
<file path=[Content_Types].xml><?xml version="1.0" encoding="utf-8"?>
<Types xmlns="http://schemas.openxmlformats.org/package/2006/content-types">
  <Default Extension="xml" ContentType="application/xml"/>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activeTab="8"/>
  </bookViews>
  <sheets>
    <sheet name="公司看板" sheetId="3" state="hidden" r:id="rId1"/>
    <sheet name="看板" sheetId="13" r:id="rId2"/>
    <sheet name="公司-汇总页" sheetId="1" r:id="rId3"/>
    <sheet name="产值及收款计划" sheetId="5" r:id="rId4"/>
    <sheet name="PPT（3-7页）-总体情况" sheetId="18" r:id="rId5"/>
    <sheet name="PPT（10-11页）-计划与执行" sheetId="10" r:id="rId6"/>
    <sheet name="PPT(12-15页）-TOP10" sheetId="12" r:id="rId7"/>
    <sheet name="PPT(16-19页）-应收未收" sheetId="14" r:id="rId8"/>
    <sheet name="PPT（21-24页）-其他相关事项" sheetId="20" r:id="rId9"/>
    <sheet name="应收未收表" sheetId="16" state="hidden" r:id="rId10"/>
  </sheets>
  <externalReferences>
    <externalReference r:id="rId12"/>
    <externalReference r:id="rId13"/>
    <externalReference r:id="rId14"/>
    <externalReference r:id="rId15"/>
    <externalReference r:id="rId16"/>
    <externalReference r:id="rId17"/>
    <externalReference r:id="rId18"/>
    <externalReference r:id="rId19"/>
    <externalReference r:id="rId20"/>
  </externalReferences>
  <definedNames>
    <definedName name="_xlnm._FilterDatabase" localSheetId="3" hidden="1">产值及收款计划!$A$4:$EE$564</definedName>
    <definedName name="_xlnm._FilterDatabase" localSheetId="7" hidden="1">'PPT(16-19页）-应收未收'!$B$29:$S$241</definedName>
    <definedName name="_xlnm._FilterDatabase" localSheetId="9" hidden="1">应收未收表!$A$1:$AN$472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<sst xmlns="http://schemas.openxmlformats.org/spreadsheetml/2006/main" count="3713" uniqueCount="1425">
  <si>
    <t>公 司 看 板</t>
  </si>
  <si>
    <t>毛利</t>
  </si>
  <si>
    <t>现金流</t>
  </si>
  <si>
    <t>产值</t>
  </si>
  <si>
    <t>自营产值</t>
  </si>
  <si>
    <t>营收</t>
  </si>
  <si>
    <t>自营营收</t>
  </si>
  <si>
    <t>收款</t>
  </si>
  <si>
    <t>净收款</t>
  </si>
  <si>
    <t>月计划</t>
  </si>
  <si>
    <t>月完成</t>
  </si>
  <si>
    <t>月完成率</t>
  </si>
  <si>
    <t>一</t>
  </si>
  <si>
    <t>季度计划</t>
  </si>
  <si>
    <t>季度完成</t>
  </si>
  <si>
    <t>季度完成率</t>
  </si>
  <si>
    <t>全年指标</t>
  </si>
  <si>
    <t>累计完成</t>
  </si>
  <si>
    <t>累计完成率</t>
  </si>
  <si>
    <t>说明：</t>
  </si>
  <si>
    <t>1、自营产值/营收及净收款根据合同整体自营率换算，可能与实际情况有出入</t>
  </si>
  <si>
    <t>2、毛利=自营营收-人工成本-报销</t>
  </si>
  <si>
    <t>3、现金流=收款-人工成本-报销-分包支付</t>
  </si>
  <si>
    <t>公司</t>
  </si>
  <si>
    <t>看板</t>
  </si>
  <si>
    <t>数字建造中心</t>
  </si>
  <si>
    <t>智能运管中心</t>
  </si>
  <si>
    <t>数智管理中心</t>
  </si>
  <si>
    <t>福建分公司</t>
  </si>
  <si>
    <t>广东分公司</t>
  </si>
  <si>
    <t>产品研发中心</t>
  </si>
  <si>
    <t>市场经营拓展中心</t>
  </si>
  <si>
    <t>2026年度各部门项目跟进数据汇总表</t>
  </si>
  <si>
    <t>1月经营会数据（0122）</t>
  </si>
  <si>
    <t>2月经营会数据</t>
  </si>
  <si>
    <t>3月经营会数据（0324）</t>
  </si>
  <si>
    <t>计划</t>
  </si>
  <si>
    <t>实际</t>
  </si>
  <si>
    <t>2026-01计划</t>
  </si>
  <si>
    <t>2026-02计划</t>
  </si>
  <si>
    <t>2026-03计划</t>
  </si>
  <si>
    <t>2026-04计划</t>
  </si>
  <si>
    <t>2026-05计划</t>
  </si>
  <si>
    <t>2026-06计划</t>
  </si>
  <si>
    <t>2026-07计划</t>
  </si>
  <si>
    <t>2026-08计划</t>
  </si>
  <si>
    <t>2026-09计划</t>
  </si>
  <si>
    <t>2026-10计划</t>
  </si>
  <si>
    <t>2026-11计划</t>
  </si>
  <si>
    <t>2026-12计划</t>
  </si>
  <si>
    <t>2026-01实际</t>
  </si>
  <si>
    <t>2026-02实际</t>
  </si>
  <si>
    <t>2026-03实际</t>
  </si>
  <si>
    <t>2026-04实际</t>
  </si>
  <si>
    <t>2026-05实际</t>
  </si>
  <si>
    <t>2026-06实际</t>
  </si>
  <si>
    <t>2026-07实际</t>
  </si>
  <si>
    <t>2026-08实际</t>
  </si>
  <si>
    <t>2026-09实际</t>
  </si>
  <si>
    <t>2026-10实际</t>
  </si>
  <si>
    <t>2026-11实际</t>
  </si>
  <si>
    <t>2026-12实际</t>
  </si>
  <si>
    <t>合计</t>
  </si>
  <si>
    <t>成本</t>
  </si>
  <si>
    <t>开支</t>
  </si>
  <si>
    <t>2026-01成本</t>
  </si>
  <si>
    <t>2026-02成本</t>
  </si>
  <si>
    <t>2026-03成本</t>
  </si>
  <si>
    <t>2026-04成本</t>
  </si>
  <si>
    <t>2026-05成本</t>
  </si>
  <si>
    <t>2026-06成本</t>
  </si>
  <si>
    <t>2026-07成本</t>
  </si>
  <si>
    <t>2026-08成本</t>
  </si>
  <si>
    <t>2026-09成本</t>
  </si>
  <si>
    <t>2026-10成本</t>
  </si>
  <si>
    <t>2026-11成本</t>
  </si>
  <si>
    <t>2026-12成本</t>
  </si>
  <si>
    <t>2026-01开支</t>
  </si>
  <si>
    <t>2026-02开支</t>
  </si>
  <si>
    <t>2026-03开支</t>
  </si>
  <si>
    <t>2026-04开支</t>
  </si>
  <si>
    <t>2026-05开支</t>
  </si>
  <si>
    <t>2026-06开支</t>
  </si>
  <si>
    <t>2026-07开支</t>
  </si>
  <si>
    <t>2026-08开支</t>
  </si>
  <si>
    <t>2026-09开支</t>
  </si>
  <si>
    <t>2026-10开支</t>
  </si>
  <si>
    <t>2026-11开支</t>
  </si>
  <si>
    <t>2026-12开支</t>
  </si>
  <si>
    <t>应收未收合同数</t>
  </si>
  <si>
    <t>应收未收金额</t>
  </si>
  <si>
    <t>2025年初</t>
  </si>
  <si>
    <t>2026-01应收未收合同数</t>
  </si>
  <si>
    <t>2026-02应收未收合同数</t>
  </si>
  <si>
    <t>2026-03应收未收合同数</t>
  </si>
  <si>
    <t>2026-04应收未收合同数</t>
  </si>
  <si>
    <t>2026-05应收未收合同数</t>
  </si>
  <si>
    <t>2026-06应收未收合同数</t>
  </si>
  <si>
    <t>2026-07应收未收合同数</t>
  </si>
  <si>
    <t>2026-08应收未收合同数</t>
  </si>
  <si>
    <t>2026-09应收未收合同数</t>
  </si>
  <si>
    <t>2026-10应收未收合同数</t>
  </si>
  <si>
    <t>2026-11应收未收合同数</t>
  </si>
  <si>
    <t>2026-01应收未收金额</t>
  </si>
  <si>
    <t>2026-02应收未收金额</t>
  </si>
  <si>
    <t>2026-03应收未收金额</t>
  </si>
  <si>
    <t>2026-04应收未收金额</t>
  </si>
  <si>
    <t>2026-05应收未收金额</t>
  </si>
  <si>
    <t>2026-06应收未收金额</t>
  </si>
  <si>
    <t>2026-07应收未收金额</t>
  </si>
  <si>
    <t>2026-08应收未收金额</t>
  </si>
  <si>
    <t>2026-09应收未收金额</t>
  </si>
  <si>
    <t>2026-10应收未收金额</t>
  </si>
  <si>
    <t>2026-11应收未收金额</t>
  </si>
  <si>
    <t>注意：CD列动态提取最新值，一定要等【会后】再固定本次会议相关数值</t>
  </si>
  <si>
    <t>2026年产值及收款计划</t>
  </si>
  <si>
    <t>非主导不需填写</t>
  </si>
  <si>
    <t>已完结合同只填收款计划</t>
  </si>
  <si>
    <t>序号</t>
  </si>
  <si>
    <t>部门</t>
  </si>
  <si>
    <t>合同编号</t>
  </si>
  <si>
    <t>合同名称</t>
  </si>
  <si>
    <t>合同金额</t>
  </si>
  <si>
    <t>部门合同额/总产值</t>
  </si>
  <si>
    <t>部门-有效产值</t>
  </si>
  <si>
    <t>部门-自营产值</t>
  </si>
  <si>
    <t>部门-自营率</t>
  </si>
  <si>
    <t>综合税率</t>
  </si>
  <si>
    <t>备用列</t>
  </si>
  <si>
    <t>是否生产主导</t>
  </si>
  <si>
    <t>团队</t>
  </si>
  <si>
    <t>项目经理</t>
  </si>
  <si>
    <t>合同类型</t>
  </si>
  <si>
    <t>历年已确认产值（未拆分）</t>
  </si>
  <si>
    <t>2026已确认产值（未拆分）</t>
  </si>
  <si>
    <t>剩余产值</t>
  </si>
  <si>
    <t>2026-01产值计划</t>
  </si>
  <si>
    <t>2026-02产值计划</t>
  </si>
  <si>
    <t>2026-03产值计划</t>
  </si>
  <si>
    <t>2026-04产值计划</t>
  </si>
  <si>
    <t>2026-05产值计划</t>
  </si>
  <si>
    <t>2026-06产值计划</t>
  </si>
  <si>
    <t>2026-07产值计划</t>
  </si>
  <si>
    <t>2026-08产值计划</t>
  </si>
  <si>
    <t>2026-09产值计划</t>
  </si>
  <si>
    <t>2026-10产值计划</t>
  </si>
  <si>
    <t>2026-11产值计划</t>
  </si>
  <si>
    <t>2026-12产值计划</t>
  </si>
  <si>
    <t>重要辅助列，计算top10</t>
  </si>
  <si>
    <t>2025-12产值计划</t>
  </si>
  <si>
    <t>计划落实情况（改）</t>
  </si>
  <si>
    <t>未完成</t>
  </si>
  <si>
    <t>计划落实情况</t>
  </si>
  <si>
    <t>一季度内无法落实原因</t>
  </si>
  <si>
    <t>历年已收款（未拆分）</t>
  </si>
  <si>
    <t>2026已收款（未拆分）</t>
  </si>
  <si>
    <t>剩余收款（按合同额）</t>
  </si>
  <si>
    <t>剩余收款（按已确认产值）</t>
  </si>
  <si>
    <t>2026-01收款计划</t>
  </si>
  <si>
    <t>2026-02收款计划</t>
  </si>
  <si>
    <t>2026-03收款计划</t>
  </si>
  <si>
    <t>2026-04收款计划</t>
  </si>
  <si>
    <t>2026-05收款计划</t>
  </si>
  <si>
    <t>2026-06收款计划</t>
  </si>
  <si>
    <t>2026-07收款计划</t>
  </si>
  <si>
    <t>2026-08收款计划</t>
  </si>
  <si>
    <t>2026-09收款计划</t>
  </si>
  <si>
    <t>2026-10收款计划</t>
  </si>
  <si>
    <t>2026-11收款计划</t>
  </si>
  <si>
    <t>2026-12收款计划</t>
  </si>
  <si>
    <t>2025-12收款计划</t>
  </si>
  <si>
    <t>未收</t>
  </si>
  <si>
    <t>合同甲方</t>
  </si>
  <si>
    <t>情况说明</t>
  </si>
  <si>
    <t>春节前落实且已上报一季度计划</t>
  </si>
  <si>
    <t>春节后一季度内落实且已上报一季度计划</t>
  </si>
  <si>
    <t>一季度内无法落实</t>
  </si>
  <si>
    <t>总计</t>
  </si>
  <si>
    <t>2026-01实际产值</t>
  </si>
  <si>
    <t>2026-02实际产值</t>
  </si>
  <si>
    <t>2026-03实际产值</t>
  </si>
  <si>
    <t>2026-04实际产值</t>
  </si>
  <si>
    <t>2026-05实际产值</t>
  </si>
  <si>
    <t>2026-06实际产值</t>
  </si>
  <si>
    <t>2026-07实际产值</t>
  </si>
  <si>
    <t>2026-08实际产值</t>
  </si>
  <si>
    <t>2026-09实际产值</t>
  </si>
  <si>
    <t>2026-10实际产值</t>
  </si>
  <si>
    <t>2026-11实际产值</t>
  </si>
  <si>
    <t>2026-12实际产值</t>
  </si>
  <si>
    <t>2026-01实际收款</t>
  </si>
  <si>
    <t>2026-02实际收款</t>
  </si>
  <si>
    <t>2026-03实际收款</t>
  </si>
  <si>
    <t>2026-04实际收款</t>
  </si>
  <si>
    <t>2026-05实际收款</t>
  </si>
  <si>
    <t>2026-06实际收款</t>
  </si>
  <si>
    <t>2026-07实际收款</t>
  </si>
  <si>
    <t>2026-08实际收款</t>
  </si>
  <si>
    <t>2026-09实际收款</t>
  </si>
  <si>
    <t>2026-10实际收款</t>
  </si>
  <si>
    <t>2026-11实际收款</t>
  </si>
  <si>
    <t>2026-12实际收款</t>
  </si>
  <si>
    <t>一、公 司 总 体 情 况</t>
  </si>
  <si>
    <t>会议日期</t>
  </si>
  <si>
    <t>P3</t>
  </si>
  <si>
    <t>当前完成值</t>
  </si>
  <si>
    <t>年度指标</t>
  </si>
  <si>
    <t>年度完成率</t>
  </si>
  <si>
    <t>去年同期完成率</t>
  </si>
  <si>
    <t>P5</t>
  </si>
  <si>
    <t>一季度营收</t>
  </si>
  <si>
    <t>二季度营收</t>
  </si>
  <si>
    <t>一季度初计划值</t>
  </si>
  <si>
    <t>当前计划值</t>
  </si>
  <si>
    <t>完成值</t>
  </si>
  <si>
    <t>完成率</t>
  </si>
  <si>
    <t>上期计划值</t>
  </si>
  <si>
    <t>P7</t>
  </si>
  <si>
    <t>一季度收款</t>
  </si>
  <si>
    <t>二季度收款</t>
  </si>
  <si>
    <t>下面隐藏了白字</t>
  </si>
  <si>
    <t>二、第 一 季 度 计 划 与 执 行 情 况（ 营 收 ）</t>
  </si>
  <si>
    <t>P10</t>
  </si>
  <si>
    <t>1月</t>
  </si>
  <si>
    <t>2月</t>
  </si>
  <si>
    <t>3月</t>
  </si>
  <si>
    <t>计划值</t>
  </si>
  <si>
    <t>二、第 一 季 度 计 划 与 执 行 情 况（ 收 款 ）</t>
  </si>
  <si>
    <t>P11</t>
  </si>
  <si>
    <t>第 一 季 度 计 划 与 执 行 情 况</t>
  </si>
  <si>
    <r>
      <rPr>
        <sz val="11"/>
        <color rgb="FFFFFFFF"/>
        <rFont val="微软雅黑"/>
        <charset val="134"/>
      </rPr>
      <t>统计项：</t>
    </r>
    <r>
      <rPr>
        <sz val="6"/>
        <color rgb="FFFFFFFF"/>
        <rFont val="微软雅黑"/>
        <charset val="134"/>
      </rPr>
      <t>（下拉选择）</t>
    </r>
  </si>
  <si>
    <t>单位（万元）</t>
  </si>
  <si>
    <t>重 点 项 目 情 况</t>
  </si>
  <si>
    <t>计划项：（下拉选择）</t>
  </si>
  <si>
    <t>合同数</t>
  </si>
  <si>
    <t>计划金额</t>
  </si>
  <si>
    <t>实际完成</t>
  </si>
  <si>
    <t>4月</t>
  </si>
  <si>
    <t>5月</t>
  </si>
  <si>
    <t>6月</t>
  </si>
  <si>
    <t>7月</t>
  </si>
  <si>
    <t>8月</t>
  </si>
  <si>
    <t>9月</t>
  </si>
  <si>
    <t>10月</t>
  </si>
  <si>
    <t>11月</t>
  </si>
  <si>
    <t>12月</t>
  </si>
  <si>
    <t>应 收 未 收 情 况</t>
  </si>
  <si>
    <t>P17</t>
  </si>
  <si>
    <t>合同</t>
  </si>
  <si>
    <t>2026年初余额</t>
  </si>
  <si>
    <t>账龄</t>
  </si>
  <si>
    <t>26年内完成情况</t>
  </si>
  <si>
    <t>部分落实金额</t>
  </si>
  <si>
    <t>所属部门</t>
  </si>
  <si>
    <t>部门负责人</t>
  </si>
  <si>
    <t>P18-19</t>
  </si>
  <si>
    <t>应收未收TOP20</t>
  </si>
  <si>
    <t>2026年实际收款</t>
  </si>
  <si>
    <t>2025年末</t>
  </si>
  <si>
    <t>2024年末</t>
  </si>
  <si>
    <t>金额</t>
  </si>
  <si>
    <t>分页</t>
  </si>
  <si>
    <t>P16</t>
  </si>
  <si>
    <t>按笔数统计（p18按合同统计）</t>
  </si>
  <si>
    <t>全部落实</t>
  </si>
  <si>
    <t>部分落实</t>
  </si>
  <si>
    <t>不确定</t>
  </si>
  <si>
    <t>无法落实</t>
  </si>
  <si>
    <t>暂无反馈</t>
  </si>
  <si>
    <t>应收未收数量汇总</t>
  </si>
  <si>
    <t>应收未收金额汇总</t>
  </si>
  <si>
    <t>应收未收数量</t>
  </si>
  <si>
    <t>其中-部分落实金额</t>
  </si>
  <si>
    <t>合同查重</t>
  </si>
  <si>
    <t>按合同统计应收未收余额（万）</t>
  </si>
  <si>
    <t>排名</t>
  </si>
  <si>
    <t>最长账龄</t>
  </si>
  <si>
    <t>股份内外</t>
  </si>
  <si>
    <t>新部门</t>
  </si>
  <si>
    <t>孔祥平</t>
  </si>
  <si>
    <t>谢娇</t>
  </si>
  <si>
    <t>六、其 他 相 关 事 项</t>
  </si>
  <si>
    <t>🔹近一月各项工作落实情况</t>
  </si>
  <si>
    <t>事项分类</t>
  </si>
  <si>
    <t>工作事项</t>
  </si>
  <si>
    <t>市场经营
拓展中心</t>
  </si>
  <si>
    <t>年度财报</t>
  </si>
  <si>
    <t>审计单位发出的询证函，需甲方单位回函，确认无误；</t>
  </si>
  <si>
    <t>待完成</t>
  </si>
  <si>
    <t>不涉及</t>
  </si>
  <si>
    <t>部门调研</t>
  </si>
  <si>
    <t>提交 2026年度部门工作计划；</t>
  </si>
  <si>
    <t>暂未提交</t>
  </si>
  <si>
    <t>按时提交</t>
  </si>
  <si>
    <t>延迟提交</t>
  </si>
  <si>
    <t>招聘计划</t>
  </si>
  <si>
    <t>提交三年人员招聘计划（2月13日前）；</t>
  </si>
  <si>
    <t>已完成</t>
  </si>
  <si>
    <t>🔹近期重要工作事项</t>
  </si>
  <si>
    <t>事项</t>
  </si>
  <si>
    <t>具体内容与要求</t>
  </si>
  <si>
    <t>时间</t>
  </si>
  <si>
    <t>资金计划</t>
  </si>
  <si>
    <r>
      <rPr>
        <sz val="14"/>
        <color rgb="FF000000"/>
        <rFont val="微软雅黑"/>
        <charset val="134"/>
      </rPr>
      <t>填报2026年</t>
    </r>
    <r>
      <rPr>
        <b/>
        <sz val="14"/>
        <color rgb="FFC00000"/>
        <rFont val="微软雅黑"/>
        <charset val="134"/>
      </rPr>
      <t>4月资金计划</t>
    </r>
    <r>
      <rPr>
        <sz val="14"/>
        <color rgb="FF000000"/>
        <rFont val="微软雅黑"/>
        <charset val="134"/>
      </rPr>
      <t>（收款、付款）</t>
    </r>
  </si>
  <si>
    <t>3月24日前</t>
  </si>
  <si>
    <t>第一季度考核</t>
  </si>
  <si>
    <r>
      <rPr>
        <sz val="14"/>
        <color rgb="FF000000"/>
        <rFont val="微软雅黑"/>
        <charset val="134"/>
      </rPr>
      <t>在经济与项目管理系统中完成2026年第一季度的</t>
    </r>
    <r>
      <rPr>
        <b/>
        <sz val="14"/>
        <color rgb="FFC00000"/>
        <rFont val="微软雅黑"/>
        <charset val="134"/>
      </rPr>
      <t>合同拆分、营收拆分</t>
    </r>
    <r>
      <rPr>
        <sz val="14"/>
        <color rgb="FF000000"/>
        <rFont val="微软雅黑"/>
        <charset val="134"/>
      </rPr>
      <t>；</t>
    </r>
  </si>
  <si>
    <t>4月30日前</t>
  </si>
  <si>
    <t>劳务外包绩效</t>
  </si>
  <si>
    <t>各部门做好劳务外包人员的绩效考核实施工作；</t>
  </si>
  <si>
    <t>3月31日前</t>
  </si>
  <si>
    <t>🔹按计划推进工作事项</t>
  </si>
  <si>
    <t>具体内容</t>
  </si>
  <si>
    <t>催款函/律师函</t>
  </si>
  <si>
    <r>
      <rPr>
        <sz val="14"/>
        <color rgb="FF000000"/>
        <rFont val="微软雅黑"/>
        <charset val="134"/>
      </rPr>
      <t>针对往年长账龄应收未收款项，需要</t>
    </r>
    <r>
      <rPr>
        <b/>
        <sz val="14"/>
        <color rgb="FFC00000"/>
        <rFont val="微软雅黑"/>
        <charset val="134"/>
      </rPr>
      <t>发函</t>
    </r>
    <r>
      <rPr>
        <sz val="14"/>
        <color rgb="FF000000"/>
        <rFont val="微软雅黑"/>
        <charset val="134"/>
      </rPr>
      <t>，及时与综合事务管理中心联系落实；</t>
    </r>
  </si>
  <si>
    <t>目标利润审核表</t>
  </si>
  <si>
    <r>
      <rPr>
        <sz val="14"/>
        <color rgb="FF000000"/>
        <rFont val="微软雅黑"/>
        <charset val="134"/>
      </rPr>
      <t>按照标准模板编制，需签字；注意</t>
    </r>
    <r>
      <rPr>
        <b/>
        <sz val="14"/>
        <color rgb="FFC00000"/>
        <rFont val="微软雅黑"/>
        <charset val="134"/>
      </rPr>
      <t>合理预测分包</t>
    </r>
    <r>
      <rPr>
        <sz val="14"/>
        <color rgb="FF000000"/>
        <rFont val="微软雅黑"/>
        <charset val="134"/>
      </rPr>
      <t>；</t>
    </r>
  </si>
  <si>
    <t>🔹提醒事项</t>
  </si>
  <si>
    <t>关注工作群</t>
  </si>
  <si>
    <r>
      <rPr>
        <b/>
        <sz val="14"/>
        <color rgb="FFC00000"/>
        <rFont val="微软雅黑"/>
        <charset val="134"/>
      </rPr>
      <t>企业微信-城建信息2026年度营收及收款工作群、微信-2026城建信息经济指标群</t>
    </r>
    <r>
      <rPr>
        <sz val="14"/>
        <color rgb="FF000000"/>
        <rFont val="微软雅黑"/>
        <charset val="134"/>
      </rPr>
      <t>，发布各类工作通知，请及时关注并传达落实；</t>
    </r>
  </si>
  <si>
    <t>合同编号（绿色补充编号）</t>
  </si>
  <si>
    <t xml:space="preserve"> 合同金额 </t>
  </si>
  <si>
    <t xml:space="preserve"> 2024年12月余额 </t>
  </si>
  <si>
    <t>机密表里最新部门</t>
  </si>
  <si>
    <t>不重复合同编号</t>
  </si>
  <si>
    <r>
      <rPr>
        <sz val="12"/>
        <rFont val="宋体"/>
        <charset val="134"/>
        <scheme val="minor"/>
      </rPr>
      <t xml:space="preserve"> </t>
    </r>
    <r>
      <rPr>
        <sz val="12"/>
        <rFont val="宋体"/>
        <charset val="134"/>
        <scheme val="minor"/>
      </rPr>
      <t>2025年12月余额</t>
    </r>
    <r>
      <rPr>
        <sz val="12"/>
        <rFont val="宋体"/>
        <charset val="134"/>
        <scheme val="minor"/>
      </rPr>
      <t xml:space="preserve"> </t>
    </r>
  </si>
  <si>
    <t>2025已确认产值（未拆分）</t>
  </si>
  <si>
    <t>12月确认产值</t>
  </si>
  <si>
    <t>SJHT2018122400012</t>
  </si>
  <si>
    <t>深圳市深旅物业管理有限公司收地补偿用地 （居住用地）项目智慧工地设备采购合同</t>
  </si>
  <si>
    <t>深圳市深旅物业管理有限公司收地补偿用地（居住用地）项目智慧工地设备采购合同</t>
  </si>
  <si>
    <t>ZHT2022121400112</t>
  </si>
  <si>
    <t>上海集成电路设计产业园5-6项目BIM咨询服务项目</t>
  </si>
  <si>
    <t>谢复欣</t>
  </si>
  <si>
    <t>上海张江集成电路产业区开发有限公司</t>
  </si>
  <si>
    <t>ZHT2021120100139</t>
  </si>
  <si>
    <t>SJHT2018122400010</t>
  </si>
  <si>
    <t>邦彦绿谷工厂智慧建造合同</t>
  </si>
  <si>
    <t>ZHT2024090600108</t>
  </si>
  <si>
    <t>南汇支线（两港市域铁路）工程 NHSG-7 标 智慧工地项目</t>
  </si>
  <si>
    <t>袁超</t>
  </si>
  <si>
    <t>上海市基础工程集团有限公司</t>
  </si>
  <si>
    <t>ZHT2021120100140</t>
  </si>
  <si>
    <t>SJHT2018122400011</t>
  </si>
  <si>
    <t>飞影思用电检测合同</t>
  </si>
  <si>
    <t>ZHT2024110100134</t>
  </si>
  <si>
    <t>上海市示范区线工程SFQSG-13标智慧工地硬件设备采购项目</t>
  </si>
  <si>
    <t>上海悦普建设工程有限公司</t>
  </si>
  <si>
    <t>硬件增补数字集团不认可，认为是预付款</t>
  </si>
  <si>
    <t>ZHT2021081200096</t>
  </si>
  <si>
    <t>需要协调城建院，城建院已收款</t>
  </si>
  <si>
    <t>SJHT2019031800028</t>
  </si>
  <si>
    <t>南通市地铁一号线龙门吊智慧监测设备采购合同 （中铁隧道）</t>
  </si>
  <si>
    <t>南通市地铁一号线龙门吊智慧监测设备采购合同</t>
  </si>
  <si>
    <t>ZHT2023113000142</t>
  </si>
  <si>
    <t>南汇支线（两港市域铁路）工程 NHSG-6标智慧工地项目</t>
  </si>
  <si>
    <t>上海公路桥梁（集团）有限公司</t>
  </si>
  <si>
    <t>ZHT2022051300038</t>
  </si>
  <si>
    <t>已收到供应链，等待时间到期</t>
  </si>
  <si>
    <t>SJHT2019121800148</t>
  </si>
  <si>
    <t>深圳市建设行业综合管理平台项目软件开发服务合同</t>
  </si>
  <si>
    <t>ZHT2025030500025</t>
  </si>
  <si>
    <t>新江湾城公园改造项目-弱电材料项目材料采购合同</t>
  </si>
  <si>
    <t>上海城建养护管理有限公司</t>
  </si>
  <si>
    <t>ZHT2022060600043</t>
  </si>
  <si>
    <t>已收款</t>
  </si>
  <si>
    <t>ZHT2020071300034</t>
  </si>
  <si>
    <t>杭州地铁4号线二期工程机电一工区车站BIM技术服务</t>
  </si>
  <si>
    <t xml:space="preserve"> -   </t>
  </si>
  <si>
    <t>深圳宝安区空港新城启动区展览大道3号桥与凤塘大道7号桥BIM服务合同-上海五行建筑装潢有限公司</t>
  </si>
  <si>
    <t>ZHT2020032700010</t>
  </si>
  <si>
    <t>SZJT202570024</t>
  </si>
  <si>
    <r>
      <rPr>
        <sz val="14"/>
        <color rgb="FF000000"/>
        <rFont val="微软雅黑"/>
        <charset val="134"/>
      </rPr>
      <t>DUBAI STRATEGIC SEWER TUNNEL – TUNNEL, LINK SEWERS AND TERMINAL PUMPING STATION (DSST – TLT) FOR DUBAI MUNICIPALITY</t>
    </r>
    <r>
      <rPr>
        <sz val="14"/>
        <color rgb="FF000000"/>
        <rFont val="微软雅黑"/>
        <charset val="134"/>
      </rPr>
      <t xml:space="preserve">  </t>
    </r>
    <r>
      <rPr>
        <sz val="14"/>
        <color rgb="FF000000"/>
        <rFont val="微软雅黑"/>
        <charset val="134"/>
      </rPr>
      <t>FOR</t>
    </r>
    <r>
      <rPr>
        <sz val="14"/>
        <color rgb="FF000000"/>
        <rFont val="微软雅黑"/>
        <charset val="134"/>
      </rPr>
      <t xml:space="preserve">  </t>
    </r>
    <r>
      <rPr>
        <sz val="14"/>
        <color rgb="FF000000"/>
        <rFont val="微软雅黑"/>
        <charset val="134"/>
      </rPr>
      <t>PACKAGE J1 AND W</t>
    </r>
    <r>
      <rPr>
        <sz val="14"/>
        <color rgb="FF000000"/>
        <rFont val="微软雅黑"/>
        <charset val="134"/>
      </rPr>
      <t xml:space="preserve">  </t>
    </r>
    <r>
      <rPr>
        <sz val="14"/>
        <color rgb="FF000000"/>
        <rFont val="微软雅黑"/>
        <charset val="134"/>
      </rPr>
      <t>Digital Innovation and BIM Consulting Services Agreement</t>
    </r>
  </si>
  <si>
    <t>严闻东</t>
  </si>
  <si>
    <t>中国土木工程集团有限公司迪拜分公司</t>
  </si>
  <si>
    <t>节前完成所有配合内容，产值单节后申请，且只有未盖章，只能等收款</t>
  </si>
  <si>
    <t>ZHT2023121900160</t>
  </si>
  <si>
    <t>已开票，等待申铁付款</t>
  </si>
  <si>
    <t>深圳宝安区空港新城启动区展览大道3号桥与凤塘大道7号桥BIM服务合同</t>
  </si>
  <si>
    <t>ZHT2024090500107</t>
  </si>
  <si>
    <t>海口世纪大桥琼州大桥结构监控工程维保技术服务</t>
  </si>
  <si>
    <t>查正军</t>
  </si>
  <si>
    <t>海口市建工城市运营管理有限公司</t>
  </si>
  <si>
    <t>ZHT2023121900161</t>
  </si>
  <si>
    <t>ZHT2024112900152</t>
  </si>
  <si>
    <t>盾構隧道健康監測</t>
  </si>
  <si>
    <t>邱枫</t>
  </si>
  <si>
    <t>中建（香港）-中建（澳门）-隧道股份合作经营</t>
  </si>
  <si>
    <t>ZHT2023121900162</t>
  </si>
  <si>
    <t>硬件代销-上海燃气工程设计研究有限公司</t>
  </si>
  <si>
    <t>CJXX20220321XS00003</t>
  </si>
  <si>
    <t>ZHT2024092500120</t>
  </si>
  <si>
    <t>中铁十四局集团有限公司嘉善至西塘市域铁路SG4标段智慧工地工程技术咨询服务合同</t>
  </si>
  <si>
    <t>杨舒文</t>
  </si>
  <si>
    <t>中铁十四局集团有限公司</t>
  </si>
  <si>
    <t>ZHT2023121900163</t>
  </si>
  <si>
    <t>KF190001-A-01</t>
  </si>
  <si>
    <t>基于运维BIM导向的路桥基础设施数字化竣工交付应用研究与示范</t>
  </si>
  <si>
    <t>上海市域铁路1标中铁二十四局智慧工地项目-中铁二十四局集团有限公司-智慧工地</t>
  </si>
  <si>
    <t>ZHT2022091400074</t>
  </si>
  <si>
    <t>待签18</t>
  </si>
  <si>
    <t>打浦路600号房屋修缮工程弱电安防系统项目</t>
  </si>
  <si>
    <t>上海城建城市运营（集团）有限公司</t>
  </si>
  <si>
    <t>ZHT2024081400093</t>
  </si>
  <si>
    <t>浦东新区南码头街道471街坊36/1丘办公用房装修项目弱电工程-上海龙雨建设工程有限公司</t>
  </si>
  <si>
    <t>ZHT2020081900045</t>
  </si>
  <si>
    <t>待签19</t>
  </si>
  <si>
    <t>杭州南站区域大屏集成项目</t>
  </si>
  <si>
    <t>上海市域铁路机场联络线1标一分部 中铁二十四局集团有限公司智慧工地项目</t>
  </si>
  <si>
    <t>深圳市建设行业综合管理平台项目软件开发服务合同-深圳市城市公共安全技术研究院有限公司-项目进度单69.4万元已开票</t>
  </si>
  <si>
    <t>待签21</t>
  </si>
  <si>
    <t>南湖区公路数字化智能管养平台开发服务</t>
  </si>
  <si>
    <t>何栩</t>
  </si>
  <si>
    <t>该项目属于大分包模式，需要与路桥沟通</t>
  </si>
  <si>
    <t>上海南码头社区14-03C地块装修项目报告厅音视频系统工程材料采购</t>
  </si>
  <si>
    <t>以运营为导向的太原轨道交通2号线一期工程BIM技术应用咨询服务合同-同济大学-项目进度单761.2万元</t>
  </si>
  <si>
    <t>SJHT2019052200045</t>
  </si>
  <si>
    <t>C0CJZY-FW-T-2025117</t>
  </si>
  <si>
    <t>2025 年闵行区区管公路资产数字化信息采集（一路一档数据采集服务）——大屏开发</t>
  </si>
  <si>
    <t>上海城建智慧城市运营管理有限公司</t>
  </si>
  <si>
    <t>ZHT2025031800029</t>
  </si>
  <si>
    <t>深投控智慧建造监管平台开发技术服务合同-深圳市城市公共安全技术研究院有限公司-项目进度单19.5万元-5.85万元=13.65万元已开票</t>
  </si>
  <si>
    <t>ZHT2020102100064</t>
  </si>
  <si>
    <t>C0CJSG-FW-T-2025012</t>
  </si>
  <si>
    <t>2025年上海建元云链科技有限公司OA业务模块及报账对接合同</t>
  </si>
  <si>
    <t>李柏林</t>
  </si>
  <si>
    <t>上海建元云链科技有限公司</t>
  </si>
  <si>
    <t>业主不断增加新需求并以此延长项目建设周期，以新需求未完成拒不验收。需领导协调。</t>
  </si>
  <si>
    <t>ZHT2025031800031</t>
  </si>
  <si>
    <t>以运营为导向的太原轨道交通2号线一期工程BIM技术应用咨询服务合同</t>
  </si>
  <si>
    <t>深圳市医疗器械检测和生物医药安全评价中心建设项目-上海市地下空间设计研究总院有限公司</t>
  </si>
  <si>
    <t>SJHT2019121300121</t>
  </si>
  <si>
    <t>C0CJSG-FW-T-2025014</t>
  </si>
  <si>
    <t>2025年城市运营集团等保测评服务</t>
  </si>
  <si>
    <t>涂勋</t>
  </si>
  <si>
    <t>ZHT2021122700163</t>
  </si>
  <si>
    <t>城建院还在审计</t>
  </si>
  <si>
    <t>深投控智慧建造监管平台开发技术服务合同</t>
  </si>
  <si>
    <t>深圳市建设工程质量安全智能监管平台项目软件平台开发-上海市地下空间设计研究总院有限公司</t>
  </si>
  <si>
    <t>SJHT2019121700133</t>
  </si>
  <si>
    <t>C0CJSG-FW-T-2025044</t>
  </si>
  <si>
    <t>2025年城市运营科研报账及流程统一开发服务</t>
  </si>
  <si>
    <t>ZHT2021122700165</t>
  </si>
  <si>
    <t>SJHT2019110100082</t>
  </si>
  <si>
    <t>轨道交通工程机电施工管理系统项目合同</t>
  </si>
  <si>
    <t>皇岗口岸重建项目拆除工程II标段合同-中建科工集团有限公司</t>
  </si>
  <si>
    <t>ZHT2020072900038</t>
  </si>
  <si>
    <t>C0CJSG-FW-T-2025068</t>
  </si>
  <si>
    <t>2025年保理系统运维服务</t>
  </si>
  <si>
    <t>侯捷</t>
  </si>
  <si>
    <t>上海晟元商业保理有限公司</t>
  </si>
  <si>
    <t>ZHT2021122300161</t>
  </si>
  <si>
    <t>地下院平移-深圳市医疗器械检测和生物医药安全评价中心建设项目</t>
  </si>
  <si>
    <t>南湖区老（旧）住宅区改造及二环以内背街小巷提升工程设计采购施工总承包（EPC）（新兴街道松鹤片区）之智慧化工程-上海市城市建设设计研究总院（集团）有限公司</t>
  </si>
  <si>
    <t>ZHT2021051000042</t>
  </si>
  <si>
    <t>C0CJSG-FW-T-2025070</t>
  </si>
  <si>
    <t>2025年保理系统开发实施服务</t>
  </si>
  <si>
    <t>ZHT2023052400044</t>
  </si>
  <si>
    <t>地下院平移-深圳市建设工程质量安全智能监管平台项目软件平台开发</t>
  </si>
  <si>
    <t>新加坡J102智慧工地项目-深圳市协诚泰科技有限公司</t>
  </si>
  <si>
    <t>ZHT2020112200092</t>
  </si>
  <si>
    <t>C0CJSG-FW-T-2025092</t>
  </si>
  <si>
    <t>融资租赁平台系统建设(二期)</t>
  </si>
  <si>
    <t>上海元晟融资租赁有限公司</t>
  </si>
  <si>
    <t>ZHT2024011500004</t>
  </si>
  <si>
    <t>已收款，剩下后续再收</t>
  </si>
  <si>
    <t>皇岗口岸重建项目拆除工程II标段合同</t>
  </si>
  <si>
    <t>深圳市光明区玉律学校(原玉律小学)扩建工程——代建管理技术咨询服务合同-上海市城市建设设计研究总院(集团)有限公司</t>
  </si>
  <si>
    <t>ZHT2020111600088</t>
  </si>
  <si>
    <t>待签28</t>
  </si>
  <si>
    <t>结转项目管理服务</t>
  </si>
  <si>
    <t>肖龚惠</t>
  </si>
  <si>
    <t>上海城建数字产业集团有限公司</t>
  </si>
  <si>
    <t>这个是数字结转项目，已数字集团确认为准</t>
  </si>
  <si>
    <t>SZJT202570034</t>
  </si>
  <si>
    <t>城盾隧安春节前会付款其他合同149万，已开票。剩余150万城盾随安在争取一季度付款。</t>
  </si>
  <si>
    <t>ZHT2021042800035</t>
  </si>
  <si>
    <t>上海轨道交通市域线机场联络工程JCXSG-11标智慧工地项目</t>
  </si>
  <si>
    <t>秀洲区污水管网智能感知系统项目-浙江长三角规划设计研究咨询有限公司</t>
  </si>
  <si>
    <t>ZHT2021121000146</t>
  </si>
  <si>
    <t>C0CJSG-FW-T-2025073</t>
  </si>
  <si>
    <t>上海城建供应链金融综合服务平台监管报表开发</t>
  </si>
  <si>
    <t>上海建元财务管理有限公司</t>
  </si>
  <si>
    <t>待签01</t>
  </si>
  <si>
    <t>优先第一季度正式合同签订，同步收款</t>
  </si>
  <si>
    <t>基于运维BIM导向的路桥基础设施数字化竣工交付应用研究与示范-上海巨一科技发展有限公司</t>
  </si>
  <si>
    <t>文明东越江通道积水监测工程施工合同-海口市桥隧管理有限公司</t>
  </si>
  <si>
    <t>ZHT2021101400117</t>
  </si>
  <si>
    <t>C0CJSG-FW-T-2025079</t>
  </si>
  <si>
    <t>隧道股份电子税务系统开发实施</t>
  </si>
  <si>
    <t>上海隧道工程股份有限公司</t>
  </si>
  <si>
    <t>待签03</t>
  </si>
  <si>
    <t>南湖区老（旧）住宅区改造及二环以内背街小巷提升工程设计采购施工总承包（EPC）（新兴街道松鹤片区） 之智慧化工程</t>
  </si>
  <si>
    <t>绍兴G329国道智慧快速路改造工程基础设施结构智能监测工程专业分包-中铁一局集团第五工程有限公司</t>
  </si>
  <si>
    <t>ZHT2022030800023</t>
  </si>
  <si>
    <t>SJHT2019111900092</t>
  </si>
  <si>
    <t>中山大学深圳建设工程项目</t>
  </si>
  <si>
    <t>明艳丽</t>
  </si>
  <si>
    <t>上海市地下空间设计研究总院有限公司</t>
  </si>
  <si>
    <t>项目结算，产值确认时间后延</t>
  </si>
  <si>
    <t>C0CJSJ-FW-T-2025118</t>
  </si>
  <si>
    <t>新加坡J102智慧工地项目</t>
  </si>
  <si>
    <t>ZHT2020120700105</t>
  </si>
  <si>
    <t>地下院平移-深圳市龙华区人民检察院办案及专业技术用房建设工程BIM实施顾问服务</t>
  </si>
  <si>
    <t>武东波</t>
  </si>
  <si>
    <t>待签13</t>
  </si>
  <si>
    <t>甲方未付款给总包</t>
  </si>
  <si>
    <t>深圳市光明区玉律学校(原玉律小学)扩建工程——代建管理技术咨询服务合同</t>
  </si>
  <si>
    <t>佛山一环智能交通升级改造项目 -上海智能交通有限公司-收入无税129716.98</t>
  </si>
  <si>
    <t>ZHT2020062900030</t>
  </si>
  <si>
    <t>ZHT2022061300045</t>
  </si>
  <si>
    <t>梅红小学建设工程项目BIM全过程咨询服务合同</t>
  </si>
  <si>
    <t>深圳市福田区建筑工务署</t>
  </si>
  <si>
    <t>ZHT2024122400172</t>
  </si>
  <si>
    <t>绍兴S308省道智慧快速路改造工程EPC总承包项目智慧工程集成控制平台服务项目软件采购合同-北京百度网讯科技有限公司-确认单</t>
  </si>
  <si>
    <t>ZHT2021122400162</t>
  </si>
  <si>
    <t>ZHT2022061700046</t>
  </si>
  <si>
    <t>龙岗区委党校迁址重建工程BIM设计与施工联合应用技术服务合同</t>
  </si>
  <si>
    <t>黄俊龙</t>
  </si>
  <si>
    <t>华润（深圳）有限公司</t>
  </si>
  <si>
    <t>需要业主组织竣工评审，产值确认时间后延</t>
  </si>
  <si>
    <t>ZHT2022082400069</t>
  </si>
  <si>
    <t>ZHT2020071300035</t>
  </si>
  <si>
    <t>杭州地铁4号线二期工程机电三工区车站BIM技术服务</t>
  </si>
  <si>
    <t>绍兴项目监控中心智能化工程专业分包合同-中铁二十二局集团第三工程有限公司-产值确认</t>
  </si>
  <si>
    <t>ZHT2021122200152</t>
  </si>
  <si>
    <t>ZHT2023022400020</t>
  </si>
  <si>
    <t>新加坡TWRPPL智慧管理系统设备采购合同</t>
  </si>
  <si>
    <t>杜江</t>
  </si>
  <si>
    <t>PAI Systems Pte Ltd</t>
  </si>
  <si>
    <t>业主无法确认，产值确认时间后延</t>
  </si>
  <si>
    <t>ZHT2023102500121</t>
  </si>
  <si>
    <t>ZHT2021050700039</t>
  </si>
  <si>
    <t>产品采购合同</t>
  </si>
  <si>
    <t>重庆交开投科技数据分析系统开发项目-重庆交通开投科技发展有限公司-确认单无税673584.91</t>
  </si>
  <si>
    <t>ZHT2022060200042</t>
  </si>
  <si>
    <t>ZHT2024102300131</t>
  </si>
  <si>
    <t>深圳市路桥建设集团隧道智慧运营数字孪生与坪盐通道BIM咨询服务</t>
  </si>
  <si>
    <t>深圳市路桥建设集团有限公司</t>
  </si>
  <si>
    <t>待质保期后确认</t>
  </si>
  <si>
    <t>ZHT2023062800056</t>
  </si>
  <si>
    <t>ZHT2020122500137</t>
  </si>
  <si>
    <t>新加坡N109A项目BIM咨询</t>
  </si>
  <si>
    <t>既有轻纺城高架柯桥段智慧化改造工程技术服务-上海城建数字产业集团有限公司-无税4871142.34收入</t>
  </si>
  <si>
    <t>ZHT2022112200102</t>
  </si>
  <si>
    <t>SZJT202580009</t>
  </si>
  <si>
    <t>基于BIM的高速公路智慧一体化平台软件采购项目</t>
  </si>
  <si>
    <t>胡铂</t>
  </si>
  <si>
    <t>四川旷谷信息工程有限公司</t>
  </si>
  <si>
    <t>后续开发暂未排计划</t>
  </si>
  <si>
    <t>ZHT2024012300006</t>
  </si>
  <si>
    <t>ZHT2021122200153</t>
  </si>
  <si>
    <t>2021年隧道股份统一门户Portal实施服务</t>
  </si>
  <si>
    <t>既有轻纺城高架柯桥段智慧化改造工程采购合同-上海城建数字产业集团有限公司-无税4703146.02收入</t>
  </si>
  <si>
    <t>ZHT2022112200101</t>
  </si>
  <si>
    <t>C0CJGD-FW-T-2025130</t>
  </si>
  <si>
    <t>龙岗区数字孪生项目</t>
  </si>
  <si>
    <t>未完成相关工作，产值确认后延</t>
  </si>
  <si>
    <t>2021年农村公路改造提升项目（第二合同段）智慧路网采购-上海浦江桥隧运营管理有限公司-无税1188526.61</t>
  </si>
  <si>
    <t>ZHT2021091000107</t>
  </si>
  <si>
    <t>C0CJGD-FW-T-2025104</t>
  </si>
  <si>
    <t>香港桥梁监测</t>
  </si>
  <si>
    <t>秀洲区污水管网智能感知系统项目</t>
  </si>
  <si>
    <t>南湖区老（旧）住宅区改造提升专项工程（二期）第二批次设计采购施工总承包(EPC)项目施工阶段的BIM应用技术-上海市城市建设设计研究总院（集团）有限公司无税确认单965283.02</t>
  </si>
  <si>
    <t>ZHT2021070800080</t>
  </si>
  <si>
    <t>待签08</t>
  </si>
  <si>
    <t>浪潮广州地铁项目</t>
  </si>
  <si>
    <t>合同已取消</t>
  </si>
  <si>
    <t>ZHT2024120600153</t>
  </si>
  <si>
    <t>绍兴市二环南路智慧快速路智慧功能工程建设工程施工专业分包-上海城建数字产业集团有限公司-开票无税5107699.83确认收入</t>
  </si>
  <si>
    <t>ZHT2022092800082</t>
  </si>
  <si>
    <t>SJHT2019121600127</t>
  </si>
  <si>
    <t>厦门市轨道交通2、3、4、6号线工程BIM技术应用咨询管理合同</t>
  </si>
  <si>
    <t>柳祈宁</t>
  </si>
  <si>
    <t>已与地下院协调，后续等项目结算。</t>
  </si>
  <si>
    <t>SJHT2019121300119</t>
  </si>
  <si>
    <t>已于2025年底验收并完全收款。</t>
  </si>
  <si>
    <t>文明东越江通道积水监测工程施工合同</t>
  </si>
  <si>
    <t>上海轨道交通市域线嘉闵线工程JMSG-1标智慧工地项目系统集成及技术服务合同-上海建工集团股份有限公司-确认单30088.5</t>
  </si>
  <si>
    <t>ZHT2022022200017</t>
  </si>
  <si>
    <t>ZHT2022062300047</t>
  </si>
  <si>
    <t>太原市城市轨道交通2号线一期工程控制中心楼宇智能化项目BIM智慧楼宇平台</t>
  </si>
  <si>
    <t>薛剑展</t>
  </si>
  <si>
    <t>青岛海信网络科技股份有限公司</t>
  </si>
  <si>
    <t>等业主方验收。</t>
  </si>
  <si>
    <t>ZHT2021112900137</t>
  </si>
  <si>
    <t>已于2025年底收款80%</t>
  </si>
  <si>
    <t>ZHT2021031000014</t>
  </si>
  <si>
    <t>厦门第二东通道工程A5B标钢箱梁施工项目BIM技术应用</t>
  </si>
  <si>
    <t>轨道交通应急抢险应用系统技术服务合同 -城盾隧安地下工程有限公司 -无税2098113.21</t>
  </si>
  <si>
    <t>ZHT2022112200099</t>
  </si>
  <si>
    <t>SZJT202570025</t>
  </si>
  <si>
    <t>厦门电力与清水进岛隧道土建工程BIM信息化应用委托合同</t>
  </si>
  <si>
    <t>周滨</t>
  </si>
  <si>
    <t>厦门路桥建设集团有限公司</t>
  </si>
  <si>
    <t>ZHT2022031100026</t>
  </si>
  <si>
    <t>城建设计主体设计合同暂未验收</t>
  </si>
  <si>
    <t>绍兴项目监控中心智能化工程专业分包合同</t>
  </si>
  <si>
    <t>嘉兴港区智慧污水（化工园区）平台项目BIM系统服务之BIM咨询项目-浙江长三角规划设计研究咨询有限公司-确认单无税618867.92</t>
  </si>
  <si>
    <t>ZHT2022121900116</t>
  </si>
  <si>
    <t>C0CJFJ-FW-T-2025057</t>
  </si>
  <si>
    <t>城市一体化应用技术服务项目采购合同</t>
  </si>
  <si>
    <t>甘英聪</t>
  </si>
  <si>
    <t>福建广电网络集团股份有限公司思明分公司</t>
  </si>
  <si>
    <t>ZHT2022092800083</t>
  </si>
  <si>
    <t>总包反馈春节前资金链紧张，可先支付60%左右。收款流程流转中。</t>
  </si>
  <si>
    <t>虹桥商务区核心区民防工程BIM运管平台开发技术服务- 上海瀚通建设工程有限公司-确认单无税1377735.85</t>
  </si>
  <si>
    <t>C0CJFJ-FW-T-2025123</t>
  </si>
  <si>
    <t>泉州交发集团级工程建设管理信息化平台(二期)项目</t>
  </si>
  <si>
    <t>泉州市数据集团有限责任公司</t>
  </si>
  <si>
    <t>ZHT2022102400090</t>
  </si>
  <si>
    <t>甲方结算金额未落实，导致延期付款</t>
  </si>
  <si>
    <t>ZHT2022070100052</t>
  </si>
  <si>
    <t>中铁上海工程局集团有限公司城市轨道交通工程分公司上海市域线嘉闵线工程JMSG-19标项目部智慧工地系统集成及技术服务</t>
  </si>
  <si>
    <t>虹桥商务区核心区民防工程弱电智能化改造硬件采购- 上海瀚通建设工程有限公司-确认单无税656004.78</t>
  </si>
  <si>
    <t>C0CJFJ-FW-T-2025100</t>
  </si>
  <si>
    <t>厦门港务建设集团数字化建管平台</t>
  </si>
  <si>
    <t>厦门港口开发建设有限公司</t>
  </si>
  <si>
    <t>ZHT2023071700071</t>
  </si>
  <si>
    <t>发票已送甲方审核，春节后申请付款</t>
  </si>
  <si>
    <t>绍兴G329国道智慧快速路改造工程基础设施结构智能监测工程专业分包</t>
  </si>
  <si>
    <t>地下院平移-深圳市宝安区人民检察院综合业务大楼项目 -上海市地下空间设计研究总院有限公司-无税39056.6确认单</t>
  </si>
  <si>
    <t>SJHT2019121300122</t>
  </si>
  <si>
    <t>ZHT2023122100171</t>
  </si>
  <si>
    <t>南汇支线（两港市域铁路）工程NHSG-1标智慧工地项目-上海隧道工程有限公司-无税599056.6确认单</t>
  </si>
  <si>
    <t>ZHT2022092200080</t>
  </si>
  <si>
    <t>ZHT2024062700081</t>
  </si>
  <si>
    <t>青岛国际资源配置中心北片区建设运营数智一体化项目- 上海市城市建设设计研究总院（集团）有限公司青岛分公司-确认单无税3641509.43</t>
  </si>
  <si>
    <t>ZHT2024082100098</t>
  </si>
  <si>
    <t>发票已送甲方审核，春节前财务付款</t>
  </si>
  <si>
    <t>ZHT2025040800038</t>
  </si>
  <si>
    <t>佛山一环智能交通升级改造项目</t>
  </si>
  <si>
    <t>郑州四港联动互通立交工程信息技术服务-上海公路桥梁（集团）有限公司-无税5745283.02</t>
  </si>
  <si>
    <t>ZHT2022122700124</t>
  </si>
  <si>
    <t>ZHT2025042100042</t>
  </si>
  <si>
    <t>绍兴S308省道智慧快速路改造工程EPC总承包项目智慧工程集成控制平台服务项目软件采购合同</t>
  </si>
  <si>
    <t>皇岗口岸临时旅检场地建设工程项目BIM实施顾问服务-上海市地下空间设计研究总院有限公司</t>
  </si>
  <si>
    <t>ZHT2020120700103</t>
  </si>
  <si>
    <t>C0CJZY-JCCG-W-2025010</t>
  </si>
  <si>
    <t>地下院平移-深圳市医疗器械检测和生物医药安全评价中心建设项目-上海市地下空间设计研究总院有限公司</t>
  </si>
  <si>
    <t>C0CJZY-FW-T-2025025</t>
  </si>
  <si>
    <t>ZHT2021092300109</t>
  </si>
  <si>
    <t>海滨污水处理片区“厂、站、网”一体化运管平台 （含监测点完善与模型构建）</t>
  </si>
  <si>
    <t>地下院平移-清华大学创新基地建设工程（二期）BIM咨询服务（施工阶段现场服务）-上海市地下空间设计研究总院有限公司</t>
  </si>
  <si>
    <t>SJHT2019121300123</t>
  </si>
  <si>
    <t>C0CJZY-FW-T-2025051</t>
  </si>
  <si>
    <t>嘉浏智慧高速机电系统施工项目专业分包合同</t>
  </si>
  <si>
    <t>中山大学深圳建设工程项目-上海市地下空间设计研究总院有限公司</t>
  </si>
  <si>
    <t>C0CJZY-FW-T-2025052</t>
  </si>
  <si>
    <t>ZHT2022100900087</t>
  </si>
  <si>
    <t>重庆市智慧工地建设咨询服务合同</t>
  </si>
  <si>
    <t>C0CJZY-FW-T-2025061</t>
  </si>
  <si>
    <t>工程管理平台项目开发外包合同</t>
  </si>
  <si>
    <t>环莞快速路三期莞深高速至东部快速路段工程(二标段） -中铁大桥局集团有限公司第四工程分公司 -确认单108287.55</t>
  </si>
  <si>
    <t>ZHT2022071500056</t>
  </si>
  <si>
    <t>C0CJZY-FW-T-2025071</t>
  </si>
  <si>
    <t>既有轻纺城高架柯桥段智慧化改造工程技术服务</t>
  </si>
  <si>
    <t>ZHT2024112200144</t>
  </si>
  <si>
    <t>既有轻纺城高架柯桥段智慧化改造工程采购合同</t>
  </si>
  <si>
    <t>TWRP智慧工地项目-深圳市协诚泰科技有限公司</t>
  </si>
  <si>
    <t>ZHT2024121600157</t>
  </si>
  <si>
    <t>2021年农村公路改造提升项目（第二合同段）智慧路网采购</t>
  </si>
  <si>
    <t>ZHT2024122000163</t>
  </si>
  <si>
    <t>南湖区老（旧）住宅区改造提升专项工程（二期）第二批次设计采购施工总承包(EPC)项目施工阶段的BIM应用技术</t>
  </si>
  <si>
    <t>SZJT202570002</t>
  </si>
  <si>
    <t>绍兴市二环南路智慧快速路智慧功能工程建设工程施工专业分包</t>
  </si>
  <si>
    <t>G15（嘉浏段）智慧高速业务平台开发技术服务合同-上海城建智慧城市运营管理有限公司-无税1390283.02</t>
  </si>
  <si>
    <t>ZHT2023032800029</t>
  </si>
  <si>
    <t>SZJT202570001</t>
  </si>
  <si>
    <t>上海轨道交通市域线嘉闵线工程JMSG-1标智慧工地项目系统集成及技术服务合同</t>
  </si>
  <si>
    <t>厦门市轨道交通3号线南延段工程BIM技术应用咨询管理服务-中铁第四勘察设计院集团有限公司-无税135849.06</t>
  </si>
  <si>
    <t>ZHT2020072100037</t>
  </si>
  <si>
    <t>C0CJSG-FW-T-2025005</t>
  </si>
  <si>
    <t>项目:ZHT2022121400111工程技术咨询合同（南汇支线（两港市域铁路）工程—BIM总体咨询）</t>
  </si>
  <si>
    <t>ZHT2022121400111</t>
  </si>
  <si>
    <t>C0CJSG-FW-T-2025023</t>
  </si>
  <si>
    <t>ZHT2022112200098</t>
  </si>
  <si>
    <t>城盾隧安数字化管控项目平台技术服务合同</t>
  </si>
  <si>
    <t>越东路互通连接线工程公路项目第一合同段BIM全寿命期 大数据管理平台建设服务合同 - 中交第二航务工程局有限公司第四分公司 - 无税开票679245.28</t>
  </si>
  <si>
    <t>ZHT2021091300108</t>
  </si>
  <si>
    <t>C0CJSG-FW-T-2025032</t>
  </si>
  <si>
    <t>依赖三合一项目主数据进展</t>
  </si>
  <si>
    <t>ZHT2022112200100</t>
  </si>
  <si>
    <t>轨道交通运营结构维保及隧道综合综合整治大修应用系统技术服务合同</t>
  </si>
  <si>
    <t>城市基础设施智慧运营维护管理平台综合运行大屏首屏增补开发 - 上海城建城市运营（集团）有限公司 - 无税开票44886.79</t>
  </si>
  <si>
    <t>ZHT2021112200127</t>
  </si>
  <si>
    <t>C0CJSG-FW-T-2025042</t>
  </si>
  <si>
    <t>轨道交通应急抢险应用系统技术服务合同</t>
  </si>
  <si>
    <t>青岛航运贸易金融融合创新基地CDG地块地上区域BIM总体咨询项目 - 上海市城市建设设计研究总院（集团）有限公司青岛分公司 - 无税开票392636.26</t>
  </si>
  <si>
    <t>ZHT2022122800127</t>
  </si>
  <si>
    <t>C0CJSG-FW-T-2025043</t>
  </si>
  <si>
    <t>ZHT2022121900115</t>
  </si>
  <si>
    <t>嘉兴港区智慧污水（化工园区）平台项目BIM系统 服务之AR/MR咨询项目</t>
  </si>
  <si>
    <t>青岛国际资源配置中心北片区建设运营数智一体化项目 - 上海市城市建设设计研究总院（集团）有限公司青岛分公司 - 无税开票3921930.32</t>
  </si>
  <si>
    <t>嘉兴港区智慧污水（化工园区）平台项目BIM系统服务之BIM咨询项目</t>
  </si>
  <si>
    <t>虹桥商务区核心区民防工程BIM运管平台开发技术服务</t>
  </si>
  <si>
    <t>数据驱动的区域化设施全生命周期精准维养研究与应用（地道健康监测） - 上海城建养护管理有限公司 - 无税开票163202.83</t>
  </si>
  <si>
    <t>ZHT2022103100092</t>
  </si>
  <si>
    <t>虹桥商务区核心区民防工程弱电智能化改造硬件采购</t>
  </si>
  <si>
    <t>皇岗口岸临时旅检场地建设工程（EPC）项目BIM运维工程分包合同</t>
  </si>
  <si>
    <t>ZHT2020053000021</t>
  </si>
  <si>
    <t>ZHT2023070700062</t>
  </si>
  <si>
    <t>业主要求，质保结束后请款。</t>
  </si>
  <si>
    <t>地下院平移-深圳市宝安区人民检察院综合业务大楼项目</t>
  </si>
  <si>
    <t>南湖区老（旧）住宅区改造及二环以内背街小巷提升工程设计采购施工总承包（EPC）（新兴街道王安片区）之智慧化工程</t>
  </si>
  <si>
    <t>ZHT2021050700041</t>
  </si>
  <si>
    <t>ZHT2023122600178</t>
  </si>
  <si>
    <t>需要领导沟通</t>
  </si>
  <si>
    <t>南汇支线（两港市域铁路）工程NHSG-1标智慧工地项目</t>
  </si>
  <si>
    <t>南湖区老（旧）住宅区改造提升专项工程（二期）第二批次（真合片区、凌塘片区）之智慧化工程</t>
  </si>
  <si>
    <t>ZHT2021051000045</t>
  </si>
  <si>
    <t>ZHT2022051300039</t>
  </si>
  <si>
    <t>ZHT2022030800022</t>
  </si>
  <si>
    <t>基于BIM的工程管理平台应用与咨询服务合同-环莞快速路三期路面标</t>
  </si>
  <si>
    <t>南湖区老（旧）住宅区改造提升专项工程（二期）第二批次（明月片区）之智慧化工程</t>
  </si>
  <si>
    <t>ZHT2021051000046</t>
  </si>
  <si>
    <t>ZHT2023032900030</t>
  </si>
  <si>
    <t>青岛国际资源配置中心北片区建设运营数智一体化项目</t>
  </si>
  <si>
    <t>南湖区老（旧）住宅区改造提升专项工程（二期）方案设计、初步设计项目BIM技术应用</t>
  </si>
  <si>
    <t>ZHT2021020200008</t>
  </si>
  <si>
    <t>ZHT2023060100048</t>
  </si>
  <si>
    <t>隧道股份中原区域视频会议系统设备采购合同</t>
  </si>
  <si>
    <t>ZHT2022122200123</t>
  </si>
  <si>
    <t>项目结算中，收款延期</t>
  </si>
  <si>
    <t>郑州四港联动互通立交工程</t>
  </si>
  <si>
    <t>上海市公安局金山分局智能交通系统信号机及外场绘图劳务</t>
  </si>
  <si>
    <t>ZHT2021031900021</t>
  </si>
  <si>
    <t>ZHT2020120700106</t>
  </si>
  <si>
    <t>地下院平移-皇岗口岸临时旅检场地建设工程项目BIM实施顾问服务合同</t>
  </si>
  <si>
    <t>嘉兴经济技术开发区污水管网智能感知系统项目技术服务协议</t>
  </si>
  <si>
    <t>南湖区老（旧）住宅区改造提升专项工程（二期）第一批次（文昌片区，西丽片区，菜花泾片区，月河片区）之智慧化工程</t>
  </si>
  <si>
    <t>ZHT2021051000043</t>
  </si>
  <si>
    <t>ZHT2022102400089</t>
  </si>
  <si>
    <t>地下院平移-清华大学创新基地建设工程（二期）BIM咨询服务</t>
  </si>
  <si>
    <t>上海市域铁路机场联络线1标一分部中铁二十四局集团有限公司智慧工地项目</t>
  </si>
  <si>
    <t>ZHT2023102700127</t>
  </si>
  <si>
    <t>ZHT2024090300103</t>
  </si>
  <si>
    <t>妈湾跨海通道1标数字孪生工地</t>
  </si>
  <si>
    <t>ZHT2024090300104</t>
  </si>
  <si>
    <t>环莞快速路三期莞深高速至东部快速路段工程-2标</t>
  </si>
  <si>
    <t>ZHT2025022000021</t>
  </si>
  <si>
    <t>申请中不确定付款时间</t>
  </si>
  <si>
    <t>嘉兴西塘二标智慧工地实施合同</t>
  </si>
  <si>
    <t>ZHT2023061300053</t>
  </si>
  <si>
    <t>目前中铁二局未给数字集团打款，数字集团收到款后要给矿谷打款，矿谷再给城建信息打款，总体时间预计到4月份能收到款</t>
  </si>
  <si>
    <t>ZHT2021122200157</t>
  </si>
  <si>
    <t>2021年隧道股份智能化运营管理中心展示平台</t>
  </si>
  <si>
    <t>深圳市路桥建设集团坂银通道智慧运管数字孪生与BIM咨询服务（变更）</t>
  </si>
  <si>
    <t>SZJT2025100001</t>
  </si>
  <si>
    <t>预计收款金额54.4325</t>
  </si>
  <si>
    <t>ZHT2021083000102</t>
  </si>
  <si>
    <t>深圳路桥集团坂银通道日常养护管理智能管养平台专业分包</t>
  </si>
  <si>
    <t>SC21入闸机及劳务系统研发工程三方合同</t>
  </si>
  <si>
    <t>ZHT2023061200052</t>
  </si>
  <si>
    <t>待签04</t>
  </si>
  <si>
    <t>预计收款金额89.94</t>
  </si>
  <si>
    <t>ZHT2020121500120</t>
  </si>
  <si>
    <t>钱江隧道视频云联网和网络安全态势感知及高清视频改造项目软硬件系统采购合同</t>
  </si>
  <si>
    <t>待签06</t>
  </si>
  <si>
    <t>预计收款金额53.92</t>
  </si>
  <si>
    <t>新皇岗口岸联检大楼基坑支护工程监测信息化开发项目</t>
  </si>
  <si>
    <t>ZHT2022122800128</t>
  </si>
  <si>
    <t>ZHT2023092800103</t>
  </si>
  <si>
    <t>厦门市轨道交通3号线南延段工程BIM技术应用咨询管理服务</t>
  </si>
  <si>
    <t>SZJT202570032</t>
  </si>
  <si>
    <t>南湖区污水管网提升改造工程（三期工程）设计施工总承包之智慧水务工程</t>
  </si>
  <si>
    <t>ZHT2021082500101</t>
  </si>
  <si>
    <t>C0CJSC-JCCG-T/W-2025013</t>
  </si>
  <si>
    <t>新加坡TWRPPL智慧管理系统设备采购合同 - PAI Systems Pte Ltd - 无税开票10782.17</t>
  </si>
  <si>
    <t>合作项目，收支相抵，不影响现金流。</t>
  </si>
  <si>
    <t>新加坡TWRPPL智慧管理系统设备采购合同 - PAI Systems Pte Ltd - 无税开票9433.96</t>
  </si>
  <si>
    <t>待签05</t>
  </si>
  <si>
    <t>ZHT2020122200127</t>
  </si>
  <si>
    <t>公投智慧运维项目技术服务合同</t>
  </si>
  <si>
    <t>新加坡J102智慧工地项目 - PAI Systems Pte Ltd 无税开票306166.37</t>
  </si>
  <si>
    <t>G15（嘉浏段）智慧高速业务平台开发技术服务合同</t>
  </si>
  <si>
    <t>新加坡T316智慧工地项目 - PAI Systems Pte Ltd - 无税开票221644.25</t>
  </si>
  <si>
    <t>ZHT2020102800068</t>
  </si>
  <si>
    <t>嘉兴市铁投集团建设一体化全过程管控平台建设服务项目合同 - 嘉兴市铁路与轨道交通投资集团有限责任公司 - 无税开票2224018.87</t>
  </si>
  <si>
    <t>ZHT2022092000079</t>
  </si>
  <si>
    <t>金桥出口加工区T29地块智慧工地管理服务项目</t>
  </si>
  <si>
    <t>轨道交通应急抢险应用系统技术服务合同 - 城盾隧安地下工程有限公司 - 无税开票524528.3</t>
  </si>
  <si>
    <t>上海市疾病预防控制中心新建工程民防智能化项目智慧民防软件技术服务 - 上海智能交通有限公司 - 无税开票2094339.62</t>
  </si>
  <si>
    <t>ZHT2023091800098</t>
  </si>
  <si>
    <t>厦门市轨道交通6号线漳州（角美）延伸段工程BIM技术应用咨询管理 - 漳州市角美轨道交通投资发展有限公司 - 无税开票337169.81</t>
  </si>
  <si>
    <t>SJHT2019101200078</t>
  </si>
  <si>
    <t>工程技术咨询合同（南汇支线（两港市域铁路）工程—BIM总体咨询）</t>
  </si>
  <si>
    <t>G15（嘉浏段）智慧高速大屏软件系统开发 - 上海巨一科技发展有限公司 - 无税开票1018018.87</t>
  </si>
  <si>
    <t>ZHT2023033100031</t>
  </si>
  <si>
    <t>中信金融中心项目基于BIM的数字化技术研究</t>
  </si>
  <si>
    <t>地下院平移-深圳市龙华区人民检察院办案及专业技术用房建设工程BIM实施顾问服务-上海市地下空间设计研究总院有限公司-无税开票33693.4</t>
  </si>
  <si>
    <t>ZHT2020110200074</t>
  </si>
  <si>
    <t>嘉兴市域快速道路智慧建设管理平台服务项目 - 嘉兴市快速路建设发展有限公司 - 无税开票582112.06</t>
  </si>
  <si>
    <t>ZHT2023101200109</t>
  </si>
  <si>
    <t>越东路互通连接线工程公路项目第一合同段BIM全寿命期 大数据管理平台建设服务合同</t>
  </si>
  <si>
    <t>嘉兴市域快速道路智慧建设管理平台服务项目 - 嘉兴市快速路建设发展有限公司 - 无税开票1747151.52</t>
  </si>
  <si>
    <t>ZHT2023101200110</t>
  </si>
  <si>
    <t>城市基础设施智慧运营维护管理平台综合运行大屏首屏增补开发</t>
  </si>
  <si>
    <t>ZHT2023101200111</t>
  </si>
  <si>
    <t>嘉兴市域铁路枫南SG1标段智慧工地工程技术咨询服务合同</t>
  </si>
  <si>
    <t>绍兴市S308省道(二环西路智慧快速路)改造工程BIM全寿命期大数据管理平台建设服务项目 - 上海市城市建设设计研究总院（集团）有限公司 - 无税开票110566.04</t>
  </si>
  <si>
    <t>ZHT2022010400003</t>
  </si>
  <si>
    <t>ZHT2023051600042</t>
  </si>
  <si>
    <t>2023年隧道股份智能AI应用服务开发合同</t>
  </si>
  <si>
    <t>绍兴市城市智慧道路快速系统和地下管廊项目-越东路及南延段（杭甬高速-绍诸高速平水口）智慧快速路工程 - 上海市城市建设设计研究总院（集团）有限公司 - 无税开票396226.42</t>
  </si>
  <si>
    <t>深圳市人民医院宝安医院BIM咨询服务合同</t>
  </si>
  <si>
    <t>越东路及南延段（杭甬高速—绍诸高速平水口）智慧快速路工程（二环南路以北至绍诸高速平水口）BIM全寿命期大数据管理平台建设服务项目 - 上海市城市建设设计研究总院（集团）有限公司 - 无税开票401886.79</t>
  </si>
  <si>
    <t>越东路（三江路-规划曹娥江大桥）智慧快速路工程BIM全寿命期大数据管理平台建设服务项目 - 上海市城市建设设计研究总院（集团）有限公司 - 无税开票33584.91</t>
  </si>
  <si>
    <t>ZHT2021092800112</t>
  </si>
  <si>
    <t>深圳市前海-南山排水深隧系统工程BIM咨询服务委托合同</t>
  </si>
  <si>
    <t>解放大道及北延伸（康宁路、汤公路）建设改造工程BIM全寿命期大数据管理平台建设服务项目 - 上海市城市建设设计研究总院（集团）有限公司 - 无税开票33396.23</t>
  </si>
  <si>
    <t>青岛航运贸易金融融合创新基地CDG地块地上区域BIM总体咨询项目</t>
  </si>
  <si>
    <t>城建滨江大厦访客系统、梯控及设备网络改造施工合同 - 上海城建滨江置业有限公司 - 无税开票1033500.02</t>
  </si>
  <si>
    <t>ZHT2023103100129</t>
  </si>
  <si>
    <t>环莞快速路三期莞深高速至东部快速路段工程（一标段）-浙江交工集团股份有限公司东莞市环莞快速路三期莞深高速至东部快速路段工程土建一标项目经理部-无税开票48448</t>
  </si>
  <si>
    <t>ZHT2022052600040</t>
  </si>
  <si>
    <t>环莞快速路三期莞深高速至东部快速路段工程-2标-中铁大桥局集团有限公司第四工程分公司路三期莞深高速至东部快速路段工程土建三标项目经理部-无税开票67679.72</t>
  </si>
  <si>
    <t>数据驱动的区域化设施全生命周期精准维养研究与应用（地道健康监测）</t>
  </si>
  <si>
    <t>环莞快速路三期莞深高速至东部快速路段工程-3标-中铁十五局集团有限公司东莞市环莞快速路三期莞深高速至东部快速路段工程土建三标项目经理部-无税开票41730.31</t>
  </si>
  <si>
    <t>ZHT2022071500055</t>
  </si>
  <si>
    <t>ZHT2020092900057</t>
  </si>
  <si>
    <t>张江西北区07-03科技总部平台项目BIM咨询服务</t>
  </si>
  <si>
    <t>基于BIM的工程管理平台应用与咨询服务合同-环莞快速路三期路面标-广东冠粤路桥有限公司-无税开票57689.39</t>
  </si>
  <si>
    <t>ZHT2023031300024</t>
  </si>
  <si>
    <t>厦门新机场场道工程五标BIM服务合同</t>
  </si>
  <si>
    <t>环莞快速路三期莞深高速至东部快速路段工程-预制标段-中铁四局集团有限公司-无税开票332908.44</t>
  </si>
  <si>
    <t>ZHT2022112300105</t>
  </si>
  <si>
    <t>生产运营质量安全管理应用系统技术服务合同 - 城盾隧安地下工程有限公司 - 无税开票2128301.89</t>
  </si>
  <si>
    <t>ZHT2023122100169</t>
  </si>
  <si>
    <t>南湖区老（旧）住宅区改造及二环以内背街小巷提升工程设计采购施工总承包（EPC）（新兴街道王安片区） 之智慧化工程</t>
  </si>
  <si>
    <t>轨道交通运营结构维保及隧道综合综合整治大修应用系统二期技术服务合同 - 城盾隧安地下工程有限公司 - 无税开票1418867.92</t>
  </si>
  <si>
    <t>ZHT2023122100170</t>
  </si>
  <si>
    <t>南湖区老（旧）住宅区改造提升专项工程（二期）第二批次（真合片区、凌塘片区） 之智慧化工程</t>
  </si>
  <si>
    <t>2023年度隧道公司BIM技术服务-上海隧道工程有限公司-无税开票1132075.47</t>
  </si>
  <si>
    <t>南湖区老（旧）住宅区改造提升专项工程（二期）第二批次（明月片区） 之智慧化工程</t>
  </si>
  <si>
    <t>油墩港航道整治工程BIM技术咨询服务 - 上海市城市建设设计研究总院（集团）有限公司 - 无税开票283018.87</t>
  </si>
  <si>
    <t>ZHT2023122500174</t>
  </si>
  <si>
    <t>观城项目01-05地块BIM咨询服务-数智瓦里（深圳）科技有限公司-无税开票799331.13</t>
  </si>
  <si>
    <t>黄石有轨电车二期项目BIM前期规划管理平台建设服务项目工程技术咨询合同 - 上海市城市建设设计研究总院（集团）有限公司（本部） - 无税开票1430188.68</t>
  </si>
  <si>
    <t>ZHT2023121900164</t>
  </si>
  <si>
    <t>轨道交通工程机电施工管理系统项目合同 - 厦门路桥信息股份有限公司 - 无税开票473915.09</t>
  </si>
  <si>
    <t>嘉兴经济技术开发区污水管网智能感知系统项目 技术服务协议</t>
  </si>
  <si>
    <t>工程技术咨询合同（南汇支线（两港市域铁路）工程—BIM总体咨询） - 上海市城市建设设计研究总院（集团）有限公司（本部） - 无税开票28490.57</t>
  </si>
  <si>
    <t>南湖区老（旧）住宅区改造提升专项工程（二期）第一批次（文昌片区，西丽片区，菜花泾片区，月河片区） 之智慧化工程</t>
  </si>
  <si>
    <t>嘉兴市域铁路枫南SG1标段智慧工地工程技术咨询服务合同 - 中铁隧道局集团有限公司 - 无税开票39725.55</t>
  </si>
  <si>
    <t>嘉兴市域铁路枫南SG1标段智慧工地工程技术咨询服务合同 - 中铁隧道局集团有限公司 - 无税开票130936.38</t>
  </si>
  <si>
    <t>厦航总部大厦智能化集成管理平台BIM建设部分技术服务合同 - 厦门伟屹大数据研究院有限公司 - 无税开票226415.09</t>
  </si>
  <si>
    <t>ZHT2023030700022</t>
  </si>
  <si>
    <t>嘉兴港区智慧污水（化工园区）平台项目BIM系统服务之BIM咨询项目 - 浙江长三角规划设计研究咨询有限公司 - 无税开票154716.98</t>
  </si>
  <si>
    <t>深圳市人民医院宝安医院BIM咨询服务合同-五洲工程顾问集团有限公司-无税开票518867.92</t>
  </si>
  <si>
    <t>ZHT2023082100086</t>
  </si>
  <si>
    <t>泉州交发集团级工程建设管理信息化平台 (一期) 项目</t>
  </si>
  <si>
    <t>工程技术咨询合同 - 上海市地下空间设计研究总院有限公司（本部） - 无税开票820754.72</t>
  </si>
  <si>
    <t>ZHT2020123100147</t>
  </si>
  <si>
    <t>ZHT2023051600043</t>
  </si>
  <si>
    <t>城盾隧道数字化管控平台硬件设备采购合同</t>
  </si>
  <si>
    <t>2023年浦东大道地道设施缺陷监控项目技术服务 - 上海靖东信息科技有限公司 - 无税开票512822.86</t>
  </si>
  <si>
    <t>ZHT2024052100058</t>
  </si>
  <si>
    <t>妈湾跨海通道 1 标数字孪生工地</t>
  </si>
  <si>
    <t>2023浦东大道地道设施缺陷监控项目设备采购合同 - 上海城建智慧城市运营管理有限公司 - 无税开票1066106.19</t>
  </si>
  <si>
    <t>ZHT2024051400053</t>
  </si>
  <si>
    <t>上海静态交通大数据运营平台开发 - 上海停车信息科技有限公司 - 无税开票330566.04</t>
  </si>
  <si>
    <t>ZHT2024052200060</t>
  </si>
  <si>
    <t>兰原高速黄河大桥BIM咨询服务项目 - 上海城建数字产业集团有限公司 - 无税开票750000</t>
  </si>
  <si>
    <t>ZHT2023042700037</t>
  </si>
  <si>
    <t>ZHT2023010600006</t>
  </si>
  <si>
    <t>深圳市路桥建设集团坂银通道智慧运管数字孪生与BIM咨询服务</t>
  </si>
  <si>
    <t>厦门市轨道交通6号线漳州（角美）延伸段工程机电安装及装修施工BIM服务 - 中铁二十二局集团电气化工程有限公司 - 无税开票82879.89</t>
  </si>
  <si>
    <t>SC21 入闸机及劳务系统研发工程 三方合同</t>
  </si>
  <si>
    <t>深圳西丽32亩项目智慧工地工程合同-深圳市龙光骏博房地产有限公司</t>
  </si>
  <si>
    <t>ZHT2021090100103</t>
  </si>
  <si>
    <t>ZHT2023072400075</t>
  </si>
  <si>
    <t>2023年隧道股份综合管理信息系统实施</t>
  </si>
  <si>
    <t>深圳区域公司深圳光明15亩项目智慧工地及大门工程合同-深圳市龙光骏凯房地产有限公司质保金3%调整3月35号科目</t>
  </si>
  <si>
    <t>ZHT2021070900081</t>
  </si>
  <si>
    <t>调整期初余额城市运营文一路隧道大屏幕显示及视频会议系统设备采购合同-上海城建城市运营（集团）有限公司</t>
  </si>
  <si>
    <t>SJHT2019092000073</t>
  </si>
  <si>
    <t>调整期初余额-深圳市前海深港现代服务合作区项目-深圳市龙光骏荣房地产有限公司</t>
  </si>
  <si>
    <t>SUCG35019999</t>
  </si>
  <si>
    <t>ZHT2023041900034</t>
  </si>
  <si>
    <t>龙水南路建管平台及BIM应用技术服务合同</t>
  </si>
  <si>
    <t>绍兴项目监控中心智能化工程专业分包合同-中铁二十二局集团第三工程有限公司-收入确认5%质保金无税金额988361.87</t>
  </si>
  <si>
    <t>ZHT2023011100008</t>
  </si>
  <si>
    <t>2023年陆家嘴乐居 租赁公寓管理软件系统运维及运营服务合同</t>
  </si>
  <si>
    <t>坪山沙湖项目智慧工地施工合同-深圳市龙光春城投资发展有限公司-5%质保金</t>
  </si>
  <si>
    <t>ZHT2021101400116</t>
  </si>
  <si>
    <t>ZHT2022082400068</t>
  </si>
  <si>
    <t>浦东精神卫生中心（书院院区）新建工程BIM技术服务项目</t>
  </si>
  <si>
    <t>佛山一环智能交通升级改造项目 -上海智能交通有限公司 -收入无税51886.79</t>
  </si>
  <si>
    <t>ZHT2023051500041</t>
  </si>
  <si>
    <t>桥梁健康监测BIM数字化展示模块开发服务</t>
  </si>
  <si>
    <t>嘉兴市二环内污水管网BIM数字资产建立及AR-MR巡维系统服务项目-浙江和达科技股份有限公司-质保金确认单无税69811.32</t>
  </si>
  <si>
    <t>ZHT2020122500136</t>
  </si>
  <si>
    <r>
      <rPr>
        <sz val="12"/>
        <rFont val="宋体"/>
        <charset val="134"/>
        <scheme val="minor"/>
      </rPr>
      <t>2021年农村公路改造提升项目（第二合同段）智慧路网采购 -</t>
    </r>
    <r>
      <rPr>
        <sz val="12"/>
        <rFont val="宋体"/>
        <charset val="134"/>
        <scheme val="minor"/>
      </rPr>
      <t xml:space="preserve">   </t>
    </r>
    <r>
      <rPr>
        <sz val="12"/>
        <rFont val="宋体"/>
        <charset val="134"/>
        <scheme val="minor"/>
      </rPr>
      <t>上海浦江桥隧运营管理有限公司-无税1188526.61</t>
    </r>
  </si>
  <si>
    <t>S9苏绍高速钱江隧道2024年度信息化提升实施及应用服务项目材料采购合同 - 上海城建城市运营（集团）有限公司（本部） - 无税开票1491227.31</t>
  </si>
  <si>
    <t>ZHT2024121600160</t>
  </si>
  <si>
    <t>南湖区老（旧）住宅区改造提升专项工程（二期）第一批次（文昌片区，西丽片区，菜花泾片区，月河片区）之智慧化工程-上海市城市建设设计研究总院（集团）有限公司收入确认单未开票</t>
  </si>
  <si>
    <t>南湖区老（旧）住宅区改造提升专项工程（二期）第二批次（明月片区）之智慧化工程-上海市城市建设设计研究总院（集团）有限公司-确认单未开票税金</t>
  </si>
  <si>
    <t>南湖区老（旧）住宅区改造及二环以内背街小巷提升工程设计采购施工总承包（EPC）（新兴街道松鹤片区）之智慧化工程-上海市城市建设设计研究总院（集团）有限公司-产值确认单累计确认724.8999万元</t>
  </si>
  <si>
    <t>新加坡T316智慧工地项目</t>
  </si>
  <si>
    <t>南湖区老（旧）住宅区改造及二环以内背街小巷提升工程设计采购施工总承包（EPC）（新兴街道王安片区）之智慧化工程-上海市城市建设设计研究总院（集团）有限公司未开票收入税金</t>
  </si>
  <si>
    <t>ZHT2022022400018</t>
  </si>
  <si>
    <t>诸暨市项目全生命周期数字管理平台建设服务项目合同</t>
  </si>
  <si>
    <t>南湖区老（旧）住宅区改造提升专项工程（二期）第二批次（秀运片区、解放路片区）之智慧化工程-上海市城市建设设计研究总院（集团）有限公司-未开票税金</t>
  </si>
  <si>
    <t>ZHT2021051000044</t>
  </si>
  <si>
    <t>嘉兴市铁投集团建设一体化全过程管控平台建设服务项目合同</t>
  </si>
  <si>
    <t>南湖区老（旧）住宅区改造提升专项工程（二期）第二批次（真合片区、凌塘片区）之智慧化工程-上海市城市建设设计研究总院（集团）有限公司产值确认未开票税金</t>
  </si>
  <si>
    <t>ZHT2022010600005</t>
  </si>
  <si>
    <t>海口市桥梁隧道管养信息平台合同</t>
  </si>
  <si>
    <t>太原市城市轨道交通2号线一期工程控制中心楼宇智能化项目BIM智慧楼宇平台-青岛海信网络科技股份有限公司-无税1180188.68</t>
  </si>
  <si>
    <t>ZHT2023102700123</t>
  </si>
  <si>
    <t>厦门轨道交通4号线信号系统族库模型建模咨询</t>
  </si>
  <si>
    <t>绍兴市二环南路智慧快速路智慧功能工程建设工程施工专业分包 - 中铁十一局集团有限公司 - 无税开票3098964.15</t>
  </si>
  <si>
    <t>ZHT2023102700124</t>
  </si>
  <si>
    <t>厦门轨道交通6号线（林埭西至华侨大学段）及漳州（角美）延伸段工程信号系统设备族库模型建模咨询</t>
  </si>
  <si>
    <t>ZHT2023111400135</t>
  </si>
  <si>
    <t>中铁上海工程局集团有限公司南汇支线（两港市域铁路）工程NHSG-2标智慧工地项目</t>
  </si>
  <si>
    <t>绍兴二环南路智慧快速路智慧工程采购合同 - 上海城建数字产业集团有限公司 - 无税开票5550079.19</t>
  </si>
  <si>
    <t>ZHT2022112300104</t>
  </si>
  <si>
    <t>ZHT2022123000129</t>
  </si>
  <si>
    <t>临港全要素智慧管养项目二期建设项目</t>
  </si>
  <si>
    <t>绍兴智慧快速路智能路巡系统采购项目合同</t>
  </si>
  <si>
    <t>上海市疾病预防控制中心新建工程民防智能化项目智慧民防软件技术服务</t>
  </si>
  <si>
    <t>ZHT2023082300087</t>
  </si>
  <si>
    <t>上海轨道交通市域线嘉闵线BIM咨询专题委外咨询服务合同</t>
  </si>
  <si>
    <t>秀洲区污水厂智能运维通用平台系统工程采购合同</t>
  </si>
  <si>
    <t>ZHT2022031000024</t>
  </si>
  <si>
    <t>SJHT2019121900152</t>
  </si>
  <si>
    <t>地下院平移-市公安局刑事科学技术中心项目BIM咨询服务合同</t>
  </si>
  <si>
    <t>ZHT2023062800055</t>
  </si>
  <si>
    <t>2023年水务工程重要隐蔽（关键部位）综合管控项目</t>
  </si>
  <si>
    <t>ZHT2023070300057</t>
  </si>
  <si>
    <t>2023年水务工程重大危险源管理</t>
  </si>
  <si>
    <t>地下实验室科研数据动态管理平台项目 - 核工业北京地质研究院 - 无税开票867924.53</t>
  </si>
  <si>
    <t>ZHT2022050900037</t>
  </si>
  <si>
    <t>厦门市轨道交通6号线漳州（角美）延伸段工程BIM技术应用咨询管理</t>
  </si>
  <si>
    <t>地下实验室科研数据动态管理平台项目 - 核工业北京地质研究院 - 无税开票182300.88</t>
  </si>
  <si>
    <t>G15（嘉浏段）智慧高速大屏软件系统开发</t>
  </si>
  <si>
    <t>上海市疾病预防控制中心新建工程民防智能化项目三防智能化系统采购合同 - 上海智能交通有限公司 - 无税开票2870339.82</t>
  </si>
  <si>
    <t>ZHT2023092100099</t>
  </si>
  <si>
    <t>北接线智慧高速建设（二期）项目合同协议书</t>
  </si>
  <si>
    <t>既有轻纺城高架柯桥段智慧化改造工程采购合同 - 上海城建数字产业集团有限公司 - 无税开票572057.52</t>
  </si>
  <si>
    <t>既有轻纺城高架柯桥段智慧化改造工程技术服务 - 上海城建数字产业集团有限公司 - 无税开票1811462.26</t>
  </si>
  <si>
    <t>嘉兴市域快速道路智慧建设管理平台服务项目</t>
  </si>
  <si>
    <t>中信金融中心项目基于BIM的数字化技术研究 -中信建设有限责任公司-无税开票271488.47</t>
  </si>
  <si>
    <r>
      <rPr>
        <sz val="12"/>
        <rFont val="宋体"/>
        <charset val="134"/>
        <scheme val="minor"/>
      </rPr>
      <t>上海轨道交通市域线机场联络工程（东段）JCXSG-16标智慧工地项目</t>
    </r>
    <r>
      <rPr>
        <sz val="12"/>
        <rFont val="宋体"/>
        <charset val="134"/>
        <scheme val="minor"/>
      </rPr>
      <t xml:space="preserve">  </t>
    </r>
    <r>
      <rPr>
        <sz val="12"/>
        <rFont val="宋体"/>
        <charset val="134"/>
        <scheme val="minor"/>
      </rPr>
      <t>- 上海建工四建集团有限公司 - 无税开票103773.58</t>
    </r>
  </si>
  <si>
    <t>ZHT2022081500064</t>
  </si>
  <si>
    <t>上海轨道交通市域线嘉闵线工程JMSG-13标智慧工地项目 - 上海公路桥梁（集团）有限公司 - 无税开票800000</t>
  </si>
  <si>
    <t>绍兴市S308省道(二环西路智慧快速路)改造工程BIM全寿命期大数据管理平台建设服务项目工程技术咨询合同</t>
  </si>
  <si>
    <t>深圳市人民医院宝安医院项目基于BIM的数字化管理咨询服务合同-五洲工程顾问集团有限公司-无税开票849056.6</t>
  </si>
  <si>
    <t>绍兴市城市智慧道路快速系统和地下管廊项目-越东路及南延段（杭甬高速-绍诸高速平水口）智慧快速路工程</t>
  </si>
  <si>
    <t>北接线智慧高速建设（二期）项目合同协议书 - 嘉兴市杭州湾大桥投资开发有限责任公司 - 无税开票1613207.55</t>
  </si>
  <si>
    <t>越东路及南延段（杭甬高速—绍诸高速平水口）智慧快速路工程（二环南路以北至绍诸高速平水口）BIM全寿命期大数据管理平台建设服务项目</t>
  </si>
  <si>
    <t>妈湾隧道1标数字孪生工地项目 -上海隧道工程有限公司-无税开票40566.04</t>
  </si>
  <si>
    <t>越东路（三江路-规划曹娥江大桥）智慧快速路工程BIM全寿命期大数据管理平台建设服务项目</t>
  </si>
  <si>
    <t>运动员项目入闸机采购工程三方合同-上海隧道工程股份有限公司澳门分公司-无税开票136000</t>
  </si>
  <si>
    <t>ZHT2024020200018</t>
  </si>
  <si>
    <t>解放大道及北延伸（康宁路、汤公路）建设改造工程BIM全寿命期大数据管理平台建设服务项目</t>
  </si>
  <si>
    <t>嘉兴市域快速道路智慧建设管理平台服务项目 - 嘉兴市快速路建设发展有限公司 - 无税开票9436.65</t>
  </si>
  <si>
    <t>嘉兴市域快速道路智慧建设管理平台服务项目 - 嘉兴市快速路建设发展有限公司 - 无税开票28323.18</t>
  </si>
  <si>
    <t>ZHT2021012000006</t>
  </si>
  <si>
    <t>厦门轨道交通1号线文灶站公交地块配套项目(二期)1#、2#轨道线网指挥中心BIM技术应用</t>
  </si>
  <si>
    <t>城建滨江大厦访客系统、梯控及设备网络改造施工合同</t>
  </si>
  <si>
    <t>嘉兴市域快速道路智慧建设管理平台服务项目 - 嘉兴市快速路建设发展有限公司 - 无税开票128761.06</t>
  </si>
  <si>
    <r>
      <rPr>
        <sz val="12"/>
        <rFont val="宋体"/>
        <charset val="134"/>
        <scheme val="minor"/>
      </rPr>
      <t>嘉兴市铁投集团建设一体化全过程管控平台建设服务项目合同</t>
    </r>
    <r>
      <rPr>
        <sz val="12"/>
        <rFont val="宋体"/>
        <charset val="134"/>
        <scheme val="minor"/>
      </rPr>
      <t xml:space="preserve">  </t>
    </r>
    <r>
      <rPr>
        <sz val="12"/>
        <rFont val="宋体"/>
        <charset val="134"/>
        <scheme val="minor"/>
      </rPr>
      <t>- 嘉兴市铁路与轨道交通投资集团有限责任公司 - 无税开票1800943.4</t>
    </r>
  </si>
  <si>
    <t>南湖工业污水处理厂配套项目智慧水务项目合同</t>
  </si>
  <si>
    <t>特大城市重大交通基础设施全周期管理标准体系构建及示范子课题前期规划管理平台V2.0 - 上海城投公路投资（集团）有限公司 - 无税开票179245.28</t>
  </si>
  <si>
    <t>ZHT2023102400119</t>
  </si>
  <si>
    <t>厦航总部大厦智能化集成管理平台BIM建设部分技术服务合同</t>
  </si>
  <si>
    <t>海口市桥梁隧道管养信息平台合同-海口市桥隧管理有限公司-无税开票117356.44</t>
  </si>
  <si>
    <t>ZHT2023121400159</t>
  </si>
  <si>
    <t>慢速车数据服务平台开发项目</t>
  </si>
  <si>
    <t>厦门轨道交通6号线（林埭西至华侨大学段）及漳州（角美）延伸段工程信号系统设备族库模型建模咨询 - 卡斯柯信号有限公司 - 无税开票157500</t>
  </si>
  <si>
    <t>环莞快速路三期莞深高速至东部快速路段工程（一标段）</t>
  </si>
  <si>
    <t>厦门轨道交通4号线信号系统族库模型建模咨询 - 卡斯柯信号有限公司 - 无税开票30754.72</t>
  </si>
  <si>
    <t>龙岗区委党校迁址重建工程BIM设计与施工联合应用技术服务合同-华润（深圳）有限公司-无税开票52740.48</t>
  </si>
  <si>
    <t>环莞快速路三期莞深高速至东部快速路段工程 -3标</t>
  </si>
  <si>
    <t>青岛国际资源配置中心北片区建设运营数智一体化项目 - 中德联合集团有限公司 - 无税开票3177968.41</t>
  </si>
  <si>
    <t>妈湾跨海通道1标数字孪生工地-上海隧道工程有限公司-无税开票19557.52</t>
  </si>
  <si>
    <t>环莞快速路三期莞深高速至东部快速路段工程-预制标段</t>
  </si>
  <si>
    <t>南湖工业污水处理厂配套项目智慧水务项目合同 - 嘉兴市南数运营科技有限公司 - 无税开票387876.11</t>
  </si>
  <si>
    <t>ZHT2023121900165</t>
  </si>
  <si>
    <t>2023年隧道股份隐患排查治理平台升级</t>
  </si>
  <si>
    <t>生产运营质量安全管理应用系统技术服务合同 - 城盾隧安地下工程有限公司 - 无税开票532075.47</t>
  </si>
  <si>
    <t>ZHT2023091300094</t>
  </si>
  <si>
    <t>南昌轨道交通1号线北延、东延及2号线东延工程信息化建设项目01标</t>
  </si>
  <si>
    <t>轨道交通运营结构维保及隧道综合综合整治大修应用系统二期技术服务合同 - 城盾隧安地下工程有限公司 - 无税开票354716.98</t>
  </si>
  <si>
    <t>ZHT2023121100154</t>
  </si>
  <si>
    <t>2023年城市基础设施车辆、应急及测绘管理功能技术开发合同</t>
  </si>
  <si>
    <t>上海市域铁路示范区线工程BIM咨询专项委外合同 - 中铁上海设计院集团有限公司 - 无税开票362040</t>
  </si>
  <si>
    <t>ZHT2024111100138</t>
  </si>
  <si>
    <t>ZHT2023121100153</t>
  </si>
  <si>
    <t>2023年城市基础设施基础及业务数据服务技术服务合同</t>
  </si>
  <si>
    <t>黄石有轨电车二期项目BIM前期规划管理平台建设服务项目工程技术咨询合同 - 上海市城市建设设计研究总院（集团）有限公司（本部） - 无税开票2145283.02</t>
  </si>
  <si>
    <t>ZHT2023121100155</t>
  </si>
  <si>
    <t>2023年城市基础设施智慧运管平台功能提升技术开发合同</t>
  </si>
  <si>
    <t>上海轨道交通市域线嘉闵线BIM咨询专题委外咨询服务合同 - 中铁上海设计院集团有限公司 - 无税开票378200</t>
  </si>
  <si>
    <t>ZHT2023121100152</t>
  </si>
  <si>
    <t>2023年城市基础设施综合运营大屏技术开发合同</t>
  </si>
  <si>
    <t>厦门市轨道交通6号线漳州（角美）延伸段工程机电安装及装修施工BIM服务 - 中铁二十二局集团电气化工程有限公司 - 无税开票285475.15</t>
  </si>
  <si>
    <t>ZHT2023101800117</t>
  </si>
  <si>
    <t>快速路数字化大屏GIS地图技术服务</t>
  </si>
  <si>
    <t>黄岩区产城融合示范区片区开发项目（甬台温高速公路黄岩段桥下地面道路工程）信息化管理系统第XXGL01标段 - 台州市黄岩交通建设发展集团有限公司 - 无税开票1618867.92</t>
  </si>
  <si>
    <t>ZHT2024012600014</t>
  </si>
  <si>
    <t>ZHT2023101800116</t>
  </si>
  <si>
    <t>快速路养护运营业务管理系统主数据数据接口开发</t>
  </si>
  <si>
    <t>BIM数据处理与业务应用支撑系统 - 上海城市地理信息系统发展有限公司 - 无税开票566037.74</t>
  </si>
  <si>
    <t>ZHT2024071100087</t>
  </si>
  <si>
    <t>生产运营质量安全管理应用系统技术服务合同</t>
  </si>
  <si>
    <t>轨道交通运营结构维保及隧道综合综合整治大修应用系统二期技术服务合同</t>
  </si>
  <si>
    <t>甬台温高速公路（G15 沈阳至海口国家高速公路）改扩建工程临海青岭至温岭大溪岭段信息化管理系统第 XXGL01 标段 - 台州交投高速公路有限公司 - 无税开票2004003.58</t>
  </si>
  <si>
    <t>ZHT2024012600012</t>
  </si>
  <si>
    <t>2023年度隧道公司BIM技术服务</t>
  </si>
  <si>
    <t>深圳市人民医院宝安医院项目基于BIM的数字化管理咨询服务合同-五洲工程顾问集团有限公司-无税开票424528.3</t>
  </si>
  <si>
    <t>油墩港航道整治工程工可阶段BIM技术咨询服务</t>
  </si>
  <si>
    <r>
      <rPr>
        <sz val="12"/>
        <rFont val="宋体"/>
        <charset val="134"/>
        <scheme val="minor"/>
      </rPr>
      <t>厦门市轨道交通6号线漳州（角美）延伸段工程BIM技术应用咨询管理</t>
    </r>
    <r>
      <rPr>
        <sz val="12"/>
        <rFont val="宋体"/>
        <charset val="134"/>
        <scheme val="minor"/>
      </rPr>
      <t xml:space="preserve">  </t>
    </r>
    <r>
      <rPr>
        <sz val="12"/>
        <rFont val="宋体"/>
        <charset val="134"/>
        <scheme val="minor"/>
      </rPr>
      <t>- 漳州市角美轨道交通投资发展有限公司 - 无税开票337242.08</t>
    </r>
  </si>
  <si>
    <t>ZHT2023100900105</t>
  </si>
  <si>
    <t>2023年隧道股份市场分析系统升级改造服务</t>
  </si>
  <si>
    <t>政和杨源至永定高速公路永泰至德化段BIM咨询服务合同 - 福建第一公路工程集团有限公司泉州设计分公司 - 无税开票69339.62</t>
  </si>
  <si>
    <t>ZHT2023110300132</t>
  </si>
  <si>
    <t>观城项目01-05地块BIM咨询服务</t>
  </si>
  <si>
    <t>春风隧道盾构安全监控项目采购合同-深圳市城市公共安全技术研究院有限公司-无税开票262358.49</t>
  </si>
  <si>
    <t>SJHT2019121200103</t>
  </si>
  <si>
    <t>ZHT2023101100107</t>
  </si>
  <si>
    <t>2023年隧道股份资金平台技术支持服务</t>
  </si>
  <si>
    <t>轨道交通机电系统、供电系统BIM技术咨询服务项目合同 - 太原市轨道交通智慧建造科技有限公司 - 无税开票132390.6</t>
  </si>
  <si>
    <t>ZHT2024032700031</t>
  </si>
  <si>
    <t>ZHT2023042400036</t>
  </si>
  <si>
    <t>2023年隧道股份亿方云软件及集成服务</t>
  </si>
  <si>
    <t>S9苏绍高速钱江隧道信息化提升实施及应用项目材料采购合同 - 上海城建城市运营（集团）有限公司（本部） - 无税开票1565221.71</t>
  </si>
  <si>
    <t>ZHT2024111300139</t>
  </si>
  <si>
    <t>ZHT2023071300070</t>
  </si>
  <si>
    <t>上海市崇明区交通委员会崇明区综合交通智慧运营管理平台-大屏与数字孪生底座开发</t>
  </si>
  <si>
    <t>春申湖快速路智慧运维管理平台服务(二期) - 上海城建城市运营（集团）有限公司（本部） - 无税开票275858.49</t>
  </si>
  <si>
    <t>ZHT2023111000133</t>
  </si>
  <si>
    <t>上海轨道交通市域线机场联络线虹桥枢纽工程系统集成及技术服务合同 - 上海荔汀实业有限公司 - 无税开票19262.83</t>
  </si>
  <si>
    <t>ZHT2022031100025</t>
  </si>
  <si>
    <t>黄石有轨电车二期项目BIM前期规划管理平台建设服务项目工程技术咨询合同</t>
  </si>
  <si>
    <t>高端加固管理应用系统 - 城盾隧安地下工程有限公司 - 无税开票718339.62</t>
  </si>
  <si>
    <t>ZHT2024112500147</t>
  </si>
  <si>
    <t>ZHT2023121300156</t>
  </si>
  <si>
    <t>2023年隧道股份统一门户开发服务</t>
  </si>
  <si>
    <t>轨道交通运营结构维保(香港)应用系统 - 城盾隧安地下工程有限公司 - 无税开票306415.09</t>
  </si>
  <si>
    <t>ZHT2024112500148</t>
  </si>
  <si>
    <t>新加坡总览项目应用系统 - 城盾隧安地下工程有限公司 - 无税开票649056.6</t>
  </si>
  <si>
    <t>ZHT2024112500149</t>
  </si>
  <si>
    <t>ZHT2023053000045</t>
  </si>
  <si>
    <t>上海市民防办公室BIM信息管理平台维护与数据治理采购合同书</t>
  </si>
  <si>
    <t>《松江区南永丰公交停车保养场新建工程BIM技术服务》项目 - 上海市城市建设设计研究总院（集团）有限公司（本部） - 无税开票20377.36</t>
  </si>
  <si>
    <t>ZHT2020070600031</t>
  </si>
  <si>
    <t>北虹桥区域开发数字建设管控系统建设项目 - 上海城建数字产业集团有限公司 - 无税开票1878301.89</t>
  </si>
  <si>
    <t>ZHT2024121800161</t>
  </si>
  <si>
    <t>ZHT2023102700122</t>
  </si>
  <si>
    <t>BIMRUN云平台合作协议-莆田市政</t>
  </si>
  <si>
    <t>2023年浦东大道地道监控系统整治项目技术服务 - 上海城建智慧城市运营管理有限公司 - 无税开票918611.32</t>
  </si>
  <si>
    <t>徐汇区滨江C单元188N-Q-1地块商办楼项目BIM运营平台开发服务合同 - 上海瑞腾国际置业有限公司 - 无税开票1240927.55</t>
  </si>
  <si>
    <t>ZHT2022070400053</t>
  </si>
  <si>
    <t>奉贤区智能网联示范区车路协同应用建设项目二标段专业分包 - 上海智能交通有限公司（本部） - 无税开票10220797.54</t>
  </si>
  <si>
    <t>ZHT2024081600097</t>
  </si>
  <si>
    <t>奉贤区智能网联示范区车路协同应用建设项目一标段专业分包 - 上海智能交通有限公司（本部） - 无税开票11939746.79</t>
  </si>
  <si>
    <t>ZHT2024081600096</t>
  </si>
  <si>
    <t>北横通道隧道智慧应用系统试点 (一期)技术服务合同 - 上海智能交通有限公司（本部） - 无税开票471698.11</t>
  </si>
  <si>
    <t>ZHT2024010400003</t>
  </si>
  <si>
    <t>南湖工业污水处理厂配套项目智慧水务项目合同 - 嘉兴市南数运营科技有限公司 - 无税开票1415094.34</t>
  </si>
  <si>
    <t>ZHT2024022800022</t>
  </si>
  <si>
    <t>道路塌陷隐患识别平台测试服务合同</t>
  </si>
  <si>
    <r>
      <rPr>
        <sz val="12"/>
        <rFont val="宋体"/>
        <charset val="134"/>
        <scheme val="minor"/>
      </rPr>
      <t>嘉兴市铁投集团建设一体化全过程管控平台建设服务项目合同</t>
    </r>
    <r>
      <rPr>
        <sz val="12"/>
        <rFont val="宋体"/>
        <charset val="134"/>
        <scheme val="minor"/>
      </rPr>
      <t xml:space="preserve">  </t>
    </r>
    <r>
      <rPr>
        <sz val="12"/>
        <rFont val="宋体"/>
        <charset val="134"/>
        <scheme val="minor"/>
      </rPr>
      <t>- 嘉兴市铁路与轨道交通投资集团有限责任公司 - 无税开票988584.91</t>
    </r>
  </si>
  <si>
    <t>ZHT2021120700145</t>
  </si>
  <si>
    <t>2021年智能运维事业部苏州信息化项目健康监测设备材料采购</t>
  </si>
  <si>
    <t>南湖工业污水处理厂配套项目智慧水务项目合同 - 嘉兴市南数运营科技有限公司 - 无税开票1667924.53</t>
  </si>
  <si>
    <t>太原市城市轨道交通2号线一期工程控制中心楼宇智能化项目BIM智慧楼宇平台 - 青岛海信网络科技股份有限公司 - 无税开票296226.42</t>
  </si>
  <si>
    <t>湖南高速信息科技有限公司 BIM 引擎软件产品采购合同 - 湖南高速信息科技有限公司 - 无税开票1283185.84</t>
  </si>
  <si>
    <t>ZHT2024123000178</t>
  </si>
  <si>
    <t>S9苏绍高速钱江隧道信息化提升实施及应用项目孪生底座产品采购合同 - 上海显晋自动化工程有限公司 - 无税开票825999.94</t>
  </si>
  <si>
    <t>ZHT2025021800016</t>
  </si>
  <si>
    <t>S9 苏绍高速钱江隧道2024 年度信息化提升实施及应用服务业务平台系统软件采购项目 - 上海显晋自动化工程有限公司 - 无税开票650406.76</t>
  </si>
  <si>
    <t>ZHT2023122000168</t>
  </si>
  <si>
    <t>2023年隧道股份打印系统集成服务</t>
  </si>
  <si>
    <t>2024年城市运营集团资信管理平台建设项目 - 上海城建城市运营（集团）有限公司（本部） - 无税开票21226.42</t>
  </si>
  <si>
    <t>ZHT2024092700121</t>
  </si>
  <si>
    <t>ZHT2024051300051</t>
  </si>
  <si>
    <t>智慧工地系统集成及技术服务合同</t>
  </si>
  <si>
    <t>厦门新机场场道工程五标BIM服务合同 - 上海公路桥梁（集团）有限公司 - 无税开票287986.79</t>
  </si>
  <si>
    <t>ZHT2023113000143</t>
  </si>
  <si>
    <t>智慧合杆管理软件开发技术服务合同</t>
  </si>
  <si>
    <t>嘉兴市区分质供水工程—现状供水管网改造提升项目管道硬件监测及运维监控管理提升改造项目（漏损控制专项） - 浙江和达科技股份有限公司 - 无税开票1111946.9</t>
  </si>
  <si>
    <t>ZHT2023021300015</t>
  </si>
  <si>
    <t>厦门市机场片区规划设计技术咨询服务（2024-2025年度） - 上海市政工程设计研究总院（集团）有限公司 - 无税开票330188.68</t>
  </si>
  <si>
    <t>ZHT2025011700007</t>
  </si>
  <si>
    <t>中铁一局集团嘉兴至枫南市域铁路SG2土建施工项目 智慧拌合安全生产监控系统合同 - 中铁一局集团有限公司第二工程分公司 - 无税开票1018867.92</t>
  </si>
  <si>
    <t>ZHT2024062700080</t>
  </si>
  <si>
    <t>地下实验室科研数据动态管理平台项目</t>
  </si>
  <si>
    <t>无线道路温度传感器数据服务技术服务项目-上海市政养护管理有限公司-收入确认无税-158490.57</t>
  </si>
  <si>
    <t>ZHT2025011300004</t>
  </si>
  <si>
    <t>海口世纪大桥琼州大桥结构监控工程维护项目-海口市建工城市运营管理有限公司-收入确认无税86642.2</t>
  </si>
  <si>
    <t>ZHT2025010700003</t>
  </si>
  <si>
    <t>SJHT2019121300107</t>
  </si>
  <si>
    <t>地下院平移-《上海市轨道交通18号线工程》江浦路站等BIM设计分包合同</t>
  </si>
  <si>
    <t>中信金融中心项目基于BIM的数字化技术研究 -中信建设有限责任公司-收入无税188679.25</t>
  </si>
  <si>
    <t>工程技术咨询合同</t>
  </si>
  <si>
    <t>深圳市第三人民医院应急院区配套宿舍项目基于BIM的数字化管理咨询服务合同-五洲工程顾问集团有限公司-无税收入94339.62</t>
  </si>
  <si>
    <t>ZHT2024030900024</t>
  </si>
  <si>
    <t>西宁市凤凰山路新建道路工程BIM咨询管理服务合同-补充合同</t>
  </si>
  <si>
    <t>深圳市人民医院宝安医院项目基于BIM的数字化管理咨询服务合同-五洲工程顾问集团有限公司-无税收入424528.3</t>
  </si>
  <si>
    <t>2023年浦东大道地道设施缺陷监控项目技术服务</t>
  </si>
  <si>
    <t>智慧园区物联网平台研发项目 - 厦门天洋数字科技有限公司 - 无税收入2830188.68</t>
  </si>
  <si>
    <t>ZHT2024122000169</t>
  </si>
  <si>
    <t>S9苏绍高速钱江隧道信息化提升实施及应用服务-上海城建智慧城市运营管理有限公司-无税收入1072601.44</t>
  </si>
  <si>
    <t>ZHT2025021800017</t>
  </si>
  <si>
    <t>2023浦东大道地道设施缺陷监控项目设备采购合同</t>
  </si>
  <si>
    <t>高端加固管理应用系统 - 城盾隧安地下工程有限公司 - 无税收入179584.91</t>
  </si>
  <si>
    <t>上海静态交通大数据运营平台开发</t>
  </si>
  <si>
    <t>兰原高速黄河大桥BIM咨询服务项目</t>
  </si>
  <si>
    <t>厦门轨道6号线机电施工四工区BIM技术应用技术服务合同 - 中铁十一局集团电务工程有限公司 - 无税收入44273.58</t>
  </si>
  <si>
    <t>ZHT2023092800102</t>
  </si>
  <si>
    <t>厦门市轨道交通6号线漳州（角美）延伸段工程机电安装及装修施工BIM服务 - 中铁二十二局集团电气化工程有限公司 - 无税收入230221.9</t>
  </si>
  <si>
    <t>新加坡总览项目应用系统 - 城盾隧安地下工程有限公司 - 无税收入162264.15</t>
  </si>
  <si>
    <t>既有轻纺城高架柯桥段智慧化改造新增工程专业分包合同 - 上海城建数字产业集团有限公司 - 无税收入793279.02</t>
  </si>
  <si>
    <t>ZHT2024122300170</t>
  </si>
  <si>
    <t>ZHT2024070100082</t>
  </si>
  <si>
    <r>
      <rPr>
        <sz val="12"/>
        <rFont val="宋体"/>
        <charset val="134"/>
        <scheme val="minor"/>
      </rPr>
      <t>绍兴市城市智慧快速路BIM全寿命期大数据管理平台建设服务项目工程技术咨询合同</t>
    </r>
    <r>
      <rPr>
        <sz val="12"/>
        <rFont val="宋体"/>
        <charset val="134"/>
        <scheme val="minor"/>
      </rPr>
      <t xml:space="preserve">  </t>
    </r>
    <r>
      <rPr>
        <sz val="12"/>
        <rFont val="宋体"/>
        <charset val="134"/>
        <scheme val="minor"/>
      </rPr>
      <t>-上海市城市建设设计研究总院（集团）有限公司</t>
    </r>
  </si>
  <si>
    <t>ZHT2022010400002</t>
  </si>
  <si>
    <t>嘉兴市域快速道路智慧建设管理平台服务项目 - 浙江交工集团股份有限公司 - 无税收入246079.74</t>
  </si>
  <si>
    <t>ZHT2024061200068</t>
  </si>
  <si>
    <t>嘉兴市域快速道路智慧建设管理平台服务项目 - 中交路桥建设有限公司 - 无税81693.45</t>
  </si>
  <si>
    <t>ZHT2024061900077</t>
  </si>
  <si>
    <t>嘉兴市域快速道路智慧建设管理平台服务项目 - 江苏镇江路桥工程有限公司 - 无税开票246079.74</t>
  </si>
  <si>
    <t>ZHT2024012300008</t>
  </si>
  <si>
    <t>嘉浏智慧高速机电系统施工项目专业分包合同-上海智能交通有限公司 -收入无税197853.21</t>
  </si>
  <si>
    <t>ZHT2024012500011</t>
  </si>
  <si>
    <t>机场轨交智慧运维平台(一期)数据结构及接口部署项目 - 上海城建智慧城市运营管理有限公司 - 无税收入81721.7</t>
  </si>
  <si>
    <t>ZHT2024111900142</t>
  </si>
  <si>
    <t>ZHT2024062400078</t>
  </si>
  <si>
    <t>机场轨交智慧运维平台(一期)运管大屏开发项目 - 上海城建智慧城市运营管理有限公司 - 无税收入244723.5</t>
  </si>
  <si>
    <t>ZHT2024111900141</t>
  </si>
  <si>
    <t>S457新港至南陵界一级公路改建工程智慧工地信息化项目（冠粤） - 广东冠粤路桥有限公司 - 无税876634.96</t>
  </si>
  <si>
    <t>ZHT2024040200033</t>
  </si>
  <si>
    <t>萧山钱江污水处理厂BIM运维服务平台建设项目 - 浙江和达科技股份有限公司 - 无税收入330188.68</t>
  </si>
  <si>
    <t>ZHT2022062400048</t>
  </si>
  <si>
    <t>机场轨交智慧运维平台(一期)运管大屏开发项目 - 上海城建智慧城市运营管理有限公司 - 无税收入439599.06</t>
  </si>
  <si>
    <t>ZHT2024041800038</t>
  </si>
  <si>
    <t>澳门轻轨东线健康监测项目-上海隧道工程股份有限公司澳门分公司-收入无税441603.04</t>
  </si>
  <si>
    <t>深圳机场充电桩运维服务项目合同-人民电器集团有限公司-无税收入1301886.79</t>
  </si>
  <si>
    <t>结转收入*XMCJ2022091500075*嘉兴至枫南市域铁路控制性节点工程（嘉兴南站）智慧工地项目*中铁一局集团第二工程有限公司*ZHT2023122100171</t>
  </si>
  <si>
    <t>结转收入*CCJZY-T-20250602*上海化工区平台开发服务项目*上海城建城市运营（集团）有限公司*SZJT202560021</t>
  </si>
  <si>
    <t>SZJT202560021</t>
  </si>
  <si>
    <t>结转收入*XMCJ2022120600099*上海轨道交通市域线嘉闵线工程JMSG-8标智慧工地项目*上海市机械施工集团有限公司*ZHT2023032200027</t>
  </si>
  <si>
    <t>XMCJ2022120600099</t>
  </si>
  <si>
    <t>结转收入*CCJZY-T-20250802*2025市政养护积水检测智能传感设备技术服务*上海市政养护管理有限公司*SZJT202570038</t>
  </si>
  <si>
    <t>SZJT202570038</t>
  </si>
  <si>
    <t>黄岩区产城融合示范区片区开发项目（甬台温高速公路黄岩段桥下地面道路工程）信息化管理系统第XXGL01标段</t>
  </si>
  <si>
    <t>甬台温高速公路（G15 沈阳至海口国家高速公路）改扩建工程临海青岭至温岭大溪岭段信息化管理系统第 XXGL01 标段</t>
  </si>
  <si>
    <t>ZHT2022022400019</t>
  </si>
  <si>
    <t>概念验证服务协议-智能工地监督系统</t>
  </si>
  <si>
    <t>ZHT2025031800032</t>
  </si>
  <si>
    <t>ZHT2021042700032</t>
  </si>
  <si>
    <t>前海地下道路服务采购协议</t>
  </si>
  <si>
    <t>ZHT2024111800140</t>
  </si>
  <si>
    <t>ZHT2021061700071</t>
  </si>
  <si>
    <t>ZHT2021062400075</t>
  </si>
  <si>
    <t>ZHT2022081700066</t>
  </si>
  <si>
    <t>中铁一局集团嘉兴至枫南市域铁路（嘉兴南站）土建施工项目智慧工地工程</t>
  </si>
  <si>
    <t>ZHT2023060800051</t>
  </si>
  <si>
    <t>ZHT2023071200065</t>
  </si>
  <si>
    <t>城建滨江大厦二楼无线网络安全隐患整改的紧急维修工程项目</t>
  </si>
  <si>
    <t>ZHT2023071200067</t>
  </si>
  <si>
    <t>ZHT2023071200068</t>
  </si>
  <si>
    <t>政和杨源至永定高速公路永泰至德化段BIM咨询服务合同</t>
  </si>
  <si>
    <t>ZHT2022110300093</t>
  </si>
  <si>
    <t>厦门市机场片区规划设计技术咨询服务（2024-2025年度）</t>
  </si>
  <si>
    <t>ZHT2023081700083</t>
  </si>
  <si>
    <t>ZHT2020111000082</t>
  </si>
  <si>
    <t>ZHT2023071200066</t>
  </si>
  <si>
    <t>上海市奉贤区政府采购信息 2024-026 ——奉贤公安分局全警实战大练兵管 理与智慧练兵比武平台（一期）项目</t>
  </si>
  <si>
    <t>ZHT2023071200069</t>
  </si>
  <si>
    <t>浦东大道地道设施补缺项目-BIM制作服务</t>
  </si>
  <si>
    <t>ZHT2022090600073</t>
  </si>
  <si>
    <t>ZHT2023092700101</t>
  </si>
  <si>
    <t>厦门第三东通道工程数字化平台建设项目总体咨询服务</t>
  </si>
  <si>
    <t>ZHT2023110100131</t>
  </si>
  <si>
    <t>结转收入*XMCJ2023121500111*临港大屏三期*上海城建智慧城市运营管理有限公司*ZHT2024012300006</t>
  </si>
  <si>
    <t>ZHT2021111900126</t>
  </si>
  <si>
    <t>结转收入*CCJSG-T-2025042*2025年城市运营对接股份报账结构开发及基础数据治理服务*上海城建城市运营（集团）有限公司*C0CJSG-FW-T-2025042</t>
  </si>
  <si>
    <t>ZHT2023121300157</t>
  </si>
  <si>
    <t>结转收入*CCJSG-T-2025043*2025年城市运营报账表单开发服务*上海城建城市运营（集团）有限公司*C0CJSG-FW-T-2025043</t>
  </si>
  <si>
    <t>ZHT2024012400009</t>
  </si>
  <si>
    <t>结转收入*CCJSG-T-2025017*CCJSG-T-20250172025年财务软件系统基础运维服务*上海建元财务管理有限公司*C0CJSG-FW-T-2025017</t>
  </si>
  <si>
    <t>C0CJSG-FW-T-2025017</t>
  </si>
  <si>
    <t>ZHT2023122500175</t>
  </si>
  <si>
    <t>结转收入*XMCJ2024062500075*枫南SG2智慧工地*中铁一局集团第二工程有限公司*ZHT2024062700081</t>
  </si>
  <si>
    <t>ZHT2023110100130</t>
  </si>
  <si>
    <t>结转收入*XMCJ2023063000040*嘉兴枫南SG1智慧工地*中铁隧道局集团有限公司*ZHT2024082100098</t>
  </si>
  <si>
    <t>结转收入*CCJZY-T-2025027*CCJZY-T-2025027临港新片区智能网联云控平台建设项目（一期）二标段项目 城市治理场景采购合同*上海城建智慧城市运营管理有限公司*C0CJZY-FW-T-2025027</t>
  </si>
  <si>
    <t>C0CJZY-FW-T-2025027</t>
  </si>
  <si>
    <t>结转收入*CCJZY-T-2025025*CCJZY-T-2025025片区及大桥板块平台开发项目*上海城建智慧城市运营管理有限公司*C0CJZY-FW-T-2025025</t>
  </si>
  <si>
    <t>结转收入*XMCJ2023121400109*上海市域铁路应急管理平台开发项目*上海申铁投资有限公司*ZHT2023121900161</t>
  </si>
  <si>
    <t>结转收入*XMCJ2023121400109*上海市域铁路应急管理平台开发项目*上海申铁投资有限公司*ZHT2023121900162</t>
  </si>
  <si>
    <t>结转收入*XMCJ2023121400109*上海市域铁路应急管理平台开发项目*上海申铁投资有限公司*ZHT2023121900163</t>
  </si>
  <si>
    <t>结转收入*XMCJ2023121400109*上海市域铁路应急管理平台开发项目*上海申铁投资有限公司*ZHT2023121900160</t>
  </si>
  <si>
    <t>结转收入*XMCJ2024082900100*深圳市人民医院宝安医院项目基于BIM的数字化管理咨询服务*五洲工程顾问集团有限公司*ZHT2024090300104</t>
  </si>
  <si>
    <t>结转收入*XMCJ2024070200081*海口世纪大桥琼州大桥结构监控工程维护项目*海口市建工城市运营管理有限公司*ZHT2024090500107</t>
  </si>
  <si>
    <t>结转收入*CCJZY-T-2025052*CCJZY-T-2025052智慧城市交通规划语料服务加工项目技术咨询及维护服务采购合同*中国联合网络通信有限公司上海市分公司*C0CJZY-FW-T-2025052</t>
  </si>
  <si>
    <t>结转收入*CCJZY-T-2025051*CCJZY-T-2025051无人机感知语料标注服务项目技术咨询及维护服务采购合同*中国联合网络通信有限公司上海市分公司*C0CJZY-FW-T-2025051</t>
  </si>
  <si>
    <t>2023年S9苏绍高速钱江隧道信息化提升实施及应用项目技术服务</t>
  </si>
  <si>
    <t>C0CJZY-FW-T-2025047</t>
  </si>
  <si>
    <t>大桥及高速板块平台开发项目</t>
  </si>
  <si>
    <t>C0CJZY-FW-T-2025026</t>
  </si>
  <si>
    <t>解放大道及北延伸（康宁路、汤公路）建设改造工程BIM全寿命期大数据管理平台建设服务项目工程技术咨询合同</t>
  </si>
  <si>
    <t>越东路（三江路-规划曹娥江大桥）智慧快速路工程BIM全寿命期大数据管理平台建设服务项目工程技术咨询合同</t>
  </si>
  <si>
    <t>嘉善至西塘市域铁路SG5标智慧工地（项目部）专项技术服务</t>
  </si>
  <si>
    <t>ZHT2024090300102</t>
  </si>
  <si>
    <t>结转收入*CCJZY-T-2025061*CCJZY-T-2025061成都双流动态感知项目技术服务合同*成都申蓉城运城市管理服务有限公司*C0CJZY-FW-T-2025061</t>
  </si>
  <si>
    <t>结转收入*SZJT2025060008*SZJT2025060008临港供排水项目数字化管理平台专业咨询服务项目*上海城建数字产业集团有限公司*SZJT202570037</t>
  </si>
  <si>
    <t>SZJT202570037</t>
  </si>
  <si>
    <t>南湖区老（旧）住宅区改造提升专项工程（二期）第二批次（秀运片区、解放路片区） 之智慧化工程</t>
  </si>
  <si>
    <t>结转收入*XMCJ2022092300078*城东埭头公交综合场站工程建设管理信息化平台新增项目级授权应用服务*福建第一公路工程集团有限公司*ZHT2022092600081</t>
  </si>
  <si>
    <t>ZHT2022092600081</t>
  </si>
  <si>
    <t>结转收入*CCJZY-T-2025102*CCJZY-T-2025102浦江桥隧2025气象监测项目技术服务合同*上海浦江桥隧运营管理有限公司*C0CJZY-FW-T-2025102</t>
  </si>
  <si>
    <t>C0CJZY-FW-T-2025102</t>
  </si>
  <si>
    <t>结转收入*ZX00225*地下院平移-徐汇区滨江C单元188N-Q-1地块商办楼项目工程建设阶段BIM咨询服务*上海市地下空间设计研究总院有限公司*SJHT2019121300119</t>
  </si>
  <si>
    <t>结转收入*XMCJ2022051300023*地下实验室科研数据动态管理平台（中国北山地下实验室建设工程项目）*核工业北京地质研究院*ZHT2022050900037</t>
  </si>
  <si>
    <t>结转收入*CCJSG-T-2025069*源点大厦机房安全建设技术服务采购*上海城建数字产业集团有限公司*C0CJSG-FW-T-2025069</t>
  </si>
  <si>
    <t>C0CJSG-FW-T-2025069</t>
  </si>
  <si>
    <t>结转收入*CCJSG-W-2025080*源点大厦机房 安全建设设备系统采购合同*上海城建数字产业集团有限公司*C0CJSG-FW-W-2025080</t>
  </si>
  <si>
    <t>C0CJSG-FW-W-2025080</t>
  </si>
  <si>
    <t>结转收入*CCJSG-T-2025004*CCJSG-T-20250042025年晟元保理业务系统信息安全等保测评*上海晟元商业保理有限公司*C0CJSG-FW-T-2025004</t>
  </si>
  <si>
    <t>C0CJSG-FW-T-2025004</t>
  </si>
  <si>
    <t>绍兴二环南路智慧快速路智慧工程采购合同</t>
  </si>
  <si>
    <t>结转收入*XMCJ2022021100006*厦门轨道交通1号线软件园站地块配套项目BIM技术应用*厦门轨道建设发展集团有限公司*ZHT2021121700149</t>
  </si>
  <si>
    <t>ZHT2021121700149</t>
  </si>
  <si>
    <t>结转收入*CCJSJ-T-2025016*CCJSJ-T-2025016南汇支线（两港市域铁路）工程轨道施工项目信息化建设系统集成及技术服务项目*中铁二十四局集团有限公司*C0CJSJ-JC-T-2025016</t>
  </si>
  <si>
    <t>C0CJSJ-JC-T-2025016</t>
  </si>
  <si>
    <t>结转收入*XMCJ2024111900140*澳门轻轨东线健康监测项目*中建 (香港) - 中建 (澳门) - 隧道股份合作经营*ZHT2024112900152</t>
  </si>
  <si>
    <t>结转收入*XMCJ2024120200150*2024年城建投资综合管理系统实施运维服务*上海城建数字产业集团有限公司*ZHT2024122000163</t>
  </si>
  <si>
    <t>秀洲区污水厂运维管理平台系统工程采购合同</t>
  </si>
  <si>
    <t>结转收入*XMCJ2024120300151*深圳机场充电桩运维服务项目*人民电器集团有限公司*ZHT2024120600153</t>
  </si>
  <si>
    <t>结转收入*ZX00203*地下院平移-厦门市轨道交通2、3、4、6号线工程BIM技术应用咨询管理*上海市地下空间设计研究总院有限公司*SJHT2019121600127</t>
  </si>
  <si>
    <t>结转收入*ZX2018050800002*新加坡DTSS11深遂道项目BIM咨询*上海隧道工程股份（新加坡）有限公司*SJHT2019051500043</t>
  </si>
  <si>
    <t>SJHT2019051500043</t>
  </si>
  <si>
    <t>结转收入*CCJZY-T-2025036*CCJZY-T-2025036嘉浏平台路面养护决策功能开发服务*上海城建智慧城市运营管理有限公司*C0CJZY-FW-T-2025036</t>
  </si>
  <si>
    <t>C0CJZY-FW-T-2025036</t>
  </si>
  <si>
    <t>结转收入*ZX00229*地下院平移-洛阳地铁1号线工程建筑信息化模型（BIM）技术应用-01标段*上海市地下空间设计研究总院有限公司*SJHT2019121200106</t>
  </si>
  <si>
    <t>SJHT2019121200106</t>
  </si>
  <si>
    <t>结转收入*CCJSG-T-20250706*2025年供应链平台项目*上海城建物资有限公司*SZJT202570016</t>
  </si>
  <si>
    <t>SZJT202570016</t>
  </si>
  <si>
    <t>上海市疾病预防控制中心新建工程民防智能化项目三防智能化系统采购合同</t>
  </si>
  <si>
    <t>结转收入*XMCJ2025032400024*城建滨江大厦项目2025年度科技展厅、会务设备维保服务*上海瑞锦诚物业服务有限公司*ZHT2025032600035</t>
  </si>
  <si>
    <t>ZHT2025032600035</t>
  </si>
  <si>
    <t>结转收入*XMCJ2024082900101*深圳市第三人民医院应急院区配套宿舍项目基于BIM的数字化管理咨询服务*五洲工程顾问集团有限公司*ZHT2024090300103</t>
  </si>
  <si>
    <t>结转收入*CCJFJ-T-2025100*BIM协同平台使用服务合同*厦门港口开发建设有限公司*C0CJFJ-FW-T-2025100</t>
  </si>
  <si>
    <t>ZHT2024082100099</t>
  </si>
  <si>
    <t>结转收入*XMCJ2024053000057*云巡检产品开发项目*上海城建智慧城市运营管理有限公司*ZHT2024122500174</t>
  </si>
  <si>
    <t>ZHT2024122500174</t>
  </si>
  <si>
    <t>ZHT2023070500061</t>
  </si>
  <si>
    <t>结转收入*CCJSC-T/W-2025053*高邑县县域机房及监控改造升级项目合同*中国移动通信集团河北有限公司石家庄分公司*C0CJSC-JCCG-T/W-2025053</t>
  </si>
  <si>
    <t>C0CJSC-JCCG-T/W-2025053</t>
  </si>
  <si>
    <t>ZHT2023102700126</t>
  </si>
  <si>
    <t>结转收入*XMCJ2022080800064*南湖区工业污水厂智慧水务项目*嘉兴市南数运营科技有限公司*ZHT2022092800083</t>
  </si>
  <si>
    <t>ZHT2023010300003</t>
  </si>
  <si>
    <t>ZHT2022123000130</t>
  </si>
  <si>
    <t>结转收入*CCJZY-T-2025125*CCJZY-T-20251252025市政养护道路结冰监测项目*上海市政养护管理有限公司*C0CJZY-FW-T-2025125</t>
  </si>
  <si>
    <t>C0CJZY-FW-T-2025125</t>
  </si>
  <si>
    <t>结转收入*CCJSC-T/W-2025013*泉州普通公路桥梁隧道智慧运维平台项目*泉州市公路事业发展中心桥梁隧道分中心*C0CJSC-JCCG-T/W-2025013</t>
  </si>
  <si>
    <t>ZHT2022031600029</t>
  </si>
  <si>
    <t>结转收入*CCJSJ-T-2025029*CCJSJ-T-20250292025年度轨道交通应急抢险应用系统优化及运维服务*城盾隧安地下工程有限公司*SZJT202570034</t>
  </si>
  <si>
    <t>结转收入*XMCJ2025022600011*XMCJ20250226000112025年隧道股份软件系统标准运维服务*上海隧道工程股份有限公司*ZHT2025050700046</t>
  </si>
  <si>
    <t>ZHT2025050700046</t>
  </si>
  <si>
    <t>结转收入*CCJSG-T-2025018*CCJSG-T-20250182025年隧道股份统一门户运营服务*上海隧道工程股份有限公司*C0CJSG-FW-T-2025018</t>
  </si>
  <si>
    <t>C0CJSG-FW-T-2025018</t>
  </si>
  <si>
    <t>ZHT2024091800114</t>
  </si>
  <si>
    <t>结转收入*XMCJ2025031400019*MGS-III-PKG2New Compression Facilities at BGCS 10*深圳市协诚泰科技有限公司*ZHT2025032400034</t>
  </si>
  <si>
    <t>ZHT2025032400034</t>
  </si>
  <si>
    <t>结转收入*CCJSG-T-2025041*CCJSG-T-20250412025年业务报账及共享运营平台运维服务*上海建元财务管理有限公司*C0CJSG-FW-T-2025041</t>
  </si>
  <si>
    <t>C0CJSG-FW-T-2025041</t>
  </si>
  <si>
    <t>结转收入*XMCJ2022061400036*嘉兴市联合污水外排一期泵站及管线大修工程BIM技术服务*上海市城市建设设计研究总院（集团）有限公司*ZHT2022031100026</t>
  </si>
  <si>
    <t>结转收入*SZJT2025050055*SZJT20250500552025年数据库运维服务*上海建元财务管理有限公司*SZJT202570001</t>
  </si>
  <si>
    <t>结转收入*CCJSJ-T-2025107*CCJSJ-T-2025107常州地铁应急管理系统开发服务项目*城盾隧安地下工程有限公司*C0CJSJ-JCCG-T-2025107</t>
  </si>
  <si>
    <t>C0CJSJ-JCCG-T-2025107</t>
  </si>
  <si>
    <t>ZHT2024090400105</t>
  </si>
  <si>
    <t>城建滨江大厦门禁系统升级改造工程</t>
  </si>
  <si>
    <t>结转收入*XMCJ2022011100002*嘉兴市联合污水外排一期泵站及管线大修工程（1#连通管复线）*上海市城市建设设计研究总院（集团）有限公司*ZHT2021112900137</t>
  </si>
  <si>
    <t>ZHT2024071000086</t>
  </si>
  <si>
    <t>2024年城市运营上海停车APP等保测评服务</t>
  </si>
  <si>
    <t>结转收入*XMCJ2024092600121*2024年城市运营综合管理平台建设项目*上海城建城市运营（集团）有限公司*ZHT2024121600157</t>
  </si>
  <si>
    <t>厦门轨道交通1、2号线改造项目管道AR应用程序研发</t>
  </si>
  <si>
    <t>ZHT2024101600129</t>
  </si>
  <si>
    <t>2025年陆家嘴乐居租赁公寓管理软件系统“新乐里”企业公寓二期技术服务合同</t>
  </si>
  <si>
    <t>结转收入*CCJFJ-T-2025121*厦门跨东海域通道陆域段BIM技术咨询服务验工计价合同*安徽智维空间科技有限公司*C0CJFJ-FW-T-2025121</t>
  </si>
  <si>
    <t>C0CJFJ-FW-T-2025121</t>
  </si>
  <si>
    <t>ZHT2024040200032</t>
  </si>
  <si>
    <t>南汇支线（两港市域铁路）工程</t>
  </si>
  <si>
    <t>结转收入*XMCJ2024081600095*奉贤区智能网联示范区车路协同应用建设项目一标段专业分包*上海智能交通有限公司*ZHT2024081600096</t>
  </si>
  <si>
    <t>2024年隧道股份报账系统建设服务</t>
  </si>
  <si>
    <t>结转收入*CCJSJ-T-2025129*CCJSJ-T-20251292025年水务工程重要隐蔽（关键部位）综合管控项目*上海城建数字产业集团有限公司*C0CJSJ-FW-T-2025129</t>
  </si>
  <si>
    <t>C0CJSJ-FW-T-2025129</t>
  </si>
  <si>
    <t>结转收入*XMCJ2024112100143*2024年城市运营数据分析服务项目*上海城建城市运营（集团）有限公司*ZHT2024112200144</t>
  </si>
  <si>
    <t>结转收入*XMCJ2025040800025*XMCJ20250408000252025年司库2.0系统开发实施技术服务*上海建元财务管理有限公司*SZJT202570002</t>
  </si>
  <si>
    <t>结转收入*ZX00215*地下院平移-深圳市宝安区人民检察院综合业务大楼项目*上海市地下空间设计研究总院有限公司*SJHT2019121300122</t>
  </si>
  <si>
    <t>结转收入*CCJGD-T-2025096*珠三角环线东莞至深圳高速公路塘厦至东城段及龙林支线改扩建工程施工第十四合同段交通管控软件技术服务合同*广东新粤交通投资有限公司*C0CJGD-FW-T-2025096</t>
  </si>
  <si>
    <t>C0CJGD-FW-T-2025096</t>
  </si>
  <si>
    <t>结转收入*ZX00213*地下院平移-深圳市医疗器械检测和生物医药安全评价中心建设项目*上海市地下空间设计研究总院有限公司*SJHT2019121300121</t>
  </si>
  <si>
    <t>结转收入*CCJSC-T/W-2025054*高邑县区域视频管控平台集成和定制开发项目*中国移动通信集团河北有限公司石家庄分公司*C0CJSC-FW-T/W-2025054</t>
  </si>
  <si>
    <t>C0CJSC-FW-T/W-2025054</t>
  </si>
  <si>
    <t>结转收入*CCJSJ-T-2025103*CCJSJ-T-2025103嘉兴至枫南市域铁路七星车辆段建管平台的使用与实施*上海市城市建设设计研究总院（集团）有限公司*C0CJSJ--T-2025103</t>
  </si>
  <si>
    <t>C0CJSJ--T-2025103</t>
  </si>
  <si>
    <t>ZHT2023120600149</t>
  </si>
  <si>
    <t>结转收入*XMCJ2020112600108*深圳市公安局龙岗分局三所三队一中心1号地块工程项目BIM实施顾问服务*上海市地下空间设计研究总院有限公司*ZHT2020120700106</t>
  </si>
  <si>
    <t>结转收入*XMCJ2024122300167*杨浦城投信息化综合管理平台*上海杨浦城市建设投资（集团）有限公司*ZHT2024122400171</t>
  </si>
  <si>
    <t>ZHT2024122400171</t>
  </si>
  <si>
    <t>结转收入*ZX2018050800002*新加坡DTSS11深遂道项目BIM咨询*上海城建国际工程有限公司*ZHT2025022000021</t>
  </si>
  <si>
    <t>结转收入*CCJSG-T-2025115*2025年数字集团OA项目实施服务二期*上海城建数字产业集团有限公司*C0CJSG-FW-T-2025115</t>
  </si>
  <si>
    <t>C0CJSG-FW-T-2025115</t>
  </si>
  <si>
    <t>ZHT2024061900075</t>
  </si>
  <si>
    <t>结转收入*CCJZY-T-2025120*CCJZY-T-2025120浦东新区城市道路管养平台(二期)-道路塌陷风险预警安全应急管理*上海显晋自动化工程有限公司*C0CJZY-FW-T-2025120</t>
  </si>
  <si>
    <t>C0CJZY-FW-T-2025120</t>
  </si>
  <si>
    <t>结转收入*XMCJ2024070100080*上海轨道交通市域线嘉闵线工程JMSG-4标智慧工地*中铁二局集团有限公司*ZHT2024081400093</t>
  </si>
  <si>
    <t>结转收入*XMCJ2024111900140*澳门轻轨东线健康监测项目*中国建筑工程(香港)有限公司澳门分公司、中国建筑工程(澳门)有限公司、上海隧道工程股份有限公司-澳门分公司合作经营*ZHT2025030300023</t>
  </si>
  <si>
    <t>ZHT2025030300023</t>
  </si>
  <si>
    <t>结转收入*CCJGD-FW-T-2025099*甬莞-莞佛高速公路常平至虎门段及虎门港支线一期改扩建工程施工第十二标段项目智慧高速建运管养一体化平台项目*北京公科飞达交通工程发展有限公司*C0CJGD-FW-T-2025099</t>
  </si>
  <si>
    <t>C0CJGD-FW-T-2025099</t>
  </si>
  <si>
    <t>结转收入*XMCJ2024110100135*繁昌区S457快速路智慧工地监管平台*安徽开源建设工程有限责任公司*ZHT2025031800029</t>
  </si>
  <si>
    <t>结转收入*CCJSJ-T-2025138*新加坡地铁盾构隧道检测数据平台*城盾隧安地下工程有限公司*C0CJSJ-FW-T-2025138</t>
  </si>
  <si>
    <t>C0CJSJ-FW-T-2025138</t>
  </si>
  <si>
    <t>ZHT2024040700035</t>
  </si>
  <si>
    <t>结转收入*XMCJ2023101800081*三林区域一体化管理*上海城建养护管理有限公司*ZHT2023110100131</t>
  </si>
  <si>
    <t>ZHT2024012600013</t>
  </si>
  <si>
    <t>结转收入*SZJT2025070019*SZJT2025070019厦门第三东通道工程数字化平台建设项目总体咨询服务*厦门路桥勘察设计院有限公司*SZJT202570032</t>
  </si>
  <si>
    <t>结转收入*XMCJ2024060400060*港铁28H大修智慧工地管理平台*上海城建（广东）科技创新与产业研究有限公司*ZHT2025031800032</t>
  </si>
  <si>
    <t>结转收入*CCJZY-T/W-2025058*CCJZY-T/W-2025058湖南省高速公路交通基础设施数字化转型升级公共服务项目桥梁数字化管养平台技术劳务服务*湖南高速信息科技有限公司*C0CJZY-FW-T/W-2025058</t>
  </si>
  <si>
    <t>C0CJZY-FW-T/W-2025058</t>
  </si>
  <si>
    <t>结转收入*CCJSG-T-2025005*CCJSG-T-20250052025年城市运营上海停车APP等保测评服务*上海停车信息科技有限公司*C0CJSG-FW-T-2025005</t>
  </si>
  <si>
    <t>ZHT2024112200145</t>
  </si>
  <si>
    <t>结转收入*CCJZY-T-2025009*CCJZY-T-20250092024年浦东大道地道设施缺陷监控及系统整治*上海城建智慧城市运营管理有限公司*C0CJZY-FW-T-2025009</t>
  </si>
  <si>
    <t>C0CJZY-FW-T-2025009</t>
  </si>
  <si>
    <t>ZHT2024061800074</t>
  </si>
  <si>
    <t>结转收入*CCJSJ-T-2025118*CCJSJ-T-2025118关键人员考勤六期技术服务项目*上海涵辕信息技术有限公司*C0CJSJ-FW-T-2025118</t>
  </si>
  <si>
    <t>结转收入*XMCJ2024083100103*马峦山隧道数字孪生平台*深圳市路桥建设集团有限公司*ZHT2024102300131</t>
  </si>
  <si>
    <t>结转收入*CCJGD-T-2025109*滨海大道下沉段 智慧隧道管理软件采购合同*东来数字技术与服务（深圳）有限公司*C0CJGD-JCCG-T-2025109</t>
  </si>
  <si>
    <t>C0CJGD-JCCG-T-2025109</t>
  </si>
  <si>
    <t>ZHT2024101000124</t>
  </si>
  <si>
    <t>结转收入*XMCJ2024010200001*甬台温高速公路（G15沈阳至海口国家高 速公路）改扩建工程临海青岭至温岭大溪岭段信息化管理系统*台州市黄岩交通建设发展集团有限公司*ZHT2024012600014</t>
  </si>
  <si>
    <t>结转收入*CCJGD-T-2025104*高架桥和桥梁结构健康测量分析像素化 概念证明项目*上海城建数字产业集团有限公司*C0CJGD-FW-T-2025104</t>
  </si>
  <si>
    <t>结转收入*CCJSG-T-2025112*CCJSG-T-20251122025年建元财务综合管理信息系统实施服务*上海建元财务管理有限公司*C0CJSG-FW-T-2025112</t>
  </si>
  <si>
    <t>C0CJSG-FW-T-2025112</t>
  </si>
  <si>
    <t>结转收入*XMCJ2024060300058*嘉兴联合污水厂数字孪生平台建设项目（UE、CIM）*浙江嘉源和达水务有限公司*ZHT2024061200068</t>
  </si>
  <si>
    <t>结转收入*XMCJ2024122000166*隧道全生命平台（四期）*上海城建智慧城市运营管理有限公司*ZHT2025010300002</t>
  </si>
  <si>
    <t>ZHT2025010300002</t>
  </si>
  <si>
    <t>结转收入*XMCJ2023080800050*南昌轨道交通集团工程建设数字管理平台*南昌轨道交通集团有限公司*ZHT2023091300094</t>
  </si>
  <si>
    <t>ZHT2024110800137</t>
  </si>
  <si>
    <t>结转收入*XMCJ2022080400063*南汇支线（原两港快线）BIM咨询服务*中国铁路设计集团有限公司*ZHT2022120500107</t>
  </si>
  <si>
    <t>ZHT2024122000166</t>
  </si>
  <si>
    <t>结转收入*CCJGD-T-2025141*澳门轻轨东线南段智慧工地-数智隧道管理平台采购项目*上海城建数字产业集团有限公司*C0CJGD-FW-T-2025141</t>
  </si>
  <si>
    <t>C0CJGD-FW-T-2025141</t>
  </si>
  <si>
    <t>ZHT2024122000164</t>
  </si>
  <si>
    <t>ZHT2024122000165</t>
  </si>
  <si>
    <t>ZHT2024122000167</t>
  </si>
  <si>
    <t>结转收入*XMCJ2024110100135*SZJT202570006S457新港至南陵界一级公路改建工程智慧工地信息化项目*中交路桥建设有限公司*SZJT202570006</t>
  </si>
  <si>
    <t>SZJT202570006</t>
  </si>
  <si>
    <t>ZHT2024122500173</t>
  </si>
  <si>
    <t>结转收入*CCJSJ-T-2025110*CCJSJ-T-2025110越高速低空安全智巡系统采购项目综合显示大屏系统定制开发服务*上海城建数字产业集团有限公司*C0CJSJ-JC-T-2025110</t>
  </si>
  <si>
    <t>C0CJSJ-JC-T-2025110</t>
  </si>
  <si>
    <t>结转收入*CCJGD-T-2025130*龙岗区数字家园平台（一期）建设项目（标段一）*上海城建数字产业集团有限公司*C0CJGD-FW-T-2025130</t>
  </si>
  <si>
    <t>ZHT2024090500106</t>
  </si>
  <si>
    <t>结转收入*CCJZY-W-2025010*CCJZY-W-20250102024年浦东大道地道设施缺陷监控项目设备采购*上海城建智慧城市运营管理有限公司*C0CJZY-JCCG-W-2025010</t>
  </si>
  <si>
    <t>结转收入*CCJZY-T-2025145*CCJZY-T-2025145环境集团排水数智运维平台建设服务框架协议*上海城市环境集团有限公司*C0CJZY-FW-T-2025145</t>
  </si>
  <si>
    <t>C0CJZY-FW-T-2025145</t>
  </si>
  <si>
    <t>结转收入*CCJSJ-T-2025139*城建投资数字化转型建设服务框架协议*上海城建投资发展有限公司*C0CJSJ-FW-T-2025139</t>
  </si>
  <si>
    <t>C0CJSJ-FW-T-2025139</t>
  </si>
  <si>
    <t>结转收入*CCJGD-T-2025097*甬莞-莞佛高速公路常平至虎门段及虎门港支线一期改扩建工程施工第九合同段智慧高速交通组织动态管控平台技术服务合同*中铁十一局集团有限公司甬莞-莞佛高速公路常平至虎门段及虎门港支线一期改扩建工程施工第九合同段项目经理部*C0CJGD-FW-T-2025097</t>
  </si>
  <si>
    <t>C0CJGD-FW-T-2025097</t>
  </si>
  <si>
    <t>结转收入*CCJGD-T-2025094*珠三角环线东莞至深圳高速公路塘厦至东城段及龙林支线改扩建工程施工第十二合同段项目 智慧高速交通组织动态管控平台技术服务合同*中铁十二局集团有限公司莞深高速改扩建工程施工第十二合同段项目经理部*C0CJGD-FW-T-2025094</t>
  </si>
  <si>
    <t>C0CJGD-FW-T-2025094</t>
  </si>
  <si>
    <t>ZHT2024080900092</t>
  </si>
  <si>
    <t>SJHT2019112900098</t>
  </si>
  <si>
    <t>结转收入*CCJZY-T-2025007*CCJZY-T-2025007桥梁动态管理系统开发服务*上海城建城市运营（集团）有限公司*C0CJZY-FW-T-2025007</t>
  </si>
  <si>
    <t>C0CJZY-FW-T-2025007</t>
  </si>
  <si>
    <t>结转收入*CCJZY-T-2025006*CCJZY-T-2025006智慧运营养护管理平台升级服务*上海城建城市运营（集团）有限公司*C0CJZY-FW-T-2025006</t>
  </si>
  <si>
    <t>C0CJZY-FW-T-2025006</t>
  </si>
  <si>
    <t>结转收入*XMCJ2024121900160*新加坡樟宜机场2号航站楼连接工程及机场设施建设BIM咨询*上海城建国际工程有限公司*ZHT2025011300006</t>
  </si>
  <si>
    <t>ZHT2025011300006</t>
  </si>
  <si>
    <t>结转收入*CCJZY-T-2025008*CCJZY-T-2025008应急管理系统开发服务*上海城建城市运营（集团）有限公司*C0CJZY-FW-T-2025008</t>
  </si>
  <si>
    <t>C0CJZY-FW-T-2025008</t>
  </si>
  <si>
    <t>结转收入*CCJSG-T-2025065*CCJSG-T-20250652025年城市运营CRM升级服务*上海城建城市运营（集团）有限公司*C0CJSG-FW-T-2025065</t>
  </si>
  <si>
    <t>C0CJSG-FW-T-2025065</t>
  </si>
  <si>
    <t>ZHT2024101100125</t>
  </si>
  <si>
    <t>冲销2025-11-30记账SUCG3501-2025-11-00457号3号流程未完结收款12月需冲销</t>
  </si>
  <si>
    <t>结转收入*CCJZY-T/W-2025015*成都市政开发有限公司智慧城市运维平台（一期）系统建设 服务合同*成都市政开发有限公司司*C0CJZY-FW-T/W-2025015</t>
  </si>
  <si>
    <t>C0CJZY-FW-T/W-2025015</t>
  </si>
  <si>
    <t>结转收入*CCJZY-T-2025140*成都双流片区综合管理大屏开发服务*上海城建智慧城市运营管理有限公司*C0CJZY-FW-T-2025140</t>
  </si>
  <si>
    <t>C0CJZY-FW-T-2025140</t>
  </si>
  <si>
    <t>ZHT2024061700073</t>
  </si>
  <si>
    <t>结转收入*XMCJ2022062900043*嘉浏全要素全生命期智慧高速科投项目*上海城建智慧城市运营管理有限公司*ZHT2023032800029</t>
  </si>
  <si>
    <t>结转收入*XMCJ2023101800080*运管大平台六期项目*上海城建智慧城市运营管理有限公司*ZHT2023121100155</t>
  </si>
  <si>
    <t>结转收入*XMCJ2023101800080*运管大平台六期项目*上海城建智慧城市运营管理有限公司*ZHT2023121100152</t>
  </si>
  <si>
    <t>ZHT2023111600137</t>
  </si>
  <si>
    <t>ZHT2024052100059</t>
  </si>
  <si>
    <t>结转收入*XMCJ2023121200104*隧道全生命管养大屏功能二期项目*上海城建智慧城市运营管理有限公司*ZHT2023121300157</t>
  </si>
  <si>
    <t>ZHT2024042500040</t>
  </si>
  <si>
    <t>ZHT2024042600041</t>
  </si>
  <si>
    <t>结转收入*XMCJ2023121500112*桥梁全寿命二期*上海城建智慧城市运营管理有限公司*ZHT2024012300008</t>
  </si>
  <si>
    <t>结转收入*XMCJ2024041700039*越江大桥拱桥标准优化开发服务*上海城建智慧城市运营管理有限公司*ZHT2024042400039</t>
  </si>
  <si>
    <t>ZHT2024042400039</t>
  </si>
  <si>
    <t>结转收入*XMCJ2023101800080*运管大平台六期项目*上海城建智慧城市运营管理有限公司*ZHT2023121100153</t>
  </si>
  <si>
    <t>结转收入*XMCJ2023101800080*运管大平台六期项目*上海城建智慧城市运营管理有限公司*ZHT2023121100154</t>
  </si>
  <si>
    <t>结转收入*XMCJ2022062900043*嘉浏全要素全生命期智慧高速科投项目*上海巨一科技发展有限公司*ZHT2023033100031</t>
  </si>
  <si>
    <t>SJHT2019122500159</t>
  </si>
  <si>
    <t>结转收入*C0CJSJ-FW-T-2025090*嘉兴铁投集团建设一体化全过程管控平台信创改造*上海市城市建设设计研究总院（集团）有限公司*CCJSJ-T-2025090_1</t>
  </si>
  <si>
    <t>C0CJSJ-FW-T-2025090</t>
  </si>
  <si>
    <t>中航供应链收款*上海市城市建设设计研究总院（集团）有限公司青岛分公司*青岛自贸区国际资源配置中心北片区智慧化</t>
  </si>
  <si>
    <t>嘉兴市域铁路枫南SG1标段智慧工地工程技术咨询服务合同-中铁隧道局集团有限公司-开票无税130936.38-供应链签收</t>
  </si>
  <si>
    <t>绍链融通供应链签收-绍兴项目监控中心智能化工程专业分包合同-中铁二十二局集团第三工程有限公司</t>
  </si>
  <si>
    <t>ZHT2024071000085</t>
  </si>
  <si>
    <t>ZHT2024121600159</t>
  </si>
  <si>
    <t>ZHT2024121600158</t>
  </si>
  <si>
    <t>奉贤区智能网联示范区车路协同应用建设项目二标段专业分包</t>
  </si>
  <si>
    <t>ZHT2024112200146</t>
  </si>
  <si>
    <t>ZHT2024032200029</t>
  </si>
  <si>
    <t>ZHT2023120600145</t>
  </si>
  <si>
    <t>ZHT2023120600148</t>
  </si>
  <si>
    <t>ZHT2023073100078</t>
  </si>
  <si>
    <t>ZHT2023073100079</t>
  </si>
  <si>
    <t>ZHT2024052900066</t>
  </si>
  <si>
    <t>ZHT2023120800150</t>
  </si>
  <si>
    <t>ZHT2021060200067</t>
  </si>
  <si>
    <t>ZHT2023073100077</t>
  </si>
</sst>
</file>

<file path=xl/styles.xml><?xml version="1.0" encoding="utf-8"?>
<styleSheet xmlns="http://schemas.openxmlformats.org/spreadsheetml/2006/main" xmlns:mc="http://schemas.openxmlformats.org/markup-compatibility/2006" xmlns:xr9="http://schemas.microsoft.com/office/spreadsheetml/2016/revision9" mc:Ignorable="xr9">
  <numFmts count="13">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_ "/>
    <numFmt numFmtId="177" formatCode="0_);[Red]\(0\)"/>
    <numFmt numFmtId="178" formatCode="yyyy/m/d;@"/>
    <numFmt numFmtId="179" formatCode="0.00_);[Red]\(0.00\)"/>
    <numFmt numFmtId="180" formatCode="[=1]&quot;☑&quot;;[=0]&quot;☐&quot;;0;@"/>
    <numFmt numFmtId="181" formatCode="0_ "/>
    <numFmt numFmtId="182" formatCode="0.0%"/>
    <numFmt numFmtId="183" formatCode="0.0"/>
    <numFmt numFmtId="184" formatCode="#,##0_);[Red]\(#,##0\)"/>
  </numFmts>
  <fonts count="69">
    <font>
      <sz val="11"/>
      <color theme="1"/>
      <name val="宋体"/>
      <charset val="134"/>
      <scheme val="minor"/>
    </font>
    <font>
      <sz val="11"/>
      <color rgb="FF000000"/>
      <name val="宋体"/>
      <charset val="134"/>
    </font>
    <font>
      <sz val="12"/>
      <name val="宋体"/>
      <charset val="134"/>
      <scheme val="minor"/>
    </font>
    <font>
      <b/>
      <sz val="14"/>
      <color rgb="FF000000"/>
      <name val="微软雅黑"/>
      <charset val="134"/>
    </font>
    <font>
      <sz val="14"/>
      <color rgb="FF000000"/>
      <name val="微软雅黑"/>
      <charset val="134"/>
    </font>
    <font>
      <sz val="14"/>
      <color rgb="FFFFFFFF"/>
      <name val="微软雅黑"/>
      <charset val="134"/>
    </font>
    <font>
      <sz val="14"/>
      <color theme="1"/>
      <name val="微软雅黑"/>
      <charset val="134"/>
    </font>
    <font>
      <sz val="20"/>
      <color rgb="FFFFFFFF"/>
      <name val="微软雅黑"/>
      <charset val="134"/>
    </font>
    <font>
      <b/>
      <sz val="14"/>
      <color rgb="FFFFFFFF"/>
      <name val="微软雅黑"/>
      <charset val="134"/>
    </font>
    <font>
      <sz val="14"/>
      <color rgb="FFFFFFFF"/>
      <name val="宋体"/>
      <charset val="134"/>
      <scheme val="minor"/>
    </font>
    <font>
      <b/>
      <sz val="14"/>
      <color rgb="FFC00000"/>
      <name val="微软雅黑"/>
      <charset val="134"/>
    </font>
    <font>
      <sz val="11"/>
      <color theme="1"/>
      <name val="微软雅黑"/>
      <charset val="134"/>
    </font>
    <font>
      <sz val="11"/>
      <color rgb="FFFFFFFF"/>
      <name val="微软雅黑"/>
      <charset val="134"/>
    </font>
    <font>
      <sz val="11"/>
      <color rgb="FF000000"/>
      <name val="微软雅黑"/>
      <charset val="134"/>
    </font>
    <font>
      <b/>
      <sz val="11"/>
      <color rgb="FF000000"/>
      <name val="微软雅黑"/>
      <charset val="134"/>
    </font>
    <font>
      <b/>
      <sz val="11"/>
      <color rgb="FF1F4E79"/>
      <name val="微软雅黑"/>
      <charset val="134"/>
    </font>
    <font>
      <sz val="11"/>
      <color rgb="FF417FF9"/>
      <name val="微软雅黑"/>
      <charset val="134"/>
    </font>
    <font>
      <b/>
      <sz val="16"/>
      <color rgb="FF000000"/>
      <name val="微软雅黑"/>
      <charset val="134"/>
    </font>
    <font>
      <b/>
      <sz val="11"/>
      <color rgb="FFFFFFFF"/>
      <name val="微软雅黑"/>
      <charset val="134"/>
    </font>
    <font>
      <sz val="16"/>
      <color rgb="FF000000"/>
      <name val="微软雅黑"/>
      <charset val="134"/>
    </font>
    <font>
      <sz val="16"/>
      <color theme="1"/>
      <name val="微软雅黑"/>
      <charset val="134"/>
    </font>
    <font>
      <b/>
      <sz val="11"/>
      <color theme="1"/>
      <name val="微软雅黑"/>
      <charset val="134"/>
    </font>
    <font>
      <sz val="12"/>
      <color rgb="FF000000"/>
      <name val="宋体"/>
      <charset val="134"/>
    </font>
    <font>
      <sz val="11"/>
      <color rgb="FFFFFFFF"/>
      <name val="宋体"/>
      <charset val="134"/>
      <scheme val="minor"/>
    </font>
    <font>
      <sz val="11"/>
      <color rgb="FF000000"/>
      <name val="宋体"/>
      <charset val="134"/>
      <scheme val="minor"/>
    </font>
    <font>
      <b/>
      <sz val="20"/>
      <color rgb="FF000000"/>
      <name val="微软雅黑"/>
      <charset val="134"/>
    </font>
    <font>
      <sz val="12"/>
      <color rgb="FF000000"/>
      <name val="微软雅黑"/>
      <charset val="134"/>
    </font>
    <font>
      <sz val="12"/>
      <color rgb="FFFF0000"/>
      <name val="微软雅黑"/>
      <charset val="134"/>
    </font>
    <font>
      <sz val="12"/>
      <color rgb="FFFF0000"/>
      <name val="宋体"/>
      <charset val="134"/>
    </font>
    <font>
      <b/>
      <sz val="11"/>
      <color rgb="FF000000"/>
      <name val="等线"/>
      <charset val="134"/>
    </font>
    <font>
      <sz val="11"/>
      <color rgb="FF000000"/>
      <name val="等线"/>
      <charset val="134"/>
    </font>
    <font>
      <b/>
      <sz val="11"/>
      <color theme="1"/>
      <name val="宋体"/>
      <charset val="134"/>
      <scheme val="minor"/>
    </font>
    <font>
      <b/>
      <sz val="14"/>
      <color theme="0"/>
      <name val="微软雅黑"/>
      <charset val="134"/>
    </font>
    <font>
      <b/>
      <sz val="20"/>
      <color theme="1"/>
      <name val="微软雅黑"/>
      <charset val="134"/>
    </font>
    <font>
      <b/>
      <u/>
      <sz val="14"/>
      <color rgb="FF417FF9"/>
      <name val="微软雅黑"/>
      <charset val="134"/>
    </font>
    <font>
      <sz val="14"/>
      <color rgb="FF417FF9"/>
      <name val="微软雅黑"/>
      <charset val="134"/>
    </font>
    <font>
      <b/>
      <sz val="14"/>
      <color theme="1"/>
      <name val="微软雅黑"/>
      <charset val="134"/>
    </font>
    <font>
      <sz val="14"/>
      <color rgb="FFFF0000"/>
      <name val="微软雅黑"/>
      <charset val="134"/>
    </font>
    <font>
      <b/>
      <sz val="36"/>
      <color rgb="FF000000"/>
      <name val="微软雅黑"/>
      <charset val="134"/>
    </font>
    <font>
      <b/>
      <sz val="12"/>
      <color rgb="FF000000"/>
      <name val="微软雅黑"/>
      <charset val="134"/>
    </font>
    <font>
      <b/>
      <sz val="20"/>
      <color rgb="FFFFFFFF"/>
      <name val="微软雅黑"/>
      <charset val="134"/>
    </font>
    <font>
      <sz val="28"/>
      <color rgb="FFFFFFFF"/>
      <name val="微软雅黑"/>
      <charset val="134"/>
    </font>
    <font>
      <b/>
      <sz val="18"/>
      <color theme="1"/>
      <name val="微软雅黑"/>
      <charset val="134"/>
    </font>
    <font>
      <b/>
      <sz val="18"/>
      <color rgb="FF000000"/>
      <name val="微软雅黑"/>
      <charset val="134"/>
    </font>
    <font>
      <sz val="18"/>
      <color theme="1"/>
      <name val="微软雅黑"/>
      <charset val="134"/>
    </font>
    <font>
      <sz val="11"/>
      <color rgb="FFFFFFFF"/>
      <name val="宋体"/>
      <charset val="134"/>
    </font>
    <font>
      <sz val="18"/>
      <color rgb="FF000000"/>
      <name val="微软雅黑"/>
      <charset val="134"/>
    </font>
    <font>
      <sz val="18"/>
      <color theme="1"/>
      <name val="宋体"/>
      <charset val="134"/>
      <scheme val="minor"/>
    </font>
    <font>
      <sz val="10"/>
      <color theme="1"/>
      <name val="微软雅黑"/>
      <charset val="134"/>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sz val="6"/>
      <color rgb="FFFFFFFF"/>
      <name val="微软雅黑"/>
      <charset val="134"/>
    </font>
  </fonts>
  <fills count="61">
    <fill>
      <patternFill patternType="none"/>
    </fill>
    <fill>
      <patternFill patternType="gray125"/>
    </fill>
    <fill>
      <patternFill patternType="solid">
        <fgColor rgb="FFD9D9D9"/>
        <bgColor rgb="FF000000"/>
      </patternFill>
    </fill>
    <fill>
      <patternFill patternType="solid">
        <fgColor rgb="FFBDD7EE"/>
        <bgColor rgb="FF000000"/>
      </patternFill>
    </fill>
    <fill>
      <patternFill patternType="solid">
        <fgColor rgb="FFE2F0D9"/>
        <bgColor rgb="FF000000"/>
      </patternFill>
    </fill>
    <fill>
      <patternFill patternType="solid">
        <fgColor rgb="FFFFFF00"/>
        <bgColor rgb="FF000000"/>
      </patternFill>
    </fill>
    <fill>
      <patternFill patternType="solid">
        <fgColor rgb="FFFF9900"/>
        <bgColor rgb="FF000000"/>
      </patternFill>
    </fill>
    <fill>
      <patternFill patternType="solid">
        <fgColor rgb="FF00B050"/>
        <bgColor rgb="FF000000"/>
      </patternFill>
    </fill>
    <fill>
      <patternFill patternType="solid">
        <fgColor rgb="FF00B0F0"/>
        <bgColor rgb="FF000000"/>
      </patternFill>
    </fill>
    <fill>
      <patternFill patternType="solid">
        <fgColor rgb="FF1F4E79"/>
        <bgColor indexed="64"/>
      </patternFill>
    </fill>
    <fill>
      <patternFill patternType="solid">
        <fgColor rgb="FF2E75B6"/>
        <bgColor indexed="64"/>
      </patternFill>
    </fill>
    <fill>
      <patternFill patternType="solid">
        <fgColor rgb="FFDEEBF7"/>
        <bgColor indexed="64"/>
      </patternFill>
    </fill>
    <fill>
      <patternFill patternType="solid">
        <fgColor rgb="FFEAF0FB"/>
        <bgColor indexed="64"/>
      </patternFill>
    </fill>
    <fill>
      <patternFill patternType="solid">
        <fgColor rgb="FFFFFF00"/>
        <bgColor indexed="64"/>
      </patternFill>
    </fill>
    <fill>
      <patternFill patternType="solid">
        <fgColor rgb="FFD9D9D9"/>
        <bgColor indexed="64"/>
      </patternFill>
    </fill>
    <fill>
      <patternFill patternType="solid">
        <fgColor rgb="FFC55A11"/>
        <bgColor indexed="64"/>
      </patternFill>
    </fill>
    <fill>
      <patternFill patternType="solid">
        <fgColor theme="0" tint="-0.14996795556505"/>
        <bgColor indexed="64"/>
      </patternFill>
    </fill>
    <fill>
      <patternFill patternType="solid">
        <fgColor rgb="FFBDD7EE"/>
        <bgColor indexed="64"/>
      </patternFill>
    </fill>
    <fill>
      <patternFill patternType="solid">
        <fgColor rgb="FFE2F0D9"/>
        <bgColor indexed="64"/>
      </patternFill>
    </fill>
    <fill>
      <patternFill patternType="solid">
        <fgColor rgb="FFED7D31"/>
        <bgColor indexed="64"/>
      </patternFill>
    </fill>
    <fill>
      <patternFill patternType="solid">
        <fgColor rgb="FFFBE5D6"/>
        <bgColor indexed="64"/>
      </patternFill>
    </fill>
    <fill>
      <patternFill patternType="solid">
        <fgColor rgb="FFC0E6F5"/>
        <bgColor rgb="FFC0E6F5"/>
      </patternFill>
    </fill>
    <fill>
      <patternFill patternType="solid">
        <fgColor rgb="FF7F7F7F"/>
        <bgColor indexed="64"/>
      </patternFill>
    </fill>
    <fill>
      <patternFill patternType="solid">
        <fgColor rgb="FF5B9BD5"/>
        <bgColor indexed="64"/>
      </patternFill>
    </fill>
    <fill>
      <patternFill patternType="solid">
        <fgColor rgb="FF44546A"/>
        <bgColor indexed="64"/>
      </patternFill>
    </fill>
    <fill>
      <patternFill patternType="solid">
        <fgColor theme="9" tint="-0.499984740745262"/>
        <bgColor indexed="64"/>
      </patternFill>
    </fill>
    <fill>
      <patternFill patternType="solid">
        <fgColor rgb="FF70AD47"/>
        <bgColor indexed="64"/>
      </patternFill>
    </fill>
    <fill>
      <patternFill patternType="solid">
        <fgColor rgb="FFFFC000"/>
        <bgColor indexed="64"/>
      </patternFill>
    </fill>
    <fill>
      <patternFill patternType="solid">
        <fgColor rgb="FFF4B183"/>
        <bgColor indexed="64"/>
      </patternFill>
    </fill>
    <fill>
      <patternFill patternType="solid">
        <fgColor rgb="FF4472C4"/>
        <bgColor indexed="64"/>
      </patternFill>
    </fill>
    <fill>
      <patternFill patternType="solid">
        <fgColor rgb="FFF2F2F2"/>
        <bgColor indexed="64"/>
      </patternFill>
    </fill>
    <fill>
      <patternFill patternType="solid">
        <fgColor rgb="FFFFFFCC"/>
        <bgColor indexed="64"/>
      </patternFill>
    </fill>
    <fill>
      <patternFill patternType="solid">
        <fgColor rgb="FFFFCC99"/>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42">
    <border>
      <left/>
      <right/>
      <top/>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right style="thin">
        <color auto="1"/>
      </right>
      <top style="thin">
        <color auto="1"/>
      </top>
      <bottom/>
      <diagonal/>
    </border>
    <border>
      <left style="thin">
        <color auto="1"/>
      </left>
      <right style="thin">
        <color auto="1"/>
      </right>
      <top style="thin">
        <color auto="1"/>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FFFFFF"/>
      </left>
      <right/>
      <top/>
      <bottom/>
      <diagonal/>
    </border>
    <border>
      <left style="thin">
        <color rgb="FFFFFFFF"/>
      </left>
      <right style="thin">
        <color rgb="FFFFFFFF"/>
      </right>
      <top/>
      <bottom/>
      <diagonal/>
    </border>
    <border>
      <left style="thin">
        <color rgb="FFFFFFFF"/>
      </left>
      <right style="thin">
        <color rgb="FFFFFFFF"/>
      </right>
      <top/>
      <bottom style="thin">
        <color rgb="FFFFFFFF"/>
      </bottom>
      <diagonal/>
    </border>
    <border>
      <left style="thin">
        <color rgb="FFFFFFFF"/>
      </left>
      <right/>
      <top style="thin">
        <color rgb="FFFFFFFF"/>
      </top>
      <bottom/>
      <diagonal/>
    </border>
    <border>
      <left/>
      <right/>
      <top style="thin">
        <color rgb="FFFFFFFF"/>
      </top>
      <bottom/>
      <diagonal/>
    </border>
    <border>
      <left style="thin">
        <color rgb="FFFFFFFF"/>
      </left>
      <right style="thin">
        <color rgb="FFFFFFFF"/>
      </right>
      <top style="thin">
        <color rgb="FFFFFFFF"/>
      </top>
      <bottom style="thin">
        <color rgb="FFFFFFFF"/>
      </bottom>
      <diagonal/>
    </border>
    <border>
      <left/>
      <right style="thin">
        <color rgb="FFFFFFFF"/>
      </right>
      <top/>
      <bottom/>
      <diagonal/>
    </border>
    <border>
      <left/>
      <right style="thin">
        <color rgb="FFFFFFFF"/>
      </right>
      <top style="thin">
        <color rgb="FFFFFFFF"/>
      </top>
      <bottom/>
      <diagonal/>
    </border>
    <border>
      <left style="thin">
        <color rgb="FFFFFFFF"/>
      </left>
      <right/>
      <top/>
      <bottom style="thin">
        <color rgb="FFFFFFFF"/>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right/>
      <top style="thin">
        <color rgb="FFFFFFFF"/>
      </top>
      <bottom style="thin">
        <color rgb="FFFFFFFF"/>
      </bottom>
      <diagonal/>
    </border>
    <border>
      <left style="thin">
        <color rgb="FFFFFFFF"/>
      </left>
      <right style="thin">
        <color rgb="FFFFFFFF"/>
      </right>
      <top style="thin">
        <color rgb="FFFFFFFF"/>
      </top>
      <bottom/>
      <diagonal/>
    </border>
    <border>
      <left/>
      <right style="thin">
        <color rgb="FFFFFFFF"/>
      </right>
      <top/>
      <bottom style="thin">
        <color rgb="FFFFFFFF"/>
      </bottom>
      <diagonal/>
    </border>
    <border>
      <left/>
      <right/>
      <top/>
      <bottom style="thin">
        <color rgb="FF44B3E1"/>
      </bottom>
      <diagonal/>
    </border>
    <border>
      <left/>
      <right/>
      <top style="thin">
        <color auto="1"/>
      </top>
      <bottom style="thin">
        <color auto="1"/>
      </bottom>
      <diagonal/>
    </border>
    <border>
      <left style="thin">
        <color auto="1"/>
      </left>
      <right/>
      <top style="thin">
        <color auto="1"/>
      </top>
      <bottom style="thin">
        <color auto="1"/>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top/>
      <bottom/>
      <diagonal/>
    </border>
    <border>
      <left/>
      <right style="medium">
        <color rgb="FF000000"/>
      </right>
      <top/>
      <bottom/>
      <diagonal/>
    </border>
    <border>
      <left style="medium">
        <color rgb="FF000000"/>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49" fillId="0" borderId="0" applyNumberFormat="0" applyFill="0" applyBorder="0" applyAlignment="0" applyProtection="0">
      <alignment vertical="center"/>
    </xf>
    <xf numFmtId="0" fontId="50" fillId="0" borderId="0" applyNumberFormat="0" applyFill="0" applyBorder="0" applyAlignment="0" applyProtection="0">
      <alignment vertical="center"/>
    </xf>
    <xf numFmtId="0" fontId="0" fillId="31" borderId="34" applyNumberFormat="0" applyFont="0" applyAlignment="0" applyProtection="0">
      <alignment vertical="center"/>
    </xf>
    <xf numFmtId="0" fontId="51" fillId="0" borderId="0" applyNumberFormat="0" applyFill="0" applyBorder="0" applyAlignment="0" applyProtection="0">
      <alignment vertical="center"/>
    </xf>
    <xf numFmtId="0" fontId="52" fillId="0" borderId="0" applyNumberFormat="0" applyFill="0" applyBorder="0" applyAlignment="0" applyProtection="0">
      <alignment vertical="center"/>
    </xf>
    <xf numFmtId="0" fontId="53" fillId="0" borderId="0" applyNumberFormat="0" applyFill="0" applyBorder="0" applyAlignment="0" applyProtection="0">
      <alignment vertical="center"/>
    </xf>
    <xf numFmtId="0" fontId="54" fillId="0" borderId="35" applyNumberFormat="0" applyFill="0" applyAlignment="0" applyProtection="0">
      <alignment vertical="center"/>
    </xf>
    <xf numFmtId="0" fontId="55" fillId="0" borderId="35" applyNumberFormat="0" applyFill="0" applyAlignment="0" applyProtection="0">
      <alignment vertical="center"/>
    </xf>
    <xf numFmtId="0" fontId="56" fillId="0" borderId="36" applyNumberFormat="0" applyFill="0" applyAlignment="0" applyProtection="0">
      <alignment vertical="center"/>
    </xf>
    <xf numFmtId="0" fontId="56" fillId="0" borderId="0" applyNumberFormat="0" applyFill="0" applyBorder="0" applyAlignment="0" applyProtection="0">
      <alignment vertical="center"/>
    </xf>
    <xf numFmtId="0" fontId="57" fillId="32" borderId="37" applyNumberFormat="0" applyAlignment="0" applyProtection="0">
      <alignment vertical="center"/>
    </xf>
    <xf numFmtId="0" fontId="58" fillId="30" borderId="38" applyNumberFormat="0" applyAlignment="0" applyProtection="0">
      <alignment vertical="center"/>
    </xf>
    <xf numFmtId="0" fontId="59" fillId="30" borderId="37" applyNumberFormat="0" applyAlignment="0" applyProtection="0">
      <alignment vertical="center"/>
    </xf>
    <xf numFmtId="0" fontId="60" fillId="33" borderId="39" applyNumberFormat="0" applyAlignment="0" applyProtection="0">
      <alignment vertical="center"/>
    </xf>
    <xf numFmtId="0" fontId="61" fillId="0" borderId="40" applyNumberFormat="0" applyFill="0" applyAlignment="0" applyProtection="0">
      <alignment vertical="center"/>
    </xf>
    <xf numFmtId="0" fontId="62" fillId="0" borderId="41" applyNumberFormat="0" applyFill="0" applyAlignment="0" applyProtection="0">
      <alignment vertical="center"/>
    </xf>
    <xf numFmtId="0" fontId="63" fillId="34" borderId="0" applyNumberFormat="0" applyBorder="0" applyAlignment="0" applyProtection="0">
      <alignment vertical="center"/>
    </xf>
    <xf numFmtId="0" fontId="64" fillId="35" borderId="0" applyNumberFormat="0" applyBorder="0" applyAlignment="0" applyProtection="0">
      <alignment vertical="center"/>
    </xf>
    <xf numFmtId="0" fontId="65" fillId="36" borderId="0" applyNumberFormat="0" applyBorder="0" applyAlignment="0" applyProtection="0">
      <alignment vertical="center"/>
    </xf>
    <xf numFmtId="0" fontId="66" fillId="37" borderId="0" applyNumberFormat="0" applyBorder="0" applyAlignment="0" applyProtection="0">
      <alignment vertical="center"/>
    </xf>
    <xf numFmtId="0" fontId="67" fillId="38" borderId="0" applyNumberFormat="0" applyBorder="0" applyAlignment="0" applyProtection="0">
      <alignment vertical="center"/>
    </xf>
    <xf numFmtId="0" fontId="67" fillId="39" borderId="0" applyNumberFormat="0" applyBorder="0" applyAlignment="0" applyProtection="0">
      <alignment vertical="center"/>
    </xf>
    <xf numFmtId="0" fontId="66" fillId="40" borderId="0" applyNumberFormat="0" applyBorder="0" applyAlignment="0" applyProtection="0">
      <alignment vertical="center"/>
    </xf>
    <xf numFmtId="0" fontId="66" fillId="41" borderId="0" applyNumberFormat="0" applyBorder="0" applyAlignment="0" applyProtection="0">
      <alignment vertical="center"/>
    </xf>
    <xf numFmtId="0" fontId="67" fillId="42" borderId="0" applyNumberFormat="0" applyBorder="0" applyAlignment="0" applyProtection="0">
      <alignment vertical="center"/>
    </xf>
    <xf numFmtId="0" fontId="67" fillId="43" borderId="0" applyNumberFormat="0" applyBorder="0" applyAlignment="0" applyProtection="0">
      <alignment vertical="center"/>
    </xf>
    <xf numFmtId="0" fontId="66" fillId="44" borderId="0" applyNumberFormat="0" applyBorder="0" applyAlignment="0" applyProtection="0">
      <alignment vertical="center"/>
    </xf>
    <xf numFmtId="0" fontId="66" fillId="45" borderId="0" applyNumberFormat="0" applyBorder="0" applyAlignment="0" applyProtection="0">
      <alignment vertical="center"/>
    </xf>
    <xf numFmtId="0" fontId="67" fillId="46" borderId="0" applyNumberFormat="0" applyBorder="0" applyAlignment="0" applyProtection="0">
      <alignment vertical="center"/>
    </xf>
    <xf numFmtId="0" fontId="67" fillId="47" borderId="0" applyNumberFormat="0" applyBorder="0" applyAlignment="0" applyProtection="0">
      <alignment vertical="center"/>
    </xf>
    <xf numFmtId="0" fontId="66" fillId="48" borderId="0" applyNumberFormat="0" applyBorder="0" applyAlignment="0" applyProtection="0">
      <alignment vertical="center"/>
    </xf>
    <xf numFmtId="0" fontId="66" fillId="49" borderId="0" applyNumberFormat="0" applyBorder="0" applyAlignment="0" applyProtection="0">
      <alignment vertical="center"/>
    </xf>
    <xf numFmtId="0" fontId="67" fillId="50" borderId="0" applyNumberFormat="0" applyBorder="0" applyAlignment="0" applyProtection="0">
      <alignment vertical="center"/>
    </xf>
    <xf numFmtId="0" fontId="67" fillId="51" borderId="0" applyNumberFormat="0" applyBorder="0" applyAlignment="0" applyProtection="0">
      <alignment vertical="center"/>
    </xf>
    <xf numFmtId="0" fontId="66" fillId="52" borderId="0" applyNumberFormat="0" applyBorder="0" applyAlignment="0" applyProtection="0">
      <alignment vertical="center"/>
    </xf>
    <xf numFmtId="0" fontId="66" fillId="53" borderId="0" applyNumberFormat="0" applyBorder="0" applyAlignment="0" applyProtection="0">
      <alignment vertical="center"/>
    </xf>
    <xf numFmtId="0" fontId="67" fillId="54" borderId="0" applyNumberFormat="0" applyBorder="0" applyAlignment="0" applyProtection="0">
      <alignment vertical="center"/>
    </xf>
    <xf numFmtId="0" fontId="67" fillId="55" borderId="0" applyNumberFormat="0" applyBorder="0" applyAlignment="0" applyProtection="0">
      <alignment vertical="center"/>
    </xf>
    <xf numFmtId="0" fontId="66" fillId="56" borderId="0" applyNumberFormat="0" applyBorder="0" applyAlignment="0" applyProtection="0">
      <alignment vertical="center"/>
    </xf>
    <xf numFmtId="0" fontId="66" fillId="57" borderId="0" applyNumberFormat="0" applyBorder="0" applyAlignment="0" applyProtection="0">
      <alignment vertical="center"/>
    </xf>
    <xf numFmtId="0" fontId="67" fillId="58" borderId="0" applyNumberFormat="0" applyBorder="0" applyAlignment="0" applyProtection="0">
      <alignment vertical="center"/>
    </xf>
    <xf numFmtId="0" fontId="67" fillId="59" borderId="0" applyNumberFormat="0" applyBorder="0" applyAlignment="0" applyProtection="0">
      <alignment vertical="center"/>
    </xf>
    <xf numFmtId="0" fontId="66" fillId="60" borderId="0" applyNumberFormat="0" applyBorder="0" applyAlignment="0" applyProtection="0">
      <alignment vertical="center"/>
    </xf>
  </cellStyleXfs>
  <cellXfs count="339">
    <xf numFmtId="0" fontId="0" fillId="0" borderId="0" xfId="0">
      <alignment vertical="center"/>
    </xf>
    <xf numFmtId="0" fontId="1" fillId="0" borderId="0" xfId="0" applyFont="1">
      <alignment vertical="center"/>
    </xf>
    <xf numFmtId="0" fontId="2" fillId="0" borderId="0" xfId="0" applyFont="1">
      <alignment vertical="center"/>
    </xf>
    <xf numFmtId="43" fontId="2" fillId="0" borderId="0" xfId="0" applyNumberFormat="1" applyFont="1">
      <alignment vertical="center"/>
    </xf>
    <xf numFmtId="0" fontId="3" fillId="2" borderId="1" xfId="0" applyFont="1" applyFill="1" applyBorder="1" applyAlignment="1">
      <alignment horizontal="center" vertical="center" wrapText="1"/>
    </xf>
    <xf numFmtId="0" fontId="3" fillId="2" borderId="2" xfId="0" applyFont="1" applyFill="1" applyBorder="1" applyAlignment="1">
      <alignment horizontal="center" vertical="center" wrapText="1"/>
    </xf>
    <xf numFmtId="0" fontId="3" fillId="3" borderId="2" xfId="0" applyFont="1" applyFill="1" applyBorder="1" applyAlignment="1">
      <alignment horizontal="center" vertical="center" wrapText="1"/>
    </xf>
    <xf numFmtId="9" fontId="3" fillId="3" borderId="2" xfId="0" applyNumberFormat="1" applyFont="1" applyFill="1" applyBorder="1" applyAlignment="1">
      <alignment horizontal="center" vertical="center" wrapText="1"/>
    </xf>
    <xf numFmtId="176" fontId="3" fillId="3" borderId="2" xfId="0" applyNumberFormat="1" applyFont="1" applyFill="1" applyBorder="1" applyAlignment="1">
      <alignment horizontal="center" vertical="center" wrapText="1"/>
    </xf>
    <xf numFmtId="0" fontId="3" fillId="4" borderId="2" xfId="0" applyFont="1" applyFill="1" applyBorder="1" applyAlignment="1">
      <alignment horizontal="center" vertical="center" wrapText="1"/>
    </xf>
    <xf numFmtId="0" fontId="3" fillId="5" borderId="3" xfId="0" applyFont="1" applyFill="1" applyBorder="1" applyAlignment="1">
      <alignment horizontal="center" vertical="center" wrapText="1"/>
    </xf>
    <xf numFmtId="0" fontId="3" fillId="5" borderId="1" xfId="0" applyFont="1" applyFill="1" applyBorder="1" applyAlignment="1">
      <alignment horizontal="center" vertical="center" wrapText="1"/>
    </xf>
    <xf numFmtId="0" fontId="3" fillId="5" borderId="4" xfId="0" applyFont="1" applyFill="1" applyBorder="1" applyAlignment="1">
      <alignment horizontal="center" vertical="center" wrapText="1"/>
    </xf>
    <xf numFmtId="4" fontId="0" fillId="0" borderId="0" xfId="0" applyNumberFormat="1">
      <alignment vertical="center"/>
    </xf>
    <xf numFmtId="0" fontId="2" fillId="6" borderId="0" xfId="0" applyFont="1" applyFill="1">
      <alignment vertical="center"/>
    </xf>
    <xf numFmtId="176" fontId="4" fillId="0" borderId="5" xfId="0" applyNumberFormat="1" applyFont="1" applyBorder="1" applyAlignment="1">
      <alignment horizontal="center" vertical="center"/>
    </xf>
    <xf numFmtId="176" fontId="4" fillId="0" borderId="6" xfId="0" applyNumberFormat="1" applyFont="1" applyBorder="1" applyAlignment="1" applyProtection="1">
      <alignment horizontal="center" vertical="center" wrapText="1"/>
      <protection locked="0"/>
    </xf>
    <xf numFmtId="176" fontId="4" fillId="0" borderId="6" xfId="0" applyNumberFormat="1" applyFont="1" applyBorder="1" applyAlignment="1" applyProtection="1">
      <alignment horizontal="center" vertical="center"/>
      <protection locked="0"/>
    </xf>
    <xf numFmtId="176" fontId="4" fillId="0" borderId="6" xfId="0" applyNumberFormat="1" applyFont="1" applyBorder="1" applyAlignment="1">
      <alignment horizontal="center" vertical="center"/>
    </xf>
    <xf numFmtId="176" fontId="4" fillId="0" borderId="6" xfId="0" applyNumberFormat="1" applyFont="1" applyBorder="1" applyAlignment="1" applyProtection="1">
      <alignment horizontal="left" vertical="center"/>
      <protection locked="0"/>
    </xf>
    <xf numFmtId="0" fontId="4" fillId="5" borderId="6" xfId="0" applyFont="1" applyFill="1" applyBorder="1" applyProtection="1">
      <alignment vertical="center"/>
      <protection locked="0"/>
    </xf>
    <xf numFmtId="176" fontId="4" fillId="5" borderId="5" xfId="0" applyNumberFormat="1" applyFont="1" applyFill="1" applyBorder="1" applyAlignment="1" applyProtection="1">
      <alignment horizontal="center" vertical="center"/>
      <protection locked="0"/>
    </xf>
    <xf numFmtId="0" fontId="4" fillId="5" borderId="5" xfId="0" applyFont="1" applyFill="1" applyBorder="1" applyProtection="1">
      <alignment vertical="center"/>
      <protection locked="0"/>
    </xf>
    <xf numFmtId="176" fontId="4" fillId="0" borderId="7" xfId="0" applyNumberFormat="1" applyFont="1" applyBorder="1" applyAlignment="1">
      <alignment horizontal="center" vertical="center"/>
    </xf>
    <xf numFmtId="176" fontId="4" fillId="0" borderId="8" xfId="0" applyNumberFormat="1" applyFont="1" applyBorder="1" applyAlignment="1" applyProtection="1">
      <alignment horizontal="center" vertical="center" wrapText="1"/>
      <protection locked="0"/>
    </xf>
    <xf numFmtId="176" fontId="4" fillId="0" borderId="8" xfId="0" applyNumberFormat="1" applyFont="1" applyBorder="1" applyAlignment="1" applyProtection="1">
      <alignment horizontal="center" vertical="center"/>
      <protection locked="0"/>
    </xf>
    <xf numFmtId="176" fontId="4" fillId="0" borderId="8" xfId="0" applyNumberFormat="1" applyFont="1" applyBorder="1" applyAlignment="1">
      <alignment horizontal="center" vertical="center"/>
    </xf>
    <xf numFmtId="176" fontId="4" fillId="0" borderId="8" xfId="0" applyNumberFormat="1" applyFont="1" applyBorder="1" applyAlignment="1" applyProtection="1">
      <alignment horizontal="left" vertical="center"/>
      <protection locked="0"/>
    </xf>
    <xf numFmtId="0" fontId="4" fillId="5" borderId="8" xfId="0" applyFont="1" applyFill="1" applyBorder="1" applyProtection="1">
      <alignment vertical="center"/>
      <protection locked="0"/>
    </xf>
    <xf numFmtId="176" fontId="4" fillId="5" borderId="7" xfId="0" applyNumberFormat="1" applyFont="1" applyFill="1" applyBorder="1" applyAlignment="1" applyProtection="1">
      <alignment horizontal="center" vertical="center"/>
      <protection locked="0"/>
    </xf>
    <xf numFmtId="0" fontId="4" fillId="5" borderId="7" xfId="0" applyFont="1" applyFill="1" applyBorder="1" applyProtection="1">
      <alignment vertical="center"/>
      <protection locked="0"/>
    </xf>
    <xf numFmtId="0" fontId="4" fillId="5" borderId="8" xfId="0" applyFont="1" applyFill="1" applyBorder="1" applyAlignment="1" applyProtection="1">
      <alignment vertical="center" wrapText="1"/>
      <protection locked="0"/>
    </xf>
    <xf numFmtId="176" fontId="4" fillId="0" borderId="8" xfId="0" applyNumberFormat="1" applyFont="1" applyBorder="1" applyAlignment="1">
      <alignment horizontal="center" vertical="center" wrapText="1"/>
    </xf>
    <xf numFmtId="176" fontId="4" fillId="0" borderId="8" xfId="0" applyNumberFormat="1" applyFont="1" applyBorder="1" applyAlignment="1" applyProtection="1">
      <alignment horizontal="left" vertical="center" wrapText="1"/>
      <protection locked="0"/>
    </xf>
    <xf numFmtId="176" fontId="4" fillId="5" borderId="7" xfId="0" applyNumberFormat="1" applyFont="1" applyFill="1" applyBorder="1" applyAlignment="1">
      <alignment horizontal="center" vertical="center" wrapText="1"/>
    </xf>
    <xf numFmtId="0" fontId="2" fillId="7" borderId="0" xfId="0" applyFont="1" applyFill="1">
      <alignment vertical="center"/>
    </xf>
    <xf numFmtId="0" fontId="2" fillId="8" borderId="0" xfId="0" applyFont="1" applyFill="1">
      <alignment vertical="center"/>
    </xf>
    <xf numFmtId="4" fontId="2" fillId="0" borderId="0" xfId="0" applyNumberFormat="1" applyFont="1">
      <alignment vertical="center"/>
    </xf>
    <xf numFmtId="4" fontId="2" fillId="6" borderId="0" xfId="0" applyNumberFormat="1" applyFont="1" applyFill="1">
      <alignment vertical="center"/>
    </xf>
    <xf numFmtId="0" fontId="5" fillId="0" borderId="0" xfId="0" applyFont="1" applyFill="1">
      <alignment vertical="center"/>
    </xf>
    <xf numFmtId="0" fontId="6" fillId="0" borderId="0" xfId="0" applyFont="1">
      <alignment vertical="center"/>
    </xf>
    <xf numFmtId="0" fontId="7" fillId="9" borderId="0" xfId="0" applyFont="1" applyFill="1" applyAlignment="1">
      <alignment horizontal="centerContinuous" vertical="center"/>
    </xf>
    <xf numFmtId="0" fontId="5" fillId="9" borderId="0" xfId="0" applyFont="1" applyFill="1" applyAlignment="1">
      <alignment horizontal="centerContinuous" vertical="center"/>
    </xf>
    <xf numFmtId="0" fontId="4" fillId="0" borderId="9" xfId="0" applyFont="1" applyFill="1" applyBorder="1" applyAlignment="1">
      <alignment horizontal="left" vertical="center"/>
    </xf>
    <xf numFmtId="0" fontId="4" fillId="0" borderId="0" xfId="0" applyFont="1" applyFill="1" applyAlignment="1">
      <alignment horizontal="left" vertical="center"/>
    </xf>
    <xf numFmtId="0" fontId="8" fillId="10" borderId="0" xfId="0" applyFont="1" applyFill="1" applyBorder="1" applyAlignment="1">
      <alignment horizontal="center" vertical="center"/>
    </xf>
    <xf numFmtId="0" fontId="8" fillId="10" borderId="0" xfId="0" applyFont="1" applyFill="1" applyBorder="1" applyAlignment="1">
      <alignment horizontal="center" vertical="center" wrapText="1"/>
    </xf>
    <xf numFmtId="0" fontId="4" fillId="11" borderId="0" xfId="0" applyFont="1" applyFill="1" applyBorder="1" applyAlignment="1">
      <alignment horizontal="center" vertical="center"/>
    </xf>
    <xf numFmtId="0" fontId="4" fillId="11" borderId="0" xfId="0" applyFont="1" applyFill="1" applyBorder="1" applyAlignment="1">
      <alignment horizontal="left" vertical="center"/>
    </xf>
    <xf numFmtId="176" fontId="4" fillId="12" borderId="0" xfId="0" applyNumberFormat="1" applyFont="1" applyFill="1" applyBorder="1" applyAlignment="1">
      <alignment horizontal="center" vertical="center"/>
    </xf>
    <xf numFmtId="176" fontId="4" fillId="12" borderId="0" xfId="0" applyNumberFormat="1" applyFont="1" applyFill="1" applyBorder="1" applyAlignment="1">
      <alignment horizontal="left" vertical="center"/>
    </xf>
    <xf numFmtId="176" fontId="6" fillId="12" borderId="0" xfId="0" applyNumberFormat="1" applyFont="1" applyFill="1" applyBorder="1" applyAlignment="1">
      <alignment horizontal="center" vertical="center"/>
    </xf>
    <xf numFmtId="176" fontId="6" fillId="12" borderId="0" xfId="0" applyNumberFormat="1" applyFont="1" applyFill="1" applyBorder="1" applyAlignment="1">
      <alignment horizontal="left" vertical="center"/>
    </xf>
    <xf numFmtId="0" fontId="9" fillId="0" borderId="0" xfId="0" applyFont="1" applyFill="1" applyProtection="1">
      <alignment vertical="center"/>
    </xf>
    <xf numFmtId="0" fontId="4" fillId="11" borderId="0" xfId="0" applyFont="1" applyFill="1" applyBorder="1" applyAlignment="1" applyProtection="1">
      <alignment horizontal="center" vertical="center"/>
    </xf>
    <xf numFmtId="0" fontId="3" fillId="0" borderId="10" xfId="0" applyFont="1" applyFill="1" applyBorder="1" applyAlignment="1">
      <alignment horizontal="center" vertical="center"/>
    </xf>
    <xf numFmtId="0" fontId="3" fillId="0" borderId="9" xfId="0" applyFont="1" applyFill="1" applyBorder="1" applyAlignment="1">
      <alignment horizontal="center" vertical="center"/>
    </xf>
    <xf numFmtId="0" fontId="3" fillId="0" borderId="0" xfId="0" applyFont="1" applyFill="1" applyAlignment="1">
      <alignment horizontal="center" vertical="center"/>
    </xf>
    <xf numFmtId="0" fontId="8" fillId="0" borderId="0" xfId="0" applyFont="1" applyFill="1" applyAlignment="1">
      <alignment horizontal="center" vertical="center"/>
    </xf>
    <xf numFmtId="0" fontId="4" fillId="0" borderId="10" xfId="0" applyFont="1" applyFill="1" applyBorder="1" applyAlignment="1">
      <alignment horizontal="center" vertical="center"/>
    </xf>
    <xf numFmtId="176" fontId="4" fillId="0" borderId="9" xfId="0" applyNumberFormat="1" applyFont="1" applyFill="1" applyBorder="1" applyAlignment="1">
      <alignment horizontal="center" vertical="center"/>
    </xf>
    <xf numFmtId="176" fontId="4" fillId="0" borderId="0" xfId="0" applyNumberFormat="1" applyFont="1" applyFill="1" applyBorder="1" applyAlignment="1">
      <alignment horizontal="center" vertical="center"/>
    </xf>
    <xf numFmtId="9" fontId="4" fillId="0" borderId="0" xfId="0" applyNumberFormat="1" applyFont="1" applyFill="1" applyBorder="1" applyAlignment="1">
      <alignment horizontal="center" vertical="center"/>
    </xf>
    <xf numFmtId="9" fontId="5" fillId="0" borderId="0" xfId="0" applyNumberFormat="1" applyFont="1" applyFill="1" applyBorder="1" applyAlignment="1">
      <alignment horizontal="center" vertical="center"/>
    </xf>
    <xf numFmtId="176" fontId="5" fillId="0" borderId="9" xfId="0" applyNumberFormat="1" applyFont="1" applyFill="1" applyBorder="1" applyAlignment="1">
      <alignment horizontal="center" vertical="center"/>
    </xf>
    <xf numFmtId="176" fontId="5" fillId="0" borderId="0" xfId="0" applyNumberFormat="1" applyFont="1" applyFill="1" applyBorder="1" applyAlignment="1">
      <alignment horizontal="center" vertical="center"/>
    </xf>
    <xf numFmtId="0" fontId="4" fillId="11" borderId="0" xfId="0" applyFont="1" applyFill="1" applyAlignment="1">
      <alignment horizontal="left" vertical="center"/>
    </xf>
    <xf numFmtId="176" fontId="4" fillId="12" borderId="0" xfId="0" applyNumberFormat="1" applyFont="1" applyFill="1" applyAlignment="1">
      <alignment horizontal="left" vertical="center"/>
    </xf>
    <xf numFmtId="0" fontId="3" fillId="0" borderId="11" xfId="0" applyFont="1" applyFill="1" applyBorder="1" applyAlignment="1">
      <alignment horizontal="center" vertical="center"/>
    </xf>
    <xf numFmtId="0" fontId="5" fillId="0" borderId="0" xfId="0" applyFont="1" applyFill="1" applyAlignment="1">
      <alignment horizontal="centerContinuous" vertical="center"/>
    </xf>
    <xf numFmtId="0" fontId="9" fillId="0" borderId="0" xfId="0" applyFont="1" applyFill="1">
      <alignment vertical="center"/>
    </xf>
    <xf numFmtId="0" fontId="8" fillId="0" borderId="12" xfId="0" applyFont="1" applyFill="1" applyBorder="1" applyAlignment="1">
      <alignment horizontal="center" vertical="center"/>
    </xf>
    <xf numFmtId="0" fontId="8" fillId="0" borderId="13" xfId="0" applyFont="1" applyFill="1" applyBorder="1" applyAlignment="1">
      <alignment horizontal="center" vertical="center"/>
    </xf>
    <xf numFmtId="0" fontId="8" fillId="0" borderId="9" xfId="0" applyFont="1" applyFill="1" applyBorder="1" applyAlignment="1">
      <alignment horizontal="center" vertical="center"/>
    </xf>
    <xf numFmtId="0" fontId="10" fillId="11" borderId="0" xfId="0" applyFont="1" applyFill="1" applyBorder="1" applyAlignment="1">
      <alignment horizontal="left" vertical="center"/>
    </xf>
    <xf numFmtId="0" fontId="4" fillId="0" borderId="0" xfId="0" applyFont="1">
      <alignment vertical="center"/>
    </xf>
    <xf numFmtId="0" fontId="11" fillId="0" borderId="0" xfId="0" applyFont="1">
      <alignment vertical="center"/>
    </xf>
    <xf numFmtId="0" fontId="11" fillId="0" borderId="0" xfId="0" applyFont="1" applyAlignment="1">
      <alignment vertical="center" wrapText="1"/>
    </xf>
    <xf numFmtId="177" fontId="11" fillId="0" borderId="0" xfId="0" applyNumberFormat="1" applyFont="1">
      <alignment vertical="center"/>
    </xf>
    <xf numFmtId="0" fontId="12" fillId="9" borderId="0" xfId="0" applyFont="1" applyFill="1" applyAlignment="1">
      <alignment horizontal="centerContinuous" vertical="center" wrapText="1"/>
    </xf>
    <xf numFmtId="0" fontId="11" fillId="0" borderId="0" xfId="0" applyFont="1" applyProtection="1">
      <alignment vertical="center"/>
      <protection locked="0"/>
    </xf>
    <xf numFmtId="0" fontId="13" fillId="0" borderId="0" xfId="0" applyFont="1" applyProtection="1">
      <alignment vertical="center"/>
      <protection locked="0"/>
    </xf>
    <xf numFmtId="0" fontId="14" fillId="11" borderId="14" xfId="0" applyFont="1" applyFill="1" applyBorder="1" applyAlignment="1" applyProtection="1">
      <alignment horizontal="center" vertical="center" wrapText="1"/>
      <protection locked="0"/>
    </xf>
    <xf numFmtId="0" fontId="14" fillId="11" borderId="14" xfId="0" applyFont="1" applyFill="1" applyBorder="1" applyAlignment="1">
      <alignment horizontal="center" vertical="center" wrapText="1"/>
    </xf>
    <xf numFmtId="0" fontId="13" fillId="0" borderId="0" xfId="0" applyFont="1">
      <alignment vertical="center"/>
    </xf>
    <xf numFmtId="0" fontId="8" fillId="10" borderId="0" xfId="0" applyFont="1" applyFill="1" applyAlignment="1">
      <alignment horizontal="center" vertical="center"/>
    </xf>
    <xf numFmtId="0" fontId="7" fillId="0" borderId="0" xfId="0" applyFont="1" applyFill="1" applyAlignment="1">
      <alignment horizontal="centerContinuous" vertical="center"/>
    </xf>
    <xf numFmtId="0" fontId="12" fillId="0" borderId="0" xfId="0" applyFont="1" applyFill="1" applyAlignment="1">
      <alignment horizontal="centerContinuous" vertical="center" wrapText="1"/>
    </xf>
    <xf numFmtId="0" fontId="15" fillId="0" borderId="0" xfId="0" applyFont="1" applyFill="1" applyAlignment="1">
      <alignment horizontal="right" vertical="center" wrapText="1"/>
    </xf>
    <xf numFmtId="177" fontId="16" fillId="0" borderId="0" xfId="0" applyNumberFormat="1" applyFont="1" applyAlignment="1" applyProtection="1">
      <alignment vertical="center" wrapText="1"/>
      <protection locked="0"/>
    </xf>
    <xf numFmtId="0" fontId="17" fillId="11" borderId="10" xfId="0" applyFont="1" applyFill="1" applyBorder="1" applyAlignment="1" applyProtection="1">
      <alignment horizontal="center" vertical="center"/>
      <protection locked="0"/>
    </xf>
    <xf numFmtId="0" fontId="17" fillId="11" borderId="9" xfId="0" applyFont="1" applyFill="1" applyBorder="1" applyAlignment="1" applyProtection="1">
      <alignment horizontal="center" vertical="center"/>
      <protection locked="0"/>
    </xf>
    <xf numFmtId="0" fontId="17" fillId="11" borderId="0" xfId="0" applyFont="1" applyFill="1" applyAlignment="1" applyProtection="1">
      <alignment horizontal="center" vertical="center"/>
      <protection locked="0"/>
    </xf>
    <xf numFmtId="0" fontId="17" fillId="11" borderId="9" xfId="0" applyFont="1" applyFill="1" applyBorder="1" applyAlignment="1">
      <alignment horizontal="center" vertical="center"/>
    </xf>
    <xf numFmtId="0" fontId="17" fillId="11" borderId="0" xfId="0" applyFont="1" applyFill="1" applyAlignment="1">
      <alignment horizontal="center" vertical="center"/>
    </xf>
    <xf numFmtId="0" fontId="17" fillId="11" borderId="15" xfId="0" applyFont="1" applyFill="1" applyBorder="1" applyAlignment="1">
      <alignment horizontal="center" vertical="center"/>
    </xf>
    <xf numFmtId="0" fontId="18" fillId="10" borderId="14" xfId="0" applyFont="1" applyFill="1" applyBorder="1" applyAlignment="1">
      <alignment horizontal="center" vertical="center"/>
    </xf>
    <xf numFmtId="14" fontId="18" fillId="10" borderId="12" xfId="0" applyNumberFormat="1" applyFont="1" applyFill="1" applyBorder="1" applyAlignment="1">
      <alignment horizontal="centerContinuous" vertical="center" wrapText="1"/>
    </xf>
    <xf numFmtId="0" fontId="18" fillId="10" borderId="16" xfId="0" applyFont="1" applyFill="1" applyBorder="1" applyAlignment="1">
      <alignment horizontal="centerContinuous" vertical="center" wrapText="1"/>
    </xf>
    <xf numFmtId="0" fontId="18" fillId="10" borderId="13" xfId="0" applyFont="1" applyFill="1" applyBorder="1" applyAlignment="1">
      <alignment horizontal="centerContinuous" vertical="center" wrapText="1"/>
    </xf>
    <xf numFmtId="0" fontId="18" fillId="10" borderId="12" xfId="0" applyFont="1" applyFill="1" applyBorder="1" applyAlignment="1">
      <alignment horizontal="centerContinuous" vertical="center" wrapText="1"/>
    </xf>
    <xf numFmtId="0" fontId="19" fillId="12" borderId="10" xfId="0" applyFont="1" applyFill="1" applyBorder="1" applyAlignment="1" applyProtection="1">
      <alignment horizontal="center" vertical="center"/>
      <protection locked="0"/>
    </xf>
    <xf numFmtId="176" fontId="20" fillId="12" borderId="0" xfId="0" applyNumberFormat="1" applyFont="1" applyFill="1" applyAlignment="1" applyProtection="1">
      <alignment horizontal="center" vertical="center" wrapText="1"/>
      <protection locked="0"/>
    </xf>
    <xf numFmtId="176" fontId="20" fillId="12" borderId="9" xfId="0" applyNumberFormat="1" applyFont="1" applyFill="1" applyBorder="1" applyAlignment="1" applyProtection="1">
      <alignment horizontal="center" vertical="center" wrapText="1"/>
      <protection locked="0"/>
    </xf>
    <xf numFmtId="0" fontId="19" fillId="12" borderId="10" xfId="0" applyFont="1" applyFill="1" applyBorder="1" applyAlignment="1">
      <alignment horizontal="center" vertical="center"/>
    </xf>
    <xf numFmtId="0" fontId="19" fillId="12" borderId="10" xfId="0" applyFont="1" applyFill="1" applyBorder="1" applyAlignment="1">
      <alignment horizontal="left" vertical="center"/>
    </xf>
    <xf numFmtId="1" fontId="19" fillId="12" borderId="10" xfId="0" applyNumberFormat="1" applyFont="1" applyFill="1" applyBorder="1" applyAlignment="1">
      <alignment horizontal="center" vertical="center"/>
    </xf>
    <xf numFmtId="0" fontId="14" fillId="11" borderId="14" xfId="0" applyFont="1" applyFill="1" applyBorder="1" applyAlignment="1">
      <alignment horizontal="center" vertical="center"/>
    </xf>
    <xf numFmtId="0" fontId="14" fillId="11" borderId="9" xfId="0" applyFont="1" applyFill="1" applyBorder="1" applyAlignment="1">
      <alignment horizontal="center" vertical="center" wrapText="1"/>
    </xf>
    <xf numFmtId="0" fontId="14" fillId="11" borderId="10" xfId="0" applyFont="1" applyFill="1" applyBorder="1" applyAlignment="1">
      <alignment horizontal="center" vertical="center" wrapText="1"/>
    </xf>
    <xf numFmtId="0" fontId="19" fillId="11" borderId="10" xfId="0" applyFont="1" applyFill="1" applyBorder="1" applyAlignment="1" applyProtection="1">
      <alignment horizontal="center" vertical="center"/>
      <protection locked="0"/>
    </xf>
    <xf numFmtId="0" fontId="13" fillId="12" borderId="14" xfId="0" applyFont="1" applyFill="1" applyBorder="1" applyAlignment="1">
      <alignment horizontal="center" vertical="center"/>
    </xf>
    <xf numFmtId="176" fontId="11" fillId="12" borderId="9" xfId="0" applyNumberFormat="1" applyFont="1" applyFill="1" applyBorder="1" applyAlignment="1">
      <alignment horizontal="center" vertical="center" wrapText="1"/>
    </xf>
    <xf numFmtId="176" fontId="11" fillId="12" borderId="10" xfId="0" applyNumberFormat="1" applyFont="1" applyFill="1" applyBorder="1" applyAlignment="1">
      <alignment horizontal="center" vertical="center" wrapText="1"/>
    </xf>
    <xf numFmtId="0" fontId="13" fillId="11" borderId="14" xfId="0" applyFont="1" applyFill="1" applyBorder="1" applyAlignment="1">
      <alignment horizontal="center" vertical="center"/>
    </xf>
    <xf numFmtId="176" fontId="11" fillId="11" borderId="9" xfId="0" applyNumberFormat="1" applyFont="1" applyFill="1" applyBorder="1" applyAlignment="1">
      <alignment horizontal="center" vertical="center" wrapText="1"/>
    </xf>
    <xf numFmtId="176" fontId="11" fillId="11" borderId="10" xfId="0" applyNumberFormat="1" applyFont="1" applyFill="1" applyBorder="1" applyAlignment="1">
      <alignment horizontal="center" vertical="center" wrapText="1"/>
    </xf>
    <xf numFmtId="0" fontId="17" fillId="11" borderId="11" xfId="0" applyFont="1" applyFill="1" applyBorder="1" applyAlignment="1">
      <alignment horizontal="center" vertical="center"/>
    </xf>
    <xf numFmtId="176" fontId="20" fillId="11" borderId="17" xfId="0" applyNumberFormat="1" applyFont="1" applyFill="1" applyBorder="1" applyAlignment="1">
      <alignment horizontal="center" vertical="center"/>
    </xf>
    <xf numFmtId="176" fontId="21" fillId="11" borderId="17" xfId="0" applyNumberFormat="1" applyFont="1" applyFill="1" applyBorder="1" applyAlignment="1">
      <alignment horizontal="center" vertical="center" wrapText="1"/>
    </xf>
    <xf numFmtId="176" fontId="21" fillId="11" borderId="11" xfId="0" applyNumberFormat="1" applyFont="1" applyFill="1" applyBorder="1" applyAlignment="1">
      <alignment horizontal="center" vertical="center" wrapText="1"/>
    </xf>
    <xf numFmtId="0" fontId="11" fillId="0" borderId="0" xfId="0" applyFont="1" applyAlignment="1" applyProtection="1">
      <alignment vertical="center" wrapText="1"/>
      <protection locked="0"/>
    </xf>
    <xf numFmtId="0" fontId="14" fillId="11" borderId="18" xfId="0" applyFont="1" applyFill="1" applyBorder="1" applyAlignment="1" applyProtection="1">
      <alignment horizontal="center" vertical="center" wrapText="1"/>
      <protection locked="0"/>
    </xf>
    <xf numFmtId="0" fontId="14" fillId="11" borderId="19" xfId="0" applyFont="1" applyFill="1" applyBorder="1" applyAlignment="1" applyProtection="1">
      <alignment horizontal="center" vertical="center" wrapText="1"/>
      <protection locked="0"/>
    </xf>
    <xf numFmtId="0" fontId="14" fillId="11" borderId="20" xfId="0" applyFont="1" applyFill="1" applyBorder="1" applyAlignment="1" applyProtection="1">
      <alignment horizontal="center" vertical="center" wrapText="1"/>
      <protection locked="0"/>
    </xf>
    <xf numFmtId="0" fontId="14" fillId="11" borderId="21" xfId="0" applyFont="1" applyFill="1" applyBorder="1" applyAlignment="1" applyProtection="1">
      <alignment horizontal="center" vertical="center" wrapText="1"/>
      <protection locked="0"/>
    </xf>
    <xf numFmtId="0" fontId="14" fillId="11" borderId="11" xfId="0" applyFont="1" applyFill="1" applyBorder="1" applyAlignment="1" applyProtection="1">
      <alignment horizontal="center" vertical="center" wrapText="1"/>
      <protection locked="0"/>
    </xf>
    <xf numFmtId="176" fontId="11" fillId="12" borderId="9" xfId="0" applyNumberFormat="1" applyFont="1" applyFill="1" applyBorder="1" applyAlignment="1" applyProtection="1">
      <alignment horizontal="center" vertical="center" wrapText="1"/>
      <protection locked="0"/>
    </xf>
    <xf numFmtId="176" fontId="11" fillId="12" borderId="10" xfId="0" applyNumberFormat="1" applyFont="1" applyFill="1" applyBorder="1" applyAlignment="1" applyProtection="1">
      <alignment horizontal="center" vertical="center" wrapText="1"/>
      <protection locked="0"/>
    </xf>
    <xf numFmtId="176" fontId="11" fillId="11" borderId="9" xfId="0" applyNumberFormat="1" applyFont="1" applyFill="1" applyBorder="1" applyAlignment="1" applyProtection="1">
      <alignment horizontal="center" vertical="center" wrapText="1"/>
      <protection locked="0"/>
    </xf>
    <xf numFmtId="176" fontId="11" fillId="11" borderId="10" xfId="0" applyNumberFormat="1" applyFont="1" applyFill="1" applyBorder="1" applyAlignment="1" applyProtection="1">
      <alignment horizontal="center" vertical="center" wrapText="1"/>
      <protection locked="0"/>
    </xf>
    <xf numFmtId="0" fontId="2" fillId="0" borderId="0" xfId="0" applyFont="1" applyAlignment="1">
      <alignment horizontal="center" vertical="center"/>
    </xf>
    <xf numFmtId="0" fontId="22" fillId="0" borderId="0" xfId="0" applyFont="1">
      <alignment vertical="center"/>
    </xf>
    <xf numFmtId="0" fontId="2" fillId="13" borderId="0" xfId="0" applyFont="1" applyFill="1">
      <alignment vertical="center"/>
    </xf>
    <xf numFmtId="178" fontId="2" fillId="0" borderId="0" xfId="0" applyNumberFormat="1" applyFont="1">
      <alignment vertical="center"/>
    </xf>
    <xf numFmtId="0" fontId="11" fillId="13" borderId="0" xfId="0" applyFont="1" applyFill="1">
      <alignment vertical="center"/>
    </xf>
    <xf numFmtId="0" fontId="13" fillId="13" borderId="0" xfId="0" applyFont="1" applyFill="1">
      <alignment vertical="center"/>
    </xf>
    <xf numFmtId="0" fontId="11" fillId="14" borderId="0" xfId="0" applyFont="1" applyFill="1" applyProtection="1">
      <alignment vertical="center"/>
      <protection locked="0"/>
    </xf>
    <xf numFmtId="0" fontId="11" fillId="14" borderId="0" xfId="0" applyFont="1" applyFill="1">
      <alignment vertical="center"/>
    </xf>
    <xf numFmtId="179" fontId="6" fillId="0" borderId="0" xfId="0" applyNumberFormat="1" applyFont="1">
      <alignment vertical="center"/>
    </xf>
    <xf numFmtId="179" fontId="6" fillId="0" borderId="0" xfId="0" applyNumberFormat="1" applyFont="1" applyAlignment="1">
      <alignment vertical="center" wrapText="1"/>
    </xf>
    <xf numFmtId="0" fontId="5" fillId="0" borderId="0" xfId="0" applyFont="1">
      <alignment vertical="center"/>
    </xf>
    <xf numFmtId="180" fontId="4" fillId="11" borderId="0" xfId="0" applyNumberFormat="1" applyFont="1" applyFill="1" applyAlignment="1">
      <alignment horizontal="center" vertical="center"/>
    </xf>
    <xf numFmtId="0" fontId="5" fillId="15" borderId="0" xfId="0" applyFont="1" applyFill="1" applyAlignment="1">
      <alignment horizontal="left" vertical="center" wrapText="1"/>
    </xf>
    <xf numFmtId="0" fontId="5" fillId="15" borderId="0" xfId="0" applyNumberFormat="1" applyFont="1" applyFill="1" applyAlignment="1">
      <alignment horizontal="center" vertical="center"/>
    </xf>
    <xf numFmtId="0" fontId="5" fillId="15" borderId="0" xfId="0" applyFont="1" applyFill="1" applyAlignment="1">
      <alignment horizontal="right" vertical="center"/>
    </xf>
    <xf numFmtId="0" fontId="8" fillId="10" borderId="0" xfId="0" applyFont="1" applyFill="1" applyBorder="1" applyAlignment="1">
      <alignment horizontal="centerContinuous" vertical="center"/>
    </xf>
    <xf numFmtId="0" fontId="4" fillId="0" borderId="0" xfId="0" applyFont="1" applyAlignment="1">
      <alignment vertical="center" wrapText="1"/>
    </xf>
    <xf numFmtId="0" fontId="17" fillId="11" borderId="10" xfId="0" applyFont="1" applyFill="1" applyBorder="1" applyAlignment="1">
      <alignment horizontal="center" vertical="center"/>
    </xf>
    <xf numFmtId="0" fontId="20" fillId="0" borderId="0" xfId="0" applyFont="1">
      <alignment vertical="center"/>
    </xf>
    <xf numFmtId="176" fontId="20" fillId="12" borderId="0" xfId="0" applyNumberFormat="1" applyFont="1" applyFill="1" applyAlignment="1">
      <alignment horizontal="center" vertical="center" wrapText="1"/>
    </xf>
    <xf numFmtId="176" fontId="20" fillId="12" borderId="9" xfId="0" applyNumberFormat="1" applyFont="1" applyFill="1" applyBorder="1" applyAlignment="1">
      <alignment horizontal="center" vertical="center" wrapText="1"/>
    </xf>
    <xf numFmtId="0" fontId="6" fillId="0" borderId="0" xfId="0" applyFont="1" applyProtection="1">
      <alignment vertical="center"/>
      <protection locked="0"/>
    </xf>
    <xf numFmtId="0" fontId="6" fillId="0" borderId="0" xfId="0" applyFont="1" applyAlignment="1">
      <alignment vertical="center" wrapText="1"/>
    </xf>
    <xf numFmtId="0" fontId="19" fillId="11" borderId="10" xfId="0" applyFont="1" applyFill="1" applyBorder="1" applyAlignment="1">
      <alignment horizontal="center" vertical="center"/>
    </xf>
    <xf numFmtId="0" fontId="19" fillId="11" borderId="10" xfId="0" applyFont="1" applyFill="1" applyBorder="1" applyAlignment="1">
      <alignment horizontal="left" vertical="center"/>
    </xf>
    <xf numFmtId="1" fontId="19" fillId="11" borderId="10" xfId="0" applyNumberFormat="1" applyFont="1" applyFill="1" applyBorder="1" applyAlignment="1">
      <alignment horizontal="center" vertical="center"/>
    </xf>
    <xf numFmtId="181" fontId="6" fillId="0" borderId="0" xfId="0" applyNumberFormat="1" applyFont="1" applyAlignment="1" applyProtection="1">
      <alignment vertical="center" wrapText="1"/>
      <protection locked="0"/>
    </xf>
    <xf numFmtId="0" fontId="9" fillId="0" borderId="0" xfId="0" applyFont="1" applyProtection="1">
      <alignment vertical="center"/>
    </xf>
    <xf numFmtId="0" fontId="12" fillId="9" borderId="0" xfId="0" applyFont="1" applyFill="1" applyAlignment="1">
      <alignment horizontal="centerContinuous" vertical="center"/>
    </xf>
    <xf numFmtId="0" fontId="12" fillId="0" borderId="0" xfId="0" applyFont="1" applyFill="1" applyAlignment="1">
      <alignment horizontal="centerContinuous" vertical="center"/>
    </xf>
    <xf numFmtId="0" fontId="12" fillId="15" borderId="0" xfId="0" applyFont="1" applyFill="1" applyAlignment="1">
      <alignment horizontal="left" vertical="center" wrapText="1"/>
    </xf>
    <xf numFmtId="0" fontId="18" fillId="15" borderId="0" xfId="0" applyFont="1" applyFill="1" applyAlignment="1">
      <alignment horizontal="left" vertical="center"/>
    </xf>
    <xf numFmtId="0" fontId="12" fillId="15" borderId="0" xfId="0" applyFont="1" applyFill="1" applyAlignment="1">
      <alignment horizontal="right" vertical="center"/>
    </xf>
    <xf numFmtId="0" fontId="8" fillId="10" borderId="12" xfId="0" applyFont="1" applyFill="1" applyBorder="1" applyAlignment="1">
      <alignment horizontal="center" vertical="center"/>
    </xf>
    <xf numFmtId="0" fontId="8" fillId="10" borderId="13" xfId="0" applyFont="1" applyFill="1" applyBorder="1" applyAlignment="1">
      <alignment horizontal="center" vertical="center"/>
    </xf>
    <xf numFmtId="0" fontId="8" fillId="10" borderId="16" xfId="0" applyFont="1" applyFill="1" applyBorder="1" applyAlignment="1">
      <alignment horizontal="center" vertical="center"/>
    </xf>
    <xf numFmtId="0" fontId="3" fillId="11" borderId="10" xfId="0" applyFont="1" applyFill="1" applyBorder="1" applyAlignment="1">
      <alignment horizontal="center" vertical="center"/>
    </xf>
    <xf numFmtId="0" fontId="3" fillId="11" borderId="9" xfId="0" applyFont="1" applyFill="1" applyBorder="1" applyAlignment="1">
      <alignment horizontal="center" vertical="center"/>
    </xf>
    <xf numFmtId="0" fontId="3" fillId="11" borderId="0" xfId="0" applyFont="1" applyFill="1" applyAlignment="1">
      <alignment horizontal="center" vertical="center"/>
    </xf>
    <xf numFmtId="0" fontId="3" fillId="11" borderId="15" xfId="0" applyFont="1" applyFill="1" applyBorder="1" applyAlignment="1">
      <alignment horizontal="center" vertical="center"/>
    </xf>
    <xf numFmtId="0" fontId="4" fillId="12" borderId="10" xfId="0" applyFont="1" applyFill="1" applyBorder="1" applyAlignment="1">
      <alignment horizontal="center" vertical="center"/>
    </xf>
    <xf numFmtId="176" fontId="6" fillId="12" borderId="9" xfId="0" applyNumberFormat="1" applyFont="1" applyFill="1" applyBorder="1" applyAlignment="1">
      <alignment horizontal="center" vertical="center"/>
    </xf>
    <xf numFmtId="9" fontId="6" fillId="12" borderId="15" xfId="0" applyNumberFormat="1" applyFont="1" applyFill="1" applyBorder="1" applyAlignment="1">
      <alignment horizontal="center" vertical="center"/>
    </xf>
    <xf numFmtId="0" fontId="4" fillId="11" borderId="10" xfId="0" applyFont="1" applyFill="1" applyBorder="1" applyAlignment="1">
      <alignment horizontal="center" vertical="center"/>
    </xf>
    <xf numFmtId="176" fontId="6" fillId="11" borderId="9" xfId="0" applyNumberFormat="1" applyFont="1" applyFill="1" applyBorder="1" applyAlignment="1">
      <alignment horizontal="center" vertical="center"/>
    </xf>
    <xf numFmtId="9" fontId="6" fillId="11" borderId="15" xfId="0" applyNumberFormat="1" applyFont="1" applyFill="1" applyBorder="1" applyAlignment="1">
      <alignment horizontal="center" vertical="center"/>
    </xf>
    <xf numFmtId="0" fontId="3" fillId="11" borderId="11" xfId="0" applyFont="1" applyFill="1" applyBorder="1" applyAlignment="1">
      <alignment horizontal="center" vertical="center"/>
    </xf>
    <xf numFmtId="176" fontId="6" fillId="11" borderId="17" xfId="0" applyNumberFormat="1" applyFont="1" applyFill="1" applyBorder="1" applyAlignment="1">
      <alignment horizontal="center" vertical="center"/>
    </xf>
    <xf numFmtId="9" fontId="6" fillId="11" borderId="22" xfId="0" applyNumberFormat="1" applyFont="1" applyFill="1" applyBorder="1" applyAlignment="1">
      <alignment horizontal="center" vertical="center"/>
    </xf>
    <xf numFmtId="178" fontId="6" fillId="0" borderId="0" xfId="0" applyNumberFormat="1" applyFont="1">
      <alignment vertical="center"/>
    </xf>
    <xf numFmtId="9" fontId="6" fillId="12" borderId="0" xfId="0" applyNumberFormat="1" applyFont="1" applyFill="1" applyBorder="1" applyAlignment="1">
      <alignment horizontal="center" vertical="center"/>
    </xf>
    <xf numFmtId="176" fontId="6" fillId="11" borderId="0" xfId="0" applyNumberFormat="1" applyFont="1" applyFill="1" applyBorder="1" applyAlignment="1">
      <alignment horizontal="center" vertical="center"/>
    </xf>
    <xf numFmtId="9" fontId="6" fillId="11" borderId="0" xfId="0" applyNumberFormat="1" applyFont="1" applyFill="1" applyBorder="1" applyAlignment="1">
      <alignment horizontal="center" vertical="center"/>
    </xf>
    <xf numFmtId="0" fontId="5" fillId="0" borderId="0" xfId="0" applyFont="1" applyFill="1" applyProtection="1">
      <alignment vertical="center"/>
      <protection locked="0"/>
    </xf>
    <xf numFmtId="0" fontId="4" fillId="0" borderId="0" xfId="0" applyFont="1" applyFill="1">
      <alignment vertical="center"/>
    </xf>
    <xf numFmtId="0" fontId="5" fillId="0" borderId="0" xfId="0" applyFont="1" applyFill="1" applyAlignment="1">
      <alignment horizontal="left" vertical="center"/>
    </xf>
    <xf numFmtId="0" fontId="8" fillId="0" borderId="10" xfId="0" applyFont="1" applyFill="1" applyBorder="1" applyAlignment="1">
      <alignment horizontal="center" vertical="center"/>
    </xf>
    <xf numFmtId="0" fontId="5" fillId="0" borderId="10" xfId="0" applyFont="1" applyFill="1" applyBorder="1" applyAlignment="1">
      <alignment horizontal="center" vertical="center"/>
    </xf>
    <xf numFmtId="0" fontId="8" fillId="0" borderId="11" xfId="0" applyFont="1" applyFill="1" applyBorder="1" applyAlignment="1">
      <alignment horizontal="center" vertical="center"/>
    </xf>
    <xf numFmtId="0" fontId="23" fillId="0" borderId="0" xfId="0" applyFont="1" applyFill="1" applyProtection="1">
      <alignment vertical="center"/>
    </xf>
    <xf numFmtId="0" fontId="0" fillId="0" borderId="0" xfId="0" applyProtection="1">
      <alignment vertical="center"/>
    </xf>
    <xf numFmtId="0" fontId="0" fillId="0" borderId="0" xfId="0" applyAlignment="1">
      <alignment vertical="center" wrapText="1"/>
    </xf>
    <xf numFmtId="0" fontId="0" fillId="0" borderId="0" xfId="0" applyAlignment="1">
      <alignment vertical="center"/>
    </xf>
    <xf numFmtId="0" fontId="24" fillId="0" borderId="0" xfId="0" applyFont="1">
      <alignment vertical="center"/>
    </xf>
    <xf numFmtId="0" fontId="25" fillId="0" borderId="0" xfId="0" applyFont="1" applyAlignment="1">
      <alignment horizontal="centerContinuous" vertical="center"/>
    </xf>
    <xf numFmtId="0" fontId="24" fillId="0" borderId="0" xfId="0" applyFont="1" applyAlignment="1">
      <alignment horizontal="centerContinuous" vertical="center" wrapText="1"/>
    </xf>
    <xf numFmtId="0" fontId="24" fillId="0" borderId="0" xfId="0" applyFont="1" applyFill="1">
      <alignment vertical="center"/>
    </xf>
    <xf numFmtId="9" fontId="24" fillId="0" borderId="0" xfId="0" applyNumberFormat="1" applyFont="1" applyFill="1">
      <alignment vertical="center"/>
    </xf>
    <xf numFmtId="0" fontId="24" fillId="0" borderId="0" xfId="0" applyFont="1" applyAlignment="1">
      <alignment vertical="center"/>
    </xf>
    <xf numFmtId="0" fontId="24" fillId="0" borderId="0" xfId="0" applyFont="1" applyProtection="1">
      <alignment vertical="center"/>
      <protection locked="0"/>
    </xf>
    <xf numFmtId="9" fontId="24" fillId="0" borderId="0" xfId="0" applyNumberFormat="1" applyFont="1">
      <alignment vertical="center"/>
    </xf>
    <xf numFmtId="181" fontId="4" fillId="0" borderId="0" xfId="0" applyNumberFormat="1" applyFont="1" applyAlignment="1">
      <alignment horizontal="center" vertical="center"/>
    </xf>
    <xf numFmtId="176" fontId="4" fillId="0" borderId="0" xfId="0" applyNumberFormat="1" applyFont="1" applyAlignment="1">
      <alignment horizontal="center" vertical="center"/>
    </xf>
    <xf numFmtId="0" fontId="4" fillId="0" borderId="0" xfId="0" applyNumberFormat="1" applyFont="1" applyAlignment="1">
      <alignment horizontal="center" vertical="center"/>
    </xf>
    <xf numFmtId="0" fontId="26" fillId="0" borderId="0" xfId="0" applyFont="1" applyAlignment="1" applyProtection="1">
      <alignment horizontal="center" vertical="center"/>
    </xf>
    <xf numFmtId="0" fontId="26" fillId="0" borderId="0" xfId="0" applyFont="1" applyAlignment="1">
      <alignment horizontal="center" vertical="center"/>
    </xf>
    <xf numFmtId="0" fontId="24" fillId="0" borderId="0" xfId="0" applyFont="1" applyAlignment="1" applyProtection="1">
      <alignment vertical="center"/>
      <protection locked="0"/>
    </xf>
    <xf numFmtId="0" fontId="27" fillId="0" borderId="0" xfId="0" applyNumberFormat="1" applyFont="1" applyAlignment="1">
      <alignment horizontal="left" vertical="center"/>
    </xf>
    <xf numFmtId="0" fontId="24" fillId="0" borderId="0" xfId="0" applyFont="1" applyAlignment="1">
      <alignment horizontal="centerContinuous" vertical="center"/>
    </xf>
    <xf numFmtId="0" fontId="28" fillId="13" borderId="0" xfId="0" applyFont="1" applyFill="1">
      <alignment vertical="center"/>
    </xf>
    <xf numFmtId="0" fontId="28" fillId="13" borderId="0" xfId="0" applyFont="1" applyFill="1" applyAlignment="1">
      <alignment vertical="center"/>
    </xf>
    <xf numFmtId="0" fontId="24" fillId="0" borderId="0" xfId="0" applyFont="1" applyAlignment="1">
      <alignment horizontal="center" vertical="center"/>
    </xf>
    <xf numFmtId="0" fontId="3" fillId="16" borderId="1" xfId="0" applyFont="1" applyFill="1" applyBorder="1" applyAlignment="1">
      <alignment horizontal="center" vertical="center" wrapText="1"/>
    </xf>
    <xf numFmtId="0" fontId="3" fillId="17" borderId="1" xfId="0" applyFont="1" applyFill="1" applyBorder="1" applyAlignment="1">
      <alignment horizontal="center" vertical="center" wrapText="1"/>
    </xf>
    <xf numFmtId="9" fontId="3" fillId="17" borderId="1" xfId="0" applyNumberFormat="1" applyFont="1" applyFill="1" applyBorder="1" applyAlignment="1">
      <alignment horizontal="center" vertical="center" wrapText="1"/>
    </xf>
    <xf numFmtId="9" fontId="3" fillId="17" borderId="4" xfId="0" applyNumberFormat="1" applyFont="1" applyFill="1" applyBorder="1" applyAlignment="1">
      <alignment horizontal="center" vertical="center" wrapText="1"/>
    </xf>
    <xf numFmtId="0" fontId="3" fillId="16" borderId="4" xfId="0" applyFont="1" applyFill="1" applyBorder="1" applyAlignment="1">
      <alignment horizontal="center" vertical="center" wrapText="1"/>
    </xf>
    <xf numFmtId="0" fontId="3" fillId="16" borderId="1" xfId="0" applyFont="1" applyFill="1" applyBorder="1" applyAlignment="1">
      <alignment horizontal="center" vertical="center"/>
    </xf>
    <xf numFmtId="176" fontId="3" fillId="17" borderId="1" xfId="0" applyNumberFormat="1" applyFont="1" applyFill="1" applyBorder="1" applyAlignment="1">
      <alignment horizontal="center" vertical="center" wrapText="1"/>
    </xf>
    <xf numFmtId="0" fontId="3" fillId="18" borderId="1" xfId="0" applyNumberFormat="1" applyFont="1" applyFill="1" applyBorder="1" applyAlignment="1">
      <alignment horizontal="center" vertical="center" wrapText="1"/>
    </xf>
    <xf numFmtId="0" fontId="3" fillId="19" borderId="1" xfId="0" applyFont="1" applyFill="1" applyBorder="1" applyAlignment="1">
      <alignment horizontal="center" vertical="center" wrapText="1"/>
    </xf>
    <xf numFmtId="0" fontId="3" fillId="20" borderId="1" xfId="0" applyFont="1" applyFill="1" applyBorder="1" applyAlignment="1">
      <alignment horizontal="center" vertical="center" wrapText="1"/>
    </xf>
    <xf numFmtId="0" fontId="3" fillId="20" borderId="2" xfId="0" applyFont="1" applyFill="1" applyBorder="1" applyAlignment="1">
      <alignment horizontal="center" vertical="center" wrapText="1"/>
    </xf>
    <xf numFmtId="0" fontId="3" fillId="20" borderId="4" xfId="0" applyFont="1" applyFill="1" applyBorder="1" applyAlignment="1">
      <alignment horizontal="center" vertical="center" wrapText="1"/>
    </xf>
    <xf numFmtId="0" fontId="3" fillId="20" borderId="3" xfId="0" applyFont="1" applyFill="1" applyBorder="1" applyAlignment="1">
      <alignment horizontal="center" vertical="center" wrapText="1"/>
    </xf>
    <xf numFmtId="0" fontId="1" fillId="0" borderId="0" xfId="0" applyFont="1" applyProtection="1">
      <alignment vertical="center"/>
    </xf>
    <xf numFmtId="0" fontId="29" fillId="21" borderId="23" xfId="0" applyFont="1" applyFill="1" applyBorder="1" applyAlignment="1">
      <alignment vertical="center" wrapText="1"/>
    </xf>
    <xf numFmtId="0" fontId="29" fillId="21" borderId="23" xfId="0" applyFont="1" applyFill="1" applyBorder="1">
      <alignment vertical="center"/>
    </xf>
    <xf numFmtId="0" fontId="0" fillId="0" borderId="0" xfId="0" applyProtection="1">
      <alignment vertical="center"/>
      <protection locked="0"/>
    </xf>
    <xf numFmtId="176" fontId="3" fillId="18" borderId="4" xfId="0" applyNumberFormat="1" applyFont="1" applyFill="1" applyBorder="1" applyAlignment="1" applyProtection="1">
      <alignment horizontal="center" vertical="center" wrapText="1"/>
      <protection locked="0"/>
    </xf>
    <xf numFmtId="176" fontId="3" fillId="18" borderId="4" xfId="0" applyNumberFormat="1" applyFont="1" applyFill="1" applyBorder="1" applyAlignment="1">
      <alignment horizontal="center" vertical="center" wrapText="1"/>
    </xf>
    <xf numFmtId="176" fontId="3" fillId="18" borderId="4" xfId="0" applyNumberFormat="1" applyFont="1" applyFill="1" applyBorder="1" applyAlignment="1" applyProtection="1">
      <alignment horizontal="center" vertical="center" wrapText="1"/>
    </xf>
    <xf numFmtId="176" fontId="4" fillId="0" borderId="5" xfId="0" applyNumberFormat="1" applyFont="1" applyFill="1" applyBorder="1" applyAlignment="1">
      <alignment horizontal="center" vertical="center"/>
    </xf>
    <xf numFmtId="176" fontId="6" fillId="0" borderId="5" xfId="0" applyNumberFormat="1" applyFont="1" applyFill="1" applyBorder="1" applyAlignment="1">
      <alignment horizontal="center" vertical="center"/>
    </xf>
    <xf numFmtId="176" fontId="6" fillId="0" borderId="5" xfId="0" applyNumberFormat="1" applyFont="1" applyFill="1" applyBorder="1" applyAlignment="1">
      <alignment horizontal="center" vertical="center" wrapText="1"/>
    </xf>
    <xf numFmtId="182" fontId="6" fillId="0" borderId="5" xfId="0" applyNumberFormat="1" applyFont="1" applyFill="1" applyBorder="1" applyAlignment="1">
      <alignment horizontal="center" vertical="center" wrapText="1"/>
    </xf>
    <xf numFmtId="9" fontId="6" fillId="0" borderId="5" xfId="0" applyNumberFormat="1" applyFont="1" applyFill="1" applyBorder="1" applyAlignment="1">
      <alignment horizontal="center" vertical="center" wrapText="1"/>
    </xf>
    <xf numFmtId="0" fontId="30" fillId="0" borderId="0" xfId="0" applyFont="1" applyAlignment="1">
      <alignment horizontal="left" vertical="center"/>
    </xf>
    <xf numFmtId="1" fontId="0" fillId="0" borderId="0" xfId="0" applyNumberFormat="1">
      <alignment vertical="center"/>
    </xf>
    <xf numFmtId="1" fontId="31" fillId="0" borderId="0" xfId="0" applyNumberFormat="1" applyFont="1">
      <alignment vertical="center"/>
    </xf>
    <xf numFmtId="0" fontId="1" fillId="0" borderId="0" xfId="0" applyFont="1" applyAlignment="1">
      <alignment vertical="center" wrapText="1"/>
    </xf>
    <xf numFmtId="176" fontId="6" fillId="0" borderId="5" xfId="0" applyNumberFormat="1" applyFont="1" applyFill="1" applyBorder="1" applyAlignment="1" applyProtection="1">
      <alignment horizontal="center" vertical="center" wrapText="1"/>
      <protection locked="0"/>
    </xf>
    <xf numFmtId="0" fontId="1" fillId="0" borderId="0" xfId="0" applyFont="1" applyAlignment="1" applyProtection="1">
      <alignment vertical="center" wrapText="1"/>
      <protection locked="0"/>
    </xf>
    <xf numFmtId="176" fontId="6" fillId="18" borderId="5" xfId="0" applyNumberFormat="1" applyFont="1" applyFill="1" applyBorder="1" applyAlignment="1">
      <alignment horizontal="center" vertical="center" wrapText="1"/>
    </xf>
    <xf numFmtId="176" fontId="6" fillId="20" borderId="5" xfId="0" applyNumberFormat="1" applyFont="1" applyFill="1" applyBorder="1" applyAlignment="1">
      <alignment horizontal="center" vertical="center" wrapText="1"/>
    </xf>
    <xf numFmtId="176" fontId="6" fillId="11" borderId="5" xfId="0" applyNumberFormat="1" applyFont="1" applyFill="1" applyBorder="1" applyAlignment="1">
      <alignment horizontal="center" vertical="center" wrapText="1"/>
    </xf>
    <xf numFmtId="176" fontId="4" fillId="22" borderId="5" xfId="0" applyNumberFormat="1" applyFont="1" applyFill="1" applyBorder="1" applyAlignment="1">
      <alignment horizontal="center" vertical="center"/>
    </xf>
    <xf numFmtId="176" fontId="6" fillId="22" borderId="5" xfId="0" applyNumberFormat="1" applyFont="1" applyFill="1" applyBorder="1" applyAlignment="1">
      <alignment horizontal="center" vertical="center"/>
    </xf>
    <xf numFmtId="176" fontId="6" fillId="22" borderId="5" xfId="0" applyNumberFormat="1" applyFont="1" applyFill="1" applyBorder="1" applyAlignment="1">
      <alignment horizontal="center" vertical="center" wrapText="1"/>
    </xf>
    <xf numFmtId="182" fontId="6" fillId="22" borderId="5" xfId="0" applyNumberFormat="1" applyFont="1" applyFill="1" applyBorder="1" applyAlignment="1">
      <alignment horizontal="center" vertical="center" wrapText="1"/>
    </xf>
    <xf numFmtId="9" fontId="6" fillId="22" borderId="5" xfId="0" applyNumberFormat="1" applyFont="1" applyFill="1" applyBorder="1" applyAlignment="1">
      <alignment horizontal="center" vertical="center" wrapText="1"/>
    </xf>
    <xf numFmtId="0" fontId="0" fillId="22" borderId="0" xfId="0" applyFill="1" applyAlignment="1">
      <alignment vertical="center"/>
    </xf>
    <xf numFmtId="0" fontId="0" fillId="22" borderId="0" xfId="0" applyFill="1">
      <alignment vertical="center"/>
    </xf>
    <xf numFmtId="182" fontId="0" fillId="22" borderId="0" xfId="0" applyNumberFormat="1" applyFill="1">
      <alignment vertical="center"/>
    </xf>
    <xf numFmtId="9" fontId="0" fillId="22" borderId="0" xfId="0" applyNumberFormat="1" applyFill="1">
      <alignment vertical="center"/>
    </xf>
    <xf numFmtId="0" fontId="32" fillId="0" borderId="0" xfId="0" applyFont="1" applyFill="1" applyAlignment="1">
      <alignment horizontal="center" vertical="center"/>
    </xf>
    <xf numFmtId="0" fontId="6" fillId="0" borderId="0" xfId="0" applyFont="1" applyFill="1">
      <alignment vertical="center"/>
    </xf>
    <xf numFmtId="0" fontId="6" fillId="0" borderId="0" xfId="0" applyFont="1" applyFill="1" applyBorder="1" applyAlignment="1">
      <alignment horizontal="center" vertical="center"/>
    </xf>
    <xf numFmtId="177" fontId="6" fillId="0" borderId="0" xfId="0" applyNumberFormat="1" applyFont="1" applyFill="1" applyBorder="1" applyAlignment="1">
      <alignment horizontal="center" vertical="center"/>
    </xf>
    <xf numFmtId="177" fontId="6" fillId="0" borderId="0" xfId="0" applyNumberFormat="1" applyFont="1" applyFill="1">
      <alignment vertical="center"/>
    </xf>
    <xf numFmtId="177" fontId="0" fillId="0" borderId="0" xfId="0" applyNumberFormat="1">
      <alignment vertical="center"/>
    </xf>
    <xf numFmtId="0" fontId="25" fillId="0" borderId="0" xfId="0" applyFont="1" applyFill="1">
      <alignment vertical="center"/>
    </xf>
    <xf numFmtId="0" fontId="33" fillId="0" borderId="0" xfId="0" applyFont="1" applyFill="1">
      <alignment vertical="center"/>
    </xf>
    <xf numFmtId="0" fontId="33" fillId="0" borderId="0" xfId="0" applyFont="1" applyFill="1" applyBorder="1" applyAlignment="1">
      <alignment horizontal="center" vertical="center"/>
    </xf>
    <xf numFmtId="177" fontId="34" fillId="0" borderId="1" xfId="6" applyNumberFormat="1" applyFont="1" applyFill="1" applyBorder="1" applyAlignment="1">
      <alignment horizontal="center" vertical="center" wrapText="1"/>
    </xf>
    <xf numFmtId="177" fontId="35" fillId="0" borderId="0" xfId="0" applyNumberFormat="1" applyFont="1" applyFill="1" applyAlignment="1">
      <alignment vertical="center" wrapText="1"/>
    </xf>
    <xf numFmtId="0" fontId="8" fillId="23" borderId="5" xfId="0" applyFont="1" applyFill="1" applyBorder="1" applyAlignment="1">
      <alignment horizontal="center" vertical="center"/>
    </xf>
    <xf numFmtId="0" fontId="8" fillId="24" borderId="24" xfId="0" applyFont="1" applyFill="1" applyBorder="1" applyAlignment="1">
      <alignment horizontal="center" vertical="center"/>
    </xf>
    <xf numFmtId="0" fontId="8" fillId="25" borderId="25" xfId="0" applyFont="1" applyFill="1" applyBorder="1" applyAlignment="1">
      <alignment horizontal="center" vertical="center"/>
    </xf>
    <xf numFmtId="177" fontId="3" fillId="11" borderId="5" xfId="0" applyNumberFormat="1" applyFont="1" applyFill="1" applyBorder="1" applyAlignment="1">
      <alignment horizontal="center" vertical="center" wrapText="1"/>
    </xf>
    <xf numFmtId="177" fontId="3" fillId="18" borderId="5" xfId="0" applyNumberFormat="1" applyFont="1" applyFill="1" applyBorder="1" applyAlignment="1">
      <alignment horizontal="center" vertical="center" wrapText="1"/>
    </xf>
    <xf numFmtId="0" fontId="4" fillId="0" borderId="5" xfId="0" applyFont="1" applyFill="1" applyBorder="1" applyAlignment="1">
      <alignment horizontal="center" vertical="center"/>
    </xf>
    <xf numFmtId="176" fontId="6" fillId="11" borderId="5" xfId="0" applyNumberFormat="1" applyFont="1" applyFill="1" applyBorder="1" applyAlignment="1">
      <alignment horizontal="center" vertical="center"/>
    </xf>
    <xf numFmtId="176" fontId="6" fillId="18" borderId="5" xfId="0" applyNumberFormat="1" applyFont="1" applyFill="1" applyBorder="1" applyAlignment="1">
      <alignment horizontal="center" vertical="center"/>
    </xf>
    <xf numFmtId="177" fontId="6" fillId="0" borderId="5" xfId="0" applyNumberFormat="1" applyFont="1" applyFill="1" applyBorder="1" applyAlignment="1">
      <alignment horizontal="center" vertical="center"/>
    </xf>
    <xf numFmtId="0" fontId="3" fillId="0" borderId="5" xfId="0" applyFont="1" applyFill="1" applyBorder="1" applyAlignment="1">
      <alignment horizontal="center" vertical="center"/>
    </xf>
    <xf numFmtId="176" fontId="36" fillId="11" borderId="5" xfId="0" applyNumberFormat="1" applyFont="1" applyFill="1" applyBorder="1" applyAlignment="1">
      <alignment horizontal="center" vertical="center"/>
    </xf>
    <xf numFmtId="176" fontId="36" fillId="18" borderId="5" xfId="0" applyNumberFormat="1" applyFont="1" applyFill="1" applyBorder="1" applyAlignment="1">
      <alignment horizontal="center" vertical="center"/>
    </xf>
    <xf numFmtId="177" fontId="36" fillId="0" borderId="5" xfId="0" applyNumberFormat="1" applyFont="1" applyFill="1" applyBorder="1" applyAlignment="1">
      <alignment horizontal="center" vertical="center"/>
    </xf>
    <xf numFmtId="0" fontId="8" fillId="26" borderId="5" xfId="0" applyFont="1" applyFill="1" applyBorder="1" applyAlignment="1">
      <alignment horizontal="center" vertical="center"/>
    </xf>
    <xf numFmtId="0" fontId="6" fillId="0" borderId="0" xfId="0" applyFont="1" applyFill="1" applyAlignment="1">
      <alignment horizontal="center" vertical="center"/>
    </xf>
    <xf numFmtId="0" fontId="8" fillId="27" borderId="5" xfId="0" applyFont="1" applyFill="1" applyBorder="1" applyAlignment="1">
      <alignment horizontal="center" vertical="center"/>
    </xf>
    <xf numFmtId="0" fontId="6" fillId="28" borderId="5" xfId="0" applyFont="1" applyFill="1" applyBorder="1">
      <alignment vertical="center"/>
    </xf>
    <xf numFmtId="177" fontId="6" fillId="0" borderId="5" xfId="0" applyNumberFormat="1" applyFont="1" applyFill="1" applyBorder="1">
      <alignment vertical="center"/>
    </xf>
    <xf numFmtId="177" fontId="0" fillId="0" borderId="5" xfId="0" applyNumberFormat="1" applyBorder="1">
      <alignment vertical="center"/>
    </xf>
    <xf numFmtId="0" fontId="37" fillId="0" borderId="0" xfId="0" applyFont="1" applyFill="1">
      <alignment vertical="center"/>
    </xf>
    <xf numFmtId="0" fontId="38" fillId="0" borderId="0" xfId="0" applyNumberFormat="1" applyFont="1" applyFill="1" applyBorder="1" applyAlignment="1">
      <alignment horizontal="center" vertical="center"/>
    </xf>
    <xf numFmtId="0" fontId="38" fillId="0" borderId="0" xfId="0" applyFont="1" applyFill="1" applyBorder="1" applyAlignment="1">
      <alignment horizontal="center" vertical="center"/>
    </xf>
    <xf numFmtId="0" fontId="39" fillId="0" borderId="0" xfId="0" applyFont="1" applyFill="1" applyAlignment="1">
      <alignment horizontal="center" vertical="center"/>
    </xf>
    <xf numFmtId="0" fontId="5" fillId="0" borderId="0" xfId="0" applyFont="1" applyFill="1" applyBorder="1" applyAlignment="1">
      <alignment horizontal="center" vertical="center"/>
    </xf>
    <xf numFmtId="0" fontId="40" fillId="29" borderId="0" xfId="0" applyFont="1" applyFill="1" applyBorder="1" applyAlignment="1">
      <alignment horizontal="center" vertical="center"/>
    </xf>
    <xf numFmtId="176" fontId="41" fillId="29" borderId="0" xfId="0" applyNumberFormat="1" applyFont="1" applyFill="1" applyAlignment="1">
      <alignment horizontal="center" vertical="center"/>
    </xf>
    <xf numFmtId="0" fontId="11" fillId="29" borderId="0" xfId="0" applyFont="1" applyFill="1">
      <alignment vertical="center"/>
    </xf>
    <xf numFmtId="0" fontId="11" fillId="0" borderId="0" xfId="0" applyFont="1" applyFill="1">
      <alignment vertical="center"/>
    </xf>
    <xf numFmtId="0" fontId="12" fillId="29" borderId="0" xfId="0" applyFont="1" applyFill="1">
      <alignment vertical="center"/>
    </xf>
    <xf numFmtId="0" fontId="11" fillId="0" borderId="0" xfId="0" applyFont="1" applyFill="1" applyBorder="1">
      <alignment vertical="center"/>
    </xf>
    <xf numFmtId="0" fontId="13" fillId="0" borderId="0" xfId="0" applyFont="1" applyFill="1" applyBorder="1">
      <alignment vertical="center"/>
    </xf>
    <xf numFmtId="0" fontId="11" fillId="0" borderId="0" xfId="0" applyFont="1" applyFill="1" applyBorder="1" applyAlignment="1">
      <alignment horizontal="center" vertical="center"/>
    </xf>
    <xf numFmtId="0" fontId="42" fillId="0" borderId="26" xfId="0" applyFont="1" applyBorder="1" applyAlignment="1">
      <alignment horizontal="center" vertical="center"/>
    </xf>
    <xf numFmtId="0" fontId="11" fillId="0" borderId="27" xfId="0" applyFont="1" applyBorder="1">
      <alignment vertical="center"/>
    </xf>
    <xf numFmtId="0" fontId="11" fillId="30" borderId="27" xfId="0" applyFont="1" applyFill="1" applyBorder="1">
      <alignment vertical="center"/>
    </xf>
    <xf numFmtId="0" fontId="11" fillId="0" borderId="28" xfId="0" applyFont="1" applyBorder="1">
      <alignment vertical="center"/>
    </xf>
    <xf numFmtId="0" fontId="42" fillId="0" borderId="29" xfId="0" applyFont="1" applyBorder="1" applyAlignment="1">
      <alignment horizontal="center" vertical="center"/>
    </xf>
    <xf numFmtId="0" fontId="42" fillId="0" borderId="0" xfId="0" applyFont="1" applyBorder="1" applyAlignment="1">
      <alignment horizontal="center" vertical="center"/>
    </xf>
    <xf numFmtId="0" fontId="42" fillId="30" borderId="0" xfId="0" applyFont="1" applyFill="1" applyBorder="1" applyAlignment="1">
      <alignment horizontal="center" vertical="center"/>
    </xf>
    <xf numFmtId="0" fontId="43" fillId="30" borderId="0" xfId="0" applyFont="1" applyFill="1" applyBorder="1" applyAlignment="1">
      <alignment horizontal="center" vertical="center"/>
    </xf>
    <xf numFmtId="0" fontId="42" fillId="0" borderId="30" xfId="0" applyFont="1" applyBorder="1" applyAlignment="1">
      <alignment horizontal="center" vertical="center"/>
    </xf>
    <xf numFmtId="0" fontId="42" fillId="0" borderId="29" xfId="0" applyNumberFormat="1" applyFont="1" applyBorder="1" applyAlignment="1">
      <alignment horizontal="right" vertical="center"/>
    </xf>
    <xf numFmtId="0" fontId="43" fillId="0" borderId="0" xfId="0" applyFont="1" applyFill="1" applyBorder="1" applyAlignment="1">
      <alignment horizontal="left" vertical="center"/>
    </xf>
    <xf numFmtId="1" fontId="44" fillId="30" borderId="0" xfId="0" applyNumberFormat="1" applyFont="1" applyFill="1" applyBorder="1" applyAlignment="1">
      <alignment horizontal="center" vertical="center"/>
    </xf>
    <xf numFmtId="1" fontId="42" fillId="30" borderId="0" xfId="0" applyNumberFormat="1" applyFont="1" applyFill="1" applyBorder="1" applyAlignment="1">
      <alignment horizontal="center" vertical="center"/>
    </xf>
    <xf numFmtId="1" fontId="42" fillId="0" borderId="0" xfId="0" applyNumberFormat="1" applyFont="1" applyBorder="1" applyAlignment="1">
      <alignment horizontal="center" vertical="center"/>
    </xf>
    <xf numFmtId="183" fontId="42" fillId="30" borderId="0" xfId="0" applyNumberFormat="1" applyFont="1" applyFill="1" applyBorder="1" applyAlignment="1">
      <alignment horizontal="center" vertical="center"/>
    </xf>
    <xf numFmtId="0" fontId="42" fillId="0" borderId="29" xfId="0" applyFont="1" applyBorder="1" applyAlignment="1">
      <alignment horizontal="right" vertical="center"/>
    </xf>
    <xf numFmtId="183" fontId="44" fillId="30" borderId="0" xfId="0" applyNumberFormat="1" applyFont="1" applyFill="1" applyBorder="1" applyAlignment="1">
      <alignment horizontal="center" vertical="center"/>
    </xf>
    <xf numFmtId="0" fontId="45" fillId="0" borderId="0" xfId="0" applyFont="1" applyBorder="1">
      <alignment vertical="center"/>
    </xf>
    <xf numFmtId="182" fontId="44" fillId="30" borderId="0" xfId="0" applyNumberFormat="1" applyFont="1" applyFill="1" applyBorder="1" applyAlignment="1">
      <alignment horizontal="center" vertical="center"/>
    </xf>
    <xf numFmtId="183" fontId="42" fillId="0" borderId="0" xfId="0" applyNumberFormat="1" applyFont="1" applyBorder="1" applyAlignment="1">
      <alignment horizontal="center" vertical="center"/>
    </xf>
    <xf numFmtId="0" fontId="42" fillId="0" borderId="0" xfId="0" applyFont="1" applyBorder="1" applyAlignment="1">
      <alignment horizontal="left" vertical="center"/>
    </xf>
    <xf numFmtId="183" fontId="43" fillId="30" borderId="0" xfId="0" applyNumberFormat="1" applyFont="1" applyFill="1" applyBorder="1" applyAlignment="1">
      <alignment horizontal="center" vertical="center"/>
    </xf>
    <xf numFmtId="1" fontId="46" fillId="30" borderId="0" xfId="0" applyNumberFormat="1" applyFont="1" applyFill="1" applyBorder="1" applyAlignment="1">
      <alignment horizontal="center" vertical="center"/>
    </xf>
    <xf numFmtId="183" fontId="47" fillId="30" borderId="0" xfId="0" applyNumberFormat="1" applyFont="1" applyFill="1" applyBorder="1" applyAlignment="1">
      <alignment horizontal="center" vertical="center"/>
    </xf>
    <xf numFmtId="183" fontId="47" fillId="0" borderId="0" xfId="0" applyNumberFormat="1" applyFont="1" applyBorder="1" applyAlignment="1">
      <alignment horizontal="center" vertical="center"/>
    </xf>
    <xf numFmtId="176" fontId="44" fillId="30" borderId="0" xfId="0" applyNumberFormat="1" applyFont="1" applyFill="1" applyBorder="1" applyAlignment="1">
      <alignment horizontal="center" vertical="center"/>
    </xf>
    <xf numFmtId="1" fontId="44" fillId="0" borderId="0" xfId="0" applyNumberFormat="1" applyFont="1" applyBorder="1" applyAlignment="1">
      <alignment horizontal="center" vertical="center"/>
    </xf>
    <xf numFmtId="176" fontId="44" fillId="0" borderId="30" xfId="0" applyNumberFormat="1" applyFont="1" applyBorder="1" applyAlignment="1">
      <alignment horizontal="center" vertical="center"/>
    </xf>
    <xf numFmtId="0" fontId="44" fillId="30" borderId="0" xfId="0" applyFont="1" applyFill="1" applyBorder="1" applyAlignment="1">
      <alignment horizontal="center" vertical="center"/>
    </xf>
    <xf numFmtId="183" fontId="44" fillId="0" borderId="0" xfId="0" applyNumberFormat="1" applyFont="1" applyBorder="1" applyAlignment="1">
      <alignment horizontal="center" vertical="center"/>
    </xf>
    <xf numFmtId="0" fontId="44" fillId="0" borderId="30" xfId="0" applyFont="1" applyBorder="1" applyAlignment="1">
      <alignment horizontal="center" vertical="center"/>
    </xf>
    <xf numFmtId="0" fontId="42" fillId="0" borderId="31" xfId="0" applyFont="1" applyBorder="1" applyAlignment="1">
      <alignment horizontal="center" vertical="center"/>
    </xf>
    <xf numFmtId="0" fontId="44" fillId="0" borderId="32" xfId="0" applyFont="1" applyBorder="1">
      <alignment vertical="center"/>
    </xf>
    <xf numFmtId="0" fontId="44" fillId="30" borderId="32" xfId="0" applyFont="1" applyFill="1" applyBorder="1">
      <alignment vertical="center"/>
    </xf>
    <xf numFmtId="183" fontId="44" fillId="30" borderId="32" xfId="0" applyNumberFormat="1" applyFont="1" applyFill="1" applyBorder="1">
      <alignment vertical="center"/>
    </xf>
    <xf numFmtId="183" fontId="44" fillId="0" borderId="32" xfId="0" applyNumberFormat="1" applyFont="1" applyBorder="1">
      <alignment vertical="center"/>
    </xf>
    <xf numFmtId="0" fontId="44" fillId="0" borderId="33" xfId="0" applyFont="1" applyBorder="1">
      <alignment vertical="center"/>
    </xf>
    <xf numFmtId="10" fontId="48" fillId="0" borderId="0" xfId="0" applyNumberFormat="1" applyFont="1" applyFill="1" applyAlignment="1">
      <alignment horizontal="center" vertical="center" wrapText="1"/>
    </xf>
    <xf numFmtId="0" fontId="48" fillId="0" borderId="0" xfId="0" applyFont="1" applyFill="1" applyAlignment="1">
      <alignment horizontal="center" vertical="center" wrapText="1"/>
    </xf>
    <xf numFmtId="184" fontId="48" fillId="0" borderId="0" xfId="0" applyNumberFormat="1" applyFont="1" applyFill="1" applyAlignment="1">
      <alignment horizontal="center" vertical="center" wrapText="1"/>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xr9:uid="{267968C8-6FFD-4C36-ACC1-9EA1FD1885CA}">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8" Type="http://schemas.openxmlformats.org/officeDocument/2006/relationships/styles" Target="styles.xml"/><Relationship Id="rId27" Type="http://schemas.openxmlformats.org/officeDocument/2006/relationships/customXml" Target="../customXml/item5.xml"/><Relationship Id="rId26" Type="http://schemas.openxmlformats.org/officeDocument/2006/relationships/customXml" Target="../customXml/item4.xml"/><Relationship Id="rId25" Type="http://schemas.openxmlformats.org/officeDocument/2006/relationships/customXml" Target="../customXml/item3.xml"/><Relationship Id="rId24" Type="http://schemas.openxmlformats.org/officeDocument/2006/relationships/customXml" Target="../customXml/item2.xml"/><Relationship Id="rId23" Type="http://schemas.openxmlformats.org/officeDocument/2006/relationships/sheetMetadata" Target="metadata.xml"/><Relationship Id="rId22" Type="http://schemas.openxmlformats.org/officeDocument/2006/relationships/sharedStrings" Target="sharedStrings.xml"/><Relationship Id="rId21" Type="http://schemas.openxmlformats.org/officeDocument/2006/relationships/theme" Target="theme/theme1.xml"/><Relationship Id="rId20" Type="http://schemas.openxmlformats.org/officeDocument/2006/relationships/externalLink" Target="externalLinks/externalLink9.xml"/><Relationship Id="rId2" Type="http://schemas.openxmlformats.org/officeDocument/2006/relationships/worksheet" Target="worksheets/sheet2.xml"/><Relationship Id="rId19" Type="http://schemas.openxmlformats.org/officeDocument/2006/relationships/externalLink" Target="externalLinks/externalLink8.xml"/><Relationship Id="rId18" Type="http://schemas.openxmlformats.org/officeDocument/2006/relationships/externalLink" Target="externalLinks/externalLink7.xml"/><Relationship Id="rId17" Type="http://schemas.openxmlformats.org/officeDocument/2006/relationships/externalLink" Target="externalLinks/externalLink6.xml"/><Relationship Id="rId16" Type="http://schemas.openxmlformats.org/officeDocument/2006/relationships/externalLink" Target="externalLinks/externalLink5.xml"/><Relationship Id="rId15" Type="http://schemas.openxmlformats.org/officeDocument/2006/relationships/externalLink" Target="externalLinks/externalLink4.xml"/><Relationship Id="rId14" Type="http://schemas.openxmlformats.org/officeDocument/2006/relationships/externalLink" Target="externalLinks/externalLink3.xml"/><Relationship Id="rId13" Type="http://schemas.openxmlformats.org/officeDocument/2006/relationships/externalLink" Target="externalLinks/externalLink2.xml"/><Relationship Id="rId12" Type="http://schemas.openxmlformats.org/officeDocument/2006/relationships/externalLink" Target="externalLinks/externalLink1.xml"/><Relationship Id="rId11" Type="http://schemas.openxmlformats.org/officeDocument/2006/relationships/customXml" Target="../customXml/item1.xml"/><Relationship Id="rId10" Type="http://schemas.openxmlformats.org/officeDocument/2006/relationships/worksheet" Target="worksheets/sheet10.xml"/><Relationship Id="rId1" Type="http://schemas.openxmlformats.org/officeDocument/2006/relationships/worksheet" Target="worksheets/sheet1.xml"/></Relationships>
</file>

<file path=xl/externalLinks/_rels/externalLink1.xml.rels><?xml version="1.0" encoding="UTF-8" standalone="yes"?>
<Relationships xmlns="http://schemas.openxmlformats.org/package/2006/relationships"><Relationship Id="rId1" Type="http://schemas.microsoft.com/office/2006/relationships/xlExternalLinkPath/xlPathMissing" Target="2026&#32463;&#33829;&#29983;&#20135;&#20250;&#26448;&#26009;&#8212;&#8212;&#25968;&#23383;&#24314;&#36896;&#20013;&#24515;.xlsx" TargetMode="External"/></Relationships>
</file>

<file path=xl/externalLinks/_rels/externalLink2.xml.rels><?xml version="1.0" encoding="UTF-8" standalone="yes"?>
<Relationships xmlns="http://schemas.openxmlformats.org/package/2006/relationships"><Relationship Id="rId1" Type="http://schemas.microsoft.com/office/2006/relationships/xlExternalLinkPath/xlPathMissing" Target="2026&#32463;&#33829;&#29983;&#20135;&#20250;&#26448;&#26009;&#8212;&#8212;&#26234;&#33021;&#36816;&#31649;&#20013;&#24515;.xlsx" TargetMode="External"/></Relationships>
</file>

<file path=xl/externalLinks/_rels/externalLink3.xml.rels><?xml version="1.0" encoding="UTF-8" standalone="yes"?>
<Relationships xmlns="http://schemas.openxmlformats.org/package/2006/relationships"><Relationship Id="rId1" Type="http://schemas.microsoft.com/office/2006/relationships/xlExternalLinkPath/xlPathMissing" Target="2026&#32463;&#33829;&#29983;&#20135;&#20250;&#26448;&#26009;&#8212;&#8212;&#25968;&#26234;&#31649;&#29702;&#20013;&#24515;.xlsx" TargetMode="External"/></Relationships>
</file>

<file path=xl/externalLinks/_rels/externalLink4.xml.rels><?xml version="1.0" encoding="UTF-8" standalone="yes"?>
<Relationships xmlns="http://schemas.openxmlformats.org/package/2006/relationships"><Relationship Id="rId1" Type="http://schemas.microsoft.com/office/2006/relationships/xlExternalLinkPath/xlPathMissing" Target="2026&#32463;&#33829;&#29983;&#20135;&#20250;&#26448;&#26009;&#8212;&#8212;&#31119;&#24314;&#20998;&#20844;&#21496;.xlsx" TargetMode="External"/></Relationships>
</file>

<file path=xl/externalLinks/_rels/externalLink5.xml.rels><?xml version="1.0" encoding="UTF-8" standalone="yes"?>
<Relationships xmlns="http://schemas.openxmlformats.org/package/2006/relationships"><Relationship Id="rId1" Type="http://schemas.microsoft.com/office/2006/relationships/xlExternalLinkPath/xlPathMissing" Target="2026&#32463;&#33829;&#29983;&#20135;&#20250;&#26448;&#26009;&#8212;&#8212;&#24191;&#19996;&#20998;&#20844;&#21496;.xlsx" TargetMode="External"/></Relationships>
</file>

<file path=xl/externalLinks/_rels/externalLink6.xml.rels><?xml version="1.0" encoding="UTF-8" standalone="yes"?>
<Relationships xmlns="http://schemas.openxmlformats.org/package/2006/relationships"><Relationship Id="rId1" Type="http://schemas.microsoft.com/office/2006/relationships/xlExternalLinkPath/xlPathMissing" Target="2026&#32463;&#33829;&#29983;&#20135;&#20250;&#26448;&#26009;&#8212;&#8212;&#24066;&#22330;&#32463;&#33829;&#25299;&#23637;&#20013;&#24515;.xlsx" TargetMode="External"/></Relationships>
</file>

<file path=xl/externalLinks/_rels/externalLink7.xml.rels><?xml version="1.0" encoding="UTF-8" standalone="yes"?>
<Relationships xmlns="http://schemas.openxmlformats.org/package/2006/relationships"><Relationship Id="rId1" Type="http://schemas.microsoft.com/office/2006/relationships/xlExternalLinkPath/xlPathMissing" Target="2026&#32463;&#33829;&#29983;&#20135;&#20250;&#26448;&#26009;&#8212;&#8212;&#20135;&#21697;&#30740;&#21457;&#20013;&#24515;.xlsx" TargetMode="External"/></Relationships>
</file>

<file path=xl/externalLinks/_rels/externalLink8.xml.rels><?xml version="1.0" encoding="UTF-8" standalone="yes"?>
<Relationships xmlns="http://schemas.openxmlformats.org/package/2006/relationships"><Relationship Id="rId1" Type="http://schemas.microsoft.com/office/2006/relationships/xlExternalLinkPath/xlPathMissing" Target="/286014592942/&#12304;&#26426;&#23494;&#12305;SUIT&#21508;&#37096;&#38376;&#32463;&#33829;&#29983;&#20135;&#25968;&#25454;&#24635;&#35272;.xlsx" TargetMode="External"/></Relationships>
</file>

<file path=xl/externalLinks/_rels/externalLink9.xml.rels><?xml version="1.0" encoding="UTF-8" standalone="yes"?>
<Relationships xmlns="http://schemas.openxmlformats.org/package/2006/relationships"><Relationship Id="rId1" Type="http://schemas.microsoft.com/office/2006/relationships/xlExternalLinkPath/xlPathMissing" Target="2025&#20135;&#20540;.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部门看板"/>
      <sheetName val="部门-汇总页"/>
      <sheetName val="产值及收款计划（2026）"/>
      <sheetName val="长账龄落实计划"/>
      <sheetName val="月度收款计划"/>
      <sheetName val="月度实际收款（参考）"/>
      <sheetName val="月度支付计划 "/>
      <sheetName val="月度实际支付（参考）"/>
      <sheetName val="24年合同台账（含流转中及赢单项目）"/>
      <sheetName val="产值及收款计划（历年在建+24年新签）"/>
      <sheetName val="CRM项目编号查询"/>
      <sheetName val="待协调事项"/>
      <sheetName val="长账龄应收账款催收进展"/>
      <sheetName val="产值及收款计划（2025）"/>
      <sheetName val="跟进项目落地计划"/>
      <sheetName val="客户拓展措施"/>
      <sheetName val="产值及收款计划（2025） (2)"/>
      <sheetName val="产值及收款计划（历年在建+24年新签） (2)"/>
      <sheetName val="WpsReserved_CellImgList"/>
      <sheetName val="月度付款计划 "/>
      <sheetName val="产值计划（历年在建+24年新签）"/>
      <sheetName val="新签合同"/>
    </sheetNames>
    <sheetDataSet>
      <sheetData sheetId="0"/>
      <sheetData sheetId="1">
        <row r="3">
          <cell r="E3">
            <v>9</v>
          </cell>
          <cell r="F3">
            <v>21.5887</v>
          </cell>
          <cell r="G3">
            <v>9</v>
          </cell>
          <cell r="H3">
            <v>73.2187</v>
          </cell>
          <cell r="I3">
            <v>72.819988</v>
          </cell>
          <cell r="J3">
            <v>555.081659</v>
          </cell>
          <cell r="K3">
            <v>24.405</v>
          </cell>
          <cell r="L3">
            <v>117.6</v>
          </cell>
          <cell r="M3">
            <v>324.806</v>
          </cell>
          <cell r="N3">
            <v>0</v>
          </cell>
          <cell r="O3">
            <v>359.1762</v>
          </cell>
          <cell r="P3">
            <v>73.746</v>
          </cell>
          <cell r="Q3">
            <v>0</v>
          </cell>
          <cell r="R3">
            <v>12.12</v>
          </cell>
          <cell r="S3">
            <v>4.2</v>
          </cell>
          <cell r="T3">
            <v>0</v>
          </cell>
          <cell r="U3">
            <v>0</v>
          </cell>
          <cell r="V3">
            <v>0</v>
          </cell>
          <cell r="W3">
            <v>0</v>
          </cell>
          <cell r="X3">
            <v>0</v>
          </cell>
          <cell r="Y3">
            <v>0</v>
          </cell>
          <cell r="Z3">
            <v>0</v>
          </cell>
          <cell r="AA3">
            <v>0</v>
          </cell>
          <cell r="AB3">
            <v>0</v>
          </cell>
        </row>
        <row r="4">
          <cell r="E4">
            <v>7.91998797879859</v>
          </cell>
          <cell r="F4">
            <v>16.8886933215548</v>
          </cell>
          <cell r="G4">
            <v>7.91998797879859</v>
          </cell>
          <cell r="H4">
            <v>38.1112377525005</v>
          </cell>
          <cell r="I4">
            <v>16.5158590556369</v>
          </cell>
          <cell r="J4">
            <v>308.277420474506</v>
          </cell>
          <cell r="K4">
            <v>19.5</v>
          </cell>
          <cell r="L4">
            <v>39.2478873239437</v>
          </cell>
          <cell r="M4">
            <v>185.806</v>
          </cell>
          <cell r="N4">
            <v>0</v>
          </cell>
          <cell r="O4">
            <v>279.339014270145</v>
          </cell>
          <cell r="P4">
            <v>67.082</v>
          </cell>
          <cell r="Q4">
            <v>0</v>
          </cell>
          <cell r="R4">
            <v>12.12</v>
          </cell>
          <cell r="S4">
            <v>0.42</v>
          </cell>
          <cell r="T4">
            <v>0</v>
          </cell>
          <cell r="U4">
            <v>0</v>
          </cell>
          <cell r="V4">
            <v>0</v>
          </cell>
          <cell r="W4">
            <v>0</v>
          </cell>
          <cell r="X4">
            <v>0</v>
          </cell>
          <cell r="Y4">
            <v>0</v>
          </cell>
          <cell r="Z4">
            <v>0</v>
          </cell>
          <cell r="AA4">
            <v>0</v>
          </cell>
          <cell r="AB4">
            <v>0</v>
          </cell>
        </row>
        <row r="5">
          <cell r="E5">
            <v>8.49056603773585</v>
          </cell>
          <cell r="F5">
            <v>20.1982133962264</v>
          </cell>
          <cell r="G5">
            <v>8.49056603773585</v>
          </cell>
          <cell r="H5">
            <v>70.0244264160749</v>
          </cell>
          <cell r="I5">
            <v>68.6981018867924</v>
          </cell>
          <cell r="J5">
            <v>517.582118984805</v>
          </cell>
          <cell r="K5">
            <v>23.0235849056604</v>
          </cell>
          <cell r="L5">
            <v>110.943396226415</v>
          </cell>
          <cell r="M5">
            <v>300.467657915011</v>
          </cell>
          <cell r="N5">
            <v>0</v>
          </cell>
          <cell r="O5">
            <v>338.319235422531</v>
          </cell>
          <cell r="P5">
            <v>69.5716981132075</v>
          </cell>
          <cell r="Q5">
            <v>0</v>
          </cell>
          <cell r="R5">
            <v>11.4339622641509</v>
          </cell>
          <cell r="S5">
            <v>3.9622641509434</v>
          </cell>
          <cell r="T5">
            <v>0</v>
          </cell>
          <cell r="U5">
            <v>0</v>
          </cell>
          <cell r="V5">
            <v>0</v>
          </cell>
          <cell r="W5">
            <v>0</v>
          </cell>
          <cell r="X5">
            <v>0</v>
          </cell>
          <cell r="Y5">
            <v>0</v>
          </cell>
          <cell r="Z5">
            <v>0</v>
          </cell>
          <cell r="AA5">
            <v>0</v>
          </cell>
          <cell r="AB5">
            <v>0</v>
          </cell>
        </row>
        <row r="6">
          <cell r="E6">
            <v>7.4716867724515</v>
          </cell>
          <cell r="F6">
            <v>15.9188283435543</v>
          </cell>
          <cell r="G6">
            <v>7.4716867724515</v>
          </cell>
          <cell r="H6">
            <v>36.4115641999794</v>
          </cell>
          <cell r="I6">
            <v>15.5809991090914</v>
          </cell>
          <cell r="J6">
            <v>289.608718138413</v>
          </cell>
          <cell r="K6">
            <v>18.3962264150943</v>
          </cell>
          <cell r="L6">
            <v>37.0263087961733</v>
          </cell>
          <cell r="M6">
            <v>173.397195271076</v>
          </cell>
          <cell r="N6">
            <v>0</v>
          </cell>
          <cell r="O6">
            <v>263.147300105016</v>
          </cell>
          <cell r="P6">
            <v>63.2849056603773</v>
          </cell>
          <cell r="Q6">
            <v>0</v>
          </cell>
          <cell r="R6">
            <v>11.4339622641509</v>
          </cell>
          <cell r="S6">
            <v>0.39622641509434</v>
          </cell>
          <cell r="T6">
            <v>0</v>
          </cell>
          <cell r="U6">
            <v>0</v>
          </cell>
          <cell r="V6">
            <v>0</v>
          </cell>
          <cell r="W6">
            <v>0</v>
          </cell>
          <cell r="X6">
            <v>0</v>
          </cell>
          <cell r="Y6">
            <v>0</v>
          </cell>
          <cell r="Z6">
            <v>0</v>
          </cell>
          <cell r="AA6">
            <v>0</v>
          </cell>
          <cell r="AB6">
            <v>0</v>
          </cell>
        </row>
        <row r="7">
          <cell r="E7">
            <v>24.1</v>
          </cell>
          <cell r="F7">
            <v>534.8933</v>
          </cell>
          <cell r="G7">
            <v>36.3648</v>
          </cell>
          <cell r="H7">
            <v>136.3405</v>
          </cell>
          <cell r="I7">
            <v>10</v>
          </cell>
          <cell r="J7">
            <v>756.748756</v>
          </cell>
          <cell r="K7">
            <v>0</v>
          </cell>
          <cell r="L7">
            <v>0</v>
          </cell>
          <cell r="M7">
            <v>0</v>
          </cell>
          <cell r="N7">
            <v>0</v>
          </cell>
          <cell r="O7">
            <v>0</v>
          </cell>
          <cell r="P7">
            <v>92.08</v>
          </cell>
          <cell r="Q7">
            <v>25.261301</v>
          </cell>
          <cell r="R7">
            <v>390.052856</v>
          </cell>
          <cell r="S7">
            <v>0</v>
          </cell>
          <cell r="T7">
            <v>0</v>
          </cell>
          <cell r="U7">
            <v>0</v>
          </cell>
          <cell r="V7">
            <v>0</v>
          </cell>
          <cell r="W7">
            <v>0</v>
          </cell>
          <cell r="X7">
            <v>0</v>
          </cell>
          <cell r="Y7">
            <v>0</v>
          </cell>
          <cell r="Z7">
            <v>0</v>
          </cell>
          <cell r="AA7">
            <v>0</v>
          </cell>
          <cell r="AB7">
            <v>0</v>
          </cell>
        </row>
        <row r="8">
          <cell r="E8">
            <v>14.5199879787986</v>
          </cell>
          <cell r="F8">
            <v>271.249782317399</v>
          </cell>
          <cell r="G8">
            <v>36.3648</v>
          </cell>
          <cell r="H8">
            <v>57.4218724057509</v>
          </cell>
          <cell r="I8">
            <v>10</v>
          </cell>
          <cell r="J8">
            <v>553.062574436416</v>
          </cell>
          <cell r="K8">
            <v>0</v>
          </cell>
          <cell r="L8">
            <v>0</v>
          </cell>
          <cell r="M8">
            <v>0</v>
          </cell>
          <cell r="N8">
            <v>0</v>
          </cell>
          <cell r="O8">
            <v>0</v>
          </cell>
          <cell r="P8">
            <v>76.7315151515152</v>
          </cell>
          <cell r="Q8">
            <v>24.6301778552093</v>
          </cell>
          <cell r="R8">
            <v>218.045981186758</v>
          </cell>
          <cell r="S8">
            <v>0</v>
          </cell>
          <cell r="T8">
            <v>0</v>
          </cell>
          <cell r="U8">
            <v>0</v>
          </cell>
          <cell r="V8">
            <v>0</v>
          </cell>
          <cell r="W8">
            <v>0</v>
          </cell>
          <cell r="X8">
            <v>0</v>
          </cell>
          <cell r="Y8">
            <v>0</v>
          </cell>
          <cell r="Z8">
            <v>0</v>
          </cell>
          <cell r="AA8">
            <v>0</v>
          </cell>
          <cell r="AB8">
            <v>0</v>
          </cell>
        </row>
      </sheetData>
      <sheetData sheetId="2">
        <row r="1">
          <cell r="B1" t="str">
            <v>2026年产值及收款计划</v>
          </cell>
        </row>
        <row r="1">
          <cell r="U1">
            <v>16.32</v>
          </cell>
          <cell r="V1">
            <v>11533.068353</v>
          </cell>
          <cell r="W1">
            <v>0</v>
          </cell>
          <cell r="X1">
            <v>0</v>
          </cell>
          <cell r="Y1">
            <v>0</v>
          </cell>
          <cell r="Z1">
            <v>0</v>
          </cell>
          <cell r="AA1">
            <v>9</v>
          </cell>
          <cell r="AB1">
            <v>21.5887</v>
          </cell>
          <cell r="AC1">
            <v>9</v>
          </cell>
          <cell r="AD1">
            <v>73.2187</v>
          </cell>
          <cell r="AE1">
            <v>72.819988</v>
          </cell>
          <cell r="AF1">
            <v>555.081659</v>
          </cell>
          <cell r="AG1">
            <v>24.405</v>
          </cell>
          <cell r="AH1">
            <v>117.6</v>
          </cell>
          <cell r="AI1">
            <v>324.806</v>
          </cell>
          <cell r="AJ1">
            <v>0</v>
          </cell>
          <cell r="AK1">
            <v>359.1762</v>
          </cell>
          <cell r="AL1">
            <v>73.746</v>
          </cell>
        </row>
        <row r="1">
          <cell r="AX1">
            <v>968.673425</v>
          </cell>
          <cell r="AY1">
            <v>21211.883371</v>
          </cell>
          <cell r="AZ1">
            <v>9678.815018</v>
          </cell>
          <cell r="BA1">
            <v>24.1</v>
          </cell>
          <cell r="BB1">
            <v>534.8933</v>
          </cell>
          <cell r="BC1">
            <v>36.3648</v>
          </cell>
          <cell r="BD1">
            <v>136.3405</v>
          </cell>
          <cell r="BE1">
            <v>10</v>
          </cell>
          <cell r="BF1">
            <v>756.748756</v>
          </cell>
          <cell r="BG1">
            <v>0</v>
          </cell>
          <cell r="BH1">
            <v>0</v>
          </cell>
          <cell r="BI1">
            <v>0</v>
          </cell>
          <cell r="BJ1">
            <v>0</v>
          </cell>
          <cell r="BK1">
            <v>0</v>
          </cell>
          <cell r="BL1">
            <v>92.08</v>
          </cell>
        </row>
        <row r="1">
          <cell r="CA1">
            <v>0</v>
          </cell>
          <cell r="CB1">
            <v>12.12</v>
          </cell>
          <cell r="CC1">
            <v>4.2</v>
          </cell>
          <cell r="CD1">
            <v>0</v>
          </cell>
          <cell r="CE1">
            <v>0</v>
          </cell>
          <cell r="CF1">
            <v>0</v>
          </cell>
          <cell r="CG1">
            <v>0</v>
          </cell>
          <cell r="CH1">
            <v>0</v>
          </cell>
          <cell r="CI1">
            <v>0</v>
          </cell>
          <cell r="CJ1">
            <v>0</v>
          </cell>
          <cell r="CK1">
            <v>0</v>
          </cell>
          <cell r="CL1">
            <v>0</v>
          </cell>
        </row>
        <row r="1">
          <cell r="DA1">
            <v>25.261301</v>
          </cell>
          <cell r="DB1">
            <v>390.052856</v>
          </cell>
          <cell r="DC1">
            <v>0</v>
          </cell>
          <cell r="DD1">
            <v>0</v>
          </cell>
          <cell r="DE1">
            <v>0</v>
          </cell>
          <cell r="DF1">
            <v>0</v>
          </cell>
          <cell r="DG1">
            <v>0</v>
          </cell>
          <cell r="DH1">
            <v>0</v>
          </cell>
          <cell r="DI1">
            <v>0</v>
          </cell>
          <cell r="DJ1">
            <v>0</v>
          </cell>
          <cell r="DK1">
            <v>0</v>
          </cell>
          <cell r="DL1">
            <v>0</v>
          </cell>
        </row>
        <row r="2">
          <cell r="U2">
            <v>16.32</v>
          </cell>
          <cell r="V2">
            <v>11533.068353</v>
          </cell>
          <cell r="W2">
            <v>0</v>
          </cell>
          <cell r="X2">
            <v>0</v>
          </cell>
          <cell r="Y2">
            <v>0</v>
          </cell>
          <cell r="Z2">
            <v>0</v>
          </cell>
          <cell r="AA2">
            <v>9</v>
          </cell>
          <cell r="AB2">
            <v>21.5887</v>
          </cell>
          <cell r="AC2">
            <v>9</v>
          </cell>
          <cell r="AD2">
            <v>73.2187</v>
          </cell>
          <cell r="AE2">
            <v>72.819988</v>
          </cell>
          <cell r="AF2">
            <v>555.081659</v>
          </cell>
          <cell r="AG2">
            <v>24.405</v>
          </cell>
          <cell r="AH2">
            <v>117.6</v>
          </cell>
          <cell r="AI2">
            <v>324.806</v>
          </cell>
          <cell r="AJ2">
            <v>0</v>
          </cell>
          <cell r="AK2">
            <v>359.1762</v>
          </cell>
          <cell r="AL2">
            <v>73.746</v>
          </cell>
        </row>
        <row r="2">
          <cell r="AX2">
            <v>968.673425</v>
          </cell>
          <cell r="AY2">
            <v>21211.883371</v>
          </cell>
          <cell r="AZ2">
            <v>9678.815018</v>
          </cell>
          <cell r="BA2">
            <v>24.1</v>
          </cell>
          <cell r="BB2">
            <v>534.8933</v>
          </cell>
          <cell r="BC2">
            <v>36.3648</v>
          </cell>
          <cell r="BD2">
            <v>136.3405</v>
          </cell>
          <cell r="BE2">
            <v>10</v>
          </cell>
          <cell r="BF2">
            <v>756.748756</v>
          </cell>
          <cell r="BG2">
            <v>0</v>
          </cell>
          <cell r="BH2">
            <v>0</v>
          </cell>
          <cell r="BI2">
            <v>0</v>
          </cell>
          <cell r="BJ2">
            <v>0</v>
          </cell>
          <cell r="BK2">
            <v>0</v>
          </cell>
          <cell r="BL2">
            <v>92.08</v>
          </cell>
        </row>
        <row r="2">
          <cell r="CA2">
            <v>0</v>
          </cell>
          <cell r="CB2">
            <v>12.12</v>
          </cell>
          <cell r="CC2">
            <v>4.2</v>
          </cell>
          <cell r="CD2">
            <v>0</v>
          </cell>
          <cell r="CE2">
            <v>0</v>
          </cell>
          <cell r="CF2">
            <v>0</v>
          </cell>
          <cell r="CG2">
            <v>0</v>
          </cell>
          <cell r="CH2">
            <v>0</v>
          </cell>
          <cell r="CI2">
            <v>0</v>
          </cell>
          <cell r="CJ2">
            <v>0</v>
          </cell>
          <cell r="CK2">
            <v>0</v>
          </cell>
          <cell r="CL2">
            <v>0</v>
          </cell>
        </row>
        <row r="2">
          <cell r="DA2">
            <v>25.261301</v>
          </cell>
          <cell r="DB2">
            <v>390.052856</v>
          </cell>
          <cell r="DC2">
            <v>0</v>
          </cell>
          <cell r="DD2">
            <v>0</v>
          </cell>
          <cell r="DE2">
            <v>0</v>
          </cell>
          <cell r="DF2">
            <v>0</v>
          </cell>
          <cell r="DG2">
            <v>0</v>
          </cell>
          <cell r="DH2">
            <v>0</v>
          </cell>
          <cell r="DI2">
            <v>0</v>
          </cell>
          <cell r="DJ2">
            <v>0</v>
          </cell>
          <cell r="DK2">
            <v>0</v>
          </cell>
          <cell r="DL2">
            <v>0</v>
          </cell>
        </row>
        <row r="3">
          <cell r="M3" t="str">
            <v>非主导不需填写</v>
          </cell>
        </row>
        <row r="3">
          <cell r="P3" t="str">
            <v>已完结合同只填收款计划</v>
          </cell>
        </row>
        <row r="4">
          <cell r="A4" t="str">
            <v>序号</v>
          </cell>
          <cell r="B4" t="str">
            <v>部门</v>
          </cell>
          <cell r="C4" t="str">
            <v>合同编号</v>
          </cell>
          <cell r="D4" t="str">
            <v>合同名称</v>
          </cell>
          <cell r="E4" t="str">
            <v>合同金额</v>
          </cell>
          <cell r="F4" t="str">
            <v>部门合同额/总产值</v>
          </cell>
          <cell r="G4" t="str">
            <v>部门-有效产值</v>
          </cell>
          <cell r="H4" t="str">
            <v>部门-自营产值</v>
          </cell>
          <cell r="I4" t="str">
            <v>部门-自营率</v>
          </cell>
          <cell r="J4" t="str">
            <v>综合税率</v>
          </cell>
          <cell r="K4" t="str">
            <v>备用列</v>
          </cell>
          <cell r="L4" t="str">
            <v>备用列</v>
          </cell>
          <cell r="M4" t="str">
            <v>是否生产主导</v>
          </cell>
          <cell r="N4" t="str">
            <v>团队</v>
          </cell>
          <cell r="O4" t="str">
            <v>项目经理</v>
          </cell>
          <cell r="P4" t="str">
            <v>合同类型</v>
          </cell>
          <cell r="Q4" t="str">
            <v>备用列</v>
          </cell>
          <cell r="R4" t="str">
            <v>备用列</v>
          </cell>
          <cell r="S4" t="str">
            <v>备用列</v>
          </cell>
          <cell r="T4" t="str">
            <v>历年已确认产值（未拆分）</v>
          </cell>
          <cell r="U4" t="str">
            <v>2026已确认产值（未拆分）</v>
          </cell>
          <cell r="V4" t="str">
            <v>剩余产值</v>
          </cell>
          <cell r="W4" t="str">
            <v>备用列</v>
          </cell>
          <cell r="X4" t="str">
            <v>备用列</v>
          </cell>
          <cell r="Y4" t="str">
            <v>备用列</v>
          </cell>
          <cell r="Z4" t="str">
            <v>备用列</v>
          </cell>
          <cell r="AA4" t="str">
            <v>2026-01产值计划</v>
          </cell>
          <cell r="AB4" t="str">
            <v>2026-02产值计划</v>
          </cell>
          <cell r="AC4" t="str">
            <v>2026-03产值计划</v>
          </cell>
          <cell r="AD4" t="str">
            <v>2026-04产值计划</v>
          </cell>
          <cell r="AE4" t="str">
            <v>2026-05产值计划</v>
          </cell>
          <cell r="AF4" t="str">
            <v>2026-06产值计划</v>
          </cell>
          <cell r="AG4" t="str">
            <v>2026-07产值计划</v>
          </cell>
          <cell r="AH4" t="str">
            <v>2026-08产值计划</v>
          </cell>
          <cell r="AI4" t="str">
            <v>2026-09产值计划</v>
          </cell>
          <cell r="AJ4" t="str">
            <v>2026-10产值计划</v>
          </cell>
          <cell r="AK4" t="str">
            <v>2026-11产值计划</v>
          </cell>
          <cell r="AL4" t="str">
            <v>2026-12产值计划</v>
          </cell>
        </row>
        <row r="4">
          <cell r="AS4" t="str">
            <v>备用列</v>
          </cell>
          <cell r="AT4" t="str">
            <v>备用列</v>
          </cell>
          <cell r="AU4" t="str">
            <v>备用列</v>
          </cell>
          <cell r="AV4" t="str">
            <v>备用列</v>
          </cell>
          <cell r="AW4" t="str">
            <v>历年已收款（未拆分）</v>
          </cell>
          <cell r="AX4" t="str">
            <v>2026已收款（未拆分）</v>
          </cell>
          <cell r="AY4" t="str">
            <v>剩余收款（按合同额）</v>
          </cell>
          <cell r="AZ4" t="str">
            <v>剩余收款（按已确认产值）</v>
          </cell>
          <cell r="BA4" t="str">
            <v>2026-01收款计划</v>
          </cell>
          <cell r="BB4" t="str">
            <v>2026-02收款计划</v>
          </cell>
          <cell r="BC4" t="str">
            <v>2026-03收款计划</v>
          </cell>
          <cell r="BD4" t="str">
            <v>2026-04收款计划</v>
          </cell>
          <cell r="BE4" t="str">
            <v>2026-05收款计划</v>
          </cell>
          <cell r="BF4" t="str">
            <v>2026-06收款计划</v>
          </cell>
          <cell r="BG4" t="str">
            <v>2026-07收款计划</v>
          </cell>
          <cell r="BH4" t="str">
            <v>2026-08收款计划</v>
          </cell>
          <cell r="BI4" t="str">
            <v>2026-09收款计划</v>
          </cell>
          <cell r="BJ4" t="str">
            <v>2026-10收款计划</v>
          </cell>
          <cell r="BK4" t="str">
            <v>2026-11收款计划</v>
          </cell>
          <cell r="BL4" t="str">
            <v>2026-12收款计划</v>
          </cell>
        </row>
        <row r="4">
          <cell r="BQ4" t="str">
            <v>合同甲方</v>
          </cell>
          <cell r="BR4" t="str">
            <v>情况说明</v>
          </cell>
        </row>
        <row r="4">
          <cell r="CA4" t="str">
            <v>2026-01实际产值</v>
          </cell>
          <cell r="CB4" t="str">
            <v>2026-02实际产值</v>
          </cell>
          <cell r="CC4" t="str">
            <v>2026-03实际产值</v>
          </cell>
          <cell r="CD4" t="str">
            <v>2026-04实际产值</v>
          </cell>
          <cell r="CE4" t="str">
            <v>2026-05实际产值</v>
          </cell>
          <cell r="CF4" t="str">
            <v>2026-06实际产值</v>
          </cell>
          <cell r="CG4" t="str">
            <v>2026-07实际产值</v>
          </cell>
          <cell r="CH4" t="str">
            <v>2026-08实际产值</v>
          </cell>
          <cell r="CI4" t="str">
            <v>2026-09实际产值</v>
          </cell>
          <cell r="CJ4" t="str">
            <v>2026-10实际产值</v>
          </cell>
          <cell r="CK4" t="str">
            <v>2026-11实际产值</v>
          </cell>
          <cell r="CL4" t="str">
            <v>2026-12实际产值</v>
          </cell>
        </row>
        <row r="4">
          <cell r="DA4" t="str">
            <v>2026-01实际收款</v>
          </cell>
          <cell r="DB4" t="str">
            <v>2026-02实际收款</v>
          </cell>
          <cell r="DC4" t="str">
            <v>2026-03实际收款</v>
          </cell>
          <cell r="DD4" t="str">
            <v>2026-04实际收款</v>
          </cell>
          <cell r="DE4" t="str">
            <v>2026-05实际收款</v>
          </cell>
          <cell r="DF4" t="str">
            <v>2026-06实际收款</v>
          </cell>
          <cell r="DG4" t="str">
            <v>2026-07实际收款</v>
          </cell>
          <cell r="DH4" t="str">
            <v>2026-08实际收款</v>
          </cell>
          <cell r="DI4" t="str">
            <v>2026-09实际收款</v>
          </cell>
          <cell r="DJ4" t="str">
            <v>2026-10实际收款</v>
          </cell>
          <cell r="DK4" t="str">
            <v>2026-11实际收款</v>
          </cell>
          <cell r="DL4" t="str">
            <v>2026-12实际收款</v>
          </cell>
        </row>
        <row r="5">
          <cell r="A5">
            <v>1</v>
          </cell>
          <cell r="B5" t="str">
            <v>数字建造中心</v>
          </cell>
          <cell r="C5" t="str">
            <v>ZHT2020101200062</v>
          </cell>
          <cell r="D5" t="str">
            <v>上海市域铁路9标中铁四局智慧工地项目</v>
          </cell>
          <cell r="E5">
            <v>124.23</v>
          </cell>
          <cell r="F5">
            <v>124.23</v>
          </cell>
        </row>
        <row r="5">
          <cell r="H5">
            <v>77.14</v>
          </cell>
          <cell r="I5">
            <v>0.620945021331401</v>
          </cell>
          <cell r="J5">
            <v>0.0979009976458362</v>
          </cell>
        </row>
        <row r="5">
          <cell r="M5" t="str">
            <v>主导</v>
          </cell>
          <cell r="N5">
            <v>0</v>
          </cell>
          <cell r="O5" t="str">
            <v>谢复欣</v>
          </cell>
          <cell r="P5" t="str">
            <v>过往已完结</v>
          </cell>
        </row>
        <row r="5">
          <cell r="T5">
            <v>113.804</v>
          </cell>
          <cell r="U5">
            <v>0</v>
          </cell>
          <cell r="V5">
            <v>10.426</v>
          </cell>
        </row>
        <row r="5">
          <cell r="AW5">
            <v>113.804</v>
          </cell>
          <cell r="AX5">
            <v>0</v>
          </cell>
          <cell r="AY5">
            <v>10.426</v>
          </cell>
          <cell r="AZ5">
            <v>0</v>
          </cell>
        </row>
        <row r="5">
          <cell r="BQ5" t="str">
            <v>中铁四局集团有限公司上海分公司</v>
          </cell>
        </row>
        <row r="5">
          <cell r="CA5">
            <v>0</v>
          </cell>
          <cell r="CB5">
            <v>0</v>
          </cell>
          <cell r="CC5">
            <v>0</v>
          </cell>
          <cell r="CD5">
            <v>0</v>
          </cell>
          <cell r="CE5">
            <v>0</v>
          </cell>
          <cell r="CF5">
            <v>0</v>
          </cell>
          <cell r="CG5">
            <v>0</v>
          </cell>
          <cell r="CH5">
            <v>0</v>
          </cell>
          <cell r="CI5">
            <v>0</v>
          </cell>
          <cell r="CJ5">
            <v>0</v>
          </cell>
          <cell r="CK5">
            <v>0</v>
          </cell>
          <cell r="CL5">
            <v>0</v>
          </cell>
        </row>
        <row r="5">
          <cell r="DA5">
            <v>0</v>
          </cell>
          <cell r="DB5">
            <v>0</v>
          </cell>
          <cell r="DC5">
            <v>0</v>
          </cell>
          <cell r="DD5">
            <v>0</v>
          </cell>
          <cell r="DE5">
            <v>0</v>
          </cell>
          <cell r="DF5">
            <v>0</v>
          </cell>
          <cell r="DG5">
            <v>0</v>
          </cell>
          <cell r="DH5">
            <v>0</v>
          </cell>
          <cell r="DI5">
            <v>0</v>
          </cell>
          <cell r="DJ5">
            <v>0</v>
          </cell>
          <cell r="DK5">
            <v>0</v>
          </cell>
          <cell r="DL5">
            <v>0</v>
          </cell>
        </row>
        <row r="6">
          <cell r="A6">
            <v>2</v>
          </cell>
          <cell r="B6" t="str">
            <v>数字建造中心</v>
          </cell>
          <cell r="C6" t="str">
            <v>ZHT2020121100119</v>
          </cell>
          <cell r="D6" t="str">
            <v>上海轨道交通市域线机场联络线工程（西段）JCXSG-2标智慧化工地</v>
          </cell>
          <cell r="E6">
            <v>99.35</v>
          </cell>
          <cell r="F6">
            <v>99.35</v>
          </cell>
        </row>
        <row r="6">
          <cell r="H6">
            <v>95.93</v>
          </cell>
          <cell r="I6">
            <v>0.965576245596376</v>
          </cell>
          <cell r="J6">
            <v>0.06</v>
          </cell>
        </row>
        <row r="6">
          <cell r="M6" t="str">
            <v>主导</v>
          </cell>
          <cell r="N6" t="str">
            <v>史菁霞团队</v>
          </cell>
          <cell r="O6" t="str">
            <v>谢复欣</v>
          </cell>
          <cell r="P6" t="str">
            <v>过往已完结</v>
          </cell>
        </row>
        <row r="6">
          <cell r="T6">
            <v>98.049998</v>
          </cell>
          <cell r="U6">
            <v>0</v>
          </cell>
          <cell r="V6">
            <v>1.30000199999999</v>
          </cell>
        </row>
        <row r="6">
          <cell r="AW6">
            <v>98.549998</v>
          </cell>
          <cell r="AX6">
            <v>0</v>
          </cell>
          <cell r="AY6">
            <v>0.800001999999992</v>
          </cell>
          <cell r="AZ6">
            <v>-0.5</v>
          </cell>
        </row>
        <row r="6">
          <cell r="BQ6" t="str">
            <v>中铁十四局集团大盾构工程有限公司</v>
          </cell>
        </row>
        <row r="6">
          <cell r="CA6">
            <v>0</v>
          </cell>
          <cell r="CB6">
            <v>0</v>
          </cell>
          <cell r="CC6">
            <v>0</v>
          </cell>
          <cell r="CD6">
            <v>0</v>
          </cell>
          <cell r="CE6">
            <v>0</v>
          </cell>
          <cell r="CF6">
            <v>0</v>
          </cell>
          <cell r="CG6">
            <v>0</v>
          </cell>
          <cell r="CH6">
            <v>0</v>
          </cell>
          <cell r="CI6">
            <v>0</v>
          </cell>
          <cell r="CJ6">
            <v>0</v>
          </cell>
          <cell r="CK6">
            <v>0</v>
          </cell>
          <cell r="CL6">
            <v>0</v>
          </cell>
        </row>
        <row r="6">
          <cell r="DA6">
            <v>0</v>
          </cell>
          <cell r="DB6">
            <v>0</v>
          </cell>
          <cell r="DC6">
            <v>0</v>
          </cell>
          <cell r="DD6">
            <v>0</v>
          </cell>
          <cell r="DE6">
            <v>0</v>
          </cell>
          <cell r="DF6">
            <v>0</v>
          </cell>
          <cell r="DG6">
            <v>0</v>
          </cell>
          <cell r="DH6">
            <v>0</v>
          </cell>
          <cell r="DI6">
            <v>0</v>
          </cell>
          <cell r="DJ6">
            <v>0</v>
          </cell>
          <cell r="DK6">
            <v>0</v>
          </cell>
          <cell r="DL6">
            <v>0</v>
          </cell>
        </row>
        <row r="7">
          <cell r="A7">
            <v>3</v>
          </cell>
          <cell r="B7" t="str">
            <v>数字建造中心</v>
          </cell>
          <cell r="C7" t="str">
            <v>ZHT2020122500136</v>
          </cell>
          <cell r="D7" t="str">
            <v>嘉兴市二环内污水管网BIM数字资产建立及AR-MR巡维系统服务项目</v>
          </cell>
          <cell r="E7">
            <v>148</v>
          </cell>
          <cell r="F7">
            <v>90.5</v>
          </cell>
        </row>
        <row r="7">
          <cell r="H7">
            <v>40.07</v>
          </cell>
          <cell r="I7">
            <v>0.442762430939227</v>
          </cell>
          <cell r="J7">
            <v>0.13</v>
          </cell>
        </row>
        <row r="7">
          <cell r="M7" t="str">
            <v>主导</v>
          </cell>
          <cell r="N7" t="str">
            <v>孔祥平团队</v>
          </cell>
          <cell r="O7" t="str">
            <v>韩晓军</v>
          </cell>
          <cell r="P7" t="str">
            <v>过往已完结</v>
          </cell>
        </row>
        <row r="7">
          <cell r="T7">
            <v>148</v>
          </cell>
          <cell r="U7">
            <v>0</v>
          </cell>
          <cell r="V7">
            <v>0</v>
          </cell>
        </row>
        <row r="7">
          <cell r="AA7">
            <v>0</v>
          </cell>
          <cell r="AB7">
            <v>0</v>
          </cell>
          <cell r="AC7">
            <v>0</v>
          </cell>
          <cell r="AD7">
            <v>0</v>
          </cell>
          <cell r="AE7">
            <v>0</v>
          </cell>
          <cell r="AF7">
            <v>0</v>
          </cell>
          <cell r="AG7">
            <v>0</v>
          </cell>
          <cell r="AH7">
            <v>0</v>
          </cell>
          <cell r="AI7">
            <v>0</v>
          </cell>
          <cell r="AJ7">
            <v>0</v>
          </cell>
          <cell r="AK7">
            <v>0</v>
          </cell>
          <cell r="AL7">
            <v>0</v>
          </cell>
        </row>
        <row r="7">
          <cell r="AW7">
            <v>140.6</v>
          </cell>
          <cell r="AX7">
            <v>0</v>
          </cell>
          <cell r="AY7">
            <v>7.40000000000001</v>
          </cell>
          <cell r="AZ7">
            <v>7.40000000000001</v>
          </cell>
        </row>
        <row r="7">
          <cell r="BQ7" t="str">
            <v>浙江和达科技股份有限公司</v>
          </cell>
        </row>
        <row r="7">
          <cell r="CA7">
            <v>0</v>
          </cell>
          <cell r="CB7">
            <v>0</v>
          </cell>
          <cell r="CC7">
            <v>0</v>
          </cell>
          <cell r="CD7">
            <v>0</v>
          </cell>
          <cell r="CE7">
            <v>0</v>
          </cell>
          <cell r="CF7">
            <v>0</v>
          </cell>
          <cell r="CG7">
            <v>0</v>
          </cell>
          <cell r="CH7">
            <v>0</v>
          </cell>
          <cell r="CI7">
            <v>0</v>
          </cell>
          <cell r="CJ7">
            <v>0</v>
          </cell>
          <cell r="CK7">
            <v>0</v>
          </cell>
          <cell r="CL7">
            <v>0</v>
          </cell>
        </row>
        <row r="7">
          <cell r="DA7">
            <v>0</v>
          </cell>
          <cell r="DB7">
            <v>0</v>
          </cell>
          <cell r="DC7">
            <v>0</v>
          </cell>
          <cell r="DD7">
            <v>0</v>
          </cell>
          <cell r="DE7">
            <v>0</v>
          </cell>
          <cell r="DF7">
            <v>0</v>
          </cell>
          <cell r="DG7">
            <v>0</v>
          </cell>
          <cell r="DH7">
            <v>0</v>
          </cell>
          <cell r="DI7">
            <v>0</v>
          </cell>
          <cell r="DJ7">
            <v>0</v>
          </cell>
          <cell r="DK7">
            <v>0</v>
          </cell>
          <cell r="DL7">
            <v>0</v>
          </cell>
        </row>
        <row r="8">
          <cell r="A8">
            <v>4</v>
          </cell>
          <cell r="B8" t="str">
            <v>数字建造中心</v>
          </cell>
          <cell r="C8" t="str">
            <v>ZHT2022092200080</v>
          </cell>
          <cell r="D8" t="str">
            <v>南汇支线（两港市域铁路）工程NHSG-1标智慧工地项目</v>
          </cell>
          <cell r="E8">
            <v>63.5</v>
          </cell>
          <cell r="F8">
            <v>63.5</v>
          </cell>
        </row>
        <row r="8">
          <cell r="H8">
            <v>63.5</v>
          </cell>
          <cell r="I8">
            <v>1</v>
          </cell>
          <cell r="J8">
            <v>0.06</v>
          </cell>
        </row>
        <row r="8">
          <cell r="M8" t="str">
            <v>主导</v>
          </cell>
          <cell r="N8">
            <v>0</v>
          </cell>
          <cell r="O8" t="str">
            <v>袁超</v>
          </cell>
          <cell r="P8" t="str">
            <v>过往已完结</v>
          </cell>
        </row>
        <row r="8">
          <cell r="T8">
            <v>63.5</v>
          </cell>
          <cell r="U8">
            <v>0</v>
          </cell>
          <cell r="V8">
            <v>0</v>
          </cell>
        </row>
        <row r="8">
          <cell r="AA8">
            <v>0</v>
          </cell>
        </row>
        <row r="8">
          <cell r="AD8">
            <v>0</v>
          </cell>
          <cell r="AE8">
            <v>0</v>
          </cell>
          <cell r="AF8">
            <v>0</v>
          </cell>
          <cell r="AG8">
            <v>0</v>
          </cell>
          <cell r="AH8">
            <v>0</v>
          </cell>
          <cell r="AI8">
            <v>0</v>
          </cell>
          <cell r="AJ8">
            <v>0</v>
          </cell>
          <cell r="AK8">
            <v>0</v>
          </cell>
          <cell r="AL8">
            <v>0</v>
          </cell>
        </row>
        <row r="8">
          <cell r="AW8">
            <v>60.15</v>
          </cell>
          <cell r="AX8">
            <v>0</v>
          </cell>
          <cell r="AY8">
            <v>3.35</v>
          </cell>
          <cell r="AZ8">
            <v>3.35</v>
          </cell>
        </row>
        <row r="8">
          <cell r="BQ8" t="str">
            <v>上海隧道工程有限公司</v>
          </cell>
        </row>
        <row r="8">
          <cell r="CA8">
            <v>0</v>
          </cell>
          <cell r="CB8">
            <v>0</v>
          </cell>
          <cell r="CC8">
            <v>0</v>
          </cell>
          <cell r="CD8">
            <v>0</v>
          </cell>
          <cell r="CE8">
            <v>0</v>
          </cell>
          <cell r="CF8">
            <v>0</v>
          </cell>
          <cell r="CG8">
            <v>0</v>
          </cell>
          <cell r="CH8">
            <v>0</v>
          </cell>
          <cell r="CI8">
            <v>0</v>
          </cell>
          <cell r="CJ8">
            <v>0</v>
          </cell>
          <cell r="CK8">
            <v>0</v>
          </cell>
          <cell r="CL8">
            <v>0</v>
          </cell>
        </row>
        <row r="8">
          <cell r="DA8">
            <v>0</v>
          </cell>
          <cell r="DB8">
            <v>0</v>
          </cell>
          <cell r="DC8">
            <v>0</v>
          </cell>
          <cell r="DD8">
            <v>0</v>
          </cell>
          <cell r="DE8">
            <v>0</v>
          </cell>
          <cell r="DF8">
            <v>0</v>
          </cell>
          <cell r="DG8">
            <v>0</v>
          </cell>
          <cell r="DH8">
            <v>0</v>
          </cell>
          <cell r="DI8">
            <v>0</v>
          </cell>
          <cell r="DJ8">
            <v>0</v>
          </cell>
          <cell r="DK8">
            <v>0</v>
          </cell>
          <cell r="DL8">
            <v>0</v>
          </cell>
        </row>
        <row r="9">
          <cell r="A9">
            <v>5</v>
          </cell>
          <cell r="B9" t="str">
            <v>数字建造中心</v>
          </cell>
          <cell r="C9" t="str">
            <v>ZHT2021031800017</v>
          </cell>
          <cell r="D9" t="str">
            <v>上海轨道交通市域线机场联络线工程（西段）JCXSG-2 标智慧工地采购合同</v>
          </cell>
          <cell r="E9">
            <v>37.965</v>
          </cell>
          <cell r="F9">
            <v>37.965</v>
          </cell>
        </row>
        <row r="9">
          <cell r="H9">
            <v>4.56010000000001</v>
          </cell>
          <cell r="I9">
            <v>0.120113262215198</v>
          </cell>
          <cell r="J9">
            <v>0.13</v>
          </cell>
        </row>
        <row r="9">
          <cell r="M9" t="str">
            <v>主导</v>
          </cell>
          <cell r="N9" t="str">
            <v>史菁霞团队</v>
          </cell>
          <cell r="O9" t="str">
            <v>谢复欣</v>
          </cell>
          <cell r="P9" t="str">
            <v>过往已完结</v>
          </cell>
        </row>
        <row r="9">
          <cell r="T9">
            <v>37.965</v>
          </cell>
          <cell r="U9">
            <v>0</v>
          </cell>
          <cell r="V9">
            <v>0</v>
          </cell>
        </row>
        <row r="9">
          <cell r="AA9">
            <v>0</v>
          </cell>
        </row>
        <row r="9">
          <cell r="AD9">
            <v>0</v>
          </cell>
          <cell r="AE9">
            <v>0</v>
          </cell>
          <cell r="AF9">
            <v>0</v>
          </cell>
          <cell r="AG9">
            <v>0</v>
          </cell>
          <cell r="AH9">
            <v>0</v>
          </cell>
          <cell r="AI9">
            <v>0</v>
          </cell>
          <cell r="AJ9">
            <v>0</v>
          </cell>
          <cell r="AK9">
            <v>0</v>
          </cell>
          <cell r="AL9">
            <v>0</v>
          </cell>
        </row>
        <row r="9">
          <cell r="AW9">
            <v>37.465</v>
          </cell>
          <cell r="AX9">
            <v>0</v>
          </cell>
          <cell r="AY9">
            <v>0.5</v>
          </cell>
          <cell r="AZ9">
            <v>0.5</v>
          </cell>
        </row>
        <row r="9">
          <cell r="BQ9" t="str">
            <v>中铁十四局集团大盾构工程有限公司</v>
          </cell>
        </row>
        <row r="9">
          <cell r="CA9">
            <v>0</v>
          </cell>
          <cell r="CB9">
            <v>0</v>
          </cell>
          <cell r="CC9">
            <v>0</v>
          </cell>
          <cell r="CD9">
            <v>0</v>
          </cell>
          <cell r="CE9">
            <v>0</v>
          </cell>
          <cell r="CF9">
            <v>0</v>
          </cell>
          <cell r="CG9">
            <v>0</v>
          </cell>
          <cell r="CH9">
            <v>0</v>
          </cell>
          <cell r="CI9">
            <v>0</v>
          </cell>
          <cell r="CJ9">
            <v>0</v>
          </cell>
          <cell r="CK9">
            <v>0</v>
          </cell>
          <cell r="CL9">
            <v>0</v>
          </cell>
        </row>
        <row r="9">
          <cell r="DA9">
            <v>0</v>
          </cell>
          <cell r="DB9">
            <v>0</v>
          </cell>
          <cell r="DC9">
            <v>0</v>
          </cell>
          <cell r="DD9">
            <v>0</v>
          </cell>
          <cell r="DE9">
            <v>0</v>
          </cell>
          <cell r="DF9">
            <v>0</v>
          </cell>
          <cell r="DG9">
            <v>0</v>
          </cell>
          <cell r="DH9">
            <v>0</v>
          </cell>
          <cell r="DI9">
            <v>0</v>
          </cell>
          <cell r="DJ9">
            <v>0</v>
          </cell>
          <cell r="DK9">
            <v>0</v>
          </cell>
          <cell r="DL9">
            <v>0</v>
          </cell>
        </row>
        <row r="10">
          <cell r="A10">
            <v>6</v>
          </cell>
          <cell r="B10" t="str">
            <v>数字建造中心</v>
          </cell>
          <cell r="C10" t="str">
            <v>ZHT2021122200155</v>
          </cell>
          <cell r="D10" t="str">
            <v>上海市域铁路机场联络线 1 标一分部中铁二十四局集团有限公司智慧工地项目系统集成及技术服务补充合同</v>
          </cell>
          <cell r="E10">
            <v>6.4749</v>
          </cell>
          <cell r="F10">
            <v>6.4749</v>
          </cell>
        </row>
        <row r="10">
          <cell r="H10">
            <v>4.2749</v>
          </cell>
          <cell r="I10">
            <v>0.660226412763131</v>
          </cell>
          <cell r="J10">
            <v>0.13</v>
          </cell>
        </row>
        <row r="10">
          <cell r="M10" t="str">
            <v>主导</v>
          </cell>
          <cell r="N10" t="str">
            <v>史菁霞团队</v>
          </cell>
          <cell r="O10" t="str">
            <v>谢复欣</v>
          </cell>
          <cell r="P10" t="str">
            <v>过往已完结</v>
          </cell>
        </row>
        <row r="10">
          <cell r="T10">
            <v>6.4749</v>
          </cell>
          <cell r="U10">
            <v>0</v>
          </cell>
          <cell r="V10">
            <v>0</v>
          </cell>
        </row>
        <row r="10">
          <cell r="AA10">
            <v>0</v>
          </cell>
        </row>
        <row r="10">
          <cell r="AD10">
            <v>0</v>
          </cell>
          <cell r="AE10">
            <v>0</v>
          </cell>
          <cell r="AF10">
            <v>0</v>
          </cell>
          <cell r="AG10">
            <v>0</v>
          </cell>
          <cell r="AH10">
            <v>0</v>
          </cell>
          <cell r="AI10">
            <v>0</v>
          </cell>
          <cell r="AJ10">
            <v>0</v>
          </cell>
          <cell r="AK10">
            <v>0</v>
          </cell>
          <cell r="AL10">
            <v>0</v>
          </cell>
        </row>
        <row r="10">
          <cell r="AW10">
            <v>5.895048</v>
          </cell>
          <cell r="AX10">
            <v>0.579852</v>
          </cell>
          <cell r="AY10">
            <v>0</v>
          </cell>
          <cell r="AZ10">
            <v>0</v>
          </cell>
        </row>
        <row r="10">
          <cell r="BQ10" t="str">
            <v>中铁二十四局集团有限公司</v>
          </cell>
        </row>
        <row r="10">
          <cell r="CA10">
            <v>0</v>
          </cell>
          <cell r="CB10">
            <v>0</v>
          </cell>
          <cell r="CC10">
            <v>0</v>
          </cell>
          <cell r="CD10">
            <v>0</v>
          </cell>
          <cell r="CE10">
            <v>0</v>
          </cell>
          <cell r="CF10">
            <v>0</v>
          </cell>
          <cell r="CG10">
            <v>0</v>
          </cell>
          <cell r="CH10">
            <v>0</v>
          </cell>
          <cell r="CI10">
            <v>0</v>
          </cell>
          <cell r="CJ10">
            <v>0</v>
          </cell>
          <cell r="CK10">
            <v>0</v>
          </cell>
          <cell r="CL10">
            <v>0</v>
          </cell>
        </row>
        <row r="10">
          <cell r="DA10">
            <v>0</v>
          </cell>
          <cell r="DB10">
            <v>0.579852</v>
          </cell>
          <cell r="DC10">
            <v>0</v>
          </cell>
          <cell r="DD10">
            <v>0</v>
          </cell>
          <cell r="DE10">
            <v>0</v>
          </cell>
          <cell r="DF10">
            <v>0</v>
          </cell>
          <cell r="DG10">
            <v>0</v>
          </cell>
          <cell r="DH10">
            <v>0</v>
          </cell>
          <cell r="DI10">
            <v>0</v>
          </cell>
          <cell r="DJ10">
            <v>0</v>
          </cell>
          <cell r="DK10">
            <v>0</v>
          </cell>
          <cell r="DL10">
            <v>0</v>
          </cell>
        </row>
        <row r="11">
          <cell r="A11">
            <v>7</v>
          </cell>
          <cell r="B11" t="str">
            <v>数字建造中心</v>
          </cell>
          <cell r="C11" t="str">
            <v>ZHT2022091400074</v>
          </cell>
          <cell r="D11" t="str">
            <v>上海市域铁路机场联络线1标一分部 中铁二十四局集团有限公司智慧工地项目</v>
          </cell>
          <cell r="E11">
            <v>15.6584</v>
          </cell>
          <cell r="F11">
            <v>15.6584</v>
          </cell>
        </row>
        <row r="11">
          <cell r="H11">
            <v>5.6584</v>
          </cell>
          <cell r="I11">
            <v>0.361365145864201</v>
          </cell>
          <cell r="J11">
            <v>0.106927074187527</v>
          </cell>
        </row>
        <row r="11">
          <cell r="M11" t="str">
            <v>主导</v>
          </cell>
          <cell r="N11" t="str">
            <v>史菁霞团队</v>
          </cell>
          <cell r="O11" t="str">
            <v>谢复欣</v>
          </cell>
          <cell r="P11" t="str">
            <v>过往已完结</v>
          </cell>
        </row>
        <row r="11">
          <cell r="T11">
            <v>15.6584</v>
          </cell>
          <cell r="U11">
            <v>0</v>
          </cell>
          <cell r="V11">
            <v>0</v>
          </cell>
        </row>
        <row r="11">
          <cell r="AA11">
            <v>0</v>
          </cell>
        </row>
        <row r="11">
          <cell r="AD11">
            <v>0</v>
          </cell>
          <cell r="AE11">
            <v>0</v>
          </cell>
          <cell r="AF11">
            <v>0</v>
          </cell>
          <cell r="AG11">
            <v>0</v>
          </cell>
          <cell r="AH11">
            <v>0</v>
          </cell>
          <cell r="AI11">
            <v>0</v>
          </cell>
          <cell r="AJ11">
            <v>0</v>
          </cell>
          <cell r="AK11">
            <v>0</v>
          </cell>
          <cell r="AL11">
            <v>0</v>
          </cell>
        </row>
        <row r="11">
          <cell r="AW11">
            <v>0</v>
          </cell>
          <cell r="AX11">
            <v>4.420148</v>
          </cell>
          <cell r="AY11">
            <v>11.238252</v>
          </cell>
          <cell r="AZ11">
            <v>11.238252</v>
          </cell>
        </row>
        <row r="11">
          <cell r="BQ11" t="str">
            <v>中铁二十四局集团有限公司</v>
          </cell>
        </row>
        <row r="11">
          <cell r="CA11">
            <v>0</v>
          </cell>
          <cell r="CB11">
            <v>0</v>
          </cell>
          <cell r="CC11">
            <v>0</v>
          </cell>
          <cell r="CD11">
            <v>0</v>
          </cell>
          <cell r="CE11">
            <v>0</v>
          </cell>
          <cell r="CF11">
            <v>0</v>
          </cell>
          <cell r="CG11">
            <v>0</v>
          </cell>
          <cell r="CH11">
            <v>0</v>
          </cell>
          <cell r="CI11">
            <v>0</v>
          </cell>
          <cell r="CJ11">
            <v>0</v>
          </cell>
          <cell r="CK11">
            <v>0</v>
          </cell>
          <cell r="CL11">
            <v>0</v>
          </cell>
        </row>
        <row r="11">
          <cell r="DA11">
            <v>0</v>
          </cell>
          <cell r="DB11">
            <v>4.420148</v>
          </cell>
          <cell r="DC11">
            <v>0</v>
          </cell>
          <cell r="DD11">
            <v>0</v>
          </cell>
          <cell r="DE11">
            <v>0</v>
          </cell>
          <cell r="DF11">
            <v>0</v>
          </cell>
          <cell r="DG11">
            <v>0</v>
          </cell>
          <cell r="DH11">
            <v>0</v>
          </cell>
          <cell r="DI11">
            <v>0</v>
          </cell>
          <cell r="DJ11">
            <v>0</v>
          </cell>
          <cell r="DK11">
            <v>0</v>
          </cell>
          <cell r="DL11">
            <v>0</v>
          </cell>
        </row>
        <row r="12">
          <cell r="A12">
            <v>8</v>
          </cell>
          <cell r="B12" t="str">
            <v>数字建造中心</v>
          </cell>
          <cell r="C12" t="str">
            <v>ZHT2021070800080</v>
          </cell>
          <cell r="D12" t="str">
            <v>南湖区老（旧）住宅区改造提升专项工程（二期）第二批次设计采购施工总承包(EPC)项目施工阶段的BIM应用技术</v>
          </cell>
          <cell r="E12">
            <v>255.8</v>
          </cell>
          <cell r="F12">
            <v>255.8</v>
          </cell>
        </row>
        <row r="12">
          <cell r="H12">
            <v>215.48</v>
          </cell>
          <cell r="I12">
            <v>0.842376856919468</v>
          </cell>
          <cell r="J12">
            <v>0.06</v>
          </cell>
        </row>
        <row r="12">
          <cell r="M12" t="str">
            <v>主导</v>
          </cell>
          <cell r="N12" t="str">
            <v>孔祥平团队</v>
          </cell>
          <cell r="O12" t="str">
            <v>卜宝翔</v>
          </cell>
          <cell r="P12" t="str">
            <v>过往已完结</v>
          </cell>
        </row>
        <row r="12">
          <cell r="T12">
            <v>255.8</v>
          </cell>
          <cell r="U12">
            <v>0</v>
          </cell>
          <cell r="V12">
            <v>0</v>
          </cell>
        </row>
        <row r="12">
          <cell r="AA12">
            <v>0</v>
          </cell>
          <cell r="AB12">
            <v>0</v>
          </cell>
        </row>
        <row r="12">
          <cell r="AD12">
            <v>0</v>
          </cell>
          <cell r="AE12">
            <v>0</v>
          </cell>
          <cell r="AF12">
            <v>0</v>
          </cell>
          <cell r="AG12">
            <v>0</v>
          </cell>
          <cell r="AH12">
            <v>0</v>
          </cell>
          <cell r="AI12">
            <v>0</v>
          </cell>
          <cell r="AJ12">
            <v>0</v>
          </cell>
          <cell r="AK12">
            <v>0</v>
          </cell>
          <cell r="AL12">
            <v>0</v>
          </cell>
        </row>
        <row r="12">
          <cell r="AW12">
            <v>153.48</v>
          </cell>
          <cell r="AX12">
            <v>0</v>
          </cell>
          <cell r="AY12">
            <v>102.32</v>
          </cell>
          <cell r="AZ12">
            <v>102.32</v>
          </cell>
        </row>
        <row r="12">
          <cell r="BQ12" t="str">
            <v>上海市城市建设设计研究总院（集团）有限公司</v>
          </cell>
        </row>
        <row r="12">
          <cell r="CA12">
            <v>0</v>
          </cell>
          <cell r="CB12">
            <v>0</v>
          </cell>
          <cell r="CC12">
            <v>0</v>
          </cell>
          <cell r="CD12">
            <v>0</v>
          </cell>
          <cell r="CE12">
            <v>0</v>
          </cell>
          <cell r="CF12">
            <v>0</v>
          </cell>
          <cell r="CG12">
            <v>0</v>
          </cell>
          <cell r="CH12">
            <v>0</v>
          </cell>
          <cell r="CI12">
            <v>0</v>
          </cell>
          <cell r="CJ12">
            <v>0</v>
          </cell>
          <cell r="CK12">
            <v>0</v>
          </cell>
          <cell r="CL12">
            <v>0</v>
          </cell>
        </row>
        <row r="12">
          <cell r="DA12">
            <v>0</v>
          </cell>
          <cell r="DB12">
            <v>0</v>
          </cell>
          <cell r="DC12">
            <v>0</v>
          </cell>
          <cell r="DD12">
            <v>0</v>
          </cell>
          <cell r="DE12">
            <v>0</v>
          </cell>
          <cell r="DF12">
            <v>0</v>
          </cell>
          <cell r="DG12">
            <v>0</v>
          </cell>
          <cell r="DH12">
            <v>0</v>
          </cell>
          <cell r="DI12">
            <v>0</v>
          </cell>
          <cell r="DJ12">
            <v>0</v>
          </cell>
          <cell r="DK12">
            <v>0</v>
          </cell>
          <cell r="DL12">
            <v>0</v>
          </cell>
        </row>
        <row r="13">
          <cell r="A13">
            <v>9</v>
          </cell>
          <cell r="B13" t="str">
            <v>数字建造中心</v>
          </cell>
          <cell r="C13" t="str">
            <v>ZHT2021120100139</v>
          </cell>
          <cell r="D13" t="str">
            <v>虹桥商务区核心区民防工程BIM运管平台开发技术服务</v>
          </cell>
          <cell r="E13">
            <v>146.04</v>
          </cell>
          <cell r="F13">
            <v>146.04</v>
          </cell>
        </row>
        <row r="13">
          <cell r="H13">
            <v>71.04</v>
          </cell>
          <cell r="I13">
            <v>0.486442070665571</v>
          </cell>
          <cell r="J13">
            <v>0.06</v>
          </cell>
        </row>
        <row r="13">
          <cell r="M13" t="str">
            <v>主导</v>
          </cell>
          <cell r="N13" t="str">
            <v>孔祥平团队</v>
          </cell>
          <cell r="O13" t="str">
            <v>孔祥平</v>
          </cell>
          <cell r="P13" t="str">
            <v>过往已完结</v>
          </cell>
        </row>
        <row r="13">
          <cell r="T13">
            <v>146.04</v>
          </cell>
          <cell r="U13">
            <v>0</v>
          </cell>
          <cell r="V13">
            <v>0</v>
          </cell>
        </row>
        <row r="13">
          <cell r="AA13">
            <v>0</v>
          </cell>
          <cell r="AB13">
            <v>0</v>
          </cell>
        </row>
        <row r="13">
          <cell r="AD13">
            <v>0</v>
          </cell>
          <cell r="AE13">
            <v>0</v>
          </cell>
          <cell r="AF13">
            <v>0</v>
          </cell>
          <cell r="AG13">
            <v>0</v>
          </cell>
          <cell r="AH13">
            <v>0</v>
          </cell>
          <cell r="AI13">
            <v>0</v>
          </cell>
          <cell r="AJ13">
            <v>0</v>
          </cell>
          <cell r="AK13">
            <v>0</v>
          </cell>
          <cell r="AL13">
            <v>0</v>
          </cell>
        </row>
        <row r="13">
          <cell r="AW13">
            <v>0</v>
          </cell>
          <cell r="AX13">
            <v>0</v>
          </cell>
          <cell r="AY13">
            <v>146.04</v>
          </cell>
          <cell r="AZ13">
            <v>146.04</v>
          </cell>
        </row>
        <row r="13">
          <cell r="BB13">
            <v>110</v>
          </cell>
        </row>
        <row r="13">
          <cell r="BQ13" t="str">
            <v>上海瀚通建设工程有限公司</v>
          </cell>
        </row>
        <row r="13">
          <cell r="CA13">
            <v>0</v>
          </cell>
          <cell r="CB13">
            <v>0</v>
          </cell>
          <cell r="CC13">
            <v>0</v>
          </cell>
          <cell r="CD13">
            <v>0</v>
          </cell>
          <cell r="CE13">
            <v>0</v>
          </cell>
          <cell r="CF13">
            <v>0</v>
          </cell>
          <cell r="CG13">
            <v>0</v>
          </cell>
          <cell r="CH13">
            <v>0</v>
          </cell>
          <cell r="CI13">
            <v>0</v>
          </cell>
          <cell r="CJ13">
            <v>0</v>
          </cell>
          <cell r="CK13">
            <v>0</v>
          </cell>
          <cell r="CL13">
            <v>0</v>
          </cell>
        </row>
        <row r="13">
          <cell r="DA13">
            <v>0</v>
          </cell>
          <cell r="DB13">
            <v>0</v>
          </cell>
          <cell r="DC13">
            <v>0</v>
          </cell>
          <cell r="DD13">
            <v>0</v>
          </cell>
          <cell r="DE13">
            <v>0</v>
          </cell>
          <cell r="DF13">
            <v>0</v>
          </cell>
          <cell r="DG13">
            <v>0</v>
          </cell>
          <cell r="DH13">
            <v>0</v>
          </cell>
          <cell r="DI13">
            <v>0</v>
          </cell>
          <cell r="DJ13">
            <v>0</v>
          </cell>
          <cell r="DK13">
            <v>0</v>
          </cell>
          <cell r="DL13">
            <v>0</v>
          </cell>
        </row>
        <row r="14">
          <cell r="A14">
            <v>10</v>
          </cell>
          <cell r="B14" t="str">
            <v>数字建造中心</v>
          </cell>
          <cell r="C14" t="str">
            <v>ZHT2021120100140</v>
          </cell>
          <cell r="D14" t="str">
            <v>虹桥商务区核心区民防工程弱电智能化改造硬件采购</v>
          </cell>
          <cell r="E14">
            <v>74.12854</v>
          </cell>
          <cell r="F14">
            <v>74.12854</v>
          </cell>
        </row>
        <row r="14">
          <cell r="H14">
            <v>14.31164</v>
          </cell>
          <cell r="I14">
            <v>0.193065181102987</v>
          </cell>
          <cell r="J14">
            <v>0.13</v>
          </cell>
        </row>
        <row r="14">
          <cell r="M14" t="str">
            <v>主导</v>
          </cell>
          <cell r="N14" t="str">
            <v>孔祥平团队</v>
          </cell>
          <cell r="O14" t="str">
            <v>孔祥平</v>
          </cell>
          <cell r="P14" t="str">
            <v>过往已完结</v>
          </cell>
        </row>
        <row r="14">
          <cell r="T14">
            <v>74.12854</v>
          </cell>
          <cell r="U14">
            <v>0</v>
          </cell>
          <cell r="V14">
            <v>0</v>
          </cell>
        </row>
        <row r="14">
          <cell r="AA14">
            <v>0</v>
          </cell>
          <cell r="AB14">
            <v>0</v>
          </cell>
        </row>
        <row r="14">
          <cell r="AD14">
            <v>0</v>
          </cell>
          <cell r="AE14">
            <v>0</v>
          </cell>
          <cell r="AF14">
            <v>0</v>
          </cell>
          <cell r="AG14">
            <v>0</v>
          </cell>
          <cell r="AH14">
            <v>0</v>
          </cell>
          <cell r="AI14">
            <v>0</v>
          </cell>
          <cell r="AJ14">
            <v>0</v>
          </cell>
          <cell r="AK14">
            <v>0</v>
          </cell>
          <cell r="AL14">
            <v>0</v>
          </cell>
        </row>
        <row r="14">
          <cell r="AW14">
            <v>37</v>
          </cell>
          <cell r="AX14">
            <v>0</v>
          </cell>
          <cell r="AY14">
            <v>37.12854</v>
          </cell>
          <cell r="AZ14">
            <v>37.12854</v>
          </cell>
        </row>
        <row r="14">
          <cell r="BB14">
            <v>37</v>
          </cell>
        </row>
        <row r="14">
          <cell r="BQ14" t="str">
            <v>上海瀚通建设工程有限公司</v>
          </cell>
        </row>
        <row r="14">
          <cell r="CA14">
            <v>0</v>
          </cell>
          <cell r="CB14">
            <v>0</v>
          </cell>
          <cell r="CC14">
            <v>0</v>
          </cell>
          <cell r="CD14">
            <v>0</v>
          </cell>
          <cell r="CE14">
            <v>0</v>
          </cell>
          <cell r="CF14">
            <v>0</v>
          </cell>
          <cell r="CG14">
            <v>0</v>
          </cell>
          <cell r="CH14">
            <v>0</v>
          </cell>
          <cell r="CI14">
            <v>0</v>
          </cell>
          <cell r="CJ14">
            <v>0</v>
          </cell>
          <cell r="CK14">
            <v>0</v>
          </cell>
          <cell r="CL14">
            <v>0</v>
          </cell>
        </row>
        <row r="14">
          <cell r="DA14">
            <v>0</v>
          </cell>
          <cell r="DB14">
            <v>0</v>
          </cell>
          <cell r="DC14">
            <v>0</v>
          </cell>
          <cell r="DD14">
            <v>0</v>
          </cell>
          <cell r="DE14">
            <v>0</v>
          </cell>
          <cell r="DF14">
            <v>0</v>
          </cell>
          <cell r="DG14">
            <v>0</v>
          </cell>
          <cell r="DH14">
            <v>0</v>
          </cell>
          <cell r="DI14">
            <v>0</v>
          </cell>
          <cell r="DJ14">
            <v>0</v>
          </cell>
          <cell r="DK14">
            <v>0</v>
          </cell>
          <cell r="DL14">
            <v>0</v>
          </cell>
        </row>
        <row r="15">
          <cell r="A15">
            <v>11</v>
          </cell>
          <cell r="B15" t="str">
            <v>数字建造中心</v>
          </cell>
          <cell r="C15" t="str">
            <v>ZHT2021020200008</v>
          </cell>
          <cell r="D15" t="str">
            <v>南湖区老（旧）住宅区改造提升专项工程（二期）方案设计、初步设计项目BIM技术应用</v>
          </cell>
          <cell r="E15">
            <v>138.4</v>
          </cell>
          <cell r="F15">
            <v>138.4</v>
          </cell>
        </row>
        <row r="15">
          <cell r="H15">
            <v>72.26</v>
          </cell>
          <cell r="I15">
            <v>0.522109826589595</v>
          </cell>
          <cell r="J15">
            <v>0.06</v>
          </cell>
        </row>
        <row r="15">
          <cell r="M15" t="str">
            <v>主导</v>
          </cell>
          <cell r="N15" t="str">
            <v>孔祥平团队</v>
          </cell>
          <cell r="O15" t="str">
            <v>卜宝翔</v>
          </cell>
          <cell r="P15" t="str">
            <v>过往已完结</v>
          </cell>
        </row>
        <row r="15">
          <cell r="T15">
            <v>138.4</v>
          </cell>
          <cell r="U15">
            <v>0</v>
          </cell>
          <cell r="V15">
            <v>0</v>
          </cell>
        </row>
        <row r="15">
          <cell r="AA15">
            <v>0</v>
          </cell>
          <cell r="AB15">
            <v>0</v>
          </cell>
        </row>
        <row r="15">
          <cell r="AD15">
            <v>0</v>
          </cell>
          <cell r="AE15">
            <v>0</v>
          </cell>
          <cell r="AF15">
            <v>0</v>
          </cell>
          <cell r="AG15">
            <v>0</v>
          </cell>
          <cell r="AH15">
            <v>0</v>
          </cell>
          <cell r="AI15">
            <v>0</v>
          </cell>
          <cell r="AJ15">
            <v>0</v>
          </cell>
          <cell r="AK15">
            <v>0</v>
          </cell>
          <cell r="AL15">
            <v>0</v>
          </cell>
        </row>
        <row r="15">
          <cell r="AW15">
            <v>131.48</v>
          </cell>
          <cell r="AX15">
            <v>0</v>
          </cell>
          <cell r="AY15">
            <v>6.92000000000002</v>
          </cell>
          <cell r="AZ15">
            <v>6.92000000000002</v>
          </cell>
        </row>
        <row r="15">
          <cell r="BQ15" t="str">
            <v>上海市城市建设设计研究总院（集团）有限公司</v>
          </cell>
        </row>
        <row r="15">
          <cell r="CA15">
            <v>0</v>
          </cell>
          <cell r="CB15">
            <v>0</v>
          </cell>
          <cell r="CC15">
            <v>0</v>
          </cell>
          <cell r="CD15">
            <v>0</v>
          </cell>
          <cell r="CE15">
            <v>0</v>
          </cell>
          <cell r="CF15">
            <v>0</v>
          </cell>
          <cell r="CG15">
            <v>0</v>
          </cell>
          <cell r="CH15">
            <v>0</v>
          </cell>
          <cell r="CI15">
            <v>0</v>
          </cell>
          <cell r="CJ15">
            <v>0</v>
          </cell>
          <cell r="CK15">
            <v>0</v>
          </cell>
          <cell r="CL15">
            <v>0</v>
          </cell>
        </row>
        <row r="15">
          <cell r="DA15">
            <v>0</v>
          </cell>
          <cell r="DB15">
            <v>0</v>
          </cell>
          <cell r="DC15">
            <v>0</v>
          </cell>
          <cell r="DD15">
            <v>0</v>
          </cell>
          <cell r="DE15">
            <v>0</v>
          </cell>
          <cell r="DF15">
            <v>0</v>
          </cell>
          <cell r="DG15">
            <v>0</v>
          </cell>
          <cell r="DH15">
            <v>0</v>
          </cell>
          <cell r="DI15">
            <v>0</v>
          </cell>
          <cell r="DJ15">
            <v>0</v>
          </cell>
          <cell r="DK15">
            <v>0</v>
          </cell>
          <cell r="DL15">
            <v>0</v>
          </cell>
        </row>
        <row r="16">
          <cell r="A16">
            <v>12</v>
          </cell>
          <cell r="B16" t="str">
            <v>数字建造中心</v>
          </cell>
          <cell r="C16" t="str">
            <v>ZHT2021081200096</v>
          </cell>
          <cell r="D16" t="str">
            <v>嘉兴经济技术开发区污水管网智能感知系统项目 技术服务协议</v>
          </cell>
          <cell r="E16">
            <v>430.65</v>
          </cell>
          <cell r="F16">
            <v>430.65</v>
          </cell>
        </row>
        <row r="16">
          <cell r="H16">
            <v>308.8425</v>
          </cell>
          <cell r="I16">
            <v>0.71715430163706</v>
          </cell>
          <cell r="J16">
            <v>0.06</v>
          </cell>
        </row>
        <row r="16">
          <cell r="M16" t="str">
            <v>主导</v>
          </cell>
          <cell r="N16" t="str">
            <v>孔祥平团队</v>
          </cell>
          <cell r="O16" t="str">
            <v>韩晓军</v>
          </cell>
          <cell r="P16" t="str">
            <v>过往已完结</v>
          </cell>
        </row>
        <row r="16">
          <cell r="T16">
            <v>430.65</v>
          </cell>
          <cell r="U16">
            <v>0</v>
          </cell>
          <cell r="V16">
            <v>0</v>
          </cell>
        </row>
        <row r="16">
          <cell r="AA16">
            <v>0</v>
          </cell>
          <cell r="AB16">
            <v>0</v>
          </cell>
        </row>
        <row r="16">
          <cell r="AD16">
            <v>0</v>
          </cell>
          <cell r="AE16">
            <v>0</v>
          </cell>
          <cell r="AF16">
            <v>0</v>
          </cell>
          <cell r="AG16">
            <v>0</v>
          </cell>
          <cell r="AH16">
            <v>0</v>
          </cell>
          <cell r="AI16">
            <v>0</v>
          </cell>
          <cell r="AJ16">
            <v>0</v>
          </cell>
          <cell r="AK16">
            <v>0</v>
          </cell>
          <cell r="AL16">
            <v>0</v>
          </cell>
        </row>
        <row r="16">
          <cell r="AW16">
            <v>346.22115</v>
          </cell>
          <cell r="AX16">
            <v>0</v>
          </cell>
          <cell r="AY16">
            <v>84.42885</v>
          </cell>
          <cell r="AZ16">
            <v>84.42885</v>
          </cell>
        </row>
        <row r="16">
          <cell r="BQ16" t="str">
            <v>上海市城市建设设计研究总院（集团）有限公司</v>
          </cell>
        </row>
        <row r="16">
          <cell r="CA16">
            <v>0</v>
          </cell>
          <cell r="CB16">
            <v>0</v>
          </cell>
          <cell r="CC16">
            <v>0</v>
          </cell>
          <cell r="CD16">
            <v>0</v>
          </cell>
          <cell r="CE16">
            <v>0</v>
          </cell>
          <cell r="CF16">
            <v>0</v>
          </cell>
          <cell r="CG16">
            <v>0</v>
          </cell>
          <cell r="CH16">
            <v>0</v>
          </cell>
          <cell r="CI16">
            <v>0</v>
          </cell>
          <cell r="CJ16">
            <v>0</v>
          </cell>
          <cell r="CK16">
            <v>0</v>
          </cell>
          <cell r="CL16">
            <v>0</v>
          </cell>
        </row>
        <row r="16">
          <cell r="DA16">
            <v>0</v>
          </cell>
          <cell r="DB16">
            <v>0</v>
          </cell>
          <cell r="DC16">
            <v>0</v>
          </cell>
          <cell r="DD16">
            <v>0</v>
          </cell>
          <cell r="DE16">
            <v>0</v>
          </cell>
          <cell r="DF16">
            <v>0</v>
          </cell>
          <cell r="DG16">
            <v>0</v>
          </cell>
          <cell r="DH16">
            <v>0</v>
          </cell>
          <cell r="DI16">
            <v>0</v>
          </cell>
          <cell r="DJ16">
            <v>0</v>
          </cell>
          <cell r="DK16">
            <v>0</v>
          </cell>
          <cell r="DL16">
            <v>0</v>
          </cell>
        </row>
        <row r="17">
          <cell r="A17">
            <v>13</v>
          </cell>
          <cell r="B17" t="str">
            <v>数字建造中心</v>
          </cell>
          <cell r="C17" t="str">
            <v>ZHT2021121000146</v>
          </cell>
          <cell r="D17" t="str">
            <v>秀洲区污水管网智能感知系统项目</v>
          </cell>
          <cell r="E17">
            <v>361.69</v>
          </cell>
          <cell r="F17">
            <v>361.69</v>
          </cell>
        </row>
        <row r="17">
          <cell r="H17">
            <v>261.69</v>
          </cell>
          <cell r="I17">
            <v>0.723520141557688</v>
          </cell>
          <cell r="J17">
            <v>0.06</v>
          </cell>
        </row>
        <row r="17">
          <cell r="M17" t="str">
            <v>主导</v>
          </cell>
          <cell r="N17" t="str">
            <v>孔祥平团队</v>
          </cell>
          <cell r="O17" t="str">
            <v>韩晓军</v>
          </cell>
          <cell r="P17" t="str">
            <v>过往已完结</v>
          </cell>
        </row>
        <row r="17">
          <cell r="T17">
            <v>361.69</v>
          </cell>
          <cell r="U17">
            <v>0</v>
          </cell>
          <cell r="V17">
            <v>0</v>
          </cell>
        </row>
        <row r="17">
          <cell r="AA17">
            <v>0</v>
          </cell>
          <cell r="AB17">
            <v>0</v>
          </cell>
        </row>
        <row r="17">
          <cell r="AD17">
            <v>0</v>
          </cell>
          <cell r="AE17">
            <v>0</v>
          </cell>
          <cell r="AF17">
            <v>0</v>
          </cell>
          <cell r="AG17">
            <v>0</v>
          </cell>
          <cell r="AH17">
            <v>0</v>
          </cell>
          <cell r="AI17">
            <v>0</v>
          </cell>
          <cell r="AJ17">
            <v>0</v>
          </cell>
          <cell r="AK17">
            <v>0</v>
          </cell>
          <cell r="AL17">
            <v>0</v>
          </cell>
        </row>
        <row r="17">
          <cell r="AW17">
            <v>319.6246</v>
          </cell>
          <cell r="AX17">
            <v>0</v>
          </cell>
          <cell r="AY17">
            <v>42.0654</v>
          </cell>
          <cell r="AZ17">
            <v>42.0654</v>
          </cell>
        </row>
        <row r="17">
          <cell r="BQ17" t="str">
            <v>浙江长三角城建有限公司</v>
          </cell>
        </row>
        <row r="17">
          <cell r="CA17">
            <v>0</v>
          </cell>
          <cell r="CB17">
            <v>0</v>
          </cell>
          <cell r="CC17">
            <v>0</v>
          </cell>
          <cell r="CD17">
            <v>0</v>
          </cell>
          <cell r="CE17">
            <v>0</v>
          </cell>
          <cell r="CF17">
            <v>0</v>
          </cell>
          <cell r="CG17">
            <v>0</v>
          </cell>
          <cell r="CH17">
            <v>0</v>
          </cell>
          <cell r="CI17">
            <v>0</v>
          </cell>
          <cell r="CJ17">
            <v>0</v>
          </cell>
          <cell r="CK17">
            <v>0</v>
          </cell>
          <cell r="CL17">
            <v>0</v>
          </cell>
        </row>
        <row r="17">
          <cell r="DA17">
            <v>0</v>
          </cell>
          <cell r="DB17">
            <v>0</v>
          </cell>
          <cell r="DC17">
            <v>0</v>
          </cell>
          <cell r="DD17">
            <v>0</v>
          </cell>
          <cell r="DE17">
            <v>0</v>
          </cell>
          <cell r="DF17">
            <v>0</v>
          </cell>
          <cell r="DG17">
            <v>0</v>
          </cell>
          <cell r="DH17">
            <v>0</v>
          </cell>
          <cell r="DI17">
            <v>0</v>
          </cell>
          <cell r="DJ17">
            <v>0</v>
          </cell>
          <cell r="DK17">
            <v>0</v>
          </cell>
          <cell r="DL17">
            <v>0</v>
          </cell>
        </row>
        <row r="18">
          <cell r="A18">
            <v>14</v>
          </cell>
          <cell r="B18" t="str">
            <v>数字建造中心</v>
          </cell>
          <cell r="C18" t="str">
            <v>ZHT2022092800082</v>
          </cell>
          <cell r="D18" t="str">
            <v>绍兴市二环南路智慧快速路智慧功能工程建设工程施工专业分包</v>
          </cell>
          <cell r="E18">
            <v>2827.8042</v>
          </cell>
          <cell r="F18">
            <v>2827.8042</v>
          </cell>
        </row>
        <row r="18">
          <cell r="H18">
            <v>44.3337000000001</v>
          </cell>
          <cell r="I18">
            <v>0.0156777827828391</v>
          </cell>
          <cell r="J18">
            <v>0.13</v>
          </cell>
        </row>
        <row r="18">
          <cell r="M18" t="str">
            <v>主导</v>
          </cell>
          <cell r="N18" t="str">
            <v>甘英聪团队</v>
          </cell>
          <cell r="O18" t="str">
            <v>卜宝翔</v>
          </cell>
          <cell r="P18" t="str">
            <v>过往已完结</v>
          </cell>
        </row>
        <row r="18">
          <cell r="T18">
            <v>2827.804199</v>
          </cell>
          <cell r="U18">
            <v>0</v>
          </cell>
          <cell r="V18">
            <v>9.99999883788405e-7</v>
          </cell>
        </row>
        <row r="18">
          <cell r="AA18">
            <v>0</v>
          </cell>
          <cell r="AB18">
            <v>0</v>
          </cell>
        </row>
        <row r="18">
          <cell r="AD18">
            <v>0</v>
          </cell>
          <cell r="AE18">
            <v>0</v>
          </cell>
          <cell r="AF18">
            <v>0</v>
          </cell>
          <cell r="AG18">
            <v>0</v>
          </cell>
          <cell r="AH18">
            <v>0</v>
          </cell>
          <cell r="AI18">
            <v>0</v>
          </cell>
          <cell r="AJ18">
            <v>0</v>
          </cell>
          <cell r="AK18">
            <v>0</v>
          </cell>
          <cell r="AL18">
            <v>0</v>
          </cell>
        </row>
        <row r="18">
          <cell r="AW18">
            <v>2415.2625</v>
          </cell>
          <cell r="AX18">
            <v>0</v>
          </cell>
          <cell r="AY18">
            <v>412.5417</v>
          </cell>
          <cell r="AZ18">
            <v>412.541699</v>
          </cell>
        </row>
        <row r="18">
          <cell r="BQ18" t="str">
            <v>中铁十一局集团有限公司
长业建设集团有限公司</v>
          </cell>
        </row>
        <row r="18">
          <cell r="CA18">
            <v>0</v>
          </cell>
          <cell r="CB18">
            <v>0</v>
          </cell>
          <cell r="CC18">
            <v>0</v>
          </cell>
          <cell r="CD18">
            <v>0</v>
          </cell>
          <cell r="CE18">
            <v>0</v>
          </cell>
          <cell r="CF18">
            <v>0</v>
          </cell>
          <cell r="CG18">
            <v>0</v>
          </cell>
          <cell r="CH18">
            <v>0</v>
          </cell>
          <cell r="CI18">
            <v>0</v>
          </cell>
          <cell r="CJ18">
            <v>0</v>
          </cell>
          <cell r="CK18">
            <v>0</v>
          </cell>
          <cell r="CL18">
            <v>0</v>
          </cell>
        </row>
        <row r="18">
          <cell r="DA18">
            <v>0</v>
          </cell>
          <cell r="DB18">
            <v>0</v>
          </cell>
          <cell r="DC18">
            <v>0</v>
          </cell>
          <cell r="DD18">
            <v>0</v>
          </cell>
          <cell r="DE18">
            <v>0</v>
          </cell>
          <cell r="DF18">
            <v>0</v>
          </cell>
          <cell r="DG18">
            <v>0</v>
          </cell>
          <cell r="DH18">
            <v>0</v>
          </cell>
          <cell r="DI18">
            <v>0</v>
          </cell>
          <cell r="DJ18">
            <v>0</v>
          </cell>
          <cell r="DK18">
            <v>0</v>
          </cell>
          <cell r="DL18">
            <v>0</v>
          </cell>
        </row>
        <row r="19">
          <cell r="A19">
            <v>15</v>
          </cell>
          <cell r="B19" t="str">
            <v>数字建造中心</v>
          </cell>
          <cell r="C19" t="str">
            <v>ZHT2022031000024</v>
          </cell>
          <cell r="D19" t="str">
            <v>秀洲区污水厂智能运维通用平台系统工程采购合同</v>
          </cell>
          <cell r="E19">
            <v>36.3648</v>
          </cell>
          <cell r="F19">
            <v>36.3648</v>
          </cell>
        </row>
        <row r="19">
          <cell r="H19">
            <v>36.3648</v>
          </cell>
          <cell r="I19">
            <v>1</v>
          </cell>
          <cell r="J19">
            <v>0.13</v>
          </cell>
        </row>
        <row r="19">
          <cell r="M19" t="str">
            <v>主导</v>
          </cell>
          <cell r="N19" t="str">
            <v>孔祥平团队</v>
          </cell>
          <cell r="O19" t="str">
            <v>孔祥平</v>
          </cell>
          <cell r="P19" t="str">
            <v>过往已完结</v>
          </cell>
        </row>
        <row r="19">
          <cell r="T19">
            <v>46.793087</v>
          </cell>
          <cell r="U19">
            <v>0</v>
          </cell>
          <cell r="V19">
            <v>-10.428287</v>
          </cell>
        </row>
        <row r="19">
          <cell r="AA19">
            <v>0</v>
          </cell>
          <cell r="AB19">
            <v>0</v>
          </cell>
        </row>
        <row r="19">
          <cell r="AD19">
            <v>0</v>
          </cell>
          <cell r="AE19">
            <v>0</v>
          </cell>
          <cell r="AF19">
            <v>0</v>
          </cell>
          <cell r="AG19">
            <v>0</v>
          </cell>
          <cell r="AH19">
            <v>0</v>
          </cell>
          <cell r="AI19">
            <v>0</v>
          </cell>
          <cell r="AJ19">
            <v>0</v>
          </cell>
          <cell r="AK19">
            <v>0</v>
          </cell>
          <cell r="AL19">
            <v>0</v>
          </cell>
        </row>
        <row r="19">
          <cell r="AW19">
            <v>0</v>
          </cell>
          <cell r="AX19">
            <v>0</v>
          </cell>
          <cell r="AY19">
            <v>36.3648</v>
          </cell>
          <cell r="AZ19">
            <v>46.793087</v>
          </cell>
        </row>
        <row r="19">
          <cell r="BC19">
            <v>36.3648</v>
          </cell>
        </row>
        <row r="19">
          <cell r="BQ19" t="str">
            <v>浙江长三角规划设计研究咨询有限公司</v>
          </cell>
        </row>
        <row r="19">
          <cell r="CA19">
            <v>0</v>
          </cell>
          <cell r="CB19">
            <v>0</v>
          </cell>
          <cell r="CC19">
            <v>0</v>
          </cell>
          <cell r="CD19">
            <v>0</v>
          </cell>
          <cell r="CE19">
            <v>0</v>
          </cell>
          <cell r="CF19">
            <v>0</v>
          </cell>
          <cell r="CG19">
            <v>0</v>
          </cell>
          <cell r="CH19">
            <v>0</v>
          </cell>
          <cell r="CI19">
            <v>0</v>
          </cell>
          <cell r="CJ19">
            <v>0</v>
          </cell>
          <cell r="CK19">
            <v>0</v>
          </cell>
          <cell r="CL19">
            <v>0</v>
          </cell>
        </row>
        <row r="19">
          <cell r="DA19">
            <v>0</v>
          </cell>
          <cell r="DB19">
            <v>0</v>
          </cell>
          <cell r="DC19">
            <v>0</v>
          </cell>
          <cell r="DD19">
            <v>0</v>
          </cell>
          <cell r="DE19">
            <v>0</v>
          </cell>
          <cell r="DF19">
            <v>0</v>
          </cell>
          <cell r="DG19">
            <v>0</v>
          </cell>
          <cell r="DH19">
            <v>0</v>
          </cell>
          <cell r="DI19">
            <v>0</v>
          </cell>
          <cell r="DJ19">
            <v>0</v>
          </cell>
          <cell r="DK19">
            <v>0</v>
          </cell>
          <cell r="DL19">
            <v>0</v>
          </cell>
        </row>
        <row r="20">
          <cell r="A20">
            <v>16</v>
          </cell>
          <cell r="B20" t="str">
            <v>数字建造中心</v>
          </cell>
          <cell r="C20" t="str">
            <v>ZHT2022051300039</v>
          </cell>
          <cell r="D20" t="str">
            <v>妈湾隧道1标数字孪生工地项目</v>
          </cell>
          <cell r="E20">
            <v>43</v>
          </cell>
          <cell r="F20">
            <v>10.75</v>
          </cell>
        </row>
        <row r="20">
          <cell r="H20">
            <v>10.75</v>
          </cell>
          <cell r="I20">
            <v>1</v>
          </cell>
          <cell r="J20">
            <v>0.06</v>
          </cell>
        </row>
        <row r="20">
          <cell r="M20">
            <v>0</v>
          </cell>
          <cell r="N20" t="str">
            <v>许清亮团队</v>
          </cell>
          <cell r="O20" t="str">
            <v>明艳丽</v>
          </cell>
          <cell r="P20" t="str">
            <v>过往已完结</v>
          </cell>
        </row>
        <row r="20">
          <cell r="T20">
            <v>43</v>
          </cell>
          <cell r="U20">
            <v>0</v>
          </cell>
          <cell r="V20">
            <v>0</v>
          </cell>
        </row>
        <row r="20">
          <cell r="AA20">
            <v>0</v>
          </cell>
          <cell r="AB20">
            <v>0</v>
          </cell>
        </row>
        <row r="20">
          <cell r="AD20">
            <v>0</v>
          </cell>
          <cell r="AE20">
            <v>0</v>
          </cell>
          <cell r="AF20">
            <v>0</v>
          </cell>
          <cell r="AG20">
            <v>0</v>
          </cell>
          <cell r="AH20">
            <v>0</v>
          </cell>
          <cell r="AI20">
            <v>0</v>
          </cell>
          <cell r="AJ20">
            <v>0</v>
          </cell>
          <cell r="AK20">
            <v>0</v>
          </cell>
          <cell r="AL20">
            <v>0</v>
          </cell>
        </row>
        <row r="20">
          <cell r="AW20">
            <v>38.7</v>
          </cell>
          <cell r="AX20">
            <v>0</v>
          </cell>
          <cell r="AY20">
            <v>4.3</v>
          </cell>
          <cell r="AZ20">
            <v>4.3</v>
          </cell>
        </row>
        <row r="20">
          <cell r="BQ20" t="str">
            <v>上海隧道工程有限公司</v>
          </cell>
        </row>
        <row r="20">
          <cell r="CA20">
            <v>0</v>
          </cell>
          <cell r="CB20">
            <v>0</v>
          </cell>
          <cell r="CC20">
            <v>0</v>
          </cell>
          <cell r="CD20">
            <v>0</v>
          </cell>
          <cell r="CE20">
            <v>0</v>
          </cell>
          <cell r="CF20">
            <v>0</v>
          </cell>
          <cell r="CG20">
            <v>0</v>
          </cell>
          <cell r="CH20">
            <v>0</v>
          </cell>
          <cell r="CI20">
            <v>0</v>
          </cell>
          <cell r="CJ20">
            <v>0</v>
          </cell>
          <cell r="CK20">
            <v>0</v>
          </cell>
          <cell r="CL20">
            <v>0</v>
          </cell>
        </row>
        <row r="20">
          <cell r="DA20">
            <v>0</v>
          </cell>
          <cell r="DB20">
            <v>0</v>
          </cell>
          <cell r="DC20">
            <v>0</v>
          </cell>
          <cell r="DD20">
            <v>0</v>
          </cell>
          <cell r="DE20">
            <v>0</v>
          </cell>
          <cell r="DF20">
            <v>0</v>
          </cell>
          <cell r="DG20">
            <v>0</v>
          </cell>
          <cell r="DH20">
            <v>0</v>
          </cell>
          <cell r="DI20">
            <v>0</v>
          </cell>
          <cell r="DJ20">
            <v>0</v>
          </cell>
          <cell r="DK20">
            <v>0</v>
          </cell>
          <cell r="DL20">
            <v>0</v>
          </cell>
        </row>
        <row r="21">
          <cell r="A21">
            <v>17</v>
          </cell>
          <cell r="B21" t="str">
            <v>数字建造中心</v>
          </cell>
          <cell r="C21" t="str">
            <v>ZHT2022121900115</v>
          </cell>
          <cell r="D21" t="str">
            <v>嘉兴港区智慧污水（化工园区）平台项目BIM系统 服务之AR/MR咨询项目</v>
          </cell>
          <cell r="E21">
            <v>48</v>
          </cell>
          <cell r="F21">
            <v>29.76</v>
          </cell>
        </row>
        <row r="21">
          <cell r="H21">
            <v>29.76</v>
          </cell>
          <cell r="I21">
            <v>1</v>
          </cell>
          <cell r="J21">
            <v>0.06</v>
          </cell>
        </row>
        <row r="21">
          <cell r="M21">
            <v>0</v>
          </cell>
          <cell r="N21">
            <v>0</v>
          </cell>
          <cell r="O21" t="str">
            <v>林健</v>
          </cell>
          <cell r="P21" t="str">
            <v>过往已完结</v>
          </cell>
        </row>
        <row r="21">
          <cell r="T21">
            <v>48</v>
          </cell>
          <cell r="U21">
            <v>0</v>
          </cell>
          <cell r="V21">
            <v>0</v>
          </cell>
        </row>
        <row r="21">
          <cell r="AA21">
            <v>0</v>
          </cell>
          <cell r="AB21">
            <v>0</v>
          </cell>
        </row>
        <row r="21">
          <cell r="AD21">
            <v>0</v>
          </cell>
          <cell r="AE21">
            <v>0</v>
          </cell>
          <cell r="AF21">
            <v>0</v>
          </cell>
          <cell r="AG21">
            <v>0</v>
          </cell>
          <cell r="AH21">
            <v>0</v>
          </cell>
          <cell r="AI21">
            <v>0</v>
          </cell>
          <cell r="AJ21">
            <v>0</v>
          </cell>
          <cell r="AK21">
            <v>0</v>
          </cell>
          <cell r="AL21">
            <v>0</v>
          </cell>
        </row>
        <row r="21">
          <cell r="AW21">
            <v>43.2</v>
          </cell>
          <cell r="AX21">
            <v>0</v>
          </cell>
          <cell r="AY21">
            <v>4.8</v>
          </cell>
          <cell r="AZ21">
            <v>4.8</v>
          </cell>
        </row>
        <row r="21">
          <cell r="BQ21" t="str">
            <v>浙江长三角规划设计研究咨询有限公司</v>
          </cell>
        </row>
        <row r="21">
          <cell r="CA21">
            <v>0</v>
          </cell>
          <cell r="CB21">
            <v>0</v>
          </cell>
          <cell r="CC21">
            <v>0</v>
          </cell>
          <cell r="CD21">
            <v>0</v>
          </cell>
          <cell r="CE21">
            <v>0</v>
          </cell>
          <cell r="CF21">
            <v>0</v>
          </cell>
          <cell r="CG21">
            <v>0</v>
          </cell>
          <cell r="CH21">
            <v>0</v>
          </cell>
          <cell r="CI21">
            <v>0</v>
          </cell>
          <cell r="CJ21">
            <v>0</v>
          </cell>
          <cell r="CK21">
            <v>0</v>
          </cell>
          <cell r="CL21">
            <v>0</v>
          </cell>
        </row>
        <row r="21">
          <cell r="DA21">
            <v>0</v>
          </cell>
          <cell r="DB21">
            <v>0</v>
          </cell>
          <cell r="DC21">
            <v>0</v>
          </cell>
          <cell r="DD21">
            <v>0</v>
          </cell>
          <cell r="DE21">
            <v>0</v>
          </cell>
          <cell r="DF21">
            <v>0</v>
          </cell>
          <cell r="DG21">
            <v>0</v>
          </cell>
          <cell r="DH21">
            <v>0</v>
          </cell>
          <cell r="DI21">
            <v>0</v>
          </cell>
          <cell r="DJ21">
            <v>0</v>
          </cell>
          <cell r="DK21">
            <v>0</v>
          </cell>
          <cell r="DL21">
            <v>0</v>
          </cell>
        </row>
        <row r="22">
          <cell r="A22">
            <v>18</v>
          </cell>
          <cell r="B22" t="str">
            <v>数字建造中心</v>
          </cell>
          <cell r="C22" t="str">
            <v>ZHT2023032900030</v>
          </cell>
          <cell r="D22" t="str">
            <v>妈湾跨海通道 1 标数字孪生工地</v>
          </cell>
          <cell r="E22">
            <v>81.71</v>
          </cell>
          <cell r="F22">
            <v>23.89641634</v>
          </cell>
        </row>
        <row r="22">
          <cell r="H22">
            <v>23.89641634</v>
          </cell>
          <cell r="I22">
            <v>1</v>
          </cell>
          <cell r="J22">
            <v>0.0848211299099126</v>
          </cell>
        </row>
        <row r="22">
          <cell r="M22">
            <v>0</v>
          </cell>
          <cell r="N22" t="str">
            <v>许清亮团队</v>
          </cell>
          <cell r="O22" t="str">
            <v>明艳丽</v>
          </cell>
          <cell r="P22" t="str">
            <v>过往已完结</v>
          </cell>
        </row>
        <row r="22">
          <cell r="T22">
            <v>81.71</v>
          </cell>
          <cell r="U22">
            <v>0</v>
          </cell>
          <cell r="V22">
            <v>0</v>
          </cell>
        </row>
        <row r="22">
          <cell r="AA22">
            <v>0</v>
          </cell>
          <cell r="AB22">
            <v>0</v>
          </cell>
        </row>
        <row r="22">
          <cell r="AD22">
            <v>0</v>
          </cell>
          <cell r="AE22">
            <v>0</v>
          </cell>
          <cell r="AF22">
            <v>0</v>
          </cell>
          <cell r="AG22">
            <v>0</v>
          </cell>
          <cell r="AH22">
            <v>0</v>
          </cell>
          <cell r="AI22">
            <v>0</v>
          </cell>
          <cell r="AJ22">
            <v>0</v>
          </cell>
          <cell r="AK22">
            <v>0</v>
          </cell>
          <cell r="AL22">
            <v>0</v>
          </cell>
        </row>
        <row r="22">
          <cell r="AW22">
            <v>36.5425</v>
          </cell>
          <cell r="AX22">
            <v>0</v>
          </cell>
          <cell r="AY22">
            <v>45.1675</v>
          </cell>
          <cell r="AZ22">
            <v>45.1675</v>
          </cell>
        </row>
        <row r="22">
          <cell r="BQ22" t="str">
            <v>上海隧道工程有限公司</v>
          </cell>
        </row>
        <row r="22">
          <cell r="CA22">
            <v>0</v>
          </cell>
          <cell r="CB22">
            <v>0</v>
          </cell>
          <cell r="CC22">
            <v>0</v>
          </cell>
          <cell r="CD22">
            <v>0</v>
          </cell>
          <cell r="CE22">
            <v>0</v>
          </cell>
          <cell r="CF22">
            <v>0</v>
          </cell>
          <cell r="CG22">
            <v>0</v>
          </cell>
          <cell r="CH22">
            <v>0</v>
          </cell>
          <cell r="CI22">
            <v>0</v>
          </cell>
          <cell r="CJ22">
            <v>0</v>
          </cell>
          <cell r="CK22">
            <v>0</v>
          </cell>
          <cell r="CL22">
            <v>0</v>
          </cell>
        </row>
        <row r="22">
          <cell r="DA22">
            <v>0</v>
          </cell>
          <cell r="DB22">
            <v>0</v>
          </cell>
          <cell r="DC22">
            <v>0</v>
          </cell>
          <cell r="DD22">
            <v>0</v>
          </cell>
          <cell r="DE22">
            <v>0</v>
          </cell>
          <cell r="DF22">
            <v>0</v>
          </cell>
          <cell r="DG22">
            <v>0</v>
          </cell>
          <cell r="DH22">
            <v>0</v>
          </cell>
          <cell r="DI22">
            <v>0</v>
          </cell>
          <cell r="DJ22">
            <v>0</v>
          </cell>
          <cell r="DK22">
            <v>0</v>
          </cell>
          <cell r="DL22">
            <v>0</v>
          </cell>
        </row>
        <row r="23">
          <cell r="A23">
            <v>19</v>
          </cell>
          <cell r="B23" t="str">
            <v>数字建造中心</v>
          </cell>
          <cell r="C23" t="str">
            <v>ZHT2023102400119</v>
          </cell>
          <cell r="D23" t="str">
            <v>特大城市重大交通基础设施全周期管理标准体系构建及示范子课题前期规划管理平台V2.0</v>
          </cell>
          <cell r="E23">
            <v>99</v>
          </cell>
          <cell r="F23">
            <v>99</v>
          </cell>
        </row>
        <row r="23">
          <cell r="H23">
            <v>94</v>
          </cell>
          <cell r="I23">
            <v>0.94949494949495</v>
          </cell>
          <cell r="J23">
            <v>0.06</v>
          </cell>
        </row>
        <row r="23">
          <cell r="M23" t="str">
            <v>主导</v>
          </cell>
          <cell r="N23" t="str">
            <v>施林烽团队</v>
          </cell>
          <cell r="O23" t="str">
            <v>施林烽</v>
          </cell>
          <cell r="P23" t="str">
            <v>过往已完结</v>
          </cell>
        </row>
        <row r="23">
          <cell r="T23">
            <v>99</v>
          </cell>
          <cell r="U23">
            <v>0</v>
          </cell>
          <cell r="V23">
            <v>0</v>
          </cell>
        </row>
        <row r="23">
          <cell r="AA23">
            <v>0</v>
          </cell>
          <cell r="AB23">
            <v>0</v>
          </cell>
        </row>
        <row r="23">
          <cell r="AD23">
            <v>0</v>
          </cell>
          <cell r="AE23">
            <v>0</v>
          </cell>
          <cell r="AF23">
            <v>0</v>
          </cell>
          <cell r="AG23">
            <v>0</v>
          </cell>
          <cell r="AH23">
            <v>0</v>
          </cell>
          <cell r="AI23">
            <v>0</v>
          </cell>
          <cell r="AJ23">
            <v>0</v>
          </cell>
          <cell r="AK23">
            <v>0</v>
          </cell>
          <cell r="AL23">
            <v>0</v>
          </cell>
        </row>
        <row r="23">
          <cell r="AW23">
            <v>80</v>
          </cell>
          <cell r="AX23">
            <v>0</v>
          </cell>
          <cell r="AY23">
            <v>19</v>
          </cell>
          <cell r="AZ23">
            <v>19</v>
          </cell>
        </row>
        <row r="23">
          <cell r="BQ23" t="str">
            <v>上海城投公路投资（集团）有限公司</v>
          </cell>
        </row>
        <row r="23">
          <cell r="CA23">
            <v>0</v>
          </cell>
          <cell r="CB23">
            <v>0</v>
          </cell>
          <cell r="CC23">
            <v>0</v>
          </cell>
          <cell r="CD23">
            <v>0</v>
          </cell>
          <cell r="CE23">
            <v>0</v>
          </cell>
          <cell r="CF23">
            <v>0</v>
          </cell>
          <cell r="CG23">
            <v>0</v>
          </cell>
          <cell r="CH23">
            <v>0</v>
          </cell>
          <cell r="CI23">
            <v>0</v>
          </cell>
          <cell r="CJ23">
            <v>0</v>
          </cell>
          <cell r="CK23">
            <v>0</v>
          </cell>
          <cell r="CL23">
            <v>0</v>
          </cell>
        </row>
        <row r="23">
          <cell r="DA23">
            <v>0</v>
          </cell>
          <cell r="DB23">
            <v>0</v>
          </cell>
          <cell r="DC23">
            <v>0</v>
          </cell>
          <cell r="DD23">
            <v>0</v>
          </cell>
          <cell r="DE23">
            <v>0</v>
          </cell>
          <cell r="DF23">
            <v>0</v>
          </cell>
          <cell r="DG23">
            <v>0</v>
          </cell>
          <cell r="DH23">
            <v>0</v>
          </cell>
          <cell r="DI23">
            <v>0</v>
          </cell>
          <cell r="DJ23">
            <v>0</v>
          </cell>
          <cell r="DK23">
            <v>0</v>
          </cell>
          <cell r="DL23">
            <v>0</v>
          </cell>
        </row>
        <row r="24">
          <cell r="A24">
            <v>20</v>
          </cell>
          <cell r="B24" t="str">
            <v>数字建造中心</v>
          </cell>
          <cell r="C24" t="str">
            <v>ZHT2023121900164</v>
          </cell>
          <cell r="D24" t="str">
            <v>黄石有轨电车二期项目BIM前期规划管理平台建设服务项目工程技术咨询合同</v>
          </cell>
          <cell r="E24">
            <v>379</v>
          </cell>
          <cell r="F24">
            <v>379</v>
          </cell>
        </row>
        <row r="24">
          <cell r="H24">
            <v>369.25</v>
          </cell>
          <cell r="I24">
            <v>0.974274406332454</v>
          </cell>
          <cell r="J24">
            <v>0.06</v>
          </cell>
        </row>
        <row r="24">
          <cell r="M24" t="str">
            <v>主导</v>
          </cell>
          <cell r="N24" t="str">
            <v>甘英聪团队</v>
          </cell>
          <cell r="O24" t="str">
            <v>张智伟</v>
          </cell>
          <cell r="P24" t="str">
            <v>过往已完结</v>
          </cell>
        </row>
        <row r="24">
          <cell r="T24">
            <v>379</v>
          </cell>
          <cell r="U24">
            <v>0</v>
          </cell>
          <cell r="V24">
            <v>0</v>
          </cell>
        </row>
        <row r="24">
          <cell r="AA24">
            <v>0</v>
          </cell>
          <cell r="AB24">
            <v>0</v>
          </cell>
        </row>
        <row r="24">
          <cell r="AD24">
            <v>0</v>
          </cell>
          <cell r="AE24">
            <v>0</v>
          </cell>
          <cell r="AF24">
            <v>0</v>
          </cell>
          <cell r="AG24">
            <v>0</v>
          </cell>
          <cell r="AH24">
            <v>0</v>
          </cell>
          <cell r="AI24">
            <v>0</v>
          </cell>
          <cell r="AJ24">
            <v>0</v>
          </cell>
          <cell r="AK24">
            <v>0</v>
          </cell>
          <cell r="AL24">
            <v>0</v>
          </cell>
        </row>
        <row r="24">
          <cell r="AW24">
            <v>0</v>
          </cell>
          <cell r="AX24">
            <v>0</v>
          </cell>
          <cell r="AY24">
            <v>379</v>
          </cell>
          <cell r="AZ24">
            <v>379</v>
          </cell>
        </row>
        <row r="24">
          <cell r="BQ24" t="str">
            <v>上海市城市建设设计研究总院（集团）有限公司</v>
          </cell>
        </row>
        <row r="24">
          <cell r="CA24">
            <v>0</v>
          </cell>
          <cell r="CB24">
            <v>0</v>
          </cell>
          <cell r="CC24">
            <v>0</v>
          </cell>
          <cell r="CD24">
            <v>0</v>
          </cell>
          <cell r="CE24">
            <v>0</v>
          </cell>
          <cell r="CF24">
            <v>0</v>
          </cell>
          <cell r="CG24">
            <v>0</v>
          </cell>
          <cell r="CH24">
            <v>0</v>
          </cell>
          <cell r="CI24">
            <v>0</v>
          </cell>
          <cell r="CJ24">
            <v>0</v>
          </cell>
          <cell r="CK24">
            <v>0</v>
          </cell>
          <cell r="CL24">
            <v>0</v>
          </cell>
        </row>
        <row r="24">
          <cell r="DA24">
            <v>0</v>
          </cell>
          <cell r="DB24">
            <v>0</v>
          </cell>
          <cell r="DC24">
            <v>0</v>
          </cell>
          <cell r="DD24">
            <v>0</v>
          </cell>
          <cell r="DE24">
            <v>0</v>
          </cell>
          <cell r="DF24">
            <v>0</v>
          </cell>
          <cell r="DG24">
            <v>0</v>
          </cell>
          <cell r="DH24">
            <v>0</v>
          </cell>
          <cell r="DI24">
            <v>0</v>
          </cell>
          <cell r="DJ24">
            <v>0</v>
          </cell>
          <cell r="DK24">
            <v>0</v>
          </cell>
          <cell r="DL24">
            <v>0</v>
          </cell>
        </row>
        <row r="25">
          <cell r="A25">
            <v>21</v>
          </cell>
          <cell r="B25" t="str">
            <v>数字建造中心</v>
          </cell>
          <cell r="C25" t="str">
            <v>ZHT2024121800161</v>
          </cell>
          <cell r="D25" t="str">
            <v>北虹桥区域开发数字建设管控系统建设项目</v>
          </cell>
          <cell r="E25">
            <v>199.1</v>
          </cell>
          <cell r="F25">
            <v>199.1</v>
          </cell>
        </row>
        <row r="25">
          <cell r="H25">
            <v>119.1</v>
          </cell>
          <cell r="I25">
            <v>0.598191863385234</v>
          </cell>
          <cell r="J25">
            <v>0.06</v>
          </cell>
        </row>
        <row r="25">
          <cell r="M25" t="str">
            <v>主导</v>
          </cell>
          <cell r="N25" t="str">
            <v>史菁霞团队</v>
          </cell>
          <cell r="O25" t="str">
            <v>袁超</v>
          </cell>
          <cell r="P25" t="str">
            <v>过往已完结</v>
          </cell>
        </row>
        <row r="25">
          <cell r="T25">
            <v>199.1</v>
          </cell>
          <cell r="U25">
            <v>0</v>
          </cell>
          <cell r="V25">
            <v>0</v>
          </cell>
        </row>
        <row r="25">
          <cell r="AA25">
            <v>0</v>
          </cell>
        </row>
        <row r="25">
          <cell r="AD25">
            <v>0</v>
          </cell>
          <cell r="AE25">
            <v>0</v>
          </cell>
          <cell r="AF25">
            <v>0</v>
          </cell>
          <cell r="AG25">
            <v>0</v>
          </cell>
          <cell r="AH25">
            <v>0</v>
          </cell>
          <cell r="AI25">
            <v>0</v>
          </cell>
          <cell r="AJ25">
            <v>0</v>
          </cell>
          <cell r="AK25">
            <v>0</v>
          </cell>
          <cell r="AL25">
            <v>0</v>
          </cell>
        </row>
        <row r="25">
          <cell r="AW25">
            <v>189.145</v>
          </cell>
          <cell r="AX25">
            <v>0</v>
          </cell>
          <cell r="AY25">
            <v>9.95499999999998</v>
          </cell>
          <cell r="AZ25">
            <v>9.95499999999998</v>
          </cell>
        </row>
        <row r="25">
          <cell r="BQ25" t="str">
            <v>上海城建数字产业集团有限公司</v>
          </cell>
        </row>
        <row r="25">
          <cell r="CA25">
            <v>0</v>
          </cell>
          <cell r="CB25">
            <v>0</v>
          </cell>
          <cell r="CC25">
            <v>0</v>
          </cell>
          <cell r="CD25">
            <v>0</v>
          </cell>
          <cell r="CE25">
            <v>0</v>
          </cell>
          <cell r="CF25">
            <v>0</v>
          </cell>
          <cell r="CG25">
            <v>0</v>
          </cell>
          <cell r="CH25">
            <v>0</v>
          </cell>
          <cell r="CI25">
            <v>0</v>
          </cell>
          <cell r="CJ25">
            <v>0</v>
          </cell>
          <cell r="CK25">
            <v>0</v>
          </cell>
          <cell r="CL25">
            <v>0</v>
          </cell>
        </row>
        <row r="25">
          <cell r="DA25">
            <v>0</v>
          </cell>
          <cell r="DB25">
            <v>0</v>
          </cell>
          <cell r="DC25">
            <v>0</v>
          </cell>
          <cell r="DD25">
            <v>0</v>
          </cell>
          <cell r="DE25">
            <v>0</v>
          </cell>
          <cell r="DF25">
            <v>0</v>
          </cell>
          <cell r="DG25">
            <v>0</v>
          </cell>
          <cell r="DH25">
            <v>0</v>
          </cell>
          <cell r="DI25">
            <v>0</v>
          </cell>
          <cell r="DJ25">
            <v>0</v>
          </cell>
          <cell r="DK25">
            <v>0</v>
          </cell>
          <cell r="DL25">
            <v>0</v>
          </cell>
        </row>
        <row r="26">
          <cell r="A26">
            <v>22</v>
          </cell>
          <cell r="B26" t="str">
            <v>数字建造中心</v>
          </cell>
          <cell r="C26" t="str">
            <v>ZHT2021050700041</v>
          </cell>
          <cell r="D26" t="str">
            <v>南湖区老（旧）住宅区改造及二环以内背街小巷提升工程设计采购施工总承包（EPC）（新兴街道王安片区） 之智慧化工程</v>
          </cell>
          <cell r="E26">
            <v>852.7218</v>
          </cell>
          <cell r="F26">
            <v>852.7218</v>
          </cell>
        </row>
        <row r="26">
          <cell r="H26">
            <v>85.27218</v>
          </cell>
          <cell r="I26">
            <v>0.1</v>
          </cell>
          <cell r="J26">
            <v>0.09</v>
          </cell>
        </row>
        <row r="26">
          <cell r="M26" t="str">
            <v>主导</v>
          </cell>
          <cell r="N26" t="str">
            <v>孔祥平团队</v>
          </cell>
          <cell r="O26" t="str">
            <v>卜宝翔</v>
          </cell>
          <cell r="P26" t="str">
            <v>过往已完结</v>
          </cell>
        </row>
        <row r="26">
          <cell r="T26">
            <v>852.7218</v>
          </cell>
          <cell r="U26">
            <v>0</v>
          </cell>
          <cell r="V26">
            <v>0</v>
          </cell>
        </row>
        <row r="26">
          <cell r="AA26">
            <v>0</v>
          </cell>
          <cell r="AB26">
            <v>0</v>
          </cell>
        </row>
        <row r="26">
          <cell r="AD26">
            <v>0</v>
          </cell>
          <cell r="AE26">
            <v>0</v>
          </cell>
          <cell r="AF26">
            <v>0</v>
          </cell>
          <cell r="AG26">
            <v>0</v>
          </cell>
          <cell r="AH26">
            <v>0</v>
          </cell>
          <cell r="AI26">
            <v>0</v>
          </cell>
          <cell r="AJ26">
            <v>0</v>
          </cell>
          <cell r="AK26">
            <v>0</v>
          </cell>
          <cell r="AL26">
            <v>0</v>
          </cell>
        </row>
        <row r="26">
          <cell r="AW26">
            <v>682.2811</v>
          </cell>
          <cell r="AX26">
            <v>0</v>
          </cell>
          <cell r="AY26">
            <v>170.4407</v>
          </cell>
          <cell r="AZ26">
            <v>170.4407</v>
          </cell>
        </row>
        <row r="26">
          <cell r="BQ26" t="str">
            <v>上海市城市建设设计研究总院（集团）有限公司</v>
          </cell>
        </row>
        <row r="26">
          <cell r="CA26">
            <v>0</v>
          </cell>
          <cell r="CB26">
            <v>0</v>
          </cell>
          <cell r="CC26">
            <v>0</v>
          </cell>
          <cell r="CD26">
            <v>0</v>
          </cell>
          <cell r="CE26">
            <v>0</v>
          </cell>
          <cell r="CF26">
            <v>0</v>
          </cell>
          <cell r="CG26">
            <v>0</v>
          </cell>
          <cell r="CH26">
            <v>0</v>
          </cell>
          <cell r="CI26">
            <v>0</v>
          </cell>
          <cell r="CJ26">
            <v>0</v>
          </cell>
          <cell r="CK26">
            <v>0</v>
          </cell>
          <cell r="CL26">
            <v>0</v>
          </cell>
        </row>
        <row r="26">
          <cell r="DA26">
            <v>0</v>
          </cell>
          <cell r="DB26">
            <v>0</v>
          </cell>
          <cell r="DC26">
            <v>0</v>
          </cell>
          <cell r="DD26">
            <v>0</v>
          </cell>
          <cell r="DE26">
            <v>0</v>
          </cell>
          <cell r="DF26">
            <v>0</v>
          </cell>
          <cell r="DG26">
            <v>0</v>
          </cell>
          <cell r="DH26">
            <v>0</v>
          </cell>
          <cell r="DI26">
            <v>0</v>
          </cell>
          <cell r="DJ26">
            <v>0</v>
          </cell>
          <cell r="DK26">
            <v>0</v>
          </cell>
          <cell r="DL26">
            <v>0</v>
          </cell>
        </row>
        <row r="27">
          <cell r="A27">
            <v>23</v>
          </cell>
          <cell r="B27" t="str">
            <v>数字建造中心</v>
          </cell>
          <cell r="C27" t="str">
            <v>ZHT2021051000043</v>
          </cell>
          <cell r="D27" t="str">
            <v>南湖区老（旧）住宅区改造提升专项工程（二期）第一批次（文昌片区，西丽片区，菜花泾片区，月河片区） 之智慧化工程</v>
          </cell>
          <cell r="E27">
            <v>991.5259</v>
          </cell>
          <cell r="F27">
            <v>991.5259</v>
          </cell>
        </row>
        <row r="27">
          <cell r="H27">
            <v>99.15259</v>
          </cell>
          <cell r="I27">
            <v>0.1</v>
          </cell>
          <cell r="J27">
            <v>0.09</v>
          </cell>
        </row>
        <row r="27">
          <cell r="M27" t="str">
            <v>主导</v>
          </cell>
          <cell r="N27" t="str">
            <v>孔祥平团队</v>
          </cell>
          <cell r="O27" t="str">
            <v>卜宝翔</v>
          </cell>
          <cell r="P27" t="str">
            <v>过往已完结</v>
          </cell>
        </row>
        <row r="27">
          <cell r="T27">
            <v>991.5259</v>
          </cell>
          <cell r="U27">
            <v>0</v>
          </cell>
          <cell r="V27">
            <v>0</v>
          </cell>
        </row>
        <row r="27">
          <cell r="AA27">
            <v>0</v>
          </cell>
          <cell r="AB27">
            <v>0</v>
          </cell>
        </row>
        <row r="27">
          <cell r="AD27">
            <v>0</v>
          </cell>
          <cell r="AE27">
            <v>0</v>
          </cell>
          <cell r="AF27">
            <v>0</v>
          </cell>
          <cell r="AG27">
            <v>0</v>
          </cell>
          <cell r="AH27">
            <v>0</v>
          </cell>
          <cell r="AI27">
            <v>0</v>
          </cell>
          <cell r="AJ27">
            <v>0</v>
          </cell>
          <cell r="AK27">
            <v>0</v>
          </cell>
          <cell r="AL27">
            <v>0</v>
          </cell>
        </row>
        <row r="27">
          <cell r="AW27">
            <v>866.7477</v>
          </cell>
          <cell r="AX27">
            <v>0</v>
          </cell>
          <cell r="AY27">
            <v>124.7782</v>
          </cell>
          <cell r="AZ27">
            <v>124.7782</v>
          </cell>
        </row>
        <row r="27">
          <cell r="BQ27" t="str">
            <v>上海市城市建设设计研究总院（集团）有限公司</v>
          </cell>
        </row>
        <row r="27">
          <cell r="CA27">
            <v>0</v>
          </cell>
          <cell r="CB27">
            <v>0</v>
          </cell>
          <cell r="CC27">
            <v>0</v>
          </cell>
          <cell r="CD27">
            <v>0</v>
          </cell>
          <cell r="CE27">
            <v>0</v>
          </cell>
          <cell r="CF27">
            <v>0</v>
          </cell>
          <cell r="CG27">
            <v>0</v>
          </cell>
          <cell r="CH27">
            <v>0</v>
          </cell>
          <cell r="CI27">
            <v>0</v>
          </cell>
          <cell r="CJ27">
            <v>0</v>
          </cell>
          <cell r="CK27">
            <v>0</v>
          </cell>
          <cell r="CL27">
            <v>0</v>
          </cell>
        </row>
        <row r="27">
          <cell r="DA27">
            <v>0</v>
          </cell>
          <cell r="DB27">
            <v>0</v>
          </cell>
          <cell r="DC27">
            <v>0</v>
          </cell>
          <cell r="DD27">
            <v>0</v>
          </cell>
          <cell r="DE27">
            <v>0</v>
          </cell>
          <cell r="DF27">
            <v>0</v>
          </cell>
          <cell r="DG27">
            <v>0</v>
          </cell>
          <cell r="DH27">
            <v>0</v>
          </cell>
          <cell r="DI27">
            <v>0</v>
          </cell>
          <cell r="DJ27">
            <v>0</v>
          </cell>
          <cell r="DK27">
            <v>0</v>
          </cell>
          <cell r="DL27">
            <v>0</v>
          </cell>
        </row>
        <row r="28">
          <cell r="A28">
            <v>24</v>
          </cell>
          <cell r="B28" t="str">
            <v>数字建造中心</v>
          </cell>
          <cell r="C28" t="str">
            <v>ZHT2021051000045</v>
          </cell>
          <cell r="D28" t="str">
            <v>南湖区老（旧）住宅区改造提升专项工程（二期）第二批次（真合片区、凌塘片区） 之智慧化工程</v>
          </cell>
          <cell r="E28">
            <v>715.0755</v>
          </cell>
          <cell r="F28">
            <v>715.0755</v>
          </cell>
        </row>
        <row r="28">
          <cell r="H28">
            <v>71.50755</v>
          </cell>
          <cell r="I28">
            <v>0.1</v>
          </cell>
          <cell r="J28">
            <v>0.09</v>
          </cell>
        </row>
        <row r="28">
          <cell r="M28" t="str">
            <v>主导</v>
          </cell>
          <cell r="N28" t="str">
            <v>孔祥平团队</v>
          </cell>
          <cell r="O28" t="str">
            <v>卜宝翔</v>
          </cell>
          <cell r="P28" t="str">
            <v>过往已完结</v>
          </cell>
        </row>
        <row r="28">
          <cell r="T28">
            <v>715.0775</v>
          </cell>
          <cell r="U28">
            <v>0</v>
          </cell>
          <cell r="V28">
            <v>-0.00199999999995271</v>
          </cell>
        </row>
        <row r="28">
          <cell r="AA28">
            <v>0</v>
          </cell>
          <cell r="AB28">
            <v>0</v>
          </cell>
        </row>
        <row r="28">
          <cell r="AD28">
            <v>0</v>
          </cell>
          <cell r="AE28">
            <v>0</v>
          </cell>
          <cell r="AF28">
            <v>0</v>
          </cell>
          <cell r="AG28">
            <v>0</v>
          </cell>
          <cell r="AH28">
            <v>0</v>
          </cell>
          <cell r="AI28">
            <v>0</v>
          </cell>
          <cell r="AJ28">
            <v>0</v>
          </cell>
          <cell r="AK28">
            <v>0</v>
          </cell>
          <cell r="AL28">
            <v>0</v>
          </cell>
        </row>
        <row r="28">
          <cell r="AW28">
            <v>527.8535</v>
          </cell>
          <cell r="AX28">
            <v>0</v>
          </cell>
          <cell r="AY28">
            <v>187.222</v>
          </cell>
          <cell r="AZ28">
            <v>187.224</v>
          </cell>
        </row>
        <row r="28">
          <cell r="BQ28" t="str">
            <v>上海市城市建设设计研究总院（集团）有限公司</v>
          </cell>
        </row>
        <row r="28">
          <cell r="CA28">
            <v>0</v>
          </cell>
          <cell r="CB28">
            <v>0</v>
          </cell>
          <cell r="CC28">
            <v>0</v>
          </cell>
          <cell r="CD28">
            <v>0</v>
          </cell>
          <cell r="CE28">
            <v>0</v>
          </cell>
          <cell r="CF28">
            <v>0</v>
          </cell>
          <cell r="CG28">
            <v>0</v>
          </cell>
          <cell r="CH28">
            <v>0</v>
          </cell>
          <cell r="CI28">
            <v>0</v>
          </cell>
          <cell r="CJ28">
            <v>0</v>
          </cell>
          <cell r="CK28">
            <v>0</v>
          </cell>
          <cell r="CL28">
            <v>0</v>
          </cell>
        </row>
        <row r="28">
          <cell r="DA28">
            <v>0</v>
          </cell>
          <cell r="DB28">
            <v>0</v>
          </cell>
          <cell r="DC28">
            <v>0</v>
          </cell>
          <cell r="DD28">
            <v>0</v>
          </cell>
          <cell r="DE28">
            <v>0</v>
          </cell>
          <cell r="DF28">
            <v>0</v>
          </cell>
          <cell r="DG28">
            <v>0</v>
          </cell>
          <cell r="DH28">
            <v>0</v>
          </cell>
          <cell r="DI28">
            <v>0</v>
          </cell>
          <cell r="DJ28">
            <v>0</v>
          </cell>
          <cell r="DK28">
            <v>0</v>
          </cell>
          <cell r="DL28">
            <v>0</v>
          </cell>
        </row>
        <row r="29">
          <cell r="A29">
            <v>25</v>
          </cell>
          <cell r="B29" t="str">
            <v>数字建造中心</v>
          </cell>
          <cell r="C29" t="str">
            <v>ZHT2021051000046</v>
          </cell>
          <cell r="D29" t="str">
            <v>南湖区老（旧）住宅区改造提升专项工程（二期）第二批次（明月片区） 之智慧化工程</v>
          </cell>
          <cell r="E29">
            <v>966.8287</v>
          </cell>
          <cell r="F29">
            <v>966.8287</v>
          </cell>
        </row>
        <row r="29">
          <cell r="H29">
            <v>96.68287</v>
          </cell>
          <cell r="I29">
            <v>0.1</v>
          </cell>
          <cell r="J29">
            <v>0.09</v>
          </cell>
        </row>
        <row r="29">
          <cell r="M29" t="str">
            <v>主导</v>
          </cell>
          <cell r="N29" t="str">
            <v>孔祥平团队</v>
          </cell>
          <cell r="O29" t="str">
            <v>卜宝翔</v>
          </cell>
          <cell r="P29" t="str">
            <v>过往已完结</v>
          </cell>
        </row>
        <row r="29">
          <cell r="T29">
            <v>966.828699</v>
          </cell>
          <cell r="U29">
            <v>0</v>
          </cell>
          <cell r="V29">
            <v>9.99999997475243e-7</v>
          </cell>
        </row>
        <row r="29">
          <cell r="AA29">
            <v>0</v>
          </cell>
          <cell r="AB29">
            <v>0</v>
          </cell>
        </row>
        <row r="29">
          <cell r="AD29">
            <v>0</v>
          </cell>
          <cell r="AE29">
            <v>0</v>
          </cell>
          <cell r="AF29">
            <v>0</v>
          </cell>
          <cell r="AG29">
            <v>0</v>
          </cell>
          <cell r="AH29">
            <v>0</v>
          </cell>
          <cell r="AI29">
            <v>0</v>
          </cell>
          <cell r="AJ29">
            <v>0</v>
          </cell>
          <cell r="AK29">
            <v>0</v>
          </cell>
          <cell r="AL29">
            <v>0</v>
          </cell>
        </row>
        <row r="29">
          <cell r="AW29">
            <v>458.5701</v>
          </cell>
          <cell r="AX29">
            <v>0</v>
          </cell>
          <cell r="AY29">
            <v>508.2586</v>
          </cell>
          <cell r="AZ29">
            <v>508.258599</v>
          </cell>
        </row>
        <row r="29">
          <cell r="BQ29" t="str">
            <v>上海市城市建设设计研究总院（集团）有限公司</v>
          </cell>
        </row>
        <row r="29">
          <cell r="CA29">
            <v>0</v>
          </cell>
          <cell r="CB29">
            <v>0</v>
          </cell>
          <cell r="CC29">
            <v>0</v>
          </cell>
          <cell r="CD29">
            <v>0</v>
          </cell>
          <cell r="CE29">
            <v>0</v>
          </cell>
          <cell r="CF29">
            <v>0</v>
          </cell>
          <cell r="CG29">
            <v>0</v>
          </cell>
          <cell r="CH29">
            <v>0</v>
          </cell>
          <cell r="CI29">
            <v>0</v>
          </cell>
          <cell r="CJ29">
            <v>0</v>
          </cell>
          <cell r="CK29">
            <v>0</v>
          </cell>
          <cell r="CL29">
            <v>0</v>
          </cell>
        </row>
        <row r="29">
          <cell r="DA29">
            <v>0</v>
          </cell>
          <cell r="DB29">
            <v>0</v>
          </cell>
          <cell r="DC29">
            <v>0</v>
          </cell>
          <cell r="DD29">
            <v>0</v>
          </cell>
          <cell r="DE29">
            <v>0</v>
          </cell>
          <cell r="DF29">
            <v>0</v>
          </cell>
          <cell r="DG29">
            <v>0</v>
          </cell>
          <cell r="DH29">
            <v>0</v>
          </cell>
          <cell r="DI29">
            <v>0</v>
          </cell>
          <cell r="DJ29">
            <v>0</v>
          </cell>
          <cell r="DK29">
            <v>0</v>
          </cell>
          <cell r="DL29">
            <v>0</v>
          </cell>
        </row>
        <row r="30">
          <cell r="A30">
            <v>26</v>
          </cell>
          <cell r="B30" t="str">
            <v>数字建造中心</v>
          </cell>
          <cell r="C30" t="str">
            <v>ZHT2021051000042</v>
          </cell>
          <cell r="D30" t="str">
            <v>嘉兴市南湖区二环以内背街小巷提升工程（新兴街道松鹤片区）之智慧化工程</v>
          </cell>
          <cell r="E30">
            <v>724.8999</v>
          </cell>
          <cell r="F30">
            <v>724.8999</v>
          </cell>
        </row>
        <row r="30">
          <cell r="H30">
            <v>72.48999</v>
          </cell>
          <cell r="I30">
            <v>0.1</v>
          </cell>
          <cell r="J30">
            <v>0.09</v>
          </cell>
        </row>
        <row r="30">
          <cell r="M30" t="str">
            <v>主导</v>
          </cell>
          <cell r="N30" t="str">
            <v>孔祥平团队</v>
          </cell>
          <cell r="O30" t="str">
            <v>卜宝翔</v>
          </cell>
          <cell r="P30" t="str">
            <v>过往已完结</v>
          </cell>
        </row>
        <row r="30">
          <cell r="T30">
            <v>724.8999</v>
          </cell>
          <cell r="U30">
            <v>0</v>
          </cell>
          <cell r="V30">
            <v>0</v>
          </cell>
        </row>
        <row r="30">
          <cell r="AA30">
            <v>0</v>
          </cell>
          <cell r="AB30">
            <v>0</v>
          </cell>
        </row>
        <row r="30">
          <cell r="AD30">
            <v>0</v>
          </cell>
          <cell r="AE30">
            <v>0</v>
          </cell>
          <cell r="AF30">
            <v>0</v>
          </cell>
          <cell r="AG30">
            <v>0</v>
          </cell>
          <cell r="AH30">
            <v>0</v>
          </cell>
          <cell r="AI30">
            <v>0</v>
          </cell>
          <cell r="AJ30">
            <v>0</v>
          </cell>
          <cell r="AK30">
            <v>0</v>
          </cell>
          <cell r="AL30">
            <v>0</v>
          </cell>
        </row>
        <row r="30">
          <cell r="AW30">
            <v>654.2834</v>
          </cell>
          <cell r="AX30">
            <v>0</v>
          </cell>
          <cell r="AY30">
            <v>70.6165000000001</v>
          </cell>
          <cell r="AZ30">
            <v>70.6165000000001</v>
          </cell>
        </row>
        <row r="30">
          <cell r="BQ30" t="str">
            <v>上海市城市建设设计研究总院（集团）有限公司</v>
          </cell>
        </row>
        <row r="30">
          <cell r="CA30">
            <v>0</v>
          </cell>
          <cell r="CB30">
            <v>0</v>
          </cell>
          <cell r="CC30">
            <v>0</v>
          </cell>
          <cell r="CD30">
            <v>0</v>
          </cell>
          <cell r="CE30">
            <v>0</v>
          </cell>
          <cell r="CF30">
            <v>0</v>
          </cell>
          <cell r="CG30">
            <v>0</v>
          </cell>
          <cell r="CH30">
            <v>0</v>
          </cell>
          <cell r="CI30">
            <v>0</v>
          </cell>
          <cell r="CJ30">
            <v>0</v>
          </cell>
          <cell r="CK30">
            <v>0</v>
          </cell>
          <cell r="CL30">
            <v>0</v>
          </cell>
        </row>
        <row r="30">
          <cell r="DA30">
            <v>0</v>
          </cell>
          <cell r="DB30">
            <v>0</v>
          </cell>
          <cell r="DC30">
            <v>0</v>
          </cell>
          <cell r="DD30">
            <v>0</v>
          </cell>
          <cell r="DE30">
            <v>0</v>
          </cell>
          <cell r="DF30">
            <v>0</v>
          </cell>
          <cell r="DG30">
            <v>0</v>
          </cell>
          <cell r="DH30">
            <v>0</v>
          </cell>
          <cell r="DI30">
            <v>0</v>
          </cell>
          <cell r="DJ30">
            <v>0</v>
          </cell>
          <cell r="DK30">
            <v>0</v>
          </cell>
          <cell r="DL30">
            <v>0</v>
          </cell>
        </row>
        <row r="31">
          <cell r="A31">
            <v>27</v>
          </cell>
          <cell r="B31" t="str">
            <v>数字建造中心</v>
          </cell>
          <cell r="C31" t="str">
            <v>ZHT2021051000044</v>
          </cell>
          <cell r="D31" t="str">
            <v>南湖区老（旧）住宅区改造提升专项工程（二期）第二批次（秀运片区、解放路片区） 之智慧化工程</v>
          </cell>
          <cell r="E31">
            <v>507.0983</v>
          </cell>
          <cell r="F31">
            <v>507.0983</v>
          </cell>
        </row>
        <row r="31">
          <cell r="H31">
            <v>50.70983</v>
          </cell>
          <cell r="I31">
            <v>0.1</v>
          </cell>
          <cell r="J31">
            <v>0.09</v>
          </cell>
        </row>
        <row r="31">
          <cell r="M31" t="str">
            <v>主导</v>
          </cell>
          <cell r="N31" t="str">
            <v>孔祥平团队</v>
          </cell>
          <cell r="O31" t="str">
            <v>卜宝翔</v>
          </cell>
          <cell r="P31" t="str">
            <v>过往已完结</v>
          </cell>
        </row>
        <row r="31">
          <cell r="T31">
            <v>507.0983</v>
          </cell>
          <cell r="U31">
            <v>0</v>
          </cell>
          <cell r="V31">
            <v>0</v>
          </cell>
        </row>
        <row r="31">
          <cell r="AA31">
            <v>0</v>
          </cell>
          <cell r="AB31">
            <v>0</v>
          </cell>
        </row>
        <row r="31">
          <cell r="AD31">
            <v>0</v>
          </cell>
          <cell r="AE31">
            <v>0</v>
          </cell>
          <cell r="AF31">
            <v>0</v>
          </cell>
          <cell r="AG31">
            <v>0</v>
          </cell>
          <cell r="AH31">
            <v>0</v>
          </cell>
          <cell r="AI31">
            <v>0</v>
          </cell>
          <cell r="AJ31">
            <v>0</v>
          </cell>
          <cell r="AK31">
            <v>0</v>
          </cell>
          <cell r="AL31">
            <v>0</v>
          </cell>
        </row>
        <row r="31">
          <cell r="AW31">
            <v>442.5897</v>
          </cell>
          <cell r="AX31">
            <v>0</v>
          </cell>
          <cell r="AY31">
            <v>64.5086</v>
          </cell>
          <cell r="AZ31">
            <v>64.5086</v>
          </cell>
        </row>
        <row r="31">
          <cell r="BQ31" t="str">
            <v>上海市城市建设设计研究总院（集团）有限公司</v>
          </cell>
        </row>
        <row r="31">
          <cell r="CA31">
            <v>0</v>
          </cell>
          <cell r="CB31">
            <v>0</v>
          </cell>
          <cell r="CC31">
            <v>0</v>
          </cell>
          <cell r="CD31">
            <v>0</v>
          </cell>
          <cell r="CE31">
            <v>0</v>
          </cell>
          <cell r="CF31">
            <v>0</v>
          </cell>
          <cell r="CG31">
            <v>0</v>
          </cell>
          <cell r="CH31">
            <v>0</v>
          </cell>
          <cell r="CI31">
            <v>0</v>
          </cell>
          <cell r="CJ31">
            <v>0</v>
          </cell>
          <cell r="CK31">
            <v>0</v>
          </cell>
          <cell r="CL31">
            <v>0</v>
          </cell>
        </row>
        <row r="31">
          <cell r="DA31">
            <v>0</v>
          </cell>
          <cell r="DB31">
            <v>0</v>
          </cell>
          <cell r="DC31">
            <v>0</v>
          </cell>
          <cell r="DD31">
            <v>0</v>
          </cell>
          <cell r="DE31">
            <v>0</v>
          </cell>
          <cell r="DF31">
            <v>0</v>
          </cell>
          <cell r="DG31">
            <v>0</v>
          </cell>
          <cell r="DH31">
            <v>0</v>
          </cell>
          <cell r="DI31">
            <v>0</v>
          </cell>
          <cell r="DJ31">
            <v>0</v>
          </cell>
          <cell r="DK31">
            <v>0</v>
          </cell>
          <cell r="DL31">
            <v>0</v>
          </cell>
        </row>
        <row r="32">
          <cell r="A32">
            <v>28</v>
          </cell>
          <cell r="B32" t="str">
            <v>数字建造中心</v>
          </cell>
          <cell r="C32" t="str">
            <v>ZHT2024010400003</v>
          </cell>
          <cell r="D32" t="str">
            <v>北横通道隧道智慧应用系统试点 (一期)技术服务合同</v>
          </cell>
          <cell r="E32">
            <v>50</v>
          </cell>
          <cell r="F32">
            <v>50</v>
          </cell>
        </row>
        <row r="32">
          <cell r="H32">
            <v>50</v>
          </cell>
          <cell r="I32">
            <v>1</v>
          </cell>
          <cell r="J32">
            <v>0.06</v>
          </cell>
        </row>
        <row r="32">
          <cell r="M32" t="str">
            <v>主导</v>
          </cell>
          <cell r="N32" t="str">
            <v>孔祥平团队</v>
          </cell>
          <cell r="O32" t="str">
            <v>卜宝翔</v>
          </cell>
          <cell r="P32" t="str">
            <v>过往已完结</v>
          </cell>
        </row>
        <row r="32">
          <cell r="T32">
            <v>50</v>
          </cell>
          <cell r="U32">
            <v>0</v>
          </cell>
          <cell r="V32">
            <v>0</v>
          </cell>
        </row>
        <row r="32">
          <cell r="AA32">
            <v>0</v>
          </cell>
          <cell r="AB32">
            <v>0</v>
          </cell>
        </row>
        <row r="32">
          <cell r="AD32">
            <v>0</v>
          </cell>
          <cell r="AE32">
            <v>0</v>
          </cell>
          <cell r="AF32">
            <v>0</v>
          </cell>
          <cell r="AG32">
            <v>0</v>
          </cell>
          <cell r="AH32">
            <v>0</v>
          </cell>
          <cell r="AI32">
            <v>0</v>
          </cell>
          <cell r="AJ32">
            <v>0</v>
          </cell>
          <cell r="AK32">
            <v>0</v>
          </cell>
          <cell r="AL32">
            <v>0</v>
          </cell>
        </row>
        <row r="32">
          <cell r="AW32">
            <v>15</v>
          </cell>
          <cell r="AX32">
            <v>0</v>
          </cell>
          <cell r="AY32">
            <v>35</v>
          </cell>
          <cell r="AZ32">
            <v>35</v>
          </cell>
        </row>
        <row r="32">
          <cell r="BQ32" t="str">
            <v>上海智能交通有限公司</v>
          </cell>
        </row>
        <row r="32">
          <cell r="CA32">
            <v>0</v>
          </cell>
          <cell r="CB32">
            <v>0</v>
          </cell>
          <cell r="CC32">
            <v>0</v>
          </cell>
          <cell r="CD32">
            <v>0</v>
          </cell>
          <cell r="CE32">
            <v>0</v>
          </cell>
          <cell r="CF32">
            <v>0</v>
          </cell>
          <cell r="CG32">
            <v>0</v>
          </cell>
          <cell r="CH32">
            <v>0</v>
          </cell>
          <cell r="CI32">
            <v>0</v>
          </cell>
          <cell r="CJ32">
            <v>0</v>
          </cell>
          <cell r="CK32">
            <v>0</v>
          </cell>
          <cell r="CL32">
            <v>0</v>
          </cell>
        </row>
        <row r="32">
          <cell r="DA32">
            <v>0</v>
          </cell>
          <cell r="DB32">
            <v>0</v>
          </cell>
          <cell r="DC32">
            <v>0</v>
          </cell>
          <cell r="DD32">
            <v>0</v>
          </cell>
          <cell r="DE32">
            <v>0</v>
          </cell>
          <cell r="DF32">
            <v>0</v>
          </cell>
          <cell r="DG32">
            <v>0</v>
          </cell>
          <cell r="DH32">
            <v>0</v>
          </cell>
          <cell r="DI32">
            <v>0</v>
          </cell>
          <cell r="DJ32">
            <v>0</v>
          </cell>
          <cell r="DK32">
            <v>0</v>
          </cell>
          <cell r="DL32">
            <v>0</v>
          </cell>
        </row>
        <row r="33">
          <cell r="A33">
            <v>29</v>
          </cell>
          <cell r="B33" t="str">
            <v>数字建造中心</v>
          </cell>
          <cell r="C33" t="str">
            <v>ZHT2022112200099</v>
          </cell>
          <cell r="D33" t="str">
            <v>轨道交通应急抢险应用系统技术服务合同</v>
          </cell>
          <cell r="E33">
            <v>278</v>
          </cell>
          <cell r="F33">
            <v>278</v>
          </cell>
        </row>
        <row r="33">
          <cell r="H33">
            <v>218</v>
          </cell>
          <cell r="I33">
            <v>0.784172661870504</v>
          </cell>
          <cell r="J33">
            <v>0.06</v>
          </cell>
        </row>
        <row r="33">
          <cell r="M33" t="str">
            <v>主导</v>
          </cell>
          <cell r="N33">
            <v>0</v>
          </cell>
          <cell r="O33" t="str">
            <v>张智伟</v>
          </cell>
          <cell r="P33" t="str">
            <v>过往已完结</v>
          </cell>
        </row>
        <row r="33">
          <cell r="T33">
            <v>278</v>
          </cell>
          <cell r="U33">
            <v>0</v>
          </cell>
          <cell r="V33">
            <v>0</v>
          </cell>
        </row>
        <row r="33">
          <cell r="AA33">
            <v>0</v>
          </cell>
          <cell r="AB33">
            <v>0</v>
          </cell>
        </row>
        <row r="33">
          <cell r="AD33">
            <v>0</v>
          </cell>
          <cell r="AE33">
            <v>0</v>
          </cell>
          <cell r="AF33">
            <v>0</v>
          </cell>
          <cell r="AG33">
            <v>0</v>
          </cell>
          <cell r="AH33">
            <v>0</v>
          </cell>
          <cell r="AI33">
            <v>0</v>
          </cell>
          <cell r="AJ33">
            <v>0</v>
          </cell>
          <cell r="AK33">
            <v>0</v>
          </cell>
          <cell r="AL33">
            <v>0</v>
          </cell>
        </row>
        <row r="33">
          <cell r="AW33">
            <v>178.4</v>
          </cell>
          <cell r="AX33">
            <v>0</v>
          </cell>
          <cell r="AY33">
            <v>99.6</v>
          </cell>
          <cell r="AZ33">
            <v>99.6</v>
          </cell>
        </row>
        <row r="33">
          <cell r="BB33">
            <v>99.6</v>
          </cell>
        </row>
        <row r="33">
          <cell r="BQ33" t="str">
            <v>城盾隧安地下工程有限公司</v>
          </cell>
          <cell r="BR33" t="str">
            <v>供应链收款（争取半年期）</v>
          </cell>
        </row>
        <row r="33">
          <cell r="CA33">
            <v>0</v>
          </cell>
          <cell r="CB33">
            <v>0</v>
          </cell>
          <cell r="CC33">
            <v>0</v>
          </cell>
          <cell r="CD33">
            <v>0</v>
          </cell>
          <cell r="CE33">
            <v>0</v>
          </cell>
          <cell r="CF33">
            <v>0</v>
          </cell>
          <cell r="CG33">
            <v>0</v>
          </cell>
          <cell r="CH33">
            <v>0</v>
          </cell>
          <cell r="CI33">
            <v>0</v>
          </cell>
          <cell r="CJ33">
            <v>0</v>
          </cell>
          <cell r="CK33">
            <v>0</v>
          </cell>
          <cell r="CL33">
            <v>0</v>
          </cell>
        </row>
        <row r="33">
          <cell r="DA33">
            <v>0</v>
          </cell>
          <cell r="DB33">
            <v>0</v>
          </cell>
          <cell r="DC33">
            <v>0</v>
          </cell>
          <cell r="DD33">
            <v>0</v>
          </cell>
          <cell r="DE33">
            <v>0</v>
          </cell>
          <cell r="DF33">
            <v>0</v>
          </cell>
          <cell r="DG33">
            <v>0</v>
          </cell>
          <cell r="DH33">
            <v>0</v>
          </cell>
          <cell r="DI33">
            <v>0</v>
          </cell>
          <cell r="DJ33">
            <v>0</v>
          </cell>
          <cell r="DK33">
            <v>0</v>
          </cell>
          <cell r="DL33">
            <v>0</v>
          </cell>
        </row>
        <row r="34">
          <cell r="A34">
            <v>30</v>
          </cell>
          <cell r="B34" t="str">
            <v>数字建造中心</v>
          </cell>
          <cell r="C34" t="str">
            <v>ZHT2023122100169</v>
          </cell>
          <cell r="D34" t="str">
            <v>生产运营质量安全管理应用系统技术服务合同</v>
          </cell>
          <cell r="E34">
            <v>282</v>
          </cell>
          <cell r="F34">
            <v>282</v>
          </cell>
        </row>
        <row r="34">
          <cell r="H34">
            <v>195.6</v>
          </cell>
          <cell r="I34">
            <v>0.693617021276596</v>
          </cell>
          <cell r="J34">
            <v>0.06</v>
          </cell>
        </row>
        <row r="34">
          <cell r="M34" t="str">
            <v>主导</v>
          </cell>
          <cell r="N34">
            <v>0</v>
          </cell>
          <cell r="O34" t="str">
            <v>张智伟</v>
          </cell>
          <cell r="P34" t="str">
            <v>过往已完结</v>
          </cell>
        </row>
        <row r="34">
          <cell r="T34">
            <v>282</v>
          </cell>
          <cell r="U34">
            <v>0</v>
          </cell>
          <cell r="V34">
            <v>0</v>
          </cell>
        </row>
        <row r="34">
          <cell r="AA34">
            <v>0</v>
          </cell>
          <cell r="AB34">
            <v>0</v>
          </cell>
        </row>
        <row r="34">
          <cell r="AD34">
            <v>0</v>
          </cell>
          <cell r="AE34">
            <v>0</v>
          </cell>
          <cell r="AF34">
            <v>0</v>
          </cell>
          <cell r="AG34">
            <v>0</v>
          </cell>
          <cell r="AH34">
            <v>0</v>
          </cell>
          <cell r="AI34">
            <v>0</v>
          </cell>
          <cell r="AJ34">
            <v>0</v>
          </cell>
          <cell r="AK34">
            <v>0</v>
          </cell>
          <cell r="AL34">
            <v>0</v>
          </cell>
        </row>
        <row r="34">
          <cell r="AW34">
            <v>58.65</v>
          </cell>
          <cell r="AX34">
            <v>0</v>
          </cell>
          <cell r="AY34">
            <v>223.35</v>
          </cell>
          <cell r="AZ34">
            <v>223.35</v>
          </cell>
        </row>
        <row r="34">
          <cell r="BB34">
            <v>50</v>
          </cell>
        </row>
        <row r="34">
          <cell r="BQ34" t="str">
            <v>城盾隧安地下工程有限公司</v>
          </cell>
          <cell r="BR34" t="str">
            <v>供应链收款（半年）</v>
          </cell>
        </row>
        <row r="34">
          <cell r="CA34">
            <v>0</v>
          </cell>
          <cell r="CB34">
            <v>0</v>
          </cell>
          <cell r="CC34">
            <v>0</v>
          </cell>
          <cell r="CD34">
            <v>0</v>
          </cell>
          <cell r="CE34">
            <v>0</v>
          </cell>
          <cell r="CF34">
            <v>0</v>
          </cell>
          <cell r="CG34">
            <v>0</v>
          </cell>
          <cell r="CH34">
            <v>0</v>
          </cell>
          <cell r="CI34">
            <v>0</v>
          </cell>
          <cell r="CJ34">
            <v>0</v>
          </cell>
          <cell r="CK34">
            <v>0</v>
          </cell>
          <cell r="CL34">
            <v>0</v>
          </cell>
        </row>
        <row r="34">
          <cell r="DA34">
            <v>0</v>
          </cell>
          <cell r="DB34">
            <v>0</v>
          </cell>
          <cell r="DC34">
            <v>0</v>
          </cell>
          <cell r="DD34">
            <v>0</v>
          </cell>
          <cell r="DE34">
            <v>0</v>
          </cell>
          <cell r="DF34">
            <v>0</v>
          </cell>
          <cell r="DG34">
            <v>0</v>
          </cell>
          <cell r="DH34">
            <v>0</v>
          </cell>
          <cell r="DI34">
            <v>0</v>
          </cell>
          <cell r="DJ34">
            <v>0</v>
          </cell>
          <cell r="DK34">
            <v>0</v>
          </cell>
          <cell r="DL34">
            <v>0</v>
          </cell>
        </row>
        <row r="35">
          <cell r="A35">
            <v>31</v>
          </cell>
          <cell r="B35" t="str">
            <v>数字建造中心</v>
          </cell>
          <cell r="C35" t="str">
            <v>ZHT2023122100170</v>
          </cell>
          <cell r="D35" t="str">
            <v>轨道交通运营结构维保及隧道综合综合整治大修应用系统二期技术服务合同</v>
          </cell>
          <cell r="E35">
            <v>188</v>
          </cell>
          <cell r="F35">
            <v>188</v>
          </cell>
        </row>
        <row r="35">
          <cell r="H35">
            <v>130.4</v>
          </cell>
          <cell r="I35">
            <v>0.693617021276596</v>
          </cell>
          <cell r="J35">
            <v>0.06</v>
          </cell>
        </row>
        <row r="35">
          <cell r="M35" t="str">
            <v>主导</v>
          </cell>
          <cell r="N35">
            <v>0</v>
          </cell>
          <cell r="O35" t="str">
            <v>张智伟</v>
          </cell>
          <cell r="P35" t="str">
            <v>过往已完结</v>
          </cell>
        </row>
        <row r="35">
          <cell r="T35">
            <v>188</v>
          </cell>
          <cell r="U35">
            <v>0</v>
          </cell>
          <cell r="V35">
            <v>0</v>
          </cell>
        </row>
        <row r="35">
          <cell r="AA35">
            <v>0</v>
          </cell>
          <cell r="AB35">
            <v>0</v>
          </cell>
        </row>
        <row r="35">
          <cell r="AD35">
            <v>0</v>
          </cell>
          <cell r="AE35">
            <v>0</v>
          </cell>
          <cell r="AF35">
            <v>0</v>
          </cell>
          <cell r="AG35">
            <v>0</v>
          </cell>
          <cell r="AH35">
            <v>0</v>
          </cell>
          <cell r="AI35">
            <v>0</v>
          </cell>
          <cell r="AJ35">
            <v>0</v>
          </cell>
          <cell r="AK35">
            <v>0</v>
          </cell>
          <cell r="AL35">
            <v>0</v>
          </cell>
        </row>
        <row r="35">
          <cell r="AW35">
            <v>139.620172</v>
          </cell>
          <cell r="AX35">
            <v>0</v>
          </cell>
          <cell r="AY35">
            <v>48.379828</v>
          </cell>
          <cell r="AZ35">
            <v>48.379828</v>
          </cell>
        </row>
        <row r="35">
          <cell r="BQ35" t="str">
            <v>城盾隧安地下工程有限公司</v>
          </cell>
        </row>
        <row r="35">
          <cell r="CA35">
            <v>0</v>
          </cell>
          <cell r="CB35">
            <v>0</v>
          </cell>
          <cell r="CC35">
            <v>0</v>
          </cell>
          <cell r="CD35">
            <v>0</v>
          </cell>
          <cell r="CE35">
            <v>0</v>
          </cell>
          <cell r="CF35">
            <v>0</v>
          </cell>
          <cell r="CG35">
            <v>0</v>
          </cell>
          <cell r="CH35">
            <v>0</v>
          </cell>
          <cell r="CI35">
            <v>0</v>
          </cell>
          <cell r="CJ35">
            <v>0</v>
          </cell>
          <cell r="CK35">
            <v>0</v>
          </cell>
          <cell r="CL35">
            <v>0</v>
          </cell>
        </row>
        <row r="35">
          <cell r="DA35">
            <v>0</v>
          </cell>
          <cell r="DB35">
            <v>0</v>
          </cell>
          <cell r="DC35">
            <v>0</v>
          </cell>
          <cell r="DD35">
            <v>0</v>
          </cell>
          <cell r="DE35">
            <v>0</v>
          </cell>
          <cell r="DF35">
            <v>0</v>
          </cell>
          <cell r="DG35">
            <v>0</v>
          </cell>
          <cell r="DH35">
            <v>0</v>
          </cell>
          <cell r="DI35">
            <v>0</v>
          </cell>
          <cell r="DJ35">
            <v>0</v>
          </cell>
          <cell r="DK35">
            <v>0</v>
          </cell>
          <cell r="DL35">
            <v>0</v>
          </cell>
        </row>
        <row r="36">
          <cell r="A36">
            <v>32</v>
          </cell>
          <cell r="B36" t="str">
            <v>数字建造中心</v>
          </cell>
          <cell r="C36" t="str">
            <v>ZHT2021122200152</v>
          </cell>
          <cell r="D36" t="str">
            <v>绍兴项目监控中心智能化工程专业分包合同</v>
          </cell>
          <cell r="E36">
            <v>2154.62888</v>
          </cell>
          <cell r="F36">
            <v>2154.62888</v>
          </cell>
        </row>
        <row r="36">
          <cell r="H36">
            <v>94.59148</v>
          </cell>
          <cell r="I36">
            <v>0.0439015186689598</v>
          </cell>
          <cell r="J36">
            <v>0.09</v>
          </cell>
        </row>
        <row r="36">
          <cell r="M36" t="str">
            <v>主导</v>
          </cell>
          <cell r="N36">
            <v>0</v>
          </cell>
          <cell r="O36" t="str">
            <v>卜宝翔</v>
          </cell>
          <cell r="P36" t="str">
            <v>过往已完结</v>
          </cell>
        </row>
        <row r="36">
          <cell r="T36">
            <v>2154.62888</v>
          </cell>
          <cell r="U36">
            <v>0</v>
          </cell>
          <cell r="V36">
            <v>0</v>
          </cell>
        </row>
        <row r="36">
          <cell r="AW36">
            <v>1467</v>
          </cell>
          <cell r="AX36">
            <v>553.359268</v>
          </cell>
          <cell r="AY36">
            <v>134.269612</v>
          </cell>
          <cell r="AZ36">
            <v>134.269612</v>
          </cell>
        </row>
        <row r="36">
          <cell r="BQ36" t="str">
            <v>中铁二十二局集团第三工程有限公司</v>
          </cell>
        </row>
        <row r="37">
          <cell r="A37">
            <v>33</v>
          </cell>
          <cell r="B37" t="str">
            <v>数字建造中心</v>
          </cell>
          <cell r="C37" t="str">
            <v>SJHT2019112900098</v>
          </cell>
          <cell r="D37" t="str">
            <v>上海轨道交通市域线机场联络线工程BIM技术应用咨询服务合同</v>
          </cell>
          <cell r="E37">
            <v>433.8</v>
          </cell>
          <cell r="F37">
            <v>433.8</v>
          </cell>
          <cell r="G37">
            <v>433.8</v>
          </cell>
          <cell r="H37">
            <v>394.6</v>
          </cell>
          <cell r="I37">
            <v>0.909635776855694</v>
          </cell>
          <cell r="J37">
            <v>0.06</v>
          </cell>
        </row>
        <row r="37">
          <cell r="M37" t="str">
            <v>主导</v>
          </cell>
          <cell r="N37" t="str">
            <v>史菁霞团队</v>
          </cell>
          <cell r="O37" t="str">
            <v>谢复欣</v>
          </cell>
          <cell r="P37" t="str">
            <v>在建</v>
          </cell>
        </row>
        <row r="37">
          <cell r="T37">
            <v>360.053999</v>
          </cell>
          <cell r="U37">
            <v>0</v>
          </cell>
          <cell r="V37">
            <v>73.746001</v>
          </cell>
        </row>
        <row r="37">
          <cell r="AL37">
            <v>73.746</v>
          </cell>
        </row>
        <row r="37">
          <cell r="AW37">
            <v>360.054</v>
          </cell>
          <cell r="AX37">
            <v>0</v>
          </cell>
          <cell r="AY37">
            <v>73.746</v>
          </cell>
          <cell r="AZ37">
            <v>-9.99999940631824e-7</v>
          </cell>
        </row>
        <row r="37">
          <cell r="BQ37" t="str">
            <v>上海申铁投资有限公司</v>
          </cell>
        </row>
        <row r="37">
          <cell r="CA37">
            <v>0</v>
          </cell>
          <cell r="CB37">
            <v>0</v>
          </cell>
          <cell r="CC37">
            <v>0</v>
          </cell>
          <cell r="CD37">
            <v>0</v>
          </cell>
          <cell r="CE37">
            <v>0</v>
          </cell>
          <cell r="CF37">
            <v>0</v>
          </cell>
          <cell r="CG37">
            <v>0</v>
          </cell>
          <cell r="CH37">
            <v>0</v>
          </cell>
          <cell r="CI37">
            <v>0</v>
          </cell>
          <cell r="CJ37">
            <v>0</v>
          </cell>
          <cell r="CK37">
            <v>0</v>
          </cell>
          <cell r="CL37">
            <v>0</v>
          </cell>
        </row>
        <row r="37">
          <cell r="DA37">
            <v>0</v>
          </cell>
          <cell r="DB37">
            <v>0</v>
          </cell>
          <cell r="DC37">
            <v>0</v>
          </cell>
          <cell r="DD37">
            <v>0</v>
          </cell>
          <cell r="DE37">
            <v>0</v>
          </cell>
          <cell r="DF37">
            <v>0</v>
          </cell>
          <cell r="DG37">
            <v>0</v>
          </cell>
          <cell r="DH37">
            <v>0</v>
          </cell>
          <cell r="DI37">
            <v>0</v>
          </cell>
          <cell r="DJ37">
            <v>0</v>
          </cell>
          <cell r="DK37">
            <v>0</v>
          </cell>
          <cell r="DL37">
            <v>0</v>
          </cell>
        </row>
        <row r="38">
          <cell r="A38">
            <v>34</v>
          </cell>
          <cell r="B38" t="str">
            <v>数字建造中心</v>
          </cell>
          <cell r="C38" t="str">
            <v>SJHT2019121700138</v>
          </cell>
          <cell r="D38" t="str">
            <v>地下院平移-基于GIS和BIM的特大市政道路全生命期协同管理关键技术</v>
          </cell>
          <cell r="E38">
            <v>3.09</v>
          </cell>
          <cell r="F38">
            <v>3.09</v>
          </cell>
          <cell r="G38">
            <v>3.09</v>
          </cell>
          <cell r="H38">
            <v>3.09</v>
          </cell>
          <cell r="I38">
            <v>1</v>
          </cell>
          <cell r="J38">
            <v>0</v>
          </cell>
        </row>
        <row r="38">
          <cell r="M38" t="str">
            <v>主导</v>
          </cell>
          <cell r="N38" t="str">
            <v>施林烽团队</v>
          </cell>
          <cell r="O38" t="str">
            <v>施林烽</v>
          </cell>
          <cell r="P38" t="str">
            <v>在建</v>
          </cell>
        </row>
        <row r="38">
          <cell r="T38">
            <v>0</v>
          </cell>
          <cell r="U38">
            <v>0</v>
          </cell>
          <cell r="V38">
            <v>3.09</v>
          </cell>
        </row>
        <row r="38">
          <cell r="AW38">
            <v>0</v>
          </cell>
          <cell r="AX38">
            <v>0</v>
          </cell>
          <cell r="AY38">
            <v>3.09</v>
          </cell>
          <cell r="AZ38">
            <v>0</v>
          </cell>
        </row>
        <row r="38">
          <cell r="BQ38" t="str">
            <v>上海市地下空间设计研究总院有限公司</v>
          </cell>
        </row>
        <row r="38">
          <cell r="CA38">
            <v>0</v>
          </cell>
          <cell r="CB38">
            <v>0</v>
          </cell>
          <cell r="CC38">
            <v>0</v>
          </cell>
          <cell r="CD38">
            <v>0</v>
          </cell>
          <cell r="CE38">
            <v>0</v>
          </cell>
          <cell r="CF38">
            <v>0</v>
          </cell>
          <cell r="CG38">
            <v>0</v>
          </cell>
          <cell r="CH38">
            <v>0</v>
          </cell>
          <cell r="CI38">
            <v>0</v>
          </cell>
          <cell r="CJ38">
            <v>0</v>
          </cell>
          <cell r="CK38">
            <v>0</v>
          </cell>
          <cell r="CL38">
            <v>0</v>
          </cell>
        </row>
        <row r="38">
          <cell r="DA38">
            <v>0</v>
          </cell>
          <cell r="DB38">
            <v>0</v>
          </cell>
          <cell r="DC38">
            <v>0</v>
          </cell>
          <cell r="DD38">
            <v>0</v>
          </cell>
          <cell r="DE38">
            <v>0</v>
          </cell>
          <cell r="DF38">
            <v>0</v>
          </cell>
          <cell r="DG38">
            <v>0</v>
          </cell>
          <cell r="DH38">
            <v>0</v>
          </cell>
          <cell r="DI38">
            <v>0</v>
          </cell>
          <cell r="DJ38">
            <v>0</v>
          </cell>
          <cell r="DK38">
            <v>0</v>
          </cell>
          <cell r="DL38">
            <v>0</v>
          </cell>
        </row>
        <row r="39">
          <cell r="A39">
            <v>35</v>
          </cell>
          <cell r="B39" t="str">
            <v>数字建造中心</v>
          </cell>
          <cell r="C39" t="str">
            <v>ZHT2020021800006</v>
          </cell>
          <cell r="D39" t="str">
            <v>周市镇建设工程信息数据管理平台开发合同</v>
          </cell>
          <cell r="E39">
            <v>230</v>
          </cell>
          <cell r="F39">
            <v>15</v>
          </cell>
          <cell r="G39">
            <v>15</v>
          </cell>
          <cell r="H39">
            <v>15</v>
          </cell>
          <cell r="I39">
            <v>1</v>
          </cell>
          <cell r="J39">
            <v>0.06</v>
          </cell>
        </row>
        <row r="39">
          <cell r="M39">
            <v>0</v>
          </cell>
          <cell r="N39">
            <v>0</v>
          </cell>
          <cell r="O39" t="str">
            <v>龚小彪</v>
          </cell>
          <cell r="P39" t="str">
            <v>在建</v>
          </cell>
        </row>
        <row r="39">
          <cell r="T39">
            <v>72.55</v>
          </cell>
          <cell r="U39">
            <v>0</v>
          </cell>
          <cell r="V39">
            <v>157.45</v>
          </cell>
        </row>
        <row r="39">
          <cell r="AW39">
            <v>72.55</v>
          </cell>
          <cell r="AX39">
            <v>0</v>
          </cell>
          <cell r="AY39">
            <v>157.45</v>
          </cell>
          <cell r="AZ39">
            <v>0</v>
          </cell>
        </row>
        <row r="39">
          <cell r="BQ39" t="str">
            <v>上海市地下空间设计研究总院有限公司</v>
          </cell>
        </row>
        <row r="39">
          <cell r="CA39">
            <v>0</v>
          </cell>
          <cell r="CB39">
            <v>0</v>
          </cell>
          <cell r="CC39">
            <v>0</v>
          </cell>
          <cell r="CD39">
            <v>0</v>
          </cell>
          <cell r="CE39">
            <v>0</v>
          </cell>
          <cell r="CF39">
            <v>0</v>
          </cell>
          <cell r="CG39">
            <v>0</v>
          </cell>
          <cell r="CH39">
            <v>0</v>
          </cell>
          <cell r="CI39">
            <v>0</v>
          </cell>
          <cell r="CJ39">
            <v>0</v>
          </cell>
          <cell r="CK39">
            <v>0</v>
          </cell>
          <cell r="CL39">
            <v>0</v>
          </cell>
        </row>
        <row r="39">
          <cell r="DA39">
            <v>0</v>
          </cell>
          <cell r="DB39">
            <v>0</v>
          </cell>
          <cell r="DC39">
            <v>0</v>
          </cell>
          <cell r="DD39">
            <v>0</v>
          </cell>
          <cell r="DE39">
            <v>0</v>
          </cell>
          <cell r="DF39">
            <v>0</v>
          </cell>
          <cell r="DG39">
            <v>0</v>
          </cell>
          <cell r="DH39">
            <v>0</v>
          </cell>
          <cell r="DI39">
            <v>0</v>
          </cell>
          <cell r="DJ39">
            <v>0</v>
          </cell>
          <cell r="DK39">
            <v>0</v>
          </cell>
          <cell r="DL39">
            <v>0</v>
          </cell>
        </row>
        <row r="40">
          <cell r="A40">
            <v>36</v>
          </cell>
          <cell r="B40" t="str">
            <v>数字建造中心</v>
          </cell>
          <cell r="C40" t="str">
            <v>SJHT2019121700134</v>
          </cell>
          <cell r="D40" t="str">
            <v>地下院平移-《上海市轨道交通17号线工程》徐盈路站等BIM设计劳务合同</v>
          </cell>
          <cell r="E40">
            <v>25.55</v>
          </cell>
          <cell r="F40">
            <v>25.55</v>
          </cell>
          <cell r="G40">
            <v>25.55</v>
          </cell>
          <cell r="H40">
            <v>20.95</v>
          </cell>
          <cell r="I40">
            <v>0.819960861056752</v>
          </cell>
          <cell r="J40">
            <v>0</v>
          </cell>
        </row>
        <row r="40">
          <cell r="M40" t="str">
            <v>主导</v>
          </cell>
          <cell r="N40" t="str">
            <v>施林烽团队</v>
          </cell>
          <cell r="O40" t="str">
            <v>何晗</v>
          </cell>
          <cell r="P40" t="str">
            <v>在建</v>
          </cell>
        </row>
        <row r="40">
          <cell r="T40">
            <v>0</v>
          </cell>
          <cell r="U40">
            <v>0</v>
          </cell>
          <cell r="V40">
            <v>25.55</v>
          </cell>
        </row>
        <row r="40">
          <cell r="AW40">
            <v>0</v>
          </cell>
          <cell r="AX40">
            <v>0</v>
          </cell>
          <cell r="AY40">
            <v>25.55</v>
          </cell>
          <cell r="AZ40">
            <v>0</v>
          </cell>
        </row>
        <row r="40">
          <cell r="BQ40" t="str">
            <v>上海市地下空间设计研究总院有限公司</v>
          </cell>
        </row>
        <row r="40">
          <cell r="CA40">
            <v>0</v>
          </cell>
          <cell r="CB40">
            <v>0</v>
          </cell>
          <cell r="CC40">
            <v>0</v>
          </cell>
          <cell r="CD40">
            <v>0</v>
          </cell>
          <cell r="CE40">
            <v>0</v>
          </cell>
          <cell r="CF40">
            <v>0</v>
          </cell>
          <cell r="CG40">
            <v>0</v>
          </cell>
          <cell r="CH40">
            <v>0</v>
          </cell>
          <cell r="CI40">
            <v>0</v>
          </cell>
          <cell r="CJ40">
            <v>0</v>
          </cell>
          <cell r="CK40">
            <v>0</v>
          </cell>
          <cell r="CL40">
            <v>0</v>
          </cell>
        </row>
        <row r="40">
          <cell r="DA40">
            <v>0</v>
          </cell>
          <cell r="DB40">
            <v>0</v>
          </cell>
          <cell r="DC40">
            <v>0</v>
          </cell>
          <cell r="DD40">
            <v>0</v>
          </cell>
          <cell r="DE40">
            <v>0</v>
          </cell>
          <cell r="DF40">
            <v>0</v>
          </cell>
          <cell r="DG40">
            <v>0</v>
          </cell>
          <cell r="DH40">
            <v>0</v>
          </cell>
          <cell r="DI40">
            <v>0</v>
          </cell>
          <cell r="DJ40">
            <v>0</v>
          </cell>
          <cell r="DK40">
            <v>0</v>
          </cell>
          <cell r="DL40">
            <v>0</v>
          </cell>
        </row>
        <row r="41">
          <cell r="A41">
            <v>37</v>
          </cell>
          <cell r="B41" t="str">
            <v>数字建造中心</v>
          </cell>
          <cell r="C41" t="str">
            <v>SJHT2019121200106</v>
          </cell>
          <cell r="D41" t="str">
            <v>地下院平移-洛阳地铁1号线工程建筑信息化模型（BIM）技术应用01标段</v>
          </cell>
          <cell r="E41">
            <v>196.45</v>
          </cell>
          <cell r="F41">
            <v>196.45</v>
          </cell>
          <cell r="G41">
            <v>196.45</v>
          </cell>
          <cell r="H41">
            <v>192.45</v>
          </cell>
          <cell r="I41">
            <v>0.979638584881649</v>
          </cell>
          <cell r="J41">
            <v>0.06</v>
          </cell>
        </row>
        <row r="41">
          <cell r="M41" t="str">
            <v>主导</v>
          </cell>
          <cell r="N41" t="str">
            <v>徐勇团队</v>
          </cell>
          <cell r="O41" t="str">
            <v>徐勇</v>
          </cell>
          <cell r="P41" t="str">
            <v>25已完结</v>
          </cell>
        </row>
        <row r="41">
          <cell r="T41">
            <v>196.45</v>
          </cell>
          <cell r="U41">
            <v>0</v>
          </cell>
          <cell r="V41">
            <v>0</v>
          </cell>
        </row>
        <row r="41">
          <cell r="AA41">
            <v>0</v>
          </cell>
        </row>
        <row r="41">
          <cell r="AD41">
            <v>0</v>
          </cell>
          <cell r="AE41">
            <v>0</v>
          </cell>
          <cell r="AF41">
            <v>0</v>
          </cell>
          <cell r="AG41">
            <v>0</v>
          </cell>
          <cell r="AH41">
            <v>0</v>
          </cell>
          <cell r="AI41">
            <v>0</v>
          </cell>
          <cell r="AJ41">
            <v>0</v>
          </cell>
          <cell r="AK41">
            <v>0</v>
          </cell>
          <cell r="AL41">
            <v>0</v>
          </cell>
        </row>
        <row r="41">
          <cell r="AW41">
            <v>169.3636</v>
          </cell>
          <cell r="AX41">
            <v>0</v>
          </cell>
          <cell r="AY41">
            <v>27.0864</v>
          </cell>
          <cell r="AZ41">
            <v>27.0864</v>
          </cell>
        </row>
        <row r="41">
          <cell r="BQ41" t="str">
            <v>上海市地下空间设计研究总院有限公司</v>
          </cell>
        </row>
        <row r="41">
          <cell r="CA41">
            <v>0</v>
          </cell>
          <cell r="CB41">
            <v>0</v>
          </cell>
          <cell r="CC41">
            <v>0</v>
          </cell>
          <cell r="CD41">
            <v>0</v>
          </cell>
          <cell r="CE41">
            <v>0</v>
          </cell>
          <cell r="CF41">
            <v>0</v>
          </cell>
          <cell r="CG41">
            <v>0</v>
          </cell>
          <cell r="CH41">
            <v>0</v>
          </cell>
          <cell r="CI41">
            <v>0</v>
          </cell>
          <cell r="CJ41">
            <v>0</v>
          </cell>
          <cell r="CK41">
            <v>0</v>
          </cell>
          <cell r="CL41">
            <v>0</v>
          </cell>
        </row>
        <row r="41">
          <cell r="DA41">
            <v>0</v>
          </cell>
          <cell r="DB41">
            <v>0</v>
          </cell>
          <cell r="DC41">
            <v>0</v>
          </cell>
          <cell r="DD41">
            <v>0</v>
          </cell>
          <cell r="DE41">
            <v>0</v>
          </cell>
          <cell r="DF41">
            <v>0</v>
          </cell>
          <cell r="DG41">
            <v>0</v>
          </cell>
          <cell r="DH41">
            <v>0</v>
          </cell>
          <cell r="DI41">
            <v>0</v>
          </cell>
          <cell r="DJ41">
            <v>0</v>
          </cell>
          <cell r="DK41">
            <v>0</v>
          </cell>
          <cell r="DL41">
            <v>0</v>
          </cell>
        </row>
        <row r="42">
          <cell r="A42">
            <v>38</v>
          </cell>
          <cell r="B42" t="str">
            <v>数字建造中心</v>
          </cell>
          <cell r="C42" t="str">
            <v>SJHT2019121300115</v>
          </cell>
          <cell r="D42" t="str">
            <v>地下院平移-上海轨道交通西门子直流开关柜bim族库创建工作</v>
          </cell>
          <cell r="E42">
            <v>4.08</v>
          </cell>
          <cell r="F42">
            <v>4.08</v>
          </cell>
          <cell r="G42">
            <v>4.08</v>
          </cell>
          <cell r="H42">
            <v>4.08</v>
          </cell>
          <cell r="I42">
            <v>1</v>
          </cell>
          <cell r="J42">
            <v>0</v>
          </cell>
        </row>
        <row r="42">
          <cell r="M42" t="str">
            <v>主导</v>
          </cell>
          <cell r="N42" t="str">
            <v>施林烽团队</v>
          </cell>
          <cell r="O42" t="str">
            <v>施林烽</v>
          </cell>
          <cell r="P42" t="str">
            <v>在建</v>
          </cell>
        </row>
        <row r="42">
          <cell r="T42">
            <v>0</v>
          </cell>
          <cell r="U42">
            <v>0</v>
          </cell>
          <cell r="V42">
            <v>4.08</v>
          </cell>
        </row>
        <row r="42">
          <cell r="AW42">
            <v>0</v>
          </cell>
          <cell r="AX42">
            <v>0</v>
          </cell>
          <cell r="AY42">
            <v>4.08</v>
          </cell>
          <cell r="AZ42">
            <v>0</v>
          </cell>
        </row>
        <row r="42">
          <cell r="BQ42" t="str">
            <v>上海市地下空间设计研究总院有限公司</v>
          </cell>
        </row>
        <row r="42">
          <cell r="CA42">
            <v>0</v>
          </cell>
          <cell r="CB42">
            <v>0</v>
          </cell>
          <cell r="CC42">
            <v>0</v>
          </cell>
          <cell r="CD42">
            <v>0</v>
          </cell>
          <cell r="CE42">
            <v>0</v>
          </cell>
          <cell r="CF42">
            <v>0</v>
          </cell>
          <cell r="CG42">
            <v>0</v>
          </cell>
          <cell r="CH42">
            <v>0</v>
          </cell>
          <cell r="CI42">
            <v>0</v>
          </cell>
          <cell r="CJ42">
            <v>0</v>
          </cell>
          <cell r="CK42">
            <v>0</v>
          </cell>
          <cell r="CL42">
            <v>0</v>
          </cell>
        </row>
        <row r="42">
          <cell r="DA42">
            <v>0</v>
          </cell>
          <cell r="DB42">
            <v>0</v>
          </cell>
          <cell r="DC42">
            <v>0</v>
          </cell>
          <cell r="DD42">
            <v>0</v>
          </cell>
          <cell r="DE42">
            <v>0</v>
          </cell>
          <cell r="DF42">
            <v>0</v>
          </cell>
          <cell r="DG42">
            <v>0</v>
          </cell>
          <cell r="DH42">
            <v>0</v>
          </cell>
          <cell r="DI42">
            <v>0</v>
          </cell>
          <cell r="DJ42">
            <v>0</v>
          </cell>
          <cell r="DK42">
            <v>0</v>
          </cell>
          <cell r="DL42">
            <v>0</v>
          </cell>
        </row>
        <row r="43">
          <cell r="A43">
            <v>39</v>
          </cell>
          <cell r="B43" t="str">
            <v>数字建造中心</v>
          </cell>
          <cell r="C43" t="str">
            <v>SJHT2019121300109</v>
          </cell>
          <cell r="D43" t="str">
            <v>地下院平移-《上海市轨道交通15号线工程》梅岭北路站等BIM设计分包合同</v>
          </cell>
          <cell r="E43">
            <v>97.24</v>
          </cell>
          <cell r="F43">
            <v>97.24</v>
          </cell>
          <cell r="G43">
            <v>97.24</v>
          </cell>
          <cell r="H43">
            <v>85.54</v>
          </cell>
          <cell r="I43">
            <v>0.879679144385027</v>
          </cell>
          <cell r="J43">
            <v>0.06</v>
          </cell>
        </row>
        <row r="43">
          <cell r="M43" t="str">
            <v>主导</v>
          </cell>
          <cell r="N43" t="str">
            <v>施林烽团队</v>
          </cell>
          <cell r="O43" t="str">
            <v>何晗</v>
          </cell>
          <cell r="P43" t="str">
            <v>在建</v>
          </cell>
        </row>
        <row r="43">
          <cell r="T43">
            <v>79.5596</v>
          </cell>
          <cell r="U43">
            <v>0</v>
          </cell>
          <cell r="V43">
            <v>17.6804</v>
          </cell>
        </row>
        <row r="43">
          <cell r="AW43">
            <v>79.5596</v>
          </cell>
          <cell r="AX43">
            <v>0</v>
          </cell>
          <cell r="AY43">
            <v>17.6804</v>
          </cell>
          <cell r="AZ43">
            <v>0</v>
          </cell>
        </row>
        <row r="43">
          <cell r="BQ43" t="str">
            <v>上海市地下空间设计研究总院有限公司</v>
          </cell>
        </row>
        <row r="43">
          <cell r="CA43">
            <v>0</v>
          </cell>
          <cell r="CB43">
            <v>0</v>
          </cell>
          <cell r="CC43">
            <v>0</v>
          </cell>
          <cell r="CD43">
            <v>0</v>
          </cell>
          <cell r="CE43">
            <v>0</v>
          </cell>
          <cell r="CF43">
            <v>0</v>
          </cell>
          <cell r="CG43">
            <v>0</v>
          </cell>
          <cell r="CH43">
            <v>0</v>
          </cell>
          <cell r="CI43">
            <v>0</v>
          </cell>
          <cell r="CJ43">
            <v>0</v>
          </cell>
          <cell r="CK43">
            <v>0</v>
          </cell>
          <cell r="CL43">
            <v>0</v>
          </cell>
        </row>
        <row r="43">
          <cell r="DA43">
            <v>0</v>
          </cell>
          <cell r="DB43">
            <v>0</v>
          </cell>
          <cell r="DC43">
            <v>0</v>
          </cell>
          <cell r="DD43">
            <v>0</v>
          </cell>
          <cell r="DE43">
            <v>0</v>
          </cell>
          <cell r="DF43">
            <v>0</v>
          </cell>
          <cell r="DG43">
            <v>0</v>
          </cell>
          <cell r="DH43">
            <v>0</v>
          </cell>
          <cell r="DI43">
            <v>0</v>
          </cell>
          <cell r="DJ43">
            <v>0</v>
          </cell>
          <cell r="DK43">
            <v>0</v>
          </cell>
          <cell r="DL43">
            <v>0</v>
          </cell>
        </row>
        <row r="44">
          <cell r="A44">
            <v>40</v>
          </cell>
          <cell r="B44" t="str">
            <v>数字建造中心</v>
          </cell>
          <cell r="C44" t="str">
            <v>SJHT2019121300116</v>
          </cell>
          <cell r="D44" t="str">
            <v>地下院平移-上海市轨道交通9号线三期（东延伸）工程BIM技术服务</v>
          </cell>
          <cell r="E44">
            <v>33.12</v>
          </cell>
          <cell r="F44">
            <v>33.12</v>
          </cell>
          <cell r="G44">
            <v>33.12</v>
          </cell>
          <cell r="H44">
            <v>33.12</v>
          </cell>
          <cell r="I44">
            <v>1</v>
          </cell>
          <cell r="J44">
            <v>0.06</v>
          </cell>
        </row>
        <row r="44">
          <cell r="M44" t="str">
            <v>主导</v>
          </cell>
          <cell r="N44" t="str">
            <v>施林烽团队</v>
          </cell>
          <cell r="O44" t="str">
            <v>何晗</v>
          </cell>
          <cell r="P44" t="str">
            <v>在建</v>
          </cell>
        </row>
        <row r="44">
          <cell r="T44">
            <v>15.2862</v>
          </cell>
          <cell r="U44">
            <v>0</v>
          </cell>
          <cell r="V44">
            <v>17.8338</v>
          </cell>
        </row>
        <row r="44">
          <cell r="AW44">
            <v>15.2862</v>
          </cell>
          <cell r="AX44">
            <v>0</v>
          </cell>
          <cell r="AY44">
            <v>17.8338</v>
          </cell>
          <cell r="AZ44">
            <v>0</v>
          </cell>
        </row>
        <row r="44">
          <cell r="BQ44" t="str">
            <v>上海市地下空间设计研究总院有限公司</v>
          </cell>
        </row>
        <row r="44">
          <cell r="CA44">
            <v>0</v>
          </cell>
          <cell r="CB44">
            <v>0</v>
          </cell>
          <cell r="CC44">
            <v>0</v>
          </cell>
          <cell r="CD44">
            <v>0</v>
          </cell>
          <cell r="CE44">
            <v>0</v>
          </cell>
          <cell r="CF44">
            <v>0</v>
          </cell>
          <cell r="CG44">
            <v>0</v>
          </cell>
          <cell r="CH44">
            <v>0</v>
          </cell>
          <cell r="CI44">
            <v>0</v>
          </cell>
          <cell r="CJ44">
            <v>0</v>
          </cell>
          <cell r="CK44">
            <v>0</v>
          </cell>
          <cell r="CL44">
            <v>0</v>
          </cell>
        </row>
        <row r="44">
          <cell r="DA44">
            <v>0</v>
          </cell>
          <cell r="DB44">
            <v>0</v>
          </cell>
          <cell r="DC44">
            <v>0</v>
          </cell>
          <cell r="DD44">
            <v>0</v>
          </cell>
          <cell r="DE44">
            <v>0</v>
          </cell>
          <cell r="DF44">
            <v>0</v>
          </cell>
          <cell r="DG44">
            <v>0</v>
          </cell>
          <cell r="DH44">
            <v>0</v>
          </cell>
          <cell r="DI44">
            <v>0</v>
          </cell>
          <cell r="DJ44">
            <v>0</v>
          </cell>
          <cell r="DK44">
            <v>0</v>
          </cell>
          <cell r="DL44">
            <v>0</v>
          </cell>
        </row>
        <row r="45">
          <cell r="A45">
            <v>41</v>
          </cell>
          <cell r="B45" t="str">
            <v>数字建造中心</v>
          </cell>
          <cell r="C45" t="str">
            <v>SJHT2019121300111</v>
          </cell>
          <cell r="D45" t="str">
            <v>地下院平移-上海市北横通道工程Ⅱ标工程BIM技术服务</v>
          </cell>
          <cell r="E45">
            <v>14.93</v>
          </cell>
          <cell r="F45">
            <v>14.93</v>
          </cell>
          <cell r="G45">
            <v>14.93</v>
          </cell>
          <cell r="H45">
            <v>0</v>
          </cell>
          <cell r="I45">
            <v>0</v>
          </cell>
          <cell r="J45">
            <v>0.06</v>
          </cell>
        </row>
        <row r="45">
          <cell r="M45" t="str">
            <v>主导</v>
          </cell>
          <cell r="N45" t="str">
            <v>施林烽团队</v>
          </cell>
          <cell r="O45" t="str">
            <v>施林烽</v>
          </cell>
          <cell r="P45" t="str">
            <v>在建</v>
          </cell>
        </row>
        <row r="45">
          <cell r="T45">
            <v>10.3189</v>
          </cell>
          <cell r="U45">
            <v>0</v>
          </cell>
          <cell r="V45">
            <v>4.6111</v>
          </cell>
        </row>
        <row r="45">
          <cell r="AW45">
            <v>10.3189</v>
          </cell>
          <cell r="AX45">
            <v>0</v>
          </cell>
          <cell r="AY45">
            <v>4.6111</v>
          </cell>
          <cell r="AZ45">
            <v>0</v>
          </cell>
        </row>
        <row r="45">
          <cell r="BQ45" t="str">
            <v>上海市地下空间设计研究总院有限公司</v>
          </cell>
        </row>
        <row r="45">
          <cell r="CA45">
            <v>0</v>
          </cell>
          <cell r="CB45">
            <v>0</v>
          </cell>
          <cell r="CC45">
            <v>0</v>
          </cell>
          <cell r="CD45">
            <v>0</v>
          </cell>
          <cell r="CE45">
            <v>0</v>
          </cell>
          <cell r="CF45">
            <v>0</v>
          </cell>
          <cell r="CG45">
            <v>0</v>
          </cell>
          <cell r="CH45">
            <v>0</v>
          </cell>
          <cell r="CI45">
            <v>0</v>
          </cell>
          <cell r="CJ45">
            <v>0</v>
          </cell>
          <cell r="CK45">
            <v>0</v>
          </cell>
          <cell r="CL45">
            <v>0</v>
          </cell>
        </row>
        <row r="45">
          <cell r="DA45">
            <v>0</v>
          </cell>
          <cell r="DB45">
            <v>0</v>
          </cell>
          <cell r="DC45">
            <v>0</v>
          </cell>
          <cell r="DD45">
            <v>0</v>
          </cell>
          <cell r="DE45">
            <v>0</v>
          </cell>
          <cell r="DF45">
            <v>0</v>
          </cell>
          <cell r="DG45">
            <v>0</v>
          </cell>
          <cell r="DH45">
            <v>0</v>
          </cell>
          <cell r="DI45">
            <v>0</v>
          </cell>
          <cell r="DJ45">
            <v>0</v>
          </cell>
          <cell r="DK45">
            <v>0</v>
          </cell>
          <cell r="DL45">
            <v>0</v>
          </cell>
        </row>
        <row r="46">
          <cell r="A46">
            <v>42</v>
          </cell>
          <cell r="B46" t="str">
            <v>数字建造中心</v>
          </cell>
          <cell r="C46" t="str">
            <v>SJHT2019121300108</v>
          </cell>
          <cell r="D46" t="str">
            <v>地下院平移-《上海市轨道交通14号线工程》金园五路站等BIM设计劳务合同</v>
          </cell>
          <cell r="E46">
            <v>201.09</v>
          </cell>
          <cell r="F46">
            <v>201.09</v>
          </cell>
          <cell r="G46">
            <v>201.09</v>
          </cell>
          <cell r="H46">
            <v>70.155</v>
          </cell>
          <cell r="I46">
            <v>0.348873638669253</v>
          </cell>
          <cell r="J46">
            <v>0.06</v>
          </cell>
        </row>
        <row r="46">
          <cell r="M46" t="str">
            <v>主导</v>
          </cell>
          <cell r="N46" t="str">
            <v>施林烽团队</v>
          </cell>
          <cell r="O46" t="str">
            <v>何晗</v>
          </cell>
          <cell r="P46" t="str">
            <v>在建</v>
          </cell>
        </row>
        <row r="46">
          <cell r="T46">
            <v>127.9663</v>
          </cell>
          <cell r="U46">
            <v>0</v>
          </cell>
          <cell r="V46">
            <v>73.1237</v>
          </cell>
        </row>
        <row r="46">
          <cell r="AW46">
            <v>127.9663</v>
          </cell>
          <cell r="AX46">
            <v>0</v>
          </cell>
          <cell r="AY46">
            <v>73.1237</v>
          </cell>
          <cell r="AZ46">
            <v>0</v>
          </cell>
        </row>
        <row r="46">
          <cell r="BQ46" t="str">
            <v>上海市地下空间设计研究总院有限公司</v>
          </cell>
        </row>
        <row r="46">
          <cell r="CA46">
            <v>0</v>
          </cell>
          <cell r="CB46">
            <v>0</v>
          </cell>
          <cell r="CC46">
            <v>0</v>
          </cell>
          <cell r="CD46">
            <v>0</v>
          </cell>
          <cell r="CE46">
            <v>0</v>
          </cell>
          <cell r="CF46">
            <v>0</v>
          </cell>
          <cell r="CG46">
            <v>0</v>
          </cell>
          <cell r="CH46">
            <v>0</v>
          </cell>
          <cell r="CI46">
            <v>0</v>
          </cell>
          <cell r="CJ46">
            <v>0</v>
          </cell>
          <cell r="CK46">
            <v>0</v>
          </cell>
          <cell r="CL46">
            <v>0</v>
          </cell>
        </row>
        <row r="46">
          <cell r="DA46">
            <v>0</v>
          </cell>
          <cell r="DB46">
            <v>0</v>
          </cell>
          <cell r="DC46">
            <v>0</v>
          </cell>
          <cell r="DD46">
            <v>0</v>
          </cell>
          <cell r="DE46">
            <v>0</v>
          </cell>
          <cell r="DF46">
            <v>0</v>
          </cell>
          <cell r="DG46">
            <v>0</v>
          </cell>
          <cell r="DH46">
            <v>0</v>
          </cell>
          <cell r="DI46">
            <v>0</v>
          </cell>
          <cell r="DJ46">
            <v>0</v>
          </cell>
          <cell r="DK46">
            <v>0</v>
          </cell>
          <cell r="DL46">
            <v>0</v>
          </cell>
        </row>
        <row r="47">
          <cell r="A47">
            <v>43</v>
          </cell>
          <cell r="B47" t="str">
            <v>数字建造中心</v>
          </cell>
          <cell r="C47" t="str">
            <v>SJHT2019121300107</v>
          </cell>
          <cell r="D47" t="str">
            <v>地下院平移-《上海市轨道交通18号线工程》江浦路站等BIM设计分包合同</v>
          </cell>
          <cell r="E47">
            <v>92.87</v>
          </cell>
          <cell r="F47">
            <v>92.87</v>
          </cell>
          <cell r="G47">
            <v>92.87</v>
          </cell>
          <cell r="H47">
            <v>47.77</v>
          </cell>
          <cell r="I47">
            <v>0.514374932701626</v>
          </cell>
          <cell r="J47">
            <v>0.06</v>
          </cell>
        </row>
        <row r="47">
          <cell r="M47" t="str">
            <v>主导</v>
          </cell>
          <cell r="N47" t="str">
            <v>施林烽团队</v>
          </cell>
          <cell r="O47" t="str">
            <v>何晗</v>
          </cell>
          <cell r="P47" t="str">
            <v>在建</v>
          </cell>
        </row>
        <row r="47">
          <cell r="T47">
            <v>75.98476</v>
          </cell>
          <cell r="U47">
            <v>0</v>
          </cell>
          <cell r="V47">
            <v>16.88524</v>
          </cell>
        </row>
        <row r="47">
          <cell r="AW47">
            <v>75.989</v>
          </cell>
          <cell r="AX47">
            <v>0</v>
          </cell>
          <cell r="AY47">
            <v>16.881</v>
          </cell>
          <cell r="AZ47">
            <v>-0.00424000000001001</v>
          </cell>
        </row>
        <row r="47">
          <cell r="BQ47" t="str">
            <v>上海市地下空间设计研究总院有限公司</v>
          </cell>
        </row>
        <row r="47">
          <cell r="CA47">
            <v>0</v>
          </cell>
          <cell r="CB47">
            <v>0</v>
          </cell>
          <cell r="CC47">
            <v>0</v>
          </cell>
          <cell r="CD47">
            <v>0</v>
          </cell>
          <cell r="CE47">
            <v>0</v>
          </cell>
          <cell r="CF47">
            <v>0</v>
          </cell>
          <cell r="CG47">
            <v>0</v>
          </cell>
          <cell r="CH47">
            <v>0</v>
          </cell>
          <cell r="CI47">
            <v>0</v>
          </cell>
          <cell r="CJ47">
            <v>0</v>
          </cell>
          <cell r="CK47">
            <v>0</v>
          </cell>
          <cell r="CL47">
            <v>0</v>
          </cell>
        </row>
        <row r="47">
          <cell r="DA47">
            <v>0</v>
          </cell>
          <cell r="DB47">
            <v>0</v>
          </cell>
          <cell r="DC47">
            <v>0</v>
          </cell>
          <cell r="DD47">
            <v>0</v>
          </cell>
          <cell r="DE47">
            <v>0</v>
          </cell>
          <cell r="DF47">
            <v>0</v>
          </cell>
          <cell r="DG47">
            <v>0</v>
          </cell>
          <cell r="DH47">
            <v>0</v>
          </cell>
          <cell r="DI47">
            <v>0</v>
          </cell>
          <cell r="DJ47">
            <v>0</v>
          </cell>
          <cell r="DK47">
            <v>0</v>
          </cell>
          <cell r="DL47">
            <v>0</v>
          </cell>
        </row>
        <row r="48">
          <cell r="A48">
            <v>44</v>
          </cell>
          <cell r="B48" t="str">
            <v>数字建造中心</v>
          </cell>
          <cell r="C48" t="str">
            <v>ZHT2020121100111</v>
          </cell>
          <cell r="D48" t="str">
            <v>吴淞江工程（上海段）建设管理平台</v>
          </cell>
          <cell r="E48">
            <v>147</v>
          </cell>
          <cell r="F48">
            <v>147</v>
          </cell>
          <cell r="G48">
            <v>12.6</v>
          </cell>
          <cell r="H48">
            <v>12.6</v>
          </cell>
          <cell r="I48">
            <v>0.0857142857142857</v>
          </cell>
          <cell r="J48">
            <v>0.06</v>
          </cell>
        </row>
        <row r="48">
          <cell r="M48" t="str">
            <v>主导</v>
          </cell>
          <cell r="N48" t="str">
            <v>史菁霞团队</v>
          </cell>
          <cell r="O48" t="str">
            <v>袁超</v>
          </cell>
          <cell r="P48" t="str">
            <v>在建</v>
          </cell>
        </row>
        <row r="48">
          <cell r="T48">
            <v>108</v>
          </cell>
          <cell r="U48">
            <v>0</v>
          </cell>
          <cell r="V48">
            <v>39</v>
          </cell>
        </row>
        <row r="48">
          <cell r="AW48">
            <v>108</v>
          </cell>
          <cell r="AX48">
            <v>0</v>
          </cell>
          <cell r="AY48">
            <v>39</v>
          </cell>
          <cell r="AZ48">
            <v>0</v>
          </cell>
        </row>
        <row r="48">
          <cell r="BQ48" t="str">
            <v>上海公路桥梁（集团）有限公司</v>
          </cell>
        </row>
        <row r="48">
          <cell r="CA48">
            <v>0</v>
          </cell>
          <cell r="CB48">
            <v>0</v>
          </cell>
          <cell r="CC48">
            <v>0</v>
          </cell>
          <cell r="CD48">
            <v>0</v>
          </cell>
          <cell r="CE48">
            <v>0</v>
          </cell>
          <cell r="CF48">
            <v>0</v>
          </cell>
          <cell r="CG48">
            <v>0</v>
          </cell>
          <cell r="CH48">
            <v>0</v>
          </cell>
          <cell r="CI48">
            <v>0</v>
          </cell>
          <cell r="CJ48">
            <v>0</v>
          </cell>
          <cell r="CK48">
            <v>0</v>
          </cell>
          <cell r="CL48">
            <v>0</v>
          </cell>
        </row>
        <row r="48">
          <cell r="DA48">
            <v>0</v>
          </cell>
          <cell r="DB48">
            <v>0</v>
          </cell>
          <cell r="DC48">
            <v>0</v>
          </cell>
          <cell r="DD48">
            <v>0</v>
          </cell>
          <cell r="DE48">
            <v>0</v>
          </cell>
          <cell r="DF48">
            <v>0</v>
          </cell>
          <cell r="DG48">
            <v>0</v>
          </cell>
          <cell r="DH48">
            <v>0</v>
          </cell>
          <cell r="DI48">
            <v>0</v>
          </cell>
          <cell r="DJ48">
            <v>0</v>
          </cell>
          <cell r="DK48">
            <v>0</v>
          </cell>
          <cell r="DL48">
            <v>0</v>
          </cell>
        </row>
        <row r="49">
          <cell r="A49">
            <v>45</v>
          </cell>
          <cell r="B49" t="str">
            <v>数字建造中心</v>
          </cell>
          <cell r="C49" t="str">
            <v>ZHT2020121900126</v>
          </cell>
          <cell r="D49" t="str">
            <v>二环南路智慧快速路工程BIM全寿命期大数据管理平台建设服务项目</v>
          </cell>
          <cell r="E49">
            <v>85</v>
          </cell>
          <cell r="F49">
            <v>85</v>
          </cell>
          <cell r="G49">
            <v>58.712</v>
          </cell>
          <cell r="H49">
            <v>58.712</v>
          </cell>
          <cell r="I49">
            <v>0.690729411764706</v>
          </cell>
          <cell r="J49">
            <v>0.06</v>
          </cell>
        </row>
        <row r="49">
          <cell r="M49" t="str">
            <v>主导</v>
          </cell>
          <cell r="N49">
            <v>0</v>
          </cell>
          <cell r="O49" t="str">
            <v>卜宝翔</v>
          </cell>
          <cell r="P49" t="str">
            <v>在建</v>
          </cell>
        </row>
        <row r="49">
          <cell r="T49">
            <v>68</v>
          </cell>
          <cell r="U49">
            <v>0</v>
          </cell>
          <cell r="V49">
            <v>17</v>
          </cell>
        </row>
        <row r="49">
          <cell r="AF49">
            <v>17</v>
          </cell>
        </row>
        <row r="49">
          <cell r="AW49">
            <v>68</v>
          </cell>
          <cell r="AX49">
            <v>0</v>
          </cell>
          <cell r="AY49">
            <v>17</v>
          </cell>
          <cell r="AZ49">
            <v>0</v>
          </cell>
        </row>
        <row r="49">
          <cell r="BQ49" t="str">
            <v>中铁十一局集团有限公司第四分公司</v>
          </cell>
        </row>
        <row r="49">
          <cell r="CA49">
            <v>0</v>
          </cell>
          <cell r="CB49">
            <v>0</v>
          </cell>
          <cell r="CC49">
            <v>0</v>
          </cell>
          <cell r="CD49">
            <v>0</v>
          </cell>
          <cell r="CE49">
            <v>0</v>
          </cell>
          <cell r="CF49">
            <v>0</v>
          </cell>
          <cell r="CG49">
            <v>0</v>
          </cell>
          <cell r="CH49">
            <v>0</v>
          </cell>
          <cell r="CI49">
            <v>0</v>
          </cell>
          <cell r="CJ49">
            <v>0</v>
          </cell>
          <cell r="CK49">
            <v>0</v>
          </cell>
          <cell r="CL49">
            <v>0</v>
          </cell>
        </row>
        <row r="49">
          <cell r="DA49">
            <v>0</v>
          </cell>
          <cell r="DB49">
            <v>0</v>
          </cell>
          <cell r="DC49">
            <v>0</v>
          </cell>
          <cell r="DD49">
            <v>0</v>
          </cell>
          <cell r="DE49">
            <v>0</v>
          </cell>
          <cell r="DF49">
            <v>0</v>
          </cell>
          <cell r="DG49">
            <v>0</v>
          </cell>
          <cell r="DH49">
            <v>0</v>
          </cell>
          <cell r="DI49">
            <v>0</v>
          </cell>
          <cell r="DJ49">
            <v>0</v>
          </cell>
          <cell r="DK49">
            <v>0</v>
          </cell>
          <cell r="DL49">
            <v>0</v>
          </cell>
        </row>
        <row r="50">
          <cell r="A50">
            <v>46</v>
          </cell>
          <cell r="B50" t="str">
            <v>数字建造中心</v>
          </cell>
          <cell r="C50" t="str">
            <v>ZHT2020112300094</v>
          </cell>
          <cell r="D50" t="str">
            <v>深超总枢纽数字化仿真服务专题合同</v>
          </cell>
          <cell r="E50">
            <v>28</v>
          </cell>
          <cell r="F50">
            <v>28</v>
          </cell>
          <cell r="G50">
            <v>28</v>
          </cell>
          <cell r="H50">
            <v>28</v>
          </cell>
          <cell r="I50">
            <v>1</v>
          </cell>
          <cell r="J50">
            <v>0.06</v>
          </cell>
        </row>
        <row r="50">
          <cell r="M50" t="str">
            <v>主导</v>
          </cell>
          <cell r="N50" t="str">
            <v>施林烽团队</v>
          </cell>
          <cell r="O50" t="str">
            <v>施林烽</v>
          </cell>
          <cell r="P50" t="str">
            <v>在建</v>
          </cell>
        </row>
        <row r="50">
          <cell r="T50">
            <v>19.6</v>
          </cell>
          <cell r="U50">
            <v>0</v>
          </cell>
          <cell r="V50">
            <v>8.4</v>
          </cell>
        </row>
        <row r="50">
          <cell r="AW50">
            <v>19.6</v>
          </cell>
          <cell r="AX50">
            <v>0</v>
          </cell>
          <cell r="AY50">
            <v>8.4</v>
          </cell>
          <cell r="AZ50">
            <v>0</v>
          </cell>
        </row>
        <row r="50">
          <cell r="BQ50" t="str">
            <v>深圳市城市交通规划设计研究中心股份有限公司</v>
          </cell>
        </row>
        <row r="50">
          <cell r="CA50">
            <v>0</v>
          </cell>
          <cell r="CB50">
            <v>0</v>
          </cell>
          <cell r="CC50">
            <v>0</v>
          </cell>
          <cell r="CD50">
            <v>0</v>
          </cell>
          <cell r="CE50">
            <v>0</v>
          </cell>
          <cell r="CF50">
            <v>0</v>
          </cell>
          <cell r="CG50">
            <v>0</v>
          </cell>
          <cell r="CH50">
            <v>0</v>
          </cell>
          <cell r="CI50">
            <v>0</v>
          </cell>
          <cell r="CJ50">
            <v>0</v>
          </cell>
          <cell r="CK50">
            <v>0</v>
          </cell>
          <cell r="CL50">
            <v>0</v>
          </cell>
        </row>
        <row r="50">
          <cell r="DA50">
            <v>0</v>
          </cell>
          <cell r="DB50">
            <v>0</v>
          </cell>
          <cell r="DC50">
            <v>0</v>
          </cell>
          <cell r="DD50">
            <v>0</v>
          </cell>
          <cell r="DE50">
            <v>0</v>
          </cell>
          <cell r="DF50">
            <v>0</v>
          </cell>
          <cell r="DG50">
            <v>0</v>
          </cell>
          <cell r="DH50">
            <v>0</v>
          </cell>
          <cell r="DI50">
            <v>0</v>
          </cell>
          <cell r="DJ50">
            <v>0</v>
          </cell>
          <cell r="DK50">
            <v>0</v>
          </cell>
          <cell r="DL50">
            <v>0</v>
          </cell>
        </row>
        <row r="51">
          <cell r="A51">
            <v>47</v>
          </cell>
          <cell r="B51" t="str">
            <v>数字建造中心</v>
          </cell>
          <cell r="C51" t="str">
            <v>ZHT2021051200048</v>
          </cell>
          <cell r="D51" t="str">
            <v>上海轨道交通市域线机场联络工程（东段）JCXSG-12标智慧工地项目</v>
          </cell>
          <cell r="E51">
            <v>103.9</v>
          </cell>
          <cell r="F51">
            <v>103.9</v>
          </cell>
          <cell r="G51">
            <v>102.46</v>
          </cell>
          <cell r="H51">
            <v>102.46</v>
          </cell>
          <cell r="I51">
            <v>0.98614051973051</v>
          </cell>
          <cell r="J51">
            <v>0.06</v>
          </cell>
        </row>
        <row r="51">
          <cell r="M51" t="str">
            <v>主导</v>
          </cell>
          <cell r="N51" t="str">
            <v>史菁霞团队</v>
          </cell>
          <cell r="O51" t="str">
            <v>袁超</v>
          </cell>
          <cell r="P51" t="str">
            <v>在建</v>
          </cell>
        </row>
        <row r="51">
          <cell r="T51">
            <v>83.12</v>
          </cell>
          <cell r="U51">
            <v>0</v>
          </cell>
          <cell r="V51">
            <v>20.78</v>
          </cell>
        </row>
        <row r="51">
          <cell r="AK51">
            <v>20.78</v>
          </cell>
        </row>
        <row r="51">
          <cell r="AW51">
            <v>83.12</v>
          </cell>
          <cell r="AX51">
            <v>0</v>
          </cell>
          <cell r="AY51">
            <v>20.78</v>
          </cell>
          <cell r="AZ51">
            <v>0</v>
          </cell>
        </row>
        <row r="51">
          <cell r="BQ51" t="str">
            <v>上海隧道工程有限公司</v>
          </cell>
        </row>
        <row r="51">
          <cell r="CA51">
            <v>0</v>
          </cell>
          <cell r="CB51">
            <v>0</v>
          </cell>
          <cell r="CC51">
            <v>0</v>
          </cell>
          <cell r="CD51">
            <v>0</v>
          </cell>
          <cell r="CE51">
            <v>0</v>
          </cell>
          <cell r="CF51">
            <v>0</v>
          </cell>
          <cell r="CG51">
            <v>0</v>
          </cell>
          <cell r="CH51">
            <v>0</v>
          </cell>
          <cell r="CI51">
            <v>0</v>
          </cell>
          <cell r="CJ51">
            <v>0</v>
          </cell>
          <cell r="CK51">
            <v>0</v>
          </cell>
          <cell r="CL51">
            <v>0</v>
          </cell>
        </row>
        <row r="51">
          <cell r="DA51">
            <v>0</v>
          </cell>
          <cell r="DB51">
            <v>0</v>
          </cell>
          <cell r="DC51">
            <v>0</v>
          </cell>
          <cell r="DD51">
            <v>0</v>
          </cell>
          <cell r="DE51">
            <v>0</v>
          </cell>
          <cell r="DF51">
            <v>0</v>
          </cell>
          <cell r="DG51">
            <v>0</v>
          </cell>
          <cell r="DH51">
            <v>0</v>
          </cell>
          <cell r="DI51">
            <v>0</v>
          </cell>
          <cell r="DJ51">
            <v>0</v>
          </cell>
          <cell r="DK51">
            <v>0</v>
          </cell>
          <cell r="DL51">
            <v>0</v>
          </cell>
        </row>
        <row r="52">
          <cell r="A52">
            <v>48</v>
          </cell>
          <cell r="B52" t="str">
            <v>数字建造中心</v>
          </cell>
          <cell r="C52" t="str">
            <v>ZHT2021080600095</v>
          </cell>
          <cell r="D52" t="str">
            <v>常州市轨道交通BIM总体管理及平台开发服务项目</v>
          </cell>
          <cell r="E52">
            <v>2723.85</v>
          </cell>
          <cell r="F52">
            <v>2042.8875</v>
          </cell>
          <cell r="G52">
            <v>2042.8875</v>
          </cell>
          <cell r="H52">
            <v>1475.46656</v>
          </cell>
          <cell r="I52">
            <v>0.722245625370952</v>
          </cell>
          <cell r="J52">
            <v>0.062178287318671</v>
          </cell>
        </row>
        <row r="52">
          <cell r="M52" t="str">
            <v>主导</v>
          </cell>
          <cell r="N52" t="str">
            <v>史菁霞团队</v>
          </cell>
          <cell r="O52" t="str">
            <v>卢学文</v>
          </cell>
          <cell r="P52" t="str">
            <v>在建</v>
          </cell>
        </row>
        <row r="52">
          <cell r="T52">
            <v>680.9625</v>
          </cell>
          <cell r="U52">
            <v>0</v>
          </cell>
          <cell r="V52">
            <v>2042.8875</v>
          </cell>
        </row>
        <row r="52">
          <cell r="AK52">
            <v>272</v>
          </cell>
        </row>
        <row r="52">
          <cell r="AW52">
            <v>680.9625</v>
          </cell>
          <cell r="AX52">
            <v>0</v>
          </cell>
          <cell r="AY52">
            <v>2042.8875</v>
          </cell>
          <cell r="AZ52">
            <v>0</v>
          </cell>
        </row>
        <row r="52">
          <cell r="BQ52" t="str">
            <v>常州地铁集团有限公司</v>
          </cell>
        </row>
        <row r="52">
          <cell r="CA52">
            <v>0</v>
          </cell>
          <cell r="CB52">
            <v>0</v>
          </cell>
          <cell r="CC52">
            <v>0</v>
          </cell>
          <cell r="CD52">
            <v>0</v>
          </cell>
          <cell r="CE52">
            <v>0</v>
          </cell>
          <cell r="CF52">
            <v>0</v>
          </cell>
          <cell r="CG52">
            <v>0</v>
          </cell>
          <cell r="CH52">
            <v>0</v>
          </cell>
          <cell r="CI52">
            <v>0</v>
          </cell>
          <cell r="CJ52">
            <v>0</v>
          </cell>
          <cell r="CK52">
            <v>0</v>
          </cell>
          <cell r="CL52">
            <v>0</v>
          </cell>
        </row>
        <row r="52">
          <cell r="DA52">
            <v>0</v>
          </cell>
          <cell r="DB52">
            <v>0</v>
          </cell>
          <cell r="DC52">
            <v>0</v>
          </cell>
          <cell r="DD52">
            <v>0</v>
          </cell>
          <cell r="DE52">
            <v>0</v>
          </cell>
          <cell r="DF52">
            <v>0</v>
          </cell>
          <cell r="DG52">
            <v>0</v>
          </cell>
          <cell r="DH52">
            <v>0</v>
          </cell>
          <cell r="DI52">
            <v>0</v>
          </cell>
          <cell r="DJ52">
            <v>0</v>
          </cell>
          <cell r="DK52">
            <v>0</v>
          </cell>
          <cell r="DL52">
            <v>0</v>
          </cell>
        </row>
        <row r="53">
          <cell r="A53">
            <v>49</v>
          </cell>
          <cell r="B53" t="str">
            <v>数字建造中心</v>
          </cell>
          <cell r="C53" t="str">
            <v>ZHT2021091300108</v>
          </cell>
          <cell r="D53" t="str">
            <v>越东路互通连接线工程公路项目第一合同段BIM全寿命期 大数据管理平台建设服务合同</v>
          </cell>
          <cell r="E53">
            <v>180</v>
          </cell>
          <cell r="F53">
            <v>180</v>
          </cell>
          <cell r="G53">
            <v>180</v>
          </cell>
          <cell r="H53">
            <v>139</v>
          </cell>
          <cell r="I53">
            <v>0.772222222222222</v>
          </cell>
          <cell r="J53">
            <v>0.06</v>
          </cell>
        </row>
        <row r="53">
          <cell r="M53" t="str">
            <v>主导</v>
          </cell>
          <cell r="N53" t="str">
            <v>张智伟团队</v>
          </cell>
          <cell r="O53" t="str">
            <v>卜宝翔</v>
          </cell>
          <cell r="P53" t="str">
            <v>25已完结</v>
          </cell>
        </row>
        <row r="53">
          <cell r="T53">
            <v>180</v>
          </cell>
          <cell r="U53">
            <v>0</v>
          </cell>
          <cell r="V53">
            <v>0</v>
          </cell>
        </row>
        <row r="53">
          <cell r="AA53">
            <v>0</v>
          </cell>
          <cell r="AB53">
            <v>0</v>
          </cell>
          <cell r="AC53">
            <v>0</v>
          </cell>
          <cell r="AD53">
            <v>0</v>
          </cell>
        </row>
        <row r="53">
          <cell r="AF53">
            <v>0</v>
          </cell>
          <cell r="AG53">
            <v>0</v>
          </cell>
          <cell r="AH53">
            <v>0</v>
          </cell>
          <cell r="AI53">
            <v>0</v>
          </cell>
          <cell r="AJ53">
            <v>0</v>
          </cell>
          <cell r="AK53">
            <v>0</v>
          </cell>
          <cell r="AL53">
            <v>0</v>
          </cell>
        </row>
        <row r="53">
          <cell r="AW53">
            <v>115.2</v>
          </cell>
          <cell r="AX53">
            <v>0</v>
          </cell>
          <cell r="AY53">
            <v>64.8</v>
          </cell>
          <cell r="AZ53">
            <v>64.8</v>
          </cell>
        </row>
        <row r="53">
          <cell r="BQ53" t="str">
            <v>中交第二航务工程局有限公司第四分公司</v>
          </cell>
        </row>
        <row r="53">
          <cell r="CA53">
            <v>0</v>
          </cell>
          <cell r="CB53">
            <v>0</v>
          </cell>
          <cell r="CC53">
            <v>0</v>
          </cell>
          <cell r="CD53">
            <v>0</v>
          </cell>
          <cell r="CE53">
            <v>0</v>
          </cell>
          <cell r="CF53">
            <v>0</v>
          </cell>
          <cell r="CG53">
            <v>0</v>
          </cell>
          <cell r="CH53">
            <v>0</v>
          </cell>
          <cell r="CI53">
            <v>0</v>
          </cell>
          <cell r="CJ53">
            <v>0</v>
          </cell>
          <cell r="CK53">
            <v>0</v>
          </cell>
          <cell r="CL53">
            <v>0</v>
          </cell>
        </row>
        <row r="53">
          <cell r="DA53">
            <v>0</v>
          </cell>
          <cell r="DB53">
            <v>0</v>
          </cell>
          <cell r="DC53">
            <v>0</v>
          </cell>
          <cell r="DD53">
            <v>0</v>
          </cell>
          <cell r="DE53">
            <v>0</v>
          </cell>
          <cell r="DF53">
            <v>0</v>
          </cell>
          <cell r="DG53">
            <v>0</v>
          </cell>
          <cell r="DH53">
            <v>0</v>
          </cell>
          <cell r="DI53">
            <v>0</v>
          </cell>
          <cell r="DJ53">
            <v>0</v>
          </cell>
          <cell r="DK53">
            <v>0</v>
          </cell>
          <cell r="DL53">
            <v>0</v>
          </cell>
        </row>
        <row r="54">
          <cell r="A54">
            <v>50</v>
          </cell>
          <cell r="B54" t="str">
            <v>数字建造中心</v>
          </cell>
          <cell r="C54" t="str">
            <v>ZHT2022022200017</v>
          </cell>
          <cell r="D54" t="str">
            <v>上海轨道交通市域线嘉闵线工程JMSG-1标智慧工地项目系统集成及技术服务合同</v>
          </cell>
          <cell r="E54">
            <v>67</v>
          </cell>
          <cell r="F54">
            <v>67</v>
          </cell>
          <cell r="G54">
            <v>60.56</v>
          </cell>
          <cell r="H54">
            <v>60.56</v>
          </cell>
          <cell r="I54">
            <v>0.903880597014925</v>
          </cell>
          <cell r="J54">
            <v>0.07189262208469</v>
          </cell>
        </row>
        <row r="54">
          <cell r="M54" t="str">
            <v>主导</v>
          </cell>
          <cell r="N54" t="str">
            <v>史菁霞团队</v>
          </cell>
          <cell r="O54" t="str">
            <v>袁超</v>
          </cell>
          <cell r="P54" t="str">
            <v>在建</v>
          </cell>
        </row>
        <row r="54">
          <cell r="T54">
            <v>62</v>
          </cell>
          <cell r="U54">
            <v>0</v>
          </cell>
          <cell r="V54">
            <v>5</v>
          </cell>
        </row>
        <row r="54">
          <cell r="AW54">
            <v>58.6</v>
          </cell>
          <cell r="AX54">
            <v>0</v>
          </cell>
          <cell r="AY54">
            <v>8.4</v>
          </cell>
          <cell r="AZ54">
            <v>3.4</v>
          </cell>
        </row>
        <row r="54">
          <cell r="BQ54" t="str">
            <v>上海建工集团股份有限公司</v>
          </cell>
        </row>
        <row r="54">
          <cell r="CA54">
            <v>0</v>
          </cell>
          <cell r="CB54">
            <v>0</v>
          </cell>
          <cell r="CC54">
            <v>0</v>
          </cell>
          <cell r="CD54">
            <v>0</v>
          </cell>
          <cell r="CE54">
            <v>0</v>
          </cell>
          <cell r="CF54">
            <v>0</v>
          </cell>
          <cell r="CG54">
            <v>0</v>
          </cell>
          <cell r="CH54">
            <v>0</v>
          </cell>
          <cell r="CI54">
            <v>0</v>
          </cell>
          <cell r="CJ54">
            <v>0</v>
          </cell>
          <cell r="CK54">
            <v>0</v>
          </cell>
          <cell r="CL54">
            <v>0</v>
          </cell>
        </row>
        <row r="54">
          <cell r="DA54">
            <v>0</v>
          </cell>
          <cell r="DB54">
            <v>0</v>
          </cell>
          <cell r="DC54">
            <v>0</v>
          </cell>
          <cell r="DD54">
            <v>0</v>
          </cell>
          <cell r="DE54">
            <v>0</v>
          </cell>
          <cell r="DF54">
            <v>0</v>
          </cell>
          <cell r="DG54">
            <v>0</v>
          </cell>
          <cell r="DH54">
            <v>0</v>
          </cell>
          <cell r="DI54">
            <v>0</v>
          </cell>
          <cell r="DJ54">
            <v>0</v>
          </cell>
          <cell r="DK54">
            <v>0</v>
          </cell>
          <cell r="DL54">
            <v>0</v>
          </cell>
        </row>
        <row r="55">
          <cell r="A55">
            <v>51</v>
          </cell>
          <cell r="B55" t="str">
            <v>数字建造中心</v>
          </cell>
          <cell r="C55" t="str">
            <v>ZHT2022030800022</v>
          </cell>
          <cell r="D55" t="str">
            <v>基于BIM的工程管理平台应用与咨询服务合同-环莞快速路三期路面标</v>
          </cell>
          <cell r="E55">
            <v>48.9206</v>
          </cell>
          <cell r="F55">
            <v>14.934480768</v>
          </cell>
          <cell r="G55">
            <v>14.934480768</v>
          </cell>
          <cell r="H55">
            <v>14.934480768</v>
          </cell>
          <cell r="I55">
            <v>1</v>
          </cell>
          <cell r="J55">
            <v>0.06</v>
          </cell>
        </row>
        <row r="55">
          <cell r="M55">
            <v>0</v>
          </cell>
          <cell r="N55" t="str">
            <v>许清亮团队</v>
          </cell>
          <cell r="O55" t="str">
            <v>明艳丽</v>
          </cell>
          <cell r="P55" t="str">
            <v>在建</v>
          </cell>
        </row>
        <row r="55">
          <cell r="T55">
            <v>25.683275</v>
          </cell>
          <cell r="U55">
            <v>0</v>
          </cell>
          <cell r="V55">
            <v>23.237325</v>
          </cell>
        </row>
        <row r="55">
          <cell r="AW55">
            <v>19.56824</v>
          </cell>
          <cell r="AX55">
            <v>0</v>
          </cell>
          <cell r="AY55">
            <v>29.35236</v>
          </cell>
          <cell r="AZ55">
            <v>6.115035</v>
          </cell>
        </row>
        <row r="55">
          <cell r="BQ55" t="str">
            <v>广东冠粤路桥有限公司</v>
          </cell>
        </row>
        <row r="55">
          <cell r="CA55">
            <v>0</v>
          </cell>
          <cell r="CB55">
            <v>0</v>
          </cell>
          <cell r="CC55">
            <v>0</v>
          </cell>
          <cell r="CD55">
            <v>0</v>
          </cell>
          <cell r="CE55">
            <v>0</v>
          </cell>
          <cell r="CF55">
            <v>0</v>
          </cell>
          <cell r="CG55">
            <v>0</v>
          </cell>
          <cell r="CH55">
            <v>0</v>
          </cell>
          <cell r="CI55">
            <v>0</v>
          </cell>
          <cell r="CJ55">
            <v>0</v>
          </cell>
          <cell r="CK55">
            <v>0</v>
          </cell>
          <cell r="CL55">
            <v>0</v>
          </cell>
        </row>
        <row r="55">
          <cell r="DA55">
            <v>0</v>
          </cell>
          <cell r="DB55">
            <v>0</v>
          </cell>
          <cell r="DC55">
            <v>0</v>
          </cell>
          <cell r="DD55">
            <v>0</v>
          </cell>
          <cell r="DE55">
            <v>0</v>
          </cell>
          <cell r="DF55">
            <v>0</v>
          </cell>
          <cell r="DG55">
            <v>0</v>
          </cell>
          <cell r="DH55">
            <v>0</v>
          </cell>
          <cell r="DI55">
            <v>0</v>
          </cell>
          <cell r="DJ55">
            <v>0</v>
          </cell>
          <cell r="DK55">
            <v>0</v>
          </cell>
          <cell r="DL55">
            <v>0</v>
          </cell>
        </row>
        <row r="56">
          <cell r="A56">
            <v>52</v>
          </cell>
          <cell r="B56" t="str">
            <v>数字建造中心</v>
          </cell>
          <cell r="C56" t="str">
            <v>ZHT2022050900037</v>
          </cell>
          <cell r="D56" t="str">
            <v>地下实验室科研数据动态管理平台项目</v>
          </cell>
          <cell r="E56">
            <v>2952</v>
          </cell>
          <cell r="F56">
            <v>2802</v>
          </cell>
          <cell r="G56">
            <v>802</v>
          </cell>
          <cell r="H56">
            <v>802</v>
          </cell>
          <cell r="I56">
            <v>0.286224125624554</v>
          </cell>
          <cell r="J56">
            <v>0.125794173995319</v>
          </cell>
        </row>
        <row r="56">
          <cell r="M56" t="str">
            <v>主导</v>
          </cell>
          <cell r="N56" t="str">
            <v>孔祥平团队</v>
          </cell>
          <cell r="O56" t="str">
            <v>张智伟</v>
          </cell>
          <cell r="P56" t="str">
            <v>在建</v>
          </cell>
        </row>
        <row r="56">
          <cell r="T56">
            <v>1277.1035</v>
          </cell>
          <cell r="U56">
            <v>0</v>
          </cell>
          <cell r="V56">
            <v>1674.8965</v>
          </cell>
        </row>
        <row r="56">
          <cell r="AW56">
            <v>1163.5995</v>
          </cell>
          <cell r="AX56">
            <v>0</v>
          </cell>
          <cell r="AY56">
            <v>1788.4005</v>
          </cell>
          <cell r="AZ56">
            <v>113.504</v>
          </cell>
        </row>
        <row r="56">
          <cell r="BQ56" t="str">
            <v>核工业北京地质研究院</v>
          </cell>
        </row>
        <row r="56">
          <cell r="CA56">
            <v>0</v>
          </cell>
          <cell r="CB56">
            <v>0</v>
          </cell>
          <cell r="CC56">
            <v>0</v>
          </cell>
          <cell r="CD56">
            <v>0</v>
          </cell>
          <cell r="CE56">
            <v>0</v>
          </cell>
          <cell r="CF56">
            <v>0</v>
          </cell>
          <cell r="CG56">
            <v>0</v>
          </cell>
          <cell r="CH56">
            <v>0</v>
          </cell>
          <cell r="CI56">
            <v>0</v>
          </cell>
          <cell r="CJ56">
            <v>0</v>
          </cell>
          <cell r="CK56">
            <v>0</v>
          </cell>
          <cell r="CL56">
            <v>0</v>
          </cell>
        </row>
        <row r="56">
          <cell r="DA56">
            <v>0</v>
          </cell>
          <cell r="DB56">
            <v>0</v>
          </cell>
          <cell r="DC56">
            <v>0</v>
          </cell>
          <cell r="DD56">
            <v>0</v>
          </cell>
          <cell r="DE56">
            <v>0</v>
          </cell>
          <cell r="DF56">
            <v>0</v>
          </cell>
          <cell r="DG56">
            <v>0</v>
          </cell>
          <cell r="DH56">
            <v>0</v>
          </cell>
          <cell r="DI56">
            <v>0</v>
          </cell>
          <cell r="DJ56">
            <v>0</v>
          </cell>
          <cell r="DK56">
            <v>0</v>
          </cell>
          <cell r="DL56">
            <v>0</v>
          </cell>
        </row>
        <row r="57">
          <cell r="A57">
            <v>53</v>
          </cell>
          <cell r="B57" t="str">
            <v>数字建造中心</v>
          </cell>
          <cell r="C57" t="str">
            <v>ZHT2022051300038</v>
          </cell>
          <cell r="D57" t="str">
            <v>青岛国际资源配置中心北片区建设运营数智一体化项目</v>
          </cell>
          <cell r="E57">
            <v>2168.7</v>
          </cell>
          <cell r="F57">
            <v>2136.5</v>
          </cell>
          <cell r="G57">
            <v>1587.5</v>
          </cell>
          <cell r="H57">
            <v>1027.5</v>
          </cell>
          <cell r="I57">
            <v>0.480926749356424</v>
          </cell>
          <cell r="J57">
            <v>0.0706641271226459</v>
          </cell>
        </row>
        <row r="57">
          <cell r="M57" t="str">
            <v>主导</v>
          </cell>
          <cell r="N57" t="str">
            <v>徐勇团队</v>
          </cell>
          <cell r="O57" t="str">
            <v>徐勇</v>
          </cell>
          <cell r="P57" t="str">
            <v>在建</v>
          </cell>
        </row>
        <row r="57">
          <cell r="T57">
            <v>1707.918308</v>
          </cell>
          <cell r="U57">
            <v>0</v>
          </cell>
          <cell r="V57">
            <v>460.781692</v>
          </cell>
        </row>
        <row r="57">
          <cell r="AW57">
            <v>646.58</v>
          </cell>
          <cell r="AX57">
            <v>0</v>
          </cell>
          <cell r="AY57">
            <v>1522.12</v>
          </cell>
          <cell r="AZ57">
            <v>1061.338308</v>
          </cell>
        </row>
        <row r="57">
          <cell r="BQ57" t="str">
            <v>中德联合集团有限公司</v>
          </cell>
        </row>
        <row r="57">
          <cell r="CA57">
            <v>0</v>
          </cell>
          <cell r="CB57">
            <v>0</v>
          </cell>
          <cell r="CC57">
            <v>0</v>
          </cell>
          <cell r="CD57">
            <v>0</v>
          </cell>
          <cell r="CE57">
            <v>0</v>
          </cell>
          <cell r="CF57">
            <v>0</v>
          </cell>
          <cell r="CG57">
            <v>0</v>
          </cell>
          <cell r="CH57">
            <v>0</v>
          </cell>
          <cell r="CI57">
            <v>0</v>
          </cell>
          <cell r="CJ57">
            <v>0</v>
          </cell>
          <cell r="CK57">
            <v>0</v>
          </cell>
          <cell r="CL57">
            <v>0</v>
          </cell>
        </row>
        <row r="57">
          <cell r="DA57">
            <v>0</v>
          </cell>
          <cell r="DB57">
            <v>0</v>
          </cell>
          <cell r="DC57">
            <v>0</v>
          </cell>
          <cell r="DD57">
            <v>0</v>
          </cell>
          <cell r="DE57">
            <v>0</v>
          </cell>
          <cell r="DF57">
            <v>0</v>
          </cell>
          <cell r="DG57">
            <v>0</v>
          </cell>
          <cell r="DH57">
            <v>0</v>
          </cell>
          <cell r="DI57">
            <v>0</v>
          </cell>
          <cell r="DJ57">
            <v>0</v>
          </cell>
          <cell r="DK57">
            <v>0</v>
          </cell>
          <cell r="DL57">
            <v>0</v>
          </cell>
        </row>
        <row r="58">
          <cell r="A58">
            <v>54</v>
          </cell>
          <cell r="B58" t="str">
            <v>数字建造中心</v>
          </cell>
          <cell r="C58" t="str">
            <v>ZHT2022052600040</v>
          </cell>
          <cell r="D58" t="str">
            <v>环莞快速路三期莞深高速至东部快速路段工程（一标段）</v>
          </cell>
          <cell r="E58">
            <v>41.0839</v>
          </cell>
          <cell r="F58">
            <v>12.542092992</v>
          </cell>
          <cell r="G58">
            <v>12.542092992</v>
          </cell>
          <cell r="H58">
            <v>12.542092992</v>
          </cell>
          <cell r="I58">
            <v>1</v>
          </cell>
          <cell r="J58">
            <v>0.06</v>
          </cell>
        </row>
        <row r="58">
          <cell r="M58">
            <v>0</v>
          </cell>
          <cell r="N58" t="str">
            <v>许清亮团队</v>
          </cell>
          <cell r="O58" t="str">
            <v>明艳丽</v>
          </cell>
          <cell r="P58" t="str">
            <v>在建</v>
          </cell>
        </row>
        <row r="58">
          <cell r="T58">
            <v>21.569048</v>
          </cell>
          <cell r="U58">
            <v>0</v>
          </cell>
          <cell r="V58">
            <v>19.514852</v>
          </cell>
        </row>
        <row r="58">
          <cell r="AW58">
            <v>16.43356</v>
          </cell>
          <cell r="AX58">
            <v>0</v>
          </cell>
          <cell r="AY58">
            <v>24.65034</v>
          </cell>
          <cell r="AZ58">
            <v>5.135488</v>
          </cell>
        </row>
        <row r="58">
          <cell r="BQ58" t="str">
            <v>浙江交工集团股份有限公司东莞市环莞快速路三期莞深高速至东部快速路段工程土建一标项目经理部</v>
          </cell>
        </row>
        <row r="58">
          <cell r="CA58">
            <v>0</v>
          </cell>
          <cell r="CB58">
            <v>0</v>
          </cell>
          <cell r="CC58">
            <v>0</v>
          </cell>
          <cell r="CD58">
            <v>0</v>
          </cell>
          <cell r="CE58">
            <v>0</v>
          </cell>
          <cell r="CF58">
            <v>0</v>
          </cell>
          <cell r="CG58">
            <v>0</v>
          </cell>
          <cell r="CH58">
            <v>0</v>
          </cell>
          <cell r="CI58">
            <v>0</v>
          </cell>
          <cell r="CJ58">
            <v>0</v>
          </cell>
          <cell r="CK58">
            <v>0</v>
          </cell>
          <cell r="CL58">
            <v>0</v>
          </cell>
        </row>
        <row r="58">
          <cell r="DA58">
            <v>0</v>
          </cell>
          <cell r="DB58">
            <v>0</v>
          </cell>
          <cell r="DC58">
            <v>0</v>
          </cell>
          <cell r="DD58">
            <v>0</v>
          </cell>
          <cell r="DE58">
            <v>0</v>
          </cell>
          <cell r="DF58">
            <v>0</v>
          </cell>
          <cell r="DG58">
            <v>0</v>
          </cell>
          <cell r="DH58">
            <v>0</v>
          </cell>
          <cell r="DI58">
            <v>0</v>
          </cell>
          <cell r="DJ58">
            <v>0</v>
          </cell>
          <cell r="DK58">
            <v>0</v>
          </cell>
          <cell r="DL58">
            <v>0</v>
          </cell>
        </row>
        <row r="59">
          <cell r="A59">
            <v>55</v>
          </cell>
          <cell r="B59" t="str">
            <v>数字建造中心</v>
          </cell>
          <cell r="C59" t="str">
            <v>ZHT2022031100025</v>
          </cell>
          <cell r="D59" t="str">
            <v>上海轨道交通市域线机场联络线虹桥枢纽工程系统集成及技术服务合同</v>
          </cell>
          <cell r="E59">
            <v>95</v>
          </cell>
          <cell r="F59">
            <v>95</v>
          </cell>
          <cell r="G59">
            <v>95</v>
          </cell>
          <cell r="H59">
            <v>62.69</v>
          </cell>
          <cell r="I59">
            <v>0.659894736842105</v>
          </cell>
          <cell r="J59">
            <v>0.0883883376921186</v>
          </cell>
        </row>
        <row r="59">
          <cell r="M59" t="str">
            <v>主导</v>
          </cell>
          <cell r="N59" t="str">
            <v>史菁霞团队</v>
          </cell>
          <cell r="O59" t="str">
            <v>袁超</v>
          </cell>
          <cell r="P59" t="str">
            <v>在建</v>
          </cell>
        </row>
        <row r="59">
          <cell r="T59">
            <v>87.2837</v>
          </cell>
          <cell r="U59">
            <v>0</v>
          </cell>
          <cell r="V59">
            <v>7.7163</v>
          </cell>
        </row>
        <row r="59">
          <cell r="AW59">
            <v>87.2837</v>
          </cell>
          <cell r="AX59">
            <v>0</v>
          </cell>
          <cell r="AY59">
            <v>7.7163</v>
          </cell>
          <cell r="AZ59">
            <v>0</v>
          </cell>
        </row>
        <row r="59">
          <cell r="BQ59" t="str">
            <v>上海荔汀实业有限公司</v>
          </cell>
        </row>
        <row r="59">
          <cell r="CA59">
            <v>0</v>
          </cell>
          <cell r="CB59">
            <v>0</v>
          </cell>
          <cell r="CC59">
            <v>0</v>
          </cell>
          <cell r="CD59">
            <v>0</v>
          </cell>
          <cell r="CE59">
            <v>0</v>
          </cell>
          <cell r="CF59">
            <v>0</v>
          </cell>
          <cell r="CG59">
            <v>0</v>
          </cell>
          <cell r="CH59">
            <v>0</v>
          </cell>
          <cell r="CI59">
            <v>0</v>
          </cell>
          <cell r="CJ59">
            <v>0</v>
          </cell>
          <cell r="CK59">
            <v>0</v>
          </cell>
          <cell r="CL59">
            <v>0</v>
          </cell>
        </row>
        <row r="59">
          <cell r="DA59">
            <v>0</v>
          </cell>
          <cell r="DB59">
            <v>0</v>
          </cell>
          <cell r="DC59">
            <v>0</v>
          </cell>
          <cell r="DD59">
            <v>0</v>
          </cell>
          <cell r="DE59">
            <v>0</v>
          </cell>
          <cell r="DF59">
            <v>0</v>
          </cell>
          <cell r="DG59">
            <v>0</v>
          </cell>
          <cell r="DH59">
            <v>0</v>
          </cell>
          <cell r="DI59">
            <v>0</v>
          </cell>
          <cell r="DJ59">
            <v>0</v>
          </cell>
          <cell r="DK59">
            <v>0</v>
          </cell>
          <cell r="DL59">
            <v>0</v>
          </cell>
        </row>
        <row r="60">
          <cell r="A60">
            <v>56</v>
          </cell>
          <cell r="B60" t="str">
            <v>数字建造中心</v>
          </cell>
          <cell r="C60" t="str">
            <v>ZHT2022060600043</v>
          </cell>
          <cell r="D60" t="str">
            <v>嘉兴市铁投集团建设一体化全过程管控平台建设服务项目合同</v>
          </cell>
          <cell r="E60">
            <v>1737.03</v>
          </cell>
          <cell r="F60">
            <v>1435.58798</v>
          </cell>
          <cell r="G60">
            <v>1435.58798</v>
          </cell>
          <cell r="H60">
            <v>1435.58798</v>
          </cell>
          <cell r="I60">
            <v>1</v>
          </cell>
          <cell r="J60">
            <v>0.06</v>
          </cell>
        </row>
        <row r="60">
          <cell r="M60" t="str">
            <v>主导</v>
          </cell>
          <cell r="N60" t="str">
            <v>施林烽团队</v>
          </cell>
          <cell r="O60" t="str">
            <v>杨馨</v>
          </cell>
          <cell r="P60" t="str">
            <v>在建</v>
          </cell>
        </row>
        <row r="60">
          <cell r="T60">
            <v>1238.8</v>
          </cell>
          <cell r="U60">
            <v>0</v>
          </cell>
          <cell r="V60">
            <v>498.23</v>
          </cell>
        </row>
        <row r="60">
          <cell r="AW60">
            <v>808.5896</v>
          </cell>
          <cell r="AX60">
            <v>0</v>
          </cell>
          <cell r="AY60">
            <v>928.4404</v>
          </cell>
          <cell r="AZ60">
            <v>430.2104</v>
          </cell>
        </row>
        <row r="60">
          <cell r="BF60">
            <v>366</v>
          </cell>
        </row>
        <row r="60">
          <cell r="BQ60" t="str">
            <v>嘉兴市铁路与轨道交通投资集团有限责任公司</v>
          </cell>
        </row>
        <row r="60">
          <cell r="CA60">
            <v>0</v>
          </cell>
          <cell r="CB60">
            <v>0</v>
          </cell>
          <cell r="CC60">
            <v>0</v>
          </cell>
          <cell r="CD60">
            <v>0</v>
          </cell>
          <cell r="CE60">
            <v>0</v>
          </cell>
          <cell r="CF60">
            <v>0</v>
          </cell>
          <cell r="CG60">
            <v>0</v>
          </cell>
          <cell r="CH60">
            <v>0</v>
          </cell>
          <cell r="CI60">
            <v>0</v>
          </cell>
          <cell r="CJ60">
            <v>0</v>
          </cell>
          <cell r="CK60">
            <v>0</v>
          </cell>
          <cell r="CL60">
            <v>0</v>
          </cell>
        </row>
        <row r="60">
          <cell r="DA60">
            <v>0</v>
          </cell>
          <cell r="DB60">
            <v>0</v>
          </cell>
          <cell r="DC60">
            <v>0</v>
          </cell>
          <cell r="DD60">
            <v>0</v>
          </cell>
          <cell r="DE60">
            <v>0</v>
          </cell>
          <cell r="DF60">
            <v>0</v>
          </cell>
          <cell r="DG60">
            <v>0</v>
          </cell>
          <cell r="DH60">
            <v>0</v>
          </cell>
          <cell r="DI60">
            <v>0</v>
          </cell>
          <cell r="DJ60">
            <v>0</v>
          </cell>
          <cell r="DK60">
            <v>0</v>
          </cell>
          <cell r="DL60">
            <v>0</v>
          </cell>
        </row>
        <row r="61">
          <cell r="A61">
            <v>57</v>
          </cell>
          <cell r="B61" t="str">
            <v>数字建造中心</v>
          </cell>
          <cell r="C61" t="str">
            <v>ZHT2022071500055</v>
          </cell>
          <cell r="D61" t="str">
            <v>环莞快速路三期莞深高速至东部快速路段工程 -3标</v>
          </cell>
          <cell r="E61">
            <v>35.3873</v>
          </cell>
          <cell r="F61">
            <v>10.803034944</v>
          </cell>
          <cell r="G61">
            <v>10.803034944</v>
          </cell>
          <cell r="H61">
            <v>10.803034944</v>
          </cell>
          <cell r="I61">
            <v>1</v>
          </cell>
          <cell r="J61">
            <v>0.06</v>
          </cell>
        </row>
        <row r="61">
          <cell r="M61">
            <v>0</v>
          </cell>
          <cell r="N61" t="str">
            <v>许清亮团队</v>
          </cell>
          <cell r="O61" t="str">
            <v>明艳丽</v>
          </cell>
          <cell r="P61" t="str">
            <v>在建</v>
          </cell>
        </row>
        <row r="61">
          <cell r="T61">
            <v>18.578333</v>
          </cell>
          <cell r="U61">
            <v>0</v>
          </cell>
          <cell r="V61">
            <v>16.808967</v>
          </cell>
        </row>
        <row r="61">
          <cell r="AW61">
            <v>14.15492</v>
          </cell>
          <cell r="AX61">
            <v>0</v>
          </cell>
          <cell r="AY61">
            <v>21.23238</v>
          </cell>
          <cell r="AZ61">
            <v>4.423413</v>
          </cell>
        </row>
        <row r="61">
          <cell r="BQ61" t="str">
            <v>中铁十五局集团有限公司东莞市环莞快速路三期莞深高速至东部快速路段工程土建三标项目经理部</v>
          </cell>
        </row>
        <row r="61">
          <cell r="CA61">
            <v>0</v>
          </cell>
          <cell r="CB61">
            <v>0</v>
          </cell>
          <cell r="CC61">
            <v>0</v>
          </cell>
          <cell r="CD61">
            <v>0</v>
          </cell>
          <cell r="CE61">
            <v>0</v>
          </cell>
          <cell r="CF61">
            <v>0</v>
          </cell>
          <cell r="CG61">
            <v>0</v>
          </cell>
          <cell r="CH61">
            <v>0</v>
          </cell>
          <cell r="CI61">
            <v>0</v>
          </cell>
          <cell r="CJ61">
            <v>0</v>
          </cell>
          <cell r="CK61">
            <v>0</v>
          </cell>
          <cell r="CL61">
            <v>0</v>
          </cell>
        </row>
        <row r="61">
          <cell r="DA61">
            <v>0</v>
          </cell>
          <cell r="DB61">
            <v>0</v>
          </cell>
          <cell r="DC61">
            <v>0</v>
          </cell>
          <cell r="DD61">
            <v>0</v>
          </cell>
          <cell r="DE61">
            <v>0</v>
          </cell>
          <cell r="DF61">
            <v>0</v>
          </cell>
          <cell r="DG61">
            <v>0</v>
          </cell>
          <cell r="DH61">
            <v>0</v>
          </cell>
          <cell r="DI61">
            <v>0</v>
          </cell>
          <cell r="DJ61">
            <v>0</v>
          </cell>
          <cell r="DK61">
            <v>0</v>
          </cell>
          <cell r="DL61">
            <v>0</v>
          </cell>
        </row>
        <row r="62">
          <cell r="A62">
            <v>58</v>
          </cell>
          <cell r="B62" t="str">
            <v>数字建造中心</v>
          </cell>
          <cell r="C62" t="str">
            <v>ZHT2022082400068</v>
          </cell>
          <cell r="D62" t="str">
            <v>浦东新区精神卫生中心（书院院区）新建工程-BIM的合同</v>
          </cell>
          <cell r="E62">
            <v>378</v>
          </cell>
          <cell r="F62">
            <v>378</v>
          </cell>
          <cell r="G62">
            <v>38</v>
          </cell>
          <cell r="H62">
            <v>38</v>
          </cell>
          <cell r="I62">
            <v>0.100529100529101</v>
          </cell>
          <cell r="J62">
            <v>0.06</v>
          </cell>
        </row>
        <row r="62">
          <cell r="M62" t="str">
            <v>主导</v>
          </cell>
          <cell r="N62" t="str">
            <v>史菁霞团队</v>
          </cell>
          <cell r="O62" t="str">
            <v>谢复欣</v>
          </cell>
          <cell r="P62" t="str">
            <v>在建</v>
          </cell>
        </row>
        <row r="62">
          <cell r="T62">
            <v>302.4</v>
          </cell>
          <cell r="U62">
            <v>0</v>
          </cell>
          <cell r="V62">
            <v>75.6</v>
          </cell>
        </row>
        <row r="62">
          <cell r="AH62">
            <v>75.6</v>
          </cell>
        </row>
        <row r="62">
          <cell r="AW62">
            <v>302.4</v>
          </cell>
          <cell r="AX62">
            <v>0</v>
          </cell>
          <cell r="AY62">
            <v>75.6</v>
          </cell>
          <cell r="AZ62">
            <v>0</v>
          </cell>
        </row>
        <row r="62">
          <cell r="BQ62" t="str">
            <v>上海市浦东新区南汇精神卫生中心</v>
          </cell>
        </row>
        <row r="62">
          <cell r="CA62">
            <v>0</v>
          </cell>
          <cell r="CB62">
            <v>0</v>
          </cell>
          <cell r="CC62">
            <v>0</v>
          </cell>
          <cell r="CD62">
            <v>0</v>
          </cell>
          <cell r="CE62">
            <v>0</v>
          </cell>
          <cell r="CF62">
            <v>0</v>
          </cell>
          <cell r="CG62">
            <v>0</v>
          </cell>
          <cell r="CH62">
            <v>0</v>
          </cell>
          <cell r="CI62">
            <v>0</v>
          </cell>
          <cell r="CJ62">
            <v>0</v>
          </cell>
          <cell r="CK62">
            <v>0</v>
          </cell>
          <cell r="CL62">
            <v>0</v>
          </cell>
        </row>
        <row r="62">
          <cell r="DA62">
            <v>0</v>
          </cell>
          <cell r="DB62">
            <v>0</v>
          </cell>
          <cell r="DC62">
            <v>0</v>
          </cell>
          <cell r="DD62">
            <v>0</v>
          </cell>
          <cell r="DE62">
            <v>0</v>
          </cell>
          <cell r="DF62">
            <v>0</v>
          </cell>
          <cell r="DG62">
            <v>0</v>
          </cell>
          <cell r="DH62">
            <v>0</v>
          </cell>
          <cell r="DI62">
            <v>0</v>
          </cell>
          <cell r="DJ62">
            <v>0</v>
          </cell>
          <cell r="DK62">
            <v>0</v>
          </cell>
          <cell r="DL62">
            <v>0</v>
          </cell>
        </row>
        <row r="63">
          <cell r="A63">
            <v>59</v>
          </cell>
          <cell r="B63" t="str">
            <v>数字建造中心</v>
          </cell>
          <cell r="C63" t="str">
            <v>ZHT2022081500064</v>
          </cell>
          <cell r="D63" t="str">
            <v>上海轨道交通市域线机场联络工程（东段）JCXSG-16标智慧工地项目</v>
          </cell>
          <cell r="E63">
            <v>97.5</v>
          </cell>
          <cell r="F63">
            <v>97.5</v>
          </cell>
          <cell r="G63">
            <v>79.5</v>
          </cell>
          <cell r="H63">
            <v>79.5</v>
          </cell>
          <cell r="I63">
            <v>0.815384615384615</v>
          </cell>
          <cell r="J63">
            <v>0.0894169888333418</v>
          </cell>
        </row>
        <row r="63">
          <cell r="M63" t="str">
            <v>主导</v>
          </cell>
          <cell r="N63" t="str">
            <v>史菁霞团队</v>
          </cell>
          <cell r="O63" t="str">
            <v>袁超</v>
          </cell>
          <cell r="P63" t="str">
            <v>在建</v>
          </cell>
        </row>
        <row r="63">
          <cell r="T63">
            <v>81.7345</v>
          </cell>
          <cell r="U63">
            <v>0</v>
          </cell>
          <cell r="V63">
            <v>15.7655</v>
          </cell>
        </row>
        <row r="63">
          <cell r="AW63">
            <v>76.2345</v>
          </cell>
          <cell r="AX63">
            <v>0</v>
          </cell>
          <cell r="AY63">
            <v>21.2655</v>
          </cell>
          <cell r="AZ63">
            <v>5.5</v>
          </cell>
        </row>
        <row r="63">
          <cell r="BQ63" t="str">
            <v>上海建工四建集团有限公司</v>
          </cell>
        </row>
        <row r="63">
          <cell r="CA63">
            <v>0</v>
          </cell>
          <cell r="CB63">
            <v>0</v>
          </cell>
          <cell r="CC63">
            <v>0</v>
          </cell>
          <cell r="CD63">
            <v>0</v>
          </cell>
          <cell r="CE63">
            <v>0</v>
          </cell>
          <cell r="CF63">
            <v>0</v>
          </cell>
          <cell r="CG63">
            <v>0</v>
          </cell>
          <cell r="CH63">
            <v>0</v>
          </cell>
          <cell r="CI63">
            <v>0</v>
          </cell>
          <cell r="CJ63">
            <v>0</v>
          </cell>
          <cell r="CK63">
            <v>0</v>
          </cell>
          <cell r="CL63">
            <v>0</v>
          </cell>
        </row>
        <row r="63">
          <cell r="DA63">
            <v>0</v>
          </cell>
          <cell r="DB63">
            <v>0</v>
          </cell>
          <cell r="DC63">
            <v>0</v>
          </cell>
          <cell r="DD63">
            <v>0</v>
          </cell>
          <cell r="DE63">
            <v>0</v>
          </cell>
          <cell r="DF63">
            <v>0</v>
          </cell>
          <cell r="DG63">
            <v>0</v>
          </cell>
          <cell r="DH63">
            <v>0</v>
          </cell>
          <cell r="DI63">
            <v>0</v>
          </cell>
          <cell r="DJ63">
            <v>0</v>
          </cell>
          <cell r="DK63">
            <v>0</v>
          </cell>
          <cell r="DL63">
            <v>0</v>
          </cell>
        </row>
        <row r="64">
          <cell r="A64">
            <v>60</v>
          </cell>
          <cell r="B64" t="str">
            <v>数字建造中心</v>
          </cell>
          <cell r="C64" t="str">
            <v>ZHT2022092600081</v>
          </cell>
          <cell r="D64" t="str">
            <v>城东埭头公交综合场站工程建设管理信息化平台新增项目级授权应用服务</v>
          </cell>
          <cell r="E64">
            <v>15</v>
          </cell>
          <cell r="F64">
            <v>5.55</v>
          </cell>
          <cell r="G64">
            <v>5.55</v>
          </cell>
          <cell r="H64">
            <v>5.55</v>
          </cell>
          <cell r="I64">
            <v>1</v>
          </cell>
          <cell r="J64">
            <v>0.06</v>
          </cell>
        </row>
        <row r="64">
          <cell r="M64">
            <v>0</v>
          </cell>
          <cell r="N64">
            <v>0</v>
          </cell>
          <cell r="O64" t="str">
            <v>周滨</v>
          </cell>
          <cell r="P64" t="str">
            <v>在建</v>
          </cell>
        </row>
        <row r="64">
          <cell r="T64">
            <v>11.4</v>
          </cell>
          <cell r="U64">
            <v>0</v>
          </cell>
          <cell r="V64">
            <v>3.6</v>
          </cell>
        </row>
        <row r="64">
          <cell r="AW64">
            <v>7.5</v>
          </cell>
          <cell r="AX64">
            <v>0</v>
          </cell>
          <cell r="AY64">
            <v>7.5</v>
          </cell>
          <cell r="AZ64">
            <v>3.9</v>
          </cell>
        </row>
        <row r="64">
          <cell r="BQ64" t="str">
            <v>福建第一公路工程集团有限公司</v>
          </cell>
        </row>
        <row r="64">
          <cell r="CA64">
            <v>0</v>
          </cell>
          <cell r="CB64">
            <v>0</v>
          </cell>
          <cell r="CC64">
            <v>0</v>
          </cell>
          <cell r="CD64">
            <v>0</v>
          </cell>
          <cell r="CE64">
            <v>0</v>
          </cell>
          <cell r="CF64">
            <v>0</v>
          </cell>
          <cell r="CG64">
            <v>0</v>
          </cell>
          <cell r="CH64">
            <v>0</v>
          </cell>
          <cell r="CI64">
            <v>0</v>
          </cell>
          <cell r="CJ64">
            <v>0</v>
          </cell>
          <cell r="CK64">
            <v>0</v>
          </cell>
          <cell r="CL64">
            <v>0</v>
          </cell>
        </row>
        <row r="64">
          <cell r="DA64">
            <v>0</v>
          </cell>
          <cell r="DB64">
            <v>0</v>
          </cell>
          <cell r="DC64">
            <v>0</v>
          </cell>
          <cell r="DD64">
            <v>0</v>
          </cell>
          <cell r="DE64">
            <v>0</v>
          </cell>
          <cell r="DF64">
            <v>0</v>
          </cell>
          <cell r="DG64">
            <v>0</v>
          </cell>
          <cell r="DH64">
            <v>0</v>
          </cell>
          <cell r="DI64">
            <v>0</v>
          </cell>
          <cell r="DJ64">
            <v>0</v>
          </cell>
          <cell r="DK64">
            <v>0</v>
          </cell>
          <cell r="DL64">
            <v>0</v>
          </cell>
        </row>
        <row r="65">
          <cell r="A65">
            <v>61</v>
          </cell>
          <cell r="B65" t="str">
            <v>数字建造中心</v>
          </cell>
          <cell r="C65" t="str">
            <v>ZHT2022071500056</v>
          </cell>
          <cell r="D65" t="str">
            <v>环莞快速路三期莞深高速至东部快速路段工程-2标</v>
          </cell>
          <cell r="E65">
            <v>57.3924</v>
          </cell>
          <cell r="F65">
            <v>17.520751872</v>
          </cell>
          <cell r="G65">
            <v>17.520751872</v>
          </cell>
          <cell r="H65">
            <v>17.520751872</v>
          </cell>
          <cell r="I65">
            <v>1</v>
          </cell>
          <cell r="J65">
            <v>0.06</v>
          </cell>
        </row>
        <row r="65">
          <cell r="M65">
            <v>0</v>
          </cell>
          <cell r="N65" t="str">
            <v>许清亮团队</v>
          </cell>
          <cell r="O65" t="str">
            <v>明艳丽</v>
          </cell>
          <cell r="P65" t="str">
            <v>在建</v>
          </cell>
        </row>
        <row r="65">
          <cell r="T65">
            <v>30.13101</v>
          </cell>
          <cell r="U65">
            <v>0</v>
          </cell>
          <cell r="V65">
            <v>27.26139</v>
          </cell>
        </row>
        <row r="65">
          <cell r="AW65">
            <v>0</v>
          </cell>
          <cell r="AX65">
            <v>0</v>
          </cell>
          <cell r="AY65">
            <v>57.3924</v>
          </cell>
          <cell r="AZ65">
            <v>30.13101</v>
          </cell>
        </row>
        <row r="65">
          <cell r="BQ65" t="str">
            <v>中铁大桥局集团有限公司第四工程分公司路三期莞深高速至东部快速路段工程土建三标项目经理部</v>
          </cell>
        </row>
        <row r="65">
          <cell r="CA65">
            <v>0</v>
          </cell>
          <cell r="CB65">
            <v>0</v>
          </cell>
          <cell r="CC65">
            <v>0</v>
          </cell>
          <cell r="CD65">
            <v>0</v>
          </cell>
          <cell r="CE65">
            <v>0</v>
          </cell>
          <cell r="CF65">
            <v>0</v>
          </cell>
          <cell r="CG65">
            <v>0</v>
          </cell>
          <cell r="CH65">
            <v>0</v>
          </cell>
          <cell r="CI65">
            <v>0</v>
          </cell>
          <cell r="CJ65">
            <v>0</v>
          </cell>
          <cell r="CK65">
            <v>0</v>
          </cell>
          <cell r="CL65">
            <v>0</v>
          </cell>
        </row>
        <row r="65">
          <cell r="DA65">
            <v>0</v>
          </cell>
          <cell r="DB65">
            <v>0</v>
          </cell>
          <cell r="DC65">
            <v>0</v>
          </cell>
          <cell r="DD65">
            <v>0</v>
          </cell>
          <cell r="DE65">
            <v>0</v>
          </cell>
          <cell r="DF65">
            <v>0</v>
          </cell>
          <cell r="DG65">
            <v>0</v>
          </cell>
          <cell r="DH65">
            <v>0</v>
          </cell>
          <cell r="DI65">
            <v>0</v>
          </cell>
          <cell r="DJ65">
            <v>0</v>
          </cell>
          <cell r="DK65">
            <v>0</v>
          </cell>
          <cell r="DL65">
            <v>0</v>
          </cell>
        </row>
        <row r="66">
          <cell r="A66">
            <v>62</v>
          </cell>
          <cell r="B66" t="str">
            <v>数字建造中心</v>
          </cell>
          <cell r="C66" t="str">
            <v>ZHT2022072600059</v>
          </cell>
          <cell r="D66" t="str">
            <v>上海轨道交通市域线机场联络线工程市政配套工程JCSZSG-5 标智慧工地平台服务合同</v>
          </cell>
          <cell r="E66">
            <v>42</v>
          </cell>
          <cell r="F66">
            <v>42</v>
          </cell>
          <cell r="G66">
            <v>42</v>
          </cell>
          <cell r="H66">
            <v>42</v>
          </cell>
          <cell r="I66">
            <v>1</v>
          </cell>
          <cell r="J66">
            <v>0.06</v>
          </cell>
        </row>
        <row r="66">
          <cell r="M66" t="str">
            <v>主导</v>
          </cell>
          <cell r="N66" t="str">
            <v>史菁霞团队</v>
          </cell>
          <cell r="O66" t="str">
            <v>袁超</v>
          </cell>
          <cell r="P66" t="str">
            <v>在建</v>
          </cell>
        </row>
        <row r="66">
          <cell r="T66">
            <v>39.2</v>
          </cell>
          <cell r="U66">
            <v>0</v>
          </cell>
          <cell r="V66">
            <v>2.8</v>
          </cell>
        </row>
        <row r="66">
          <cell r="AK66">
            <v>2.8</v>
          </cell>
        </row>
        <row r="66">
          <cell r="AW66">
            <v>39.2</v>
          </cell>
          <cell r="AX66">
            <v>0</v>
          </cell>
          <cell r="AY66">
            <v>2.8</v>
          </cell>
          <cell r="AZ66">
            <v>0</v>
          </cell>
        </row>
        <row r="66">
          <cell r="BQ66" t="str">
            <v>上海市浦东新区建设（集团）有限公司</v>
          </cell>
        </row>
        <row r="66">
          <cell r="CA66">
            <v>0</v>
          </cell>
          <cell r="CB66">
            <v>0</v>
          </cell>
          <cell r="CC66">
            <v>0</v>
          </cell>
          <cell r="CD66">
            <v>0</v>
          </cell>
          <cell r="CE66">
            <v>0</v>
          </cell>
          <cell r="CF66">
            <v>0</v>
          </cell>
          <cell r="CG66">
            <v>0</v>
          </cell>
          <cell r="CH66">
            <v>0</v>
          </cell>
          <cell r="CI66">
            <v>0</v>
          </cell>
          <cell r="CJ66">
            <v>0</v>
          </cell>
          <cell r="CK66">
            <v>0</v>
          </cell>
          <cell r="CL66">
            <v>0</v>
          </cell>
        </row>
        <row r="66">
          <cell r="DA66">
            <v>0</v>
          </cell>
          <cell r="DB66">
            <v>0</v>
          </cell>
          <cell r="DC66">
            <v>0</v>
          </cell>
          <cell r="DD66">
            <v>0</v>
          </cell>
          <cell r="DE66">
            <v>0</v>
          </cell>
          <cell r="DF66">
            <v>0</v>
          </cell>
          <cell r="DG66">
            <v>0</v>
          </cell>
          <cell r="DH66">
            <v>0</v>
          </cell>
          <cell r="DI66">
            <v>0</v>
          </cell>
          <cell r="DJ66">
            <v>0</v>
          </cell>
          <cell r="DK66">
            <v>0</v>
          </cell>
          <cell r="DL66">
            <v>0</v>
          </cell>
        </row>
        <row r="67">
          <cell r="A67">
            <v>63</v>
          </cell>
          <cell r="B67" t="str">
            <v>数字建造中心</v>
          </cell>
          <cell r="C67" t="str">
            <v>ZHT2022112300105</v>
          </cell>
          <cell r="D67" t="str">
            <v>基于 BIM的工程管理平台应用与咨询服务合同-预制标</v>
          </cell>
          <cell r="E67">
            <v>67.2158</v>
          </cell>
          <cell r="F67">
            <v>20.519639424</v>
          </cell>
          <cell r="G67">
            <v>20.519639424</v>
          </cell>
          <cell r="H67">
            <v>20.519639424</v>
          </cell>
          <cell r="I67">
            <v>1</v>
          </cell>
          <cell r="J67">
            <v>0.06</v>
          </cell>
        </row>
        <row r="67">
          <cell r="M67">
            <v>0</v>
          </cell>
          <cell r="N67" t="str">
            <v>明艳丽团队</v>
          </cell>
          <cell r="O67" t="str">
            <v>明艳丽</v>
          </cell>
          <cell r="P67" t="str">
            <v>在建</v>
          </cell>
        </row>
        <row r="67">
          <cell r="T67">
            <v>35.288295</v>
          </cell>
          <cell r="U67">
            <v>0</v>
          </cell>
          <cell r="V67">
            <v>31.927505</v>
          </cell>
        </row>
        <row r="67">
          <cell r="AW67">
            <v>13.44316</v>
          </cell>
          <cell r="AX67">
            <v>0</v>
          </cell>
          <cell r="AY67">
            <v>53.77264</v>
          </cell>
          <cell r="AZ67">
            <v>21.845135</v>
          </cell>
        </row>
        <row r="67">
          <cell r="BQ67" t="str">
            <v>中铁四局集团有限公司</v>
          </cell>
        </row>
        <row r="67">
          <cell r="CA67">
            <v>0</v>
          </cell>
          <cell r="CB67">
            <v>0</v>
          </cell>
          <cell r="CC67">
            <v>0</v>
          </cell>
          <cell r="CD67">
            <v>0</v>
          </cell>
          <cell r="CE67">
            <v>0</v>
          </cell>
          <cell r="CF67">
            <v>0</v>
          </cell>
          <cell r="CG67">
            <v>0</v>
          </cell>
          <cell r="CH67">
            <v>0</v>
          </cell>
          <cell r="CI67">
            <v>0</v>
          </cell>
          <cell r="CJ67">
            <v>0</v>
          </cell>
          <cell r="CK67">
            <v>0</v>
          </cell>
          <cell r="CL67">
            <v>0</v>
          </cell>
        </row>
        <row r="67">
          <cell r="DA67">
            <v>0</v>
          </cell>
          <cell r="DB67">
            <v>0</v>
          </cell>
          <cell r="DC67">
            <v>0</v>
          </cell>
          <cell r="DD67">
            <v>0</v>
          </cell>
          <cell r="DE67">
            <v>0</v>
          </cell>
          <cell r="DF67">
            <v>0</v>
          </cell>
          <cell r="DG67">
            <v>0</v>
          </cell>
          <cell r="DH67">
            <v>0</v>
          </cell>
          <cell r="DI67">
            <v>0</v>
          </cell>
          <cell r="DJ67">
            <v>0</v>
          </cell>
          <cell r="DK67">
            <v>0</v>
          </cell>
          <cell r="DL67">
            <v>0</v>
          </cell>
        </row>
        <row r="68">
          <cell r="A68">
            <v>64</v>
          </cell>
          <cell r="B68" t="str">
            <v>数字建造中心</v>
          </cell>
          <cell r="C68" t="str">
            <v>ZHT2022120500107</v>
          </cell>
          <cell r="D68" t="str">
            <v>南汇支线（两港市域铁路）工程BIM专项咨询技术咨询</v>
          </cell>
          <cell r="E68">
            <v>159.8</v>
          </cell>
          <cell r="F68">
            <v>159.8</v>
          </cell>
          <cell r="G68">
            <v>159.8</v>
          </cell>
          <cell r="H68">
            <v>159.8</v>
          </cell>
          <cell r="I68">
            <v>1</v>
          </cell>
          <cell r="J68">
            <v>0.06</v>
          </cell>
        </row>
        <row r="68">
          <cell r="M68" t="str">
            <v>主导</v>
          </cell>
          <cell r="N68" t="str">
            <v>史菁霞团队</v>
          </cell>
          <cell r="O68" t="str">
            <v>谢复欣</v>
          </cell>
          <cell r="P68" t="str">
            <v>在建</v>
          </cell>
        </row>
        <row r="68">
          <cell r="T68">
            <v>127.84</v>
          </cell>
          <cell r="U68">
            <v>0</v>
          </cell>
          <cell r="V68">
            <v>31.96</v>
          </cell>
        </row>
        <row r="68">
          <cell r="AK68">
            <v>15.98</v>
          </cell>
        </row>
        <row r="68">
          <cell r="AW68">
            <v>127.84</v>
          </cell>
          <cell r="AX68">
            <v>0</v>
          </cell>
          <cell r="AY68">
            <v>31.96</v>
          </cell>
          <cell r="AZ68">
            <v>0</v>
          </cell>
        </row>
        <row r="68">
          <cell r="BL68">
            <v>31.96</v>
          </cell>
        </row>
        <row r="68">
          <cell r="BQ68" t="str">
            <v>中国铁路设计集团有限公司</v>
          </cell>
        </row>
        <row r="68">
          <cell r="CA68">
            <v>0</v>
          </cell>
          <cell r="CB68">
            <v>0</v>
          </cell>
          <cell r="CC68">
            <v>0</v>
          </cell>
          <cell r="CD68">
            <v>0</v>
          </cell>
          <cell r="CE68">
            <v>0</v>
          </cell>
          <cell r="CF68">
            <v>0</v>
          </cell>
          <cell r="CG68">
            <v>0</v>
          </cell>
          <cell r="CH68">
            <v>0</v>
          </cell>
          <cell r="CI68">
            <v>0</v>
          </cell>
          <cell r="CJ68">
            <v>0</v>
          </cell>
          <cell r="CK68">
            <v>0</v>
          </cell>
          <cell r="CL68">
            <v>0</v>
          </cell>
        </row>
        <row r="68">
          <cell r="DA68">
            <v>0</v>
          </cell>
          <cell r="DB68">
            <v>0</v>
          </cell>
          <cell r="DC68">
            <v>0</v>
          </cell>
          <cell r="DD68">
            <v>0</v>
          </cell>
          <cell r="DE68">
            <v>0</v>
          </cell>
          <cell r="DF68">
            <v>0</v>
          </cell>
          <cell r="DG68">
            <v>0</v>
          </cell>
          <cell r="DH68">
            <v>0</v>
          </cell>
          <cell r="DI68">
            <v>0</v>
          </cell>
          <cell r="DJ68">
            <v>0</v>
          </cell>
          <cell r="DK68">
            <v>0</v>
          </cell>
          <cell r="DL68">
            <v>0</v>
          </cell>
        </row>
        <row r="69">
          <cell r="A69">
            <v>65</v>
          </cell>
          <cell r="B69" t="str">
            <v>数字建造中心</v>
          </cell>
          <cell r="C69" t="str">
            <v>ZHT2022121400111</v>
          </cell>
          <cell r="D69" t="str">
            <v>工程技术咨询合同（南汇支线（两港市域铁路）工程—BIM总体咨询）</v>
          </cell>
          <cell r="E69">
            <v>30.2</v>
          </cell>
          <cell r="F69">
            <v>30.2</v>
          </cell>
          <cell r="G69">
            <v>30.2</v>
          </cell>
          <cell r="H69">
            <v>13.2</v>
          </cell>
          <cell r="I69">
            <v>0.437086092715232</v>
          </cell>
          <cell r="J69">
            <v>0.06</v>
          </cell>
        </row>
        <row r="69">
          <cell r="M69" t="str">
            <v>主导</v>
          </cell>
          <cell r="N69" t="str">
            <v>史菁霞团队</v>
          </cell>
          <cell r="O69" t="str">
            <v>谢复欣</v>
          </cell>
          <cell r="P69" t="str">
            <v>在建</v>
          </cell>
        </row>
        <row r="69">
          <cell r="T69">
            <v>15.1</v>
          </cell>
          <cell r="U69">
            <v>0</v>
          </cell>
          <cell r="V69">
            <v>15.1</v>
          </cell>
        </row>
        <row r="69">
          <cell r="AI69">
            <v>15.1</v>
          </cell>
        </row>
        <row r="69">
          <cell r="AW69">
            <v>0</v>
          </cell>
          <cell r="AX69">
            <v>0</v>
          </cell>
          <cell r="AY69">
            <v>30.2</v>
          </cell>
          <cell r="AZ69">
            <v>15.1</v>
          </cell>
          <cell r="BA69">
            <v>15.1</v>
          </cell>
        </row>
        <row r="69">
          <cell r="BL69">
            <v>15.1</v>
          </cell>
        </row>
        <row r="69">
          <cell r="BQ69" t="str">
            <v>上海市城市建设设计研究总院（集团）有限公司</v>
          </cell>
        </row>
        <row r="69">
          <cell r="CA69">
            <v>0</v>
          </cell>
          <cell r="CB69">
            <v>0</v>
          </cell>
          <cell r="CC69">
            <v>0</v>
          </cell>
          <cell r="CD69">
            <v>0</v>
          </cell>
          <cell r="CE69">
            <v>0</v>
          </cell>
          <cell r="CF69">
            <v>0</v>
          </cell>
          <cell r="CG69">
            <v>0</v>
          </cell>
          <cell r="CH69">
            <v>0</v>
          </cell>
          <cell r="CI69">
            <v>0</v>
          </cell>
          <cell r="CJ69">
            <v>0</v>
          </cell>
          <cell r="CK69">
            <v>0</v>
          </cell>
          <cell r="CL69">
            <v>0</v>
          </cell>
        </row>
        <row r="69">
          <cell r="DA69">
            <v>0</v>
          </cell>
          <cell r="DB69">
            <v>0</v>
          </cell>
          <cell r="DC69">
            <v>0</v>
          </cell>
          <cell r="DD69">
            <v>0</v>
          </cell>
          <cell r="DE69">
            <v>0</v>
          </cell>
          <cell r="DF69">
            <v>0</v>
          </cell>
          <cell r="DG69">
            <v>0</v>
          </cell>
          <cell r="DH69">
            <v>0</v>
          </cell>
          <cell r="DI69">
            <v>0</v>
          </cell>
          <cell r="DJ69">
            <v>0</v>
          </cell>
          <cell r="DK69">
            <v>0</v>
          </cell>
          <cell r="DL69">
            <v>0</v>
          </cell>
        </row>
        <row r="70">
          <cell r="A70">
            <v>66</v>
          </cell>
          <cell r="B70" t="str">
            <v>数字建造中心</v>
          </cell>
          <cell r="C70" t="str">
            <v>ZHT2022121400112</v>
          </cell>
          <cell r="D70" t="str">
            <v>上海集成电路设计产业园5-6项目BIM咨询服务项目</v>
          </cell>
          <cell r="E70">
            <v>162.7</v>
          </cell>
          <cell r="F70">
            <v>162.7</v>
          </cell>
          <cell r="G70">
            <v>162.7</v>
          </cell>
          <cell r="H70">
            <v>130</v>
          </cell>
          <cell r="I70">
            <v>0.799016594960049</v>
          </cell>
          <cell r="J70">
            <v>0.06</v>
          </cell>
        </row>
        <row r="70">
          <cell r="M70" t="str">
            <v>主导</v>
          </cell>
          <cell r="N70" t="str">
            <v>史菁霞团队</v>
          </cell>
          <cell r="O70" t="str">
            <v>谢复欣</v>
          </cell>
          <cell r="P70" t="str">
            <v>在建</v>
          </cell>
        </row>
        <row r="70">
          <cell r="T70">
            <v>138.295</v>
          </cell>
          <cell r="U70">
            <v>0</v>
          </cell>
          <cell r="V70">
            <v>24.405</v>
          </cell>
        </row>
        <row r="70">
          <cell r="AG70">
            <v>24.405</v>
          </cell>
        </row>
        <row r="70">
          <cell r="AW70">
            <v>138.295</v>
          </cell>
          <cell r="AX70">
            <v>0</v>
          </cell>
          <cell r="AY70">
            <v>24.405</v>
          </cell>
          <cell r="AZ70">
            <v>0</v>
          </cell>
        </row>
        <row r="70">
          <cell r="BQ70" t="str">
            <v>上海张江集成电路产业区开发有限公司</v>
          </cell>
        </row>
        <row r="70">
          <cell r="CA70">
            <v>0</v>
          </cell>
          <cell r="CB70">
            <v>0</v>
          </cell>
          <cell r="CC70">
            <v>0</v>
          </cell>
          <cell r="CD70">
            <v>0</v>
          </cell>
          <cell r="CE70">
            <v>0</v>
          </cell>
          <cell r="CF70">
            <v>0</v>
          </cell>
          <cell r="CG70">
            <v>0</v>
          </cell>
          <cell r="CH70">
            <v>0</v>
          </cell>
          <cell r="CI70">
            <v>0</v>
          </cell>
          <cell r="CJ70">
            <v>0</v>
          </cell>
          <cell r="CK70">
            <v>0</v>
          </cell>
          <cell r="CL70">
            <v>0</v>
          </cell>
        </row>
        <row r="70">
          <cell r="DA70">
            <v>0</v>
          </cell>
          <cell r="DB70">
            <v>0</v>
          </cell>
          <cell r="DC70">
            <v>0</v>
          </cell>
          <cell r="DD70">
            <v>0</v>
          </cell>
          <cell r="DE70">
            <v>0</v>
          </cell>
          <cell r="DF70">
            <v>0</v>
          </cell>
          <cell r="DG70">
            <v>0</v>
          </cell>
          <cell r="DH70">
            <v>0</v>
          </cell>
          <cell r="DI70">
            <v>0</v>
          </cell>
          <cell r="DJ70">
            <v>0</v>
          </cell>
          <cell r="DK70">
            <v>0</v>
          </cell>
          <cell r="DL70">
            <v>0</v>
          </cell>
        </row>
        <row r="71">
          <cell r="A71">
            <v>67</v>
          </cell>
          <cell r="B71" t="str">
            <v>数字建造中心</v>
          </cell>
          <cell r="C71" t="str">
            <v>ZHT2022122800127</v>
          </cell>
          <cell r="D71" t="str">
            <v>青岛航运贸易金融融合创新基地CDG地块地上区域BIM总体咨询项目</v>
          </cell>
          <cell r="E71">
            <v>142</v>
          </cell>
          <cell r="F71">
            <v>142</v>
          </cell>
          <cell r="G71">
            <v>142</v>
          </cell>
          <cell r="H71">
            <v>42</v>
          </cell>
          <cell r="I71">
            <v>0.295774647887324</v>
          </cell>
          <cell r="J71">
            <v>0.06</v>
          </cell>
        </row>
        <row r="71">
          <cell r="M71" t="str">
            <v>主导</v>
          </cell>
          <cell r="N71" t="str">
            <v>徐勇团队</v>
          </cell>
          <cell r="O71" t="str">
            <v>徐勇</v>
          </cell>
          <cell r="P71" t="str">
            <v>在建</v>
          </cell>
        </row>
        <row r="71">
          <cell r="T71">
            <v>90.73066</v>
          </cell>
          <cell r="U71">
            <v>0</v>
          </cell>
          <cell r="V71">
            <v>51.26934</v>
          </cell>
        </row>
        <row r="71">
          <cell r="AW71">
            <v>29.238</v>
          </cell>
          <cell r="AX71">
            <v>0</v>
          </cell>
          <cell r="AY71">
            <v>112.762</v>
          </cell>
          <cell r="AZ71">
            <v>61.49266</v>
          </cell>
        </row>
        <row r="71">
          <cell r="BQ71" t="str">
            <v>中德联合集团有限公司</v>
          </cell>
        </row>
        <row r="71">
          <cell r="CA71">
            <v>0</v>
          </cell>
          <cell r="CB71">
            <v>0</v>
          </cell>
          <cell r="CC71">
            <v>0</v>
          </cell>
          <cell r="CD71">
            <v>0</v>
          </cell>
          <cell r="CE71">
            <v>0</v>
          </cell>
          <cell r="CF71">
            <v>0</v>
          </cell>
          <cell r="CG71">
            <v>0</v>
          </cell>
          <cell r="CH71">
            <v>0</v>
          </cell>
          <cell r="CI71">
            <v>0</v>
          </cell>
          <cell r="CJ71">
            <v>0</v>
          </cell>
          <cell r="CK71">
            <v>0</v>
          </cell>
          <cell r="CL71">
            <v>0</v>
          </cell>
        </row>
        <row r="71">
          <cell r="DA71">
            <v>0</v>
          </cell>
          <cell r="DB71">
            <v>0</v>
          </cell>
          <cell r="DC71">
            <v>0</v>
          </cell>
          <cell r="DD71">
            <v>0</v>
          </cell>
          <cell r="DE71">
            <v>0</v>
          </cell>
          <cell r="DF71">
            <v>0</v>
          </cell>
          <cell r="DG71">
            <v>0</v>
          </cell>
          <cell r="DH71">
            <v>0</v>
          </cell>
          <cell r="DI71">
            <v>0</v>
          </cell>
          <cell r="DJ71">
            <v>0</v>
          </cell>
          <cell r="DK71">
            <v>0</v>
          </cell>
          <cell r="DL71">
            <v>0</v>
          </cell>
        </row>
        <row r="72">
          <cell r="A72">
            <v>68</v>
          </cell>
          <cell r="B72" t="str">
            <v>数字建造中心</v>
          </cell>
          <cell r="C72" t="str">
            <v>ZHT2023042700037</v>
          </cell>
          <cell r="D72" t="str">
            <v>兰原高速黄河大桥BIM咨询服务项目</v>
          </cell>
          <cell r="E72">
            <v>150</v>
          </cell>
          <cell r="F72">
            <v>150</v>
          </cell>
          <cell r="G72">
            <v>78.8</v>
          </cell>
          <cell r="H72">
            <v>78.8</v>
          </cell>
          <cell r="I72">
            <v>0.525333333333333</v>
          </cell>
          <cell r="J72">
            <v>0.06</v>
          </cell>
        </row>
        <row r="72">
          <cell r="M72" t="str">
            <v>主导</v>
          </cell>
          <cell r="N72" t="str">
            <v>施林烽团队</v>
          </cell>
          <cell r="O72" t="str">
            <v>何晗</v>
          </cell>
          <cell r="P72" t="str">
            <v>在建</v>
          </cell>
        </row>
        <row r="72">
          <cell r="T72">
            <v>139.5</v>
          </cell>
          <cell r="U72">
            <v>0</v>
          </cell>
          <cell r="V72">
            <v>10.5</v>
          </cell>
        </row>
        <row r="72">
          <cell r="AW72">
            <v>100</v>
          </cell>
          <cell r="AX72">
            <v>0</v>
          </cell>
          <cell r="AY72">
            <v>50</v>
          </cell>
          <cell r="AZ72">
            <v>39.5</v>
          </cell>
        </row>
        <row r="72">
          <cell r="BQ72" t="str">
            <v>上海城建数字产业集团有限公司</v>
          </cell>
        </row>
        <row r="72">
          <cell r="CA72">
            <v>0</v>
          </cell>
          <cell r="CB72">
            <v>0</v>
          </cell>
          <cell r="CC72">
            <v>0</v>
          </cell>
          <cell r="CD72">
            <v>0</v>
          </cell>
          <cell r="CE72">
            <v>0</v>
          </cell>
          <cell r="CF72">
            <v>0</v>
          </cell>
          <cell r="CG72">
            <v>0</v>
          </cell>
          <cell r="CH72">
            <v>0</v>
          </cell>
          <cell r="CI72">
            <v>0</v>
          </cell>
          <cell r="CJ72">
            <v>0</v>
          </cell>
          <cell r="CK72">
            <v>0</v>
          </cell>
          <cell r="CL72">
            <v>0</v>
          </cell>
        </row>
        <row r="72">
          <cell r="DA72">
            <v>0</v>
          </cell>
          <cell r="DB72">
            <v>0</v>
          </cell>
          <cell r="DC72">
            <v>0</v>
          </cell>
          <cell r="DD72">
            <v>0</v>
          </cell>
          <cell r="DE72">
            <v>0</v>
          </cell>
          <cell r="DF72">
            <v>0</v>
          </cell>
          <cell r="DG72">
            <v>0</v>
          </cell>
          <cell r="DH72">
            <v>0</v>
          </cell>
          <cell r="DI72">
            <v>0</v>
          </cell>
          <cell r="DJ72">
            <v>0</v>
          </cell>
          <cell r="DK72">
            <v>0</v>
          </cell>
          <cell r="DL72">
            <v>0</v>
          </cell>
        </row>
        <row r="73">
          <cell r="A73">
            <v>69</v>
          </cell>
          <cell r="B73" t="str">
            <v>数字建造中心</v>
          </cell>
          <cell r="C73" t="str">
            <v>ZHT2023041900034</v>
          </cell>
          <cell r="D73" t="str">
            <v>龙水南路建管平台及BIM应用技术服务合同</v>
          </cell>
          <cell r="E73">
            <v>50</v>
          </cell>
          <cell r="F73">
            <v>50</v>
          </cell>
          <cell r="G73">
            <v>50</v>
          </cell>
          <cell r="H73">
            <v>50</v>
          </cell>
          <cell r="I73">
            <v>1</v>
          </cell>
          <cell r="J73">
            <v>0.06</v>
          </cell>
        </row>
        <row r="73">
          <cell r="M73" t="str">
            <v>主导</v>
          </cell>
          <cell r="N73" t="str">
            <v>施林烽团队</v>
          </cell>
          <cell r="O73" t="str">
            <v>施林烽</v>
          </cell>
          <cell r="P73" t="str">
            <v>在建</v>
          </cell>
        </row>
        <row r="73">
          <cell r="T73">
            <v>40</v>
          </cell>
          <cell r="U73">
            <v>0</v>
          </cell>
          <cell r="V73">
            <v>10</v>
          </cell>
        </row>
        <row r="73">
          <cell r="AW73">
            <v>40</v>
          </cell>
          <cell r="AX73">
            <v>0</v>
          </cell>
          <cell r="AY73">
            <v>10</v>
          </cell>
          <cell r="AZ73">
            <v>0</v>
          </cell>
        </row>
        <row r="73">
          <cell r="BQ73" t="str">
            <v>上海隧道工程有限公司</v>
          </cell>
        </row>
        <row r="73">
          <cell r="CA73">
            <v>0</v>
          </cell>
          <cell r="CB73">
            <v>0</v>
          </cell>
          <cell r="CC73">
            <v>0</v>
          </cell>
          <cell r="CD73">
            <v>0</v>
          </cell>
          <cell r="CE73">
            <v>0</v>
          </cell>
          <cell r="CF73">
            <v>0</v>
          </cell>
          <cell r="CG73">
            <v>0</v>
          </cell>
          <cell r="CH73">
            <v>0</v>
          </cell>
          <cell r="CI73">
            <v>0</v>
          </cell>
          <cell r="CJ73">
            <v>0</v>
          </cell>
          <cell r="CK73">
            <v>0</v>
          </cell>
          <cell r="CL73">
            <v>0</v>
          </cell>
        </row>
        <row r="73">
          <cell r="DA73">
            <v>0</v>
          </cell>
          <cell r="DB73">
            <v>0</v>
          </cell>
          <cell r="DC73">
            <v>0</v>
          </cell>
          <cell r="DD73">
            <v>0</v>
          </cell>
          <cell r="DE73">
            <v>0</v>
          </cell>
          <cell r="DF73">
            <v>0</v>
          </cell>
          <cell r="DG73">
            <v>0</v>
          </cell>
          <cell r="DH73">
            <v>0</v>
          </cell>
          <cell r="DI73">
            <v>0</v>
          </cell>
          <cell r="DJ73">
            <v>0</v>
          </cell>
          <cell r="DK73">
            <v>0</v>
          </cell>
          <cell r="DL73">
            <v>0</v>
          </cell>
        </row>
        <row r="74">
          <cell r="A74">
            <v>70</v>
          </cell>
          <cell r="B74" t="str">
            <v>数字建造中心</v>
          </cell>
          <cell r="C74" t="str">
            <v>ZHT2023060500050</v>
          </cell>
          <cell r="D74" t="str">
            <v>南汇支线（两港市域铁路）工程 NHSG-4 标智慧工地项目</v>
          </cell>
          <cell r="E74">
            <v>46.2</v>
          </cell>
          <cell r="F74">
            <v>46.2</v>
          </cell>
          <cell r="G74">
            <v>46.2</v>
          </cell>
          <cell r="H74">
            <v>46.2</v>
          </cell>
          <cell r="I74">
            <v>1</v>
          </cell>
          <cell r="J74">
            <v>0.06</v>
          </cell>
        </row>
        <row r="74">
          <cell r="M74" t="str">
            <v>主导</v>
          </cell>
          <cell r="N74" t="str">
            <v>史菁霞团队</v>
          </cell>
          <cell r="O74" t="str">
            <v>袁超</v>
          </cell>
          <cell r="P74" t="str">
            <v>在建</v>
          </cell>
        </row>
        <row r="74">
          <cell r="T74">
            <v>36.96</v>
          </cell>
          <cell r="U74">
            <v>0</v>
          </cell>
          <cell r="V74">
            <v>9.24</v>
          </cell>
        </row>
        <row r="74">
          <cell r="AK74">
            <v>9.24</v>
          </cell>
        </row>
        <row r="74">
          <cell r="AW74">
            <v>36.96</v>
          </cell>
          <cell r="AX74">
            <v>0</v>
          </cell>
          <cell r="AY74">
            <v>9.24</v>
          </cell>
          <cell r="AZ74">
            <v>0</v>
          </cell>
        </row>
        <row r="74">
          <cell r="BQ74" t="str">
            <v>上海城建市政工程（集团）有限公司</v>
          </cell>
        </row>
        <row r="74">
          <cell r="CA74">
            <v>0</v>
          </cell>
          <cell r="CB74">
            <v>0</v>
          </cell>
          <cell r="CC74">
            <v>0</v>
          </cell>
          <cell r="CD74">
            <v>0</v>
          </cell>
          <cell r="CE74">
            <v>0</v>
          </cell>
          <cell r="CF74">
            <v>0</v>
          </cell>
          <cell r="CG74">
            <v>0</v>
          </cell>
          <cell r="CH74">
            <v>0</v>
          </cell>
          <cell r="CI74">
            <v>0</v>
          </cell>
          <cell r="CJ74">
            <v>0</v>
          </cell>
          <cell r="CK74">
            <v>0</v>
          </cell>
          <cell r="CL74">
            <v>0</v>
          </cell>
        </row>
        <row r="74">
          <cell r="DA74">
            <v>0</v>
          </cell>
          <cell r="DB74">
            <v>0</v>
          </cell>
          <cell r="DC74">
            <v>0</v>
          </cell>
          <cell r="DD74">
            <v>0</v>
          </cell>
          <cell r="DE74">
            <v>0</v>
          </cell>
          <cell r="DF74">
            <v>0</v>
          </cell>
          <cell r="DG74">
            <v>0</v>
          </cell>
          <cell r="DH74">
            <v>0</v>
          </cell>
          <cell r="DI74">
            <v>0</v>
          </cell>
          <cell r="DJ74">
            <v>0</v>
          </cell>
          <cell r="DK74">
            <v>0</v>
          </cell>
          <cell r="DL74">
            <v>0</v>
          </cell>
        </row>
        <row r="75">
          <cell r="A75">
            <v>71</v>
          </cell>
          <cell r="B75" t="str">
            <v>数字建造中心</v>
          </cell>
          <cell r="C75" t="str">
            <v>ZHT2023082300087</v>
          </cell>
          <cell r="D75" t="str">
            <v>上海轨道交通市域线嘉闵线BIM咨询专题委外咨询服务合同</v>
          </cell>
          <cell r="E75">
            <v>400.892</v>
          </cell>
          <cell r="F75">
            <v>400.892</v>
          </cell>
          <cell r="G75">
            <v>400.892</v>
          </cell>
          <cell r="H75">
            <v>370.892</v>
          </cell>
          <cell r="I75">
            <v>0.925166877862367</v>
          </cell>
          <cell r="J75">
            <v>0.06</v>
          </cell>
        </row>
        <row r="75">
          <cell r="M75" t="str">
            <v>主导</v>
          </cell>
          <cell r="N75" t="str">
            <v>史菁霞团队</v>
          </cell>
          <cell r="O75" t="str">
            <v>史菁霞</v>
          </cell>
          <cell r="P75" t="str">
            <v>在建</v>
          </cell>
        </row>
        <row r="75">
          <cell r="T75">
            <v>240.5352</v>
          </cell>
          <cell r="U75">
            <v>0</v>
          </cell>
          <cell r="V75">
            <v>160.3568</v>
          </cell>
        </row>
        <row r="75">
          <cell r="AF75">
            <v>40.0892</v>
          </cell>
        </row>
        <row r="75">
          <cell r="AW75">
            <v>200.446</v>
          </cell>
          <cell r="AX75">
            <v>40.0892</v>
          </cell>
          <cell r="AY75">
            <v>160.3568</v>
          </cell>
          <cell r="AZ75">
            <v>0</v>
          </cell>
        </row>
        <row r="75">
          <cell r="BQ75" t="str">
            <v>中铁上海设计院集团有限公司</v>
          </cell>
        </row>
        <row r="75">
          <cell r="CA75">
            <v>0</v>
          </cell>
          <cell r="CB75">
            <v>0</v>
          </cell>
          <cell r="CC75">
            <v>0</v>
          </cell>
          <cell r="CD75">
            <v>0</v>
          </cell>
          <cell r="CE75">
            <v>0</v>
          </cell>
          <cell r="CF75">
            <v>0</v>
          </cell>
          <cell r="CG75">
            <v>0</v>
          </cell>
          <cell r="CH75">
            <v>0</v>
          </cell>
          <cell r="CI75">
            <v>0</v>
          </cell>
          <cell r="CJ75">
            <v>0</v>
          </cell>
          <cell r="CK75">
            <v>0</v>
          </cell>
          <cell r="CL75">
            <v>0</v>
          </cell>
        </row>
        <row r="75">
          <cell r="DA75">
            <v>0</v>
          </cell>
          <cell r="DB75">
            <v>40.0892</v>
          </cell>
          <cell r="DC75">
            <v>0</v>
          </cell>
          <cell r="DD75">
            <v>0</v>
          </cell>
          <cell r="DE75">
            <v>0</v>
          </cell>
          <cell r="DF75">
            <v>0</v>
          </cell>
          <cell r="DG75">
            <v>0</v>
          </cell>
          <cell r="DH75">
            <v>0</v>
          </cell>
          <cell r="DI75">
            <v>0</v>
          </cell>
          <cell r="DJ75">
            <v>0</v>
          </cell>
          <cell r="DK75">
            <v>0</v>
          </cell>
          <cell r="DL75">
            <v>0</v>
          </cell>
        </row>
        <row r="76">
          <cell r="A76">
            <v>72</v>
          </cell>
          <cell r="B76" t="str">
            <v>数字建造中心</v>
          </cell>
          <cell r="C76" t="str">
            <v>ZHT2023091300094</v>
          </cell>
          <cell r="D76" t="str">
            <v>南昌轨道交通1号线北延、东延及2号线东延工程信息化建设项目01标</v>
          </cell>
          <cell r="E76">
            <v>1751.12</v>
          </cell>
          <cell r="F76">
            <v>1751.12</v>
          </cell>
          <cell r="G76">
            <v>1751.12</v>
          </cell>
          <cell r="H76">
            <v>956.8666</v>
          </cell>
          <cell r="I76">
            <v>0.54643119831879</v>
          </cell>
          <cell r="J76">
            <v>0.06</v>
          </cell>
        </row>
        <row r="76">
          <cell r="M76" t="str">
            <v>主导</v>
          </cell>
          <cell r="N76" t="str">
            <v>施林烽团队</v>
          </cell>
          <cell r="O76" t="str">
            <v>周骏魁</v>
          </cell>
          <cell r="P76" t="str">
            <v>在建</v>
          </cell>
        </row>
        <row r="76">
          <cell r="T76">
            <v>875.56</v>
          </cell>
          <cell r="U76">
            <v>0</v>
          </cell>
          <cell r="V76">
            <v>875.56</v>
          </cell>
        </row>
        <row r="76">
          <cell r="AF76">
            <v>262.668</v>
          </cell>
        </row>
        <row r="76">
          <cell r="AW76">
            <v>525.336</v>
          </cell>
          <cell r="AX76">
            <v>0</v>
          </cell>
          <cell r="AY76">
            <v>1225.784</v>
          </cell>
          <cell r="AZ76">
            <v>350.224</v>
          </cell>
        </row>
        <row r="76">
          <cell r="BQ76" t="str">
            <v>南昌轨道交通集团有限公司</v>
          </cell>
        </row>
        <row r="76">
          <cell r="CA76">
            <v>0</v>
          </cell>
          <cell r="CB76">
            <v>0</v>
          </cell>
          <cell r="CC76">
            <v>0</v>
          </cell>
          <cell r="CD76">
            <v>0</v>
          </cell>
          <cell r="CE76">
            <v>0</v>
          </cell>
          <cell r="CF76">
            <v>0</v>
          </cell>
          <cell r="CG76">
            <v>0</v>
          </cell>
          <cell r="CH76">
            <v>0</v>
          </cell>
          <cell r="CI76">
            <v>0</v>
          </cell>
          <cell r="CJ76">
            <v>0</v>
          </cell>
          <cell r="CK76">
            <v>0</v>
          </cell>
          <cell r="CL76">
            <v>0</v>
          </cell>
        </row>
        <row r="76">
          <cell r="DA76">
            <v>0</v>
          </cell>
          <cell r="DB76">
            <v>0</v>
          </cell>
          <cell r="DC76">
            <v>0</v>
          </cell>
          <cell r="DD76">
            <v>0</v>
          </cell>
          <cell r="DE76">
            <v>0</v>
          </cell>
          <cell r="DF76">
            <v>0</v>
          </cell>
          <cell r="DG76">
            <v>0</v>
          </cell>
          <cell r="DH76">
            <v>0</v>
          </cell>
          <cell r="DI76">
            <v>0</v>
          </cell>
          <cell r="DJ76">
            <v>0</v>
          </cell>
          <cell r="DK76">
            <v>0</v>
          </cell>
          <cell r="DL76">
            <v>0</v>
          </cell>
        </row>
        <row r="77">
          <cell r="A77">
            <v>73</v>
          </cell>
          <cell r="B77" t="str">
            <v>数字建造中心</v>
          </cell>
          <cell r="C77" t="str">
            <v>ZHT2023101800115</v>
          </cell>
          <cell r="D77" t="str">
            <v>上海轨道交通市域线嘉闵线工程 JMSG-16标智慧工地项目系统集成及技术服务合同</v>
          </cell>
          <cell r="E77">
            <v>86.2</v>
          </cell>
          <cell r="F77">
            <v>86.2</v>
          </cell>
          <cell r="G77">
            <v>86.2</v>
          </cell>
          <cell r="H77">
            <v>86.2</v>
          </cell>
          <cell r="I77">
            <v>1</v>
          </cell>
          <cell r="J77">
            <v>0.06</v>
          </cell>
        </row>
        <row r="77">
          <cell r="M77" t="str">
            <v>主导</v>
          </cell>
          <cell r="N77" t="str">
            <v>史菁霞团队</v>
          </cell>
          <cell r="O77" t="str">
            <v>袁超</v>
          </cell>
          <cell r="P77" t="str">
            <v>在建</v>
          </cell>
        </row>
        <row r="77">
          <cell r="T77">
            <v>68.96</v>
          </cell>
          <cell r="U77">
            <v>0</v>
          </cell>
          <cell r="V77">
            <v>17.24</v>
          </cell>
        </row>
        <row r="77">
          <cell r="AF77">
            <v>17.24</v>
          </cell>
        </row>
        <row r="77">
          <cell r="AW77">
            <v>68.96</v>
          </cell>
          <cell r="AX77">
            <v>0</v>
          </cell>
          <cell r="AY77">
            <v>17.24</v>
          </cell>
          <cell r="AZ77">
            <v>0</v>
          </cell>
        </row>
        <row r="77">
          <cell r="BF77">
            <v>17.24</v>
          </cell>
        </row>
        <row r="77">
          <cell r="BQ77" t="str">
            <v>上海建工集团股份有限公司</v>
          </cell>
        </row>
        <row r="77">
          <cell r="CA77">
            <v>0</v>
          </cell>
          <cell r="CB77">
            <v>0</v>
          </cell>
          <cell r="CC77">
            <v>0</v>
          </cell>
          <cell r="CD77">
            <v>0</v>
          </cell>
          <cell r="CE77">
            <v>0</v>
          </cell>
          <cell r="CF77">
            <v>0</v>
          </cell>
          <cell r="CG77">
            <v>0</v>
          </cell>
          <cell r="CH77">
            <v>0</v>
          </cell>
          <cell r="CI77">
            <v>0</v>
          </cell>
          <cell r="CJ77">
            <v>0</v>
          </cell>
          <cell r="CK77">
            <v>0</v>
          </cell>
          <cell r="CL77">
            <v>0</v>
          </cell>
        </row>
        <row r="77">
          <cell r="DA77">
            <v>0</v>
          </cell>
          <cell r="DB77">
            <v>0</v>
          </cell>
          <cell r="DC77">
            <v>0</v>
          </cell>
          <cell r="DD77">
            <v>0</v>
          </cell>
          <cell r="DE77">
            <v>0</v>
          </cell>
          <cell r="DF77">
            <v>0</v>
          </cell>
          <cell r="DG77">
            <v>0</v>
          </cell>
          <cell r="DH77">
            <v>0</v>
          </cell>
          <cell r="DI77">
            <v>0</v>
          </cell>
          <cell r="DJ77">
            <v>0</v>
          </cell>
          <cell r="DK77">
            <v>0</v>
          </cell>
          <cell r="DL77">
            <v>0</v>
          </cell>
        </row>
        <row r="78">
          <cell r="A78">
            <v>74</v>
          </cell>
          <cell r="B78" t="str">
            <v>数字建造中心</v>
          </cell>
          <cell r="C78" t="str">
            <v>ZHT2023121900160</v>
          </cell>
          <cell r="D78" t="str">
            <v>上海市域铁路应急管理平台项目咨询合同（示范区线）</v>
          </cell>
          <cell r="E78">
            <v>45.1</v>
          </cell>
          <cell r="F78">
            <v>40.1</v>
          </cell>
          <cell r="G78">
            <v>40.1</v>
          </cell>
          <cell r="H78">
            <v>23.85</v>
          </cell>
          <cell r="I78">
            <v>0.594763092269327</v>
          </cell>
          <cell r="J78">
            <v>0.06</v>
          </cell>
        </row>
        <row r="78">
          <cell r="M78" t="str">
            <v>主导</v>
          </cell>
          <cell r="N78" t="str">
            <v>施林烽团队</v>
          </cell>
          <cell r="O78" t="str">
            <v>施林烽</v>
          </cell>
          <cell r="P78" t="str">
            <v>25已完结</v>
          </cell>
        </row>
        <row r="78">
          <cell r="T78">
            <v>45.1</v>
          </cell>
          <cell r="U78">
            <v>0</v>
          </cell>
          <cell r="V78">
            <v>0</v>
          </cell>
        </row>
        <row r="78">
          <cell r="AA78">
            <v>0</v>
          </cell>
          <cell r="AB78">
            <v>0</v>
          </cell>
          <cell r="AC78">
            <v>0</v>
          </cell>
          <cell r="AD78">
            <v>0</v>
          </cell>
          <cell r="AE78">
            <v>0</v>
          </cell>
          <cell r="AF78">
            <v>0</v>
          </cell>
          <cell r="AG78">
            <v>0</v>
          </cell>
          <cell r="AH78">
            <v>0</v>
          </cell>
          <cell r="AI78">
            <v>0</v>
          </cell>
          <cell r="AJ78">
            <v>0</v>
          </cell>
          <cell r="AK78">
            <v>0</v>
          </cell>
          <cell r="AL78">
            <v>0</v>
          </cell>
        </row>
        <row r="78">
          <cell r="AW78">
            <v>36.531</v>
          </cell>
          <cell r="AX78">
            <v>0</v>
          </cell>
          <cell r="AY78">
            <v>8.569</v>
          </cell>
          <cell r="AZ78">
            <v>8.569</v>
          </cell>
        </row>
        <row r="78">
          <cell r="BQ78" t="str">
            <v>上海申铁投资有限公司</v>
          </cell>
        </row>
        <row r="78">
          <cell r="CA78">
            <v>0</v>
          </cell>
          <cell r="CB78">
            <v>0</v>
          </cell>
          <cell r="CC78">
            <v>0</v>
          </cell>
          <cell r="CD78">
            <v>0</v>
          </cell>
          <cell r="CE78">
            <v>0</v>
          </cell>
          <cell r="CF78">
            <v>0</v>
          </cell>
          <cell r="CG78">
            <v>0</v>
          </cell>
          <cell r="CH78">
            <v>0</v>
          </cell>
          <cell r="CI78">
            <v>0</v>
          </cell>
          <cell r="CJ78">
            <v>0</v>
          </cell>
          <cell r="CK78">
            <v>0</v>
          </cell>
          <cell r="CL78">
            <v>0</v>
          </cell>
        </row>
        <row r="78">
          <cell r="DA78">
            <v>0</v>
          </cell>
          <cell r="DB78">
            <v>0</v>
          </cell>
          <cell r="DC78">
            <v>0</v>
          </cell>
          <cell r="DD78">
            <v>0</v>
          </cell>
          <cell r="DE78">
            <v>0</v>
          </cell>
          <cell r="DF78">
            <v>0</v>
          </cell>
          <cell r="DG78">
            <v>0</v>
          </cell>
          <cell r="DH78">
            <v>0</v>
          </cell>
          <cell r="DI78">
            <v>0</v>
          </cell>
          <cell r="DJ78">
            <v>0</v>
          </cell>
          <cell r="DK78">
            <v>0</v>
          </cell>
          <cell r="DL78">
            <v>0</v>
          </cell>
        </row>
        <row r="79">
          <cell r="A79">
            <v>75</v>
          </cell>
          <cell r="B79" t="str">
            <v>数字建造中心</v>
          </cell>
          <cell r="C79" t="str">
            <v>ZHT2023121900161</v>
          </cell>
          <cell r="D79" t="str">
            <v>上海市域铁路应急管理平台项目咨询合同（南汇支线）</v>
          </cell>
          <cell r="E79">
            <v>18.4</v>
          </cell>
          <cell r="F79">
            <v>13.4</v>
          </cell>
          <cell r="G79">
            <v>13.4</v>
          </cell>
          <cell r="H79">
            <v>6.25</v>
          </cell>
          <cell r="I79">
            <v>0.466417910447761</v>
          </cell>
          <cell r="J79">
            <v>0.06</v>
          </cell>
        </row>
        <row r="79">
          <cell r="M79" t="str">
            <v>主导</v>
          </cell>
          <cell r="N79" t="str">
            <v>施林烽团队</v>
          </cell>
          <cell r="O79" t="str">
            <v>施林烽</v>
          </cell>
          <cell r="P79" t="str">
            <v>25已完结</v>
          </cell>
        </row>
        <row r="79">
          <cell r="T79">
            <v>18.4</v>
          </cell>
          <cell r="U79">
            <v>0</v>
          </cell>
          <cell r="V79">
            <v>0</v>
          </cell>
        </row>
        <row r="79">
          <cell r="AA79">
            <v>0</v>
          </cell>
          <cell r="AB79">
            <v>0</v>
          </cell>
          <cell r="AC79">
            <v>0</v>
          </cell>
          <cell r="AD79">
            <v>0</v>
          </cell>
          <cell r="AE79">
            <v>0</v>
          </cell>
          <cell r="AF79">
            <v>0</v>
          </cell>
          <cell r="AG79">
            <v>0</v>
          </cell>
          <cell r="AH79">
            <v>0</v>
          </cell>
          <cell r="AI79">
            <v>0</v>
          </cell>
          <cell r="AJ79">
            <v>0</v>
          </cell>
          <cell r="AK79">
            <v>0</v>
          </cell>
          <cell r="AL79">
            <v>0</v>
          </cell>
        </row>
        <row r="79">
          <cell r="AW79">
            <v>14.904</v>
          </cell>
          <cell r="AX79">
            <v>0</v>
          </cell>
          <cell r="AY79">
            <v>3.496</v>
          </cell>
          <cell r="AZ79">
            <v>3.496</v>
          </cell>
        </row>
        <row r="79">
          <cell r="BQ79" t="str">
            <v>上海申铁投资有限公司</v>
          </cell>
        </row>
        <row r="79">
          <cell r="CA79">
            <v>0</v>
          </cell>
          <cell r="CB79">
            <v>0</v>
          </cell>
          <cell r="CC79">
            <v>0</v>
          </cell>
          <cell r="CD79">
            <v>0</v>
          </cell>
          <cell r="CE79">
            <v>0</v>
          </cell>
          <cell r="CF79">
            <v>0</v>
          </cell>
          <cell r="CG79">
            <v>0</v>
          </cell>
          <cell r="CH79">
            <v>0</v>
          </cell>
          <cell r="CI79">
            <v>0</v>
          </cell>
          <cell r="CJ79">
            <v>0</v>
          </cell>
          <cell r="CK79">
            <v>0</v>
          </cell>
          <cell r="CL79">
            <v>0</v>
          </cell>
        </row>
        <row r="79">
          <cell r="DA79">
            <v>0</v>
          </cell>
          <cell r="DB79">
            <v>0</v>
          </cell>
          <cell r="DC79">
            <v>0</v>
          </cell>
          <cell r="DD79">
            <v>0</v>
          </cell>
          <cell r="DE79">
            <v>0</v>
          </cell>
          <cell r="DF79">
            <v>0</v>
          </cell>
          <cell r="DG79">
            <v>0</v>
          </cell>
          <cell r="DH79">
            <v>0</v>
          </cell>
          <cell r="DI79">
            <v>0</v>
          </cell>
          <cell r="DJ79">
            <v>0</v>
          </cell>
          <cell r="DK79">
            <v>0</v>
          </cell>
          <cell r="DL79">
            <v>0</v>
          </cell>
        </row>
        <row r="80">
          <cell r="A80">
            <v>76</v>
          </cell>
          <cell r="B80" t="str">
            <v>数字建造中心</v>
          </cell>
          <cell r="C80" t="str">
            <v>ZHT2023121900162</v>
          </cell>
          <cell r="D80" t="str">
            <v>上海市域铁路应急管理平台项目咨询合同（嘉闵线）</v>
          </cell>
          <cell r="E80">
            <v>51.5</v>
          </cell>
          <cell r="F80">
            <v>46.5</v>
          </cell>
          <cell r="G80">
            <v>46.5</v>
          </cell>
          <cell r="H80">
            <v>27.65</v>
          </cell>
          <cell r="I80">
            <v>0.594623655913978</v>
          </cell>
          <cell r="J80">
            <v>0.06</v>
          </cell>
        </row>
        <row r="80">
          <cell r="M80" t="str">
            <v>主导</v>
          </cell>
          <cell r="N80" t="str">
            <v>施林烽团队</v>
          </cell>
          <cell r="O80" t="str">
            <v>施林烽</v>
          </cell>
          <cell r="P80" t="str">
            <v>25已完结</v>
          </cell>
        </row>
        <row r="80">
          <cell r="T80">
            <v>51.5</v>
          </cell>
          <cell r="U80">
            <v>0</v>
          </cell>
          <cell r="V80">
            <v>0</v>
          </cell>
        </row>
        <row r="80">
          <cell r="AA80">
            <v>0</v>
          </cell>
          <cell r="AB80">
            <v>0</v>
          </cell>
          <cell r="AC80">
            <v>0</v>
          </cell>
          <cell r="AD80">
            <v>0</v>
          </cell>
          <cell r="AE80">
            <v>0</v>
          </cell>
          <cell r="AF80">
            <v>0</v>
          </cell>
          <cell r="AG80">
            <v>0</v>
          </cell>
          <cell r="AH80">
            <v>0</v>
          </cell>
          <cell r="AI80">
            <v>0</v>
          </cell>
          <cell r="AJ80">
            <v>0</v>
          </cell>
          <cell r="AK80">
            <v>0</v>
          </cell>
          <cell r="AL80">
            <v>0</v>
          </cell>
        </row>
        <row r="80">
          <cell r="AW80">
            <v>41.715</v>
          </cell>
          <cell r="AX80">
            <v>0</v>
          </cell>
          <cell r="AY80">
            <v>9.785</v>
          </cell>
          <cell r="AZ80">
            <v>9.785</v>
          </cell>
        </row>
        <row r="80">
          <cell r="BQ80" t="str">
            <v>上海申铁投资有限公司</v>
          </cell>
        </row>
        <row r="80">
          <cell r="CA80">
            <v>0</v>
          </cell>
          <cell r="CB80">
            <v>0</v>
          </cell>
          <cell r="CC80">
            <v>0</v>
          </cell>
          <cell r="CD80">
            <v>0</v>
          </cell>
          <cell r="CE80">
            <v>0</v>
          </cell>
          <cell r="CF80">
            <v>0</v>
          </cell>
          <cell r="CG80">
            <v>0</v>
          </cell>
          <cell r="CH80">
            <v>0</v>
          </cell>
          <cell r="CI80">
            <v>0</v>
          </cell>
          <cell r="CJ80">
            <v>0</v>
          </cell>
          <cell r="CK80">
            <v>0</v>
          </cell>
          <cell r="CL80">
            <v>0</v>
          </cell>
        </row>
        <row r="80">
          <cell r="DA80">
            <v>0</v>
          </cell>
          <cell r="DB80">
            <v>0</v>
          </cell>
          <cell r="DC80">
            <v>0</v>
          </cell>
          <cell r="DD80">
            <v>0</v>
          </cell>
          <cell r="DE80">
            <v>0</v>
          </cell>
          <cell r="DF80">
            <v>0</v>
          </cell>
          <cell r="DG80">
            <v>0</v>
          </cell>
          <cell r="DH80">
            <v>0</v>
          </cell>
          <cell r="DI80">
            <v>0</v>
          </cell>
          <cell r="DJ80">
            <v>0</v>
          </cell>
          <cell r="DK80">
            <v>0</v>
          </cell>
          <cell r="DL80">
            <v>0</v>
          </cell>
        </row>
        <row r="81">
          <cell r="A81">
            <v>77</v>
          </cell>
          <cell r="B81" t="str">
            <v>数字建造中心</v>
          </cell>
          <cell r="C81" t="str">
            <v>ZHT2023121900163</v>
          </cell>
          <cell r="D81" t="str">
            <v>上海市域铁路应急管理平台项目咨询合同（机场线）</v>
          </cell>
          <cell r="E81">
            <v>60</v>
          </cell>
          <cell r="F81">
            <v>55</v>
          </cell>
          <cell r="G81">
            <v>55</v>
          </cell>
          <cell r="H81">
            <v>32.25</v>
          </cell>
          <cell r="I81">
            <v>0.586363636363636</v>
          </cell>
          <cell r="J81">
            <v>0.06</v>
          </cell>
        </row>
        <row r="81">
          <cell r="M81" t="str">
            <v>主导</v>
          </cell>
          <cell r="N81" t="str">
            <v>施林烽团队</v>
          </cell>
          <cell r="O81" t="str">
            <v>施林烽</v>
          </cell>
          <cell r="P81" t="str">
            <v>25已完结</v>
          </cell>
        </row>
        <row r="81">
          <cell r="T81">
            <v>60</v>
          </cell>
          <cell r="U81">
            <v>0</v>
          </cell>
          <cell r="V81">
            <v>0</v>
          </cell>
        </row>
        <row r="81">
          <cell r="AA81">
            <v>0</v>
          </cell>
          <cell r="AB81">
            <v>0</v>
          </cell>
          <cell r="AC81">
            <v>0</v>
          </cell>
          <cell r="AD81">
            <v>0</v>
          </cell>
          <cell r="AE81">
            <v>0</v>
          </cell>
          <cell r="AF81">
            <v>0</v>
          </cell>
          <cell r="AG81">
            <v>0</v>
          </cell>
          <cell r="AH81">
            <v>0</v>
          </cell>
          <cell r="AI81">
            <v>0</v>
          </cell>
          <cell r="AJ81">
            <v>0</v>
          </cell>
          <cell r="AK81">
            <v>0</v>
          </cell>
          <cell r="AL81">
            <v>0</v>
          </cell>
        </row>
        <row r="81">
          <cell r="AW81">
            <v>48.6</v>
          </cell>
          <cell r="AX81">
            <v>0</v>
          </cell>
          <cell r="AY81">
            <v>11.4</v>
          </cell>
          <cell r="AZ81">
            <v>11.4</v>
          </cell>
        </row>
        <row r="81">
          <cell r="BQ81" t="str">
            <v>上海申铁投资有限公司</v>
          </cell>
        </row>
        <row r="81">
          <cell r="CA81">
            <v>0</v>
          </cell>
          <cell r="CB81">
            <v>0</v>
          </cell>
          <cell r="CC81">
            <v>0</v>
          </cell>
          <cell r="CD81">
            <v>0</v>
          </cell>
          <cell r="CE81">
            <v>0</v>
          </cell>
          <cell r="CF81">
            <v>0</v>
          </cell>
          <cell r="CG81">
            <v>0</v>
          </cell>
          <cell r="CH81">
            <v>0</v>
          </cell>
          <cell r="CI81">
            <v>0</v>
          </cell>
          <cell r="CJ81">
            <v>0</v>
          </cell>
          <cell r="CK81">
            <v>0</v>
          </cell>
          <cell r="CL81">
            <v>0</v>
          </cell>
        </row>
        <row r="81">
          <cell r="DA81">
            <v>0</v>
          </cell>
          <cell r="DB81">
            <v>0</v>
          </cell>
          <cell r="DC81">
            <v>0</v>
          </cell>
          <cell r="DD81">
            <v>0</v>
          </cell>
          <cell r="DE81">
            <v>0</v>
          </cell>
          <cell r="DF81">
            <v>0</v>
          </cell>
          <cell r="DG81">
            <v>0</v>
          </cell>
          <cell r="DH81">
            <v>0</v>
          </cell>
          <cell r="DI81">
            <v>0</v>
          </cell>
          <cell r="DJ81">
            <v>0</v>
          </cell>
          <cell r="DK81">
            <v>0</v>
          </cell>
          <cell r="DL81">
            <v>0</v>
          </cell>
        </row>
        <row r="82">
          <cell r="A82">
            <v>78</v>
          </cell>
          <cell r="B82" t="str">
            <v>数字建造中心</v>
          </cell>
          <cell r="C82" t="str">
            <v>ZHT2024032200029</v>
          </cell>
          <cell r="D82" t="str">
            <v>S227林桐线卫辉市至郑济公铁两用桥段改建工程智慧建设管理平台及电子档案技术服务项目</v>
          </cell>
          <cell r="E82">
            <v>348</v>
          </cell>
          <cell r="F82">
            <v>348</v>
          </cell>
          <cell r="G82">
            <v>292.8</v>
          </cell>
          <cell r="H82">
            <v>174.55</v>
          </cell>
          <cell r="I82">
            <v>0.501580459770115</v>
          </cell>
          <cell r="J82">
            <v>0.06</v>
          </cell>
        </row>
        <row r="82">
          <cell r="M82" t="str">
            <v>主导</v>
          </cell>
          <cell r="N82" t="str">
            <v>徐勇团队</v>
          </cell>
          <cell r="O82" t="str">
            <v>王高潮</v>
          </cell>
          <cell r="P82" t="str">
            <v>在建</v>
          </cell>
        </row>
        <row r="82">
          <cell r="T82">
            <v>330.6</v>
          </cell>
          <cell r="U82">
            <v>0</v>
          </cell>
          <cell r="V82">
            <v>17.4</v>
          </cell>
        </row>
        <row r="82">
          <cell r="AW82">
            <v>330.6</v>
          </cell>
          <cell r="AX82">
            <v>0</v>
          </cell>
          <cell r="AY82">
            <v>17.4</v>
          </cell>
          <cell r="AZ82">
            <v>0</v>
          </cell>
        </row>
        <row r="82">
          <cell r="BQ82" t="str">
            <v>新乡郑新交通建设发展有限责任公司</v>
          </cell>
        </row>
        <row r="82">
          <cell r="CA82">
            <v>0</v>
          </cell>
          <cell r="CB82">
            <v>0</v>
          </cell>
          <cell r="CC82">
            <v>0</v>
          </cell>
          <cell r="CD82">
            <v>0</v>
          </cell>
          <cell r="CE82">
            <v>0</v>
          </cell>
          <cell r="CF82">
            <v>0</v>
          </cell>
          <cell r="CG82">
            <v>0</v>
          </cell>
          <cell r="CH82">
            <v>0</v>
          </cell>
          <cell r="CI82">
            <v>0</v>
          </cell>
          <cell r="CJ82">
            <v>0</v>
          </cell>
          <cell r="CK82">
            <v>0</v>
          </cell>
          <cell r="CL82">
            <v>0</v>
          </cell>
        </row>
        <row r="82">
          <cell r="DA82">
            <v>0</v>
          </cell>
          <cell r="DB82">
            <v>0</v>
          </cell>
          <cell r="DC82">
            <v>0</v>
          </cell>
          <cell r="DD82">
            <v>0</v>
          </cell>
          <cell r="DE82">
            <v>0</v>
          </cell>
          <cell r="DF82">
            <v>0</v>
          </cell>
          <cell r="DG82">
            <v>0</v>
          </cell>
          <cell r="DH82">
            <v>0</v>
          </cell>
          <cell r="DI82">
            <v>0</v>
          </cell>
          <cell r="DJ82">
            <v>0</v>
          </cell>
          <cell r="DK82">
            <v>0</v>
          </cell>
          <cell r="DL82">
            <v>0</v>
          </cell>
        </row>
        <row r="83">
          <cell r="A83">
            <v>79</v>
          </cell>
          <cell r="B83" t="str">
            <v>数字建造中心</v>
          </cell>
          <cell r="C83" t="str">
            <v>ZHT2024070200083</v>
          </cell>
          <cell r="D83" t="str">
            <v>上海示范区线工程施工SFQSG-2 标智慧工地项目</v>
          </cell>
          <cell r="E83">
            <v>86.2</v>
          </cell>
          <cell r="F83">
            <v>86.2</v>
          </cell>
          <cell r="G83">
            <v>86.2</v>
          </cell>
          <cell r="H83">
            <v>86.2</v>
          </cell>
          <cell r="I83">
            <v>1</v>
          </cell>
          <cell r="J83">
            <v>0.06</v>
          </cell>
        </row>
        <row r="83">
          <cell r="M83" t="str">
            <v>主导</v>
          </cell>
          <cell r="N83" t="str">
            <v>史菁霞团队</v>
          </cell>
          <cell r="O83" t="str">
            <v>袁超</v>
          </cell>
          <cell r="P83" t="str">
            <v>在建</v>
          </cell>
        </row>
        <row r="83">
          <cell r="T83">
            <v>68.96</v>
          </cell>
          <cell r="U83">
            <v>0</v>
          </cell>
          <cell r="V83">
            <v>17.24</v>
          </cell>
        </row>
        <row r="83">
          <cell r="AF83">
            <v>17.24</v>
          </cell>
        </row>
        <row r="83">
          <cell r="AW83">
            <v>68.96</v>
          </cell>
          <cell r="AX83">
            <v>0</v>
          </cell>
          <cell r="AY83">
            <v>17.24</v>
          </cell>
          <cell r="AZ83">
            <v>0</v>
          </cell>
        </row>
        <row r="83">
          <cell r="BF83">
            <v>17.24</v>
          </cell>
        </row>
        <row r="83">
          <cell r="BQ83" t="str">
            <v>上海建工集团股份有限公司</v>
          </cell>
        </row>
        <row r="83">
          <cell r="CA83">
            <v>0</v>
          </cell>
          <cell r="CB83">
            <v>0</v>
          </cell>
          <cell r="CC83">
            <v>0</v>
          </cell>
          <cell r="CD83">
            <v>0</v>
          </cell>
          <cell r="CE83">
            <v>0</v>
          </cell>
          <cell r="CF83">
            <v>0</v>
          </cell>
          <cell r="CG83">
            <v>0</v>
          </cell>
          <cell r="CH83">
            <v>0</v>
          </cell>
          <cell r="CI83">
            <v>0</v>
          </cell>
          <cell r="CJ83">
            <v>0</v>
          </cell>
          <cell r="CK83">
            <v>0</v>
          </cell>
          <cell r="CL83">
            <v>0</v>
          </cell>
        </row>
        <row r="83">
          <cell r="DA83">
            <v>0</v>
          </cell>
          <cell r="DB83">
            <v>0</v>
          </cell>
          <cell r="DC83">
            <v>0</v>
          </cell>
          <cell r="DD83">
            <v>0</v>
          </cell>
          <cell r="DE83">
            <v>0</v>
          </cell>
          <cell r="DF83">
            <v>0</v>
          </cell>
          <cell r="DG83">
            <v>0</v>
          </cell>
          <cell r="DH83">
            <v>0</v>
          </cell>
          <cell r="DI83">
            <v>0</v>
          </cell>
          <cell r="DJ83">
            <v>0</v>
          </cell>
          <cell r="DK83">
            <v>0</v>
          </cell>
          <cell r="DL83">
            <v>0</v>
          </cell>
        </row>
        <row r="84">
          <cell r="A84">
            <v>80</v>
          </cell>
          <cell r="B84" t="str">
            <v>数字建造中心</v>
          </cell>
          <cell r="C84" t="str">
            <v>ZHT2024081400093</v>
          </cell>
          <cell r="D84" t="str">
            <v>上海轨道交通市域线嘉闵线工程JMSG-4标项目经理部智慧工地系统集成及技术服务合同</v>
          </cell>
          <cell r="E84">
            <v>66.2</v>
          </cell>
          <cell r="F84">
            <v>66.2</v>
          </cell>
          <cell r="G84">
            <v>66.2</v>
          </cell>
          <cell r="H84">
            <v>66.2</v>
          </cell>
          <cell r="I84">
            <v>1</v>
          </cell>
          <cell r="J84">
            <v>0.06</v>
          </cell>
        </row>
        <row r="84">
          <cell r="M84" t="str">
            <v>主导</v>
          </cell>
          <cell r="N84" t="str">
            <v>史菁霞团队</v>
          </cell>
          <cell r="O84" t="str">
            <v>谢复欣</v>
          </cell>
          <cell r="P84" t="str">
            <v>25已完结</v>
          </cell>
        </row>
        <row r="84">
          <cell r="T84">
            <v>66.2</v>
          </cell>
          <cell r="U84">
            <v>0</v>
          </cell>
          <cell r="V84">
            <v>0</v>
          </cell>
        </row>
        <row r="84">
          <cell r="AA84">
            <v>0</v>
          </cell>
          <cell r="AB84">
            <v>0</v>
          </cell>
          <cell r="AC84">
            <v>0</v>
          </cell>
          <cell r="AD84">
            <v>0</v>
          </cell>
          <cell r="AE84">
            <v>0</v>
          </cell>
          <cell r="AF84">
            <v>0</v>
          </cell>
          <cell r="AG84">
            <v>0</v>
          </cell>
          <cell r="AH84">
            <v>0</v>
          </cell>
          <cell r="AI84">
            <v>0</v>
          </cell>
          <cell r="AJ84">
            <v>0</v>
          </cell>
          <cell r="AK84">
            <v>0</v>
          </cell>
          <cell r="AL84">
            <v>0</v>
          </cell>
        </row>
        <row r="84">
          <cell r="AW84">
            <v>52.96</v>
          </cell>
          <cell r="AX84">
            <v>13</v>
          </cell>
          <cell r="AY84">
            <v>0.240000000000002</v>
          </cell>
          <cell r="AZ84">
            <v>0.240000000000002</v>
          </cell>
        </row>
        <row r="84">
          <cell r="BQ84" t="str">
            <v>中铁二局集团有限公司城通分公司</v>
          </cell>
        </row>
        <row r="84">
          <cell r="CA84">
            <v>0</v>
          </cell>
          <cell r="CB84">
            <v>0</v>
          </cell>
          <cell r="CC84">
            <v>0</v>
          </cell>
          <cell r="CD84">
            <v>0</v>
          </cell>
          <cell r="CE84">
            <v>0</v>
          </cell>
          <cell r="CF84">
            <v>0</v>
          </cell>
          <cell r="CG84">
            <v>0</v>
          </cell>
          <cell r="CH84">
            <v>0</v>
          </cell>
          <cell r="CI84">
            <v>0</v>
          </cell>
          <cell r="CJ84">
            <v>0</v>
          </cell>
          <cell r="CK84">
            <v>0</v>
          </cell>
          <cell r="CL84">
            <v>0</v>
          </cell>
        </row>
        <row r="84">
          <cell r="DA84">
            <v>0</v>
          </cell>
          <cell r="DB84">
            <v>13</v>
          </cell>
          <cell r="DC84">
            <v>0</v>
          </cell>
          <cell r="DD84">
            <v>0</v>
          </cell>
          <cell r="DE84">
            <v>0</v>
          </cell>
          <cell r="DF84">
            <v>0</v>
          </cell>
          <cell r="DG84">
            <v>0</v>
          </cell>
          <cell r="DH84">
            <v>0</v>
          </cell>
          <cell r="DI84">
            <v>0</v>
          </cell>
          <cell r="DJ84">
            <v>0</v>
          </cell>
          <cell r="DK84">
            <v>0</v>
          </cell>
          <cell r="DL84">
            <v>0</v>
          </cell>
        </row>
        <row r="85">
          <cell r="A85">
            <v>81</v>
          </cell>
          <cell r="B85" t="str">
            <v>数字建造中心</v>
          </cell>
          <cell r="C85" t="str">
            <v>ZHT2024090600108</v>
          </cell>
          <cell r="D85" t="str">
            <v>南汇支线（两港市域铁路）工程 NHSG-7 标 智慧工地项目</v>
          </cell>
          <cell r="E85">
            <v>60.6</v>
          </cell>
          <cell r="F85">
            <v>60.6</v>
          </cell>
          <cell r="G85">
            <v>60.6</v>
          </cell>
          <cell r="H85">
            <v>60.6</v>
          </cell>
          <cell r="I85">
            <v>1</v>
          </cell>
          <cell r="J85">
            <v>0.06</v>
          </cell>
        </row>
        <row r="85">
          <cell r="M85" t="str">
            <v>主导</v>
          </cell>
          <cell r="N85" t="str">
            <v>史菁霞团队</v>
          </cell>
          <cell r="O85" t="str">
            <v>袁超</v>
          </cell>
          <cell r="P85" t="str">
            <v>在建</v>
          </cell>
        </row>
        <row r="85">
          <cell r="T85">
            <v>48.48</v>
          </cell>
          <cell r="U85">
            <v>12.12</v>
          </cell>
          <cell r="V85">
            <v>0</v>
          </cell>
        </row>
        <row r="85">
          <cell r="AB85">
            <v>12.12</v>
          </cell>
        </row>
        <row r="85">
          <cell r="AW85">
            <v>48.48</v>
          </cell>
          <cell r="AX85">
            <v>12.12</v>
          </cell>
          <cell r="AY85">
            <v>0</v>
          </cell>
          <cell r="AZ85">
            <v>0</v>
          </cell>
        </row>
        <row r="85">
          <cell r="BQ85" t="str">
            <v>上海市基础工程集团有限公司</v>
          </cell>
        </row>
        <row r="85">
          <cell r="CA85">
            <v>0</v>
          </cell>
          <cell r="CB85">
            <v>12.12</v>
          </cell>
          <cell r="CC85">
            <v>0</v>
          </cell>
          <cell r="CD85">
            <v>0</v>
          </cell>
          <cell r="CE85">
            <v>0</v>
          </cell>
          <cell r="CF85">
            <v>0</v>
          </cell>
          <cell r="CG85">
            <v>0</v>
          </cell>
          <cell r="CH85">
            <v>0</v>
          </cell>
          <cell r="CI85">
            <v>0</v>
          </cell>
          <cell r="CJ85">
            <v>0</v>
          </cell>
          <cell r="CK85">
            <v>0</v>
          </cell>
          <cell r="CL85">
            <v>0</v>
          </cell>
        </row>
        <row r="85">
          <cell r="DA85">
            <v>12.12</v>
          </cell>
          <cell r="DB85">
            <v>0</v>
          </cell>
          <cell r="DC85">
            <v>0</v>
          </cell>
          <cell r="DD85">
            <v>0</v>
          </cell>
          <cell r="DE85">
            <v>0</v>
          </cell>
          <cell r="DF85">
            <v>0</v>
          </cell>
          <cell r="DG85">
            <v>0</v>
          </cell>
          <cell r="DH85">
            <v>0</v>
          </cell>
          <cell r="DI85">
            <v>0</v>
          </cell>
          <cell r="DJ85">
            <v>0</v>
          </cell>
          <cell r="DK85">
            <v>0</v>
          </cell>
          <cell r="DL85">
            <v>0</v>
          </cell>
        </row>
        <row r="86">
          <cell r="A86">
            <v>82</v>
          </cell>
          <cell r="B86" t="str">
            <v>数字建造中心</v>
          </cell>
          <cell r="C86" t="str">
            <v>ZHT2024111100138</v>
          </cell>
          <cell r="D86" t="str">
            <v>上海市域铁路示范区线工程BIM咨询专项委外合同</v>
          </cell>
          <cell r="E86">
            <v>191.8812</v>
          </cell>
          <cell r="F86">
            <v>191.8812</v>
          </cell>
          <cell r="G86">
            <v>191.8812</v>
          </cell>
          <cell r="H86">
            <v>171.8812</v>
          </cell>
          <cell r="I86">
            <v>0.895768840303271</v>
          </cell>
          <cell r="J86">
            <v>0.06</v>
          </cell>
        </row>
        <row r="86">
          <cell r="M86" t="str">
            <v>主导</v>
          </cell>
          <cell r="N86" t="str">
            <v>史菁霞团队</v>
          </cell>
          <cell r="O86" t="str">
            <v>谢复欣</v>
          </cell>
          <cell r="P86" t="str">
            <v>在建</v>
          </cell>
        </row>
        <row r="86">
          <cell r="T86">
            <v>38.37624</v>
          </cell>
          <cell r="U86">
            <v>0</v>
          </cell>
          <cell r="V86">
            <v>153.50496</v>
          </cell>
        </row>
        <row r="86">
          <cell r="AK86">
            <v>38.3762</v>
          </cell>
        </row>
        <row r="86">
          <cell r="AW86">
            <v>38.3762</v>
          </cell>
          <cell r="AX86">
            <v>0</v>
          </cell>
          <cell r="AY86">
            <v>153.505</v>
          </cell>
          <cell r="AZ86">
            <v>4.00000000055911e-5</v>
          </cell>
        </row>
        <row r="86">
          <cell r="BQ86" t="str">
            <v>中铁上海设计院集团有限公司</v>
          </cell>
        </row>
        <row r="86">
          <cell r="CA86">
            <v>0</v>
          </cell>
          <cell r="CB86">
            <v>0</v>
          </cell>
          <cell r="CC86">
            <v>0</v>
          </cell>
          <cell r="CD86">
            <v>0</v>
          </cell>
          <cell r="CE86">
            <v>0</v>
          </cell>
          <cell r="CF86">
            <v>0</v>
          </cell>
          <cell r="CG86">
            <v>0</v>
          </cell>
          <cell r="CH86">
            <v>0</v>
          </cell>
          <cell r="CI86">
            <v>0</v>
          </cell>
          <cell r="CJ86">
            <v>0</v>
          </cell>
          <cell r="CK86">
            <v>0</v>
          </cell>
          <cell r="CL86">
            <v>0</v>
          </cell>
        </row>
        <row r="86">
          <cell r="DA86">
            <v>0</v>
          </cell>
          <cell r="DB86">
            <v>0</v>
          </cell>
          <cell r="DC86">
            <v>0</v>
          </cell>
          <cell r="DD86">
            <v>0</v>
          </cell>
          <cell r="DE86">
            <v>0</v>
          </cell>
          <cell r="DF86">
            <v>0</v>
          </cell>
          <cell r="DG86">
            <v>0</v>
          </cell>
          <cell r="DH86">
            <v>0</v>
          </cell>
          <cell r="DI86">
            <v>0</v>
          </cell>
          <cell r="DJ86">
            <v>0</v>
          </cell>
          <cell r="DK86">
            <v>0</v>
          </cell>
          <cell r="DL86">
            <v>0</v>
          </cell>
        </row>
        <row r="87">
          <cell r="A87">
            <v>83</v>
          </cell>
          <cell r="B87" t="str">
            <v>数字建造中心</v>
          </cell>
          <cell r="C87" t="str">
            <v>ZHT2024110100134</v>
          </cell>
          <cell r="D87" t="str">
            <v>上海市示范区线工程SFQSG-13标智慧工地硬件设备采购项目</v>
          </cell>
          <cell r="E87">
            <v>20.566</v>
          </cell>
          <cell r="F87">
            <v>20.566</v>
          </cell>
          <cell r="G87">
            <v>20.566</v>
          </cell>
          <cell r="H87">
            <v>5.066</v>
          </cell>
          <cell r="I87">
            <v>0.246328892346591</v>
          </cell>
          <cell r="J87">
            <v>0.13</v>
          </cell>
        </row>
        <row r="87">
          <cell r="M87" t="str">
            <v>主导</v>
          </cell>
          <cell r="N87" t="str">
            <v>史菁霞团队</v>
          </cell>
          <cell r="O87" t="str">
            <v>谢复欣</v>
          </cell>
          <cell r="P87" t="str">
            <v>在建</v>
          </cell>
        </row>
        <row r="87">
          <cell r="T87">
            <v>0</v>
          </cell>
          <cell r="U87">
            <v>0</v>
          </cell>
          <cell r="V87">
            <v>20.566</v>
          </cell>
        </row>
        <row r="87">
          <cell r="AI87">
            <v>20.566</v>
          </cell>
        </row>
        <row r="87">
          <cell r="AW87">
            <v>6.1698</v>
          </cell>
          <cell r="AX87">
            <v>0</v>
          </cell>
          <cell r="AY87">
            <v>14.3962</v>
          </cell>
          <cell r="AZ87">
            <v>-6.1698</v>
          </cell>
        </row>
        <row r="87">
          <cell r="BQ87" t="str">
            <v>上海悦普建设工程有限公司</v>
          </cell>
        </row>
        <row r="87">
          <cell r="CA87">
            <v>0</v>
          </cell>
          <cell r="CB87">
            <v>0</v>
          </cell>
          <cell r="CC87">
            <v>0</v>
          </cell>
          <cell r="CD87">
            <v>0</v>
          </cell>
          <cell r="CE87">
            <v>0</v>
          </cell>
          <cell r="CF87">
            <v>0</v>
          </cell>
          <cell r="CG87">
            <v>0</v>
          </cell>
          <cell r="CH87">
            <v>0</v>
          </cell>
          <cell r="CI87">
            <v>0</v>
          </cell>
          <cell r="CJ87">
            <v>0</v>
          </cell>
          <cell r="CK87">
            <v>0</v>
          </cell>
          <cell r="CL87">
            <v>0</v>
          </cell>
        </row>
        <row r="87">
          <cell r="DA87">
            <v>0</v>
          </cell>
          <cell r="DB87">
            <v>0</v>
          </cell>
          <cell r="DC87">
            <v>0</v>
          </cell>
          <cell r="DD87">
            <v>0</v>
          </cell>
          <cell r="DE87">
            <v>0</v>
          </cell>
          <cell r="DF87">
            <v>0</v>
          </cell>
          <cell r="DG87">
            <v>0</v>
          </cell>
          <cell r="DH87">
            <v>0</v>
          </cell>
          <cell r="DI87">
            <v>0</v>
          </cell>
          <cell r="DJ87">
            <v>0</v>
          </cell>
          <cell r="DK87">
            <v>0</v>
          </cell>
          <cell r="DL87">
            <v>0</v>
          </cell>
        </row>
        <row r="88">
          <cell r="A88">
            <v>84</v>
          </cell>
          <cell r="B88" t="str">
            <v>数字建造中心</v>
          </cell>
          <cell r="C88" t="str">
            <v>ZHT2023113000142</v>
          </cell>
          <cell r="D88" t="str">
            <v>南汇支线（两港市域铁路）工程 NHSG-6标智慧工地项目</v>
          </cell>
          <cell r="E88">
            <v>46.2</v>
          </cell>
          <cell r="F88">
            <v>46.2</v>
          </cell>
          <cell r="G88">
            <v>46.2</v>
          </cell>
          <cell r="H88">
            <v>46.2</v>
          </cell>
          <cell r="I88">
            <v>1</v>
          </cell>
          <cell r="J88">
            <v>0.06</v>
          </cell>
        </row>
        <row r="88">
          <cell r="M88" t="str">
            <v>主导</v>
          </cell>
          <cell r="N88" t="str">
            <v>史菁霞团队</v>
          </cell>
          <cell r="O88" t="str">
            <v>袁超</v>
          </cell>
          <cell r="P88" t="str">
            <v>在建</v>
          </cell>
        </row>
        <row r="88">
          <cell r="T88">
            <v>0</v>
          </cell>
          <cell r="U88">
            <v>0</v>
          </cell>
          <cell r="V88">
            <v>46.2</v>
          </cell>
        </row>
        <row r="88">
          <cell r="AI88">
            <v>46.2</v>
          </cell>
        </row>
        <row r="88">
          <cell r="AW88">
            <v>0</v>
          </cell>
          <cell r="AX88">
            <v>17</v>
          </cell>
          <cell r="AY88">
            <v>29.2</v>
          </cell>
          <cell r="AZ88">
            <v>-17</v>
          </cell>
        </row>
        <row r="88">
          <cell r="BL88">
            <v>29.2</v>
          </cell>
        </row>
        <row r="88">
          <cell r="BQ88" t="str">
            <v>上海公路桥梁（集团）有限公司</v>
          </cell>
        </row>
        <row r="88">
          <cell r="CA88">
            <v>0</v>
          </cell>
          <cell r="CB88">
            <v>0</v>
          </cell>
          <cell r="CC88">
            <v>0</v>
          </cell>
          <cell r="CD88">
            <v>0</v>
          </cell>
          <cell r="CE88">
            <v>0</v>
          </cell>
          <cell r="CF88">
            <v>0</v>
          </cell>
          <cell r="CG88">
            <v>0</v>
          </cell>
          <cell r="CH88">
            <v>0</v>
          </cell>
          <cell r="CI88">
            <v>0</v>
          </cell>
          <cell r="CJ88">
            <v>0</v>
          </cell>
          <cell r="CK88">
            <v>0</v>
          </cell>
          <cell r="CL88">
            <v>0</v>
          </cell>
        </row>
        <row r="88">
          <cell r="DA88">
            <v>0</v>
          </cell>
          <cell r="DB88">
            <v>17</v>
          </cell>
          <cell r="DC88">
            <v>0</v>
          </cell>
          <cell r="DD88">
            <v>0</v>
          </cell>
          <cell r="DE88">
            <v>0</v>
          </cell>
          <cell r="DF88">
            <v>0</v>
          </cell>
          <cell r="DG88">
            <v>0</v>
          </cell>
          <cell r="DH88">
            <v>0</v>
          </cell>
          <cell r="DI88">
            <v>0</v>
          </cell>
          <cell r="DJ88">
            <v>0</v>
          </cell>
          <cell r="DK88">
            <v>0</v>
          </cell>
          <cell r="DL88">
            <v>0</v>
          </cell>
        </row>
        <row r="89">
          <cell r="A89">
            <v>85</v>
          </cell>
          <cell r="B89" t="str">
            <v>数字建造中心</v>
          </cell>
          <cell r="C89" t="str">
            <v>ZHT2024122700176</v>
          </cell>
          <cell r="D89" t="str">
            <v>申铁指挥中心升级服务合同</v>
          </cell>
          <cell r="E89">
            <v>4.4687</v>
          </cell>
          <cell r="F89">
            <v>4.4687</v>
          </cell>
          <cell r="G89">
            <v>4.4687</v>
          </cell>
          <cell r="H89">
            <v>0.3687</v>
          </cell>
          <cell r="I89">
            <v>0.082507216863965</v>
          </cell>
          <cell r="J89">
            <v>0.104126979420696</v>
          </cell>
        </row>
        <row r="89">
          <cell r="M89" t="str">
            <v>主导</v>
          </cell>
          <cell r="N89" t="str">
            <v>施林烽团队</v>
          </cell>
          <cell r="O89" t="str">
            <v>施林烽</v>
          </cell>
          <cell r="P89" t="str">
            <v>在建</v>
          </cell>
        </row>
        <row r="89">
          <cell r="T89">
            <v>0</v>
          </cell>
          <cell r="U89">
            <v>0</v>
          </cell>
          <cell r="V89">
            <v>4.4687</v>
          </cell>
        </row>
        <row r="89">
          <cell r="AB89">
            <v>4.4687</v>
          </cell>
        </row>
        <row r="89">
          <cell r="AD89">
            <v>4.4687</v>
          </cell>
        </row>
        <row r="89">
          <cell r="AW89">
            <v>4.4687</v>
          </cell>
          <cell r="AX89">
            <v>0</v>
          </cell>
          <cell r="AY89">
            <v>0</v>
          </cell>
          <cell r="AZ89">
            <v>-4.4687</v>
          </cell>
        </row>
        <row r="89">
          <cell r="BQ89" t="str">
            <v>上海申铁投资有限公司</v>
          </cell>
        </row>
        <row r="89">
          <cell r="CA89">
            <v>0</v>
          </cell>
          <cell r="CB89">
            <v>0</v>
          </cell>
          <cell r="CC89">
            <v>0</v>
          </cell>
          <cell r="CD89">
            <v>0</v>
          </cell>
          <cell r="CE89">
            <v>0</v>
          </cell>
          <cell r="CF89">
            <v>0</v>
          </cell>
          <cell r="CG89">
            <v>0</v>
          </cell>
          <cell r="CH89">
            <v>0</v>
          </cell>
          <cell r="CI89">
            <v>0</v>
          </cell>
          <cell r="CJ89">
            <v>0</v>
          </cell>
          <cell r="CK89">
            <v>0</v>
          </cell>
          <cell r="CL89">
            <v>0</v>
          </cell>
        </row>
        <row r="89">
          <cell r="DA89">
            <v>0</v>
          </cell>
          <cell r="DB89">
            <v>0</v>
          </cell>
          <cell r="DC89">
            <v>0</v>
          </cell>
          <cell r="DD89">
            <v>0</v>
          </cell>
          <cell r="DE89">
            <v>0</v>
          </cell>
          <cell r="DF89">
            <v>0</v>
          </cell>
          <cell r="DG89">
            <v>0</v>
          </cell>
          <cell r="DH89">
            <v>0</v>
          </cell>
          <cell r="DI89">
            <v>0</v>
          </cell>
          <cell r="DJ89">
            <v>0</v>
          </cell>
          <cell r="DK89">
            <v>0</v>
          </cell>
          <cell r="DL89">
            <v>0</v>
          </cell>
        </row>
        <row r="90">
          <cell r="A90">
            <v>86</v>
          </cell>
          <cell r="B90" t="str">
            <v>数字建造中心</v>
          </cell>
          <cell r="C90" t="str">
            <v>ZHT2025031800028</v>
          </cell>
          <cell r="D90" t="str">
            <v>中交隧道工程局有限公司上海轨道交通嘉闵线工程JMSG-5标智慧工地项目</v>
          </cell>
          <cell r="E90">
            <v>46.2</v>
          </cell>
          <cell r="F90">
            <v>46.2</v>
          </cell>
          <cell r="G90">
            <v>46.2</v>
          </cell>
          <cell r="H90">
            <v>46.2</v>
          </cell>
          <cell r="I90">
            <v>1</v>
          </cell>
          <cell r="J90">
            <v>0.06</v>
          </cell>
        </row>
        <row r="90">
          <cell r="M90" t="str">
            <v>主导</v>
          </cell>
          <cell r="N90" t="str">
            <v>史菁霞团队</v>
          </cell>
          <cell r="O90" t="str">
            <v>谢复欣</v>
          </cell>
          <cell r="P90" t="str">
            <v>在建</v>
          </cell>
        </row>
        <row r="90">
          <cell r="T90">
            <v>36.96</v>
          </cell>
          <cell r="U90">
            <v>0</v>
          </cell>
          <cell r="V90">
            <v>9.24</v>
          </cell>
        </row>
        <row r="90">
          <cell r="AI90">
            <v>9.24</v>
          </cell>
        </row>
        <row r="90">
          <cell r="AW90">
            <v>36.96</v>
          </cell>
          <cell r="AX90">
            <v>0</v>
          </cell>
          <cell r="AY90">
            <v>9.24</v>
          </cell>
          <cell r="AZ90">
            <v>0</v>
          </cell>
        </row>
        <row r="90">
          <cell r="BQ90" t="str">
            <v>中交隧道工程局有限公司</v>
          </cell>
        </row>
        <row r="90">
          <cell r="CA90">
            <v>0</v>
          </cell>
          <cell r="CB90">
            <v>0</v>
          </cell>
          <cell r="CC90">
            <v>0</v>
          </cell>
          <cell r="CD90">
            <v>0</v>
          </cell>
          <cell r="CE90">
            <v>0</v>
          </cell>
          <cell r="CF90">
            <v>0</v>
          </cell>
          <cell r="CG90">
            <v>0</v>
          </cell>
          <cell r="CH90">
            <v>0</v>
          </cell>
          <cell r="CI90">
            <v>0</v>
          </cell>
          <cell r="CJ90">
            <v>0</v>
          </cell>
          <cell r="CK90">
            <v>0</v>
          </cell>
          <cell r="CL90">
            <v>0</v>
          </cell>
        </row>
        <row r="90">
          <cell r="DA90">
            <v>0</v>
          </cell>
          <cell r="DB90">
            <v>0</v>
          </cell>
          <cell r="DC90">
            <v>0</v>
          </cell>
          <cell r="DD90">
            <v>0</v>
          </cell>
          <cell r="DE90">
            <v>0</v>
          </cell>
          <cell r="DF90">
            <v>0</v>
          </cell>
          <cell r="DG90">
            <v>0</v>
          </cell>
          <cell r="DH90">
            <v>0</v>
          </cell>
          <cell r="DI90">
            <v>0</v>
          </cell>
          <cell r="DJ90">
            <v>0</v>
          </cell>
          <cell r="DK90">
            <v>0</v>
          </cell>
          <cell r="DL90">
            <v>0</v>
          </cell>
        </row>
        <row r="91">
          <cell r="A91">
            <v>87</v>
          </cell>
          <cell r="B91" t="str">
            <v>数字建造中心</v>
          </cell>
          <cell r="C91" t="str">
            <v>ZHT2025031800029</v>
          </cell>
          <cell r="D91" t="str">
            <v>S457新港至南陵界一级公路改建工程智慧工地信息化项目（开源）</v>
          </cell>
          <cell r="E91">
            <v>129.3333</v>
          </cell>
          <cell r="F91">
            <v>129.3333</v>
          </cell>
          <cell r="G91">
            <v>129.3333</v>
          </cell>
          <cell r="H91">
            <v>29.3333</v>
          </cell>
          <cell r="I91">
            <v>0.226803924434001</v>
          </cell>
          <cell r="J91">
            <v>0.06</v>
          </cell>
        </row>
        <row r="91">
          <cell r="M91" t="str">
            <v>主导</v>
          </cell>
          <cell r="N91" t="str">
            <v>施林烽团队</v>
          </cell>
          <cell r="O91" t="str">
            <v>赵伟</v>
          </cell>
          <cell r="P91" t="str">
            <v>在建</v>
          </cell>
        </row>
        <row r="91">
          <cell r="T91">
            <v>92.923306</v>
          </cell>
          <cell r="U91">
            <v>0</v>
          </cell>
          <cell r="V91">
            <v>36.409994</v>
          </cell>
        </row>
        <row r="91">
          <cell r="AE91">
            <v>36.409994</v>
          </cell>
        </row>
        <row r="91">
          <cell r="AW91">
            <v>0</v>
          </cell>
          <cell r="AX91">
            <v>64.66665</v>
          </cell>
          <cell r="AY91">
            <v>64.66665</v>
          </cell>
          <cell r="AZ91">
            <v>28.256656</v>
          </cell>
        </row>
        <row r="91">
          <cell r="BB91">
            <v>64.66665</v>
          </cell>
        </row>
        <row r="91">
          <cell r="BF91">
            <v>60.786651</v>
          </cell>
        </row>
        <row r="91">
          <cell r="BQ91" t="str">
            <v>安徽开源建设工程有限责任公司繁昌区S457新港至南陵界一级公路改建工程施工第一标段项目经理部</v>
          </cell>
        </row>
        <row r="91">
          <cell r="CA91">
            <v>0</v>
          </cell>
          <cell r="CB91">
            <v>0</v>
          </cell>
          <cell r="CC91">
            <v>0</v>
          </cell>
          <cell r="CD91">
            <v>0</v>
          </cell>
          <cell r="CE91">
            <v>0</v>
          </cell>
          <cell r="CF91">
            <v>0</v>
          </cell>
          <cell r="CG91">
            <v>0</v>
          </cell>
          <cell r="CH91">
            <v>0</v>
          </cell>
          <cell r="CI91">
            <v>0</v>
          </cell>
          <cell r="CJ91">
            <v>0</v>
          </cell>
          <cell r="CK91">
            <v>0</v>
          </cell>
          <cell r="CL91">
            <v>0</v>
          </cell>
        </row>
        <row r="91">
          <cell r="DA91">
            <v>0</v>
          </cell>
          <cell r="DB91">
            <v>64.66665</v>
          </cell>
          <cell r="DC91">
            <v>0</v>
          </cell>
          <cell r="DD91">
            <v>0</v>
          </cell>
          <cell r="DE91">
            <v>0</v>
          </cell>
          <cell r="DF91">
            <v>0</v>
          </cell>
          <cell r="DG91">
            <v>0</v>
          </cell>
          <cell r="DH91">
            <v>0</v>
          </cell>
          <cell r="DI91">
            <v>0</v>
          </cell>
          <cell r="DJ91">
            <v>0</v>
          </cell>
          <cell r="DK91">
            <v>0</v>
          </cell>
          <cell r="DL91">
            <v>0</v>
          </cell>
        </row>
        <row r="92">
          <cell r="A92">
            <v>88</v>
          </cell>
          <cell r="B92" t="str">
            <v>数字建造中心</v>
          </cell>
          <cell r="C92" t="str">
            <v>ZHT2025031800031</v>
          </cell>
          <cell r="D92" t="str">
            <v>S457新港至南陵界一级公路改建工程智慧工地信息化项目（冠粤）</v>
          </cell>
          <cell r="E92">
            <v>129.3333</v>
          </cell>
          <cell r="F92">
            <v>129.3333</v>
          </cell>
          <cell r="G92">
            <v>129.3333</v>
          </cell>
          <cell r="H92">
            <v>29.3333</v>
          </cell>
          <cell r="I92">
            <v>0.226803924434001</v>
          </cell>
          <cell r="J92">
            <v>0.06</v>
          </cell>
        </row>
        <row r="92">
          <cell r="M92" t="str">
            <v>主导</v>
          </cell>
          <cell r="N92" t="str">
            <v>施林烽团队</v>
          </cell>
          <cell r="O92" t="str">
            <v>赵伟</v>
          </cell>
          <cell r="P92" t="str">
            <v>在建</v>
          </cell>
        </row>
        <row r="92">
          <cell r="T92">
            <v>92.923306</v>
          </cell>
          <cell r="U92">
            <v>0</v>
          </cell>
          <cell r="V92">
            <v>36.409994</v>
          </cell>
        </row>
        <row r="92">
          <cell r="AE92">
            <v>36.409994</v>
          </cell>
        </row>
        <row r="92">
          <cell r="AW92">
            <v>0</v>
          </cell>
          <cell r="AX92">
            <v>50</v>
          </cell>
          <cell r="AY92">
            <v>79.3333</v>
          </cell>
          <cell r="AZ92">
            <v>42.923306</v>
          </cell>
        </row>
        <row r="92">
          <cell r="BB92">
            <v>64.66665</v>
          </cell>
        </row>
        <row r="92">
          <cell r="BD92">
            <v>14.66665</v>
          </cell>
        </row>
        <row r="92">
          <cell r="BF92">
            <v>60.786651</v>
          </cell>
        </row>
        <row r="92">
          <cell r="BQ92" t="str">
            <v>芜湖芜粤建设工程有限责任公司</v>
          </cell>
        </row>
        <row r="92">
          <cell r="CA92">
            <v>0</v>
          </cell>
          <cell r="CB92">
            <v>0</v>
          </cell>
          <cell r="CC92">
            <v>0</v>
          </cell>
          <cell r="CD92">
            <v>0</v>
          </cell>
          <cell r="CE92">
            <v>0</v>
          </cell>
          <cell r="CF92">
            <v>0</v>
          </cell>
          <cell r="CG92">
            <v>0</v>
          </cell>
          <cell r="CH92">
            <v>0</v>
          </cell>
          <cell r="CI92">
            <v>0</v>
          </cell>
          <cell r="CJ92">
            <v>0</v>
          </cell>
          <cell r="CK92">
            <v>0</v>
          </cell>
          <cell r="CL92">
            <v>0</v>
          </cell>
        </row>
        <row r="92">
          <cell r="DA92">
            <v>0</v>
          </cell>
          <cell r="DB92">
            <v>50</v>
          </cell>
          <cell r="DC92">
            <v>0</v>
          </cell>
          <cell r="DD92">
            <v>0</v>
          </cell>
          <cell r="DE92">
            <v>0</v>
          </cell>
          <cell r="DF92">
            <v>0</v>
          </cell>
          <cell r="DG92">
            <v>0</v>
          </cell>
          <cell r="DH92">
            <v>0</v>
          </cell>
          <cell r="DI92">
            <v>0</v>
          </cell>
          <cell r="DJ92">
            <v>0</v>
          </cell>
          <cell r="DK92">
            <v>0</v>
          </cell>
          <cell r="DL92">
            <v>0</v>
          </cell>
        </row>
        <row r="93">
          <cell r="A93">
            <v>89</v>
          </cell>
          <cell r="B93" t="str">
            <v>数字建造中心</v>
          </cell>
          <cell r="C93" t="str">
            <v>SJHT2019122000157</v>
          </cell>
          <cell r="D93" t="str">
            <v>地下院平移-贵阳市轨道交通1号线信息网络系统采购项目合同</v>
          </cell>
          <cell r="E93">
            <v>32.47</v>
          </cell>
          <cell r="F93">
            <v>32.47</v>
          </cell>
          <cell r="G93">
            <v>32.47</v>
          </cell>
          <cell r="H93">
            <v>32.47</v>
          </cell>
          <cell r="I93">
            <v>1</v>
          </cell>
          <cell r="J93">
            <v>0</v>
          </cell>
        </row>
        <row r="93">
          <cell r="M93" t="str">
            <v>主导</v>
          </cell>
          <cell r="N93" t="str">
            <v>孔祥平团队</v>
          </cell>
          <cell r="O93" t="str">
            <v>张智伟</v>
          </cell>
          <cell r="P93" t="str">
            <v>在建</v>
          </cell>
        </row>
        <row r="93">
          <cell r="T93">
            <v>0</v>
          </cell>
          <cell r="U93">
            <v>0</v>
          </cell>
          <cell r="V93">
            <v>32.47</v>
          </cell>
        </row>
        <row r="93">
          <cell r="AW93">
            <v>0</v>
          </cell>
          <cell r="AX93">
            <v>0</v>
          </cell>
          <cell r="AY93">
            <v>32.47</v>
          </cell>
          <cell r="AZ93">
            <v>0</v>
          </cell>
        </row>
        <row r="93">
          <cell r="BQ93" t="str">
            <v>上海市地下空间设计研究总院有限公司</v>
          </cell>
        </row>
        <row r="93">
          <cell r="CA93">
            <v>0</v>
          </cell>
          <cell r="CB93">
            <v>0</v>
          </cell>
          <cell r="CC93">
            <v>0</v>
          </cell>
          <cell r="CD93">
            <v>0</v>
          </cell>
          <cell r="CE93">
            <v>0</v>
          </cell>
          <cell r="CF93">
            <v>0</v>
          </cell>
          <cell r="CG93">
            <v>0</v>
          </cell>
          <cell r="CH93">
            <v>0</v>
          </cell>
          <cell r="CI93">
            <v>0</v>
          </cell>
          <cell r="CJ93">
            <v>0</v>
          </cell>
          <cell r="CK93">
            <v>0</v>
          </cell>
          <cell r="CL93">
            <v>0</v>
          </cell>
        </row>
        <row r="93">
          <cell r="DA93">
            <v>0</v>
          </cell>
          <cell r="DB93">
            <v>0</v>
          </cell>
          <cell r="DC93">
            <v>0</v>
          </cell>
          <cell r="DD93">
            <v>0</v>
          </cell>
          <cell r="DE93">
            <v>0</v>
          </cell>
          <cell r="DF93">
            <v>0</v>
          </cell>
          <cell r="DG93">
            <v>0</v>
          </cell>
          <cell r="DH93">
            <v>0</v>
          </cell>
          <cell r="DI93">
            <v>0</v>
          </cell>
          <cell r="DJ93">
            <v>0</v>
          </cell>
          <cell r="DK93">
            <v>0</v>
          </cell>
          <cell r="DL93">
            <v>0</v>
          </cell>
        </row>
        <row r="94">
          <cell r="A94">
            <v>90</v>
          </cell>
          <cell r="B94" t="str">
            <v>数字建造中心</v>
          </cell>
          <cell r="C94" t="str">
            <v>ZHT2020123100147</v>
          </cell>
          <cell r="D94" t="str">
            <v>工程技术咨询合同</v>
          </cell>
          <cell r="E94">
            <v>266.4</v>
          </cell>
          <cell r="F94">
            <v>266.4</v>
          </cell>
          <cell r="G94">
            <v>266.4</v>
          </cell>
          <cell r="H94">
            <v>265.056</v>
          </cell>
          <cell r="I94">
            <v>0.994954954954955</v>
          </cell>
          <cell r="J94">
            <v>0.06</v>
          </cell>
        </row>
        <row r="94">
          <cell r="M94" t="str">
            <v>主导</v>
          </cell>
          <cell r="N94" t="str">
            <v>孔祥平团队</v>
          </cell>
          <cell r="O94" t="str">
            <v>张智伟</v>
          </cell>
          <cell r="P94" t="str">
            <v>在建</v>
          </cell>
        </row>
        <row r="94">
          <cell r="T94">
            <v>87</v>
          </cell>
          <cell r="U94">
            <v>0</v>
          </cell>
          <cell r="V94">
            <v>179.4</v>
          </cell>
        </row>
        <row r="94">
          <cell r="AW94">
            <v>0</v>
          </cell>
          <cell r="AX94">
            <v>0</v>
          </cell>
          <cell r="AY94">
            <v>266.4</v>
          </cell>
          <cell r="AZ94">
            <v>87</v>
          </cell>
        </row>
        <row r="94">
          <cell r="BQ94" t="str">
            <v>上海市地下空间设计研究总院有限公司</v>
          </cell>
        </row>
        <row r="94">
          <cell r="CA94">
            <v>0</v>
          </cell>
          <cell r="CB94">
            <v>0</v>
          </cell>
          <cell r="CC94">
            <v>0</v>
          </cell>
          <cell r="CD94">
            <v>0</v>
          </cell>
          <cell r="CE94">
            <v>0</v>
          </cell>
          <cell r="CF94">
            <v>0</v>
          </cell>
          <cell r="CG94">
            <v>0</v>
          </cell>
          <cell r="CH94">
            <v>0</v>
          </cell>
          <cell r="CI94">
            <v>0</v>
          </cell>
          <cell r="CJ94">
            <v>0</v>
          </cell>
          <cell r="CK94">
            <v>0</v>
          </cell>
          <cell r="CL94">
            <v>0</v>
          </cell>
        </row>
        <row r="94">
          <cell r="DA94">
            <v>0</v>
          </cell>
          <cell r="DB94">
            <v>0</v>
          </cell>
          <cell r="DC94">
            <v>0</v>
          </cell>
          <cell r="DD94">
            <v>0</v>
          </cell>
          <cell r="DE94">
            <v>0</v>
          </cell>
          <cell r="DF94">
            <v>0</v>
          </cell>
          <cell r="DG94">
            <v>0</v>
          </cell>
          <cell r="DH94">
            <v>0</v>
          </cell>
          <cell r="DI94">
            <v>0</v>
          </cell>
          <cell r="DJ94">
            <v>0</v>
          </cell>
          <cell r="DK94">
            <v>0</v>
          </cell>
          <cell r="DL94">
            <v>0</v>
          </cell>
        </row>
        <row r="95">
          <cell r="A95">
            <v>91</v>
          </cell>
          <cell r="B95" t="str">
            <v>数字建造中心</v>
          </cell>
          <cell r="C95" t="str">
            <v>SJHT2019121700145</v>
          </cell>
          <cell r="D95" t="str">
            <v>地下院平移-《郑州航空港区经济综合实验区（郑州新郑综合保税区）双鹤湖中央公园工程咨询公司项目咨询委托服务合同》补充协议</v>
          </cell>
          <cell r="E95">
            <v>16</v>
          </cell>
          <cell r="F95">
            <v>16</v>
          </cell>
          <cell r="G95">
            <v>16</v>
          </cell>
          <cell r="H95">
            <v>16</v>
          </cell>
          <cell r="I95">
            <v>1</v>
          </cell>
          <cell r="J95">
            <v>0</v>
          </cell>
        </row>
        <row r="95">
          <cell r="M95" t="str">
            <v>主导</v>
          </cell>
          <cell r="N95" t="str">
            <v>孔祥平团队</v>
          </cell>
          <cell r="O95" t="str">
            <v>张智伟</v>
          </cell>
          <cell r="P95" t="str">
            <v>在建</v>
          </cell>
        </row>
        <row r="95">
          <cell r="T95">
            <v>0</v>
          </cell>
          <cell r="U95">
            <v>0</v>
          </cell>
          <cell r="V95">
            <v>16</v>
          </cell>
        </row>
        <row r="95">
          <cell r="AW95">
            <v>0</v>
          </cell>
          <cell r="AX95">
            <v>0</v>
          </cell>
          <cell r="AY95">
            <v>16</v>
          </cell>
          <cell r="AZ95">
            <v>0</v>
          </cell>
        </row>
        <row r="95">
          <cell r="BQ95" t="str">
            <v>上海市地下空间设计研究总院有限公司</v>
          </cell>
        </row>
        <row r="95">
          <cell r="CA95">
            <v>0</v>
          </cell>
          <cell r="CB95">
            <v>0</v>
          </cell>
          <cell r="CC95">
            <v>0</v>
          </cell>
          <cell r="CD95">
            <v>0</v>
          </cell>
          <cell r="CE95">
            <v>0</v>
          </cell>
          <cell r="CF95">
            <v>0</v>
          </cell>
          <cell r="CG95">
            <v>0</v>
          </cell>
          <cell r="CH95">
            <v>0</v>
          </cell>
          <cell r="CI95">
            <v>0</v>
          </cell>
          <cell r="CJ95">
            <v>0</v>
          </cell>
          <cell r="CK95">
            <v>0</v>
          </cell>
          <cell r="CL95">
            <v>0</v>
          </cell>
        </row>
        <row r="95">
          <cell r="DA95">
            <v>0</v>
          </cell>
          <cell r="DB95">
            <v>0</v>
          </cell>
          <cell r="DC95">
            <v>0</v>
          </cell>
          <cell r="DD95">
            <v>0</v>
          </cell>
          <cell r="DE95">
            <v>0</v>
          </cell>
          <cell r="DF95">
            <v>0</v>
          </cell>
          <cell r="DG95">
            <v>0</v>
          </cell>
          <cell r="DH95">
            <v>0</v>
          </cell>
          <cell r="DI95">
            <v>0</v>
          </cell>
          <cell r="DJ95">
            <v>0</v>
          </cell>
          <cell r="DK95">
            <v>0</v>
          </cell>
          <cell r="DL95">
            <v>0</v>
          </cell>
        </row>
        <row r="96">
          <cell r="A96">
            <v>92</v>
          </cell>
          <cell r="B96" t="str">
            <v>数字建造中心</v>
          </cell>
          <cell r="C96" t="str">
            <v>SJHT2019121700144</v>
          </cell>
          <cell r="D96" t="str">
            <v>地下院平移-《郑州航空港区经济综合实验区（郑州新郑综合保税区）双鹤湖中央公园工程咨询公司项目咨询委托服务合同》补充协议（二）</v>
          </cell>
          <cell r="E96">
            <v>31.12</v>
          </cell>
          <cell r="F96">
            <v>31.12</v>
          </cell>
          <cell r="G96">
            <v>31.12</v>
          </cell>
          <cell r="H96">
            <v>31.12</v>
          </cell>
          <cell r="I96">
            <v>1</v>
          </cell>
          <cell r="J96">
            <v>0</v>
          </cell>
        </row>
        <row r="96">
          <cell r="M96" t="str">
            <v>主导</v>
          </cell>
          <cell r="N96" t="str">
            <v>孔祥平团队</v>
          </cell>
          <cell r="O96" t="str">
            <v>张智伟</v>
          </cell>
          <cell r="P96" t="str">
            <v>在建</v>
          </cell>
        </row>
        <row r="96">
          <cell r="T96">
            <v>0</v>
          </cell>
          <cell r="U96">
            <v>0</v>
          </cell>
          <cell r="V96">
            <v>31.12</v>
          </cell>
        </row>
        <row r="96">
          <cell r="AW96">
            <v>0</v>
          </cell>
          <cell r="AX96">
            <v>0</v>
          </cell>
          <cell r="AY96">
            <v>31.12</v>
          </cell>
          <cell r="AZ96">
            <v>0</v>
          </cell>
        </row>
        <row r="96">
          <cell r="BQ96" t="str">
            <v>上海市地下空间设计研究总院有限公司</v>
          </cell>
        </row>
        <row r="96">
          <cell r="CA96">
            <v>0</v>
          </cell>
          <cell r="CB96">
            <v>0</v>
          </cell>
          <cell r="CC96">
            <v>0</v>
          </cell>
          <cell r="CD96">
            <v>0</v>
          </cell>
          <cell r="CE96">
            <v>0</v>
          </cell>
          <cell r="CF96">
            <v>0</v>
          </cell>
          <cell r="CG96">
            <v>0</v>
          </cell>
          <cell r="CH96">
            <v>0</v>
          </cell>
          <cell r="CI96">
            <v>0</v>
          </cell>
          <cell r="CJ96">
            <v>0</v>
          </cell>
          <cell r="CK96">
            <v>0</v>
          </cell>
          <cell r="CL96">
            <v>0</v>
          </cell>
        </row>
        <row r="96">
          <cell r="DA96">
            <v>0</v>
          </cell>
          <cell r="DB96">
            <v>0</v>
          </cell>
          <cell r="DC96">
            <v>0</v>
          </cell>
          <cell r="DD96">
            <v>0</v>
          </cell>
          <cell r="DE96">
            <v>0</v>
          </cell>
          <cell r="DF96">
            <v>0</v>
          </cell>
          <cell r="DG96">
            <v>0</v>
          </cell>
          <cell r="DH96">
            <v>0</v>
          </cell>
          <cell r="DI96">
            <v>0</v>
          </cell>
          <cell r="DJ96">
            <v>0</v>
          </cell>
          <cell r="DK96">
            <v>0</v>
          </cell>
          <cell r="DL96">
            <v>0</v>
          </cell>
        </row>
        <row r="97">
          <cell r="A97">
            <v>93</v>
          </cell>
          <cell r="B97" t="str">
            <v>数字建造中心</v>
          </cell>
          <cell r="C97" t="str">
            <v>SJHT2019121700142</v>
          </cell>
          <cell r="D97" t="str">
            <v>地下院平移-郑州航空港区经济综合实验区（郑州新郑综合保税区）双鹤湖中央公园地下暗涵及鹤首内环路工程</v>
          </cell>
          <cell r="E97">
            <v>16.66</v>
          </cell>
          <cell r="F97">
            <v>16.66</v>
          </cell>
          <cell r="G97">
            <v>16.66</v>
          </cell>
          <cell r="H97">
            <v>16.66</v>
          </cell>
          <cell r="I97">
            <v>1</v>
          </cell>
          <cell r="J97">
            <v>0</v>
          </cell>
        </row>
        <row r="97">
          <cell r="M97" t="str">
            <v>主导</v>
          </cell>
          <cell r="N97" t="str">
            <v>孔祥平团队</v>
          </cell>
          <cell r="O97" t="str">
            <v>张智伟</v>
          </cell>
          <cell r="P97" t="str">
            <v>在建</v>
          </cell>
        </row>
        <row r="97">
          <cell r="T97">
            <v>0</v>
          </cell>
          <cell r="U97">
            <v>0</v>
          </cell>
          <cell r="V97">
            <v>16.66</v>
          </cell>
        </row>
        <row r="97">
          <cell r="AW97">
            <v>0</v>
          </cell>
          <cell r="AX97">
            <v>0</v>
          </cell>
          <cell r="AY97">
            <v>16.66</v>
          </cell>
          <cell r="AZ97">
            <v>0</v>
          </cell>
        </row>
        <row r="97">
          <cell r="BQ97" t="str">
            <v>上海市地下空间设计研究总院有限公司</v>
          </cell>
        </row>
        <row r="97">
          <cell r="CA97">
            <v>0</v>
          </cell>
          <cell r="CB97">
            <v>0</v>
          </cell>
          <cell r="CC97">
            <v>0</v>
          </cell>
          <cell r="CD97">
            <v>0</v>
          </cell>
          <cell r="CE97">
            <v>0</v>
          </cell>
          <cell r="CF97">
            <v>0</v>
          </cell>
          <cell r="CG97">
            <v>0</v>
          </cell>
          <cell r="CH97">
            <v>0</v>
          </cell>
          <cell r="CI97">
            <v>0</v>
          </cell>
          <cell r="CJ97">
            <v>0</v>
          </cell>
          <cell r="CK97">
            <v>0</v>
          </cell>
          <cell r="CL97">
            <v>0</v>
          </cell>
        </row>
        <row r="97">
          <cell r="DA97">
            <v>0</v>
          </cell>
          <cell r="DB97">
            <v>0</v>
          </cell>
          <cell r="DC97">
            <v>0</v>
          </cell>
          <cell r="DD97">
            <v>0</v>
          </cell>
          <cell r="DE97">
            <v>0</v>
          </cell>
          <cell r="DF97">
            <v>0</v>
          </cell>
          <cell r="DG97">
            <v>0</v>
          </cell>
          <cell r="DH97">
            <v>0</v>
          </cell>
          <cell r="DI97">
            <v>0</v>
          </cell>
          <cell r="DJ97">
            <v>0</v>
          </cell>
          <cell r="DK97">
            <v>0</v>
          </cell>
          <cell r="DL97">
            <v>0</v>
          </cell>
        </row>
        <row r="98">
          <cell r="A98">
            <v>94</v>
          </cell>
          <cell r="B98" t="str">
            <v>数字建造中心</v>
          </cell>
          <cell r="C98" t="str">
            <v>SJHT2019121700143</v>
          </cell>
          <cell r="D98" t="str">
            <v>地下院平移-郑州航空港区经济综合实验区（郑州新郑综合保税区）双鹤湖中央公园工程咨询公司项目建筑工程咨询委托合同</v>
          </cell>
          <cell r="E98">
            <v>68.63</v>
          </cell>
          <cell r="F98">
            <v>68.63</v>
          </cell>
          <cell r="G98">
            <v>68.63</v>
          </cell>
          <cell r="H98">
            <v>68.63</v>
          </cell>
          <cell r="I98">
            <v>1</v>
          </cell>
          <cell r="J98">
            <v>0</v>
          </cell>
        </row>
        <row r="98">
          <cell r="M98" t="str">
            <v>主导</v>
          </cell>
          <cell r="N98" t="str">
            <v>孔祥平团队</v>
          </cell>
          <cell r="O98" t="str">
            <v>张智伟</v>
          </cell>
          <cell r="P98" t="str">
            <v>在建</v>
          </cell>
        </row>
        <row r="98">
          <cell r="T98">
            <v>0</v>
          </cell>
          <cell r="U98">
            <v>0</v>
          </cell>
          <cell r="V98">
            <v>68.63</v>
          </cell>
        </row>
        <row r="98">
          <cell r="AW98">
            <v>0</v>
          </cell>
          <cell r="AX98">
            <v>0</v>
          </cell>
          <cell r="AY98">
            <v>68.63</v>
          </cell>
          <cell r="AZ98">
            <v>0</v>
          </cell>
        </row>
        <row r="98">
          <cell r="BQ98" t="str">
            <v>上海市地下空间设计研究总院有限公司</v>
          </cell>
        </row>
        <row r="98">
          <cell r="CA98">
            <v>0</v>
          </cell>
          <cell r="CB98">
            <v>0</v>
          </cell>
          <cell r="CC98">
            <v>0</v>
          </cell>
          <cell r="CD98">
            <v>0</v>
          </cell>
          <cell r="CE98">
            <v>0</v>
          </cell>
          <cell r="CF98">
            <v>0</v>
          </cell>
          <cell r="CG98">
            <v>0</v>
          </cell>
          <cell r="CH98">
            <v>0</v>
          </cell>
          <cell r="CI98">
            <v>0</v>
          </cell>
          <cell r="CJ98">
            <v>0</v>
          </cell>
          <cell r="CK98">
            <v>0</v>
          </cell>
          <cell r="CL98">
            <v>0</v>
          </cell>
        </row>
        <row r="98">
          <cell r="DA98">
            <v>0</v>
          </cell>
          <cell r="DB98">
            <v>0</v>
          </cell>
          <cell r="DC98">
            <v>0</v>
          </cell>
          <cell r="DD98">
            <v>0</v>
          </cell>
          <cell r="DE98">
            <v>0</v>
          </cell>
          <cell r="DF98">
            <v>0</v>
          </cell>
          <cell r="DG98">
            <v>0</v>
          </cell>
          <cell r="DH98">
            <v>0</v>
          </cell>
          <cell r="DI98">
            <v>0</v>
          </cell>
          <cell r="DJ98">
            <v>0</v>
          </cell>
          <cell r="DK98">
            <v>0</v>
          </cell>
          <cell r="DL98">
            <v>0</v>
          </cell>
        </row>
        <row r="99">
          <cell r="A99">
            <v>95</v>
          </cell>
          <cell r="B99" t="str">
            <v>数字建造中心</v>
          </cell>
          <cell r="C99" t="str">
            <v>SJHT2019121300112</v>
          </cell>
          <cell r="D99" t="str">
            <v>地下院平移-贵州省地质资料馆暨地质博物馆建设项目BIM技术应用合同</v>
          </cell>
          <cell r="E99">
            <v>82.2</v>
          </cell>
          <cell r="F99">
            <v>82.2</v>
          </cell>
          <cell r="G99">
            <v>82.2</v>
          </cell>
          <cell r="H99">
            <v>82.2</v>
          </cell>
          <cell r="I99">
            <v>1</v>
          </cell>
          <cell r="J99">
            <v>0.06</v>
          </cell>
        </row>
        <row r="99">
          <cell r="M99" t="str">
            <v>主导</v>
          </cell>
          <cell r="N99" t="str">
            <v>孔祥平团队</v>
          </cell>
          <cell r="O99" t="str">
            <v>张智伟</v>
          </cell>
          <cell r="P99" t="str">
            <v>在建</v>
          </cell>
        </row>
        <row r="99">
          <cell r="T99">
            <v>6.7654</v>
          </cell>
          <cell r="U99">
            <v>0</v>
          </cell>
          <cell r="V99">
            <v>75.4346</v>
          </cell>
        </row>
        <row r="99">
          <cell r="AW99">
            <v>6.7654</v>
          </cell>
          <cell r="AX99">
            <v>0</v>
          </cell>
          <cell r="AY99">
            <v>75.4346</v>
          </cell>
          <cell r="AZ99">
            <v>0</v>
          </cell>
        </row>
        <row r="99">
          <cell r="BQ99" t="str">
            <v>上海市地下空间设计研究总院有限公司</v>
          </cell>
        </row>
        <row r="99">
          <cell r="CA99">
            <v>0</v>
          </cell>
          <cell r="CB99">
            <v>0</v>
          </cell>
          <cell r="CC99">
            <v>0</v>
          </cell>
          <cell r="CD99">
            <v>0</v>
          </cell>
          <cell r="CE99">
            <v>0</v>
          </cell>
          <cell r="CF99">
            <v>0</v>
          </cell>
          <cell r="CG99">
            <v>0</v>
          </cell>
          <cell r="CH99">
            <v>0</v>
          </cell>
          <cell r="CI99">
            <v>0</v>
          </cell>
          <cell r="CJ99">
            <v>0</v>
          </cell>
          <cell r="CK99">
            <v>0</v>
          </cell>
          <cell r="CL99">
            <v>0</v>
          </cell>
        </row>
        <row r="99">
          <cell r="DA99">
            <v>0</v>
          </cell>
          <cell r="DB99">
            <v>0</v>
          </cell>
          <cell r="DC99">
            <v>0</v>
          </cell>
          <cell r="DD99">
            <v>0</v>
          </cell>
          <cell r="DE99">
            <v>0</v>
          </cell>
          <cell r="DF99">
            <v>0</v>
          </cell>
          <cell r="DG99">
            <v>0</v>
          </cell>
          <cell r="DH99">
            <v>0</v>
          </cell>
          <cell r="DI99">
            <v>0</v>
          </cell>
          <cell r="DJ99">
            <v>0</v>
          </cell>
          <cell r="DK99">
            <v>0</v>
          </cell>
          <cell r="DL99">
            <v>0</v>
          </cell>
        </row>
        <row r="100">
          <cell r="A100">
            <v>96</v>
          </cell>
          <cell r="B100" t="str">
            <v>数字建造中心</v>
          </cell>
          <cell r="C100" t="str">
            <v>SJHT2019121300118</v>
          </cell>
          <cell r="D100" t="str">
            <v>地下院平移-乌鲁木齐轨道交通1号线工程BIM技术应用研究项目</v>
          </cell>
          <cell r="E100">
            <v>416.65</v>
          </cell>
          <cell r="F100">
            <v>416.65</v>
          </cell>
          <cell r="G100">
            <v>416.65</v>
          </cell>
          <cell r="H100">
            <v>402.37</v>
          </cell>
          <cell r="I100">
            <v>0.965726629065163</v>
          </cell>
          <cell r="J100">
            <v>0.06</v>
          </cell>
        </row>
        <row r="100">
          <cell r="M100" t="str">
            <v>主导</v>
          </cell>
          <cell r="N100" t="str">
            <v>孔祥平团队</v>
          </cell>
          <cell r="O100" t="str">
            <v>张智伟</v>
          </cell>
          <cell r="P100" t="str">
            <v>在建</v>
          </cell>
        </row>
        <row r="100">
          <cell r="T100">
            <v>354.1525</v>
          </cell>
          <cell r="U100">
            <v>0</v>
          </cell>
          <cell r="V100">
            <v>62.4975</v>
          </cell>
        </row>
        <row r="100">
          <cell r="AW100">
            <v>354.1525</v>
          </cell>
          <cell r="AX100">
            <v>0</v>
          </cell>
          <cell r="AY100">
            <v>62.4975</v>
          </cell>
          <cell r="AZ100">
            <v>0</v>
          </cell>
        </row>
        <row r="100">
          <cell r="BQ100" t="str">
            <v>上海市地下空间设计研究总院有限公司</v>
          </cell>
        </row>
        <row r="100">
          <cell r="CA100">
            <v>0</v>
          </cell>
          <cell r="CB100">
            <v>0</v>
          </cell>
          <cell r="CC100">
            <v>0</v>
          </cell>
          <cell r="CD100">
            <v>0</v>
          </cell>
          <cell r="CE100">
            <v>0</v>
          </cell>
          <cell r="CF100">
            <v>0</v>
          </cell>
          <cell r="CG100">
            <v>0</v>
          </cell>
          <cell r="CH100">
            <v>0</v>
          </cell>
          <cell r="CI100">
            <v>0</v>
          </cell>
          <cell r="CJ100">
            <v>0</v>
          </cell>
          <cell r="CK100">
            <v>0</v>
          </cell>
          <cell r="CL100">
            <v>0</v>
          </cell>
        </row>
        <row r="100">
          <cell r="DA100">
            <v>0</v>
          </cell>
          <cell r="DB100">
            <v>0</v>
          </cell>
          <cell r="DC100">
            <v>0</v>
          </cell>
          <cell r="DD100">
            <v>0</v>
          </cell>
          <cell r="DE100">
            <v>0</v>
          </cell>
          <cell r="DF100">
            <v>0</v>
          </cell>
          <cell r="DG100">
            <v>0</v>
          </cell>
          <cell r="DH100">
            <v>0</v>
          </cell>
          <cell r="DI100">
            <v>0</v>
          </cell>
          <cell r="DJ100">
            <v>0</v>
          </cell>
          <cell r="DK100">
            <v>0</v>
          </cell>
          <cell r="DL100">
            <v>0</v>
          </cell>
        </row>
        <row r="101">
          <cell r="A101">
            <v>97</v>
          </cell>
          <cell r="B101" t="str">
            <v>数字建造中心</v>
          </cell>
          <cell r="C101" t="str">
            <v>ZHT2020092400055</v>
          </cell>
          <cell r="D101" t="str">
            <v>嘉兴有轨电车一期项目BIM技术服务合同</v>
          </cell>
          <cell r="E101">
            <v>168</v>
          </cell>
          <cell r="F101">
            <v>168</v>
          </cell>
          <cell r="G101">
            <v>117.8</v>
          </cell>
          <cell r="H101">
            <v>98</v>
          </cell>
          <cell r="I101">
            <v>0.583333333333333</v>
          </cell>
          <cell r="J101">
            <v>0.06</v>
          </cell>
        </row>
        <row r="101">
          <cell r="M101" t="str">
            <v>主导</v>
          </cell>
          <cell r="N101" t="str">
            <v>董力健团队</v>
          </cell>
          <cell r="O101" t="str">
            <v>董力健</v>
          </cell>
          <cell r="P101" t="str">
            <v>在建</v>
          </cell>
        </row>
        <row r="101">
          <cell r="T101">
            <v>134.4</v>
          </cell>
          <cell r="U101">
            <v>0</v>
          </cell>
          <cell r="V101">
            <v>33.6</v>
          </cell>
        </row>
        <row r="101">
          <cell r="AW101">
            <v>134.4</v>
          </cell>
          <cell r="AX101">
            <v>0</v>
          </cell>
          <cell r="AY101">
            <v>33.6</v>
          </cell>
          <cell r="AZ101">
            <v>0</v>
          </cell>
        </row>
        <row r="101">
          <cell r="BQ101" t="str">
            <v>上海城建市政工程(集团)有限公司第五分公司</v>
          </cell>
        </row>
        <row r="101">
          <cell r="CA101">
            <v>0</v>
          </cell>
          <cell r="CB101">
            <v>0</v>
          </cell>
          <cell r="CC101">
            <v>0</v>
          </cell>
          <cell r="CD101">
            <v>0</v>
          </cell>
          <cell r="CE101">
            <v>0</v>
          </cell>
          <cell r="CF101">
            <v>0</v>
          </cell>
          <cell r="CG101">
            <v>0</v>
          </cell>
          <cell r="CH101">
            <v>0</v>
          </cell>
          <cell r="CI101">
            <v>0</v>
          </cell>
          <cell r="CJ101">
            <v>0</v>
          </cell>
          <cell r="CK101">
            <v>0</v>
          </cell>
          <cell r="CL101">
            <v>0</v>
          </cell>
        </row>
        <row r="101">
          <cell r="DA101">
            <v>0</v>
          </cell>
          <cell r="DB101">
            <v>0</v>
          </cell>
          <cell r="DC101">
            <v>0</v>
          </cell>
          <cell r="DD101">
            <v>0</v>
          </cell>
          <cell r="DE101">
            <v>0</v>
          </cell>
          <cell r="DF101">
            <v>0</v>
          </cell>
          <cell r="DG101">
            <v>0</v>
          </cell>
          <cell r="DH101">
            <v>0</v>
          </cell>
          <cell r="DI101">
            <v>0</v>
          </cell>
          <cell r="DJ101">
            <v>0</v>
          </cell>
          <cell r="DK101">
            <v>0</v>
          </cell>
          <cell r="DL101">
            <v>0</v>
          </cell>
        </row>
        <row r="102">
          <cell r="A102">
            <v>98</v>
          </cell>
          <cell r="B102" t="str">
            <v>数字建造中心</v>
          </cell>
          <cell r="C102" t="str">
            <v>ZHT2020121000109</v>
          </cell>
          <cell r="D102" t="str">
            <v>香港KT5B基础设施工程BIM技术应用</v>
          </cell>
          <cell r="E102">
            <v>283</v>
          </cell>
          <cell r="F102">
            <v>283</v>
          </cell>
          <cell r="G102">
            <v>249.039622</v>
          </cell>
          <cell r="H102">
            <v>249.039622</v>
          </cell>
          <cell r="I102">
            <v>0.879998664310954</v>
          </cell>
          <cell r="J102">
            <v>0.06</v>
          </cell>
        </row>
        <row r="102">
          <cell r="M102" t="str">
            <v>主导</v>
          </cell>
          <cell r="N102" t="str">
            <v>孔祥平团队</v>
          </cell>
          <cell r="O102" t="str">
            <v>张智伟</v>
          </cell>
          <cell r="P102" t="str">
            <v>在建</v>
          </cell>
        </row>
        <row r="102">
          <cell r="T102">
            <v>133.968287</v>
          </cell>
          <cell r="U102">
            <v>0</v>
          </cell>
          <cell r="V102">
            <v>149.031713</v>
          </cell>
        </row>
        <row r="102">
          <cell r="AA102">
            <v>9</v>
          </cell>
          <cell r="AB102">
            <v>5</v>
          </cell>
          <cell r="AC102">
            <v>9</v>
          </cell>
        </row>
        <row r="102">
          <cell r="AF102">
            <v>4</v>
          </cell>
        </row>
        <row r="102">
          <cell r="AW102">
            <v>133.968287</v>
          </cell>
          <cell r="AX102">
            <v>9.234896</v>
          </cell>
          <cell r="AY102">
            <v>139.796817</v>
          </cell>
          <cell r="AZ102">
            <v>-9.234896</v>
          </cell>
          <cell r="BA102">
            <v>9</v>
          </cell>
          <cell r="BB102">
            <v>4</v>
          </cell>
        </row>
        <row r="102">
          <cell r="BF102">
            <v>4</v>
          </cell>
        </row>
        <row r="102">
          <cell r="BQ102" t="str">
            <v>上海隧道股份（香港）有限公司</v>
          </cell>
        </row>
        <row r="102">
          <cell r="CA102">
            <v>0</v>
          </cell>
          <cell r="CB102">
            <v>0</v>
          </cell>
          <cell r="CC102">
            <v>0</v>
          </cell>
          <cell r="CD102">
            <v>0</v>
          </cell>
          <cell r="CE102">
            <v>0</v>
          </cell>
          <cell r="CF102">
            <v>0</v>
          </cell>
          <cell r="CG102">
            <v>0</v>
          </cell>
          <cell r="CH102">
            <v>0</v>
          </cell>
          <cell r="CI102">
            <v>0</v>
          </cell>
          <cell r="CJ102">
            <v>0</v>
          </cell>
          <cell r="CK102">
            <v>0</v>
          </cell>
          <cell r="CL102">
            <v>0</v>
          </cell>
        </row>
        <row r="102">
          <cell r="DA102">
            <v>5.259301</v>
          </cell>
          <cell r="DB102">
            <v>3.975595</v>
          </cell>
          <cell r="DC102">
            <v>0</v>
          </cell>
          <cell r="DD102">
            <v>0</v>
          </cell>
          <cell r="DE102">
            <v>0</v>
          </cell>
          <cell r="DF102">
            <v>0</v>
          </cell>
          <cell r="DG102">
            <v>0</v>
          </cell>
          <cell r="DH102">
            <v>0</v>
          </cell>
          <cell r="DI102">
            <v>0</v>
          </cell>
          <cell r="DJ102">
            <v>0</v>
          </cell>
          <cell r="DK102">
            <v>0</v>
          </cell>
          <cell r="DL102">
            <v>0</v>
          </cell>
        </row>
        <row r="103">
          <cell r="A103">
            <v>99</v>
          </cell>
          <cell r="B103" t="str">
            <v>数字建造中心</v>
          </cell>
          <cell r="C103" t="str">
            <v>ZHT2021050700040</v>
          </cell>
          <cell r="D103" t="str">
            <v>南湖区老（旧）住宅区改造提升专项工程（二期）第一批次设计采购施工总承包(EPC)项目BIM应用技术咨询</v>
          </cell>
          <cell r="E103">
            <v>21</v>
          </cell>
          <cell r="F103">
            <v>21</v>
          </cell>
          <cell r="G103">
            <v>21</v>
          </cell>
          <cell r="H103">
            <v>21</v>
          </cell>
          <cell r="I103">
            <v>1</v>
          </cell>
          <cell r="J103">
            <v>0.06</v>
          </cell>
        </row>
        <row r="103">
          <cell r="M103" t="str">
            <v>主导</v>
          </cell>
          <cell r="N103" t="str">
            <v>张智伟团队</v>
          </cell>
          <cell r="O103" t="str">
            <v>卜宝翔</v>
          </cell>
          <cell r="P103" t="str">
            <v>在建</v>
          </cell>
        </row>
        <row r="103">
          <cell r="T103">
            <v>12.6</v>
          </cell>
          <cell r="U103">
            <v>0</v>
          </cell>
          <cell r="V103">
            <v>8.4</v>
          </cell>
        </row>
        <row r="103">
          <cell r="AW103">
            <v>12.6</v>
          </cell>
          <cell r="AX103">
            <v>0</v>
          </cell>
          <cell r="AY103">
            <v>8.4</v>
          </cell>
          <cell r="AZ103">
            <v>0</v>
          </cell>
        </row>
        <row r="103">
          <cell r="BQ103" t="str">
            <v>上海市地下空间设计研究总院有限公司</v>
          </cell>
        </row>
        <row r="103">
          <cell r="CA103">
            <v>0</v>
          </cell>
          <cell r="CB103">
            <v>0</v>
          </cell>
          <cell r="CC103">
            <v>0</v>
          </cell>
          <cell r="CD103">
            <v>0</v>
          </cell>
          <cell r="CE103">
            <v>0</v>
          </cell>
          <cell r="CF103">
            <v>0</v>
          </cell>
          <cell r="CG103">
            <v>0</v>
          </cell>
          <cell r="CH103">
            <v>0</v>
          </cell>
          <cell r="CI103">
            <v>0</v>
          </cell>
          <cell r="CJ103">
            <v>0</v>
          </cell>
          <cell r="CK103">
            <v>0</v>
          </cell>
          <cell r="CL103">
            <v>0</v>
          </cell>
        </row>
        <row r="103">
          <cell r="DA103">
            <v>0</v>
          </cell>
          <cell r="DB103">
            <v>0</v>
          </cell>
          <cell r="DC103">
            <v>0</v>
          </cell>
          <cell r="DD103">
            <v>0</v>
          </cell>
          <cell r="DE103">
            <v>0</v>
          </cell>
          <cell r="DF103">
            <v>0</v>
          </cell>
          <cell r="DG103">
            <v>0</v>
          </cell>
          <cell r="DH103">
            <v>0</v>
          </cell>
          <cell r="DI103">
            <v>0</v>
          </cell>
          <cell r="DJ103">
            <v>0</v>
          </cell>
          <cell r="DK103">
            <v>0</v>
          </cell>
          <cell r="DL103">
            <v>0</v>
          </cell>
        </row>
        <row r="104">
          <cell r="A104">
            <v>100</v>
          </cell>
          <cell r="B104" t="str">
            <v>数字建造中心</v>
          </cell>
          <cell r="C104" t="str">
            <v>ZHT2021082500101</v>
          </cell>
          <cell r="D104" t="str">
            <v>南湖区污水管网提升改造工程（三期工程）设计施工总承包之智慧水务工程</v>
          </cell>
          <cell r="E104">
            <v>1498.0063</v>
          </cell>
          <cell r="F104">
            <v>1498.0063</v>
          </cell>
          <cell r="G104">
            <v>886.5713</v>
          </cell>
          <cell r="H104">
            <v>598.0063</v>
          </cell>
          <cell r="I104">
            <v>0.39920145863205</v>
          </cell>
          <cell r="J104">
            <v>0</v>
          </cell>
        </row>
        <row r="104">
          <cell r="M104" t="str">
            <v>主导</v>
          </cell>
          <cell r="N104" t="str">
            <v>孔祥平团队</v>
          </cell>
          <cell r="O104" t="str">
            <v>韩晓军</v>
          </cell>
          <cell r="P104" t="str">
            <v>在建</v>
          </cell>
        </row>
        <row r="104">
          <cell r="T104">
            <v>538.74375</v>
          </cell>
          <cell r="U104">
            <v>0</v>
          </cell>
          <cell r="V104">
            <v>959.26255</v>
          </cell>
        </row>
        <row r="104">
          <cell r="AW104">
            <v>408.74375</v>
          </cell>
          <cell r="AX104">
            <v>0</v>
          </cell>
          <cell r="AY104">
            <v>1089.26255</v>
          </cell>
          <cell r="AZ104">
            <v>130</v>
          </cell>
        </row>
        <row r="104">
          <cell r="BQ104" t="str">
            <v>上海市城市建设设计研究总院（集团）有限公司</v>
          </cell>
        </row>
        <row r="104">
          <cell r="CA104">
            <v>0</v>
          </cell>
          <cell r="CB104">
            <v>0</v>
          </cell>
          <cell r="CC104">
            <v>0</v>
          </cell>
          <cell r="CD104">
            <v>0</v>
          </cell>
          <cell r="CE104">
            <v>0</v>
          </cell>
          <cell r="CF104">
            <v>0</v>
          </cell>
          <cell r="CG104">
            <v>0</v>
          </cell>
          <cell r="CH104">
            <v>0</v>
          </cell>
          <cell r="CI104">
            <v>0</v>
          </cell>
          <cell r="CJ104">
            <v>0</v>
          </cell>
          <cell r="CK104">
            <v>0</v>
          </cell>
          <cell r="CL104">
            <v>0</v>
          </cell>
        </row>
        <row r="104">
          <cell r="DA104">
            <v>0</v>
          </cell>
          <cell r="DB104">
            <v>0</v>
          </cell>
          <cell r="DC104">
            <v>0</v>
          </cell>
          <cell r="DD104">
            <v>0</v>
          </cell>
          <cell r="DE104">
            <v>0</v>
          </cell>
          <cell r="DF104">
            <v>0</v>
          </cell>
          <cell r="DG104">
            <v>0</v>
          </cell>
          <cell r="DH104">
            <v>0</v>
          </cell>
          <cell r="DI104">
            <v>0</v>
          </cell>
          <cell r="DJ104">
            <v>0</v>
          </cell>
          <cell r="DK104">
            <v>0</v>
          </cell>
          <cell r="DL104">
            <v>0</v>
          </cell>
        </row>
        <row r="105">
          <cell r="A105">
            <v>101</v>
          </cell>
          <cell r="B105" t="str">
            <v>数字建造中心</v>
          </cell>
          <cell r="C105" t="str">
            <v>ZHT2021122700163</v>
          </cell>
          <cell r="D105" t="str">
            <v>越东路（三江路-规划曹娥江大桥）智慧快速路工程BIM全寿命期大数据管理平台建设服务项目工程技术咨询合同</v>
          </cell>
          <cell r="E105">
            <v>17.8</v>
          </cell>
          <cell r="F105">
            <v>17.8</v>
          </cell>
          <cell r="G105">
            <v>17.8</v>
          </cell>
          <cell r="H105">
            <v>17.8</v>
          </cell>
          <cell r="I105">
            <v>1</v>
          </cell>
          <cell r="J105">
            <v>0.06</v>
          </cell>
        </row>
        <row r="105">
          <cell r="M105" t="str">
            <v>主导</v>
          </cell>
          <cell r="N105" t="str">
            <v>张智伟团队</v>
          </cell>
          <cell r="O105" t="str">
            <v>卜宝翔</v>
          </cell>
          <cell r="P105" t="str">
            <v>25已完结</v>
          </cell>
        </row>
        <row r="105">
          <cell r="T105">
            <v>17.8</v>
          </cell>
          <cell r="U105">
            <v>0</v>
          </cell>
          <cell r="V105">
            <v>0</v>
          </cell>
        </row>
        <row r="105">
          <cell r="AA105">
            <v>0</v>
          </cell>
          <cell r="AB105">
            <v>0</v>
          </cell>
          <cell r="AC105">
            <v>0</v>
          </cell>
          <cell r="AD105">
            <v>0</v>
          </cell>
          <cell r="AE105">
            <v>0</v>
          </cell>
          <cell r="AF105">
            <v>0</v>
          </cell>
          <cell r="AG105">
            <v>0</v>
          </cell>
          <cell r="AH105">
            <v>0</v>
          </cell>
          <cell r="AI105">
            <v>0</v>
          </cell>
          <cell r="AJ105">
            <v>0</v>
          </cell>
          <cell r="AK105">
            <v>0</v>
          </cell>
          <cell r="AL105">
            <v>0</v>
          </cell>
        </row>
        <row r="105">
          <cell r="AW105">
            <v>10.68</v>
          </cell>
          <cell r="AX105">
            <v>0</v>
          </cell>
          <cell r="AY105">
            <v>7.12</v>
          </cell>
          <cell r="AZ105">
            <v>7.12</v>
          </cell>
        </row>
        <row r="105">
          <cell r="BQ105" t="str">
            <v>上海市城市建设设计研究总院（集团）有限公司</v>
          </cell>
        </row>
        <row r="105">
          <cell r="CA105">
            <v>0</v>
          </cell>
          <cell r="CB105">
            <v>0</v>
          </cell>
          <cell r="CC105">
            <v>0</v>
          </cell>
          <cell r="CD105">
            <v>0</v>
          </cell>
          <cell r="CE105">
            <v>0</v>
          </cell>
          <cell r="CF105">
            <v>0</v>
          </cell>
          <cell r="CG105">
            <v>0</v>
          </cell>
          <cell r="CH105">
            <v>0</v>
          </cell>
          <cell r="CI105">
            <v>0</v>
          </cell>
          <cell r="CJ105">
            <v>0</v>
          </cell>
          <cell r="CK105">
            <v>0</v>
          </cell>
          <cell r="CL105">
            <v>0</v>
          </cell>
        </row>
        <row r="105">
          <cell r="DA105">
            <v>0</v>
          </cell>
          <cell r="DB105">
            <v>0</v>
          </cell>
          <cell r="DC105">
            <v>0</v>
          </cell>
          <cell r="DD105">
            <v>0</v>
          </cell>
          <cell r="DE105">
            <v>0</v>
          </cell>
          <cell r="DF105">
            <v>0</v>
          </cell>
          <cell r="DG105">
            <v>0</v>
          </cell>
          <cell r="DH105">
            <v>0</v>
          </cell>
          <cell r="DI105">
            <v>0</v>
          </cell>
          <cell r="DJ105">
            <v>0</v>
          </cell>
          <cell r="DK105">
            <v>0</v>
          </cell>
          <cell r="DL105">
            <v>0</v>
          </cell>
        </row>
        <row r="106">
          <cell r="A106">
            <v>102</v>
          </cell>
          <cell r="B106" t="str">
            <v>数字建造中心</v>
          </cell>
          <cell r="C106" t="str">
            <v>ZHT2021122700165</v>
          </cell>
          <cell r="D106" t="str">
            <v>解放大道及北延伸（康宁路、汤公路）建设改造工程BIM全寿命期大数据管理平台建设服务项目工程技术咨询合同</v>
          </cell>
          <cell r="E106">
            <v>17.7</v>
          </cell>
          <cell r="F106">
            <v>17.7</v>
          </cell>
          <cell r="G106">
            <v>17.7</v>
          </cell>
          <cell r="H106">
            <v>17.7</v>
          </cell>
          <cell r="I106">
            <v>1</v>
          </cell>
          <cell r="J106">
            <v>0.06</v>
          </cell>
        </row>
        <row r="106">
          <cell r="M106" t="str">
            <v>主导</v>
          </cell>
          <cell r="N106" t="str">
            <v>张智伟团队</v>
          </cell>
          <cell r="O106" t="str">
            <v>卜宝翔</v>
          </cell>
          <cell r="P106" t="str">
            <v>25已完结</v>
          </cell>
        </row>
        <row r="106">
          <cell r="T106">
            <v>17.7</v>
          </cell>
          <cell r="U106">
            <v>0</v>
          </cell>
          <cell r="V106">
            <v>0</v>
          </cell>
        </row>
        <row r="106">
          <cell r="AA106">
            <v>0</v>
          </cell>
          <cell r="AB106">
            <v>0</v>
          </cell>
          <cell r="AC106">
            <v>0</v>
          </cell>
          <cell r="AD106">
            <v>0</v>
          </cell>
          <cell r="AE106">
            <v>0</v>
          </cell>
          <cell r="AF106">
            <v>0</v>
          </cell>
          <cell r="AG106">
            <v>0</v>
          </cell>
          <cell r="AH106">
            <v>0</v>
          </cell>
          <cell r="AI106">
            <v>0</v>
          </cell>
          <cell r="AJ106">
            <v>0</v>
          </cell>
          <cell r="AK106">
            <v>0</v>
          </cell>
          <cell r="AL106">
            <v>0</v>
          </cell>
        </row>
        <row r="106">
          <cell r="AW106">
            <v>10.62</v>
          </cell>
          <cell r="AX106">
            <v>0</v>
          </cell>
          <cell r="AY106">
            <v>7.08</v>
          </cell>
          <cell r="AZ106">
            <v>7.08</v>
          </cell>
        </row>
        <row r="106">
          <cell r="BQ106" t="str">
            <v>上海市城市建设设计研究总院（集团）有限公司</v>
          </cell>
        </row>
        <row r="106">
          <cell r="CA106">
            <v>0</v>
          </cell>
          <cell r="CB106">
            <v>0</v>
          </cell>
          <cell r="CC106">
            <v>0</v>
          </cell>
          <cell r="CD106">
            <v>0</v>
          </cell>
          <cell r="CE106">
            <v>0</v>
          </cell>
          <cell r="CF106">
            <v>0</v>
          </cell>
          <cell r="CG106">
            <v>0</v>
          </cell>
          <cell r="CH106">
            <v>0</v>
          </cell>
          <cell r="CI106">
            <v>0</v>
          </cell>
          <cell r="CJ106">
            <v>0</v>
          </cell>
          <cell r="CK106">
            <v>0</v>
          </cell>
          <cell r="CL106">
            <v>0</v>
          </cell>
        </row>
        <row r="106">
          <cell r="DA106">
            <v>0</v>
          </cell>
          <cell r="DB106">
            <v>0</v>
          </cell>
          <cell r="DC106">
            <v>0</v>
          </cell>
          <cell r="DD106">
            <v>0</v>
          </cell>
          <cell r="DE106">
            <v>0</v>
          </cell>
          <cell r="DF106">
            <v>0</v>
          </cell>
          <cell r="DG106">
            <v>0</v>
          </cell>
          <cell r="DH106">
            <v>0</v>
          </cell>
          <cell r="DI106">
            <v>0</v>
          </cell>
          <cell r="DJ106">
            <v>0</v>
          </cell>
          <cell r="DK106">
            <v>0</v>
          </cell>
          <cell r="DL106">
            <v>0</v>
          </cell>
        </row>
        <row r="107">
          <cell r="A107">
            <v>103</v>
          </cell>
          <cell r="B107" t="str">
            <v>数字建造中心</v>
          </cell>
          <cell r="C107" t="str">
            <v>ZHT2021122300161</v>
          </cell>
          <cell r="D107" t="str">
            <v>绍兴市城市智慧道路快速系统和地下管廊项目-越东路及南延段（杭甬高速-绍诸高速平水口）智慧快速路工程</v>
          </cell>
          <cell r="E107">
            <v>70</v>
          </cell>
          <cell r="F107">
            <v>70</v>
          </cell>
          <cell r="G107">
            <v>70</v>
          </cell>
          <cell r="H107">
            <v>70</v>
          </cell>
          <cell r="I107">
            <v>1</v>
          </cell>
          <cell r="J107">
            <v>0.06</v>
          </cell>
        </row>
        <row r="107">
          <cell r="M107" t="str">
            <v>主导</v>
          </cell>
          <cell r="N107" t="str">
            <v>张智伟团队</v>
          </cell>
          <cell r="O107" t="str">
            <v>卜宝翔</v>
          </cell>
          <cell r="P107" t="str">
            <v>在建</v>
          </cell>
        </row>
        <row r="107">
          <cell r="T107">
            <v>42</v>
          </cell>
          <cell r="U107">
            <v>0</v>
          </cell>
          <cell r="V107">
            <v>28</v>
          </cell>
        </row>
        <row r="107">
          <cell r="AF107">
            <v>28</v>
          </cell>
        </row>
        <row r="107">
          <cell r="AW107">
            <v>0</v>
          </cell>
          <cell r="AX107">
            <v>0</v>
          </cell>
          <cell r="AY107">
            <v>70</v>
          </cell>
          <cell r="AZ107">
            <v>42</v>
          </cell>
        </row>
        <row r="107">
          <cell r="BF107">
            <v>42</v>
          </cell>
        </row>
        <row r="107">
          <cell r="BQ107" t="str">
            <v>上海市城市建设设计研究总院（集团）有限公司</v>
          </cell>
        </row>
        <row r="107">
          <cell r="CA107">
            <v>0</v>
          </cell>
          <cell r="CB107">
            <v>0</v>
          </cell>
          <cell r="CC107">
            <v>0</v>
          </cell>
          <cell r="CD107">
            <v>0</v>
          </cell>
          <cell r="CE107">
            <v>0</v>
          </cell>
          <cell r="CF107">
            <v>0</v>
          </cell>
          <cell r="CG107">
            <v>0</v>
          </cell>
          <cell r="CH107">
            <v>0</v>
          </cell>
          <cell r="CI107">
            <v>0</v>
          </cell>
          <cell r="CJ107">
            <v>0</v>
          </cell>
          <cell r="CK107">
            <v>0</v>
          </cell>
          <cell r="CL107">
            <v>0</v>
          </cell>
        </row>
        <row r="107">
          <cell r="DA107">
            <v>0</v>
          </cell>
          <cell r="DB107">
            <v>0</v>
          </cell>
          <cell r="DC107">
            <v>0</v>
          </cell>
          <cell r="DD107">
            <v>0</v>
          </cell>
          <cell r="DE107">
            <v>0</v>
          </cell>
          <cell r="DF107">
            <v>0</v>
          </cell>
          <cell r="DG107">
            <v>0</v>
          </cell>
          <cell r="DH107">
            <v>0</v>
          </cell>
          <cell r="DI107">
            <v>0</v>
          </cell>
          <cell r="DJ107">
            <v>0</v>
          </cell>
          <cell r="DK107">
            <v>0</v>
          </cell>
          <cell r="DL107">
            <v>0</v>
          </cell>
        </row>
        <row r="108">
          <cell r="A108">
            <v>104</v>
          </cell>
          <cell r="B108" t="str">
            <v>数字建造中心</v>
          </cell>
          <cell r="C108" t="str">
            <v>ZHT2022010400003</v>
          </cell>
          <cell r="D108" t="str">
            <v>绍兴市S308省道(二环西路智慧快速路)改造工程BIM全寿命期大数据管理平台建设服务项目工程技术咨询合同</v>
          </cell>
          <cell r="E108">
            <v>58.6</v>
          </cell>
          <cell r="F108">
            <v>58.6</v>
          </cell>
          <cell r="G108">
            <v>58.6</v>
          </cell>
          <cell r="H108">
            <v>58.6</v>
          </cell>
          <cell r="I108">
            <v>1</v>
          </cell>
          <cell r="J108">
            <v>0.06</v>
          </cell>
        </row>
        <row r="108">
          <cell r="M108" t="str">
            <v>主导</v>
          </cell>
          <cell r="N108" t="str">
            <v>张智伟团队</v>
          </cell>
          <cell r="O108" t="str">
            <v>卜宝翔</v>
          </cell>
          <cell r="P108" t="str">
            <v>25已完结</v>
          </cell>
        </row>
        <row r="108">
          <cell r="T108">
            <v>58.6</v>
          </cell>
          <cell r="U108">
            <v>0</v>
          </cell>
          <cell r="V108">
            <v>0</v>
          </cell>
        </row>
        <row r="108">
          <cell r="AA108">
            <v>0</v>
          </cell>
          <cell r="AB108">
            <v>0</v>
          </cell>
          <cell r="AC108">
            <v>0</v>
          </cell>
          <cell r="AD108">
            <v>0</v>
          </cell>
          <cell r="AE108">
            <v>0</v>
          </cell>
          <cell r="AF108">
            <v>0</v>
          </cell>
          <cell r="AG108">
            <v>0</v>
          </cell>
          <cell r="AH108">
            <v>0</v>
          </cell>
          <cell r="AI108">
            <v>0</v>
          </cell>
          <cell r="AJ108">
            <v>0</v>
          </cell>
          <cell r="AK108">
            <v>0</v>
          </cell>
          <cell r="AL108">
            <v>0</v>
          </cell>
        </row>
        <row r="108">
          <cell r="AW108">
            <v>35.16</v>
          </cell>
          <cell r="AX108">
            <v>0</v>
          </cell>
          <cell r="AY108">
            <v>23.44</v>
          </cell>
          <cell r="AZ108">
            <v>23.44</v>
          </cell>
        </row>
        <row r="108">
          <cell r="BQ108" t="str">
            <v>上海市城市建设设计研究总院（集团）有限公司</v>
          </cell>
        </row>
        <row r="108">
          <cell r="CA108">
            <v>0</v>
          </cell>
          <cell r="CB108">
            <v>0</v>
          </cell>
          <cell r="CC108">
            <v>0</v>
          </cell>
          <cell r="CD108">
            <v>0</v>
          </cell>
          <cell r="CE108">
            <v>0</v>
          </cell>
          <cell r="CF108">
            <v>0</v>
          </cell>
          <cell r="CG108">
            <v>0</v>
          </cell>
          <cell r="CH108">
            <v>0</v>
          </cell>
          <cell r="CI108">
            <v>0</v>
          </cell>
          <cell r="CJ108">
            <v>0</v>
          </cell>
          <cell r="CK108">
            <v>0</v>
          </cell>
          <cell r="CL108">
            <v>0</v>
          </cell>
        </row>
        <row r="108">
          <cell r="DA108">
            <v>0</v>
          </cell>
          <cell r="DB108">
            <v>0</v>
          </cell>
          <cell r="DC108">
            <v>0</v>
          </cell>
          <cell r="DD108">
            <v>0</v>
          </cell>
          <cell r="DE108">
            <v>0</v>
          </cell>
          <cell r="DF108">
            <v>0</v>
          </cell>
          <cell r="DG108">
            <v>0</v>
          </cell>
          <cell r="DH108">
            <v>0</v>
          </cell>
          <cell r="DI108">
            <v>0</v>
          </cell>
          <cell r="DJ108">
            <v>0</v>
          </cell>
          <cell r="DK108">
            <v>0</v>
          </cell>
          <cell r="DL108">
            <v>0</v>
          </cell>
        </row>
        <row r="109">
          <cell r="A109">
            <v>105</v>
          </cell>
          <cell r="B109" t="str">
            <v>数字建造中心</v>
          </cell>
          <cell r="C109" t="str">
            <v>ZHT2022010400002</v>
          </cell>
          <cell r="D109" t="str">
            <v>绍兴市城市智慧快速路BIM全寿命期大数据管理平台建设服务项目工程技术咨询合同</v>
          </cell>
          <cell r="E109">
            <v>470.729</v>
          </cell>
          <cell r="F109">
            <v>470.729</v>
          </cell>
          <cell r="G109">
            <v>443.259</v>
          </cell>
          <cell r="H109">
            <v>301.199</v>
          </cell>
          <cell r="I109">
            <v>0.639856477931039</v>
          </cell>
          <cell r="J109">
            <v>0.06</v>
          </cell>
        </row>
        <row r="109">
          <cell r="M109" t="str">
            <v>主导</v>
          </cell>
          <cell r="N109" t="str">
            <v>张智伟团队</v>
          </cell>
          <cell r="O109" t="str">
            <v>卜宝翔</v>
          </cell>
          <cell r="P109" t="str">
            <v>25已完结</v>
          </cell>
        </row>
        <row r="109">
          <cell r="T109">
            <v>470.729</v>
          </cell>
          <cell r="U109">
            <v>0</v>
          </cell>
          <cell r="V109">
            <v>0</v>
          </cell>
        </row>
        <row r="109">
          <cell r="AA109">
            <v>0</v>
          </cell>
          <cell r="AB109">
            <v>0</v>
          </cell>
          <cell r="AC109">
            <v>0</v>
          </cell>
          <cell r="AD109">
            <v>0</v>
          </cell>
          <cell r="AE109">
            <v>0</v>
          </cell>
          <cell r="AF109">
            <v>0</v>
          </cell>
          <cell r="AG109">
            <v>0</v>
          </cell>
          <cell r="AH109">
            <v>0</v>
          </cell>
          <cell r="AI109">
            <v>0</v>
          </cell>
          <cell r="AJ109">
            <v>0</v>
          </cell>
          <cell r="AK109">
            <v>0</v>
          </cell>
          <cell r="AL109">
            <v>0</v>
          </cell>
        </row>
        <row r="109">
          <cell r="AW109">
            <v>329.5103</v>
          </cell>
          <cell r="AX109">
            <v>0</v>
          </cell>
          <cell r="AY109">
            <v>141.2187</v>
          </cell>
          <cell r="AZ109">
            <v>141.2187</v>
          </cell>
        </row>
        <row r="109">
          <cell r="BQ109" t="str">
            <v>上海市城市建设设计研究总院（集团）有限公司</v>
          </cell>
        </row>
        <row r="109">
          <cell r="CA109">
            <v>0</v>
          </cell>
          <cell r="CB109">
            <v>0</v>
          </cell>
          <cell r="CC109">
            <v>0</v>
          </cell>
          <cell r="CD109">
            <v>0</v>
          </cell>
          <cell r="CE109">
            <v>0</v>
          </cell>
          <cell r="CF109">
            <v>0</v>
          </cell>
          <cell r="CG109">
            <v>0</v>
          </cell>
          <cell r="CH109">
            <v>0</v>
          </cell>
          <cell r="CI109">
            <v>0</v>
          </cell>
          <cell r="CJ109">
            <v>0</v>
          </cell>
          <cell r="CK109">
            <v>0</v>
          </cell>
          <cell r="CL109">
            <v>0</v>
          </cell>
        </row>
        <row r="109">
          <cell r="DA109">
            <v>0</v>
          </cell>
          <cell r="DB109">
            <v>0</v>
          </cell>
          <cell r="DC109">
            <v>0</v>
          </cell>
          <cell r="DD109">
            <v>0</v>
          </cell>
          <cell r="DE109">
            <v>0</v>
          </cell>
          <cell r="DF109">
            <v>0</v>
          </cell>
          <cell r="DG109">
            <v>0</v>
          </cell>
          <cell r="DH109">
            <v>0</v>
          </cell>
          <cell r="DI109">
            <v>0</v>
          </cell>
          <cell r="DJ109">
            <v>0</v>
          </cell>
          <cell r="DK109">
            <v>0</v>
          </cell>
          <cell r="DL109">
            <v>0</v>
          </cell>
        </row>
        <row r="110">
          <cell r="A110">
            <v>106</v>
          </cell>
          <cell r="B110" t="str">
            <v>数字建造中心</v>
          </cell>
          <cell r="C110" t="str">
            <v>ZHT2022112300104</v>
          </cell>
          <cell r="D110" t="str">
            <v>绍兴二环南路智慧快速路智慧工程采购合同</v>
          </cell>
          <cell r="E110">
            <v>802.5057</v>
          </cell>
          <cell r="F110">
            <v>802.5057</v>
          </cell>
          <cell r="G110">
            <v>53.985</v>
          </cell>
          <cell r="H110">
            <v>53.985</v>
          </cell>
          <cell r="I110">
            <v>0.0672705502278676</v>
          </cell>
          <cell r="J110">
            <v>0.13</v>
          </cell>
        </row>
        <row r="110">
          <cell r="M110" t="str">
            <v>主导</v>
          </cell>
          <cell r="N110" t="str">
            <v>张智伟团队</v>
          </cell>
          <cell r="O110" t="str">
            <v>卜宝翔</v>
          </cell>
          <cell r="P110" t="str">
            <v>在建</v>
          </cell>
        </row>
        <row r="110">
          <cell r="T110">
            <v>627.158949</v>
          </cell>
          <cell r="U110">
            <v>0</v>
          </cell>
          <cell r="V110">
            <v>175.346751</v>
          </cell>
        </row>
        <row r="110">
          <cell r="AW110">
            <v>0</v>
          </cell>
          <cell r="AX110">
            <v>0</v>
          </cell>
          <cell r="AY110">
            <v>802.5057</v>
          </cell>
          <cell r="AZ110">
            <v>627.158949</v>
          </cell>
        </row>
        <row r="110">
          <cell r="BQ110" t="str">
            <v>上海城建数字产业集团有限公司</v>
          </cell>
        </row>
        <row r="110">
          <cell r="CA110">
            <v>0</v>
          </cell>
          <cell r="CB110">
            <v>0</v>
          </cell>
          <cell r="CC110">
            <v>0</v>
          </cell>
          <cell r="CD110">
            <v>0</v>
          </cell>
          <cell r="CE110">
            <v>0</v>
          </cell>
          <cell r="CF110">
            <v>0</v>
          </cell>
          <cell r="CG110">
            <v>0</v>
          </cell>
          <cell r="CH110">
            <v>0</v>
          </cell>
          <cell r="CI110">
            <v>0</v>
          </cell>
          <cell r="CJ110">
            <v>0</v>
          </cell>
          <cell r="CK110">
            <v>0</v>
          </cell>
          <cell r="CL110">
            <v>0</v>
          </cell>
        </row>
        <row r="110">
          <cell r="DA110">
            <v>0</v>
          </cell>
          <cell r="DB110">
            <v>0</v>
          </cell>
          <cell r="DC110">
            <v>0</v>
          </cell>
          <cell r="DD110">
            <v>0</v>
          </cell>
          <cell r="DE110">
            <v>0</v>
          </cell>
          <cell r="DF110">
            <v>0</v>
          </cell>
          <cell r="DG110">
            <v>0</v>
          </cell>
          <cell r="DH110">
            <v>0</v>
          </cell>
          <cell r="DI110">
            <v>0</v>
          </cell>
          <cell r="DJ110">
            <v>0</v>
          </cell>
          <cell r="DK110">
            <v>0</v>
          </cell>
          <cell r="DL110">
            <v>0</v>
          </cell>
        </row>
        <row r="111">
          <cell r="A111">
            <v>107</v>
          </cell>
          <cell r="B111" t="str">
            <v>数字建造中心</v>
          </cell>
          <cell r="C111" t="str">
            <v>ZHT2022110800094</v>
          </cell>
          <cell r="D111" t="str">
            <v>绿云路（凤林西路以北-329国道）智慧快速路工程BIM全寿命期大数据管理平台建设服务项目</v>
          </cell>
          <cell r="E111">
            <v>167</v>
          </cell>
          <cell r="F111">
            <v>167</v>
          </cell>
          <cell r="G111">
            <v>75.2</v>
          </cell>
          <cell r="H111">
            <v>75.2</v>
          </cell>
          <cell r="I111">
            <v>0.450299401197605</v>
          </cell>
          <cell r="J111">
            <v>0.06</v>
          </cell>
        </row>
        <row r="111">
          <cell r="M111" t="str">
            <v>主导</v>
          </cell>
          <cell r="N111" t="str">
            <v>张智伟团队</v>
          </cell>
          <cell r="O111" t="str">
            <v>卜宝翔</v>
          </cell>
          <cell r="P111" t="str">
            <v>在建</v>
          </cell>
        </row>
        <row r="111">
          <cell r="T111">
            <v>100.2</v>
          </cell>
          <cell r="U111">
            <v>0</v>
          </cell>
          <cell r="V111">
            <v>66.8</v>
          </cell>
        </row>
        <row r="111">
          <cell r="AW111">
            <v>100.2</v>
          </cell>
          <cell r="AX111">
            <v>0</v>
          </cell>
          <cell r="AY111">
            <v>66.8</v>
          </cell>
          <cell r="AZ111">
            <v>0</v>
          </cell>
        </row>
        <row r="111">
          <cell r="BQ111" t="str">
            <v>绍兴市城投建设开发有限公司</v>
          </cell>
        </row>
        <row r="111">
          <cell r="CA111">
            <v>0</v>
          </cell>
          <cell r="CB111">
            <v>0</v>
          </cell>
          <cell r="CC111">
            <v>0</v>
          </cell>
          <cell r="CD111">
            <v>0</v>
          </cell>
          <cell r="CE111">
            <v>0</v>
          </cell>
          <cell r="CF111">
            <v>0</v>
          </cell>
          <cell r="CG111">
            <v>0</v>
          </cell>
          <cell r="CH111">
            <v>0</v>
          </cell>
          <cell r="CI111">
            <v>0</v>
          </cell>
          <cell r="CJ111">
            <v>0</v>
          </cell>
          <cell r="CK111">
            <v>0</v>
          </cell>
          <cell r="CL111">
            <v>0</v>
          </cell>
        </row>
        <row r="111">
          <cell r="DA111">
            <v>0</v>
          </cell>
          <cell r="DB111">
            <v>0</v>
          </cell>
          <cell r="DC111">
            <v>0</v>
          </cell>
          <cell r="DD111">
            <v>0</v>
          </cell>
          <cell r="DE111">
            <v>0</v>
          </cell>
          <cell r="DF111">
            <v>0</v>
          </cell>
          <cell r="DG111">
            <v>0</v>
          </cell>
          <cell r="DH111">
            <v>0</v>
          </cell>
          <cell r="DI111">
            <v>0</v>
          </cell>
          <cell r="DJ111">
            <v>0</v>
          </cell>
          <cell r="DK111">
            <v>0</v>
          </cell>
          <cell r="DL111">
            <v>0</v>
          </cell>
        </row>
        <row r="112">
          <cell r="A112">
            <v>108</v>
          </cell>
          <cell r="B112" t="str">
            <v>数字建造中心</v>
          </cell>
          <cell r="C112" t="str">
            <v>ZHT2023053100046</v>
          </cell>
          <cell r="D112" t="str">
            <v>嘉定区光明灯头厂改扩建工程智慧园区BIM咨询服务</v>
          </cell>
          <cell r="E112">
            <v>64</v>
          </cell>
          <cell r="F112">
            <v>64</v>
          </cell>
          <cell r="G112">
            <v>6</v>
          </cell>
          <cell r="H112">
            <v>6</v>
          </cell>
          <cell r="I112">
            <v>0.09375</v>
          </cell>
          <cell r="J112">
            <v>0.06</v>
          </cell>
        </row>
        <row r="112">
          <cell r="M112" t="str">
            <v>主导</v>
          </cell>
          <cell r="N112" t="str">
            <v>孔祥平团队</v>
          </cell>
          <cell r="O112" t="str">
            <v>孔祥平</v>
          </cell>
          <cell r="P112" t="str">
            <v>25已完结</v>
          </cell>
        </row>
        <row r="112">
          <cell r="T112">
            <v>64</v>
          </cell>
          <cell r="U112">
            <v>0</v>
          </cell>
          <cell r="V112">
            <v>0</v>
          </cell>
        </row>
        <row r="112">
          <cell r="AA112">
            <v>0</v>
          </cell>
          <cell r="AB112">
            <v>0</v>
          </cell>
          <cell r="AC112">
            <v>0</v>
          </cell>
          <cell r="AD112">
            <v>0</v>
          </cell>
          <cell r="AE112">
            <v>0</v>
          </cell>
          <cell r="AF112">
            <v>0</v>
          </cell>
          <cell r="AG112">
            <v>0</v>
          </cell>
          <cell r="AH112">
            <v>0</v>
          </cell>
          <cell r="AI112">
            <v>0</v>
          </cell>
          <cell r="AJ112">
            <v>0</v>
          </cell>
          <cell r="AK112">
            <v>0</v>
          </cell>
          <cell r="AL112">
            <v>0</v>
          </cell>
        </row>
        <row r="112">
          <cell r="AW112">
            <v>54.4</v>
          </cell>
          <cell r="AX112">
            <v>9.6</v>
          </cell>
          <cell r="AY112">
            <v>0</v>
          </cell>
          <cell r="AZ112">
            <v>0</v>
          </cell>
        </row>
        <row r="112">
          <cell r="BQ112" t="str">
            <v>上海城建数字产业集团有限公司</v>
          </cell>
        </row>
        <row r="112">
          <cell r="CA112">
            <v>0</v>
          </cell>
          <cell r="CB112">
            <v>0</v>
          </cell>
          <cell r="CC112">
            <v>0</v>
          </cell>
          <cell r="CD112">
            <v>0</v>
          </cell>
          <cell r="CE112">
            <v>0</v>
          </cell>
          <cell r="CF112">
            <v>0</v>
          </cell>
          <cell r="CG112">
            <v>0</v>
          </cell>
          <cell r="CH112">
            <v>0</v>
          </cell>
          <cell r="CI112">
            <v>0</v>
          </cell>
          <cell r="CJ112">
            <v>0</v>
          </cell>
          <cell r="CK112">
            <v>0</v>
          </cell>
          <cell r="CL112">
            <v>0</v>
          </cell>
        </row>
        <row r="112">
          <cell r="DA112">
            <v>0</v>
          </cell>
          <cell r="DB112">
            <v>9.6</v>
          </cell>
          <cell r="DC112">
            <v>0</v>
          </cell>
          <cell r="DD112">
            <v>0</v>
          </cell>
          <cell r="DE112">
            <v>0</v>
          </cell>
          <cell r="DF112">
            <v>0</v>
          </cell>
          <cell r="DG112">
            <v>0</v>
          </cell>
          <cell r="DH112">
            <v>0</v>
          </cell>
          <cell r="DI112">
            <v>0</v>
          </cell>
          <cell r="DJ112">
            <v>0</v>
          </cell>
          <cell r="DK112">
            <v>0</v>
          </cell>
          <cell r="DL112">
            <v>0</v>
          </cell>
        </row>
        <row r="113">
          <cell r="A113">
            <v>109</v>
          </cell>
          <cell r="B113" t="str">
            <v>数字建造中心</v>
          </cell>
          <cell r="C113" t="str">
            <v>ZHT2023052400044</v>
          </cell>
          <cell r="D113" t="str">
            <v>越东路及南延段（杭甬高速—绍诸高速平水口）智慧快速路工程（二环南路以北至绍诸高速平水口）BIM全寿命期大数据管理平台建设服务项目</v>
          </cell>
          <cell r="E113">
            <v>71</v>
          </cell>
          <cell r="F113">
            <v>71</v>
          </cell>
          <cell r="G113">
            <v>71</v>
          </cell>
          <cell r="H113">
            <v>50.5885</v>
          </cell>
          <cell r="I113">
            <v>0.712514084507042</v>
          </cell>
          <cell r="J113">
            <v>0.06</v>
          </cell>
        </row>
        <row r="113">
          <cell r="M113" t="str">
            <v>主导</v>
          </cell>
          <cell r="N113" t="str">
            <v>张智伟团队</v>
          </cell>
          <cell r="O113" t="str">
            <v>卜宝翔</v>
          </cell>
          <cell r="P113" t="str">
            <v>在建</v>
          </cell>
        </row>
        <row r="113">
          <cell r="T113">
            <v>42.6</v>
          </cell>
          <cell r="U113">
            <v>0</v>
          </cell>
          <cell r="V113">
            <v>28.4</v>
          </cell>
        </row>
        <row r="113">
          <cell r="AF113">
            <v>28.4</v>
          </cell>
        </row>
        <row r="113">
          <cell r="AW113">
            <v>0</v>
          </cell>
          <cell r="AX113">
            <v>0</v>
          </cell>
          <cell r="AY113">
            <v>71</v>
          </cell>
          <cell r="AZ113">
            <v>42.6</v>
          </cell>
        </row>
        <row r="113">
          <cell r="BQ113" t="str">
            <v>上海市城市建设设计研究总院（集团）有限公司</v>
          </cell>
        </row>
        <row r="113">
          <cell r="CA113">
            <v>0</v>
          </cell>
          <cell r="CB113">
            <v>0</v>
          </cell>
          <cell r="CC113">
            <v>0</v>
          </cell>
          <cell r="CD113">
            <v>0</v>
          </cell>
          <cell r="CE113">
            <v>0</v>
          </cell>
          <cell r="CF113">
            <v>0</v>
          </cell>
          <cell r="CG113">
            <v>0</v>
          </cell>
          <cell r="CH113">
            <v>0</v>
          </cell>
          <cell r="CI113">
            <v>0</v>
          </cell>
          <cell r="CJ113">
            <v>0</v>
          </cell>
          <cell r="CK113">
            <v>0</v>
          </cell>
          <cell r="CL113">
            <v>0</v>
          </cell>
        </row>
        <row r="113">
          <cell r="DA113">
            <v>0</v>
          </cell>
          <cell r="DB113">
            <v>0</v>
          </cell>
          <cell r="DC113">
            <v>0</v>
          </cell>
          <cell r="DD113">
            <v>0</v>
          </cell>
          <cell r="DE113">
            <v>0</v>
          </cell>
          <cell r="DF113">
            <v>0</v>
          </cell>
          <cell r="DG113">
            <v>0</v>
          </cell>
          <cell r="DH113">
            <v>0</v>
          </cell>
          <cell r="DI113">
            <v>0</v>
          </cell>
          <cell r="DJ113">
            <v>0</v>
          </cell>
          <cell r="DK113">
            <v>0</v>
          </cell>
          <cell r="DL113">
            <v>0</v>
          </cell>
        </row>
        <row r="114">
          <cell r="A114">
            <v>110</v>
          </cell>
          <cell r="B114" t="str">
            <v>数字建造中心</v>
          </cell>
          <cell r="C114" t="str">
            <v>ZHT2023092100099</v>
          </cell>
          <cell r="D114" t="str">
            <v>上海市疾病预防控制中心新建工程民防智能化项目三防智能化系统采购合同</v>
          </cell>
          <cell r="E114">
            <v>364.1875</v>
          </cell>
          <cell r="F114">
            <v>364.1875</v>
          </cell>
          <cell r="G114">
            <v>364.1875</v>
          </cell>
          <cell r="H114">
            <v>84.1875</v>
          </cell>
          <cell r="I114">
            <v>0.231165265145015</v>
          </cell>
          <cell r="J114">
            <v>0.13</v>
          </cell>
        </row>
        <row r="114">
          <cell r="M114" t="str">
            <v>主导</v>
          </cell>
          <cell r="N114" t="str">
            <v>孔祥平团队</v>
          </cell>
          <cell r="O114" t="str">
            <v>孔祥平</v>
          </cell>
          <cell r="P114" t="str">
            <v>在建</v>
          </cell>
        </row>
        <row r="114">
          <cell r="T114">
            <v>324.3484</v>
          </cell>
          <cell r="U114">
            <v>0</v>
          </cell>
          <cell r="V114">
            <v>39.8391</v>
          </cell>
        </row>
        <row r="114">
          <cell r="AW114">
            <v>259.47872</v>
          </cell>
          <cell r="AX114">
            <v>0</v>
          </cell>
          <cell r="AY114">
            <v>104.70878</v>
          </cell>
          <cell r="AZ114">
            <v>64.86968</v>
          </cell>
        </row>
        <row r="114">
          <cell r="BQ114" t="str">
            <v>上海智能交通有限公司</v>
          </cell>
        </row>
        <row r="114">
          <cell r="CA114">
            <v>0</v>
          </cell>
          <cell r="CB114">
            <v>0</v>
          </cell>
          <cell r="CC114">
            <v>0</v>
          </cell>
          <cell r="CD114">
            <v>0</v>
          </cell>
          <cell r="CE114">
            <v>0</v>
          </cell>
          <cell r="CF114">
            <v>0</v>
          </cell>
          <cell r="CG114">
            <v>0</v>
          </cell>
          <cell r="CH114">
            <v>0</v>
          </cell>
          <cell r="CI114">
            <v>0</v>
          </cell>
          <cell r="CJ114">
            <v>0</v>
          </cell>
          <cell r="CK114">
            <v>0</v>
          </cell>
          <cell r="CL114">
            <v>0</v>
          </cell>
        </row>
        <row r="114">
          <cell r="DA114">
            <v>0</v>
          </cell>
          <cell r="DB114">
            <v>0</v>
          </cell>
          <cell r="DC114">
            <v>0</v>
          </cell>
          <cell r="DD114">
            <v>0</v>
          </cell>
          <cell r="DE114">
            <v>0</v>
          </cell>
          <cell r="DF114">
            <v>0</v>
          </cell>
          <cell r="DG114">
            <v>0</v>
          </cell>
          <cell r="DH114">
            <v>0</v>
          </cell>
          <cell r="DI114">
            <v>0</v>
          </cell>
          <cell r="DJ114">
            <v>0</v>
          </cell>
          <cell r="DK114">
            <v>0</v>
          </cell>
          <cell r="DL114">
            <v>0</v>
          </cell>
        </row>
        <row r="115">
          <cell r="A115">
            <v>111</v>
          </cell>
          <cell r="B115" t="str">
            <v>数字建造中心</v>
          </cell>
          <cell r="C115" t="str">
            <v>ZHT2023101200109</v>
          </cell>
          <cell r="D115" t="str">
            <v>嘉兴市域快速道路智慧建设管理平台服务项目</v>
          </cell>
          <cell r="E115">
            <v>86.671832</v>
          </cell>
          <cell r="F115">
            <v>86.671832</v>
          </cell>
          <cell r="G115">
            <v>86.671832</v>
          </cell>
          <cell r="H115">
            <v>24.191832</v>
          </cell>
          <cell r="I115">
            <v>0.279119887531626</v>
          </cell>
          <cell r="J115">
            <v>0.06</v>
          </cell>
        </row>
        <row r="115">
          <cell r="M115" t="str">
            <v>主导</v>
          </cell>
          <cell r="N115" t="str">
            <v>张智伟团队</v>
          </cell>
          <cell r="O115" t="str">
            <v>卜宝翔</v>
          </cell>
          <cell r="P115" t="str">
            <v>在建</v>
          </cell>
        </row>
        <row r="115">
          <cell r="T115">
            <v>71.363669</v>
          </cell>
          <cell r="U115">
            <v>0</v>
          </cell>
          <cell r="V115">
            <v>15.308163</v>
          </cell>
        </row>
        <row r="115">
          <cell r="AW115">
            <v>43.335916</v>
          </cell>
          <cell r="AX115">
            <v>0</v>
          </cell>
          <cell r="AY115">
            <v>43.335916</v>
          </cell>
          <cell r="AZ115">
            <v>28.027753</v>
          </cell>
        </row>
        <row r="115">
          <cell r="BQ115" t="str">
            <v>中交路桥建设有限公司</v>
          </cell>
        </row>
        <row r="115">
          <cell r="CA115">
            <v>0</v>
          </cell>
          <cell r="CB115">
            <v>0</v>
          </cell>
          <cell r="CC115">
            <v>0</v>
          </cell>
          <cell r="CD115">
            <v>0</v>
          </cell>
          <cell r="CE115">
            <v>0</v>
          </cell>
          <cell r="CF115">
            <v>0</v>
          </cell>
          <cell r="CG115">
            <v>0</v>
          </cell>
          <cell r="CH115">
            <v>0</v>
          </cell>
          <cell r="CI115">
            <v>0</v>
          </cell>
          <cell r="CJ115">
            <v>0</v>
          </cell>
          <cell r="CK115">
            <v>0</v>
          </cell>
          <cell r="CL115">
            <v>0</v>
          </cell>
        </row>
        <row r="115">
          <cell r="DA115">
            <v>0</v>
          </cell>
          <cell r="DB115">
            <v>0</v>
          </cell>
          <cell r="DC115">
            <v>0</v>
          </cell>
          <cell r="DD115">
            <v>0</v>
          </cell>
          <cell r="DE115">
            <v>0</v>
          </cell>
          <cell r="DF115">
            <v>0</v>
          </cell>
          <cell r="DG115">
            <v>0</v>
          </cell>
          <cell r="DH115">
            <v>0</v>
          </cell>
          <cell r="DI115">
            <v>0</v>
          </cell>
          <cell r="DJ115">
            <v>0</v>
          </cell>
          <cell r="DK115">
            <v>0</v>
          </cell>
          <cell r="DL115">
            <v>0</v>
          </cell>
        </row>
        <row r="116">
          <cell r="A116">
            <v>112</v>
          </cell>
          <cell r="B116" t="str">
            <v>数字建造中心</v>
          </cell>
          <cell r="C116" t="str">
            <v>ZHT2023101200110</v>
          </cell>
          <cell r="D116" t="str">
            <v>嘉兴市域快速道路智慧建设管理平台服务项目</v>
          </cell>
          <cell r="E116">
            <v>260.136884</v>
          </cell>
          <cell r="F116">
            <v>260.136884</v>
          </cell>
          <cell r="G116">
            <v>260.136884</v>
          </cell>
          <cell r="H116">
            <v>44.136884</v>
          </cell>
          <cell r="I116">
            <v>0.169667919909427</v>
          </cell>
          <cell r="J116">
            <v>0.0702453592177335</v>
          </cell>
        </row>
        <row r="116">
          <cell r="M116" t="str">
            <v>主导</v>
          </cell>
          <cell r="N116" t="str">
            <v>张智伟团队</v>
          </cell>
          <cell r="O116" t="str">
            <v>卜宝翔</v>
          </cell>
          <cell r="P116" t="str">
            <v>在建</v>
          </cell>
        </row>
        <row r="116">
          <cell r="T116">
            <v>228.840965</v>
          </cell>
          <cell r="U116">
            <v>0</v>
          </cell>
          <cell r="V116">
            <v>31.295919</v>
          </cell>
        </row>
        <row r="116">
          <cell r="AW116">
            <v>130.068442</v>
          </cell>
          <cell r="AX116">
            <v>0</v>
          </cell>
          <cell r="AY116">
            <v>130.068442</v>
          </cell>
          <cell r="AZ116">
            <v>98.772523</v>
          </cell>
        </row>
        <row r="116">
          <cell r="BQ116" t="str">
            <v>江苏镇江路桥工程有限公司</v>
          </cell>
        </row>
        <row r="116">
          <cell r="CA116">
            <v>0</v>
          </cell>
          <cell r="CB116">
            <v>0</v>
          </cell>
          <cell r="CC116">
            <v>0</v>
          </cell>
          <cell r="CD116">
            <v>0</v>
          </cell>
          <cell r="CE116">
            <v>0</v>
          </cell>
          <cell r="CF116">
            <v>0</v>
          </cell>
          <cell r="CG116">
            <v>0</v>
          </cell>
          <cell r="CH116">
            <v>0</v>
          </cell>
          <cell r="CI116">
            <v>0</v>
          </cell>
          <cell r="CJ116">
            <v>0</v>
          </cell>
          <cell r="CK116">
            <v>0</v>
          </cell>
          <cell r="CL116">
            <v>0</v>
          </cell>
        </row>
        <row r="116">
          <cell r="DA116">
            <v>0</v>
          </cell>
          <cell r="DB116">
            <v>0</v>
          </cell>
          <cell r="DC116">
            <v>0</v>
          </cell>
          <cell r="DD116">
            <v>0</v>
          </cell>
          <cell r="DE116">
            <v>0</v>
          </cell>
          <cell r="DF116">
            <v>0</v>
          </cell>
          <cell r="DG116">
            <v>0</v>
          </cell>
          <cell r="DH116">
            <v>0</v>
          </cell>
          <cell r="DI116">
            <v>0</v>
          </cell>
          <cell r="DJ116">
            <v>0</v>
          </cell>
          <cell r="DK116">
            <v>0</v>
          </cell>
          <cell r="DL116">
            <v>0</v>
          </cell>
        </row>
        <row r="117">
          <cell r="A117">
            <v>113</v>
          </cell>
          <cell r="B117" t="str">
            <v>数字建造中心</v>
          </cell>
          <cell r="C117" t="str">
            <v>ZHT2023101200111</v>
          </cell>
          <cell r="D117" t="str">
            <v>嘉兴市域快速道路智慧建设管理平台服务项目</v>
          </cell>
          <cell r="E117">
            <v>260.136884</v>
          </cell>
          <cell r="F117">
            <v>260.136884</v>
          </cell>
          <cell r="G117">
            <v>260.136884</v>
          </cell>
          <cell r="H117">
            <v>37.936884</v>
          </cell>
          <cell r="I117">
            <v>0.145834313906828</v>
          </cell>
          <cell r="J117">
            <v>0.0702453592177335</v>
          </cell>
        </row>
        <row r="117">
          <cell r="M117" t="str">
            <v>主导</v>
          </cell>
          <cell r="N117" t="str">
            <v>张智伟团队</v>
          </cell>
          <cell r="O117" t="str">
            <v>卜宝翔</v>
          </cell>
          <cell r="P117" t="str">
            <v>在建</v>
          </cell>
        </row>
        <row r="117">
          <cell r="T117">
            <v>228.840965</v>
          </cell>
          <cell r="U117">
            <v>0</v>
          </cell>
          <cell r="V117">
            <v>31.295919</v>
          </cell>
        </row>
        <row r="117">
          <cell r="AW117">
            <v>130.068442</v>
          </cell>
          <cell r="AX117">
            <v>0</v>
          </cell>
          <cell r="AY117">
            <v>130.068442</v>
          </cell>
          <cell r="AZ117">
            <v>98.772523</v>
          </cell>
        </row>
        <row r="117">
          <cell r="BQ117" t="str">
            <v>浙江交工集团股份有限公司</v>
          </cell>
        </row>
        <row r="117">
          <cell r="CA117">
            <v>0</v>
          </cell>
          <cell r="CB117">
            <v>0</v>
          </cell>
          <cell r="CC117">
            <v>0</v>
          </cell>
          <cell r="CD117">
            <v>0</v>
          </cell>
          <cell r="CE117">
            <v>0</v>
          </cell>
          <cell r="CF117">
            <v>0</v>
          </cell>
          <cell r="CG117">
            <v>0</v>
          </cell>
          <cell r="CH117">
            <v>0</v>
          </cell>
          <cell r="CI117">
            <v>0</v>
          </cell>
          <cell r="CJ117">
            <v>0</v>
          </cell>
          <cell r="CK117">
            <v>0</v>
          </cell>
          <cell r="CL117">
            <v>0</v>
          </cell>
        </row>
        <row r="117">
          <cell r="DA117">
            <v>0</v>
          </cell>
          <cell r="DB117">
            <v>0</v>
          </cell>
          <cell r="DC117">
            <v>0</v>
          </cell>
          <cell r="DD117">
            <v>0</v>
          </cell>
          <cell r="DE117">
            <v>0</v>
          </cell>
          <cell r="DF117">
            <v>0</v>
          </cell>
          <cell r="DG117">
            <v>0</v>
          </cell>
          <cell r="DH117">
            <v>0</v>
          </cell>
          <cell r="DI117">
            <v>0</v>
          </cell>
          <cell r="DJ117">
            <v>0</v>
          </cell>
          <cell r="DK117">
            <v>0</v>
          </cell>
          <cell r="DL117">
            <v>0</v>
          </cell>
        </row>
        <row r="118">
          <cell r="A118">
            <v>114</v>
          </cell>
          <cell r="B118" t="str">
            <v>数字建造中心</v>
          </cell>
          <cell r="C118" t="str">
            <v>ZHT2023111600137</v>
          </cell>
          <cell r="D118" t="str">
            <v>浙江镜岭水库工程数字孪生系统（一期）采购项目</v>
          </cell>
          <cell r="E118">
            <v>796.212</v>
          </cell>
          <cell r="F118">
            <v>796.212</v>
          </cell>
          <cell r="G118">
            <v>796.212</v>
          </cell>
          <cell r="H118">
            <v>135.212</v>
          </cell>
          <cell r="I118">
            <v>0.169819093407283</v>
          </cell>
          <cell r="J118">
            <v>0.0707147972959267</v>
          </cell>
        </row>
        <row r="118">
          <cell r="M118" t="str">
            <v>主导</v>
          </cell>
          <cell r="N118" t="str">
            <v>张智伟团队</v>
          </cell>
          <cell r="O118" t="str">
            <v>卜宝翔</v>
          </cell>
          <cell r="P118" t="str">
            <v>在建</v>
          </cell>
        </row>
        <row r="118">
          <cell r="T118">
            <v>671.8787</v>
          </cell>
          <cell r="U118">
            <v>0</v>
          </cell>
          <cell r="V118">
            <v>124.3333</v>
          </cell>
        </row>
        <row r="118">
          <cell r="AW118">
            <v>671.8787</v>
          </cell>
          <cell r="AX118">
            <v>0</v>
          </cell>
          <cell r="AY118">
            <v>124.3333</v>
          </cell>
          <cell r="AZ118">
            <v>0</v>
          </cell>
        </row>
        <row r="118">
          <cell r="BQ118" t="str">
            <v>浙江镜岭水库有限公司</v>
          </cell>
        </row>
        <row r="118">
          <cell r="CA118">
            <v>0</v>
          </cell>
          <cell r="CB118">
            <v>0</v>
          </cell>
          <cell r="CC118">
            <v>0</v>
          </cell>
          <cell r="CD118">
            <v>0</v>
          </cell>
          <cell r="CE118">
            <v>0</v>
          </cell>
          <cell r="CF118">
            <v>0</v>
          </cell>
          <cell r="CG118">
            <v>0</v>
          </cell>
          <cell r="CH118">
            <v>0</v>
          </cell>
          <cell r="CI118">
            <v>0</v>
          </cell>
          <cell r="CJ118">
            <v>0</v>
          </cell>
          <cell r="CK118">
            <v>0</v>
          </cell>
          <cell r="CL118">
            <v>0</v>
          </cell>
        </row>
        <row r="118">
          <cell r="DA118">
            <v>0</v>
          </cell>
          <cell r="DB118">
            <v>0</v>
          </cell>
          <cell r="DC118">
            <v>0</v>
          </cell>
          <cell r="DD118">
            <v>0</v>
          </cell>
          <cell r="DE118">
            <v>0</v>
          </cell>
          <cell r="DF118">
            <v>0</v>
          </cell>
          <cell r="DG118">
            <v>0</v>
          </cell>
          <cell r="DH118">
            <v>0</v>
          </cell>
          <cell r="DI118">
            <v>0</v>
          </cell>
          <cell r="DJ118">
            <v>0</v>
          </cell>
          <cell r="DK118">
            <v>0</v>
          </cell>
          <cell r="DL118">
            <v>0</v>
          </cell>
        </row>
        <row r="119">
          <cell r="A119">
            <v>115</v>
          </cell>
          <cell r="B119" t="str">
            <v>数字建造中心</v>
          </cell>
          <cell r="C119" t="str">
            <v>ZHT2024012600012</v>
          </cell>
          <cell r="D119" t="str">
            <v>甬台温高速公路（G15 沈阳至海口国家高速公路）改扩建工程临海青岭至温岭大溪岭段信息化管理系统第 XXGL01 标段</v>
          </cell>
          <cell r="E119">
            <v>1040.9215</v>
          </cell>
          <cell r="F119">
            <v>1040.9215</v>
          </cell>
          <cell r="G119">
            <v>1040.9215</v>
          </cell>
          <cell r="H119">
            <v>25.7594999999999</v>
          </cell>
          <cell r="I119">
            <v>0.0247468228872205</v>
          </cell>
          <cell r="J119">
            <v>0.06</v>
          </cell>
        </row>
        <row r="119">
          <cell r="M119" t="str">
            <v>主导</v>
          </cell>
          <cell r="N119" t="str">
            <v>张智伟团队</v>
          </cell>
          <cell r="O119" t="str">
            <v>卜宝翔</v>
          </cell>
          <cell r="P119" t="str">
            <v>在建</v>
          </cell>
        </row>
        <row r="119">
          <cell r="T119">
            <v>855.24581</v>
          </cell>
          <cell r="U119">
            <v>0</v>
          </cell>
          <cell r="V119">
            <v>185.67569</v>
          </cell>
        </row>
        <row r="119">
          <cell r="AW119">
            <v>612.0687</v>
          </cell>
          <cell r="AX119">
            <v>0</v>
          </cell>
          <cell r="AY119">
            <v>428.8528</v>
          </cell>
          <cell r="AZ119">
            <v>243.17711</v>
          </cell>
        </row>
        <row r="119">
          <cell r="BQ119" t="str">
            <v>台州交投高速公路有限公司</v>
          </cell>
        </row>
        <row r="119">
          <cell r="CA119">
            <v>0</v>
          </cell>
          <cell r="CB119">
            <v>0</v>
          </cell>
          <cell r="CC119">
            <v>0</v>
          </cell>
          <cell r="CD119">
            <v>0</v>
          </cell>
          <cell r="CE119">
            <v>0</v>
          </cell>
          <cell r="CF119">
            <v>0</v>
          </cell>
          <cell r="CG119">
            <v>0</v>
          </cell>
          <cell r="CH119">
            <v>0</v>
          </cell>
          <cell r="CI119">
            <v>0</v>
          </cell>
          <cell r="CJ119">
            <v>0</v>
          </cell>
          <cell r="CK119">
            <v>0</v>
          </cell>
          <cell r="CL119">
            <v>0</v>
          </cell>
        </row>
        <row r="119">
          <cell r="DA119">
            <v>0</v>
          </cell>
          <cell r="DB119">
            <v>0</v>
          </cell>
          <cell r="DC119">
            <v>0</v>
          </cell>
          <cell r="DD119">
            <v>0</v>
          </cell>
          <cell r="DE119">
            <v>0</v>
          </cell>
          <cell r="DF119">
            <v>0</v>
          </cell>
          <cell r="DG119">
            <v>0</v>
          </cell>
          <cell r="DH119">
            <v>0</v>
          </cell>
          <cell r="DI119">
            <v>0</v>
          </cell>
          <cell r="DJ119">
            <v>0</v>
          </cell>
          <cell r="DK119">
            <v>0</v>
          </cell>
          <cell r="DL119">
            <v>0</v>
          </cell>
        </row>
        <row r="120">
          <cell r="A120">
            <v>116</v>
          </cell>
          <cell r="B120" t="str">
            <v>数字建造中心</v>
          </cell>
          <cell r="C120" t="str">
            <v>ZHT2024012600014</v>
          </cell>
          <cell r="D120" t="str">
            <v>黄岩区产城融合示范区片区开发项目（甬台温高速公路黄岩段桥下地面道路工程）信息化管理系统第XXGL01标段</v>
          </cell>
          <cell r="E120">
            <v>446.1092</v>
          </cell>
          <cell r="F120">
            <v>446.1092</v>
          </cell>
          <cell r="G120">
            <v>446.1092</v>
          </cell>
          <cell r="H120">
            <v>59.7356</v>
          </cell>
          <cell r="I120">
            <v>0.133903537519513</v>
          </cell>
          <cell r="J120">
            <v>0.06</v>
          </cell>
        </row>
        <row r="120">
          <cell r="M120" t="str">
            <v>主导</v>
          </cell>
          <cell r="N120" t="str">
            <v>张智伟团队</v>
          </cell>
          <cell r="O120" t="str">
            <v>卜宝翔</v>
          </cell>
          <cell r="P120" t="str">
            <v>在建</v>
          </cell>
        </row>
        <row r="120">
          <cell r="T120">
            <v>366.53249</v>
          </cell>
          <cell r="U120">
            <v>0</v>
          </cell>
          <cell r="V120">
            <v>79.5767099999999</v>
          </cell>
        </row>
        <row r="120">
          <cell r="AW120">
            <v>126.546</v>
          </cell>
          <cell r="AX120">
            <v>0</v>
          </cell>
          <cell r="AY120">
            <v>319.5632</v>
          </cell>
          <cell r="AZ120">
            <v>239.98649</v>
          </cell>
        </row>
        <row r="120">
          <cell r="BQ120" t="str">
            <v>台州市黄岩交通建设发展集团有限公司</v>
          </cell>
        </row>
        <row r="120">
          <cell r="CA120">
            <v>0</v>
          </cell>
          <cell r="CB120">
            <v>0</v>
          </cell>
          <cell r="CC120">
            <v>0</v>
          </cell>
          <cell r="CD120">
            <v>0</v>
          </cell>
          <cell r="CE120">
            <v>0</v>
          </cell>
          <cell r="CF120">
            <v>0</v>
          </cell>
          <cell r="CG120">
            <v>0</v>
          </cell>
          <cell r="CH120">
            <v>0</v>
          </cell>
          <cell r="CI120">
            <v>0</v>
          </cell>
          <cell r="CJ120">
            <v>0</v>
          </cell>
          <cell r="CK120">
            <v>0</v>
          </cell>
          <cell r="CL120">
            <v>0</v>
          </cell>
        </row>
        <row r="120">
          <cell r="DA120">
            <v>0</v>
          </cell>
          <cell r="DB120">
            <v>0</v>
          </cell>
          <cell r="DC120">
            <v>0</v>
          </cell>
          <cell r="DD120">
            <v>0</v>
          </cell>
          <cell r="DE120">
            <v>0</v>
          </cell>
          <cell r="DF120">
            <v>0</v>
          </cell>
          <cell r="DG120">
            <v>0</v>
          </cell>
          <cell r="DH120">
            <v>0</v>
          </cell>
          <cell r="DI120">
            <v>0</v>
          </cell>
          <cell r="DJ120">
            <v>0</v>
          </cell>
          <cell r="DK120">
            <v>0</v>
          </cell>
          <cell r="DL120">
            <v>0</v>
          </cell>
        </row>
        <row r="121">
          <cell r="A121">
            <v>117</v>
          </cell>
          <cell r="B121" t="str">
            <v>数字建造中心</v>
          </cell>
          <cell r="C121" t="str">
            <v>ZHT2024112500147</v>
          </cell>
          <cell r="D121" t="str">
            <v>高端加固管理应用系统</v>
          </cell>
          <cell r="E121">
            <v>95.18</v>
          </cell>
          <cell r="F121">
            <v>95.18</v>
          </cell>
          <cell r="G121">
            <v>95.18</v>
          </cell>
          <cell r="H121">
            <v>95.18</v>
          </cell>
          <cell r="I121">
            <v>1</v>
          </cell>
          <cell r="J121">
            <v>0.06</v>
          </cell>
        </row>
        <row r="121">
          <cell r="M121" t="str">
            <v>主导</v>
          </cell>
          <cell r="N121" t="str">
            <v>许清亮团队</v>
          </cell>
          <cell r="O121" t="str">
            <v>施林烽</v>
          </cell>
          <cell r="P121" t="str">
            <v>25已完结</v>
          </cell>
        </row>
        <row r="121">
          <cell r="T121">
            <v>95.18</v>
          </cell>
          <cell r="U121">
            <v>0</v>
          </cell>
          <cell r="V121">
            <v>0</v>
          </cell>
        </row>
        <row r="121">
          <cell r="AA121">
            <v>0</v>
          </cell>
          <cell r="AB121">
            <v>0</v>
          </cell>
          <cell r="AC121">
            <v>0</v>
          </cell>
          <cell r="AD121">
            <v>0</v>
          </cell>
          <cell r="AE121">
            <v>0</v>
          </cell>
          <cell r="AF121">
            <v>0</v>
          </cell>
          <cell r="AG121">
            <v>0</v>
          </cell>
          <cell r="AH121">
            <v>0</v>
          </cell>
          <cell r="AI121">
            <v>0</v>
          </cell>
          <cell r="AJ121">
            <v>0</v>
          </cell>
          <cell r="AK121">
            <v>0</v>
          </cell>
          <cell r="AL121">
            <v>0</v>
          </cell>
        </row>
        <row r="121">
          <cell r="AW121">
            <v>0</v>
          </cell>
          <cell r="AX121">
            <v>0</v>
          </cell>
          <cell r="AY121">
            <v>95.18</v>
          </cell>
          <cell r="AZ121">
            <v>95.18</v>
          </cell>
        </row>
        <row r="121">
          <cell r="BQ121" t="str">
            <v>城盾隧安地下工程有限公司</v>
          </cell>
        </row>
        <row r="121">
          <cell r="CA121">
            <v>0</v>
          </cell>
          <cell r="CB121">
            <v>0</v>
          </cell>
          <cell r="CC121">
            <v>0</v>
          </cell>
          <cell r="CD121">
            <v>0</v>
          </cell>
          <cell r="CE121">
            <v>0</v>
          </cell>
          <cell r="CF121">
            <v>0</v>
          </cell>
          <cell r="CG121">
            <v>0</v>
          </cell>
          <cell r="CH121">
            <v>0</v>
          </cell>
          <cell r="CI121">
            <v>0</v>
          </cell>
          <cell r="CJ121">
            <v>0</v>
          </cell>
          <cell r="CK121">
            <v>0</v>
          </cell>
          <cell r="CL121">
            <v>0</v>
          </cell>
        </row>
        <row r="121">
          <cell r="DA121">
            <v>0</v>
          </cell>
          <cell r="DB121">
            <v>0</v>
          </cell>
          <cell r="DC121">
            <v>0</v>
          </cell>
          <cell r="DD121">
            <v>0</v>
          </cell>
          <cell r="DE121">
            <v>0</v>
          </cell>
          <cell r="DF121">
            <v>0</v>
          </cell>
          <cell r="DG121">
            <v>0</v>
          </cell>
          <cell r="DH121">
            <v>0</v>
          </cell>
          <cell r="DI121">
            <v>0</v>
          </cell>
          <cell r="DJ121">
            <v>0</v>
          </cell>
          <cell r="DK121">
            <v>0</v>
          </cell>
          <cell r="DL121">
            <v>0</v>
          </cell>
        </row>
        <row r="122">
          <cell r="A122">
            <v>118</v>
          </cell>
          <cell r="B122" t="str">
            <v>数字建造中心</v>
          </cell>
          <cell r="C122" t="str">
            <v>ZHT2024112500148</v>
          </cell>
          <cell r="D122" t="str">
            <v>轨道交通运营结构维保(香港)应用系统</v>
          </cell>
          <cell r="E122">
            <v>40.6</v>
          </cell>
          <cell r="F122">
            <v>40.6</v>
          </cell>
          <cell r="G122">
            <v>40.6</v>
          </cell>
          <cell r="H122">
            <v>40.6</v>
          </cell>
          <cell r="I122">
            <v>1</v>
          </cell>
          <cell r="J122">
            <v>0.06</v>
          </cell>
        </row>
        <row r="122">
          <cell r="M122" t="str">
            <v>主导</v>
          </cell>
          <cell r="N122" t="str">
            <v>许清亮团队</v>
          </cell>
          <cell r="O122" t="str">
            <v>施林烽</v>
          </cell>
          <cell r="P122" t="str">
            <v>25已完结</v>
          </cell>
        </row>
        <row r="122">
          <cell r="T122">
            <v>40.6</v>
          </cell>
          <cell r="U122">
            <v>0</v>
          </cell>
          <cell r="V122">
            <v>0</v>
          </cell>
        </row>
        <row r="122">
          <cell r="AA122">
            <v>0</v>
          </cell>
          <cell r="AB122">
            <v>0</v>
          </cell>
          <cell r="AC122">
            <v>0</v>
          </cell>
          <cell r="AD122">
            <v>0</v>
          </cell>
          <cell r="AE122">
            <v>0</v>
          </cell>
          <cell r="AF122">
            <v>0</v>
          </cell>
          <cell r="AG122">
            <v>0</v>
          </cell>
          <cell r="AH122">
            <v>0</v>
          </cell>
          <cell r="AI122">
            <v>0</v>
          </cell>
          <cell r="AJ122">
            <v>0</v>
          </cell>
          <cell r="AK122">
            <v>0</v>
          </cell>
          <cell r="AL122">
            <v>0</v>
          </cell>
        </row>
        <row r="122">
          <cell r="AW122">
            <v>0</v>
          </cell>
          <cell r="AX122">
            <v>0</v>
          </cell>
          <cell r="AY122">
            <v>40.6</v>
          </cell>
          <cell r="AZ122">
            <v>40.6</v>
          </cell>
        </row>
        <row r="122">
          <cell r="BQ122" t="str">
            <v>城盾隧安地下工程有限公司</v>
          </cell>
        </row>
        <row r="122">
          <cell r="CA122">
            <v>0</v>
          </cell>
          <cell r="CB122">
            <v>0</v>
          </cell>
          <cell r="CC122">
            <v>0</v>
          </cell>
          <cell r="CD122">
            <v>0</v>
          </cell>
          <cell r="CE122">
            <v>0</v>
          </cell>
          <cell r="CF122">
            <v>0</v>
          </cell>
          <cell r="CG122">
            <v>0</v>
          </cell>
          <cell r="CH122">
            <v>0</v>
          </cell>
          <cell r="CI122">
            <v>0</v>
          </cell>
          <cell r="CJ122">
            <v>0</v>
          </cell>
          <cell r="CK122">
            <v>0</v>
          </cell>
          <cell r="CL122">
            <v>0</v>
          </cell>
        </row>
        <row r="122">
          <cell r="DA122">
            <v>0</v>
          </cell>
          <cell r="DB122">
            <v>0</v>
          </cell>
          <cell r="DC122">
            <v>0</v>
          </cell>
          <cell r="DD122">
            <v>0</v>
          </cell>
          <cell r="DE122">
            <v>0</v>
          </cell>
          <cell r="DF122">
            <v>0</v>
          </cell>
          <cell r="DG122">
            <v>0</v>
          </cell>
          <cell r="DH122">
            <v>0</v>
          </cell>
          <cell r="DI122">
            <v>0</v>
          </cell>
          <cell r="DJ122">
            <v>0</v>
          </cell>
          <cell r="DK122">
            <v>0</v>
          </cell>
          <cell r="DL122">
            <v>0</v>
          </cell>
        </row>
        <row r="123">
          <cell r="A123">
            <v>119</v>
          </cell>
          <cell r="B123" t="str">
            <v>数字建造中心</v>
          </cell>
          <cell r="C123" t="str">
            <v>ZHT2024112500149</v>
          </cell>
          <cell r="D123" t="str">
            <v>新加坡总览项目应用系统</v>
          </cell>
          <cell r="E123">
            <v>86</v>
          </cell>
          <cell r="F123">
            <v>86</v>
          </cell>
          <cell r="G123">
            <v>86</v>
          </cell>
          <cell r="H123">
            <v>86</v>
          </cell>
          <cell r="I123">
            <v>1</v>
          </cell>
          <cell r="J123">
            <v>0.06</v>
          </cell>
        </row>
        <row r="123">
          <cell r="M123" t="str">
            <v>主导</v>
          </cell>
          <cell r="N123" t="str">
            <v>许清亮团队</v>
          </cell>
          <cell r="O123" t="str">
            <v>施林烽</v>
          </cell>
          <cell r="P123" t="str">
            <v>25已完结</v>
          </cell>
        </row>
        <row r="123">
          <cell r="T123">
            <v>86</v>
          </cell>
          <cell r="U123">
            <v>0</v>
          </cell>
          <cell r="V123">
            <v>0</v>
          </cell>
        </row>
        <row r="123">
          <cell r="AA123">
            <v>0</v>
          </cell>
          <cell r="AB123">
            <v>0</v>
          </cell>
          <cell r="AC123">
            <v>0</v>
          </cell>
          <cell r="AD123">
            <v>0</v>
          </cell>
          <cell r="AE123">
            <v>0</v>
          </cell>
          <cell r="AF123">
            <v>0</v>
          </cell>
          <cell r="AG123">
            <v>0</v>
          </cell>
          <cell r="AH123">
            <v>0</v>
          </cell>
          <cell r="AI123">
            <v>0</v>
          </cell>
          <cell r="AJ123">
            <v>0</v>
          </cell>
          <cell r="AK123">
            <v>0</v>
          </cell>
          <cell r="AL123">
            <v>0</v>
          </cell>
        </row>
        <row r="123">
          <cell r="AW123">
            <v>0</v>
          </cell>
          <cell r="AX123">
            <v>0</v>
          </cell>
          <cell r="AY123">
            <v>86</v>
          </cell>
          <cell r="AZ123">
            <v>86</v>
          </cell>
        </row>
        <row r="123">
          <cell r="BQ123" t="str">
            <v>城盾隧安地下工程有限公司</v>
          </cell>
        </row>
        <row r="123">
          <cell r="CA123">
            <v>0</v>
          </cell>
          <cell r="CB123">
            <v>0</v>
          </cell>
          <cell r="CC123">
            <v>0</v>
          </cell>
          <cell r="CD123">
            <v>0</v>
          </cell>
          <cell r="CE123">
            <v>0</v>
          </cell>
          <cell r="CF123">
            <v>0</v>
          </cell>
          <cell r="CG123">
            <v>0</v>
          </cell>
          <cell r="CH123">
            <v>0</v>
          </cell>
          <cell r="CI123">
            <v>0</v>
          </cell>
          <cell r="CJ123">
            <v>0</v>
          </cell>
          <cell r="CK123">
            <v>0</v>
          </cell>
          <cell r="CL123">
            <v>0</v>
          </cell>
        </row>
        <row r="123">
          <cell r="DA123">
            <v>0</v>
          </cell>
          <cell r="DB123">
            <v>0</v>
          </cell>
          <cell r="DC123">
            <v>0</v>
          </cell>
          <cell r="DD123">
            <v>0</v>
          </cell>
          <cell r="DE123">
            <v>0</v>
          </cell>
          <cell r="DF123">
            <v>0</v>
          </cell>
          <cell r="DG123">
            <v>0</v>
          </cell>
          <cell r="DH123">
            <v>0</v>
          </cell>
          <cell r="DI123">
            <v>0</v>
          </cell>
          <cell r="DJ123">
            <v>0</v>
          </cell>
          <cell r="DK123">
            <v>0</v>
          </cell>
          <cell r="DL123">
            <v>0</v>
          </cell>
        </row>
        <row r="124">
          <cell r="A124">
            <v>120</v>
          </cell>
          <cell r="B124" t="str">
            <v>数字建造中心</v>
          </cell>
          <cell r="C124" t="str">
            <v>ZHT2025032400034</v>
          </cell>
          <cell r="D124" t="str">
            <v>Branch of SEPCO Electric Power Construction Corporation MGS-Ⅲ-PKG2 New Compression Facilities at BGCS 10  Purchase Order</v>
          </cell>
          <cell r="E124">
            <v>693.5631</v>
          </cell>
          <cell r="F124">
            <v>693.5631</v>
          </cell>
          <cell r="G124">
            <v>693.5631</v>
          </cell>
          <cell r="H124">
            <v>139.0631</v>
          </cell>
          <cell r="I124">
            <v>0.200505332535713</v>
          </cell>
          <cell r="J124">
            <v>0.13</v>
          </cell>
        </row>
        <row r="124">
          <cell r="M124" t="str">
            <v>主导</v>
          </cell>
          <cell r="N124" t="str">
            <v>施林烽团队</v>
          </cell>
          <cell r="O124" t="str">
            <v>冯昱凯</v>
          </cell>
          <cell r="P124" t="str">
            <v>在建</v>
          </cell>
        </row>
        <row r="124">
          <cell r="T124">
            <v>673.540314</v>
          </cell>
          <cell r="U124">
            <v>0</v>
          </cell>
          <cell r="V124">
            <v>20.0227859999999</v>
          </cell>
        </row>
        <row r="124">
          <cell r="AF124">
            <v>104.034465</v>
          </cell>
        </row>
        <row r="124">
          <cell r="AW124">
            <v>297.0511</v>
          </cell>
          <cell r="AX124">
            <v>0</v>
          </cell>
          <cell r="AY124">
            <v>396.512</v>
          </cell>
          <cell r="AZ124">
            <v>376.489214</v>
          </cell>
        </row>
        <row r="124">
          <cell r="BF124">
            <v>104.034465</v>
          </cell>
        </row>
        <row r="124">
          <cell r="BQ124" t="str">
            <v>中国电建山东电力建设有限公司沙特分公司</v>
          </cell>
        </row>
        <row r="124">
          <cell r="CA124">
            <v>0</v>
          </cell>
          <cell r="CB124">
            <v>0</v>
          </cell>
          <cell r="CC124">
            <v>0</v>
          </cell>
          <cell r="CD124">
            <v>0</v>
          </cell>
          <cell r="CE124">
            <v>0</v>
          </cell>
          <cell r="CF124">
            <v>0</v>
          </cell>
          <cell r="CG124">
            <v>0</v>
          </cell>
          <cell r="CH124">
            <v>0</v>
          </cell>
          <cell r="CI124">
            <v>0</v>
          </cell>
          <cell r="CJ124">
            <v>0</v>
          </cell>
          <cell r="CK124">
            <v>0</v>
          </cell>
          <cell r="CL124">
            <v>0</v>
          </cell>
        </row>
        <row r="124">
          <cell r="DA124">
            <v>0</v>
          </cell>
          <cell r="DB124">
            <v>0</v>
          </cell>
          <cell r="DC124">
            <v>0</v>
          </cell>
          <cell r="DD124">
            <v>0</v>
          </cell>
          <cell r="DE124">
            <v>0</v>
          </cell>
          <cell r="DF124">
            <v>0</v>
          </cell>
          <cell r="DG124">
            <v>0</v>
          </cell>
          <cell r="DH124">
            <v>0</v>
          </cell>
          <cell r="DI124">
            <v>0</v>
          </cell>
          <cell r="DJ124">
            <v>0</v>
          </cell>
          <cell r="DK124">
            <v>0</v>
          </cell>
          <cell r="DL124">
            <v>0</v>
          </cell>
        </row>
        <row r="125">
          <cell r="A125">
            <v>121</v>
          </cell>
          <cell r="B125" t="str">
            <v>数字建造中心</v>
          </cell>
          <cell r="C125" t="str">
            <v>ZHT2024011500004</v>
          </cell>
          <cell r="D125" t="str">
            <v>上海轨道交通市域线嘉闵线工程JMSG-13标智慧工地项目</v>
          </cell>
          <cell r="E125">
            <v>64.8</v>
          </cell>
          <cell r="F125">
            <v>64.8</v>
          </cell>
          <cell r="G125">
            <v>64.8</v>
          </cell>
          <cell r="H125">
            <v>64.8</v>
          </cell>
          <cell r="I125">
            <v>1</v>
          </cell>
          <cell r="J125">
            <v>0.06</v>
          </cell>
        </row>
        <row r="125">
          <cell r="M125" t="str">
            <v>主导</v>
          </cell>
          <cell r="N125" t="str">
            <v>史菁霞团队</v>
          </cell>
          <cell r="O125" t="str">
            <v>袁超</v>
          </cell>
          <cell r="P125" t="str">
            <v>25已完结</v>
          </cell>
        </row>
        <row r="125">
          <cell r="T125">
            <v>64.8</v>
          </cell>
          <cell r="U125">
            <v>0</v>
          </cell>
          <cell r="V125">
            <v>0</v>
          </cell>
        </row>
        <row r="125">
          <cell r="AA125">
            <v>0</v>
          </cell>
        </row>
        <row r="125">
          <cell r="AC125">
            <v>0</v>
          </cell>
          <cell r="AD125">
            <v>0</v>
          </cell>
          <cell r="AE125">
            <v>0</v>
          </cell>
          <cell r="AF125">
            <v>0</v>
          </cell>
          <cell r="AG125">
            <v>0</v>
          </cell>
          <cell r="AH125">
            <v>0</v>
          </cell>
          <cell r="AI125">
            <v>0</v>
          </cell>
          <cell r="AJ125">
            <v>0</v>
          </cell>
          <cell r="AK125">
            <v>0</v>
          </cell>
          <cell r="AL125">
            <v>0</v>
          </cell>
        </row>
        <row r="125">
          <cell r="AW125">
            <v>51.84</v>
          </cell>
          <cell r="AX125">
            <v>0</v>
          </cell>
          <cell r="AY125">
            <v>12.96</v>
          </cell>
          <cell r="AZ125">
            <v>12.96</v>
          </cell>
        </row>
        <row r="125">
          <cell r="BQ125" t="str">
            <v>上海公路桥梁（集团）有限公司</v>
          </cell>
        </row>
        <row r="125">
          <cell r="CA125">
            <v>0</v>
          </cell>
          <cell r="CB125">
            <v>0</v>
          </cell>
          <cell r="CC125">
            <v>0</v>
          </cell>
          <cell r="CD125">
            <v>0</v>
          </cell>
          <cell r="CE125">
            <v>0</v>
          </cell>
          <cell r="CF125">
            <v>0</v>
          </cell>
          <cell r="CG125">
            <v>0</v>
          </cell>
          <cell r="CH125">
            <v>0</v>
          </cell>
          <cell r="CI125">
            <v>0</v>
          </cell>
          <cell r="CJ125">
            <v>0</v>
          </cell>
          <cell r="CK125">
            <v>0</v>
          </cell>
          <cell r="CL125">
            <v>0</v>
          </cell>
        </row>
        <row r="125">
          <cell r="DA125">
            <v>0</v>
          </cell>
          <cell r="DB125">
            <v>0</v>
          </cell>
          <cell r="DC125">
            <v>0</v>
          </cell>
          <cell r="DD125">
            <v>0</v>
          </cell>
          <cell r="DE125">
            <v>0</v>
          </cell>
          <cell r="DF125">
            <v>0</v>
          </cell>
          <cell r="DG125">
            <v>0</v>
          </cell>
          <cell r="DH125">
            <v>0</v>
          </cell>
          <cell r="DI125">
            <v>0</v>
          </cell>
          <cell r="DJ125">
            <v>0</v>
          </cell>
          <cell r="DK125">
            <v>0</v>
          </cell>
          <cell r="DL125">
            <v>0</v>
          </cell>
        </row>
        <row r="126">
          <cell r="A126">
            <v>122</v>
          </cell>
          <cell r="B126" t="str">
            <v>数字建造中心</v>
          </cell>
          <cell r="C126" t="str">
            <v>ZHT2025030500025</v>
          </cell>
          <cell r="D126" t="str">
            <v>新江湾城公园改造项目-弱电材料项目材料采购合同</v>
          </cell>
          <cell r="E126">
            <v>60.3</v>
          </cell>
          <cell r="F126">
            <v>60.3</v>
          </cell>
          <cell r="G126">
            <v>60.3</v>
          </cell>
          <cell r="H126">
            <v>11.3</v>
          </cell>
          <cell r="I126">
            <v>0.187396351575456</v>
          </cell>
          <cell r="J126">
            <v>0.13</v>
          </cell>
        </row>
        <row r="126">
          <cell r="M126" t="str">
            <v>主导</v>
          </cell>
          <cell r="N126" t="str">
            <v>史菁霞团队</v>
          </cell>
          <cell r="O126" t="str">
            <v>谢复欣</v>
          </cell>
          <cell r="P126" t="str">
            <v>在建</v>
          </cell>
        </row>
        <row r="126">
          <cell r="T126">
            <v>0</v>
          </cell>
          <cell r="U126">
            <v>0</v>
          </cell>
          <cell r="V126">
            <v>60.3</v>
          </cell>
        </row>
        <row r="126">
          <cell r="AI126">
            <v>60.3</v>
          </cell>
        </row>
        <row r="126">
          <cell r="AW126">
            <v>0</v>
          </cell>
          <cell r="AX126">
            <v>0</v>
          </cell>
          <cell r="AY126">
            <v>60.3</v>
          </cell>
          <cell r="AZ126">
            <v>0</v>
          </cell>
        </row>
        <row r="126">
          <cell r="BQ126" t="str">
            <v>上海城建养护管理有限公司</v>
          </cell>
        </row>
        <row r="126">
          <cell r="CA126">
            <v>0</v>
          </cell>
          <cell r="CB126">
            <v>0</v>
          </cell>
          <cell r="CC126">
            <v>0</v>
          </cell>
          <cell r="CD126">
            <v>0</v>
          </cell>
          <cell r="CE126">
            <v>0</v>
          </cell>
          <cell r="CF126">
            <v>0</v>
          </cell>
          <cell r="CG126">
            <v>0</v>
          </cell>
          <cell r="CH126">
            <v>0</v>
          </cell>
          <cell r="CI126">
            <v>0</v>
          </cell>
          <cell r="CJ126">
            <v>0</v>
          </cell>
          <cell r="CK126">
            <v>0</v>
          </cell>
          <cell r="CL126">
            <v>0</v>
          </cell>
        </row>
        <row r="126">
          <cell r="DA126">
            <v>0</v>
          </cell>
          <cell r="DB126">
            <v>0</v>
          </cell>
          <cell r="DC126">
            <v>0</v>
          </cell>
          <cell r="DD126">
            <v>0</v>
          </cell>
          <cell r="DE126">
            <v>0</v>
          </cell>
          <cell r="DF126">
            <v>0</v>
          </cell>
          <cell r="DG126">
            <v>0</v>
          </cell>
          <cell r="DH126">
            <v>0</v>
          </cell>
          <cell r="DI126">
            <v>0</v>
          </cell>
          <cell r="DJ126">
            <v>0</v>
          </cell>
          <cell r="DK126">
            <v>0</v>
          </cell>
          <cell r="DL126">
            <v>0</v>
          </cell>
        </row>
        <row r="127">
          <cell r="A127">
            <v>123</v>
          </cell>
          <cell r="B127" t="str">
            <v>数字建造中心</v>
          </cell>
          <cell r="C127" t="str">
            <v>ZHT2025021100010</v>
          </cell>
          <cell r="D127" t="str">
            <v>嘉兴空港智联创新园BIM技术咨询合同</v>
          </cell>
          <cell r="E127">
            <v>28.5</v>
          </cell>
          <cell r="F127">
            <v>28.5</v>
          </cell>
          <cell r="G127">
            <v>28.5</v>
          </cell>
          <cell r="H127">
            <v>3.5</v>
          </cell>
          <cell r="I127">
            <v>0.12280701754386</v>
          </cell>
          <cell r="J127">
            <v>0.06</v>
          </cell>
        </row>
        <row r="127">
          <cell r="M127" t="str">
            <v>主导</v>
          </cell>
          <cell r="N127" t="str">
            <v>张智伟团队</v>
          </cell>
          <cell r="O127" t="str">
            <v>卜宝翔</v>
          </cell>
          <cell r="P127" t="str">
            <v>在建</v>
          </cell>
        </row>
        <row r="127">
          <cell r="T127">
            <v>0</v>
          </cell>
          <cell r="U127">
            <v>0</v>
          </cell>
          <cell r="V127">
            <v>28.5</v>
          </cell>
        </row>
        <row r="127">
          <cell r="AW127">
            <v>0</v>
          </cell>
          <cell r="AX127">
            <v>0</v>
          </cell>
          <cell r="AY127">
            <v>28.5</v>
          </cell>
          <cell r="AZ127">
            <v>0</v>
          </cell>
        </row>
        <row r="127">
          <cell r="BQ127" t="str">
            <v>上海市城市建设设计研究总院（集团）有限公司</v>
          </cell>
        </row>
        <row r="127">
          <cell r="CA127">
            <v>0</v>
          </cell>
          <cell r="CB127">
            <v>0</v>
          </cell>
          <cell r="CC127">
            <v>0</v>
          </cell>
          <cell r="CD127">
            <v>0</v>
          </cell>
          <cell r="CE127">
            <v>0</v>
          </cell>
          <cell r="CF127">
            <v>0</v>
          </cell>
          <cell r="CG127">
            <v>0</v>
          </cell>
          <cell r="CH127">
            <v>0</v>
          </cell>
          <cell r="CI127">
            <v>0</v>
          </cell>
          <cell r="CJ127">
            <v>0</v>
          </cell>
          <cell r="CK127">
            <v>0</v>
          </cell>
          <cell r="CL127">
            <v>0</v>
          </cell>
        </row>
        <row r="127">
          <cell r="DA127">
            <v>0</v>
          </cell>
          <cell r="DB127">
            <v>0</v>
          </cell>
          <cell r="DC127">
            <v>0</v>
          </cell>
          <cell r="DD127">
            <v>0</v>
          </cell>
          <cell r="DE127">
            <v>0</v>
          </cell>
          <cell r="DF127">
            <v>0</v>
          </cell>
          <cell r="DG127">
            <v>0</v>
          </cell>
          <cell r="DH127">
            <v>0</v>
          </cell>
          <cell r="DI127">
            <v>0</v>
          </cell>
          <cell r="DJ127">
            <v>0</v>
          </cell>
          <cell r="DK127">
            <v>0</v>
          </cell>
          <cell r="DL127">
            <v>0</v>
          </cell>
        </row>
        <row r="128">
          <cell r="A128">
            <v>124</v>
          </cell>
          <cell r="B128" t="str">
            <v>数字建造中心</v>
          </cell>
          <cell r="C128" t="str">
            <v>ZHT2025041600039</v>
          </cell>
          <cell r="D128" t="str">
            <v>绍兴 308 省道智慧快速路改造工程 EPC 总承包项目监控中心智能化工程补充协议</v>
          </cell>
          <cell r="E128">
            <v>9.513381</v>
          </cell>
          <cell r="F128">
            <v>9.513381</v>
          </cell>
          <cell r="G128">
            <v>9.513381</v>
          </cell>
          <cell r="H128">
            <v>0.285401</v>
          </cell>
          <cell r="I128">
            <v>0.0299999548005068</v>
          </cell>
          <cell r="J128">
            <v>0.09</v>
          </cell>
        </row>
        <row r="128">
          <cell r="M128" t="str">
            <v>主导</v>
          </cell>
          <cell r="N128" t="str">
            <v>张智伟团队</v>
          </cell>
          <cell r="O128" t="str">
            <v>卜宝翔</v>
          </cell>
          <cell r="P128" t="str">
            <v>在建</v>
          </cell>
        </row>
        <row r="128">
          <cell r="T128">
            <v>0</v>
          </cell>
          <cell r="U128">
            <v>0</v>
          </cell>
          <cell r="V128">
            <v>9.513381</v>
          </cell>
        </row>
        <row r="128">
          <cell r="AW128">
            <v>0</v>
          </cell>
          <cell r="AX128">
            <v>0</v>
          </cell>
          <cell r="AY128">
            <v>9.513381</v>
          </cell>
          <cell r="AZ128">
            <v>0</v>
          </cell>
        </row>
        <row r="128">
          <cell r="BQ128" t="str">
            <v>中铁二十二局集团第三工程有限公司</v>
          </cell>
        </row>
        <row r="128">
          <cell r="CA128">
            <v>0</v>
          </cell>
          <cell r="CB128">
            <v>0</v>
          </cell>
          <cell r="CC128">
            <v>0</v>
          </cell>
          <cell r="CD128">
            <v>0</v>
          </cell>
          <cell r="CE128">
            <v>0</v>
          </cell>
          <cell r="CF128">
            <v>0</v>
          </cell>
          <cell r="CG128">
            <v>0</v>
          </cell>
          <cell r="CH128">
            <v>0</v>
          </cell>
          <cell r="CI128">
            <v>0</v>
          </cell>
          <cell r="CJ128">
            <v>0</v>
          </cell>
          <cell r="CK128">
            <v>0</v>
          </cell>
          <cell r="CL128">
            <v>0</v>
          </cell>
        </row>
        <row r="128">
          <cell r="DA128">
            <v>0</v>
          </cell>
          <cell r="DB128">
            <v>0</v>
          </cell>
          <cell r="DC128">
            <v>0</v>
          </cell>
          <cell r="DD128">
            <v>0</v>
          </cell>
          <cell r="DE128">
            <v>0</v>
          </cell>
          <cell r="DF128">
            <v>0</v>
          </cell>
          <cell r="DG128">
            <v>0</v>
          </cell>
          <cell r="DH128">
            <v>0</v>
          </cell>
          <cell r="DI128">
            <v>0</v>
          </cell>
          <cell r="DJ128">
            <v>0</v>
          </cell>
          <cell r="DK128">
            <v>0</v>
          </cell>
          <cell r="DL128">
            <v>0</v>
          </cell>
        </row>
        <row r="129">
          <cell r="A129">
            <v>125</v>
          </cell>
          <cell r="B129" t="str">
            <v>数字建造中心</v>
          </cell>
          <cell r="C129" t="str">
            <v>SZJT202560026</v>
          </cell>
          <cell r="D129" t="str">
            <v>基于数字孪生理念的区域整体开发全生命周期管控模式研究与示范技术服务</v>
          </cell>
          <cell r="E129">
            <v>99.28</v>
          </cell>
          <cell r="F129">
            <v>99.28</v>
          </cell>
          <cell r="G129">
            <v>99.28</v>
          </cell>
          <cell r="H129">
            <v>85.78</v>
          </cell>
          <cell r="I129">
            <v>0.864020950846092</v>
          </cell>
          <cell r="J129">
            <v>0.06</v>
          </cell>
        </row>
        <row r="129">
          <cell r="M129" t="str">
            <v>主导</v>
          </cell>
          <cell r="N129" t="str">
            <v>施林烽团队</v>
          </cell>
          <cell r="O129" t="str">
            <v>施林烽</v>
          </cell>
          <cell r="P129" t="str">
            <v>在建</v>
          </cell>
        </row>
        <row r="129">
          <cell r="T129">
            <v>89.352</v>
          </cell>
          <cell r="U129">
            <v>0</v>
          </cell>
          <cell r="V129">
            <v>9.928</v>
          </cell>
        </row>
        <row r="129">
          <cell r="AD129">
            <v>9.928</v>
          </cell>
        </row>
        <row r="129">
          <cell r="AW129">
            <v>89.352</v>
          </cell>
          <cell r="AX129">
            <v>0</v>
          </cell>
          <cell r="AY129">
            <v>9.928</v>
          </cell>
          <cell r="AZ129">
            <v>0</v>
          </cell>
        </row>
        <row r="129">
          <cell r="BF129">
            <v>9.928</v>
          </cell>
        </row>
        <row r="129">
          <cell r="BQ129" t="str">
            <v>上海城投长兴建设发展（集团）有限公司</v>
          </cell>
        </row>
        <row r="129">
          <cell r="CA129">
            <v>0</v>
          </cell>
          <cell r="CB129">
            <v>0</v>
          </cell>
          <cell r="CC129">
            <v>0</v>
          </cell>
          <cell r="CD129">
            <v>0</v>
          </cell>
          <cell r="CE129">
            <v>0</v>
          </cell>
          <cell r="CF129">
            <v>0</v>
          </cell>
          <cell r="CG129">
            <v>0</v>
          </cell>
          <cell r="CH129">
            <v>0</v>
          </cell>
          <cell r="CI129">
            <v>0</v>
          </cell>
          <cell r="CJ129">
            <v>0</v>
          </cell>
          <cell r="CK129">
            <v>0</v>
          </cell>
          <cell r="CL129">
            <v>0</v>
          </cell>
        </row>
        <row r="129">
          <cell r="DA129">
            <v>0</v>
          </cell>
          <cell r="DB129">
            <v>0</v>
          </cell>
          <cell r="DC129">
            <v>0</v>
          </cell>
          <cell r="DD129">
            <v>0</v>
          </cell>
          <cell r="DE129">
            <v>0</v>
          </cell>
          <cell r="DF129">
            <v>0</v>
          </cell>
          <cell r="DG129">
            <v>0</v>
          </cell>
          <cell r="DH129">
            <v>0</v>
          </cell>
          <cell r="DI129">
            <v>0</v>
          </cell>
          <cell r="DJ129">
            <v>0</v>
          </cell>
          <cell r="DK129">
            <v>0</v>
          </cell>
          <cell r="DL129">
            <v>0</v>
          </cell>
        </row>
        <row r="130">
          <cell r="A130">
            <v>126</v>
          </cell>
          <cell r="B130" t="str">
            <v>数字建造中心</v>
          </cell>
          <cell r="C130" t="str">
            <v>SZJT202570005</v>
          </cell>
          <cell r="D130" t="str">
            <v>2025年上海市燃气行业监管信息系统-补贴核算子系统、运行监管子系统（运维）</v>
          </cell>
          <cell r="E130">
            <v>4.2</v>
          </cell>
          <cell r="F130">
            <v>4.2</v>
          </cell>
          <cell r="G130">
            <v>4.2</v>
          </cell>
          <cell r="H130">
            <v>0.42</v>
          </cell>
          <cell r="I130">
            <v>0.1</v>
          </cell>
          <cell r="J130">
            <v>0.06</v>
          </cell>
        </row>
        <row r="130">
          <cell r="M130" t="str">
            <v>主导</v>
          </cell>
          <cell r="N130" t="str">
            <v>张智伟团队</v>
          </cell>
          <cell r="O130" t="str">
            <v>卜宝翔</v>
          </cell>
          <cell r="P130" t="str">
            <v>在建</v>
          </cell>
        </row>
        <row r="130">
          <cell r="T130">
            <v>0</v>
          </cell>
          <cell r="U130">
            <v>4.2</v>
          </cell>
          <cell r="V130">
            <v>0</v>
          </cell>
        </row>
        <row r="130">
          <cell r="AW130">
            <v>0</v>
          </cell>
          <cell r="AX130">
            <v>0</v>
          </cell>
          <cell r="AY130">
            <v>4.2</v>
          </cell>
          <cell r="AZ130">
            <v>4.2</v>
          </cell>
        </row>
        <row r="130">
          <cell r="BQ130" t="str">
            <v>上海博坤信息技术有限公司</v>
          </cell>
        </row>
        <row r="130">
          <cell r="CA130">
            <v>0</v>
          </cell>
          <cell r="CB130">
            <v>0</v>
          </cell>
          <cell r="CC130">
            <v>4.2</v>
          </cell>
          <cell r="CD130">
            <v>0</v>
          </cell>
          <cell r="CE130">
            <v>0</v>
          </cell>
          <cell r="CF130">
            <v>0</v>
          </cell>
          <cell r="CG130">
            <v>0</v>
          </cell>
          <cell r="CH130">
            <v>0</v>
          </cell>
          <cell r="CI130">
            <v>0</v>
          </cell>
          <cell r="CJ130">
            <v>0</v>
          </cell>
          <cell r="CK130">
            <v>0</v>
          </cell>
          <cell r="CL130">
            <v>0</v>
          </cell>
        </row>
        <row r="130">
          <cell r="DA130">
            <v>0</v>
          </cell>
          <cell r="DB130">
            <v>0</v>
          </cell>
          <cell r="DC130">
            <v>0</v>
          </cell>
          <cell r="DD130">
            <v>0</v>
          </cell>
          <cell r="DE130">
            <v>0</v>
          </cell>
          <cell r="DF130">
            <v>0</v>
          </cell>
          <cell r="DG130">
            <v>0</v>
          </cell>
          <cell r="DH130">
            <v>0</v>
          </cell>
          <cell r="DI130">
            <v>0</v>
          </cell>
          <cell r="DJ130">
            <v>0</v>
          </cell>
          <cell r="DK130">
            <v>0</v>
          </cell>
          <cell r="DL130">
            <v>0</v>
          </cell>
        </row>
        <row r="131">
          <cell r="A131">
            <v>127</v>
          </cell>
          <cell r="B131" t="str">
            <v>数字建造中心</v>
          </cell>
          <cell r="C131" t="str">
            <v>SZJT202570037</v>
          </cell>
          <cell r="D131" t="str">
            <v>临港供排水项目数字化管理平台专业咨询服务</v>
          </cell>
          <cell r="E131">
            <v>15</v>
          </cell>
          <cell r="F131">
            <v>15</v>
          </cell>
          <cell r="G131">
            <v>15</v>
          </cell>
          <cell r="H131">
            <v>15</v>
          </cell>
          <cell r="I131">
            <v>1</v>
          </cell>
          <cell r="J131">
            <v>0.06</v>
          </cell>
        </row>
        <row r="131">
          <cell r="M131" t="str">
            <v>主导</v>
          </cell>
          <cell r="N131" t="str">
            <v>孔祥平团队</v>
          </cell>
          <cell r="O131" t="str">
            <v>孔祥平</v>
          </cell>
          <cell r="P131" t="str">
            <v>在建</v>
          </cell>
        </row>
        <row r="131">
          <cell r="T131">
            <v>9</v>
          </cell>
          <cell r="U131">
            <v>0</v>
          </cell>
          <cell r="V131">
            <v>6</v>
          </cell>
        </row>
        <row r="131">
          <cell r="AW131">
            <v>4.5</v>
          </cell>
          <cell r="AX131">
            <v>0</v>
          </cell>
          <cell r="AY131">
            <v>10.5</v>
          </cell>
          <cell r="AZ131">
            <v>4.5</v>
          </cell>
        </row>
        <row r="131">
          <cell r="BQ131" t="str">
            <v>上海城建数字产业集团有限公司</v>
          </cell>
        </row>
        <row r="131">
          <cell r="CA131">
            <v>0</v>
          </cell>
          <cell r="CB131">
            <v>0</v>
          </cell>
          <cell r="CC131">
            <v>0</v>
          </cell>
          <cell r="CD131">
            <v>0</v>
          </cell>
          <cell r="CE131">
            <v>0</v>
          </cell>
          <cell r="CF131">
            <v>0</v>
          </cell>
          <cell r="CG131">
            <v>0</v>
          </cell>
          <cell r="CH131">
            <v>0</v>
          </cell>
          <cell r="CI131">
            <v>0</v>
          </cell>
          <cell r="CJ131">
            <v>0</v>
          </cell>
          <cell r="CK131">
            <v>0</v>
          </cell>
          <cell r="CL131">
            <v>0</v>
          </cell>
        </row>
        <row r="131">
          <cell r="DA131">
            <v>0</v>
          </cell>
          <cell r="DB131">
            <v>0</v>
          </cell>
          <cell r="DC131">
            <v>0</v>
          </cell>
          <cell r="DD131">
            <v>0</v>
          </cell>
          <cell r="DE131">
            <v>0</v>
          </cell>
          <cell r="DF131">
            <v>0</v>
          </cell>
          <cell r="DG131">
            <v>0</v>
          </cell>
          <cell r="DH131">
            <v>0</v>
          </cell>
          <cell r="DI131">
            <v>0</v>
          </cell>
          <cell r="DJ131">
            <v>0</v>
          </cell>
          <cell r="DK131">
            <v>0</v>
          </cell>
          <cell r="DL131">
            <v>0</v>
          </cell>
        </row>
        <row r="132">
          <cell r="A132">
            <v>128</v>
          </cell>
          <cell r="B132" t="str">
            <v>数字建造中心</v>
          </cell>
          <cell r="C132" t="str">
            <v>SZJT202570024</v>
          </cell>
          <cell r="D132" t="str">
            <v>DUBAI STRATEGIC SEWER TUNNEL – TUNNEL, LINK SEWERS AND TERMINAL PUMPING STATION (DSST – TLT) FOR DUBAI MUNICIPALITY  FOR  PACKAGE J1 AND W  Digital Innovation and BIM Consulting Services Agreement</v>
          </cell>
          <cell r="E132">
            <v>40.792</v>
          </cell>
          <cell r="F132">
            <v>40.792</v>
          </cell>
          <cell r="G132">
            <v>40.792</v>
          </cell>
          <cell r="H132">
            <v>17.192</v>
          </cell>
          <cell r="I132">
            <v>0.421455187291626</v>
          </cell>
          <cell r="J132">
            <v>0.0180711878641083</v>
          </cell>
        </row>
        <row r="132">
          <cell r="M132" t="str">
            <v>主导</v>
          </cell>
          <cell r="N132" t="str">
            <v>施林烽团队</v>
          </cell>
          <cell r="O132" t="str">
            <v>严闻东</v>
          </cell>
          <cell r="P132" t="str">
            <v>在建</v>
          </cell>
        </row>
        <row r="132">
          <cell r="T132">
            <v>12</v>
          </cell>
          <cell r="U132">
            <v>0</v>
          </cell>
          <cell r="V132">
            <v>28.792</v>
          </cell>
        </row>
        <row r="132">
          <cell r="AD132">
            <v>28.792</v>
          </cell>
        </row>
        <row r="132">
          <cell r="AW132">
            <v>3.8376</v>
          </cell>
          <cell r="AX132">
            <v>8.121411</v>
          </cell>
          <cell r="AY132">
            <v>28.832989</v>
          </cell>
          <cell r="AZ132">
            <v>0.0409890000000015</v>
          </cell>
        </row>
        <row r="132">
          <cell r="BF132">
            <v>28.832989</v>
          </cell>
        </row>
        <row r="132">
          <cell r="BQ132" t="str">
            <v>中国土木工程集团有限公司迪拜分公司</v>
          </cell>
        </row>
        <row r="132">
          <cell r="CA132">
            <v>0</v>
          </cell>
          <cell r="CB132">
            <v>0</v>
          </cell>
          <cell r="CC132">
            <v>0</v>
          </cell>
          <cell r="CD132">
            <v>0</v>
          </cell>
          <cell r="CE132">
            <v>0</v>
          </cell>
          <cell r="CF132">
            <v>0</v>
          </cell>
          <cell r="CG132">
            <v>0</v>
          </cell>
          <cell r="CH132">
            <v>0</v>
          </cell>
          <cell r="CI132">
            <v>0</v>
          </cell>
          <cell r="CJ132">
            <v>0</v>
          </cell>
          <cell r="CK132">
            <v>0</v>
          </cell>
          <cell r="CL132">
            <v>0</v>
          </cell>
        </row>
        <row r="132">
          <cell r="DA132">
            <v>0</v>
          </cell>
          <cell r="DB132">
            <v>8.121411</v>
          </cell>
          <cell r="DC132">
            <v>0</v>
          </cell>
          <cell r="DD132">
            <v>0</v>
          </cell>
          <cell r="DE132">
            <v>0</v>
          </cell>
          <cell r="DF132">
            <v>0</v>
          </cell>
          <cell r="DG132">
            <v>0</v>
          </cell>
          <cell r="DH132">
            <v>0</v>
          </cell>
          <cell r="DI132">
            <v>0</v>
          </cell>
          <cell r="DJ132">
            <v>0</v>
          </cell>
          <cell r="DK132">
            <v>0</v>
          </cell>
          <cell r="DL132">
            <v>0</v>
          </cell>
        </row>
        <row r="133">
          <cell r="A133">
            <v>129</v>
          </cell>
          <cell r="B133" t="str">
            <v>数字建造中心</v>
          </cell>
          <cell r="C133" t="str">
            <v>SZJT202570034</v>
          </cell>
          <cell r="D133" t="str">
            <v>2025年度轨道交通应急抢险应用系统优化及运维服务</v>
          </cell>
          <cell r="E133">
            <v>45.9</v>
          </cell>
          <cell r="F133">
            <v>45.9</v>
          </cell>
          <cell r="G133">
            <v>45.9</v>
          </cell>
          <cell r="H133">
            <v>37.9</v>
          </cell>
          <cell r="I133">
            <v>0.825708061002179</v>
          </cell>
          <cell r="J133">
            <v>0.06</v>
          </cell>
        </row>
        <row r="133">
          <cell r="M133" t="str">
            <v>主导</v>
          </cell>
          <cell r="N133" t="str">
            <v>施林烽团队</v>
          </cell>
          <cell r="O133" t="str">
            <v>施林烽</v>
          </cell>
          <cell r="P133" t="str">
            <v>25已完结</v>
          </cell>
        </row>
        <row r="133">
          <cell r="T133">
            <v>45.9</v>
          </cell>
          <cell r="U133">
            <v>0</v>
          </cell>
          <cell r="V133">
            <v>0</v>
          </cell>
        </row>
        <row r="133">
          <cell r="AA133">
            <v>0</v>
          </cell>
          <cell r="AB133">
            <v>0</v>
          </cell>
          <cell r="AC133">
            <v>0</v>
          </cell>
          <cell r="AD133">
            <v>0</v>
          </cell>
          <cell r="AE133">
            <v>0</v>
          </cell>
          <cell r="AF133">
            <v>0</v>
          </cell>
          <cell r="AG133">
            <v>0</v>
          </cell>
          <cell r="AH133">
            <v>0</v>
          </cell>
          <cell r="AI133">
            <v>0</v>
          </cell>
          <cell r="AJ133">
            <v>0</v>
          </cell>
          <cell r="AK133">
            <v>0</v>
          </cell>
          <cell r="AL133">
            <v>0</v>
          </cell>
        </row>
        <row r="133">
          <cell r="AW133">
            <v>0</v>
          </cell>
          <cell r="AX133">
            <v>0</v>
          </cell>
          <cell r="AY133">
            <v>45.9</v>
          </cell>
          <cell r="AZ133">
            <v>45.9</v>
          </cell>
        </row>
        <row r="133">
          <cell r="BD133">
            <v>23.4</v>
          </cell>
        </row>
        <row r="133">
          <cell r="BF133">
            <v>45.9</v>
          </cell>
        </row>
        <row r="133">
          <cell r="BQ133" t="str">
            <v>城盾隧安地下工程有限公司</v>
          </cell>
        </row>
        <row r="133">
          <cell r="CA133">
            <v>0</v>
          </cell>
          <cell r="CB133">
            <v>0</v>
          </cell>
          <cell r="CC133">
            <v>0</v>
          </cell>
          <cell r="CD133">
            <v>0</v>
          </cell>
          <cell r="CE133">
            <v>0</v>
          </cell>
          <cell r="CF133">
            <v>0</v>
          </cell>
          <cell r="CG133">
            <v>0</v>
          </cell>
          <cell r="CH133">
            <v>0</v>
          </cell>
          <cell r="CI133">
            <v>0</v>
          </cell>
          <cell r="CJ133">
            <v>0</v>
          </cell>
          <cell r="CK133">
            <v>0</v>
          </cell>
          <cell r="CL133">
            <v>0</v>
          </cell>
        </row>
        <row r="133">
          <cell r="DA133">
            <v>0</v>
          </cell>
          <cell r="DB133">
            <v>0</v>
          </cell>
          <cell r="DC133">
            <v>0</v>
          </cell>
          <cell r="DD133">
            <v>0</v>
          </cell>
          <cell r="DE133">
            <v>0</v>
          </cell>
          <cell r="DF133">
            <v>0</v>
          </cell>
          <cell r="DG133">
            <v>0</v>
          </cell>
          <cell r="DH133">
            <v>0</v>
          </cell>
          <cell r="DI133">
            <v>0</v>
          </cell>
          <cell r="DJ133">
            <v>0</v>
          </cell>
          <cell r="DK133">
            <v>0</v>
          </cell>
          <cell r="DL133">
            <v>0</v>
          </cell>
        </row>
        <row r="134">
          <cell r="A134">
            <v>130</v>
          </cell>
          <cell r="B134" t="str">
            <v>数字建造中心</v>
          </cell>
          <cell r="C134" t="str">
            <v>C0CJSJ-JC-T-2025016</v>
          </cell>
          <cell r="D134" t="str">
            <v>南汇支线（两港市域铁路）工程轨道施工项目信息化建设系统集成及技术服务项目</v>
          </cell>
          <cell r="E134">
            <v>20</v>
          </cell>
          <cell r="F134">
            <v>20</v>
          </cell>
          <cell r="G134">
            <v>20</v>
          </cell>
          <cell r="H134">
            <v>20</v>
          </cell>
          <cell r="I134">
            <v>1</v>
          </cell>
          <cell r="J134">
            <v>0.06</v>
          </cell>
        </row>
        <row r="134">
          <cell r="M134" t="str">
            <v>主导</v>
          </cell>
          <cell r="N134" t="str">
            <v>史菁霞团队</v>
          </cell>
          <cell r="O134" t="str">
            <v>谢复欣</v>
          </cell>
          <cell r="P134" t="str">
            <v>25已完结</v>
          </cell>
        </row>
        <row r="134">
          <cell r="T134">
            <v>20</v>
          </cell>
          <cell r="U134">
            <v>0</v>
          </cell>
          <cell r="V134">
            <v>0</v>
          </cell>
        </row>
        <row r="134">
          <cell r="AA134">
            <v>0</v>
          </cell>
        </row>
        <row r="134">
          <cell r="AC134">
            <v>0</v>
          </cell>
          <cell r="AD134">
            <v>0</v>
          </cell>
          <cell r="AE134">
            <v>0</v>
          </cell>
          <cell r="AF134">
            <v>0</v>
          </cell>
          <cell r="AG134">
            <v>0</v>
          </cell>
          <cell r="AH134">
            <v>0</v>
          </cell>
          <cell r="AI134">
            <v>0</v>
          </cell>
          <cell r="AJ134">
            <v>0</v>
          </cell>
          <cell r="AK134">
            <v>0</v>
          </cell>
          <cell r="AL134">
            <v>0</v>
          </cell>
        </row>
        <row r="134">
          <cell r="AW134">
            <v>16</v>
          </cell>
          <cell r="AX134">
            <v>0</v>
          </cell>
          <cell r="AY134">
            <v>4</v>
          </cell>
          <cell r="AZ134">
            <v>4</v>
          </cell>
        </row>
        <row r="134">
          <cell r="BQ134" t="str">
            <v>中铁二十四局集团有限公司</v>
          </cell>
        </row>
        <row r="134">
          <cell r="CA134">
            <v>0</v>
          </cell>
          <cell r="CB134">
            <v>0</v>
          </cell>
          <cell r="CC134">
            <v>0</v>
          </cell>
          <cell r="CD134">
            <v>0</v>
          </cell>
          <cell r="CE134">
            <v>0</v>
          </cell>
          <cell r="CF134">
            <v>0</v>
          </cell>
          <cell r="CG134">
            <v>0</v>
          </cell>
          <cell r="CH134">
            <v>0</v>
          </cell>
          <cell r="CI134">
            <v>0</v>
          </cell>
          <cell r="CJ134">
            <v>0</v>
          </cell>
          <cell r="CK134">
            <v>0</v>
          </cell>
          <cell r="CL134">
            <v>0</v>
          </cell>
        </row>
        <row r="134">
          <cell r="DA134">
            <v>0</v>
          </cell>
          <cell r="DB134">
            <v>0</v>
          </cell>
          <cell r="DC134">
            <v>0</v>
          </cell>
          <cell r="DD134">
            <v>0</v>
          </cell>
          <cell r="DE134">
            <v>0</v>
          </cell>
          <cell r="DF134">
            <v>0</v>
          </cell>
          <cell r="DG134">
            <v>0</v>
          </cell>
          <cell r="DH134">
            <v>0</v>
          </cell>
          <cell r="DI134">
            <v>0</v>
          </cell>
          <cell r="DJ134">
            <v>0</v>
          </cell>
          <cell r="DK134">
            <v>0</v>
          </cell>
          <cell r="DL134">
            <v>0</v>
          </cell>
        </row>
        <row r="135">
          <cell r="A135">
            <v>131</v>
          </cell>
          <cell r="B135" t="str">
            <v>数字建造中心</v>
          </cell>
          <cell r="C135" t="str">
            <v>C0CJSJ-JCCG-T-2025055</v>
          </cell>
          <cell r="D135" t="str">
            <v>上海轨道交通市域线嘉闵线马东动车运用所工程系统集成及技术服务</v>
          </cell>
          <cell r="E135">
            <v>106.2</v>
          </cell>
          <cell r="F135">
            <v>106.2</v>
          </cell>
          <cell r="G135">
            <v>106.2</v>
          </cell>
          <cell r="H135">
            <v>56.2</v>
          </cell>
          <cell r="I135">
            <v>0.529190207156309</v>
          </cell>
          <cell r="J135">
            <v>0.06</v>
          </cell>
        </row>
        <row r="135">
          <cell r="M135" t="str">
            <v>主导</v>
          </cell>
          <cell r="N135" t="str">
            <v>史菁霞团队</v>
          </cell>
          <cell r="O135" t="str">
            <v>谢复欣</v>
          </cell>
          <cell r="P135" t="str">
            <v>在建</v>
          </cell>
        </row>
        <row r="135">
          <cell r="T135">
            <v>0</v>
          </cell>
          <cell r="U135">
            <v>0</v>
          </cell>
          <cell r="V135">
            <v>106.2</v>
          </cell>
        </row>
        <row r="135">
          <cell r="AI135">
            <v>106.2</v>
          </cell>
        </row>
        <row r="135">
          <cell r="AW135">
            <v>0</v>
          </cell>
          <cell r="AX135">
            <v>84.96</v>
          </cell>
          <cell r="AY135">
            <v>21.24</v>
          </cell>
          <cell r="AZ135">
            <v>-84.96</v>
          </cell>
        </row>
        <row r="135">
          <cell r="BB135">
            <v>84.96</v>
          </cell>
        </row>
        <row r="135">
          <cell r="BQ135" t="str">
            <v>中电建铁路建设投资集团有限公司</v>
          </cell>
        </row>
        <row r="135">
          <cell r="CA135">
            <v>0</v>
          </cell>
          <cell r="CB135">
            <v>0</v>
          </cell>
          <cell r="CC135">
            <v>0</v>
          </cell>
          <cell r="CD135">
            <v>0</v>
          </cell>
          <cell r="CE135">
            <v>0</v>
          </cell>
          <cell r="CF135">
            <v>0</v>
          </cell>
          <cell r="CG135">
            <v>0</v>
          </cell>
          <cell r="CH135">
            <v>0</v>
          </cell>
          <cell r="CI135">
            <v>0</v>
          </cell>
          <cell r="CJ135">
            <v>0</v>
          </cell>
          <cell r="CK135">
            <v>0</v>
          </cell>
          <cell r="CL135">
            <v>0</v>
          </cell>
        </row>
        <row r="135">
          <cell r="DA135">
            <v>0</v>
          </cell>
          <cell r="DB135">
            <v>84.96</v>
          </cell>
          <cell r="DC135">
            <v>0</v>
          </cell>
          <cell r="DD135">
            <v>0</v>
          </cell>
          <cell r="DE135">
            <v>0</v>
          </cell>
          <cell r="DF135">
            <v>0</v>
          </cell>
          <cell r="DG135">
            <v>0</v>
          </cell>
          <cell r="DH135">
            <v>0</v>
          </cell>
          <cell r="DI135">
            <v>0</v>
          </cell>
          <cell r="DJ135">
            <v>0</v>
          </cell>
          <cell r="DK135">
            <v>0</v>
          </cell>
          <cell r="DL135">
            <v>0</v>
          </cell>
        </row>
        <row r="136">
          <cell r="A136">
            <v>132</v>
          </cell>
          <cell r="B136" t="str">
            <v>数字建造中心</v>
          </cell>
          <cell r="C136" t="str">
            <v>C0CJSJ-FW-T-2025118</v>
          </cell>
          <cell r="D136" t="str">
            <v>关键人员考勤六期技术服务项目</v>
          </cell>
          <cell r="E136">
            <v>47.882</v>
          </cell>
          <cell r="F136">
            <v>47.882</v>
          </cell>
          <cell r="G136">
            <v>47.882</v>
          </cell>
          <cell r="H136">
            <v>47.882</v>
          </cell>
          <cell r="I136">
            <v>1</v>
          </cell>
          <cell r="J136">
            <v>0.06</v>
          </cell>
        </row>
        <row r="136">
          <cell r="M136" t="str">
            <v>主导</v>
          </cell>
          <cell r="N136" t="str">
            <v>史菁霞团队</v>
          </cell>
          <cell r="O136" t="str">
            <v>袁超</v>
          </cell>
          <cell r="P136" t="str">
            <v>25已完结</v>
          </cell>
        </row>
        <row r="136">
          <cell r="T136">
            <v>47.882</v>
          </cell>
          <cell r="U136">
            <v>0</v>
          </cell>
          <cell r="V136">
            <v>0</v>
          </cell>
        </row>
        <row r="136">
          <cell r="AA136">
            <v>0</v>
          </cell>
        </row>
        <row r="136">
          <cell r="AC136">
            <v>0</v>
          </cell>
          <cell r="AD136">
            <v>0</v>
          </cell>
          <cell r="AE136">
            <v>0</v>
          </cell>
          <cell r="AF136">
            <v>0</v>
          </cell>
          <cell r="AG136">
            <v>0</v>
          </cell>
          <cell r="AH136">
            <v>0</v>
          </cell>
          <cell r="AI136">
            <v>0</v>
          </cell>
          <cell r="AJ136">
            <v>0</v>
          </cell>
          <cell r="AK136">
            <v>0</v>
          </cell>
          <cell r="AL136">
            <v>0</v>
          </cell>
        </row>
        <row r="136">
          <cell r="AW136">
            <v>20</v>
          </cell>
          <cell r="AX136">
            <v>27.882</v>
          </cell>
          <cell r="AY136">
            <v>0</v>
          </cell>
          <cell r="AZ136">
            <v>0</v>
          </cell>
        </row>
        <row r="136">
          <cell r="BB136">
            <v>20</v>
          </cell>
        </row>
        <row r="136">
          <cell r="BQ136" t="str">
            <v>上海涵辕信息技术有限公司</v>
          </cell>
        </row>
        <row r="136">
          <cell r="CA136">
            <v>0</v>
          </cell>
          <cell r="CB136">
            <v>0</v>
          </cell>
          <cell r="CC136">
            <v>0</v>
          </cell>
          <cell r="CD136">
            <v>0</v>
          </cell>
          <cell r="CE136">
            <v>0</v>
          </cell>
          <cell r="CF136">
            <v>0</v>
          </cell>
          <cell r="CG136">
            <v>0</v>
          </cell>
          <cell r="CH136">
            <v>0</v>
          </cell>
          <cell r="CI136">
            <v>0</v>
          </cell>
          <cell r="CJ136">
            <v>0</v>
          </cell>
          <cell r="CK136">
            <v>0</v>
          </cell>
          <cell r="CL136">
            <v>0</v>
          </cell>
        </row>
        <row r="136">
          <cell r="DA136">
            <v>7.882</v>
          </cell>
          <cell r="DB136">
            <v>20</v>
          </cell>
          <cell r="DC136">
            <v>0</v>
          </cell>
          <cell r="DD136">
            <v>0</v>
          </cell>
          <cell r="DE136">
            <v>0</v>
          </cell>
          <cell r="DF136">
            <v>0</v>
          </cell>
          <cell r="DG136">
            <v>0</v>
          </cell>
          <cell r="DH136">
            <v>0</v>
          </cell>
          <cell r="DI136">
            <v>0</v>
          </cell>
          <cell r="DJ136">
            <v>0</v>
          </cell>
          <cell r="DK136">
            <v>0</v>
          </cell>
          <cell r="DL136">
            <v>0</v>
          </cell>
        </row>
        <row r="137">
          <cell r="A137">
            <v>133</v>
          </cell>
          <cell r="B137" t="str">
            <v>数字建造中心</v>
          </cell>
          <cell r="C137" t="str">
            <v>C0CJSJ-JC-T-2025110</v>
          </cell>
          <cell r="D137" t="str">
            <v>越高速低空安全智巡系统采购项目综合显示大屏系统定制开发服务</v>
          </cell>
          <cell r="E137">
            <v>20</v>
          </cell>
          <cell r="F137">
            <v>20</v>
          </cell>
          <cell r="G137">
            <v>20</v>
          </cell>
          <cell r="H137">
            <v>20</v>
          </cell>
          <cell r="I137">
            <v>1</v>
          </cell>
          <cell r="J137">
            <v>0.06</v>
          </cell>
        </row>
        <row r="137">
          <cell r="M137" t="str">
            <v>主导</v>
          </cell>
          <cell r="N137" t="str">
            <v>施林烽团队</v>
          </cell>
          <cell r="O137" t="str">
            <v>施林烽</v>
          </cell>
          <cell r="P137" t="str">
            <v>25已完结</v>
          </cell>
        </row>
        <row r="137">
          <cell r="T137">
            <v>20</v>
          </cell>
          <cell r="U137">
            <v>0</v>
          </cell>
          <cell r="V137">
            <v>0</v>
          </cell>
        </row>
        <row r="137">
          <cell r="AA137">
            <v>0</v>
          </cell>
          <cell r="AB137">
            <v>0</v>
          </cell>
          <cell r="AC137">
            <v>0</v>
          </cell>
          <cell r="AD137">
            <v>0</v>
          </cell>
          <cell r="AE137">
            <v>0</v>
          </cell>
          <cell r="AF137">
            <v>0</v>
          </cell>
          <cell r="AG137">
            <v>0</v>
          </cell>
          <cell r="AH137">
            <v>0</v>
          </cell>
          <cell r="AI137">
            <v>0</v>
          </cell>
          <cell r="AJ137">
            <v>0</v>
          </cell>
          <cell r="AK137">
            <v>0</v>
          </cell>
          <cell r="AL137">
            <v>0</v>
          </cell>
        </row>
        <row r="137">
          <cell r="AW137">
            <v>0</v>
          </cell>
          <cell r="AX137">
            <v>0</v>
          </cell>
          <cell r="AY137">
            <v>20</v>
          </cell>
          <cell r="AZ137">
            <v>20</v>
          </cell>
        </row>
        <row r="137">
          <cell r="BE137">
            <v>10</v>
          </cell>
        </row>
        <row r="137">
          <cell r="BQ137" t="str">
            <v>上海城建数字产业集团有限公司</v>
          </cell>
        </row>
        <row r="137">
          <cell r="CA137">
            <v>0</v>
          </cell>
          <cell r="CB137">
            <v>0</v>
          </cell>
          <cell r="CC137">
            <v>0</v>
          </cell>
          <cell r="CD137">
            <v>0</v>
          </cell>
          <cell r="CE137">
            <v>0</v>
          </cell>
          <cell r="CF137">
            <v>0</v>
          </cell>
          <cell r="CG137">
            <v>0</v>
          </cell>
          <cell r="CH137">
            <v>0</v>
          </cell>
          <cell r="CI137">
            <v>0</v>
          </cell>
          <cell r="CJ137">
            <v>0</v>
          </cell>
          <cell r="CK137">
            <v>0</v>
          </cell>
          <cell r="CL137">
            <v>0</v>
          </cell>
        </row>
        <row r="137">
          <cell r="DA137">
            <v>0</v>
          </cell>
          <cell r="DB137">
            <v>0</v>
          </cell>
          <cell r="DC137">
            <v>0</v>
          </cell>
          <cell r="DD137">
            <v>0</v>
          </cell>
          <cell r="DE137">
            <v>0</v>
          </cell>
          <cell r="DF137">
            <v>0</v>
          </cell>
          <cell r="DG137">
            <v>0</v>
          </cell>
          <cell r="DH137">
            <v>0</v>
          </cell>
          <cell r="DI137">
            <v>0</v>
          </cell>
          <cell r="DJ137">
            <v>0</v>
          </cell>
          <cell r="DK137">
            <v>0</v>
          </cell>
          <cell r="DL137">
            <v>0</v>
          </cell>
        </row>
        <row r="138">
          <cell r="A138">
            <v>134</v>
          </cell>
          <cell r="B138" t="str">
            <v>数字建造中心</v>
          </cell>
          <cell r="C138" t="str">
            <v>C0CJSJ-FW-T-2025138</v>
          </cell>
          <cell r="D138" t="str">
            <v>新加坡地铁盾构隧道检测数据平台</v>
          </cell>
          <cell r="E138">
            <v>142</v>
          </cell>
          <cell r="F138">
            <v>142</v>
          </cell>
          <cell r="G138">
            <v>142</v>
          </cell>
          <cell r="H138">
            <v>107</v>
          </cell>
          <cell r="I138">
            <v>0.753521126760563</v>
          </cell>
          <cell r="J138">
            <v>0.06</v>
          </cell>
        </row>
        <row r="138">
          <cell r="M138" t="str">
            <v>主导</v>
          </cell>
          <cell r="N138" t="str">
            <v>孔祥平团队</v>
          </cell>
          <cell r="O138" t="str">
            <v>张智伟</v>
          </cell>
          <cell r="P138" t="str">
            <v>在建</v>
          </cell>
        </row>
        <row r="138">
          <cell r="T138">
            <v>100</v>
          </cell>
          <cell r="U138">
            <v>0</v>
          </cell>
          <cell r="V138">
            <v>42</v>
          </cell>
        </row>
        <row r="138">
          <cell r="AH138">
            <v>42</v>
          </cell>
        </row>
        <row r="138">
          <cell r="AW138">
            <v>0</v>
          </cell>
          <cell r="AX138">
            <v>0</v>
          </cell>
          <cell r="AY138">
            <v>142</v>
          </cell>
          <cell r="AZ138">
            <v>100</v>
          </cell>
        </row>
        <row r="138">
          <cell r="BQ138" t="str">
            <v>城盾隧安地下工程有限公司</v>
          </cell>
        </row>
        <row r="138">
          <cell r="CA138">
            <v>0</v>
          </cell>
          <cell r="CB138">
            <v>0</v>
          </cell>
          <cell r="CC138">
            <v>0</v>
          </cell>
          <cell r="CD138">
            <v>0</v>
          </cell>
          <cell r="CE138">
            <v>0</v>
          </cell>
          <cell r="CF138">
            <v>0</v>
          </cell>
          <cell r="CG138">
            <v>0</v>
          </cell>
          <cell r="CH138">
            <v>0</v>
          </cell>
          <cell r="CI138">
            <v>0</v>
          </cell>
          <cell r="CJ138">
            <v>0</v>
          </cell>
          <cell r="CK138">
            <v>0</v>
          </cell>
          <cell r="CL138">
            <v>0</v>
          </cell>
        </row>
        <row r="138">
          <cell r="DA138">
            <v>0</v>
          </cell>
          <cell r="DB138">
            <v>0</v>
          </cell>
          <cell r="DC138">
            <v>0</v>
          </cell>
          <cell r="DD138">
            <v>0</v>
          </cell>
          <cell r="DE138">
            <v>0</v>
          </cell>
          <cell r="DF138">
            <v>0</v>
          </cell>
          <cell r="DG138">
            <v>0</v>
          </cell>
          <cell r="DH138">
            <v>0</v>
          </cell>
          <cell r="DI138">
            <v>0</v>
          </cell>
          <cell r="DJ138">
            <v>0</v>
          </cell>
          <cell r="DK138">
            <v>0</v>
          </cell>
          <cell r="DL138">
            <v>0</v>
          </cell>
        </row>
        <row r="139">
          <cell r="A139">
            <v>135</v>
          </cell>
          <cell r="B139" t="str">
            <v>数字建造中心</v>
          </cell>
          <cell r="C139" t="str">
            <v>C0CJSJ-JCCG-T-2025107</v>
          </cell>
          <cell r="D139" t="str">
            <v>常州地铁应急管理系统开发服务项目</v>
          </cell>
          <cell r="E139">
            <v>130</v>
          </cell>
          <cell r="F139">
            <v>130</v>
          </cell>
          <cell r="G139">
            <v>130</v>
          </cell>
          <cell r="H139">
            <v>65</v>
          </cell>
          <cell r="I139">
            <v>0.5</v>
          </cell>
          <cell r="J139">
            <v>0.06</v>
          </cell>
        </row>
        <row r="139">
          <cell r="M139" t="str">
            <v>主导</v>
          </cell>
          <cell r="N139" t="str">
            <v>史菁霞团队</v>
          </cell>
          <cell r="O139" t="str">
            <v>卢学文</v>
          </cell>
          <cell r="P139" t="str">
            <v>25已完结</v>
          </cell>
        </row>
        <row r="139">
          <cell r="T139">
            <v>130</v>
          </cell>
          <cell r="U139">
            <v>0</v>
          </cell>
          <cell r="V139">
            <v>0</v>
          </cell>
        </row>
        <row r="139">
          <cell r="AA139">
            <v>0</v>
          </cell>
        </row>
        <row r="139">
          <cell r="AC139">
            <v>0</v>
          </cell>
          <cell r="AD139">
            <v>0</v>
          </cell>
          <cell r="AE139">
            <v>0</v>
          </cell>
          <cell r="AF139">
            <v>0</v>
          </cell>
          <cell r="AG139">
            <v>0</v>
          </cell>
          <cell r="AH139">
            <v>0</v>
          </cell>
          <cell r="AI139">
            <v>0</v>
          </cell>
          <cell r="AJ139">
            <v>0</v>
          </cell>
          <cell r="AK139">
            <v>0</v>
          </cell>
          <cell r="AL139">
            <v>0</v>
          </cell>
        </row>
        <row r="139">
          <cell r="AW139">
            <v>0</v>
          </cell>
          <cell r="AX139">
            <v>0</v>
          </cell>
          <cell r="AY139">
            <v>130</v>
          </cell>
          <cell r="AZ139">
            <v>130</v>
          </cell>
        </row>
        <row r="139">
          <cell r="BQ139" t="str">
            <v>城盾隧安地下工程有限公司</v>
          </cell>
        </row>
        <row r="139">
          <cell r="CA139">
            <v>0</v>
          </cell>
          <cell r="CB139">
            <v>0</v>
          </cell>
          <cell r="CC139">
            <v>0</v>
          </cell>
          <cell r="CD139">
            <v>0</v>
          </cell>
          <cell r="CE139">
            <v>0</v>
          </cell>
          <cell r="CF139">
            <v>0</v>
          </cell>
          <cell r="CG139">
            <v>0</v>
          </cell>
          <cell r="CH139">
            <v>0</v>
          </cell>
          <cell r="CI139">
            <v>0</v>
          </cell>
          <cell r="CJ139">
            <v>0</v>
          </cell>
          <cell r="CK139">
            <v>0</v>
          </cell>
          <cell r="CL139">
            <v>0</v>
          </cell>
        </row>
        <row r="139">
          <cell r="DA139">
            <v>0</v>
          </cell>
          <cell r="DB139">
            <v>0</v>
          </cell>
          <cell r="DC139">
            <v>0</v>
          </cell>
          <cell r="DD139">
            <v>0</v>
          </cell>
          <cell r="DE139">
            <v>0</v>
          </cell>
          <cell r="DF139">
            <v>0</v>
          </cell>
          <cell r="DG139">
            <v>0</v>
          </cell>
          <cell r="DH139">
            <v>0</v>
          </cell>
          <cell r="DI139">
            <v>0</v>
          </cell>
          <cell r="DJ139">
            <v>0</v>
          </cell>
          <cell r="DK139">
            <v>0</v>
          </cell>
          <cell r="DL139">
            <v>0</v>
          </cell>
        </row>
        <row r="140">
          <cell r="A140">
            <v>136</v>
          </cell>
          <cell r="B140" t="str">
            <v>数字建造中心</v>
          </cell>
          <cell r="C140" t="str">
            <v>C0CJSJ-FW-T-2025090</v>
          </cell>
          <cell r="D140" t="str">
            <v>嘉兴铁投集团建设一体化全过程管控平台信创改造</v>
          </cell>
          <cell r="E140">
            <v>19.2</v>
          </cell>
          <cell r="F140">
            <v>19.2</v>
          </cell>
          <cell r="G140">
            <v>19.2</v>
          </cell>
          <cell r="H140">
            <v>19.2</v>
          </cell>
          <cell r="I140">
            <v>1</v>
          </cell>
          <cell r="J140">
            <v>0.06</v>
          </cell>
        </row>
        <row r="140">
          <cell r="M140" t="str">
            <v>主导</v>
          </cell>
          <cell r="N140">
            <v>0</v>
          </cell>
          <cell r="O140" t="str">
            <v>余梦媛</v>
          </cell>
          <cell r="P140" t="str">
            <v>25已完结</v>
          </cell>
        </row>
        <row r="140">
          <cell r="T140">
            <v>19.2</v>
          </cell>
          <cell r="U140">
            <v>0</v>
          </cell>
          <cell r="V140">
            <v>0</v>
          </cell>
        </row>
        <row r="140">
          <cell r="AA140">
            <v>0</v>
          </cell>
          <cell r="AB140">
            <v>0</v>
          </cell>
          <cell r="AC140">
            <v>0</v>
          </cell>
          <cell r="AD140">
            <v>0</v>
          </cell>
          <cell r="AE140">
            <v>0</v>
          </cell>
          <cell r="AF140">
            <v>0</v>
          </cell>
          <cell r="AG140">
            <v>0</v>
          </cell>
          <cell r="AH140">
            <v>0</v>
          </cell>
          <cell r="AI140">
            <v>0</v>
          </cell>
          <cell r="AJ140">
            <v>0</v>
          </cell>
          <cell r="AK140">
            <v>0</v>
          </cell>
          <cell r="AL140">
            <v>0</v>
          </cell>
        </row>
        <row r="140">
          <cell r="AW140">
            <v>0</v>
          </cell>
          <cell r="AX140">
            <v>0</v>
          </cell>
          <cell r="AY140">
            <v>19.2</v>
          </cell>
          <cell r="AZ140">
            <v>19.2</v>
          </cell>
        </row>
        <row r="140">
          <cell r="BQ140" t="str">
            <v>上海市城市建设设计研究总院（集团）有限公司</v>
          </cell>
        </row>
        <row r="140">
          <cell r="CA140">
            <v>0</v>
          </cell>
          <cell r="CB140">
            <v>0</v>
          </cell>
          <cell r="CC140">
            <v>0</v>
          </cell>
          <cell r="CD140">
            <v>0</v>
          </cell>
          <cell r="CE140">
            <v>0</v>
          </cell>
          <cell r="CF140">
            <v>0</v>
          </cell>
          <cell r="CG140">
            <v>0</v>
          </cell>
          <cell r="CH140">
            <v>0</v>
          </cell>
          <cell r="CI140">
            <v>0</v>
          </cell>
          <cell r="CJ140">
            <v>0</v>
          </cell>
          <cell r="CK140">
            <v>0</v>
          </cell>
          <cell r="CL140">
            <v>0</v>
          </cell>
        </row>
        <row r="140">
          <cell r="DA140">
            <v>0</v>
          </cell>
          <cell r="DB140">
            <v>0</v>
          </cell>
          <cell r="DC140">
            <v>0</v>
          </cell>
          <cell r="DD140">
            <v>0</v>
          </cell>
          <cell r="DE140">
            <v>0</v>
          </cell>
          <cell r="DF140">
            <v>0</v>
          </cell>
          <cell r="DG140">
            <v>0</v>
          </cell>
          <cell r="DH140">
            <v>0</v>
          </cell>
          <cell r="DI140">
            <v>0</v>
          </cell>
          <cell r="DJ140">
            <v>0</v>
          </cell>
          <cell r="DK140">
            <v>0</v>
          </cell>
          <cell r="DL140">
            <v>0</v>
          </cell>
        </row>
        <row r="141">
          <cell r="A141">
            <v>137</v>
          </cell>
          <cell r="B141" t="str">
            <v>数字建造中心</v>
          </cell>
          <cell r="C141" t="str">
            <v>SZJT202570006</v>
          </cell>
          <cell r="D141" t="str">
            <v>S457新港至南陵界一级公路改建工程智慧工地信息化项目</v>
          </cell>
          <cell r="E141">
            <v>129.3333</v>
          </cell>
          <cell r="F141">
            <v>129.3333</v>
          </cell>
          <cell r="G141">
            <v>129.3333</v>
          </cell>
          <cell r="H141">
            <v>31.3333</v>
          </cell>
          <cell r="I141">
            <v>0.242267845945321</v>
          </cell>
          <cell r="J141">
            <v>0.06</v>
          </cell>
        </row>
        <row r="141">
          <cell r="M141" t="str">
            <v>主导</v>
          </cell>
          <cell r="N141">
            <v>0</v>
          </cell>
          <cell r="O141" t="str">
            <v>施林烽</v>
          </cell>
          <cell r="P141" t="str">
            <v>在建</v>
          </cell>
        </row>
        <row r="141">
          <cell r="T141">
            <v>92.923306</v>
          </cell>
          <cell r="U141">
            <v>0</v>
          </cell>
          <cell r="V141">
            <v>36.409994</v>
          </cell>
        </row>
        <row r="141">
          <cell r="AF141">
            <v>36.409994</v>
          </cell>
        </row>
        <row r="141">
          <cell r="AW141">
            <v>0</v>
          </cell>
          <cell r="AX141">
            <v>0</v>
          </cell>
          <cell r="AY141">
            <v>129.3333</v>
          </cell>
          <cell r="AZ141">
            <v>92.923306</v>
          </cell>
        </row>
        <row r="141">
          <cell r="BD141">
            <v>64.66665</v>
          </cell>
        </row>
        <row r="141">
          <cell r="BQ141" t="str">
            <v>中交路建（芜湖）城市发展有限公司</v>
          </cell>
        </row>
        <row r="141">
          <cell r="CA141">
            <v>0</v>
          </cell>
          <cell r="CB141">
            <v>0</v>
          </cell>
          <cell r="CC141">
            <v>0</v>
          </cell>
          <cell r="CD141">
            <v>0</v>
          </cell>
          <cell r="CE141">
            <v>0</v>
          </cell>
          <cell r="CF141">
            <v>0</v>
          </cell>
          <cell r="CG141">
            <v>0</v>
          </cell>
          <cell r="CH141">
            <v>0</v>
          </cell>
          <cell r="CI141">
            <v>0</v>
          </cell>
          <cell r="CJ141">
            <v>0</v>
          </cell>
          <cell r="CK141">
            <v>0</v>
          </cell>
          <cell r="CL141">
            <v>0</v>
          </cell>
        </row>
        <row r="141">
          <cell r="DA141">
            <v>0</v>
          </cell>
          <cell r="DB141">
            <v>0</v>
          </cell>
          <cell r="DC141">
            <v>0</v>
          </cell>
          <cell r="DD141">
            <v>0</v>
          </cell>
          <cell r="DE141">
            <v>0</v>
          </cell>
          <cell r="DF141">
            <v>0</v>
          </cell>
          <cell r="DG141">
            <v>0</v>
          </cell>
          <cell r="DH141">
            <v>0</v>
          </cell>
          <cell r="DI141">
            <v>0</v>
          </cell>
          <cell r="DJ141">
            <v>0</v>
          </cell>
          <cell r="DK141">
            <v>0</v>
          </cell>
          <cell r="DL141">
            <v>0</v>
          </cell>
        </row>
        <row r="142">
          <cell r="A142">
            <v>138</v>
          </cell>
          <cell r="B142" t="str">
            <v>数字建造中心</v>
          </cell>
          <cell r="C142" t="str">
            <v>C0CJSJ-FW-T-2025139</v>
          </cell>
          <cell r="D142" t="str">
            <v>城建投资数字化转型建设服务框架协议</v>
          </cell>
          <cell r="E142">
            <v>3200</v>
          </cell>
          <cell r="F142">
            <v>3200</v>
          </cell>
          <cell r="G142">
            <v>3200</v>
          </cell>
          <cell r="H142">
            <v>1864.5</v>
          </cell>
          <cell r="I142">
            <v>0.58265625</v>
          </cell>
          <cell r="J142">
            <v>0.06</v>
          </cell>
        </row>
        <row r="142">
          <cell r="M142" t="str">
            <v>主导</v>
          </cell>
          <cell r="N142" t="str">
            <v>孔祥平团队</v>
          </cell>
          <cell r="O142" t="str">
            <v>孔祥平</v>
          </cell>
          <cell r="P142" t="str">
            <v>在建</v>
          </cell>
        </row>
        <row r="142">
          <cell r="T142">
            <v>1500</v>
          </cell>
          <cell r="U142">
            <v>0</v>
          </cell>
          <cell r="V142">
            <v>1700</v>
          </cell>
        </row>
        <row r="142">
          <cell r="AW142">
            <v>0</v>
          </cell>
          <cell r="AX142">
            <v>0</v>
          </cell>
          <cell r="AY142">
            <v>3200</v>
          </cell>
          <cell r="AZ142">
            <v>1500</v>
          </cell>
        </row>
        <row r="142">
          <cell r="BQ142" t="str">
            <v>上海城建投资发展有限公司</v>
          </cell>
        </row>
        <row r="142">
          <cell r="CA142">
            <v>0</v>
          </cell>
          <cell r="CB142">
            <v>0</v>
          </cell>
          <cell r="CC142">
            <v>0</v>
          </cell>
          <cell r="CD142">
            <v>0</v>
          </cell>
          <cell r="CE142">
            <v>0</v>
          </cell>
          <cell r="CF142">
            <v>0</v>
          </cell>
          <cell r="CG142">
            <v>0</v>
          </cell>
          <cell r="CH142">
            <v>0</v>
          </cell>
          <cell r="CI142">
            <v>0</v>
          </cell>
          <cell r="CJ142">
            <v>0</v>
          </cell>
          <cell r="CK142">
            <v>0</v>
          </cell>
          <cell r="CL142">
            <v>0</v>
          </cell>
        </row>
        <row r="142">
          <cell r="DA142">
            <v>0</v>
          </cell>
          <cell r="DB142">
            <v>0</v>
          </cell>
          <cell r="DC142">
            <v>0</v>
          </cell>
          <cell r="DD142">
            <v>0</v>
          </cell>
          <cell r="DE142">
            <v>0</v>
          </cell>
          <cell r="DF142">
            <v>0</v>
          </cell>
          <cell r="DG142">
            <v>0</v>
          </cell>
          <cell r="DH142">
            <v>0</v>
          </cell>
          <cell r="DI142">
            <v>0</v>
          </cell>
          <cell r="DJ142">
            <v>0</v>
          </cell>
          <cell r="DK142">
            <v>0</v>
          </cell>
          <cell r="DL142">
            <v>0</v>
          </cell>
        </row>
        <row r="143">
          <cell r="A143">
            <v>139</v>
          </cell>
          <cell r="B143" t="str">
            <v>数字建造中心</v>
          </cell>
          <cell r="C143" t="str">
            <v>C0CJSJ--T-2025103</v>
          </cell>
          <cell r="D143" t="str">
            <v>嘉兴至枫南市域铁路七星车辆段一体化全过程管控平台实施与服务</v>
          </cell>
          <cell r="E143">
            <v>50.218</v>
          </cell>
          <cell r="F143">
            <v>50.218</v>
          </cell>
          <cell r="G143">
            <v>50.218</v>
          </cell>
          <cell r="H143">
            <v>42.218</v>
          </cell>
          <cell r="I143">
            <v>0.84069457166753</v>
          </cell>
          <cell r="J143">
            <v>0.06</v>
          </cell>
        </row>
        <row r="143">
          <cell r="M143" t="str">
            <v>主导</v>
          </cell>
          <cell r="N143">
            <v>0</v>
          </cell>
          <cell r="O143" t="str">
            <v>余梦媛</v>
          </cell>
          <cell r="P143" t="str">
            <v>25已完结</v>
          </cell>
        </row>
        <row r="143">
          <cell r="T143">
            <v>50.218</v>
          </cell>
          <cell r="U143">
            <v>0</v>
          </cell>
          <cell r="V143">
            <v>0</v>
          </cell>
        </row>
        <row r="143">
          <cell r="AA143">
            <v>0</v>
          </cell>
          <cell r="AB143">
            <v>0</v>
          </cell>
          <cell r="AC143">
            <v>0</v>
          </cell>
          <cell r="AD143">
            <v>0</v>
          </cell>
          <cell r="AE143">
            <v>0</v>
          </cell>
          <cell r="AF143">
            <v>0</v>
          </cell>
          <cell r="AG143">
            <v>0</v>
          </cell>
          <cell r="AH143">
            <v>0</v>
          </cell>
          <cell r="AI143">
            <v>0</v>
          </cell>
          <cell r="AJ143">
            <v>0</v>
          </cell>
          <cell r="AK143">
            <v>0</v>
          </cell>
          <cell r="AL143">
            <v>0</v>
          </cell>
        </row>
        <row r="143">
          <cell r="AW143">
            <v>0</v>
          </cell>
          <cell r="AX143">
            <v>0</v>
          </cell>
          <cell r="AY143">
            <v>50.218</v>
          </cell>
          <cell r="AZ143">
            <v>50.218</v>
          </cell>
        </row>
        <row r="143">
          <cell r="BQ143" t="str">
            <v>上海市城市建设设计研究总院（集团）有限公司</v>
          </cell>
        </row>
        <row r="143">
          <cell r="CA143">
            <v>0</v>
          </cell>
          <cell r="CB143">
            <v>0</v>
          </cell>
          <cell r="CC143">
            <v>0</v>
          </cell>
          <cell r="CD143">
            <v>0</v>
          </cell>
          <cell r="CE143">
            <v>0</v>
          </cell>
          <cell r="CF143">
            <v>0</v>
          </cell>
          <cell r="CG143">
            <v>0</v>
          </cell>
          <cell r="CH143">
            <v>0</v>
          </cell>
          <cell r="CI143">
            <v>0</v>
          </cell>
          <cell r="CJ143">
            <v>0</v>
          </cell>
          <cell r="CK143">
            <v>0</v>
          </cell>
          <cell r="CL143">
            <v>0</v>
          </cell>
        </row>
        <row r="143">
          <cell r="DA143">
            <v>0</v>
          </cell>
          <cell r="DB143">
            <v>0</v>
          </cell>
          <cell r="DC143">
            <v>0</v>
          </cell>
          <cell r="DD143">
            <v>0</v>
          </cell>
          <cell r="DE143">
            <v>0</v>
          </cell>
          <cell r="DF143">
            <v>0</v>
          </cell>
          <cell r="DG143">
            <v>0</v>
          </cell>
          <cell r="DH143">
            <v>0</v>
          </cell>
          <cell r="DI143">
            <v>0</v>
          </cell>
          <cell r="DJ143">
            <v>0</v>
          </cell>
          <cell r="DK143">
            <v>0</v>
          </cell>
          <cell r="DL143">
            <v>0</v>
          </cell>
        </row>
        <row r="144">
          <cell r="A144">
            <v>140</v>
          </cell>
          <cell r="B144" t="str">
            <v>数字建造中心</v>
          </cell>
          <cell r="C144" t="str">
            <v>C0CJSJ-FW-T-2025129</v>
          </cell>
          <cell r="D144" t="str">
            <v>2025年水务工程重要隐蔽（关键部位）综合管控项目</v>
          </cell>
          <cell r="E144">
            <v>33.6072</v>
          </cell>
          <cell r="F144">
            <v>33.6072</v>
          </cell>
          <cell r="G144">
            <v>33.6072</v>
          </cell>
          <cell r="H144">
            <v>19.1072</v>
          </cell>
          <cell r="I144">
            <v>0.56854483563046</v>
          </cell>
          <cell r="J144">
            <v>0.06</v>
          </cell>
        </row>
        <row r="144">
          <cell r="M144" t="str">
            <v>主导</v>
          </cell>
          <cell r="N144" t="str">
            <v>史菁霞团队</v>
          </cell>
          <cell r="O144" t="str">
            <v>袁超</v>
          </cell>
          <cell r="P144" t="str">
            <v>25已完结</v>
          </cell>
        </row>
        <row r="144">
          <cell r="T144">
            <v>33.6072</v>
          </cell>
          <cell r="U144">
            <v>0</v>
          </cell>
          <cell r="V144">
            <v>0</v>
          </cell>
        </row>
        <row r="144">
          <cell r="AA144">
            <v>0</v>
          </cell>
        </row>
        <row r="144">
          <cell r="AC144">
            <v>0</v>
          </cell>
          <cell r="AD144">
            <v>0</v>
          </cell>
          <cell r="AE144">
            <v>0</v>
          </cell>
          <cell r="AF144">
            <v>0</v>
          </cell>
          <cell r="AG144">
            <v>0</v>
          </cell>
          <cell r="AH144">
            <v>0</v>
          </cell>
          <cell r="AI144">
            <v>0</v>
          </cell>
          <cell r="AJ144">
            <v>0</v>
          </cell>
          <cell r="AK144">
            <v>0</v>
          </cell>
          <cell r="AL144">
            <v>0</v>
          </cell>
        </row>
        <row r="144">
          <cell r="AW144">
            <v>0</v>
          </cell>
          <cell r="AX144">
            <v>0</v>
          </cell>
          <cell r="AY144">
            <v>33.6072</v>
          </cell>
          <cell r="AZ144">
            <v>33.6072</v>
          </cell>
        </row>
        <row r="144">
          <cell r="BD144">
            <v>33.6072</v>
          </cell>
        </row>
        <row r="144">
          <cell r="BQ144" t="str">
            <v>上海城建数字产业集团有限公司</v>
          </cell>
        </row>
        <row r="144">
          <cell r="CA144">
            <v>0</v>
          </cell>
          <cell r="CB144">
            <v>0</v>
          </cell>
          <cell r="CC144">
            <v>0</v>
          </cell>
          <cell r="CD144">
            <v>0</v>
          </cell>
          <cell r="CE144">
            <v>0</v>
          </cell>
          <cell r="CF144">
            <v>0</v>
          </cell>
          <cell r="CG144">
            <v>0</v>
          </cell>
          <cell r="CH144">
            <v>0</v>
          </cell>
          <cell r="CI144">
            <v>0</v>
          </cell>
          <cell r="CJ144">
            <v>0</v>
          </cell>
          <cell r="CK144">
            <v>0</v>
          </cell>
          <cell r="CL144">
            <v>0</v>
          </cell>
        </row>
        <row r="144">
          <cell r="DA144">
            <v>0</v>
          </cell>
          <cell r="DB144">
            <v>0</v>
          </cell>
          <cell r="DC144">
            <v>0</v>
          </cell>
          <cell r="DD144">
            <v>0</v>
          </cell>
          <cell r="DE144">
            <v>0</v>
          </cell>
          <cell r="DF144">
            <v>0</v>
          </cell>
          <cell r="DG144">
            <v>0</v>
          </cell>
          <cell r="DH144">
            <v>0</v>
          </cell>
          <cell r="DI144">
            <v>0</v>
          </cell>
          <cell r="DJ144">
            <v>0</v>
          </cell>
          <cell r="DK144">
            <v>0</v>
          </cell>
          <cell r="DL144">
            <v>0</v>
          </cell>
        </row>
        <row r="145">
          <cell r="A145">
            <v>141</v>
          </cell>
          <cell r="B145" t="str">
            <v>数字建造中心</v>
          </cell>
          <cell r="C145" t="str">
            <v>C0CJSJ-FW-T-2026001</v>
          </cell>
          <cell r="D145" t="str">
            <v>上海示范区线工程SFQSG-12标智慧工地项目</v>
          </cell>
          <cell r="E145">
            <v>46.2</v>
          </cell>
          <cell r="F145">
            <v>46.2</v>
          </cell>
          <cell r="G145">
            <v>46.2</v>
          </cell>
          <cell r="H145">
            <v>26.2</v>
          </cell>
          <cell r="I145">
            <v>0.567099567099567</v>
          </cell>
          <cell r="J145">
            <v>0.06</v>
          </cell>
        </row>
        <row r="145">
          <cell r="M145" t="str">
            <v>主导</v>
          </cell>
          <cell r="N145" t="str">
            <v>史菁霞团队</v>
          </cell>
          <cell r="O145" t="str">
            <v>袁超</v>
          </cell>
          <cell r="P145" t="str">
            <v>26新签</v>
          </cell>
        </row>
        <row r="145">
          <cell r="T145">
            <v>0</v>
          </cell>
          <cell r="U145">
            <v>0</v>
          </cell>
          <cell r="V145">
            <v>46.2</v>
          </cell>
        </row>
        <row r="145">
          <cell r="AD145">
            <v>30.03</v>
          </cell>
        </row>
        <row r="145">
          <cell r="AW145">
            <v>0</v>
          </cell>
          <cell r="AX145">
            <v>30.38</v>
          </cell>
          <cell r="AY145">
            <v>15.82</v>
          </cell>
          <cell r="AZ145">
            <v>-30.38</v>
          </cell>
        </row>
        <row r="145">
          <cell r="BL145">
            <v>15.82</v>
          </cell>
        </row>
        <row r="145">
          <cell r="BQ145" t="str">
            <v>上海城建市政工程（集团）有限公司</v>
          </cell>
        </row>
        <row r="145">
          <cell r="CA145">
            <v>0</v>
          </cell>
          <cell r="CB145">
            <v>0</v>
          </cell>
          <cell r="CC145">
            <v>0</v>
          </cell>
          <cell r="CD145">
            <v>0</v>
          </cell>
          <cell r="CE145">
            <v>0</v>
          </cell>
          <cell r="CF145">
            <v>0</v>
          </cell>
          <cell r="CG145">
            <v>0</v>
          </cell>
          <cell r="CH145">
            <v>0</v>
          </cell>
          <cell r="CI145">
            <v>0</v>
          </cell>
          <cell r="CJ145">
            <v>0</v>
          </cell>
          <cell r="CK145">
            <v>0</v>
          </cell>
          <cell r="CL145">
            <v>0</v>
          </cell>
        </row>
        <row r="145">
          <cell r="DA145">
            <v>0</v>
          </cell>
          <cell r="DB145">
            <v>30.38</v>
          </cell>
          <cell r="DC145">
            <v>0</v>
          </cell>
          <cell r="DD145">
            <v>0</v>
          </cell>
          <cell r="DE145">
            <v>0</v>
          </cell>
          <cell r="DF145">
            <v>0</v>
          </cell>
          <cell r="DG145">
            <v>0</v>
          </cell>
          <cell r="DH145">
            <v>0</v>
          </cell>
          <cell r="DI145">
            <v>0</v>
          </cell>
          <cell r="DJ145">
            <v>0</v>
          </cell>
          <cell r="DK145">
            <v>0</v>
          </cell>
          <cell r="DL145">
            <v>0</v>
          </cell>
        </row>
        <row r="146">
          <cell r="A146">
            <v>142</v>
          </cell>
          <cell r="B146" t="str">
            <v>数字建造中心</v>
          </cell>
          <cell r="C146" t="str">
            <v>C0CJSJ-JCCG-T/W-2026003</v>
          </cell>
          <cell r="D146" t="str">
            <v>上海市示范区线工程SFQSG-10标智慧工地项目</v>
          </cell>
          <cell r="E146">
            <v>67.2</v>
          </cell>
          <cell r="F146">
            <v>67.2</v>
          </cell>
          <cell r="G146">
            <v>67.2</v>
          </cell>
          <cell r="H146">
            <v>51.2</v>
          </cell>
          <cell r="I146">
            <v>0.761904761904762</v>
          </cell>
          <cell r="J146">
            <v>0.0809249764557007</v>
          </cell>
        </row>
        <row r="146">
          <cell r="M146" t="str">
            <v>主导</v>
          </cell>
          <cell r="N146" t="str">
            <v>史菁霞团队</v>
          </cell>
          <cell r="O146" t="str">
            <v>谢复欣</v>
          </cell>
          <cell r="P146" t="str">
            <v>26新签</v>
          </cell>
        </row>
        <row r="146">
          <cell r="T146">
            <v>0</v>
          </cell>
          <cell r="U146">
            <v>0</v>
          </cell>
          <cell r="V146">
            <v>67.2</v>
          </cell>
        </row>
        <row r="146">
          <cell r="AI146">
            <v>67.2</v>
          </cell>
        </row>
        <row r="146">
          <cell r="AW146">
            <v>0</v>
          </cell>
          <cell r="AX146">
            <v>43.26</v>
          </cell>
          <cell r="AY146">
            <v>23.94</v>
          </cell>
          <cell r="AZ146">
            <v>-43.26</v>
          </cell>
        </row>
        <row r="146">
          <cell r="BQ146" t="str">
            <v>中铁十五局集团有限公司</v>
          </cell>
        </row>
        <row r="146">
          <cell r="CA146">
            <v>0</v>
          </cell>
          <cell r="CB146">
            <v>0</v>
          </cell>
          <cell r="CC146">
            <v>0</v>
          </cell>
          <cell r="CD146">
            <v>0</v>
          </cell>
          <cell r="CE146">
            <v>0</v>
          </cell>
          <cell r="CF146">
            <v>0</v>
          </cell>
          <cell r="CG146">
            <v>0</v>
          </cell>
          <cell r="CH146">
            <v>0</v>
          </cell>
          <cell r="CI146">
            <v>0</v>
          </cell>
          <cell r="CJ146">
            <v>0</v>
          </cell>
          <cell r="CK146">
            <v>0</v>
          </cell>
          <cell r="CL146">
            <v>0</v>
          </cell>
        </row>
        <row r="146">
          <cell r="DA146">
            <v>0</v>
          </cell>
          <cell r="DB146">
            <v>43.26</v>
          </cell>
          <cell r="DC146">
            <v>0</v>
          </cell>
          <cell r="DD146">
            <v>0</v>
          </cell>
          <cell r="DE146">
            <v>0</v>
          </cell>
          <cell r="DF146">
            <v>0</v>
          </cell>
          <cell r="DG146">
            <v>0</v>
          </cell>
          <cell r="DH146">
            <v>0</v>
          </cell>
          <cell r="DI146">
            <v>0</v>
          </cell>
          <cell r="DJ146">
            <v>0</v>
          </cell>
          <cell r="DK146">
            <v>0</v>
          </cell>
          <cell r="DL146">
            <v>0</v>
          </cell>
        </row>
        <row r="147">
          <cell r="A147">
            <v>143</v>
          </cell>
          <cell r="B147" t="str">
            <v>数字建造中心</v>
          </cell>
        </row>
        <row r="147">
          <cell r="CA147">
            <v>0</v>
          </cell>
          <cell r="CB147">
            <v>0</v>
          </cell>
          <cell r="CC147">
            <v>0</v>
          </cell>
          <cell r="CD147">
            <v>0</v>
          </cell>
          <cell r="CE147">
            <v>0</v>
          </cell>
          <cell r="CF147">
            <v>0</v>
          </cell>
          <cell r="CG147">
            <v>0</v>
          </cell>
          <cell r="CH147">
            <v>0</v>
          </cell>
          <cell r="CI147">
            <v>0</v>
          </cell>
          <cell r="CJ147">
            <v>0</v>
          </cell>
          <cell r="CK147">
            <v>0</v>
          </cell>
          <cell r="CL147">
            <v>0</v>
          </cell>
        </row>
        <row r="147">
          <cell r="DA147">
            <v>0</v>
          </cell>
          <cell r="DB147">
            <v>0</v>
          </cell>
          <cell r="DC147">
            <v>0</v>
          </cell>
          <cell r="DD147">
            <v>0</v>
          </cell>
          <cell r="DE147">
            <v>0</v>
          </cell>
          <cell r="DF147">
            <v>0</v>
          </cell>
          <cell r="DG147">
            <v>0</v>
          </cell>
          <cell r="DH147">
            <v>0</v>
          </cell>
          <cell r="DI147">
            <v>0</v>
          </cell>
          <cell r="DJ147">
            <v>0</v>
          </cell>
          <cell r="DK147">
            <v>0</v>
          </cell>
          <cell r="DL147">
            <v>0</v>
          </cell>
        </row>
        <row r="148">
          <cell r="A148">
            <v>144</v>
          </cell>
          <cell r="B148" t="str">
            <v>数字建造中心</v>
          </cell>
        </row>
        <row r="148">
          <cell r="CA148">
            <v>0</v>
          </cell>
          <cell r="CB148">
            <v>0</v>
          </cell>
          <cell r="CC148">
            <v>0</v>
          </cell>
          <cell r="CD148">
            <v>0</v>
          </cell>
          <cell r="CE148">
            <v>0</v>
          </cell>
          <cell r="CF148">
            <v>0</v>
          </cell>
          <cell r="CG148">
            <v>0</v>
          </cell>
          <cell r="CH148">
            <v>0</v>
          </cell>
          <cell r="CI148">
            <v>0</v>
          </cell>
          <cell r="CJ148">
            <v>0</v>
          </cell>
          <cell r="CK148">
            <v>0</v>
          </cell>
          <cell r="CL148">
            <v>0</v>
          </cell>
        </row>
        <row r="148">
          <cell r="DA148">
            <v>0</v>
          </cell>
          <cell r="DB148">
            <v>0</v>
          </cell>
          <cell r="DC148">
            <v>0</v>
          </cell>
          <cell r="DD148">
            <v>0</v>
          </cell>
          <cell r="DE148">
            <v>0</v>
          </cell>
          <cell r="DF148">
            <v>0</v>
          </cell>
          <cell r="DG148">
            <v>0</v>
          </cell>
          <cell r="DH148">
            <v>0</v>
          </cell>
          <cell r="DI148">
            <v>0</v>
          </cell>
          <cell r="DJ148">
            <v>0</v>
          </cell>
          <cell r="DK148">
            <v>0</v>
          </cell>
          <cell r="DL148">
            <v>0</v>
          </cell>
        </row>
        <row r="149">
          <cell r="A149">
            <v>145</v>
          </cell>
          <cell r="B149" t="str">
            <v>数字建造中心</v>
          </cell>
        </row>
        <row r="149">
          <cell r="CA149">
            <v>0</v>
          </cell>
          <cell r="CB149">
            <v>0</v>
          </cell>
          <cell r="CC149">
            <v>0</v>
          </cell>
          <cell r="CD149">
            <v>0</v>
          </cell>
          <cell r="CE149">
            <v>0</v>
          </cell>
          <cell r="CF149">
            <v>0</v>
          </cell>
          <cell r="CG149">
            <v>0</v>
          </cell>
          <cell r="CH149">
            <v>0</v>
          </cell>
          <cell r="CI149">
            <v>0</v>
          </cell>
          <cell r="CJ149">
            <v>0</v>
          </cell>
          <cell r="CK149">
            <v>0</v>
          </cell>
          <cell r="CL149">
            <v>0</v>
          </cell>
        </row>
        <row r="149">
          <cell r="DA149">
            <v>0</v>
          </cell>
          <cell r="DB149">
            <v>0</v>
          </cell>
          <cell r="DC149">
            <v>0</v>
          </cell>
          <cell r="DD149">
            <v>0</v>
          </cell>
          <cell r="DE149">
            <v>0</v>
          </cell>
          <cell r="DF149">
            <v>0</v>
          </cell>
          <cell r="DG149">
            <v>0</v>
          </cell>
          <cell r="DH149">
            <v>0</v>
          </cell>
          <cell r="DI149">
            <v>0</v>
          </cell>
          <cell r="DJ149">
            <v>0</v>
          </cell>
          <cell r="DK149">
            <v>0</v>
          </cell>
          <cell r="DL149">
            <v>0</v>
          </cell>
        </row>
        <row r="150">
          <cell r="A150">
            <v>146</v>
          </cell>
          <cell r="B150" t="str">
            <v>数字建造中心</v>
          </cell>
        </row>
        <row r="150">
          <cell r="CA150">
            <v>0</v>
          </cell>
          <cell r="CB150">
            <v>0</v>
          </cell>
          <cell r="CC150">
            <v>0</v>
          </cell>
          <cell r="CD150">
            <v>0</v>
          </cell>
          <cell r="CE150">
            <v>0</v>
          </cell>
          <cell r="CF150">
            <v>0</v>
          </cell>
          <cell r="CG150">
            <v>0</v>
          </cell>
          <cell r="CH150">
            <v>0</v>
          </cell>
          <cell r="CI150">
            <v>0</v>
          </cell>
          <cell r="CJ150">
            <v>0</v>
          </cell>
          <cell r="CK150">
            <v>0</v>
          </cell>
          <cell r="CL150">
            <v>0</v>
          </cell>
        </row>
        <row r="150">
          <cell r="DA150">
            <v>0</v>
          </cell>
          <cell r="DB150">
            <v>0</v>
          </cell>
          <cell r="DC150">
            <v>0</v>
          </cell>
          <cell r="DD150">
            <v>0</v>
          </cell>
          <cell r="DE150">
            <v>0</v>
          </cell>
          <cell r="DF150">
            <v>0</v>
          </cell>
          <cell r="DG150">
            <v>0</v>
          </cell>
          <cell r="DH150">
            <v>0</v>
          </cell>
          <cell r="DI150">
            <v>0</v>
          </cell>
          <cell r="DJ150">
            <v>0</v>
          </cell>
          <cell r="DK150">
            <v>0</v>
          </cell>
          <cell r="DL150">
            <v>0</v>
          </cell>
        </row>
        <row r="151">
          <cell r="A151">
            <v>147</v>
          </cell>
          <cell r="B151" t="str">
            <v>数字建造中心</v>
          </cell>
        </row>
        <row r="151">
          <cell r="CA151">
            <v>0</v>
          </cell>
          <cell r="CB151">
            <v>0</v>
          </cell>
          <cell r="CC151">
            <v>0</v>
          </cell>
          <cell r="CD151">
            <v>0</v>
          </cell>
          <cell r="CE151">
            <v>0</v>
          </cell>
          <cell r="CF151">
            <v>0</v>
          </cell>
          <cell r="CG151">
            <v>0</v>
          </cell>
          <cell r="CH151">
            <v>0</v>
          </cell>
          <cell r="CI151">
            <v>0</v>
          </cell>
          <cell r="CJ151">
            <v>0</v>
          </cell>
          <cell r="CK151">
            <v>0</v>
          </cell>
          <cell r="CL151">
            <v>0</v>
          </cell>
        </row>
        <row r="151">
          <cell r="DA151">
            <v>0</v>
          </cell>
          <cell r="DB151">
            <v>0</v>
          </cell>
          <cell r="DC151">
            <v>0</v>
          </cell>
          <cell r="DD151">
            <v>0</v>
          </cell>
          <cell r="DE151">
            <v>0</v>
          </cell>
          <cell r="DF151">
            <v>0</v>
          </cell>
          <cell r="DG151">
            <v>0</v>
          </cell>
          <cell r="DH151">
            <v>0</v>
          </cell>
          <cell r="DI151">
            <v>0</v>
          </cell>
          <cell r="DJ151">
            <v>0</v>
          </cell>
          <cell r="DK151">
            <v>0</v>
          </cell>
          <cell r="DL151">
            <v>0</v>
          </cell>
        </row>
        <row r="152">
          <cell r="A152">
            <v>148</v>
          </cell>
          <cell r="B152" t="str">
            <v>数字建造中心</v>
          </cell>
        </row>
        <row r="152">
          <cell r="CA152">
            <v>0</v>
          </cell>
          <cell r="CB152">
            <v>0</v>
          </cell>
          <cell r="CC152">
            <v>0</v>
          </cell>
          <cell r="CD152">
            <v>0</v>
          </cell>
          <cell r="CE152">
            <v>0</v>
          </cell>
          <cell r="CF152">
            <v>0</v>
          </cell>
          <cell r="CG152">
            <v>0</v>
          </cell>
          <cell r="CH152">
            <v>0</v>
          </cell>
          <cell r="CI152">
            <v>0</v>
          </cell>
          <cell r="CJ152">
            <v>0</v>
          </cell>
          <cell r="CK152">
            <v>0</v>
          </cell>
          <cell r="CL152">
            <v>0</v>
          </cell>
        </row>
        <row r="152">
          <cell r="DA152">
            <v>0</v>
          </cell>
          <cell r="DB152">
            <v>0</v>
          </cell>
          <cell r="DC152">
            <v>0</v>
          </cell>
          <cell r="DD152">
            <v>0</v>
          </cell>
          <cell r="DE152">
            <v>0</v>
          </cell>
          <cell r="DF152">
            <v>0</v>
          </cell>
          <cell r="DG152">
            <v>0</v>
          </cell>
          <cell r="DH152">
            <v>0</v>
          </cell>
          <cell r="DI152">
            <v>0</v>
          </cell>
          <cell r="DJ152">
            <v>0</v>
          </cell>
          <cell r="DK152">
            <v>0</v>
          </cell>
          <cell r="DL152">
            <v>0</v>
          </cell>
        </row>
        <row r="153">
          <cell r="A153">
            <v>149</v>
          </cell>
          <cell r="B153" t="str">
            <v>数字建造中心</v>
          </cell>
        </row>
        <row r="153">
          <cell r="CA153">
            <v>0</v>
          </cell>
          <cell r="CB153">
            <v>0</v>
          </cell>
          <cell r="CC153">
            <v>0</v>
          </cell>
          <cell r="CD153">
            <v>0</v>
          </cell>
          <cell r="CE153">
            <v>0</v>
          </cell>
          <cell r="CF153">
            <v>0</v>
          </cell>
          <cell r="CG153">
            <v>0</v>
          </cell>
          <cell r="CH153">
            <v>0</v>
          </cell>
          <cell r="CI153">
            <v>0</v>
          </cell>
          <cell r="CJ153">
            <v>0</v>
          </cell>
          <cell r="CK153">
            <v>0</v>
          </cell>
          <cell r="CL153">
            <v>0</v>
          </cell>
        </row>
        <row r="153">
          <cell r="DA153">
            <v>0</v>
          </cell>
          <cell r="DB153">
            <v>0</v>
          </cell>
          <cell r="DC153">
            <v>0</v>
          </cell>
          <cell r="DD153">
            <v>0</v>
          </cell>
          <cell r="DE153">
            <v>0</v>
          </cell>
          <cell r="DF153">
            <v>0</v>
          </cell>
          <cell r="DG153">
            <v>0</v>
          </cell>
          <cell r="DH153">
            <v>0</v>
          </cell>
          <cell r="DI153">
            <v>0</v>
          </cell>
          <cell r="DJ153">
            <v>0</v>
          </cell>
          <cell r="DK153">
            <v>0</v>
          </cell>
          <cell r="DL153">
            <v>0</v>
          </cell>
        </row>
        <row r="154">
          <cell r="A154">
            <v>150</v>
          </cell>
          <cell r="B154" t="str">
            <v>数字建造中心</v>
          </cell>
        </row>
        <row r="154">
          <cell r="CA154">
            <v>0</v>
          </cell>
          <cell r="CB154">
            <v>0</v>
          </cell>
          <cell r="CC154">
            <v>0</v>
          </cell>
          <cell r="CD154">
            <v>0</v>
          </cell>
          <cell r="CE154">
            <v>0</v>
          </cell>
          <cell r="CF154">
            <v>0</v>
          </cell>
          <cell r="CG154">
            <v>0</v>
          </cell>
          <cell r="CH154">
            <v>0</v>
          </cell>
          <cell r="CI154">
            <v>0</v>
          </cell>
          <cell r="CJ154">
            <v>0</v>
          </cell>
          <cell r="CK154">
            <v>0</v>
          </cell>
          <cell r="CL154">
            <v>0</v>
          </cell>
        </row>
        <row r="154">
          <cell r="DA154">
            <v>0</v>
          </cell>
          <cell r="DB154">
            <v>0</v>
          </cell>
          <cell r="DC154">
            <v>0</v>
          </cell>
          <cell r="DD154">
            <v>0</v>
          </cell>
          <cell r="DE154">
            <v>0</v>
          </cell>
          <cell r="DF154">
            <v>0</v>
          </cell>
          <cell r="DG154">
            <v>0</v>
          </cell>
          <cell r="DH154">
            <v>0</v>
          </cell>
          <cell r="DI154">
            <v>0</v>
          </cell>
          <cell r="DJ154">
            <v>0</v>
          </cell>
          <cell r="DK154">
            <v>0</v>
          </cell>
          <cell r="DL154">
            <v>0</v>
          </cell>
        </row>
        <row r="155">
          <cell r="A155">
            <v>151</v>
          </cell>
          <cell r="B155" t="str">
            <v>数字建造中心</v>
          </cell>
        </row>
        <row r="155">
          <cell r="CA155">
            <v>0</v>
          </cell>
          <cell r="CB155">
            <v>0</v>
          </cell>
          <cell r="CC155">
            <v>0</v>
          </cell>
          <cell r="CD155">
            <v>0</v>
          </cell>
          <cell r="CE155">
            <v>0</v>
          </cell>
          <cell r="CF155">
            <v>0</v>
          </cell>
          <cell r="CG155">
            <v>0</v>
          </cell>
          <cell r="CH155">
            <v>0</v>
          </cell>
          <cell r="CI155">
            <v>0</v>
          </cell>
          <cell r="CJ155">
            <v>0</v>
          </cell>
          <cell r="CK155">
            <v>0</v>
          </cell>
          <cell r="CL155">
            <v>0</v>
          </cell>
        </row>
        <row r="155">
          <cell r="DA155">
            <v>0</v>
          </cell>
          <cell r="DB155">
            <v>0</v>
          </cell>
          <cell r="DC155">
            <v>0</v>
          </cell>
          <cell r="DD155">
            <v>0</v>
          </cell>
          <cell r="DE155">
            <v>0</v>
          </cell>
          <cell r="DF155">
            <v>0</v>
          </cell>
          <cell r="DG155">
            <v>0</v>
          </cell>
          <cell r="DH155">
            <v>0</v>
          </cell>
          <cell r="DI155">
            <v>0</v>
          </cell>
          <cell r="DJ155">
            <v>0</v>
          </cell>
          <cell r="DK155">
            <v>0</v>
          </cell>
          <cell r="DL155">
            <v>0</v>
          </cell>
        </row>
        <row r="156">
          <cell r="A156">
            <v>152</v>
          </cell>
          <cell r="B156" t="str">
            <v>数字建造中心</v>
          </cell>
        </row>
        <row r="156">
          <cell r="CA156">
            <v>0</v>
          </cell>
          <cell r="CB156">
            <v>0</v>
          </cell>
          <cell r="CC156">
            <v>0</v>
          </cell>
          <cell r="CD156">
            <v>0</v>
          </cell>
          <cell r="CE156">
            <v>0</v>
          </cell>
          <cell r="CF156">
            <v>0</v>
          </cell>
          <cell r="CG156">
            <v>0</v>
          </cell>
          <cell r="CH156">
            <v>0</v>
          </cell>
          <cell r="CI156">
            <v>0</v>
          </cell>
          <cell r="CJ156">
            <v>0</v>
          </cell>
          <cell r="CK156">
            <v>0</v>
          </cell>
          <cell r="CL156">
            <v>0</v>
          </cell>
        </row>
        <row r="156">
          <cell r="DA156">
            <v>0</v>
          </cell>
          <cell r="DB156">
            <v>0</v>
          </cell>
          <cell r="DC156">
            <v>0</v>
          </cell>
          <cell r="DD156">
            <v>0</v>
          </cell>
          <cell r="DE156">
            <v>0</v>
          </cell>
          <cell r="DF156">
            <v>0</v>
          </cell>
          <cell r="DG156">
            <v>0</v>
          </cell>
          <cell r="DH156">
            <v>0</v>
          </cell>
          <cell r="DI156">
            <v>0</v>
          </cell>
          <cell r="DJ156">
            <v>0</v>
          </cell>
          <cell r="DK156">
            <v>0</v>
          </cell>
          <cell r="DL156">
            <v>0</v>
          </cell>
        </row>
        <row r="157">
          <cell r="CA157">
            <v>0</v>
          </cell>
          <cell r="CB157">
            <v>0</v>
          </cell>
          <cell r="CC157">
            <v>0</v>
          </cell>
          <cell r="CD157">
            <v>0</v>
          </cell>
          <cell r="CE157">
            <v>0</v>
          </cell>
          <cell r="CF157">
            <v>0</v>
          </cell>
          <cell r="CG157">
            <v>0</v>
          </cell>
          <cell r="CH157">
            <v>0</v>
          </cell>
          <cell r="CI157">
            <v>0</v>
          </cell>
          <cell r="CJ157">
            <v>0</v>
          </cell>
          <cell r="CK157">
            <v>0</v>
          </cell>
          <cell r="CL157">
            <v>0</v>
          </cell>
        </row>
        <row r="157">
          <cell r="DA157">
            <v>0</v>
          </cell>
          <cell r="DB157">
            <v>0</v>
          </cell>
          <cell r="DC157">
            <v>0</v>
          </cell>
          <cell r="DD157">
            <v>0</v>
          </cell>
          <cell r="DE157">
            <v>0</v>
          </cell>
          <cell r="DF157">
            <v>0</v>
          </cell>
          <cell r="DG157">
            <v>0</v>
          </cell>
          <cell r="DH157">
            <v>0</v>
          </cell>
          <cell r="DI157">
            <v>0</v>
          </cell>
          <cell r="DJ157">
            <v>0</v>
          </cell>
          <cell r="DK157">
            <v>0</v>
          </cell>
          <cell r="DL157">
            <v>0</v>
          </cell>
        </row>
        <row r="158">
          <cell r="CA158">
            <v>0</v>
          </cell>
          <cell r="CB158">
            <v>0</v>
          </cell>
          <cell r="CC158">
            <v>0</v>
          </cell>
          <cell r="CD158">
            <v>0</v>
          </cell>
          <cell r="CE158">
            <v>0</v>
          </cell>
          <cell r="CF158">
            <v>0</v>
          </cell>
          <cell r="CG158">
            <v>0</v>
          </cell>
          <cell r="CH158">
            <v>0</v>
          </cell>
          <cell r="CI158">
            <v>0</v>
          </cell>
          <cell r="CJ158">
            <v>0</v>
          </cell>
          <cell r="CK158">
            <v>0</v>
          </cell>
          <cell r="CL158">
            <v>0</v>
          </cell>
        </row>
        <row r="158">
          <cell r="DA158">
            <v>0</v>
          </cell>
          <cell r="DB158">
            <v>0</v>
          </cell>
          <cell r="DC158">
            <v>0</v>
          </cell>
          <cell r="DD158">
            <v>0</v>
          </cell>
          <cell r="DE158">
            <v>0</v>
          </cell>
          <cell r="DF158">
            <v>0</v>
          </cell>
          <cell r="DG158">
            <v>0</v>
          </cell>
          <cell r="DH158">
            <v>0</v>
          </cell>
          <cell r="DI158">
            <v>0</v>
          </cell>
          <cell r="DJ158">
            <v>0</v>
          </cell>
          <cell r="DK158">
            <v>0</v>
          </cell>
          <cell r="DL158">
            <v>0</v>
          </cell>
        </row>
        <row r="159">
          <cell r="CA159">
            <v>0</v>
          </cell>
          <cell r="CB159">
            <v>0</v>
          </cell>
          <cell r="CC159">
            <v>0</v>
          </cell>
          <cell r="CD159">
            <v>0</v>
          </cell>
          <cell r="CE159">
            <v>0</v>
          </cell>
          <cell r="CF159">
            <v>0</v>
          </cell>
          <cell r="CG159">
            <v>0</v>
          </cell>
          <cell r="CH159">
            <v>0</v>
          </cell>
          <cell r="CI159">
            <v>0</v>
          </cell>
          <cell r="CJ159">
            <v>0</v>
          </cell>
          <cell r="CK159">
            <v>0</v>
          </cell>
          <cell r="CL159">
            <v>0</v>
          </cell>
        </row>
        <row r="159">
          <cell r="DA159">
            <v>0</v>
          </cell>
          <cell r="DB159">
            <v>0</v>
          </cell>
          <cell r="DC159">
            <v>0</v>
          </cell>
          <cell r="DD159">
            <v>0</v>
          </cell>
          <cell r="DE159">
            <v>0</v>
          </cell>
          <cell r="DF159">
            <v>0</v>
          </cell>
          <cell r="DG159">
            <v>0</v>
          </cell>
          <cell r="DH159">
            <v>0</v>
          </cell>
          <cell r="DI159">
            <v>0</v>
          </cell>
          <cell r="DJ159">
            <v>0</v>
          </cell>
          <cell r="DK159">
            <v>0</v>
          </cell>
          <cell r="DL159">
            <v>0</v>
          </cell>
        </row>
        <row r="160">
          <cell r="CA160">
            <v>0</v>
          </cell>
          <cell r="CB160">
            <v>0</v>
          </cell>
          <cell r="CC160">
            <v>0</v>
          </cell>
          <cell r="CD160">
            <v>0</v>
          </cell>
          <cell r="CE160">
            <v>0</v>
          </cell>
          <cell r="CF160">
            <v>0</v>
          </cell>
          <cell r="CG160">
            <v>0</v>
          </cell>
          <cell r="CH160">
            <v>0</v>
          </cell>
          <cell r="CI160">
            <v>0</v>
          </cell>
          <cell r="CJ160">
            <v>0</v>
          </cell>
          <cell r="CK160">
            <v>0</v>
          </cell>
          <cell r="CL160">
            <v>0</v>
          </cell>
        </row>
        <row r="160">
          <cell r="DA160">
            <v>0</v>
          </cell>
          <cell r="DB160">
            <v>0</v>
          </cell>
          <cell r="DC160">
            <v>0</v>
          </cell>
          <cell r="DD160">
            <v>0</v>
          </cell>
          <cell r="DE160">
            <v>0</v>
          </cell>
          <cell r="DF160">
            <v>0</v>
          </cell>
          <cell r="DG160">
            <v>0</v>
          </cell>
          <cell r="DH160">
            <v>0</v>
          </cell>
          <cell r="DI160">
            <v>0</v>
          </cell>
          <cell r="DJ160">
            <v>0</v>
          </cell>
          <cell r="DK160">
            <v>0</v>
          </cell>
          <cell r="DL160">
            <v>0</v>
          </cell>
        </row>
        <row r="161">
          <cell r="CA161">
            <v>0</v>
          </cell>
          <cell r="CB161">
            <v>0</v>
          </cell>
          <cell r="CC161">
            <v>0</v>
          </cell>
          <cell r="CD161">
            <v>0</v>
          </cell>
          <cell r="CE161">
            <v>0</v>
          </cell>
          <cell r="CF161">
            <v>0</v>
          </cell>
          <cell r="CG161">
            <v>0</v>
          </cell>
          <cell r="CH161">
            <v>0</v>
          </cell>
          <cell r="CI161">
            <v>0</v>
          </cell>
          <cell r="CJ161">
            <v>0</v>
          </cell>
          <cell r="CK161">
            <v>0</v>
          </cell>
          <cell r="CL161">
            <v>0</v>
          </cell>
        </row>
        <row r="161">
          <cell r="DA161">
            <v>0</v>
          </cell>
          <cell r="DB161">
            <v>0</v>
          </cell>
          <cell r="DC161">
            <v>0</v>
          </cell>
          <cell r="DD161">
            <v>0</v>
          </cell>
          <cell r="DE161">
            <v>0</v>
          </cell>
          <cell r="DF161">
            <v>0</v>
          </cell>
          <cell r="DG161">
            <v>0</v>
          </cell>
          <cell r="DH161">
            <v>0</v>
          </cell>
          <cell r="DI161">
            <v>0</v>
          </cell>
          <cell r="DJ161">
            <v>0</v>
          </cell>
          <cell r="DK161">
            <v>0</v>
          </cell>
          <cell r="DL161">
            <v>0</v>
          </cell>
        </row>
        <row r="162">
          <cell r="CA162">
            <v>0</v>
          </cell>
          <cell r="CB162">
            <v>0</v>
          </cell>
          <cell r="CC162">
            <v>0</v>
          </cell>
          <cell r="CD162">
            <v>0</v>
          </cell>
          <cell r="CE162">
            <v>0</v>
          </cell>
          <cell r="CF162">
            <v>0</v>
          </cell>
          <cell r="CG162">
            <v>0</v>
          </cell>
          <cell r="CH162">
            <v>0</v>
          </cell>
          <cell r="CI162">
            <v>0</v>
          </cell>
          <cell r="CJ162">
            <v>0</v>
          </cell>
          <cell r="CK162">
            <v>0</v>
          </cell>
          <cell r="CL162">
            <v>0</v>
          </cell>
        </row>
        <row r="162">
          <cell r="DA162">
            <v>0</v>
          </cell>
          <cell r="DB162">
            <v>0</v>
          </cell>
          <cell r="DC162">
            <v>0</v>
          </cell>
          <cell r="DD162">
            <v>0</v>
          </cell>
          <cell r="DE162">
            <v>0</v>
          </cell>
          <cell r="DF162">
            <v>0</v>
          </cell>
          <cell r="DG162">
            <v>0</v>
          </cell>
          <cell r="DH162">
            <v>0</v>
          </cell>
          <cell r="DI162">
            <v>0</v>
          </cell>
          <cell r="DJ162">
            <v>0</v>
          </cell>
          <cell r="DK162">
            <v>0</v>
          </cell>
          <cell r="DL162">
            <v>0</v>
          </cell>
        </row>
        <row r="163">
          <cell r="CA163">
            <v>0</v>
          </cell>
          <cell r="CB163">
            <v>0</v>
          </cell>
          <cell r="CC163">
            <v>0</v>
          </cell>
          <cell r="CD163">
            <v>0</v>
          </cell>
          <cell r="CE163">
            <v>0</v>
          </cell>
          <cell r="CF163">
            <v>0</v>
          </cell>
          <cell r="CG163">
            <v>0</v>
          </cell>
          <cell r="CH163">
            <v>0</v>
          </cell>
          <cell r="CI163">
            <v>0</v>
          </cell>
          <cell r="CJ163">
            <v>0</v>
          </cell>
          <cell r="CK163">
            <v>0</v>
          </cell>
          <cell r="CL163">
            <v>0</v>
          </cell>
        </row>
        <row r="163">
          <cell r="DA163">
            <v>0</v>
          </cell>
          <cell r="DB163">
            <v>0</v>
          </cell>
          <cell r="DC163">
            <v>0</v>
          </cell>
          <cell r="DD163">
            <v>0</v>
          </cell>
          <cell r="DE163">
            <v>0</v>
          </cell>
          <cell r="DF163">
            <v>0</v>
          </cell>
          <cell r="DG163">
            <v>0</v>
          </cell>
          <cell r="DH163">
            <v>0</v>
          </cell>
          <cell r="DI163">
            <v>0</v>
          </cell>
          <cell r="DJ163">
            <v>0</v>
          </cell>
          <cell r="DK163">
            <v>0</v>
          </cell>
          <cell r="DL163">
            <v>0</v>
          </cell>
        </row>
        <row r="164">
          <cell r="CA164">
            <v>0</v>
          </cell>
          <cell r="CB164">
            <v>0</v>
          </cell>
          <cell r="CC164">
            <v>0</v>
          </cell>
          <cell r="CD164">
            <v>0</v>
          </cell>
          <cell r="CE164">
            <v>0</v>
          </cell>
          <cell r="CF164">
            <v>0</v>
          </cell>
          <cell r="CG164">
            <v>0</v>
          </cell>
          <cell r="CH164">
            <v>0</v>
          </cell>
          <cell r="CI164">
            <v>0</v>
          </cell>
          <cell r="CJ164">
            <v>0</v>
          </cell>
          <cell r="CK164">
            <v>0</v>
          </cell>
          <cell r="CL164">
            <v>0</v>
          </cell>
        </row>
        <row r="164">
          <cell r="DA164">
            <v>0</v>
          </cell>
          <cell r="DB164">
            <v>0</v>
          </cell>
          <cell r="DC164">
            <v>0</v>
          </cell>
          <cell r="DD164">
            <v>0</v>
          </cell>
          <cell r="DE164">
            <v>0</v>
          </cell>
          <cell r="DF164">
            <v>0</v>
          </cell>
          <cell r="DG164">
            <v>0</v>
          </cell>
          <cell r="DH164">
            <v>0</v>
          </cell>
          <cell r="DI164">
            <v>0</v>
          </cell>
          <cell r="DJ164">
            <v>0</v>
          </cell>
          <cell r="DK164">
            <v>0</v>
          </cell>
          <cell r="DL164">
            <v>0</v>
          </cell>
        </row>
        <row r="165">
          <cell r="CA165">
            <v>0</v>
          </cell>
          <cell r="CB165">
            <v>0</v>
          </cell>
          <cell r="CC165">
            <v>0</v>
          </cell>
          <cell r="CD165">
            <v>0</v>
          </cell>
          <cell r="CE165">
            <v>0</v>
          </cell>
          <cell r="CF165">
            <v>0</v>
          </cell>
          <cell r="CG165">
            <v>0</v>
          </cell>
          <cell r="CH165">
            <v>0</v>
          </cell>
          <cell r="CI165">
            <v>0</v>
          </cell>
          <cell r="CJ165">
            <v>0</v>
          </cell>
          <cell r="CK165">
            <v>0</v>
          </cell>
          <cell r="CL165">
            <v>0</v>
          </cell>
        </row>
        <row r="165">
          <cell r="DA165">
            <v>0</v>
          </cell>
          <cell r="DB165">
            <v>0</v>
          </cell>
          <cell r="DC165">
            <v>0</v>
          </cell>
          <cell r="DD165">
            <v>0</v>
          </cell>
          <cell r="DE165">
            <v>0</v>
          </cell>
          <cell r="DF165">
            <v>0</v>
          </cell>
          <cell r="DG165">
            <v>0</v>
          </cell>
          <cell r="DH165">
            <v>0</v>
          </cell>
          <cell r="DI165">
            <v>0</v>
          </cell>
          <cell r="DJ165">
            <v>0</v>
          </cell>
          <cell r="DK165">
            <v>0</v>
          </cell>
          <cell r="DL165">
            <v>0</v>
          </cell>
        </row>
        <row r="166">
          <cell r="CA166">
            <v>0</v>
          </cell>
          <cell r="CB166">
            <v>0</v>
          </cell>
          <cell r="CC166">
            <v>0</v>
          </cell>
          <cell r="CD166">
            <v>0</v>
          </cell>
          <cell r="CE166">
            <v>0</v>
          </cell>
          <cell r="CF166">
            <v>0</v>
          </cell>
          <cell r="CG166">
            <v>0</v>
          </cell>
          <cell r="CH166">
            <v>0</v>
          </cell>
          <cell r="CI166">
            <v>0</v>
          </cell>
          <cell r="CJ166">
            <v>0</v>
          </cell>
          <cell r="CK166">
            <v>0</v>
          </cell>
          <cell r="CL166">
            <v>0</v>
          </cell>
        </row>
        <row r="166">
          <cell r="DA166">
            <v>0</v>
          </cell>
          <cell r="DB166">
            <v>0</v>
          </cell>
          <cell r="DC166">
            <v>0</v>
          </cell>
          <cell r="DD166">
            <v>0</v>
          </cell>
          <cell r="DE166">
            <v>0</v>
          </cell>
          <cell r="DF166">
            <v>0</v>
          </cell>
          <cell r="DG166">
            <v>0</v>
          </cell>
          <cell r="DH166">
            <v>0</v>
          </cell>
          <cell r="DI166">
            <v>0</v>
          </cell>
          <cell r="DJ166">
            <v>0</v>
          </cell>
          <cell r="DK166">
            <v>0</v>
          </cell>
          <cell r="DL166">
            <v>0</v>
          </cell>
        </row>
        <row r="167">
          <cell r="CA167">
            <v>0</v>
          </cell>
          <cell r="CB167">
            <v>0</v>
          </cell>
          <cell r="CC167">
            <v>0</v>
          </cell>
          <cell r="CD167">
            <v>0</v>
          </cell>
          <cell r="CE167">
            <v>0</v>
          </cell>
          <cell r="CF167">
            <v>0</v>
          </cell>
          <cell r="CG167">
            <v>0</v>
          </cell>
          <cell r="CH167">
            <v>0</v>
          </cell>
          <cell r="CI167">
            <v>0</v>
          </cell>
          <cell r="CJ167">
            <v>0</v>
          </cell>
          <cell r="CK167">
            <v>0</v>
          </cell>
          <cell r="CL167">
            <v>0</v>
          </cell>
        </row>
        <row r="167">
          <cell r="DA167">
            <v>0</v>
          </cell>
          <cell r="DB167">
            <v>0</v>
          </cell>
          <cell r="DC167">
            <v>0</v>
          </cell>
          <cell r="DD167">
            <v>0</v>
          </cell>
          <cell r="DE167">
            <v>0</v>
          </cell>
          <cell r="DF167">
            <v>0</v>
          </cell>
          <cell r="DG167">
            <v>0</v>
          </cell>
          <cell r="DH167">
            <v>0</v>
          </cell>
          <cell r="DI167">
            <v>0</v>
          </cell>
          <cell r="DJ167">
            <v>0</v>
          </cell>
          <cell r="DK167">
            <v>0</v>
          </cell>
          <cell r="DL167">
            <v>0</v>
          </cell>
        </row>
        <row r="168">
          <cell r="CA168">
            <v>0</v>
          </cell>
          <cell r="CB168">
            <v>0</v>
          </cell>
          <cell r="CC168">
            <v>0</v>
          </cell>
          <cell r="CD168">
            <v>0</v>
          </cell>
          <cell r="CE168">
            <v>0</v>
          </cell>
          <cell r="CF168">
            <v>0</v>
          </cell>
          <cell r="CG168">
            <v>0</v>
          </cell>
          <cell r="CH168">
            <v>0</v>
          </cell>
          <cell r="CI168">
            <v>0</v>
          </cell>
          <cell r="CJ168">
            <v>0</v>
          </cell>
          <cell r="CK168">
            <v>0</v>
          </cell>
          <cell r="CL168">
            <v>0</v>
          </cell>
        </row>
        <row r="168">
          <cell r="DA168">
            <v>0</v>
          </cell>
          <cell r="DB168">
            <v>0</v>
          </cell>
          <cell r="DC168">
            <v>0</v>
          </cell>
          <cell r="DD168">
            <v>0</v>
          </cell>
          <cell r="DE168">
            <v>0</v>
          </cell>
          <cell r="DF168">
            <v>0</v>
          </cell>
          <cell r="DG168">
            <v>0</v>
          </cell>
          <cell r="DH168">
            <v>0</v>
          </cell>
          <cell r="DI168">
            <v>0</v>
          </cell>
          <cell r="DJ168">
            <v>0</v>
          </cell>
          <cell r="DK168">
            <v>0</v>
          </cell>
          <cell r="DL168">
            <v>0</v>
          </cell>
        </row>
        <row r="169">
          <cell r="CA169">
            <v>0</v>
          </cell>
          <cell r="CB169">
            <v>0</v>
          </cell>
          <cell r="CC169">
            <v>0</v>
          </cell>
          <cell r="CD169">
            <v>0</v>
          </cell>
          <cell r="CE169">
            <v>0</v>
          </cell>
          <cell r="CF169">
            <v>0</v>
          </cell>
          <cell r="CG169">
            <v>0</v>
          </cell>
          <cell r="CH169">
            <v>0</v>
          </cell>
          <cell r="CI169">
            <v>0</v>
          </cell>
          <cell r="CJ169">
            <v>0</v>
          </cell>
          <cell r="CK169">
            <v>0</v>
          </cell>
          <cell r="CL169">
            <v>0</v>
          </cell>
        </row>
        <row r="169">
          <cell r="DA169">
            <v>0</v>
          </cell>
          <cell r="DB169">
            <v>0</v>
          </cell>
          <cell r="DC169">
            <v>0</v>
          </cell>
          <cell r="DD169">
            <v>0</v>
          </cell>
          <cell r="DE169">
            <v>0</v>
          </cell>
          <cell r="DF169">
            <v>0</v>
          </cell>
          <cell r="DG169">
            <v>0</v>
          </cell>
          <cell r="DH169">
            <v>0</v>
          </cell>
          <cell r="DI169">
            <v>0</v>
          </cell>
          <cell r="DJ169">
            <v>0</v>
          </cell>
          <cell r="DK169">
            <v>0</v>
          </cell>
          <cell r="DL169">
            <v>0</v>
          </cell>
        </row>
        <row r="170">
          <cell r="CA170">
            <v>0</v>
          </cell>
          <cell r="CB170">
            <v>0</v>
          </cell>
          <cell r="CC170">
            <v>0</v>
          </cell>
          <cell r="CD170">
            <v>0</v>
          </cell>
          <cell r="CE170">
            <v>0</v>
          </cell>
          <cell r="CF170">
            <v>0</v>
          </cell>
          <cell r="CG170">
            <v>0</v>
          </cell>
          <cell r="CH170">
            <v>0</v>
          </cell>
          <cell r="CI170">
            <v>0</v>
          </cell>
          <cell r="CJ170">
            <v>0</v>
          </cell>
          <cell r="CK170">
            <v>0</v>
          </cell>
          <cell r="CL170">
            <v>0</v>
          </cell>
        </row>
        <row r="170">
          <cell r="DA170">
            <v>0</v>
          </cell>
          <cell r="DB170">
            <v>0</v>
          </cell>
          <cell r="DC170">
            <v>0</v>
          </cell>
          <cell r="DD170">
            <v>0</v>
          </cell>
          <cell r="DE170">
            <v>0</v>
          </cell>
          <cell r="DF170">
            <v>0</v>
          </cell>
          <cell r="DG170">
            <v>0</v>
          </cell>
          <cell r="DH170">
            <v>0</v>
          </cell>
          <cell r="DI170">
            <v>0</v>
          </cell>
          <cell r="DJ170">
            <v>0</v>
          </cell>
          <cell r="DK170">
            <v>0</v>
          </cell>
          <cell r="DL170">
            <v>0</v>
          </cell>
        </row>
        <row r="171">
          <cell r="CA171">
            <v>0</v>
          </cell>
          <cell r="CB171">
            <v>0</v>
          </cell>
          <cell r="CC171">
            <v>0</v>
          </cell>
          <cell r="CD171">
            <v>0</v>
          </cell>
          <cell r="CE171">
            <v>0</v>
          </cell>
          <cell r="CF171">
            <v>0</v>
          </cell>
          <cell r="CG171">
            <v>0</v>
          </cell>
          <cell r="CH171">
            <v>0</v>
          </cell>
          <cell r="CI171">
            <v>0</v>
          </cell>
          <cell r="CJ171">
            <v>0</v>
          </cell>
          <cell r="CK171">
            <v>0</v>
          </cell>
          <cell r="CL171">
            <v>0</v>
          </cell>
        </row>
        <row r="171">
          <cell r="DA171">
            <v>0</v>
          </cell>
          <cell r="DB171">
            <v>0</v>
          </cell>
          <cell r="DC171">
            <v>0</v>
          </cell>
          <cell r="DD171">
            <v>0</v>
          </cell>
          <cell r="DE171">
            <v>0</v>
          </cell>
          <cell r="DF171">
            <v>0</v>
          </cell>
          <cell r="DG171">
            <v>0</v>
          </cell>
          <cell r="DH171">
            <v>0</v>
          </cell>
          <cell r="DI171">
            <v>0</v>
          </cell>
          <cell r="DJ171">
            <v>0</v>
          </cell>
          <cell r="DK171">
            <v>0</v>
          </cell>
          <cell r="DL171">
            <v>0</v>
          </cell>
        </row>
        <row r="172">
          <cell r="CA172">
            <v>0</v>
          </cell>
          <cell r="CB172">
            <v>0</v>
          </cell>
          <cell r="CC172">
            <v>0</v>
          </cell>
          <cell r="CD172">
            <v>0</v>
          </cell>
          <cell r="CE172">
            <v>0</v>
          </cell>
          <cell r="CF172">
            <v>0</v>
          </cell>
          <cell r="CG172">
            <v>0</v>
          </cell>
          <cell r="CH172">
            <v>0</v>
          </cell>
          <cell r="CI172">
            <v>0</v>
          </cell>
          <cell r="CJ172">
            <v>0</v>
          </cell>
          <cell r="CK172">
            <v>0</v>
          </cell>
          <cell r="CL172">
            <v>0</v>
          </cell>
        </row>
        <row r="172">
          <cell r="DA172">
            <v>0</v>
          </cell>
          <cell r="DB172">
            <v>0</v>
          </cell>
          <cell r="DC172">
            <v>0</v>
          </cell>
          <cell r="DD172">
            <v>0</v>
          </cell>
          <cell r="DE172">
            <v>0</v>
          </cell>
          <cell r="DF172">
            <v>0</v>
          </cell>
          <cell r="DG172">
            <v>0</v>
          </cell>
          <cell r="DH172">
            <v>0</v>
          </cell>
          <cell r="DI172">
            <v>0</v>
          </cell>
          <cell r="DJ172">
            <v>0</v>
          </cell>
          <cell r="DK172">
            <v>0</v>
          </cell>
          <cell r="DL172">
            <v>0</v>
          </cell>
        </row>
        <row r="173">
          <cell r="CA173">
            <v>0</v>
          </cell>
          <cell r="CB173">
            <v>0</v>
          </cell>
          <cell r="CC173">
            <v>0</v>
          </cell>
          <cell r="CD173">
            <v>0</v>
          </cell>
          <cell r="CE173">
            <v>0</v>
          </cell>
          <cell r="CF173">
            <v>0</v>
          </cell>
          <cell r="CG173">
            <v>0</v>
          </cell>
          <cell r="CH173">
            <v>0</v>
          </cell>
          <cell r="CI173">
            <v>0</v>
          </cell>
          <cell r="CJ173">
            <v>0</v>
          </cell>
          <cell r="CK173">
            <v>0</v>
          </cell>
          <cell r="CL173">
            <v>0</v>
          </cell>
        </row>
        <row r="173">
          <cell r="DA173">
            <v>0</v>
          </cell>
          <cell r="DB173">
            <v>0</v>
          </cell>
          <cell r="DC173">
            <v>0</v>
          </cell>
          <cell r="DD173">
            <v>0</v>
          </cell>
          <cell r="DE173">
            <v>0</v>
          </cell>
          <cell r="DF173">
            <v>0</v>
          </cell>
          <cell r="DG173">
            <v>0</v>
          </cell>
          <cell r="DH173">
            <v>0</v>
          </cell>
          <cell r="DI173">
            <v>0</v>
          </cell>
          <cell r="DJ173">
            <v>0</v>
          </cell>
          <cell r="DK173">
            <v>0</v>
          </cell>
          <cell r="DL173">
            <v>0</v>
          </cell>
        </row>
        <row r="174">
          <cell r="CA174">
            <v>0</v>
          </cell>
          <cell r="CB174">
            <v>0</v>
          </cell>
          <cell r="CC174">
            <v>0</v>
          </cell>
          <cell r="CD174">
            <v>0</v>
          </cell>
          <cell r="CE174">
            <v>0</v>
          </cell>
          <cell r="CF174">
            <v>0</v>
          </cell>
          <cell r="CG174">
            <v>0</v>
          </cell>
          <cell r="CH174">
            <v>0</v>
          </cell>
          <cell r="CI174">
            <v>0</v>
          </cell>
          <cell r="CJ174">
            <v>0</v>
          </cell>
          <cell r="CK174">
            <v>0</v>
          </cell>
          <cell r="CL174">
            <v>0</v>
          </cell>
        </row>
        <row r="174">
          <cell r="DA174">
            <v>0</v>
          </cell>
          <cell r="DB174">
            <v>0</v>
          </cell>
          <cell r="DC174">
            <v>0</v>
          </cell>
          <cell r="DD174">
            <v>0</v>
          </cell>
          <cell r="DE174">
            <v>0</v>
          </cell>
          <cell r="DF174">
            <v>0</v>
          </cell>
          <cell r="DG174">
            <v>0</v>
          </cell>
          <cell r="DH174">
            <v>0</v>
          </cell>
          <cell r="DI174">
            <v>0</v>
          </cell>
          <cell r="DJ174">
            <v>0</v>
          </cell>
          <cell r="DK174">
            <v>0</v>
          </cell>
          <cell r="DL174">
            <v>0</v>
          </cell>
        </row>
        <row r="175">
          <cell r="CA175">
            <v>0</v>
          </cell>
          <cell r="CB175">
            <v>0</v>
          </cell>
          <cell r="CC175">
            <v>0</v>
          </cell>
          <cell r="CD175">
            <v>0</v>
          </cell>
          <cell r="CE175">
            <v>0</v>
          </cell>
          <cell r="CF175">
            <v>0</v>
          </cell>
          <cell r="CG175">
            <v>0</v>
          </cell>
          <cell r="CH175">
            <v>0</v>
          </cell>
          <cell r="CI175">
            <v>0</v>
          </cell>
          <cell r="CJ175">
            <v>0</v>
          </cell>
          <cell r="CK175">
            <v>0</v>
          </cell>
          <cell r="CL175">
            <v>0</v>
          </cell>
        </row>
        <row r="175">
          <cell r="DA175">
            <v>0</v>
          </cell>
          <cell r="DB175">
            <v>0</v>
          </cell>
          <cell r="DC175">
            <v>0</v>
          </cell>
          <cell r="DD175">
            <v>0</v>
          </cell>
          <cell r="DE175">
            <v>0</v>
          </cell>
          <cell r="DF175">
            <v>0</v>
          </cell>
          <cell r="DG175">
            <v>0</v>
          </cell>
          <cell r="DH175">
            <v>0</v>
          </cell>
          <cell r="DI175">
            <v>0</v>
          </cell>
          <cell r="DJ175">
            <v>0</v>
          </cell>
          <cell r="DK175">
            <v>0</v>
          </cell>
          <cell r="DL175">
            <v>0</v>
          </cell>
        </row>
        <row r="176">
          <cell r="CA176">
            <v>0</v>
          </cell>
          <cell r="CB176">
            <v>0</v>
          </cell>
          <cell r="CC176">
            <v>0</v>
          </cell>
          <cell r="CD176">
            <v>0</v>
          </cell>
          <cell r="CE176">
            <v>0</v>
          </cell>
          <cell r="CF176">
            <v>0</v>
          </cell>
          <cell r="CG176">
            <v>0</v>
          </cell>
          <cell r="CH176">
            <v>0</v>
          </cell>
          <cell r="CI176">
            <v>0</v>
          </cell>
          <cell r="CJ176">
            <v>0</v>
          </cell>
          <cell r="CK176">
            <v>0</v>
          </cell>
          <cell r="CL176">
            <v>0</v>
          </cell>
        </row>
        <row r="176">
          <cell r="DA176">
            <v>0</v>
          </cell>
          <cell r="DB176">
            <v>0</v>
          </cell>
          <cell r="DC176">
            <v>0</v>
          </cell>
          <cell r="DD176">
            <v>0</v>
          </cell>
          <cell r="DE176">
            <v>0</v>
          </cell>
          <cell r="DF176">
            <v>0</v>
          </cell>
          <cell r="DG176">
            <v>0</v>
          </cell>
          <cell r="DH176">
            <v>0</v>
          </cell>
          <cell r="DI176">
            <v>0</v>
          </cell>
          <cell r="DJ176">
            <v>0</v>
          </cell>
          <cell r="DK176">
            <v>0</v>
          </cell>
          <cell r="DL176">
            <v>0</v>
          </cell>
        </row>
        <row r="177">
          <cell r="CA177">
            <v>0</v>
          </cell>
          <cell r="CB177">
            <v>0</v>
          </cell>
          <cell r="CC177">
            <v>0</v>
          </cell>
          <cell r="CD177">
            <v>0</v>
          </cell>
          <cell r="CE177">
            <v>0</v>
          </cell>
          <cell r="CF177">
            <v>0</v>
          </cell>
          <cell r="CG177">
            <v>0</v>
          </cell>
          <cell r="CH177">
            <v>0</v>
          </cell>
          <cell r="CI177">
            <v>0</v>
          </cell>
          <cell r="CJ177">
            <v>0</v>
          </cell>
          <cell r="CK177">
            <v>0</v>
          </cell>
          <cell r="CL177">
            <v>0</v>
          </cell>
        </row>
        <row r="177">
          <cell r="DA177">
            <v>0</v>
          </cell>
          <cell r="DB177">
            <v>0</v>
          </cell>
          <cell r="DC177">
            <v>0</v>
          </cell>
          <cell r="DD177">
            <v>0</v>
          </cell>
          <cell r="DE177">
            <v>0</v>
          </cell>
          <cell r="DF177">
            <v>0</v>
          </cell>
          <cell r="DG177">
            <v>0</v>
          </cell>
          <cell r="DH177">
            <v>0</v>
          </cell>
          <cell r="DI177">
            <v>0</v>
          </cell>
          <cell r="DJ177">
            <v>0</v>
          </cell>
          <cell r="DK177">
            <v>0</v>
          </cell>
          <cell r="DL177">
            <v>0</v>
          </cell>
        </row>
        <row r="178">
          <cell r="CA178">
            <v>0</v>
          </cell>
          <cell r="CB178">
            <v>0</v>
          </cell>
          <cell r="CC178">
            <v>0</v>
          </cell>
          <cell r="CD178">
            <v>0</v>
          </cell>
          <cell r="CE178">
            <v>0</v>
          </cell>
          <cell r="CF178">
            <v>0</v>
          </cell>
          <cell r="CG178">
            <v>0</v>
          </cell>
          <cell r="CH178">
            <v>0</v>
          </cell>
          <cell r="CI178">
            <v>0</v>
          </cell>
          <cell r="CJ178">
            <v>0</v>
          </cell>
          <cell r="CK178">
            <v>0</v>
          </cell>
          <cell r="CL178">
            <v>0</v>
          </cell>
        </row>
        <row r="178">
          <cell r="DA178">
            <v>0</v>
          </cell>
          <cell r="DB178">
            <v>0</v>
          </cell>
          <cell r="DC178">
            <v>0</v>
          </cell>
          <cell r="DD178">
            <v>0</v>
          </cell>
          <cell r="DE178">
            <v>0</v>
          </cell>
          <cell r="DF178">
            <v>0</v>
          </cell>
          <cell r="DG178">
            <v>0</v>
          </cell>
          <cell r="DH178">
            <v>0</v>
          </cell>
          <cell r="DI178">
            <v>0</v>
          </cell>
          <cell r="DJ178">
            <v>0</v>
          </cell>
          <cell r="DK178">
            <v>0</v>
          </cell>
          <cell r="DL178">
            <v>0</v>
          </cell>
        </row>
        <row r="179">
          <cell r="CA179">
            <v>0</v>
          </cell>
          <cell r="CB179">
            <v>0</v>
          </cell>
          <cell r="CC179">
            <v>0</v>
          </cell>
          <cell r="CD179">
            <v>0</v>
          </cell>
          <cell r="CE179">
            <v>0</v>
          </cell>
          <cell r="CF179">
            <v>0</v>
          </cell>
          <cell r="CG179">
            <v>0</v>
          </cell>
          <cell r="CH179">
            <v>0</v>
          </cell>
          <cell r="CI179">
            <v>0</v>
          </cell>
          <cell r="CJ179">
            <v>0</v>
          </cell>
          <cell r="CK179">
            <v>0</v>
          </cell>
          <cell r="CL179">
            <v>0</v>
          </cell>
        </row>
        <row r="179">
          <cell r="DA179">
            <v>0</v>
          </cell>
          <cell r="DB179">
            <v>0</v>
          </cell>
          <cell r="DC179">
            <v>0</v>
          </cell>
          <cell r="DD179">
            <v>0</v>
          </cell>
          <cell r="DE179">
            <v>0</v>
          </cell>
          <cell r="DF179">
            <v>0</v>
          </cell>
          <cell r="DG179">
            <v>0</v>
          </cell>
          <cell r="DH179">
            <v>0</v>
          </cell>
          <cell r="DI179">
            <v>0</v>
          </cell>
          <cell r="DJ179">
            <v>0</v>
          </cell>
          <cell r="DK179">
            <v>0</v>
          </cell>
          <cell r="DL179">
            <v>0</v>
          </cell>
        </row>
        <row r="180">
          <cell r="CA180">
            <v>0</v>
          </cell>
          <cell r="CB180">
            <v>0</v>
          </cell>
          <cell r="CC180">
            <v>0</v>
          </cell>
          <cell r="CD180">
            <v>0</v>
          </cell>
          <cell r="CE180">
            <v>0</v>
          </cell>
          <cell r="CF180">
            <v>0</v>
          </cell>
          <cell r="CG180">
            <v>0</v>
          </cell>
          <cell r="CH180">
            <v>0</v>
          </cell>
          <cell r="CI180">
            <v>0</v>
          </cell>
          <cell r="CJ180">
            <v>0</v>
          </cell>
          <cell r="CK180">
            <v>0</v>
          </cell>
          <cell r="CL180">
            <v>0</v>
          </cell>
        </row>
        <row r="180">
          <cell r="DA180">
            <v>0</v>
          </cell>
          <cell r="DB180">
            <v>0</v>
          </cell>
          <cell r="DC180">
            <v>0</v>
          </cell>
          <cell r="DD180">
            <v>0</v>
          </cell>
          <cell r="DE180">
            <v>0</v>
          </cell>
          <cell r="DF180">
            <v>0</v>
          </cell>
          <cell r="DG180">
            <v>0</v>
          </cell>
          <cell r="DH180">
            <v>0</v>
          </cell>
          <cell r="DI180">
            <v>0</v>
          </cell>
          <cell r="DJ180">
            <v>0</v>
          </cell>
          <cell r="DK180">
            <v>0</v>
          </cell>
          <cell r="DL180">
            <v>0</v>
          </cell>
        </row>
        <row r="181">
          <cell r="CA181">
            <v>0</v>
          </cell>
          <cell r="CB181">
            <v>0</v>
          </cell>
          <cell r="CC181">
            <v>0</v>
          </cell>
          <cell r="CD181">
            <v>0</v>
          </cell>
          <cell r="CE181">
            <v>0</v>
          </cell>
          <cell r="CF181">
            <v>0</v>
          </cell>
          <cell r="CG181">
            <v>0</v>
          </cell>
          <cell r="CH181">
            <v>0</v>
          </cell>
          <cell r="CI181">
            <v>0</v>
          </cell>
          <cell r="CJ181">
            <v>0</v>
          </cell>
          <cell r="CK181">
            <v>0</v>
          </cell>
          <cell r="CL181">
            <v>0</v>
          </cell>
        </row>
        <row r="181">
          <cell r="DA181">
            <v>0</v>
          </cell>
          <cell r="DB181">
            <v>0</v>
          </cell>
          <cell r="DC181">
            <v>0</v>
          </cell>
          <cell r="DD181">
            <v>0</v>
          </cell>
          <cell r="DE181">
            <v>0</v>
          </cell>
          <cell r="DF181">
            <v>0</v>
          </cell>
          <cell r="DG181">
            <v>0</v>
          </cell>
          <cell r="DH181">
            <v>0</v>
          </cell>
          <cell r="DI181">
            <v>0</v>
          </cell>
          <cell r="DJ181">
            <v>0</v>
          </cell>
          <cell r="DK181">
            <v>0</v>
          </cell>
          <cell r="DL181">
            <v>0</v>
          </cell>
        </row>
        <row r="182">
          <cell r="CA182">
            <v>0</v>
          </cell>
          <cell r="CB182">
            <v>0</v>
          </cell>
          <cell r="CC182">
            <v>0</v>
          </cell>
          <cell r="CD182">
            <v>0</v>
          </cell>
          <cell r="CE182">
            <v>0</v>
          </cell>
          <cell r="CF182">
            <v>0</v>
          </cell>
          <cell r="CG182">
            <v>0</v>
          </cell>
          <cell r="CH182">
            <v>0</v>
          </cell>
          <cell r="CI182">
            <v>0</v>
          </cell>
          <cell r="CJ182">
            <v>0</v>
          </cell>
          <cell r="CK182">
            <v>0</v>
          </cell>
          <cell r="CL182">
            <v>0</v>
          </cell>
        </row>
        <row r="182">
          <cell r="DA182">
            <v>0</v>
          </cell>
          <cell r="DB182">
            <v>0</v>
          </cell>
          <cell r="DC182">
            <v>0</v>
          </cell>
          <cell r="DD182">
            <v>0</v>
          </cell>
          <cell r="DE182">
            <v>0</v>
          </cell>
          <cell r="DF182">
            <v>0</v>
          </cell>
          <cell r="DG182">
            <v>0</v>
          </cell>
          <cell r="DH182">
            <v>0</v>
          </cell>
          <cell r="DI182">
            <v>0</v>
          </cell>
          <cell r="DJ182">
            <v>0</v>
          </cell>
          <cell r="DK182">
            <v>0</v>
          </cell>
          <cell r="DL182">
            <v>0</v>
          </cell>
        </row>
        <row r="183">
          <cell r="CA183">
            <v>0</v>
          </cell>
          <cell r="CB183">
            <v>0</v>
          </cell>
          <cell r="CC183">
            <v>0</v>
          </cell>
          <cell r="CD183">
            <v>0</v>
          </cell>
          <cell r="CE183">
            <v>0</v>
          </cell>
          <cell r="CF183">
            <v>0</v>
          </cell>
          <cell r="CG183">
            <v>0</v>
          </cell>
          <cell r="CH183">
            <v>0</v>
          </cell>
          <cell r="CI183">
            <v>0</v>
          </cell>
          <cell r="CJ183">
            <v>0</v>
          </cell>
          <cell r="CK183">
            <v>0</v>
          </cell>
          <cell r="CL183">
            <v>0</v>
          </cell>
        </row>
        <row r="183">
          <cell r="DA183">
            <v>0</v>
          </cell>
          <cell r="DB183">
            <v>0</v>
          </cell>
          <cell r="DC183">
            <v>0</v>
          </cell>
          <cell r="DD183">
            <v>0</v>
          </cell>
          <cell r="DE183">
            <v>0</v>
          </cell>
          <cell r="DF183">
            <v>0</v>
          </cell>
          <cell r="DG183">
            <v>0</v>
          </cell>
          <cell r="DH183">
            <v>0</v>
          </cell>
          <cell r="DI183">
            <v>0</v>
          </cell>
          <cell r="DJ183">
            <v>0</v>
          </cell>
          <cell r="DK183">
            <v>0</v>
          </cell>
          <cell r="DL183">
            <v>0</v>
          </cell>
        </row>
        <row r="184">
          <cell r="CA184">
            <v>0</v>
          </cell>
          <cell r="CB184">
            <v>0</v>
          </cell>
          <cell r="CC184">
            <v>0</v>
          </cell>
          <cell r="CD184">
            <v>0</v>
          </cell>
          <cell r="CE184">
            <v>0</v>
          </cell>
          <cell r="CF184">
            <v>0</v>
          </cell>
          <cell r="CG184">
            <v>0</v>
          </cell>
          <cell r="CH184">
            <v>0</v>
          </cell>
          <cell r="CI184">
            <v>0</v>
          </cell>
          <cell r="CJ184">
            <v>0</v>
          </cell>
          <cell r="CK184">
            <v>0</v>
          </cell>
          <cell r="CL184">
            <v>0</v>
          </cell>
        </row>
        <row r="184">
          <cell r="DA184">
            <v>0</v>
          </cell>
          <cell r="DB184">
            <v>0</v>
          </cell>
          <cell r="DC184">
            <v>0</v>
          </cell>
          <cell r="DD184">
            <v>0</v>
          </cell>
          <cell r="DE184">
            <v>0</v>
          </cell>
          <cell r="DF184">
            <v>0</v>
          </cell>
          <cell r="DG184">
            <v>0</v>
          </cell>
          <cell r="DH184">
            <v>0</v>
          </cell>
          <cell r="DI184">
            <v>0</v>
          </cell>
          <cell r="DJ184">
            <v>0</v>
          </cell>
          <cell r="DK184">
            <v>0</v>
          </cell>
          <cell r="DL184">
            <v>0</v>
          </cell>
        </row>
        <row r="185">
          <cell r="CA185">
            <v>0</v>
          </cell>
          <cell r="CB185">
            <v>0</v>
          </cell>
          <cell r="CC185">
            <v>0</v>
          </cell>
          <cell r="CD185">
            <v>0</v>
          </cell>
          <cell r="CE185">
            <v>0</v>
          </cell>
          <cell r="CF185">
            <v>0</v>
          </cell>
          <cell r="CG185">
            <v>0</v>
          </cell>
          <cell r="CH185">
            <v>0</v>
          </cell>
          <cell r="CI185">
            <v>0</v>
          </cell>
          <cell r="CJ185">
            <v>0</v>
          </cell>
          <cell r="CK185">
            <v>0</v>
          </cell>
          <cell r="CL185">
            <v>0</v>
          </cell>
        </row>
        <row r="185">
          <cell r="DA185">
            <v>0</v>
          </cell>
          <cell r="DB185">
            <v>0</v>
          </cell>
          <cell r="DC185">
            <v>0</v>
          </cell>
          <cell r="DD185">
            <v>0</v>
          </cell>
          <cell r="DE185">
            <v>0</v>
          </cell>
          <cell r="DF185">
            <v>0</v>
          </cell>
          <cell r="DG185">
            <v>0</v>
          </cell>
          <cell r="DH185">
            <v>0</v>
          </cell>
          <cell r="DI185">
            <v>0</v>
          </cell>
          <cell r="DJ185">
            <v>0</v>
          </cell>
          <cell r="DK185">
            <v>0</v>
          </cell>
          <cell r="DL185">
            <v>0</v>
          </cell>
        </row>
        <row r="186">
          <cell r="CA186">
            <v>0</v>
          </cell>
          <cell r="CB186">
            <v>0</v>
          </cell>
          <cell r="CC186">
            <v>0</v>
          </cell>
          <cell r="CD186">
            <v>0</v>
          </cell>
          <cell r="CE186">
            <v>0</v>
          </cell>
          <cell r="CF186">
            <v>0</v>
          </cell>
          <cell r="CG186">
            <v>0</v>
          </cell>
          <cell r="CH186">
            <v>0</v>
          </cell>
          <cell r="CI186">
            <v>0</v>
          </cell>
          <cell r="CJ186">
            <v>0</v>
          </cell>
          <cell r="CK186">
            <v>0</v>
          </cell>
          <cell r="CL186">
            <v>0</v>
          </cell>
        </row>
        <row r="186">
          <cell r="DA186">
            <v>0</v>
          </cell>
          <cell r="DB186">
            <v>0</v>
          </cell>
          <cell r="DC186">
            <v>0</v>
          </cell>
          <cell r="DD186">
            <v>0</v>
          </cell>
          <cell r="DE186">
            <v>0</v>
          </cell>
          <cell r="DF186">
            <v>0</v>
          </cell>
          <cell r="DG186">
            <v>0</v>
          </cell>
          <cell r="DH186">
            <v>0</v>
          </cell>
          <cell r="DI186">
            <v>0</v>
          </cell>
          <cell r="DJ186">
            <v>0</v>
          </cell>
          <cell r="DK186">
            <v>0</v>
          </cell>
          <cell r="DL186">
            <v>0</v>
          </cell>
        </row>
        <row r="187">
          <cell r="CA187">
            <v>0</v>
          </cell>
          <cell r="CB187">
            <v>0</v>
          </cell>
          <cell r="CC187">
            <v>0</v>
          </cell>
          <cell r="CD187">
            <v>0</v>
          </cell>
          <cell r="CE187">
            <v>0</v>
          </cell>
          <cell r="CF187">
            <v>0</v>
          </cell>
          <cell r="CG187">
            <v>0</v>
          </cell>
          <cell r="CH187">
            <v>0</v>
          </cell>
          <cell r="CI187">
            <v>0</v>
          </cell>
          <cell r="CJ187">
            <v>0</v>
          </cell>
          <cell r="CK187">
            <v>0</v>
          </cell>
          <cell r="CL187">
            <v>0</v>
          </cell>
        </row>
        <row r="187">
          <cell r="DA187">
            <v>0</v>
          </cell>
          <cell r="DB187">
            <v>0</v>
          </cell>
          <cell r="DC187">
            <v>0</v>
          </cell>
          <cell r="DD187">
            <v>0</v>
          </cell>
          <cell r="DE187">
            <v>0</v>
          </cell>
          <cell r="DF187">
            <v>0</v>
          </cell>
          <cell r="DG187">
            <v>0</v>
          </cell>
          <cell r="DH187">
            <v>0</v>
          </cell>
          <cell r="DI187">
            <v>0</v>
          </cell>
          <cell r="DJ187">
            <v>0</v>
          </cell>
          <cell r="DK187">
            <v>0</v>
          </cell>
          <cell r="DL187">
            <v>0</v>
          </cell>
        </row>
        <row r="188">
          <cell r="CA188">
            <v>0</v>
          </cell>
          <cell r="CB188">
            <v>0</v>
          </cell>
          <cell r="CC188">
            <v>0</v>
          </cell>
          <cell r="CD188">
            <v>0</v>
          </cell>
          <cell r="CE188">
            <v>0</v>
          </cell>
          <cell r="CF188">
            <v>0</v>
          </cell>
          <cell r="CG188">
            <v>0</v>
          </cell>
          <cell r="CH188">
            <v>0</v>
          </cell>
          <cell r="CI188">
            <v>0</v>
          </cell>
          <cell r="CJ188">
            <v>0</v>
          </cell>
          <cell r="CK188">
            <v>0</v>
          </cell>
          <cell r="CL188">
            <v>0</v>
          </cell>
        </row>
        <row r="188">
          <cell r="DA188">
            <v>0</v>
          </cell>
          <cell r="DB188">
            <v>0</v>
          </cell>
          <cell r="DC188">
            <v>0</v>
          </cell>
          <cell r="DD188">
            <v>0</v>
          </cell>
          <cell r="DE188">
            <v>0</v>
          </cell>
          <cell r="DF188">
            <v>0</v>
          </cell>
          <cell r="DG188">
            <v>0</v>
          </cell>
          <cell r="DH188">
            <v>0</v>
          </cell>
          <cell r="DI188">
            <v>0</v>
          </cell>
          <cell r="DJ188">
            <v>0</v>
          </cell>
          <cell r="DK188">
            <v>0</v>
          </cell>
          <cell r="DL188">
            <v>0</v>
          </cell>
        </row>
        <row r="189">
          <cell r="CA189">
            <v>0</v>
          </cell>
          <cell r="CB189">
            <v>0</v>
          </cell>
          <cell r="CC189">
            <v>0</v>
          </cell>
          <cell r="CD189">
            <v>0</v>
          </cell>
          <cell r="CE189">
            <v>0</v>
          </cell>
          <cell r="CF189">
            <v>0</v>
          </cell>
          <cell r="CG189">
            <v>0</v>
          </cell>
          <cell r="CH189">
            <v>0</v>
          </cell>
          <cell r="CI189">
            <v>0</v>
          </cell>
          <cell r="CJ189">
            <v>0</v>
          </cell>
          <cell r="CK189">
            <v>0</v>
          </cell>
          <cell r="CL189">
            <v>0</v>
          </cell>
        </row>
        <row r="189">
          <cell r="DA189">
            <v>0</v>
          </cell>
          <cell r="DB189">
            <v>0</v>
          </cell>
          <cell r="DC189">
            <v>0</v>
          </cell>
          <cell r="DD189">
            <v>0</v>
          </cell>
          <cell r="DE189">
            <v>0</v>
          </cell>
          <cell r="DF189">
            <v>0</v>
          </cell>
          <cell r="DG189">
            <v>0</v>
          </cell>
          <cell r="DH189">
            <v>0</v>
          </cell>
          <cell r="DI189">
            <v>0</v>
          </cell>
          <cell r="DJ189">
            <v>0</v>
          </cell>
          <cell r="DK189">
            <v>0</v>
          </cell>
          <cell r="DL189">
            <v>0</v>
          </cell>
        </row>
        <row r="190">
          <cell r="CA190">
            <v>0</v>
          </cell>
          <cell r="CB190">
            <v>0</v>
          </cell>
          <cell r="CC190">
            <v>0</v>
          </cell>
          <cell r="CD190">
            <v>0</v>
          </cell>
          <cell r="CE190">
            <v>0</v>
          </cell>
          <cell r="CF190">
            <v>0</v>
          </cell>
          <cell r="CG190">
            <v>0</v>
          </cell>
          <cell r="CH190">
            <v>0</v>
          </cell>
          <cell r="CI190">
            <v>0</v>
          </cell>
          <cell r="CJ190">
            <v>0</v>
          </cell>
          <cell r="CK190">
            <v>0</v>
          </cell>
          <cell r="CL190">
            <v>0</v>
          </cell>
        </row>
        <row r="190">
          <cell r="DA190">
            <v>0</v>
          </cell>
          <cell r="DB190">
            <v>0</v>
          </cell>
          <cell r="DC190">
            <v>0</v>
          </cell>
          <cell r="DD190">
            <v>0</v>
          </cell>
          <cell r="DE190">
            <v>0</v>
          </cell>
          <cell r="DF190">
            <v>0</v>
          </cell>
          <cell r="DG190">
            <v>0</v>
          </cell>
          <cell r="DH190">
            <v>0</v>
          </cell>
          <cell r="DI190">
            <v>0</v>
          </cell>
          <cell r="DJ190">
            <v>0</v>
          </cell>
          <cell r="DK190">
            <v>0</v>
          </cell>
          <cell r="DL190">
            <v>0</v>
          </cell>
        </row>
        <row r="191">
          <cell r="CA191">
            <v>0</v>
          </cell>
          <cell r="CB191">
            <v>0</v>
          </cell>
          <cell r="CC191">
            <v>0</v>
          </cell>
          <cell r="CD191">
            <v>0</v>
          </cell>
          <cell r="CE191">
            <v>0</v>
          </cell>
          <cell r="CF191">
            <v>0</v>
          </cell>
          <cell r="CG191">
            <v>0</v>
          </cell>
          <cell r="CH191">
            <v>0</v>
          </cell>
          <cell r="CI191">
            <v>0</v>
          </cell>
          <cell r="CJ191">
            <v>0</v>
          </cell>
          <cell r="CK191">
            <v>0</v>
          </cell>
          <cell r="CL191">
            <v>0</v>
          </cell>
        </row>
        <row r="191">
          <cell r="DA191">
            <v>0</v>
          </cell>
          <cell r="DB191">
            <v>0</v>
          </cell>
          <cell r="DC191">
            <v>0</v>
          </cell>
          <cell r="DD191">
            <v>0</v>
          </cell>
          <cell r="DE191">
            <v>0</v>
          </cell>
          <cell r="DF191">
            <v>0</v>
          </cell>
          <cell r="DG191">
            <v>0</v>
          </cell>
          <cell r="DH191">
            <v>0</v>
          </cell>
          <cell r="DI191">
            <v>0</v>
          </cell>
          <cell r="DJ191">
            <v>0</v>
          </cell>
          <cell r="DK191">
            <v>0</v>
          </cell>
          <cell r="DL191">
            <v>0</v>
          </cell>
        </row>
        <row r="192">
          <cell r="CA192">
            <v>0</v>
          </cell>
          <cell r="CB192">
            <v>0</v>
          </cell>
          <cell r="CC192">
            <v>0</v>
          </cell>
          <cell r="CD192">
            <v>0</v>
          </cell>
          <cell r="CE192">
            <v>0</v>
          </cell>
          <cell r="CF192">
            <v>0</v>
          </cell>
          <cell r="CG192">
            <v>0</v>
          </cell>
          <cell r="CH192">
            <v>0</v>
          </cell>
          <cell r="CI192">
            <v>0</v>
          </cell>
          <cell r="CJ192">
            <v>0</v>
          </cell>
          <cell r="CK192">
            <v>0</v>
          </cell>
          <cell r="CL192">
            <v>0</v>
          </cell>
        </row>
        <row r="192">
          <cell r="DA192">
            <v>0</v>
          </cell>
          <cell r="DB192">
            <v>0</v>
          </cell>
          <cell r="DC192">
            <v>0</v>
          </cell>
          <cell r="DD192">
            <v>0</v>
          </cell>
          <cell r="DE192">
            <v>0</v>
          </cell>
          <cell r="DF192">
            <v>0</v>
          </cell>
          <cell r="DG192">
            <v>0</v>
          </cell>
          <cell r="DH192">
            <v>0</v>
          </cell>
          <cell r="DI192">
            <v>0</v>
          </cell>
          <cell r="DJ192">
            <v>0</v>
          </cell>
          <cell r="DK192">
            <v>0</v>
          </cell>
          <cell r="DL192">
            <v>0</v>
          </cell>
        </row>
        <row r="193">
          <cell r="CA193">
            <v>0</v>
          </cell>
          <cell r="CB193">
            <v>0</v>
          </cell>
          <cell r="CC193">
            <v>0</v>
          </cell>
          <cell r="CD193">
            <v>0</v>
          </cell>
          <cell r="CE193">
            <v>0</v>
          </cell>
          <cell r="CF193">
            <v>0</v>
          </cell>
          <cell r="CG193">
            <v>0</v>
          </cell>
          <cell r="CH193">
            <v>0</v>
          </cell>
          <cell r="CI193">
            <v>0</v>
          </cell>
          <cell r="CJ193">
            <v>0</v>
          </cell>
          <cell r="CK193">
            <v>0</v>
          </cell>
          <cell r="CL193">
            <v>0</v>
          </cell>
        </row>
        <row r="193">
          <cell r="DA193">
            <v>0</v>
          </cell>
          <cell r="DB193">
            <v>0</v>
          </cell>
          <cell r="DC193">
            <v>0</v>
          </cell>
          <cell r="DD193">
            <v>0</v>
          </cell>
          <cell r="DE193">
            <v>0</v>
          </cell>
          <cell r="DF193">
            <v>0</v>
          </cell>
          <cell r="DG193">
            <v>0</v>
          </cell>
          <cell r="DH193">
            <v>0</v>
          </cell>
          <cell r="DI193">
            <v>0</v>
          </cell>
          <cell r="DJ193">
            <v>0</v>
          </cell>
          <cell r="DK193">
            <v>0</v>
          </cell>
          <cell r="DL193">
            <v>0</v>
          </cell>
        </row>
        <row r="194">
          <cell r="CA194">
            <v>0</v>
          </cell>
          <cell r="CB194">
            <v>0</v>
          </cell>
          <cell r="CC194">
            <v>0</v>
          </cell>
          <cell r="CD194">
            <v>0</v>
          </cell>
          <cell r="CE194">
            <v>0</v>
          </cell>
          <cell r="CF194">
            <v>0</v>
          </cell>
          <cell r="CG194">
            <v>0</v>
          </cell>
          <cell r="CH194">
            <v>0</v>
          </cell>
          <cell r="CI194">
            <v>0</v>
          </cell>
          <cell r="CJ194">
            <v>0</v>
          </cell>
          <cell r="CK194">
            <v>0</v>
          </cell>
          <cell r="CL194">
            <v>0</v>
          </cell>
        </row>
        <row r="194">
          <cell r="DA194">
            <v>0</v>
          </cell>
          <cell r="DB194">
            <v>0</v>
          </cell>
          <cell r="DC194">
            <v>0</v>
          </cell>
          <cell r="DD194">
            <v>0</v>
          </cell>
          <cell r="DE194">
            <v>0</v>
          </cell>
          <cell r="DF194">
            <v>0</v>
          </cell>
          <cell r="DG194">
            <v>0</v>
          </cell>
          <cell r="DH194">
            <v>0</v>
          </cell>
          <cell r="DI194">
            <v>0</v>
          </cell>
          <cell r="DJ194">
            <v>0</v>
          </cell>
          <cell r="DK194">
            <v>0</v>
          </cell>
          <cell r="DL194">
            <v>0</v>
          </cell>
        </row>
        <row r="195">
          <cell r="CA195">
            <v>0</v>
          </cell>
          <cell r="CB195">
            <v>0</v>
          </cell>
          <cell r="CC195">
            <v>0</v>
          </cell>
          <cell r="CD195">
            <v>0</v>
          </cell>
          <cell r="CE195">
            <v>0</v>
          </cell>
          <cell r="CF195">
            <v>0</v>
          </cell>
          <cell r="CG195">
            <v>0</v>
          </cell>
          <cell r="CH195">
            <v>0</v>
          </cell>
          <cell r="CI195">
            <v>0</v>
          </cell>
          <cell r="CJ195">
            <v>0</v>
          </cell>
          <cell r="CK195">
            <v>0</v>
          </cell>
          <cell r="CL195">
            <v>0</v>
          </cell>
        </row>
        <row r="195">
          <cell r="DA195">
            <v>0</v>
          </cell>
          <cell r="DB195">
            <v>0</v>
          </cell>
          <cell r="DC195">
            <v>0</v>
          </cell>
          <cell r="DD195">
            <v>0</v>
          </cell>
          <cell r="DE195">
            <v>0</v>
          </cell>
          <cell r="DF195">
            <v>0</v>
          </cell>
          <cell r="DG195">
            <v>0</v>
          </cell>
          <cell r="DH195">
            <v>0</v>
          </cell>
          <cell r="DI195">
            <v>0</v>
          </cell>
          <cell r="DJ195">
            <v>0</v>
          </cell>
          <cell r="DK195">
            <v>0</v>
          </cell>
          <cell r="DL195">
            <v>0</v>
          </cell>
        </row>
        <row r="196">
          <cell r="CA196">
            <v>0</v>
          </cell>
          <cell r="CB196">
            <v>0</v>
          </cell>
          <cell r="CC196">
            <v>0</v>
          </cell>
          <cell r="CD196">
            <v>0</v>
          </cell>
          <cell r="CE196">
            <v>0</v>
          </cell>
          <cell r="CF196">
            <v>0</v>
          </cell>
          <cell r="CG196">
            <v>0</v>
          </cell>
          <cell r="CH196">
            <v>0</v>
          </cell>
          <cell r="CI196">
            <v>0</v>
          </cell>
          <cell r="CJ196">
            <v>0</v>
          </cell>
          <cell r="CK196">
            <v>0</v>
          </cell>
          <cell r="CL196">
            <v>0</v>
          </cell>
        </row>
        <row r="196">
          <cell r="DA196">
            <v>0</v>
          </cell>
          <cell r="DB196">
            <v>0</v>
          </cell>
          <cell r="DC196">
            <v>0</v>
          </cell>
          <cell r="DD196">
            <v>0</v>
          </cell>
          <cell r="DE196">
            <v>0</v>
          </cell>
          <cell r="DF196">
            <v>0</v>
          </cell>
          <cell r="DG196">
            <v>0</v>
          </cell>
          <cell r="DH196">
            <v>0</v>
          </cell>
          <cell r="DI196">
            <v>0</v>
          </cell>
          <cell r="DJ196">
            <v>0</v>
          </cell>
          <cell r="DK196">
            <v>0</v>
          </cell>
          <cell r="DL196">
            <v>0</v>
          </cell>
        </row>
        <row r="197">
          <cell r="CA197">
            <v>0</v>
          </cell>
          <cell r="CB197">
            <v>0</v>
          </cell>
          <cell r="CC197">
            <v>0</v>
          </cell>
          <cell r="CD197">
            <v>0</v>
          </cell>
          <cell r="CE197">
            <v>0</v>
          </cell>
          <cell r="CF197">
            <v>0</v>
          </cell>
          <cell r="CG197">
            <v>0</v>
          </cell>
          <cell r="CH197">
            <v>0</v>
          </cell>
          <cell r="CI197">
            <v>0</v>
          </cell>
          <cell r="CJ197">
            <v>0</v>
          </cell>
          <cell r="CK197">
            <v>0</v>
          </cell>
          <cell r="CL197">
            <v>0</v>
          </cell>
        </row>
        <row r="197">
          <cell r="DA197">
            <v>0</v>
          </cell>
          <cell r="DB197">
            <v>0</v>
          </cell>
          <cell r="DC197">
            <v>0</v>
          </cell>
          <cell r="DD197">
            <v>0</v>
          </cell>
          <cell r="DE197">
            <v>0</v>
          </cell>
          <cell r="DF197">
            <v>0</v>
          </cell>
          <cell r="DG197">
            <v>0</v>
          </cell>
          <cell r="DH197">
            <v>0</v>
          </cell>
          <cell r="DI197">
            <v>0</v>
          </cell>
          <cell r="DJ197">
            <v>0</v>
          </cell>
          <cell r="DK197">
            <v>0</v>
          </cell>
          <cell r="DL197">
            <v>0</v>
          </cell>
        </row>
        <row r="198">
          <cell r="CA198">
            <v>0</v>
          </cell>
          <cell r="CB198">
            <v>0</v>
          </cell>
          <cell r="CC198">
            <v>0</v>
          </cell>
          <cell r="CD198">
            <v>0</v>
          </cell>
          <cell r="CE198">
            <v>0</v>
          </cell>
          <cell r="CF198">
            <v>0</v>
          </cell>
          <cell r="CG198">
            <v>0</v>
          </cell>
          <cell r="CH198">
            <v>0</v>
          </cell>
          <cell r="CI198">
            <v>0</v>
          </cell>
          <cell r="CJ198">
            <v>0</v>
          </cell>
          <cell r="CK198">
            <v>0</v>
          </cell>
          <cell r="CL198">
            <v>0</v>
          </cell>
        </row>
        <row r="198">
          <cell r="DA198">
            <v>0</v>
          </cell>
          <cell r="DB198">
            <v>0</v>
          </cell>
          <cell r="DC198">
            <v>0</v>
          </cell>
          <cell r="DD198">
            <v>0</v>
          </cell>
          <cell r="DE198">
            <v>0</v>
          </cell>
          <cell r="DF198">
            <v>0</v>
          </cell>
          <cell r="DG198">
            <v>0</v>
          </cell>
          <cell r="DH198">
            <v>0</v>
          </cell>
          <cell r="DI198">
            <v>0</v>
          </cell>
          <cell r="DJ198">
            <v>0</v>
          </cell>
          <cell r="DK198">
            <v>0</v>
          </cell>
          <cell r="DL198">
            <v>0</v>
          </cell>
        </row>
        <row r="199">
          <cell r="CA199">
            <v>0</v>
          </cell>
          <cell r="CB199">
            <v>0</v>
          </cell>
          <cell r="CC199">
            <v>0</v>
          </cell>
          <cell r="CD199">
            <v>0</v>
          </cell>
          <cell r="CE199">
            <v>0</v>
          </cell>
          <cell r="CF199">
            <v>0</v>
          </cell>
          <cell r="CG199">
            <v>0</v>
          </cell>
          <cell r="CH199">
            <v>0</v>
          </cell>
          <cell r="CI199">
            <v>0</v>
          </cell>
          <cell r="CJ199">
            <v>0</v>
          </cell>
          <cell r="CK199">
            <v>0</v>
          </cell>
          <cell r="CL199">
            <v>0</v>
          </cell>
        </row>
        <row r="199">
          <cell r="DA199">
            <v>0</v>
          </cell>
          <cell r="DB199">
            <v>0</v>
          </cell>
          <cell r="DC199">
            <v>0</v>
          </cell>
          <cell r="DD199">
            <v>0</v>
          </cell>
          <cell r="DE199">
            <v>0</v>
          </cell>
          <cell r="DF199">
            <v>0</v>
          </cell>
          <cell r="DG199">
            <v>0</v>
          </cell>
          <cell r="DH199">
            <v>0</v>
          </cell>
          <cell r="DI199">
            <v>0</v>
          </cell>
          <cell r="DJ199">
            <v>0</v>
          </cell>
          <cell r="DK199">
            <v>0</v>
          </cell>
          <cell r="DL199">
            <v>0</v>
          </cell>
        </row>
        <row r="200">
          <cell r="CA200">
            <v>0</v>
          </cell>
          <cell r="CB200">
            <v>0</v>
          </cell>
          <cell r="CC200">
            <v>0</v>
          </cell>
          <cell r="CD200">
            <v>0</v>
          </cell>
          <cell r="CE200">
            <v>0</v>
          </cell>
          <cell r="CF200">
            <v>0</v>
          </cell>
          <cell r="CG200">
            <v>0</v>
          </cell>
          <cell r="CH200">
            <v>0</v>
          </cell>
          <cell r="CI200">
            <v>0</v>
          </cell>
          <cell r="CJ200">
            <v>0</v>
          </cell>
          <cell r="CK200">
            <v>0</v>
          </cell>
          <cell r="CL200">
            <v>0</v>
          </cell>
        </row>
        <row r="200">
          <cell r="DA200">
            <v>0</v>
          </cell>
          <cell r="DB200">
            <v>0</v>
          </cell>
          <cell r="DC200">
            <v>0</v>
          </cell>
          <cell r="DD200">
            <v>0</v>
          </cell>
          <cell r="DE200">
            <v>0</v>
          </cell>
          <cell r="DF200">
            <v>0</v>
          </cell>
          <cell r="DG200">
            <v>0</v>
          </cell>
          <cell r="DH200">
            <v>0</v>
          </cell>
          <cell r="DI200">
            <v>0</v>
          </cell>
          <cell r="DJ200">
            <v>0</v>
          </cell>
          <cell r="DK200">
            <v>0</v>
          </cell>
          <cell r="DL200">
            <v>0</v>
          </cell>
        </row>
        <row r="201">
          <cell r="CA201">
            <v>0</v>
          </cell>
          <cell r="CB201">
            <v>0</v>
          </cell>
          <cell r="CC201">
            <v>0</v>
          </cell>
          <cell r="CD201">
            <v>0</v>
          </cell>
          <cell r="CE201">
            <v>0</v>
          </cell>
          <cell r="CF201">
            <v>0</v>
          </cell>
          <cell r="CG201">
            <v>0</v>
          </cell>
          <cell r="CH201">
            <v>0</v>
          </cell>
          <cell r="CI201">
            <v>0</v>
          </cell>
          <cell r="CJ201">
            <v>0</v>
          </cell>
          <cell r="CK201">
            <v>0</v>
          </cell>
          <cell r="CL201">
            <v>0</v>
          </cell>
        </row>
        <row r="201">
          <cell r="DA201">
            <v>0</v>
          </cell>
          <cell r="DB201">
            <v>0</v>
          </cell>
          <cell r="DC201">
            <v>0</v>
          </cell>
          <cell r="DD201">
            <v>0</v>
          </cell>
          <cell r="DE201">
            <v>0</v>
          </cell>
          <cell r="DF201">
            <v>0</v>
          </cell>
          <cell r="DG201">
            <v>0</v>
          </cell>
          <cell r="DH201">
            <v>0</v>
          </cell>
          <cell r="DI201">
            <v>0</v>
          </cell>
          <cell r="DJ201">
            <v>0</v>
          </cell>
          <cell r="DK201">
            <v>0</v>
          </cell>
          <cell r="DL201">
            <v>0</v>
          </cell>
        </row>
        <row r="202">
          <cell r="CA202">
            <v>0</v>
          </cell>
          <cell r="CB202">
            <v>0</v>
          </cell>
          <cell r="CC202">
            <v>0</v>
          </cell>
          <cell r="CD202">
            <v>0</v>
          </cell>
          <cell r="CE202">
            <v>0</v>
          </cell>
          <cell r="CF202">
            <v>0</v>
          </cell>
          <cell r="CG202">
            <v>0</v>
          </cell>
          <cell r="CH202">
            <v>0</v>
          </cell>
          <cell r="CI202">
            <v>0</v>
          </cell>
          <cell r="CJ202">
            <v>0</v>
          </cell>
          <cell r="CK202">
            <v>0</v>
          </cell>
          <cell r="CL202">
            <v>0</v>
          </cell>
        </row>
        <row r="202">
          <cell r="DA202">
            <v>0</v>
          </cell>
          <cell r="DB202">
            <v>0</v>
          </cell>
          <cell r="DC202">
            <v>0</v>
          </cell>
          <cell r="DD202">
            <v>0</v>
          </cell>
          <cell r="DE202">
            <v>0</v>
          </cell>
          <cell r="DF202">
            <v>0</v>
          </cell>
          <cell r="DG202">
            <v>0</v>
          </cell>
          <cell r="DH202">
            <v>0</v>
          </cell>
          <cell r="DI202">
            <v>0</v>
          </cell>
          <cell r="DJ202">
            <v>0</v>
          </cell>
          <cell r="DK202">
            <v>0</v>
          </cell>
          <cell r="DL202">
            <v>0</v>
          </cell>
        </row>
        <row r="203">
          <cell r="CA203">
            <v>0</v>
          </cell>
          <cell r="CB203">
            <v>0</v>
          </cell>
          <cell r="CC203">
            <v>0</v>
          </cell>
          <cell r="CD203">
            <v>0</v>
          </cell>
          <cell r="CE203">
            <v>0</v>
          </cell>
          <cell r="CF203">
            <v>0</v>
          </cell>
          <cell r="CG203">
            <v>0</v>
          </cell>
          <cell r="CH203">
            <v>0</v>
          </cell>
          <cell r="CI203">
            <v>0</v>
          </cell>
          <cell r="CJ203">
            <v>0</v>
          </cell>
          <cell r="CK203">
            <v>0</v>
          </cell>
          <cell r="CL203">
            <v>0</v>
          </cell>
        </row>
        <row r="203">
          <cell r="DA203">
            <v>0</v>
          </cell>
          <cell r="DB203">
            <v>0</v>
          </cell>
          <cell r="DC203">
            <v>0</v>
          </cell>
          <cell r="DD203">
            <v>0</v>
          </cell>
          <cell r="DE203">
            <v>0</v>
          </cell>
          <cell r="DF203">
            <v>0</v>
          </cell>
          <cell r="DG203">
            <v>0</v>
          </cell>
          <cell r="DH203">
            <v>0</v>
          </cell>
          <cell r="DI203">
            <v>0</v>
          </cell>
          <cell r="DJ203">
            <v>0</v>
          </cell>
          <cell r="DK203">
            <v>0</v>
          </cell>
          <cell r="DL203">
            <v>0</v>
          </cell>
        </row>
        <row r="204">
          <cell r="CA204">
            <v>0</v>
          </cell>
          <cell r="CB204">
            <v>0</v>
          </cell>
          <cell r="CC204">
            <v>0</v>
          </cell>
          <cell r="CD204">
            <v>0</v>
          </cell>
          <cell r="CE204">
            <v>0</v>
          </cell>
          <cell r="CF204">
            <v>0</v>
          </cell>
          <cell r="CG204">
            <v>0</v>
          </cell>
          <cell r="CH204">
            <v>0</v>
          </cell>
          <cell r="CI204">
            <v>0</v>
          </cell>
          <cell r="CJ204">
            <v>0</v>
          </cell>
          <cell r="CK204">
            <v>0</v>
          </cell>
          <cell r="CL204">
            <v>0</v>
          </cell>
        </row>
        <row r="204">
          <cell r="DA204">
            <v>0</v>
          </cell>
          <cell r="DB204">
            <v>0</v>
          </cell>
          <cell r="DC204">
            <v>0</v>
          </cell>
          <cell r="DD204">
            <v>0</v>
          </cell>
          <cell r="DE204">
            <v>0</v>
          </cell>
          <cell r="DF204">
            <v>0</v>
          </cell>
          <cell r="DG204">
            <v>0</v>
          </cell>
          <cell r="DH204">
            <v>0</v>
          </cell>
          <cell r="DI204">
            <v>0</v>
          </cell>
          <cell r="DJ204">
            <v>0</v>
          </cell>
          <cell r="DK204">
            <v>0</v>
          </cell>
          <cell r="DL204">
            <v>0</v>
          </cell>
        </row>
        <row r="205">
          <cell r="CA205">
            <v>0</v>
          </cell>
          <cell r="CB205">
            <v>0</v>
          </cell>
          <cell r="CC205">
            <v>0</v>
          </cell>
          <cell r="CD205">
            <v>0</v>
          </cell>
          <cell r="CE205">
            <v>0</v>
          </cell>
          <cell r="CF205">
            <v>0</v>
          </cell>
          <cell r="CG205">
            <v>0</v>
          </cell>
          <cell r="CH205">
            <v>0</v>
          </cell>
          <cell r="CI205">
            <v>0</v>
          </cell>
          <cell r="CJ205">
            <v>0</v>
          </cell>
          <cell r="CK205">
            <v>0</v>
          </cell>
          <cell r="CL205">
            <v>0</v>
          </cell>
        </row>
        <row r="205">
          <cell r="DA205">
            <v>0</v>
          </cell>
          <cell r="DB205">
            <v>0</v>
          </cell>
          <cell r="DC205">
            <v>0</v>
          </cell>
          <cell r="DD205">
            <v>0</v>
          </cell>
          <cell r="DE205">
            <v>0</v>
          </cell>
          <cell r="DF205">
            <v>0</v>
          </cell>
          <cell r="DG205">
            <v>0</v>
          </cell>
          <cell r="DH205">
            <v>0</v>
          </cell>
          <cell r="DI205">
            <v>0</v>
          </cell>
          <cell r="DJ205">
            <v>0</v>
          </cell>
          <cell r="DK205">
            <v>0</v>
          </cell>
          <cell r="DL205">
            <v>0</v>
          </cell>
        </row>
        <row r="206">
          <cell r="CA206">
            <v>0</v>
          </cell>
          <cell r="CB206">
            <v>0</v>
          </cell>
          <cell r="CC206">
            <v>0</v>
          </cell>
          <cell r="CD206">
            <v>0</v>
          </cell>
          <cell r="CE206">
            <v>0</v>
          </cell>
          <cell r="CF206">
            <v>0</v>
          </cell>
          <cell r="CG206">
            <v>0</v>
          </cell>
          <cell r="CH206">
            <v>0</v>
          </cell>
          <cell r="CI206">
            <v>0</v>
          </cell>
          <cell r="CJ206">
            <v>0</v>
          </cell>
          <cell r="CK206">
            <v>0</v>
          </cell>
          <cell r="CL206">
            <v>0</v>
          </cell>
        </row>
        <row r="206">
          <cell r="DA206">
            <v>0</v>
          </cell>
          <cell r="DB206">
            <v>0</v>
          </cell>
          <cell r="DC206">
            <v>0</v>
          </cell>
          <cell r="DD206">
            <v>0</v>
          </cell>
          <cell r="DE206">
            <v>0</v>
          </cell>
          <cell r="DF206">
            <v>0</v>
          </cell>
          <cell r="DG206">
            <v>0</v>
          </cell>
          <cell r="DH206">
            <v>0</v>
          </cell>
          <cell r="DI206">
            <v>0</v>
          </cell>
          <cell r="DJ206">
            <v>0</v>
          </cell>
          <cell r="DK206">
            <v>0</v>
          </cell>
          <cell r="DL206">
            <v>0</v>
          </cell>
        </row>
        <row r="207">
          <cell r="CA207">
            <v>0</v>
          </cell>
          <cell r="CB207">
            <v>0</v>
          </cell>
          <cell r="CC207">
            <v>0</v>
          </cell>
          <cell r="CD207">
            <v>0</v>
          </cell>
          <cell r="CE207">
            <v>0</v>
          </cell>
          <cell r="CF207">
            <v>0</v>
          </cell>
          <cell r="CG207">
            <v>0</v>
          </cell>
          <cell r="CH207">
            <v>0</v>
          </cell>
          <cell r="CI207">
            <v>0</v>
          </cell>
          <cell r="CJ207">
            <v>0</v>
          </cell>
          <cell r="CK207">
            <v>0</v>
          </cell>
          <cell r="CL207">
            <v>0</v>
          </cell>
        </row>
        <row r="207">
          <cell r="DA207">
            <v>0</v>
          </cell>
          <cell r="DB207">
            <v>0</v>
          </cell>
          <cell r="DC207">
            <v>0</v>
          </cell>
          <cell r="DD207">
            <v>0</v>
          </cell>
          <cell r="DE207">
            <v>0</v>
          </cell>
          <cell r="DF207">
            <v>0</v>
          </cell>
          <cell r="DG207">
            <v>0</v>
          </cell>
          <cell r="DH207">
            <v>0</v>
          </cell>
          <cell r="DI207">
            <v>0</v>
          </cell>
          <cell r="DJ207">
            <v>0</v>
          </cell>
          <cell r="DK207">
            <v>0</v>
          </cell>
          <cell r="DL207">
            <v>0</v>
          </cell>
        </row>
        <row r="208">
          <cell r="CA208">
            <v>0</v>
          </cell>
          <cell r="CB208">
            <v>0</v>
          </cell>
          <cell r="CC208">
            <v>0</v>
          </cell>
          <cell r="CD208">
            <v>0</v>
          </cell>
          <cell r="CE208">
            <v>0</v>
          </cell>
          <cell r="CF208">
            <v>0</v>
          </cell>
          <cell r="CG208">
            <v>0</v>
          </cell>
          <cell r="CH208">
            <v>0</v>
          </cell>
          <cell r="CI208">
            <v>0</v>
          </cell>
          <cell r="CJ208">
            <v>0</v>
          </cell>
          <cell r="CK208">
            <v>0</v>
          </cell>
          <cell r="CL208">
            <v>0</v>
          </cell>
        </row>
        <row r="208">
          <cell r="DA208">
            <v>0</v>
          </cell>
          <cell r="DB208">
            <v>0</v>
          </cell>
          <cell r="DC208">
            <v>0</v>
          </cell>
          <cell r="DD208">
            <v>0</v>
          </cell>
          <cell r="DE208">
            <v>0</v>
          </cell>
          <cell r="DF208">
            <v>0</v>
          </cell>
          <cell r="DG208">
            <v>0</v>
          </cell>
          <cell r="DH208">
            <v>0</v>
          </cell>
          <cell r="DI208">
            <v>0</v>
          </cell>
          <cell r="DJ208">
            <v>0</v>
          </cell>
          <cell r="DK208">
            <v>0</v>
          </cell>
          <cell r="DL208">
            <v>0</v>
          </cell>
        </row>
        <row r="209">
          <cell r="CA209">
            <v>0</v>
          </cell>
          <cell r="CB209">
            <v>0</v>
          </cell>
          <cell r="CC209">
            <v>0</v>
          </cell>
          <cell r="CD209">
            <v>0</v>
          </cell>
          <cell r="CE209">
            <v>0</v>
          </cell>
          <cell r="CF209">
            <v>0</v>
          </cell>
          <cell r="CG209">
            <v>0</v>
          </cell>
          <cell r="CH209">
            <v>0</v>
          </cell>
          <cell r="CI209">
            <v>0</v>
          </cell>
          <cell r="CJ209">
            <v>0</v>
          </cell>
          <cell r="CK209">
            <v>0</v>
          </cell>
          <cell r="CL209">
            <v>0</v>
          </cell>
        </row>
        <row r="209">
          <cell r="DA209">
            <v>0</v>
          </cell>
          <cell r="DB209">
            <v>0</v>
          </cell>
          <cell r="DC209">
            <v>0</v>
          </cell>
          <cell r="DD209">
            <v>0</v>
          </cell>
          <cell r="DE209">
            <v>0</v>
          </cell>
          <cell r="DF209">
            <v>0</v>
          </cell>
          <cell r="DG209">
            <v>0</v>
          </cell>
          <cell r="DH209">
            <v>0</v>
          </cell>
          <cell r="DI209">
            <v>0</v>
          </cell>
          <cell r="DJ209">
            <v>0</v>
          </cell>
          <cell r="DK209">
            <v>0</v>
          </cell>
          <cell r="DL209">
            <v>0</v>
          </cell>
        </row>
        <row r="210">
          <cell r="CA210">
            <v>0</v>
          </cell>
          <cell r="CB210">
            <v>0</v>
          </cell>
          <cell r="CC210">
            <v>0</v>
          </cell>
          <cell r="CD210">
            <v>0</v>
          </cell>
          <cell r="CE210">
            <v>0</v>
          </cell>
          <cell r="CF210">
            <v>0</v>
          </cell>
          <cell r="CG210">
            <v>0</v>
          </cell>
          <cell r="CH210">
            <v>0</v>
          </cell>
          <cell r="CI210">
            <v>0</v>
          </cell>
          <cell r="CJ210">
            <v>0</v>
          </cell>
          <cell r="CK210">
            <v>0</v>
          </cell>
          <cell r="CL210">
            <v>0</v>
          </cell>
        </row>
        <row r="210">
          <cell r="DA210">
            <v>0</v>
          </cell>
          <cell r="DB210">
            <v>0</v>
          </cell>
          <cell r="DC210">
            <v>0</v>
          </cell>
          <cell r="DD210">
            <v>0</v>
          </cell>
          <cell r="DE210">
            <v>0</v>
          </cell>
          <cell r="DF210">
            <v>0</v>
          </cell>
          <cell r="DG210">
            <v>0</v>
          </cell>
          <cell r="DH210">
            <v>0</v>
          </cell>
          <cell r="DI210">
            <v>0</v>
          </cell>
          <cell r="DJ210">
            <v>0</v>
          </cell>
          <cell r="DK210">
            <v>0</v>
          </cell>
          <cell r="DL210">
            <v>0</v>
          </cell>
        </row>
        <row r="211">
          <cell r="CA211">
            <v>0</v>
          </cell>
          <cell r="CB211">
            <v>0</v>
          </cell>
          <cell r="CC211">
            <v>0</v>
          </cell>
          <cell r="CD211">
            <v>0</v>
          </cell>
          <cell r="CE211">
            <v>0</v>
          </cell>
          <cell r="CF211">
            <v>0</v>
          </cell>
          <cell r="CG211">
            <v>0</v>
          </cell>
          <cell r="CH211">
            <v>0</v>
          </cell>
          <cell r="CI211">
            <v>0</v>
          </cell>
          <cell r="CJ211">
            <v>0</v>
          </cell>
          <cell r="CK211">
            <v>0</v>
          </cell>
          <cell r="CL211">
            <v>0</v>
          </cell>
        </row>
        <row r="211">
          <cell r="DA211">
            <v>0</v>
          </cell>
          <cell r="DB211">
            <v>0</v>
          </cell>
          <cell r="DC211">
            <v>0</v>
          </cell>
          <cell r="DD211">
            <v>0</v>
          </cell>
          <cell r="DE211">
            <v>0</v>
          </cell>
          <cell r="DF211">
            <v>0</v>
          </cell>
          <cell r="DG211">
            <v>0</v>
          </cell>
          <cell r="DH211">
            <v>0</v>
          </cell>
          <cell r="DI211">
            <v>0</v>
          </cell>
          <cell r="DJ211">
            <v>0</v>
          </cell>
          <cell r="DK211">
            <v>0</v>
          </cell>
          <cell r="DL211">
            <v>0</v>
          </cell>
        </row>
        <row r="212">
          <cell r="CA212">
            <v>0</v>
          </cell>
          <cell r="CB212">
            <v>0</v>
          </cell>
          <cell r="CC212">
            <v>0</v>
          </cell>
          <cell r="CD212">
            <v>0</v>
          </cell>
          <cell r="CE212">
            <v>0</v>
          </cell>
          <cell r="CF212">
            <v>0</v>
          </cell>
          <cell r="CG212">
            <v>0</v>
          </cell>
          <cell r="CH212">
            <v>0</v>
          </cell>
          <cell r="CI212">
            <v>0</v>
          </cell>
          <cell r="CJ212">
            <v>0</v>
          </cell>
          <cell r="CK212">
            <v>0</v>
          </cell>
          <cell r="CL212">
            <v>0</v>
          </cell>
        </row>
        <row r="212">
          <cell r="DA212">
            <v>0</v>
          </cell>
          <cell r="DB212">
            <v>0</v>
          </cell>
          <cell r="DC212">
            <v>0</v>
          </cell>
          <cell r="DD212">
            <v>0</v>
          </cell>
          <cell r="DE212">
            <v>0</v>
          </cell>
          <cell r="DF212">
            <v>0</v>
          </cell>
          <cell r="DG212">
            <v>0</v>
          </cell>
          <cell r="DH212">
            <v>0</v>
          </cell>
          <cell r="DI212">
            <v>0</v>
          </cell>
          <cell r="DJ212">
            <v>0</v>
          </cell>
          <cell r="DK212">
            <v>0</v>
          </cell>
          <cell r="DL212">
            <v>0</v>
          </cell>
        </row>
        <row r="213">
          <cell r="CA213">
            <v>0</v>
          </cell>
          <cell r="CB213">
            <v>0</v>
          </cell>
          <cell r="CC213">
            <v>0</v>
          </cell>
          <cell r="CD213">
            <v>0</v>
          </cell>
          <cell r="CE213">
            <v>0</v>
          </cell>
          <cell r="CF213">
            <v>0</v>
          </cell>
          <cell r="CG213">
            <v>0</v>
          </cell>
          <cell r="CH213">
            <v>0</v>
          </cell>
          <cell r="CI213">
            <v>0</v>
          </cell>
          <cell r="CJ213">
            <v>0</v>
          </cell>
          <cell r="CK213">
            <v>0</v>
          </cell>
          <cell r="CL213">
            <v>0</v>
          </cell>
        </row>
        <row r="213">
          <cell r="DA213">
            <v>0</v>
          </cell>
          <cell r="DB213">
            <v>0</v>
          </cell>
          <cell r="DC213">
            <v>0</v>
          </cell>
          <cell r="DD213">
            <v>0</v>
          </cell>
          <cell r="DE213">
            <v>0</v>
          </cell>
          <cell r="DF213">
            <v>0</v>
          </cell>
          <cell r="DG213">
            <v>0</v>
          </cell>
          <cell r="DH213">
            <v>0</v>
          </cell>
          <cell r="DI213">
            <v>0</v>
          </cell>
          <cell r="DJ213">
            <v>0</v>
          </cell>
          <cell r="DK213">
            <v>0</v>
          </cell>
          <cell r="DL213">
            <v>0</v>
          </cell>
        </row>
        <row r="214">
          <cell r="CA214">
            <v>0</v>
          </cell>
          <cell r="CB214">
            <v>0</v>
          </cell>
          <cell r="CC214">
            <v>0</v>
          </cell>
          <cell r="CD214">
            <v>0</v>
          </cell>
          <cell r="CE214">
            <v>0</v>
          </cell>
          <cell r="CF214">
            <v>0</v>
          </cell>
          <cell r="CG214">
            <v>0</v>
          </cell>
          <cell r="CH214">
            <v>0</v>
          </cell>
          <cell r="CI214">
            <v>0</v>
          </cell>
          <cell r="CJ214">
            <v>0</v>
          </cell>
          <cell r="CK214">
            <v>0</v>
          </cell>
          <cell r="CL214">
            <v>0</v>
          </cell>
        </row>
        <row r="214">
          <cell r="DA214">
            <v>0</v>
          </cell>
          <cell r="DB214">
            <v>0</v>
          </cell>
          <cell r="DC214">
            <v>0</v>
          </cell>
          <cell r="DD214">
            <v>0</v>
          </cell>
          <cell r="DE214">
            <v>0</v>
          </cell>
          <cell r="DF214">
            <v>0</v>
          </cell>
          <cell r="DG214">
            <v>0</v>
          </cell>
          <cell r="DH214">
            <v>0</v>
          </cell>
          <cell r="DI214">
            <v>0</v>
          </cell>
          <cell r="DJ214">
            <v>0</v>
          </cell>
          <cell r="DK214">
            <v>0</v>
          </cell>
          <cell r="DL214">
            <v>0</v>
          </cell>
        </row>
        <row r="215">
          <cell r="CA215">
            <v>0</v>
          </cell>
          <cell r="CB215">
            <v>0</v>
          </cell>
          <cell r="CC215">
            <v>0</v>
          </cell>
          <cell r="CD215">
            <v>0</v>
          </cell>
          <cell r="CE215">
            <v>0</v>
          </cell>
          <cell r="CF215">
            <v>0</v>
          </cell>
          <cell r="CG215">
            <v>0</v>
          </cell>
          <cell r="CH215">
            <v>0</v>
          </cell>
          <cell r="CI215">
            <v>0</v>
          </cell>
          <cell r="CJ215">
            <v>0</v>
          </cell>
          <cell r="CK215">
            <v>0</v>
          </cell>
          <cell r="CL215">
            <v>0</v>
          </cell>
        </row>
        <row r="215">
          <cell r="DA215">
            <v>0</v>
          </cell>
          <cell r="DB215">
            <v>0</v>
          </cell>
          <cell r="DC215">
            <v>0</v>
          </cell>
          <cell r="DD215">
            <v>0</v>
          </cell>
          <cell r="DE215">
            <v>0</v>
          </cell>
          <cell r="DF215">
            <v>0</v>
          </cell>
          <cell r="DG215">
            <v>0</v>
          </cell>
          <cell r="DH215">
            <v>0</v>
          </cell>
          <cell r="DI215">
            <v>0</v>
          </cell>
          <cell r="DJ215">
            <v>0</v>
          </cell>
          <cell r="DK215">
            <v>0</v>
          </cell>
          <cell r="DL215">
            <v>0</v>
          </cell>
        </row>
        <row r="216">
          <cell r="CA216">
            <v>0</v>
          </cell>
          <cell r="CB216">
            <v>0</v>
          </cell>
          <cell r="CC216">
            <v>0</v>
          </cell>
          <cell r="CD216">
            <v>0</v>
          </cell>
          <cell r="CE216">
            <v>0</v>
          </cell>
          <cell r="CF216">
            <v>0</v>
          </cell>
          <cell r="CG216">
            <v>0</v>
          </cell>
          <cell r="CH216">
            <v>0</v>
          </cell>
          <cell r="CI216">
            <v>0</v>
          </cell>
          <cell r="CJ216">
            <v>0</v>
          </cell>
          <cell r="CK216">
            <v>0</v>
          </cell>
          <cell r="CL216">
            <v>0</v>
          </cell>
        </row>
        <row r="216">
          <cell r="DA216">
            <v>0</v>
          </cell>
          <cell r="DB216">
            <v>0</v>
          </cell>
          <cell r="DC216">
            <v>0</v>
          </cell>
          <cell r="DD216">
            <v>0</v>
          </cell>
          <cell r="DE216">
            <v>0</v>
          </cell>
          <cell r="DF216">
            <v>0</v>
          </cell>
          <cell r="DG216">
            <v>0</v>
          </cell>
          <cell r="DH216">
            <v>0</v>
          </cell>
          <cell r="DI216">
            <v>0</v>
          </cell>
          <cell r="DJ216">
            <v>0</v>
          </cell>
          <cell r="DK216">
            <v>0</v>
          </cell>
          <cell r="DL216">
            <v>0</v>
          </cell>
        </row>
        <row r="217">
          <cell r="CA217">
            <v>0</v>
          </cell>
          <cell r="CB217">
            <v>0</v>
          </cell>
          <cell r="CC217">
            <v>0</v>
          </cell>
          <cell r="CD217">
            <v>0</v>
          </cell>
          <cell r="CE217">
            <v>0</v>
          </cell>
          <cell r="CF217">
            <v>0</v>
          </cell>
          <cell r="CG217">
            <v>0</v>
          </cell>
          <cell r="CH217">
            <v>0</v>
          </cell>
          <cell r="CI217">
            <v>0</v>
          </cell>
          <cell r="CJ217">
            <v>0</v>
          </cell>
          <cell r="CK217">
            <v>0</v>
          </cell>
          <cell r="CL217">
            <v>0</v>
          </cell>
        </row>
        <row r="217">
          <cell r="DA217">
            <v>0</v>
          </cell>
          <cell r="DB217">
            <v>0</v>
          </cell>
          <cell r="DC217">
            <v>0</v>
          </cell>
          <cell r="DD217">
            <v>0</v>
          </cell>
          <cell r="DE217">
            <v>0</v>
          </cell>
          <cell r="DF217">
            <v>0</v>
          </cell>
          <cell r="DG217">
            <v>0</v>
          </cell>
          <cell r="DH217">
            <v>0</v>
          </cell>
          <cell r="DI217">
            <v>0</v>
          </cell>
          <cell r="DJ217">
            <v>0</v>
          </cell>
          <cell r="DK217">
            <v>0</v>
          </cell>
          <cell r="DL217">
            <v>0</v>
          </cell>
        </row>
        <row r="218">
          <cell r="CA218">
            <v>0</v>
          </cell>
          <cell r="CB218">
            <v>0</v>
          </cell>
          <cell r="CC218">
            <v>0</v>
          </cell>
          <cell r="CD218">
            <v>0</v>
          </cell>
          <cell r="CE218">
            <v>0</v>
          </cell>
          <cell r="CF218">
            <v>0</v>
          </cell>
          <cell r="CG218">
            <v>0</v>
          </cell>
          <cell r="CH218">
            <v>0</v>
          </cell>
          <cell r="CI218">
            <v>0</v>
          </cell>
          <cell r="CJ218">
            <v>0</v>
          </cell>
          <cell r="CK218">
            <v>0</v>
          </cell>
          <cell r="CL218">
            <v>0</v>
          </cell>
        </row>
        <row r="218">
          <cell r="DA218">
            <v>0</v>
          </cell>
          <cell r="DB218">
            <v>0</v>
          </cell>
          <cell r="DC218">
            <v>0</v>
          </cell>
          <cell r="DD218">
            <v>0</v>
          </cell>
          <cell r="DE218">
            <v>0</v>
          </cell>
          <cell r="DF218">
            <v>0</v>
          </cell>
          <cell r="DG218">
            <v>0</v>
          </cell>
          <cell r="DH218">
            <v>0</v>
          </cell>
          <cell r="DI218">
            <v>0</v>
          </cell>
          <cell r="DJ218">
            <v>0</v>
          </cell>
          <cell r="DK218">
            <v>0</v>
          </cell>
          <cell r="DL218">
            <v>0</v>
          </cell>
        </row>
        <row r="219">
          <cell r="CA219">
            <v>0</v>
          </cell>
          <cell r="CB219">
            <v>0</v>
          </cell>
          <cell r="CC219">
            <v>0</v>
          </cell>
          <cell r="CD219">
            <v>0</v>
          </cell>
          <cell r="CE219">
            <v>0</v>
          </cell>
          <cell r="CF219">
            <v>0</v>
          </cell>
          <cell r="CG219">
            <v>0</v>
          </cell>
          <cell r="CH219">
            <v>0</v>
          </cell>
          <cell r="CI219">
            <v>0</v>
          </cell>
          <cell r="CJ219">
            <v>0</v>
          </cell>
          <cell r="CK219">
            <v>0</v>
          </cell>
          <cell r="CL219">
            <v>0</v>
          </cell>
        </row>
        <row r="219">
          <cell r="DA219">
            <v>0</v>
          </cell>
          <cell r="DB219">
            <v>0</v>
          </cell>
          <cell r="DC219">
            <v>0</v>
          </cell>
          <cell r="DD219">
            <v>0</v>
          </cell>
          <cell r="DE219">
            <v>0</v>
          </cell>
          <cell r="DF219">
            <v>0</v>
          </cell>
          <cell r="DG219">
            <v>0</v>
          </cell>
          <cell r="DH219">
            <v>0</v>
          </cell>
          <cell r="DI219">
            <v>0</v>
          </cell>
          <cell r="DJ219">
            <v>0</v>
          </cell>
          <cell r="DK219">
            <v>0</v>
          </cell>
          <cell r="DL219">
            <v>0</v>
          </cell>
        </row>
        <row r="220">
          <cell r="CA220">
            <v>0</v>
          </cell>
          <cell r="CB220">
            <v>0</v>
          </cell>
          <cell r="CC220">
            <v>0</v>
          </cell>
          <cell r="CD220">
            <v>0</v>
          </cell>
          <cell r="CE220">
            <v>0</v>
          </cell>
          <cell r="CF220">
            <v>0</v>
          </cell>
          <cell r="CG220">
            <v>0</v>
          </cell>
          <cell r="CH220">
            <v>0</v>
          </cell>
          <cell r="CI220">
            <v>0</v>
          </cell>
          <cell r="CJ220">
            <v>0</v>
          </cell>
          <cell r="CK220">
            <v>0</v>
          </cell>
          <cell r="CL220">
            <v>0</v>
          </cell>
        </row>
        <row r="220">
          <cell r="DA220">
            <v>0</v>
          </cell>
          <cell r="DB220">
            <v>0</v>
          </cell>
          <cell r="DC220">
            <v>0</v>
          </cell>
          <cell r="DD220">
            <v>0</v>
          </cell>
          <cell r="DE220">
            <v>0</v>
          </cell>
          <cell r="DF220">
            <v>0</v>
          </cell>
          <cell r="DG220">
            <v>0</v>
          </cell>
          <cell r="DH220">
            <v>0</v>
          </cell>
          <cell r="DI220">
            <v>0</v>
          </cell>
          <cell r="DJ220">
            <v>0</v>
          </cell>
          <cell r="DK220">
            <v>0</v>
          </cell>
          <cell r="DL220">
            <v>0</v>
          </cell>
        </row>
        <row r="221">
          <cell r="CA221">
            <v>0</v>
          </cell>
          <cell r="CB221">
            <v>0</v>
          </cell>
          <cell r="CC221">
            <v>0</v>
          </cell>
          <cell r="CD221">
            <v>0</v>
          </cell>
          <cell r="CE221">
            <v>0</v>
          </cell>
          <cell r="CF221">
            <v>0</v>
          </cell>
          <cell r="CG221">
            <v>0</v>
          </cell>
          <cell r="CH221">
            <v>0</v>
          </cell>
          <cell r="CI221">
            <v>0</v>
          </cell>
          <cell r="CJ221">
            <v>0</v>
          </cell>
          <cell r="CK221">
            <v>0</v>
          </cell>
          <cell r="CL221">
            <v>0</v>
          </cell>
        </row>
        <row r="221">
          <cell r="DA221">
            <v>0</v>
          </cell>
          <cell r="DB221">
            <v>0</v>
          </cell>
          <cell r="DC221">
            <v>0</v>
          </cell>
          <cell r="DD221">
            <v>0</v>
          </cell>
          <cell r="DE221">
            <v>0</v>
          </cell>
          <cell r="DF221">
            <v>0</v>
          </cell>
          <cell r="DG221">
            <v>0</v>
          </cell>
          <cell r="DH221">
            <v>0</v>
          </cell>
          <cell r="DI221">
            <v>0</v>
          </cell>
          <cell r="DJ221">
            <v>0</v>
          </cell>
          <cell r="DK221">
            <v>0</v>
          </cell>
          <cell r="DL221">
            <v>0</v>
          </cell>
        </row>
        <row r="222">
          <cell r="CA222">
            <v>0</v>
          </cell>
          <cell r="CB222">
            <v>0</v>
          </cell>
          <cell r="CC222">
            <v>0</v>
          </cell>
          <cell r="CD222">
            <v>0</v>
          </cell>
          <cell r="CE222">
            <v>0</v>
          </cell>
          <cell r="CF222">
            <v>0</v>
          </cell>
          <cell r="CG222">
            <v>0</v>
          </cell>
          <cell r="CH222">
            <v>0</v>
          </cell>
          <cell r="CI222">
            <v>0</v>
          </cell>
          <cell r="CJ222">
            <v>0</v>
          </cell>
          <cell r="CK222">
            <v>0</v>
          </cell>
          <cell r="CL222">
            <v>0</v>
          </cell>
        </row>
        <row r="222">
          <cell r="DA222">
            <v>0</v>
          </cell>
          <cell r="DB222">
            <v>0</v>
          </cell>
          <cell r="DC222">
            <v>0</v>
          </cell>
          <cell r="DD222">
            <v>0</v>
          </cell>
          <cell r="DE222">
            <v>0</v>
          </cell>
          <cell r="DF222">
            <v>0</v>
          </cell>
          <cell r="DG222">
            <v>0</v>
          </cell>
          <cell r="DH222">
            <v>0</v>
          </cell>
          <cell r="DI222">
            <v>0</v>
          </cell>
          <cell r="DJ222">
            <v>0</v>
          </cell>
          <cell r="DK222">
            <v>0</v>
          </cell>
          <cell r="DL222">
            <v>0</v>
          </cell>
        </row>
        <row r="223">
          <cell r="CA223">
            <v>0</v>
          </cell>
          <cell r="CB223">
            <v>0</v>
          </cell>
          <cell r="CC223">
            <v>0</v>
          </cell>
          <cell r="CD223">
            <v>0</v>
          </cell>
          <cell r="CE223">
            <v>0</v>
          </cell>
          <cell r="CF223">
            <v>0</v>
          </cell>
          <cell r="CG223">
            <v>0</v>
          </cell>
          <cell r="CH223">
            <v>0</v>
          </cell>
          <cell r="CI223">
            <v>0</v>
          </cell>
          <cell r="CJ223">
            <v>0</v>
          </cell>
          <cell r="CK223">
            <v>0</v>
          </cell>
          <cell r="CL223">
            <v>0</v>
          </cell>
        </row>
        <row r="223">
          <cell r="DA223">
            <v>0</v>
          </cell>
          <cell r="DB223">
            <v>0</v>
          </cell>
          <cell r="DC223">
            <v>0</v>
          </cell>
          <cell r="DD223">
            <v>0</v>
          </cell>
          <cell r="DE223">
            <v>0</v>
          </cell>
          <cell r="DF223">
            <v>0</v>
          </cell>
          <cell r="DG223">
            <v>0</v>
          </cell>
          <cell r="DH223">
            <v>0</v>
          </cell>
          <cell r="DI223">
            <v>0</v>
          </cell>
          <cell r="DJ223">
            <v>0</v>
          </cell>
          <cell r="DK223">
            <v>0</v>
          </cell>
          <cell r="DL223">
            <v>0</v>
          </cell>
        </row>
        <row r="224">
          <cell r="CA224">
            <v>0</v>
          </cell>
          <cell r="CB224">
            <v>0</v>
          </cell>
          <cell r="CC224">
            <v>0</v>
          </cell>
          <cell r="CD224">
            <v>0</v>
          </cell>
          <cell r="CE224">
            <v>0</v>
          </cell>
          <cell r="CF224">
            <v>0</v>
          </cell>
          <cell r="CG224">
            <v>0</v>
          </cell>
          <cell r="CH224">
            <v>0</v>
          </cell>
          <cell r="CI224">
            <v>0</v>
          </cell>
          <cell r="CJ224">
            <v>0</v>
          </cell>
          <cell r="CK224">
            <v>0</v>
          </cell>
          <cell r="CL224">
            <v>0</v>
          </cell>
        </row>
        <row r="224">
          <cell r="DA224">
            <v>0</v>
          </cell>
          <cell r="DB224">
            <v>0</v>
          </cell>
          <cell r="DC224">
            <v>0</v>
          </cell>
          <cell r="DD224">
            <v>0</v>
          </cell>
          <cell r="DE224">
            <v>0</v>
          </cell>
          <cell r="DF224">
            <v>0</v>
          </cell>
          <cell r="DG224">
            <v>0</v>
          </cell>
          <cell r="DH224">
            <v>0</v>
          </cell>
          <cell r="DI224">
            <v>0</v>
          </cell>
          <cell r="DJ224">
            <v>0</v>
          </cell>
          <cell r="DK224">
            <v>0</v>
          </cell>
          <cell r="DL224">
            <v>0</v>
          </cell>
        </row>
        <row r="225">
          <cell r="CA225">
            <v>0</v>
          </cell>
          <cell r="CB225">
            <v>0</v>
          </cell>
          <cell r="CC225">
            <v>0</v>
          </cell>
          <cell r="CD225">
            <v>0</v>
          </cell>
          <cell r="CE225">
            <v>0</v>
          </cell>
          <cell r="CF225">
            <v>0</v>
          </cell>
          <cell r="CG225">
            <v>0</v>
          </cell>
          <cell r="CH225">
            <v>0</v>
          </cell>
          <cell r="CI225">
            <v>0</v>
          </cell>
          <cell r="CJ225">
            <v>0</v>
          </cell>
          <cell r="CK225">
            <v>0</v>
          </cell>
          <cell r="CL225">
            <v>0</v>
          </cell>
        </row>
        <row r="225">
          <cell r="DA225">
            <v>0</v>
          </cell>
          <cell r="DB225">
            <v>0</v>
          </cell>
          <cell r="DC225">
            <v>0</v>
          </cell>
          <cell r="DD225">
            <v>0</v>
          </cell>
          <cell r="DE225">
            <v>0</v>
          </cell>
          <cell r="DF225">
            <v>0</v>
          </cell>
          <cell r="DG225">
            <v>0</v>
          </cell>
          <cell r="DH225">
            <v>0</v>
          </cell>
          <cell r="DI225">
            <v>0</v>
          </cell>
          <cell r="DJ225">
            <v>0</v>
          </cell>
          <cell r="DK225">
            <v>0</v>
          </cell>
          <cell r="DL225">
            <v>0</v>
          </cell>
        </row>
        <row r="226">
          <cell r="CA226">
            <v>0</v>
          </cell>
          <cell r="CB226">
            <v>0</v>
          </cell>
          <cell r="CC226">
            <v>0</v>
          </cell>
          <cell r="CD226">
            <v>0</v>
          </cell>
          <cell r="CE226">
            <v>0</v>
          </cell>
          <cell r="CF226">
            <v>0</v>
          </cell>
          <cell r="CG226">
            <v>0</v>
          </cell>
          <cell r="CH226">
            <v>0</v>
          </cell>
          <cell r="CI226">
            <v>0</v>
          </cell>
          <cell r="CJ226">
            <v>0</v>
          </cell>
          <cell r="CK226">
            <v>0</v>
          </cell>
          <cell r="CL226">
            <v>0</v>
          </cell>
        </row>
        <row r="226">
          <cell r="DA226">
            <v>0</v>
          </cell>
          <cell r="DB226">
            <v>0</v>
          </cell>
          <cell r="DC226">
            <v>0</v>
          </cell>
          <cell r="DD226">
            <v>0</v>
          </cell>
          <cell r="DE226">
            <v>0</v>
          </cell>
          <cell r="DF226">
            <v>0</v>
          </cell>
          <cell r="DG226">
            <v>0</v>
          </cell>
          <cell r="DH226">
            <v>0</v>
          </cell>
          <cell r="DI226">
            <v>0</v>
          </cell>
          <cell r="DJ226">
            <v>0</v>
          </cell>
          <cell r="DK226">
            <v>0</v>
          </cell>
          <cell r="DL226">
            <v>0</v>
          </cell>
        </row>
        <row r="227">
          <cell r="CA227">
            <v>0</v>
          </cell>
          <cell r="CB227">
            <v>0</v>
          </cell>
          <cell r="CC227">
            <v>0</v>
          </cell>
          <cell r="CD227">
            <v>0</v>
          </cell>
          <cell r="CE227">
            <v>0</v>
          </cell>
          <cell r="CF227">
            <v>0</v>
          </cell>
          <cell r="CG227">
            <v>0</v>
          </cell>
          <cell r="CH227">
            <v>0</v>
          </cell>
          <cell r="CI227">
            <v>0</v>
          </cell>
          <cell r="CJ227">
            <v>0</v>
          </cell>
          <cell r="CK227">
            <v>0</v>
          </cell>
          <cell r="CL227">
            <v>0</v>
          </cell>
        </row>
        <row r="227">
          <cell r="DA227">
            <v>0</v>
          </cell>
          <cell r="DB227">
            <v>0</v>
          </cell>
          <cell r="DC227">
            <v>0</v>
          </cell>
          <cell r="DD227">
            <v>0</v>
          </cell>
          <cell r="DE227">
            <v>0</v>
          </cell>
          <cell r="DF227">
            <v>0</v>
          </cell>
          <cell r="DG227">
            <v>0</v>
          </cell>
          <cell r="DH227">
            <v>0</v>
          </cell>
          <cell r="DI227">
            <v>0</v>
          </cell>
          <cell r="DJ227">
            <v>0</v>
          </cell>
          <cell r="DK227">
            <v>0</v>
          </cell>
          <cell r="DL227">
            <v>0</v>
          </cell>
        </row>
        <row r="228">
          <cell r="CA228">
            <v>0</v>
          </cell>
          <cell r="CB228">
            <v>0</v>
          </cell>
          <cell r="CC228">
            <v>0</v>
          </cell>
          <cell r="CD228">
            <v>0</v>
          </cell>
          <cell r="CE228">
            <v>0</v>
          </cell>
          <cell r="CF228">
            <v>0</v>
          </cell>
          <cell r="CG228">
            <v>0</v>
          </cell>
          <cell r="CH228">
            <v>0</v>
          </cell>
          <cell r="CI228">
            <v>0</v>
          </cell>
          <cell r="CJ228">
            <v>0</v>
          </cell>
          <cell r="CK228">
            <v>0</v>
          </cell>
          <cell r="CL228">
            <v>0</v>
          </cell>
        </row>
        <row r="228">
          <cell r="DA228">
            <v>0</v>
          </cell>
          <cell r="DB228">
            <v>0</v>
          </cell>
          <cell r="DC228">
            <v>0</v>
          </cell>
          <cell r="DD228">
            <v>0</v>
          </cell>
          <cell r="DE228">
            <v>0</v>
          </cell>
          <cell r="DF228">
            <v>0</v>
          </cell>
          <cell r="DG228">
            <v>0</v>
          </cell>
          <cell r="DH228">
            <v>0</v>
          </cell>
          <cell r="DI228">
            <v>0</v>
          </cell>
          <cell r="DJ228">
            <v>0</v>
          </cell>
          <cell r="DK228">
            <v>0</v>
          </cell>
          <cell r="DL228">
            <v>0</v>
          </cell>
        </row>
        <row r="229">
          <cell r="CA229">
            <v>0</v>
          </cell>
          <cell r="CB229">
            <v>0</v>
          </cell>
          <cell r="CC229">
            <v>0</v>
          </cell>
          <cell r="CD229">
            <v>0</v>
          </cell>
          <cell r="CE229">
            <v>0</v>
          </cell>
          <cell r="CF229">
            <v>0</v>
          </cell>
          <cell r="CG229">
            <v>0</v>
          </cell>
          <cell r="CH229">
            <v>0</v>
          </cell>
          <cell r="CI229">
            <v>0</v>
          </cell>
          <cell r="CJ229">
            <v>0</v>
          </cell>
          <cell r="CK229">
            <v>0</v>
          </cell>
          <cell r="CL229">
            <v>0</v>
          </cell>
        </row>
        <row r="229">
          <cell r="DA229">
            <v>0</v>
          </cell>
          <cell r="DB229">
            <v>0</v>
          </cell>
          <cell r="DC229">
            <v>0</v>
          </cell>
          <cell r="DD229">
            <v>0</v>
          </cell>
          <cell r="DE229">
            <v>0</v>
          </cell>
          <cell r="DF229">
            <v>0</v>
          </cell>
          <cell r="DG229">
            <v>0</v>
          </cell>
          <cell r="DH229">
            <v>0</v>
          </cell>
          <cell r="DI229">
            <v>0</v>
          </cell>
          <cell r="DJ229">
            <v>0</v>
          </cell>
          <cell r="DK229">
            <v>0</v>
          </cell>
          <cell r="DL229">
            <v>0</v>
          </cell>
        </row>
        <row r="230">
          <cell r="CA230">
            <v>0</v>
          </cell>
          <cell r="CB230">
            <v>0</v>
          </cell>
          <cell r="CC230">
            <v>0</v>
          </cell>
          <cell r="CD230">
            <v>0</v>
          </cell>
          <cell r="CE230">
            <v>0</v>
          </cell>
          <cell r="CF230">
            <v>0</v>
          </cell>
          <cell r="CG230">
            <v>0</v>
          </cell>
          <cell r="CH230">
            <v>0</v>
          </cell>
          <cell r="CI230">
            <v>0</v>
          </cell>
          <cell r="CJ230">
            <v>0</v>
          </cell>
          <cell r="CK230">
            <v>0</v>
          </cell>
          <cell r="CL230">
            <v>0</v>
          </cell>
        </row>
        <row r="230">
          <cell r="DA230">
            <v>0</v>
          </cell>
          <cell r="DB230">
            <v>0</v>
          </cell>
          <cell r="DC230">
            <v>0</v>
          </cell>
          <cell r="DD230">
            <v>0</v>
          </cell>
          <cell r="DE230">
            <v>0</v>
          </cell>
          <cell r="DF230">
            <v>0</v>
          </cell>
          <cell r="DG230">
            <v>0</v>
          </cell>
          <cell r="DH230">
            <v>0</v>
          </cell>
          <cell r="DI230">
            <v>0</v>
          </cell>
          <cell r="DJ230">
            <v>0</v>
          </cell>
          <cell r="DK230">
            <v>0</v>
          </cell>
          <cell r="DL230">
            <v>0</v>
          </cell>
        </row>
        <row r="231">
          <cell r="CA231">
            <v>0</v>
          </cell>
          <cell r="CB231">
            <v>0</v>
          </cell>
          <cell r="CC231">
            <v>0</v>
          </cell>
          <cell r="CD231">
            <v>0</v>
          </cell>
          <cell r="CE231">
            <v>0</v>
          </cell>
          <cell r="CF231">
            <v>0</v>
          </cell>
          <cell r="CG231">
            <v>0</v>
          </cell>
          <cell r="CH231">
            <v>0</v>
          </cell>
          <cell r="CI231">
            <v>0</v>
          </cell>
          <cell r="CJ231">
            <v>0</v>
          </cell>
          <cell r="CK231">
            <v>0</v>
          </cell>
          <cell r="CL231">
            <v>0</v>
          </cell>
        </row>
        <row r="231">
          <cell r="DA231">
            <v>0</v>
          </cell>
          <cell r="DB231">
            <v>0</v>
          </cell>
          <cell r="DC231">
            <v>0</v>
          </cell>
          <cell r="DD231">
            <v>0</v>
          </cell>
          <cell r="DE231">
            <v>0</v>
          </cell>
          <cell r="DF231">
            <v>0</v>
          </cell>
          <cell r="DG231">
            <v>0</v>
          </cell>
          <cell r="DH231">
            <v>0</v>
          </cell>
          <cell r="DI231">
            <v>0</v>
          </cell>
          <cell r="DJ231">
            <v>0</v>
          </cell>
          <cell r="DK231">
            <v>0</v>
          </cell>
          <cell r="DL231">
            <v>0</v>
          </cell>
        </row>
        <row r="232">
          <cell r="CA232">
            <v>0</v>
          </cell>
          <cell r="CB232">
            <v>0</v>
          </cell>
          <cell r="CC232">
            <v>0</v>
          </cell>
          <cell r="CD232">
            <v>0</v>
          </cell>
          <cell r="CE232">
            <v>0</v>
          </cell>
          <cell r="CF232">
            <v>0</v>
          </cell>
          <cell r="CG232">
            <v>0</v>
          </cell>
          <cell r="CH232">
            <v>0</v>
          </cell>
          <cell r="CI232">
            <v>0</v>
          </cell>
          <cell r="CJ232">
            <v>0</v>
          </cell>
          <cell r="CK232">
            <v>0</v>
          </cell>
          <cell r="CL232">
            <v>0</v>
          </cell>
        </row>
        <row r="232">
          <cell r="DA232">
            <v>0</v>
          </cell>
          <cell r="DB232">
            <v>0</v>
          </cell>
          <cell r="DC232">
            <v>0</v>
          </cell>
          <cell r="DD232">
            <v>0</v>
          </cell>
          <cell r="DE232">
            <v>0</v>
          </cell>
          <cell r="DF232">
            <v>0</v>
          </cell>
          <cell r="DG232">
            <v>0</v>
          </cell>
          <cell r="DH232">
            <v>0</v>
          </cell>
          <cell r="DI232">
            <v>0</v>
          </cell>
          <cell r="DJ232">
            <v>0</v>
          </cell>
          <cell r="DK232">
            <v>0</v>
          </cell>
          <cell r="DL232">
            <v>0</v>
          </cell>
        </row>
        <row r="233">
          <cell r="DA233">
            <v>0</v>
          </cell>
          <cell r="DB233">
            <v>0</v>
          </cell>
          <cell r="DC233">
            <v>0</v>
          </cell>
          <cell r="DD233">
            <v>0</v>
          </cell>
          <cell r="DE233">
            <v>0</v>
          </cell>
          <cell r="DF233">
            <v>0</v>
          </cell>
          <cell r="DG233">
            <v>0</v>
          </cell>
          <cell r="DH233">
            <v>0</v>
          </cell>
          <cell r="DI233">
            <v>0</v>
          </cell>
          <cell r="DJ233">
            <v>0</v>
          </cell>
          <cell r="DK233">
            <v>0</v>
          </cell>
          <cell r="DL233">
            <v>0</v>
          </cell>
        </row>
        <row r="234">
          <cell r="DA234">
            <v>0</v>
          </cell>
          <cell r="DB234">
            <v>0</v>
          </cell>
          <cell r="DC234">
            <v>0</v>
          </cell>
          <cell r="DD234">
            <v>0</v>
          </cell>
          <cell r="DE234">
            <v>0</v>
          </cell>
          <cell r="DF234">
            <v>0</v>
          </cell>
          <cell r="DG234">
            <v>0</v>
          </cell>
          <cell r="DH234">
            <v>0</v>
          </cell>
          <cell r="DI234">
            <v>0</v>
          </cell>
          <cell r="DJ234">
            <v>0</v>
          </cell>
          <cell r="DK234">
            <v>0</v>
          </cell>
          <cell r="DL234">
            <v>0</v>
          </cell>
        </row>
        <row r="235">
          <cell r="DA235">
            <v>0</v>
          </cell>
          <cell r="DB235">
            <v>0</v>
          </cell>
          <cell r="DC235">
            <v>0</v>
          </cell>
          <cell r="DD235">
            <v>0</v>
          </cell>
          <cell r="DE235">
            <v>0</v>
          </cell>
          <cell r="DF235">
            <v>0</v>
          </cell>
          <cell r="DG235">
            <v>0</v>
          </cell>
          <cell r="DH235">
            <v>0</v>
          </cell>
          <cell r="DI235">
            <v>0</v>
          </cell>
          <cell r="DJ235">
            <v>0</v>
          </cell>
          <cell r="DK235">
            <v>0</v>
          </cell>
          <cell r="DL235">
            <v>0</v>
          </cell>
        </row>
        <row r="236">
          <cell r="DA236">
            <v>0</v>
          </cell>
          <cell r="DB236">
            <v>0</v>
          </cell>
          <cell r="DC236">
            <v>0</v>
          </cell>
          <cell r="DD236">
            <v>0</v>
          </cell>
          <cell r="DE236">
            <v>0</v>
          </cell>
          <cell r="DF236">
            <v>0</v>
          </cell>
          <cell r="DG236">
            <v>0</v>
          </cell>
          <cell r="DH236">
            <v>0</v>
          </cell>
          <cell r="DI236">
            <v>0</v>
          </cell>
          <cell r="DJ236">
            <v>0</v>
          </cell>
          <cell r="DK236">
            <v>0</v>
          </cell>
          <cell r="DL236">
            <v>0</v>
          </cell>
        </row>
        <row r="237">
          <cell r="DA237">
            <v>0</v>
          </cell>
          <cell r="DB237">
            <v>0</v>
          </cell>
          <cell r="DC237">
            <v>0</v>
          </cell>
          <cell r="DD237">
            <v>0</v>
          </cell>
          <cell r="DE237">
            <v>0</v>
          </cell>
          <cell r="DF237">
            <v>0</v>
          </cell>
          <cell r="DG237">
            <v>0</v>
          </cell>
          <cell r="DH237">
            <v>0</v>
          </cell>
          <cell r="DI237">
            <v>0</v>
          </cell>
          <cell r="DJ237">
            <v>0</v>
          </cell>
          <cell r="DK237">
            <v>0</v>
          </cell>
          <cell r="DL237">
            <v>0</v>
          </cell>
        </row>
        <row r="238">
          <cell r="DA238">
            <v>0</v>
          </cell>
          <cell r="DB238">
            <v>0</v>
          </cell>
          <cell r="DC238">
            <v>0</v>
          </cell>
          <cell r="DD238">
            <v>0</v>
          </cell>
          <cell r="DE238">
            <v>0</v>
          </cell>
          <cell r="DF238">
            <v>0</v>
          </cell>
          <cell r="DG238">
            <v>0</v>
          </cell>
          <cell r="DH238">
            <v>0</v>
          </cell>
          <cell r="DI238">
            <v>0</v>
          </cell>
          <cell r="DJ238">
            <v>0</v>
          </cell>
          <cell r="DK238">
            <v>0</v>
          </cell>
          <cell r="DL238">
            <v>0</v>
          </cell>
        </row>
        <row r="239">
          <cell r="DA239">
            <v>0</v>
          </cell>
          <cell r="DB239">
            <v>0</v>
          </cell>
          <cell r="DC239">
            <v>0</v>
          </cell>
          <cell r="DD239">
            <v>0</v>
          </cell>
          <cell r="DE239">
            <v>0</v>
          </cell>
          <cell r="DF239">
            <v>0</v>
          </cell>
          <cell r="DG239">
            <v>0</v>
          </cell>
          <cell r="DH239">
            <v>0</v>
          </cell>
          <cell r="DI239">
            <v>0</v>
          </cell>
          <cell r="DJ239">
            <v>0</v>
          </cell>
          <cell r="DK239">
            <v>0</v>
          </cell>
          <cell r="DL239">
            <v>0</v>
          </cell>
        </row>
        <row r="240">
          <cell r="DA240">
            <v>0</v>
          </cell>
          <cell r="DB240">
            <v>0</v>
          </cell>
          <cell r="DC240">
            <v>0</v>
          </cell>
          <cell r="DD240">
            <v>0</v>
          </cell>
          <cell r="DE240">
            <v>0</v>
          </cell>
          <cell r="DF240">
            <v>0</v>
          </cell>
          <cell r="DG240">
            <v>0</v>
          </cell>
          <cell r="DH240">
            <v>0</v>
          </cell>
          <cell r="DI240">
            <v>0</v>
          </cell>
          <cell r="DJ240">
            <v>0</v>
          </cell>
          <cell r="DK240">
            <v>0</v>
          </cell>
          <cell r="DL240">
            <v>0</v>
          </cell>
        </row>
        <row r="241">
          <cell r="DA241">
            <v>0</v>
          </cell>
          <cell r="DB241">
            <v>0</v>
          </cell>
          <cell r="DC241">
            <v>0</v>
          </cell>
          <cell r="DD241">
            <v>0</v>
          </cell>
          <cell r="DE241">
            <v>0</v>
          </cell>
          <cell r="DF241">
            <v>0</v>
          </cell>
          <cell r="DG241">
            <v>0</v>
          </cell>
          <cell r="DH241">
            <v>0</v>
          </cell>
          <cell r="DI241">
            <v>0</v>
          </cell>
          <cell r="DJ241">
            <v>0</v>
          </cell>
          <cell r="DK241">
            <v>0</v>
          </cell>
          <cell r="DL241">
            <v>0</v>
          </cell>
        </row>
        <row r="242">
          <cell r="DA242">
            <v>0</v>
          </cell>
          <cell r="DB242">
            <v>0</v>
          </cell>
          <cell r="DC242">
            <v>0</v>
          </cell>
          <cell r="DD242">
            <v>0</v>
          </cell>
          <cell r="DE242">
            <v>0</v>
          </cell>
          <cell r="DF242">
            <v>0</v>
          </cell>
          <cell r="DG242">
            <v>0</v>
          </cell>
          <cell r="DH242">
            <v>0</v>
          </cell>
          <cell r="DI242">
            <v>0</v>
          </cell>
          <cell r="DJ242">
            <v>0</v>
          </cell>
          <cell r="DK242">
            <v>0</v>
          </cell>
          <cell r="DL242">
            <v>0</v>
          </cell>
        </row>
        <row r="243">
          <cell r="DA243">
            <v>0</v>
          </cell>
          <cell r="DB243">
            <v>0</v>
          </cell>
          <cell r="DC243">
            <v>0</v>
          </cell>
          <cell r="DD243">
            <v>0</v>
          </cell>
          <cell r="DE243">
            <v>0</v>
          </cell>
          <cell r="DF243">
            <v>0</v>
          </cell>
          <cell r="DG243">
            <v>0</v>
          </cell>
          <cell r="DH243">
            <v>0</v>
          </cell>
          <cell r="DI243">
            <v>0</v>
          </cell>
          <cell r="DJ243">
            <v>0</v>
          </cell>
          <cell r="DK243">
            <v>0</v>
          </cell>
          <cell r="DL243">
            <v>0</v>
          </cell>
        </row>
        <row r="244">
          <cell r="DA244">
            <v>0</v>
          </cell>
          <cell r="DB244">
            <v>0</v>
          </cell>
          <cell r="DC244">
            <v>0</v>
          </cell>
          <cell r="DD244">
            <v>0</v>
          </cell>
          <cell r="DE244">
            <v>0</v>
          </cell>
          <cell r="DF244">
            <v>0</v>
          </cell>
          <cell r="DG244">
            <v>0</v>
          </cell>
          <cell r="DH244">
            <v>0</v>
          </cell>
          <cell r="DI244">
            <v>0</v>
          </cell>
          <cell r="DJ244">
            <v>0</v>
          </cell>
          <cell r="DK244">
            <v>0</v>
          </cell>
          <cell r="DL244">
            <v>0</v>
          </cell>
        </row>
        <row r="245">
          <cell r="DA245">
            <v>0</v>
          </cell>
          <cell r="DB245">
            <v>0</v>
          </cell>
          <cell r="DC245">
            <v>0</v>
          </cell>
          <cell r="DD245">
            <v>0</v>
          </cell>
          <cell r="DE245">
            <v>0</v>
          </cell>
          <cell r="DF245">
            <v>0</v>
          </cell>
          <cell r="DG245">
            <v>0</v>
          </cell>
          <cell r="DH245">
            <v>0</v>
          </cell>
          <cell r="DI245">
            <v>0</v>
          </cell>
          <cell r="DJ245">
            <v>0</v>
          </cell>
          <cell r="DK245">
            <v>0</v>
          </cell>
          <cell r="DL245">
            <v>0</v>
          </cell>
        </row>
        <row r="246">
          <cell r="DA246">
            <v>0</v>
          </cell>
          <cell r="DB246">
            <v>0</v>
          </cell>
          <cell r="DC246">
            <v>0</v>
          </cell>
          <cell r="DD246">
            <v>0</v>
          </cell>
          <cell r="DE246">
            <v>0</v>
          </cell>
          <cell r="DF246">
            <v>0</v>
          </cell>
          <cell r="DG246">
            <v>0</v>
          </cell>
          <cell r="DH246">
            <v>0</v>
          </cell>
          <cell r="DI246">
            <v>0</v>
          </cell>
          <cell r="DJ246">
            <v>0</v>
          </cell>
          <cell r="DK246">
            <v>0</v>
          </cell>
          <cell r="DL246">
            <v>0</v>
          </cell>
        </row>
        <row r="247">
          <cell r="DA247">
            <v>0</v>
          </cell>
          <cell r="DB247">
            <v>0</v>
          </cell>
          <cell r="DC247">
            <v>0</v>
          </cell>
          <cell r="DD247">
            <v>0</v>
          </cell>
          <cell r="DE247">
            <v>0</v>
          </cell>
          <cell r="DF247">
            <v>0</v>
          </cell>
          <cell r="DG247">
            <v>0</v>
          </cell>
          <cell r="DH247">
            <v>0</v>
          </cell>
          <cell r="DI247">
            <v>0</v>
          </cell>
          <cell r="DJ247">
            <v>0</v>
          </cell>
          <cell r="DK247">
            <v>0</v>
          </cell>
          <cell r="DL247">
            <v>0</v>
          </cell>
        </row>
        <row r="248">
          <cell r="DA248">
            <v>0</v>
          </cell>
          <cell r="DB248">
            <v>0</v>
          </cell>
          <cell r="DC248">
            <v>0</v>
          </cell>
          <cell r="DD248">
            <v>0</v>
          </cell>
          <cell r="DE248">
            <v>0</v>
          </cell>
          <cell r="DF248">
            <v>0</v>
          </cell>
          <cell r="DG248">
            <v>0</v>
          </cell>
          <cell r="DH248">
            <v>0</v>
          </cell>
          <cell r="DI248">
            <v>0</v>
          </cell>
          <cell r="DJ248">
            <v>0</v>
          </cell>
          <cell r="DK248">
            <v>0</v>
          </cell>
          <cell r="DL248">
            <v>0</v>
          </cell>
        </row>
        <row r="249">
          <cell r="DA249">
            <v>0</v>
          </cell>
          <cell r="DB249">
            <v>0</v>
          </cell>
          <cell r="DC249">
            <v>0</v>
          </cell>
          <cell r="DD249">
            <v>0</v>
          </cell>
          <cell r="DE249">
            <v>0</v>
          </cell>
          <cell r="DF249">
            <v>0</v>
          </cell>
          <cell r="DG249">
            <v>0</v>
          </cell>
          <cell r="DH249">
            <v>0</v>
          </cell>
          <cell r="DI249">
            <v>0</v>
          </cell>
          <cell r="DJ249">
            <v>0</v>
          </cell>
          <cell r="DK249">
            <v>0</v>
          </cell>
          <cell r="DL249">
            <v>0</v>
          </cell>
        </row>
        <row r="250">
          <cell r="DA250">
            <v>0</v>
          </cell>
          <cell r="DB250">
            <v>0</v>
          </cell>
          <cell r="DC250">
            <v>0</v>
          </cell>
          <cell r="DD250">
            <v>0</v>
          </cell>
          <cell r="DE250">
            <v>0</v>
          </cell>
          <cell r="DF250">
            <v>0</v>
          </cell>
          <cell r="DG250">
            <v>0</v>
          </cell>
          <cell r="DH250">
            <v>0</v>
          </cell>
          <cell r="DI250">
            <v>0</v>
          </cell>
          <cell r="DJ250">
            <v>0</v>
          </cell>
          <cell r="DK250">
            <v>0</v>
          </cell>
          <cell r="DL250">
            <v>0</v>
          </cell>
        </row>
        <row r="251">
          <cell r="DA251">
            <v>0</v>
          </cell>
          <cell r="DB251">
            <v>0</v>
          </cell>
          <cell r="DC251">
            <v>0</v>
          </cell>
          <cell r="DD251">
            <v>0</v>
          </cell>
          <cell r="DE251">
            <v>0</v>
          </cell>
          <cell r="DF251">
            <v>0</v>
          </cell>
          <cell r="DG251">
            <v>0</v>
          </cell>
          <cell r="DH251">
            <v>0</v>
          </cell>
          <cell r="DI251">
            <v>0</v>
          </cell>
          <cell r="DJ251">
            <v>0</v>
          </cell>
          <cell r="DK251">
            <v>0</v>
          </cell>
          <cell r="DL251">
            <v>0</v>
          </cell>
        </row>
        <row r="252">
          <cell r="DA252">
            <v>0</v>
          </cell>
          <cell r="DB252">
            <v>0</v>
          </cell>
          <cell r="DC252">
            <v>0</v>
          </cell>
          <cell r="DD252">
            <v>0</v>
          </cell>
          <cell r="DE252">
            <v>0</v>
          </cell>
          <cell r="DF252">
            <v>0</v>
          </cell>
          <cell r="DG252">
            <v>0</v>
          </cell>
          <cell r="DH252">
            <v>0</v>
          </cell>
          <cell r="DI252">
            <v>0</v>
          </cell>
          <cell r="DJ252">
            <v>0</v>
          </cell>
          <cell r="DK252">
            <v>0</v>
          </cell>
          <cell r="DL252">
            <v>0</v>
          </cell>
        </row>
        <row r="253">
          <cell r="DA253">
            <v>0</v>
          </cell>
          <cell r="DB253">
            <v>0</v>
          </cell>
          <cell r="DC253">
            <v>0</v>
          </cell>
          <cell r="DD253">
            <v>0</v>
          </cell>
          <cell r="DE253">
            <v>0</v>
          </cell>
          <cell r="DF253">
            <v>0</v>
          </cell>
          <cell r="DG253">
            <v>0</v>
          </cell>
          <cell r="DH253">
            <v>0</v>
          </cell>
          <cell r="DI253">
            <v>0</v>
          </cell>
          <cell r="DJ253">
            <v>0</v>
          </cell>
          <cell r="DK253">
            <v>0</v>
          </cell>
          <cell r="DL253">
            <v>0</v>
          </cell>
        </row>
        <row r="254">
          <cell r="DA254">
            <v>0</v>
          </cell>
          <cell r="DB254">
            <v>0</v>
          </cell>
          <cell r="DC254">
            <v>0</v>
          </cell>
          <cell r="DD254">
            <v>0</v>
          </cell>
          <cell r="DE254">
            <v>0</v>
          </cell>
          <cell r="DF254">
            <v>0</v>
          </cell>
          <cell r="DG254">
            <v>0</v>
          </cell>
          <cell r="DH254">
            <v>0</v>
          </cell>
          <cell r="DI254">
            <v>0</v>
          </cell>
          <cell r="DJ254">
            <v>0</v>
          </cell>
          <cell r="DK254">
            <v>0</v>
          </cell>
          <cell r="DL254">
            <v>0</v>
          </cell>
        </row>
        <row r="255">
          <cell r="DA255">
            <v>0</v>
          </cell>
          <cell r="DB255">
            <v>0</v>
          </cell>
          <cell r="DC255">
            <v>0</v>
          </cell>
          <cell r="DD255">
            <v>0</v>
          </cell>
          <cell r="DE255">
            <v>0</v>
          </cell>
          <cell r="DF255">
            <v>0</v>
          </cell>
          <cell r="DG255">
            <v>0</v>
          </cell>
          <cell r="DH255">
            <v>0</v>
          </cell>
          <cell r="DI255">
            <v>0</v>
          </cell>
          <cell r="DJ255">
            <v>0</v>
          </cell>
          <cell r="DK255">
            <v>0</v>
          </cell>
          <cell r="DL255">
            <v>0</v>
          </cell>
        </row>
        <row r="256">
          <cell r="DA256">
            <v>0</v>
          </cell>
          <cell r="DB256">
            <v>0</v>
          </cell>
          <cell r="DC256">
            <v>0</v>
          </cell>
          <cell r="DD256">
            <v>0</v>
          </cell>
          <cell r="DE256">
            <v>0</v>
          </cell>
          <cell r="DF256">
            <v>0</v>
          </cell>
          <cell r="DG256">
            <v>0</v>
          </cell>
          <cell r="DH256">
            <v>0</v>
          </cell>
          <cell r="DI256">
            <v>0</v>
          </cell>
          <cell r="DJ256">
            <v>0</v>
          </cell>
          <cell r="DK256">
            <v>0</v>
          </cell>
          <cell r="DL256">
            <v>0</v>
          </cell>
        </row>
        <row r="257">
          <cell r="DA257">
            <v>0</v>
          </cell>
          <cell r="DB257">
            <v>0</v>
          </cell>
          <cell r="DC257">
            <v>0</v>
          </cell>
          <cell r="DD257">
            <v>0</v>
          </cell>
          <cell r="DE257">
            <v>0</v>
          </cell>
          <cell r="DF257">
            <v>0</v>
          </cell>
          <cell r="DG257">
            <v>0</v>
          </cell>
          <cell r="DH257">
            <v>0</v>
          </cell>
          <cell r="DI257">
            <v>0</v>
          </cell>
          <cell r="DJ257">
            <v>0</v>
          </cell>
          <cell r="DK257">
            <v>0</v>
          </cell>
          <cell r="DL257">
            <v>0</v>
          </cell>
        </row>
        <row r="258">
          <cell r="DA258">
            <v>0</v>
          </cell>
          <cell r="DB258">
            <v>0</v>
          </cell>
          <cell r="DC258">
            <v>0</v>
          </cell>
          <cell r="DD258">
            <v>0</v>
          </cell>
          <cell r="DE258">
            <v>0</v>
          </cell>
          <cell r="DF258">
            <v>0</v>
          </cell>
          <cell r="DG258">
            <v>0</v>
          </cell>
          <cell r="DH258">
            <v>0</v>
          </cell>
          <cell r="DI258">
            <v>0</v>
          </cell>
          <cell r="DJ258">
            <v>0</v>
          </cell>
          <cell r="DK258">
            <v>0</v>
          </cell>
          <cell r="DL258">
            <v>0</v>
          </cell>
        </row>
        <row r="259">
          <cell r="DA259">
            <v>0</v>
          </cell>
          <cell r="DB259">
            <v>0</v>
          </cell>
          <cell r="DC259">
            <v>0</v>
          </cell>
          <cell r="DD259">
            <v>0</v>
          </cell>
          <cell r="DE259">
            <v>0</v>
          </cell>
          <cell r="DF259">
            <v>0</v>
          </cell>
          <cell r="DG259">
            <v>0</v>
          </cell>
          <cell r="DH259">
            <v>0</v>
          </cell>
          <cell r="DI259">
            <v>0</v>
          </cell>
          <cell r="DJ259">
            <v>0</v>
          </cell>
          <cell r="DK259">
            <v>0</v>
          </cell>
          <cell r="DL259">
            <v>0</v>
          </cell>
        </row>
        <row r="260">
          <cell r="DA260">
            <v>0</v>
          </cell>
          <cell r="DB260">
            <v>0</v>
          </cell>
          <cell r="DC260">
            <v>0</v>
          </cell>
          <cell r="DD260">
            <v>0</v>
          </cell>
          <cell r="DE260">
            <v>0</v>
          </cell>
          <cell r="DF260">
            <v>0</v>
          </cell>
          <cell r="DG260">
            <v>0</v>
          </cell>
          <cell r="DH260">
            <v>0</v>
          </cell>
          <cell r="DI260">
            <v>0</v>
          </cell>
          <cell r="DJ260">
            <v>0</v>
          </cell>
          <cell r="DK260">
            <v>0</v>
          </cell>
          <cell r="DL260">
            <v>0</v>
          </cell>
        </row>
        <row r="261">
          <cell r="DA261">
            <v>0</v>
          </cell>
          <cell r="DB261">
            <v>0</v>
          </cell>
          <cell r="DC261">
            <v>0</v>
          </cell>
          <cell r="DD261">
            <v>0</v>
          </cell>
          <cell r="DE261">
            <v>0</v>
          </cell>
          <cell r="DF261">
            <v>0</v>
          </cell>
          <cell r="DG261">
            <v>0</v>
          </cell>
          <cell r="DH261">
            <v>0</v>
          </cell>
          <cell r="DI261">
            <v>0</v>
          </cell>
          <cell r="DJ261">
            <v>0</v>
          </cell>
          <cell r="DK261">
            <v>0</v>
          </cell>
          <cell r="DL261">
            <v>0</v>
          </cell>
        </row>
        <row r="262">
          <cell r="DA262">
            <v>0</v>
          </cell>
          <cell r="DB262">
            <v>0</v>
          </cell>
          <cell r="DC262">
            <v>0</v>
          </cell>
          <cell r="DD262">
            <v>0</v>
          </cell>
          <cell r="DE262">
            <v>0</v>
          </cell>
          <cell r="DF262">
            <v>0</v>
          </cell>
          <cell r="DG262">
            <v>0</v>
          </cell>
          <cell r="DH262">
            <v>0</v>
          </cell>
          <cell r="DI262">
            <v>0</v>
          </cell>
          <cell r="DJ262">
            <v>0</v>
          </cell>
          <cell r="DK262">
            <v>0</v>
          </cell>
          <cell r="DL262">
            <v>0</v>
          </cell>
        </row>
        <row r="263">
          <cell r="DA263">
            <v>0</v>
          </cell>
          <cell r="DB263">
            <v>0</v>
          </cell>
          <cell r="DC263">
            <v>0</v>
          </cell>
          <cell r="DD263">
            <v>0</v>
          </cell>
          <cell r="DE263">
            <v>0</v>
          </cell>
          <cell r="DF263">
            <v>0</v>
          </cell>
          <cell r="DG263">
            <v>0</v>
          </cell>
          <cell r="DH263">
            <v>0</v>
          </cell>
          <cell r="DI263">
            <v>0</v>
          </cell>
          <cell r="DJ263">
            <v>0</v>
          </cell>
          <cell r="DK263">
            <v>0</v>
          </cell>
          <cell r="DL263">
            <v>0</v>
          </cell>
        </row>
        <row r="264">
          <cell r="DA264">
            <v>0</v>
          </cell>
          <cell r="DB264">
            <v>0</v>
          </cell>
          <cell r="DC264">
            <v>0</v>
          </cell>
          <cell r="DD264">
            <v>0</v>
          </cell>
          <cell r="DE264">
            <v>0</v>
          </cell>
          <cell r="DF264">
            <v>0</v>
          </cell>
          <cell r="DG264">
            <v>0</v>
          </cell>
          <cell r="DH264">
            <v>0</v>
          </cell>
          <cell r="DI264">
            <v>0</v>
          </cell>
          <cell r="DJ264">
            <v>0</v>
          </cell>
          <cell r="DK264">
            <v>0</v>
          </cell>
          <cell r="DL264">
            <v>0</v>
          </cell>
        </row>
        <row r="265">
          <cell r="DA265">
            <v>0</v>
          </cell>
          <cell r="DB265">
            <v>0</v>
          </cell>
          <cell r="DC265">
            <v>0</v>
          </cell>
          <cell r="DD265">
            <v>0</v>
          </cell>
          <cell r="DE265">
            <v>0</v>
          </cell>
          <cell r="DF265">
            <v>0</v>
          </cell>
          <cell r="DG265">
            <v>0</v>
          </cell>
          <cell r="DH265">
            <v>0</v>
          </cell>
          <cell r="DI265">
            <v>0</v>
          </cell>
          <cell r="DJ265">
            <v>0</v>
          </cell>
          <cell r="DK265">
            <v>0</v>
          </cell>
          <cell r="DL265">
            <v>0</v>
          </cell>
        </row>
        <row r="266">
          <cell r="DA266">
            <v>0</v>
          </cell>
          <cell r="DB266">
            <v>0</v>
          </cell>
          <cell r="DC266">
            <v>0</v>
          </cell>
          <cell r="DD266">
            <v>0</v>
          </cell>
          <cell r="DE266">
            <v>0</v>
          </cell>
          <cell r="DF266">
            <v>0</v>
          </cell>
          <cell r="DG266">
            <v>0</v>
          </cell>
          <cell r="DH266">
            <v>0</v>
          </cell>
          <cell r="DI266">
            <v>0</v>
          </cell>
          <cell r="DJ266">
            <v>0</v>
          </cell>
          <cell r="DK266">
            <v>0</v>
          </cell>
          <cell r="DL266">
            <v>0</v>
          </cell>
        </row>
        <row r="267">
          <cell r="DA267">
            <v>0</v>
          </cell>
          <cell r="DB267">
            <v>0</v>
          </cell>
          <cell r="DC267">
            <v>0</v>
          </cell>
          <cell r="DD267">
            <v>0</v>
          </cell>
          <cell r="DE267">
            <v>0</v>
          </cell>
          <cell r="DF267">
            <v>0</v>
          </cell>
          <cell r="DG267">
            <v>0</v>
          </cell>
          <cell r="DH267">
            <v>0</v>
          </cell>
          <cell r="DI267">
            <v>0</v>
          </cell>
          <cell r="DJ267">
            <v>0</v>
          </cell>
          <cell r="DK267">
            <v>0</v>
          </cell>
          <cell r="DL267">
            <v>0</v>
          </cell>
        </row>
        <row r="268">
          <cell r="DA268">
            <v>0</v>
          </cell>
          <cell r="DB268">
            <v>0</v>
          </cell>
          <cell r="DC268">
            <v>0</v>
          </cell>
          <cell r="DD268">
            <v>0</v>
          </cell>
          <cell r="DE268">
            <v>0</v>
          </cell>
          <cell r="DF268">
            <v>0</v>
          </cell>
          <cell r="DG268">
            <v>0</v>
          </cell>
          <cell r="DH268">
            <v>0</v>
          </cell>
          <cell r="DI268">
            <v>0</v>
          </cell>
          <cell r="DJ268">
            <v>0</v>
          </cell>
          <cell r="DK268">
            <v>0</v>
          </cell>
          <cell r="DL268">
            <v>0</v>
          </cell>
        </row>
        <row r="269">
          <cell r="DA269">
            <v>0</v>
          </cell>
          <cell r="DB269">
            <v>0</v>
          </cell>
          <cell r="DC269">
            <v>0</v>
          </cell>
          <cell r="DD269">
            <v>0</v>
          </cell>
          <cell r="DE269">
            <v>0</v>
          </cell>
          <cell r="DF269">
            <v>0</v>
          </cell>
          <cell r="DG269">
            <v>0</v>
          </cell>
          <cell r="DH269">
            <v>0</v>
          </cell>
          <cell r="DI269">
            <v>0</v>
          </cell>
          <cell r="DJ269">
            <v>0</v>
          </cell>
          <cell r="DK269">
            <v>0</v>
          </cell>
          <cell r="DL269">
            <v>0</v>
          </cell>
        </row>
        <row r="270">
          <cell r="DA270">
            <v>0</v>
          </cell>
          <cell r="DB270">
            <v>0</v>
          </cell>
          <cell r="DC270">
            <v>0</v>
          </cell>
          <cell r="DD270">
            <v>0</v>
          </cell>
          <cell r="DE270">
            <v>0</v>
          </cell>
          <cell r="DF270">
            <v>0</v>
          </cell>
          <cell r="DG270">
            <v>0</v>
          </cell>
          <cell r="DH270">
            <v>0</v>
          </cell>
          <cell r="DI270">
            <v>0</v>
          </cell>
          <cell r="DJ270">
            <v>0</v>
          </cell>
          <cell r="DK270">
            <v>0</v>
          </cell>
          <cell r="DL270">
            <v>0</v>
          </cell>
        </row>
        <row r="271">
          <cell r="DA271">
            <v>0</v>
          </cell>
          <cell r="DB271">
            <v>0</v>
          </cell>
          <cell r="DC271">
            <v>0</v>
          </cell>
          <cell r="DD271">
            <v>0</v>
          </cell>
          <cell r="DE271">
            <v>0</v>
          </cell>
          <cell r="DF271">
            <v>0</v>
          </cell>
          <cell r="DG271">
            <v>0</v>
          </cell>
          <cell r="DH271">
            <v>0</v>
          </cell>
          <cell r="DI271">
            <v>0</v>
          </cell>
          <cell r="DJ271">
            <v>0</v>
          </cell>
          <cell r="DK271">
            <v>0</v>
          </cell>
          <cell r="DL271">
            <v>0</v>
          </cell>
        </row>
        <row r="272">
          <cell r="DA272">
            <v>0</v>
          </cell>
          <cell r="DB272">
            <v>0</v>
          </cell>
          <cell r="DC272">
            <v>0</v>
          </cell>
          <cell r="DD272">
            <v>0</v>
          </cell>
          <cell r="DE272">
            <v>0</v>
          </cell>
          <cell r="DF272">
            <v>0</v>
          </cell>
          <cell r="DG272">
            <v>0</v>
          </cell>
          <cell r="DH272">
            <v>0</v>
          </cell>
          <cell r="DI272">
            <v>0</v>
          </cell>
          <cell r="DJ272">
            <v>0</v>
          </cell>
          <cell r="DK272">
            <v>0</v>
          </cell>
          <cell r="DL272">
            <v>0</v>
          </cell>
        </row>
        <row r="273">
          <cell r="DA273">
            <v>0</v>
          </cell>
          <cell r="DB273">
            <v>0</v>
          </cell>
          <cell r="DC273">
            <v>0</v>
          </cell>
          <cell r="DD273">
            <v>0</v>
          </cell>
          <cell r="DE273">
            <v>0</v>
          </cell>
          <cell r="DF273">
            <v>0</v>
          </cell>
          <cell r="DG273">
            <v>0</v>
          </cell>
          <cell r="DH273">
            <v>0</v>
          </cell>
          <cell r="DI273">
            <v>0</v>
          </cell>
          <cell r="DJ273">
            <v>0</v>
          </cell>
          <cell r="DK273">
            <v>0</v>
          </cell>
          <cell r="DL273">
            <v>0</v>
          </cell>
        </row>
        <row r="274">
          <cell r="DA274">
            <v>0</v>
          </cell>
          <cell r="DB274">
            <v>0</v>
          </cell>
          <cell r="DC274">
            <v>0</v>
          </cell>
          <cell r="DD274">
            <v>0</v>
          </cell>
          <cell r="DE274">
            <v>0</v>
          </cell>
          <cell r="DF274">
            <v>0</v>
          </cell>
          <cell r="DG274">
            <v>0</v>
          </cell>
          <cell r="DH274">
            <v>0</v>
          </cell>
          <cell r="DI274">
            <v>0</v>
          </cell>
          <cell r="DJ274">
            <v>0</v>
          </cell>
          <cell r="DK274">
            <v>0</v>
          </cell>
          <cell r="DL274">
            <v>0</v>
          </cell>
        </row>
        <row r="275">
          <cell r="DA275">
            <v>0</v>
          </cell>
          <cell r="DB275">
            <v>0</v>
          </cell>
          <cell r="DC275">
            <v>0</v>
          </cell>
          <cell r="DD275">
            <v>0</v>
          </cell>
          <cell r="DE275">
            <v>0</v>
          </cell>
          <cell r="DF275">
            <v>0</v>
          </cell>
          <cell r="DG275">
            <v>0</v>
          </cell>
          <cell r="DH275">
            <v>0</v>
          </cell>
          <cell r="DI275">
            <v>0</v>
          </cell>
          <cell r="DJ275">
            <v>0</v>
          </cell>
          <cell r="DK275">
            <v>0</v>
          </cell>
          <cell r="DL275">
            <v>0</v>
          </cell>
        </row>
        <row r="276">
          <cell r="DA276">
            <v>0</v>
          </cell>
          <cell r="DB276">
            <v>0</v>
          </cell>
          <cell r="DC276">
            <v>0</v>
          </cell>
          <cell r="DD276">
            <v>0</v>
          </cell>
          <cell r="DE276">
            <v>0</v>
          </cell>
          <cell r="DF276">
            <v>0</v>
          </cell>
          <cell r="DG276">
            <v>0</v>
          </cell>
          <cell r="DH276">
            <v>0</v>
          </cell>
          <cell r="DI276">
            <v>0</v>
          </cell>
          <cell r="DJ276">
            <v>0</v>
          </cell>
          <cell r="DK276">
            <v>0</v>
          </cell>
          <cell r="DL276">
            <v>0</v>
          </cell>
        </row>
        <row r="277">
          <cell r="DA277">
            <v>0</v>
          </cell>
          <cell r="DB277">
            <v>0</v>
          </cell>
          <cell r="DC277">
            <v>0</v>
          </cell>
          <cell r="DD277">
            <v>0</v>
          </cell>
          <cell r="DE277">
            <v>0</v>
          </cell>
          <cell r="DF277">
            <v>0</v>
          </cell>
          <cell r="DG277">
            <v>0</v>
          </cell>
          <cell r="DH277">
            <v>0</v>
          </cell>
          <cell r="DI277">
            <v>0</v>
          </cell>
          <cell r="DJ277">
            <v>0</v>
          </cell>
          <cell r="DK277">
            <v>0</v>
          </cell>
          <cell r="DL277">
            <v>0</v>
          </cell>
        </row>
        <row r="278">
          <cell r="DA278">
            <v>0</v>
          </cell>
          <cell r="DB278">
            <v>0</v>
          </cell>
          <cell r="DC278">
            <v>0</v>
          </cell>
          <cell r="DD278">
            <v>0</v>
          </cell>
          <cell r="DE278">
            <v>0</v>
          </cell>
          <cell r="DF278">
            <v>0</v>
          </cell>
          <cell r="DG278">
            <v>0</v>
          </cell>
          <cell r="DH278">
            <v>0</v>
          </cell>
          <cell r="DI278">
            <v>0</v>
          </cell>
          <cell r="DJ278">
            <v>0</v>
          </cell>
          <cell r="DK278">
            <v>0</v>
          </cell>
          <cell r="DL278">
            <v>0</v>
          </cell>
        </row>
        <row r="279">
          <cell r="DA279">
            <v>0</v>
          </cell>
          <cell r="DB279">
            <v>0</v>
          </cell>
          <cell r="DC279">
            <v>0</v>
          </cell>
          <cell r="DD279">
            <v>0</v>
          </cell>
          <cell r="DE279">
            <v>0</v>
          </cell>
          <cell r="DF279">
            <v>0</v>
          </cell>
          <cell r="DG279">
            <v>0</v>
          </cell>
          <cell r="DH279">
            <v>0</v>
          </cell>
          <cell r="DI279">
            <v>0</v>
          </cell>
          <cell r="DJ279">
            <v>0</v>
          </cell>
          <cell r="DK279">
            <v>0</v>
          </cell>
          <cell r="DL279">
            <v>0</v>
          </cell>
        </row>
        <row r="280">
          <cell r="DA280">
            <v>0</v>
          </cell>
          <cell r="DB280">
            <v>0</v>
          </cell>
          <cell r="DC280">
            <v>0</v>
          </cell>
          <cell r="DD280">
            <v>0</v>
          </cell>
          <cell r="DE280">
            <v>0</v>
          </cell>
          <cell r="DF280">
            <v>0</v>
          </cell>
          <cell r="DG280">
            <v>0</v>
          </cell>
          <cell r="DH280">
            <v>0</v>
          </cell>
          <cell r="DI280">
            <v>0</v>
          </cell>
          <cell r="DJ280">
            <v>0</v>
          </cell>
          <cell r="DK280">
            <v>0</v>
          </cell>
          <cell r="DL280">
            <v>0</v>
          </cell>
        </row>
        <row r="281">
          <cell r="DA281">
            <v>0</v>
          </cell>
          <cell r="DB281">
            <v>0</v>
          </cell>
          <cell r="DC281">
            <v>0</v>
          </cell>
          <cell r="DD281">
            <v>0</v>
          </cell>
          <cell r="DE281">
            <v>0</v>
          </cell>
          <cell r="DF281">
            <v>0</v>
          </cell>
          <cell r="DG281">
            <v>0</v>
          </cell>
          <cell r="DH281">
            <v>0</v>
          </cell>
          <cell r="DI281">
            <v>0</v>
          </cell>
          <cell r="DJ281">
            <v>0</v>
          </cell>
          <cell r="DK281">
            <v>0</v>
          </cell>
          <cell r="DL281">
            <v>0</v>
          </cell>
        </row>
        <row r="282">
          <cell r="DA282">
            <v>0</v>
          </cell>
          <cell r="DB282">
            <v>0</v>
          </cell>
          <cell r="DC282">
            <v>0</v>
          </cell>
          <cell r="DD282">
            <v>0</v>
          </cell>
          <cell r="DE282">
            <v>0</v>
          </cell>
          <cell r="DF282">
            <v>0</v>
          </cell>
          <cell r="DG282">
            <v>0</v>
          </cell>
          <cell r="DH282">
            <v>0</v>
          </cell>
          <cell r="DI282">
            <v>0</v>
          </cell>
          <cell r="DJ282">
            <v>0</v>
          </cell>
          <cell r="DK282">
            <v>0</v>
          </cell>
          <cell r="DL282">
            <v>0</v>
          </cell>
        </row>
        <row r="283">
          <cell r="DA283">
            <v>0</v>
          </cell>
          <cell r="DB283">
            <v>0</v>
          </cell>
          <cell r="DC283">
            <v>0</v>
          </cell>
          <cell r="DD283">
            <v>0</v>
          </cell>
          <cell r="DE283">
            <v>0</v>
          </cell>
          <cell r="DF283">
            <v>0</v>
          </cell>
          <cell r="DG283">
            <v>0</v>
          </cell>
          <cell r="DH283">
            <v>0</v>
          </cell>
          <cell r="DI283">
            <v>0</v>
          </cell>
          <cell r="DJ283">
            <v>0</v>
          </cell>
          <cell r="DK283">
            <v>0</v>
          </cell>
          <cell r="DL283">
            <v>0</v>
          </cell>
        </row>
        <row r="284">
          <cell r="DA284">
            <v>0</v>
          </cell>
          <cell r="DB284">
            <v>0</v>
          </cell>
          <cell r="DC284">
            <v>0</v>
          </cell>
          <cell r="DD284">
            <v>0</v>
          </cell>
          <cell r="DE284">
            <v>0</v>
          </cell>
          <cell r="DF284">
            <v>0</v>
          </cell>
          <cell r="DG284">
            <v>0</v>
          </cell>
          <cell r="DH284">
            <v>0</v>
          </cell>
          <cell r="DI284">
            <v>0</v>
          </cell>
          <cell r="DJ284">
            <v>0</v>
          </cell>
          <cell r="DK284">
            <v>0</v>
          </cell>
          <cell r="DL284">
            <v>0</v>
          </cell>
        </row>
        <row r="285">
          <cell r="DA285">
            <v>0</v>
          </cell>
          <cell r="DB285">
            <v>0</v>
          </cell>
          <cell r="DC285">
            <v>0</v>
          </cell>
          <cell r="DD285">
            <v>0</v>
          </cell>
          <cell r="DE285">
            <v>0</v>
          </cell>
          <cell r="DF285">
            <v>0</v>
          </cell>
          <cell r="DG285">
            <v>0</v>
          </cell>
          <cell r="DH285">
            <v>0</v>
          </cell>
          <cell r="DI285">
            <v>0</v>
          </cell>
          <cell r="DJ285">
            <v>0</v>
          </cell>
          <cell r="DK285">
            <v>0</v>
          </cell>
          <cell r="DL285">
            <v>0</v>
          </cell>
        </row>
        <row r="286">
          <cell r="DA286">
            <v>0</v>
          </cell>
          <cell r="DB286">
            <v>0</v>
          </cell>
          <cell r="DC286">
            <v>0</v>
          </cell>
          <cell r="DD286">
            <v>0</v>
          </cell>
          <cell r="DE286">
            <v>0</v>
          </cell>
          <cell r="DF286">
            <v>0</v>
          </cell>
          <cell r="DG286">
            <v>0</v>
          </cell>
          <cell r="DH286">
            <v>0</v>
          </cell>
          <cell r="DI286">
            <v>0</v>
          </cell>
          <cell r="DJ286">
            <v>0</v>
          </cell>
          <cell r="DK286">
            <v>0</v>
          </cell>
          <cell r="DL286">
            <v>0</v>
          </cell>
        </row>
        <row r="287">
          <cell r="DA287">
            <v>0</v>
          </cell>
          <cell r="DB287">
            <v>0</v>
          </cell>
          <cell r="DC287">
            <v>0</v>
          </cell>
          <cell r="DD287">
            <v>0</v>
          </cell>
          <cell r="DE287">
            <v>0</v>
          </cell>
          <cell r="DF287">
            <v>0</v>
          </cell>
          <cell r="DG287">
            <v>0</v>
          </cell>
          <cell r="DH287">
            <v>0</v>
          </cell>
          <cell r="DI287">
            <v>0</v>
          </cell>
          <cell r="DJ287">
            <v>0</v>
          </cell>
          <cell r="DK287">
            <v>0</v>
          </cell>
          <cell r="DL287">
            <v>0</v>
          </cell>
        </row>
        <row r="288">
          <cell r="DA288">
            <v>0</v>
          </cell>
          <cell r="DB288">
            <v>0</v>
          </cell>
          <cell r="DC288">
            <v>0</v>
          </cell>
          <cell r="DD288">
            <v>0</v>
          </cell>
          <cell r="DE288">
            <v>0</v>
          </cell>
          <cell r="DF288">
            <v>0</v>
          </cell>
          <cell r="DG288">
            <v>0</v>
          </cell>
          <cell r="DH288">
            <v>0</v>
          </cell>
          <cell r="DI288">
            <v>0</v>
          </cell>
          <cell r="DJ288">
            <v>0</v>
          </cell>
          <cell r="DK288">
            <v>0</v>
          </cell>
          <cell r="DL288">
            <v>0</v>
          </cell>
        </row>
        <row r="289">
          <cell r="DA289">
            <v>0</v>
          </cell>
          <cell r="DB289">
            <v>0</v>
          </cell>
          <cell r="DC289">
            <v>0</v>
          </cell>
          <cell r="DD289">
            <v>0</v>
          </cell>
          <cell r="DE289">
            <v>0</v>
          </cell>
          <cell r="DF289">
            <v>0</v>
          </cell>
          <cell r="DG289">
            <v>0</v>
          </cell>
          <cell r="DH289">
            <v>0</v>
          </cell>
          <cell r="DI289">
            <v>0</v>
          </cell>
          <cell r="DJ289">
            <v>0</v>
          </cell>
          <cell r="DK289">
            <v>0</v>
          </cell>
          <cell r="DL289">
            <v>0</v>
          </cell>
        </row>
        <row r="290">
          <cell r="DA290">
            <v>0</v>
          </cell>
          <cell r="DB290">
            <v>0</v>
          </cell>
          <cell r="DC290">
            <v>0</v>
          </cell>
          <cell r="DD290">
            <v>0</v>
          </cell>
          <cell r="DE290">
            <v>0</v>
          </cell>
          <cell r="DF290">
            <v>0</v>
          </cell>
          <cell r="DG290">
            <v>0</v>
          </cell>
          <cell r="DH290">
            <v>0</v>
          </cell>
          <cell r="DI290">
            <v>0</v>
          </cell>
          <cell r="DJ290">
            <v>0</v>
          </cell>
          <cell r="DK290">
            <v>0</v>
          </cell>
          <cell r="DL290">
            <v>0</v>
          </cell>
        </row>
        <row r="291">
          <cell r="DA291">
            <v>0</v>
          </cell>
          <cell r="DB291">
            <v>0</v>
          </cell>
          <cell r="DC291">
            <v>0</v>
          </cell>
          <cell r="DD291">
            <v>0</v>
          </cell>
          <cell r="DE291">
            <v>0</v>
          </cell>
          <cell r="DF291">
            <v>0</v>
          </cell>
          <cell r="DG291">
            <v>0</v>
          </cell>
          <cell r="DH291">
            <v>0</v>
          </cell>
          <cell r="DI291">
            <v>0</v>
          </cell>
          <cell r="DJ291">
            <v>0</v>
          </cell>
          <cell r="DK291">
            <v>0</v>
          </cell>
          <cell r="DL291">
            <v>0</v>
          </cell>
        </row>
        <row r="292">
          <cell r="DA292">
            <v>0</v>
          </cell>
          <cell r="DB292">
            <v>0</v>
          </cell>
          <cell r="DC292">
            <v>0</v>
          </cell>
          <cell r="DD292">
            <v>0</v>
          </cell>
          <cell r="DE292">
            <v>0</v>
          </cell>
          <cell r="DF292">
            <v>0</v>
          </cell>
          <cell r="DG292">
            <v>0</v>
          </cell>
          <cell r="DH292">
            <v>0</v>
          </cell>
          <cell r="DI292">
            <v>0</v>
          </cell>
          <cell r="DJ292">
            <v>0</v>
          </cell>
          <cell r="DK292">
            <v>0</v>
          </cell>
          <cell r="DL292">
            <v>0</v>
          </cell>
        </row>
        <row r="293">
          <cell r="DA293">
            <v>0</v>
          </cell>
          <cell r="DB293">
            <v>0</v>
          </cell>
          <cell r="DC293">
            <v>0</v>
          </cell>
          <cell r="DD293">
            <v>0</v>
          </cell>
          <cell r="DE293">
            <v>0</v>
          </cell>
          <cell r="DF293">
            <v>0</v>
          </cell>
          <cell r="DG293">
            <v>0</v>
          </cell>
          <cell r="DH293">
            <v>0</v>
          </cell>
          <cell r="DI293">
            <v>0</v>
          </cell>
          <cell r="DJ293">
            <v>0</v>
          </cell>
          <cell r="DK293">
            <v>0</v>
          </cell>
          <cell r="DL293">
            <v>0</v>
          </cell>
        </row>
        <row r="294">
          <cell r="DA294">
            <v>0</v>
          </cell>
          <cell r="DB294">
            <v>0</v>
          </cell>
          <cell r="DC294">
            <v>0</v>
          </cell>
          <cell r="DD294">
            <v>0</v>
          </cell>
          <cell r="DE294">
            <v>0</v>
          </cell>
          <cell r="DF294">
            <v>0</v>
          </cell>
          <cell r="DG294">
            <v>0</v>
          </cell>
          <cell r="DH294">
            <v>0</v>
          </cell>
          <cell r="DI294">
            <v>0</v>
          </cell>
          <cell r="DJ294">
            <v>0</v>
          </cell>
          <cell r="DK294">
            <v>0</v>
          </cell>
          <cell r="DL294">
            <v>0</v>
          </cell>
        </row>
        <row r="295">
          <cell r="DA295">
            <v>0</v>
          </cell>
          <cell r="DB295">
            <v>0</v>
          </cell>
          <cell r="DC295">
            <v>0</v>
          </cell>
          <cell r="DD295">
            <v>0</v>
          </cell>
          <cell r="DE295">
            <v>0</v>
          </cell>
          <cell r="DF295">
            <v>0</v>
          </cell>
          <cell r="DG295">
            <v>0</v>
          </cell>
          <cell r="DH295">
            <v>0</v>
          </cell>
          <cell r="DI295">
            <v>0</v>
          </cell>
          <cell r="DJ295">
            <v>0</v>
          </cell>
          <cell r="DK295">
            <v>0</v>
          </cell>
          <cell r="DL295">
            <v>0</v>
          </cell>
        </row>
        <row r="296">
          <cell r="DA296">
            <v>0</v>
          </cell>
          <cell r="DB296">
            <v>0</v>
          </cell>
          <cell r="DC296">
            <v>0</v>
          </cell>
          <cell r="DD296">
            <v>0</v>
          </cell>
          <cell r="DE296">
            <v>0</v>
          </cell>
          <cell r="DF296">
            <v>0</v>
          </cell>
          <cell r="DG296">
            <v>0</v>
          </cell>
          <cell r="DH296">
            <v>0</v>
          </cell>
          <cell r="DI296">
            <v>0</v>
          </cell>
          <cell r="DJ296">
            <v>0</v>
          </cell>
          <cell r="DK296">
            <v>0</v>
          </cell>
          <cell r="DL296">
            <v>0</v>
          </cell>
        </row>
        <row r="297">
          <cell r="DA297">
            <v>0</v>
          </cell>
          <cell r="DB297">
            <v>0</v>
          </cell>
          <cell r="DC297">
            <v>0</v>
          </cell>
          <cell r="DD297">
            <v>0</v>
          </cell>
          <cell r="DE297">
            <v>0</v>
          </cell>
          <cell r="DF297">
            <v>0</v>
          </cell>
          <cell r="DG297">
            <v>0</v>
          </cell>
          <cell r="DH297">
            <v>0</v>
          </cell>
          <cell r="DI297">
            <v>0</v>
          </cell>
          <cell r="DJ297">
            <v>0</v>
          </cell>
          <cell r="DK297">
            <v>0</v>
          </cell>
          <cell r="DL297">
            <v>0</v>
          </cell>
        </row>
        <row r="298">
          <cell r="DA298">
            <v>0</v>
          </cell>
          <cell r="DB298">
            <v>0</v>
          </cell>
          <cell r="DC298">
            <v>0</v>
          </cell>
          <cell r="DD298">
            <v>0</v>
          </cell>
          <cell r="DE298">
            <v>0</v>
          </cell>
          <cell r="DF298">
            <v>0</v>
          </cell>
          <cell r="DG298">
            <v>0</v>
          </cell>
          <cell r="DH298">
            <v>0</v>
          </cell>
          <cell r="DI298">
            <v>0</v>
          </cell>
          <cell r="DJ298">
            <v>0</v>
          </cell>
          <cell r="DK298">
            <v>0</v>
          </cell>
          <cell r="DL298">
            <v>0</v>
          </cell>
        </row>
        <row r="299">
          <cell r="DA299">
            <v>0</v>
          </cell>
          <cell r="DB299">
            <v>0</v>
          </cell>
          <cell r="DC299">
            <v>0</v>
          </cell>
          <cell r="DD299">
            <v>0</v>
          </cell>
          <cell r="DE299">
            <v>0</v>
          </cell>
          <cell r="DF299">
            <v>0</v>
          </cell>
          <cell r="DG299">
            <v>0</v>
          </cell>
          <cell r="DH299">
            <v>0</v>
          </cell>
          <cell r="DI299">
            <v>0</v>
          </cell>
          <cell r="DJ299">
            <v>0</v>
          </cell>
          <cell r="DK299">
            <v>0</v>
          </cell>
          <cell r="DL299">
            <v>0</v>
          </cell>
        </row>
        <row r="300">
          <cell r="DA300">
            <v>0</v>
          </cell>
          <cell r="DB300">
            <v>0</v>
          </cell>
          <cell r="DC300">
            <v>0</v>
          </cell>
          <cell r="DD300">
            <v>0</v>
          </cell>
          <cell r="DE300">
            <v>0</v>
          </cell>
          <cell r="DF300">
            <v>0</v>
          </cell>
          <cell r="DG300">
            <v>0</v>
          </cell>
          <cell r="DH300">
            <v>0</v>
          </cell>
          <cell r="DI300">
            <v>0</v>
          </cell>
          <cell r="DJ300">
            <v>0</v>
          </cell>
          <cell r="DK300">
            <v>0</v>
          </cell>
          <cell r="DL300">
            <v>0</v>
          </cell>
        </row>
        <row r="301">
          <cell r="DA301">
            <v>0</v>
          </cell>
          <cell r="DB301">
            <v>0</v>
          </cell>
          <cell r="DC301">
            <v>0</v>
          </cell>
          <cell r="DD301">
            <v>0</v>
          </cell>
          <cell r="DE301">
            <v>0</v>
          </cell>
          <cell r="DF301">
            <v>0</v>
          </cell>
          <cell r="DG301">
            <v>0</v>
          </cell>
          <cell r="DH301">
            <v>0</v>
          </cell>
          <cell r="DI301">
            <v>0</v>
          </cell>
          <cell r="DJ301">
            <v>0</v>
          </cell>
          <cell r="DK301">
            <v>0</v>
          </cell>
          <cell r="DL301">
            <v>0</v>
          </cell>
        </row>
        <row r="302">
          <cell r="DA302">
            <v>0</v>
          </cell>
          <cell r="DB302">
            <v>0</v>
          </cell>
          <cell r="DC302">
            <v>0</v>
          </cell>
          <cell r="DD302">
            <v>0</v>
          </cell>
          <cell r="DE302">
            <v>0</v>
          </cell>
          <cell r="DF302">
            <v>0</v>
          </cell>
          <cell r="DG302">
            <v>0</v>
          </cell>
          <cell r="DH302">
            <v>0</v>
          </cell>
          <cell r="DI302">
            <v>0</v>
          </cell>
          <cell r="DJ302">
            <v>0</v>
          </cell>
          <cell r="DK302">
            <v>0</v>
          </cell>
          <cell r="DL302">
            <v>0</v>
          </cell>
        </row>
        <row r="303">
          <cell r="DA303">
            <v>0</v>
          </cell>
          <cell r="DB303">
            <v>0</v>
          </cell>
          <cell r="DC303">
            <v>0</v>
          </cell>
          <cell r="DD303">
            <v>0</v>
          </cell>
          <cell r="DE303">
            <v>0</v>
          </cell>
          <cell r="DF303">
            <v>0</v>
          </cell>
          <cell r="DG303">
            <v>0</v>
          </cell>
          <cell r="DH303">
            <v>0</v>
          </cell>
          <cell r="DI303">
            <v>0</v>
          </cell>
          <cell r="DJ303">
            <v>0</v>
          </cell>
          <cell r="DK303">
            <v>0</v>
          </cell>
          <cell r="DL303">
            <v>0</v>
          </cell>
        </row>
        <row r="304">
          <cell r="DA304">
            <v>0</v>
          </cell>
          <cell r="DB304">
            <v>0</v>
          </cell>
          <cell r="DC304">
            <v>0</v>
          </cell>
          <cell r="DD304">
            <v>0</v>
          </cell>
          <cell r="DE304">
            <v>0</v>
          </cell>
          <cell r="DF304">
            <v>0</v>
          </cell>
          <cell r="DG304">
            <v>0</v>
          </cell>
          <cell r="DH304">
            <v>0</v>
          </cell>
          <cell r="DI304">
            <v>0</v>
          </cell>
          <cell r="DJ304">
            <v>0</v>
          </cell>
          <cell r="DK304">
            <v>0</v>
          </cell>
          <cell r="DL304">
            <v>0</v>
          </cell>
        </row>
        <row r="305">
          <cell r="DA305">
            <v>0</v>
          </cell>
          <cell r="DB305">
            <v>0</v>
          </cell>
          <cell r="DC305">
            <v>0</v>
          </cell>
          <cell r="DD305">
            <v>0</v>
          </cell>
          <cell r="DE305">
            <v>0</v>
          </cell>
          <cell r="DF305">
            <v>0</v>
          </cell>
          <cell r="DG305">
            <v>0</v>
          </cell>
          <cell r="DH305">
            <v>0</v>
          </cell>
          <cell r="DI305">
            <v>0</v>
          </cell>
          <cell r="DJ305">
            <v>0</v>
          </cell>
          <cell r="DK305">
            <v>0</v>
          </cell>
          <cell r="DL305">
            <v>0</v>
          </cell>
        </row>
        <row r="306">
          <cell r="DA306">
            <v>0</v>
          </cell>
          <cell r="DB306">
            <v>0</v>
          </cell>
          <cell r="DC306">
            <v>0</v>
          </cell>
          <cell r="DD306">
            <v>0</v>
          </cell>
          <cell r="DE306">
            <v>0</v>
          </cell>
          <cell r="DF306">
            <v>0</v>
          </cell>
          <cell r="DG306">
            <v>0</v>
          </cell>
          <cell r="DH306">
            <v>0</v>
          </cell>
          <cell r="DI306">
            <v>0</v>
          </cell>
          <cell r="DJ306">
            <v>0</v>
          </cell>
          <cell r="DK306">
            <v>0</v>
          </cell>
          <cell r="DL306">
            <v>0</v>
          </cell>
        </row>
        <row r="307">
          <cell r="DA307">
            <v>0</v>
          </cell>
          <cell r="DB307">
            <v>0</v>
          </cell>
          <cell r="DC307">
            <v>0</v>
          </cell>
          <cell r="DD307">
            <v>0</v>
          </cell>
          <cell r="DE307">
            <v>0</v>
          </cell>
          <cell r="DF307">
            <v>0</v>
          </cell>
          <cell r="DG307">
            <v>0</v>
          </cell>
          <cell r="DH307">
            <v>0</v>
          </cell>
          <cell r="DI307">
            <v>0</v>
          </cell>
          <cell r="DJ307">
            <v>0</v>
          </cell>
          <cell r="DK307">
            <v>0</v>
          </cell>
          <cell r="DL307">
            <v>0</v>
          </cell>
        </row>
        <row r="308">
          <cell r="DA308">
            <v>0</v>
          </cell>
          <cell r="DB308">
            <v>0</v>
          </cell>
          <cell r="DC308">
            <v>0</v>
          </cell>
          <cell r="DD308">
            <v>0</v>
          </cell>
          <cell r="DE308">
            <v>0</v>
          </cell>
          <cell r="DF308">
            <v>0</v>
          </cell>
          <cell r="DG308">
            <v>0</v>
          </cell>
          <cell r="DH308">
            <v>0</v>
          </cell>
          <cell r="DI308">
            <v>0</v>
          </cell>
          <cell r="DJ308">
            <v>0</v>
          </cell>
          <cell r="DK308">
            <v>0</v>
          </cell>
          <cell r="DL308">
            <v>0</v>
          </cell>
        </row>
        <row r="309">
          <cell r="DA309">
            <v>0</v>
          </cell>
          <cell r="DB309">
            <v>0</v>
          </cell>
          <cell r="DC309">
            <v>0</v>
          </cell>
          <cell r="DD309">
            <v>0</v>
          </cell>
          <cell r="DE309">
            <v>0</v>
          </cell>
          <cell r="DF309">
            <v>0</v>
          </cell>
          <cell r="DG309">
            <v>0</v>
          </cell>
          <cell r="DH309">
            <v>0</v>
          </cell>
          <cell r="DI309">
            <v>0</v>
          </cell>
          <cell r="DJ309">
            <v>0</v>
          </cell>
          <cell r="DK309">
            <v>0</v>
          </cell>
          <cell r="DL309">
            <v>0</v>
          </cell>
        </row>
        <row r="310">
          <cell r="DA310">
            <v>0</v>
          </cell>
          <cell r="DB310">
            <v>0</v>
          </cell>
          <cell r="DC310">
            <v>0</v>
          </cell>
          <cell r="DD310">
            <v>0</v>
          </cell>
          <cell r="DE310">
            <v>0</v>
          </cell>
          <cell r="DF310">
            <v>0</v>
          </cell>
          <cell r="DG310">
            <v>0</v>
          </cell>
          <cell r="DH310">
            <v>0</v>
          </cell>
          <cell r="DI310">
            <v>0</v>
          </cell>
          <cell r="DJ310">
            <v>0</v>
          </cell>
          <cell r="DK310">
            <v>0</v>
          </cell>
          <cell r="DL310">
            <v>0</v>
          </cell>
        </row>
        <row r="311">
          <cell r="DA311">
            <v>0</v>
          </cell>
          <cell r="DB311">
            <v>0</v>
          </cell>
          <cell r="DC311">
            <v>0</v>
          </cell>
          <cell r="DD311">
            <v>0</v>
          </cell>
          <cell r="DE311">
            <v>0</v>
          </cell>
          <cell r="DF311">
            <v>0</v>
          </cell>
          <cell r="DG311">
            <v>0</v>
          </cell>
          <cell r="DH311">
            <v>0</v>
          </cell>
          <cell r="DI311">
            <v>0</v>
          </cell>
          <cell r="DJ311">
            <v>0</v>
          </cell>
          <cell r="DK311">
            <v>0</v>
          </cell>
          <cell r="DL311">
            <v>0</v>
          </cell>
        </row>
        <row r="312">
          <cell r="DA312">
            <v>0</v>
          </cell>
          <cell r="DB312">
            <v>0</v>
          </cell>
          <cell r="DC312">
            <v>0</v>
          </cell>
          <cell r="DD312">
            <v>0</v>
          </cell>
          <cell r="DE312">
            <v>0</v>
          </cell>
          <cell r="DF312">
            <v>0</v>
          </cell>
          <cell r="DG312">
            <v>0</v>
          </cell>
          <cell r="DH312">
            <v>0</v>
          </cell>
          <cell r="DI312">
            <v>0</v>
          </cell>
          <cell r="DJ312">
            <v>0</v>
          </cell>
          <cell r="DK312">
            <v>0</v>
          </cell>
          <cell r="DL312">
            <v>0</v>
          </cell>
        </row>
        <row r="313">
          <cell r="DA313">
            <v>0</v>
          </cell>
          <cell r="DB313">
            <v>0</v>
          </cell>
          <cell r="DC313">
            <v>0</v>
          </cell>
          <cell r="DD313">
            <v>0</v>
          </cell>
          <cell r="DE313">
            <v>0</v>
          </cell>
          <cell r="DF313">
            <v>0</v>
          </cell>
          <cell r="DG313">
            <v>0</v>
          </cell>
          <cell r="DH313">
            <v>0</v>
          </cell>
          <cell r="DI313">
            <v>0</v>
          </cell>
          <cell r="DJ313">
            <v>0</v>
          </cell>
          <cell r="DK313">
            <v>0</v>
          </cell>
          <cell r="DL313">
            <v>0</v>
          </cell>
        </row>
        <row r="314">
          <cell r="DA314">
            <v>0</v>
          </cell>
          <cell r="DB314">
            <v>0</v>
          </cell>
          <cell r="DC314">
            <v>0</v>
          </cell>
          <cell r="DD314">
            <v>0</v>
          </cell>
          <cell r="DE314">
            <v>0</v>
          </cell>
          <cell r="DF314">
            <v>0</v>
          </cell>
          <cell r="DG314">
            <v>0</v>
          </cell>
          <cell r="DH314">
            <v>0</v>
          </cell>
          <cell r="DI314">
            <v>0</v>
          </cell>
          <cell r="DJ314">
            <v>0</v>
          </cell>
          <cell r="DK314">
            <v>0</v>
          </cell>
          <cell r="DL314">
            <v>0</v>
          </cell>
        </row>
        <row r="315">
          <cell r="DA315">
            <v>0</v>
          </cell>
          <cell r="DB315">
            <v>0</v>
          </cell>
          <cell r="DC315">
            <v>0</v>
          </cell>
          <cell r="DD315">
            <v>0</v>
          </cell>
          <cell r="DE315">
            <v>0</v>
          </cell>
          <cell r="DF315">
            <v>0</v>
          </cell>
          <cell r="DG315">
            <v>0</v>
          </cell>
          <cell r="DH315">
            <v>0</v>
          </cell>
          <cell r="DI315">
            <v>0</v>
          </cell>
          <cell r="DJ315">
            <v>0</v>
          </cell>
          <cell r="DK315">
            <v>0</v>
          </cell>
          <cell r="DL315">
            <v>0</v>
          </cell>
        </row>
        <row r="316">
          <cell r="DA316">
            <v>0</v>
          </cell>
          <cell r="DB316">
            <v>0</v>
          </cell>
          <cell r="DC316">
            <v>0</v>
          </cell>
          <cell r="DD316">
            <v>0</v>
          </cell>
          <cell r="DE316">
            <v>0</v>
          </cell>
          <cell r="DF316">
            <v>0</v>
          </cell>
          <cell r="DG316">
            <v>0</v>
          </cell>
          <cell r="DH316">
            <v>0</v>
          </cell>
          <cell r="DI316">
            <v>0</v>
          </cell>
          <cell r="DJ316">
            <v>0</v>
          </cell>
          <cell r="DK316">
            <v>0</v>
          </cell>
          <cell r="DL316">
            <v>0</v>
          </cell>
        </row>
      </sheetData>
      <sheetData sheetId="3">
        <row r="1">
          <cell r="A1" t="str">
            <v>序号</v>
          </cell>
          <cell r="B1" t="str">
            <v>日期</v>
          </cell>
          <cell r="C1" t="str">
            <v>摘要</v>
          </cell>
          <cell r="D1" t="str">
            <v>合同甲方</v>
          </cell>
          <cell r="E1" t="str">
            <v>合同编号（绿色补充编号）</v>
          </cell>
          <cell r="F1" t="str">
            <v>合同</v>
          </cell>
          <cell r="G1" t="str">
            <v> 合同金额 </v>
          </cell>
          <cell r="H1" t="str">
            <v> 2025年12月余额 </v>
          </cell>
          <cell r="I1" t="str">
            <v>客户名称</v>
          </cell>
          <cell r="J1" t="str">
            <v>2026年预计落实情况</v>
          </cell>
          <cell r="K1" t="str">
            <v>如部分落实，请填写可落实金额（元）</v>
          </cell>
        </row>
        <row r="2">
          <cell r="A2">
            <v>10</v>
          </cell>
          <cell r="B2">
            <v>44166</v>
          </cell>
          <cell r="C2" t="str">
            <v>上海市域铁路1标中铁二十四局智慧工地项目-中铁二十四局集团有限公司-智慧工地</v>
          </cell>
          <cell r="D2" t="str">
            <v>中铁二十四局集团有限公司</v>
          </cell>
          <cell r="E2" t="str">
            <v>ZHT2022091400074</v>
          </cell>
        </row>
        <row r="2">
          <cell r="G2">
            <v>156584</v>
          </cell>
          <cell r="H2">
            <v>5798.52</v>
          </cell>
        </row>
        <row r="2">
          <cell r="J2" t="str">
            <v>不确定</v>
          </cell>
        </row>
        <row r="3">
          <cell r="A3">
            <v>18</v>
          </cell>
          <cell r="B3">
            <v>44379</v>
          </cell>
          <cell r="C3" t="str">
            <v>南湖区老（旧）住宅区改造及二环以内背街小巷提升工程设计采购施工总承包（EPC）（新兴街道松鹤片区）之智慧化工程-上海市城市建设设计研究总院（集团）有限公司</v>
          </cell>
          <cell r="D3" t="str">
            <v>上海市城市建设设计研究总院（集团）有限公司</v>
          </cell>
          <cell r="E3" t="str">
            <v>ZHT2021051000042</v>
          </cell>
        </row>
        <row r="3">
          <cell r="G3">
            <v>7248999</v>
          </cell>
          <cell r="H3">
            <v>50000</v>
          </cell>
        </row>
        <row r="3">
          <cell r="J3" t="str">
            <v>不确定</v>
          </cell>
        </row>
        <row r="3">
          <cell r="N3">
            <v>29</v>
          </cell>
          <cell r="O3">
            <v>1069.901999</v>
          </cell>
          <cell r="P3">
            <v>6</v>
          </cell>
          <cell r="Q3">
            <v>536.491388</v>
          </cell>
          <cell r="R3">
            <v>285.379828</v>
          </cell>
          <cell r="S3">
            <v>40</v>
          </cell>
          <cell r="T3">
            <v>2521.088888</v>
          </cell>
          <cell r="U3">
            <v>16</v>
          </cell>
          <cell r="V3">
            <v>1811.38426</v>
          </cell>
          <cell r="W3">
            <v>0</v>
          </cell>
          <cell r="X3">
            <v>0</v>
          </cell>
          <cell r="Y3">
            <v>92</v>
          </cell>
          <cell r="Z3">
            <v>5941.043235</v>
          </cell>
        </row>
        <row r="4">
          <cell r="A4">
            <v>21</v>
          </cell>
          <cell r="B4">
            <v>44532</v>
          </cell>
          <cell r="C4" t="str">
            <v>秀洲区污水管网智能感知系统项目-浙江长三角规划设计研究咨询有限公司</v>
          </cell>
          <cell r="D4" t="str">
            <v>浙江长三角城建有限公司</v>
          </cell>
          <cell r="E4" t="str">
            <v>ZHT2021121000146</v>
          </cell>
        </row>
        <row r="4">
          <cell r="G4">
            <v>3616900</v>
          </cell>
          <cell r="H4">
            <v>103754</v>
          </cell>
        </row>
        <row r="4">
          <cell r="J4" t="str">
            <v>不确定</v>
          </cell>
        </row>
        <row r="5">
          <cell r="A5">
            <v>27</v>
          </cell>
          <cell r="B5">
            <v>44561</v>
          </cell>
          <cell r="C5" t="str">
            <v>绍兴项目监控中心智能化工程专业分包合同-中铁二十二局集团第三工程有限公司-产值确认</v>
          </cell>
          <cell r="D5" t="str">
            <v>中铁二十二局集团第三工程有限公司</v>
          </cell>
          <cell r="E5" t="str">
            <v>ZHT2021122200152</v>
          </cell>
        </row>
        <row r="5">
          <cell r="G5">
            <v>21546289</v>
          </cell>
          <cell r="H5">
            <v>265381.68</v>
          </cell>
        </row>
        <row r="5">
          <cell r="J5" t="str">
            <v>无法落实</v>
          </cell>
        </row>
        <row r="6">
          <cell r="A6">
            <v>32</v>
          </cell>
          <cell r="B6">
            <v>44925</v>
          </cell>
          <cell r="C6" t="str">
            <v>南湖区老（旧）住宅区改造提升专项工程（二期）第二批次设计采购施工总承包(EPC)项目施工阶段的BIM应用技术-上海市城市建设设计研究总院（集团）有限公司无税确认单965283.02</v>
          </cell>
          <cell r="D6" t="str">
            <v>上海市城市建设设计研究总院（集团）有限公司</v>
          </cell>
          <cell r="E6" t="str">
            <v>ZHT2021070800080</v>
          </cell>
        </row>
        <row r="6">
          <cell r="G6">
            <v>2558000</v>
          </cell>
          <cell r="H6">
            <v>815600</v>
          </cell>
        </row>
        <row r="6">
          <cell r="J6" t="str">
            <v>不确定</v>
          </cell>
        </row>
        <row r="7">
          <cell r="A7">
            <v>33</v>
          </cell>
          <cell r="B7">
            <v>44925</v>
          </cell>
          <cell r="C7" t="str">
            <v>绍兴市二环南路智慧快速路智慧功能工程建设工程施工专业分包-上海城建数字产业集团有限公司-开票无税5107699.83确认收入</v>
          </cell>
          <cell r="D7" t="str">
            <v>中铁十一局集团有限公司
长业建设集团有限公司</v>
          </cell>
          <cell r="E7" t="str">
            <v>ZHT2022092800082</v>
          </cell>
        </row>
        <row r="7">
          <cell r="G7">
            <v>28278042</v>
          </cell>
          <cell r="H7">
            <v>577170.08</v>
          </cell>
        </row>
        <row r="7">
          <cell r="J7" t="str">
            <v>无法落实</v>
          </cell>
        </row>
        <row r="8">
          <cell r="A8">
            <v>34</v>
          </cell>
          <cell r="B8">
            <v>44925</v>
          </cell>
          <cell r="C8" t="str">
            <v>上海轨道交通市域线嘉闵线工程JMSG-1标智慧工地项目系统集成及技术服务合同-上海建工集团股份有限公司-确认单30088.5</v>
          </cell>
          <cell r="D8" t="str">
            <v>上海建工集团股份有限公司</v>
          </cell>
          <cell r="E8" t="str">
            <v>ZHT2022022200017</v>
          </cell>
        </row>
        <row r="8">
          <cell r="G8">
            <v>670000</v>
          </cell>
          <cell r="H8">
            <v>34000</v>
          </cell>
        </row>
        <row r="8">
          <cell r="J8" t="str">
            <v>不确定</v>
          </cell>
        </row>
        <row r="9">
          <cell r="A9">
            <v>35</v>
          </cell>
          <cell r="B9">
            <v>44925</v>
          </cell>
          <cell r="C9" t="str">
            <v>轨道交通应急抢险应用系统技术服务合同 -城盾隧安地下工程有限公司 -无税2098113.21</v>
          </cell>
          <cell r="D9" t="str">
            <v>城盾隧安地下工程有限公司</v>
          </cell>
          <cell r="E9" t="str">
            <v>ZHT2022112200099</v>
          </cell>
        </row>
        <row r="9">
          <cell r="G9">
            <v>2780000</v>
          </cell>
          <cell r="H9">
            <v>440000</v>
          </cell>
        </row>
        <row r="9">
          <cell r="J9" t="str">
            <v>全部落实</v>
          </cell>
        </row>
        <row r="10">
          <cell r="A10">
            <v>37</v>
          </cell>
          <cell r="B10">
            <v>44925</v>
          </cell>
          <cell r="C10" t="str">
            <v>虹桥商务区核心区民防工程BIM运管平台开发技术服务- 上海瀚通建设工程有限公司-确认单无税1377735.85</v>
          </cell>
          <cell r="D10" t="str">
            <v>上海瀚通建设工程有限公司</v>
          </cell>
          <cell r="E10" t="str">
            <v>ZHT2021120100139</v>
          </cell>
        </row>
        <row r="10">
          <cell r="G10">
            <v>1460400</v>
          </cell>
          <cell r="H10">
            <v>1460400</v>
          </cell>
        </row>
        <row r="10">
          <cell r="J10" t="str">
            <v>部分落实</v>
          </cell>
          <cell r="K10">
            <v>1100000</v>
          </cell>
        </row>
        <row r="11">
          <cell r="A11">
            <v>38</v>
          </cell>
          <cell r="B11">
            <v>44925</v>
          </cell>
          <cell r="C11" t="str">
            <v>虹桥商务区核心区民防工程弱电智能化改造硬件采购- 上海瀚通建设工程有限公司-确认单无税656004.78</v>
          </cell>
          <cell r="D11" t="str">
            <v>上海瀚通建设工程有限公司</v>
          </cell>
          <cell r="E11" t="str">
            <v>ZHT2021120100140</v>
          </cell>
        </row>
        <row r="11">
          <cell r="G11">
            <v>741285.4</v>
          </cell>
          <cell r="H11">
            <v>371285.4</v>
          </cell>
        </row>
        <row r="11">
          <cell r="J11" t="str">
            <v>部分落实</v>
          </cell>
          <cell r="K11">
            <v>370000</v>
          </cell>
        </row>
        <row r="12">
          <cell r="A12">
            <v>40</v>
          </cell>
          <cell r="B12">
            <v>44925</v>
          </cell>
          <cell r="C12" t="str">
            <v>南汇支线（两港市域铁路）工程NHSG-1标智慧工地项目-上海隧道工程有限公司-无税599056.6确认单</v>
          </cell>
          <cell r="D12" t="str">
            <v>上海隧道工程有限公司</v>
          </cell>
          <cell r="E12" t="str">
            <v>ZHT2022092200080</v>
          </cell>
        </row>
        <row r="12">
          <cell r="G12">
            <v>635000</v>
          </cell>
          <cell r="H12">
            <v>33500</v>
          </cell>
        </row>
        <row r="12">
          <cell r="J12" t="str">
            <v>全部落实</v>
          </cell>
        </row>
        <row r="13">
          <cell r="A13">
            <v>41</v>
          </cell>
          <cell r="B13">
            <v>44925</v>
          </cell>
          <cell r="C13" t="str">
            <v>青岛国际资源配置中心北片区建设运营数智一体化项目- 上海市城市建设设计研究总院（集团）有限公司青岛分公司-确认单无税3641509.43</v>
          </cell>
          <cell r="D13" t="str">
            <v>上海市城市建设设计研究总院（集团）有限公司青岛分公司</v>
          </cell>
          <cell r="E13" t="str">
            <v>ZHT2022051300038</v>
          </cell>
        </row>
        <row r="13">
          <cell r="G13">
            <v>21687000</v>
          </cell>
          <cell r="H13">
            <v>528000</v>
          </cell>
        </row>
        <row r="13">
          <cell r="J13" t="str">
            <v>不确定</v>
          </cell>
        </row>
        <row r="14">
          <cell r="A14">
            <v>42</v>
          </cell>
          <cell r="B14">
            <v>44925</v>
          </cell>
          <cell r="C14" t="str">
            <v>青岛国际资源配置中心北片区建设运营数智一体化项目- 上海市城市建设设计研究总院（集团）有限公司青岛分公司-确认单无税3641509.43</v>
          </cell>
          <cell r="D14" t="str">
            <v>上海市城市建设设计研究总院（集团）有限公司青岛分公司</v>
          </cell>
          <cell r="E14" t="str">
            <v>ZHT2022051300038</v>
          </cell>
        </row>
        <row r="14">
          <cell r="G14">
            <v>21687000</v>
          </cell>
          <cell r="H14">
            <v>110000</v>
          </cell>
        </row>
        <row r="14">
          <cell r="J14" t="str">
            <v>不确定</v>
          </cell>
        </row>
        <row r="15">
          <cell r="A15">
            <v>53</v>
          </cell>
          <cell r="B15">
            <v>45016</v>
          </cell>
          <cell r="C15" t="str">
            <v>绍兴市二环南路智慧快速路智慧功能工程建设工程施工专业分包-上海城建数字产业集团有限公司-开票无税5107699.83确认收入</v>
          </cell>
          <cell r="D15" t="str">
            <v>中铁十一局集团有限公司
长业建设集团有限公司</v>
          </cell>
          <cell r="E15" t="str">
            <v>ZHT2022092800082</v>
          </cell>
        </row>
        <row r="15">
          <cell r="G15">
            <v>28278042</v>
          </cell>
          <cell r="H15">
            <v>46417.42</v>
          </cell>
        </row>
        <row r="15">
          <cell r="J15" t="str">
            <v>无法落实</v>
          </cell>
        </row>
        <row r="16">
          <cell r="A16">
            <v>56</v>
          </cell>
          <cell r="B16">
            <v>45108</v>
          </cell>
          <cell r="C16" t="str">
            <v>项目:ZHT2022121400111工程技术咨询合同（南汇支线（两港市域铁路）工程—BIM总体咨询）</v>
          </cell>
          <cell r="D16" t="str">
            <v>上海市城市建设设计研究总院（集团）有限公司</v>
          </cell>
          <cell r="E16" t="str">
            <v>ZHT2022121400111</v>
          </cell>
        </row>
        <row r="16">
          <cell r="G16">
            <v>302000</v>
          </cell>
          <cell r="H16">
            <v>120800</v>
          </cell>
        </row>
        <row r="16">
          <cell r="J16" t="str">
            <v>全部落实</v>
          </cell>
        </row>
        <row r="17">
          <cell r="A17">
            <v>57</v>
          </cell>
          <cell r="B17">
            <v>45189</v>
          </cell>
          <cell r="C17" t="str">
            <v>越东路互通连接线工程公路项目第一合同段BIM全寿命期 大数据管理平台建设服务合同 - 中交第二航务工程局有限公司第四分公司 - 无税开票679245.28</v>
          </cell>
          <cell r="D17" t="str">
            <v>中交第二航务工程局有限公司第四分公司</v>
          </cell>
          <cell r="E17" t="str">
            <v>ZHT2021091300108</v>
          </cell>
        </row>
        <row r="17">
          <cell r="G17">
            <v>1800000</v>
          </cell>
          <cell r="H17">
            <v>288000</v>
          </cell>
        </row>
        <row r="17">
          <cell r="J17" t="str">
            <v>不确定</v>
          </cell>
        </row>
        <row r="18">
          <cell r="A18">
            <v>59</v>
          </cell>
          <cell r="B18">
            <v>45225</v>
          </cell>
          <cell r="C18" t="str">
            <v>青岛航运贸易金融融合创新基地CDG地块地上区域BIM总体咨询项目 - 上海市城市建设设计研究总院（集团）有限公司青岛分公司 - 无税开票392636.26</v>
          </cell>
          <cell r="D18" t="str">
            <v>上海市城市建设设计研究总院（集团）有限公司青岛分公司</v>
          </cell>
          <cell r="E18" t="str">
            <v>ZHT2022122800127</v>
          </cell>
        </row>
        <row r="18">
          <cell r="G18">
            <v>1420000</v>
          </cell>
          <cell r="H18">
            <v>123814.44</v>
          </cell>
        </row>
        <row r="18">
          <cell r="J18" t="str">
            <v>不确定</v>
          </cell>
        </row>
        <row r="19">
          <cell r="A19">
            <v>60</v>
          </cell>
          <cell r="B19">
            <v>45225</v>
          </cell>
          <cell r="C19" t="str">
            <v>青岛国际资源配置中心北片区建设运营数智一体化项目 - 上海市城市建设设计研究总院（集团）有限公司青岛分公司 - 无税开票3921930.32</v>
          </cell>
          <cell r="D19" t="str">
            <v>上海市城市建设设计研究总院（集团）有限公司青岛分公司</v>
          </cell>
          <cell r="E19" t="str">
            <v>ZHT2022051300038</v>
          </cell>
        </row>
        <row r="19">
          <cell r="G19">
            <v>21687000</v>
          </cell>
          <cell r="H19">
            <v>2398996.91</v>
          </cell>
        </row>
        <row r="19">
          <cell r="J19" t="str">
            <v>不确定</v>
          </cell>
        </row>
        <row r="20">
          <cell r="A20">
            <v>61</v>
          </cell>
          <cell r="B20">
            <v>45225</v>
          </cell>
          <cell r="C20" t="str">
            <v>青岛国际资源配置中心北片区建设运营数智一体化项目 - 上海市城市建设设计研究总院（集团）有限公司青岛分公司 - 无税开票3921930.32</v>
          </cell>
          <cell r="D20" t="str">
            <v>上海市城市建设设计研究总院（集团）有限公司青岛分公司</v>
          </cell>
          <cell r="E20" t="str">
            <v>ZHT2022051300038</v>
          </cell>
        </row>
        <row r="20">
          <cell r="G20">
            <v>21687000</v>
          </cell>
          <cell r="H20">
            <v>831449.23</v>
          </cell>
        </row>
        <row r="20">
          <cell r="J20" t="str">
            <v>不确定</v>
          </cell>
        </row>
        <row r="21">
          <cell r="A21">
            <v>64</v>
          </cell>
          <cell r="B21">
            <v>45254</v>
          </cell>
          <cell r="C21" t="str">
            <v>南湖区老（旧）住宅区改造及二环以内背街小巷提升工程设计采购施工总承包（EPC）（新兴街道王安片区）之智慧化工程</v>
          </cell>
          <cell r="D21" t="str">
            <v>上海市城市建设设计研究总院（集团）有限公司</v>
          </cell>
          <cell r="E21" t="str">
            <v>ZHT2021050700041</v>
          </cell>
        </row>
        <row r="21">
          <cell r="G21">
            <v>8527218</v>
          </cell>
          <cell r="H21">
            <v>265983.2</v>
          </cell>
        </row>
        <row r="21">
          <cell r="J21" t="str">
            <v>不确定</v>
          </cell>
        </row>
        <row r="22">
          <cell r="A22">
            <v>65</v>
          </cell>
          <cell r="B22">
            <v>45254</v>
          </cell>
          <cell r="C22" t="str">
            <v>南湖区老（旧）住宅区改造提升专项工程（二期）第二批次（真合片区、凌塘片区）之智慧化工程</v>
          </cell>
          <cell r="D22" t="str">
            <v>上海市城市建设设计研究总院（集团）有限公司</v>
          </cell>
          <cell r="E22" t="str">
            <v>ZHT2021051000045</v>
          </cell>
        </row>
        <row r="22">
          <cell r="G22">
            <v>7150755</v>
          </cell>
          <cell r="H22">
            <v>330989.4</v>
          </cell>
        </row>
        <row r="22">
          <cell r="J22" t="str">
            <v>不确定</v>
          </cell>
        </row>
        <row r="23">
          <cell r="A23">
            <v>66</v>
          </cell>
          <cell r="B23">
            <v>45254</v>
          </cell>
          <cell r="C23" t="str">
            <v>南湖区老（旧）住宅区改造提升专项工程（二期）第二批次（明月片区）之智慧化工程</v>
          </cell>
          <cell r="D23" t="str">
            <v>上海市城市建设设计研究总院（集团）有限公司</v>
          </cell>
          <cell r="E23" t="str">
            <v>ZHT2021051000046</v>
          </cell>
        </row>
        <row r="23">
          <cell r="G23">
            <v>9668287</v>
          </cell>
          <cell r="H23">
            <v>649133.8</v>
          </cell>
        </row>
        <row r="23">
          <cell r="J23" t="str">
            <v>不确定</v>
          </cell>
        </row>
        <row r="24">
          <cell r="A24">
            <v>67</v>
          </cell>
          <cell r="B24">
            <v>45254</v>
          </cell>
          <cell r="C24" t="str">
            <v>南湖区老（旧）住宅区改造提升专项工程（二期）方案设计、初步设计项目BIM技术应用</v>
          </cell>
          <cell r="D24" t="str">
            <v>上海市城市建设设计研究总院（集团）有限公司</v>
          </cell>
          <cell r="E24" t="str">
            <v>ZHT2021020200008</v>
          </cell>
        </row>
        <row r="24">
          <cell r="G24">
            <v>1384000</v>
          </cell>
          <cell r="H24">
            <v>276800</v>
          </cell>
        </row>
        <row r="24">
          <cell r="J24" t="str">
            <v>不确定</v>
          </cell>
        </row>
        <row r="25">
          <cell r="A25">
            <v>70</v>
          </cell>
          <cell r="B25">
            <v>45254</v>
          </cell>
          <cell r="C25" t="str">
            <v>嘉兴经济技术开发区污水管网智能感知系统项目技术服务协议</v>
          </cell>
          <cell r="D25" t="str">
            <v>上海市城市建设设计研究总院（集团）有限公司</v>
          </cell>
          <cell r="E25" t="str">
            <v>ZHT2021081200096</v>
          </cell>
        </row>
        <row r="25">
          <cell r="G25">
            <v>4306500</v>
          </cell>
          <cell r="H25">
            <v>844288.5</v>
          </cell>
        </row>
        <row r="25">
          <cell r="J25" t="str">
            <v>不确定</v>
          </cell>
        </row>
        <row r="26">
          <cell r="A26">
            <v>71</v>
          </cell>
          <cell r="B26">
            <v>45254</v>
          </cell>
          <cell r="C26" t="str">
            <v>南湖区老（旧）住宅区改造提升专项工程（二期）第一批次（文昌片区，西丽片区，菜花泾片区，月河片区）之智慧化工程</v>
          </cell>
          <cell r="D26" t="str">
            <v>上海市城市建设设计研究总院（集团）有限公司</v>
          </cell>
          <cell r="E26" t="str">
            <v>ZHT2021051000043</v>
          </cell>
        </row>
        <row r="26">
          <cell r="G26">
            <v>9915259</v>
          </cell>
          <cell r="H26">
            <v>274763.3</v>
          </cell>
        </row>
        <row r="26">
          <cell r="J26" t="str">
            <v>不确定</v>
          </cell>
        </row>
        <row r="27">
          <cell r="A27">
            <v>72</v>
          </cell>
          <cell r="B27">
            <v>45254</v>
          </cell>
          <cell r="C27" t="str">
            <v>上海市域铁路机场联络线1标一分部中铁二十四局集团有限公司智慧工地项目</v>
          </cell>
          <cell r="D27" t="str">
            <v>中铁二十四局集团有限公司</v>
          </cell>
          <cell r="E27" t="str">
            <v>ZHT2022091400074</v>
          </cell>
        </row>
        <row r="27">
          <cell r="G27">
            <v>156584</v>
          </cell>
          <cell r="H27">
            <v>49424</v>
          </cell>
        </row>
        <row r="27">
          <cell r="J27" t="str">
            <v>不确定</v>
          </cell>
        </row>
        <row r="28">
          <cell r="A28">
            <v>73</v>
          </cell>
          <cell r="B28">
            <v>45254</v>
          </cell>
          <cell r="C28" t="str">
            <v>上海市域铁路机场联络线1标一分部中铁二十四局集团有限公司智慧工地项目</v>
          </cell>
          <cell r="D28" t="str">
            <v>中铁二十四局集团有限公司</v>
          </cell>
          <cell r="E28" t="str">
            <v>ZHT2022091400074</v>
          </cell>
        </row>
        <row r="28">
          <cell r="G28">
            <v>156584</v>
          </cell>
          <cell r="H28">
            <v>107160</v>
          </cell>
        </row>
        <row r="28">
          <cell r="J28" t="str">
            <v>不确定</v>
          </cell>
        </row>
        <row r="29">
          <cell r="A29">
            <v>82</v>
          </cell>
          <cell r="B29">
            <v>45238</v>
          </cell>
          <cell r="C29" t="str">
            <v>南湖区污水管网提升改造工程（三期工程）设计施工总承包之智慧水务工程</v>
          </cell>
          <cell r="D29" t="str">
            <v>上海市城市建设设计研究总院（集团）有限公司</v>
          </cell>
          <cell r="E29" t="str">
            <v>ZHT2021082500101</v>
          </cell>
        </row>
        <row r="29">
          <cell r="G29">
            <v>10000000</v>
          </cell>
          <cell r="H29">
            <v>1300000</v>
          </cell>
        </row>
        <row r="29">
          <cell r="J29" t="str">
            <v>全部落实</v>
          </cell>
        </row>
        <row r="30">
          <cell r="A30">
            <v>87</v>
          </cell>
          <cell r="B30">
            <v>45271</v>
          </cell>
          <cell r="C30" t="str">
            <v>嘉兴市铁投集团建设一体化全过程管控平台建设服务项目合同 - 嘉兴市铁路与轨道交通投资集团有限责任公司 - 无税开票2224018.87</v>
          </cell>
          <cell r="D30" t="str">
            <v>嘉兴市铁路与轨道交通投资集团有限责任公司</v>
          </cell>
          <cell r="E30" t="str">
            <v>ZHT2022060600043</v>
          </cell>
        </row>
        <row r="30">
          <cell r="G30">
            <v>21466200</v>
          </cell>
          <cell r="H30">
            <v>1345204</v>
          </cell>
        </row>
        <row r="30">
          <cell r="J30" t="str">
            <v>全部落实</v>
          </cell>
        </row>
        <row r="31">
          <cell r="A31">
            <v>88</v>
          </cell>
          <cell r="B31">
            <v>45271</v>
          </cell>
          <cell r="C31" t="str">
            <v>轨道交通应急抢险应用系统技术服务合同 - 城盾隧安地下工程有限公司 - 无税开票524528.3</v>
          </cell>
          <cell r="D31" t="str">
            <v>城盾隧安地下工程有限公司</v>
          </cell>
          <cell r="E31" t="str">
            <v>ZHT2022112200099</v>
          </cell>
        </row>
        <row r="31">
          <cell r="G31">
            <v>2780000</v>
          </cell>
          <cell r="H31">
            <v>556000</v>
          </cell>
        </row>
        <row r="31">
          <cell r="J31" t="str">
            <v>全部落实</v>
          </cell>
        </row>
        <row r="32">
          <cell r="A32">
            <v>89</v>
          </cell>
          <cell r="B32">
            <v>45279</v>
          </cell>
          <cell r="C32" t="str">
            <v>上海市疾病预防控制中心新建工程民防智能化项目智慧民防软件技术服务 - 上海智能交通有限公司 - 无税开票2094339.62</v>
          </cell>
          <cell r="D32" t="str">
            <v>上海智能交通有限公司</v>
          </cell>
          <cell r="E32" t="str">
            <v>ZHT2023091800098</v>
          </cell>
        </row>
        <row r="32">
          <cell r="G32">
            <v>2220000</v>
          </cell>
          <cell r="H32">
            <v>122000</v>
          </cell>
        </row>
        <row r="32">
          <cell r="J32" t="str">
            <v>全部落实</v>
          </cell>
        </row>
        <row r="33">
          <cell r="A33">
            <v>93</v>
          </cell>
          <cell r="B33">
            <v>45281</v>
          </cell>
          <cell r="C33" t="str">
            <v>嘉兴市域快速道路智慧建设管理平台服务项目 - 嘉兴市快速路建设发展有限公司 - 无税开票582112.06</v>
          </cell>
          <cell r="D33" t="str">
            <v>中交路桥建设有限公司</v>
          </cell>
          <cell r="E33" t="str">
            <v>ZHT2023101200109</v>
          </cell>
        </row>
        <row r="33">
          <cell r="G33">
            <v>866718</v>
          </cell>
          <cell r="H33">
            <v>183679.62</v>
          </cell>
        </row>
        <row r="33">
          <cell r="J33" t="str">
            <v>全部落实</v>
          </cell>
        </row>
        <row r="34">
          <cell r="A34">
            <v>94</v>
          </cell>
          <cell r="B34">
            <v>45281</v>
          </cell>
          <cell r="C34" t="str">
            <v>嘉兴市域快速道路智慧建设管理平台服务项目 - 嘉兴市快速路建设发展有限公司 - 无税开票1747151.52</v>
          </cell>
          <cell r="D34" t="str">
            <v>江苏镇江路桥工程有限公司</v>
          </cell>
          <cell r="E34" t="str">
            <v>ZHT2023101200110</v>
          </cell>
        </row>
        <row r="34">
          <cell r="G34">
            <v>2601368</v>
          </cell>
          <cell r="H34">
            <v>551296.19</v>
          </cell>
        </row>
        <row r="34">
          <cell r="J34" t="str">
            <v>全部落实</v>
          </cell>
        </row>
        <row r="35">
          <cell r="A35">
            <v>95</v>
          </cell>
          <cell r="B35">
            <v>45281</v>
          </cell>
          <cell r="C35" t="str">
            <v>嘉兴市域快速道路智慧建设管理平台服务项目 - 嘉兴市快速路建设发展有限公司 - 无税开票1747151.52</v>
          </cell>
          <cell r="D35" t="str">
            <v>浙江交工集团股份有限公司</v>
          </cell>
          <cell r="E35" t="str">
            <v>ZHT2023101200111</v>
          </cell>
        </row>
        <row r="35">
          <cell r="G35">
            <v>2601368</v>
          </cell>
          <cell r="H35">
            <v>551296.19</v>
          </cell>
        </row>
        <row r="35">
          <cell r="J35" t="str">
            <v>全部落实</v>
          </cell>
        </row>
        <row r="36">
          <cell r="A36">
            <v>96</v>
          </cell>
          <cell r="B36">
            <v>45281</v>
          </cell>
          <cell r="C36" t="str">
            <v>绍兴市S308省道(二环西路智慧快速路)改造工程BIM全寿命期大数据管理平台建设服务项目 - 上海市城市建设设计研究总院（集团）有限公司 - 无税开票110566.04</v>
          </cell>
          <cell r="D36" t="str">
            <v>上海市城市建设设计研究总院（集团）有限公司</v>
          </cell>
          <cell r="E36" t="str">
            <v>ZHT2022010400003</v>
          </cell>
        </row>
        <row r="36">
          <cell r="G36">
            <v>586000</v>
          </cell>
          <cell r="H36">
            <v>117200</v>
          </cell>
        </row>
        <row r="36">
          <cell r="J36" t="str">
            <v>全部落实</v>
          </cell>
        </row>
        <row r="37">
          <cell r="A37">
            <v>97</v>
          </cell>
          <cell r="B37">
            <v>45281</v>
          </cell>
          <cell r="C37" t="str">
            <v>绍兴市城市智慧道路快速系统和地下管廊项目-越东路及南延段（杭甬高速-绍诸高速平水口）智慧快速路工程 - 上海市城市建设设计研究总院（集团）有限公司 - 无税开票396226.42</v>
          </cell>
          <cell r="D37" t="str">
            <v>上海市城市建设设计研究总院（集团）有限公司</v>
          </cell>
          <cell r="E37" t="str">
            <v>ZHT2021122300161</v>
          </cell>
        </row>
        <row r="37">
          <cell r="G37">
            <v>700000</v>
          </cell>
          <cell r="H37">
            <v>420000</v>
          </cell>
        </row>
        <row r="37">
          <cell r="J37" t="str">
            <v>无法落实</v>
          </cell>
        </row>
        <row r="38">
          <cell r="A38">
            <v>98</v>
          </cell>
          <cell r="B38">
            <v>45281</v>
          </cell>
          <cell r="C38" t="str">
            <v>越东路及南延段（杭甬高速—绍诸高速平水口）智慧快速路工程（二环南路以北至绍诸高速平水口）BIM全寿命期大数据管理平台建设服务项目 - 上海市城市建设设计研究总院（集团）有限公司 - 无税开票401886.79</v>
          </cell>
          <cell r="D38" t="str">
            <v>上海市城市建设设计研究总院（集团）有限公司</v>
          </cell>
          <cell r="E38" t="str">
            <v>ZHT2023052400044</v>
          </cell>
        </row>
        <row r="38">
          <cell r="G38">
            <v>710000</v>
          </cell>
          <cell r="H38">
            <v>426000</v>
          </cell>
        </row>
        <row r="38">
          <cell r="J38" t="str">
            <v>无法落实</v>
          </cell>
        </row>
        <row r="39">
          <cell r="A39">
            <v>99</v>
          </cell>
          <cell r="B39">
            <v>45281</v>
          </cell>
          <cell r="C39" t="str">
            <v>越东路（三江路-规划曹娥江大桥）智慧快速路工程BIM全寿命期大数据管理平台建设服务项目 - 上海市城市建设设计研究总院（集团）有限公司 - 无税开票33584.91</v>
          </cell>
          <cell r="D39" t="str">
            <v>上海市城市建设设计研究总院（集团）有限公司</v>
          </cell>
          <cell r="E39" t="str">
            <v>ZHT2021122700163</v>
          </cell>
        </row>
        <row r="39">
          <cell r="G39">
            <v>178000</v>
          </cell>
          <cell r="H39">
            <v>35600</v>
          </cell>
        </row>
        <row r="39">
          <cell r="J39" t="str">
            <v>全部落实</v>
          </cell>
        </row>
        <row r="40">
          <cell r="A40">
            <v>100</v>
          </cell>
          <cell r="B40">
            <v>45281</v>
          </cell>
          <cell r="C40" t="str">
            <v>解放大道及北延伸（康宁路、汤公路）建设改造工程BIM全寿命期大数据管理平台建设服务项目 - 上海市城市建设设计研究总院（集团）有限公司 - 无税开票33396.23</v>
          </cell>
          <cell r="D40" t="str">
            <v>上海市城市建设设计研究总院（集团）有限公司</v>
          </cell>
          <cell r="E40" t="str">
            <v>ZHT2021122700165</v>
          </cell>
        </row>
        <row r="40">
          <cell r="G40">
            <v>177000</v>
          </cell>
          <cell r="H40">
            <v>35400</v>
          </cell>
        </row>
        <row r="40">
          <cell r="J40" t="str">
            <v>不确定</v>
          </cell>
        </row>
        <row r="41">
          <cell r="A41">
            <v>107</v>
          </cell>
          <cell r="B41">
            <v>45286</v>
          </cell>
          <cell r="C41" t="str">
            <v>生产运营质量安全管理应用系统技术服务合同 - 城盾隧安地下工程有限公司 - 无税开票2128301.89</v>
          </cell>
          <cell r="D41" t="str">
            <v>城盾隧安地下工程有限公司</v>
          </cell>
          <cell r="E41" t="str">
            <v>ZHT2023122100169</v>
          </cell>
        </row>
        <row r="41">
          <cell r="G41">
            <v>2820000</v>
          </cell>
          <cell r="H41">
            <v>1669500</v>
          </cell>
        </row>
        <row r="41">
          <cell r="J41" t="str">
            <v>部分落实</v>
          </cell>
          <cell r="K41">
            <v>500000</v>
          </cell>
        </row>
        <row r="42">
          <cell r="A42">
            <v>108</v>
          </cell>
          <cell r="B42">
            <v>45286</v>
          </cell>
          <cell r="C42" t="str">
            <v>轨道交通运营结构维保及隧道综合综合整治大修应用系统二期技术服务合同 - 城盾隧安地下工程有限公司 - 无税开票1418867.92</v>
          </cell>
          <cell r="D42" t="str">
            <v>城盾隧安地下工程有限公司</v>
          </cell>
          <cell r="E42" t="str">
            <v>ZHT2023122100170</v>
          </cell>
        </row>
        <row r="42">
          <cell r="G42">
            <v>1880000</v>
          </cell>
          <cell r="H42">
            <v>107798.28</v>
          </cell>
        </row>
        <row r="42">
          <cell r="J42" t="str">
            <v>部分落实</v>
          </cell>
          <cell r="K42">
            <v>483798.28</v>
          </cell>
        </row>
        <row r="43">
          <cell r="A43">
            <v>110</v>
          </cell>
          <cell r="B43">
            <v>45286</v>
          </cell>
          <cell r="C43" t="str">
            <v>油墩港航道整治工程BIM技术咨询服务 - 上海市城市建设设计研究总院（集团）有限公司 - 无税开票283018.87</v>
          </cell>
          <cell r="D43" t="str">
            <v>上海市城市建设设计研究总院（集团）有限公司</v>
          </cell>
          <cell r="E43" t="str">
            <v>ZHT2023122500174</v>
          </cell>
        </row>
        <row r="43">
          <cell r="G43">
            <v>300000</v>
          </cell>
          <cell r="H43">
            <v>165000</v>
          </cell>
        </row>
        <row r="43">
          <cell r="J43" t="str">
            <v>无法落实</v>
          </cell>
        </row>
        <row r="44">
          <cell r="A44">
            <v>112</v>
          </cell>
          <cell r="B44">
            <v>45287</v>
          </cell>
          <cell r="C44" t="str">
            <v>黄石有轨电车二期项目BIM前期规划管理平台建设服务项目工程技术咨询合同 - 上海市城市建设设计研究总院（集团）有限公司（本部） - 无税开票1430188.68</v>
          </cell>
          <cell r="D44" t="str">
            <v>上海市城市建设设计研究总院（集团）有限公司</v>
          </cell>
          <cell r="E44" t="str">
            <v>ZHT2023121900164</v>
          </cell>
        </row>
        <row r="44">
          <cell r="G44">
            <v>3790000</v>
          </cell>
          <cell r="H44">
            <v>1516000</v>
          </cell>
        </row>
        <row r="44">
          <cell r="J44" t="str">
            <v>无法落实</v>
          </cell>
        </row>
        <row r="45">
          <cell r="A45">
            <v>114</v>
          </cell>
          <cell r="B45">
            <v>45379</v>
          </cell>
          <cell r="C45" t="str">
            <v>工程技术咨询合同（南汇支线（两港市域铁路）工程—BIM总体咨询） - 上海市城市建设设计研究总院（集团）有限公司（本部） - 无税开票28490.57</v>
          </cell>
          <cell r="D45" t="str">
            <v>上海市城市建设设计研究总院（集团）有限公司</v>
          </cell>
          <cell r="E45" t="str">
            <v>ZHT2022121400111</v>
          </cell>
        </row>
        <row r="45">
          <cell r="G45">
            <v>302000</v>
          </cell>
          <cell r="H45">
            <v>30200</v>
          </cell>
        </row>
        <row r="45">
          <cell r="J45" t="str">
            <v>全部落实</v>
          </cell>
        </row>
        <row r="46">
          <cell r="A46">
            <v>120</v>
          </cell>
          <cell r="B46">
            <v>45470</v>
          </cell>
          <cell r="C46" t="str">
            <v>工程技术咨询合同 - 上海市地下空间设计研究总院有限公司（本部） - 无税开票820754.72</v>
          </cell>
          <cell r="D46" t="str">
            <v>上海市地下空间设计研究总院有限公司</v>
          </cell>
          <cell r="E46" t="str">
            <v>ZHT2020123100147</v>
          </cell>
        </row>
        <row r="46">
          <cell r="G46">
            <v>2664000</v>
          </cell>
          <cell r="H46">
            <v>870000</v>
          </cell>
        </row>
        <row r="46">
          <cell r="J46" t="str">
            <v>无法落实</v>
          </cell>
        </row>
        <row r="47">
          <cell r="A47">
            <v>124</v>
          </cell>
          <cell r="B47">
            <v>45471</v>
          </cell>
          <cell r="C47" t="str">
            <v>兰原高速黄河大桥BIM咨询服务项目 - 上海城建数字产业集团有限公司 - 无税开票750000</v>
          </cell>
          <cell r="D47" t="str">
            <v>上海城建数字产业集团有限公司</v>
          </cell>
          <cell r="E47" t="str">
            <v>ZHT2023042700037</v>
          </cell>
        </row>
        <row r="47">
          <cell r="G47" t="str">
            <v>            -  </v>
          </cell>
          <cell r="H47">
            <v>395000</v>
          </cell>
        </row>
        <row r="47">
          <cell r="J47" t="str">
            <v>部分落实</v>
          </cell>
        </row>
        <row r="48">
          <cell r="A48">
            <v>125</v>
          </cell>
          <cell r="B48">
            <v>45504</v>
          </cell>
          <cell r="C48" t="str">
            <v>青岛航运贸易金融融合创新基地CDG地块地上区域BIM总体咨询项目 - 上海市城市建设设计研究总院（集团）有限公司青岛分公司 - 无税开票392636.26</v>
          </cell>
          <cell r="D48" t="str">
            <v>上海市城市建设设计研究总院（集团）有限公司青岛分公司</v>
          </cell>
          <cell r="E48" t="str">
            <v>ZHT2022122800127</v>
          </cell>
        </row>
        <row r="48">
          <cell r="H48">
            <v>427419.9</v>
          </cell>
        </row>
        <row r="48">
          <cell r="J48" t="str">
            <v>不确定</v>
          </cell>
        </row>
        <row r="49">
          <cell r="A49">
            <v>131</v>
          </cell>
          <cell r="B49">
            <v>44881</v>
          </cell>
          <cell r="C49" t="str">
            <v>绍兴项目监控中心智能化工程专业分包合同-中铁二十二局集团第三工程有限公司-收入确认5%质保金无税金额988361.87</v>
          </cell>
          <cell r="D49" t="str">
            <v>中铁二十二局集团第三工程有限公司</v>
          </cell>
          <cell r="E49" t="str">
            <v>ZHT2021122200152</v>
          </cell>
        </row>
        <row r="49">
          <cell r="H49">
            <v>1077314.44</v>
          </cell>
        </row>
        <row r="49">
          <cell r="J49" t="str">
            <v>无法落实</v>
          </cell>
        </row>
        <row r="50">
          <cell r="A50">
            <v>134</v>
          </cell>
          <cell r="B50">
            <v>44911</v>
          </cell>
          <cell r="C50" t="str">
            <v>嘉兴市二环内污水管网BIM数字资产建立及AR-MR巡维系统服务项目-浙江和达科技股份有限公司-质保金确认单无税69811.32</v>
          </cell>
          <cell r="D50" t="str">
            <v>浙江和达科技股份有限公司</v>
          </cell>
          <cell r="E50" t="str">
            <v>ZHT2020122500136</v>
          </cell>
        </row>
        <row r="50">
          <cell r="H50">
            <v>74000</v>
          </cell>
        </row>
        <row r="50">
          <cell r="J50" t="str">
            <v>全部落实</v>
          </cell>
        </row>
        <row r="51">
          <cell r="A51">
            <v>138</v>
          </cell>
          <cell r="B51">
            <v>44740</v>
          </cell>
          <cell r="C51" t="str">
            <v>南湖区老（旧）住宅区改造提升专项工程（二期）第一批次（文昌片区，西丽片区，菜花泾片区，月河片区）之智慧化工程-上海市城市建设设计研究总院（集团）有限公司收入确认单未开票</v>
          </cell>
          <cell r="D51" t="str">
            <v>上海市城市建设设计研究总院（集团）有限公司</v>
          </cell>
          <cell r="E51" t="str">
            <v>ZHT2021051000043</v>
          </cell>
        </row>
        <row r="51">
          <cell r="G51">
            <v>9915259</v>
          </cell>
          <cell r="H51">
            <v>754520</v>
          </cell>
        </row>
        <row r="51">
          <cell r="J51" t="str">
            <v>不确定</v>
          </cell>
        </row>
        <row r="52">
          <cell r="A52">
            <v>139</v>
          </cell>
          <cell r="B52">
            <v>44740</v>
          </cell>
          <cell r="C52" t="str">
            <v>南湖区老（旧）住宅区改造提升专项工程（二期）第二批次（明月片区）之智慧化工程-上海市城市建设设计研究总院（集团）有限公司-确认单未开票税金</v>
          </cell>
          <cell r="D52" t="str">
            <v>上海市城市建设设计研究总院（集团）有限公司</v>
          </cell>
          <cell r="E52" t="str">
            <v>ZHT2021051000046</v>
          </cell>
        </row>
        <row r="52">
          <cell r="G52">
            <v>9668287</v>
          </cell>
          <cell r="H52">
            <v>4155252</v>
          </cell>
        </row>
        <row r="52">
          <cell r="J52" t="str">
            <v>不确定</v>
          </cell>
        </row>
        <row r="53">
          <cell r="A53">
            <v>140</v>
          </cell>
          <cell r="B53">
            <v>44740</v>
          </cell>
          <cell r="C53" t="str">
            <v>南湖区老（旧）住宅区改造及二环以内背街小巷提升工程设计采购施工总承包（EPC）（新兴街道松鹤片区）之智慧化工程-上海市城市建设设计研究总院（集团）有限公司-产值确认单累计确认724.8999万元</v>
          </cell>
          <cell r="D53" t="str">
            <v>上海市城市建设设计研究总院（集团）有限公司</v>
          </cell>
          <cell r="E53" t="str">
            <v>ZHT2021051000042</v>
          </cell>
        </row>
        <row r="53">
          <cell r="G53">
            <v>7248999</v>
          </cell>
          <cell r="H53">
            <v>706165</v>
          </cell>
        </row>
        <row r="53">
          <cell r="J53" t="str">
            <v>不确定</v>
          </cell>
        </row>
        <row r="54">
          <cell r="A54">
            <v>141</v>
          </cell>
          <cell r="B54">
            <v>44740</v>
          </cell>
          <cell r="C54" t="str">
            <v>南湖区老（旧）住宅区改造及二环以内背街小巷提升工程设计采购施工总承包（EPC）（新兴街道王安片区）之智慧化工程-上海市城市建设设计研究总院（集团）有限公司未开票收入税金</v>
          </cell>
          <cell r="D54" t="str">
            <v>上海市城市建设设计研究总院（集团）有限公司</v>
          </cell>
          <cell r="E54" t="str">
            <v>ZHT2021050700041</v>
          </cell>
        </row>
        <row r="54">
          <cell r="G54">
            <v>8527218</v>
          </cell>
          <cell r="H54">
            <v>1324431</v>
          </cell>
        </row>
        <row r="54">
          <cell r="J54" t="str">
            <v>不确定</v>
          </cell>
        </row>
        <row r="55">
          <cell r="A55">
            <v>142</v>
          </cell>
          <cell r="B55">
            <v>44740</v>
          </cell>
          <cell r="C55" t="str">
            <v>南湖区老（旧）住宅区改造提升专项工程（二期）第二批次（秀运片区、解放路片区）之智慧化工程-上海市城市建设设计研究总院（集团）有限公司-未开票税金</v>
          </cell>
          <cell r="D55" t="str">
            <v>上海市城市建设设计研究总院（集团）有限公司</v>
          </cell>
          <cell r="E55" t="str">
            <v>ZHT2021051000044</v>
          </cell>
        </row>
        <row r="55">
          <cell r="G55">
            <v>5070983</v>
          </cell>
          <cell r="H55">
            <v>645086</v>
          </cell>
        </row>
        <row r="55">
          <cell r="J55" t="str">
            <v>不确定</v>
          </cell>
        </row>
        <row r="56">
          <cell r="A56">
            <v>143</v>
          </cell>
          <cell r="B56">
            <v>44740</v>
          </cell>
          <cell r="C56" t="str">
            <v>南湖区老（旧）住宅区改造提升专项工程（二期）第二批次（真合片区、凌塘片区）之智慧化工程-上海市城市建设设计研究总院（集团）有限公司产值确认未开票税金</v>
          </cell>
          <cell r="D56" t="str">
            <v>上海市城市建设设计研究总院（集团）有限公司</v>
          </cell>
          <cell r="E56" t="str">
            <v>ZHT2021051000045</v>
          </cell>
        </row>
        <row r="56">
          <cell r="G56">
            <v>7150755</v>
          </cell>
          <cell r="H56">
            <v>1399398</v>
          </cell>
        </row>
        <row r="56">
          <cell r="J56" t="str">
            <v>不确定</v>
          </cell>
        </row>
        <row r="57">
          <cell r="A57">
            <v>147</v>
          </cell>
          <cell r="B57">
            <v>45190</v>
          </cell>
          <cell r="C57" t="str">
            <v>绍兴市二环南路智慧快速路智慧功能工程建设工程施工专业分包 - 中铁十一局集团有限公司 - 无税开票3098964.15</v>
          </cell>
          <cell r="D57" t="str">
            <v>中铁十一局集团有限公司第四分公司</v>
          </cell>
          <cell r="E57" t="str">
            <v>ZHT2022092800082</v>
          </cell>
        </row>
        <row r="57">
          <cell r="G57">
            <v>28278042</v>
          </cell>
          <cell r="H57">
            <v>3151646.54</v>
          </cell>
        </row>
        <row r="57">
          <cell r="J57" t="str">
            <v>无法落实</v>
          </cell>
        </row>
        <row r="58">
          <cell r="A58">
            <v>148</v>
          </cell>
          <cell r="B58">
            <v>45190</v>
          </cell>
          <cell r="C58" t="str">
            <v>绍兴市二环南路智慧快速路智慧功能工程建设工程施工专业分包 - 中铁十一局集团有限公司 - 无税开票3098964.15</v>
          </cell>
          <cell r="D58" t="str">
            <v>中铁十一局集团有限公司第四分公司</v>
          </cell>
          <cell r="E58" t="str">
            <v>ZHT2022092800082</v>
          </cell>
        </row>
        <row r="58">
          <cell r="G58">
            <v>28278042</v>
          </cell>
          <cell r="H58">
            <v>350182.95</v>
          </cell>
        </row>
        <row r="58">
          <cell r="J58" t="str">
            <v>无法落实</v>
          </cell>
        </row>
        <row r="59">
          <cell r="A59">
            <v>149</v>
          </cell>
          <cell r="B59">
            <v>45190</v>
          </cell>
          <cell r="C59" t="str">
            <v>绍兴二环南路智慧快速路智慧工程采购合同 - 上海城建数字产业集团有限公司 - 无税开票5550079.19</v>
          </cell>
          <cell r="D59" t="str">
            <v>上海城建数字产业集团有限公司</v>
          </cell>
          <cell r="E59" t="str">
            <v>ZHT2022112300104</v>
          </cell>
        </row>
        <row r="59">
          <cell r="G59">
            <v>8025057</v>
          </cell>
          <cell r="H59">
            <v>6271589.49</v>
          </cell>
        </row>
        <row r="59">
          <cell r="J59" t="str">
            <v>无法落实</v>
          </cell>
        </row>
        <row r="60">
          <cell r="A60">
            <v>150</v>
          </cell>
          <cell r="B60">
            <v>45254</v>
          </cell>
          <cell r="C60" t="str">
            <v>南湖区老（旧）住宅区改造及二环以内背街小巷提升工程设计采购施工总承包（EPC）（新兴街道王安片区）之智慧化工程</v>
          </cell>
          <cell r="D60" t="str">
            <v>上海市城市建设设计研究总院（集团）有限公司</v>
          </cell>
          <cell r="E60" t="str">
            <v>ZHT2021050700041</v>
          </cell>
        </row>
        <row r="60">
          <cell r="G60">
            <v>8527218</v>
          </cell>
          <cell r="H60">
            <v>113992.8</v>
          </cell>
        </row>
        <row r="60">
          <cell r="J60" t="str">
            <v>不确定</v>
          </cell>
        </row>
        <row r="61">
          <cell r="A61">
            <v>151</v>
          </cell>
          <cell r="B61">
            <v>45254</v>
          </cell>
          <cell r="C61" t="str">
            <v>南湖区老（旧）住宅区改造提升专项工程（二期）第二批次（真合片区、凌塘片区）之智慧化工程</v>
          </cell>
          <cell r="D61" t="str">
            <v>上海市城市建设设计研究总院（集团）有限公司</v>
          </cell>
          <cell r="E61" t="str">
            <v>ZHT2021051000045</v>
          </cell>
        </row>
        <row r="61">
          <cell r="G61">
            <v>7150755</v>
          </cell>
          <cell r="H61">
            <v>141852.6</v>
          </cell>
        </row>
        <row r="61">
          <cell r="J61" t="str">
            <v>不确定</v>
          </cell>
        </row>
        <row r="62">
          <cell r="A62">
            <v>152</v>
          </cell>
          <cell r="B62">
            <v>45254</v>
          </cell>
          <cell r="C62" t="str">
            <v>南湖区老（旧）住宅区改造提升专项工程（二期）第二批次（明月片区）之智慧化工程</v>
          </cell>
          <cell r="D62" t="str">
            <v>上海市城市建设设计研究总院（集团）有限公司</v>
          </cell>
          <cell r="E62" t="str">
            <v>ZHT2021051000046</v>
          </cell>
        </row>
        <row r="62">
          <cell r="G62">
            <v>9668287</v>
          </cell>
          <cell r="H62">
            <v>278200.2</v>
          </cell>
        </row>
        <row r="62">
          <cell r="J62" t="str">
            <v>不确定</v>
          </cell>
        </row>
        <row r="63">
          <cell r="A63">
            <v>153</v>
          </cell>
          <cell r="B63">
            <v>45254</v>
          </cell>
          <cell r="C63" t="str">
            <v>秀洲区污水厂智能运维通用平台系统工程采购合同</v>
          </cell>
          <cell r="D63" t="str">
            <v>浙江长三角城建有限公司</v>
          </cell>
          <cell r="E63" t="str">
            <v>ZHT2022031000024</v>
          </cell>
        </row>
        <row r="63">
          <cell r="G63">
            <v>467930.87</v>
          </cell>
          <cell r="H63">
            <v>467930.87</v>
          </cell>
        </row>
        <row r="63">
          <cell r="J63" t="str">
            <v>不确定</v>
          </cell>
        </row>
        <row r="64">
          <cell r="A64">
            <v>154</v>
          </cell>
          <cell r="B64">
            <v>45254</v>
          </cell>
          <cell r="C64" t="str">
            <v>秀洲区污水管网智能感知系统项目</v>
          </cell>
          <cell r="D64" t="str">
            <v>浙江长三角城建有限公司</v>
          </cell>
          <cell r="E64" t="str">
            <v>ZHT2021121000146</v>
          </cell>
        </row>
        <row r="64">
          <cell r="G64">
            <v>3616900</v>
          </cell>
          <cell r="H64">
            <v>316900</v>
          </cell>
        </row>
        <row r="64">
          <cell r="J64" t="str">
            <v>不确定</v>
          </cell>
        </row>
        <row r="65">
          <cell r="A65">
            <v>155</v>
          </cell>
          <cell r="B65">
            <v>45254</v>
          </cell>
          <cell r="C65" t="str">
            <v>南湖区老（旧）住宅区改造提升专项工程（二期）第一批次（文昌片区，西丽片区，菜花泾片区，月河片区）之智慧化工程</v>
          </cell>
          <cell r="D65" t="str">
            <v>上海市城市建设设计研究总院（集团）有限公司</v>
          </cell>
          <cell r="E65" t="str">
            <v>ZHT2021051000043</v>
          </cell>
        </row>
        <row r="65">
          <cell r="G65">
            <v>9915259</v>
          </cell>
          <cell r="H65">
            <v>218498.7</v>
          </cell>
        </row>
        <row r="65">
          <cell r="J65" t="str">
            <v>不确定</v>
          </cell>
        </row>
        <row r="66">
          <cell r="A66">
            <v>156</v>
          </cell>
          <cell r="B66">
            <v>45271</v>
          </cell>
          <cell r="C66" t="str">
            <v>地下实验室科研数据动态管理平台项目 - 核工业北京地质研究院 - 无税开票867924.53</v>
          </cell>
          <cell r="D66" t="str">
            <v>核工业北京地质研究院</v>
          </cell>
          <cell r="E66" t="str">
            <v>ZHT2022050900037</v>
          </cell>
        </row>
        <row r="66">
          <cell r="G66">
            <v>29520000</v>
          </cell>
          <cell r="H66">
            <v>147140</v>
          </cell>
        </row>
        <row r="66">
          <cell r="J66" t="str">
            <v>无法落实</v>
          </cell>
        </row>
        <row r="67">
          <cell r="A67">
            <v>157</v>
          </cell>
          <cell r="B67">
            <v>45271</v>
          </cell>
          <cell r="C67" t="str">
            <v>地下实验室科研数据动态管理平台项目 - 核工业北京地质研究院 - 无税开票182300.88</v>
          </cell>
          <cell r="D67" t="str">
            <v>核工业北京地质研究院</v>
          </cell>
          <cell r="E67" t="str">
            <v>ZHT2022050900037</v>
          </cell>
        </row>
        <row r="67">
          <cell r="G67">
            <v>29520000</v>
          </cell>
          <cell r="H67">
            <v>206000</v>
          </cell>
        </row>
        <row r="67">
          <cell r="J67" t="str">
            <v>无法落实</v>
          </cell>
        </row>
        <row r="68">
          <cell r="A68">
            <v>158</v>
          </cell>
          <cell r="B68">
            <v>45279</v>
          </cell>
          <cell r="C68" t="str">
            <v>上海市疾病预防控制中心新建工程民防智能化项目智慧民防软件技术服务 - 上海智能交通有限公司 - 无税开票2094339.62</v>
          </cell>
          <cell r="D68" t="str">
            <v>上海智能交通有限公司</v>
          </cell>
          <cell r="E68" t="str">
            <v>ZHT2023091800098</v>
          </cell>
        </row>
        <row r="68">
          <cell r="G68">
            <v>2220000</v>
          </cell>
          <cell r="H68">
            <v>444000</v>
          </cell>
        </row>
        <row r="68">
          <cell r="J68" t="str">
            <v>全部落实</v>
          </cell>
        </row>
        <row r="69">
          <cell r="A69">
            <v>159</v>
          </cell>
          <cell r="B69">
            <v>45279</v>
          </cell>
          <cell r="C69" t="str">
            <v>上海市疾病预防控制中心新建工程民防智能化项目三防智能化系统采购合同 - 上海智能交通有限公司 - 无税开票2870339.82</v>
          </cell>
          <cell r="D69" t="str">
            <v>上海智能交通有限公司</v>
          </cell>
          <cell r="E69" t="str">
            <v>ZHT2023092100099</v>
          </cell>
        </row>
        <row r="69">
          <cell r="G69">
            <v>3641875</v>
          </cell>
          <cell r="H69">
            <v>648696.8</v>
          </cell>
        </row>
        <row r="69">
          <cell r="J69" t="str">
            <v>全部落实</v>
          </cell>
        </row>
        <row r="70">
          <cell r="A70">
            <v>163</v>
          </cell>
          <cell r="B70">
            <v>45596</v>
          </cell>
          <cell r="C70" t="str">
            <v>上海轨道交通市域线机场联络工程（东段）JCXSG-16标智慧工地项目  - 上海建工四建集团有限公司 - 无税开票103773.58</v>
          </cell>
          <cell r="D70" t="str">
            <v>上海建工四建集团有限公司</v>
          </cell>
          <cell r="E70" t="str">
            <v>ZHT2022081500064</v>
          </cell>
        </row>
        <row r="70">
          <cell r="H70">
            <v>55000</v>
          </cell>
        </row>
        <row r="70">
          <cell r="J70" t="str">
            <v>不确定</v>
          </cell>
        </row>
        <row r="71">
          <cell r="A71">
            <v>164</v>
          </cell>
          <cell r="B71">
            <v>45596</v>
          </cell>
          <cell r="C71" t="str">
            <v>上海轨道交通市域线嘉闵线工程JMSG-13标智慧工地项目 - 上海公路桥梁（集团）有限公司 - 无税开票800000</v>
          </cell>
          <cell r="D71" t="str">
            <v>上海公路桥梁（集团）有限公司</v>
          </cell>
          <cell r="E71" t="str">
            <v>ZHT2024011500004</v>
          </cell>
        </row>
        <row r="71">
          <cell r="H71">
            <v>129600</v>
          </cell>
        </row>
        <row r="71">
          <cell r="J71" t="str">
            <v>全部落实</v>
          </cell>
        </row>
        <row r="72">
          <cell r="A72">
            <v>169</v>
          </cell>
          <cell r="B72">
            <v>45625</v>
          </cell>
          <cell r="C72" t="str">
            <v>嘉兴市域快速道路智慧建设管理平台服务项目 - 嘉兴市快速路建设发展有限公司 - 无税开票9436.65</v>
          </cell>
          <cell r="D72" t="str">
            <v>中交路桥建设有限公司</v>
          </cell>
          <cell r="E72" t="str">
            <v>ZHT2023101200109</v>
          </cell>
        </row>
        <row r="72">
          <cell r="H72">
            <v>10002.85</v>
          </cell>
        </row>
        <row r="72">
          <cell r="J72" t="str">
            <v>全部落实</v>
          </cell>
        </row>
        <row r="73">
          <cell r="A73">
            <v>170</v>
          </cell>
          <cell r="B73">
            <v>45625</v>
          </cell>
          <cell r="C73" t="str">
            <v>嘉兴市域快速道路智慧建设管理平台服务项目 - 嘉兴市快速路建设发展有限公司 - 无税开票28323.18</v>
          </cell>
          <cell r="D73" t="str">
            <v>江苏镇江路桥工程有限公司</v>
          </cell>
          <cell r="E73" t="str">
            <v>ZHT2023101200110</v>
          </cell>
        </row>
        <row r="73">
          <cell r="H73">
            <v>30022.57</v>
          </cell>
        </row>
        <row r="73">
          <cell r="J73" t="str">
            <v>全部落实</v>
          </cell>
        </row>
        <row r="74">
          <cell r="A74">
            <v>171</v>
          </cell>
          <cell r="B74">
            <v>45625</v>
          </cell>
          <cell r="C74" t="str">
            <v>嘉兴市域快速道路智慧建设管理平台服务项目 - 嘉兴市快速路建设发展有限公司 - 无税开票28323.18</v>
          </cell>
          <cell r="D74" t="str">
            <v>浙江交工集团股份有限公司</v>
          </cell>
          <cell r="E74" t="str">
            <v>ZHT2023101200111</v>
          </cell>
        </row>
        <row r="74">
          <cell r="H74">
            <v>30022.57</v>
          </cell>
        </row>
        <row r="74">
          <cell r="J74" t="str">
            <v>全部落实</v>
          </cell>
        </row>
        <row r="75">
          <cell r="A75">
            <v>172</v>
          </cell>
          <cell r="B75">
            <v>45625</v>
          </cell>
          <cell r="C75" t="str">
            <v>嘉兴市域快速道路智慧建设管理平台服务项目 - 嘉兴市快速路建设发展有限公司 - 无税开票128761.06</v>
          </cell>
          <cell r="D75" t="str">
            <v>江苏镇江路桥工程有限公司</v>
          </cell>
          <cell r="E75" t="str">
            <v>ZHT2023101200110</v>
          </cell>
        </row>
        <row r="75">
          <cell r="H75">
            <v>145500</v>
          </cell>
        </row>
        <row r="75">
          <cell r="J75" t="str">
            <v>全部落实</v>
          </cell>
        </row>
        <row r="76">
          <cell r="A76">
            <v>173</v>
          </cell>
          <cell r="B76">
            <v>45625</v>
          </cell>
          <cell r="C76" t="str">
            <v>嘉兴市域快速道路智慧建设管理平台服务项目 - 嘉兴市快速路建设发展有限公司 - 无税开票128761.06</v>
          </cell>
          <cell r="D76" t="str">
            <v>浙江交工集团股份有限公司</v>
          </cell>
          <cell r="E76" t="str">
            <v>ZHT2023101200111</v>
          </cell>
        </row>
        <row r="76">
          <cell r="H76">
            <v>145500</v>
          </cell>
        </row>
        <row r="76">
          <cell r="J76" t="str">
            <v>全部落实</v>
          </cell>
        </row>
        <row r="77">
          <cell r="A77">
            <v>174</v>
          </cell>
          <cell r="B77">
            <v>45625</v>
          </cell>
          <cell r="C77" t="str">
            <v>嘉兴市铁投集团建设一体化全过程管控平台建设服务项目合同  - 嘉兴市铁路与轨道交通投资集团有限责任公司 - 无税开票1800943.4</v>
          </cell>
          <cell r="D77" t="str">
            <v>嘉兴市铁路与轨道交通投资集团有限责任公司</v>
          </cell>
          <cell r="E77" t="str">
            <v>ZHT2022060600043</v>
          </cell>
        </row>
        <row r="77">
          <cell r="H77">
            <v>1909000</v>
          </cell>
        </row>
        <row r="77">
          <cell r="J77" t="str">
            <v>全部落实</v>
          </cell>
        </row>
        <row r="78">
          <cell r="A78">
            <v>175</v>
          </cell>
          <cell r="B78">
            <v>45625</v>
          </cell>
          <cell r="C78" t="str">
            <v>特大城市重大交通基础设施全周期管理标准体系构建及示范子课题前期规划管理平台V2.0 - 上海城投公路投资（集团）有限公司 - 无税开票179245.28</v>
          </cell>
          <cell r="D78" t="str">
            <v>上海城投公路投资（集团）有限公司</v>
          </cell>
          <cell r="E78" t="str">
            <v>ZHT2023102400119</v>
          </cell>
        </row>
        <row r="78">
          <cell r="H78">
            <v>190000</v>
          </cell>
        </row>
        <row r="78">
          <cell r="J78" t="str">
            <v>全部落实</v>
          </cell>
        </row>
        <row r="79">
          <cell r="A79">
            <v>180</v>
          </cell>
          <cell r="B79">
            <v>45625</v>
          </cell>
          <cell r="C79" t="str">
            <v>青岛国际资源配置中心北片区建设运营数智一体化项目 - 中德联合集团有限公司 - 无税开票3177968.41</v>
          </cell>
          <cell r="D79" t="str">
            <v>中德联合集团有限公司</v>
          </cell>
          <cell r="E79" t="str">
            <v>ZHT2022051300038</v>
          </cell>
        </row>
        <row r="79">
          <cell r="H79">
            <v>3368646.51</v>
          </cell>
        </row>
        <row r="79">
          <cell r="J79" t="str">
            <v>不确定</v>
          </cell>
        </row>
        <row r="80">
          <cell r="A80">
            <v>183</v>
          </cell>
          <cell r="B80">
            <v>45657</v>
          </cell>
          <cell r="C80" t="str">
            <v>生产运营质量安全管理应用系统技术服务合同 - 城盾隧安地下工程有限公司 - 无税开票532075.47</v>
          </cell>
          <cell r="D80" t="str">
            <v>城盾隧安地下工程有限公司</v>
          </cell>
          <cell r="E80" t="str">
            <v>ZHT2023122100169</v>
          </cell>
        </row>
        <row r="80">
          <cell r="H80">
            <v>564000</v>
          </cell>
        </row>
        <row r="80">
          <cell r="J80" t="str">
            <v>不确定</v>
          </cell>
        </row>
        <row r="81">
          <cell r="A81">
            <v>184</v>
          </cell>
          <cell r="B81">
            <v>45657</v>
          </cell>
          <cell r="C81" t="str">
            <v>轨道交通运营结构维保及隧道综合综合整治大修应用系统二期技术服务合同 - 城盾隧安地下工程有限公司 - 无税开票354716.98</v>
          </cell>
          <cell r="D81" t="str">
            <v>城盾隧安地下工程有限公司</v>
          </cell>
          <cell r="E81" t="str">
            <v>ZHT2023122100170</v>
          </cell>
        </row>
        <row r="81">
          <cell r="H81">
            <v>376000</v>
          </cell>
        </row>
        <row r="81">
          <cell r="J81" t="str">
            <v>不确定</v>
          </cell>
        </row>
        <row r="82">
          <cell r="A82">
            <v>185</v>
          </cell>
          <cell r="B82">
            <v>45657</v>
          </cell>
          <cell r="C82" t="str">
            <v>上海市域铁路示范区线工程BIM咨询专项委外合同 - 中铁上海设计院集团有限公司 - 无税开票362040</v>
          </cell>
          <cell r="D82" t="str">
            <v>中铁上海设计院集团有限公司</v>
          </cell>
          <cell r="E82" t="str">
            <v>ZHT2024111100138</v>
          </cell>
        </row>
        <row r="82">
          <cell r="H82">
            <v>0.4</v>
          </cell>
        </row>
        <row r="82">
          <cell r="J82" t="str">
            <v>全部落实</v>
          </cell>
        </row>
        <row r="83">
          <cell r="A83">
            <v>186</v>
          </cell>
          <cell r="B83">
            <v>45657</v>
          </cell>
          <cell r="C83" t="str">
            <v>黄石有轨电车二期项目BIM前期规划管理平台建设服务项目工程技术咨询合同 - 上海市城市建设设计研究总院（集团）有限公司（本部） - 无税开票2145283.02</v>
          </cell>
          <cell r="D83" t="str">
            <v>上海市城市建设设计研究总院（集团）有限公司</v>
          </cell>
          <cell r="E83" t="str">
            <v>ZHT2023121900164</v>
          </cell>
        </row>
        <row r="83">
          <cell r="H83">
            <v>2274000</v>
          </cell>
        </row>
        <row r="83">
          <cell r="J83" t="str">
            <v>无法落实</v>
          </cell>
        </row>
        <row r="84">
          <cell r="A84">
            <v>187</v>
          </cell>
          <cell r="B84">
            <v>45657</v>
          </cell>
          <cell r="C84" t="str">
            <v>上海轨道交通市域线嘉闵线BIM咨询专题委外咨询服务合同 - 中铁上海设计院集团有限公司 - 无税开票378200</v>
          </cell>
          <cell r="D84" t="str">
            <v>中铁上海设计院集团有限公司</v>
          </cell>
          <cell r="E84" t="str">
            <v>ZHT2023082300087</v>
          </cell>
        </row>
        <row r="84">
          <cell r="H84">
            <v>400892</v>
          </cell>
        </row>
        <row r="84">
          <cell r="J84" t="str">
            <v>全部落实</v>
          </cell>
        </row>
        <row r="85">
          <cell r="A85">
            <v>189</v>
          </cell>
          <cell r="B85">
            <v>45657</v>
          </cell>
          <cell r="C85" t="str">
            <v>黄岩区产城融合示范区片区开发项目（甬台温高速公路黄岩段桥下地面道路工程）信息化管理系统第XXGL01标段 - 台州市黄岩交通建设发展集团有限公司 - 无税开票1618867.92</v>
          </cell>
          <cell r="D85" t="str">
            <v>台州市黄岩交通建设发展集团有限公司</v>
          </cell>
          <cell r="E85" t="str">
            <v>ZHT2024012600014</v>
          </cell>
        </row>
        <row r="85">
          <cell r="H85">
            <v>1360930.2</v>
          </cell>
        </row>
        <row r="85">
          <cell r="J85" t="str">
            <v>部分落实</v>
          </cell>
          <cell r="K85">
            <v>400000</v>
          </cell>
        </row>
        <row r="86">
          <cell r="A86">
            <v>192</v>
          </cell>
          <cell r="B86">
            <v>45657</v>
          </cell>
          <cell r="C86" t="str">
            <v>甬台温高速公路（G15 沈阳至海口国家高速公路）改扩建工程临海青岭至温岭大溪岭段信息化管理系统第 XXGL01 标段 - 台州交投高速公路有限公司 - 无税开票2004003.58</v>
          </cell>
          <cell r="D86" t="str">
            <v>台州交投高速公路有限公司</v>
          </cell>
          <cell r="E86" t="str">
            <v>ZHT2024012600012</v>
          </cell>
        </row>
        <row r="86">
          <cell r="H86">
            <v>7556.8</v>
          </cell>
        </row>
        <row r="86">
          <cell r="J86" t="str">
            <v>全部落实</v>
          </cell>
        </row>
        <row r="87">
          <cell r="A87">
            <v>200</v>
          </cell>
          <cell r="B87">
            <v>45657</v>
          </cell>
          <cell r="C87" t="str">
            <v>上海轨道交通市域线机场联络线虹桥枢纽工程系统集成及技术服务合同 - 上海荔汀实业有限公司 - 无税开票19262.83</v>
          </cell>
          <cell r="D87" t="str">
            <v>上海荔汀实业有限公司</v>
          </cell>
          <cell r="E87" t="str">
            <v>ZHT2022031100025</v>
          </cell>
        </row>
        <row r="87">
          <cell r="H87">
            <v>21767</v>
          </cell>
        </row>
        <row r="87">
          <cell r="J87" t="str">
            <v>数据有误，无此坏账，已在2025年告知——甲方已经支付。</v>
          </cell>
        </row>
        <row r="88">
          <cell r="A88">
            <v>201</v>
          </cell>
          <cell r="B88">
            <v>45657</v>
          </cell>
          <cell r="C88" t="str">
            <v>高端加固管理应用系统 - 城盾隧安地下工程有限公司 - 无税开票718339.62</v>
          </cell>
          <cell r="D88" t="str">
            <v>城盾隧安地下工程有限公司</v>
          </cell>
          <cell r="E88" t="str">
            <v>ZHT2024112500147</v>
          </cell>
        </row>
        <row r="88">
          <cell r="H88">
            <v>761440</v>
          </cell>
        </row>
        <row r="88">
          <cell r="J88" t="str">
            <v>不确定</v>
          </cell>
        </row>
        <row r="89">
          <cell r="A89">
            <v>202</v>
          </cell>
          <cell r="B89">
            <v>45657</v>
          </cell>
          <cell r="C89" t="str">
            <v>轨道交通运营结构维保(香港)应用系统 - 城盾隧安地下工程有限公司 - 无税开票306415.09</v>
          </cell>
          <cell r="D89" t="str">
            <v>城盾隧安地下工程有限公司</v>
          </cell>
          <cell r="E89" t="str">
            <v>ZHT2024112500148</v>
          </cell>
        </row>
        <row r="89">
          <cell r="H89">
            <v>324800</v>
          </cell>
        </row>
        <row r="89">
          <cell r="J89" t="str">
            <v>不确定</v>
          </cell>
        </row>
        <row r="90">
          <cell r="A90">
            <v>203</v>
          </cell>
          <cell r="B90">
            <v>45657</v>
          </cell>
          <cell r="C90" t="str">
            <v>新加坡总览项目应用系统 - 城盾隧安地下工程有限公司 - 无税开票649056.6</v>
          </cell>
          <cell r="D90" t="str">
            <v>城盾隧安地下工程有限公司</v>
          </cell>
          <cell r="E90" t="str">
            <v>ZHT2024112500149</v>
          </cell>
        </row>
        <row r="90">
          <cell r="H90">
            <v>688000</v>
          </cell>
        </row>
        <row r="90">
          <cell r="J90" t="str">
            <v>不确定</v>
          </cell>
        </row>
        <row r="91">
          <cell r="A91">
            <v>205</v>
          </cell>
          <cell r="B91">
            <v>45657</v>
          </cell>
          <cell r="C91" t="str">
            <v>北虹桥区域开发数字建设管控系统建设项目 - 上海城建数字产业集团有限公司 - 无税开票1878301.89</v>
          </cell>
          <cell r="D91" t="str">
            <v>上海城建数字产业集团有限公司</v>
          </cell>
          <cell r="E91" t="str">
            <v>ZHT2024121800161</v>
          </cell>
        </row>
        <row r="91">
          <cell r="H91">
            <v>99550</v>
          </cell>
        </row>
        <row r="91">
          <cell r="J91" t="str">
            <v>全部落实</v>
          </cell>
        </row>
        <row r="92">
          <cell r="A92">
            <v>210</v>
          </cell>
          <cell r="B92">
            <v>45657</v>
          </cell>
          <cell r="C92" t="str">
            <v>北横通道隧道智慧应用系统试点 (一期)技术服务合同 - 上海智能交通有限公司（本部） - 无税开票471698.11</v>
          </cell>
          <cell r="D92" t="str">
            <v>上海智能交通有限公司</v>
          </cell>
          <cell r="E92" t="str">
            <v>ZHT2024010400003</v>
          </cell>
        </row>
        <row r="92">
          <cell r="H92">
            <v>350000</v>
          </cell>
        </row>
        <row r="92">
          <cell r="J92" t="str">
            <v>无法落实</v>
          </cell>
        </row>
        <row r="93">
          <cell r="A93">
            <v>212</v>
          </cell>
          <cell r="B93">
            <v>45657</v>
          </cell>
          <cell r="C93" t="str">
            <v>嘉兴市铁投集团建设一体化全过程管控平台建设服务项目合同  - 嘉兴市铁路与轨道交通投资集团有限责任公司 - 无税开票988584.91</v>
          </cell>
          <cell r="D93" t="str">
            <v>嘉兴市铁路与轨道交通投资集团有限责任公司</v>
          </cell>
          <cell r="E93" t="str">
            <v>ZHT2022060600043</v>
          </cell>
        </row>
        <row r="93">
          <cell r="H93">
            <v>1047900</v>
          </cell>
        </row>
        <row r="93">
          <cell r="J93" t="str">
            <v>全部落实</v>
          </cell>
        </row>
      </sheetData>
      <sheetData sheetId="4"/>
      <sheetData sheetId="5"/>
      <sheetData sheetId="6"/>
      <sheetData sheetId="7"/>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部门看板"/>
      <sheetName val="部门-汇总页"/>
      <sheetName val="产值及收款计划（2026）"/>
      <sheetName val="长账龄落实计划"/>
      <sheetName val="月度收款计划"/>
      <sheetName val="月度实际收款（参考）"/>
      <sheetName val="月度支付计划 "/>
      <sheetName val="月度实际支付（参考）"/>
      <sheetName val="产值及收款计划（历年在建+24年新签）"/>
      <sheetName val="客户拓展措施"/>
      <sheetName val="跟进项目落地计划"/>
      <sheetName val="产值及收款计划（2025）"/>
      <sheetName val="待协调事项"/>
      <sheetName val="长账龄应收账款催收进展"/>
      <sheetName val="24年合同台账（含流转中及赢单项目）"/>
      <sheetName val="CRM项目编号查询"/>
      <sheetName val="产值及收款计划（历年在建+24年新签） (2)"/>
      <sheetName val="WpsReserved_CellImgList"/>
    </sheetNames>
    <sheetDataSet>
      <sheetData sheetId="0"/>
      <sheetData sheetId="1">
        <row r="3">
          <cell r="E3">
            <v>0</v>
          </cell>
          <cell r="F3">
            <v>33.5725</v>
          </cell>
          <cell r="G3">
            <v>121.1137</v>
          </cell>
          <cell r="H3">
            <v>505.18152</v>
          </cell>
          <cell r="I3">
            <v>89.5</v>
          </cell>
          <cell r="J3">
            <v>1011.564</v>
          </cell>
          <cell r="K3">
            <v>1.74</v>
          </cell>
          <cell r="L3">
            <v>54.1</v>
          </cell>
          <cell r="M3">
            <v>45.395</v>
          </cell>
          <cell r="N3">
            <v>0</v>
          </cell>
          <cell r="O3">
            <v>25.886</v>
          </cell>
          <cell r="P3">
            <v>0</v>
          </cell>
          <cell r="Q3">
            <v>9.54</v>
          </cell>
          <cell r="R3">
            <v>27.29</v>
          </cell>
          <cell r="S3">
            <v>0</v>
          </cell>
          <cell r="T3">
            <v>0</v>
          </cell>
          <cell r="U3">
            <v>0</v>
          </cell>
          <cell r="V3">
            <v>0</v>
          </cell>
          <cell r="W3">
            <v>0</v>
          </cell>
          <cell r="X3">
            <v>0</v>
          </cell>
          <cell r="Y3">
            <v>0</v>
          </cell>
          <cell r="Z3">
            <v>0</v>
          </cell>
          <cell r="AA3">
            <v>0</v>
          </cell>
          <cell r="AB3">
            <v>0</v>
          </cell>
        </row>
        <row r="4">
          <cell r="E4">
            <v>0</v>
          </cell>
          <cell r="F4">
            <v>12.0126791197544</v>
          </cell>
          <cell r="G4">
            <v>24.7210883286946</v>
          </cell>
          <cell r="H4">
            <v>244.65652</v>
          </cell>
          <cell r="I4">
            <v>47.5</v>
          </cell>
          <cell r="J4">
            <v>455.114053032929</v>
          </cell>
          <cell r="K4">
            <v>0.9804</v>
          </cell>
          <cell r="L4">
            <v>29.6335820895522</v>
          </cell>
          <cell r="M4">
            <v>26.145</v>
          </cell>
          <cell r="N4">
            <v>0</v>
          </cell>
          <cell r="O4">
            <v>25.886</v>
          </cell>
          <cell r="P4">
            <v>0</v>
          </cell>
          <cell r="Q4">
            <v>5.62</v>
          </cell>
          <cell r="R4">
            <v>9.585</v>
          </cell>
          <cell r="S4">
            <v>0</v>
          </cell>
          <cell r="T4">
            <v>0</v>
          </cell>
          <cell r="U4">
            <v>0</v>
          </cell>
          <cell r="V4">
            <v>0</v>
          </cell>
          <cell r="W4">
            <v>0</v>
          </cell>
          <cell r="X4">
            <v>0</v>
          </cell>
          <cell r="Y4">
            <v>0</v>
          </cell>
          <cell r="Z4">
            <v>0</v>
          </cell>
          <cell r="AA4">
            <v>0</v>
          </cell>
          <cell r="AB4">
            <v>0</v>
          </cell>
        </row>
        <row r="5">
          <cell r="E5">
            <v>0</v>
          </cell>
          <cell r="F5">
            <v>31.6029210662974</v>
          </cell>
          <cell r="G5">
            <v>111.357617681563</v>
          </cell>
          <cell r="H5">
            <v>475.499948632485</v>
          </cell>
          <cell r="I5">
            <v>84.4339622641509</v>
          </cell>
          <cell r="J5">
            <v>953.732604454172</v>
          </cell>
          <cell r="K5">
            <v>1.64150943396226</v>
          </cell>
          <cell r="L5">
            <v>51.0377358490566</v>
          </cell>
          <cell r="M5">
            <v>42.8254716981132</v>
          </cell>
          <cell r="N5">
            <v>0</v>
          </cell>
          <cell r="O5">
            <v>24.4207547169811</v>
          </cell>
          <cell r="P5">
            <v>0</v>
          </cell>
          <cell r="Q5">
            <v>9</v>
          </cell>
          <cell r="R5">
            <v>25.7452830188679</v>
          </cell>
          <cell r="S5">
            <v>0</v>
          </cell>
          <cell r="T5">
            <v>0</v>
          </cell>
          <cell r="U5">
            <v>0</v>
          </cell>
          <cell r="V5">
            <v>0</v>
          </cell>
          <cell r="W5">
            <v>0</v>
          </cell>
          <cell r="X5">
            <v>0</v>
          </cell>
          <cell r="Y5">
            <v>0</v>
          </cell>
          <cell r="Z5">
            <v>0</v>
          </cell>
          <cell r="AA5">
            <v>0</v>
          </cell>
          <cell r="AB5">
            <v>0</v>
          </cell>
        </row>
        <row r="6">
          <cell r="E6">
            <v>0</v>
          </cell>
          <cell r="F6">
            <v>11.3225332066294</v>
          </cell>
          <cell r="G6">
            <v>22.8073439612879</v>
          </cell>
          <cell r="H6">
            <v>230.299810092572</v>
          </cell>
          <cell r="I6">
            <v>44.811320754717</v>
          </cell>
          <cell r="J6">
            <v>429.14641887743</v>
          </cell>
          <cell r="K6">
            <v>0.924905660377358</v>
          </cell>
          <cell r="L6">
            <v>27.9562095184455</v>
          </cell>
          <cell r="M6">
            <v>24.6650943396226</v>
          </cell>
          <cell r="N6">
            <v>0</v>
          </cell>
          <cell r="O6">
            <v>24.4207547169811</v>
          </cell>
          <cell r="P6">
            <v>0</v>
          </cell>
          <cell r="Q6">
            <v>5.30188679245283</v>
          </cell>
          <cell r="R6">
            <v>9.04245283018868</v>
          </cell>
          <cell r="S6">
            <v>0</v>
          </cell>
          <cell r="T6">
            <v>0</v>
          </cell>
          <cell r="U6">
            <v>0</v>
          </cell>
          <cell r="V6">
            <v>0</v>
          </cell>
          <cell r="W6">
            <v>0</v>
          </cell>
          <cell r="X6">
            <v>0</v>
          </cell>
          <cell r="Y6">
            <v>0</v>
          </cell>
          <cell r="Z6">
            <v>0</v>
          </cell>
          <cell r="AA6">
            <v>0</v>
          </cell>
          <cell r="AB6">
            <v>0</v>
          </cell>
        </row>
        <row r="7">
          <cell r="E7">
            <v>49.9</v>
          </cell>
          <cell r="F7">
            <v>519.6044</v>
          </cell>
          <cell r="G7">
            <v>1072.536827</v>
          </cell>
          <cell r="H7">
            <v>508.154891</v>
          </cell>
          <cell r="I7">
            <v>666.34657</v>
          </cell>
          <cell r="J7">
            <v>179.55</v>
          </cell>
          <cell r="K7">
            <v>0</v>
          </cell>
          <cell r="L7">
            <v>0</v>
          </cell>
          <cell r="M7">
            <v>0</v>
          </cell>
          <cell r="N7">
            <v>0</v>
          </cell>
          <cell r="O7">
            <v>0</v>
          </cell>
          <cell r="P7">
            <v>0</v>
          </cell>
          <cell r="Q7">
            <v>208.599579</v>
          </cell>
          <cell r="R7">
            <v>585.651151</v>
          </cell>
          <cell r="S7">
            <v>127.3284</v>
          </cell>
          <cell r="T7">
            <v>0</v>
          </cell>
          <cell r="U7">
            <v>0</v>
          </cell>
          <cell r="V7">
            <v>0</v>
          </cell>
          <cell r="W7">
            <v>0</v>
          </cell>
          <cell r="X7">
            <v>0</v>
          </cell>
          <cell r="Y7">
            <v>0</v>
          </cell>
          <cell r="Z7">
            <v>0</v>
          </cell>
          <cell r="AA7">
            <v>0</v>
          </cell>
          <cell r="AB7">
            <v>0</v>
          </cell>
        </row>
        <row r="8">
          <cell r="E8">
            <v>20.2297940753917</v>
          </cell>
          <cell r="F8">
            <v>349.370005063427</v>
          </cell>
          <cell r="G8">
            <v>354.771144746326</v>
          </cell>
          <cell r="H8">
            <v>339.333351329871</v>
          </cell>
          <cell r="I8">
            <v>389.935495179769</v>
          </cell>
          <cell r="J8">
            <v>14.25</v>
          </cell>
          <cell r="K8">
            <v>0</v>
          </cell>
          <cell r="L8">
            <v>0</v>
          </cell>
          <cell r="M8">
            <v>0</v>
          </cell>
          <cell r="N8">
            <v>0</v>
          </cell>
          <cell r="O8">
            <v>0</v>
          </cell>
          <cell r="P8">
            <v>0</v>
          </cell>
          <cell r="Q8">
            <v>86.8465309897453</v>
          </cell>
          <cell r="R8">
            <v>361.089765225018</v>
          </cell>
          <cell r="S8">
            <v>28.6797473239055</v>
          </cell>
          <cell r="T8">
            <v>0</v>
          </cell>
          <cell r="U8">
            <v>0</v>
          </cell>
          <cell r="V8">
            <v>0</v>
          </cell>
          <cell r="W8">
            <v>0</v>
          </cell>
          <cell r="X8">
            <v>0</v>
          </cell>
          <cell r="Y8">
            <v>0</v>
          </cell>
          <cell r="Z8">
            <v>0</v>
          </cell>
          <cell r="AA8">
            <v>0</v>
          </cell>
          <cell r="AB8">
            <v>0</v>
          </cell>
        </row>
      </sheetData>
      <sheetData sheetId="2">
        <row r="1">
          <cell r="B1" t="str">
            <v>2026年产值及收款计划</v>
          </cell>
        </row>
        <row r="1">
          <cell r="U1">
            <v>36.83</v>
          </cell>
          <cell r="V1">
            <v>6290.925156</v>
          </cell>
        </row>
        <row r="1">
          <cell r="AA1">
            <v>0</v>
          </cell>
          <cell r="AB1">
            <v>33.5725</v>
          </cell>
          <cell r="AC1">
            <v>121.1137</v>
          </cell>
          <cell r="AD1">
            <v>505.18152</v>
          </cell>
          <cell r="AE1">
            <v>89.5</v>
          </cell>
          <cell r="AF1">
            <v>1011.564</v>
          </cell>
          <cell r="AG1">
            <v>1.74</v>
          </cell>
          <cell r="AH1">
            <v>54.1</v>
          </cell>
          <cell r="AI1">
            <v>45.395</v>
          </cell>
          <cell r="AJ1">
            <v>0</v>
          </cell>
          <cell r="AK1">
            <v>25.886</v>
          </cell>
          <cell r="AL1">
            <v>0</v>
          </cell>
        </row>
        <row r="1">
          <cell r="AX1">
            <v>921.57913</v>
          </cell>
          <cell r="AY1">
            <v>10715.213318</v>
          </cell>
          <cell r="AZ1">
            <v>4424.288162</v>
          </cell>
          <cell r="BA1">
            <v>49.9</v>
          </cell>
          <cell r="BB1">
            <v>519.6044</v>
          </cell>
          <cell r="BC1">
            <v>1072.536827</v>
          </cell>
          <cell r="BD1">
            <v>508.154891</v>
          </cell>
          <cell r="BE1">
            <v>666.34657</v>
          </cell>
          <cell r="BF1">
            <v>179.55</v>
          </cell>
          <cell r="BG1">
            <v>0</v>
          </cell>
          <cell r="BH1">
            <v>0</v>
          </cell>
          <cell r="BI1">
            <v>0</v>
          </cell>
          <cell r="BJ1">
            <v>0</v>
          </cell>
          <cell r="BK1">
            <v>0</v>
          </cell>
          <cell r="BL1">
            <v>0</v>
          </cell>
        </row>
        <row r="1">
          <cell r="CA1">
            <v>9.54</v>
          </cell>
          <cell r="CB1">
            <v>27.29</v>
          </cell>
          <cell r="CC1">
            <v>0</v>
          </cell>
          <cell r="CD1">
            <v>0</v>
          </cell>
          <cell r="CE1">
            <v>0</v>
          </cell>
          <cell r="CF1">
            <v>0</v>
          </cell>
          <cell r="CG1">
            <v>0</v>
          </cell>
          <cell r="CH1">
            <v>0</v>
          </cell>
          <cell r="CI1">
            <v>0</v>
          </cell>
          <cell r="CJ1">
            <v>0</v>
          </cell>
          <cell r="CK1">
            <v>0</v>
          </cell>
          <cell r="CL1">
            <v>0</v>
          </cell>
        </row>
        <row r="1">
          <cell r="DA1">
            <v>208.599579</v>
          </cell>
          <cell r="DB1">
            <v>585.651151</v>
          </cell>
          <cell r="DC1">
            <v>127.3284</v>
          </cell>
          <cell r="DD1">
            <v>0</v>
          </cell>
          <cell r="DE1">
            <v>0</v>
          </cell>
          <cell r="DF1">
            <v>0</v>
          </cell>
          <cell r="DG1">
            <v>0</v>
          </cell>
          <cell r="DH1">
            <v>0</v>
          </cell>
          <cell r="DI1">
            <v>0</v>
          </cell>
          <cell r="DJ1">
            <v>0</v>
          </cell>
          <cell r="DK1">
            <v>0</v>
          </cell>
          <cell r="DL1">
            <v>0</v>
          </cell>
        </row>
        <row r="2">
          <cell r="U2">
            <v>36.83</v>
          </cell>
          <cell r="V2">
            <v>6290.925156</v>
          </cell>
        </row>
        <row r="2">
          <cell r="AA2">
            <v>0</v>
          </cell>
          <cell r="AB2">
            <v>33.5725</v>
          </cell>
          <cell r="AC2">
            <v>121.1137</v>
          </cell>
          <cell r="AD2">
            <v>505.18152</v>
          </cell>
          <cell r="AE2">
            <v>89.5</v>
          </cell>
          <cell r="AF2">
            <v>1011.564</v>
          </cell>
          <cell r="AG2">
            <v>1.74</v>
          </cell>
          <cell r="AH2">
            <v>54.1</v>
          </cell>
          <cell r="AI2">
            <v>45.395</v>
          </cell>
          <cell r="AJ2">
            <v>0</v>
          </cell>
          <cell r="AK2">
            <v>25.886</v>
          </cell>
          <cell r="AL2">
            <v>0</v>
          </cell>
        </row>
        <row r="2">
          <cell r="AX2">
            <v>921.57913</v>
          </cell>
          <cell r="AY2">
            <v>10715.213318</v>
          </cell>
          <cell r="AZ2">
            <v>4424.288162</v>
          </cell>
          <cell r="BA2">
            <v>49.9</v>
          </cell>
          <cell r="BB2">
            <v>519.6044</v>
          </cell>
          <cell r="BC2">
            <v>1072.536827</v>
          </cell>
          <cell r="BD2">
            <v>508.154891</v>
          </cell>
          <cell r="BE2">
            <v>666.34657</v>
          </cell>
          <cell r="BF2">
            <v>179.55</v>
          </cell>
          <cell r="BG2">
            <v>0</v>
          </cell>
          <cell r="BH2">
            <v>0</v>
          </cell>
          <cell r="BI2">
            <v>0</v>
          </cell>
          <cell r="BJ2">
            <v>0</v>
          </cell>
          <cell r="BK2">
            <v>0</v>
          </cell>
          <cell r="BL2">
            <v>0</v>
          </cell>
        </row>
        <row r="2">
          <cell r="CA2">
            <v>9.54</v>
          </cell>
          <cell r="CB2">
            <v>27.29</v>
          </cell>
          <cell r="CC2">
            <v>0</v>
          </cell>
          <cell r="CD2">
            <v>0</v>
          </cell>
          <cell r="CE2">
            <v>0</v>
          </cell>
          <cell r="CF2">
            <v>0</v>
          </cell>
          <cell r="CG2">
            <v>0</v>
          </cell>
          <cell r="CH2">
            <v>0</v>
          </cell>
          <cell r="CI2">
            <v>0</v>
          </cell>
          <cell r="CJ2">
            <v>0</v>
          </cell>
          <cell r="CK2">
            <v>0</v>
          </cell>
          <cell r="CL2">
            <v>0</v>
          </cell>
        </row>
        <row r="2">
          <cell r="DA2">
            <v>208.599579</v>
          </cell>
          <cell r="DB2">
            <v>585.651151</v>
          </cell>
          <cell r="DC2">
            <v>127.3284</v>
          </cell>
          <cell r="DD2">
            <v>0</v>
          </cell>
          <cell r="DE2">
            <v>0</v>
          </cell>
          <cell r="DF2">
            <v>0</v>
          </cell>
          <cell r="DG2">
            <v>0</v>
          </cell>
          <cell r="DH2">
            <v>0</v>
          </cell>
          <cell r="DI2">
            <v>0</v>
          </cell>
          <cell r="DJ2">
            <v>0</v>
          </cell>
          <cell r="DK2">
            <v>0</v>
          </cell>
          <cell r="DL2">
            <v>0</v>
          </cell>
        </row>
        <row r="3">
          <cell r="M3" t="str">
            <v>非主导不需填写</v>
          </cell>
        </row>
        <row r="3">
          <cell r="P3" t="str">
            <v>已完结合同只填收款计划</v>
          </cell>
        </row>
        <row r="4">
          <cell r="A4" t="str">
            <v>序号</v>
          </cell>
          <cell r="B4" t="str">
            <v>部门</v>
          </cell>
          <cell r="C4" t="str">
            <v>合同编号</v>
          </cell>
          <cell r="D4" t="str">
            <v>合同名称</v>
          </cell>
          <cell r="E4" t="str">
            <v>合同金额</v>
          </cell>
          <cell r="F4" t="str">
            <v>部门合同额/总产值</v>
          </cell>
          <cell r="G4" t="str">
            <v>部门-有效产值</v>
          </cell>
          <cell r="H4" t="str">
            <v>部门-自营产值</v>
          </cell>
          <cell r="I4" t="str">
            <v>部门-自营率</v>
          </cell>
          <cell r="J4" t="str">
            <v>综合税率</v>
          </cell>
          <cell r="K4" t="str">
            <v>备用列</v>
          </cell>
          <cell r="L4" t="str">
            <v>备用列</v>
          </cell>
          <cell r="M4" t="str">
            <v>是否生产主导</v>
          </cell>
          <cell r="N4" t="str">
            <v>团队</v>
          </cell>
          <cell r="O4" t="str">
            <v>项目经理</v>
          </cell>
          <cell r="P4" t="str">
            <v>合同类型</v>
          </cell>
          <cell r="Q4" t="str">
            <v>备用列</v>
          </cell>
          <cell r="R4" t="str">
            <v>备用列</v>
          </cell>
          <cell r="S4" t="str">
            <v>备用列</v>
          </cell>
          <cell r="T4" t="str">
            <v>历年已确认产值（未拆分）</v>
          </cell>
          <cell r="U4" t="str">
            <v>2026已确认产值（未拆分）</v>
          </cell>
          <cell r="V4" t="str">
            <v>剩余产值</v>
          </cell>
          <cell r="W4" t="str">
            <v>备用列</v>
          </cell>
          <cell r="X4" t="str">
            <v>备用列</v>
          </cell>
          <cell r="Y4" t="str">
            <v>备用列</v>
          </cell>
          <cell r="Z4" t="str">
            <v>备用列</v>
          </cell>
          <cell r="AA4" t="str">
            <v>2026-01产值计划</v>
          </cell>
          <cell r="AB4" t="str">
            <v>2026-02产值计划</v>
          </cell>
          <cell r="AC4" t="str">
            <v>2026-03产值计划</v>
          </cell>
          <cell r="AD4" t="str">
            <v>2026-04产值计划</v>
          </cell>
          <cell r="AE4" t="str">
            <v>2026-05产值计划</v>
          </cell>
          <cell r="AF4" t="str">
            <v>2026-06产值计划</v>
          </cell>
          <cell r="AG4" t="str">
            <v>2026-07产值计划</v>
          </cell>
          <cell r="AH4" t="str">
            <v>2026-08产值计划</v>
          </cell>
          <cell r="AI4" t="str">
            <v>2026-09产值计划</v>
          </cell>
          <cell r="AJ4" t="str">
            <v>2026-10产值计划</v>
          </cell>
          <cell r="AK4" t="str">
            <v>2026-11产值计划</v>
          </cell>
          <cell r="AL4" t="str">
            <v>2026-12产值计划</v>
          </cell>
        </row>
        <row r="4">
          <cell r="AS4" t="str">
            <v>备用列</v>
          </cell>
          <cell r="AT4" t="str">
            <v>备用列</v>
          </cell>
          <cell r="AU4" t="str">
            <v>备用列</v>
          </cell>
          <cell r="AV4" t="str">
            <v>备用列</v>
          </cell>
          <cell r="AW4" t="str">
            <v>历年已收款（未拆分）</v>
          </cell>
          <cell r="AX4" t="str">
            <v>2026已收款（未拆分）</v>
          </cell>
          <cell r="AY4" t="str">
            <v>剩余收款（按合同额）</v>
          </cell>
          <cell r="AZ4" t="str">
            <v>剩余收款（按已确认产值）</v>
          </cell>
          <cell r="BA4" t="str">
            <v>2026-01收款计划</v>
          </cell>
          <cell r="BB4" t="str">
            <v>2026-02收款计划</v>
          </cell>
          <cell r="BC4" t="str">
            <v>2026-03收款计划</v>
          </cell>
          <cell r="BD4" t="str">
            <v>2026-04收款计划</v>
          </cell>
          <cell r="BE4" t="str">
            <v>2026-05收款计划</v>
          </cell>
          <cell r="BF4" t="str">
            <v>2026-06收款计划</v>
          </cell>
          <cell r="BG4" t="str">
            <v>2026-07收款计划</v>
          </cell>
          <cell r="BH4" t="str">
            <v>2026-08收款计划</v>
          </cell>
          <cell r="BI4" t="str">
            <v>2026-09收款计划</v>
          </cell>
          <cell r="BJ4" t="str">
            <v>2026-10收款计划</v>
          </cell>
          <cell r="BK4" t="str">
            <v>2026-11收款计划</v>
          </cell>
          <cell r="BL4" t="str">
            <v>2026-12收款计划</v>
          </cell>
        </row>
        <row r="4">
          <cell r="BQ4" t="str">
            <v>合同甲方</v>
          </cell>
          <cell r="BR4" t="str">
            <v>情况说明</v>
          </cell>
        </row>
        <row r="4">
          <cell r="CA4" t="str">
            <v>2026-01实际产值</v>
          </cell>
          <cell r="CB4" t="str">
            <v>2026-02实际产值</v>
          </cell>
          <cell r="CC4" t="str">
            <v>2026-03实际产值</v>
          </cell>
          <cell r="CD4" t="str">
            <v>2026-04实际产值</v>
          </cell>
          <cell r="CE4" t="str">
            <v>2026-05实际产值</v>
          </cell>
          <cell r="CF4" t="str">
            <v>2026-06实际产值</v>
          </cell>
          <cell r="CG4" t="str">
            <v>2026-07实际产值</v>
          </cell>
          <cell r="CH4" t="str">
            <v>2026-08实际产值</v>
          </cell>
          <cell r="CI4" t="str">
            <v>2026-09实际产值</v>
          </cell>
          <cell r="CJ4" t="str">
            <v>2026-10实际产值</v>
          </cell>
          <cell r="CK4" t="str">
            <v>2026-11实际产值</v>
          </cell>
          <cell r="CL4" t="str">
            <v>2026-12实际产值</v>
          </cell>
        </row>
        <row r="4">
          <cell r="DA4" t="str">
            <v>2026-01实际收款</v>
          </cell>
          <cell r="DB4" t="str">
            <v>2026-02实际收款</v>
          </cell>
          <cell r="DC4" t="str">
            <v>2026-03实际收款</v>
          </cell>
          <cell r="DD4" t="str">
            <v>2026-04实际收款</v>
          </cell>
          <cell r="DE4" t="str">
            <v>2026-05实际收款</v>
          </cell>
          <cell r="DF4" t="str">
            <v>2026-06实际收款</v>
          </cell>
          <cell r="DG4" t="str">
            <v>2026-07实际收款</v>
          </cell>
          <cell r="DH4" t="str">
            <v>2026-08实际收款</v>
          </cell>
          <cell r="DI4" t="str">
            <v>2026-09实际收款</v>
          </cell>
          <cell r="DJ4" t="str">
            <v>2026-10实际收款</v>
          </cell>
          <cell r="DK4" t="str">
            <v>2026-11实际收款</v>
          </cell>
          <cell r="DL4" t="str">
            <v>2026-12实际收款</v>
          </cell>
        </row>
        <row r="5">
          <cell r="A5">
            <v>1</v>
          </cell>
          <cell r="B5" t="str">
            <v>智能运管中心</v>
          </cell>
          <cell r="C5" t="str">
            <v>SJHT2019083000068</v>
          </cell>
          <cell r="D5" t="str">
            <v>文一路地下通道工程-智慧管养试验材料采购合同</v>
          </cell>
          <cell r="E5">
            <v>227.2675</v>
          </cell>
          <cell r="F5">
            <v>227.2675</v>
          </cell>
        </row>
        <row r="5">
          <cell r="H5">
            <v>127.2675</v>
          </cell>
          <cell r="I5">
            <v>0.559989879767235</v>
          </cell>
          <cell r="J5">
            <v>0.13</v>
          </cell>
        </row>
        <row r="5">
          <cell r="M5" t="str">
            <v>主导</v>
          </cell>
          <cell r="N5">
            <v>0</v>
          </cell>
          <cell r="O5" t="str">
            <v>邱枫</v>
          </cell>
          <cell r="P5" t="str">
            <v>过往已完结</v>
          </cell>
        </row>
        <row r="5">
          <cell r="T5">
            <v>227.2675</v>
          </cell>
          <cell r="U5">
            <v>0</v>
          </cell>
          <cell r="V5">
            <v>0</v>
          </cell>
        </row>
        <row r="5">
          <cell r="AA5">
            <v>0</v>
          </cell>
          <cell r="AB5">
            <v>0</v>
          </cell>
          <cell r="AC5">
            <v>0</v>
          </cell>
          <cell r="AD5">
            <v>0</v>
          </cell>
          <cell r="AE5">
            <v>0</v>
          </cell>
          <cell r="AF5">
            <v>0</v>
          </cell>
          <cell r="AG5">
            <v>0</v>
          </cell>
          <cell r="AH5">
            <v>0</v>
          </cell>
          <cell r="AI5">
            <v>0</v>
          </cell>
          <cell r="AJ5">
            <v>0</v>
          </cell>
          <cell r="AK5">
            <v>0</v>
          </cell>
          <cell r="AL5">
            <v>0</v>
          </cell>
        </row>
        <row r="5">
          <cell r="AW5">
            <v>215.0515</v>
          </cell>
          <cell r="AX5">
            <v>0</v>
          </cell>
          <cell r="AY5">
            <v>12.216</v>
          </cell>
          <cell r="AZ5">
            <v>12.216</v>
          </cell>
        </row>
        <row r="5">
          <cell r="BQ5" t="str">
            <v>上海城建城市运营（集团）有限公司</v>
          </cell>
        </row>
        <row r="5">
          <cell r="CA5">
            <v>0</v>
          </cell>
          <cell r="CB5">
            <v>0</v>
          </cell>
          <cell r="CC5">
            <v>0</v>
          </cell>
          <cell r="CD5">
            <v>0</v>
          </cell>
          <cell r="CE5">
            <v>0</v>
          </cell>
          <cell r="CF5">
            <v>0</v>
          </cell>
          <cell r="CG5">
            <v>0</v>
          </cell>
          <cell r="CH5">
            <v>0</v>
          </cell>
          <cell r="CI5">
            <v>0</v>
          </cell>
          <cell r="CJ5">
            <v>0</v>
          </cell>
          <cell r="CK5">
            <v>0</v>
          </cell>
          <cell r="CL5">
            <v>0</v>
          </cell>
        </row>
        <row r="5">
          <cell r="DA5">
            <v>0</v>
          </cell>
          <cell r="DB5">
            <v>0</v>
          </cell>
          <cell r="DC5">
            <v>0</v>
          </cell>
          <cell r="DD5">
            <v>0</v>
          </cell>
          <cell r="DE5">
            <v>0</v>
          </cell>
          <cell r="DF5">
            <v>0</v>
          </cell>
          <cell r="DG5">
            <v>0</v>
          </cell>
          <cell r="DH5">
            <v>0</v>
          </cell>
          <cell r="DI5">
            <v>0</v>
          </cell>
          <cell r="DJ5">
            <v>0</v>
          </cell>
          <cell r="DK5">
            <v>0</v>
          </cell>
          <cell r="DL5">
            <v>0</v>
          </cell>
        </row>
        <row r="6">
          <cell r="A6">
            <v>2</v>
          </cell>
          <cell r="B6" t="str">
            <v>智能运管中心</v>
          </cell>
          <cell r="C6" t="str">
            <v>SJHT2019083000067</v>
          </cell>
          <cell r="D6" t="str">
            <v>文一路隧道机电数据对接系统开发</v>
          </cell>
          <cell r="E6">
            <v>78.68</v>
          </cell>
          <cell r="F6">
            <v>78.68</v>
          </cell>
        </row>
        <row r="6">
          <cell r="H6">
            <v>78.68</v>
          </cell>
          <cell r="I6">
            <v>1</v>
          </cell>
          <cell r="J6">
            <v>0.06</v>
          </cell>
        </row>
        <row r="6">
          <cell r="M6" t="str">
            <v>主导</v>
          </cell>
          <cell r="N6">
            <v>0</v>
          </cell>
          <cell r="O6" t="str">
            <v>邱枫</v>
          </cell>
          <cell r="P6" t="str">
            <v>过往已完结</v>
          </cell>
        </row>
        <row r="6">
          <cell r="T6">
            <v>78.68</v>
          </cell>
          <cell r="U6">
            <v>0</v>
          </cell>
          <cell r="V6">
            <v>0</v>
          </cell>
        </row>
        <row r="6">
          <cell r="AA6">
            <v>0</v>
          </cell>
          <cell r="AB6">
            <v>0</v>
          </cell>
          <cell r="AC6">
            <v>0</v>
          </cell>
          <cell r="AD6">
            <v>0</v>
          </cell>
          <cell r="AE6">
            <v>0</v>
          </cell>
          <cell r="AF6">
            <v>0</v>
          </cell>
          <cell r="AG6">
            <v>0</v>
          </cell>
          <cell r="AH6">
            <v>0</v>
          </cell>
          <cell r="AI6">
            <v>0</v>
          </cell>
          <cell r="AJ6">
            <v>0</v>
          </cell>
          <cell r="AK6">
            <v>0</v>
          </cell>
          <cell r="AL6">
            <v>0</v>
          </cell>
        </row>
        <row r="6">
          <cell r="AW6">
            <v>70</v>
          </cell>
          <cell r="AX6">
            <v>0</v>
          </cell>
          <cell r="AY6">
            <v>8.68000000000001</v>
          </cell>
          <cell r="AZ6">
            <v>8.68000000000001</v>
          </cell>
        </row>
        <row r="6">
          <cell r="BQ6" t="str">
            <v>上海城建城市运营（集团）有限公司</v>
          </cell>
        </row>
        <row r="6">
          <cell r="CA6">
            <v>0</v>
          </cell>
          <cell r="CB6">
            <v>0</v>
          </cell>
          <cell r="CC6">
            <v>0</v>
          </cell>
          <cell r="CD6">
            <v>0</v>
          </cell>
          <cell r="CE6">
            <v>0</v>
          </cell>
          <cell r="CF6">
            <v>0</v>
          </cell>
          <cell r="CG6">
            <v>0</v>
          </cell>
          <cell r="CH6">
            <v>0</v>
          </cell>
          <cell r="CI6">
            <v>0</v>
          </cell>
          <cell r="CJ6">
            <v>0</v>
          </cell>
          <cell r="CK6">
            <v>0</v>
          </cell>
          <cell r="CL6">
            <v>0</v>
          </cell>
        </row>
        <row r="6">
          <cell r="DA6">
            <v>0</v>
          </cell>
          <cell r="DB6">
            <v>0</v>
          </cell>
          <cell r="DC6">
            <v>0</v>
          </cell>
          <cell r="DD6">
            <v>0</v>
          </cell>
          <cell r="DE6">
            <v>0</v>
          </cell>
          <cell r="DF6">
            <v>0</v>
          </cell>
          <cell r="DG6">
            <v>0</v>
          </cell>
          <cell r="DH6">
            <v>0</v>
          </cell>
          <cell r="DI6">
            <v>0</v>
          </cell>
          <cell r="DJ6">
            <v>0</v>
          </cell>
          <cell r="DK6">
            <v>0</v>
          </cell>
          <cell r="DL6">
            <v>0</v>
          </cell>
        </row>
        <row r="7">
          <cell r="A7">
            <v>3</v>
          </cell>
          <cell r="B7" t="str">
            <v>智能运管中心</v>
          </cell>
          <cell r="C7" t="str">
            <v>ZHT2021091000107</v>
          </cell>
          <cell r="D7" t="str">
            <v>2021年农村公路改造提升项目（第二合同段）智慧路网采购</v>
          </cell>
          <cell r="E7">
            <v>428.52</v>
          </cell>
          <cell r="F7">
            <v>428.52</v>
          </cell>
        </row>
        <row r="7">
          <cell r="H7">
            <v>91.1446</v>
          </cell>
          <cell r="I7">
            <v>0.212696256884159</v>
          </cell>
          <cell r="J7">
            <v>0.09</v>
          </cell>
        </row>
        <row r="7">
          <cell r="M7" t="str">
            <v>主导</v>
          </cell>
          <cell r="N7" t="str">
            <v>邱枫团队</v>
          </cell>
          <cell r="O7" t="str">
            <v>邱枫</v>
          </cell>
          <cell r="P7" t="str">
            <v>过往已完结</v>
          </cell>
        </row>
        <row r="7">
          <cell r="T7">
            <v>428.52</v>
          </cell>
          <cell r="U7">
            <v>0</v>
          </cell>
          <cell r="V7">
            <v>0</v>
          </cell>
        </row>
        <row r="7">
          <cell r="AA7">
            <v>0</v>
          </cell>
          <cell r="AB7">
            <v>0</v>
          </cell>
          <cell r="AC7">
            <v>0</v>
          </cell>
          <cell r="AD7">
            <v>0</v>
          </cell>
          <cell r="AE7">
            <v>0</v>
          </cell>
          <cell r="AF7">
            <v>0</v>
          </cell>
          <cell r="AG7">
            <v>0</v>
          </cell>
          <cell r="AH7">
            <v>0</v>
          </cell>
          <cell r="AI7">
            <v>0</v>
          </cell>
          <cell r="AJ7">
            <v>0</v>
          </cell>
          <cell r="AK7">
            <v>0</v>
          </cell>
          <cell r="AL7">
            <v>0</v>
          </cell>
        </row>
        <row r="7">
          <cell r="AW7">
            <v>318.9706</v>
          </cell>
          <cell r="AX7">
            <v>109.5494</v>
          </cell>
          <cell r="AY7">
            <v>0</v>
          </cell>
          <cell r="AZ7">
            <v>0</v>
          </cell>
        </row>
        <row r="7">
          <cell r="BB7">
            <v>109.5494</v>
          </cell>
        </row>
        <row r="7">
          <cell r="BQ7" t="str">
            <v>上海浦江桥隧运营管理有限公司</v>
          </cell>
        </row>
        <row r="7">
          <cell r="CA7">
            <v>0</v>
          </cell>
          <cell r="CB7">
            <v>0</v>
          </cell>
          <cell r="CC7">
            <v>0</v>
          </cell>
          <cell r="CD7">
            <v>0</v>
          </cell>
          <cell r="CE7">
            <v>0</v>
          </cell>
          <cell r="CF7">
            <v>0</v>
          </cell>
          <cell r="CG7">
            <v>0</v>
          </cell>
          <cell r="CH7">
            <v>0</v>
          </cell>
          <cell r="CI7">
            <v>0</v>
          </cell>
          <cell r="CJ7">
            <v>0</v>
          </cell>
          <cell r="CK7">
            <v>0</v>
          </cell>
          <cell r="CL7">
            <v>0</v>
          </cell>
        </row>
        <row r="7">
          <cell r="DA7">
            <v>0</v>
          </cell>
          <cell r="DB7">
            <v>0</v>
          </cell>
          <cell r="DC7">
            <v>109.5494</v>
          </cell>
          <cell r="DD7">
            <v>0</v>
          </cell>
          <cell r="DE7">
            <v>0</v>
          </cell>
          <cell r="DF7">
            <v>0</v>
          </cell>
          <cell r="DG7">
            <v>0</v>
          </cell>
          <cell r="DH7">
            <v>0</v>
          </cell>
          <cell r="DI7">
            <v>0</v>
          </cell>
          <cell r="DJ7">
            <v>0</v>
          </cell>
          <cell r="DK7">
            <v>0</v>
          </cell>
          <cell r="DL7">
            <v>0</v>
          </cell>
        </row>
        <row r="8">
          <cell r="A8">
            <v>4</v>
          </cell>
          <cell r="B8" t="str">
            <v>智能运管中心</v>
          </cell>
          <cell r="C8" t="str">
            <v>SJHT2019092000073</v>
          </cell>
          <cell r="D8" t="str">
            <v>城市运营文一路隧道 大屏幕显示及视频会议系统设备采购合同</v>
          </cell>
          <cell r="E8">
            <v>18.1481</v>
          </cell>
          <cell r="F8">
            <v>18.1481</v>
          </cell>
        </row>
        <row r="8">
          <cell r="H8">
            <v>1.5481</v>
          </cell>
          <cell r="I8">
            <v>0.0853036957036824</v>
          </cell>
          <cell r="J8">
            <v>0.13</v>
          </cell>
        </row>
        <row r="8">
          <cell r="M8" t="str">
            <v>主导</v>
          </cell>
          <cell r="N8" t="str">
            <v>邱枫团队</v>
          </cell>
          <cell r="O8" t="str">
            <v>邱枫</v>
          </cell>
          <cell r="P8" t="str">
            <v>过往已完结</v>
          </cell>
        </row>
        <row r="8">
          <cell r="T8">
            <v>18.1481</v>
          </cell>
          <cell r="U8">
            <v>0</v>
          </cell>
          <cell r="V8">
            <v>0</v>
          </cell>
        </row>
        <row r="8">
          <cell r="AA8">
            <v>0</v>
          </cell>
          <cell r="AB8">
            <v>0</v>
          </cell>
          <cell r="AC8">
            <v>0</v>
          </cell>
          <cell r="AD8">
            <v>0</v>
          </cell>
          <cell r="AE8">
            <v>0</v>
          </cell>
          <cell r="AF8">
            <v>0</v>
          </cell>
          <cell r="AG8">
            <v>0</v>
          </cell>
          <cell r="AH8">
            <v>0</v>
          </cell>
          <cell r="AI8">
            <v>0</v>
          </cell>
          <cell r="AJ8">
            <v>0</v>
          </cell>
          <cell r="AK8">
            <v>0</v>
          </cell>
          <cell r="AL8">
            <v>0</v>
          </cell>
        </row>
        <row r="8">
          <cell r="AW8">
            <v>17.240695</v>
          </cell>
          <cell r="AX8">
            <v>0</v>
          </cell>
          <cell r="AY8">
            <v>0.907404999999997</v>
          </cell>
          <cell r="AZ8">
            <v>0.907404999999997</v>
          </cell>
        </row>
        <row r="8">
          <cell r="BQ8" t="str">
            <v>上海城建城市运营（集团）有限公司</v>
          </cell>
        </row>
        <row r="8">
          <cell r="CA8">
            <v>0</v>
          </cell>
          <cell r="CB8">
            <v>0</v>
          </cell>
          <cell r="CC8">
            <v>0</v>
          </cell>
          <cell r="CD8">
            <v>0</v>
          </cell>
          <cell r="CE8">
            <v>0</v>
          </cell>
          <cell r="CF8">
            <v>0</v>
          </cell>
          <cell r="CG8">
            <v>0</v>
          </cell>
          <cell r="CH8">
            <v>0</v>
          </cell>
          <cell r="CI8">
            <v>0</v>
          </cell>
          <cell r="CJ8">
            <v>0</v>
          </cell>
          <cell r="CK8">
            <v>0</v>
          </cell>
          <cell r="CL8">
            <v>0</v>
          </cell>
        </row>
        <row r="8">
          <cell r="DA8">
            <v>0</v>
          </cell>
          <cell r="DB8">
            <v>0</v>
          </cell>
          <cell r="DC8">
            <v>0</v>
          </cell>
          <cell r="DD8">
            <v>0</v>
          </cell>
          <cell r="DE8">
            <v>0</v>
          </cell>
          <cell r="DF8">
            <v>0</v>
          </cell>
          <cell r="DG8">
            <v>0</v>
          </cell>
          <cell r="DH8">
            <v>0</v>
          </cell>
          <cell r="DI8">
            <v>0</v>
          </cell>
          <cell r="DJ8">
            <v>0</v>
          </cell>
          <cell r="DK8">
            <v>0</v>
          </cell>
          <cell r="DL8">
            <v>0</v>
          </cell>
        </row>
        <row r="9">
          <cell r="A9">
            <v>5</v>
          </cell>
          <cell r="B9" t="str">
            <v>智能运管中心</v>
          </cell>
          <cell r="C9" t="str">
            <v>ZHT2021031900021</v>
          </cell>
          <cell r="D9" t="str">
            <v>上海市公安局金山分局智能交通系统信号机及外场绘图劳务</v>
          </cell>
          <cell r="E9">
            <v>13</v>
          </cell>
          <cell r="F9">
            <v>13</v>
          </cell>
        </row>
        <row r="9">
          <cell r="H9">
            <v>3</v>
          </cell>
          <cell r="I9">
            <v>0.230769230769231</v>
          </cell>
          <cell r="J9">
            <v>0.06</v>
          </cell>
        </row>
        <row r="9">
          <cell r="M9" t="str">
            <v>主导</v>
          </cell>
          <cell r="N9" t="str">
            <v>邱枫团队</v>
          </cell>
          <cell r="O9" t="str">
            <v>邱枫</v>
          </cell>
          <cell r="P9" t="str">
            <v>过往已完结</v>
          </cell>
        </row>
        <row r="9">
          <cell r="T9">
            <v>13</v>
          </cell>
          <cell r="U9">
            <v>0</v>
          </cell>
          <cell r="V9">
            <v>0</v>
          </cell>
        </row>
        <row r="9">
          <cell r="AA9">
            <v>0</v>
          </cell>
          <cell r="AB9">
            <v>0</v>
          </cell>
          <cell r="AC9">
            <v>0</v>
          </cell>
          <cell r="AD9">
            <v>0</v>
          </cell>
          <cell r="AE9">
            <v>0</v>
          </cell>
          <cell r="AF9">
            <v>0</v>
          </cell>
          <cell r="AG9">
            <v>0</v>
          </cell>
          <cell r="AH9">
            <v>0</v>
          </cell>
          <cell r="AI9">
            <v>0</v>
          </cell>
          <cell r="AJ9">
            <v>0</v>
          </cell>
          <cell r="AK9">
            <v>0</v>
          </cell>
          <cell r="AL9">
            <v>0</v>
          </cell>
        </row>
        <row r="9">
          <cell r="AW9">
            <v>12.35</v>
          </cell>
          <cell r="AX9">
            <v>0</v>
          </cell>
          <cell r="AY9">
            <v>0.65</v>
          </cell>
          <cell r="AZ9">
            <v>0.65</v>
          </cell>
        </row>
        <row r="9">
          <cell r="BQ9" t="str">
            <v>上海市城市建设设计研究总院（集团）有限公司</v>
          </cell>
        </row>
        <row r="9">
          <cell r="CA9">
            <v>0</v>
          </cell>
          <cell r="CB9">
            <v>0</v>
          </cell>
          <cell r="CC9">
            <v>0</v>
          </cell>
          <cell r="CD9">
            <v>0</v>
          </cell>
          <cell r="CE9">
            <v>0</v>
          </cell>
          <cell r="CF9">
            <v>0</v>
          </cell>
          <cell r="CG9">
            <v>0</v>
          </cell>
          <cell r="CH9">
            <v>0</v>
          </cell>
          <cell r="CI9">
            <v>0</v>
          </cell>
          <cell r="CJ9">
            <v>0</v>
          </cell>
          <cell r="CK9">
            <v>0</v>
          </cell>
          <cell r="CL9">
            <v>0</v>
          </cell>
        </row>
        <row r="9">
          <cell r="DA9">
            <v>0</v>
          </cell>
          <cell r="DB9">
            <v>0</v>
          </cell>
          <cell r="DC9">
            <v>0</v>
          </cell>
          <cell r="DD9">
            <v>0</v>
          </cell>
          <cell r="DE9">
            <v>0</v>
          </cell>
          <cell r="DF9">
            <v>0</v>
          </cell>
          <cell r="DG9">
            <v>0</v>
          </cell>
          <cell r="DH9">
            <v>0</v>
          </cell>
          <cell r="DI9">
            <v>0</v>
          </cell>
          <cell r="DJ9">
            <v>0</v>
          </cell>
          <cell r="DK9">
            <v>0</v>
          </cell>
          <cell r="DL9">
            <v>0</v>
          </cell>
        </row>
        <row r="10">
          <cell r="A10">
            <v>6</v>
          </cell>
          <cell r="B10" t="str">
            <v>智能运管中心</v>
          </cell>
          <cell r="C10" t="str">
            <v>ZHT2022112200101</v>
          </cell>
          <cell r="D10" t="str">
            <v>既有轻纺城高架柯桥段智慧化改造工程采购合同</v>
          </cell>
          <cell r="E10">
            <v>598.3135</v>
          </cell>
          <cell r="F10">
            <v>598.3135</v>
          </cell>
        </row>
        <row r="10">
          <cell r="H10">
            <v>58.3135</v>
          </cell>
          <cell r="I10">
            <v>0.0974631192510281</v>
          </cell>
          <cell r="J10">
            <v>0.13</v>
          </cell>
        </row>
        <row r="10">
          <cell r="M10" t="str">
            <v>主导</v>
          </cell>
          <cell r="N10" t="str">
            <v>邱枫团队</v>
          </cell>
          <cell r="O10" t="str">
            <v>邱枫</v>
          </cell>
          <cell r="P10" t="str">
            <v>过往已完结</v>
          </cell>
        </row>
        <row r="10">
          <cell r="T10">
            <v>596.098</v>
          </cell>
          <cell r="U10">
            <v>0</v>
          </cell>
          <cell r="V10">
            <v>2.21550000000002</v>
          </cell>
        </row>
        <row r="10">
          <cell r="AW10">
            <v>519.16551</v>
          </cell>
          <cell r="AX10">
            <v>0</v>
          </cell>
          <cell r="AY10">
            <v>79.14799</v>
          </cell>
          <cell r="AZ10">
            <v>76.93249</v>
          </cell>
        </row>
        <row r="10">
          <cell r="BC10">
            <v>76.93249</v>
          </cell>
        </row>
        <row r="10">
          <cell r="BQ10" t="str">
            <v>上海城建数字产业集团有限公司</v>
          </cell>
          <cell r="BR10" t="str">
            <v>结算会减少</v>
          </cell>
        </row>
        <row r="10">
          <cell r="CA10">
            <v>0</v>
          </cell>
          <cell r="CB10">
            <v>0</v>
          </cell>
          <cell r="CC10">
            <v>0</v>
          </cell>
          <cell r="CD10">
            <v>0</v>
          </cell>
          <cell r="CE10">
            <v>0</v>
          </cell>
          <cell r="CF10">
            <v>0</v>
          </cell>
          <cell r="CG10">
            <v>0</v>
          </cell>
          <cell r="CH10">
            <v>0</v>
          </cell>
          <cell r="CI10">
            <v>0</v>
          </cell>
          <cell r="CJ10">
            <v>0</v>
          </cell>
          <cell r="CK10">
            <v>0</v>
          </cell>
          <cell r="CL10">
            <v>0</v>
          </cell>
        </row>
        <row r="10">
          <cell r="DA10">
            <v>0</v>
          </cell>
          <cell r="DB10">
            <v>0</v>
          </cell>
          <cell r="DC10">
            <v>0</v>
          </cell>
          <cell r="DD10">
            <v>0</v>
          </cell>
          <cell r="DE10">
            <v>0</v>
          </cell>
          <cell r="DF10">
            <v>0</v>
          </cell>
          <cell r="DG10">
            <v>0</v>
          </cell>
          <cell r="DH10">
            <v>0</v>
          </cell>
          <cell r="DI10">
            <v>0</v>
          </cell>
          <cell r="DJ10">
            <v>0</v>
          </cell>
          <cell r="DK10">
            <v>0</v>
          </cell>
          <cell r="DL10">
            <v>0</v>
          </cell>
        </row>
        <row r="11">
          <cell r="A11">
            <v>7</v>
          </cell>
          <cell r="B11" t="str">
            <v>智能运管中心</v>
          </cell>
          <cell r="C11" t="str">
            <v>ZHT2022112200102</v>
          </cell>
          <cell r="D11" t="str">
            <v>既有轻纺城高架柯桥段智慧化改造工程技术服务</v>
          </cell>
          <cell r="E11">
            <v>710.0859</v>
          </cell>
          <cell r="F11">
            <v>605.7033</v>
          </cell>
        </row>
        <row r="11">
          <cell r="H11">
            <v>91.4217</v>
          </cell>
          <cell r="I11">
            <v>0.150934789359741</v>
          </cell>
          <cell r="J11">
            <v>0.06</v>
          </cell>
        </row>
        <row r="11">
          <cell r="M11" t="str">
            <v>主导</v>
          </cell>
          <cell r="N11" t="str">
            <v>邱枫团队</v>
          </cell>
          <cell r="O11" t="str">
            <v>邱枫</v>
          </cell>
          <cell r="P11" t="str">
            <v>过往已完结</v>
          </cell>
        </row>
        <row r="11">
          <cell r="T11">
            <v>708.356088</v>
          </cell>
          <cell r="U11">
            <v>0</v>
          </cell>
          <cell r="V11">
            <v>1.72981200000004</v>
          </cell>
        </row>
        <row r="11">
          <cell r="AW11">
            <v>610.1437</v>
          </cell>
          <cell r="AX11">
            <v>0</v>
          </cell>
          <cell r="AY11">
            <v>99.9422000000001</v>
          </cell>
          <cell r="AZ11">
            <v>98.212388</v>
          </cell>
        </row>
        <row r="11">
          <cell r="BC11">
            <v>98.212388</v>
          </cell>
        </row>
        <row r="11">
          <cell r="BQ11" t="str">
            <v>上海城建数字产业集团有限公司</v>
          </cell>
          <cell r="BR11" t="str">
            <v>结算会减少</v>
          </cell>
        </row>
        <row r="11">
          <cell r="CA11">
            <v>0</v>
          </cell>
          <cell r="CB11">
            <v>0</v>
          </cell>
          <cell r="CC11">
            <v>0</v>
          </cell>
          <cell r="CD11">
            <v>0</v>
          </cell>
          <cell r="CE11">
            <v>0</v>
          </cell>
          <cell r="CF11">
            <v>0</v>
          </cell>
          <cell r="CG11">
            <v>0</v>
          </cell>
          <cell r="CH11">
            <v>0</v>
          </cell>
          <cell r="CI11">
            <v>0</v>
          </cell>
          <cell r="CJ11">
            <v>0</v>
          </cell>
          <cell r="CK11">
            <v>0</v>
          </cell>
          <cell r="CL11">
            <v>0</v>
          </cell>
        </row>
        <row r="11">
          <cell r="DA11">
            <v>0</v>
          </cell>
          <cell r="DB11">
            <v>0</v>
          </cell>
          <cell r="DC11">
            <v>0</v>
          </cell>
          <cell r="DD11">
            <v>0</v>
          </cell>
          <cell r="DE11">
            <v>0</v>
          </cell>
          <cell r="DF11">
            <v>0</v>
          </cell>
          <cell r="DG11">
            <v>0</v>
          </cell>
          <cell r="DH11">
            <v>0</v>
          </cell>
          <cell r="DI11">
            <v>0</v>
          </cell>
          <cell r="DJ11">
            <v>0</v>
          </cell>
          <cell r="DK11">
            <v>0</v>
          </cell>
          <cell r="DL11">
            <v>0</v>
          </cell>
        </row>
        <row r="12">
          <cell r="A12">
            <v>8</v>
          </cell>
          <cell r="B12" t="str">
            <v>智能运管中心</v>
          </cell>
          <cell r="C12" t="str">
            <v>ZHT2022122200123</v>
          </cell>
          <cell r="D12" t="str">
            <v>隧道股份中原区域视频会议系统设备采购合同</v>
          </cell>
          <cell r="E12">
            <v>16.87708</v>
          </cell>
          <cell r="F12">
            <v>16.87708</v>
          </cell>
        </row>
        <row r="12">
          <cell r="H12">
            <v>1.31308</v>
          </cell>
          <cell r="I12">
            <v>0.0778025582624482</v>
          </cell>
          <cell r="J12">
            <v>0.13</v>
          </cell>
        </row>
        <row r="12">
          <cell r="M12" t="str">
            <v>主导</v>
          </cell>
          <cell r="N12" t="str">
            <v>邱枫团队</v>
          </cell>
          <cell r="O12" t="str">
            <v>邱枫</v>
          </cell>
          <cell r="P12" t="str">
            <v>过往已完结</v>
          </cell>
        </row>
        <row r="12">
          <cell r="T12">
            <v>16.87708</v>
          </cell>
          <cell r="U12">
            <v>0</v>
          </cell>
          <cell r="V12">
            <v>0</v>
          </cell>
        </row>
        <row r="12">
          <cell r="AA12">
            <v>0</v>
          </cell>
          <cell r="AB12">
            <v>0</v>
          </cell>
          <cell r="AC12">
            <v>0</v>
          </cell>
          <cell r="AD12">
            <v>0</v>
          </cell>
          <cell r="AE12">
            <v>0</v>
          </cell>
          <cell r="AF12">
            <v>0</v>
          </cell>
          <cell r="AG12">
            <v>0</v>
          </cell>
          <cell r="AH12">
            <v>0</v>
          </cell>
          <cell r="AI12">
            <v>0</v>
          </cell>
          <cell r="AJ12">
            <v>0</v>
          </cell>
          <cell r="AK12">
            <v>0</v>
          </cell>
          <cell r="AL12">
            <v>0</v>
          </cell>
        </row>
        <row r="12">
          <cell r="AW12">
            <v>16</v>
          </cell>
          <cell r="AX12">
            <v>0</v>
          </cell>
          <cell r="AY12">
            <v>0.877079999999999</v>
          </cell>
          <cell r="AZ12">
            <v>0.877079999999999</v>
          </cell>
        </row>
        <row r="12">
          <cell r="BQ12" t="str">
            <v>河南宏筑实业有限公司</v>
          </cell>
        </row>
        <row r="12">
          <cell r="CA12">
            <v>0</v>
          </cell>
          <cell r="CB12">
            <v>0</v>
          </cell>
          <cell r="CC12">
            <v>0</v>
          </cell>
          <cell r="CD12">
            <v>0</v>
          </cell>
          <cell r="CE12">
            <v>0</v>
          </cell>
          <cell r="CF12">
            <v>0</v>
          </cell>
          <cell r="CG12">
            <v>0</v>
          </cell>
          <cell r="CH12">
            <v>0</v>
          </cell>
          <cell r="CI12">
            <v>0</v>
          </cell>
          <cell r="CJ12">
            <v>0</v>
          </cell>
          <cell r="CK12">
            <v>0</v>
          </cell>
          <cell r="CL12">
            <v>0</v>
          </cell>
        </row>
        <row r="12">
          <cell r="DA12">
            <v>0</v>
          </cell>
          <cell r="DB12">
            <v>0</v>
          </cell>
          <cell r="DC12">
            <v>0</v>
          </cell>
          <cell r="DD12">
            <v>0</v>
          </cell>
          <cell r="DE12">
            <v>0</v>
          </cell>
          <cell r="DF12">
            <v>0</v>
          </cell>
          <cell r="DG12">
            <v>0</v>
          </cell>
          <cell r="DH12">
            <v>0</v>
          </cell>
          <cell r="DI12">
            <v>0</v>
          </cell>
          <cell r="DJ12">
            <v>0</v>
          </cell>
          <cell r="DK12">
            <v>0</v>
          </cell>
          <cell r="DL12">
            <v>0</v>
          </cell>
        </row>
        <row r="13">
          <cell r="A13">
            <v>9</v>
          </cell>
          <cell r="B13" t="str">
            <v>智能运管中心</v>
          </cell>
          <cell r="C13" t="str">
            <v>ZHT2023103100129</v>
          </cell>
          <cell r="D13" t="str">
            <v>城建滨江大厦访客系统、梯控及设备网络改造施工合同</v>
          </cell>
          <cell r="E13">
            <v>112.651502</v>
          </cell>
          <cell r="F13">
            <v>112.651502</v>
          </cell>
        </row>
        <row r="13">
          <cell r="H13">
            <v>10.897302</v>
          </cell>
          <cell r="I13">
            <v>0.0967346356376145</v>
          </cell>
          <cell r="J13">
            <v>0.09</v>
          </cell>
        </row>
        <row r="13">
          <cell r="M13" t="str">
            <v>主导</v>
          </cell>
          <cell r="N13" t="str">
            <v>邱枫团队</v>
          </cell>
          <cell r="O13" t="str">
            <v>邱枫</v>
          </cell>
          <cell r="P13" t="str">
            <v>过往已完结</v>
          </cell>
        </row>
        <row r="13">
          <cell r="T13">
            <v>112.651502</v>
          </cell>
          <cell r="U13">
            <v>0</v>
          </cell>
          <cell r="V13">
            <v>0</v>
          </cell>
        </row>
        <row r="13">
          <cell r="AA13">
            <v>0</v>
          </cell>
          <cell r="AB13">
            <v>0</v>
          </cell>
          <cell r="AC13">
            <v>0</v>
          </cell>
          <cell r="AD13">
            <v>0</v>
          </cell>
          <cell r="AE13">
            <v>0</v>
          </cell>
          <cell r="AF13">
            <v>0</v>
          </cell>
          <cell r="AG13">
            <v>0</v>
          </cell>
          <cell r="AH13">
            <v>0</v>
          </cell>
          <cell r="AI13">
            <v>0</v>
          </cell>
          <cell r="AJ13">
            <v>0</v>
          </cell>
          <cell r="AK13">
            <v>0</v>
          </cell>
          <cell r="AL13">
            <v>0</v>
          </cell>
        </row>
        <row r="13">
          <cell r="AW13">
            <v>106.991507</v>
          </cell>
          <cell r="AX13">
            <v>0</v>
          </cell>
          <cell r="AY13">
            <v>5.65999499999998</v>
          </cell>
          <cell r="AZ13">
            <v>5.659995</v>
          </cell>
        </row>
        <row r="13">
          <cell r="BC13">
            <v>5.659995</v>
          </cell>
        </row>
        <row r="13">
          <cell r="BQ13" t="str">
            <v>上海城建滨江置业有限公司</v>
          </cell>
        </row>
        <row r="13">
          <cell r="CA13">
            <v>0</v>
          </cell>
          <cell r="CB13">
            <v>0</v>
          </cell>
          <cell r="CC13">
            <v>0</v>
          </cell>
          <cell r="CD13">
            <v>0</v>
          </cell>
          <cell r="CE13">
            <v>0</v>
          </cell>
          <cell r="CF13">
            <v>0</v>
          </cell>
          <cell r="CG13">
            <v>0</v>
          </cell>
          <cell r="CH13">
            <v>0</v>
          </cell>
          <cell r="CI13">
            <v>0</v>
          </cell>
          <cell r="CJ13">
            <v>0</v>
          </cell>
          <cell r="CK13">
            <v>0</v>
          </cell>
          <cell r="CL13">
            <v>0</v>
          </cell>
        </row>
        <row r="13">
          <cell r="DA13">
            <v>0</v>
          </cell>
          <cell r="DB13">
            <v>0</v>
          </cell>
          <cell r="DC13">
            <v>0</v>
          </cell>
          <cell r="DD13">
            <v>0</v>
          </cell>
          <cell r="DE13">
            <v>0</v>
          </cell>
          <cell r="DF13">
            <v>0</v>
          </cell>
          <cell r="DG13">
            <v>0</v>
          </cell>
          <cell r="DH13">
            <v>0</v>
          </cell>
          <cell r="DI13">
            <v>0</v>
          </cell>
          <cell r="DJ13">
            <v>0</v>
          </cell>
          <cell r="DK13">
            <v>0</v>
          </cell>
          <cell r="DL13">
            <v>0</v>
          </cell>
        </row>
        <row r="14">
          <cell r="A14">
            <v>10</v>
          </cell>
          <cell r="B14" t="str">
            <v>智能运管中心</v>
          </cell>
          <cell r="C14" t="str">
            <v>ZHT2022030800023</v>
          </cell>
          <cell r="D14" t="str">
            <v>绍兴G329国道智慧快速路改造工程基础设施结构智能监测工程专业分包</v>
          </cell>
          <cell r="E14">
            <v>125.003261</v>
          </cell>
          <cell r="F14">
            <v>125.003261</v>
          </cell>
        </row>
        <row r="14">
          <cell r="H14">
            <v>26.986261</v>
          </cell>
          <cell r="I14">
            <v>0.215884456006312</v>
          </cell>
          <cell r="J14">
            <v>0.09</v>
          </cell>
        </row>
        <row r="14">
          <cell r="M14" t="str">
            <v>主导</v>
          </cell>
          <cell r="N14">
            <v>0</v>
          </cell>
          <cell r="O14" t="str">
            <v>董力健</v>
          </cell>
          <cell r="P14" t="str">
            <v>过往已完结</v>
          </cell>
        </row>
        <row r="14">
          <cell r="T14">
            <v>125.003261</v>
          </cell>
          <cell r="U14">
            <v>0</v>
          </cell>
          <cell r="V14">
            <v>0</v>
          </cell>
        </row>
        <row r="14">
          <cell r="AA14">
            <v>0</v>
          </cell>
          <cell r="AB14">
            <v>0</v>
          </cell>
          <cell r="AC14">
            <v>0</v>
          </cell>
          <cell r="AD14">
            <v>0</v>
          </cell>
          <cell r="AE14">
            <v>0</v>
          </cell>
          <cell r="AF14">
            <v>0</v>
          </cell>
          <cell r="AG14">
            <v>0</v>
          </cell>
          <cell r="AH14">
            <v>0</v>
          </cell>
          <cell r="AI14">
            <v>0</v>
          </cell>
          <cell r="AJ14">
            <v>0</v>
          </cell>
          <cell r="AK14">
            <v>0</v>
          </cell>
          <cell r="AL14">
            <v>0</v>
          </cell>
        </row>
        <row r="14">
          <cell r="AW14">
            <v>105</v>
          </cell>
          <cell r="AX14">
            <v>0</v>
          </cell>
          <cell r="AY14">
            <v>20.003261</v>
          </cell>
          <cell r="AZ14">
            <v>20.003261</v>
          </cell>
          <cell r="BA14">
            <v>0</v>
          </cell>
          <cell r="BB14">
            <v>0</v>
          </cell>
          <cell r="BC14">
            <v>0</v>
          </cell>
        </row>
        <row r="14">
          <cell r="BQ14" t="str">
            <v>中铁一局集团第五工程有限公司</v>
          </cell>
        </row>
        <row r="14">
          <cell r="CA14">
            <v>0</v>
          </cell>
          <cell r="CB14">
            <v>0</v>
          </cell>
          <cell r="CC14">
            <v>0</v>
          </cell>
          <cell r="CD14">
            <v>0</v>
          </cell>
          <cell r="CE14">
            <v>0</v>
          </cell>
          <cell r="CF14">
            <v>0</v>
          </cell>
          <cell r="CG14">
            <v>0</v>
          </cell>
          <cell r="CH14">
            <v>0</v>
          </cell>
          <cell r="CI14">
            <v>0</v>
          </cell>
          <cell r="CJ14">
            <v>0</v>
          </cell>
          <cell r="CK14">
            <v>0</v>
          </cell>
          <cell r="CL14">
            <v>0</v>
          </cell>
        </row>
        <row r="14">
          <cell r="DA14">
            <v>0</v>
          </cell>
          <cell r="DB14">
            <v>0</v>
          </cell>
          <cell r="DC14">
            <v>0</v>
          </cell>
          <cell r="DD14">
            <v>0</v>
          </cell>
          <cell r="DE14">
            <v>0</v>
          </cell>
          <cell r="DF14">
            <v>0</v>
          </cell>
          <cell r="DG14">
            <v>0</v>
          </cell>
          <cell r="DH14">
            <v>0</v>
          </cell>
          <cell r="DI14">
            <v>0</v>
          </cell>
          <cell r="DJ14">
            <v>0</v>
          </cell>
          <cell r="DK14">
            <v>0</v>
          </cell>
          <cell r="DL14">
            <v>0</v>
          </cell>
        </row>
        <row r="15">
          <cell r="A15">
            <v>11</v>
          </cell>
          <cell r="B15" t="str">
            <v>智能运管中心</v>
          </cell>
          <cell r="C15" t="str">
            <v>ZHT2024052200060</v>
          </cell>
          <cell r="D15" t="str">
            <v>停车可视化大屏开发</v>
          </cell>
          <cell r="E15">
            <v>35.04</v>
          </cell>
          <cell r="F15">
            <v>35.04</v>
          </cell>
        </row>
        <row r="15">
          <cell r="H15">
            <v>35.04</v>
          </cell>
          <cell r="I15">
            <v>1</v>
          </cell>
          <cell r="J15">
            <v>0.06</v>
          </cell>
        </row>
        <row r="15">
          <cell r="M15" t="str">
            <v>主导</v>
          </cell>
          <cell r="N15" t="str">
            <v>贺一玮团队</v>
          </cell>
          <cell r="O15" t="str">
            <v>贺一玮</v>
          </cell>
          <cell r="P15" t="str">
            <v>过往已完结</v>
          </cell>
        </row>
        <row r="15">
          <cell r="T15">
            <v>35.04</v>
          </cell>
          <cell r="U15">
            <v>0</v>
          </cell>
          <cell r="V15">
            <v>0</v>
          </cell>
        </row>
        <row r="15">
          <cell r="AA15">
            <v>0</v>
          </cell>
          <cell r="AB15">
            <v>0</v>
          </cell>
          <cell r="AC15">
            <v>0</v>
          </cell>
          <cell r="AD15">
            <v>0</v>
          </cell>
          <cell r="AE15">
            <v>0</v>
          </cell>
          <cell r="AF15">
            <v>0</v>
          </cell>
          <cell r="AG15">
            <v>0</v>
          </cell>
          <cell r="AH15">
            <v>0</v>
          </cell>
          <cell r="AI15">
            <v>0</v>
          </cell>
          <cell r="AJ15">
            <v>0</v>
          </cell>
          <cell r="AK15">
            <v>0</v>
          </cell>
          <cell r="AL15">
            <v>0</v>
          </cell>
        </row>
        <row r="15">
          <cell r="AW15">
            <v>31.536</v>
          </cell>
          <cell r="AX15">
            <v>1.752</v>
          </cell>
          <cell r="AY15">
            <v>1.752</v>
          </cell>
          <cell r="AZ15">
            <v>1.752</v>
          </cell>
        </row>
        <row r="15">
          <cell r="BD15">
            <v>1.752</v>
          </cell>
        </row>
        <row r="15">
          <cell r="BQ15" t="str">
            <v>上海停车信息科技有限公司</v>
          </cell>
        </row>
        <row r="15">
          <cell r="CA15">
            <v>0</v>
          </cell>
          <cell r="CB15">
            <v>0</v>
          </cell>
          <cell r="CC15">
            <v>0</v>
          </cell>
          <cell r="CD15">
            <v>0</v>
          </cell>
          <cell r="CE15">
            <v>0</v>
          </cell>
          <cell r="CF15">
            <v>0</v>
          </cell>
          <cell r="CG15">
            <v>0</v>
          </cell>
          <cell r="CH15">
            <v>0</v>
          </cell>
          <cell r="CI15">
            <v>0</v>
          </cell>
          <cell r="CJ15">
            <v>0</v>
          </cell>
          <cell r="CK15">
            <v>0</v>
          </cell>
          <cell r="CL15">
            <v>0</v>
          </cell>
        </row>
        <row r="15">
          <cell r="DA15">
            <v>0</v>
          </cell>
          <cell r="DB15">
            <v>0</v>
          </cell>
          <cell r="DC15">
            <v>1.752</v>
          </cell>
          <cell r="DD15">
            <v>0</v>
          </cell>
          <cell r="DE15">
            <v>0</v>
          </cell>
          <cell r="DF15">
            <v>0</v>
          </cell>
          <cell r="DG15">
            <v>0</v>
          </cell>
          <cell r="DH15">
            <v>0</v>
          </cell>
          <cell r="DI15">
            <v>0</v>
          </cell>
          <cell r="DJ15">
            <v>0</v>
          </cell>
          <cell r="DK15">
            <v>0</v>
          </cell>
          <cell r="DL15">
            <v>0</v>
          </cell>
        </row>
        <row r="16">
          <cell r="A16">
            <v>12</v>
          </cell>
          <cell r="B16" t="str">
            <v>智能运管中心</v>
          </cell>
          <cell r="C16" t="str">
            <v>ZHT2024052100058</v>
          </cell>
          <cell r="D16" t="str">
            <v>2023年浦东大道地道设施缺陷监控项目技术服务</v>
          </cell>
          <cell r="E16">
            <v>54.359223</v>
          </cell>
          <cell r="F16">
            <v>54.359223</v>
          </cell>
        </row>
        <row r="16">
          <cell r="H16">
            <v>24.359223</v>
          </cell>
          <cell r="I16">
            <v>0.448115731897051</v>
          </cell>
          <cell r="J16">
            <v>0.06</v>
          </cell>
        </row>
        <row r="16">
          <cell r="M16" t="str">
            <v>主导</v>
          </cell>
          <cell r="N16" t="str">
            <v>邱枫团队</v>
          </cell>
          <cell r="O16" t="str">
            <v>丁启明</v>
          </cell>
          <cell r="P16" t="str">
            <v>过往已完结</v>
          </cell>
        </row>
        <row r="16">
          <cell r="T16">
            <v>54.359223</v>
          </cell>
          <cell r="U16">
            <v>0</v>
          </cell>
          <cell r="V16">
            <v>0</v>
          </cell>
        </row>
        <row r="16">
          <cell r="AA16">
            <v>0</v>
          </cell>
          <cell r="AB16">
            <v>0</v>
          </cell>
          <cell r="AC16">
            <v>0</v>
          </cell>
          <cell r="AD16">
            <v>0</v>
          </cell>
          <cell r="AE16">
            <v>0</v>
          </cell>
          <cell r="AF16">
            <v>0</v>
          </cell>
          <cell r="AG16">
            <v>0</v>
          </cell>
          <cell r="AH16">
            <v>0</v>
          </cell>
          <cell r="AI16">
            <v>0</v>
          </cell>
          <cell r="AJ16">
            <v>0</v>
          </cell>
          <cell r="AK16">
            <v>0</v>
          </cell>
          <cell r="AL16">
            <v>0</v>
          </cell>
        </row>
        <row r="16">
          <cell r="AW16">
            <v>35.3335</v>
          </cell>
          <cell r="AX16">
            <v>0</v>
          </cell>
          <cell r="AY16">
            <v>19.025723</v>
          </cell>
          <cell r="AZ16">
            <v>19.025723</v>
          </cell>
        </row>
        <row r="16">
          <cell r="BC16">
            <v>19.025723</v>
          </cell>
        </row>
        <row r="16">
          <cell r="BQ16" t="str">
            <v>上海靖东信息科技有限公司</v>
          </cell>
        </row>
        <row r="16">
          <cell r="CA16">
            <v>0</v>
          </cell>
          <cell r="CB16">
            <v>0</v>
          </cell>
          <cell r="CC16">
            <v>0</v>
          </cell>
          <cell r="CD16">
            <v>0</v>
          </cell>
          <cell r="CE16">
            <v>0</v>
          </cell>
          <cell r="CF16">
            <v>0</v>
          </cell>
          <cell r="CG16">
            <v>0</v>
          </cell>
          <cell r="CH16">
            <v>0</v>
          </cell>
          <cell r="CI16">
            <v>0</v>
          </cell>
          <cell r="CJ16">
            <v>0</v>
          </cell>
          <cell r="CK16">
            <v>0</v>
          </cell>
          <cell r="CL16">
            <v>0</v>
          </cell>
        </row>
        <row r="16">
          <cell r="DA16">
            <v>0</v>
          </cell>
          <cell r="DB16">
            <v>0</v>
          </cell>
          <cell r="DC16">
            <v>0</v>
          </cell>
          <cell r="DD16">
            <v>0</v>
          </cell>
          <cell r="DE16">
            <v>0</v>
          </cell>
          <cell r="DF16">
            <v>0</v>
          </cell>
          <cell r="DG16">
            <v>0</v>
          </cell>
          <cell r="DH16">
            <v>0</v>
          </cell>
          <cell r="DI16">
            <v>0</v>
          </cell>
          <cell r="DJ16">
            <v>0</v>
          </cell>
          <cell r="DK16">
            <v>0</v>
          </cell>
          <cell r="DL16">
            <v>0</v>
          </cell>
        </row>
        <row r="17">
          <cell r="A17">
            <v>13</v>
          </cell>
          <cell r="B17" t="str">
            <v>智能运管中心</v>
          </cell>
          <cell r="C17" t="str">
            <v>ZHT2024051400053</v>
          </cell>
          <cell r="D17" t="str">
            <v>2023浦东大道地道设施缺陷监控项目设备采购合同</v>
          </cell>
          <cell r="E17">
            <v>120.47</v>
          </cell>
          <cell r="F17">
            <v>120.47</v>
          </cell>
        </row>
        <row r="17">
          <cell r="H17">
            <v>30.47</v>
          </cell>
          <cell r="I17">
            <v>0.252926039677928</v>
          </cell>
          <cell r="J17">
            <v>0.13</v>
          </cell>
        </row>
        <row r="17">
          <cell r="M17" t="str">
            <v>主导</v>
          </cell>
          <cell r="N17" t="str">
            <v>邱枫团队</v>
          </cell>
          <cell r="O17" t="str">
            <v>丁启明</v>
          </cell>
          <cell r="P17" t="str">
            <v>过往已完结</v>
          </cell>
        </row>
        <row r="17">
          <cell r="T17">
            <v>120.47</v>
          </cell>
          <cell r="U17">
            <v>0</v>
          </cell>
          <cell r="V17">
            <v>0</v>
          </cell>
        </row>
        <row r="17">
          <cell r="AA17">
            <v>0</v>
          </cell>
          <cell r="AB17">
            <v>0</v>
          </cell>
          <cell r="AC17">
            <v>0</v>
          </cell>
          <cell r="AD17">
            <v>0</v>
          </cell>
          <cell r="AE17">
            <v>0</v>
          </cell>
          <cell r="AF17">
            <v>0</v>
          </cell>
          <cell r="AG17">
            <v>0</v>
          </cell>
          <cell r="AH17">
            <v>0</v>
          </cell>
          <cell r="AI17">
            <v>0</v>
          </cell>
          <cell r="AJ17">
            <v>0</v>
          </cell>
          <cell r="AK17">
            <v>0</v>
          </cell>
          <cell r="AL17">
            <v>0</v>
          </cell>
        </row>
        <row r="17">
          <cell r="AW17">
            <v>108.423</v>
          </cell>
          <cell r="AX17">
            <v>12.047</v>
          </cell>
          <cell r="AY17">
            <v>0</v>
          </cell>
          <cell r="AZ17">
            <v>0</v>
          </cell>
        </row>
        <row r="17">
          <cell r="BC17">
            <v>12.047</v>
          </cell>
        </row>
        <row r="17">
          <cell r="BQ17" t="str">
            <v>上海城建智慧城市运营管理有限公司</v>
          </cell>
        </row>
        <row r="17">
          <cell r="CA17">
            <v>0</v>
          </cell>
          <cell r="CB17">
            <v>0</v>
          </cell>
          <cell r="CC17">
            <v>0</v>
          </cell>
          <cell r="CD17">
            <v>0</v>
          </cell>
          <cell r="CE17">
            <v>0</v>
          </cell>
          <cell r="CF17">
            <v>0</v>
          </cell>
          <cell r="CG17">
            <v>0</v>
          </cell>
          <cell r="CH17">
            <v>0</v>
          </cell>
          <cell r="CI17">
            <v>0</v>
          </cell>
          <cell r="CJ17">
            <v>0</v>
          </cell>
          <cell r="CK17">
            <v>0</v>
          </cell>
          <cell r="CL17">
            <v>0</v>
          </cell>
        </row>
        <row r="17">
          <cell r="DA17">
            <v>0</v>
          </cell>
          <cell r="DB17">
            <v>0</v>
          </cell>
          <cell r="DC17">
            <v>12.047</v>
          </cell>
          <cell r="DD17">
            <v>0</v>
          </cell>
          <cell r="DE17">
            <v>0</v>
          </cell>
          <cell r="DF17">
            <v>0</v>
          </cell>
          <cell r="DG17">
            <v>0</v>
          </cell>
          <cell r="DH17">
            <v>0</v>
          </cell>
          <cell r="DI17">
            <v>0</v>
          </cell>
          <cell r="DJ17">
            <v>0</v>
          </cell>
          <cell r="DK17">
            <v>0</v>
          </cell>
          <cell r="DL17">
            <v>0</v>
          </cell>
        </row>
        <row r="18">
          <cell r="A18">
            <v>14</v>
          </cell>
          <cell r="B18" t="str">
            <v>智能运管中心</v>
          </cell>
          <cell r="C18" t="str">
            <v>ZHT2024121600160</v>
          </cell>
          <cell r="D18" t="str">
            <v>S9苏绍高速钱江隧道2024年度信息化提升实施及应用服务项目材料采购合同</v>
          </cell>
          <cell r="E18">
            <v>168.508686</v>
          </cell>
          <cell r="F18">
            <v>168.508686</v>
          </cell>
        </row>
        <row r="18">
          <cell r="H18">
            <v>33.940581</v>
          </cell>
          <cell r="I18">
            <v>0.201417397557773</v>
          </cell>
          <cell r="J18">
            <v>0.13</v>
          </cell>
        </row>
        <row r="18">
          <cell r="M18" t="str">
            <v>主导</v>
          </cell>
          <cell r="N18" t="str">
            <v>邱枫团队</v>
          </cell>
          <cell r="O18" t="str">
            <v>邱枫</v>
          </cell>
          <cell r="P18" t="str">
            <v>过往已完结</v>
          </cell>
        </row>
        <row r="18">
          <cell r="T18">
            <v>168.508686</v>
          </cell>
          <cell r="U18">
            <v>0</v>
          </cell>
          <cell r="V18">
            <v>0</v>
          </cell>
        </row>
        <row r="18">
          <cell r="AA18">
            <v>0</v>
          </cell>
          <cell r="AB18">
            <v>0</v>
          </cell>
          <cell r="AC18">
            <v>0</v>
          </cell>
          <cell r="AD18">
            <v>0</v>
          </cell>
          <cell r="AE18">
            <v>0</v>
          </cell>
          <cell r="AF18">
            <v>0</v>
          </cell>
          <cell r="AG18">
            <v>0</v>
          </cell>
          <cell r="AH18">
            <v>0</v>
          </cell>
          <cell r="AI18">
            <v>0</v>
          </cell>
          <cell r="AJ18">
            <v>0</v>
          </cell>
          <cell r="AK18">
            <v>0</v>
          </cell>
          <cell r="AL18">
            <v>0</v>
          </cell>
        </row>
        <row r="18">
          <cell r="AW18">
            <v>160.083252</v>
          </cell>
          <cell r="AX18">
            <v>0</v>
          </cell>
          <cell r="AY18">
            <v>8.425434</v>
          </cell>
          <cell r="AZ18">
            <v>8.425434</v>
          </cell>
        </row>
        <row r="18">
          <cell r="BQ18" t="str">
            <v>上海城建城市运营（集团）有限公司</v>
          </cell>
        </row>
        <row r="18">
          <cell r="CA18">
            <v>0</v>
          </cell>
          <cell r="CB18">
            <v>0</v>
          </cell>
          <cell r="CC18">
            <v>0</v>
          </cell>
          <cell r="CD18">
            <v>0</v>
          </cell>
          <cell r="CE18">
            <v>0</v>
          </cell>
          <cell r="CF18">
            <v>0</v>
          </cell>
          <cell r="CG18">
            <v>0</v>
          </cell>
          <cell r="CH18">
            <v>0</v>
          </cell>
          <cell r="CI18">
            <v>0</v>
          </cell>
          <cell r="CJ18">
            <v>0</v>
          </cell>
          <cell r="CK18">
            <v>0</v>
          </cell>
          <cell r="CL18">
            <v>0</v>
          </cell>
        </row>
        <row r="18">
          <cell r="DA18">
            <v>0</v>
          </cell>
          <cell r="DB18">
            <v>0</v>
          </cell>
          <cell r="DC18">
            <v>0</v>
          </cell>
          <cell r="DD18">
            <v>0</v>
          </cell>
          <cell r="DE18">
            <v>0</v>
          </cell>
          <cell r="DF18">
            <v>0</v>
          </cell>
          <cell r="DG18">
            <v>0</v>
          </cell>
          <cell r="DH18">
            <v>0</v>
          </cell>
          <cell r="DI18">
            <v>0</v>
          </cell>
          <cell r="DJ18">
            <v>0</v>
          </cell>
          <cell r="DK18">
            <v>0</v>
          </cell>
          <cell r="DL18">
            <v>0</v>
          </cell>
        </row>
        <row r="19">
          <cell r="A19">
            <v>15</v>
          </cell>
          <cell r="B19" t="str">
            <v>智能运管中心</v>
          </cell>
          <cell r="C19" t="str">
            <v>ZHT2024111300139</v>
          </cell>
          <cell r="D19" t="str">
            <v>S9苏绍高速钱江隧道信息化提升实施及应用项目材料采购合同</v>
          </cell>
          <cell r="E19">
            <v>176.870053</v>
          </cell>
          <cell r="F19">
            <v>176.870053</v>
          </cell>
        </row>
        <row r="19">
          <cell r="H19">
            <v>34.948253</v>
          </cell>
          <cell r="I19">
            <v>0.197592822567877</v>
          </cell>
          <cell r="J19">
            <v>0.13</v>
          </cell>
        </row>
        <row r="19">
          <cell r="M19" t="str">
            <v>主导</v>
          </cell>
          <cell r="N19" t="str">
            <v>邱枫团队</v>
          </cell>
          <cell r="O19" t="str">
            <v>邱枫</v>
          </cell>
          <cell r="P19" t="str">
            <v>过往已完结</v>
          </cell>
        </row>
        <row r="19">
          <cell r="T19">
            <v>176.870053</v>
          </cell>
          <cell r="U19">
            <v>0</v>
          </cell>
          <cell r="V19">
            <v>0</v>
          </cell>
        </row>
        <row r="19">
          <cell r="AA19">
            <v>0</v>
          </cell>
          <cell r="AB19">
            <v>0</v>
          </cell>
          <cell r="AC19">
            <v>0</v>
          </cell>
          <cell r="AD19">
            <v>0</v>
          </cell>
          <cell r="AE19">
            <v>0</v>
          </cell>
          <cell r="AF19">
            <v>0</v>
          </cell>
          <cell r="AG19">
            <v>0</v>
          </cell>
          <cell r="AH19">
            <v>0</v>
          </cell>
          <cell r="AI19">
            <v>0</v>
          </cell>
          <cell r="AJ19">
            <v>0</v>
          </cell>
          <cell r="AK19">
            <v>0</v>
          </cell>
          <cell r="AL19">
            <v>0</v>
          </cell>
        </row>
        <row r="19">
          <cell r="AW19">
            <v>168.02655</v>
          </cell>
          <cell r="AX19">
            <v>0</v>
          </cell>
          <cell r="AY19">
            <v>8.84350300000003</v>
          </cell>
          <cell r="AZ19">
            <v>8.84350300000003</v>
          </cell>
        </row>
        <row r="19">
          <cell r="BQ19" t="str">
            <v>上海城建城市运营（集团）有限公司</v>
          </cell>
        </row>
        <row r="19">
          <cell r="CA19">
            <v>0</v>
          </cell>
          <cell r="CB19">
            <v>0</v>
          </cell>
          <cell r="CC19">
            <v>0</v>
          </cell>
          <cell r="CD19">
            <v>0</v>
          </cell>
          <cell r="CE19">
            <v>0</v>
          </cell>
          <cell r="CF19">
            <v>0</v>
          </cell>
          <cell r="CG19">
            <v>0</v>
          </cell>
          <cell r="CH19">
            <v>0</v>
          </cell>
          <cell r="CI19">
            <v>0</v>
          </cell>
          <cell r="CJ19">
            <v>0</v>
          </cell>
          <cell r="CK19">
            <v>0</v>
          </cell>
          <cell r="CL19">
            <v>0</v>
          </cell>
        </row>
        <row r="19">
          <cell r="DA19">
            <v>0</v>
          </cell>
          <cell r="DB19">
            <v>0</v>
          </cell>
          <cell r="DC19">
            <v>0</v>
          </cell>
          <cell r="DD19">
            <v>0</v>
          </cell>
          <cell r="DE19">
            <v>0</v>
          </cell>
          <cell r="DF19">
            <v>0</v>
          </cell>
          <cell r="DG19">
            <v>0</v>
          </cell>
          <cell r="DH19">
            <v>0</v>
          </cell>
          <cell r="DI19">
            <v>0</v>
          </cell>
          <cell r="DJ19">
            <v>0</v>
          </cell>
          <cell r="DK19">
            <v>0</v>
          </cell>
          <cell r="DL19">
            <v>0</v>
          </cell>
        </row>
        <row r="20">
          <cell r="A20">
            <v>16</v>
          </cell>
          <cell r="B20" t="str">
            <v>智能运管中心</v>
          </cell>
          <cell r="C20" t="str">
            <v>ZHT2024122400172</v>
          </cell>
          <cell r="D20" t="str">
            <v>2023年浦东大道地道监控系统整治项目技术服务</v>
          </cell>
          <cell r="E20">
            <v>97.3728</v>
          </cell>
          <cell r="F20">
            <v>97.3728</v>
          </cell>
        </row>
        <row r="20">
          <cell r="H20">
            <v>77.3728</v>
          </cell>
          <cell r="I20">
            <v>0.794603831870913</v>
          </cell>
          <cell r="J20">
            <v>0.06</v>
          </cell>
        </row>
        <row r="20">
          <cell r="M20" t="str">
            <v>主导</v>
          </cell>
          <cell r="N20" t="str">
            <v>邱枫团队</v>
          </cell>
          <cell r="O20" t="str">
            <v>邱枫</v>
          </cell>
          <cell r="P20" t="str">
            <v>过往已完结</v>
          </cell>
        </row>
        <row r="20">
          <cell r="T20">
            <v>97.3728</v>
          </cell>
          <cell r="U20">
            <v>0</v>
          </cell>
          <cell r="V20">
            <v>0</v>
          </cell>
        </row>
        <row r="20">
          <cell r="AA20">
            <v>0</v>
          </cell>
          <cell r="AB20">
            <v>0</v>
          </cell>
          <cell r="AC20">
            <v>0</v>
          </cell>
          <cell r="AD20">
            <v>0</v>
          </cell>
          <cell r="AE20">
            <v>0</v>
          </cell>
          <cell r="AF20">
            <v>0</v>
          </cell>
          <cell r="AG20">
            <v>0</v>
          </cell>
          <cell r="AH20">
            <v>0</v>
          </cell>
          <cell r="AI20">
            <v>0</v>
          </cell>
          <cell r="AJ20">
            <v>0</v>
          </cell>
          <cell r="AK20">
            <v>0</v>
          </cell>
          <cell r="AL20">
            <v>0</v>
          </cell>
        </row>
        <row r="20">
          <cell r="AW20">
            <v>63.29232</v>
          </cell>
          <cell r="AX20">
            <v>4.86864</v>
          </cell>
          <cell r="AY20">
            <v>29.21184</v>
          </cell>
          <cell r="AZ20">
            <v>29.21184</v>
          </cell>
        </row>
        <row r="20">
          <cell r="BC20">
            <v>29.21184</v>
          </cell>
        </row>
        <row r="20">
          <cell r="BQ20" t="str">
            <v>上海城建智慧城市运营管理有限公司</v>
          </cell>
        </row>
        <row r="20">
          <cell r="CA20">
            <v>0</v>
          </cell>
          <cell r="CB20">
            <v>0</v>
          </cell>
          <cell r="CC20">
            <v>0</v>
          </cell>
          <cell r="CD20">
            <v>0</v>
          </cell>
          <cell r="CE20">
            <v>0</v>
          </cell>
          <cell r="CF20">
            <v>0</v>
          </cell>
          <cell r="CG20">
            <v>0</v>
          </cell>
          <cell r="CH20">
            <v>0</v>
          </cell>
          <cell r="CI20">
            <v>0</v>
          </cell>
          <cell r="CJ20">
            <v>0</v>
          </cell>
          <cell r="CK20">
            <v>0</v>
          </cell>
          <cell r="CL20">
            <v>0</v>
          </cell>
        </row>
        <row r="20">
          <cell r="DA20">
            <v>4.86864</v>
          </cell>
          <cell r="DB20">
            <v>0</v>
          </cell>
          <cell r="DC20">
            <v>0</v>
          </cell>
          <cell r="DD20">
            <v>0</v>
          </cell>
          <cell r="DE20">
            <v>0</v>
          </cell>
          <cell r="DF20">
            <v>0</v>
          </cell>
          <cell r="DG20">
            <v>0</v>
          </cell>
          <cell r="DH20">
            <v>0</v>
          </cell>
          <cell r="DI20">
            <v>0</v>
          </cell>
          <cell r="DJ20">
            <v>0</v>
          </cell>
          <cell r="DK20">
            <v>0</v>
          </cell>
          <cell r="DL20">
            <v>0</v>
          </cell>
        </row>
        <row r="21">
          <cell r="A21">
            <v>17</v>
          </cell>
          <cell r="B21" t="str">
            <v>智能运管中心</v>
          </cell>
          <cell r="C21" t="str">
            <v>ZHT2022121900115</v>
          </cell>
          <cell r="D21" t="str">
            <v>嘉兴港区智慧污水（化工园区）平台项目BIM系统 服务之AR/MR咨询项目</v>
          </cell>
          <cell r="E21">
            <v>48</v>
          </cell>
          <cell r="F21">
            <v>2.4</v>
          </cell>
        </row>
        <row r="21">
          <cell r="H21">
            <v>2.4</v>
          </cell>
          <cell r="I21">
            <v>1</v>
          </cell>
          <cell r="J21">
            <v>0.06</v>
          </cell>
        </row>
        <row r="21">
          <cell r="M21">
            <v>0</v>
          </cell>
          <cell r="N21">
            <v>0</v>
          </cell>
          <cell r="O21" t="str">
            <v>林健</v>
          </cell>
          <cell r="P21" t="str">
            <v>过往已完结</v>
          </cell>
        </row>
        <row r="21">
          <cell r="T21">
            <v>48</v>
          </cell>
          <cell r="U21">
            <v>0</v>
          </cell>
          <cell r="V21">
            <v>0</v>
          </cell>
        </row>
        <row r="21">
          <cell r="AA21">
            <v>0</v>
          </cell>
          <cell r="AB21">
            <v>0</v>
          </cell>
          <cell r="AC21">
            <v>0</v>
          </cell>
          <cell r="AD21">
            <v>0</v>
          </cell>
          <cell r="AE21">
            <v>0</v>
          </cell>
          <cell r="AF21">
            <v>0</v>
          </cell>
          <cell r="AG21">
            <v>0</v>
          </cell>
          <cell r="AH21">
            <v>0</v>
          </cell>
          <cell r="AI21">
            <v>0</v>
          </cell>
          <cell r="AJ21">
            <v>0</v>
          </cell>
          <cell r="AK21">
            <v>0</v>
          </cell>
          <cell r="AL21">
            <v>0</v>
          </cell>
        </row>
        <row r="21">
          <cell r="AW21">
            <v>43.2</v>
          </cell>
          <cell r="AX21">
            <v>0</v>
          </cell>
          <cell r="AY21">
            <v>4.8</v>
          </cell>
          <cell r="AZ21">
            <v>4.8</v>
          </cell>
        </row>
        <row r="21">
          <cell r="BQ21" t="str">
            <v>浙江长三角规划设计研究咨询有限公司</v>
          </cell>
        </row>
        <row r="21">
          <cell r="CA21">
            <v>0</v>
          </cell>
          <cell r="CB21">
            <v>0</v>
          </cell>
          <cell r="CC21">
            <v>0</v>
          </cell>
          <cell r="CD21">
            <v>0</v>
          </cell>
          <cell r="CE21">
            <v>0</v>
          </cell>
          <cell r="CF21">
            <v>0</v>
          </cell>
          <cell r="CG21">
            <v>0</v>
          </cell>
          <cell r="CH21">
            <v>0</v>
          </cell>
          <cell r="CI21">
            <v>0</v>
          </cell>
          <cell r="CJ21">
            <v>0</v>
          </cell>
          <cell r="CK21">
            <v>0</v>
          </cell>
          <cell r="CL21">
            <v>0</v>
          </cell>
        </row>
        <row r="21">
          <cell r="DA21">
            <v>0</v>
          </cell>
          <cell r="DB21">
            <v>0</v>
          </cell>
          <cell r="DC21">
            <v>0</v>
          </cell>
          <cell r="DD21">
            <v>0</v>
          </cell>
          <cell r="DE21">
            <v>0</v>
          </cell>
          <cell r="DF21">
            <v>0</v>
          </cell>
          <cell r="DG21">
            <v>0</v>
          </cell>
          <cell r="DH21">
            <v>0</v>
          </cell>
          <cell r="DI21">
            <v>0</v>
          </cell>
          <cell r="DJ21">
            <v>0</v>
          </cell>
          <cell r="DK21">
            <v>0</v>
          </cell>
          <cell r="DL21">
            <v>0</v>
          </cell>
        </row>
        <row r="22">
          <cell r="A22">
            <v>18</v>
          </cell>
          <cell r="B22" t="str">
            <v>智能运管中心</v>
          </cell>
          <cell r="C22" t="str">
            <v>ZHT2022121900116</v>
          </cell>
          <cell r="D22" t="str">
            <v>嘉兴港区智慧污水（化工园区）平台项目BIM系统服务之BIM咨询项目</v>
          </cell>
          <cell r="E22">
            <v>82</v>
          </cell>
          <cell r="F22">
            <v>4.1</v>
          </cell>
        </row>
        <row r="22">
          <cell r="H22">
            <v>4.1</v>
          </cell>
          <cell r="I22">
            <v>1</v>
          </cell>
          <cell r="J22">
            <v>0.06</v>
          </cell>
        </row>
        <row r="22">
          <cell r="M22">
            <v>0</v>
          </cell>
          <cell r="N22">
            <v>0</v>
          </cell>
          <cell r="O22" t="str">
            <v>林健</v>
          </cell>
          <cell r="P22" t="str">
            <v>过往已完结</v>
          </cell>
        </row>
        <row r="22">
          <cell r="T22">
            <v>82</v>
          </cell>
          <cell r="U22">
            <v>0</v>
          </cell>
          <cell r="V22">
            <v>0</v>
          </cell>
        </row>
        <row r="22">
          <cell r="AA22">
            <v>0</v>
          </cell>
          <cell r="AB22">
            <v>0</v>
          </cell>
          <cell r="AC22">
            <v>0</v>
          </cell>
          <cell r="AD22">
            <v>0</v>
          </cell>
          <cell r="AE22">
            <v>0</v>
          </cell>
          <cell r="AF22">
            <v>0</v>
          </cell>
          <cell r="AG22">
            <v>0</v>
          </cell>
          <cell r="AH22">
            <v>0</v>
          </cell>
          <cell r="AI22">
            <v>0</v>
          </cell>
          <cell r="AJ22">
            <v>0</v>
          </cell>
          <cell r="AK22">
            <v>0</v>
          </cell>
          <cell r="AL22">
            <v>0</v>
          </cell>
        </row>
        <row r="22">
          <cell r="AW22">
            <v>73.8</v>
          </cell>
          <cell r="AX22">
            <v>0</v>
          </cell>
          <cell r="AY22">
            <v>8.2</v>
          </cell>
          <cell r="AZ22">
            <v>8.2</v>
          </cell>
        </row>
        <row r="22">
          <cell r="BQ22" t="str">
            <v>浙江长三角规划设计研究咨询有限公司</v>
          </cell>
        </row>
        <row r="22">
          <cell r="CA22">
            <v>0</v>
          </cell>
          <cell r="CB22">
            <v>0</v>
          </cell>
          <cell r="CC22">
            <v>0</v>
          </cell>
          <cell r="CD22">
            <v>0</v>
          </cell>
          <cell r="CE22">
            <v>0</v>
          </cell>
          <cell r="CF22">
            <v>0</v>
          </cell>
          <cell r="CG22">
            <v>0</v>
          </cell>
          <cell r="CH22">
            <v>0</v>
          </cell>
          <cell r="CI22">
            <v>0</v>
          </cell>
          <cell r="CJ22">
            <v>0</v>
          </cell>
          <cell r="CK22">
            <v>0</v>
          </cell>
          <cell r="CL22">
            <v>0</v>
          </cell>
        </row>
        <row r="22">
          <cell r="DA22">
            <v>0</v>
          </cell>
          <cell r="DB22">
            <v>0</v>
          </cell>
          <cell r="DC22">
            <v>0</v>
          </cell>
          <cell r="DD22">
            <v>0</v>
          </cell>
          <cell r="DE22">
            <v>0</v>
          </cell>
          <cell r="DF22">
            <v>0</v>
          </cell>
          <cell r="DG22">
            <v>0</v>
          </cell>
          <cell r="DH22">
            <v>0</v>
          </cell>
          <cell r="DI22">
            <v>0</v>
          </cell>
          <cell r="DJ22">
            <v>0</v>
          </cell>
          <cell r="DK22">
            <v>0</v>
          </cell>
          <cell r="DL22">
            <v>0</v>
          </cell>
        </row>
        <row r="23">
          <cell r="A23">
            <v>19</v>
          </cell>
          <cell r="B23" t="str">
            <v>智能运管中心</v>
          </cell>
          <cell r="C23" t="str">
            <v>ZHT2020070600031</v>
          </cell>
          <cell r="D23" t="str">
            <v>《松江区南永丰公交停车保养场新建工程BIM技术服务》项目</v>
          </cell>
          <cell r="E23">
            <v>24.4848</v>
          </cell>
          <cell r="F23">
            <v>24.4848</v>
          </cell>
        </row>
        <row r="23">
          <cell r="H23">
            <v>19.2</v>
          </cell>
          <cell r="I23">
            <v>0.784159968633601</v>
          </cell>
          <cell r="J23">
            <v>0.06</v>
          </cell>
        </row>
        <row r="23">
          <cell r="M23" t="str">
            <v>主导</v>
          </cell>
          <cell r="N23">
            <v>0</v>
          </cell>
          <cell r="O23" t="str">
            <v>龚小彪</v>
          </cell>
          <cell r="P23" t="str">
            <v>过往已完结</v>
          </cell>
        </row>
        <row r="23">
          <cell r="T23">
            <v>24.4848</v>
          </cell>
          <cell r="U23">
            <v>0</v>
          </cell>
          <cell r="V23">
            <v>0</v>
          </cell>
        </row>
        <row r="23">
          <cell r="AA23">
            <v>0</v>
          </cell>
          <cell r="AB23">
            <v>0</v>
          </cell>
          <cell r="AC23">
            <v>0</v>
          </cell>
          <cell r="AD23">
            <v>0</v>
          </cell>
          <cell r="AE23">
            <v>0</v>
          </cell>
          <cell r="AF23">
            <v>0</v>
          </cell>
          <cell r="AG23">
            <v>0</v>
          </cell>
          <cell r="AH23">
            <v>0</v>
          </cell>
          <cell r="AI23">
            <v>0</v>
          </cell>
          <cell r="AJ23">
            <v>0</v>
          </cell>
          <cell r="AK23">
            <v>0</v>
          </cell>
          <cell r="AL23">
            <v>0</v>
          </cell>
        </row>
        <row r="23">
          <cell r="AW23">
            <v>22.3248</v>
          </cell>
          <cell r="AX23">
            <v>0</v>
          </cell>
          <cell r="AY23">
            <v>2.16</v>
          </cell>
          <cell r="AZ23">
            <v>2.16</v>
          </cell>
        </row>
        <row r="23">
          <cell r="BQ23" t="str">
            <v>上海市城市建设设计研究总院（集团）有限公司</v>
          </cell>
        </row>
        <row r="23">
          <cell r="CA23">
            <v>0</v>
          </cell>
          <cell r="CB23">
            <v>0</v>
          </cell>
          <cell r="CC23">
            <v>0</v>
          </cell>
          <cell r="CD23">
            <v>0</v>
          </cell>
          <cell r="CE23">
            <v>0</v>
          </cell>
          <cell r="CF23">
            <v>0</v>
          </cell>
          <cell r="CG23">
            <v>0</v>
          </cell>
          <cell r="CH23">
            <v>0</v>
          </cell>
          <cell r="CI23">
            <v>0</v>
          </cell>
          <cell r="CJ23">
            <v>0</v>
          </cell>
          <cell r="CK23">
            <v>0</v>
          </cell>
          <cell r="CL23">
            <v>0</v>
          </cell>
        </row>
        <row r="23">
          <cell r="DA23">
            <v>0</v>
          </cell>
          <cell r="DB23">
            <v>0</v>
          </cell>
          <cell r="DC23">
            <v>0</v>
          </cell>
          <cell r="DD23">
            <v>0</v>
          </cell>
          <cell r="DE23">
            <v>0</v>
          </cell>
          <cell r="DF23">
            <v>0</v>
          </cell>
          <cell r="DG23">
            <v>0</v>
          </cell>
          <cell r="DH23">
            <v>0</v>
          </cell>
          <cell r="DI23">
            <v>0</v>
          </cell>
          <cell r="DJ23">
            <v>0</v>
          </cell>
          <cell r="DK23">
            <v>0</v>
          </cell>
          <cell r="DL23">
            <v>0</v>
          </cell>
        </row>
        <row r="24">
          <cell r="A24">
            <v>20</v>
          </cell>
          <cell r="B24" t="str">
            <v>智能运管中心</v>
          </cell>
          <cell r="C24" t="str">
            <v>ZHT2024071100087</v>
          </cell>
          <cell r="D24" t="str">
            <v>BIM数据处理与业务应用支撑系统</v>
          </cell>
          <cell r="E24">
            <v>60</v>
          </cell>
          <cell r="F24">
            <v>60</v>
          </cell>
        </row>
        <row r="24">
          <cell r="H24">
            <v>51.7618</v>
          </cell>
          <cell r="I24">
            <v>0.862696666666667</v>
          </cell>
          <cell r="J24">
            <v>0.06</v>
          </cell>
        </row>
        <row r="24">
          <cell r="M24" t="str">
            <v>主导</v>
          </cell>
          <cell r="N24">
            <v>0</v>
          </cell>
          <cell r="O24" t="str">
            <v>谢娇</v>
          </cell>
          <cell r="P24" t="str">
            <v>过往已完结</v>
          </cell>
        </row>
        <row r="24">
          <cell r="T24">
            <v>60</v>
          </cell>
          <cell r="U24">
            <v>0</v>
          </cell>
          <cell r="V24">
            <v>0</v>
          </cell>
        </row>
        <row r="24">
          <cell r="AA24">
            <v>0</v>
          </cell>
          <cell r="AB24">
            <v>0</v>
          </cell>
          <cell r="AC24">
            <v>0</v>
          </cell>
          <cell r="AD24">
            <v>0</v>
          </cell>
          <cell r="AE24">
            <v>0</v>
          </cell>
          <cell r="AF24">
            <v>0</v>
          </cell>
          <cell r="AG24">
            <v>0</v>
          </cell>
          <cell r="AH24">
            <v>0</v>
          </cell>
          <cell r="AI24">
            <v>0</v>
          </cell>
          <cell r="AJ24">
            <v>0</v>
          </cell>
          <cell r="AK24">
            <v>0</v>
          </cell>
          <cell r="AL24">
            <v>0</v>
          </cell>
        </row>
        <row r="24">
          <cell r="AW24">
            <v>48</v>
          </cell>
          <cell r="AX24">
            <v>12</v>
          </cell>
          <cell r="AY24">
            <v>0</v>
          </cell>
          <cell r="AZ24">
            <v>0</v>
          </cell>
        </row>
        <row r="24">
          <cell r="BQ24" t="str">
            <v>上海城市地理信息系统发展有限公司</v>
          </cell>
        </row>
        <row r="24">
          <cell r="CA24">
            <v>0</v>
          </cell>
          <cell r="CB24">
            <v>0</v>
          </cell>
          <cell r="CC24">
            <v>0</v>
          </cell>
          <cell r="CD24">
            <v>0</v>
          </cell>
          <cell r="CE24">
            <v>0</v>
          </cell>
          <cell r="CF24">
            <v>0</v>
          </cell>
          <cell r="CG24">
            <v>0</v>
          </cell>
          <cell r="CH24">
            <v>0</v>
          </cell>
          <cell r="CI24">
            <v>0</v>
          </cell>
          <cell r="CJ24">
            <v>0</v>
          </cell>
          <cell r="CK24">
            <v>0</v>
          </cell>
          <cell r="CL24">
            <v>0</v>
          </cell>
        </row>
        <row r="24">
          <cell r="DA24">
            <v>0</v>
          </cell>
          <cell r="DB24">
            <v>12</v>
          </cell>
          <cell r="DC24">
            <v>0</v>
          </cell>
          <cell r="DD24">
            <v>0</v>
          </cell>
          <cell r="DE24">
            <v>0</v>
          </cell>
          <cell r="DF24">
            <v>0</v>
          </cell>
          <cell r="DG24">
            <v>0</v>
          </cell>
          <cell r="DH24">
            <v>0</v>
          </cell>
          <cell r="DI24">
            <v>0</v>
          </cell>
          <cell r="DJ24">
            <v>0</v>
          </cell>
          <cell r="DK24">
            <v>0</v>
          </cell>
          <cell r="DL24">
            <v>0</v>
          </cell>
        </row>
        <row r="25">
          <cell r="A25">
            <v>21</v>
          </cell>
          <cell r="B25" t="str">
            <v>智能运管中心</v>
          </cell>
          <cell r="C25" t="str">
            <v>ZHT2023071200065</v>
          </cell>
          <cell r="D25" t="str">
            <v>视频会议系统端口及维保技术服务（水务建设）</v>
          </cell>
          <cell r="E25">
            <v>4.77</v>
          </cell>
          <cell r="F25">
            <v>4.77</v>
          </cell>
          <cell r="G25">
            <v>4.77</v>
          </cell>
          <cell r="H25">
            <v>0.954</v>
          </cell>
          <cell r="I25">
            <v>0.2</v>
          </cell>
          <cell r="J25">
            <v>0.06</v>
          </cell>
        </row>
        <row r="25">
          <cell r="M25" t="str">
            <v>主导</v>
          </cell>
          <cell r="N25" t="str">
            <v>邱枫团队</v>
          </cell>
          <cell r="O25" t="str">
            <v>邱枫</v>
          </cell>
          <cell r="P25" t="str">
            <v>在建</v>
          </cell>
        </row>
        <row r="25">
          <cell r="T25">
            <v>0</v>
          </cell>
          <cell r="U25">
            <v>0</v>
          </cell>
          <cell r="V25">
            <v>4.77</v>
          </cell>
        </row>
        <row r="25">
          <cell r="AC25">
            <v>4.77</v>
          </cell>
          <cell r="AD25">
            <v>0</v>
          </cell>
        </row>
        <row r="25">
          <cell r="AW25">
            <v>4.5315</v>
          </cell>
          <cell r="AX25">
            <v>0</v>
          </cell>
          <cell r="AY25">
            <v>0.238499999999999</v>
          </cell>
          <cell r="AZ25">
            <v>-4.5315</v>
          </cell>
        </row>
        <row r="25">
          <cell r="BD25">
            <v>0.238499999999999</v>
          </cell>
        </row>
        <row r="25">
          <cell r="BQ25" t="str">
            <v>上海水务建设工程有限公司</v>
          </cell>
        </row>
        <row r="25">
          <cell r="CA25">
            <v>0</v>
          </cell>
          <cell r="CB25">
            <v>0</v>
          </cell>
          <cell r="CC25">
            <v>0</v>
          </cell>
          <cell r="CD25">
            <v>0</v>
          </cell>
          <cell r="CE25">
            <v>0</v>
          </cell>
          <cell r="CF25">
            <v>0</v>
          </cell>
          <cell r="CG25">
            <v>0</v>
          </cell>
          <cell r="CH25">
            <v>0</v>
          </cell>
          <cell r="CI25">
            <v>0</v>
          </cell>
          <cell r="CJ25">
            <v>0</v>
          </cell>
          <cell r="CK25">
            <v>0</v>
          </cell>
          <cell r="CL25">
            <v>0</v>
          </cell>
        </row>
        <row r="25">
          <cell r="DA25">
            <v>0</v>
          </cell>
          <cell r="DB25">
            <v>0</v>
          </cell>
          <cell r="DC25">
            <v>0</v>
          </cell>
          <cell r="DD25">
            <v>0</v>
          </cell>
          <cell r="DE25">
            <v>0</v>
          </cell>
          <cell r="DF25">
            <v>0</v>
          </cell>
          <cell r="DG25">
            <v>0</v>
          </cell>
          <cell r="DH25">
            <v>0</v>
          </cell>
          <cell r="DI25">
            <v>0</v>
          </cell>
          <cell r="DJ25">
            <v>0</v>
          </cell>
          <cell r="DK25">
            <v>0</v>
          </cell>
          <cell r="DL25">
            <v>0</v>
          </cell>
        </row>
        <row r="26">
          <cell r="A26">
            <v>22</v>
          </cell>
          <cell r="B26" t="str">
            <v>智能运管中心</v>
          </cell>
          <cell r="C26" t="str">
            <v>ZHT2023071200067</v>
          </cell>
          <cell r="D26" t="str">
            <v>视频会议系统端口及维保技术服务（地空开发实业）</v>
          </cell>
          <cell r="E26">
            <v>4.0226</v>
          </cell>
          <cell r="F26">
            <v>4.0226</v>
          </cell>
          <cell r="G26">
            <v>4.0226</v>
          </cell>
          <cell r="H26">
            <v>0.8046</v>
          </cell>
          <cell r="I26">
            <v>0.200019887634863</v>
          </cell>
          <cell r="J26">
            <v>0.06</v>
          </cell>
        </row>
        <row r="26">
          <cell r="M26" t="str">
            <v>主导</v>
          </cell>
          <cell r="N26" t="str">
            <v>邱枫团队</v>
          </cell>
          <cell r="O26" t="str">
            <v>邱枫</v>
          </cell>
          <cell r="P26" t="str">
            <v>在建</v>
          </cell>
        </row>
        <row r="26">
          <cell r="T26">
            <v>0</v>
          </cell>
          <cell r="U26">
            <v>0</v>
          </cell>
          <cell r="V26">
            <v>4.0226</v>
          </cell>
        </row>
        <row r="26">
          <cell r="AC26">
            <v>4.0226</v>
          </cell>
          <cell r="AD26">
            <v>0</v>
          </cell>
        </row>
        <row r="26">
          <cell r="AW26">
            <v>3.82147</v>
          </cell>
          <cell r="AX26">
            <v>0</v>
          </cell>
          <cell r="AY26">
            <v>0.20113</v>
          </cell>
          <cell r="AZ26">
            <v>-3.82147</v>
          </cell>
        </row>
        <row r="26">
          <cell r="BD26">
            <v>0.20113</v>
          </cell>
        </row>
        <row r="26">
          <cell r="BQ26" t="str">
            <v>上海市地下空间开发实业有限公司</v>
          </cell>
        </row>
        <row r="26">
          <cell r="CA26">
            <v>0</v>
          </cell>
          <cell r="CB26">
            <v>0</v>
          </cell>
          <cell r="CC26">
            <v>0</v>
          </cell>
          <cell r="CD26">
            <v>0</v>
          </cell>
          <cell r="CE26">
            <v>0</v>
          </cell>
          <cell r="CF26">
            <v>0</v>
          </cell>
          <cell r="CG26">
            <v>0</v>
          </cell>
          <cell r="CH26">
            <v>0</v>
          </cell>
          <cell r="CI26">
            <v>0</v>
          </cell>
          <cell r="CJ26">
            <v>0</v>
          </cell>
          <cell r="CK26">
            <v>0</v>
          </cell>
          <cell r="CL26">
            <v>0</v>
          </cell>
        </row>
        <row r="26">
          <cell r="DA26">
            <v>0</v>
          </cell>
          <cell r="DB26">
            <v>0</v>
          </cell>
          <cell r="DC26">
            <v>0</v>
          </cell>
          <cell r="DD26">
            <v>0</v>
          </cell>
          <cell r="DE26">
            <v>0</v>
          </cell>
          <cell r="DF26">
            <v>0</v>
          </cell>
          <cell r="DG26">
            <v>0</v>
          </cell>
          <cell r="DH26">
            <v>0</v>
          </cell>
          <cell r="DI26">
            <v>0</v>
          </cell>
          <cell r="DJ26">
            <v>0</v>
          </cell>
          <cell r="DK26">
            <v>0</v>
          </cell>
          <cell r="DL26">
            <v>0</v>
          </cell>
        </row>
        <row r="27">
          <cell r="A27">
            <v>23</v>
          </cell>
          <cell r="B27" t="str">
            <v>智能运管中心</v>
          </cell>
          <cell r="C27" t="str">
            <v>ZHT2023071200069</v>
          </cell>
          <cell r="D27" t="str">
            <v>视频会议系统端口及维保技术服务（能源建设集团）</v>
          </cell>
          <cell r="E27">
            <v>4.1</v>
          </cell>
          <cell r="F27">
            <v>4.1</v>
          </cell>
          <cell r="G27">
            <v>4.1</v>
          </cell>
          <cell r="H27">
            <v>0.82</v>
          </cell>
          <cell r="I27">
            <v>0.2</v>
          </cell>
          <cell r="J27">
            <v>0.06</v>
          </cell>
        </row>
        <row r="27">
          <cell r="M27" t="str">
            <v>主导</v>
          </cell>
          <cell r="N27" t="str">
            <v>邱枫团队</v>
          </cell>
          <cell r="O27" t="str">
            <v>邱枫</v>
          </cell>
          <cell r="P27" t="str">
            <v>在建</v>
          </cell>
        </row>
        <row r="27">
          <cell r="T27">
            <v>0</v>
          </cell>
          <cell r="U27">
            <v>0</v>
          </cell>
          <cell r="V27">
            <v>4.1</v>
          </cell>
        </row>
        <row r="27">
          <cell r="AC27">
            <v>4.1</v>
          </cell>
          <cell r="AD27">
            <v>0</v>
          </cell>
        </row>
        <row r="27">
          <cell r="AW27">
            <v>3.895</v>
          </cell>
          <cell r="AX27">
            <v>0</v>
          </cell>
          <cell r="AY27">
            <v>0.205</v>
          </cell>
          <cell r="AZ27">
            <v>-3.895</v>
          </cell>
        </row>
        <row r="27">
          <cell r="BD27">
            <v>0.205</v>
          </cell>
        </row>
        <row r="27">
          <cell r="BQ27" t="str">
            <v>上海能源建设集团有限公司</v>
          </cell>
        </row>
        <row r="27">
          <cell r="CA27">
            <v>0</v>
          </cell>
          <cell r="CB27">
            <v>0</v>
          </cell>
          <cell r="CC27">
            <v>0</v>
          </cell>
          <cell r="CD27">
            <v>0</v>
          </cell>
          <cell r="CE27">
            <v>0</v>
          </cell>
          <cell r="CF27">
            <v>0</v>
          </cell>
          <cell r="CG27">
            <v>0</v>
          </cell>
          <cell r="CH27">
            <v>0</v>
          </cell>
          <cell r="CI27">
            <v>0</v>
          </cell>
          <cell r="CJ27">
            <v>0</v>
          </cell>
          <cell r="CK27">
            <v>0</v>
          </cell>
          <cell r="CL27">
            <v>0</v>
          </cell>
        </row>
        <row r="27">
          <cell r="DA27">
            <v>0</v>
          </cell>
          <cell r="DB27">
            <v>0</v>
          </cell>
          <cell r="DC27">
            <v>0</v>
          </cell>
          <cell r="DD27">
            <v>0</v>
          </cell>
          <cell r="DE27">
            <v>0</v>
          </cell>
          <cell r="DF27">
            <v>0</v>
          </cell>
          <cell r="DG27">
            <v>0</v>
          </cell>
          <cell r="DH27">
            <v>0</v>
          </cell>
          <cell r="DI27">
            <v>0</v>
          </cell>
          <cell r="DJ27">
            <v>0</v>
          </cell>
          <cell r="DK27">
            <v>0</v>
          </cell>
          <cell r="DL27">
            <v>0</v>
          </cell>
        </row>
        <row r="28">
          <cell r="A28">
            <v>24</v>
          </cell>
          <cell r="B28" t="str">
            <v>智能运管中心</v>
          </cell>
          <cell r="C28" t="str">
            <v>ZHT2023071200068</v>
          </cell>
          <cell r="D28" t="str">
            <v>视频会议系统端口及维保技术服务（公路桥梁）</v>
          </cell>
          <cell r="E28">
            <v>5.56</v>
          </cell>
          <cell r="F28">
            <v>5.56</v>
          </cell>
          <cell r="G28">
            <v>5.56</v>
          </cell>
          <cell r="H28">
            <v>1.112</v>
          </cell>
          <cell r="I28">
            <v>0.2</v>
          </cell>
          <cell r="J28">
            <v>0.06</v>
          </cell>
        </row>
        <row r="28">
          <cell r="M28" t="str">
            <v>主导</v>
          </cell>
          <cell r="N28" t="str">
            <v>邱枫团队</v>
          </cell>
          <cell r="O28" t="str">
            <v>邱枫</v>
          </cell>
          <cell r="P28" t="str">
            <v>在建</v>
          </cell>
        </row>
        <row r="28">
          <cell r="T28">
            <v>0</v>
          </cell>
          <cell r="U28">
            <v>0</v>
          </cell>
          <cell r="V28">
            <v>5.56</v>
          </cell>
        </row>
        <row r="28">
          <cell r="AC28">
            <v>5.56</v>
          </cell>
          <cell r="AD28">
            <v>0</v>
          </cell>
        </row>
        <row r="28">
          <cell r="AW28">
            <v>5.282</v>
          </cell>
          <cell r="AX28">
            <v>0</v>
          </cell>
          <cell r="AY28">
            <v>0.278</v>
          </cell>
          <cell r="AZ28">
            <v>-5.282</v>
          </cell>
        </row>
        <row r="28">
          <cell r="BD28">
            <v>0.278</v>
          </cell>
        </row>
        <row r="28">
          <cell r="BQ28" t="str">
            <v>上海公路桥梁（集团）有限公司</v>
          </cell>
        </row>
        <row r="28">
          <cell r="CA28">
            <v>0</v>
          </cell>
          <cell r="CB28">
            <v>0</v>
          </cell>
          <cell r="CC28">
            <v>0</v>
          </cell>
          <cell r="CD28">
            <v>0</v>
          </cell>
          <cell r="CE28">
            <v>0</v>
          </cell>
          <cell r="CF28">
            <v>0</v>
          </cell>
          <cell r="CG28">
            <v>0</v>
          </cell>
          <cell r="CH28">
            <v>0</v>
          </cell>
          <cell r="CI28">
            <v>0</v>
          </cell>
          <cell r="CJ28">
            <v>0</v>
          </cell>
          <cell r="CK28">
            <v>0</v>
          </cell>
          <cell r="CL28">
            <v>0</v>
          </cell>
        </row>
        <row r="28">
          <cell r="DA28">
            <v>0</v>
          </cell>
          <cell r="DB28">
            <v>0</v>
          </cell>
          <cell r="DC28">
            <v>0</v>
          </cell>
          <cell r="DD28">
            <v>0</v>
          </cell>
          <cell r="DE28">
            <v>0</v>
          </cell>
          <cell r="DF28">
            <v>0</v>
          </cell>
          <cell r="DG28">
            <v>0</v>
          </cell>
          <cell r="DH28">
            <v>0</v>
          </cell>
          <cell r="DI28">
            <v>0</v>
          </cell>
          <cell r="DJ28">
            <v>0</v>
          </cell>
          <cell r="DK28">
            <v>0</v>
          </cell>
          <cell r="DL28">
            <v>0</v>
          </cell>
        </row>
        <row r="29">
          <cell r="A29">
            <v>25</v>
          </cell>
          <cell r="B29" t="str">
            <v>智能运管中心</v>
          </cell>
          <cell r="C29" t="str">
            <v>ZHT2023081700083</v>
          </cell>
          <cell r="D29" t="str">
            <v>视频会议系统端口及维保技术服务（建元财务）</v>
          </cell>
          <cell r="E29">
            <v>4.1</v>
          </cell>
          <cell r="F29">
            <v>4.1</v>
          </cell>
          <cell r="G29">
            <v>4.1</v>
          </cell>
          <cell r="H29">
            <v>0.82</v>
          </cell>
          <cell r="I29">
            <v>0.2</v>
          </cell>
          <cell r="J29">
            <v>0.06</v>
          </cell>
        </row>
        <row r="29">
          <cell r="M29" t="str">
            <v>主导</v>
          </cell>
          <cell r="N29" t="str">
            <v>邱枫团队</v>
          </cell>
          <cell r="O29" t="str">
            <v>邱枫</v>
          </cell>
          <cell r="P29" t="str">
            <v>在建</v>
          </cell>
        </row>
        <row r="29">
          <cell r="T29">
            <v>0</v>
          </cell>
          <cell r="U29">
            <v>0</v>
          </cell>
          <cell r="V29">
            <v>4.1</v>
          </cell>
        </row>
        <row r="29">
          <cell r="AC29">
            <v>4.1</v>
          </cell>
          <cell r="AD29">
            <v>0</v>
          </cell>
        </row>
        <row r="29">
          <cell r="AW29">
            <v>3.895</v>
          </cell>
          <cell r="AX29">
            <v>0</v>
          </cell>
          <cell r="AY29">
            <v>0.205</v>
          </cell>
          <cell r="AZ29">
            <v>-3.895</v>
          </cell>
        </row>
        <row r="29">
          <cell r="BD29">
            <v>0.205</v>
          </cell>
        </row>
        <row r="29">
          <cell r="BQ29" t="str">
            <v>上海建元财务管理有限公司</v>
          </cell>
        </row>
        <row r="29">
          <cell r="CA29">
            <v>0</v>
          </cell>
          <cell r="CB29">
            <v>0</v>
          </cell>
          <cell r="CC29">
            <v>0</v>
          </cell>
          <cell r="CD29">
            <v>0</v>
          </cell>
          <cell r="CE29">
            <v>0</v>
          </cell>
          <cell r="CF29">
            <v>0</v>
          </cell>
          <cell r="CG29">
            <v>0</v>
          </cell>
          <cell r="CH29">
            <v>0</v>
          </cell>
          <cell r="CI29">
            <v>0</v>
          </cell>
          <cell r="CJ29">
            <v>0</v>
          </cell>
          <cell r="CK29">
            <v>0</v>
          </cell>
          <cell r="CL29">
            <v>0</v>
          </cell>
        </row>
        <row r="29">
          <cell r="DA29">
            <v>0</v>
          </cell>
          <cell r="DB29">
            <v>0</v>
          </cell>
          <cell r="DC29">
            <v>0</v>
          </cell>
          <cell r="DD29">
            <v>0</v>
          </cell>
          <cell r="DE29">
            <v>0</v>
          </cell>
          <cell r="DF29">
            <v>0</v>
          </cell>
          <cell r="DG29">
            <v>0</v>
          </cell>
          <cell r="DH29">
            <v>0</v>
          </cell>
          <cell r="DI29">
            <v>0</v>
          </cell>
          <cell r="DJ29">
            <v>0</v>
          </cell>
          <cell r="DK29">
            <v>0</v>
          </cell>
          <cell r="DL29">
            <v>0</v>
          </cell>
        </row>
        <row r="30">
          <cell r="A30">
            <v>26</v>
          </cell>
          <cell r="B30" t="str">
            <v>智能运管中心</v>
          </cell>
          <cell r="C30" t="str">
            <v>ZHT2023071200066</v>
          </cell>
          <cell r="D30" t="str">
            <v>视频会议系统端口及维保技术服务（城建置业）</v>
          </cell>
          <cell r="E30">
            <v>6.86</v>
          </cell>
          <cell r="F30">
            <v>6.86</v>
          </cell>
          <cell r="G30">
            <v>6.86</v>
          </cell>
          <cell r="H30">
            <v>1.372</v>
          </cell>
          <cell r="I30">
            <v>0.2</v>
          </cell>
          <cell r="J30">
            <v>0.06</v>
          </cell>
        </row>
        <row r="30">
          <cell r="M30" t="str">
            <v>主导</v>
          </cell>
          <cell r="N30" t="str">
            <v>邱枫团队</v>
          </cell>
          <cell r="O30" t="str">
            <v>邱枫</v>
          </cell>
          <cell r="P30" t="str">
            <v>在建</v>
          </cell>
        </row>
        <row r="30">
          <cell r="T30">
            <v>0</v>
          </cell>
          <cell r="U30">
            <v>0</v>
          </cell>
          <cell r="V30">
            <v>6.86</v>
          </cell>
        </row>
        <row r="30">
          <cell r="AC30">
            <v>6.86</v>
          </cell>
          <cell r="AD30">
            <v>0</v>
          </cell>
        </row>
        <row r="30">
          <cell r="AW30">
            <v>6.517</v>
          </cell>
          <cell r="AX30">
            <v>0</v>
          </cell>
          <cell r="AY30">
            <v>0.343</v>
          </cell>
          <cell r="AZ30">
            <v>-6.517</v>
          </cell>
        </row>
        <row r="30">
          <cell r="BD30">
            <v>0.343</v>
          </cell>
        </row>
        <row r="30">
          <cell r="BQ30" t="str">
            <v>上海城建置业发展有限公司</v>
          </cell>
        </row>
        <row r="30">
          <cell r="CA30">
            <v>0</v>
          </cell>
          <cell r="CB30">
            <v>0</v>
          </cell>
          <cell r="CC30">
            <v>0</v>
          </cell>
          <cell r="CD30">
            <v>0</v>
          </cell>
          <cell r="CE30">
            <v>0</v>
          </cell>
          <cell r="CF30">
            <v>0</v>
          </cell>
          <cell r="CG30">
            <v>0</v>
          </cell>
          <cell r="CH30">
            <v>0</v>
          </cell>
          <cell r="CI30">
            <v>0</v>
          </cell>
          <cell r="CJ30">
            <v>0</v>
          </cell>
          <cell r="CK30">
            <v>0</v>
          </cell>
          <cell r="CL30">
            <v>0</v>
          </cell>
        </row>
        <row r="30">
          <cell r="DA30">
            <v>0</v>
          </cell>
          <cell r="DB30">
            <v>0</v>
          </cell>
          <cell r="DC30">
            <v>0</v>
          </cell>
          <cell r="DD30">
            <v>0</v>
          </cell>
          <cell r="DE30">
            <v>0</v>
          </cell>
          <cell r="DF30">
            <v>0</v>
          </cell>
          <cell r="DG30">
            <v>0</v>
          </cell>
          <cell r="DH30">
            <v>0</v>
          </cell>
          <cell r="DI30">
            <v>0</v>
          </cell>
          <cell r="DJ30">
            <v>0</v>
          </cell>
          <cell r="DK30">
            <v>0</v>
          </cell>
          <cell r="DL30">
            <v>0</v>
          </cell>
        </row>
        <row r="31">
          <cell r="A31">
            <v>27</v>
          </cell>
          <cell r="B31" t="str">
            <v>智能运管中心</v>
          </cell>
          <cell r="C31" t="str">
            <v>SJHT2019121200103</v>
          </cell>
          <cell r="D31" t="str">
            <v>春风隧道盾构安全监控项目采购合同</v>
          </cell>
          <cell r="E31">
            <v>258</v>
          </cell>
          <cell r="F31">
            <v>30</v>
          </cell>
          <cell r="G31">
            <v>30</v>
          </cell>
          <cell r="H31">
            <v>30</v>
          </cell>
          <cell r="I31">
            <v>1</v>
          </cell>
          <cell r="J31">
            <v>0.06</v>
          </cell>
        </row>
        <row r="31">
          <cell r="M31">
            <v>0</v>
          </cell>
          <cell r="N31" t="str">
            <v>许清亮团队</v>
          </cell>
          <cell r="O31" t="str">
            <v>杜江</v>
          </cell>
          <cell r="P31" t="str">
            <v>在建</v>
          </cell>
        </row>
        <row r="31">
          <cell r="T31">
            <v>208.41</v>
          </cell>
          <cell r="U31">
            <v>0</v>
          </cell>
          <cell r="V31">
            <v>49.59</v>
          </cell>
        </row>
        <row r="31">
          <cell r="AW31">
            <v>180.6</v>
          </cell>
          <cell r="AX31">
            <v>0</v>
          </cell>
          <cell r="AY31">
            <v>77.4</v>
          </cell>
          <cell r="AZ31">
            <v>27.81</v>
          </cell>
        </row>
        <row r="31">
          <cell r="BQ31" t="str">
            <v>深圳市城市公共安全技术研究院有限公司</v>
          </cell>
        </row>
        <row r="31">
          <cell r="CA31">
            <v>0</v>
          </cell>
          <cell r="CB31">
            <v>0</v>
          </cell>
          <cell r="CC31">
            <v>0</v>
          </cell>
          <cell r="CD31">
            <v>0</v>
          </cell>
          <cell r="CE31">
            <v>0</v>
          </cell>
          <cell r="CF31">
            <v>0</v>
          </cell>
          <cell r="CG31">
            <v>0</v>
          </cell>
          <cell r="CH31">
            <v>0</v>
          </cell>
          <cell r="CI31">
            <v>0</v>
          </cell>
          <cell r="CJ31">
            <v>0</v>
          </cell>
          <cell r="CK31">
            <v>0</v>
          </cell>
          <cell r="CL31">
            <v>0</v>
          </cell>
        </row>
        <row r="31">
          <cell r="DA31">
            <v>0</v>
          </cell>
          <cell r="DB31">
            <v>0</v>
          </cell>
          <cell r="DC31">
            <v>0</v>
          </cell>
          <cell r="DD31">
            <v>0</v>
          </cell>
          <cell r="DE31">
            <v>0</v>
          </cell>
          <cell r="DF31">
            <v>0</v>
          </cell>
          <cell r="DG31">
            <v>0</v>
          </cell>
          <cell r="DH31">
            <v>0</v>
          </cell>
          <cell r="DI31">
            <v>0</v>
          </cell>
          <cell r="DJ31">
            <v>0</v>
          </cell>
          <cell r="DK31">
            <v>0</v>
          </cell>
          <cell r="DL31">
            <v>0</v>
          </cell>
        </row>
        <row r="32">
          <cell r="A32">
            <v>28</v>
          </cell>
          <cell r="B32" t="str">
            <v>智能运管中心</v>
          </cell>
          <cell r="C32" t="str">
            <v>SJHT2019121300125</v>
          </cell>
          <cell r="D32" t="str">
            <v>地下院平移合同-大连路隧道东西通道穿越段结构健康监测系统</v>
          </cell>
          <cell r="E32">
            <v>52.2</v>
          </cell>
          <cell r="F32">
            <v>52.2</v>
          </cell>
          <cell r="G32">
            <v>52.2</v>
          </cell>
          <cell r="H32">
            <v>52.2</v>
          </cell>
          <cell r="I32">
            <v>1</v>
          </cell>
          <cell r="J32">
            <v>0.06</v>
          </cell>
        </row>
        <row r="32">
          <cell r="M32" t="str">
            <v>主导</v>
          </cell>
          <cell r="N32" t="str">
            <v>邱枫团队</v>
          </cell>
          <cell r="O32" t="str">
            <v>邱枫</v>
          </cell>
          <cell r="P32" t="str">
            <v>在建</v>
          </cell>
        </row>
        <row r="32">
          <cell r="T32">
            <v>17.4</v>
          </cell>
          <cell r="U32">
            <v>0</v>
          </cell>
          <cell r="V32">
            <v>34.8</v>
          </cell>
        </row>
        <row r="32">
          <cell r="AW32">
            <v>17.4</v>
          </cell>
          <cell r="AX32">
            <v>0</v>
          </cell>
          <cell r="AY32">
            <v>34.8</v>
          </cell>
          <cell r="AZ32">
            <v>0</v>
          </cell>
        </row>
        <row r="32">
          <cell r="BQ32" t="str">
            <v>上海市地下空间设计研究总院有限公司</v>
          </cell>
        </row>
        <row r="32">
          <cell r="CA32">
            <v>0</v>
          </cell>
          <cell r="CB32">
            <v>0</v>
          </cell>
          <cell r="CC32">
            <v>0</v>
          </cell>
          <cell r="CD32">
            <v>0</v>
          </cell>
          <cell r="CE32">
            <v>0</v>
          </cell>
          <cell r="CF32">
            <v>0</v>
          </cell>
          <cell r="CG32">
            <v>0</v>
          </cell>
          <cell r="CH32">
            <v>0</v>
          </cell>
          <cell r="CI32">
            <v>0</v>
          </cell>
          <cell r="CJ32">
            <v>0</v>
          </cell>
          <cell r="CK32">
            <v>0</v>
          </cell>
          <cell r="CL32">
            <v>0</v>
          </cell>
        </row>
        <row r="32">
          <cell r="DA32">
            <v>0</v>
          </cell>
          <cell r="DB32">
            <v>0</v>
          </cell>
          <cell r="DC32">
            <v>0</v>
          </cell>
          <cell r="DD32">
            <v>0</v>
          </cell>
          <cell r="DE32">
            <v>0</v>
          </cell>
          <cell r="DF32">
            <v>0</v>
          </cell>
          <cell r="DG32">
            <v>0</v>
          </cell>
          <cell r="DH32">
            <v>0</v>
          </cell>
          <cell r="DI32">
            <v>0</v>
          </cell>
          <cell r="DJ32">
            <v>0</v>
          </cell>
          <cell r="DK32">
            <v>0</v>
          </cell>
          <cell r="DL32">
            <v>0</v>
          </cell>
        </row>
        <row r="33">
          <cell r="A33">
            <v>29</v>
          </cell>
          <cell r="B33" t="str">
            <v>智能运管中心</v>
          </cell>
          <cell r="C33" t="str">
            <v>ZHT2020081900045</v>
          </cell>
          <cell r="D33" t="str">
            <v>上海南码头社区14-03C地块装修项目报告厅音视频系统工程材料采购</v>
          </cell>
          <cell r="E33">
            <v>27.666</v>
          </cell>
          <cell r="F33">
            <v>27.666</v>
          </cell>
          <cell r="G33">
            <v>4.666</v>
          </cell>
          <cell r="H33">
            <v>4.666</v>
          </cell>
          <cell r="I33">
            <v>0.168654666377503</v>
          </cell>
          <cell r="J33">
            <v>0.13</v>
          </cell>
        </row>
        <row r="33">
          <cell r="M33" t="str">
            <v>主导</v>
          </cell>
          <cell r="N33" t="str">
            <v>邱枫团队</v>
          </cell>
          <cell r="O33" t="str">
            <v>邱枫</v>
          </cell>
          <cell r="P33" t="str">
            <v>25已完结</v>
          </cell>
        </row>
        <row r="33">
          <cell r="T33">
            <v>27.666</v>
          </cell>
          <cell r="U33">
            <v>0</v>
          </cell>
          <cell r="V33">
            <v>0</v>
          </cell>
        </row>
        <row r="33">
          <cell r="AA33">
            <v>0</v>
          </cell>
          <cell r="AB33">
            <v>0</v>
          </cell>
          <cell r="AC33">
            <v>0</v>
          </cell>
          <cell r="AD33">
            <v>0</v>
          </cell>
          <cell r="AE33">
            <v>0</v>
          </cell>
          <cell r="AF33">
            <v>0</v>
          </cell>
          <cell r="AG33">
            <v>0</v>
          </cell>
          <cell r="AH33">
            <v>0</v>
          </cell>
          <cell r="AI33">
            <v>0</v>
          </cell>
          <cell r="AJ33">
            <v>0</v>
          </cell>
          <cell r="AK33">
            <v>0</v>
          </cell>
          <cell r="AL33">
            <v>0</v>
          </cell>
        </row>
        <row r="33">
          <cell r="AW33">
            <v>23.4354</v>
          </cell>
          <cell r="AX33">
            <v>0</v>
          </cell>
          <cell r="AY33">
            <v>4.2306</v>
          </cell>
          <cell r="AZ33">
            <v>4.2306</v>
          </cell>
        </row>
        <row r="33">
          <cell r="BQ33" t="str">
            <v>上海龙雨建设工程有限公司</v>
          </cell>
        </row>
        <row r="33">
          <cell r="CA33">
            <v>0</v>
          </cell>
          <cell r="CB33">
            <v>0</v>
          </cell>
          <cell r="CC33">
            <v>0</v>
          </cell>
          <cell r="CD33">
            <v>0</v>
          </cell>
          <cell r="CE33">
            <v>0</v>
          </cell>
          <cell r="CF33">
            <v>0</v>
          </cell>
          <cell r="CG33">
            <v>0</v>
          </cell>
          <cell r="CH33">
            <v>0</v>
          </cell>
          <cell r="CI33">
            <v>0</v>
          </cell>
          <cell r="CJ33">
            <v>0</v>
          </cell>
          <cell r="CK33">
            <v>0</v>
          </cell>
          <cell r="CL33">
            <v>0</v>
          </cell>
        </row>
        <row r="33">
          <cell r="DA33">
            <v>0</v>
          </cell>
          <cell r="DB33">
            <v>0</v>
          </cell>
          <cell r="DC33">
            <v>0</v>
          </cell>
          <cell r="DD33">
            <v>0</v>
          </cell>
          <cell r="DE33">
            <v>0</v>
          </cell>
          <cell r="DF33">
            <v>0</v>
          </cell>
          <cell r="DG33">
            <v>0</v>
          </cell>
          <cell r="DH33">
            <v>0</v>
          </cell>
          <cell r="DI33">
            <v>0</v>
          </cell>
          <cell r="DJ33">
            <v>0</v>
          </cell>
          <cell r="DK33">
            <v>0</v>
          </cell>
          <cell r="DL33">
            <v>0</v>
          </cell>
        </row>
        <row r="34">
          <cell r="A34">
            <v>30</v>
          </cell>
          <cell r="B34" t="str">
            <v>智能运管中心</v>
          </cell>
          <cell r="C34" t="str">
            <v>ZHT2020091800052</v>
          </cell>
          <cell r="D34" t="str">
            <v>浦东新区南码头街道471街坊36/1丘办公用房装修项目-弱电工程材料采购（主）合同</v>
          </cell>
          <cell r="E34">
            <v>69.2664</v>
          </cell>
          <cell r="F34">
            <v>69.2664</v>
          </cell>
          <cell r="G34">
            <v>6.7664</v>
          </cell>
          <cell r="H34">
            <v>1.8678</v>
          </cell>
          <cell r="I34">
            <v>0.0269654551124355</v>
          </cell>
          <cell r="J34">
            <v>0.13</v>
          </cell>
        </row>
        <row r="34">
          <cell r="M34" t="str">
            <v>主导</v>
          </cell>
          <cell r="N34" t="str">
            <v>邱枫团队</v>
          </cell>
          <cell r="O34" t="str">
            <v>邱枫</v>
          </cell>
          <cell r="P34" t="str">
            <v>在建</v>
          </cell>
        </row>
        <row r="34">
          <cell r="T34">
            <v>46.14544</v>
          </cell>
          <cell r="U34">
            <v>0</v>
          </cell>
          <cell r="V34">
            <v>23.12096</v>
          </cell>
        </row>
        <row r="34">
          <cell r="AW34">
            <v>47.587209</v>
          </cell>
          <cell r="AX34">
            <v>0</v>
          </cell>
          <cell r="AY34">
            <v>21.679191</v>
          </cell>
          <cell r="AZ34">
            <v>-1.44176899999999</v>
          </cell>
        </row>
        <row r="34">
          <cell r="BQ34" t="str">
            <v>上海龙雨建设工程有限公司</v>
          </cell>
        </row>
        <row r="34">
          <cell r="CA34">
            <v>0</v>
          </cell>
          <cell r="CB34">
            <v>0</v>
          </cell>
          <cell r="CC34">
            <v>0</v>
          </cell>
          <cell r="CD34">
            <v>0</v>
          </cell>
          <cell r="CE34">
            <v>0</v>
          </cell>
          <cell r="CF34">
            <v>0</v>
          </cell>
          <cell r="CG34">
            <v>0</v>
          </cell>
          <cell r="CH34">
            <v>0</v>
          </cell>
          <cell r="CI34">
            <v>0</v>
          </cell>
          <cell r="CJ34">
            <v>0</v>
          </cell>
          <cell r="CK34">
            <v>0</v>
          </cell>
          <cell r="CL34">
            <v>0</v>
          </cell>
        </row>
        <row r="34">
          <cell r="DA34">
            <v>0</v>
          </cell>
          <cell r="DB34">
            <v>0</v>
          </cell>
          <cell r="DC34">
            <v>0</v>
          </cell>
          <cell r="DD34">
            <v>0</v>
          </cell>
          <cell r="DE34">
            <v>0</v>
          </cell>
          <cell r="DF34">
            <v>0</v>
          </cell>
          <cell r="DG34">
            <v>0</v>
          </cell>
          <cell r="DH34">
            <v>0</v>
          </cell>
          <cell r="DI34">
            <v>0</v>
          </cell>
          <cell r="DJ34">
            <v>0</v>
          </cell>
          <cell r="DK34">
            <v>0</v>
          </cell>
          <cell r="DL34">
            <v>0</v>
          </cell>
        </row>
        <row r="35">
          <cell r="A35">
            <v>31</v>
          </cell>
          <cell r="B35" t="str">
            <v>智能运管中心</v>
          </cell>
          <cell r="C35" t="str">
            <v>ZHT2021122400162</v>
          </cell>
          <cell r="D35" t="str">
            <v>绍兴S308省道智慧快速路改造工程EPC总承包项目智慧工程集成控制平台服务项目软件采购合同</v>
          </cell>
          <cell r="E35">
            <v>1500</v>
          </cell>
          <cell r="F35">
            <v>1275</v>
          </cell>
          <cell r="G35">
            <v>1275</v>
          </cell>
          <cell r="H35">
            <v>1079.48</v>
          </cell>
          <cell r="I35">
            <v>0.846650980392157</v>
          </cell>
          <cell r="J35">
            <v>0.06</v>
          </cell>
        </row>
        <row r="35">
          <cell r="M35" t="str">
            <v>主导</v>
          </cell>
          <cell r="N35" t="str">
            <v>贺一玮团队</v>
          </cell>
          <cell r="O35" t="str">
            <v>贺一玮</v>
          </cell>
          <cell r="P35" t="str">
            <v>在建</v>
          </cell>
        </row>
        <row r="35">
          <cell r="T35">
            <v>1125</v>
          </cell>
          <cell r="U35">
            <v>0</v>
          </cell>
          <cell r="V35">
            <v>375</v>
          </cell>
        </row>
        <row r="35">
          <cell r="AA35">
            <v>0</v>
          </cell>
          <cell r="AB35">
            <v>0</v>
          </cell>
          <cell r="AC35">
            <v>0</v>
          </cell>
        </row>
        <row r="35">
          <cell r="AW35">
            <v>708.5</v>
          </cell>
          <cell r="AX35">
            <v>0</v>
          </cell>
          <cell r="AY35">
            <v>791.5</v>
          </cell>
          <cell r="AZ35">
            <v>416.5</v>
          </cell>
        </row>
        <row r="35">
          <cell r="BQ35" t="str">
            <v>北京百度网讯科技有限公司</v>
          </cell>
        </row>
        <row r="35">
          <cell r="CA35">
            <v>0</v>
          </cell>
          <cell r="CB35">
            <v>0</v>
          </cell>
          <cell r="CC35">
            <v>0</v>
          </cell>
          <cell r="CD35">
            <v>0</v>
          </cell>
          <cell r="CE35">
            <v>0</v>
          </cell>
          <cell r="CF35">
            <v>0</v>
          </cell>
          <cell r="CG35">
            <v>0</v>
          </cell>
          <cell r="CH35">
            <v>0</v>
          </cell>
          <cell r="CI35">
            <v>0</v>
          </cell>
          <cell r="CJ35">
            <v>0</v>
          </cell>
          <cell r="CK35">
            <v>0</v>
          </cell>
          <cell r="CL35">
            <v>0</v>
          </cell>
        </row>
        <row r="35">
          <cell r="DA35">
            <v>0</v>
          </cell>
          <cell r="DB35">
            <v>0</v>
          </cell>
          <cell r="DC35">
            <v>0</v>
          </cell>
          <cell r="DD35">
            <v>0</v>
          </cell>
          <cell r="DE35">
            <v>0</v>
          </cell>
          <cell r="DF35">
            <v>0</v>
          </cell>
          <cell r="DG35">
            <v>0</v>
          </cell>
          <cell r="DH35">
            <v>0</v>
          </cell>
          <cell r="DI35">
            <v>0</v>
          </cell>
          <cell r="DJ35">
            <v>0</v>
          </cell>
          <cell r="DK35">
            <v>0</v>
          </cell>
          <cell r="DL35">
            <v>0</v>
          </cell>
        </row>
        <row r="36">
          <cell r="A36">
            <v>32</v>
          </cell>
          <cell r="B36" t="str">
            <v>智能运管中心</v>
          </cell>
          <cell r="C36" t="str">
            <v>ZHT2022012400015</v>
          </cell>
          <cell r="D36" t="str">
            <v>临港养护基地信息化建设工程项目</v>
          </cell>
          <cell r="E36">
            <v>49.2408</v>
          </cell>
          <cell r="F36">
            <v>49.2408</v>
          </cell>
          <cell r="G36">
            <v>7.2408</v>
          </cell>
          <cell r="H36">
            <v>7.2408</v>
          </cell>
          <cell r="I36">
            <v>0.14704878880928</v>
          </cell>
          <cell r="J36">
            <v>0.09</v>
          </cell>
        </row>
        <row r="36">
          <cell r="M36" t="str">
            <v>主导</v>
          </cell>
          <cell r="N36" t="str">
            <v>邱枫团队</v>
          </cell>
          <cell r="O36" t="str">
            <v>丁启明</v>
          </cell>
          <cell r="P36" t="str">
            <v>在建</v>
          </cell>
        </row>
        <row r="36">
          <cell r="T36">
            <v>31.552</v>
          </cell>
          <cell r="U36">
            <v>0</v>
          </cell>
          <cell r="V36">
            <v>17.6888</v>
          </cell>
        </row>
        <row r="36">
          <cell r="AB36">
            <v>2.667</v>
          </cell>
        </row>
        <row r="36">
          <cell r="AW36">
            <v>34.219</v>
          </cell>
          <cell r="AX36">
            <v>0</v>
          </cell>
          <cell r="AY36">
            <v>15.0218</v>
          </cell>
          <cell r="AZ36">
            <v>-2.667</v>
          </cell>
        </row>
        <row r="36">
          <cell r="BQ36" t="str">
            <v>上海浦江桥隧运营管理有限公司</v>
          </cell>
          <cell r="BR36" t="str">
            <v>主合同核减</v>
          </cell>
        </row>
        <row r="36">
          <cell r="CA36">
            <v>0</v>
          </cell>
          <cell r="CB36">
            <v>0</v>
          </cell>
          <cell r="CC36">
            <v>0</v>
          </cell>
          <cell r="CD36">
            <v>0</v>
          </cell>
          <cell r="CE36">
            <v>0</v>
          </cell>
          <cell r="CF36">
            <v>0</v>
          </cell>
          <cell r="CG36">
            <v>0</v>
          </cell>
          <cell r="CH36">
            <v>0</v>
          </cell>
          <cell r="CI36">
            <v>0</v>
          </cell>
          <cell r="CJ36">
            <v>0</v>
          </cell>
          <cell r="CK36">
            <v>0</v>
          </cell>
          <cell r="CL36">
            <v>0</v>
          </cell>
        </row>
        <row r="36">
          <cell r="DA36">
            <v>0</v>
          </cell>
          <cell r="DB36">
            <v>0</v>
          </cell>
          <cell r="DC36">
            <v>0</v>
          </cell>
          <cell r="DD36">
            <v>0</v>
          </cell>
          <cell r="DE36">
            <v>0</v>
          </cell>
          <cell r="DF36">
            <v>0</v>
          </cell>
          <cell r="DG36">
            <v>0</v>
          </cell>
          <cell r="DH36">
            <v>0</v>
          </cell>
          <cell r="DI36">
            <v>0</v>
          </cell>
          <cell r="DJ36">
            <v>0</v>
          </cell>
          <cell r="DK36">
            <v>0</v>
          </cell>
          <cell r="DL36">
            <v>0</v>
          </cell>
        </row>
        <row r="37">
          <cell r="A37">
            <v>33</v>
          </cell>
          <cell r="B37" t="str">
            <v>智能运管中心</v>
          </cell>
          <cell r="C37" t="str">
            <v>ZHT2022050900037</v>
          </cell>
          <cell r="D37" t="str">
            <v>地下实验室科研数据动态管理平台项目</v>
          </cell>
          <cell r="E37">
            <v>2952</v>
          </cell>
          <cell r="F37">
            <v>150</v>
          </cell>
          <cell r="G37">
            <v>150</v>
          </cell>
          <cell r="H37">
            <v>150</v>
          </cell>
          <cell r="I37">
            <v>1</v>
          </cell>
          <cell r="J37">
            <v>0.125794173995319</v>
          </cell>
        </row>
        <row r="37">
          <cell r="M37">
            <v>0</v>
          </cell>
          <cell r="N37" t="str">
            <v>孔祥平团队</v>
          </cell>
          <cell r="O37" t="str">
            <v>张智伟</v>
          </cell>
          <cell r="P37" t="str">
            <v>在建</v>
          </cell>
        </row>
        <row r="37">
          <cell r="T37">
            <v>1277.1035</v>
          </cell>
          <cell r="U37">
            <v>0</v>
          </cell>
          <cell r="V37">
            <v>1674.8965</v>
          </cell>
        </row>
        <row r="37">
          <cell r="AW37">
            <v>1163.5995</v>
          </cell>
          <cell r="AX37">
            <v>0</v>
          </cell>
          <cell r="AY37">
            <v>1788.4005</v>
          </cell>
          <cell r="AZ37">
            <v>113.504</v>
          </cell>
        </row>
        <row r="37">
          <cell r="BQ37" t="str">
            <v>核工业北京地质研究院</v>
          </cell>
        </row>
        <row r="37">
          <cell r="CA37">
            <v>0</v>
          </cell>
          <cell r="CB37">
            <v>0</v>
          </cell>
          <cell r="CC37">
            <v>0</v>
          </cell>
          <cell r="CD37">
            <v>0</v>
          </cell>
          <cell r="CE37">
            <v>0</v>
          </cell>
          <cell r="CF37">
            <v>0</v>
          </cell>
          <cell r="CG37">
            <v>0</v>
          </cell>
          <cell r="CH37">
            <v>0</v>
          </cell>
          <cell r="CI37">
            <v>0</v>
          </cell>
          <cell r="CJ37">
            <v>0</v>
          </cell>
          <cell r="CK37">
            <v>0</v>
          </cell>
          <cell r="CL37">
            <v>0</v>
          </cell>
        </row>
        <row r="37">
          <cell r="DA37">
            <v>0</v>
          </cell>
          <cell r="DB37">
            <v>0</v>
          </cell>
          <cell r="DC37">
            <v>0</v>
          </cell>
          <cell r="DD37">
            <v>0</v>
          </cell>
          <cell r="DE37">
            <v>0</v>
          </cell>
          <cell r="DF37">
            <v>0</v>
          </cell>
          <cell r="DG37">
            <v>0</v>
          </cell>
          <cell r="DH37">
            <v>0</v>
          </cell>
          <cell r="DI37">
            <v>0</v>
          </cell>
          <cell r="DJ37">
            <v>0</v>
          </cell>
          <cell r="DK37">
            <v>0</v>
          </cell>
          <cell r="DL37">
            <v>0</v>
          </cell>
        </row>
        <row r="38">
          <cell r="A38">
            <v>34</v>
          </cell>
          <cell r="B38" t="str">
            <v>智能运管中心</v>
          </cell>
          <cell r="C38" t="str">
            <v>ZHT2022082400069</v>
          </cell>
          <cell r="D38" t="str">
            <v>嘉浏智慧高速机电系统施工项目专业分包合同</v>
          </cell>
          <cell r="E38">
            <v>169.411</v>
          </cell>
          <cell r="F38">
            <v>169.411</v>
          </cell>
          <cell r="G38">
            <v>93.341</v>
          </cell>
          <cell r="H38">
            <v>93.341</v>
          </cell>
          <cell r="I38">
            <v>0.550973667589472</v>
          </cell>
          <cell r="J38">
            <v>0.09</v>
          </cell>
        </row>
        <row r="38">
          <cell r="M38" t="str">
            <v>主导</v>
          </cell>
          <cell r="N38" t="str">
            <v>邱枫团队</v>
          </cell>
          <cell r="O38" t="str">
            <v>邱枫</v>
          </cell>
          <cell r="P38" t="str">
            <v>25已完结</v>
          </cell>
        </row>
        <row r="38">
          <cell r="T38">
            <v>169.411</v>
          </cell>
          <cell r="U38">
            <v>0</v>
          </cell>
          <cell r="V38">
            <v>0</v>
          </cell>
        </row>
        <row r="38">
          <cell r="AA38">
            <v>0</v>
          </cell>
          <cell r="AB38">
            <v>0</v>
          </cell>
          <cell r="AC38">
            <v>0</v>
          </cell>
          <cell r="AD38">
            <v>0</v>
          </cell>
          <cell r="AE38">
            <v>0</v>
          </cell>
          <cell r="AF38">
            <v>0</v>
          </cell>
          <cell r="AG38">
            <v>0</v>
          </cell>
          <cell r="AH38">
            <v>0</v>
          </cell>
          <cell r="AI38">
            <v>0</v>
          </cell>
          <cell r="AJ38">
            <v>0</v>
          </cell>
          <cell r="AK38">
            <v>0</v>
          </cell>
          <cell r="AL38">
            <v>0</v>
          </cell>
        </row>
        <row r="38">
          <cell r="AW38">
            <v>152.4699</v>
          </cell>
          <cell r="AX38">
            <v>16.9411</v>
          </cell>
          <cell r="AY38">
            <v>0</v>
          </cell>
          <cell r="AZ38">
            <v>0</v>
          </cell>
        </row>
        <row r="38">
          <cell r="BB38">
            <v>16.9411</v>
          </cell>
        </row>
        <row r="38">
          <cell r="BQ38" t="str">
            <v>上海智能交通有限公司</v>
          </cell>
        </row>
        <row r="38">
          <cell r="CA38">
            <v>0</v>
          </cell>
          <cell r="CB38">
            <v>0</v>
          </cell>
          <cell r="CC38">
            <v>0</v>
          </cell>
          <cell r="CD38">
            <v>0</v>
          </cell>
          <cell r="CE38">
            <v>0</v>
          </cell>
          <cell r="CF38">
            <v>0</v>
          </cell>
          <cell r="CG38">
            <v>0</v>
          </cell>
          <cell r="CH38">
            <v>0</v>
          </cell>
          <cell r="CI38">
            <v>0</v>
          </cell>
          <cell r="CJ38">
            <v>0</v>
          </cell>
          <cell r="CK38">
            <v>0</v>
          </cell>
          <cell r="CL38">
            <v>0</v>
          </cell>
        </row>
        <row r="38">
          <cell r="DA38">
            <v>0</v>
          </cell>
          <cell r="DB38">
            <v>16.9411</v>
          </cell>
          <cell r="DC38">
            <v>0</v>
          </cell>
          <cell r="DD38">
            <v>0</v>
          </cell>
          <cell r="DE38">
            <v>0</v>
          </cell>
          <cell r="DF38">
            <v>0</v>
          </cell>
          <cell r="DG38">
            <v>0</v>
          </cell>
          <cell r="DH38">
            <v>0</v>
          </cell>
          <cell r="DI38">
            <v>0</v>
          </cell>
          <cell r="DJ38">
            <v>0</v>
          </cell>
          <cell r="DK38">
            <v>0</v>
          </cell>
          <cell r="DL38">
            <v>0</v>
          </cell>
        </row>
        <row r="39">
          <cell r="A39">
            <v>35</v>
          </cell>
          <cell r="B39" t="str">
            <v>智能运管中心</v>
          </cell>
          <cell r="C39" t="str">
            <v>ZHT2022103100092</v>
          </cell>
          <cell r="D39" t="str">
            <v>数据驱动的区域化设施全生命周期精准维养研究与应用（地道健康监测）</v>
          </cell>
          <cell r="E39">
            <v>18.21</v>
          </cell>
          <cell r="F39">
            <v>18.21</v>
          </cell>
          <cell r="G39">
            <v>18.21</v>
          </cell>
          <cell r="H39">
            <v>18.21</v>
          </cell>
          <cell r="I39">
            <v>1</v>
          </cell>
          <cell r="J39">
            <v>0.06</v>
          </cell>
        </row>
        <row r="39">
          <cell r="M39" t="str">
            <v>主导</v>
          </cell>
          <cell r="N39" t="str">
            <v>邱枫团队</v>
          </cell>
          <cell r="O39" t="str">
            <v>邱枫</v>
          </cell>
          <cell r="P39" t="str">
            <v>在建</v>
          </cell>
        </row>
        <row r="39">
          <cell r="T39">
            <v>17.2995</v>
          </cell>
          <cell r="U39">
            <v>0</v>
          </cell>
          <cell r="V39">
            <v>0.910500000000003</v>
          </cell>
        </row>
        <row r="39">
          <cell r="AB39">
            <v>0.9105</v>
          </cell>
          <cell r="AC39">
            <v>0.9105</v>
          </cell>
        </row>
        <row r="39">
          <cell r="AW39">
            <v>18.21</v>
          </cell>
          <cell r="AX39">
            <v>0</v>
          </cell>
          <cell r="AY39">
            <v>0</v>
          </cell>
          <cell r="AZ39">
            <v>-0.910500000000003</v>
          </cell>
        </row>
        <row r="39">
          <cell r="BQ39" t="str">
            <v>上海城建养护管理有限公司</v>
          </cell>
        </row>
        <row r="39">
          <cell r="CA39">
            <v>0</v>
          </cell>
          <cell r="CB39">
            <v>0</v>
          </cell>
          <cell r="CC39">
            <v>0</v>
          </cell>
          <cell r="CD39">
            <v>0</v>
          </cell>
          <cell r="CE39">
            <v>0</v>
          </cell>
          <cell r="CF39">
            <v>0</v>
          </cell>
          <cell r="CG39">
            <v>0</v>
          </cell>
          <cell r="CH39">
            <v>0</v>
          </cell>
          <cell r="CI39">
            <v>0</v>
          </cell>
          <cell r="CJ39">
            <v>0</v>
          </cell>
          <cell r="CK39">
            <v>0</v>
          </cell>
          <cell r="CL39">
            <v>0</v>
          </cell>
        </row>
        <row r="39">
          <cell r="DA39">
            <v>0</v>
          </cell>
          <cell r="DB39">
            <v>0</v>
          </cell>
          <cell r="DC39">
            <v>0</v>
          </cell>
          <cell r="DD39">
            <v>0</v>
          </cell>
          <cell r="DE39">
            <v>0</v>
          </cell>
          <cell r="DF39">
            <v>0</v>
          </cell>
          <cell r="DG39">
            <v>0</v>
          </cell>
          <cell r="DH39">
            <v>0</v>
          </cell>
          <cell r="DI39">
            <v>0</v>
          </cell>
          <cell r="DJ39">
            <v>0</v>
          </cell>
          <cell r="DK39">
            <v>0</v>
          </cell>
          <cell r="DL39">
            <v>0</v>
          </cell>
        </row>
        <row r="40">
          <cell r="A40">
            <v>36</v>
          </cell>
          <cell r="B40" t="str">
            <v>智能运管中心</v>
          </cell>
          <cell r="C40" t="str">
            <v>ZHT2023032800029</v>
          </cell>
          <cell r="D40" t="str">
            <v>G15（嘉浏段）智慧高速业务平台开发技术服务合同</v>
          </cell>
          <cell r="E40">
            <v>736.7</v>
          </cell>
          <cell r="F40">
            <v>736.7</v>
          </cell>
          <cell r="G40">
            <v>636.7</v>
          </cell>
          <cell r="H40">
            <v>576.7</v>
          </cell>
          <cell r="I40">
            <v>0.78281525722818</v>
          </cell>
          <cell r="J40">
            <v>0.06</v>
          </cell>
        </row>
        <row r="40">
          <cell r="M40" t="str">
            <v>主导</v>
          </cell>
          <cell r="N40" t="str">
            <v>贺一玮团队</v>
          </cell>
          <cell r="O40" t="str">
            <v>刘逸凡</v>
          </cell>
          <cell r="P40" t="str">
            <v>25已完结</v>
          </cell>
        </row>
        <row r="40">
          <cell r="T40">
            <v>736.7</v>
          </cell>
          <cell r="U40">
            <v>0</v>
          </cell>
          <cell r="V40">
            <v>0</v>
          </cell>
        </row>
        <row r="40">
          <cell r="AA40">
            <v>0</v>
          </cell>
          <cell r="AB40">
            <v>0</v>
          </cell>
          <cell r="AC40">
            <v>0</v>
          </cell>
          <cell r="AD40">
            <v>0</v>
          </cell>
          <cell r="AE40">
            <v>0</v>
          </cell>
          <cell r="AF40">
            <v>0</v>
          </cell>
          <cell r="AG40">
            <v>0</v>
          </cell>
          <cell r="AH40">
            <v>0</v>
          </cell>
          <cell r="AI40">
            <v>0</v>
          </cell>
          <cell r="AJ40">
            <v>0</v>
          </cell>
          <cell r="AK40">
            <v>0</v>
          </cell>
          <cell r="AL40">
            <v>0</v>
          </cell>
        </row>
        <row r="40">
          <cell r="AW40">
            <v>699.865</v>
          </cell>
          <cell r="AX40">
            <v>0</v>
          </cell>
          <cell r="AY40">
            <v>36.835</v>
          </cell>
          <cell r="AZ40">
            <v>36.835</v>
          </cell>
        </row>
        <row r="40">
          <cell r="BE40">
            <v>36.835</v>
          </cell>
        </row>
        <row r="40">
          <cell r="BQ40" t="str">
            <v>上海城建智慧城市运营管理有限公司</v>
          </cell>
        </row>
        <row r="40">
          <cell r="CA40">
            <v>0</v>
          </cell>
          <cell r="CB40">
            <v>0</v>
          </cell>
          <cell r="CC40">
            <v>0</v>
          </cell>
          <cell r="CD40">
            <v>0</v>
          </cell>
          <cell r="CE40">
            <v>0</v>
          </cell>
          <cell r="CF40">
            <v>0</v>
          </cell>
          <cell r="CG40">
            <v>0</v>
          </cell>
          <cell r="CH40">
            <v>0</v>
          </cell>
          <cell r="CI40">
            <v>0</v>
          </cell>
          <cell r="CJ40">
            <v>0</v>
          </cell>
          <cell r="CK40">
            <v>0</v>
          </cell>
          <cell r="CL40">
            <v>0</v>
          </cell>
        </row>
        <row r="40">
          <cell r="DA40">
            <v>0</v>
          </cell>
          <cell r="DB40">
            <v>0</v>
          </cell>
          <cell r="DC40">
            <v>0</v>
          </cell>
          <cell r="DD40">
            <v>0</v>
          </cell>
          <cell r="DE40">
            <v>0</v>
          </cell>
          <cell r="DF40">
            <v>0</v>
          </cell>
          <cell r="DG40">
            <v>0</v>
          </cell>
          <cell r="DH40">
            <v>0</v>
          </cell>
          <cell r="DI40">
            <v>0</v>
          </cell>
          <cell r="DJ40">
            <v>0</v>
          </cell>
          <cell r="DK40">
            <v>0</v>
          </cell>
          <cell r="DL40">
            <v>0</v>
          </cell>
        </row>
        <row r="41">
          <cell r="A41">
            <v>37</v>
          </cell>
          <cell r="B41" t="str">
            <v>智能运管中心</v>
          </cell>
          <cell r="C41" t="str">
            <v>ZHT2023033100031</v>
          </cell>
          <cell r="D41" t="str">
            <v>G15（嘉浏段）智慧高速大屏软件系统开发</v>
          </cell>
          <cell r="E41">
            <v>239.8</v>
          </cell>
          <cell r="F41">
            <v>239.8</v>
          </cell>
          <cell r="G41">
            <v>239.8</v>
          </cell>
          <cell r="H41">
            <v>239.8</v>
          </cell>
          <cell r="I41">
            <v>1</v>
          </cell>
          <cell r="J41">
            <v>0.06</v>
          </cell>
        </row>
        <row r="41">
          <cell r="M41" t="str">
            <v>主导</v>
          </cell>
          <cell r="N41" t="str">
            <v>贺一玮团队</v>
          </cell>
          <cell r="O41" t="str">
            <v>刘逸凡</v>
          </cell>
          <cell r="P41" t="str">
            <v>25已完结</v>
          </cell>
        </row>
        <row r="41">
          <cell r="T41">
            <v>239.8</v>
          </cell>
          <cell r="U41">
            <v>0</v>
          </cell>
          <cell r="V41">
            <v>0</v>
          </cell>
        </row>
        <row r="41">
          <cell r="AA41">
            <v>0</v>
          </cell>
          <cell r="AB41">
            <v>0</v>
          </cell>
          <cell r="AC41">
            <v>0</v>
          </cell>
          <cell r="AD41">
            <v>0</v>
          </cell>
          <cell r="AE41">
            <v>0</v>
          </cell>
          <cell r="AF41">
            <v>0</v>
          </cell>
          <cell r="AG41">
            <v>0</v>
          </cell>
          <cell r="AH41">
            <v>0</v>
          </cell>
          <cell r="AI41">
            <v>0</v>
          </cell>
          <cell r="AJ41">
            <v>0</v>
          </cell>
          <cell r="AK41">
            <v>0</v>
          </cell>
          <cell r="AL41">
            <v>0</v>
          </cell>
        </row>
        <row r="41">
          <cell r="AW41">
            <v>203.83</v>
          </cell>
          <cell r="AX41">
            <v>0</v>
          </cell>
          <cell r="AY41">
            <v>35.97</v>
          </cell>
          <cell r="AZ41">
            <v>35.97</v>
          </cell>
        </row>
        <row r="41">
          <cell r="BE41">
            <v>35.97</v>
          </cell>
        </row>
        <row r="41">
          <cell r="BQ41" t="str">
            <v>上海巨一科技发展有限公司</v>
          </cell>
        </row>
        <row r="41">
          <cell r="CA41">
            <v>0</v>
          </cell>
          <cell r="CB41">
            <v>0</v>
          </cell>
          <cell r="CC41">
            <v>0</v>
          </cell>
          <cell r="CD41">
            <v>0</v>
          </cell>
          <cell r="CE41">
            <v>0</v>
          </cell>
          <cell r="CF41">
            <v>0</v>
          </cell>
          <cell r="CG41">
            <v>0</v>
          </cell>
          <cell r="CH41">
            <v>0</v>
          </cell>
          <cell r="CI41">
            <v>0</v>
          </cell>
          <cell r="CJ41">
            <v>0</v>
          </cell>
          <cell r="CK41">
            <v>0</v>
          </cell>
          <cell r="CL41">
            <v>0</v>
          </cell>
        </row>
        <row r="41">
          <cell r="DA41">
            <v>0</v>
          </cell>
          <cell r="DB41">
            <v>0</v>
          </cell>
          <cell r="DC41">
            <v>0</v>
          </cell>
          <cell r="DD41">
            <v>0</v>
          </cell>
          <cell r="DE41">
            <v>0</v>
          </cell>
          <cell r="DF41">
            <v>0</v>
          </cell>
          <cell r="DG41">
            <v>0</v>
          </cell>
          <cell r="DH41">
            <v>0</v>
          </cell>
          <cell r="DI41">
            <v>0</v>
          </cell>
          <cell r="DJ41">
            <v>0</v>
          </cell>
          <cell r="DK41">
            <v>0</v>
          </cell>
          <cell r="DL41">
            <v>0</v>
          </cell>
        </row>
        <row r="42">
          <cell r="A42">
            <v>38</v>
          </cell>
          <cell r="B42" t="str">
            <v>智能运管中心</v>
          </cell>
          <cell r="C42" t="str">
            <v>ZHT2023010900007</v>
          </cell>
          <cell r="D42" t="str">
            <v>隧道全生命管养平台三期开发服务</v>
          </cell>
          <cell r="E42">
            <v>89.87</v>
          </cell>
          <cell r="F42">
            <v>89.87</v>
          </cell>
          <cell r="G42">
            <v>89.87</v>
          </cell>
          <cell r="H42">
            <v>89.87</v>
          </cell>
          <cell r="I42">
            <v>1</v>
          </cell>
          <cell r="J42">
            <v>0.06</v>
          </cell>
        </row>
        <row r="42">
          <cell r="M42" t="str">
            <v>主导</v>
          </cell>
          <cell r="N42" t="str">
            <v>贺一玮团队</v>
          </cell>
          <cell r="O42" t="str">
            <v>何栩</v>
          </cell>
          <cell r="P42" t="str">
            <v>25已完结</v>
          </cell>
        </row>
        <row r="42">
          <cell r="T42">
            <v>89.87</v>
          </cell>
          <cell r="U42">
            <v>0</v>
          </cell>
          <cell r="V42">
            <v>0</v>
          </cell>
        </row>
        <row r="42">
          <cell r="AA42">
            <v>0</v>
          </cell>
          <cell r="AB42">
            <v>0</v>
          </cell>
          <cell r="AC42">
            <v>0</v>
          </cell>
          <cell r="AD42">
            <v>0</v>
          </cell>
          <cell r="AE42">
            <v>0</v>
          </cell>
          <cell r="AF42">
            <v>0</v>
          </cell>
          <cell r="AG42">
            <v>0</v>
          </cell>
          <cell r="AH42">
            <v>0</v>
          </cell>
          <cell r="AI42">
            <v>0</v>
          </cell>
          <cell r="AJ42">
            <v>0</v>
          </cell>
          <cell r="AK42">
            <v>0</v>
          </cell>
          <cell r="AL42">
            <v>0</v>
          </cell>
        </row>
        <row r="42">
          <cell r="AW42">
            <v>89.87</v>
          </cell>
          <cell r="AX42">
            <v>0</v>
          </cell>
          <cell r="AY42">
            <v>0</v>
          </cell>
          <cell r="AZ42">
            <v>0</v>
          </cell>
        </row>
        <row r="42">
          <cell r="BQ42" t="str">
            <v>上海城建城市运营（集团）有限公司</v>
          </cell>
        </row>
        <row r="42">
          <cell r="CA42">
            <v>0</v>
          </cell>
          <cell r="CB42">
            <v>0</v>
          </cell>
          <cell r="CC42">
            <v>0</v>
          </cell>
          <cell r="CD42">
            <v>0</v>
          </cell>
          <cell r="CE42">
            <v>0</v>
          </cell>
          <cell r="CF42">
            <v>0</v>
          </cell>
          <cell r="CG42">
            <v>0</v>
          </cell>
          <cell r="CH42">
            <v>0</v>
          </cell>
          <cell r="CI42">
            <v>0</v>
          </cell>
          <cell r="CJ42">
            <v>0</v>
          </cell>
          <cell r="CK42">
            <v>0</v>
          </cell>
          <cell r="CL42">
            <v>0</v>
          </cell>
        </row>
        <row r="42">
          <cell r="DA42">
            <v>0</v>
          </cell>
          <cell r="DB42">
            <v>0</v>
          </cell>
          <cell r="DC42">
            <v>0</v>
          </cell>
          <cell r="DD42">
            <v>0</v>
          </cell>
          <cell r="DE42">
            <v>0</v>
          </cell>
          <cell r="DF42">
            <v>0</v>
          </cell>
          <cell r="DG42">
            <v>0</v>
          </cell>
          <cell r="DH42">
            <v>0</v>
          </cell>
          <cell r="DI42">
            <v>0</v>
          </cell>
          <cell r="DJ42">
            <v>0</v>
          </cell>
          <cell r="DK42">
            <v>0</v>
          </cell>
          <cell r="DL42">
            <v>0</v>
          </cell>
        </row>
        <row r="43">
          <cell r="A43">
            <v>39</v>
          </cell>
          <cell r="B43" t="str">
            <v>智能运管中心</v>
          </cell>
          <cell r="C43" t="str">
            <v>ZHT2023102500121</v>
          </cell>
          <cell r="D43" t="str">
            <v>绍兴智慧快速路智能路巡系统采购项目合同</v>
          </cell>
          <cell r="E43">
            <v>39.8</v>
          </cell>
          <cell r="F43">
            <v>39.8</v>
          </cell>
          <cell r="G43">
            <v>39.8</v>
          </cell>
          <cell r="H43">
            <v>5.8</v>
          </cell>
          <cell r="I43">
            <v>0.14572864321608</v>
          </cell>
          <cell r="J43">
            <v>0.13</v>
          </cell>
        </row>
        <row r="43">
          <cell r="M43" t="str">
            <v>主导</v>
          </cell>
          <cell r="N43" t="str">
            <v>贺一玮团队</v>
          </cell>
          <cell r="O43" t="str">
            <v>贺一玮</v>
          </cell>
          <cell r="P43" t="str">
            <v>在建</v>
          </cell>
        </row>
        <row r="43">
          <cell r="T43">
            <v>27.86</v>
          </cell>
          <cell r="U43">
            <v>0</v>
          </cell>
          <cell r="V43">
            <v>11.94</v>
          </cell>
        </row>
        <row r="43">
          <cell r="AD43">
            <v>3.98</v>
          </cell>
        </row>
        <row r="43">
          <cell r="AW43">
            <v>27.86</v>
          </cell>
          <cell r="AX43">
            <v>3.98</v>
          </cell>
          <cell r="AY43">
            <v>7.96</v>
          </cell>
          <cell r="AZ43">
            <v>-3.98</v>
          </cell>
        </row>
        <row r="43">
          <cell r="BB43">
            <v>3.98</v>
          </cell>
        </row>
        <row r="43">
          <cell r="BD43">
            <v>3.98</v>
          </cell>
        </row>
        <row r="43">
          <cell r="BQ43" t="str">
            <v>绍兴市智慧快速路运营管理有限公司</v>
          </cell>
        </row>
        <row r="43">
          <cell r="CA43">
            <v>0</v>
          </cell>
          <cell r="CB43">
            <v>0</v>
          </cell>
          <cell r="CC43">
            <v>0</v>
          </cell>
          <cell r="CD43">
            <v>0</v>
          </cell>
          <cell r="CE43">
            <v>0</v>
          </cell>
          <cell r="CF43">
            <v>0</v>
          </cell>
          <cell r="CG43">
            <v>0</v>
          </cell>
          <cell r="CH43">
            <v>0</v>
          </cell>
          <cell r="CI43">
            <v>0</v>
          </cell>
          <cell r="CJ43">
            <v>0</v>
          </cell>
          <cell r="CK43">
            <v>0</v>
          </cell>
          <cell r="CL43">
            <v>0</v>
          </cell>
        </row>
        <row r="43">
          <cell r="DA43">
            <v>0</v>
          </cell>
          <cell r="DB43">
            <v>0</v>
          </cell>
          <cell r="DC43">
            <v>3.98</v>
          </cell>
          <cell r="DD43">
            <v>0</v>
          </cell>
          <cell r="DE43">
            <v>0</v>
          </cell>
          <cell r="DF43">
            <v>0</v>
          </cell>
          <cell r="DG43">
            <v>0</v>
          </cell>
          <cell r="DH43">
            <v>0</v>
          </cell>
          <cell r="DI43">
            <v>0</v>
          </cell>
          <cell r="DJ43">
            <v>0</v>
          </cell>
          <cell r="DK43">
            <v>0</v>
          </cell>
          <cell r="DL43">
            <v>0</v>
          </cell>
        </row>
        <row r="44">
          <cell r="A44">
            <v>40</v>
          </cell>
          <cell r="B44" t="str">
            <v>智能运管中心</v>
          </cell>
          <cell r="C44" t="str">
            <v>ZHT2023091100092</v>
          </cell>
          <cell r="D44" t="str">
            <v>G15（嘉浏段）智慧高速大屏集成管理技术服务</v>
          </cell>
          <cell r="E44">
            <v>25.6</v>
          </cell>
          <cell r="F44">
            <v>25.6</v>
          </cell>
          <cell r="G44">
            <v>25.6</v>
          </cell>
          <cell r="H44">
            <v>22.6</v>
          </cell>
          <cell r="I44">
            <v>0.8828125</v>
          </cell>
          <cell r="J44">
            <v>0.06</v>
          </cell>
        </row>
        <row r="44">
          <cell r="M44" t="str">
            <v>主导</v>
          </cell>
          <cell r="N44" t="str">
            <v>邱枫团队</v>
          </cell>
          <cell r="O44" t="str">
            <v>高建勇</v>
          </cell>
          <cell r="P44" t="str">
            <v>在建</v>
          </cell>
        </row>
        <row r="44">
          <cell r="T44">
            <v>24.32</v>
          </cell>
          <cell r="U44">
            <v>0</v>
          </cell>
          <cell r="V44">
            <v>1.28</v>
          </cell>
        </row>
        <row r="44">
          <cell r="AW44">
            <v>24.32</v>
          </cell>
          <cell r="AX44">
            <v>0</v>
          </cell>
          <cell r="AY44">
            <v>1.28</v>
          </cell>
          <cell r="AZ44">
            <v>0</v>
          </cell>
        </row>
        <row r="44">
          <cell r="BQ44" t="str">
            <v>上海城建智慧城市运营管理有限公司</v>
          </cell>
        </row>
        <row r="44">
          <cell r="CA44">
            <v>0</v>
          </cell>
          <cell r="CB44">
            <v>0</v>
          </cell>
          <cell r="CC44">
            <v>0</v>
          </cell>
          <cell r="CD44">
            <v>0</v>
          </cell>
          <cell r="CE44">
            <v>0</v>
          </cell>
          <cell r="CF44">
            <v>0</v>
          </cell>
          <cell r="CG44">
            <v>0</v>
          </cell>
          <cell r="CH44">
            <v>0</v>
          </cell>
          <cell r="CI44">
            <v>0</v>
          </cell>
          <cell r="CJ44">
            <v>0</v>
          </cell>
          <cell r="CK44">
            <v>0</v>
          </cell>
          <cell r="CL44">
            <v>0</v>
          </cell>
        </row>
        <row r="44">
          <cell r="DA44">
            <v>0</v>
          </cell>
          <cell r="DB44">
            <v>0</v>
          </cell>
          <cell r="DC44">
            <v>0</v>
          </cell>
          <cell r="DD44">
            <v>0</v>
          </cell>
          <cell r="DE44">
            <v>0</v>
          </cell>
          <cell r="DF44">
            <v>0</v>
          </cell>
          <cell r="DG44">
            <v>0</v>
          </cell>
          <cell r="DH44">
            <v>0</v>
          </cell>
          <cell r="DI44">
            <v>0</v>
          </cell>
          <cell r="DJ44">
            <v>0</v>
          </cell>
          <cell r="DK44">
            <v>0</v>
          </cell>
          <cell r="DL44">
            <v>0</v>
          </cell>
        </row>
        <row r="45">
          <cell r="A45">
            <v>41</v>
          </cell>
          <cell r="B45" t="str">
            <v>智能运管中心</v>
          </cell>
          <cell r="C45" t="str">
            <v>ZHT2023062800056</v>
          </cell>
          <cell r="D45" t="str">
            <v>北接线智慧高速建设（二期）项目合同协议书</v>
          </cell>
          <cell r="E45">
            <v>570</v>
          </cell>
          <cell r="F45">
            <v>546.06</v>
          </cell>
          <cell r="G45">
            <v>546.06</v>
          </cell>
          <cell r="H45">
            <v>426.06</v>
          </cell>
          <cell r="I45">
            <v>0.780243929238545</v>
          </cell>
          <cell r="J45">
            <v>0.06</v>
          </cell>
        </row>
        <row r="45">
          <cell r="M45" t="str">
            <v>主导</v>
          </cell>
          <cell r="N45" t="str">
            <v>贺一玮团队</v>
          </cell>
          <cell r="O45" t="str">
            <v>刘逸凡</v>
          </cell>
          <cell r="P45" t="str">
            <v>在建</v>
          </cell>
        </row>
        <row r="45">
          <cell r="T45">
            <v>513</v>
          </cell>
          <cell r="U45">
            <v>0</v>
          </cell>
          <cell r="V45">
            <v>57</v>
          </cell>
        </row>
        <row r="45">
          <cell r="AW45">
            <v>399</v>
          </cell>
          <cell r="AX45">
            <v>0</v>
          </cell>
          <cell r="AY45">
            <v>171</v>
          </cell>
          <cell r="AZ45">
            <v>114</v>
          </cell>
        </row>
        <row r="45">
          <cell r="BE45">
            <v>57</v>
          </cell>
        </row>
        <row r="45">
          <cell r="BQ45" t="str">
            <v>嘉兴市杭州湾大桥投资开发有限责任公司</v>
          </cell>
        </row>
        <row r="45">
          <cell r="CA45">
            <v>0</v>
          </cell>
          <cell r="CB45">
            <v>0</v>
          </cell>
          <cell r="CC45">
            <v>0</v>
          </cell>
          <cell r="CD45">
            <v>0</v>
          </cell>
          <cell r="CE45">
            <v>0</v>
          </cell>
          <cell r="CF45">
            <v>0</v>
          </cell>
          <cell r="CG45">
            <v>0</v>
          </cell>
          <cell r="CH45">
            <v>0</v>
          </cell>
          <cell r="CI45">
            <v>0</v>
          </cell>
          <cell r="CJ45">
            <v>0</v>
          </cell>
          <cell r="CK45">
            <v>0</v>
          </cell>
          <cell r="CL45">
            <v>0</v>
          </cell>
        </row>
        <row r="45">
          <cell r="DA45">
            <v>0</v>
          </cell>
          <cell r="DB45">
            <v>0</v>
          </cell>
          <cell r="DC45">
            <v>0</v>
          </cell>
          <cell r="DD45">
            <v>0</v>
          </cell>
          <cell r="DE45">
            <v>0</v>
          </cell>
          <cell r="DF45">
            <v>0</v>
          </cell>
          <cell r="DG45">
            <v>0</v>
          </cell>
          <cell r="DH45">
            <v>0</v>
          </cell>
          <cell r="DI45">
            <v>0</v>
          </cell>
          <cell r="DJ45">
            <v>0</v>
          </cell>
          <cell r="DK45">
            <v>0</v>
          </cell>
          <cell r="DL45">
            <v>0</v>
          </cell>
        </row>
        <row r="46">
          <cell r="A46">
            <v>42</v>
          </cell>
          <cell r="B46" t="str">
            <v>智能运管中心</v>
          </cell>
          <cell r="C46" t="str">
            <v>ZHT2023110100131</v>
          </cell>
          <cell r="D46" t="str">
            <v>城市区块数字化管理模式的研究（数字化管理系统）</v>
          </cell>
          <cell r="E46">
            <v>23</v>
          </cell>
          <cell r="F46">
            <v>23</v>
          </cell>
          <cell r="G46">
            <v>23</v>
          </cell>
          <cell r="H46">
            <v>23</v>
          </cell>
          <cell r="I46">
            <v>1</v>
          </cell>
          <cell r="J46">
            <v>0.06</v>
          </cell>
        </row>
        <row r="46">
          <cell r="M46" t="str">
            <v>主导</v>
          </cell>
          <cell r="N46" t="str">
            <v>贺一玮团队</v>
          </cell>
          <cell r="O46" t="str">
            <v>贺一玮</v>
          </cell>
          <cell r="P46" t="str">
            <v>25已完结</v>
          </cell>
        </row>
        <row r="46">
          <cell r="T46">
            <v>23</v>
          </cell>
          <cell r="U46">
            <v>0</v>
          </cell>
          <cell r="V46">
            <v>0</v>
          </cell>
        </row>
        <row r="46">
          <cell r="AA46">
            <v>0</v>
          </cell>
          <cell r="AB46">
            <v>0</v>
          </cell>
          <cell r="AC46">
            <v>0</v>
          </cell>
          <cell r="AD46">
            <v>0</v>
          </cell>
          <cell r="AE46">
            <v>0</v>
          </cell>
          <cell r="AF46">
            <v>0</v>
          </cell>
          <cell r="AG46">
            <v>0</v>
          </cell>
          <cell r="AH46">
            <v>0</v>
          </cell>
          <cell r="AI46">
            <v>0</v>
          </cell>
          <cell r="AJ46">
            <v>0</v>
          </cell>
          <cell r="AK46">
            <v>0</v>
          </cell>
          <cell r="AL46">
            <v>0</v>
          </cell>
        </row>
        <row r="46">
          <cell r="AW46">
            <v>6.9</v>
          </cell>
          <cell r="AX46">
            <v>14.95</v>
          </cell>
          <cell r="AY46">
            <v>1.15</v>
          </cell>
          <cell r="AZ46">
            <v>1.15</v>
          </cell>
          <cell r="BA46">
            <v>6.9</v>
          </cell>
          <cell r="BB46">
            <v>8.05</v>
          </cell>
        </row>
        <row r="46">
          <cell r="BQ46" t="str">
            <v>上海城建养护管理有限公司</v>
          </cell>
        </row>
        <row r="46">
          <cell r="CA46">
            <v>0</v>
          </cell>
          <cell r="CB46">
            <v>0</v>
          </cell>
          <cell r="CC46">
            <v>0</v>
          </cell>
          <cell r="CD46">
            <v>0</v>
          </cell>
          <cell r="CE46">
            <v>0</v>
          </cell>
          <cell r="CF46">
            <v>0</v>
          </cell>
          <cell r="CG46">
            <v>0</v>
          </cell>
          <cell r="CH46">
            <v>0</v>
          </cell>
          <cell r="CI46">
            <v>0</v>
          </cell>
          <cell r="CJ46">
            <v>0</v>
          </cell>
          <cell r="CK46">
            <v>0</v>
          </cell>
          <cell r="CL46">
            <v>0</v>
          </cell>
        </row>
        <row r="46">
          <cell r="DA46">
            <v>6.9</v>
          </cell>
          <cell r="DB46">
            <v>8.05</v>
          </cell>
          <cell r="DC46">
            <v>0</v>
          </cell>
          <cell r="DD46">
            <v>0</v>
          </cell>
          <cell r="DE46">
            <v>0</v>
          </cell>
          <cell r="DF46">
            <v>0</v>
          </cell>
          <cell r="DG46">
            <v>0</v>
          </cell>
          <cell r="DH46">
            <v>0</v>
          </cell>
          <cell r="DI46">
            <v>0</v>
          </cell>
          <cell r="DJ46">
            <v>0</v>
          </cell>
          <cell r="DK46">
            <v>0</v>
          </cell>
          <cell r="DL46">
            <v>0</v>
          </cell>
        </row>
        <row r="47">
          <cell r="A47">
            <v>43</v>
          </cell>
          <cell r="B47" t="str">
            <v>智能运管中心</v>
          </cell>
          <cell r="C47" t="str">
            <v>ZHT2023121400159</v>
          </cell>
          <cell r="D47" t="str">
            <v>慢速车数据服务平台开发项目</v>
          </cell>
          <cell r="E47">
            <v>34.8</v>
          </cell>
          <cell r="F47">
            <v>34.8</v>
          </cell>
          <cell r="G47">
            <v>34.8</v>
          </cell>
          <cell r="H47">
            <v>19.608</v>
          </cell>
          <cell r="I47">
            <v>0.563448275862069</v>
          </cell>
          <cell r="J47">
            <v>0.06</v>
          </cell>
        </row>
        <row r="47">
          <cell r="M47" t="str">
            <v>主导</v>
          </cell>
          <cell r="N47" t="str">
            <v>贺一玮团队</v>
          </cell>
          <cell r="O47" t="str">
            <v>贺一玮</v>
          </cell>
          <cell r="P47" t="str">
            <v>在建</v>
          </cell>
        </row>
        <row r="47">
          <cell r="T47">
            <v>33.06</v>
          </cell>
          <cell r="U47">
            <v>0</v>
          </cell>
          <cell r="V47">
            <v>1.73999999999999</v>
          </cell>
        </row>
        <row r="47">
          <cell r="AG47">
            <v>1.74</v>
          </cell>
        </row>
        <row r="47">
          <cell r="AW47">
            <v>33.06</v>
          </cell>
          <cell r="AX47">
            <v>0</v>
          </cell>
          <cell r="AY47">
            <v>1.73999999999999</v>
          </cell>
          <cell r="AZ47">
            <v>0</v>
          </cell>
        </row>
        <row r="47">
          <cell r="BQ47" t="str">
            <v>上海城建城市运营（集团）有限公司</v>
          </cell>
        </row>
        <row r="47">
          <cell r="CA47">
            <v>0</v>
          </cell>
          <cell r="CB47">
            <v>0</v>
          </cell>
          <cell r="CC47">
            <v>0</v>
          </cell>
          <cell r="CD47">
            <v>0</v>
          </cell>
          <cell r="CE47">
            <v>0</v>
          </cell>
          <cell r="CF47">
            <v>0</v>
          </cell>
          <cell r="CG47">
            <v>0</v>
          </cell>
          <cell r="CH47">
            <v>0</v>
          </cell>
          <cell r="CI47">
            <v>0</v>
          </cell>
          <cell r="CJ47">
            <v>0</v>
          </cell>
          <cell r="CK47">
            <v>0</v>
          </cell>
          <cell r="CL47">
            <v>0</v>
          </cell>
        </row>
        <row r="47">
          <cell r="DA47">
            <v>0</v>
          </cell>
          <cell r="DB47">
            <v>0</v>
          </cell>
          <cell r="DC47">
            <v>0</v>
          </cell>
          <cell r="DD47">
            <v>0</v>
          </cell>
          <cell r="DE47">
            <v>0</v>
          </cell>
          <cell r="DF47">
            <v>0</v>
          </cell>
          <cell r="DG47">
            <v>0</v>
          </cell>
          <cell r="DH47">
            <v>0</v>
          </cell>
          <cell r="DI47">
            <v>0</v>
          </cell>
          <cell r="DJ47">
            <v>0</v>
          </cell>
          <cell r="DK47">
            <v>0</v>
          </cell>
          <cell r="DL47">
            <v>0</v>
          </cell>
        </row>
        <row r="48">
          <cell r="A48">
            <v>44</v>
          </cell>
          <cell r="B48" t="str">
            <v>智能运管中心</v>
          </cell>
          <cell r="C48" t="str">
            <v>ZHT2023121100152</v>
          </cell>
          <cell r="D48" t="str">
            <v>2023年城市基础设施综合运营大屏技术开发合同</v>
          </cell>
          <cell r="E48">
            <v>88.821</v>
          </cell>
          <cell r="F48">
            <v>88.821</v>
          </cell>
          <cell r="G48">
            <v>88.821</v>
          </cell>
          <cell r="H48">
            <v>22.821</v>
          </cell>
          <cell r="I48">
            <v>0.256932482183267</v>
          </cell>
          <cell r="J48">
            <v>0.06</v>
          </cell>
        </row>
        <row r="48">
          <cell r="M48" t="str">
            <v>主导</v>
          </cell>
          <cell r="N48" t="str">
            <v>贺一玮团队</v>
          </cell>
          <cell r="O48" t="str">
            <v>贺一玮</v>
          </cell>
          <cell r="P48" t="str">
            <v>25已完结</v>
          </cell>
        </row>
        <row r="48">
          <cell r="T48">
            <v>88.821</v>
          </cell>
          <cell r="U48">
            <v>0</v>
          </cell>
          <cell r="V48">
            <v>0</v>
          </cell>
        </row>
        <row r="48">
          <cell r="AA48">
            <v>0</v>
          </cell>
          <cell r="AB48">
            <v>0</v>
          </cell>
          <cell r="AC48">
            <v>0</v>
          </cell>
          <cell r="AD48">
            <v>0</v>
          </cell>
          <cell r="AE48">
            <v>0</v>
          </cell>
          <cell r="AF48">
            <v>0</v>
          </cell>
          <cell r="AG48">
            <v>0</v>
          </cell>
          <cell r="AH48">
            <v>0</v>
          </cell>
          <cell r="AI48">
            <v>0</v>
          </cell>
          <cell r="AJ48">
            <v>0</v>
          </cell>
          <cell r="AK48">
            <v>0</v>
          </cell>
          <cell r="AL48">
            <v>0</v>
          </cell>
        </row>
        <row r="48">
          <cell r="AW48">
            <v>84.37995</v>
          </cell>
          <cell r="AX48">
            <v>4.44105</v>
          </cell>
          <cell r="AY48">
            <v>0</v>
          </cell>
          <cell r="AZ48">
            <v>0</v>
          </cell>
        </row>
        <row r="48">
          <cell r="BB48">
            <v>4.44105</v>
          </cell>
        </row>
        <row r="48">
          <cell r="BQ48" t="str">
            <v>上海城建智慧城市运营管理有限公司</v>
          </cell>
        </row>
        <row r="48">
          <cell r="CA48">
            <v>0</v>
          </cell>
          <cell r="CB48">
            <v>0</v>
          </cell>
          <cell r="CC48">
            <v>0</v>
          </cell>
          <cell r="CD48">
            <v>0</v>
          </cell>
          <cell r="CE48">
            <v>0</v>
          </cell>
          <cell r="CF48">
            <v>0</v>
          </cell>
          <cell r="CG48">
            <v>0</v>
          </cell>
          <cell r="CH48">
            <v>0</v>
          </cell>
          <cell r="CI48">
            <v>0</v>
          </cell>
          <cell r="CJ48">
            <v>0</v>
          </cell>
          <cell r="CK48">
            <v>0</v>
          </cell>
          <cell r="CL48">
            <v>0</v>
          </cell>
        </row>
        <row r="48">
          <cell r="DA48">
            <v>0</v>
          </cell>
          <cell r="DB48">
            <v>4.44105</v>
          </cell>
          <cell r="DC48">
            <v>0</v>
          </cell>
          <cell r="DD48">
            <v>0</v>
          </cell>
          <cell r="DE48">
            <v>0</v>
          </cell>
          <cell r="DF48">
            <v>0</v>
          </cell>
          <cell r="DG48">
            <v>0</v>
          </cell>
          <cell r="DH48">
            <v>0</v>
          </cell>
          <cell r="DI48">
            <v>0</v>
          </cell>
          <cell r="DJ48">
            <v>0</v>
          </cell>
          <cell r="DK48">
            <v>0</v>
          </cell>
          <cell r="DL48">
            <v>0</v>
          </cell>
        </row>
        <row r="49">
          <cell r="A49">
            <v>45</v>
          </cell>
          <cell r="B49" t="str">
            <v>智能运管中心</v>
          </cell>
          <cell r="C49" t="str">
            <v>ZHT2023121100153</v>
          </cell>
          <cell r="D49" t="str">
            <v>2023年城市基础设施基础及业务数据服务技术服务合同</v>
          </cell>
          <cell r="E49">
            <v>47.889</v>
          </cell>
          <cell r="F49">
            <v>47.889</v>
          </cell>
          <cell r="G49">
            <v>47.889</v>
          </cell>
          <cell r="H49">
            <v>32.889</v>
          </cell>
          <cell r="I49">
            <v>0.686775668733947</v>
          </cell>
          <cell r="J49">
            <v>0.06</v>
          </cell>
        </row>
        <row r="49">
          <cell r="M49" t="str">
            <v>主导</v>
          </cell>
          <cell r="N49" t="str">
            <v>贺一玮团队</v>
          </cell>
          <cell r="O49" t="str">
            <v>贺一玮</v>
          </cell>
          <cell r="P49" t="str">
            <v>25已完结</v>
          </cell>
        </row>
        <row r="49">
          <cell r="T49">
            <v>47.889</v>
          </cell>
          <cell r="U49">
            <v>0</v>
          </cell>
          <cell r="V49">
            <v>0</v>
          </cell>
        </row>
        <row r="49">
          <cell r="AA49">
            <v>0</v>
          </cell>
          <cell r="AB49">
            <v>0</v>
          </cell>
          <cell r="AC49">
            <v>0</v>
          </cell>
          <cell r="AD49">
            <v>0</v>
          </cell>
          <cell r="AE49">
            <v>0</v>
          </cell>
          <cell r="AF49">
            <v>0</v>
          </cell>
          <cell r="AG49">
            <v>0</v>
          </cell>
          <cell r="AH49">
            <v>0</v>
          </cell>
          <cell r="AI49">
            <v>0</v>
          </cell>
          <cell r="AJ49">
            <v>0</v>
          </cell>
          <cell r="AK49">
            <v>0</v>
          </cell>
          <cell r="AL49">
            <v>0</v>
          </cell>
        </row>
        <row r="49">
          <cell r="AW49">
            <v>45.49455</v>
          </cell>
          <cell r="AX49">
            <v>2.39445</v>
          </cell>
          <cell r="AY49">
            <v>6.21724893790088e-15</v>
          </cell>
          <cell r="AZ49">
            <v>6.21724893790088e-15</v>
          </cell>
        </row>
        <row r="49">
          <cell r="BB49">
            <v>2.39445</v>
          </cell>
        </row>
        <row r="49">
          <cell r="BQ49" t="str">
            <v>上海城建智慧城市运营管理有限公司</v>
          </cell>
        </row>
        <row r="49">
          <cell r="CA49">
            <v>0</v>
          </cell>
          <cell r="CB49">
            <v>0</v>
          </cell>
          <cell r="CC49">
            <v>0</v>
          </cell>
          <cell r="CD49">
            <v>0</v>
          </cell>
          <cell r="CE49">
            <v>0</v>
          </cell>
          <cell r="CF49">
            <v>0</v>
          </cell>
          <cell r="CG49">
            <v>0</v>
          </cell>
          <cell r="CH49">
            <v>0</v>
          </cell>
          <cell r="CI49">
            <v>0</v>
          </cell>
          <cell r="CJ49">
            <v>0</v>
          </cell>
          <cell r="CK49">
            <v>0</v>
          </cell>
          <cell r="CL49">
            <v>0</v>
          </cell>
        </row>
        <row r="49">
          <cell r="DA49">
            <v>0</v>
          </cell>
          <cell r="DB49">
            <v>2.39445</v>
          </cell>
          <cell r="DC49">
            <v>0</v>
          </cell>
          <cell r="DD49">
            <v>0</v>
          </cell>
          <cell r="DE49">
            <v>0</v>
          </cell>
          <cell r="DF49">
            <v>0</v>
          </cell>
          <cell r="DG49">
            <v>0</v>
          </cell>
          <cell r="DH49">
            <v>0</v>
          </cell>
          <cell r="DI49">
            <v>0</v>
          </cell>
          <cell r="DJ49">
            <v>0</v>
          </cell>
          <cell r="DK49">
            <v>0</v>
          </cell>
          <cell r="DL49">
            <v>0</v>
          </cell>
        </row>
        <row r="50">
          <cell r="A50">
            <v>46</v>
          </cell>
          <cell r="B50" t="str">
            <v>智能运管中心</v>
          </cell>
          <cell r="C50" t="str">
            <v>ZHT2023121100154</v>
          </cell>
          <cell r="D50" t="str">
            <v>2023年城市基础设施车辆、应急及测绘管理功能技术开发合同</v>
          </cell>
          <cell r="E50">
            <v>74.826</v>
          </cell>
          <cell r="F50">
            <v>74.826</v>
          </cell>
          <cell r="G50">
            <v>74.826</v>
          </cell>
          <cell r="H50">
            <v>44.826</v>
          </cell>
          <cell r="I50">
            <v>0.599069842033518</v>
          </cell>
          <cell r="J50">
            <v>0.06</v>
          </cell>
        </row>
        <row r="50">
          <cell r="M50" t="str">
            <v>主导</v>
          </cell>
          <cell r="N50" t="str">
            <v>贺一玮团队</v>
          </cell>
          <cell r="O50" t="str">
            <v>贺一玮</v>
          </cell>
          <cell r="P50" t="str">
            <v>25已完结</v>
          </cell>
        </row>
        <row r="50">
          <cell r="T50">
            <v>74.826</v>
          </cell>
          <cell r="U50">
            <v>0</v>
          </cell>
          <cell r="V50">
            <v>0</v>
          </cell>
        </row>
        <row r="50">
          <cell r="AA50">
            <v>0</v>
          </cell>
          <cell r="AB50">
            <v>0</v>
          </cell>
          <cell r="AC50">
            <v>0</v>
          </cell>
          <cell r="AD50">
            <v>0</v>
          </cell>
          <cell r="AE50">
            <v>0</v>
          </cell>
          <cell r="AF50">
            <v>0</v>
          </cell>
          <cell r="AG50">
            <v>0</v>
          </cell>
          <cell r="AH50">
            <v>0</v>
          </cell>
          <cell r="AI50">
            <v>0</v>
          </cell>
          <cell r="AJ50">
            <v>0</v>
          </cell>
          <cell r="AK50">
            <v>0</v>
          </cell>
          <cell r="AL50">
            <v>0</v>
          </cell>
        </row>
        <row r="50">
          <cell r="AW50">
            <v>71.0847</v>
          </cell>
          <cell r="AX50">
            <v>3.7413</v>
          </cell>
          <cell r="AY50">
            <v>-4.44089209850063e-15</v>
          </cell>
          <cell r="AZ50">
            <v>-4.44089209850063e-15</v>
          </cell>
        </row>
        <row r="50">
          <cell r="BB50">
            <v>3.7413</v>
          </cell>
        </row>
        <row r="50">
          <cell r="BQ50" t="str">
            <v>上海城建智慧城市运营管理有限公司</v>
          </cell>
        </row>
        <row r="50">
          <cell r="CA50">
            <v>0</v>
          </cell>
          <cell r="CB50">
            <v>0</v>
          </cell>
          <cell r="CC50">
            <v>0</v>
          </cell>
          <cell r="CD50">
            <v>0</v>
          </cell>
          <cell r="CE50">
            <v>0</v>
          </cell>
          <cell r="CF50">
            <v>0</v>
          </cell>
          <cell r="CG50">
            <v>0</v>
          </cell>
          <cell r="CH50">
            <v>0</v>
          </cell>
          <cell r="CI50">
            <v>0</v>
          </cell>
          <cell r="CJ50">
            <v>0</v>
          </cell>
          <cell r="CK50">
            <v>0</v>
          </cell>
          <cell r="CL50">
            <v>0</v>
          </cell>
        </row>
        <row r="50">
          <cell r="DA50">
            <v>0</v>
          </cell>
          <cell r="DB50">
            <v>3.7413</v>
          </cell>
          <cell r="DC50">
            <v>0</v>
          </cell>
          <cell r="DD50">
            <v>0</v>
          </cell>
          <cell r="DE50">
            <v>0</v>
          </cell>
          <cell r="DF50">
            <v>0</v>
          </cell>
          <cell r="DG50">
            <v>0</v>
          </cell>
          <cell r="DH50">
            <v>0</v>
          </cell>
          <cell r="DI50">
            <v>0</v>
          </cell>
          <cell r="DJ50">
            <v>0</v>
          </cell>
          <cell r="DK50">
            <v>0</v>
          </cell>
          <cell r="DL50">
            <v>0</v>
          </cell>
        </row>
        <row r="51">
          <cell r="A51">
            <v>47</v>
          </cell>
          <cell r="B51" t="str">
            <v>智能运管中心</v>
          </cell>
          <cell r="C51" t="str">
            <v>ZHT2023121100155</v>
          </cell>
          <cell r="D51" t="str">
            <v>2023年城市基础设施智慧运管平台功能提升技术开发合同</v>
          </cell>
          <cell r="E51">
            <v>71.064</v>
          </cell>
          <cell r="F51">
            <v>71.064</v>
          </cell>
          <cell r="G51">
            <v>71.064</v>
          </cell>
          <cell r="H51">
            <v>41.064</v>
          </cell>
          <cell r="I51">
            <v>0.577845322526174</v>
          </cell>
          <cell r="J51">
            <v>0.06</v>
          </cell>
        </row>
        <row r="51">
          <cell r="M51" t="str">
            <v>主导</v>
          </cell>
          <cell r="N51" t="str">
            <v>贺一玮团队</v>
          </cell>
          <cell r="O51" t="str">
            <v>贺一玮</v>
          </cell>
          <cell r="P51" t="str">
            <v>25已完结</v>
          </cell>
        </row>
        <row r="51">
          <cell r="T51">
            <v>71.064</v>
          </cell>
          <cell r="U51">
            <v>0</v>
          </cell>
          <cell r="V51">
            <v>0</v>
          </cell>
        </row>
        <row r="51">
          <cell r="AA51">
            <v>0</v>
          </cell>
          <cell r="AB51">
            <v>0</v>
          </cell>
          <cell r="AC51">
            <v>0</v>
          </cell>
          <cell r="AD51">
            <v>0</v>
          </cell>
          <cell r="AE51">
            <v>0</v>
          </cell>
          <cell r="AF51">
            <v>0</v>
          </cell>
          <cell r="AG51">
            <v>0</v>
          </cell>
          <cell r="AH51">
            <v>0</v>
          </cell>
          <cell r="AI51">
            <v>0</v>
          </cell>
          <cell r="AJ51">
            <v>0</v>
          </cell>
          <cell r="AK51">
            <v>0</v>
          </cell>
          <cell r="AL51">
            <v>0</v>
          </cell>
        </row>
        <row r="51">
          <cell r="AW51">
            <v>67.5108</v>
          </cell>
          <cell r="AX51">
            <v>3.5532</v>
          </cell>
          <cell r="AY51">
            <v>-1.02140518265514e-14</v>
          </cell>
          <cell r="AZ51">
            <v>-1.02140518265514e-14</v>
          </cell>
        </row>
        <row r="51">
          <cell r="BB51">
            <v>3.5532</v>
          </cell>
        </row>
        <row r="51">
          <cell r="BQ51" t="str">
            <v>上海城建智慧城市运营管理有限公司</v>
          </cell>
        </row>
        <row r="51">
          <cell r="CA51">
            <v>0</v>
          </cell>
          <cell r="CB51">
            <v>0</v>
          </cell>
          <cell r="CC51">
            <v>0</v>
          </cell>
          <cell r="CD51">
            <v>0</v>
          </cell>
          <cell r="CE51">
            <v>0</v>
          </cell>
          <cell r="CF51">
            <v>0</v>
          </cell>
          <cell r="CG51">
            <v>0</v>
          </cell>
          <cell r="CH51">
            <v>0</v>
          </cell>
          <cell r="CI51">
            <v>0</v>
          </cell>
          <cell r="CJ51">
            <v>0</v>
          </cell>
          <cell r="CK51">
            <v>0</v>
          </cell>
          <cell r="CL51">
            <v>0</v>
          </cell>
        </row>
        <row r="51">
          <cell r="DA51">
            <v>0</v>
          </cell>
          <cell r="DB51">
            <v>3.5532</v>
          </cell>
          <cell r="DC51">
            <v>0</v>
          </cell>
          <cell r="DD51">
            <v>0</v>
          </cell>
          <cell r="DE51">
            <v>0</v>
          </cell>
          <cell r="DF51">
            <v>0</v>
          </cell>
          <cell r="DG51">
            <v>0</v>
          </cell>
          <cell r="DH51">
            <v>0</v>
          </cell>
          <cell r="DI51">
            <v>0</v>
          </cell>
          <cell r="DJ51">
            <v>0</v>
          </cell>
          <cell r="DK51">
            <v>0</v>
          </cell>
          <cell r="DL51">
            <v>0</v>
          </cell>
        </row>
        <row r="52">
          <cell r="A52">
            <v>48</v>
          </cell>
          <cell r="B52" t="str">
            <v>智能运管中心</v>
          </cell>
          <cell r="C52" t="str">
            <v>ZHT2023121300157</v>
          </cell>
          <cell r="D52" t="str">
            <v>隧道全生命管养大屏功能二期项目</v>
          </cell>
          <cell r="E52">
            <v>75</v>
          </cell>
          <cell r="F52">
            <v>75</v>
          </cell>
          <cell r="G52">
            <v>75</v>
          </cell>
          <cell r="H52">
            <v>25</v>
          </cell>
          <cell r="I52">
            <v>0.333333333333333</v>
          </cell>
          <cell r="J52">
            <v>0.06</v>
          </cell>
        </row>
        <row r="52">
          <cell r="M52" t="str">
            <v>主导</v>
          </cell>
          <cell r="N52" t="str">
            <v>贺一玮团队</v>
          </cell>
          <cell r="O52" t="str">
            <v>何栩</v>
          </cell>
          <cell r="P52" t="str">
            <v>25已完结</v>
          </cell>
        </row>
        <row r="52">
          <cell r="T52">
            <v>75</v>
          </cell>
          <cell r="U52">
            <v>0</v>
          </cell>
          <cell r="V52">
            <v>0</v>
          </cell>
        </row>
        <row r="52">
          <cell r="AA52">
            <v>0</v>
          </cell>
          <cell r="AB52">
            <v>0</v>
          </cell>
          <cell r="AC52">
            <v>0</v>
          </cell>
          <cell r="AD52">
            <v>0</v>
          </cell>
          <cell r="AE52">
            <v>0</v>
          </cell>
          <cell r="AF52">
            <v>0</v>
          </cell>
          <cell r="AG52">
            <v>0</v>
          </cell>
          <cell r="AH52">
            <v>0</v>
          </cell>
          <cell r="AI52">
            <v>0</v>
          </cell>
          <cell r="AJ52">
            <v>0</v>
          </cell>
          <cell r="AK52">
            <v>0</v>
          </cell>
          <cell r="AL52">
            <v>0</v>
          </cell>
        </row>
        <row r="52">
          <cell r="AW52">
            <v>71.25</v>
          </cell>
          <cell r="AX52">
            <v>3.75</v>
          </cell>
          <cell r="AY52">
            <v>0</v>
          </cell>
          <cell r="AZ52">
            <v>0</v>
          </cell>
        </row>
        <row r="52">
          <cell r="BB52">
            <v>3.75</v>
          </cell>
        </row>
        <row r="52">
          <cell r="BQ52" t="str">
            <v>上海城建智慧城市运营管理有限公司</v>
          </cell>
        </row>
        <row r="52">
          <cell r="CA52">
            <v>0</v>
          </cell>
          <cell r="CB52">
            <v>0</v>
          </cell>
          <cell r="CC52">
            <v>0</v>
          </cell>
          <cell r="CD52">
            <v>0</v>
          </cell>
          <cell r="CE52">
            <v>0</v>
          </cell>
          <cell r="CF52">
            <v>0</v>
          </cell>
          <cell r="CG52">
            <v>0</v>
          </cell>
          <cell r="CH52">
            <v>0</v>
          </cell>
          <cell r="CI52">
            <v>0</v>
          </cell>
          <cell r="CJ52">
            <v>0</v>
          </cell>
          <cell r="CK52">
            <v>0</v>
          </cell>
          <cell r="CL52">
            <v>0</v>
          </cell>
        </row>
        <row r="52">
          <cell r="DA52">
            <v>0</v>
          </cell>
          <cell r="DB52">
            <v>3.75</v>
          </cell>
          <cell r="DC52">
            <v>0</v>
          </cell>
          <cell r="DD52">
            <v>0</v>
          </cell>
          <cell r="DE52">
            <v>0</v>
          </cell>
          <cell r="DF52">
            <v>0</v>
          </cell>
          <cell r="DG52">
            <v>0</v>
          </cell>
          <cell r="DH52">
            <v>0</v>
          </cell>
          <cell r="DI52">
            <v>0</v>
          </cell>
          <cell r="DJ52">
            <v>0</v>
          </cell>
          <cell r="DK52">
            <v>0</v>
          </cell>
          <cell r="DL52">
            <v>0</v>
          </cell>
        </row>
        <row r="53">
          <cell r="A53">
            <v>49</v>
          </cell>
          <cell r="B53" t="str">
            <v>智能运管中心</v>
          </cell>
          <cell r="C53" t="str">
            <v>ZHT2023111000133</v>
          </cell>
          <cell r="D53" t="str">
            <v>春申湖快速路智慧运维管理平台服务(二期)</v>
          </cell>
          <cell r="E53">
            <v>30.78</v>
          </cell>
          <cell r="F53">
            <v>30.78</v>
          </cell>
          <cell r="G53">
            <v>30.78</v>
          </cell>
          <cell r="H53">
            <v>30.78</v>
          </cell>
          <cell r="I53">
            <v>1</v>
          </cell>
          <cell r="J53">
            <v>0.06</v>
          </cell>
        </row>
        <row r="53">
          <cell r="M53" t="str">
            <v>主导</v>
          </cell>
          <cell r="N53" t="str">
            <v>邱枫团队</v>
          </cell>
          <cell r="O53" t="str">
            <v>邱枫</v>
          </cell>
          <cell r="P53" t="str">
            <v>在建</v>
          </cell>
        </row>
        <row r="53">
          <cell r="T53">
            <v>29.241</v>
          </cell>
          <cell r="U53">
            <v>0</v>
          </cell>
          <cell r="V53">
            <v>1.539</v>
          </cell>
        </row>
        <row r="53">
          <cell r="AW53">
            <v>0</v>
          </cell>
          <cell r="AX53">
            <v>0</v>
          </cell>
          <cell r="AY53">
            <v>30.78</v>
          </cell>
          <cell r="AZ53">
            <v>29.241</v>
          </cell>
        </row>
        <row r="53">
          <cell r="BQ53" t="str">
            <v>上海城建城市运营（集团）有限公司</v>
          </cell>
        </row>
        <row r="53">
          <cell r="CA53">
            <v>0</v>
          </cell>
          <cell r="CB53">
            <v>0</v>
          </cell>
          <cell r="CC53">
            <v>0</v>
          </cell>
          <cell r="CD53">
            <v>0</v>
          </cell>
          <cell r="CE53">
            <v>0</v>
          </cell>
          <cell r="CF53">
            <v>0</v>
          </cell>
          <cell r="CG53">
            <v>0</v>
          </cell>
          <cell r="CH53">
            <v>0</v>
          </cell>
          <cell r="CI53">
            <v>0</v>
          </cell>
          <cell r="CJ53">
            <v>0</v>
          </cell>
          <cell r="CK53">
            <v>0</v>
          </cell>
          <cell r="CL53">
            <v>0</v>
          </cell>
        </row>
        <row r="53">
          <cell r="DA53">
            <v>0</v>
          </cell>
          <cell r="DB53">
            <v>0</v>
          </cell>
          <cell r="DC53">
            <v>0</v>
          </cell>
          <cell r="DD53">
            <v>0</v>
          </cell>
          <cell r="DE53">
            <v>0</v>
          </cell>
          <cell r="DF53">
            <v>0</v>
          </cell>
          <cell r="DG53">
            <v>0</v>
          </cell>
          <cell r="DH53">
            <v>0</v>
          </cell>
          <cell r="DI53">
            <v>0</v>
          </cell>
          <cell r="DJ53">
            <v>0</v>
          </cell>
          <cell r="DK53">
            <v>0</v>
          </cell>
          <cell r="DL53">
            <v>0</v>
          </cell>
        </row>
        <row r="54">
          <cell r="A54">
            <v>50</v>
          </cell>
          <cell r="B54" t="str">
            <v>智能运管中心</v>
          </cell>
          <cell r="C54" t="str">
            <v>ZHT2023110100130</v>
          </cell>
          <cell r="D54" t="str">
            <v>嘉善县公路数字化智能管养大屏三期开发</v>
          </cell>
          <cell r="E54">
            <v>16.7</v>
          </cell>
          <cell r="F54">
            <v>16.7</v>
          </cell>
          <cell r="G54">
            <v>16.7</v>
          </cell>
          <cell r="H54">
            <v>16.7</v>
          </cell>
          <cell r="I54">
            <v>1</v>
          </cell>
          <cell r="J54">
            <v>0.06</v>
          </cell>
        </row>
        <row r="54">
          <cell r="M54" t="str">
            <v>主导</v>
          </cell>
          <cell r="N54" t="str">
            <v>贺一玮团队</v>
          </cell>
          <cell r="O54" t="str">
            <v>贺一玮</v>
          </cell>
          <cell r="P54" t="str">
            <v>在建</v>
          </cell>
        </row>
        <row r="54">
          <cell r="T54">
            <v>0</v>
          </cell>
          <cell r="U54">
            <v>0</v>
          </cell>
          <cell r="V54">
            <v>16.7</v>
          </cell>
        </row>
        <row r="54">
          <cell r="AW54">
            <v>5.01</v>
          </cell>
          <cell r="AX54">
            <v>0</v>
          </cell>
          <cell r="AY54">
            <v>11.69</v>
          </cell>
          <cell r="AZ54">
            <v>-5.01</v>
          </cell>
        </row>
        <row r="54">
          <cell r="BQ54" t="str">
            <v>上海城建智慧城市运营管理有限公司</v>
          </cell>
          <cell r="BR54" t="str">
            <v>合同暂停，收到预付款</v>
          </cell>
        </row>
        <row r="54">
          <cell r="CA54">
            <v>0</v>
          </cell>
          <cell r="CB54">
            <v>0</v>
          </cell>
          <cell r="CC54">
            <v>0</v>
          </cell>
          <cell r="CD54">
            <v>0</v>
          </cell>
          <cell r="CE54">
            <v>0</v>
          </cell>
          <cell r="CF54">
            <v>0</v>
          </cell>
          <cell r="CG54">
            <v>0</v>
          </cell>
          <cell r="CH54">
            <v>0</v>
          </cell>
          <cell r="CI54">
            <v>0</v>
          </cell>
          <cell r="CJ54">
            <v>0</v>
          </cell>
          <cell r="CK54">
            <v>0</v>
          </cell>
          <cell r="CL54">
            <v>0</v>
          </cell>
        </row>
        <row r="54">
          <cell r="DA54">
            <v>0</v>
          </cell>
          <cell r="DB54">
            <v>0</v>
          </cell>
          <cell r="DC54">
            <v>0</v>
          </cell>
          <cell r="DD54">
            <v>0</v>
          </cell>
          <cell r="DE54">
            <v>0</v>
          </cell>
          <cell r="DF54">
            <v>0</v>
          </cell>
          <cell r="DG54">
            <v>0</v>
          </cell>
          <cell r="DH54">
            <v>0</v>
          </cell>
          <cell r="DI54">
            <v>0</v>
          </cell>
          <cell r="DJ54">
            <v>0</v>
          </cell>
          <cell r="DK54">
            <v>0</v>
          </cell>
          <cell r="DL54">
            <v>0</v>
          </cell>
        </row>
        <row r="55">
          <cell r="A55">
            <v>51</v>
          </cell>
          <cell r="B55" t="str">
            <v>智能运管中心</v>
          </cell>
          <cell r="C55" t="str">
            <v>ZHT2024012300006</v>
          </cell>
          <cell r="D55" t="str">
            <v>临港全要素智慧管养项目三期建设项目</v>
          </cell>
          <cell r="E55">
            <v>28.82</v>
          </cell>
          <cell r="F55">
            <v>28.82</v>
          </cell>
          <cell r="G55">
            <v>28.82</v>
          </cell>
          <cell r="H55">
            <v>28.82</v>
          </cell>
          <cell r="I55">
            <v>1</v>
          </cell>
          <cell r="J55">
            <v>0.06</v>
          </cell>
        </row>
        <row r="55">
          <cell r="M55" t="str">
            <v>主导</v>
          </cell>
          <cell r="N55" t="str">
            <v>贺一玮团队</v>
          </cell>
          <cell r="O55" t="str">
            <v>贺一玮</v>
          </cell>
          <cell r="P55" t="str">
            <v>在建</v>
          </cell>
        </row>
        <row r="55">
          <cell r="T55">
            <v>27.379</v>
          </cell>
          <cell r="U55">
            <v>0</v>
          </cell>
          <cell r="V55">
            <v>1.441</v>
          </cell>
        </row>
        <row r="55">
          <cell r="AW55">
            <v>18.733</v>
          </cell>
          <cell r="AX55">
            <v>0</v>
          </cell>
          <cell r="AY55">
            <v>10.087</v>
          </cell>
          <cell r="AZ55">
            <v>8.646</v>
          </cell>
        </row>
        <row r="55">
          <cell r="BB55">
            <v>8.646</v>
          </cell>
        </row>
        <row r="55">
          <cell r="BQ55" t="str">
            <v>上海城建智慧城市运营管理有限公司</v>
          </cell>
        </row>
        <row r="55">
          <cell r="CA55">
            <v>0</v>
          </cell>
          <cell r="CB55">
            <v>0</v>
          </cell>
          <cell r="CC55">
            <v>0</v>
          </cell>
          <cell r="CD55">
            <v>0</v>
          </cell>
          <cell r="CE55">
            <v>0</v>
          </cell>
          <cell r="CF55">
            <v>0</v>
          </cell>
          <cell r="CG55">
            <v>0</v>
          </cell>
          <cell r="CH55">
            <v>0</v>
          </cell>
          <cell r="CI55">
            <v>0</v>
          </cell>
          <cell r="CJ55">
            <v>0</v>
          </cell>
          <cell r="CK55">
            <v>0</v>
          </cell>
          <cell r="CL55">
            <v>0</v>
          </cell>
        </row>
        <row r="55">
          <cell r="DA55">
            <v>0</v>
          </cell>
          <cell r="DB55">
            <v>0</v>
          </cell>
          <cell r="DC55">
            <v>0</v>
          </cell>
          <cell r="DD55">
            <v>0</v>
          </cell>
          <cell r="DE55">
            <v>0</v>
          </cell>
          <cell r="DF55">
            <v>0</v>
          </cell>
          <cell r="DG55">
            <v>0</v>
          </cell>
          <cell r="DH55">
            <v>0</v>
          </cell>
          <cell r="DI55">
            <v>0</v>
          </cell>
          <cell r="DJ55">
            <v>0</v>
          </cell>
          <cell r="DK55">
            <v>0</v>
          </cell>
          <cell r="DL55">
            <v>0</v>
          </cell>
        </row>
        <row r="56">
          <cell r="A56">
            <v>52</v>
          </cell>
          <cell r="B56" t="str">
            <v>智能运管中心</v>
          </cell>
          <cell r="C56" t="str">
            <v>ZHT2024012500011</v>
          </cell>
          <cell r="D56" t="str">
            <v>浦东大屏三期建设项目</v>
          </cell>
          <cell r="E56">
            <v>49.05</v>
          </cell>
          <cell r="F56">
            <v>49.05</v>
          </cell>
          <cell r="G56">
            <v>49.05</v>
          </cell>
          <cell r="H56">
            <v>49.05</v>
          </cell>
          <cell r="I56">
            <v>1</v>
          </cell>
          <cell r="J56">
            <v>0.06</v>
          </cell>
        </row>
        <row r="56">
          <cell r="M56" t="str">
            <v>主导</v>
          </cell>
          <cell r="N56" t="str">
            <v>贺一玮团队</v>
          </cell>
          <cell r="O56" t="str">
            <v>贺一玮</v>
          </cell>
          <cell r="P56" t="str">
            <v>在建</v>
          </cell>
        </row>
        <row r="56">
          <cell r="T56">
            <v>46.5975</v>
          </cell>
          <cell r="U56">
            <v>0</v>
          </cell>
          <cell r="V56">
            <v>2.4525</v>
          </cell>
        </row>
        <row r="56">
          <cell r="AW56">
            <v>14.715</v>
          </cell>
          <cell r="AX56">
            <v>0</v>
          </cell>
          <cell r="AY56">
            <v>34.335</v>
          </cell>
          <cell r="AZ56">
            <v>31.8825</v>
          </cell>
        </row>
        <row r="56">
          <cell r="BB56">
            <v>17.1675</v>
          </cell>
        </row>
        <row r="56">
          <cell r="BQ56" t="str">
            <v>上海城建智慧城市运营管理有限公司</v>
          </cell>
        </row>
        <row r="56">
          <cell r="CA56">
            <v>0</v>
          </cell>
          <cell r="CB56">
            <v>0</v>
          </cell>
          <cell r="CC56">
            <v>0</v>
          </cell>
          <cell r="CD56">
            <v>0</v>
          </cell>
          <cell r="CE56">
            <v>0</v>
          </cell>
          <cell r="CF56">
            <v>0</v>
          </cell>
          <cell r="CG56">
            <v>0</v>
          </cell>
          <cell r="CH56">
            <v>0</v>
          </cell>
          <cell r="CI56">
            <v>0</v>
          </cell>
          <cell r="CJ56">
            <v>0</v>
          </cell>
          <cell r="CK56">
            <v>0</v>
          </cell>
          <cell r="CL56">
            <v>0</v>
          </cell>
        </row>
        <row r="56">
          <cell r="DA56">
            <v>0</v>
          </cell>
          <cell r="DB56">
            <v>0</v>
          </cell>
          <cell r="DC56">
            <v>0</v>
          </cell>
          <cell r="DD56">
            <v>0</v>
          </cell>
          <cell r="DE56">
            <v>0</v>
          </cell>
          <cell r="DF56">
            <v>0</v>
          </cell>
          <cell r="DG56">
            <v>0</v>
          </cell>
          <cell r="DH56">
            <v>0</v>
          </cell>
          <cell r="DI56">
            <v>0</v>
          </cell>
          <cell r="DJ56">
            <v>0</v>
          </cell>
          <cell r="DK56">
            <v>0</v>
          </cell>
          <cell r="DL56">
            <v>0</v>
          </cell>
        </row>
        <row r="57">
          <cell r="A57">
            <v>53</v>
          </cell>
          <cell r="B57" t="str">
            <v>智能运管中心</v>
          </cell>
          <cell r="C57" t="str">
            <v>ZHT2024042400039</v>
          </cell>
          <cell r="D57" t="str">
            <v>越江大桥拱桥标准优化开发服务</v>
          </cell>
          <cell r="E57">
            <v>30</v>
          </cell>
          <cell r="F57">
            <v>30</v>
          </cell>
          <cell r="G57">
            <v>30</v>
          </cell>
          <cell r="H57">
            <v>3</v>
          </cell>
          <cell r="I57">
            <v>0.1</v>
          </cell>
          <cell r="J57">
            <v>0.06</v>
          </cell>
        </row>
        <row r="57">
          <cell r="M57" t="str">
            <v>主导</v>
          </cell>
          <cell r="N57" t="str">
            <v>贺一玮团队</v>
          </cell>
          <cell r="O57" t="str">
            <v>何栩</v>
          </cell>
          <cell r="P57" t="str">
            <v>25已完结</v>
          </cell>
        </row>
        <row r="57">
          <cell r="T57">
            <v>30</v>
          </cell>
          <cell r="U57">
            <v>0</v>
          </cell>
          <cell r="V57">
            <v>0</v>
          </cell>
        </row>
        <row r="57">
          <cell r="AA57">
            <v>0</v>
          </cell>
          <cell r="AB57">
            <v>0</v>
          </cell>
          <cell r="AC57">
            <v>0</v>
          </cell>
          <cell r="AD57">
            <v>0</v>
          </cell>
          <cell r="AE57">
            <v>0</v>
          </cell>
          <cell r="AF57">
            <v>0</v>
          </cell>
          <cell r="AG57">
            <v>0</v>
          </cell>
          <cell r="AH57">
            <v>0</v>
          </cell>
          <cell r="AI57">
            <v>0</v>
          </cell>
          <cell r="AJ57">
            <v>0</v>
          </cell>
          <cell r="AK57">
            <v>0</v>
          </cell>
          <cell r="AL57">
            <v>0</v>
          </cell>
        </row>
        <row r="57">
          <cell r="AW57">
            <v>28.5</v>
          </cell>
          <cell r="AX57">
            <v>0</v>
          </cell>
          <cell r="AY57">
            <v>1.5</v>
          </cell>
          <cell r="AZ57">
            <v>1.5</v>
          </cell>
        </row>
        <row r="57">
          <cell r="BB57">
            <v>1.5</v>
          </cell>
        </row>
        <row r="57">
          <cell r="BQ57" t="str">
            <v>上海城建智慧城市运营管理有限公司</v>
          </cell>
        </row>
        <row r="57">
          <cell r="CA57">
            <v>0</v>
          </cell>
          <cell r="CB57">
            <v>0</v>
          </cell>
          <cell r="CC57">
            <v>0</v>
          </cell>
          <cell r="CD57">
            <v>0</v>
          </cell>
          <cell r="CE57">
            <v>0</v>
          </cell>
          <cell r="CF57">
            <v>0</v>
          </cell>
          <cell r="CG57">
            <v>0</v>
          </cell>
          <cell r="CH57">
            <v>0</v>
          </cell>
          <cell r="CI57">
            <v>0</v>
          </cell>
          <cell r="CJ57">
            <v>0</v>
          </cell>
          <cell r="CK57">
            <v>0</v>
          </cell>
          <cell r="CL57">
            <v>0</v>
          </cell>
        </row>
        <row r="57">
          <cell r="DA57">
            <v>0</v>
          </cell>
          <cell r="DB57">
            <v>0</v>
          </cell>
          <cell r="DC57">
            <v>0</v>
          </cell>
          <cell r="DD57">
            <v>0</v>
          </cell>
          <cell r="DE57">
            <v>0</v>
          </cell>
          <cell r="DF57">
            <v>0</v>
          </cell>
          <cell r="DG57">
            <v>0</v>
          </cell>
          <cell r="DH57">
            <v>0</v>
          </cell>
          <cell r="DI57">
            <v>0</v>
          </cell>
          <cell r="DJ57">
            <v>0</v>
          </cell>
          <cell r="DK57">
            <v>0</v>
          </cell>
          <cell r="DL57">
            <v>0</v>
          </cell>
        </row>
        <row r="58">
          <cell r="A58">
            <v>54</v>
          </cell>
          <cell r="B58" t="str">
            <v>智能运管中心</v>
          </cell>
          <cell r="C58" t="str">
            <v>ZHT2024012300008</v>
          </cell>
          <cell r="D58" t="str">
            <v>桥梁全寿命二期建设项目</v>
          </cell>
          <cell r="E58">
            <v>71.48</v>
          </cell>
          <cell r="F58">
            <v>71.48</v>
          </cell>
          <cell r="G58">
            <v>28.48</v>
          </cell>
          <cell r="H58">
            <v>28.48</v>
          </cell>
          <cell r="I58">
            <v>0.398433128147734</v>
          </cell>
          <cell r="J58">
            <v>0.06</v>
          </cell>
        </row>
        <row r="58">
          <cell r="M58" t="str">
            <v>主导</v>
          </cell>
          <cell r="N58" t="str">
            <v>贺一玮团队</v>
          </cell>
          <cell r="O58" t="str">
            <v>何栩</v>
          </cell>
          <cell r="P58" t="str">
            <v>25已完结</v>
          </cell>
        </row>
        <row r="58">
          <cell r="T58">
            <v>71.48</v>
          </cell>
          <cell r="U58">
            <v>0</v>
          </cell>
          <cell r="V58">
            <v>0</v>
          </cell>
        </row>
        <row r="58">
          <cell r="AA58">
            <v>0</v>
          </cell>
          <cell r="AB58">
            <v>0</v>
          </cell>
          <cell r="AC58">
            <v>0</v>
          </cell>
          <cell r="AD58">
            <v>0</v>
          </cell>
          <cell r="AE58">
            <v>0</v>
          </cell>
          <cell r="AF58">
            <v>0</v>
          </cell>
          <cell r="AG58">
            <v>0</v>
          </cell>
          <cell r="AH58">
            <v>0</v>
          </cell>
          <cell r="AI58">
            <v>0</v>
          </cell>
          <cell r="AJ58">
            <v>0</v>
          </cell>
          <cell r="AK58">
            <v>0</v>
          </cell>
          <cell r="AL58">
            <v>0</v>
          </cell>
        </row>
        <row r="58">
          <cell r="AW58">
            <v>67.906</v>
          </cell>
          <cell r="AX58">
            <v>0</v>
          </cell>
          <cell r="AY58">
            <v>3.574</v>
          </cell>
          <cell r="AZ58">
            <v>3.574</v>
          </cell>
        </row>
        <row r="58">
          <cell r="BB58">
            <v>3.574</v>
          </cell>
        </row>
        <row r="58">
          <cell r="BQ58" t="str">
            <v>上海城建智慧城市运营管理有限公司</v>
          </cell>
        </row>
        <row r="58">
          <cell r="CA58">
            <v>0</v>
          </cell>
          <cell r="CB58">
            <v>0</v>
          </cell>
          <cell r="CC58">
            <v>0</v>
          </cell>
          <cell r="CD58">
            <v>0</v>
          </cell>
          <cell r="CE58">
            <v>0</v>
          </cell>
          <cell r="CF58">
            <v>0</v>
          </cell>
          <cell r="CG58">
            <v>0</v>
          </cell>
          <cell r="CH58">
            <v>0</v>
          </cell>
          <cell r="CI58">
            <v>0</v>
          </cell>
          <cell r="CJ58">
            <v>0</v>
          </cell>
          <cell r="CK58">
            <v>0</v>
          </cell>
          <cell r="CL58">
            <v>0</v>
          </cell>
        </row>
        <row r="58">
          <cell r="DA58">
            <v>0</v>
          </cell>
          <cell r="DB58">
            <v>0</v>
          </cell>
          <cell r="DC58">
            <v>0</v>
          </cell>
          <cell r="DD58">
            <v>0</v>
          </cell>
          <cell r="DE58">
            <v>0</v>
          </cell>
          <cell r="DF58">
            <v>0</v>
          </cell>
          <cell r="DG58">
            <v>0</v>
          </cell>
          <cell r="DH58">
            <v>0</v>
          </cell>
          <cell r="DI58">
            <v>0</v>
          </cell>
          <cell r="DJ58">
            <v>0</v>
          </cell>
          <cell r="DK58">
            <v>0</v>
          </cell>
          <cell r="DL58">
            <v>0</v>
          </cell>
        </row>
        <row r="59">
          <cell r="A59">
            <v>55</v>
          </cell>
          <cell r="B59" t="str">
            <v>智能运管中心</v>
          </cell>
          <cell r="C59" t="str">
            <v>ZHT2024090500107</v>
          </cell>
          <cell r="D59" t="str">
            <v>海口世纪大桥琼州大桥结构监控工程维保技术服务</v>
          </cell>
          <cell r="E59">
            <v>23.85</v>
          </cell>
          <cell r="F59">
            <v>23.85</v>
          </cell>
          <cell r="G59">
            <v>23.85</v>
          </cell>
          <cell r="H59">
            <v>14.05</v>
          </cell>
          <cell r="I59">
            <v>0.589098532494759</v>
          </cell>
          <cell r="J59">
            <v>0.06</v>
          </cell>
        </row>
        <row r="59">
          <cell r="M59" t="str">
            <v>主导</v>
          </cell>
          <cell r="N59" t="str">
            <v>邱枫团队</v>
          </cell>
          <cell r="O59" t="str">
            <v>查正军</v>
          </cell>
          <cell r="P59" t="str">
            <v>在建</v>
          </cell>
        </row>
        <row r="59">
          <cell r="T59">
            <v>14.31</v>
          </cell>
          <cell r="U59">
            <v>9.54</v>
          </cell>
          <cell r="V59">
            <v>0</v>
          </cell>
        </row>
        <row r="59">
          <cell r="AA59">
            <v>0</v>
          </cell>
        </row>
        <row r="59">
          <cell r="AW59">
            <v>7.155</v>
          </cell>
          <cell r="AX59">
            <v>7.155</v>
          </cell>
          <cell r="AY59">
            <v>9.54</v>
          </cell>
          <cell r="AZ59">
            <v>9.54</v>
          </cell>
        </row>
        <row r="59">
          <cell r="BC59">
            <v>9.54</v>
          </cell>
        </row>
        <row r="59">
          <cell r="BQ59" t="str">
            <v>海口市建工城市运营管理有限公司</v>
          </cell>
        </row>
        <row r="59">
          <cell r="CA59">
            <v>9.54</v>
          </cell>
          <cell r="CB59">
            <v>0</v>
          </cell>
          <cell r="CC59">
            <v>0</v>
          </cell>
          <cell r="CD59">
            <v>0</v>
          </cell>
          <cell r="CE59">
            <v>0</v>
          </cell>
          <cell r="CF59">
            <v>0</v>
          </cell>
          <cell r="CG59">
            <v>0</v>
          </cell>
          <cell r="CH59">
            <v>0</v>
          </cell>
          <cell r="CI59">
            <v>0</v>
          </cell>
          <cell r="CJ59">
            <v>0</v>
          </cell>
          <cell r="CK59">
            <v>0</v>
          </cell>
          <cell r="CL59">
            <v>0</v>
          </cell>
        </row>
        <row r="59">
          <cell r="DA59">
            <v>7.155</v>
          </cell>
          <cell r="DB59">
            <v>0</v>
          </cell>
          <cell r="DC59">
            <v>0</v>
          </cell>
          <cell r="DD59">
            <v>0</v>
          </cell>
          <cell r="DE59">
            <v>0</v>
          </cell>
          <cell r="DF59">
            <v>0</v>
          </cell>
          <cell r="DG59">
            <v>0</v>
          </cell>
          <cell r="DH59">
            <v>0</v>
          </cell>
          <cell r="DI59">
            <v>0</v>
          </cell>
          <cell r="DJ59">
            <v>0</v>
          </cell>
          <cell r="DK59">
            <v>0</v>
          </cell>
          <cell r="DL59">
            <v>0</v>
          </cell>
        </row>
        <row r="60">
          <cell r="A60">
            <v>56</v>
          </cell>
          <cell r="B60" t="str">
            <v>智能运管中心</v>
          </cell>
          <cell r="C60" t="str">
            <v>ZHT2024111800140</v>
          </cell>
          <cell r="D60" t="str">
            <v>前海地下道路服务采购协议</v>
          </cell>
          <cell r="E60">
            <v>198.94</v>
          </cell>
          <cell r="F60">
            <v>49.735</v>
          </cell>
          <cell r="G60">
            <v>49.735</v>
          </cell>
          <cell r="H60">
            <v>49.735</v>
          </cell>
          <cell r="I60">
            <v>1</v>
          </cell>
          <cell r="J60">
            <v>0.06</v>
          </cell>
        </row>
        <row r="60">
          <cell r="M60">
            <v>0</v>
          </cell>
          <cell r="N60" t="str">
            <v>许清亮团队</v>
          </cell>
          <cell r="O60" t="str">
            <v>明艳丽</v>
          </cell>
          <cell r="P60" t="str">
            <v>在建</v>
          </cell>
        </row>
        <row r="60">
          <cell r="T60">
            <v>165.1202</v>
          </cell>
          <cell r="U60">
            <v>0</v>
          </cell>
          <cell r="V60">
            <v>33.8198</v>
          </cell>
        </row>
        <row r="60">
          <cell r="AW60">
            <v>95.4912</v>
          </cell>
          <cell r="AX60">
            <v>0</v>
          </cell>
          <cell r="AY60">
            <v>103.4488</v>
          </cell>
          <cell r="AZ60">
            <v>69.629</v>
          </cell>
        </row>
        <row r="60">
          <cell r="BQ60" t="str">
            <v>深圳市商汤科技有限公司</v>
          </cell>
        </row>
        <row r="60">
          <cell r="CA60">
            <v>0</v>
          </cell>
          <cell r="CB60">
            <v>0</v>
          </cell>
          <cell r="CC60">
            <v>0</v>
          </cell>
          <cell r="CD60">
            <v>0</v>
          </cell>
          <cell r="CE60">
            <v>0</v>
          </cell>
          <cell r="CF60">
            <v>0</v>
          </cell>
          <cell r="CG60">
            <v>0</v>
          </cell>
          <cell r="CH60">
            <v>0</v>
          </cell>
          <cell r="CI60">
            <v>0</v>
          </cell>
          <cell r="CJ60">
            <v>0</v>
          </cell>
          <cell r="CK60">
            <v>0</v>
          </cell>
          <cell r="CL60">
            <v>0</v>
          </cell>
        </row>
        <row r="60">
          <cell r="DA60">
            <v>0</v>
          </cell>
          <cell r="DB60">
            <v>0</v>
          </cell>
          <cell r="DC60">
            <v>0</v>
          </cell>
          <cell r="DD60">
            <v>0</v>
          </cell>
          <cell r="DE60">
            <v>0</v>
          </cell>
          <cell r="DF60">
            <v>0</v>
          </cell>
          <cell r="DG60">
            <v>0</v>
          </cell>
          <cell r="DH60">
            <v>0</v>
          </cell>
          <cell r="DI60">
            <v>0</v>
          </cell>
          <cell r="DJ60">
            <v>0</v>
          </cell>
          <cell r="DK60">
            <v>0</v>
          </cell>
          <cell r="DL60">
            <v>0</v>
          </cell>
        </row>
        <row r="61">
          <cell r="A61">
            <v>57</v>
          </cell>
          <cell r="B61" t="str">
            <v>智能运管中心</v>
          </cell>
          <cell r="C61" t="str">
            <v>ZHT2024112900152</v>
          </cell>
          <cell r="D61" t="str">
            <v>盾構隧道健康監測</v>
          </cell>
          <cell r="E61">
            <v>311</v>
          </cell>
          <cell r="F61">
            <v>292.34</v>
          </cell>
          <cell r="G61">
            <v>292.34</v>
          </cell>
          <cell r="H61">
            <v>90.624</v>
          </cell>
          <cell r="I61">
            <v>0.30999521105562</v>
          </cell>
          <cell r="J61">
            <v>0.13</v>
          </cell>
        </row>
        <row r="61">
          <cell r="M61" t="str">
            <v>主导</v>
          </cell>
          <cell r="N61" t="str">
            <v>邱枫团队</v>
          </cell>
          <cell r="O61" t="str">
            <v>邱枫</v>
          </cell>
          <cell r="P61" t="str">
            <v>在建</v>
          </cell>
        </row>
        <row r="61">
          <cell r="T61">
            <v>96.145496</v>
          </cell>
          <cell r="U61">
            <v>0</v>
          </cell>
          <cell r="V61">
            <v>214.854504</v>
          </cell>
        </row>
        <row r="61">
          <cell r="AW61">
            <v>0</v>
          </cell>
          <cell r="AX61">
            <v>0</v>
          </cell>
          <cell r="AY61">
            <v>311</v>
          </cell>
          <cell r="AZ61">
            <v>96.145496</v>
          </cell>
          <cell r="BA61">
            <v>43</v>
          </cell>
          <cell r="BB61">
            <v>43</v>
          </cell>
          <cell r="BC61">
            <v>50</v>
          </cell>
        </row>
        <row r="61">
          <cell r="BQ61" t="str">
            <v>中建（香港）-中建（澳门）-隧道股份合作经营</v>
          </cell>
        </row>
        <row r="61">
          <cell r="CA61">
            <v>0</v>
          </cell>
          <cell r="CB61">
            <v>0</v>
          </cell>
          <cell r="CC61">
            <v>0</v>
          </cell>
          <cell r="CD61">
            <v>0</v>
          </cell>
          <cell r="CE61">
            <v>0</v>
          </cell>
          <cell r="CF61">
            <v>0</v>
          </cell>
          <cell r="CG61">
            <v>0</v>
          </cell>
          <cell r="CH61">
            <v>0</v>
          </cell>
          <cell r="CI61">
            <v>0</v>
          </cell>
          <cell r="CJ61">
            <v>0</v>
          </cell>
          <cell r="CK61">
            <v>0</v>
          </cell>
          <cell r="CL61">
            <v>0</v>
          </cell>
        </row>
        <row r="61">
          <cell r="DA61">
            <v>0</v>
          </cell>
          <cell r="DB61">
            <v>0</v>
          </cell>
          <cell r="DC61">
            <v>0</v>
          </cell>
          <cell r="DD61">
            <v>0</v>
          </cell>
          <cell r="DE61">
            <v>0</v>
          </cell>
          <cell r="DF61">
            <v>0</v>
          </cell>
          <cell r="DG61">
            <v>0</v>
          </cell>
          <cell r="DH61">
            <v>0</v>
          </cell>
          <cell r="DI61">
            <v>0</v>
          </cell>
          <cell r="DJ61">
            <v>0</v>
          </cell>
          <cell r="DK61">
            <v>0</v>
          </cell>
          <cell r="DL61">
            <v>0</v>
          </cell>
        </row>
        <row r="62">
          <cell r="A62">
            <v>58</v>
          </cell>
          <cell r="B62" t="str">
            <v>智能运管中心</v>
          </cell>
          <cell r="C62" t="str">
            <v>ZHT2024122400171</v>
          </cell>
          <cell r="D62" t="str">
            <v>杨浦城投城市服务一体化 管理平台项目</v>
          </cell>
          <cell r="E62">
            <v>720</v>
          </cell>
          <cell r="F62">
            <v>720</v>
          </cell>
          <cell r="G62">
            <v>720</v>
          </cell>
          <cell r="H62">
            <v>400</v>
          </cell>
          <cell r="I62">
            <v>0.555555555555556</v>
          </cell>
          <cell r="J62">
            <v>0.0689577249593658</v>
          </cell>
        </row>
        <row r="62">
          <cell r="M62" t="str">
            <v>主导</v>
          </cell>
          <cell r="N62" t="str">
            <v>贺一玮团队</v>
          </cell>
          <cell r="O62" t="str">
            <v>刘逸凡</v>
          </cell>
          <cell r="P62" t="str">
            <v>在建</v>
          </cell>
        </row>
        <row r="62">
          <cell r="T62">
            <v>612</v>
          </cell>
          <cell r="U62">
            <v>0</v>
          </cell>
          <cell r="V62">
            <v>108</v>
          </cell>
        </row>
        <row r="62">
          <cell r="AD62">
            <v>108</v>
          </cell>
        </row>
        <row r="62">
          <cell r="AW62">
            <v>504</v>
          </cell>
          <cell r="AX62">
            <v>0</v>
          </cell>
          <cell r="AY62">
            <v>216</v>
          </cell>
          <cell r="AZ62">
            <v>108</v>
          </cell>
        </row>
        <row r="62">
          <cell r="BD62">
            <v>108</v>
          </cell>
        </row>
        <row r="62">
          <cell r="BQ62" t="str">
            <v>上海杨浦城市建设投资（集团）有限公司</v>
          </cell>
        </row>
        <row r="62">
          <cell r="CA62">
            <v>0</v>
          </cell>
          <cell r="CB62">
            <v>0</v>
          </cell>
          <cell r="CC62">
            <v>0</v>
          </cell>
          <cell r="CD62">
            <v>0</v>
          </cell>
          <cell r="CE62">
            <v>0</v>
          </cell>
          <cell r="CF62">
            <v>0</v>
          </cell>
          <cell r="CG62">
            <v>0</v>
          </cell>
          <cell r="CH62">
            <v>0</v>
          </cell>
          <cell r="CI62">
            <v>0</v>
          </cell>
          <cell r="CJ62">
            <v>0</v>
          </cell>
          <cell r="CK62">
            <v>0</v>
          </cell>
          <cell r="CL62">
            <v>0</v>
          </cell>
        </row>
        <row r="62">
          <cell r="DA62">
            <v>0</v>
          </cell>
          <cell r="DB62">
            <v>0</v>
          </cell>
          <cell r="DC62">
            <v>0</v>
          </cell>
          <cell r="DD62">
            <v>0</v>
          </cell>
          <cell r="DE62">
            <v>0</v>
          </cell>
          <cell r="DF62">
            <v>0</v>
          </cell>
          <cell r="DG62">
            <v>0</v>
          </cell>
          <cell r="DH62">
            <v>0</v>
          </cell>
          <cell r="DI62">
            <v>0</v>
          </cell>
          <cell r="DJ62">
            <v>0</v>
          </cell>
          <cell r="DK62">
            <v>0</v>
          </cell>
          <cell r="DL62">
            <v>0</v>
          </cell>
        </row>
        <row r="63">
          <cell r="A63">
            <v>59</v>
          </cell>
          <cell r="B63" t="str">
            <v>智能运管中心</v>
          </cell>
          <cell r="C63" t="str">
            <v>ZHT2024111900141</v>
          </cell>
          <cell r="D63" t="str">
            <v>机场轨交智慧运维平台(一期)运管大屏开发项目</v>
          </cell>
          <cell r="E63">
            <v>74.11626</v>
          </cell>
          <cell r="F63">
            <v>74.11626</v>
          </cell>
          <cell r="G63">
            <v>74.11626</v>
          </cell>
          <cell r="H63">
            <v>74.11626</v>
          </cell>
          <cell r="I63">
            <v>1</v>
          </cell>
          <cell r="J63">
            <v>0.06</v>
          </cell>
        </row>
        <row r="63">
          <cell r="M63" t="str">
            <v>主导</v>
          </cell>
          <cell r="N63" t="str">
            <v>贺一玮团队</v>
          </cell>
          <cell r="O63" t="str">
            <v>贺一玮</v>
          </cell>
          <cell r="P63" t="str">
            <v>在建</v>
          </cell>
        </row>
        <row r="63">
          <cell r="T63">
            <v>70.410447</v>
          </cell>
          <cell r="U63">
            <v>0</v>
          </cell>
          <cell r="V63">
            <v>3.70581300000001</v>
          </cell>
        </row>
        <row r="63">
          <cell r="AW63">
            <v>44.469756</v>
          </cell>
          <cell r="AX63">
            <v>0</v>
          </cell>
          <cell r="AY63">
            <v>29.646504</v>
          </cell>
          <cell r="AZ63">
            <v>25.940691</v>
          </cell>
        </row>
        <row r="63">
          <cell r="BD63">
            <v>25.940691</v>
          </cell>
        </row>
        <row r="63">
          <cell r="BQ63" t="str">
            <v>上海城建智慧城市运营管理有限公司</v>
          </cell>
        </row>
        <row r="63">
          <cell r="CA63">
            <v>0</v>
          </cell>
          <cell r="CB63">
            <v>0</v>
          </cell>
          <cell r="CC63">
            <v>0</v>
          </cell>
          <cell r="CD63">
            <v>0</v>
          </cell>
          <cell r="CE63">
            <v>0</v>
          </cell>
          <cell r="CF63">
            <v>0</v>
          </cell>
          <cell r="CG63">
            <v>0</v>
          </cell>
          <cell r="CH63">
            <v>0</v>
          </cell>
          <cell r="CI63">
            <v>0</v>
          </cell>
          <cell r="CJ63">
            <v>0</v>
          </cell>
          <cell r="CK63">
            <v>0</v>
          </cell>
          <cell r="CL63">
            <v>0</v>
          </cell>
        </row>
        <row r="63">
          <cell r="DA63">
            <v>0</v>
          </cell>
          <cell r="DB63">
            <v>0</v>
          </cell>
          <cell r="DC63">
            <v>0</v>
          </cell>
          <cell r="DD63">
            <v>0</v>
          </cell>
          <cell r="DE63">
            <v>0</v>
          </cell>
          <cell r="DF63">
            <v>0</v>
          </cell>
          <cell r="DG63">
            <v>0</v>
          </cell>
          <cell r="DH63">
            <v>0</v>
          </cell>
          <cell r="DI63">
            <v>0</v>
          </cell>
          <cell r="DJ63">
            <v>0</v>
          </cell>
          <cell r="DK63">
            <v>0</v>
          </cell>
          <cell r="DL63">
            <v>0</v>
          </cell>
        </row>
        <row r="64">
          <cell r="A64">
            <v>60</v>
          </cell>
          <cell r="B64" t="str">
            <v>智能运管中心</v>
          </cell>
          <cell r="C64" t="str">
            <v>ZHT2024111900142</v>
          </cell>
          <cell r="D64" t="str">
            <v>机场轨交智慧运维平台(一期)数据结构及接口部署项目</v>
          </cell>
          <cell r="E64">
            <v>24.75</v>
          </cell>
          <cell r="F64">
            <v>24.75</v>
          </cell>
          <cell r="G64">
            <v>24.75</v>
          </cell>
          <cell r="H64">
            <v>24.75</v>
          </cell>
          <cell r="I64">
            <v>1</v>
          </cell>
          <cell r="J64">
            <v>0.06</v>
          </cell>
        </row>
        <row r="64">
          <cell r="M64" t="str">
            <v>主导</v>
          </cell>
          <cell r="N64" t="str">
            <v>贺一玮团队</v>
          </cell>
          <cell r="O64" t="str">
            <v>贺一玮</v>
          </cell>
          <cell r="P64" t="str">
            <v>在建</v>
          </cell>
        </row>
        <row r="64">
          <cell r="T64">
            <v>23.5125</v>
          </cell>
          <cell r="U64">
            <v>0</v>
          </cell>
          <cell r="V64">
            <v>1.2375</v>
          </cell>
        </row>
        <row r="64">
          <cell r="AW64">
            <v>14.85</v>
          </cell>
          <cell r="AX64">
            <v>0</v>
          </cell>
          <cell r="AY64">
            <v>9.9</v>
          </cell>
          <cell r="AZ64">
            <v>8.6625</v>
          </cell>
        </row>
        <row r="64">
          <cell r="BD64">
            <v>8.6625</v>
          </cell>
        </row>
        <row r="64">
          <cell r="BQ64" t="str">
            <v>上海城建智慧城市运营管理有限公司</v>
          </cell>
        </row>
        <row r="64">
          <cell r="CA64">
            <v>0</v>
          </cell>
          <cell r="CB64">
            <v>0</v>
          </cell>
          <cell r="CC64">
            <v>0</v>
          </cell>
          <cell r="CD64">
            <v>0</v>
          </cell>
          <cell r="CE64">
            <v>0</v>
          </cell>
          <cell r="CF64">
            <v>0</v>
          </cell>
          <cell r="CG64">
            <v>0</v>
          </cell>
          <cell r="CH64">
            <v>0</v>
          </cell>
          <cell r="CI64">
            <v>0</v>
          </cell>
          <cell r="CJ64">
            <v>0</v>
          </cell>
          <cell r="CK64">
            <v>0</v>
          </cell>
          <cell r="CL64">
            <v>0</v>
          </cell>
        </row>
        <row r="64">
          <cell r="DA64">
            <v>0</v>
          </cell>
          <cell r="DB64">
            <v>0</v>
          </cell>
          <cell r="DC64">
            <v>0</v>
          </cell>
          <cell r="DD64">
            <v>0</v>
          </cell>
          <cell r="DE64">
            <v>0</v>
          </cell>
          <cell r="DF64">
            <v>0</v>
          </cell>
          <cell r="DG64">
            <v>0</v>
          </cell>
          <cell r="DH64">
            <v>0</v>
          </cell>
          <cell r="DI64">
            <v>0</v>
          </cell>
          <cell r="DJ64">
            <v>0</v>
          </cell>
          <cell r="DK64">
            <v>0</v>
          </cell>
          <cell r="DL64">
            <v>0</v>
          </cell>
        </row>
        <row r="65">
          <cell r="A65">
            <v>61</v>
          </cell>
          <cell r="B65" t="str">
            <v>智能运管中心</v>
          </cell>
          <cell r="C65" t="str">
            <v>ZHT2024120600153</v>
          </cell>
          <cell r="D65" t="str">
            <v>深圳机场充电桩运维服务项目合同</v>
          </cell>
          <cell r="E65">
            <v>1380</v>
          </cell>
          <cell r="F65">
            <v>1380</v>
          </cell>
          <cell r="G65">
            <v>1380</v>
          </cell>
          <cell r="H65">
            <v>121</v>
          </cell>
          <cell r="I65">
            <v>0.0876811594202899</v>
          </cell>
          <cell r="J65">
            <v>0.06</v>
          </cell>
        </row>
        <row r="65">
          <cell r="M65" t="str">
            <v>主导</v>
          </cell>
          <cell r="N65" t="str">
            <v>邱枫团队</v>
          </cell>
          <cell r="O65" t="str">
            <v>邱枫</v>
          </cell>
          <cell r="P65" t="str">
            <v>在建</v>
          </cell>
        </row>
        <row r="65">
          <cell r="T65">
            <v>414</v>
          </cell>
          <cell r="U65">
            <v>0</v>
          </cell>
          <cell r="V65">
            <v>966</v>
          </cell>
        </row>
        <row r="65">
          <cell r="AW65">
            <v>59.752465</v>
          </cell>
          <cell r="AX65">
            <v>78.514332</v>
          </cell>
          <cell r="AY65">
            <v>1241.733203</v>
          </cell>
          <cell r="AZ65">
            <v>275.733203</v>
          </cell>
        </row>
        <row r="65">
          <cell r="BC65">
            <v>55</v>
          </cell>
        </row>
        <row r="65">
          <cell r="BQ65" t="str">
            <v>人民电器集团有限公司</v>
          </cell>
        </row>
        <row r="65">
          <cell r="CA65">
            <v>0</v>
          </cell>
          <cell r="CB65">
            <v>0</v>
          </cell>
          <cell r="CC65">
            <v>0</v>
          </cell>
          <cell r="CD65">
            <v>0</v>
          </cell>
          <cell r="CE65">
            <v>0</v>
          </cell>
          <cell r="CF65">
            <v>0</v>
          </cell>
          <cell r="CG65">
            <v>0</v>
          </cell>
          <cell r="CH65">
            <v>0</v>
          </cell>
          <cell r="CI65">
            <v>0</v>
          </cell>
          <cell r="CJ65">
            <v>0</v>
          </cell>
          <cell r="CK65">
            <v>0</v>
          </cell>
          <cell r="CL65">
            <v>0</v>
          </cell>
        </row>
        <row r="65">
          <cell r="DA65">
            <v>78.514332</v>
          </cell>
          <cell r="DB65">
            <v>0</v>
          </cell>
          <cell r="DC65">
            <v>0</v>
          </cell>
          <cell r="DD65">
            <v>0</v>
          </cell>
          <cell r="DE65">
            <v>0</v>
          </cell>
          <cell r="DF65">
            <v>0</v>
          </cell>
          <cell r="DG65">
            <v>0</v>
          </cell>
          <cell r="DH65">
            <v>0</v>
          </cell>
          <cell r="DI65">
            <v>0</v>
          </cell>
          <cell r="DJ65">
            <v>0</v>
          </cell>
          <cell r="DK65">
            <v>0</v>
          </cell>
          <cell r="DL65">
            <v>0</v>
          </cell>
        </row>
        <row r="66">
          <cell r="A66">
            <v>62</v>
          </cell>
          <cell r="B66" t="str">
            <v>智能运管中心</v>
          </cell>
          <cell r="C66" t="str">
            <v>ZHT2024122500174</v>
          </cell>
          <cell r="D66" t="str">
            <v>城市基础设施智慧巡检管理平台开发服务</v>
          </cell>
          <cell r="E66">
            <v>279.97</v>
          </cell>
          <cell r="F66">
            <v>279.97</v>
          </cell>
          <cell r="G66">
            <v>279.97</v>
          </cell>
          <cell r="H66">
            <v>279.97</v>
          </cell>
          <cell r="I66">
            <v>1</v>
          </cell>
          <cell r="J66">
            <v>0.06</v>
          </cell>
        </row>
        <row r="66">
          <cell r="M66" t="str">
            <v>主导</v>
          </cell>
          <cell r="N66" t="str">
            <v>贺一玮团队</v>
          </cell>
          <cell r="O66" t="str">
            <v>贺一玮</v>
          </cell>
          <cell r="P66" t="str">
            <v>25已完结</v>
          </cell>
        </row>
        <row r="66">
          <cell r="T66">
            <v>279.97</v>
          </cell>
          <cell r="U66">
            <v>0</v>
          </cell>
          <cell r="V66">
            <v>0</v>
          </cell>
        </row>
        <row r="66">
          <cell r="AA66">
            <v>0</v>
          </cell>
          <cell r="AB66">
            <v>0</v>
          </cell>
          <cell r="AC66">
            <v>0</v>
          </cell>
          <cell r="AD66">
            <v>0</v>
          </cell>
          <cell r="AE66">
            <v>0</v>
          </cell>
          <cell r="AF66">
            <v>0</v>
          </cell>
          <cell r="AG66">
            <v>0</v>
          </cell>
          <cell r="AH66">
            <v>0</v>
          </cell>
          <cell r="AI66">
            <v>0</v>
          </cell>
          <cell r="AJ66">
            <v>0</v>
          </cell>
          <cell r="AK66">
            <v>0</v>
          </cell>
          <cell r="AL66">
            <v>0</v>
          </cell>
        </row>
        <row r="66">
          <cell r="AW66">
            <v>265.9715</v>
          </cell>
          <cell r="AX66">
            <v>0</v>
          </cell>
          <cell r="AY66">
            <v>13.9985</v>
          </cell>
          <cell r="AZ66">
            <v>13.9985</v>
          </cell>
        </row>
        <row r="66">
          <cell r="BQ66" t="str">
            <v>上海城建智慧城市运营管理有限公司</v>
          </cell>
        </row>
        <row r="66">
          <cell r="CA66">
            <v>0</v>
          </cell>
          <cell r="CB66">
            <v>0</v>
          </cell>
          <cell r="CC66">
            <v>0</v>
          </cell>
          <cell r="CD66">
            <v>0</v>
          </cell>
          <cell r="CE66">
            <v>0</v>
          </cell>
          <cell r="CF66">
            <v>0</v>
          </cell>
          <cell r="CG66">
            <v>0</v>
          </cell>
          <cell r="CH66">
            <v>0</v>
          </cell>
          <cell r="CI66">
            <v>0</v>
          </cell>
          <cell r="CJ66">
            <v>0</v>
          </cell>
          <cell r="CK66">
            <v>0</v>
          </cell>
          <cell r="CL66">
            <v>0</v>
          </cell>
        </row>
        <row r="66">
          <cell r="DA66">
            <v>0</v>
          </cell>
          <cell r="DB66">
            <v>0</v>
          </cell>
          <cell r="DC66">
            <v>0</v>
          </cell>
          <cell r="DD66">
            <v>0</v>
          </cell>
          <cell r="DE66">
            <v>0</v>
          </cell>
          <cell r="DF66">
            <v>0</v>
          </cell>
          <cell r="DG66">
            <v>0</v>
          </cell>
          <cell r="DH66">
            <v>0</v>
          </cell>
          <cell r="DI66">
            <v>0</v>
          </cell>
          <cell r="DJ66">
            <v>0</v>
          </cell>
          <cell r="DK66">
            <v>0</v>
          </cell>
          <cell r="DL66">
            <v>0</v>
          </cell>
        </row>
        <row r="67">
          <cell r="A67">
            <v>63</v>
          </cell>
          <cell r="B67" t="str">
            <v>智能运管中心</v>
          </cell>
          <cell r="C67" t="str">
            <v>ZHT2024120600154</v>
          </cell>
          <cell r="D67" t="str">
            <v>深圳机场充电桩运营合同</v>
          </cell>
          <cell r="E67">
            <v>0</v>
          </cell>
          <cell r="F67">
            <v>0</v>
          </cell>
          <cell r="G67">
            <v>0</v>
          </cell>
          <cell r="H67">
            <v>0</v>
          </cell>
          <cell r="I67">
            <v>0</v>
          </cell>
          <cell r="J67">
            <v>0.13</v>
          </cell>
        </row>
        <row r="67">
          <cell r="M67" t="str">
            <v>主导</v>
          </cell>
          <cell r="N67" t="str">
            <v>邱枫团队</v>
          </cell>
          <cell r="O67" t="str">
            <v>邱枫</v>
          </cell>
          <cell r="P67" t="str">
            <v>25已完结</v>
          </cell>
        </row>
        <row r="67">
          <cell r="T67">
            <v>0</v>
          </cell>
          <cell r="U67">
            <v>0</v>
          </cell>
          <cell r="V67">
            <v>0</v>
          </cell>
        </row>
        <row r="67">
          <cell r="AA67">
            <v>0</v>
          </cell>
          <cell r="AB67">
            <v>0</v>
          </cell>
          <cell r="AC67">
            <v>0</v>
          </cell>
          <cell r="AD67">
            <v>0</v>
          </cell>
          <cell r="AE67">
            <v>0</v>
          </cell>
          <cell r="AF67">
            <v>0</v>
          </cell>
          <cell r="AG67">
            <v>0</v>
          </cell>
          <cell r="AH67">
            <v>0</v>
          </cell>
          <cell r="AI67">
            <v>0</v>
          </cell>
          <cell r="AJ67">
            <v>0</v>
          </cell>
          <cell r="AK67">
            <v>0</v>
          </cell>
          <cell r="AL67">
            <v>0</v>
          </cell>
        </row>
        <row r="67">
          <cell r="AW67">
            <v>36.812054</v>
          </cell>
          <cell r="AX67">
            <v>0.089143</v>
          </cell>
          <cell r="AY67">
            <v>-36.901197</v>
          </cell>
          <cell r="AZ67">
            <v>-36.901197</v>
          </cell>
        </row>
        <row r="67">
          <cell r="BQ67" t="str">
            <v>人民电器集团有限公司</v>
          </cell>
        </row>
        <row r="67">
          <cell r="CA67">
            <v>0</v>
          </cell>
          <cell r="CB67">
            <v>0</v>
          </cell>
          <cell r="CC67">
            <v>0</v>
          </cell>
          <cell r="CD67">
            <v>0</v>
          </cell>
          <cell r="CE67">
            <v>0</v>
          </cell>
          <cell r="CF67">
            <v>0</v>
          </cell>
          <cell r="CG67">
            <v>0</v>
          </cell>
          <cell r="CH67">
            <v>0</v>
          </cell>
          <cell r="CI67">
            <v>0</v>
          </cell>
          <cell r="CJ67">
            <v>0</v>
          </cell>
          <cell r="CK67">
            <v>0</v>
          </cell>
          <cell r="CL67">
            <v>0</v>
          </cell>
        </row>
        <row r="67">
          <cell r="DA67">
            <v>0.038207</v>
          </cell>
          <cell r="DB67">
            <v>0.050936</v>
          </cell>
          <cell r="DC67">
            <v>0</v>
          </cell>
          <cell r="DD67">
            <v>0</v>
          </cell>
          <cell r="DE67">
            <v>0</v>
          </cell>
          <cell r="DF67">
            <v>0</v>
          </cell>
          <cell r="DG67">
            <v>0</v>
          </cell>
          <cell r="DH67">
            <v>0</v>
          </cell>
          <cell r="DI67">
            <v>0</v>
          </cell>
          <cell r="DJ67">
            <v>0</v>
          </cell>
          <cell r="DK67">
            <v>0</v>
          </cell>
          <cell r="DL67">
            <v>0</v>
          </cell>
        </row>
        <row r="68">
          <cell r="A68">
            <v>64</v>
          </cell>
          <cell r="B68" t="str">
            <v>智能运管中心</v>
          </cell>
          <cell r="C68" t="str">
            <v>SJHT2019121300119</v>
          </cell>
          <cell r="D68" t="str">
            <v>地下院平移-徐汇区滨江C单元188N-Q-1地块商办楼项目BIM咨询服务</v>
          </cell>
          <cell r="E68">
            <v>139.92</v>
          </cell>
          <cell r="F68">
            <v>139.92</v>
          </cell>
          <cell r="G68">
            <v>139.92</v>
          </cell>
          <cell r="H68">
            <v>133.711</v>
          </cell>
          <cell r="I68">
            <v>0.955624642652945</v>
          </cell>
          <cell r="J68">
            <v>0.06</v>
          </cell>
        </row>
        <row r="68">
          <cell r="M68" t="str">
            <v>主导</v>
          </cell>
          <cell r="N68" t="str">
            <v>董力健团队</v>
          </cell>
          <cell r="O68" t="str">
            <v>董力健</v>
          </cell>
          <cell r="P68" t="str">
            <v>25已完结</v>
          </cell>
        </row>
        <row r="68">
          <cell r="T68">
            <v>139.92</v>
          </cell>
          <cell r="U68">
            <v>0</v>
          </cell>
          <cell r="V68">
            <v>0</v>
          </cell>
        </row>
        <row r="68">
          <cell r="AA68">
            <v>0</v>
          </cell>
          <cell r="AB68">
            <v>0</v>
          </cell>
          <cell r="AC68">
            <v>0</v>
          </cell>
          <cell r="AD68">
            <v>0</v>
          </cell>
          <cell r="AE68">
            <v>0</v>
          </cell>
          <cell r="AF68">
            <v>0</v>
          </cell>
          <cell r="AG68">
            <v>0</v>
          </cell>
          <cell r="AH68">
            <v>0</v>
          </cell>
          <cell r="AI68">
            <v>0</v>
          </cell>
          <cell r="AJ68">
            <v>0</v>
          </cell>
          <cell r="AK68">
            <v>0</v>
          </cell>
          <cell r="AL68">
            <v>0</v>
          </cell>
        </row>
        <row r="68">
          <cell r="AW68">
            <v>122.43</v>
          </cell>
          <cell r="AX68">
            <v>17.49</v>
          </cell>
          <cell r="AY68">
            <v>0</v>
          </cell>
          <cell r="AZ68">
            <v>0</v>
          </cell>
          <cell r="BA68">
            <v>0</v>
          </cell>
          <cell r="BB68">
            <v>0</v>
          </cell>
          <cell r="BC68">
            <v>0</v>
          </cell>
        </row>
        <row r="68">
          <cell r="BQ68" t="str">
            <v>上海市地下空间设计研究总院有限公司</v>
          </cell>
          <cell r="BR68" t="str">
            <v>已验收完结。</v>
          </cell>
        </row>
        <row r="68">
          <cell r="CA68">
            <v>0</v>
          </cell>
          <cell r="CB68">
            <v>0</v>
          </cell>
          <cell r="CC68">
            <v>0</v>
          </cell>
          <cell r="CD68">
            <v>0</v>
          </cell>
          <cell r="CE68">
            <v>0</v>
          </cell>
          <cell r="CF68">
            <v>0</v>
          </cell>
          <cell r="CG68">
            <v>0</v>
          </cell>
          <cell r="CH68">
            <v>0</v>
          </cell>
          <cell r="CI68">
            <v>0</v>
          </cell>
          <cell r="CJ68">
            <v>0</v>
          </cell>
          <cell r="CK68">
            <v>0</v>
          </cell>
          <cell r="CL68">
            <v>0</v>
          </cell>
        </row>
        <row r="68">
          <cell r="DA68">
            <v>17.49</v>
          </cell>
          <cell r="DB68">
            <v>0</v>
          </cell>
          <cell r="DC68">
            <v>0</v>
          </cell>
          <cell r="DD68">
            <v>0</v>
          </cell>
          <cell r="DE68">
            <v>0</v>
          </cell>
          <cell r="DF68">
            <v>0</v>
          </cell>
          <cell r="DG68">
            <v>0</v>
          </cell>
          <cell r="DH68">
            <v>0</v>
          </cell>
          <cell r="DI68">
            <v>0</v>
          </cell>
          <cell r="DJ68">
            <v>0</v>
          </cell>
          <cell r="DK68">
            <v>0</v>
          </cell>
          <cell r="DL68">
            <v>0</v>
          </cell>
        </row>
        <row r="69">
          <cell r="A69">
            <v>65</v>
          </cell>
          <cell r="B69" t="str">
            <v>智能运管中心</v>
          </cell>
          <cell r="C69" t="str">
            <v>ZHT2021052700054</v>
          </cell>
          <cell r="D69" t="str">
            <v>奉贤区致远高级中学（暂定名）迁建工程BIM咨询服务</v>
          </cell>
          <cell r="E69">
            <v>215.945</v>
          </cell>
          <cell r="F69">
            <v>215.945</v>
          </cell>
          <cell r="G69">
            <v>215.945</v>
          </cell>
          <cell r="H69">
            <v>83.945</v>
          </cell>
          <cell r="I69">
            <v>0.388733242260761</v>
          </cell>
          <cell r="J69">
            <v>0.06</v>
          </cell>
        </row>
        <row r="69">
          <cell r="M69" t="str">
            <v>主导</v>
          </cell>
          <cell r="N69" t="str">
            <v>董力健团队</v>
          </cell>
          <cell r="O69" t="str">
            <v>董力健</v>
          </cell>
          <cell r="P69" t="str">
            <v>在建</v>
          </cell>
        </row>
        <row r="69">
          <cell r="T69">
            <v>187.73329</v>
          </cell>
          <cell r="U69">
            <v>0</v>
          </cell>
          <cell r="V69">
            <v>28.21171</v>
          </cell>
        </row>
        <row r="69">
          <cell r="AA69">
            <v>0</v>
          </cell>
          <cell r="AB69">
            <v>0</v>
          </cell>
          <cell r="AC69">
            <v>0</v>
          </cell>
        </row>
        <row r="69">
          <cell r="AW69">
            <v>187.73329</v>
          </cell>
          <cell r="AX69">
            <v>0</v>
          </cell>
          <cell r="AY69">
            <v>28.21171</v>
          </cell>
          <cell r="AZ69">
            <v>0</v>
          </cell>
          <cell r="BA69">
            <v>0</v>
          </cell>
          <cell r="BB69">
            <v>0</v>
          </cell>
          <cell r="BC69">
            <v>0</v>
          </cell>
        </row>
        <row r="69">
          <cell r="BQ69" t="str">
            <v>上海市奉贤区教育局</v>
          </cell>
        </row>
        <row r="69">
          <cell r="CA69">
            <v>0</v>
          </cell>
          <cell r="CB69">
            <v>0</v>
          </cell>
          <cell r="CC69">
            <v>0</v>
          </cell>
          <cell r="CD69">
            <v>0</v>
          </cell>
          <cell r="CE69">
            <v>0</v>
          </cell>
          <cell r="CF69">
            <v>0</v>
          </cell>
          <cell r="CG69">
            <v>0</v>
          </cell>
          <cell r="CH69">
            <v>0</v>
          </cell>
          <cell r="CI69">
            <v>0</v>
          </cell>
          <cell r="CJ69">
            <v>0</v>
          </cell>
          <cell r="CK69">
            <v>0</v>
          </cell>
          <cell r="CL69">
            <v>0</v>
          </cell>
        </row>
        <row r="69">
          <cell r="DA69">
            <v>0</v>
          </cell>
          <cell r="DB69">
            <v>0</v>
          </cell>
          <cell r="DC69">
            <v>0</v>
          </cell>
          <cell r="DD69">
            <v>0</v>
          </cell>
          <cell r="DE69">
            <v>0</v>
          </cell>
          <cell r="DF69">
            <v>0</v>
          </cell>
          <cell r="DG69">
            <v>0</v>
          </cell>
          <cell r="DH69">
            <v>0</v>
          </cell>
          <cell r="DI69">
            <v>0</v>
          </cell>
          <cell r="DJ69">
            <v>0</v>
          </cell>
          <cell r="DK69">
            <v>0</v>
          </cell>
          <cell r="DL69">
            <v>0</v>
          </cell>
        </row>
        <row r="70">
          <cell r="A70">
            <v>66</v>
          </cell>
          <cell r="B70" t="str">
            <v>智能运管中心</v>
          </cell>
          <cell r="C70" t="str">
            <v>ZHT2021110800122</v>
          </cell>
          <cell r="D70" t="str">
            <v>奉贤新城16单元高丰路小学新建工程BIM咨询服务项目</v>
          </cell>
          <cell r="E70">
            <v>79.3455</v>
          </cell>
          <cell r="F70">
            <v>79.3455</v>
          </cell>
          <cell r="G70">
            <v>79.3455</v>
          </cell>
          <cell r="H70">
            <v>34.3455</v>
          </cell>
          <cell r="I70">
            <v>0.43286008658336</v>
          </cell>
          <cell r="J70">
            <v>0.06</v>
          </cell>
        </row>
        <row r="70">
          <cell r="M70" t="str">
            <v>主导</v>
          </cell>
          <cell r="N70" t="str">
            <v>董力健团队</v>
          </cell>
          <cell r="O70" t="str">
            <v>董力健</v>
          </cell>
          <cell r="P70" t="str">
            <v>在建</v>
          </cell>
        </row>
        <row r="70">
          <cell r="T70">
            <v>39.6</v>
          </cell>
          <cell r="U70">
            <v>0</v>
          </cell>
          <cell r="V70">
            <v>39.7455</v>
          </cell>
        </row>
        <row r="70">
          <cell r="AA70">
            <v>0</v>
          </cell>
          <cell r="AB70">
            <v>0</v>
          </cell>
          <cell r="AC70">
            <v>0</v>
          </cell>
        </row>
        <row r="70">
          <cell r="AW70">
            <v>39.6</v>
          </cell>
          <cell r="AX70">
            <v>0</v>
          </cell>
          <cell r="AY70">
            <v>39.7455</v>
          </cell>
          <cell r="AZ70">
            <v>0</v>
          </cell>
          <cell r="BA70">
            <v>0</v>
          </cell>
          <cell r="BB70">
            <v>0</v>
          </cell>
          <cell r="BC70">
            <v>0</v>
          </cell>
        </row>
        <row r="70">
          <cell r="BQ70" t="str">
            <v>上海市奉贤区教育局</v>
          </cell>
        </row>
        <row r="70">
          <cell r="CA70">
            <v>0</v>
          </cell>
          <cell r="CB70">
            <v>0</v>
          </cell>
          <cell r="CC70">
            <v>0</v>
          </cell>
          <cell r="CD70">
            <v>0</v>
          </cell>
          <cell r="CE70">
            <v>0</v>
          </cell>
          <cell r="CF70">
            <v>0</v>
          </cell>
          <cell r="CG70">
            <v>0</v>
          </cell>
          <cell r="CH70">
            <v>0</v>
          </cell>
          <cell r="CI70">
            <v>0</v>
          </cell>
          <cell r="CJ70">
            <v>0</v>
          </cell>
          <cell r="CK70">
            <v>0</v>
          </cell>
          <cell r="CL70">
            <v>0</v>
          </cell>
        </row>
        <row r="70">
          <cell r="DA70">
            <v>0</v>
          </cell>
          <cell r="DB70">
            <v>0</v>
          </cell>
          <cell r="DC70">
            <v>0</v>
          </cell>
          <cell r="DD70">
            <v>0</v>
          </cell>
          <cell r="DE70">
            <v>0</v>
          </cell>
          <cell r="DF70">
            <v>0</v>
          </cell>
          <cell r="DG70">
            <v>0</v>
          </cell>
          <cell r="DH70">
            <v>0</v>
          </cell>
          <cell r="DI70">
            <v>0</v>
          </cell>
          <cell r="DJ70">
            <v>0</v>
          </cell>
          <cell r="DK70">
            <v>0</v>
          </cell>
          <cell r="DL70">
            <v>0</v>
          </cell>
        </row>
        <row r="71">
          <cell r="A71">
            <v>67</v>
          </cell>
          <cell r="B71" t="str">
            <v>智能运管中心</v>
          </cell>
          <cell r="C71" t="str">
            <v>ZHT2021112900137</v>
          </cell>
          <cell r="D71" t="str">
            <v>嘉兴市联合污水外排一期泵站及管线大修工程（1#连通管复线）设计-BIM技术咨询合同</v>
          </cell>
          <cell r="E71">
            <v>11.63</v>
          </cell>
          <cell r="F71">
            <v>11.63</v>
          </cell>
          <cell r="G71">
            <v>4.7</v>
          </cell>
          <cell r="H71">
            <v>4.7</v>
          </cell>
          <cell r="I71">
            <v>0.404127257093723</v>
          </cell>
          <cell r="J71">
            <v>0.06</v>
          </cell>
        </row>
        <row r="71">
          <cell r="M71" t="str">
            <v>主导</v>
          </cell>
          <cell r="N71" t="str">
            <v>董力健团队</v>
          </cell>
          <cell r="O71" t="str">
            <v>董力健</v>
          </cell>
          <cell r="P71" t="str">
            <v>25已完结</v>
          </cell>
        </row>
        <row r="71">
          <cell r="T71">
            <v>11.63</v>
          </cell>
          <cell r="U71">
            <v>0</v>
          </cell>
          <cell r="V71">
            <v>0</v>
          </cell>
        </row>
        <row r="71">
          <cell r="AA71">
            <v>0</v>
          </cell>
          <cell r="AB71">
            <v>0</v>
          </cell>
          <cell r="AC71">
            <v>0</v>
          </cell>
          <cell r="AD71">
            <v>0</v>
          </cell>
          <cell r="AE71">
            <v>0</v>
          </cell>
          <cell r="AF71">
            <v>0</v>
          </cell>
          <cell r="AG71">
            <v>0</v>
          </cell>
          <cell r="AH71">
            <v>0</v>
          </cell>
          <cell r="AI71">
            <v>0</v>
          </cell>
          <cell r="AJ71">
            <v>0</v>
          </cell>
          <cell r="AK71">
            <v>0</v>
          </cell>
          <cell r="AL71">
            <v>0</v>
          </cell>
        </row>
        <row r="71">
          <cell r="AW71">
            <v>9.3</v>
          </cell>
          <cell r="AX71">
            <v>0</v>
          </cell>
          <cell r="AY71">
            <v>2.33</v>
          </cell>
          <cell r="AZ71">
            <v>2.33</v>
          </cell>
          <cell r="BA71">
            <v>0</v>
          </cell>
          <cell r="BB71">
            <v>0</v>
          </cell>
          <cell r="BC71">
            <v>0</v>
          </cell>
        </row>
        <row r="71">
          <cell r="BQ71" t="str">
            <v>上海市城市建设设计研究总院（集团）有限公司</v>
          </cell>
        </row>
        <row r="71">
          <cell r="CA71">
            <v>0</v>
          </cell>
          <cell r="CB71">
            <v>0</v>
          </cell>
          <cell r="CC71">
            <v>0</v>
          </cell>
          <cell r="CD71">
            <v>0</v>
          </cell>
          <cell r="CE71">
            <v>0</v>
          </cell>
          <cell r="CF71">
            <v>0</v>
          </cell>
          <cell r="CG71">
            <v>0</v>
          </cell>
          <cell r="CH71">
            <v>0</v>
          </cell>
          <cell r="CI71">
            <v>0</v>
          </cell>
          <cell r="CJ71">
            <v>0</v>
          </cell>
          <cell r="CK71">
            <v>0</v>
          </cell>
          <cell r="CL71">
            <v>0</v>
          </cell>
        </row>
        <row r="71">
          <cell r="DA71">
            <v>0</v>
          </cell>
          <cell r="DB71">
            <v>0</v>
          </cell>
          <cell r="DC71">
            <v>0</v>
          </cell>
          <cell r="DD71">
            <v>0</v>
          </cell>
          <cell r="DE71">
            <v>0</v>
          </cell>
          <cell r="DF71">
            <v>0</v>
          </cell>
          <cell r="DG71">
            <v>0</v>
          </cell>
          <cell r="DH71">
            <v>0</v>
          </cell>
          <cell r="DI71">
            <v>0</v>
          </cell>
          <cell r="DJ71">
            <v>0</v>
          </cell>
          <cell r="DK71">
            <v>0</v>
          </cell>
          <cell r="DL71">
            <v>0</v>
          </cell>
        </row>
        <row r="72">
          <cell r="A72">
            <v>68</v>
          </cell>
          <cell r="B72" t="str">
            <v>智能运管中心</v>
          </cell>
          <cell r="C72" t="str">
            <v>ZHT2022022400018</v>
          </cell>
          <cell r="D72" t="str">
            <v>诸暨市项目全生命周期数字管理平台建设服务项目合同</v>
          </cell>
          <cell r="E72">
            <v>355.68</v>
          </cell>
          <cell r="F72">
            <v>355.68</v>
          </cell>
          <cell r="G72">
            <v>297.68</v>
          </cell>
          <cell r="H72">
            <v>75.68</v>
          </cell>
          <cell r="I72">
            <v>0.212775528565002</v>
          </cell>
          <cell r="J72">
            <v>0.06</v>
          </cell>
        </row>
        <row r="72">
          <cell r="M72" t="str">
            <v>主导</v>
          </cell>
          <cell r="N72" t="str">
            <v>董力健团队</v>
          </cell>
          <cell r="O72" t="str">
            <v>董力健</v>
          </cell>
          <cell r="P72" t="str">
            <v>在建</v>
          </cell>
        </row>
        <row r="72">
          <cell r="T72">
            <v>284.544</v>
          </cell>
          <cell r="U72">
            <v>0</v>
          </cell>
          <cell r="V72">
            <v>71.136</v>
          </cell>
        </row>
        <row r="72">
          <cell r="AW72">
            <v>284.544</v>
          </cell>
          <cell r="AX72">
            <v>0</v>
          </cell>
          <cell r="AY72">
            <v>71.136</v>
          </cell>
          <cell r="AZ72">
            <v>0</v>
          </cell>
          <cell r="BA72">
            <v>0</v>
          </cell>
          <cell r="BB72">
            <v>0</v>
          </cell>
          <cell r="BC72">
            <v>0</v>
          </cell>
        </row>
        <row r="72">
          <cell r="BQ72" t="str">
            <v>浙江公路水运工程咨询有限责任公司</v>
          </cell>
        </row>
        <row r="72">
          <cell r="CA72">
            <v>0</v>
          </cell>
          <cell r="CB72">
            <v>0</v>
          </cell>
          <cell r="CC72">
            <v>0</v>
          </cell>
          <cell r="CD72">
            <v>0</v>
          </cell>
          <cell r="CE72">
            <v>0</v>
          </cell>
          <cell r="CF72">
            <v>0</v>
          </cell>
          <cell r="CG72">
            <v>0</v>
          </cell>
          <cell r="CH72">
            <v>0</v>
          </cell>
          <cell r="CI72">
            <v>0</v>
          </cell>
          <cell r="CJ72">
            <v>0</v>
          </cell>
          <cell r="CK72">
            <v>0</v>
          </cell>
          <cell r="CL72">
            <v>0</v>
          </cell>
        </row>
        <row r="72">
          <cell r="DA72">
            <v>0</v>
          </cell>
          <cell r="DB72">
            <v>0</v>
          </cell>
          <cell r="DC72">
            <v>0</v>
          </cell>
          <cell r="DD72">
            <v>0</v>
          </cell>
          <cell r="DE72">
            <v>0</v>
          </cell>
          <cell r="DF72">
            <v>0</v>
          </cell>
          <cell r="DG72">
            <v>0</v>
          </cell>
          <cell r="DH72">
            <v>0</v>
          </cell>
          <cell r="DI72">
            <v>0</v>
          </cell>
          <cell r="DJ72">
            <v>0</v>
          </cell>
          <cell r="DK72">
            <v>0</v>
          </cell>
          <cell r="DL72">
            <v>0</v>
          </cell>
        </row>
        <row r="73">
          <cell r="A73">
            <v>69</v>
          </cell>
          <cell r="B73" t="str">
            <v>智能运管中心</v>
          </cell>
          <cell r="C73" t="str">
            <v>ZHT2022031100026</v>
          </cell>
          <cell r="D73" t="str">
            <v>嘉兴市污水管网智慧平台BIM+GIS系统建设项目（嘉兴市联合污水外排一期泵站及管网大修工程）</v>
          </cell>
          <cell r="E73">
            <v>150</v>
          </cell>
          <cell r="F73">
            <v>150</v>
          </cell>
          <cell r="G73">
            <v>146</v>
          </cell>
          <cell r="H73">
            <v>90</v>
          </cell>
          <cell r="I73">
            <v>0.6</v>
          </cell>
          <cell r="J73">
            <v>0.06</v>
          </cell>
        </row>
        <row r="73">
          <cell r="M73" t="str">
            <v>主导</v>
          </cell>
          <cell r="N73" t="str">
            <v>董力健团队</v>
          </cell>
          <cell r="O73" t="str">
            <v>董力健</v>
          </cell>
          <cell r="P73" t="str">
            <v>25已完结</v>
          </cell>
        </row>
        <row r="73">
          <cell r="T73">
            <v>150</v>
          </cell>
          <cell r="U73">
            <v>0</v>
          </cell>
          <cell r="V73">
            <v>0</v>
          </cell>
        </row>
        <row r="73">
          <cell r="AA73">
            <v>0</v>
          </cell>
          <cell r="AB73">
            <v>0</v>
          </cell>
          <cell r="AC73">
            <v>0</v>
          </cell>
          <cell r="AD73">
            <v>0</v>
          </cell>
          <cell r="AE73">
            <v>0</v>
          </cell>
          <cell r="AF73">
            <v>0</v>
          </cell>
          <cell r="AG73">
            <v>0</v>
          </cell>
          <cell r="AH73">
            <v>0</v>
          </cell>
          <cell r="AI73">
            <v>0</v>
          </cell>
          <cell r="AJ73">
            <v>0</v>
          </cell>
          <cell r="AK73">
            <v>0</v>
          </cell>
          <cell r="AL73">
            <v>0</v>
          </cell>
        </row>
        <row r="73">
          <cell r="AW73">
            <v>120</v>
          </cell>
          <cell r="AX73">
            <v>0</v>
          </cell>
          <cell r="AY73">
            <v>30</v>
          </cell>
          <cell r="AZ73">
            <v>30</v>
          </cell>
          <cell r="BA73">
            <v>0</v>
          </cell>
          <cell r="BB73">
            <v>0</v>
          </cell>
          <cell r="BC73">
            <v>0</v>
          </cell>
        </row>
        <row r="73">
          <cell r="BQ73" t="str">
            <v>上海市城市建设设计研究总院（集团）有限公司</v>
          </cell>
        </row>
        <row r="73">
          <cell r="CA73">
            <v>0</v>
          </cell>
          <cell r="CB73">
            <v>0</v>
          </cell>
          <cell r="CC73">
            <v>0</v>
          </cell>
          <cell r="CD73">
            <v>0</v>
          </cell>
          <cell r="CE73">
            <v>0</v>
          </cell>
          <cell r="CF73">
            <v>0</v>
          </cell>
          <cell r="CG73">
            <v>0</v>
          </cell>
          <cell r="CH73">
            <v>0</v>
          </cell>
          <cell r="CI73">
            <v>0</v>
          </cell>
          <cell r="CJ73">
            <v>0</v>
          </cell>
          <cell r="CK73">
            <v>0</v>
          </cell>
          <cell r="CL73">
            <v>0</v>
          </cell>
        </row>
        <row r="73">
          <cell r="DA73">
            <v>0</v>
          </cell>
          <cell r="DB73">
            <v>0</v>
          </cell>
          <cell r="DC73">
            <v>0</v>
          </cell>
          <cell r="DD73">
            <v>0</v>
          </cell>
          <cell r="DE73">
            <v>0</v>
          </cell>
          <cell r="DF73">
            <v>0</v>
          </cell>
          <cell r="DG73">
            <v>0</v>
          </cell>
          <cell r="DH73">
            <v>0</v>
          </cell>
          <cell r="DI73">
            <v>0</v>
          </cell>
          <cell r="DJ73">
            <v>0</v>
          </cell>
          <cell r="DK73">
            <v>0</v>
          </cell>
          <cell r="DL73">
            <v>0</v>
          </cell>
        </row>
        <row r="74">
          <cell r="A74">
            <v>70</v>
          </cell>
          <cell r="B74" t="str">
            <v>智能运管中心</v>
          </cell>
          <cell r="C74" t="str">
            <v>ZHT2022062400048</v>
          </cell>
          <cell r="D74" t="str">
            <v>萧山钱江污水处理厂BIM运维服务平台建设项目</v>
          </cell>
          <cell r="E74">
            <v>70</v>
          </cell>
          <cell r="F74">
            <v>70</v>
          </cell>
          <cell r="G74">
            <v>70</v>
          </cell>
          <cell r="H74">
            <v>25</v>
          </cell>
          <cell r="I74">
            <v>0.357142857142857</v>
          </cell>
          <cell r="J74">
            <v>0.06</v>
          </cell>
        </row>
        <row r="74">
          <cell r="M74" t="str">
            <v>主导</v>
          </cell>
          <cell r="N74" t="str">
            <v>董力健团队</v>
          </cell>
          <cell r="O74" t="str">
            <v>董力健</v>
          </cell>
          <cell r="P74" t="str">
            <v>25已完结</v>
          </cell>
        </row>
        <row r="74">
          <cell r="T74">
            <v>70</v>
          </cell>
          <cell r="U74">
            <v>0</v>
          </cell>
          <cell r="V74">
            <v>0</v>
          </cell>
        </row>
        <row r="74">
          <cell r="AA74">
            <v>0</v>
          </cell>
          <cell r="AB74">
            <v>0</v>
          </cell>
          <cell r="AC74">
            <v>0</v>
          </cell>
          <cell r="AD74">
            <v>0</v>
          </cell>
          <cell r="AE74">
            <v>0</v>
          </cell>
          <cell r="AF74">
            <v>0</v>
          </cell>
          <cell r="AG74">
            <v>0</v>
          </cell>
          <cell r="AH74">
            <v>0</v>
          </cell>
          <cell r="AI74">
            <v>0</v>
          </cell>
          <cell r="AJ74">
            <v>0</v>
          </cell>
          <cell r="AK74">
            <v>0</v>
          </cell>
          <cell r="AL74">
            <v>0</v>
          </cell>
        </row>
        <row r="74">
          <cell r="AW74">
            <v>35</v>
          </cell>
          <cell r="AX74">
            <v>0</v>
          </cell>
          <cell r="AY74">
            <v>35</v>
          </cell>
          <cell r="AZ74">
            <v>35</v>
          </cell>
          <cell r="BA74">
            <v>0</v>
          </cell>
          <cell r="BB74">
            <v>0</v>
          </cell>
          <cell r="BC74">
            <v>0</v>
          </cell>
        </row>
        <row r="74">
          <cell r="BQ74" t="str">
            <v>浙江和达科技股份有限公司</v>
          </cell>
        </row>
        <row r="74">
          <cell r="CA74">
            <v>0</v>
          </cell>
          <cell r="CB74">
            <v>0</v>
          </cell>
          <cell r="CC74">
            <v>0</v>
          </cell>
          <cell r="CD74">
            <v>0</v>
          </cell>
          <cell r="CE74">
            <v>0</v>
          </cell>
          <cell r="CF74">
            <v>0</v>
          </cell>
          <cell r="CG74">
            <v>0</v>
          </cell>
          <cell r="CH74">
            <v>0</v>
          </cell>
          <cell r="CI74">
            <v>0</v>
          </cell>
          <cell r="CJ74">
            <v>0</v>
          </cell>
          <cell r="CK74">
            <v>0</v>
          </cell>
          <cell r="CL74">
            <v>0</v>
          </cell>
        </row>
        <row r="74">
          <cell r="DA74">
            <v>0</v>
          </cell>
          <cell r="DB74">
            <v>0</v>
          </cell>
          <cell r="DC74">
            <v>0</v>
          </cell>
          <cell r="DD74">
            <v>0</v>
          </cell>
          <cell r="DE74">
            <v>0</v>
          </cell>
          <cell r="DF74">
            <v>0</v>
          </cell>
          <cell r="DG74">
            <v>0</v>
          </cell>
          <cell r="DH74">
            <v>0</v>
          </cell>
          <cell r="DI74">
            <v>0</v>
          </cell>
          <cell r="DJ74">
            <v>0</v>
          </cell>
          <cell r="DK74">
            <v>0</v>
          </cell>
          <cell r="DL74">
            <v>0</v>
          </cell>
        </row>
        <row r="75">
          <cell r="A75">
            <v>71</v>
          </cell>
          <cell r="B75" t="str">
            <v>智能运管中心</v>
          </cell>
          <cell r="C75" t="str">
            <v>ZHT2022091900078</v>
          </cell>
          <cell r="D75" t="str">
            <v>盛和房产BIM标准技术服务合同</v>
          </cell>
          <cell r="E75">
            <v>14.5</v>
          </cell>
          <cell r="F75">
            <v>14.5</v>
          </cell>
          <cell r="G75">
            <v>5</v>
          </cell>
          <cell r="H75">
            <v>5</v>
          </cell>
          <cell r="I75">
            <v>0.344827586206897</v>
          </cell>
          <cell r="J75">
            <v>0.06</v>
          </cell>
        </row>
        <row r="75">
          <cell r="M75" t="str">
            <v>主导</v>
          </cell>
          <cell r="N75" t="str">
            <v>董力健团队</v>
          </cell>
          <cell r="O75" t="str">
            <v>董力健</v>
          </cell>
          <cell r="P75" t="str">
            <v>在建</v>
          </cell>
        </row>
        <row r="75">
          <cell r="T75">
            <v>13.775</v>
          </cell>
          <cell r="U75">
            <v>0</v>
          </cell>
          <cell r="V75">
            <v>0.725</v>
          </cell>
        </row>
        <row r="75">
          <cell r="AW75">
            <v>13.775</v>
          </cell>
          <cell r="AX75">
            <v>0</v>
          </cell>
          <cell r="AY75">
            <v>0.725</v>
          </cell>
          <cell r="AZ75">
            <v>0</v>
          </cell>
          <cell r="BA75">
            <v>0</v>
          </cell>
          <cell r="BB75">
            <v>0</v>
          </cell>
          <cell r="BC75">
            <v>0</v>
          </cell>
        </row>
        <row r="75">
          <cell r="BQ75" t="str">
            <v>江苏盛和房地产股份有限公司</v>
          </cell>
        </row>
        <row r="75">
          <cell r="CA75">
            <v>0</v>
          </cell>
          <cell r="CB75">
            <v>0</v>
          </cell>
          <cell r="CC75">
            <v>0</v>
          </cell>
          <cell r="CD75">
            <v>0</v>
          </cell>
          <cell r="CE75">
            <v>0</v>
          </cell>
          <cell r="CF75">
            <v>0</v>
          </cell>
          <cell r="CG75">
            <v>0</v>
          </cell>
          <cell r="CH75">
            <v>0</v>
          </cell>
          <cell r="CI75">
            <v>0</v>
          </cell>
          <cell r="CJ75">
            <v>0</v>
          </cell>
          <cell r="CK75">
            <v>0</v>
          </cell>
          <cell r="CL75">
            <v>0</v>
          </cell>
        </row>
        <row r="75">
          <cell r="DA75">
            <v>0</v>
          </cell>
          <cell r="DB75">
            <v>0</v>
          </cell>
          <cell r="DC75">
            <v>0</v>
          </cell>
          <cell r="DD75">
            <v>0</v>
          </cell>
          <cell r="DE75">
            <v>0</v>
          </cell>
          <cell r="DF75">
            <v>0</v>
          </cell>
          <cell r="DG75">
            <v>0</v>
          </cell>
          <cell r="DH75">
            <v>0</v>
          </cell>
          <cell r="DI75">
            <v>0</v>
          </cell>
          <cell r="DJ75">
            <v>0</v>
          </cell>
          <cell r="DK75">
            <v>0</v>
          </cell>
          <cell r="DL75">
            <v>0</v>
          </cell>
        </row>
        <row r="76">
          <cell r="A76">
            <v>72</v>
          </cell>
          <cell r="B76" t="str">
            <v>智能运管中心</v>
          </cell>
          <cell r="C76" t="str">
            <v>ZHT2022092800083</v>
          </cell>
          <cell r="D76" t="str">
            <v>南湖工业污水处理厂配套项目智慧水务项目合同</v>
          </cell>
          <cell r="E76">
            <v>944.74</v>
          </cell>
          <cell r="F76">
            <v>786.9419</v>
          </cell>
          <cell r="G76">
            <v>781.9819</v>
          </cell>
          <cell r="H76">
            <v>467.2719</v>
          </cell>
          <cell r="I76">
            <v>0.593781955186272</v>
          </cell>
          <cell r="J76">
            <v>0.0658524444814854</v>
          </cell>
        </row>
        <row r="76">
          <cell r="M76" t="str">
            <v>主导</v>
          </cell>
          <cell r="N76" t="str">
            <v>董力健团队</v>
          </cell>
          <cell r="O76" t="str">
            <v>郑炜明</v>
          </cell>
          <cell r="P76" t="str">
            <v>在建</v>
          </cell>
        </row>
        <row r="76">
          <cell r="T76">
            <v>906.38</v>
          </cell>
          <cell r="U76">
            <v>0</v>
          </cell>
          <cell r="V76">
            <v>38.36</v>
          </cell>
        </row>
        <row r="76">
          <cell r="AW76">
            <v>315.068</v>
          </cell>
          <cell r="AX76">
            <v>67.6434</v>
          </cell>
          <cell r="AY76">
            <v>562.0286</v>
          </cell>
          <cell r="AZ76">
            <v>523.6686</v>
          </cell>
        </row>
        <row r="76">
          <cell r="BQ76" t="str">
            <v>嘉兴市南数运营科技有限公司</v>
          </cell>
        </row>
        <row r="76">
          <cell r="CA76">
            <v>0</v>
          </cell>
          <cell r="CB76">
            <v>0</v>
          </cell>
          <cell r="CC76">
            <v>0</v>
          </cell>
          <cell r="CD76">
            <v>0</v>
          </cell>
          <cell r="CE76">
            <v>0</v>
          </cell>
          <cell r="CF76">
            <v>0</v>
          </cell>
          <cell r="CG76">
            <v>0</v>
          </cell>
          <cell r="CH76">
            <v>0</v>
          </cell>
          <cell r="CI76">
            <v>0</v>
          </cell>
          <cell r="CJ76">
            <v>0</v>
          </cell>
          <cell r="CK76">
            <v>0</v>
          </cell>
          <cell r="CL76">
            <v>0</v>
          </cell>
        </row>
        <row r="76">
          <cell r="DA76">
            <v>67.6434</v>
          </cell>
          <cell r="DB76">
            <v>0</v>
          </cell>
          <cell r="DC76">
            <v>0</v>
          </cell>
          <cell r="DD76">
            <v>0</v>
          </cell>
          <cell r="DE76">
            <v>0</v>
          </cell>
          <cell r="DF76">
            <v>0</v>
          </cell>
          <cell r="DG76">
            <v>0</v>
          </cell>
          <cell r="DH76">
            <v>0</v>
          </cell>
          <cell r="DI76">
            <v>0</v>
          </cell>
          <cell r="DJ76">
            <v>0</v>
          </cell>
          <cell r="DK76">
            <v>0</v>
          </cell>
          <cell r="DL76">
            <v>0</v>
          </cell>
        </row>
        <row r="77">
          <cell r="A77">
            <v>73</v>
          </cell>
          <cell r="B77" t="str">
            <v>智能运管中心</v>
          </cell>
          <cell r="C77" t="str">
            <v>ZHT2022102400090</v>
          </cell>
          <cell r="D77" t="str">
            <v>中铁一局集团嘉兴至枫南市域铁路（嘉兴南站）土建施工项目智慧工地工程</v>
          </cell>
          <cell r="E77">
            <v>41.425235</v>
          </cell>
          <cell r="F77">
            <v>41.425235</v>
          </cell>
          <cell r="G77">
            <v>5.625235</v>
          </cell>
          <cell r="H77">
            <v>5.625235</v>
          </cell>
          <cell r="I77">
            <v>0.13579247045913</v>
          </cell>
          <cell r="J77">
            <v>0.13</v>
          </cell>
        </row>
        <row r="77">
          <cell r="M77" t="str">
            <v>主导</v>
          </cell>
          <cell r="N77" t="str">
            <v>董力健团队</v>
          </cell>
          <cell r="O77" t="str">
            <v>杨舒文</v>
          </cell>
          <cell r="P77" t="str">
            <v>25已完结</v>
          </cell>
        </row>
        <row r="77">
          <cell r="T77">
            <v>41.425235</v>
          </cell>
          <cell r="U77">
            <v>0</v>
          </cell>
          <cell r="V77">
            <v>0</v>
          </cell>
        </row>
        <row r="77">
          <cell r="AA77">
            <v>0</v>
          </cell>
          <cell r="AB77">
            <v>0</v>
          </cell>
          <cell r="AC77">
            <v>0</v>
          </cell>
          <cell r="AD77">
            <v>0</v>
          </cell>
          <cell r="AE77">
            <v>0</v>
          </cell>
          <cell r="AF77">
            <v>0</v>
          </cell>
          <cell r="AG77">
            <v>0</v>
          </cell>
          <cell r="AH77">
            <v>0</v>
          </cell>
          <cell r="AI77">
            <v>0</v>
          </cell>
          <cell r="AJ77">
            <v>0</v>
          </cell>
          <cell r="AK77">
            <v>0</v>
          </cell>
          <cell r="AL77">
            <v>0</v>
          </cell>
        </row>
        <row r="77">
          <cell r="AW77">
            <v>31</v>
          </cell>
          <cell r="AX77">
            <v>10.425235</v>
          </cell>
          <cell r="AY77">
            <v>0</v>
          </cell>
          <cell r="AZ77">
            <v>0</v>
          </cell>
        </row>
        <row r="77">
          <cell r="BQ77" t="str">
            <v>中铁一局集团第二工程有限公司</v>
          </cell>
        </row>
        <row r="77">
          <cell r="CA77">
            <v>0</v>
          </cell>
          <cell r="CB77">
            <v>0</v>
          </cell>
          <cell r="CC77">
            <v>0</v>
          </cell>
          <cell r="CD77">
            <v>0</v>
          </cell>
          <cell r="CE77">
            <v>0</v>
          </cell>
          <cell r="CF77">
            <v>0</v>
          </cell>
          <cell r="CG77">
            <v>0</v>
          </cell>
          <cell r="CH77">
            <v>0</v>
          </cell>
          <cell r="CI77">
            <v>0</v>
          </cell>
          <cell r="CJ77">
            <v>0</v>
          </cell>
          <cell r="CK77">
            <v>0</v>
          </cell>
          <cell r="CL77">
            <v>0</v>
          </cell>
        </row>
        <row r="77">
          <cell r="DA77">
            <v>0</v>
          </cell>
          <cell r="DB77">
            <v>10.425235</v>
          </cell>
          <cell r="DC77">
            <v>0</v>
          </cell>
          <cell r="DD77">
            <v>0</v>
          </cell>
          <cell r="DE77">
            <v>0</v>
          </cell>
          <cell r="DF77">
            <v>0</v>
          </cell>
          <cell r="DG77">
            <v>0</v>
          </cell>
          <cell r="DH77">
            <v>0</v>
          </cell>
          <cell r="DI77">
            <v>0</v>
          </cell>
          <cell r="DJ77">
            <v>0</v>
          </cell>
          <cell r="DK77">
            <v>0</v>
          </cell>
          <cell r="DL77">
            <v>0</v>
          </cell>
        </row>
        <row r="78">
          <cell r="A78">
            <v>74</v>
          </cell>
          <cell r="B78" t="str">
            <v>智能运管中心</v>
          </cell>
          <cell r="C78" t="str">
            <v>ZHT2023021300015</v>
          </cell>
          <cell r="D78" t="str">
            <v>嘉兴市区分质供水工程—现状供水管网改造提升项目管道硬件监测及运维监控管理提升改造项目（漏损控制专项）</v>
          </cell>
          <cell r="E78">
            <v>322.5</v>
          </cell>
          <cell r="F78">
            <v>322.5</v>
          </cell>
          <cell r="G78">
            <v>24.8421</v>
          </cell>
          <cell r="H78">
            <v>24.8421</v>
          </cell>
          <cell r="I78">
            <v>0.0770297674418605</v>
          </cell>
          <cell r="J78">
            <v>0.13</v>
          </cell>
        </row>
        <row r="78">
          <cell r="M78" t="str">
            <v>主导</v>
          </cell>
          <cell r="N78" t="str">
            <v>董力健团队</v>
          </cell>
          <cell r="O78" t="str">
            <v>杨舒文</v>
          </cell>
          <cell r="P78" t="str">
            <v>25已完结</v>
          </cell>
        </row>
        <row r="78">
          <cell r="T78">
            <v>322.5</v>
          </cell>
          <cell r="U78">
            <v>0</v>
          </cell>
          <cell r="V78">
            <v>0</v>
          </cell>
        </row>
        <row r="78">
          <cell r="AA78">
            <v>0</v>
          </cell>
          <cell r="AB78">
            <v>0</v>
          </cell>
          <cell r="AC78">
            <v>0</v>
          </cell>
          <cell r="AD78">
            <v>0</v>
          </cell>
          <cell r="AE78">
            <v>0</v>
          </cell>
          <cell r="AF78">
            <v>0</v>
          </cell>
          <cell r="AG78">
            <v>0</v>
          </cell>
          <cell r="AH78">
            <v>0</v>
          </cell>
          <cell r="AI78">
            <v>0</v>
          </cell>
          <cell r="AJ78">
            <v>0</v>
          </cell>
          <cell r="AK78">
            <v>0</v>
          </cell>
          <cell r="AL78">
            <v>0</v>
          </cell>
        </row>
        <row r="78">
          <cell r="AW78">
            <v>281.15</v>
          </cell>
          <cell r="AX78">
            <v>0</v>
          </cell>
          <cell r="AY78">
            <v>41.35</v>
          </cell>
          <cell r="AZ78">
            <v>41.35</v>
          </cell>
        </row>
        <row r="78">
          <cell r="BC78">
            <v>41.35</v>
          </cell>
        </row>
        <row r="78">
          <cell r="BQ78" t="str">
            <v>浙江和达科技股份有限公司</v>
          </cell>
        </row>
        <row r="78">
          <cell r="CA78">
            <v>0</v>
          </cell>
          <cell r="CB78">
            <v>0</v>
          </cell>
          <cell r="CC78">
            <v>0</v>
          </cell>
          <cell r="CD78">
            <v>0</v>
          </cell>
          <cell r="CE78">
            <v>0</v>
          </cell>
          <cell r="CF78">
            <v>0</v>
          </cell>
          <cell r="CG78">
            <v>0</v>
          </cell>
          <cell r="CH78">
            <v>0</v>
          </cell>
          <cell r="CI78">
            <v>0</v>
          </cell>
          <cell r="CJ78">
            <v>0</v>
          </cell>
          <cell r="CK78">
            <v>0</v>
          </cell>
          <cell r="CL78">
            <v>0</v>
          </cell>
        </row>
        <row r="78">
          <cell r="DA78">
            <v>0</v>
          </cell>
          <cell r="DB78">
            <v>0</v>
          </cell>
          <cell r="DC78">
            <v>0</v>
          </cell>
          <cell r="DD78">
            <v>0</v>
          </cell>
          <cell r="DE78">
            <v>0</v>
          </cell>
          <cell r="DF78">
            <v>0</v>
          </cell>
          <cell r="DG78">
            <v>0</v>
          </cell>
          <cell r="DH78">
            <v>0</v>
          </cell>
          <cell r="DI78">
            <v>0</v>
          </cell>
          <cell r="DJ78">
            <v>0</v>
          </cell>
          <cell r="DK78">
            <v>0</v>
          </cell>
          <cell r="DL78">
            <v>0</v>
          </cell>
        </row>
        <row r="79">
          <cell r="A79">
            <v>75</v>
          </cell>
          <cell r="B79" t="str">
            <v>智能运管中心</v>
          </cell>
          <cell r="C79" t="str">
            <v>ZHT2023032100026</v>
          </cell>
          <cell r="D79" t="str">
            <v>中铁一局集团嘉兴至枫南市域铁路（嘉兴南站）土建施工项目智慧工地工程</v>
          </cell>
          <cell r="E79">
            <v>0.850021</v>
          </cell>
          <cell r="F79">
            <v>0.850021</v>
          </cell>
          <cell r="G79">
            <v>0.850021</v>
          </cell>
          <cell r="H79">
            <v>0.850021</v>
          </cell>
          <cell r="I79">
            <v>1</v>
          </cell>
          <cell r="J79">
            <v>0.13</v>
          </cell>
        </row>
        <row r="79">
          <cell r="M79" t="str">
            <v>主导</v>
          </cell>
          <cell r="N79" t="str">
            <v>董力健团队</v>
          </cell>
          <cell r="O79" t="str">
            <v>杨舒文</v>
          </cell>
          <cell r="P79" t="str">
            <v>在建</v>
          </cell>
        </row>
        <row r="79">
          <cell r="T79">
            <v>0</v>
          </cell>
          <cell r="U79">
            <v>0</v>
          </cell>
          <cell r="V79">
            <v>0.850021</v>
          </cell>
        </row>
        <row r="79">
          <cell r="AW79">
            <v>0</v>
          </cell>
          <cell r="AX79">
            <v>0</v>
          </cell>
          <cell r="AY79">
            <v>0.850021</v>
          </cell>
          <cell r="AZ79">
            <v>0</v>
          </cell>
        </row>
        <row r="79">
          <cell r="BQ79" t="str">
            <v>中铁一局集团第二工程有限公司</v>
          </cell>
        </row>
        <row r="79">
          <cell r="CA79">
            <v>0</v>
          </cell>
          <cell r="CB79">
            <v>0</v>
          </cell>
          <cell r="CC79">
            <v>0</v>
          </cell>
          <cell r="CD79">
            <v>0</v>
          </cell>
          <cell r="CE79">
            <v>0</v>
          </cell>
          <cell r="CF79">
            <v>0</v>
          </cell>
          <cell r="CG79">
            <v>0</v>
          </cell>
          <cell r="CH79">
            <v>0</v>
          </cell>
          <cell r="CI79">
            <v>0</v>
          </cell>
          <cell r="CJ79">
            <v>0</v>
          </cell>
          <cell r="CK79">
            <v>0</v>
          </cell>
          <cell r="CL79">
            <v>0</v>
          </cell>
        </row>
        <row r="79">
          <cell r="DA79">
            <v>0</v>
          </cell>
          <cell r="DB79">
            <v>0</v>
          </cell>
          <cell r="DC79">
            <v>0</v>
          </cell>
          <cell r="DD79">
            <v>0</v>
          </cell>
          <cell r="DE79">
            <v>0</v>
          </cell>
          <cell r="DF79">
            <v>0</v>
          </cell>
          <cell r="DG79">
            <v>0</v>
          </cell>
          <cell r="DH79">
            <v>0</v>
          </cell>
          <cell r="DI79">
            <v>0</v>
          </cell>
          <cell r="DJ79">
            <v>0</v>
          </cell>
          <cell r="DK79">
            <v>0</v>
          </cell>
          <cell r="DL79">
            <v>0</v>
          </cell>
        </row>
        <row r="80">
          <cell r="A80">
            <v>76</v>
          </cell>
          <cell r="B80" t="str">
            <v>智能运管中心</v>
          </cell>
          <cell r="C80" t="str">
            <v>ZHT2023061300053</v>
          </cell>
          <cell r="D80" t="str">
            <v>嘉兴西塘二标智慧工地实施合同</v>
          </cell>
          <cell r="E80">
            <v>105.794</v>
          </cell>
          <cell r="F80">
            <v>105.794</v>
          </cell>
          <cell r="G80">
            <v>21.794</v>
          </cell>
          <cell r="H80">
            <v>21.794</v>
          </cell>
          <cell r="I80">
            <v>0.206004121216704</v>
          </cell>
          <cell r="J80">
            <v>0.13</v>
          </cell>
        </row>
        <row r="80">
          <cell r="M80" t="str">
            <v>主导</v>
          </cell>
          <cell r="N80" t="str">
            <v>董力健团队</v>
          </cell>
          <cell r="O80" t="str">
            <v>杨舒文</v>
          </cell>
          <cell r="P80" t="str">
            <v>在建</v>
          </cell>
        </row>
        <row r="80">
          <cell r="T80">
            <v>65.437</v>
          </cell>
          <cell r="U80">
            <v>0</v>
          </cell>
          <cell r="V80">
            <v>40.357</v>
          </cell>
        </row>
        <row r="80">
          <cell r="AW80">
            <v>60</v>
          </cell>
          <cell r="AX80">
            <v>5.437</v>
          </cell>
          <cell r="AY80">
            <v>40.357</v>
          </cell>
          <cell r="AZ80">
            <v>0</v>
          </cell>
        </row>
        <row r="80">
          <cell r="BQ80" t="str">
            <v>中铁北京工程局集团有限公司杭州分公司</v>
          </cell>
        </row>
        <row r="80">
          <cell r="CA80">
            <v>0</v>
          </cell>
          <cell r="CB80">
            <v>0</v>
          </cell>
          <cell r="CC80">
            <v>0</v>
          </cell>
          <cell r="CD80">
            <v>0</v>
          </cell>
          <cell r="CE80">
            <v>0</v>
          </cell>
          <cell r="CF80">
            <v>0</v>
          </cell>
          <cell r="CG80">
            <v>0</v>
          </cell>
          <cell r="CH80">
            <v>0</v>
          </cell>
          <cell r="CI80">
            <v>0</v>
          </cell>
          <cell r="CJ80">
            <v>0</v>
          </cell>
          <cell r="CK80">
            <v>0</v>
          </cell>
          <cell r="CL80">
            <v>0</v>
          </cell>
        </row>
        <row r="80">
          <cell r="DA80">
            <v>0</v>
          </cell>
          <cell r="DB80">
            <v>5.437</v>
          </cell>
          <cell r="DC80">
            <v>0</v>
          </cell>
          <cell r="DD80">
            <v>0</v>
          </cell>
          <cell r="DE80">
            <v>0</v>
          </cell>
          <cell r="DF80">
            <v>0</v>
          </cell>
          <cell r="DG80">
            <v>0</v>
          </cell>
          <cell r="DH80">
            <v>0</v>
          </cell>
          <cell r="DI80">
            <v>0</v>
          </cell>
          <cell r="DJ80">
            <v>0</v>
          </cell>
          <cell r="DK80">
            <v>0</v>
          </cell>
          <cell r="DL80">
            <v>0</v>
          </cell>
        </row>
        <row r="81">
          <cell r="A81">
            <v>77</v>
          </cell>
          <cell r="B81" t="str">
            <v>智能运管中心</v>
          </cell>
          <cell r="C81" t="str">
            <v>ZHT2023071700071</v>
          </cell>
          <cell r="D81" t="str">
            <v>嘉兴市域铁路枫南SG1标段智慧工地工程技术咨询服务合同</v>
          </cell>
          <cell r="E81">
            <v>79.276</v>
          </cell>
          <cell r="F81">
            <v>79.276</v>
          </cell>
          <cell r="G81">
            <v>79.276</v>
          </cell>
          <cell r="H81">
            <v>14.276</v>
          </cell>
          <cell r="I81">
            <v>0.180079721479388</v>
          </cell>
          <cell r="J81">
            <v>0.105142094736367</v>
          </cell>
        </row>
        <row r="81">
          <cell r="M81" t="str">
            <v>主导</v>
          </cell>
          <cell r="N81" t="str">
            <v>董力健团队</v>
          </cell>
          <cell r="O81" t="str">
            <v>杨舒文</v>
          </cell>
          <cell r="P81" t="str">
            <v>在建</v>
          </cell>
        </row>
        <row r="81">
          <cell r="T81">
            <v>78.433219</v>
          </cell>
          <cell r="U81">
            <v>0</v>
          </cell>
          <cell r="V81">
            <v>0.842781000000002</v>
          </cell>
        </row>
        <row r="81">
          <cell r="AW81">
            <v>69.4265</v>
          </cell>
          <cell r="AX81">
            <v>0</v>
          </cell>
          <cell r="AY81">
            <v>9.84949999999999</v>
          </cell>
          <cell r="AZ81">
            <v>9.00671899999999</v>
          </cell>
        </row>
        <row r="81">
          <cell r="BQ81" t="str">
            <v>中铁隧道局集团有限公司嘉兴至枫南市域铁路土建施工SG1标段项目经理部</v>
          </cell>
        </row>
        <row r="81">
          <cell r="CA81">
            <v>0</v>
          </cell>
          <cell r="CB81">
            <v>0</v>
          </cell>
          <cell r="CC81">
            <v>0</v>
          </cell>
          <cell r="CD81">
            <v>0</v>
          </cell>
          <cell r="CE81">
            <v>0</v>
          </cell>
          <cell r="CF81">
            <v>0</v>
          </cell>
          <cell r="CG81">
            <v>0</v>
          </cell>
          <cell r="CH81">
            <v>0</v>
          </cell>
          <cell r="CI81">
            <v>0</v>
          </cell>
          <cell r="CJ81">
            <v>0</v>
          </cell>
          <cell r="CK81">
            <v>0</v>
          </cell>
          <cell r="CL81">
            <v>0</v>
          </cell>
        </row>
        <row r="81">
          <cell r="DA81">
            <v>0</v>
          </cell>
          <cell r="DB81">
            <v>0</v>
          </cell>
          <cell r="DC81">
            <v>0</v>
          </cell>
          <cell r="DD81">
            <v>0</v>
          </cell>
          <cell r="DE81">
            <v>0</v>
          </cell>
          <cell r="DF81">
            <v>0</v>
          </cell>
          <cell r="DG81">
            <v>0</v>
          </cell>
          <cell r="DH81">
            <v>0</v>
          </cell>
          <cell r="DI81">
            <v>0</v>
          </cell>
          <cell r="DJ81">
            <v>0</v>
          </cell>
          <cell r="DK81">
            <v>0</v>
          </cell>
          <cell r="DL81">
            <v>0</v>
          </cell>
        </row>
        <row r="82">
          <cell r="A82">
            <v>78</v>
          </cell>
          <cell r="B82" t="str">
            <v>智能运管中心</v>
          </cell>
          <cell r="C82" t="str">
            <v>ZHT2023122100171</v>
          </cell>
          <cell r="D82" t="str">
            <v>中铁一局集团嘉兴至枫南市域铁路（嘉兴南站）土建施工项目智慧工地合同-补充合同</v>
          </cell>
          <cell r="E82">
            <v>6.21</v>
          </cell>
          <cell r="F82">
            <v>6.21</v>
          </cell>
          <cell r="G82">
            <v>6.21</v>
          </cell>
          <cell r="H82">
            <v>1.71</v>
          </cell>
          <cell r="I82">
            <v>0.27536231884058</v>
          </cell>
          <cell r="J82">
            <v>0.13</v>
          </cell>
        </row>
        <row r="82">
          <cell r="M82" t="str">
            <v>主导</v>
          </cell>
          <cell r="N82" t="str">
            <v>董力健团队</v>
          </cell>
          <cell r="O82" t="str">
            <v>杨舒文</v>
          </cell>
          <cell r="P82" t="str">
            <v>25已完结</v>
          </cell>
        </row>
        <row r="82">
          <cell r="T82">
            <v>6.21</v>
          </cell>
          <cell r="U82">
            <v>0</v>
          </cell>
          <cell r="V82">
            <v>0</v>
          </cell>
        </row>
        <row r="82">
          <cell r="AA82">
            <v>0</v>
          </cell>
          <cell r="AB82">
            <v>0</v>
          </cell>
          <cell r="AC82">
            <v>0</v>
          </cell>
          <cell r="AD82">
            <v>0</v>
          </cell>
          <cell r="AE82">
            <v>0</v>
          </cell>
          <cell r="AF82">
            <v>0</v>
          </cell>
          <cell r="AG82">
            <v>0</v>
          </cell>
          <cell r="AH82">
            <v>0</v>
          </cell>
          <cell r="AI82">
            <v>0</v>
          </cell>
          <cell r="AJ82">
            <v>0</v>
          </cell>
          <cell r="AK82">
            <v>0</v>
          </cell>
          <cell r="AL82">
            <v>0</v>
          </cell>
        </row>
        <row r="82">
          <cell r="AW82">
            <v>0</v>
          </cell>
          <cell r="AX82">
            <v>6.21</v>
          </cell>
          <cell r="AY82">
            <v>0</v>
          </cell>
          <cell r="AZ82">
            <v>0</v>
          </cell>
        </row>
        <row r="82">
          <cell r="BQ82" t="str">
            <v>中铁一局集团第二工程有限公司</v>
          </cell>
        </row>
        <row r="82">
          <cell r="CA82">
            <v>0</v>
          </cell>
          <cell r="CB82">
            <v>0</v>
          </cell>
          <cell r="CC82">
            <v>0</v>
          </cell>
          <cell r="CD82">
            <v>0</v>
          </cell>
          <cell r="CE82">
            <v>0</v>
          </cell>
          <cell r="CF82">
            <v>0</v>
          </cell>
          <cell r="CG82">
            <v>0</v>
          </cell>
          <cell r="CH82">
            <v>0</v>
          </cell>
          <cell r="CI82">
            <v>0</v>
          </cell>
          <cell r="CJ82">
            <v>0</v>
          </cell>
          <cell r="CK82">
            <v>0</v>
          </cell>
          <cell r="CL82">
            <v>0</v>
          </cell>
        </row>
        <row r="82">
          <cell r="DA82">
            <v>0</v>
          </cell>
          <cell r="DB82">
            <v>6.21</v>
          </cell>
          <cell r="DC82">
            <v>0</v>
          </cell>
          <cell r="DD82">
            <v>0</v>
          </cell>
          <cell r="DE82">
            <v>0</v>
          </cell>
          <cell r="DF82">
            <v>0</v>
          </cell>
          <cell r="DG82">
            <v>0</v>
          </cell>
          <cell r="DH82">
            <v>0</v>
          </cell>
          <cell r="DI82">
            <v>0</v>
          </cell>
          <cell r="DJ82">
            <v>0</v>
          </cell>
          <cell r="DK82">
            <v>0</v>
          </cell>
          <cell r="DL82">
            <v>0</v>
          </cell>
        </row>
        <row r="83">
          <cell r="A83">
            <v>79</v>
          </cell>
          <cell r="B83" t="str">
            <v>智能运管中心</v>
          </cell>
          <cell r="C83" t="str">
            <v>ZHT2024061200068</v>
          </cell>
          <cell r="D83" t="str">
            <v>嘉兴市联合污水处理厂数字孪生运营管理平台建设</v>
          </cell>
          <cell r="E83">
            <v>135</v>
          </cell>
          <cell r="F83">
            <v>135</v>
          </cell>
          <cell r="G83">
            <v>135</v>
          </cell>
          <cell r="H83">
            <v>115</v>
          </cell>
          <cell r="I83">
            <v>0.851851851851852</v>
          </cell>
          <cell r="J83">
            <v>0.06</v>
          </cell>
        </row>
        <row r="83">
          <cell r="M83" t="str">
            <v>主导</v>
          </cell>
          <cell r="N83" t="str">
            <v>董力健团队</v>
          </cell>
          <cell r="O83" t="str">
            <v>郑炜明</v>
          </cell>
          <cell r="P83" t="str">
            <v>25已完结</v>
          </cell>
        </row>
        <row r="83">
          <cell r="T83">
            <v>135</v>
          </cell>
          <cell r="U83">
            <v>0</v>
          </cell>
          <cell r="V83">
            <v>0</v>
          </cell>
        </row>
        <row r="83">
          <cell r="AA83">
            <v>0</v>
          </cell>
          <cell r="AB83">
            <v>0</v>
          </cell>
          <cell r="AC83">
            <v>0</v>
          </cell>
          <cell r="AD83">
            <v>0</v>
          </cell>
          <cell r="AE83">
            <v>0</v>
          </cell>
          <cell r="AF83">
            <v>0</v>
          </cell>
          <cell r="AG83">
            <v>0</v>
          </cell>
          <cell r="AH83">
            <v>0</v>
          </cell>
          <cell r="AI83">
            <v>0</v>
          </cell>
          <cell r="AJ83">
            <v>0</v>
          </cell>
          <cell r="AK83">
            <v>0</v>
          </cell>
          <cell r="AL83">
            <v>0</v>
          </cell>
        </row>
        <row r="83">
          <cell r="AW83">
            <v>81</v>
          </cell>
          <cell r="AX83">
            <v>0</v>
          </cell>
          <cell r="AY83">
            <v>54</v>
          </cell>
          <cell r="AZ83">
            <v>54</v>
          </cell>
        </row>
        <row r="83">
          <cell r="BC83">
            <v>33.75</v>
          </cell>
        </row>
        <row r="83">
          <cell r="BQ83" t="str">
            <v>浙江嘉源和达水务有限公司</v>
          </cell>
        </row>
        <row r="83">
          <cell r="CA83">
            <v>0</v>
          </cell>
          <cell r="CB83">
            <v>0</v>
          </cell>
          <cell r="CC83">
            <v>0</v>
          </cell>
          <cell r="CD83">
            <v>0</v>
          </cell>
          <cell r="CE83">
            <v>0</v>
          </cell>
          <cell r="CF83">
            <v>0</v>
          </cell>
          <cell r="CG83">
            <v>0</v>
          </cell>
          <cell r="CH83">
            <v>0</v>
          </cell>
          <cell r="CI83">
            <v>0</v>
          </cell>
          <cell r="CJ83">
            <v>0</v>
          </cell>
          <cell r="CK83">
            <v>0</v>
          </cell>
          <cell r="CL83">
            <v>0</v>
          </cell>
        </row>
        <row r="83">
          <cell r="DA83">
            <v>0</v>
          </cell>
          <cell r="DB83">
            <v>0</v>
          </cell>
          <cell r="DC83">
            <v>0</v>
          </cell>
          <cell r="DD83">
            <v>0</v>
          </cell>
          <cell r="DE83">
            <v>0</v>
          </cell>
          <cell r="DF83">
            <v>0</v>
          </cell>
          <cell r="DG83">
            <v>0</v>
          </cell>
          <cell r="DH83">
            <v>0</v>
          </cell>
          <cell r="DI83">
            <v>0</v>
          </cell>
          <cell r="DJ83">
            <v>0</v>
          </cell>
          <cell r="DK83">
            <v>0</v>
          </cell>
          <cell r="DL83">
            <v>0</v>
          </cell>
        </row>
        <row r="84">
          <cell r="A84">
            <v>80</v>
          </cell>
          <cell r="B84" t="str">
            <v>智能运管中心</v>
          </cell>
          <cell r="C84" t="str">
            <v>ZHT2024062700080</v>
          </cell>
          <cell r="D84" t="str">
            <v>中铁一局集团嘉兴至枫南市域铁路SG2土建施工项目 智慧拌合安全生产监控系统合同</v>
          </cell>
          <cell r="E84">
            <v>159.1</v>
          </cell>
          <cell r="F84">
            <v>159.1</v>
          </cell>
          <cell r="G84">
            <v>110.7</v>
          </cell>
          <cell r="H84">
            <v>68.1</v>
          </cell>
          <cell r="I84">
            <v>0.428032683846637</v>
          </cell>
          <cell r="J84">
            <v>0.0713039795549143</v>
          </cell>
        </row>
        <row r="84">
          <cell r="M84" t="str">
            <v>主导</v>
          </cell>
          <cell r="N84" t="str">
            <v>董力健团队</v>
          </cell>
          <cell r="O84" t="str">
            <v>杨舒文</v>
          </cell>
          <cell r="P84" t="str">
            <v>在建</v>
          </cell>
        </row>
        <row r="84">
          <cell r="T84">
            <v>113</v>
          </cell>
          <cell r="U84">
            <v>0</v>
          </cell>
          <cell r="V84">
            <v>46.1</v>
          </cell>
        </row>
        <row r="84">
          <cell r="AW84">
            <v>25</v>
          </cell>
          <cell r="AX84">
            <v>0</v>
          </cell>
          <cell r="AY84">
            <v>134.1</v>
          </cell>
          <cell r="AZ84">
            <v>88</v>
          </cell>
        </row>
        <row r="84">
          <cell r="BC84">
            <v>60</v>
          </cell>
        </row>
        <row r="84">
          <cell r="BQ84" t="str">
            <v>中铁一局集团有限公司第二工程分公司</v>
          </cell>
          <cell r="BR84" t="str">
            <v>供应链3月到账</v>
          </cell>
        </row>
        <row r="84">
          <cell r="CA84">
            <v>0</v>
          </cell>
          <cell r="CB84">
            <v>0</v>
          </cell>
          <cell r="CC84">
            <v>0</v>
          </cell>
          <cell r="CD84">
            <v>0</v>
          </cell>
          <cell r="CE84">
            <v>0</v>
          </cell>
          <cell r="CF84">
            <v>0</v>
          </cell>
          <cell r="CG84">
            <v>0</v>
          </cell>
          <cell r="CH84">
            <v>0</v>
          </cell>
          <cell r="CI84">
            <v>0</v>
          </cell>
          <cell r="CJ84">
            <v>0</v>
          </cell>
          <cell r="CK84">
            <v>0</v>
          </cell>
          <cell r="CL84">
            <v>0</v>
          </cell>
        </row>
        <row r="84">
          <cell r="DA84">
            <v>0</v>
          </cell>
          <cell r="DB84">
            <v>0</v>
          </cell>
          <cell r="DC84">
            <v>0</v>
          </cell>
          <cell r="DD84">
            <v>0</v>
          </cell>
          <cell r="DE84">
            <v>0</v>
          </cell>
          <cell r="DF84">
            <v>0</v>
          </cell>
          <cell r="DG84">
            <v>0</v>
          </cell>
          <cell r="DH84">
            <v>0</v>
          </cell>
          <cell r="DI84">
            <v>0</v>
          </cell>
          <cell r="DJ84">
            <v>0</v>
          </cell>
          <cell r="DK84">
            <v>0</v>
          </cell>
          <cell r="DL84">
            <v>0</v>
          </cell>
        </row>
        <row r="85">
          <cell r="A85">
            <v>81</v>
          </cell>
          <cell r="B85" t="str">
            <v>智能运管中心</v>
          </cell>
          <cell r="C85" t="str">
            <v>ZHT2024062700081</v>
          </cell>
          <cell r="D85" t="str">
            <v>嘉兴至枫南市域铁路SG2土建施工项目智慧工地合同</v>
          </cell>
          <cell r="E85">
            <v>17.144</v>
          </cell>
          <cell r="F85">
            <v>17.144</v>
          </cell>
          <cell r="G85">
            <v>8.0853</v>
          </cell>
          <cell r="H85">
            <v>5.644</v>
          </cell>
          <cell r="I85">
            <v>0.329211385907606</v>
          </cell>
          <cell r="J85">
            <v>0.0872003278850079</v>
          </cell>
        </row>
        <row r="85">
          <cell r="M85" t="str">
            <v>主导</v>
          </cell>
          <cell r="N85" t="str">
            <v>董力健团队</v>
          </cell>
          <cell r="O85" t="str">
            <v>杨舒文</v>
          </cell>
          <cell r="P85" t="str">
            <v>25已完结</v>
          </cell>
        </row>
        <row r="85">
          <cell r="T85">
            <v>17.144</v>
          </cell>
          <cell r="U85">
            <v>0</v>
          </cell>
          <cell r="V85">
            <v>0</v>
          </cell>
        </row>
        <row r="85">
          <cell r="AA85">
            <v>0</v>
          </cell>
          <cell r="AB85">
            <v>0</v>
          </cell>
          <cell r="AC85">
            <v>0</v>
          </cell>
          <cell r="AD85">
            <v>0</v>
          </cell>
          <cell r="AE85">
            <v>0</v>
          </cell>
          <cell r="AF85">
            <v>0</v>
          </cell>
          <cell r="AG85">
            <v>0</v>
          </cell>
          <cell r="AH85">
            <v>0</v>
          </cell>
          <cell r="AI85">
            <v>0</v>
          </cell>
          <cell r="AJ85">
            <v>0</v>
          </cell>
          <cell r="AK85">
            <v>0</v>
          </cell>
          <cell r="AL85">
            <v>0</v>
          </cell>
        </row>
        <row r="85">
          <cell r="AW85">
            <v>14</v>
          </cell>
          <cell r="AX85">
            <v>3.144</v>
          </cell>
          <cell r="AY85">
            <v>0</v>
          </cell>
          <cell r="AZ85">
            <v>0</v>
          </cell>
        </row>
        <row r="85">
          <cell r="BQ85" t="str">
            <v>中铁一局集团有限公司第二工程分公司</v>
          </cell>
        </row>
        <row r="85">
          <cell r="CA85">
            <v>0</v>
          </cell>
          <cell r="CB85">
            <v>0</v>
          </cell>
          <cell r="CC85">
            <v>0</v>
          </cell>
          <cell r="CD85">
            <v>0</v>
          </cell>
          <cell r="CE85">
            <v>0</v>
          </cell>
          <cell r="CF85">
            <v>0</v>
          </cell>
          <cell r="CG85">
            <v>0</v>
          </cell>
          <cell r="CH85">
            <v>0</v>
          </cell>
          <cell r="CI85">
            <v>0</v>
          </cell>
          <cell r="CJ85">
            <v>0</v>
          </cell>
          <cell r="CK85">
            <v>0</v>
          </cell>
          <cell r="CL85">
            <v>0</v>
          </cell>
        </row>
        <row r="85">
          <cell r="DA85">
            <v>0</v>
          </cell>
          <cell r="DB85">
            <v>3.144</v>
          </cell>
          <cell r="DC85">
            <v>0</v>
          </cell>
          <cell r="DD85">
            <v>0</v>
          </cell>
          <cell r="DE85">
            <v>0</v>
          </cell>
          <cell r="DF85">
            <v>0</v>
          </cell>
          <cell r="DG85">
            <v>0</v>
          </cell>
          <cell r="DH85">
            <v>0</v>
          </cell>
          <cell r="DI85">
            <v>0</v>
          </cell>
          <cell r="DJ85">
            <v>0</v>
          </cell>
          <cell r="DK85">
            <v>0</v>
          </cell>
          <cell r="DL85">
            <v>0</v>
          </cell>
        </row>
        <row r="86">
          <cell r="A86">
            <v>82</v>
          </cell>
          <cell r="B86" t="str">
            <v>智能运管中心</v>
          </cell>
          <cell r="C86" t="str">
            <v>ZHT2024090300102</v>
          </cell>
          <cell r="D86" t="str">
            <v>嘉善至西塘市域铁路SG5标智慧工地（项目部）专项技术服务</v>
          </cell>
          <cell r="E86">
            <v>49.057</v>
          </cell>
          <cell r="F86">
            <v>49.057</v>
          </cell>
          <cell r="G86">
            <v>28.1837</v>
          </cell>
          <cell r="H86">
            <v>11.057</v>
          </cell>
          <cell r="I86">
            <v>0.225390871842958</v>
          </cell>
          <cell r="J86">
            <v>0.13</v>
          </cell>
        </row>
        <row r="86">
          <cell r="M86" t="str">
            <v>主导</v>
          </cell>
          <cell r="N86" t="str">
            <v>董力健团队</v>
          </cell>
          <cell r="O86" t="str">
            <v>杨舒文</v>
          </cell>
          <cell r="P86" t="str">
            <v>在建</v>
          </cell>
        </row>
        <row r="86">
          <cell r="T86">
            <v>15.695</v>
          </cell>
          <cell r="U86">
            <v>0</v>
          </cell>
          <cell r="V86">
            <v>33.362</v>
          </cell>
        </row>
        <row r="86">
          <cell r="AW86">
            <v>0</v>
          </cell>
          <cell r="AX86">
            <v>0</v>
          </cell>
          <cell r="AY86">
            <v>49.057</v>
          </cell>
          <cell r="AZ86">
            <v>15.695</v>
          </cell>
        </row>
        <row r="86">
          <cell r="BQ86" t="str">
            <v>中铁十八局集团有限公司</v>
          </cell>
        </row>
        <row r="86">
          <cell r="CA86">
            <v>0</v>
          </cell>
          <cell r="CB86">
            <v>0</v>
          </cell>
          <cell r="CC86">
            <v>0</v>
          </cell>
          <cell r="CD86">
            <v>0</v>
          </cell>
          <cell r="CE86">
            <v>0</v>
          </cell>
          <cell r="CF86">
            <v>0</v>
          </cell>
          <cell r="CG86">
            <v>0</v>
          </cell>
          <cell r="CH86">
            <v>0</v>
          </cell>
          <cell r="CI86">
            <v>0</v>
          </cell>
          <cell r="CJ86">
            <v>0</v>
          </cell>
          <cell r="CK86">
            <v>0</v>
          </cell>
          <cell r="CL86">
            <v>0</v>
          </cell>
        </row>
        <row r="86">
          <cell r="DA86">
            <v>0</v>
          </cell>
          <cell r="DB86">
            <v>0</v>
          </cell>
          <cell r="DC86">
            <v>0</v>
          </cell>
          <cell r="DD86">
            <v>0</v>
          </cell>
          <cell r="DE86">
            <v>0</v>
          </cell>
          <cell r="DF86">
            <v>0</v>
          </cell>
          <cell r="DG86">
            <v>0</v>
          </cell>
          <cell r="DH86">
            <v>0</v>
          </cell>
          <cell r="DI86">
            <v>0</v>
          </cell>
          <cell r="DJ86">
            <v>0</v>
          </cell>
          <cell r="DK86">
            <v>0</v>
          </cell>
          <cell r="DL86">
            <v>0</v>
          </cell>
        </row>
        <row r="87">
          <cell r="A87">
            <v>83</v>
          </cell>
          <cell r="B87" t="str">
            <v>智能运管中心</v>
          </cell>
          <cell r="C87" t="str">
            <v>ZHT2024082100098</v>
          </cell>
          <cell r="D87" t="str">
            <v>枫南SG1智慧工地建设工程补充协议（一）</v>
          </cell>
          <cell r="E87">
            <v>26.805038</v>
          </cell>
          <cell r="F87">
            <v>26.805038</v>
          </cell>
          <cell r="G87">
            <v>26.805038</v>
          </cell>
          <cell r="H87">
            <v>6.805038</v>
          </cell>
          <cell r="I87">
            <v>0.253871604285732</v>
          </cell>
          <cell r="J87">
            <v>0.109052862337048</v>
          </cell>
        </row>
        <row r="87">
          <cell r="M87" t="str">
            <v>主导</v>
          </cell>
          <cell r="N87" t="str">
            <v>董力健团队</v>
          </cell>
          <cell r="O87" t="str">
            <v>杨舒文</v>
          </cell>
          <cell r="P87" t="str">
            <v>在建</v>
          </cell>
        </row>
        <row r="87">
          <cell r="T87">
            <v>7.896013</v>
          </cell>
          <cell r="U87">
            <v>0</v>
          </cell>
          <cell r="V87">
            <v>18.909025</v>
          </cell>
        </row>
        <row r="87">
          <cell r="AW87">
            <v>0</v>
          </cell>
          <cell r="AX87">
            <v>5</v>
          </cell>
          <cell r="AY87">
            <v>21.805038</v>
          </cell>
          <cell r="AZ87">
            <v>2.896013</v>
          </cell>
        </row>
        <row r="87">
          <cell r="BQ87" t="str">
            <v>中铁隧道局集团有限公司嘉兴至枫南市域铁路土建施工SG1标段项目经理部</v>
          </cell>
        </row>
        <row r="87">
          <cell r="CA87">
            <v>0</v>
          </cell>
          <cell r="CB87">
            <v>0</v>
          </cell>
          <cell r="CC87">
            <v>0</v>
          </cell>
          <cell r="CD87">
            <v>0</v>
          </cell>
          <cell r="CE87">
            <v>0</v>
          </cell>
          <cell r="CF87">
            <v>0</v>
          </cell>
          <cell r="CG87">
            <v>0</v>
          </cell>
          <cell r="CH87">
            <v>0</v>
          </cell>
          <cell r="CI87">
            <v>0</v>
          </cell>
          <cell r="CJ87">
            <v>0</v>
          </cell>
          <cell r="CK87">
            <v>0</v>
          </cell>
          <cell r="CL87">
            <v>0</v>
          </cell>
        </row>
        <row r="87">
          <cell r="DA87">
            <v>5</v>
          </cell>
          <cell r="DB87">
            <v>0</v>
          </cell>
          <cell r="DC87">
            <v>0</v>
          </cell>
          <cell r="DD87">
            <v>0</v>
          </cell>
          <cell r="DE87">
            <v>0</v>
          </cell>
          <cell r="DF87">
            <v>0</v>
          </cell>
          <cell r="DG87">
            <v>0</v>
          </cell>
          <cell r="DH87">
            <v>0</v>
          </cell>
          <cell r="DI87">
            <v>0</v>
          </cell>
          <cell r="DJ87">
            <v>0</v>
          </cell>
          <cell r="DK87">
            <v>0</v>
          </cell>
          <cell r="DL87">
            <v>0</v>
          </cell>
        </row>
        <row r="88">
          <cell r="A88">
            <v>84</v>
          </cell>
          <cell r="B88" t="str">
            <v>智能运管中心</v>
          </cell>
          <cell r="C88" t="str">
            <v>ZHT2024092500120</v>
          </cell>
          <cell r="D88" t="str">
            <v>中铁十四局集团有限公司嘉善至西塘市域铁路SG4标段智慧工地工程技术咨询服务合同</v>
          </cell>
          <cell r="E88">
            <v>43.834</v>
          </cell>
          <cell r="F88">
            <v>43.834</v>
          </cell>
          <cell r="G88">
            <v>43.834</v>
          </cell>
          <cell r="H88">
            <v>13.834</v>
          </cell>
          <cell r="I88">
            <v>0.315599762741251</v>
          </cell>
          <cell r="J88">
            <v>0.091263284009398</v>
          </cell>
        </row>
        <row r="88">
          <cell r="M88" t="str">
            <v>主导</v>
          </cell>
          <cell r="N88" t="str">
            <v>董力健团队</v>
          </cell>
          <cell r="O88" t="str">
            <v>杨舒文</v>
          </cell>
          <cell r="P88" t="str">
            <v>在建</v>
          </cell>
        </row>
        <row r="88">
          <cell r="T88">
            <v>0</v>
          </cell>
          <cell r="U88">
            <v>0</v>
          </cell>
          <cell r="V88">
            <v>43.834</v>
          </cell>
        </row>
        <row r="88">
          <cell r="AC88">
            <v>12.102</v>
          </cell>
        </row>
        <row r="88">
          <cell r="AW88">
            <v>0</v>
          </cell>
          <cell r="AX88">
            <v>0</v>
          </cell>
          <cell r="AY88">
            <v>43.834</v>
          </cell>
          <cell r="AZ88">
            <v>0</v>
          </cell>
        </row>
        <row r="88">
          <cell r="BC88">
            <v>10</v>
          </cell>
        </row>
        <row r="88">
          <cell r="BQ88" t="str">
            <v>中铁十四局集团有限公司</v>
          </cell>
        </row>
        <row r="88">
          <cell r="CA88">
            <v>0</v>
          </cell>
          <cell r="CB88">
            <v>0</v>
          </cell>
          <cell r="CC88">
            <v>0</v>
          </cell>
          <cell r="CD88">
            <v>0</v>
          </cell>
          <cell r="CE88">
            <v>0</v>
          </cell>
          <cell r="CF88">
            <v>0</v>
          </cell>
          <cell r="CG88">
            <v>0</v>
          </cell>
          <cell r="CH88">
            <v>0</v>
          </cell>
          <cell r="CI88">
            <v>0</v>
          </cell>
          <cell r="CJ88">
            <v>0</v>
          </cell>
          <cell r="CK88">
            <v>0</v>
          </cell>
          <cell r="CL88">
            <v>0</v>
          </cell>
        </row>
        <row r="88">
          <cell r="DA88">
            <v>0</v>
          </cell>
          <cell r="DB88">
            <v>0</v>
          </cell>
          <cell r="DC88">
            <v>0</v>
          </cell>
          <cell r="DD88">
            <v>0</v>
          </cell>
          <cell r="DE88">
            <v>0</v>
          </cell>
          <cell r="DF88">
            <v>0</v>
          </cell>
          <cell r="DG88">
            <v>0</v>
          </cell>
          <cell r="DH88">
            <v>0</v>
          </cell>
          <cell r="DI88">
            <v>0</v>
          </cell>
          <cell r="DJ88">
            <v>0</v>
          </cell>
          <cell r="DK88">
            <v>0</v>
          </cell>
          <cell r="DL88">
            <v>0</v>
          </cell>
        </row>
        <row r="89">
          <cell r="A89">
            <v>85</v>
          </cell>
          <cell r="B89" t="str">
            <v>智能运管中心</v>
          </cell>
          <cell r="C89" t="str">
            <v>ZHT2024112600151</v>
          </cell>
          <cell r="D89" t="str">
            <v>西塘SG3智慧工地项目</v>
          </cell>
          <cell r="E89">
            <v>14.218</v>
          </cell>
          <cell r="F89">
            <v>14.218</v>
          </cell>
          <cell r="G89">
            <v>4.9377</v>
          </cell>
          <cell r="H89">
            <v>4.9377</v>
          </cell>
          <cell r="I89">
            <v>0.347285131523421</v>
          </cell>
          <cell r="J89">
            <v>0.0993630761381999</v>
          </cell>
        </row>
        <row r="89">
          <cell r="M89" t="str">
            <v>主导</v>
          </cell>
          <cell r="N89" t="str">
            <v>董力健团队</v>
          </cell>
          <cell r="O89" t="str">
            <v>杨舒文</v>
          </cell>
          <cell r="P89" t="str">
            <v>在建</v>
          </cell>
        </row>
        <row r="89">
          <cell r="T89">
            <v>0</v>
          </cell>
          <cell r="U89">
            <v>0</v>
          </cell>
          <cell r="V89">
            <v>14.218</v>
          </cell>
        </row>
        <row r="89">
          <cell r="AW89">
            <v>9.49705</v>
          </cell>
          <cell r="AX89">
            <v>0</v>
          </cell>
          <cell r="AY89">
            <v>4.72095</v>
          </cell>
          <cell r="AZ89">
            <v>-9.49705</v>
          </cell>
        </row>
        <row r="89">
          <cell r="BQ89" t="str">
            <v>中铁大桥局集团有限公司上海分公司</v>
          </cell>
        </row>
        <row r="89">
          <cell r="CA89">
            <v>0</v>
          </cell>
          <cell r="CB89">
            <v>0</v>
          </cell>
          <cell r="CC89">
            <v>0</v>
          </cell>
          <cell r="CD89">
            <v>0</v>
          </cell>
          <cell r="CE89">
            <v>0</v>
          </cell>
          <cell r="CF89">
            <v>0</v>
          </cell>
          <cell r="CG89">
            <v>0</v>
          </cell>
          <cell r="CH89">
            <v>0</v>
          </cell>
          <cell r="CI89">
            <v>0</v>
          </cell>
          <cell r="CJ89">
            <v>0</v>
          </cell>
          <cell r="CK89">
            <v>0</v>
          </cell>
          <cell r="CL89">
            <v>0</v>
          </cell>
        </row>
        <row r="89">
          <cell r="DA89">
            <v>0</v>
          </cell>
          <cell r="DB89">
            <v>0</v>
          </cell>
          <cell r="DC89">
            <v>0</v>
          </cell>
          <cell r="DD89">
            <v>0</v>
          </cell>
          <cell r="DE89">
            <v>0</v>
          </cell>
          <cell r="DF89">
            <v>0</v>
          </cell>
          <cell r="DG89">
            <v>0</v>
          </cell>
          <cell r="DH89">
            <v>0</v>
          </cell>
          <cell r="DI89">
            <v>0</v>
          </cell>
          <cell r="DJ89">
            <v>0</v>
          </cell>
          <cell r="DK89">
            <v>0</v>
          </cell>
          <cell r="DL89">
            <v>0</v>
          </cell>
        </row>
        <row r="90">
          <cell r="A90">
            <v>86</v>
          </cell>
          <cell r="B90" t="str">
            <v>智能运管中心</v>
          </cell>
          <cell r="C90" t="str">
            <v>ZHT2024123000178</v>
          </cell>
          <cell r="D90" t="str">
            <v>湖南高速信息科技有限公司 BIM 引擎软件产品采购合同</v>
          </cell>
          <cell r="E90">
            <v>145</v>
          </cell>
          <cell r="F90">
            <v>145</v>
          </cell>
          <cell r="G90">
            <v>145</v>
          </cell>
          <cell r="H90">
            <v>40</v>
          </cell>
          <cell r="I90">
            <v>0.275862068965517</v>
          </cell>
          <cell r="J90">
            <v>0.13</v>
          </cell>
        </row>
        <row r="90">
          <cell r="M90" t="str">
            <v>主导</v>
          </cell>
          <cell r="N90">
            <v>0</v>
          </cell>
          <cell r="O90" t="str">
            <v>谢娇</v>
          </cell>
          <cell r="P90" t="str">
            <v>25已完结</v>
          </cell>
        </row>
        <row r="90">
          <cell r="T90">
            <v>145</v>
          </cell>
          <cell r="U90">
            <v>0</v>
          </cell>
          <cell r="V90">
            <v>0</v>
          </cell>
        </row>
        <row r="90">
          <cell r="AA90">
            <v>0</v>
          </cell>
          <cell r="AB90">
            <v>0</v>
          </cell>
          <cell r="AC90">
            <v>0</v>
          </cell>
          <cell r="AD90">
            <v>0</v>
          </cell>
          <cell r="AE90">
            <v>0</v>
          </cell>
          <cell r="AF90">
            <v>0</v>
          </cell>
          <cell r="AG90">
            <v>0</v>
          </cell>
          <cell r="AH90">
            <v>0</v>
          </cell>
          <cell r="AI90">
            <v>0</v>
          </cell>
          <cell r="AJ90">
            <v>0</v>
          </cell>
          <cell r="AK90">
            <v>0</v>
          </cell>
          <cell r="AL90">
            <v>0</v>
          </cell>
        </row>
        <row r="90">
          <cell r="AW90">
            <v>137.75</v>
          </cell>
          <cell r="AX90">
            <v>0</v>
          </cell>
          <cell r="AY90">
            <v>7.25</v>
          </cell>
          <cell r="AZ90">
            <v>7.25</v>
          </cell>
        </row>
        <row r="90">
          <cell r="BQ90" t="str">
            <v>湖南高速信息科技有限公司</v>
          </cell>
        </row>
        <row r="90">
          <cell r="CA90">
            <v>0</v>
          </cell>
          <cell r="CB90">
            <v>0</v>
          </cell>
          <cell r="CC90">
            <v>0</v>
          </cell>
          <cell r="CD90">
            <v>0</v>
          </cell>
          <cell r="CE90">
            <v>0</v>
          </cell>
          <cell r="CF90">
            <v>0</v>
          </cell>
          <cell r="CG90">
            <v>0</v>
          </cell>
          <cell r="CH90">
            <v>0</v>
          </cell>
          <cell r="CI90">
            <v>0</v>
          </cell>
          <cell r="CJ90">
            <v>0</v>
          </cell>
          <cell r="CK90">
            <v>0</v>
          </cell>
          <cell r="CL90">
            <v>0</v>
          </cell>
        </row>
        <row r="90">
          <cell r="DA90">
            <v>0</v>
          </cell>
          <cell r="DB90">
            <v>0</v>
          </cell>
          <cell r="DC90">
            <v>0</v>
          </cell>
          <cell r="DD90">
            <v>0</v>
          </cell>
          <cell r="DE90">
            <v>0</v>
          </cell>
          <cell r="DF90">
            <v>0</v>
          </cell>
          <cell r="DG90">
            <v>0</v>
          </cell>
          <cell r="DH90">
            <v>0</v>
          </cell>
          <cell r="DI90">
            <v>0</v>
          </cell>
          <cell r="DJ90">
            <v>0</v>
          </cell>
          <cell r="DK90">
            <v>0</v>
          </cell>
          <cell r="DL90">
            <v>0</v>
          </cell>
        </row>
        <row r="91">
          <cell r="A91">
            <v>87</v>
          </cell>
          <cell r="B91" t="str">
            <v>智能运管中心</v>
          </cell>
          <cell r="C91" t="str">
            <v>ZHT2025010700003</v>
          </cell>
          <cell r="D91" t="str">
            <v>摩羯台风灾后海口世纪大桥琼州大桥结构监控工程设备更换工程</v>
          </cell>
          <cell r="E91">
            <v>9.444</v>
          </cell>
          <cell r="F91">
            <v>9.444</v>
          </cell>
          <cell r="G91">
            <v>9.444</v>
          </cell>
          <cell r="H91">
            <v>1.94</v>
          </cell>
          <cell r="I91">
            <v>0.205421431596781</v>
          </cell>
          <cell r="J91">
            <v>0.09</v>
          </cell>
        </row>
        <row r="91">
          <cell r="M91" t="str">
            <v>主导</v>
          </cell>
          <cell r="N91" t="str">
            <v>邱枫团队</v>
          </cell>
          <cell r="O91" t="str">
            <v>查正军</v>
          </cell>
          <cell r="P91" t="str">
            <v>25已完结</v>
          </cell>
        </row>
        <row r="91">
          <cell r="T91">
            <v>9.444</v>
          </cell>
          <cell r="U91">
            <v>0</v>
          </cell>
          <cell r="V91">
            <v>0</v>
          </cell>
        </row>
        <row r="91">
          <cell r="AA91">
            <v>0</v>
          </cell>
          <cell r="AB91">
            <v>0</v>
          </cell>
          <cell r="AC91">
            <v>0</v>
          </cell>
          <cell r="AD91">
            <v>0</v>
          </cell>
          <cell r="AE91">
            <v>0</v>
          </cell>
          <cell r="AF91">
            <v>0</v>
          </cell>
          <cell r="AG91">
            <v>0</v>
          </cell>
          <cell r="AH91">
            <v>0</v>
          </cell>
          <cell r="AI91">
            <v>0</v>
          </cell>
          <cell r="AJ91">
            <v>0</v>
          </cell>
          <cell r="AK91">
            <v>0</v>
          </cell>
          <cell r="AL91">
            <v>0</v>
          </cell>
        </row>
        <row r="91">
          <cell r="AW91">
            <v>9.16068</v>
          </cell>
          <cell r="AX91">
            <v>0</v>
          </cell>
          <cell r="AY91">
            <v>0.28332</v>
          </cell>
          <cell r="AZ91">
            <v>0.28332</v>
          </cell>
        </row>
        <row r="91">
          <cell r="BQ91" t="str">
            <v>海口市建工城市运营管理有限公司</v>
          </cell>
        </row>
        <row r="91">
          <cell r="CA91">
            <v>0</v>
          </cell>
          <cell r="CB91">
            <v>0</v>
          </cell>
          <cell r="CC91">
            <v>0</v>
          </cell>
          <cell r="CD91">
            <v>0</v>
          </cell>
          <cell r="CE91">
            <v>0</v>
          </cell>
          <cell r="CF91">
            <v>0</v>
          </cell>
          <cell r="CG91">
            <v>0</v>
          </cell>
          <cell r="CH91">
            <v>0</v>
          </cell>
          <cell r="CI91">
            <v>0</v>
          </cell>
          <cell r="CJ91">
            <v>0</v>
          </cell>
          <cell r="CK91">
            <v>0</v>
          </cell>
          <cell r="CL91">
            <v>0</v>
          </cell>
        </row>
        <row r="91">
          <cell r="DA91">
            <v>0</v>
          </cell>
          <cell r="DB91">
            <v>0</v>
          </cell>
          <cell r="DC91">
            <v>0</v>
          </cell>
          <cell r="DD91">
            <v>0</v>
          </cell>
          <cell r="DE91">
            <v>0</v>
          </cell>
          <cell r="DF91">
            <v>0</v>
          </cell>
          <cell r="DG91">
            <v>0</v>
          </cell>
          <cell r="DH91">
            <v>0</v>
          </cell>
          <cell r="DI91">
            <v>0</v>
          </cell>
          <cell r="DJ91">
            <v>0</v>
          </cell>
          <cell r="DK91">
            <v>0</v>
          </cell>
          <cell r="DL91">
            <v>0</v>
          </cell>
        </row>
        <row r="92">
          <cell r="A92">
            <v>88</v>
          </cell>
          <cell r="B92" t="str">
            <v>智能运管中心</v>
          </cell>
          <cell r="C92" t="str">
            <v>ZHT2025011300004</v>
          </cell>
          <cell r="D92" t="str">
            <v>技术服务合同</v>
          </cell>
          <cell r="E92">
            <v>16.8</v>
          </cell>
          <cell r="F92">
            <v>16.8</v>
          </cell>
          <cell r="G92">
            <v>16.8</v>
          </cell>
          <cell r="H92">
            <v>2.8</v>
          </cell>
          <cell r="I92">
            <v>0.166666666666667</v>
          </cell>
          <cell r="J92">
            <v>0.06</v>
          </cell>
        </row>
        <row r="92">
          <cell r="M92" t="str">
            <v>主导</v>
          </cell>
          <cell r="N92" t="str">
            <v>邱枫团队</v>
          </cell>
          <cell r="O92" t="str">
            <v>邱枫</v>
          </cell>
          <cell r="P92" t="str">
            <v>25已完结</v>
          </cell>
        </row>
        <row r="92">
          <cell r="T92">
            <v>16.8</v>
          </cell>
          <cell r="U92">
            <v>0</v>
          </cell>
          <cell r="V92">
            <v>0</v>
          </cell>
        </row>
        <row r="92">
          <cell r="AA92">
            <v>0</v>
          </cell>
          <cell r="AB92">
            <v>0</v>
          </cell>
          <cell r="AC92">
            <v>0</v>
          </cell>
          <cell r="AD92">
            <v>0</v>
          </cell>
          <cell r="AE92">
            <v>0</v>
          </cell>
          <cell r="AF92">
            <v>0</v>
          </cell>
          <cell r="AG92">
            <v>0</v>
          </cell>
          <cell r="AH92">
            <v>0</v>
          </cell>
          <cell r="AI92">
            <v>0</v>
          </cell>
          <cell r="AJ92">
            <v>0</v>
          </cell>
          <cell r="AK92">
            <v>0</v>
          </cell>
          <cell r="AL92">
            <v>0</v>
          </cell>
        </row>
        <row r="92">
          <cell r="AW92">
            <v>15.96</v>
          </cell>
          <cell r="AX92">
            <v>0</v>
          </cell>
          <cell r="AY92">
            <v>0.84</v>
          </cell>
          <cell r="AZ92">
            <v>0.84</v>
          </cell>
        </row>
        <row r="92">
          <cell r="BQ92" t="str">
            <v>上海市政养护管理有限公司</v>
          </cell>
        </row>
        <row r="92">
          <cell r="CA92">
            <v>0</v>
          </cell>
          <cell r="CB92">
            <v>0</v>
          </cell>
          <cell r="CC92">
            <v>0</v>
          </cell>
          <cell r="CD92">
            <v>0</v>
          </cell>
          <cell r="CE92">
            <v>0</v>
          </cell>
          <cell r="CF92">
            <v>0</v>
          </cell>
          <cell r="CG92">
            <v>0</v>
          </cell>
          <cell r="CH92">
            <v>0</v>
          </cell>
          <cell r="CI92">
            <v>0</v>
          </cell>
          <cell r="CJ92">
            <v>0</v>
          </cell>
          <cell r="CK92">
            <v>0</v>
          </cell>
          <cell r="CL92">
            <v>0</v>
          </cell>
        </row>
        <row r="92">
          <cell r="DA92">
            <v>0</v>
          </cell>
          <cell r="DB92">
            <v>0</v>
          </cell>
          <cell r="DC92">
            <v>0</v>
          </cell>
          <cell r="DD92">
            <v>0</v>
          </cell>
          <cell r="DE92">
            <v>0</v>
          </cell>
          <cell r="DF92">
            <v>0</v>
          </cell>
          <cell r="DG92">
            <v>0</v>
          </cell>
          <cell r="DH92">
            <v>0</v>
          </cell>
          <cell r="DI92">
            <v>0</v>
          </cell>
          <cell r="DJ92">
            <v>0</v>
          </cell>
          <cell r="DK92">
            <v>0</v>
          </cell>
          <cell r="DL92">
            <v>0</v>
          </cell>
        </row>
        <row r="93">
          <cell r="A93">
            <v>89</v>
          </cell>
          <cell r="B93" t="str">
            <v>智能运管中心</v>
          </cell>
          <cell r="C93" t="str">
            <v>ZHT2025010300002</v>
          </cell>
          <cell r="D93" t="str">
            <v>郊环隧道2024年隧道全生命管养平台开发服务项目</v>
          </cell>
          <cell r="E93">
            <v>98.99</v>
          </cell>
          <cell r="F93">
            <v>98.99</v>
          </cell>
          <cell r="G93">
            <v>98.99</v>
          </cell>
          <cell r="H93">
            <v>98.99</v>
          </cell>
          <cell r="I93">
            <v>1</v>
          </cell>
          <cell r="J93">
            <v>0.06</v>
          </cell>
        </row>
        <row r="93">
          <cell r="M93" t="str">
            <v>主导</v>
          </cell>
          <cell r="N93" t="str">
            <v>贺一玮团队</v>
          </cell>
          <cell r="O93" t="str">
            <v>何栩</v>
          </cell>
          <cell r="P93" t="str">
            <v>25已完结</v>
          </cell>
        </row>
        <row r="93">
          <cell r="T93">
            <v>98.99</v>
          </cell>
          <cell r="U93">
            <v>0</v>
          </cell>
          <cell r="V93">
            <v>0</v>
          </cell>
        </row>
        <row r="93">
          <cell r="AA93">
            <v>0</v>
          </cell>
          <cell r="AB93">
            <v>0</v>
          </cell>
          <cell r="AC93">
            <v>0</v>
          </cell>
          <cell r="AD93">
            <v>0</v>
          </cell>
          <cell r="AE93">
            <v>0</v>
          </cell>
          <cell r="AF93">
            <v>0</v>
          </cell>
          <cell r="AG93">
            <v>0</v>
          </cell>
          <cell r="AH93">
            <v>0</v>
          </cell>
          <cell r="AI93">
            <v>0</v>
          </cell>
          <cell r="AJ93">
            <v>0</v>
          </cell>
          <cell r="AK93">
            <v>0</v>
          </cell>
          <cell r="AL93">
            <v>0</v>
          </cell>
        </row>
        <row r="93">
          <cell r="AW93">
            <v>0</v>
          </cell>
          <cell r="AX93">
            <v>0</v>
          </cell>
          <cell r="AY93">
            <v>98.99</v>
          </cell>
          <cell r="AZ93">
            <v>98.99</v>
          </cell>
        </row>
        <row r="93">
          <cell r="BQ93" t="str">
            <v>上海城建智慧城市运营管理有限公司</v>
          </cell>
        </row>
        <row r="93">
          <cell r="CA93">
            <v>0</v>
          </cell>
          <cell r="CB93">
            <v>0</v>
          </cell>
          <cell r="CC93">
            <v>0</v>
          </cell>
          <cell r="CD93">
            <v>0</v>
          </cell>
          <cell r="CE93">
            <v>0</v>
          </cell>
          <cell r="CF93">
            <v>0</v>
          </cell>
          <cell r="CG93">
            <v>0</v>
          </cell>
          <cell r="CH93">
            <v>0</v>
          </cell>
          <cell r="CI93">
            <v>0</v>
          </cell>
          <cell r="CJ93">
            <v>0</v>
          </cell>
          <cell r="CK93">
            <v>0</v>
          </cell>
          <cell r="CL93">
            <v>0</v>
          </cell>
        </row>
        <row r="93">
          <cell r="DA93">
            <v>0</v>
          </cell>
          <cell r="DB93">
            <v>0</v>
          </cell>
          <cell r="DC93">
            <v>0</v>
          </cell>
          <cell r="DD93">
            <v>0</v>
          </cell>
          <cell r="DE93">
            <v>0</v>
          </cell>
          <cell r="DF93">
            <v>0</v>
          </cell>
          <cell r="DG93">
            <v>0</v>
          </cell>
          <cell r="DH93">
            <v>0</v>
          </cell>
          <cell r="DI93">
            <v>0</v>
          </cell>
          <cell r="DJ93">
            <v>0</v>
          </cell>
          <cell r="DK93">
            <v>0</v>
          </cell>
          <cell r="DL93">
            <v>0</v>
          </cell>
        </row>
        <row r="94">
          <cell r="A94">
            <v>90</v>
          </cell>
          <cell r="B94" t="str">
            <v>智能运管中心</v>
          </cell>
          <cell r="C94" t="str">
            <v>ZHT2025021800014</v>
          </cell>
          <cell r="D94" t="str">
            <v>S9苏绍高速钱江隧道信息化提升实施及应用项目孪生底座产品采购合同</v>
          </cell>
          <cell r="E94">
            <v>93.337993</v>
          </cell>
          <cell r="F94">
            <v>93.337993</v>
          </cell>
          <cell r="G94">
            <v>93.337993</v>
          </cell>
          <cell r="H94">
            <v>73.337993</v>
          </cell>
          <cell r="I94">
            <v>0.78572498339449</v>
          </cell>
          <cell r="J94">
            <v>0.13</v>
          </cell>
        </row>
        <row r="94">
          <cell r="M94" t="str">
            <v>主导</v>
          </cell>
          <cell r="N94" t="str">
            <v>邱枫团队</v>
          </cell>
          <cell r="O94" t="str">
            <v>邱枫</v>
          </cell>
          <cell r="P94" t="str">
            <v>25已完结</v>
          </cell>
        </row>
        <row r="94">
          <cell r="T94">
            <v>93.337993</v>
          </cell>
          <cell r="U94">
            <v>0</v>
          </cell>
          <cell r="V94">
            <v>0</v>
          </cell>
        </row>
        <row r="94">
          <cell r="AA94">
            <v>0</v>
          </cell>
          <cell r="AB94">
            <v>0</v>
          </cell>
          <cell r="AC94">
            <v>0</v>
          </cell>
          <cell r="AD94">
            <v>0</v>
          </cell>
          <cell r="AE94">
            <v>0</v>
          </cell>
          <cell r="AF94">
            <v>0</v>
          </cell>
          <cell r="AG94">
            <v>0</v>
          </cell>
          <cell r="AH94">
            <v>0</v>
          </cell>
          <cell r="AI94">
            <v>0</v>
          </cell>
          <cell r="AJ94">
            <v>0</v>
          </cell>
          <cell r="AK94">
            <v>0</v>
          </cell>
          <cell r="AL94">
            <v>0</v>
          </cell>
        </row>
        <row r="94">
          <cell r="AW94">
            <v>0</v>
          </cell>
          <cell r="AX94">
            <v>0</v>
          </cell>
          <cell r="AY94">
            <v>93.337993</v>
          </cell>
          <cell r="AZ94">
            <v>93.337993</v>
          </cell>
        </row>
        <row r="94">
          <cell r="BQ94" t="str">
            <v>上海显晋自动化工程有限公司</v>
          </cell>
        </row>
        <row r="94">
          <cell r="CA94">
            <v>0</v>
          </cell>
          <cell r="CB94">
            <v>0</v>
          </cell>
          <cell r="CC94">
            <v>0</v>
          </cell>
          <cell r="CD94">
            <v>0</v>
          </cell>
          <cell r="CE94">
            <v>0</v>
          </cell>
          <cell r="CF94">
            <v>0</v>
          </cell>
          <cell r="CG94">
            <v>0</v>
          </cell>
          <cell r="CH94">
            <v>0</v>
          </cell>
          <cell r="CI94">
            <v>0</v>
          </cell>
          <cell r="CJ94">
            <v>0</v>
          </cell>
          <cell r="CK94">
            <v>0</v>
          </cell>
          <cell r="CL94">
            <v>0</v>
          </cell>
        </row>
        <row r="94">
          <cell r="DA94">
            <v>0</v>
          </cell>
          <cell r="DB94">
            <v>0</v>
          </cell>
          <cell r="DC94">
            <v>0</v>
          </cell>
          <cell r="DD94">
            <v>0</v>
          </cell>
          <cell r="DE94">
            <v>0</v>
          </cell>
          <cell r="DF94">
            <v>0</v>
          </cell>
          <cell r="DG94">
            <v>0</v>
          </cell>
          <cell r="DH94">
            <v>0</v>
          </cell>
          <cell r="DI94">
            <v>0</v>
          </cell>
          <cell r="DJ94">
            <v>0</v>
          </cell>
          <cell r="DK94">
            <v>0</v>
          </cell>
          <cell r="DL94">
            <v>0</v>
          </cell>
        </row>
        <row r="95">
          <cell r="A95">
            <v>91</v>
          </cell>
          <cell r="B95" t="str">
            <v>智能运管中心</v>
          </cell>
          <cell r="C95" t="str">
            <v>ZHT2025021800016</v>
          </cell>
          <cell r="D95" t="str">
            <v>S9 苏绍高速钱江隧道2024 年度信息化提升实施及应用服务业务平台系统软件采购项目</v>
          </cell>
          <cell r="E95">
            <v>73.495964</v>
          </cell>
          <cell r="F95">
            <v>73.495964</v>
          </cell>
          <cell r="G95">
            <v>73.495964</v>
          </cell>
          <cell r="H95">
            <v>73.495964</v>
          </cell>
          <cell r="I95">
            <v>1</v>
          </cell>
          <cell r="J95">
            <v>0.13</v>
          </cell>
        </row>
        <row r="95">
          <cell r="M95" t="str">
            <v>主导</v>
          </cell>
          <cell r="N95" t="str">
            <v>邱枫团队</v>
          </cell>
          <cell r="O95" t="str">
            <v>邱枫</v>
          </cell>
          <cell r="P95" t="str">
            <v>25已完结</v>
          </cell>
        </row>
        <row r="95">
          <cell r="T95">
            <v>73.495964</v>
          </cell>
          <cell r="U95">
            <v>0</v>
          </cell>
          <cell r="V95">
            <v>0</v>
          </cell>
        </row>
        <row r="95">
          <cell r="AA95">
            <v>0</v>
          </cell>
          <cell r="AB95">
            <v>0</v>
          </cell>
          <cell r="AC95">
            <v>0</v>
          </cell>
          <cell r="AD95">
            <v>0</v>
          </cell>
          <cell r="AE95">
            <v>0</v>
          </cell>
          <cell r="AF95">
            <v>0</v>
          </cell>
          <cell r="AG95">
            <v>0</v>
          </cell>
          <cell r="AH95">
            <v>0</v>
          </cell>
          <cell r="AI95">
            <v>0</v>
          </cell>
          <cell r="AJ95">
            <v>0</v>
          </cell>
          <cell r="AK95">
            <v>0</v>
          </cell>
          <cell r="AL95">
            <v>0</v>
          </cell>
        </row>
        <row r="95">
          <cell r="AW95">
            <v>69.821166</v>
          </cell>
          <cell r="AX95">
            <v>0</v>
          </cell>
          <cell r="AY95">
            <v>3.674798</v>
          </cell>
          <cell r="AZ95">
            <v>3.674798</v>
          </cell>
        </row>
        <row r="95">
          <cell r="BQ95" t="str">
            <v>上海显晋自动化工程有限公司</v>
          </cell>
        </row>
        <row r="95">
          <cell r="CA95">
            <v>0</v>
          </cell>
          <cell r="CB95">
            <v>0</v>
          </cell>
          <cell r="CC95">
            <v>0</v>
          </cell>
          <cell r="CD95">
            <v>0</v>
          </cell>
          <cell r="CE95">
            <v>0</v>
          </cell>
          <cell r="CF95">
            <v>0</v>
          </cell>
          <cell r="CG95">
            <v>0</v>
          </cell>
          <cell r="CH95">
            <v>0</v>
          </cell>
          <cell r="CI95">
            <v>0</v>
          </cell>
          <cell r="CJ95">
            <v>0</v>
          </cell>
          <cell r="CK95">
            <v>0</v>
          </cell>
          <cell r="CL95">
            <v>0</v>
          </cell>
        </row>
        <row r="95">
          <cell r="DA95">
            <v>0</v>
          </cell>
          <cell r="DB95">
            <v>0</v>
          </cell>
          <cell r="DC95">
            <v>0</v>
          </cell>
          <cell r="DD95">
            <v>0</v>
          </cell>
          <cell r="DE95">
            <v>0</v>
          </cell>
          <cell r="DF95">
            <v>0</v>
          </cell>
          <cell r="DG95">
            <v>0</v>
          </cell>
          <cell r="DH95">
            <v>0</v>
          </cell>
          <cell r="DI95">
            <v>0</v>
          </cell>
          <cell r="DJ95">
            <v>0</v>
          </cell>
          <cell r="DK95">
            <v>0</v>
          </cell>
          <cell r="DL95">
            <v>0</v>
          </cell>
        </row>
        <row r="96">
          <cell r="A96">
            <v>92</v>
          </cell>
          <cell r="B96" t="str">
            <v>智能运管中心</v>
          </cell>
          <cell r="C96" t="str">
            <v>ZHT2025032600035</v>
          </cell>
          <cell r="D96" t="str">
            <v>城建滨江大厦项目 2025 年科技展厅、会务设备维保服务合同</v>
          </cell>
          <cell r="E96">
            <v>35.7008</v>
          </cell>
          <cell r="F96">
            <v>35.7008</v>
          </cell>
          <cell r="G96">
            <v>35.7008</v>
          </cell>
          <cell r="H96">
            <v>3.7008</v>
          </cell>
          <cell r="I96">
            <v>0.103661542598485</v>
          </cell>
          <cell r="J96">
            <v>0.06</v>
          </cell>
        </row>
        <row r="96">
          <cell r="M96" t="str">
            <v>主导</v>
          </cell>
          <cell r="N96" t="str">
            <v>邱枫团队</v>
          </cell>
          <cell r="O96" t="str">
            <v>邱枫</v>
          </cell>
          <cell r="P96" t="str">
            <v>在建</v>
          </cell>
        </row>
        <row r="96">
          <cell r="T96">
            <v>26.7756</v>
          </cell>
          <cell r="U96">
            <v>0</v>
          </cell>
          <cell r="V96">
            <v>8.9252</v>
          </cell>
        </row>
        <row r="96">
          <cell r="AC96">
            <v>8.9252</v>
          </cell>
        </row>
        <row r="96">
          <cell r="AW96">
            <v>17.8504</v>
          </cell>
          <cell r="AX96">
            <v>0</v>
          </cell>
          <cell r="AY96">
            <v>17.8504</v>
          </cell>
          <cell r="AZ96">
            <v>8.9252</v>
          </cell>
        </row>
        <row r="96">
          <cell r="BC96">
            <v>8.9252</v>
          </cell>
        </row>
        <row r="96">
          <cell r="BQ96" t="str">
            <v>上海瑞锦诚物业服务有限公司</v>
          </cell>
        </row>
        <row r="96">
          <cell r="CA96">
            <v>0</v>
          </cell>
          <cell r="CB96">
            <v>0</v>
          </cell>
          <cell r="CC96">
            <v>0</v>
          </cell>
          <cell r="CD96">
            <v>0</v>
          </cell>
          <cell r="CE96">
            <v>0</v>
          </cell>
          <cell r="CF96">
            <v>0</v>
          </cell>
          <cell r="CG96">
            <v>0</v>
          </cell>
          <cell r="CH96">
            <v>0</v>
          </cell>
          <cell r="CI96">
            <v>0</v>
          </cell>
          <cell r="CJ96">
            <v>0</v>
          </cell>
          <cell r="CK96">
            <v>0</v>
          </cell>
          <cell r="CL96">
            <v>0</v>
          </cell>
        </row>
        <row r="96">
          <cell r="DA96">
            <v>0</v>
          </cell>
          <cell r="DB96">
            <v>0</v>
          </cell>
          <cell r="DC96">
            <v>0</v>
          </cell>
          <cell r="DD96">
            <v>0</v>
          </cell>
          <cell r="DE96">
            <v>0</v>
          </cell>
          <cell r="DF96">
            <v>0</v>
          </cell>
          <cell r="DG96">
            <v>0</v>
          </cell>
          <cell r="DH96">
            <v>0</v>
          </cell>
          <cell r="DI96">
            <v>0</v>
          </cell>
          <cell r="DJ96">
            <v>0</v>
          </cell>
          <cell r="DK96">
            <v>0</v>
          </cell>
          <cell r="DL96">
            <v>0</v>
          </cell>
        </row>
        <row r="97">
          <cell r="A97">
            <v>93</v>
          </cell>
          <cell r="B97" t="str">
            <v>智能运管中心</v>
          </cell>
          <cell r="C97" t="str">
            <v>ZHT2025040800038</v>
          </cell>
          <cell r="D97" t="str">
            <v>城建滨江大厦二楼无线网络安全隐患整改的紧急维修工程项目</v>
          </cell>
          <cell r="E97">
            <v>32.851761</v>
          </cell>
          <cell r="F97">
            <v>32.851761</v>
          </cell>
          <cell r="G97">
            <v>32.851761</v>
          </cell>
          <cell r="H97">
            <v>4.861761</v>
          </cell>
          <cell r="I97">
            <v>0.147990879393041</v>
          </cell>
          <cell r="J97">
            <v>0.09</v>
          </cell>
        </row>
        <row r="97">
          <cell r="M97" t="str">
            <v>主导</v>
          </cell>
          <cell r="N97" t="str">
            <v>邱枫团队</v>
          </cell>
          <cell r="O97" t="str">
            <v>邱枫</v>
          </cell>
          <cell r="P97" t="str">
            <v>25已完结</v>
          </cell>
        </row>
        <row r="97">
          <cell r="T97">
            <v>32.851761</v>
          </cell>
          <cell r="U97">
            <v>0</v>
          </cell>
          <cell r="V97">
            <v>0</v>
          </cell>
        </row>
        <row r="97">
          <cell r="AA97">
            <v>0</v>
          </cell>
          <cell r="AB97">
            <v>0</v>
          </cell>
          <cell r="AC97">
            <v>0</v>
          </cell>
          <cell r="AD97">
            <v>0</v>
          </cell>
          <cell r="AE97">
            <v>0</v>
          </cell>
          <cell r="AF97">
            <v>0</v>
          </cell>
          <cell r="AG97">
            <v>0</v>
          </cell>
          <cell r="AH97">
            <v>0</v>
          </cell>
          <cell r="AI97">
            <v>0</v>
          </cell>
          <cell r="AJ97">
            <v>0</v>
          </cell>
          <cell r="AK97">
            <v>0</v>
          </cell>
          <cell r="AL97">
            <v>0</v>
          </cell>
        </row>
        <row r="97">
          <cell r="AW97">
            <v>0</v>
          </cell>
          <cell r="AX97">
            <v>0</v>
          </cell>
          <cell r="AY97">
            <v>32.851761</v>
          </cell>
          <cell r="AZ97">
            <v>32.851761</v>
          </cell>
        </row>
        <row r="97">
          <cell r="BC97">
            <v>32.851761</v>
          </cell>
        </row>
        <row r="97">
          <cell r="BQ97" t="str">
            <v>上海城建滨江置业有限公司</v>
          </cell>
        </row>
        <row r="97">
          <cell r="CA97">
            <v>0</v>
          </cell>
          <cell r="CB97">
            <v>0</v>
          </cell>
          <cell r="CC97">
            <v>0</v>
          </cell>
          <cell r="CD97">
            <v>0</v>
          </cell>
          <cell r="CE97">
            <v>0</v>
          </cell>
          <cell r="CF97">
            <v>0</v>
          </cell>
          <cell r="CG97">
            <v>0</v>
          </cell>
          <cell r="CH97">
            <v>0</v>
          </cell>
          <cell r="CI97">
            <v>0</v>
          </cell>
          <cell r="CJ97">
            <v>0</v>
          </cell>
          <cell r="CK97">
            <v>0</v>
          </cell>
          <cell r="CL97">
            <v>0</v>
          </cell>
        </row>
        <row r="97">
          <cell r="DA97">
            <v>0</v>
          </cell>
          <cell r="DB97">
            <v>0</v>
          </cell>
          <cell r="DC97">
            <v>0</v>
          </cell>
          <cell r="DD97">
            <v>0</v>
          </cell>
          <cell r="DE97">
            <v>0</v>
          </cell>
          <cell r="DF97">
            <v>0</v>
          </cell>
          <cell r="DG97">
            <v>0</v>
          </cell>
          <cell r="DH97">
            <v>0</v>
          </cell>
          <cell r="DI97">
            <v>0</v>
          </cell>
          <cell r="DJ97">
            <v>0</v>
          </cell>
          <cell r="DK97">
            <v>0</v>
          </cell>
          <cell r="DL97">
            <v>0</v>
          </cell>
        </row>
        <row r="98">
          <cell r="A98">
            <v>94</v>
          </cell>
          <cell r="B98" t="str">
            <v>智能运管中心</v>
          </cell>
          <cell r="C98" t="str">
            <v>ZHT2025021800017</v>
          </cell>
          <cell r="D98" t="str">
            <v>S9苏绍高速钱江隧道信息化提升实施及应用服务</v>
          </cell>
          <cell r="E98">
            <v>113.695753</v>
          </cell>
          <cell r="F98">
            <v>113.695753</v>
          </cell>
          <cell r="G98">
            <v>113.695753</v>
          </cell>
          <cell r="H98">
            <v>79.295753</v>
          </cell>
          <cell r="I98">
            <v>0.697438126822556</v>
          </cell>
          <cell r="J98">
            <v>0.06</v>
          </cell>
        </row>
        <row r="98">
          <cell r="M98" t="str">
            <v>主导</v>
          </cell>
          <cell r="N98" t="str">
            <v>邱枫团队</v>
          </cell>
          <cell r="O98" t="str">
            <v>邱枫</v>
          </cell>
          <cell r="P98" t="str">
            <v>25已完结</v>
          </cell>
        </row>
        <row r="98">
          <cell r="T98">
            <v>113.695753</v>
          </cell>
          <cell r="U98">
            <v>0</v>
          </cell>
          <cell r="V98">
            <v>0</v>
          </cell>
        </row>
        <row r="98">
          <cell r="AA98">
            <v>0</v>
          </cell>
          <cell r="AB98">
            <v>0</v>
          </cell>
          <cell r="AC98">
            <v>0</v>
          </cell>
          <cell r="AD98">
            <v>0</v>
          </cell>
          <cell r="AE98">
            <v>0</v>
          </cell>
          <cell r="AF98">
            <v>0</v>
          </cell>
          <cell r="AG98">
            <v>0</v>
          </cell>
          <cell r="AH98">
            <v>0</v>
          </cell>
          <cell r="AI98">
            <v>0</v>
          </cell>
          <cell r="AJ98">
            <v>0</v>
          </cell>
          <cell r="AK98">
            <v>0</v>
          </cell>
          <cell r="AL98">
            <v>0</v>
          </cell>
        </row>
        <row r="98">
          <cell r="AW98">
            <v>108.010965</v>
          </cell>
          <cell r="AX98">
            <v>0</v>
          </cell>
          <cell r="AY98">
            <v>5.68478800000001</v>
          </cell>
          <cell r="AZ98">
            <v>5.68478800000001</v>
          </cell>
        </row>
        <row r="98">
          <cell r="BQ98" t="str">
            <v>上海城建智慧城市运营管理有限公司</v>
          </cell>
        </row>
        <row r="98">
          <cell r="CA98">
            <v>0</v>
          </cell>
          <cell r="CB98">
            <v>0</v>
          </cell>
          <cell r="CC98">
            <v>0</v>
          </cell>
          <cell r="CD98">
            <v>0</v>
          </cell>
          <cell r="CE98">
            <v>0</v>
          </cell>
          <cell r="CF98">
            <v>0</v>
          </cell>
          <cell r="CG98">
            <v>0</v>
          </cell>
          <cell r="CH98">
            <v>0</v>
          </cell>
          <cell r="CI98">
            <v>0</v>
          </cell>
          <cell r="CJ98">
            <v>0</v>
          </cell>
          <cell r="CK98">
            <v>0</v>
          </cell>
          <cell r="CL98">
            <v>0</v>
          </cell>
        </row>
        <row r="98">
          <cell r="DA98">
            <v>0</v>
          </cell>
          <cell r="DB98">
            <v>0</v>
          </cell>
          <cell r="DC98">
            <v>0</v>
          </cell>
          <cell r="DD98">
            <v>0</v>
          </cell>
          <cell r="DE98">
            <v>0</v>
          </cell>
          <cell r="DF98">
            <v>0</v>
          </cell>
          <cell r="DG98">
            <v>0</v>
          </cell>
          <cell r="DH98">
            <v>0</v>
          </cell>
          <cell r="DI98">
            <v>0</v>
          </cell>
          <cell r="DJ98">
            <v>0</v>
          </cell>
          <cell r="DK98">
            <v>0</v>
          </cell>
          <cell r="DL98">
            <v>0</v>
          </cell>
        </row>
        <row r="99">
          <cell r="A99">
            <v>95</v>
          </cell>
          <cell r="B99" t="str">
            <v>智能运管中心</v>
          </cell>
          <cell r="C99" t="str">
            <v>ZHT2024122300170</v>
          </cell>
          <cell r="D99" t="str">
            <v>既有轻纺城高架柯桥段智慧化改造新增工程专业分包合同</v>
          </cell>
          <cell r="E99">
            <v>89.640529</v>
          </cell>
          <cell r="F99">
            <v>89.640529</v>
          </cell>
          <cell r="G99">
            <v>89.640529</v>
          </cell>
          <cell r="H99">
            <v>28.240529</v>
          </cell>
          <cell r="I99">
            <v>0.315041971695638</v>
          </cell>
          <cell r="J99">
            <v>0.13</v>
          </cell>
        </row>
        <row r="99">
          <cell r="M99" t="str">
            <v>主导</v>
          </cell>
          <cell r="N99" t="str">
            <v>邱枫团队</v>
          </cell>
          <cell r="O99" t="str">
            <v>邱枫</v>
          </cell>
          <cell r="P99" t="str">
            <v>25已完结</v>
          </cell>
        </row>
        <row r="99">
          <cell r="T99">
            <v>89.640529</v>
          </cell>
          <cell r="U99">
            <v>0</v>
          </cell>
          <cell r="V99">
            <v>0</v>
          </cell>
        </row>
        <row r="99">
          <cell r="AA99">
            <v>0</v>
          </cell>
          <cell r="AB99">
            <v>0</v>
          </cell>
          <cell r="AC99">
            <v>0</v>
          </cell>
          <cell r="AD99">
            <v>0</v>
          </cell>
          <cell r="AE99">
            <v>0</v>
          </cell>
          <cell r="AF99">
            <v>0</v>
          </cell>
          <cell r="AG99">
            <v>0</v>
          </cell>
          <cell r="AH99">
            <v>0</v>
          </cell>
          <cell r="AI99">
            <v>0</v>
          </cell>
          <cell r="AJ99">
            <v>0</v>
          </cell>
          <cell r="AK99">
            <v>0</v>
          </cell>
          <cell r="AL99">
            <v>0</v>
          </cell>
        </row>
        <row r="99">
          <cell r="AW99">
            <v>71.703192</v>
          </cell>
          <cell r="AX99">
            <v>0</v>
          </cell>
          <cell r="AY99">
            <v>17.937337</v>
          </cell>
          <cell r="AZ99">
            <v>17.937337</v>
          </cell>
        </row>
        <row r="99">
          <cell r="BQ99" t="str">
            <v>上海城建数字产业集团有限公司</v>
          </cell>
        </row>
        <row r="99">
          <cell r="CA99">
            <v>0</v>
          </cell>
          <cell r="CB99">
            <v>0</v>
          </cell>
          <cell r="CC99">
            <v>0</v>
          </cell>
          <cell r="CD99">
            <v>0</v>
          </cell>
          <cell r="CE99">
            <v>0</v>
          </cell>
          <cell r="CF99">
            <v>0</v>
          </cell>
          <cell r="CG99">
            <v>0</v>
          </cell>
          <cell r="CH99">
            <v>0</v>
          </cell>
          <cell r="CI99">
            <v>0</v>
          </cell>
          <cell r="CJ99">
            <v>0</v>
          </cell>
          <cell r="CK99">
            <v>0</v>
          </cell>
          <cell r="CL99">
            <v>0</v>
          </cell>
        </row>
        <row r="99">
          <cell r="DA99">
            <v>0</v>
          </cell>
          <cell r="DB99">
            <v>0</v>
          </cell>
          <cell r="DC99">
            <v>0</v>
          </cell>
          <cell r="DD99">
            <v>0</v>
          </cell>
          <cell r="DE99">
            <v>0</v>
          </cell>
          <cell r="DF99">
            <v>0</v>
          </cell>
          <cell r="DG99">
            <v>0</v>
          </cell>
          <cell r="DH99">
            <v>0</v>
          </cell>
          <cell r="DI99">
            <v>0</v>
          </cell>
          <cell r="DJ99">
            <v>0</v>
          </cell>
          <cell r="DK99">
            <v>0</v>
          </cell>
          <cell r="DL99">
            <v>0</v>
          </cell>
        </row>
        <row r="100">
          <cell r="A100">
            <v>96</v>
          </cell>
          <cell r="B100" t="str">
            <v>智能运管中心</v>
          </cell>
          <cell r="C100" t="str">
            <v>ZHT2025042100042</v>
          </cell>
          <cell r="D100" t="str">
            <v>浦东大道地道设施补缺项目-BIM制作服务</v>
          </cell>
          <cell r="E100">
            <v>71.12918</v>
          </cell>
          <cell r="F100">
            <v>71.12918</v>
          </cell>
          <cell r="G100">
            <v>71.12918</v>
          </cell>
          <cell r="H100">
            <v>41.12918</v>
          </cell>
          <cell r="I100">
            <v>0.578232168569917</v>
          </cell>
          <cell r="J100">
            <v>0.06</v>
          </cell>
        </row>
        <row r="100">
          <cell r="M100" t="str">
            <v>主导</v>
          </cell>
          <cell r="N100" t="str">
            <v>邱枫团队</v>
          </cell>
          <cell r="O100" t="str">
            <v>邱枫</v>
          </cell>
          <cell r="P100" t="str">
            <v>25已完结</v>
          </cell>
        </row>
        <row r="100">
          <cell r="T100">
            <v>71.12918</v>
          </cell>
          <cell r="U100">
            <v>0</v>
          </cell>
          <cell r="V100">
            <v>0</v>
          </cell>
        </row>
        <row r="100">
          <cell r="AA100">
            <v>0</v>
          </cell>
          <cell r="AB100">
            <v>0</v>
          </cell>
          <cell r="AC100">
            <v>0</v>
          </cell>
          <cell r="AD100">
            <v>0</v>
          </cell>
          <cell r="AE100">
            <v>0</v>
          </cell>
          <cell r="AF100">
            <v>0</v>
          </cell>
          <cell r="AG100">
            <v>0</v>
          </cell>
          <cell r="AH100">
            <v>0</v>
          </cell>
          <cell r="AI100">
            <v>0</v>
          </cell>
          <cell r="AJ100">
            <v>0</v>
          </cell>
          <cell r="AK100">
            <v>0</v>
          </cell>
          <cell r="AL100">
            <v>0</v>
          </cell>
        </row>
        <row r="100">
          <cell r="AW100">
            <v>0</v>
          </cell>
          <cell r="AX100">
            <v>0</v>
          </cell>
          <cell r="AY100">
            <v>71.12918</v>
          </cell>
          <cell r="AZ100">
            <v>71.12918</v>
          </cell>
        </row>
        <row r="100">
          <cell r="BQ100" t="str">
            <v>上海城建养护管理有限公司</v>
          </cell>
        </row>
        <row r="100">
          <cell r="CA100">
            <v>0</v>
          </cell>
          <cell r="CB100">
            <v>0</v>
          </cell>
          <cell r="CC100">
            <v>0</v>
          </cell>
          <cell r="CD100">
            <v>0</v>
          </cell>
          <cell r="CE100">
            <v>0</v>
          </cell>
          <cell r="CF100">
            <v>0</v>
          </cell>
          <cell r="CG100">
            <v>0</v>
          </cell>
          <cell r="CH100">
            <v>0</v>
          </cell>
          <cell r="CI100">
            <v>0</v>
          </cell>
          <cell r="CJ100">
            <v>0</v>
          </cell>
          <cell r="CK100">
            <v>0</v>
          </cell>
          <cell r="CL100">
            <v>0</v>
          </cell>
        </row>
        <row r="100">
          <cell r="DA100">
            <v>0</v>
          </cell>
          <cell r="DB100">
            <v>0</v>
          </cell>
          <cell r="DC100">
            <v>0</v>
          </cell>
          <cell r="DD100">
            <v>0</v>
          </cell>
          <cell r="DE100">
            <v>0</v>
          </cell>
          <cell r="DF100">
            <v>0</v>
          </cell>
          <cell r="DG100">
            <v>0</v>
          </cell>
          <cell r="DH100">
            <v>0</v>
          </cell>
          <cell r="DI100">
            <v>0</v>
          </cell>
          <cell r="DJ100">
            <v>0</v>
          </cell>
          <cell r="DK100">
            <v>0</v>
          </cell>
          <cell r="DL100">
            <v>0</v>
          </cell>
        </row>
        <row r="101">
          <cell r="A101">
            <v>97</v>
          </cell>
          <cell r="B101" t="str">
            <v>智能运管中心</v>
          </cell>
          <cell r="C101" t="str">
            <v>ZHT2025011700008</v>
          </cell>
          <cell r="D101" t="str">
            <v>浦东国际机场四期扩建工程市政配套工程BIM技术服务</v>
          </cell>
          <cell r="E101">
            <v>79.8</v>
          </cell>
          <cell r="F101">
            <v>79.8</v>
          </cell>
          <cell r="G101">
            <v>79.8</v>
          </cell>
          <cell r="H101">
            <v>30.8</v>
          </cell>
          <cell r="I101">
            <v>0.385964912280702</v>
          </cell>
          <cell r="J101">
            <v>0.06</v>
          </cell>
        </row>
        <row r="101">
          <cell r="M101" t="str">
            <v>主导</v>
          </cell>
          <cell r="N101" t="str">
            <v>董力健团队</v>
          </cell>
          <cell r="O101" t="str">
            <v>董力健</v>
          </cell>
          <cell r="P101" t="str">
            <v>在建</v>
          </cell>
        </row>
        <row r="101">
          <cell r="T101">
            <v>23.94</v>
          </cell>
          <cell r="U101">
            <v>23.94</v>
          </cell>
          <cell r="V101">
            <v>31.92</v>
          </cell>
        </row>
        <row r="101">
          <cell r="AA101">
            <v>0</v>
          </cell>
          <cell r="AB101">
            <v>23.94</v>
          </cell>
        </row>
        <row r="101">
          <cell r="AW101">
            <v>23.94</v>
          </cell>
          <cell r="AX101">
            <v>23.94</v>
          </cell>
          <cell r="AY101">
            <v>31.92</v>
          </cell>
          <cell r="AZ101">
            <v>0</v>
          </cell>
          <cell r="BA101">
            <v>0</v>
          </cell>
          <cell r="BB101">
            <v>0</v>
          </cell>
          <cell r="BC101">
            <v>23.94</v>
          </cell>
        </row>
        <row r="101">
          <cell r="BQ101" t="str">
            <v>上海隧道工程有限公司</v>
          </cell>
          <cell r="BR101" t="str">
            <v>3月计划23.94w已收到</v>
          </cell>
        </row>
        <row r="101">
          <cell r="CA101">
            <v>0</v>
          </cell>
          <cell r="CB101">
            <v>23.94</v>
          </cell>
          <cell r="CC101">
            <v>0</v>
          </cell>
          <cell r="CD101">
            <v>0</v>
          </cell>
          <cell r="CE101">
            <v>0</v>
          </cell>
          <cell r="CF101">
            <v>0</v>
          </cell>
          <cell r="CG101">
            <v>0</v>
          </cell>
          <cell r="CH101">
            <v>0</v>
          </cell>
          <cell r="CI101">
            <v>0</v>
          </cell>
          <cell r="CJ101">
            <v>0</v>
          </cell>
          <cell r="CK101">
            <v>0</v>
          </cell>
          <cell r="CL101">
            <v>0</v>
          </cell>
        </row>
        <row r="101">
          <cell r="DA101">
            <v>0</v>
          </cell>
          <cell r="DB101">
            <v>23.94</v>
          </cell>
          <cell r="DC101">
            <v>0</v>
          </cell>
          <cell r="DD101">
            <v>0</v>
          </cell>
          <cell r="DE101">
            <v>0</v>
          </cell>
          <cell r="DF101">
            <v>0</v>
          </cell>
          <cell r="DG101">
            <v>0</v>
          </cell>
          <cell r="DH101">
            <v>0</v>
          </cell>
          <cell r="DI101">
            <v>0</v>
          </cell>
          <cell r="DJ101">
            <v>0</v>
          </cell>
          <cell r="DK101">
            <v>0</v>
          </cell>
          <cell r="DL101">
            <v>0</v>
          </cell>
        </row>
        <row r="102">
          <cell r="A102">
            <v>98</v>
          </cell>
          <cell r="B102" t="str">
            <v>智能运管中心</v>
          </cell>
          <cell r="C102" t="str">
            <v>SZJT202560021</v>
          </cell>
          <cell r="D102" t="str">
            <v>上海化工区平台开发服务项目</v>
          </cell>
          <cell r="E102">
            <v>113.99</v>
          </cell>
          <cell r="F102">
            <v>113.99</v>
          </cell>
          <cell r="G102">
            <v>113.99</v>
          </cell>
          <cell r="H102">
            <v>83.99</v>
          </cell>
          <cell r="I102">
            <v>0.736819019212212</v>
          </cell>
          <cell r="J102">
            <v>0.06</v>
          </cell>
        </row>
        <row r="102">
          <cell r="M102" t="str">
            <v>主导</v>
          </cell>
          <cell r="N102" t="str">
            <v>贺一玮团队</v>
          </cell>
          <cell r="O102" t="str">
            <v>何栩</v>
          </cell>
          <cell r="P102" t="str">
            <v>25已完结</v>
          </cell>
        </row>
        <row r="102">
          <cell r="T102">
            <v>113.99</v>
          </cell>
          <cell r="U102">
            <v>0</v>
          </cell>
          <cell r="V102">
            <v>0</v>
          </cell>
        </row>
        <row r="102">
          <cell r="AA102">
            <v>0</v>
          </cell>
          <cell r="AB102">
            <v>0</v>
          </cell>
          <cell r="AC102">
            <v>0</v>
          </cell>
          <cell r="AD102">
            <v>0</v>
          </cell>
          <cell r="AE102">
            <v>0</v>
          </cell>
          <cell r="AF102">
            <v>0</v>
          </cell>
          <cell r="AG102">
            <v>0</v>
          </cell>
          <cell r="AH102">
            <v>0</v>
          </cell>
          <cell r="AI102">
            <v>0</v>
          </cell>
          <cell r="AJ102">
            <v>0</v>
          </cell>
          <cell r="AK102">
            <v>0</v>
          </cell>
          <cell r="AL102">
            <v>0</v>
          </cell>
        </row>
        <row r="102">
          <cell r="AW102">
            <v>34.197</v>
          </cell>
          <cell r="AX102">
            <v>0</v>
          </cell>
          <cell r="AY102">
            <v>79.793</v>
          </cell>
          <cell r="AZ102">
            <v>79.793</v>
          </cell>
        </row>
        <row r="102">
          <cell r="BE102">
            <v>74.0935</v>
          </cell>
        </row>
        <row r="102">
          <cell r="BQ102" t="str">
            <v>上海城建城市运营（集团）有限公司</v>
          </cell>
        </row>
        <row r="102">
          <cell r="CA102">
            <v>0</v>
          </cell>
          <cell r="CB102">
            <v>0</v>
          </cell>
          <cell r="CC102">
            <v>0</v>
          </cell>
          <cell r="CD102">
            <v>0</v>
          </cell>
          <cell r="CE102">
            <v>0</v>
          </cell>
          <cell r="CF102">
            <v>0</v>
          </cell>
          <cell r="CG102">
            <v>0</v>
          </cell>
          <cell r="CH102">
            <v>0</v>
          </cell>
          <cell r="CI102">
            <v>0</v>
          </cell>
          <cell r="CJ102">
            <v>0</v>
          </cell>
          <cell r="CK102">
            <v>0</v>
          </cell>
          <cell r="CL102">
            <v>0</v>
          </cell>
        </row>
        <row r="102">
          <cell r="DA102">
            <v>0</v>
          </cell>
          <cell r="DB102">
            <v>0</v>
          </cell>
          <cell r="DC102">
            <v>0</v>
          </cell>
          <cell r="DD102">
            <v>0</v>
          </cell>
          <cell r="DE102">
            <v>0</v>
          </cell>
          <cell r="DF102">
            <v>0</v>
          </cell>
          <cell r="DG102">
            <v>0</v>
          </cell>
          <cell r="DH102">
            <v>0</v>
          </cell>
          <cell r="DI102">
            <v>0</v>
          </cell>
          <cell r="DJ102">
            <v>0</v>
          </cell>
          <cell r="DK102">
            <v>0</v>
          </cell>
          <cell r="DL102">
            <v>0</v>
          </cell>
        </row>
        <row r="103">
          <cell r="A103">
            <v>99</v>
          </cell>
          <cell r="B103" t="str">
            <v>智能运管中心</v>
          </cell>
          <cell r="C103" t="str">
            <v>SZJT202570033</v>
          </cell>
          <cell r="D103" t="str">
            <v>龙耀路隧道综合整治工程二标隧道孪生综合一体化平台系统技术服务</v>
          </cell>
          <cell r="E103">
            <v>99.7</v>
          </cell>
          <cell r="F103">
            <v>99.7</v>
          </cell>
          <cell r="G103">
            <v>99.7</v>
          </cell>
          <cell r="H103">
            <v>8.7</v>
          </cell>
          <cell r="I103">
            <v>0.0872617853560682</v>
          </cell>
          <cell r="J103">
            <v>0.06</v>
          </cell>
        </row>
        <row r="103">
          <cell r="M103" t="str">
            <v>主导</v>
          </cell>
          <cell r="N103" t="str">
            <v>邱枫团队</v>
          </cell>
          <cell r="O103" t="str">
            <v>丁启明</v>
          </cell>
          <cell r="P103" t="str">
            <v>在建</v>
          </cell>
        </row>
        <row r="103">
          <cell r="T103">
            <v>0</v>
          </cell>
          <cell r="U103">
            <v>0</v>
          </cell>
          <cell r="V103">
            <v>99.7</v>
          </cell>
        </row>
        <row r="103">
          <cell r="AD103">
            <v>99.7</v>
          </cell>
        </row>
        <row r="103">
          <cell r="AW103">
            <v>9.97</v>
          </cell>
          <cell r="AX103">
            <v>0</v>
          </cell>
          <cell r="AY103">
            <v>89.73</v>
          </cell>
          <cell r="AZ103">
            <v>-9.97</v>
          </cell>
        </row>
        <row r="103">
          <cell r="BC103">
            <v>29.91</v>
          </cell>
        </row>
        <row r="103">
          <cell r="BQ103" t="str">
            <v>上海城建数字产业集团有限公司</v>
          </cell>
        </row>
        <row r="103">
          <cell r="CA103">
            <v>0</v>
          </cell>
          <cell r="CB103">
            <v>0</v>
          </cell>
          <cell r="CC103">
            <v>0</v>
          </cell>
          <cell r="CD103">
            <v>0</v>
          </cell>
          <cell r="CE103">
            <v>0</v>
          </cell>
          <cell r="CF103">
            <v>0</v>
          </cell>
          <cell r="CG103">
            <v>0</v>
          </cell>
          <cell r="CH103">
            <v>0</v>
          </cell>
          <cell r="CI103">
            <v>0</v>
          </cell>
          <cell r="CJ103">
            <v>0</v>
          </cell>
          <cell r="CK103">
            <v>0</v>
          </cell>
          <cell r="CL103">
            <v>0</v>
          </cell>
        </row>
        <row r="103">
          <cell r="DA103">
            <v>0</v>
          </cell>
          <cell r="DB103">
            <v>0</v>
          </cell>
          <cell r="DC103">
            <v>0</v>
          </cell>
          <cell r="DD103">
            <v>0</v>
          </cell>
          <cell r="DE103">
            <v>0</v>
          </cell>
          <cell r="DF103">
            <v>0</v>
          </cell>
          <cell r="DG103">
            <v>0</v>
          </cell>
          <cell r="DH103">
            <v>0</v>
          </cell>
          <cell r="DI103">
            <v>0</v>
          </cell>
          <cell r="DJ103">
            <v>0</v>
          </cell>
          <cell r="DK103">
            <v>0</v>
          </cell>
          <cell r="DL103">
            <v>0</v>
          </cell>
        </row>
        <row r="104">
          <cell r="A104">
            <v>100</v>
          </cell>
          <cell r="B104" t="str">
            <v>智能运管中心</v>
          </cell>
          <cell r="C104" t="str">
            <v>SZJT202570038</v>
          </cell>
          <cell r="D104" t="str">
            <v>2025市政养护积水检测智能传感设备技术服务</v>
          </cell>
          <cell r="E104">
            <v>21.73</v>
          </cell>
          <cell r="F104">
            <v>21.73</v>
          </cell>
          <cell r="G104">
            <v>21.73</v>
          </cell>
          <cell r="H104">
            <v>5.83</v>
          </cell>
          <cell r="I104">
            <v>0.268292682926829</v>
          </cell>
          <cell r="J104">
            <v>0.06</v>
          </cell>
        </row>
        <row r="104">
          <cell r="M104" t="str">
            <v>主导</v>
          </cell>
          <cell r="N104" t="str">
            <v>邱枫团队</v>
          </cell>
          <cell r="O104" t="str">
            <v>邱枫</v>
          </cell>
          <cell r="P104" t="str">
            <v>25已完结</v>
          </cell>
        </row>
        <row r="104">
          <cell r="T104">
            <v>21.73</v>
          </cell>
          <cell r="U104">
            <v>0</v>
          </cell>
          <cell r="V104">
            <v>0</v>
          </cell>
        </row>
        <row r="104">
          <cell r="AA104">
            <v>0</v>
          </cell>
          <cell r="AB104">
            <v>0</v>
          </cell>
          <cell r="AC104">
            <v>0</v>
          </cell>
          <cell r="AD104">
            <v>0</v>
          </cell>
          <cell r="AE104">
            <v>0</v>
          </cell>
          <cell r="AF104">
            <v>0</v>
          </cell>
          <cell r="AG104">
            <v>0</v>
          </cell>
          <cell r="AH104">
            <v>0</v>
          </cell>
          <cell r="AI104">
            <v>0</v>
          </cell>
          <cell r="AJ104">
            <v>0</v>
          </cell>
          <cell r="AK104">
            <v>0</v>
          </cell>
          <cell r="AL104">
            <v>0</v>
          </cell>
        </row>
        <row r="104">
          <cell r="AW104">
            <v>19.557</v>
          </cell>
          <cell r="AX104">
            <v>0</v>
          </cell>
          <cell r="AY104">
            <v>2.173</v>
          </cell>
          <cell r="AZ104">
            <v>2.173</v>
          </cell>
        </row>
        <row r="104">
          <cell r="BQ104" t="str">
            <v>上海市政养护管理有限公司</v>
          </cell>
        </row>
        <row r="104">
          <cell r="CA104">
            <v>0</v>
          </cell>
          <cell r="CB104">
            <v>0</v>
          </cell>
          <cell r="CC104">
            <v>0</v>
          </cell>
          <cell r="CD104">
            <v>0</v>
          </cell>
          <cell r="CE104">
            <v>0</v>
          </cell>
          <cell r="CF104">
            <v>0</v>
          </cell>
          <cell r="CG104">
            <v>0</v>
          </cell>
          <cell r="CH104">
            <v>0</v>
          </cell>
          <cell r="CI104">
            <v>0</v>
          </cell>
          <cell r="CJ104">
            <v>0</v>
          </cell>
          <cell r="CK104">
            <v>0</v>
          </cell>
          <cell r="CL104">
            <v>0</v>
          </cell>
        </row>
        <row r="104">
          <cell r="DA104">
            <v>0</v>
          </cell>
          <cell r="DB104">
            <v>0</v>
          </cell>
          <cell r="DC104">
            <v>0</v>
          </cell>
          <cell r="DD104">
            <v>0</v>
          </cell>
          <cell r="DE104">
            <v>0</v>
          </cell>
          <cell r="DF104">
            <v>0</v>
          </cell>
          <cell r="DG104">
            <v>0</v>
          </cell>
          <cell r="DH104">
            <v>0</v>
          </cell>
          <cell r="DI104">
            <v>0</v>
          </cell>
          <cell r="DJ104">
            <v>0</v>
          </cell>
          <cell r="DK104">
            <v>0</v>
          </cell>
          <cell r="DL104">
            <v>0</v>
          </cell>
        </row>
        <row r="105">
          <cell r="A105">
            <v>101</v>
          </cell>
          <cell r="B105" t="str">
            <v>智能运管中心</v>
          </cell>
          <cell r="C105" t="str">
            <v>C0CJZY-FW-T-2025006</v>
          </cell>
          <cell r="D105" t="str">
            <v>智慧运营养护管理平台升级服务</v>
          </cell>
          <cell r="E105">
            <v>95</v>
          </cell>
          <cell r="F105">
            <v>95</v>
          </cell>
          <cell r="G105">
            <v>95</v>
          </cell>
          <cell r="H105">
            <v>45</v>
          </cell>
          <cell r="I105">
            <v>0.473684210526316</v>
          </cell>
          <cell r="J105">
            <v>0.06</v>
          </cell>
        </row>
        <row r="105">
          <cell r="M105" t="str">
            <v>主导</v>
          </cell>
          <cell r="N105" t="str">
            <v>贺一玮团队</v>
          </cell>
          <cell r="O105" t="str">
            <v>贺一玮</v>
          </cell>
          <cell r="P105" t="str">
            <v>在建</v>
          </cell>
        </row>
        <row r="105">
          <cell r="T105">
            <v>61.75</v>
          </cell>
          <cell r="U105">
            <v>0</v>
          </cell>
          <cell r="V105">
            <v>33.25</v>
          </cell>
        </row>
        <row r="105">
          <cell r="AF105">
            <v>33.25</v>
          </cell>
        </row>
        <row r="105">
          <cell r="AW105">
            <v>28.5</v>
          </cell>
          <cell r="AX105">
            <v>0</v>
          </cell>
          <cell r="AY105">
            <v>66.5</v>
          </cell>
          <cell r="AZ105">
            <v>33.25</v>
          </cell>
        </row>
        <row r="105">
          <cell r="BE105">
            <v>33.25</v>
          </cell>
        </row>
        <row r="105">
          <cell r="BQ105" t="str">
            <v>上海城建城市运营（集团）有限公司</v>
          </cell>
        </row>
        <row r="105">
          <cell r="CA105">
            <v>0</v>
          </cell>
          <cell r="CB105">
            <v>0</v>
          </cell>
          <cell r="CC105">
            <v>0</v>
          </cell>
          <cell r="CD105">
            <v>0</v>
          </cell>
          <cell r="CE105">
            <v>0</v>
          </cell>
          <cell r="CF105">
            <v>0</v>
          </cell>
          <cell r="CG105">
            <v>0</v>
          </cell>
          <cell r="CH105">
            <v>0</v>
          </cell>
          <cell r="CI105">
            <v>0</v>
          </cell>
          <cell r="CJ105">
            <v>0</v>
          </cell>
          <cell r="CK105">
            <v>0</v>
          </cell>
          <cell r="CL105">
            <v>0</v>
          </cell>
        </row>
        <row r="105">
          <cell r="DA105">
            <v>0</v>
          </cell>
          <cell r="DB105">
            <v>0</v>
          </cell>
          <cell r="DC105">
            <v>0</v>
          </cell>
          <cell r="DD105">
            <v>0</v>
          </cell>
          <cell r="DE105">
            <v>0</v>
          </cell>
          <cell r="DF105">
            <v>0</v>
          </cell>
          <cell r="DG105">
            <v>0</v>
          </cell>
          <cell r="DH105">
            <v>0</v>
          </cell>
          <cell r="DI105">
            <v>0</v>
          </cell>
          <cell r="DJ105">
            <v>0</v>
          </cell>
          <cell r="DK105">
            <v>0</v>
          </cell>
          <cell r="DL105">
            <v>0</v>
          </cell>
        </row>
        <row r="106">
          <cell r="A106">
            <v>102</v>
          </cell>
          <cell r="B106" t="str">
            <v>智能运管中心</v>
          </cell>
          <cell r="C106" t="str">
            <v>C0CJZY-FW-T-2025007</v>
          </cell>
          <cell r="D106" t="str">
            <v>桥梁动态管理系统开发服务</v>
          </cell>
          <cell r="E106">
            <v>85</v>
          </cell>
          <cell r="F106">
            <v>85</v>
          </cell>
          <cell r="G106">
            <v>85</v>
          </cell>
          <cell r="H106">
            <v>85</v>
          </cell>
          <cell r="I106">
            <v>1</v>
          </cell>
          <cell r="J106">
            <v>0.06</v>
          </cell>
        </row>
        <row r="106">
          <cell r="M106" t="str">
            <v>主导</v>
          </cell>
          <cell r="N106" t="str">
            <v>贺一玮团队</v>
          </cell>
          <cell r="O106" t="str">
            <v>贺一玮</v>
          </cell>
          <cell r="P106" t="str">
            <v>在建</v>
          </cell>
        </row>
        <row r="106">
          <cell r="T106">
            <v>55.25</v>
          </cell>
          <cell r="U106">
            <v>0</v>
          </cell>
          <cell r="V106">
            <v>29.75</v>
          </cell>
        </row>
        <row r="106">
          <cell r="AF106">
            <v>29.75</v>
          </cell>
        </row>
        <row r="106">
          <cell r="AW106">
            <v>25.5</v>
          </cell>
          <cell r="AX106">
            <v>0</v>
          </cell>
          <cell r="AY106">
            <v>59.5</v>
          </cell>
          <cell r="AZ106">
            <v>29.75</v>
          </cell>
        </row>
        <row r="106">
          <cell r="BE106">
            <v>29.75</v>
          </cell>
        </row>
        <row r="106">
          <cell r="BQ106" t="str">
            <v>上海城建城市运营（集团）有限公司</v>
          </cell>
        </row>
        <row r="106">
          <cell r="CA106">
            <v>0</v>
          </cell>
          <cell r="CB106">
            <v>0</v>
          </cell>
          <cell r="CC106">
            <v>0</v>
          </cell>
          <cell r="CD106">
            <v>0</v>
          </cell>
          <cell r="CE106">
            <v>0</v>
          </cell>
          <cell r="CF106">
            <v>0</v>
          </cell>
          <cell r="CG106">
            <v>0</v>
          </cell>
          <cell r="CH106">
            <v>0</v>
          </cell>
          <cell r="CI106">
            <v>0</v>
          </cell>
          <cell r="CJ106">
            <v>0</v>
          </cell>
          <cell r="CK106">
            <v>0</v>
          </cell>
          <cell r="CL106">
            <v>0</v>
          </cell>
        </row>
        <row r="106">
          <cell r="DA106">
            <v>0</v>
          </cell>
          <cell r="DB106">
            <v>0</v>
          </cell>
          <cell r="DC106">
            <v>0</v>
          </cell>
          <cell r="DD106">
            <v>0</v>
          </cell>
          <cell r="DE106">
            <v>0</v>
          </cell>
          <cell r="DF106">
            <v>0</v>
          </cell>
          <cell r="DG106">
            <v>0</v>
          </cell>
          <cell r="DH106">
            <v>0</v>
          </cell>
          <cell r="DI106">
            <v>0</v>
          </cell>
          <cell r="DJ106">
            <v>0</v>
          </cell>
          <cell r="DK106">
            <v>0</v>
          </cell>
          <cell r="DL106">
            <v>0</v>
          </cell>
        </row>
        <row r="107">
          <cell r="A107">
            <v>103</v>
          </cell>
          <cell r="B107" t="str">
            <v>智能运管中心</v>
          </cell>
          <cell r="C107" t="str">
            <v>C0CJZY-FW-T-2025008</v>
          </cell>
          <cell r="D107" t="str">
            <v>应急管理系统开发服务</v>
          </cell>
          <cell r="E107">
            <v>90</v>
          </cell>
          <cell r="F107">
            <v>90</v>
          </cell>
          <cell r="G107">
            <v>90</v>
          </cell>
          <cell r="H107">
            <v>49.5</v>
          </cell>
          <cell r="I107">
            <v>0.55</v>
          </cell>
          <cell r="J107">
            <v>0.06</v>
          </cell>
        </row>
        <row r="107">
          <cell r="M107" t="str">
            <v>主导</v>
          </cell>
          <cell r="N107" t="str">
            <v>贺一玮团队</v>
          </cell>
          <cell r="O107" t="str">
            <v>贺一玮</v>
          </cell>
          <cell r="P107" t="str">
            <v>在建</v>
          </cell>
        </row>
        <row r="107">
          <cell r="T107">
            <v>58.5</v>
          </cell>
          <cell r="U107">
            <v>0</v>
          </cell>
          <cell r="V107">
            <v>31.5</v>
          </cell>
        </row>
        <row r="107">
          <cell r="AF107">
            <v>31.5</v>
          </cell>
        </row>
        <row r="107">
          <cell r="AW107">
            <v>27</v>
          </cell>
          <cell r="AX107">
            <v>0</v>
          </cell>
          <cell r="AY107">
            <v>63</v>
          </cell>
          <cell r="AZ107">
            <v>31.5</v>
          </cell>
        </row>
        <row r="107">
          <cell r="BE107">
            <v>31.5</v>
          </cell>
        </row>
        <row r="107">
          <cell r="BQ107" t="str">
            <v>上海城建城市运营（集团）有限公司</v>
          </cell>
        </row>
        <row r="107">
          <cell r="CA107">
            <v>0</v>
          </cell>
          <cell r="CB107">
            <v>0</v>
          </cell>
          <cell r="CC107">
            <v>0</v>
          </cell>
          <cell r="CD107">
            <v>0</v>
          </cell>
          <cell r="CE107">
            <v>0</v>
          </cell>
          <cell r="CF107">
            <v>0</v>
          </cell>
          <cell r="CG107">
            <v>0</v>
          </cell>
          <cell r="CH107">
            <v>0</v>
          </cell>
          <cell r="CI107">
            <v>0</v>
          </cell>
          <cell r="CJ107">
            <v>0</v>
          </cell>
          <cell r="CK107">
            <v>0</v>
          </cell>
          <cell r="CL107">
            <v>0</v>
          </cell>
        </row>
        <row r="107">
          <cell r="DA107">
            <v>0</v>
          </cell>
          <cell r="DB107">
            <v>0</v>
          </cell>
          <cell r="DC107">
            <v>0</v>
          </cell>
          <cell r="DD107">
            <v>0</v>
          </cell>
          <cell r="DE107">
            <v>0</v>
          </cell>
          <cell r="DF107">
            <v>0</v>
          </cell>
          <cell r="DG107">
            <v>0</v>
          </cell>
          <cell r="DH107">
            <v>0</v>
          </cell>
          <cell r="DI107">
            <v>0</v>
          </cell>
          <cell r="DJ107">
            <v>0</v>
          </cell>
          <cell r="DK107">
            <v>0</v>
          </cell>
          <cell r="DL107">
            <v>0</v>
          </cell>
        </row>
        <row r="108">
          <cell r="A108">
            <v>104</v>
          </cell>
          <cell r="B108" t="str">
            <v>智能运管中心</v>
          </cell>
          <cell r="C108" t="str">
            <v>C0CJZY-JCCG-W-2025010</v>
          </cell>
          <cell r="D108" t="str">
            <v>2024年浦东大道地道设施缺陷监控项目设备采购</v>
          </cell>
          <cell r="E108">
            <v>46.7</v>
          </cell>
          <cell r="F108">
            <v>46.7</v>
          </cell>
          <cell r="G108">
            <v>46.7</v>
          </cell>
          <cell r="H108">
            <v>7.5682</v>
          </cell>
          <cell r="I108">
            <v>0.162059957173448</v>
          </cell>
          <cell r="J108">
            <v>0.13</v>
          </cell>
        </row>
        <row r="108">
          <cell r="M108" t="str">
            <v>主导</v>
          </cell>
          <cell r="N108" t="str">
            <v>邱枫团队</v>
          </cell>
          <cell r="O108" t="str">
            <v>高建勇</v>
          </cell>
          <cell r="P108" t="str">
            <v>25已完结</v>
          </cell>
        </row>
        <row r="108">
          <cell r="T108">
            <v>46.7</v>
          </cell>
          <cell r="U108">
            <v>0</v>
          </cell>
          <cell r="V108">
            <v>0</v>
          </cell>
        </row>
        <row r="108">
          <cell r="AA108">
            <v>0</v>
          </cell>
          <cell r="AB108">
            <v>0</v>
          </cell>
          <cell r="AC108">
            <v>0</v>
          </cell>
          <cell r="AD108">
            <v>0</v>
          </cell>
          <cell r="AE108">
            <v>0</v>
          </cell>
          <cell r="AF108">
            <v>0</v>
          </cell>
          <cell r="AG108">
            <v>0</v>
          </cell>
          <cell r="AH108">
            <v>0</v>
          </cell>
          <cell r="AI108">
            <v>0</v>
          </cell>
          <cell r="AJ108">
            <v>0</v>
          </cell>
          <cell r="AK108">
            <v>0</v>
          </cell>
          <cell r="AL108">
            <v>0</v>
          </cell>
        </row>
        <row r="108">
          <cell r="AW108">
            <v>0</v>
          </cell>
          <cell r="AX108">
            <v>0</v>
          </cell>
          <cell r="AY108">
            <v>46.7</v>
          </cell>
          <cell r="AZ108">
            <v>46.7</v>
          </cell>
        </row>
        <row r="108">
          <cell r="BC108">
            <v>37.36</v>
          </cell>
        </row>
        <row r="108">
          <cell r="BQ108" t="str">
            <v>上海城建智慧城市运营管理有限公司</v>
          </cell>
        </row>
        <row r="108">
          <cell r="CA108">
            <v>0</v>
          </cell>
          <cell r="CB108">
            <v>0</v>
          </cell>
          <cell r="CC108">
            <v>0</v>
          </cell>
          <cell r="CD108">
            <v>0</v>
          </cell>
          <cell r="CE108">
            <v>0</v>
          </cell>
          <cell r="CF108">
            <v>0</v>
          </cell>
          <cell r="CG108">
            <v>0</v>
          </cell>
          <cell r="CH108">
            <v>0</v>
          </cell>
          <cell r="CI108">
            <v>0</v>
          </cell>
          <cell r="CJ108">
            <v>0</v>
          </cell>
          <cell r="CK108">
            <v>0</v>
          </cell>
          <cell r="CL108">
            <v>0</v>
          </cell>
        </row>
        <row r="108">
          <cell r="DA108">
            <v>0</v>
          </cell>
          <cell r="DB108">
            <v>0</v>
          </cell>
          <cell r="DC108">
            <v>0</v>
          </cell>
          <cell r="DD108">
            <v>0</v>
          </cell>
          <cell r="DE108">
            <v>0</v>
          </cell>
          <cell r="DF108">
            <v>0</v>
          </cell>
          <cell r="DG108">
            <v>0</v>
          </cell>
          <cell r="DH108">
            <v>0</v>
          </cell>
          <cell r="DI108">
            <v>0</v>
          </cell>
          <cell r="DJ108">
            <v>0</v>
          </cell>
          <cell r="DK108">
            <v>0</v>
          </cell>
          <cell r="DL108">
            <v>0</v>
          </cell>
        </row>
        <row r="109">
          <cell r="A109">
            <v>105</v>
          </cell>
          <cell r="B109" t="str">
            <v>智能运管中心</v>
          </cell>
          <cell r="C109" t="str">
            <v>C0CJZY-FW-T-2025020</v>
          </cell>
          <cell r="D109" t="str">
            <v>2025-2026城市运营1号楼101室设备维保合同</v>
          </cell>
          <cell r="E109">
            <v>24</v>
          </cell>
          <cell r="F109">
            <v>24</v>
          </cell>
          <cell r="G109">
            <v>24</v>
          </cell>
          <cell r="H109">
            <v>6</v>
          </cell>
          <cell r="I109">
            <v>0.25</v>
          </cell>
          <cell r="J109">
            <v>0.06</v>
          </cell>
        </row>
        <row r="109">
          <cell r="M109" t="str">
            <v>主导</v>
          </cell>
          <cell r="N109" t="str">
            <v>邱枫团队</v>
          </cell>
          <cell r="O109" t="str">
            <v>邱枫</v>
          </cell>
          <cell r="P109" t="str">
            <v>在建</v>
          </cell>
        </row>
        <row r="109">
          <cell r="T109">
            <v>0</v>
          </cell>
          <cell r="U109">
            <v>0</v>
          </cell>
          <cell r="V109">
            <v>24</v>
          </cell>
        </row>
        <row r="109">
          <cell r="AC109">
            <v>12</v>
          </cell>
        </row>
        <row r="109">
          <cell r="AW109">
            <v>0</v>
          </cell>
          <cell r="AX109">
            <v>0</v>
          </cell>
          <cell r="AY109">
            <v>24</v>
          </cell>
          <cell r="AZ109">
            <v>0</v>
          </cell>
        </row>
        <row r="109">
          <cell r="BQ109" t="str">
            <v>上海城建城市运营（集团）有限公司</v>
          </cell>
        </row>
        <row r="109">
          <cell r="CA109">
            <v>0</v>
          </cell>
          <cell r="CB109">
            <v>0</v>
          </cell>
          <cell r="CC109">
            <v>0</v>
          </cell>
          <cell r="CD109">
            <v>0</v>
          </cell>
          <cell r="CE109">
            <v>0</v>
          </cell>
          <cell r="CF109">
            <v>0</v>
          </cell>
          <cell r="CG109">
            <v>0</v>
          </cell>
          <cell r="CH109">
            <v>0</v>
          </cell>
          <cell r="CI109">
            <v>0</v>
          </cell>
          <cell r="CJ109">
            <v>0</v>
          </cell>
          <cell r="CK109">
            <v>0</v>
          </cell>
          <cell r="CL109">
            <v>0</v>
          </cell>
        </row>
        <row r="109">
          <cell r="DA109">
            <v>0</v>
          </cell>
          <cell r="DB109">
            <v>0</v>
          </cell>
          <cell r="DC109">
            <v>0</v>
          </cell>
          <cell r="DD109">
            <v>0</v>
          </cell>
          <cell r="DE109">
            <v>0</v>
          </cell>
          <cell r="DF109">
            <v>0</v>
          </cell>
          <cell r="DG109">
            <v>0</v>
          </cell>
          <cell r="DH109">
            <v>0</v>
          </cell>
          <cell r="DI109">
            <v>0</v>
          </cell>
          <cell r="DJ109">
            <v>0</v>
          </cell>
          <cell r="DK109">
            <v>0</v>
          </cell>
          <cell r="DL109">
            <v>0</v>
          </cell>
        </row>
        <row r="110">
          <cell r="A110">
            <v>106</v>
          </cell>
          <cell r="B110" t="str">
            <v>智能运管中心</v>
          </cell>
          <cell r="C110" t="str">
            <v>C0CJZY-FW-T-2025009</v>
          </cell>
          <cell r="D110" t="str">
            <v>2024年浦东大道地道设施缺陷监控及系统整治</v>
          </cell>
          <cell r="E110">
            <v>95.2622</v>
          </cell>
          <cell r="F110">
            <v>95.2622</v>
          </cell>
          <cell r="G110">
            <v>95.2622</v>
          </cell>
          <cell r="H110">
            <v>82.2622</v>
          </cell>
          <cell r="I110">
            <v>0.863534539408076</v>
          </cell>
          <cell r="J110">
            <v>0.06</v>
          </cell>
        </row>
        <row r="110">
          <cell r="M110" t="str">
            <v>主导</v>
          </cell>
          <cell r="N110" t="str">
            <v>邱枫团队</v>
          </cell>
          <cell r="O110" t="str">
            <v>高建勇</v>
          </cell>
          <cell r="P110" t="str">
            <v>25已完结</v>
          </cell>
        </row>
        <row r="110">
          <cell r="T110">
            <v>95.2622</v>
          </cell>
          <cell r="U110">
            <v>0</v>
          </cell>
          <cell r="V110">
            <v>0</v>
          </cell>
        </row>
        <row r="110">
          <cell r="AA110">
            <v>0</v>
          </cell>
          <cell r="AB110">
            <v>0</v>
          </cell>
          <cell r="AC110">
            <v>0</v>
          </cell>
          <cell r="AD110">
            <v>0</v>
          </cell>
          <cell r="AE110">
            <v>0</v>
          </cell>
          <cell r="AF110">
            <v>0</v>
          </cell>
          <cell r="AG110">
            <v>0</v>
          </cell>
          <cell r="AH110">
            <v>0</v>
          </cell>
          <cell r="AI110">
            <v>0</v>
          </cell>
          <cell r="AJ110">
            <v>0</v>
          </cell>
          <cell r="AK110">
            <v>0</v>
          </cell>
          <cell r="AL110">
            <v>0</v>
          </cell>
        </row>
        <row r="110">
          <cell r="AW110">
            <v>29.21184</v>
          </cell>
          <cell r="AX110">
            <v>0</v>
          </cell>
          <cell r="AY110">
            <v>66.05036</v>
          </cell>
          <cell r="AZ110">
            <v>66.05036</v>
          </cell>
        </row>
        <row r="110">
          <cell r="BC110">
            <v>61.92043</v>
          </cell>
        </row>
        <row r="110">
          <cell r="BQ110" t="str">
            <v>上海城建智慧城市运营管理有限公司</v>
          </cell>
        </row>
        <row r="110">
          <cell r="CA110">
            <v>0</v>
          </cell>
          <cell r="CB110">
            <v>0</v>
          </cell>
          <cell r="CC110">
            <v>0</v>
          </cell>
          <cell r="CD110">
            <v>0</v>
          </cell>
          <cell r="CE110">
            <v>0</v>
          </cell>
          <cell r="CF110">
            <v>0</v>
          </cell>
          <cell r="CG110">
            <v>0</v>
          </cell>
          <cell r="CH110">
            <v>0</v>
          </cell>
          <cell r="CI110">
            <v>0</v>
          </cell>
          <cell r="CJ110">
            <v>0</v>
          </cell>
          <cell r="CK110">
            <v>0</v>
          </cell>
          <cell r="CL110">
            <v>0</v>
          </cell>
        </row>
        <row r="110">
          <cell r="DA110">
            <v>0</v>
          </cell>
          <cell r="DB110">
            <v>0</v>
          </cell>
          <cell r="DC110">
            <v>0</v>
          </cell>
          <cell r="DD110">
            <v>0</v>
          </cell>
          <cell r="DE110">
            <v>0</v>
          </cell>
          <cell r="DF110">
            <v>0</v>
          </cell>
          <cell r="DG110">
            <v>0</v>
          </cell>
          <cell r="DH110">
            <v>0</v>
          </cell>
          <cell r="DI110">
            <v>0</v>
          </cell>
          <cell r="DJ110">
            <v>0</v>
          </cell>
          <cell r="DK110">
            <v>0</v>
          </cell>
          <cell r="DL110">
            <v>0</v>
          </cell>
        </row>
        <row r="111">
          <cell r="A111">
            <v>107</v>
          </cell>
          <cell r="B111" t="str">
            <v>智能运管中心</v>
          </cell>
          <cell r="C111" t="str">
            <v>C0CJZY-FW-T-2025025</v>
          </cell>
          <cell r="D111" t="str">
            <v>片区及大桥板块平台开发项目</v>
          </cell>
          <cell r="E111">
            <v>67</v>
          </cell>
          <cell r="F111">
            <v>67</v>
          </cell>
          <cell r="G111">
            <v>67</v>
          </cell>
          <cell r="H111">
            <v>24</v>
          </cell>
          <cell r="I111">
            <v>0.358208955223881</v>
          </cell>
          <cell r="J111">
            <v>0.06</v>
          </cell>
        </row>
        <row r="111">
          <cell r="M111" t="str">
            <v>主导</v>
          </cell>
          <cell r="N111" t="str">
            <v>贺一玮团队</v>
          </cell>
          <cell r="O111" t="str">
            <v>贺一玮</v>
          </cell>
          <cell r="P111" t="str">
            <v>在建</v>
          </cell>
        </row>
        <row r="111">
          <cell r="T111">
            <v>63.65</v>
          </cell>
          <cell r="U111">
            <v>0</v>
          </cell>
          <cell r="V111">
            <v>3.35</v>
          </cell>
        </row>
        <row r="111">
          <cell r="AH111">
            <v>31.5</v>
          </cell>
        </row>
        <row r="111">
          <cell r="AW111">
            <v>0</v>
          </cell>
          <cell r="AX111">
            <v>0</v>
          </cell>
          <cell r="AY111">
            <v>67</v>
          </cell>
          <cell r="AZ111">
            <v>63.65</v>
          </cell>
        </row>
        <row r="111">
          <cell r="BC111">
            <v>23.45</v>
          </cell>
        </row>
        <row r="111">
          <cell r="BQ111" t="str">
            <v>上海城建智慧城市运营管理有限公司</v>
          </cell>
        </row>
        <row r="111">
          <cell r="CA111">
            <v>0</v>
          </cell>
          <cell r="CB111">
            <v>0</v>
          </cell>
          <cell r="CC111">
            <v>0</v>
          </cell>
          <cell r="CD111">
            <v>0</v>
          </cell>
          <cell r="CE111">
            <v>0</v>
          </cell>
          <cell r="CF111">
            <v>0</v>
          </cell>
          <cell r="CG111">
            <v>0</v>
          </cell>
          <cell r="CH111">
            <v>0</v>
          </cell>
          <cell r="CI111">
            <v>0</v>
          </cell>
          <cell r="CJ111">
            <v>0</v>
          </cell>
          <cell r="CK111">
            <v>0</v>
          </cell>
          <cell r="CL111">
            <v>0</v>
          </cell>
        </row>
        <row r="111">
          <cell r="DA111">
            <v>0</v>
          </cell>
          <cell r="DB111">
            <v>0</v>
          </cell>
          <cell r="DC111">
            <v>0</v>
          </cell>
          <cell r="DD111">
            <v>0</v>
          </cell>
          <cell r="DE111">
            <v>0</v>
          </cell>
          <cell r="DF111">
            <v>0</v>
          </cell>
          <cell r="DG111">
            <v>0</v>
          </cell>
          <cell r="DH111">
            <v>0</v>
          </cell>
          <cell r="DI111">
            <v>0</v>
          </cell>
          <cell r="DJ111">
            <v>0</v>
          </cell>
          <cell r="DK111">
            <v>0</v>
          </cell>
          <cell r="DL111">
            <v>0</v>
          </cell>
        </row>
        <row r="112">
          <cell r="A112">
            <v>108</v>
          </cell>
          <cell r="B112" t="str">
            <v>智能运管中心</v>
          </cell>
          <cell r="C112" t="str">
            <v>C0CJZY-FW-T-2025026</v>
          </cell>
          <cell r="D112" t="str">
            <v>大桥及高速板块平台开发项目</v>
          </cell>
          <cell r="E112">
            <v>54</v>
          </cell>
          <cell r="F112">
            <v>54</v>
          </cell>
          <cell r="G112">
            <v>54</v>
          </cell>
          <cell r="H112">
            <v>29</v>
          </cell>
          <cell r="I112">
            <v>0.537037037037037</v>
          </cell>
          <cell r="J112">
            <v>0.06</v>
          </cell>
        </row>
        <row r="112">
          <cell r="M112" t="str">
            <v>主导</v>
          </cell>
          <cell r="N112" t="str">
            <v>贺一玮团队</v>
          </cell>
          <cell r="O112" t="str">
            <v>贺一玮</v>
          </cell>
          <cell r="P112" t="str">
            <v>在建</v>
          </cell>
        </row>
        <row r="112">
          <cell r="T112">
            <v>51.3</v>
          </cell>
          <cell r="U112">
            <v>0</v>
          </cell>
          <cell r="V112">
            <v>2.7</v>
          </cell>
        </row>
        <row r="112">
          <cell r="AH112">
            <v>2.7</v>
          </cell>
        </row>
        <row r="112">
          <cell r="AW112">
            <v>0</v>
          </cell>
          <cell r="AX112">
            <v>0</v>
          </cell>
          <cell r="AY112">
            <v>54</v>
          </cell>
          <cell r="AZ112">
            <v>51.3</v>
          </cell>
        </row>
        <row r="112">
          <cell r="BC112">
            <v>18.9</v>
          </cell>
        </row>
        <row r="112">
          <cell r="BQ112" t="str">
            <v>上海城建智慧城市运营管理有限公司</v>
          </cell>
        </row>
        <row r="112">
          <cell r="CA112">
            <v>0</v>
          </cell>
          <cell r="CB112">
            <v>0</v>
          </cell>
          <cell r="CC112">
            <v>0</v>
          </cell>
          <cell r="CD112">
            <v>0</v>
          </cell>
          <cell r="CE112">
            <v>0</v>
          </cell>
          <cell r="CF112">
            <v>0</v>
          </cell>
          <cell r="CG112">
            <v>0</v>
          </cell>
          <cell r="CH112">
            <v>0</v>
          </cell>
          <cell r="CI112">
            <v>0</v>
          </cell>
          <cell r="CJ112">
            <v>0</v>
          </cell>
          <cell r="CK112">
            <v>0</v>
          </cell>
          <cell r="CL112">
            <v>0</v>
          </cell>
        </row>
        <row r="112">
          <cell r="DA112">
            <v>0</v>
          </cell>
          <cell r="DB112">
            <v>0</v>
          </cell>
          <cell r="DC112">
            <v>0</v>
          </cell>
          <cell r="DD112">
            <v>0</v>
          </cell>
          <cell r="DE112">
            <v>0</v>
          </cell>
          <cell r="DF112">
            <v>0</v>
          </cell>
          <cell r="DG112">
            <v>0</v>
          </cell>
          <cell r="DH112">
            <v>0</v>
          </cell>
          <cell r="DI112">
            <v>0</v>
          </cell>
          <cell r="DJ112">
            <v>0</v>
          </cell>
          <cell r="DK112">
            <v>0</v>
          </cell>
          <cell r="DL112">
            <v>0</v>
          </cell>
        </row>
        <row r="113">
          <cell r="A113">
            <v>109</v>
          </cell>
          <cell r="B113" t="str">
            <v>智能运管中心</v>
          </cell>
          <cell r="C113" t="str">
            <v>C0CJZY-FW-T-2025027</v>
          </cell>
          <cell r="D113" t="str">
            <v>临港新片区智能网联云控平台建设项目（一期）二标段项目 城市治理场景采购合同</v>
          </cell>
          <cell r="E113">
            <v>99.5</v>
          </cell>
          <cell r="F113">
            <v>99.5</v>
          </cell>
          <cell r="G113">
            <v>99.5</v>
          </cell>
          <cell r="H113">
            <v>84.5</v>
          </cell>
          <cell r="I113">
            <v>0.849246231155779</v>
          </cell>
          <cell r="J113">
            <v>0.06</v>
          </cell>
        </row>
        <row r="113">
          <cell r="M113" t="str">
            <v>主导</v>
          </cell>
          <cell r="N113" t="str">
            <v>贺一玮团队</v>
          </cell>
          <cell r="O113" t="str">
            <v>贺一玮</v>
          </cell>
          <cell r="P113" t="str">
            <v>在建</v>
          </cell>
        </row>
        <row r="113">
          <cell r="T113">
            <v>79.6</v>
          </cell>
          <cell r="U113">
            <v>0</v>
          </cell>
          <cell r="V113">
            <v>19.9</v>
          </cell>
        </row>
        <row r="113">
          <cell r="AH113">
            <v>19.9</v>
          </cell>
        </row>
        <row r="113">
          <cell r="AW113">
            <v>29.85</v>
          </cell>
          <cell r="AX113">
            <v>29.85</v>
          </cell>
          <cell r="AY113">
            <v>39.8</v>
          </cell>
          <cell r="AZ113">
            <v>19.9</v>
          </cell>
        </row>
        <row r="113">
          <cell r="BC113">
            <v>29.85</v>
          </cell>
        </row>
        <row r="113">
          <cell r="BQ113" t="str">
            <v>上海城建智慧城市运营管理有限公司</v>
          </cell>
        </row>
        <row r="113">
          <cell r="CA113">
            <v>0</v>
          </cell>
          <cell r="CB113">
            <v>0</v>
          </cell>
          <cell r="CC113">
            <v>0</v>
          </cell>
          <cell r="CD113">
            <v>0</v>
          </cell>
          <cell r="CE113">
            <v>0</v>
          </cell>
          <cell r="CF113">
            <v>0</v>
          </cell>
          <cell r="CG113">
            <v>0</v>
          </cell>
          <cell r="CH113">
            <v>0</v>
          </cell>
          <cell r="CI113">
            <v>0</v>
          </cell>
          <cell r="CJ113">
            <v>0</v>
          </cell>
          <cell r="CK113">
            <v>0</v>
          </cell>
          <cell r="CL113">
            <v>0</v>
          </cell>
        </row>
        <row r="113">
          <cell r="DA113">
            <v>0</v>
          </cell>
          <cell r="DB113">
            <v>29.85</v>
          </cell>
          <cell r="DC113">
            <v>0</v>
          </cell>
          <cell r="DD113">
            <v>0</v>
          </cell>
          <cell r="DE113">
            <v>0</v>
          </cell>
          <cell r="DF113">
            <v>0</v>
          </cell>
          <cell r="DG113">
            <v>0</v>
          </cell>
          <cell r="DH113">
            <v>0</v>
          </cell>
          <cell r="DI113">
            <v>0</v>
          </cell>
          <cell r="DJ113">
            <v>0</v>
          </cell>
          <cell r="DK113">
            <v>0</v>
          </cell>
          <cell r="DL113">
            <v>0</v>
          </cell>
        </row>
        <row r="114">
          <cell r="A114">
            <v>110</v>
          </cell>
          <cell r="B114" t="str">
            <v>智能运管中心</v>
          </cell>
          <cell r="C114" t="str">
            <v>C0CJZY-FW-T/W-2025015</v>
          </cell>
          <cell r="D114" t="str">
            <v>成都市政开发有限公司智慧城市运维平台（一期）系统建设 服务合同</v>
          </cell>
          <cell r="E114">
            <v>400.6124</v>
          </cell>
          <cell r="F114">
            <v>400.6124</v>
          </cell>
          <cell r="G114">
            <v>400.6124</v>
          </cell>
          <cell r="H114">
            <v>364.7124</v>
          </cell>
          <cell r="I114">
            <v>0.910387197201085</v>
          </cell>
          <cell r="J114">
            <v>0.0649070813597321</v>
          </cell>
        </row>
        <row r="114">
          <cell r="M114" t="str">
            <v>主导</v>
          </cell>
          <cell r="N114" t="str">
            <v>贺一玮团队</v>
          </cell>
          <cell r="O114" t="str">
            <v>崔彦勇</v>
          </cell>
          <cell r="P114" t="str">
            <v>在建</v>
          </cell>
        </row>
        <row r="114">
          <cell r="T114">
            <v>394.5524</v>
          </cell>
          <cell r="U114">
            <v>0</v>
          </cell>
          <cell r="V114">
            <v>6.06</v>
          </cell>
        </row>
        <row r="114">
          <cell r="AW114">
            <v>38.88324</v>
          </cell>
          <cell r="AX114">
            <v>77.76648</v>
          </cell>
          <cell r="AY114">
            <v>283.96268</v>
          </cell>
          <cell r="AZ114">
            <v>277.90268</v>
          </cell>
        </row>
        <row r="114">
          <cell r="BB114">
            <v>120</v>
          </cell>
        </row>
        <row r="114">
          <cell r="BD114">
            <v>116</v>
          </cell>
        </row>
        <row r="114">
          <cell r="BQ114" t="str">
            <v>成都市政开发有限公司</v>
          </cell>
        </row>
        <row r="114">
          <cell r="CA114">
            <v>0</v>
          </cell>
          <cell r="CB114">
            <v>0</v>
          </cell>
          <cell r="CC114">
            <v>0</v>
          </cell>
          <cell r="CD114">
            <v>0</v>
          </cell>
          <cell r="CE114">
            <v>0</v>
          </cell>
          <cell r="CF114">
            <v>0</v>
          </cell>
          <cell r="CG114">
            <v>0</v>
          </cell>
          <cell r="CH114">
            <v>0</v>
          </cell>
          <cell r="CI114">
            <v>0</v>
          </cell>
          <cell r="CJ114">
            <v>0</v>
          </cell>
          <cell r="CK114">
            <v>0</v>
          </cell>
          <cell r="CL114">
            <v>0</v>
          </cell>
        </row>
        <row r="114">
          <cell r="DA114">
            <v>0</v>
          </cell>
          <cell r="DB114">
            <v>77.76648</v>
          </cell>
          <cell r="DC114">
            <v>0</v>
          </cell>
          <cell r="DD114">
            <v>0</v>
          </cell>
          <cell r="DE114">
            <v>0</v>
          </cell>
          <cell r="DF114">
            <v>0</v>
          </cell>
          <cell r="DG114">
            <v>0</v>
          </cell>
          <cell r="DH114">
            <v>0</v>
          </cell>
          <cell r="DI114">
            <v>0</v>
          </cell>
          <cell r="DJ114">
            <v>0</v>
          </cell>
          <cell r="DK114">
            <v>0</v>
          </cell>
          <cell r="DL114">
            <v>0</v>
          </cell>
        </row>
        <row r="115">
          <cell r="A115">
            <v>111</v>
          </cell>
          <cell r="B115" t="str">
            <v>智能运管中心</v>
          </cell>
          <cell r="C115" t="str">
            <v>C0CJZY-FW-T-2025047</v>
          </cell>
          <cell r="D115" t="str">
            <v>2023年S9苏绍高速钱江隧道信息化提升实施及应用项目技术服务</v>
          </cell>
          <cell r="E115">
            <v>79.55139</v>
          </cell>
          <cell r="F115">
            <v>79.55139</v>
          </cell>
          <cell r="G115">
            <v>79.55139</v>
          </cell>
          <cell r="H115">
            <v>79.55139</v>
          </cell>
          <cell r="I115">
            <v>1</v>
          </cell>
          <cell r="J115">
            <v>0.06</v>
          </cell>
        </row>
        <row r="115">
          <cell r="M115" t="str">
            <v>主导</v>
          </cell>
          <cell r="N115" t="str">
            <v>邱枫团队</v>
          </cell>
          <cell r="O115" t="str">
            <v>丁启明</v>
          </cell>
          <cell r="P115" t="str">
            <v>25已完结</v>
          </cell>
        </row>
        <row r="115">
          <cell r="T115">
            <v>79.55139</v>
          </cell>
          <cell r="U115">
            <v>0</v>
          </cell>
          <cell r="V115">
            <v>0</v>
          </cell>
        </row>
        <row r="115">
          <cell r="AA115">
            <v>0</v>
          </cell>
          <cell r="AB115">
            <v>0</v>
          </cell>
          <cell r="AC115">
            <v>0</v>
          </cell>
          <cell r="AD115">
            <v>0</v>
          </cell>
          <cell r="AE115">
            <v>0</v>
          </cell>
          <cell r="AF115">
            <v>0</v>
          </cell>
          <cell r="AG115">
            <v>0</v>
          </cell>
          <cell r="AH115">
            <v>0</v>
          </cell>
          <cell r="AI115">
            <v>0</v>
          </cell>
          <cell r="AJ115">
            <v>0</v>
          </cell>
          <cell r="AK115">
            <v>0</v>
          </cell>
          <cell r="AL115">
            <v>0</v>
          </cell>
        </row>
        <row r="115">
          <cell r="AW115">
            <v>0</v>
          </cell>
          <cell r="AX115">
            <v>0</v>
          </cell>
          <cell r="AY115">
            <v>79.55139</v>
          </cell>
          <cell r="AZ115">
            <v>79.55139</v>
          </cell>
        </row>
        <row r="115">
          <cell r="BQ115" t="str">
            <v>上海城建智慧城市运营管理有限公司</v>
          </cell>
        </row>
        <row r="115">
          <cell r="CA115">
            <v>0</v>
          </cell>
          <cell r="CB115">
            <v>0</v>
          </cell>
          <cell r="CC115">
            <v>0</v>
          </cell>
          <cell r="CD115">
            <v>0</v>
          </cell>
          <cell r="CE115">
            <v>0</v>
          </cell>
          <cell r="CF115">
            <v>0</v>
          </cell>
          <cell r="CG115">
            <v>0</v>
          </cell>
          <cell r="CH115">
            <v>0</v>
          </cell>
          <cell r="CI115">
            <v>0</v>
          </cell>
          <cell r="CJ115">
            <v>0</v>
          </cell>
          <cell r="CK115">
            <v>0</v>
          </cell>
          <cell r="CL115">
            <v>0</v>
          </cell>
        </row>
        <row r="115">
          <cell r="DA115">
            <v>0</v>
          </cell>
          <cell r="DB115">
            <v>0</v>
          </cell>
          <cell r="DC115">
            <v>0</v>
          </cell>
          <cell r="DD115">
            <v>0</v>
          </cell>
          <cell r="DE115">
            <v>0</v>
          </cell>
          <cell r="DF115">
            <v>0</v>
          </cell>
          <cell r="DG115">
            <v>0</v>
          </cell>
          <cell r="DH115">
            <v>0</v>
          </cell>
          <cell r="DI115">
            <v>0</v>
          </cell>
          <cell r="DJ115">
            <v>0</v>
          </cell>
          <cell r="DK115">
            <v>0</v>
          </cell>
          <cell r="DL115">
            <v>0</v>
          </cell>
        </row>
        <row r="116">
          <cell r="A116">
            <v>112</v>
          </cell>
          <cell r="B116" t="str">
            <v>智能运管中心</v>
          </cell>
          <cell r="C116" t="str">
            <v>C0CJZY-FW-T-2025036</v>
          </cell>
          <cell r="D116" t="str">
            <v>嘉浏平台路面养护决策功能开发服务</v>
          </cell>
          <cell r="E116">
            <v>129.7</v>
          </cell>
          <cell r="F116">
            <v>129.7</v>
          </cell>
          <cell r="G116">
            <v>129.7</v>
          </cell>
          <cell r="H116">
            <v>74.7</v>
          </cell>
          <cell r="I116">
            <v>0.575944487278335</v>
          </cell>
          <cell r="J116">
            <v>0.06</v>
          </cell>
        </row>
        <row r="116">
          <cell r="M116" t="str">
            <v>主导</v>
          </cell>
          <cell r="N116" t="str">
            <v>贺一玮团队</v>
          </cell>
          <cell r="O116" t="str">
            <v>贺一玮</v>
          </cell>
          <cell r="P116" t="str">
            <v>在建</v>
          </cell>
        </row>
        <row r="116">
          <cell r="T116">
            <v>84.305</v>
          </cell>
          <cell r="U116">
            <v>0</v>
          </cell>
          <cell r="V116">
            <v>45.395</v>
          </cell>
        </row>
        <row r="116">
          <cell r="AI116">
            <v>45.395</v>
          </cell>
        </row>
        <row r="116">
          <cell r="AW116">
            <v>0</v>
          </cell>
          <cell r="AX116">
            <v>0</v>
          </cell>
          <cell r="AY116">
            <v>129.7</v>
          </cell>
          <cell r="AZ116">
            <v>84.305</v>
          </cell>
        </row>
        <row r="116">
          <cell r="BB116">
            <v>38.91</v>
          </cell>
        </row>
        <row r="116">
          <cell r="BQ116" t="str">
            <v>上海城建智慧城市运营管理有限公司</v>
          </cell>
        </row>
        <row r="116">
          <cell r="CA116">
            <v>0</v>
          </cell>
          <cell r="CB116">
            <v>0</v>
          </cell>
          <cell r="CC116">
            <v>0</v>
          </cell>
          <cell r="CD116">
            <v>0</v>
          </cell>
          <cell r="CE116">
            <v>0</v>
          </cell>
          <cell r="CF116">
            <v>0</v>
          </cell>
          <cell r="CG116">
            <v>0</v>
          </cell>
          <cell r="CH116">
            <v>0</v>
          </cell>
          <cell r="CI116">
            <v>0</v>
          </cell>
          <cell r="CJ116">
            <v>0</v>
          </cell>
          <cell r="CK116">
            <v>0</v>
          </cell>
          <cell r="CL116">
            <v>0</v>
          </cell>
        </row>
        <row r="116">
          <cell r="DA116">
            <v>0</v>
          </cell>
          <cell r="DB116">
            <v>0</v>
          </cell>
          <cell r="DC116">
            <v>0</v>
          </cell>
          <cell r="DD116">
            <v>0</v>
          </cell>
          <cell r="DE116">
            <v>0</v>
          </cell>
          <cell r="DF116">
            <v>0</v>
          </cell>
          <cell r="DG116">
            <v>0</v>
          </cell>
          <cell r="DH116">
            <v>0</v>
          </cell>
          <cell r="DI116">
            <v>0</v>
          </cell>
          <cell r="DJ116">
            <v>0</v>
          </cell>
          <cell r="DK116">
            <v>0</v>
          </cell>
          <cell r="DL116">
            <v>0</v>
          </cell>
        </row>
        <row r="117">
          <cell r="A117">
            <v>113</v>
          </cell>
          <cell r="B117" t="str">
            <v>智能运管中心</v>
          </cell>
          <cell r="C117" t="str">
            <v>C0CJZY-FW-T-2025051</v>
          </cell>
          <cell r="D117" t="str">
            <v>无人机感知语料标注服务项目技术咨询及维护服务采购合同</v>
          </cell>
          <cell r="E117">
            <v>53.3532</v>
          </cell>
          <cell r="F117">
            <v>53.3532</v>
          </cell>
          <cell r="G117">
            <v>53.3532</v>
          </cell>
          <cell r="H117">
            <v>53.3532</v>
          </cell>
          <cell r="I117">
            <v>1</v>
          </cell>
          <cell r="J117">
            <v>0.06</v>
          </cell>
        </row>
        <row r="117">
          <cell r="M117" t="str">
            <v>主导</v>
          </cell>
          <cell r="N117" t="str">
            <v>邱枫团队</v>
          </cell>
          <cell r="O117" t="str">
            <v>丁启明</v>
          </cell>
          <cell r="P117" t="str">
            <v>25已完结</v>
          </cell>
        </row>
        <row r="117">
          <cell r="T117">
            <v>53.3532</v>
          </cell>
          <cell r="U117">
            <v>0</v>
          </cell>
          <cell r="V117">
            <v>0</v>
          </cell>
        </row>
        <row r="117">
          <cell r="AA117">
            <v>0</v>
          </cell>
          <cell r="AB117">
            <v>0</v>
          </cell>
          <cell r="AC117">
            <v>0</v>
          </cell>
          <cell r="AD117">
            <v>0</v>
          </cell>
          <cell r="AE117">
            <v>0</v>
          </cell>
          <cell r="AF117">
            <v>0</v>
          </cell>
          <cell r="AG117">
            <v>0</v>
          </cell>
          <cell r="AH117">
            <v>0</v>
          </cell>
          <cell r="AI117">
            <v>0</v>
          </cell>
          <cell r="AJ117">
            <v>0</v>
          </cell>
          <cell r="AK117">
            <v>0</v>
          </cell>
          <cell r="AL117">
            <v>0</v>
          </cell>
        </row>
        <row r="117">
          <cell r="AW117">
            <v>0</v>
          </cell>
          <cell r="AX117">
            <v>53.3532</v>
          </cell>
          <cell r="AY117">
            <v>0</v>
          </cell>
          <cell r="AZ117">
            <v>0</v>
          </cell>
        </row>
        <row r="117">
          <cell r="BB117">
            <v>53.3532</v>
          </cell>
        </row>
        <row r="117">
          <cell r="BQ117" t="str">
            <v>中国联合网络通信有限公司上海市分公司</v>
          </cell>
        </row>
        <row r="117">
          <cell r="CA117">
            <v>0</v>
          </cell>
          <cell r="CB117">
            <v>0</v>
          </cell>
          <cell r="CC117">
            <v>0</v>
          </cell>
          <cell r="CD117">
            <v>0</v>
          </cell>
          <cell r="CE117">
            <v>0</v>
          </cell>
          <cell r="CF117">
            <v>0</v>
          </cell>
          <cell r="CG117">
            <v>0</v>
          </cell>
          <cell r="CH117">
            <v>0</v>
          </cell>
          <cell r="CI117">
            <v>0</v>
          </cell>
          <cell r="CJ117">
            <v>0</v>
          </cell>
          <cell r="CK117">
            <v>0</v>
          </cell>
          <cell r="CL117">
            <v>0</v>
          </cell>
        </row>
        <row r="117">
          <cell r="DA117">
            <v>0</v>
          </cell>
          <cell r="DB117">
            <v>53.3532</v>
          </cell>
          <cell r="DC117">
            <v>0</v>
          </cell>
          <cell r="DD117">
            <v>0</v>
          </cell>
          <cell r="DE117">
            <v>0</v>
          </cell>
          <cell r="DF117">
            <v>0</v>
          </cell>
          <cell r="DG117">
            <v>0</v>
          </cell>
          <cell r="DH117">
            <v>0</v>
          </cell>
          <cell r="DI117">
            <v>0</v>
          </cell>
          <cell r="DJ117">
            <v>0</v>
          </cell>
          <cell r="DK117">
            <v>0</v>
          </cell>
          <cell r="DL117">
            <v>0</v>
          </cell>
        </row>
        <row r="118">
          <cell r="A118">
            <v>114</v>
          </cell>
          <cell r="B118" t="str">
            <v>智能运管中心</v>
          </cell>
          <cell r="C118" t="str">
            <v>C0CJZY-FW-T-2025052</v>
          </cell>
          <cell r="D118" t="str">
            <v>智慧城市交通规划语料服务加工项目技术咨询及维护服务采购合同</v>
          </cell>
          <cell r="E118">
            <v>73.7032</v>
          </cell>
          <cell r="F118">
            <v>73.7032</v>
          </cell>
          <cell r="G118">
            <v>73.7032</v>
          </cell>
          <cell r="H118">
            <v>73.7032</v>
          </cell>
          <cell r="I118">
            <v>1</v>
          </cell>
          <cell r="J118">
            <v>0.06</v>
          </cell>
        </row>
        <row r="118">
          <cell r="M118" t="str">
            <v>主导</v>
          </cell>
          <cell r="N118" t="str">
            <v>邱枫团队</v>
          </cell>
          <cell r="O118" t="str">
            <v>丁启明</v>
          </cell>
          <cell r="P118" t="str">
            <v>25已完结</v>
          </cell>
        </row>
        <row r="118">
          <cell r="T118">
            <v>73.7032</v>
          </cell>
          <cell r="U118">
            <v>0</v>
          </cell>
          <cell r="V118">
            <v>0</v>
          </cell>
        </row>
        <row r="118">
          <cell r="AA118">
            <v>0</v>
          </cell>
          <cell r="AB118">
            <v>0</v>
          </cell>
          <cell r="AC118">
            <v>0</v>
          </cell>
          <cell r="AD118">
            <v>0</v>
          </cell>
          <cell r="AE118">
            <v>0</v>
          </cell>
          <cell r="AF118">
            <v>0</v>
          </cell>
          <cell r="AG118">
            <v>0</v>
          </cell>
          <cell r="AH118">
            <v>0</v>
          </cell>
          <cell r="AI118">
            <v>0</v>
          </cell>
          <cell r="AJ118">
            <v>0</v>
          </cell>
          <cell r="AK118">
            <v>0</v>
          </cell>
          <cell r="AL118">
            <v>0</v>
          </cell>
        </row>
        <row r="118">
          <cell r="AW118">
            <v>0</v>
          </cell>
          <cell r="AX118">
            <v>73.7032</v>
          </cell>
          <cell r="AY118">
            <v>0</v>
          </cell>
          <cell r="AZ118">
            <v>0</v>
          </cell>
        </row>
        <row r="118">
          <cell r="BB118">
            <v>73.7032</v>
          </cell>
        </row>
        <row r="118">
          <cell r="BQ118" t="str">
            <v>中国联合网络通信有限公司上海市分公司</v>
          </cell>
        </row>
        <row r="118">
          <cell r="CA118">
            <v>0</v>
          </cell>
          <cell r="CB118">
            <v>0</v>
          </cell>
          <cell r="CC118">
            <v>0</v>
          </cell>
          <cell r="CD118">
            <v>0</v>
          </cell>
          <cell r="CE118">
            <v>0</v>
          </cell>
          <cell r="CF118">
            <v>0</v>
          </cell>
          <cell r="CG118">
            <v>0</v>
          </cell>
          <cell r="CH118">
            <v>0</v>
          </cell>
          <cell r="CI118">
            <v>0</v>
          </cell>
          <cell r="CJ118">
            <v>0</v>
          </cell>
          <cell r="CK118">
            <v>0</v>
          </cell>
          <cell r="CL118">
            <v>0</v>
          </cell>
        </row>
        <row r="118">
          <cell r="DA118">
            <v>0</v>
          </cell>
          <cell r="DB118">
            <v>73.7032</v>
          </cell>
          <cell r="DC118">
            <v>0</v>
          </cell>
          <cell r="DD118">
            <v>0</v>
          </cell>
          <cell r="DE118">
            <v>0</v>
          </cell>
          <cell r="DF118">
            <v>0</v>
          </cell>
          <cell r="DG118">
            <v>0</v>
          </cell>
          <cell r="DH118">
            <v>0</v>
          </cell>
          <cell r="DI118">
            <v>0</v>
          </cell>
          <cell r="DJ118">
            <v>0</v>
          </cell>
          <cell r="DK118">
            <v>0</v>
          </cell>
          <cell r="DL118">
            <v>0</v>
          </cell>
        </row>
        <row r="119">
          <cell r="A119">
            <v>115</v>
          </cell>
          <cell r="B119" t="str">
            <v>智能运管中心</v>
          </cell>
          <cell r="C119" t="str">
            <v>C0CJZY-FW-T/W-2025058</v>
          </cell>
          <cell r="D119" t="str">
            <v>湖南省高速公路交通基础设施数字化转型升级公共服务项目桥梁数字化管养平台技术劳务服务</v>
          </cell>
          <cell r="E119">
            <v>734.08</v>
          </cell>
          <cell r="F119">
            <v>734.08</v>
          </cell>
          <cell r="G119">
            <v>734.08</v>
          </cell>
          <cell r="H119">
            <v>104.08</v>
          </cell>
          <cell r="I119">
            <v>0.141782911944202</v>
          </cell>
          <cell r="J119">
            <v>0.06</v>
          </cell>
        </row>
        <row r="119">
          <cell r="M119" t="str">
            <v>主导</v>
          </cell>
          <cell r="N119" t="str">
            <v>邱枫团队</v>
          </cell>
          <cell r="O119" t="str">
            <v>邱枫</v>
          </cell>
          <cell r="P119" t="str">
            <v>在建</v>
          </cell>
        </row>
        <row r="119">
          <cell r="T119">
            <v>183.52</v>
          </cell>
          <cell r="U119">
            <v>0</v>
          </cell>
          <cell r="V119">
            <v>550.56</v>
          </cell>
        </row>
        <row r="119">
          <cell r="AD119">
            <v>137.64</v>
          </cell>
        </row>
        <row r="119">
          <cell r="AW119">
            <v>0</v>
          </cell>
          <cell r="AX119">
            <v>0</v>
          </cell>
          <cell r="AY119">
            <v>734.08</v>
          </cell>
          <cell r="AZ119">
            <v>183.52</v>
          </cell>
        </row>
        <row r="119">
          <cell r="BC119">
            <v>137.64</v>
          </cell>
        </row>
        <row r="119">
          <cell r="BQ119" t="str">
            <v>湖南高速信息科技有限公司</v>
          </cell>
        </row>
        <row r="119">
          <cell r="CA119">
            <v>0</v>
          </cell>
          <cell r="CB119">
            <v>0</v>
          </cell>
          <cell r="CC119">
            <v>0</v>
          </cell>
          <cell r="CD119">
            <v>0</v>
          </cell>
          <cell r="CE119">
            <v>0</v>
          </cell>
          <cell r="CF119">
            <v>0</v>
          </cell>
          <cell r="CG119">
            <v>0</v>
          </cell>
          <cell r="CH119">
            <v>0</v>
          </cell>
          <cell r="CI119">
            <v>0</v>
          </cell>
          <cell r="CJ119">
            <v>0</v>
          </cell>
          <cell r="CK119">
            <v>0</v>
          </cell>
          <cell r="CL119">
            <v>0</v>
          </cell>
        </row>
        <row r="119">
          <cell r="DA119">
            <v>0</v>
          </cell>
          <cell r="DB119">
            <v>0</v>
          </cell>
          <cell r="DC119">
            <v>0</v>
          </cell>
          <cell r="DD119">
            <v>0</v>
          </cell>
          <cell r="DE119">
            <v>0</v>
          </cell>
          <cell r="DF119">
            <v>0</v>
          </cell>
          <cell r="DG119">
            <v>0</v>
          </cell>
          <cell r="DH119">
            <v>0</v>
          </cell>
          <cell r="DI119">
            <v>0</v>
          </cell>
          <cell r="DJ119">
            <v>0</v>
          </cell>
          <cell r="DK119">
            <v>0</v>
          </cell>
          <cell r="DL119">
            <v>0</v>
          </cell>
        </row>
        <row r="120">
          <cell r="A120">
            <v>116</v>
          </cell>
          <cell r="B120" t="str">
            <v>智能运管中心</v>
          </cell>
          <cell r="C120" t="str">
            <v>C0CJZY-FW-T-2025061</v>
          </cell>
          <cell r="D120" t="str">
            <v>成都双流动态感知项目技术服务合同</v>
          </cell>
          <cell r="E120">
            <v>14</v>
          </cell>
          <cell r="F120">
            <v>14</v>
          </cell>
          <cell r="G120">
            <v>14</v>
          </cell>
          <cell r="H120">
            <v>8.03</v>
          </cell>
          <cell r="I120">
            <v>0.573571428571429</v>
          </cell>
          <cell r="J120">
            <v>0.06</v>
          </cell>
        </row>
        <row r="120">
          <cell r="M120" t="str">
            <v>主导</v>
          </cell>
          <cell r="N120" t="str">
            <v>邱枫团队</v>
          </cell>
          <cell r="O120" t="str">
            <v>段炼</v>
          </cell>
          <cell r="P120" t="str">
            <v>25已完结</v>
          </cell>
        </row>
        <row r="120">
          <cell r="T120">
            <v>14</v>
          </cell>
          <cell r="U120">
            <v>0</v>
          </cell>
          <cell r="V120">
            <v>0</v>
          </cell>
        </row>
        <row r="120">
          <cell r="AA120">
            <v>0</v>
          </cell>
          <cell r="AB120">
            <v>0</v>
          </cell>
          <cell r="AC120">
            <v>0</v>
          </cell>
          <cell r="AD120">
            <v>0</v>
          </cell>
          <cell r="AE120">
            <v>0</v>
          </cell>
          <cell r="AF120">
            <v>0</v>
          </cell>
          <cell r="AG120">
            <v>0</v>
          </cell>
          <cell r="AH120">
            <v>0</v>
          </cell>
          <cell r="AI120">
            <v>0</v>
          </cell>
          <cell r="AJ120">
            <v>0</v>
          </cell>
          <cell r="AK120">
            <v>0</v>
          </cell>
          <cell r="AL120">
            <v>0</v>
          </cell>
        </row>
        <row r="120">
          <cell r="AW120">
            <v>0</v>
          </cell>
          <cell r="AX120">
            <v>0</v>
          </cell>
          <cell r="AY120">
            <v>14</v>
          </cell>
          <cell r="AZ120">
            <v>14</v>
          </cell>
        </row>
        <row r="120">
          <cell r="BD120">
            <v>5.9</v>
          </cell>
        </row>
        <row r="120">
          <cell r="BQ120" t="str">
            <v>成都申蓉城运城市管理服务有限公司</v>
          </cell>
        </row>
        <row r="120">
          <cell r="CA120">
            <v>0</v>
          </cell>
          <cell r="CB120">
            <v>0</v>
          </cell>
          <cell r="CC120">
            <v>0</v>
          </cell>
          <cell r="CD120">
            <v>0</v>
          </cell>
          <cell r="CE120">
            <v>0</v>
          </cell>
          <cell r="CF120">
            <v>0</v>
          </cell>
          <cell r="CG120">
            <v>0</v>
          </cell>
          <cell r="CH120">
            <v>0</v>
          </cell>
          <cell r="CI120">
            <v>0</v>
          </cell>
          <cell r="CJ120">
            <v>0</v>
          </cell>
          <cell r="CK120">
            <v>0</v>
          </cell>
          <cell r="CL120">
            <v>0</v>
          </cell>
        </row>
        <row r="120">
          <cell r="DA120">
            <v>0</v>
          </cell>
          <cell r="DB120">
            <v>0</v>
          </cell>
          <cell r="DC120">
            <v>0</v>
          </cell>
          <cell r="DD120">
            <v>0</v>
          </cell>
          <cell r="DE120">
            <v>0</v>
          </cell>
          <cell r="DF120">
            <v>0</v>
          </cell>
          <cell r="DG120">
            <v>0</v>
          </cell>
          <cell r="DH120">
            <v>0</v>
          </cell>
          <cell r="DI120">
            <v>0</v>
          </cell>
          <cell r="DJ120">
            <v>0</v>
          </cell>
          <cell r="DK120">
            <v>0</v>
          </cell>
          <cell r="DL120">
            <v>0</v>
          </cell>
        </row>
        <row r="121">
          <cell r="A121">
            <v>117</v>
          </cell>
          <cell r="B121" t="str">
            <v>智能运管中心</v>
          </cell>
          <cell r="C121" t="str">
            <v>C0CJZY-FW-T-2025071</v>
          </cell>
          <cell r="D121" t="str">
            <v>隧道股份环境、社会和治理信息化平台技术开发服务项目</v>
          </cell>
          <cell r="E121">
            <v>69</v>
          </cell>
          <cell r="F121">
            <v>69</v>
          </cell>
          <cell r="G121">
            <v>69</v>
          </cell>
          <cell r="H121">
            <v>27</v>
          </cell>
          <cell r="I121">
            <v>0.391304347826087</v>
          </cell>
          <cell r="J121">
            <v>0.06</v>
          </cell>
        </row>
        <row r="121">
          <cell r="M121" t="str">
            <v>主导</v>
          </cell>
          <cell r="N121" t="str">
            <v>贺一玮团队</v>
          </cell>
          <cell r="O121" t="str">
            <v>刘嘉成</v>
          </cell>
          <cell r="P121" t="str">
            <v>在建</v>
          </cell>
        </row>
        <row r="121">
          <cell r="T121">
            <v>0</v>
          </cell>
          <cell r="U121">
            <v>0</v>
          </cell>
          <cell r="V121">
            <v>69</v>
          </cell>
        </row>
        <row r="121">
          <cell r="AE121">
            <v>69</v>
          </cell>
        </row>
        <row r="121">
          <cell r="AW121">
            <v>0</v>
          </cell>
          <cell r="AX121">
            <v>13.8</v>
          </cell>
          <cell r="AY121">
            <v>55.2</v>
          </cell>
          <cell r="AZ121">
            <v>-13.8</v>
          </cell>
        </row>
        <row r="121">
          <cell r="BD121">
            <v>34.5</v>
          </cell>
        </row>
        <row r="121">
          <cell r="BQ121" t="str">
            <v>上海能源建设工程设计研究有限公司</v>
          </cell>
        </row>
        <row r="121">
          <cell r="CA121">
            <v>0</v>
          </cell>
          <cell r="CB121">
            <v>0</v>
          </cell>
          <cell r="CC121">
            <v>0</v>
          </cell>
          <cell r="CD121">
            <v>0</v>
          </cell>
          <cell r="CE121">
            <v>0</v>
          </cell>
          <cell r="CF121">
            <v>0</v>
          </cell>
          <cell r="CG121">
            <v>0</v>
          </cell>
          <cell r="CH121">
            <v>0</v>
          </cell>
          <cell r="CI121">
            <v>0</v>
          </cell>
          <cell r="CJ121">
            <v>0</v>
          </cell>
          <cell r="CK121">
            <v>0</v>
          </cell>
          <cell r="CL121">
            <v>0</v>
          </cell>
        </row>
        <row r="121">
          <cell r="DA121">
            <v>13.8</v>
          </cell>
          <cell r="DB121">
            <v>0</v>
          </cell>
          <cell r="DC121">
            <v>0</v>
          </cell>
          <cell r="DD121">
            <v>0</v>
          </cell>
          <cell r="DE121">
            <v>0</v>
          </cell>
          <cell r="DF121">
            <v>0</v>
          </cell>
          <cell r="DG121">
            <v>0</v>
          </cell>
          <cell r="DH121">
            <v>0</v>
          </cell>
          <cell r="DI121">
            <v>0</v>
          </cell>
          <cell r="DJ121">
            <v>0</v>
          </cell>
          <cell r="DK121">
            <v>0</v>
          </cell>
          <cell r="DL121">
            <v>0</v>
          </cell>
        </row>
        <row r="122">
          <cell r="A122">
            <v>118</v>
          </cell>
          <cell r="B122" t="str">
            <v>智能运管中心</v>
          </cell>
          <cell r="C122" t="str">
            <v>C0CJZY-FW-T-2025093</v>
          </cell>
          <cell r="D122" t="str">
            <v>智慧公司2025积水检测项目</v>
          </cell>
          <cell r="E122">
            <v>0.795</v>
          </cell>
          <cell r="F122">
            <v>0.795</v>
          </cell>
          <cell r="G122">
            <v>0.795</v>
          </cell>
          <cell r="H122">
            <v>0.15</v>
          </cell>
          <cell r="I122">
            <v>0.188679245283019</v>
          </cell>
          <cell r="J122">
            <v>0.06</v>
          </cell>
        </row>
        <row r="122">
          <cell r="M122" t="str">
            <v>主导</v>
          </cell>
          <cell r="N122" t="str">
            <v>邱枫团队</v>
          </cell>
          <cell r="O122" t="str">
            <v>段炼</v>
          </cell>
          <cell r="P122" t="str">
            <v>在建</v>
          </cell>
        </row>
        <row r="122">
          <cell r="T122">
            <v>0</v>
          </cell>
          <cell r="U122">
            <v>0</v>
          </cell>
          <cell r="V122">
            <v>0.795</v>
          </cell>
        </row>
        <row r="122">
          <cell r="AB122">
            <v>0.795</v>
          </cell>
          <cell r="AC122">
            <v>0.795</v>
          </cell>
        </row>
        <row r="122">
          <cell r="AW122">
            <v>0</v>
          </cell>
          <cell r="AX122">
            <v>0.795</v>
          </cell>
          <cell r="AY122">
            <v>0</v>
          </cell>
          <cell r="AZ122">
            <v>-0.795</v>
          </cell>
        </row>
        <row r="122">
          <cell r="BQ122" t="str">
            <v>上海城建智慧城市运营管理有限公司</v>
          </cell>
        </row>
        <row r="122">
          <cell r="CA122">
            <v>0</v>
          </cell>
          <cell r="CB122">
            <v>0</v>
          </cell>
          <cell r="CC122">
            <v>0</v>
          </cell>
          <cell r="CD122">
            <v>0</v>
          </cell>
          <cell r="CE122">
            <v>0</v>
          </cell>
          <cell r="CF122">
            <v>0</v>
          </cell>
          <cell r="CG122">
            <v>0</v>
          </cell>
          <cell r="CH122">
            <v>0</v>
          </cell>
          <cell r="CI122">
            <v>0</v>
          </cell>
          <cell r="CJ122">
            <v>0</v>
          </cell>
          <cell r="CK122">
            <v>0</v>
          </cell>
          <cell r="CL122">
            <v>0</v>
          </cell>
        </row>
        <row r="122">
          <cell r="DA122">
            <v>0.795</v>
          </cell>
          <cell r="DB122">
            <v>0</v>
          </cell>
          <cell r="DC122">
            <v>0</v>
          </cell>
          <cell r="DD122">
            <v>0</v>
          </cell>
          <cell r="DE122">
            <v>0</v>
          </cell>
          <cell r="DF122">
            <v>0</v>
          </cell>
          <cell r="DG122">
            <v>0</v>
          </cell>
          <cell r="DH122">
            <v>0</v>
          </cell>
          <cell r="DI122">
            <v>0</v>
          </cell>
          <cell r="DJ122">
            <v>0</v>
          </cell>
          <cell r="DK122">
            <v>0</v>
          </cell>
          <cell r="DL122">
            <v>0</v>
          </cell>
        </row>
        <row r="123">
          <cell r="A123">
            <v>119</v>
          </cell>
          <cell r="B123" t="str">
            <v>智能运管中心</v>
          </cell>
          <cell r="C123" t="str">
            <v>C0CJZY-FW-T-2025102</v>
          </cell>
          <cell r="D123" t="str">
            <v>浦江桥隧2025气象监测项目技术服务合同</v>
          </cell>
          <cell r="E123">
            <v>4.035</v>
          </cell>
          <cell r="F123">
            <v>4.035</v>
          </cell>
          <cell r="G123">
            <v>4.035</v>
          </cell>
          <cell r="H123">
            <v>0.92</v>
          </cell>
          <cell r="I123">
            <v>0.228004956629492</v>
          </cell>
          <cell r="J123">
            <v>0.06</v>
          </cell>
        </row>
        <row r="123">
          <cell r="M123" t="str">
            <v>主导</v>
          </cell>
          <cell r="N123" t="str">
            <v>邱枫团队</v>
          </cell>
          <cell r="O123" t="str">
            <v>段炼</v>
          </cell>
          <cell r="P123" t="str">
            <v>25已完结</v>
          </cell>
        </row>
        <row r="123">
          <cell r="T123">
            <v>4.035</v>
          </cell>
          <cell r="U123">
            <v>0</v>
          </cell>
          <cell r="V123">
            <v>0</v>
          </cell>
        </row>
        <row r="123">
          <cell r="AA123">
            <v>0</v>
          </cell>
          <cell r="AB123">
            <v>0</v>
          </cell>
          <cell r="AC123">
            <v>0</v>
          </cell>
          <cell r="AD123">
            <v>0</v>
          </cell>
          <cell r="AE123">
            <v>0</v>
          </cell>
          <cell r="AF123">
            <v>0</v>
          </cell>
          <cell r="AG123">
            <v>0</v>
          </cell>
          <cell r="AH123">
            <v>0</v>
          </cell>
          <cell r="AI123">
            <v>0</v>
          </cell>
          <cell r="AJ123">
            <v>0</v>
          </cell>
          <cell r="AK123">
            <v>0</v>
          </cell>
          <cell r="AL123">
            <v>0</v>
          </cell>
        </row>
        <row r="123">
          <cell r="AW123">
            <v>0</v>
          </cell>
          <cell r="AX123">
            <v>4.035</v>
          </cell>
          <cell r="AY123">
            <v>0</v>
          </cell>
          <cell r="AZ123">
            <v>0</v>
          </cell>
        </row>
        <row r="123">
          <cell r="BQ123" t="str">
            <v>上海浦江桥隧运营管理有限公司</v>
          </cell>
        </row>
        <row r="123">
          <cell r="CA123">
            <v>0</v>
          </cell>
          <cell r="CB123">
            <v>0</v>
          </cell>
          <cell r="CC123">
            <v>0</v>
          </cell>
          <cell r="CD123">
            <v>0</v>
          </cell>
          <cell r="CE123">
            <v>0</v>
          </cell>
          <cell r="CF123">
            <v>0</v>
          </cell>
          <cell r="CG123">
            <v>0</v>
          </cell>
          <cell r="CH123">
            <v>0</v>
          </cell>
          <cell r="CI123">
            <v>0</v>
          </cell>
          <cell r="CJ123">
            <v>0</v>
          </cell>
          <cell r="CK123">
            <v>0</v>
          </cell>
          <cell r="CL123">
            <v>0</v>
          </cell>
        </row>
        <row r="123">
          <cell r="DA123">
            <v>4.035</v>
          </cell>
          <cell r="DB123">
            <v>0</v>
          </cell>
          <cell r="DC123">
            <v>0</v>
          </cell>
          <cell r="DD123">
            <v>0</v>
          </cell>
          <cell r="DE123">
            <v>0</v>
          </cell>
          <cell r="DF123">
            <v>0</v>
          </cell>
          <cell r="DG123">
            <v>0</v>
          </cell>
          <cell r="DH123">
            <v>0</v>
          </cell>
          <cell r="DI123">
            <v>0</v>
          </cell>
          <cell r="DJ123">
            <v>0</v>
          </cell>
          <cell r="DK123">
            <v>0</v>
          </cell>
          <cell r="DL123">
            <v>0</v>
          </cell>
        </row>
        <row r="124">
          <cell r="A124">
            <v>120</v>
          </cell>
          <cell r="B124" t="str">
            <v>智能运管中心</v>
          </cell>
          <cell r="C124" t="str">
            <v>C0CJZY-FW-T-2025117</v>
          </cell>
          <cell r="D124" t="str">
            <v>2025 年闵行区区管公路资产数字化信息采集（一路一档数据采集服务）——大屏开发</v>
          </cell>
          <cell r="E124">
            <v>68.99</v>
          </cell>
          <cell r="F124">
            <v>68.99</v>
          </cell>
          <cell r="G124">
            <v>68.99</v>
          </cell>
          <cell r="H124">
            <v>55.99</v>
          </cell>
          <cell r="I124">
            <v>0.811566893752718</v>
          </cell>
          <cell r="J124">
            <v>0.06</v>
          </cell>
        </row>
        <row r="124">
          <cell r="M124" t="str">
            <v>主导</v>
          </cell>
          <cell r="N124" t="str">
            <v>贺一玮团队</v>
          </cell>
          <cell r="O124" t="str">
            <v>何栩</v>
          </cell>
          <cell r="P124" t="str">
            <v>在建</v>
          </cell>
        </row>
        <row r="124">
          <cell r="T124">
            <v>0</v>
          </cell>
          <cell r="U124">
            <v>0</v>
          </cell>
          <cell r="V124">
            <v>68.99</v>
          </cell>
        </row>
        <row r="124">
          <cell r="AF124">
            <v>68.99</v>
          </cell>
        </row>
        <row r="124">
          <cell r="AW124">
            <v>0</v>
          </cell>
          <cell r="AX124">
            <v>0</v>
          </cell>
          <cell r="AY124">
            <v>68.99</v>
          </cell>
          <cell r="AZ124">
            <v>0</v>
          </cell>
        </row>
        <row r="124">
          <cell r="BQ124" t="str">
            <v>上海城建智慧城市运营管理有限公司</v>
          </cell>
        </row>
        <row r="124">
          <cell r="CA124">
            <v>0</v>
          </cell>
          <cell r="CB124">
            <v>0</v>
          </cell>
          <cell r="CC124">
            <v>0</v>
          </cell>
          <cell r="CD124">
            <v>0</v>
          </cell>
          <cell r="CE124">
            <v>0</v>
          </cell>
          <cell r="CF124">
            <v>0</v>
          </cell>
          <cell r="CG124">
            <v>0</v>
          </cell>
          <cell r="CH124">
            <v>0</v>
          </cell>
          <cell r="CI124">
            <v>0</v>
          </cell>
          <cell r="CJ124">
            <v>0</v>
          </cell>
          <cell r="CK124">
            <v>0</v>
          </cell>
          <cell r="CL124">
            <v>0</v>
          </cell>
        </row>
        <row r="124">
          <cell r="DA124">
            <v>0</v>
          </cell>
          <cell r="DB124">
            <v>0</v>
          </cell>
          <cell r="DC124">
            <v>0</v>
          </cell>
          <cell r="DD124">
            <v>0</v>
          </cell>
          <cell r="DE124">
            <v>0</v>
          </cell>
          <cell r="DF124">
            <v>0</v>
          </cell>
          <cell r="DG124">
            <v>0</v>
          </cell>
          <cell r="DH124">
            <v>0</v>
          </cell>
          <cell r="DI124">
            <v>0</v>
          </cell>
          <cell r="DJ124">
            <v>0</v>
          </cell>
          <cell r="DK124">
            <v>0</v>
          </cell>
          <cell r="DL124">
            <v>0</v>
          </cell>
        </row>
        <row r="125">
          <cell r="A125">
            <v>121</v>
          </cell>
          <cell r="B125" t="str">
            <v>智能运管中心</v>
          </cell>
          <cell r="C125" t="str">
            <v>C0CJZY-FW-T-2025120</v>
          </cell>
          <cell r="D125" t="str">
            <v>浦东新区城市道路管养平台(二期)-道路塌陷风险预警安全应急管理</v>
          </cell>
          <cell r="E125">
            <v>159.8269</v>
          </cell>
          <cell r="F125">
            <v>159.8269</v>
          </cell>
          <cell r="G125">
            <v>159.8269</v>
          </cell>
          <cell r="H125">
            <v>159.8269</v>
          </cell>
          <cell r="I125">
            <v>1</v>
          </cell>
          <cell r="J125">
            <v>0.06</v>
          </cell>
        </row>
        <row r="125">
          <cell r="M125" t="str">
            <v>主导</v>
          </cell>
          <cell r="N125" t="str">
            <v>邱枫团队</v>
          </cell>
          <cell r="O125" t="str">
            <v>高建勇</v>
          </cell>
          <cell r="P125" t="str">
            <v>25已完结</v>
          </cell>
        </row>
        <row r="125">
          <cell r="T125">
            <v>159.8269</v>
          </cell>
          <cell r="U125">
            <v>0</v>
          </cell>
          <cell r="V125">
            <v>0</v>
          </cell>
        </row>
        <row r="125">
          <cell r="AA125">
            <v>0</v>
          </cell>
          <cell r="AB125">
            <v>0</v>
          </cell>
          <cell r="AC125">
            <v>0</v>
          </cell>
          <cell r="AD125">
            <v>0</v>
          </cell>
          <cell r="AE125">
            <v>0</v>
          </cell>
          <cell r="AF125">
            <v>0</v>
          </cell>
          <cell r="AG125">
            <v>0</v>
          </cell>
          <cell r="AH125">
            <v>0</v>
          </cell>
          <cell r="AI125">
            <v>0</v>
          </cell>
          <cell r="AJ125">
            <v>0</v>
          </cell>
          <cell r="AK125">
            <v>0</v>
          </cell>
          <cell r="AL125">
            <v>0</v>
          </cell>
        </row>
        <row r="125">
          <cell r="AW125">
            <v>0</v>
          </cell>
          <cell r="AX125">
            <v>0</v>
          </cell>
          <cell r="AY125">
            <v>159.8269</v>
          </cell>
          <cell r="AZ125">
            <v>159.8269</v>
          </cell>
        </row>
        <row r="125">
          <cell r="BE125">
            <v>47.94807</v>
          </cell>
        </row>
        <row r="125">
          <cell r="BQ125" t="str">
            <v>上海显晋自动化工程有限公司</v>
          </cell>
        </row>
        <row r="125">
          <cell r="CA125">
            <v>0</v>
          </cell>
          <cell r="CB125">
            <v>0</v>
          </cell>
          <cell r="CC125">
            <v>0</v>
          </cell>
          <cell r="CD125">
            <v>0</v>
          </cell>
          <cell r="CE125">
            <v>0</v>
          </cell>
          <cell r="CF125">
            <v>0</v>
          </cell>
          <cell r="CG125">
            <v>0</v>
          </cell>
          <cell r="CH125">
            <v>0</v>
          </cell>
          <cell r="CI125">
            <v>0</v>
          </cell>
          <cell r="CJ125">
            <v>0</v>
          </cell>
          <cell r="CK125">
            <v>0</v>
          </cell>
          <cell r="CL125">
            <v>0</v>
          </cell>
        </row>
        <row r="125">
          <cell r="DA125">
            <v>0</v>
          </cell>
          <cell r="DB125">
            <v>0</v>
          </cell>
          <cell r="DC125">
            <v>0</v>
          </cell>
          <cell r="DD125">
            <v>0</v>
          </cell>
          <cell r="DE125">
            <v>0</v>
          </cell>
          <cell r="DF125">
            <v>0</v>
          </cell>
          <cell r="DG125">
            <v>0</v>
          </cell>
          <cell r="DH125">
            <v>0</v>
          </cell>
          <cell r="DI125">
            <v>0</v>
          </cell>
          <cell r="DJ125">
            <v>0</v>
          </cell>
          <cell r="DK125">
            <v>0</v>
          </cell>
          <cell r="DL125">
            <v>0</v>
          </cell>
        </row>
        <row r="126">
          <cell r="A126">
            <v>122</v>
          </cell>
          <cell r="B126" t="str">
            <v>智能运管中心</v>
          </cell>
          <cell r="C126" t="str">
            <v>C0CJZY--T-2025127</v>
          </cell>
          <cell r="D126" t="str">
            <v>城市运营会议系统维保项目</v>
          </cell>
          <cell r="E126">
            <v>2.36</v>
          </cell>
          <cell r="F126">
            <v>2.36</v>
          </cell>
          <cell r="G126">
            <v>2.36</v>
          </cell>
          <cell r="H126">
            <v>0.36</v>
          </cell>
          <cell r="I126">
            <v>0.152542372881356</v>
          </cell>
          <cell r="J126">
            <v>0.06</v>
          </cell>
        </row>
        <row r="126">
          <cell r="M126" t="str">
            <v>主导</v>
          </cell>
          <cell r="N126" t="str">
            <v>邱枫团队</v>
          </cell>
          <cell r="O126" t="str">
            <v>段炼</v>
          </cell>
          <cell r="P126" t="str">
            <v>在建</v>
          </cell>
        </row>
        <row r="126">
          <cell r="T126">
            <v>0</v>
          </cell>
          <cell r="U126">
            <v>0</v>
          </cell>
          <cell r="V126">
            <v>2.36</v>
          </cell>
        </row>
        <row r="126">
          <cell r="AC126">
            <v>2.36</v>
          </cell>
        </row>
        <row r="126">
          <cell r="AW126">
            <v>0</v>
          </cell>
          <cell r="AX126">
            <v>2.36</v>
          </cell>
          <cell r="AY126">
            <v>0</v>
          </cell>
          <cell r="AZ126">
            <v>-2.36</v>
          </cell>
        </row>
        <row r="126">
          <cell r="BQ126" t="str">
            <v>上海城建城市运营（集团）有限公司</v>
          </cell>
        </row>
        <row r="126">
          <cell r="CA126">
            <v>0</v>
          </cell>
          <cell r="CB126">
            <v>0</v>
          </cell>
          <cell r="CC126">
            <v>0</v>
          </cell>
          <cell r="CD126">
            <v>0</v>
          </cell>
          <cell r="CE126">
            <v>0</v>
          </cell>
          <cell r="CF126">
            <v>0</v>
          </cell>
          <cell r="CG126">
            <v>0</v>
          </cell>
          <cell r="CH126">
            <v>0</v>
          </cell>
          <cell r="CI126">
            <v>0</v>
          </cell>
          <cell r="CJ126">
            <v>0</v>
          </cell>
          <cell r="CK126">
            <v>0</v>
          </cell>
          <cell r="CL126">
            <v>0</v>
          </cell>
        </row>
        <row r="126">
          <cell r="DA126">
            <v>2.36</v>
          </cell>
          <cell r="DB126">
            <v>0</v>
          </cell>
          <cell r="DC126">
            <v>0</v>
          </cell>
          <cell r="DD126">
            <v>0</v>
          </cell>
          <cell r="DE126">
            <v>0</v>
          </cell>
          <cell r="DF126">
            <v>0</v>
          </cell>
          <cell r="DG126">
            <v>0</v>
          </cell>
          <cell r="DH126">
            <v>0</v>
          </cell>
          <cell r="DI126">
            <v>0</v>
          </cell>
          <cell r="DJ126">
            <v>0</v>
          </cell>
          <cell r="DK126">
            <v>0</v>
          </cell>
          <cell r="DL126">
            <v>0</v>
          </cell>
        </row>
        <row r="127">
          <cell r="A127">
            <v>123</v>
          </cell>
          <cell r="B127" t="str">
            <v>智能运管中心</v>
          </cell>
          <cell r="C127" t="str">
            <v>C0CJZY-FW-T-2025122</v>
          </cell>
          <cell r="D127" t="str">
            <v>城市片区一体化管理数字化产品(南湖项目)大屏系统开发</v>
          </cell>
          <cell r="E127">
            <v>20.5</v>
          </cell>
          <cell r="F127">
            <v>20.5</v>
          </cell>
          <cell r="G127">
            <v>20.5</v>
          </cell>
          <cell r="H127">
            <v>20.5</v>
          </cell>
          <cell r="I127">
            <v>1</v>
          </cell>
          <cell r="J127">
            <v>0.06</v>
          </cell>
        </row>
        <row r="127">
          <cell r="M127" t="str">
            <v>主导</v>
          </cell>
          <cell r="N127" t="str">
            <v>贺一玮团队</v>
          </cell>
          <cell r="O127" t="str">
            <v>何栩</v>
          </cell>
          <cell r="P127" t="str">
            <v>在建</v>
          </cell>
        </row>
        <row r="127">
          <cell r="T127">
            <v>0</v>
          </cell>
          <cell r="U127">
            <v>0</v>
          </cell>
          <cell r="V127">
            <v>20.5</v>
          </cell>
        </row>
        <row r="127">
          <cell r="AE127">
            <v>20.5</v>
          </cell>
        </row>
        <row r="127">
          <cell r="AW127">
            <v>0</v>
          </cell>
          <cell r="AX127">
            <v>0</v>
          </cell>
          <cell r="AY127">
            <v>20.5</v>
          </cell>
          <cell r="AZ127">
            <v>0</v>
          </cell>
        </row>
        <row r="127">
          <cell r="BQ127" t="str">
            <v>上海城建智慧城市运营管理有限公司</v>
          </cell>
        </row>
        <row r="127">
          <cell r="CA127">
            <v>0</v>
          </cell>
          <cell r="CB127">
            <v>0</v>
          </cell>
          <cell r="CC127">
            <v>0</v>
          </cell>
          <cell r="CD127">
            <v>0</v>
          </cell>
          <cell r="CE127">
            <v>0</v>
          </cell>
          <cell r="CF127">
            <v>0</v>
          </cell>
          <cell r="CG127">
            <v>0</v>
          </cell>
          <cell r="CH127">
            <v>0</v>
          </cell>
          <cell r="CI127">
            <v>0</v>
          </cell>
          <cell r="CJ127">
            <v>0</v>
          </cell>
          <cell r="CK127">
            <v>0</v>
          </cell>
          <cell r="CL127">
            <v>0</v>
          </cell>
        </row>
        <row r="127">
          <cell r="DA127">
            <v>0</v>
          </cell>
          <cell r="DB127">
            <v>0</v>
          </cell>
          <cell r="DC127">
            <v>0</v>
          </cell>
          <cell r="DD127">
            <v>0</v>
          </cell>
          <cell r="DE127">
            <v>0</v>
          </cell>
          <cell r="DF127">
            <v>0</v>
          </cell>
          <cell r="DG127">
            <v>0</v>
          </cell>
          <cell r="DH127">
            <v>0</v>
          </cell>
          <cell r="DI127">
            <v>0</v>
          </cell>
          <cell r="DJ127">
            <v>0</v>
          </cell>
          <cell r="DK127">
            <v>0</v>
          </cell>
          <cell r="DL127">
            <v>0</v>
          </cell>
        </row>
        <row r="128">
          <cell r="A128">
            <v>124</v>
          </cell>
          <cell r="B128" t="str">
            <v>智能运管中心</v>
          </cell>
          <cell r="C128" t="str">
            <v>C0CJZY-FW-T-2025128</v>
          </cell>
          <cell r="D128" t="str">
            <v>S9苏绍高速钱江通道及接线工程钱江隧道2025年专 项维修服务项目自动化应用平台服务项目技术服务合同</v>
          </cell>
          <cell r="E128">
            <v>189</v>
          </cell>
          <cell r="F128">
            <v>189</v>
          </cell>
          <cell r="G128">
            <v>189</v>
          </cell>
          <cell r="H128">
            <v>15</v>
          </cell>
          <cell r="I128">
            <v>0.0793650793650794</v>
          </cell>
          <cell r="J128">
            <v>0.06</v>
          </cell>
        </row>
        <row r="128">
          <cell r="M128" t="str">
            <v>主导</v>
          </cell>
          <cell r="N128" t="str">
            <v>邱枫团队</v>
          </cell>
          <cell r="O128" t="str">
            <v>丁启明</v>
          </cell>
          <cell r="P128" t="str">
            <v>25已完结</v>
          </cell>
        </row>
        <row r="128">
          <cell r="T128">
            <v>189</v>
          </cell>
          <cell r="U128">
            <v>0</v>
          </cell>
          <cell r="V128">
            <v>0</v>
          </cell>
        </row>
        <row r="128">
          <cell r="AA128">
            <v>0</v>
          </cell>
          <cell r="AB128">
            <v>0</v>
          </cell>
          <cell r="AC128">
            <v>0</v>
          </cell>
          <cell r="AD128">
            <v>0</v>
          </cell>
          <cell r="AE128">
            <v>0</v>
          </cell>
          <cell r="AF128">
            <v>0</v>
          </cell>
          <cell r="AG128">
            <v>0</v>
          </cell>
          <cell r="AH128">
            <v>0</v>
          </cell>
          <cell r="AI128">
            <v>0</v>
          </cell>
          <cell r="AJ128">
            <v>0</v>
          </cell>
          <cell r="AK128">
            <v>0</v>
          </cell>
          <cell r="AL128">
            <v>0</v>
          </cell>
        </row>
        <row r="128">
          <cell r="AW128">
            <v>0</v>
          </cell>
          <cell r="AX128">
            <v>0</v>
          </cell>
          <cell r="AY128">
            <v>189</v>
          </cell>
          <cell r="AZ128">
            <v>189</v>
          </cell>
        </row>
        <row r="128">
          <cell r="BF128">
            <v>179.55</v>
          </cell>
        </row>
        <row r="128">
          <cell r="BQ128" t="str">
            <v>上海浦江桥隧运营管理有限公司</v>
          </cell>
        </row>
        <row r="128">
          <cell r="CA128">
            <v>0</v>
          </cell>
          <cell r="CB128">
            <v>0</v>
          </cell>
          <cell r="CC128">
            <v>0</v>
          </cell>
          <cell r="CD128">
            <v>0</v>
          </cell>
          <cell r="CE128">
            <v>0</v>
          </cell>
          <cell r="CF128">
            <v>0</v>
          </cell>
          <cell r="CG128">
            <v>0</v>
          </cell>
          <cell r="CH128">
            <v>0</v>
          </cell>
          <cell r="CI128">
            <v>0</v>
          </cell>
          <cell r="CJ128">
            <v>0</v>
          </cell>
          <cell r="CK128">
            <v>0</v>
          </cell>
          <cell r="CL128">
            <v>0</v>
          </cell>
        </row>
        <row r="128">
          <cell r="DA128">
            <v>0</v>
          </cell>
          <cell r="DB128">
            <v>0</v>
          </cell>
          <cell r="DC128">
            <v>0</v>
          </cell>
          <cell r="DD128">
            <v>0</v>
          </cell>
          <cell r="DE128">
            <v>0</v>
          </cell>
          <cell r="DF128">
            <v>0</v>
          </cell>
          <cell r="DG128">
            <v>0</v>
          </cell>
          <cell r="DH128">
            <v>0</v>
          </cell>
          <cell r="DI128">
            <v>0</v>
          </cell>
          <cell r="DJ128">
            <v>0</v>
          </cell>
          <cell r="DK128">
            <v>0</v>
          </cell>
          <cell r="DL128">
            <v>0</v>
          </cell>
        </row>
        <row r="129">
          <cell r="A129">
            <v>125</v>
          </cell>
          <cell r="B129" t="str">
            <v>智能运管中心</v>
          </cell>
          <cell r="C129" t="str">
            <v>C0CJZY-FW-T-2025125</v>
          </cell>
          <cell r="D129" t="str">
            <v>2025市政养护道路结冰监测项目</v>
          </cell>
          <cell r="E129">
            <v>3.45</v>
          </cell>
          <cell r="F129">
            <v>3.45</v>
          </cell>
          <cell r="G129">
            <v>3.45</v>
          </cell>
          <cell r="H129">
            <v>0.45</v>
          </cell>
          <cell r="I129">
            <v>0.130434782608696</v>
          </cell>
          <cell r="J129">
            <v>0.06</v>
          </cell>
        </row>
        <row r="129">
          <cell r="M129" t="str">
            <v>主导</v>
          </cell>
          <cell r="N129" t="str">
            <v>邱枫团队</v>
          </cell>
          <cell r="O129" t="str">
            <v>段炼</v>
          </cell>
          <cell r="P129" t="str">
            <v>25已完结</v>
          </cell>
        </row>
        <row r="129">
          <cell r="T129">
            <v>3.45</v>
          </cell>
          <cell r="U129">
            <v>0</v>
          </cell>
          <cell r="V129">
            <v>0</v>
          </cell>
        </row>
        <row r="129">
          <cell r="AA129">
            <v>0</v>
          </cell>
          <cell r="AB129">
            <v>0</v>
          </cell>
          <cell r="AC129">
            <v>0</v>
          </cell>
          <cell r="AD129">
            <v>0</v>
          </cell>
          <cell r="AE129">
            <v>0</v>
          </cell>
          <cell r="AF129">
            <v>0</v>
          </cell>
          <cell r="AG129">
            <v>0</v>
          </cell>
          <cell r="AH129">
            <v>0</v>
          </cell>
          <cell r="AI129">
            <v>0</v>
          </cell>
          <cell r="AJ129">
            <v>0</v>
          </cell>
          <cell r="AK129">
            <v>0</v>
          </cell>
          <cell r="AL129">
            <v>0</v>
          </cell>
        </row>
        <row r="129">
          <cell r="AW129">
            <v>0</v>
          </cell>
          <cell r="AX129">
            <v>3.45</v>
          </cell>
          <cell r="AY129">
            <v>0</v>
          </cell>
          <cell r="AZ129">
            <v>0</v>
          </cell>
        </row>
        <row r="129">
          <cell r="BQ129" t="str">
            <v>上海市政养护管理有限公司</v>
          </cell>
        </row>
        <row r="129">
          <cell r="CA129">
            <v>0</v>
          </cell>
          <cell r="CB129">
            <v>0</v>
          </cell>
          <cell r="CC129">
            <v>0</v>
          </cell>
          <cell r="CD129">
            <v>0</v>
          </cell>
          <cell r="CE129">
            <v>0</v>
          </cell>
          <cell r="CF129">
            <v>0</v>
          </cell>
          <cell r="CG129">
            <v>0</v>
          </cell>
          <cell r="CH129">
            <v>0</v>
          </cell>
          <cell r="CI129">
            <v>0</v>
          </cell>
          <cell r="CJ129">
            <v>0</v>
          </cell>
          <cell r="CK129">
            <v>0</v>
          </cell>
          <cell r="CL129">
            <v>0</v>
          </cell>
        </row>
        <row r="129">
          <cell r="DA129">
            <v>0</v>
          </cell>
          <cell r="DB129">
            <v>3.45</v>
          </cell>
          <cell r="DC129">
            <v>0</v>
          </cell>
          <cell r="DD129">
            <v>0</v>
          </cell>
          <cell r="DE129">
            <v>0</v>
          </cell>
          <cell r="DF129">
            <v>0</v>
          </cell>
          <cell r="DG129">
            <v>0</v>
          </cell>
          <cell r="DH129">
            <v>0</v>
          </cell>
          <cell r="DI129">
            <v>0</v>
          </cell>
          <cell r="DJ129">
            <v>0</v>
          </cell>
          <cell r="DK129">
            <v>0</v>
          </cell>
          <cell r="DL129">
            <v>0</v>
          </cell>
        </row>
        <row r="130">
          <cell r="A130">
            <v>126</v>
          </cell>
          <cell r="B130" t="str">
            <v>智能运管中心</v>
          </cell>
          <cell r="C130" t="str">
            <v>C0CJZY-QT-T-2025142</v>
          </cell>
          <cell r="D130" t="str">
            <v>城市交通基础设施气象监测技术服务</v>
          </cell>
          <cell r="E130">
            <v>1.91</v>
          </cell>
          <cell r="F130">
            <v>1.91</v>
          </cell>
          <cell r="G130">
            <v>1.91</v>
          </cell>
          <cell r="H130">
            <v>0.975</v>
          </cell>
          <cell r="I130">
            <v>0.510471204188482</v>
          </cell>
          <cell r="J130">
            <v>0.06</v>
          </cell>
        </row>
        <row r="130">
          <cell r="M130" t="str">
            <v>主导</v>
          </cell>
          <cell r="N130" t="str">
            <v>邱枫团队</v>
          </cell>
          <cell r="O130" t="str">
            <v>段炼</v>
          </cell>
          <cell r="P130" t="str">
            <v>在建</v>
          </cell>
        </row>
        <row r="130">
          <cell r="T130">
            <v>0</v>
          </cell>
          <cell r="U130">
            <v>0</v>
          </cell>
          <cell r="V130">
            <v>1.91</v>
          </cell>
        </row>
        <row r="130">
          <cell r="AB130">
            <v>1.91</v>
          </cell>
          <cell r="AC130">
            <v>1.91</v>
          </cell>
        </row>
        <row r="130">
          <cell r="AW130">
            <v>0</v>
          </cell>
          <cell r="AX130">
            <v>0</v>
          </cell>
          <cell r="AY130">
            <v>1.91</v>
          </cell>
          <cell r="AZ130">
            <v>0</v>
          </cell>
        </row>
        <row r="130">
          <cell r="BC130">
            <v>1.91</v>
          </cell>
        </row>
        <row r="130">
          <cell r="BQ130" t="str">
            <v>上海城建城市运营（集团）有限公司</v>
          </cell>
        </row>
        <row r="130">
          <cell r="CA130">
            <v>0</v>
          </cell>
          <cell r="CB130">
            <v>0</v>
          </cell>
          <cell r="CC130">
            <v>0</v>
          </cell>
          <cell r="CD130">
            <v>0</v>
          </cell>
          <cell r="CE130">
            <v>0</v>
          </cell>
          <cell r="CF130">
            <v>0</v>
          </cell>
          <cell r="CG130">
            <v>0</v>
          </cell>
          <cell r="CH130">
            <v>0</v>
          </cell>
          <cell r="CI130">
            <v>0</v>
          </cell>
          <cell r="CJ130">
            <v>0</v>
          </cell>
          <cell r="CK130">
            <v>0</v>
          </cell>
          <cell r="CL130">
            <v>0</v>
          </cell>
        </row>
        <row r="130">
          <cell r="DA130">
            <v>0</v>
          </cell>
          <cell r="DB130">
            <v>0</v>
          </cell>
          <cell r="DC130">
            <v>0</v>
          </cell>
          <cell r="DD130">
            <v>0</v>
          </cell>
          <cell r="DE130">
            <v>0</v>
          </cell>
          <cell r="DF130">
            <v>0</v>
          </cell>
          <cell r="DG130">
            <v>0</v>
          </cell>
          <cell r="DH130">
            <v>0</v>
          </cell>
          <cell r="DI130">
            <v>0</v>
          </cell>
          <cell r="DJ130">
            <v>0</v>
          </cell>
          <cell r="DK130">
            <v>0</v>
          </cell>
          <cell r="DL130">
            <v>0</v>
          </cell>
        </row>
        <row r="131">
          <cell r="A131">
            <v>127</v>
          </cell>
          <cell r="B131" t="str">
            <v>智能运管中心</v>
          </cell>
          <cell r="C131" t="str">
            <v>C0CJZY-FW-T-2025140</v>
          </cell>
          <cell r="D131" t="str">
            <v>双流区基础设施智慧运营管理大屏软件建设项目</v>
          </cell>
          <cell r="E131">
            <v>191.99</v>
          </cell>
          <cell r="F131">
            <v>191.99</v>
          </cell>
          <cell r="G131">
            <v>191.99</v>
          </cell>
          <cell r="H131">
            <v>87.99</v>
          </cell>
          <cell r="I131">
            <v>0.458305120058336</v>
          </cell>
          <cell r="J131">
            <v>0.06</v>
          </cell>
        </row>
        <row r="131">
          <cell r="M131" t="str">
            <v>主导</v>
          </cell>
          <cell r="N131" t="str">
            <v>贺一玮团队</v>
          </cell>
          <cell r="O131" t="str">
            <v>贺一玮</v>
          </cell>
          <cell r="P131" t="str">
            <v>25已完结</v>
          </cell>
        </row>
        <row r="131">
          <cell r="T131">
            <v>191.99</v>
          </cell>
          <cell r="U131">
            <v>0</v>
          </cell>
          <cell r="V131">
            <v>0</v>
          </cell>
        </row>
        <row r="131">
          <cell r="AA131">
            <v>0</v>
          </cell>
          <cell r="AB131">
            <v>0</v>
          </cell>
          <cell r="AC131">
            <v>0</v>
          </cell>
          <cell r="AD131">
            <v>0</v>
          </cell>
          <cell r="AE131">
            <v>0</v>
          </cell>
          <cell r="AF131">
            <v>0</v>
          </cell>
          <cell r="AG131">
            <v>0</v>
          </cell>
          <cell r="AH131">
            <v>0</v>
          </cell>
          <cell r="AI131">
            <v>0</v>
          </cell>
          <cell r="AJ131">
            <v>0</v>
          </cell>
          <cell r="AK131">
            <v>0</v>
          </cell>
          <cell r="AL131">
            <v>0</v>
          </cell>
        </row>
        <row r="131">
          <cell r="AW131">
            <v>0</v>
          </cell>
          <cell r="AX131">
            <v>0</v>
          </cell>
          <cell r="AY131">
            <v>191.99</v>
          </cell>
          <cell r="AZ131">
            <v>191.99</v>
          </cell>
        </row>
        <row r="131">
          <cell r="BD131">
            <v>65.2766</v>
          </cell>
        </row>
        <row r="131">
          <cell r="BQ131" t="str">
            <v>上海城建智慧城市运营管理有限公司</v>
          </cell>
        </row>
        <row r="131">
          <cell r="CA131">
            <v>0</v>
          </cell>
          <cell r="CB131">
            <v>0</v>
          </cell>
          <cell r="CC131">
            <v>0</v>
          </cell>
          <cell r="CD131">
            <v>0</v>
          </cell>
          <cell r="CE131">
            <v>0</v>
          </cell>
          <cell r="CF131">
            <v>0</v>
          </cell>
          <cell r="CG131">
            <v>0</v>
          </cell>
          <cell r="CH131">
            <v>0</v>
          </cell>
          <cell r="CI131">
            <v>0</v>
          </cell>
          <cell r="CJ131">
            <v>0</v>
          </cell>
          <cell r="CK131">
            <v>0</v>
          </cell>
          <cell r="CL131">
            <v>0</v>
          </cell>
        </row>
        <row r="131">
          <cell r="DA131">
            <v>0</v>
          </cell>
          <cell r="DB131">
            <v>0</v>
          </cell>
          <cell r="DC131">
            <v>0</v>
          </cell>
          <cell r="DD131">
            <v>0</v>
          </cell>
          <cell r="DE131">
            <v>0</v>
          </cell>
          <cell r="DF131">
            <v>0</v>
          </cell>
          <cell r="DG131">
            <v>0</v>
          </cell>
          <cell r="DH131">
            <v>0</v>
          </cell>
          <cell r="DI131">
            <v>0</v>
          </cell>
          <cell r="DJ131">
            <v>0</v>
          </cell>
          <cell r="DK131">
            <v>0</v>
          </cell>
          <cell r="DL131">
            <v>0</v>
          </cell>
        </row>
        <row r="132">
          <cell r="A132">
            <v>128</v>
          </cell>
          <cell r="B132" t="str">
            <v>智能运管中心</v>
          </cell>
          <cell r="C132" t="str">
            <v>C0CJZY-FW-T-2025126</v>
          </cell>
          <cell r="D132" t="str">
            <v>花木项目部环境监测项目</v>
          </cell>
          <cell r="E132">
            <v>3.35</v>
          </cell>
          <cell r="F132">
            <v>3.35</v>
          </cell>
          <cell r="G132">
            <v>3.35</v>
          </cell>
          <cell r="H132">
            <v>0.345</v>
          </cell>
          <cell r="I132">
            <v>0.102985074626866</v>
          </cell>
          <cell r="J132">
            <v>0.06</v>
          </cell>
        </row>
        <row r="132">
          <cell r="M132" t="str">
            <v>主导</v>
          </cell>
          <cell r="N132" t="str">
            <v>邱枫团队</v>
          </cell>
          <cell r="O132" t="str">
            <v>段炼</v>
          </cell>
          <cell r="P132" t="str">
            <v>在建</v>
          </cell>
        </row>
        <row r="132">
          <cell r="T132">
            <v>0</v>
          </cell>
          <cell r="U132">
            <v>3.35</v>
          </cell>
          <cell r="V132">
            <v>0</v>
          </cell>
        </row>
        <row r="132">
          <cell r="AB132">
            <v>3.35</v>
          </cell>
        </row>
        <row r="132">
          <cell r="AW132">
            <v>0</v>
          </cell>
          <cell r="AX132">
            <v>3.35</v>
          </cell>
          <cell r="AY132">
            <v>0</v>
          </cell>
          <cell r="AZ132">
            <v>0</v>
          </cell>
        </row>
        <row r="132">
          <cell r="BB132">
            <v>3.35</v>
          </cell>
        </row>
        <row r="132">
          <cell r="BQ132" t="str">
            <v>上海城建养护管理有限公司</v>
          </cell>
        </row>
        <row r="132">
          <cell r="CA132">
            <v>0</v>
          </cell>
          <cell r="CB132">
            <v>3.35</v>
          </cell>
          <cell r="CC132">
            <v>0</v>
          </cell>
          <cell r="CD132">
            <v>0</v>
          </cell>
          <cell r="CE132">
            <v>0</v>
          </cell>
          <cell r="CF132">
            <v>0</v>
          </cell>
          <cell r="CG132">
            <v>0</v>
          </cell>
          <cell r="CH132">
            <v>0</v>
          </cell>
          <cell r="CI132">
            <v>0</v>
          </cell>
          <cell r="CJ132">
            <v>0</v>
          </cell>
          <cell r="CK132">
            <v>0</v>
          </cell>
          <cell r="CL132">
            <v>0</v>
          </cell>
        </row>
        <row r="132">
          <cell r="DA132">
            <v>0</v>
          </cell>
          <cell r="DB132">
            <v>3.35</v>
          </cell>
          <cell r="DC132">
            <v>0</v>
          </cell>
          <cell r="DD132">
            <v>0</v>
          </cell>
          <cell r="DE132">
            <v>0</v>
          </cell>
          <cell r="DF132">
            <v>0</v>
          </cell>
          <cell r="DG132">
            <v>0</v>
          </cell>
          <cell r="DH132">
            <v>0</v>
          </cell>
          <cell r="DI132">
            <v>0</v>
          </cell>
          <cell r="DJ132">
            <v>0</v>
          </cell>
          <cell r="DK132">
            <v>0</v>
          </cell>
          <cell r="DL132">
            <v>0</v>
          </cell>
        </row>
        <row r="133">
          <cell r="A133">
            <v>129</v>
          </cell>
          <cell r="B133" t="str">
            <v>智能运管中心</v>
          </cell>
          <cell r="C133" t="str">
            <v>C0CJZY-FW-T-2025145</v>
          </cell>
          <cell r="D133" t="str">
            <v>环境集团排水数智运维平台建设服务框架协议</v>
          </cell>
          <cell r="E133">
            <v>367</v>
          </cell>
          <cell r="F133">
            <v>367</v>
          </cell>
          <cell r="G133">
            <v>367</v>
          </cell>
          <cell r="H133">
            <v>153</v>
          </cell>
          <cell r="I133">
            <v>0.416893732970027</v>
          </cell>
          <cell r="J133">
            <v>0.06</v>
          </cell>
        </row>
        <row r="133">
          <cell r="M133" t="str">
            <v>主导</v>
          </cell>
          <cell r="N133" t="str">
            <v>董力健团队</v>
          </cell>
          <cell r="O133" t="str">
            <v>董力健</v>
          </cell>
          <cell r="P133" t="str">
            <v>在建</v>
          </cell>
        </row>
        <row r="133">
          <cell r="T133">
            <v>293.6</v>
          </cell>
          <cell r="U133">
            <v>0</v>
          </cell>
          <cell r="V133">
            <v>73.4</v>
          </cell>
        </row>
        <row r="133">
          <cell r="AA133">
            <v>0</v>
          </cell>
          <cell r="AB133">
            <v>0</v>
          </cell>
          <cell r="AC133">
            <v>0</v>
          </cell>
        </row>
        <row r="133">
          <cell r="AW133">
            <v>0</v>
          </cell>
          <cell r="AX133">
            <v>0</v>
          </cell>
          <cell r="AY133">
            <v>367</v>
          </cell>
          <cell r="AZ133">
            <v>293.6</v>
          </cell>
          <cell r="BA133">
            <v>0</v>
          </cell>
        </row>
        <row r="133">
          <cell r="BC133">
            <v>165.15</v>
          </cell>
        </row>
        <row r="133">
          <cell r="BQ133" t="str">
            <v>上海城市环境集团有限公司</v>
          </cell>
        </row>
        <row r="133">
          <cell r="CA133">
            <v>0</v>
          </cell>
          <cell r="CB133">
            <v>0</v>
          </cell>
          <cell r="CC133">
            <v>0</v>
          </cell>
          <cell r="CD133">
            <v>0</v>
          </cell>
          <cell r="CE133">
            <v>0</v>
          </cell>
          <cell r="CF133">
            <v>0</v>
          </cell>
          <cell r="CG133">
            <v>0</v>
          </cell>
          <cell r="CH133">
            <v>0</v>
          </cell>
          <cell r="CI133">
            <v>0</v>
          </cell>
          <cell r="CJ133">
            <v>0</v>
          </cell>
          <cell r="CK133">
            <v>0</v>
          </cell>
          <cell r="CL133">
            <v>0</v>
          </cell>
        </row>
        <row r="133">
          <cell r="DA133">
            <v>0</v>
          </cell>
          <cell r="DB133">
            <v>0</v>
          </cell>
          <cell r="DC133">
            <v>0</v>
          </cell>
          <cell r="DD133">
            <v>0</v>
          </cell>
          <cell r="DE133">
            <v>0</v>
          </cell>
          <cell r="DF133">
            <v>0</v>
          </cell>
          <cell r="DG133">
            <v>0</v>
          </cell>
          <cell r="DH133">
            <v>0</v>
          </cell>
          <cell r="DI133">
            <v>0</v>
          </cell>
          <cell r="DJ133">
            <v>0</v>
          </cell>
          <cell r="DK133">
            <v>0</v>
          </cell>
          <cell r="DL133">
            <v>0</v>
          </cell>
        </row>
        <row r="134">
          <cell r="A134">
            <v>130</v>
          </cell>
          <cell r="B134" t="str">
            <v>智能运管中心</v>
          </cell>
          <cell r="C134" t="str">
            <v>C0CJZY-FW-T-2025119</v>
          </cell>
          <cell r="D134" t="str">
            <v>浦东新区城市道路管养平台(二期)-重 大交通基础设施全生命周期安全监测平台项目</v>
          </cell>
          <cell r="E134">
            <v>194.8269</v>
          </cell>
          <cell r="F134">
            <v>194.8269</v>
          </cell>
          <cell r="G134">
            <v>194.8269</v>
          </cell>
          <cell r="H134">
            <v>194.8269</v>
          </cell>
          <cell r="I134">
            <v>1</v>
          </cell>
          <cell r="J134">
            <v>0.06</v>
          </cell>
        </row>
        <row r="134">
          <cell r="M134" t="str">
            <v>主导</v>
          </cell>
          <cell r="N134" t="str">
            <v>邱枫团队</v>
          </cell>
          <cell r="O134" t="str">
            <v>高建勇</v>
          </cell>
          <cell r="P134" t="str">
            <v>在建</v>
          </cell>
        </row>
        <row r="134">
          <cell r="T134">
            <v>0</v>
          </cell>
          <cell r="U134">
            <v>0</v>
          </cell>
          <cell r="V134">
            <v>194.8269</v>
          </cell>
        </row>
        <row r="134">
          <cell r="AD134">
            <v>155.86152</v>
          </cell>
        </row>
        <row r="134">
          <cell r="AW134">
            <v>0</v>
          </cell>
          <cell r="AX134">
            <v>0</v>
          </cell>
          <cell r="AY134">
            <v>194.8269</v>
          </cell>
          <cell r="AZ134">
            <v>0</v>
          </cell>
        </row>
        <row r="134">
          <cell r="BD134">
            <v>58.44807</v>
          </cell>
        </row>
        <row r="134">
          <cell r="BQ134" t="str">
            <v>上海城建智慧城市运营管理有限公司</v>
          </cell>
        </row>
        <row r="134">
          <cell r="CA134">
            <v>0</v>
          </cell>
          <cell r="CB134">
            <v>0</v>
          </cell>
          <cell r="CC134">
            <v>0</v>
          </cell>
          <cell r="CD134">
            <v>0</v>
          </cell>
          <cell r="CE134">
            <v>0</v>
          </cell>
          <cell r="CF134">
            <v>0</v>
          </cell>
          <cell r="CG134">
            <v>0</v>
          </cell>
          <cell r="CH134">
            <v>0</v>
          </cell>
          <cell r="CI134">
            <v>0</v>
          </cell>
          <cell r="CJ134">
            <v>0</v>
          </cell>
          <cell r="CK134">
            <v>0</v>
          </cell>
          <cell r="CL134">
            <v>0</v>
          </cell>
        </row>
        <row r="134">
          <cell r="DA134">
            <v>0</v>
          </cell>
          <cell r="DB134">
            <v>0</v>
          </cell>
          <cell r="DC134">
            <v>0</v>
          </cell>
          <cell r="DD134">
            <v>0</v>
          </cell>
          <cell r="DE134">
            <v>0</v>
          </cell>
          <cell r="DF134">
            <v>0</v>
          </cell>
          <cell r="DG134">
            <v>0</v>
          </cell>
          <cell r="DH134">
            <v>0</v>
          </cell>
          <cell r="DI134">
            <v>0</v>
          </cell>
          <cell r="DJ134">
            <v>0</v>
          </cell>
          <cell r="DK134">
            <v>0</v>
          </cell>
          <cell r="DL134">
            <v>0</v>
          </cell>
        </row>
        <row r="135">
          <cell r="A135">
            <v>131</v>
          </cell>
          <cell r="B135" t="str">
            <v>智能运管中心</v>
          </cell>
          <cell r="C135" t="str">
            <v>C0CJZY-FW-T-2025144</v>
          </cell>
          <cell r="D135" t="str">
            <v>2025年隧道及综合杆平台开发服务项目</v>
          </cell>
          <cell r="E135">
            <v>73.96</v>
          </cell>
          <cell r="F135">
            <v>73.96</v>
          </cell>
          <cell r="G135">
            <v>73.96</v>
          </cell>
          <cell r="H135">
            <v>73.96</v>
          </cell>
          <cell r="I135">
            <v>1</v>
          </cell>
          <cell r="J135">
            <v>0.06</v>
          </cell>
        </row>
        <row r="135">
          <cell r="M135" t="str">
            <v>主导</v>
          </cell>
          <cell r="N135" t="str">
            <v>贺一玮团队</v>
          </cell>
          <cell r="O135" t="str">
            <v>何栩</v>
          </cell>
          <cell r="P135" t="str">
            <v>26新签</v>
          </cell>
        </row>
        <row r="135">
          <cell r="T135">
            <v>0</v>
          </cell>
          <cell r="U135">
            <v>0</v>
          </cell>
          <cell r="V135">
            <v>73.96</v>
          </cell>
        </row>
        <row r="135">
          <cell r="AF135">
            <v>48.074</v>
          </cell>
        </row>
        <row r="135">
          <cell r="AK135">
            <v>25.886</v>
          </cell>
        </row>
        <row r="135">
          <cell r="AW135">
            <v>0</v>
          </cell>
          <cell r="AX135">
            <v>0</v>
          </cell>
          <cell r="AY135">
            <v>73.96</v>
          </cell>
          <cell r="AZ135">
            <v>0</v>
          </cell>
        </row>
        <row r="135">
          <cell r="BD135">
            <v>22.188</v>
          </cell>
        </row>
        <row r="135">
          <cell r="BQ135" t="str">
            <v>上海城建智慧城市运营管理有限公司</v>
          </cell>
        </row>
        <row r="135">
          <cell r="CA135">
            <v>0</v>
          </cell>
          <cell r="CB135">
            <v>0</v>
          </cell>
          <cell r="CC135">
            <v>0</v>
          </cell>
          <cell r="CD135">
            <v>0</v>
          </cell>
          <cell r="CE135">
            <v>0</v>
          </cell>
          <cell r="CF135">
            <v>0</v>
          </cell>
          <cell r="CG135">
            <v>0</v>
          </cell>
          <cell r="CH135">
            <v>0</v>
          </cell>
          <cell r="CI135">
            <v>0</v>
          </cell>
          <cell r="CJ135">
            <v>0</v>
          </cell>
          <cell r="CK135">
            <v>0</v>
          </cell>
          <cell r="CL135">
            <v>0</v>
          </cell>
        </row>
        <row r="135">
          <cell r="DA135">
            <v>0</v>
          </cell>
          <cell r="DB135">
            <v>0</v>
          </cell>
          <cell r="DC135">
            <v>0</v>
          </cell>
          <cell r="DD135">
            <v>0</v>
          </cell>
          <cell r="DE135">
            <v>0</v>
          </cell>
          <cell r="DF135">
            <v>0</v>
          </cell>
          <cell r="DG135">
            <v>0</v>
          </cell>
          <cell r="DH135">
            <v>0</v>
          </cell>
          <cell r="DI135">
            <v>0</v>
          </cell>
          <cell r="DJ135">
            <v>0</v>
          </cell>
          <cell r="DK135">
            <v>0</v>
          </cell>
          <cell r="DL135">
            <v>0</v>
          </cell>
        </row>
        <row r="136">
          <cell r="A136">
            <v>132</v>
          </cell>
          <cell r="B136" t="str">
            <v>智能运管中心</v>
          </cell>
          <cell r="C136" t="str">
            <v>C0CJZY-QT-T-2026006</v>
          </cell>
          <cell r="D136" t="str">
            <v>打浦路600号 8号楼801室设备维保合同</v>
          </cell>
          <cell r="E136">
            <v>5.39</v>
          </cell>
          <cell r="F136">
            <v>5.39</v>
          </cell>
          <cell r="G136">
            <v>5.39</v>
          </cell>
          <cell r="H136">
            <v>0.909999999999999</v>
          </cell>
          <cell r="I136">
            <v>0.168831168831169</v>
          </cell>
          <cell r="J136">
            <v>0.06</v>
          </cell>
        </row>
        <row r="136">
          <cell r="M136" t="str">
            <v>主导</v>
          </cell>
          <cell r="N136" t="str">
            <v>邱枫团队</v>
          </cell>
          <cell r="O136" t="str">
            <v>段炼</v>
          </cell>
          <cell r="P136" t="str">
            <v>26新签</v>
          </cell>
        </row>
        <row r="136">
          <cell r="T136">
            <v>0</v>
          </cell>
          <cell r="U136">
            <v>0</v>
          </cell>
          <cell r="V136">
            <v>5.39</v>
          </cell>
        </row>
        <row r="136">
          <cell r="AW136">
            <v>0</v>
          </cell>
          <cell r="AX136">
            <v>0</v>
          </cell>
          <cell r="AY136">
            <v>5.39</v>
          </cell>
          <cell r="AZ136">
            <v>0</v>
          </cell>
        </row>
        <row r="136">
          <cell r="BD136">
            <v>12</v>
          </cell>
        </row>
        <row r="136">
          <cell r="BQ136" t="str">
            <v>上海城建智慧城市运营管理有限公司</v>
          </cell>
        </row>
        <row r="136">
          <cell r="CA136">
            <v>0</v>
          </cell>
          <cell r="CB136">
            <v>0</v>
          </cell>
          <cell r="CC136">
            <v>0</v>
          </cell>
          <cell r="CD136">
            <v>0</v>
          </cell>
          <cell r="CE136">
            <v>0</v>
          </cell>
          <cell r="CF136">
            <v>0</v>
          </cell>
          <cell r="CG136">
            <v>0</v>
          </cell>
          <cell r="CH136">
            <v>0</v>
          </cell>
          <cell r="CI136">
            <v>0</v>
          </cell>
          <cell r="CJ136">
            <v>0</v>
          </cell>
          <cell r="CK136">
            <v>0</v>
          </cell>
          <cell r="CL136">
            <v>0</v>
          </cell>
        </row>
        <row r="136">
          <cell r="DA136">
            <v>0</v>
          </cell>
          <cell r="DB136">
            <v>0</v>
          </cell>
          <cell r="DC136">
            <v>0</v>
          </cell>
          <cell r="DD136">
            <v>0</v>
          </cell>
          <cell r="DE136">
            <v>0</v>
          </cell>
          <cell r="DF136">
            <v>0</v>
          </cell>
          <cell r="DG136">
            <v>0</v>
          </cell>
          <cell r="DH136">
            <v>0</v>
          </cell>
          <cell r="DI136">
            <v>0</v>
          </cell>
          <cell r="DJ136">
            <v>0</v>
          </cell>
          <cell r="DK136">
            <v>0</v>
          </cell>
          <cell r="DL136">
            <v>0</v>
          </cell>
        </row>
        <row r="137">
          <cell r="A137">
            <v>133</v>
          </cell>
          <cell r="B137" t="str">
            <v>智能运管中心</v>
          </cell>
          <cell r="C137" t="str">
            <v>C0CJZY-FW-T/Y-2025146</v>
          </cell>
          <cell r="D137" t="str">
            <v>太原市城市安全生命线-桥梁及隧道健康监测系统项目（一标段-软件集成部分）</v>
          </cell>
          <cell r="E137">
            <v>800.3518</v>
          </cell>
          <cell r="F137">
            <v>800.3518</v>
          </cell>
          <cell r="G137">
            <v>800.3518</v>
          </cell>
          <cell r="H137">
            <v>288.3518</v>
          </cell>
          <cell r="I137">
            <v>0.360281316291161</v>
          </cell>
          <cell r="J137">
            <v>0.0608054686357236</v>
          </cell>
        </row>
        <row r="137">
          <cell r="M137" t="str">
            <v>主导</v>
          </cell>
          <cell r="N137" t="str">
            <v>邱枫团队</v>
          </cell>
          <cell r="O137" t="str">
            <v>邱枫</v>
          </cell>
          <cell r="P137" t="str">
            <v>在建</v>
          </cell>
        </row>
        <row r="137">
          <cell r="T137">
            <v>0</v>
          </cell>
          <cell r="U137">
            <v>0</v>
          </cell>
          <cell r="V137">
            <v>800.3518</v>
          </cell>
        </row>
        <row r="137">
          <cell r="AF137">
            <v>800</v>
          </cell>
        </row>
        <row r="137">
          <cell r="AW137">
            <v>0</v>
          </cell>
          <cell r="AX137">
            <v>240.1</v>
          </cell>
          <cell r="AY137">
            <v>560.2518</v>
          </cell>
          <cell r="AZ137">
            <v>-240.1</v>
          </cell>
        </row>
        <row r="137">
          <cell r="BE137">
            <v>320</v>
          </cell>
        </row>
        <row r="137">
          <cell r="BQ137" t="str">
            <v>太原市市政公共设施建设管理中心</v>
          </cell>
        </row>
        <row r="137">
          <cell r="CA137">
            <v>0</v>
          </cell>
          <cell r="CB137">
            <v>0</v>
          </cell>
          <cell r="CC137">
            <v>0</v>
          </cell>
          <cell r="CD137">
            <v>0</v>
          </cell>
          <cell r="CE137">
            <v>0</v>
          </cell>
          <cell r="CF137">
            <v>0</v>
          </cell>
          <cell r="CG137">
            <v>0</v>
          </cell>
          <cell r="CH137">
            <v>0</v>
          </cell>
          <cell r="CI137">
            <v>0</v>
          </cell>
          <cell r="CJ137">
            <v>0</v>
          </cell>
          <cell r="CK137">
            <v>0</v>
          </cell>
          <cell r="CL137">
            <v>0</v>
          </cell>
        </row>
        <row r="137">
          <cell r="DA137">
            <v>0</v>
          </cell>
          <cell r="DB137">
            <v>240.1</v>
          </cell>
          <cell r="DC137">
            <v>0</v>
          </cell>
          <cell r="DD137">
            <v>0</v>
          </cell>
          <cell r="DE137">
            <v>0</v>
          </cell>
          <cell r="DF137">
            <v>0</v>
          </cell>
          <cell r="DG137">
            <v>0</v>
          </cell>
          <cell r="DH137">
            <v>0</v>
          </cell>
          <cell r="DI137">
            <v>0</v>
          </cell>
          <cell r="DJ137">
            <v>0</v>
          </cell>
          <cell r="DK137">
            <v>0</v>
          </cell>
          <cell r="DL137">
            <v>0</v>
          </cell>
        </row>
        <row r="138">
          <cell r="A138">
            <v>134</v>
          </cell>
          <cell r="B138" t="str">
            <v>智能运管中心</v>
          </cell>
          <cell r="C138" t="str">
            <v>C0CJZY-JCCG-W-2026010</v>
          </cell>
          <cell r="D138" t="str">
            <v>打浦路600号房屋修缮工程弱电设备采购合同</v>
          </cell>
          <cell r="E138">
            <v>44.0364</v>
          </cell>
          <cell r="F138">
            <v>44.0364</v>
          </cell>
          <cell r="G138">
            <v>44.0364</v>
          </cell>
          <cell r="H138">
            <v>7.0364</v>
          </cell>
          <cell r="I138">
            <v>0.159785995222134</v>
          </cell>
          <cell r="J138">
            <v>0.13</v>
          </cell>
        </row>
        <row r="138">
          <cell r="M138" t="str">
            <v>主导</v>
          </cell>
          <cell r="N138" t="str">
            <v>邱枫团队</v>
          </cell>
          <cell r="O138" t="str">
            <v>段炼</v>
          </cell>
          <cell r="P138" t="str">
            <v>26新签</v>
          </cell>
        </row>
        <row r="138">
          <cell r="T138">
            <v>0</v>
          </cell>
          <cell r="U138">
            <v>0</v>
          </cell>
          <cell r="V138">
            <v>44.0364</v>
          </cell>
        </row>
        <row r="138">
          <cell r="AC138">
            <v>44.0364</v>
          </cell>
        </row>
        <row r="138">
          <cell r="AW138">
            <v>0</v>
          </cell>
          <cell r="AX138">
            <v>0</v>
          </cell>
          <cell r="AY138">
            <v>44.0364</v>
          </cell>
          <cell r="AZ138">
            <v>0</v>
          </cell>
        </row>
        <row r="138">
          <cell r="BD138">
            <v>44.0364</v>
          </cell>
        </row>
        <row r="138">
          <cell r="BQ138" t="str">
            <v>上海城建城市运营（集团）有限公司</v>
          </cell>
        </row>
        <row r="138">
          <cell r="CA138">
            <v>0</v>
          </cell>
          <cell r="CB138">
            <v>0</v>
          </cell>
          <cell r="CC138">
            <v>0</v>
          </cell>
          <cell r="CD138">
            <v>0</v>
          </cell>
          <cell r="CE138">
            <v>0</v>
          </cell>
          <cell r="CF138">
            <v>0</v>
          </cell>
          <cell r="CG138">
            <v>0</v>
          </cell>
          <cell r="CH138">
            <v>0</v>
          </cell>
          <cell r="CI138">
            <v>0</v>
          </cell>
          <cell r="CJ138">
            <v>0</v>
          </cell>
          <cell r="CK138">
            <v>0</v>
          </cell>
          <cell r="CL138">
            <v>0</v>
          </cell>
        </row>
        <row r="138">
          <cell r="DA138">
            <v>0</v>
          </cell>
          <cell r="DB138">
            <v>0</v>
          </cell>
          <cell r="DC138">
            <v>0</v>
          </cell>
          <cell r="DD138">
            <v>0</v>
          </cell>
          <cell r="DE138">
            <v>0</v>
          </cell>
          <cell r="DF138">
            <v>0</v>
          </cell>
          <cell r="DG138">
            <v>0</v>
          </cell>
          <cell r="DH138">
            <v>0</v>
          </cell>
          <cell r="DI138">
            <v>0</v>
          </cell>
          <cell r="DJ138">
            <v>0</v>
          </cell>
          <cell r="DK138">
            <v>0</v>
          </cell>
          <cell r="DL138">
            <v>0</v>
          </cell>
        </row>
        <row r="139">
          <cell r="A139">
            <v>135</v>
          </cell>
          <cell r="B139" t="str">
            <v>智能运管中心</v>
          </cell>
          <cell r="C139" t="str">
            <v>C0CJZY-FW-T-2026009</v>
          </cell>
          <cell r="D139" t="str">
            <v>片区绿植灌溉分析与研究－环境监测系统</v>
          </cell>
          <cell r="E139">
            <v>8.662</v>
          </cell>
          <cell r="F139">
            <v>8.662</v>
          </cell>
          <cell r="G139">
            <v>8.662</v>
          </cell>
          <cell r="H139">
            <v>1.662</v>
          </cell>
          <cell r="I139">
            <v>0.191872546755946</v>
          </cell>
          <cell r="J139">
            <v>0.06</v>
          </cell>
        </row>
        <row r="139">
          <cell r="M139" t="str">
            <v>主导</v>
          </cell>
          <cell r="N139" t="str">
            <v>邱枫团队</v>
          </cell>
          <cell r="O139" t="str">
            <v>段炼</v>
          </cell>
          <cell r="P139" t="str">
            <v>26新签</v>
          </cell>
        </row>
        <row r="139">
          <cell r="T139">
            <v>0</v>
          </cell>
          <cell r="U139">
            <v>0</v>
          </cell>
          <cell r="V139">
            <v>8.662</v>
          </cell>
        </row>
        <row r="139">
          <cell r="AC139">
            <v>8.662</v>
          </cell>
        </row>
        <row r="139">
          <cell r="AW139">
            <v>0</v>
          </cell>
          <cell r="AX139">
            <v>0</v>
          </cell>
          <cell r="AY139">
            <v>8.662</v>
          </cell>
          <cell r="AZ139">
            <v>0</v>
          </cell>
        </row>
        <row r="139">
          <cell r="BQ139" t="str">
            <v>上海城建养护管理有限公司</v>
          </cell>
        </row>
        <row r="139">
          <cell r="CA139">
            <v>0</v>
          </cell>
          <cell r="CB139">
            <v>0</v>
          </cell>
          <cell r="CC139">
            <v>0</v>
          </cell>
          <cell r="CD139">
            <v>0</v>
          </cell>
          <cell r="CE139">
            <v>0</v>
          </cell>
          <cell r="CF139">
            <v>0</v>
          </cell>
          <cell r="CG139">
            <v>0</v>
          </cell>
          <cell r="CH139">
            <v>0</v>
          </cell>
          <cell r="CI139">
            <v>0</v>
          </cell>
          <cell r="CJ139">
            <v>0</v>
          </cell>
          <cell r="CK139">
            <v>0</v>
          </cell>
          <cell r="CL139">
            <v>0</v>
          </cell>
        </row>
        <row r="139">
          <cell r="DA139">
            <v>0</v>
          </cell>
          <cell r="DB139">
            <v>0</v>
          </cell>
          <cell r="DC139">
            <v>0</v>
          </cell>
          <cell r="DD139">
            <v>0</v>
          </cell>
          <cell r="DE139">
            <v>0</v>
          </cell>
          <cell r="DF139">
            <v>0</v>
          </cell>
          <cell r="DG139">
            <v>0</v>
          </cell>
          <cell r="DH139">
            <v>0</v>
          </cell>
          <cell r="DI139">
            <v>0</v>
          </cell>
          <cell r="DJ139">
            <v>0</v>
          </cell>
          <cell r="DK139">
            <v>0</v>
          </cell>
          <cell r="DL139">
            <v>0</v>
          </cell>
        </row>
        <row r="140">
          <cell r="A140">
            <v>136</v>
          </cell>
          <cell r="B140" t="str">
            <v>智能运管中心</v>
          </cell>
          <cell r="C140" t="str">
            <v>C0CJZY-SGCG-W-2026008</v>
          </cell>
          <cell r="D140" t="str">
            <v>浙江区域大屏建设项目设备采购合同</v>
          </cell>
          <cell r="E140">
            <v>32.00703</v>
          </cell>
          <cell r="F140">
            <v>32.00703</v>
          </cell>
          <cell r="G140">
            <v>32.00703</v>
          </cell>
          <cell r="H140">
            <v>5.33703</v>
          </cell>
          <cell r="I140">
            <v>0.166745555585757</v>
          </cell>
          <cell r="J140">
            <v>0.13</v>
          </cell>
        </row>
        <row r="140">
          <cell r="M140" t="str">
            <v>主导</v>
          </cell>
          <cell r="N140" t="str">
            <v>邱枫团队</v>
          </cell>
          <cell r="O140" t="str">
            <v>段炼</v>
          </cell>
          <cell r="P140" t="str">
            <v>26新签</v>
          </cell>
        </row>
        <row r="140">
          <cell r="T140">
            <v>0</v>
          </cell>
          <cell r="U140">
            <v>0</v>
          </cell>
          <cell r="V140">
            <v>32.00703</v>
          </cell>
        </row>
        <row r="140">
          <cell r="AW140">
            <v>0</v>
          </cell>
          <cell r="AX140">
            <v>0</v>
          </cell>
          <cell r="AY140">
            <v>32.00703</v>
          </cell>
          <cell r="AZ140">
            <v>0</v>
          </cell>
        </row>
        <row r="140">
          <cell r="BQ140" t="str">
            <v>上海城建智慧城市运营管理有限公司</v>
          </cell>
        </row>
        <row r="140">
          <cell r="CA140">
            <v>0</v>
          </cell>
          <cell r="CB140">
            <v>0</v>
          </cell>
          <cell r="CC140">
            <v>0</v>
          </cell>
          <cell r="CD140">
            <v>0</v>
          </cell>
          <cell r="CE140">
            <v>0</v>
          </cell>
          <cell r="CF140">
            <v>0</v>
          </cell>
          <cell r="CG140">
            <v>0</v>
          </cell>
          <cell r="CH140">
            <v>0</v>
          </cell>
          <cell r="CI140">
            <v>0</v>
          </cell>
          <cell r="CJ140">
            <v>0</v>
          </cell>
          <cell r="CK140">
            <v>0</v>
          </cell>
          <cell r="CL140">
            <v>0</v>
          </cell>
        </row>
        <row r="140">
          <cell r="DA140">
            <v>0</v>
          </cell>
          <cell r="DB140">
            <v>0</v>
          </cell>
          <cell r="DC140">
            <v>0</v>
          </cell>
          <cell r="DD140">
            <v>0</v>
          </cell>
          <cell r="DE140">
            <v>0</v>
          </cell>
          <cell r="DF140">
            <v>0</v>
          </cell>
          <cell r="DG140">
            <v>0</v>
          </cell>
          <cell r="DH140">
            <v>0</v>
          </cell>
          <cell r="DI140">
            <v>0</v>
          </cell>
          <cell r="DJ140">
            <v>0</v>
          </cell>
          <cell r="DK140">
            <v>0</v>
          </cell>
          <cell r="DL140">
            <v>0</v>
          </cell>
        </row>
        <row r="141">
          <cell r="A141">
            <v>137</v>
          </cell>
          <cell r="B141" t="str">
            <v>智能运管中心</v>
          </cell>
        </row>
        <row r="141">
          <cell r="CA141">
            <v>0</v>
          </cell>
          <cell r="CB141">
            <v>0</v>
          </cell>
          <cell r="CC141">
            <v>0</v>
          </cell>
          <cell r="CD141">
            <v>0</v>
          </cell>
          <cell r="CE141">
            <v>0</v>
          </cell>
          <cell r="CF141">
            <v>0</v>
          </cell>
          <cell r="CG141">
            <v>0</v>
          </cell>
          <cell r="CH141">
            <v>0</v>
          </cell>
          <cell r="CI141">
            <v>0</v>
          </cell>
          <cell r="CJ141">
            <v>0</v>
          </cell>
          <cell r="CK141">
            <v>0</v>
          </cell>
          <cell r="CL141">
            <v>0</v>
          </cell>
        </row>
        <row r="141">
          <cell r="DA141">
            <v>0</v>
          </cell>
          <cell r="DB141">
            <v>0</v>
          </cell>
          <cell r="DC141">
            <v>0</v>
          </cell>
          <cell r="DD141">
            <v>0</v>
          </cell>
          <cell r="DE141">
            <v>0</v>
          </cell>
          <cell r="DF141">
            <v>0</v>
          </cell>
          <cell r="DG141">
            <v>0</v>
          </cell>
          <cell r="DH141">
            <v>0</v>
          </cell>
          <cell r="DI141">
            <v>0</v>
          </cell>
          <cell r="DJ141">
            <v>0</v>
          </cell>
          <cell r="DK141">
            <v>0</v>
          </cell>
          <cell r="DL141">
            <v>0</v>
          </cell>
        </row>
        <row r="142">
          <cell r="A142">
            <v>138</v>
          </cell>
          <cell r="B142" t="str">
            <v>智能运管中心</v>
          </cell>
        </row>
        <row r="142">
          <cell r="CA142">
            <v>0</v>
          </cell>
          <cell r="CB142">
            <v>0</v>
          </cell>
          <cell r="CC142">
            <v>0</v>
          </cell>
          <cell r="CD142">
            <v>0</v>
          </cell>
          <cell r="CE142">
            <v>0</v>
          </cell>
          <cell r="CF142">
            <v>0</v>
          </cell>
          <cell r="CG142">
            <v>0</v>
          </cell>
          <cell r="CH142">
            <v>0</v>
          </cell>
          <cell r="CI142">
            <v>0</v>
          </cell>
          <cell r="CJ142">
            <v>0</v>
          </cell>
          <cell r="CK142">
            <v>0</v>
          </cell>
          <cell r="CL142">
            <v>0</v>
          </cell>
        </row>
        <row r="142">
          <cell r="DA142">
            <v>0</v>
          </cell>
          <cell r="DB142">
            <v>0</v>
          </cell>
          <cell r="DC142">
            <v>0</v>
          </cell>
          <cell r="DD142">
            <v>0</v>
          </cell>
          <cell r="DE142">
            <v>0</v>
          </cell>
          <cell r="DF142">
            <v>0</v>
          </cell>
          <cell r="DG142">
            <v>0</v>
          </cell>
          <cell r="DH142">
            <v>0</v>
          </cell>
          <cell r="DI142">
            <v>0</v>
          </cell>
          <cell r="DJ142">
            <v>0</v>
          </cell>
          <cell r="DK142">
            <v>0</v>
          </cell>
          <cell r="DL142">
            <v>0</v>
          </cell>
        </row>
        <row r="143">
          <cell r="A143">
            <v>139</v>
          </cell>
          <cell r="B143" t="str">
            <v>智能运管中心</v>
          </cell>
        </row>
        <row r="143">
          <cell r="CA143">
            <v>0</v>
          </cell>
          <cell r="CB143">
            <v>0</v>
          </cell>
          <cell r="CC143">
            <v>0</v>
          </cell>
          <cell r="CD143">
            <v>0</v>
          </cell>
          <cell r="CE143">
            <v>0</v>
          </cell>
          <cell r="CF143">
            <v>0</v>
          </cell>
          <cell r="CG143">
            <v>0</v>
          </cell>
          <cell r="CH143">
            <v>0</v>
          </cell>
          <cell r="CI143">
            <v>0</v>
          </cell>
          <cell r="CJ143">
            <v>0</v>
          </cell>
          <cell r="CK143">
            <v>0</v>
          </cell>
          <cell r="CL143">
            <v>0</v>
          </cell>
        </row>
        <row r="143">
          <cell r="DA143">
            <v>0</v>
          </cell>
          <cell r="DB143">
            <v>0</v>
          </cell>
          <cell r="DC143">
            <v>0</v>
          </cell>
          <cell r="DD143">
            <v>0</v>
          </cell>
          <cell r="DE143">
            <v>0</v>
          </cell>
          <cell r="DF143">
            <v>0</v>
          </cell>
          <cell r="DG143">
            <v>0</v>
          </cell>
          <cell r="DH143">
            <v>0</v>
          </cell>
          <cell r="DI143">
            <v>0</v>
          </cell>
          <cell r="DJ143">
            <v>0</v>
          </cell>
          <cell r="DK143">
            <v>0</v>
          </cell>
          <cell r="DL143">
            <v>0</v>
          </cell>
        </row>
        <row r="144">
          <cell r="A144">
            <v>140</v>
          </cell>
          <cell r="B144" t="str">
            <v>智能运管中心</v>
          </cell>
        </row>
        <row r="144">
          <cell r="CA144">
            <v>0</v>
          </cell>
          <cell r="CB144">
            <v>0</v>
          </cell>
          <cell r="CC144">
            <v>0</v>
          </cell>
          <cell r="CD144">
            <v>0</v>
          </cell>
          <cell r="CE144">
            <v>0</v>
          </cell>
          <cell r="CF144">
            <v>0</v>
          </cell>
          <cell r="CG144">
            <v>0</v>
          </cell>
          <cell r="CH144">
            <v>0</v>
          </cell>
          <cell r="CI144">
            <v>0</v>
          </cell>
          <cell r="CJ144">
            <v>0</v>
          </cell>
          <cell r="CK144">
            <v>0</v>
          </cell>
          <cell r="CL144">
            <v>0</v>
          </cell>
        </row>
        <row r="144">
          <cell r="DA144">
            <v>0</v>
          </cell>
          <cell r="DB144">
            <v>0</v>
          </cell>
          <cell r="DC144">
            <v>0</v>
          </cell>
          <cell r="DD144">
            <v>0</v>
          </cell>
          <cell r="DE144">
            <v>0</v>
          </cell>
          <cell r="DF144">
            <v>0</v>
          </cell>
          <cell r="DG144">
            <v>0</v>
          </cell>
          <cell r="DH144">
            <v>0</v>
          </cell>
          <cell r="DI144">
            <v>0</v>
          </cell>
          <cell r="DJ144">
            <v>0</v>
          </cell>
          <cell r="DK144">
            <v>0</v>
          </cell>
          <cell r="DL144">
            <v>0</v>
          </cell>
        </row>
        <row r="145">
          <cell r="A145">
            <v>141</v>
          </cell>
          <cell r="B145" t="str">
            <v>智能运管中心</v>
          </cell>
        </row>
        <row r="145">
          <cell r="CA145">
            <v>0</v>
          </cell>
          <cell r="CB145">
            <v>0</v>
          </cell>
          <cell r="CC145">
            <v>0</v>
          </cell>
          <cell r="CD145">
            <v>0</v>
          </cell>
          <cell r="CE145">
            <v>0</v>
          </cell>
          <cell r="CF145">
            <v>0</v>
          </cell>
          <cell r="CG145">
            <v>0</v>
          </cell>
          <cell r="CH145">
            <v>0</v>
          </cell>
          <cell r="CI145">
            <v>0</v>
          </cell>
          <cell r="CJ145">
            <v>0</v>
          </cell>
          <cell r="CK145">
            <v>0</v>
          </cell>
          <cell r="CL145">
            <v>0</v>
          </cell>
        </row>
        <row r="145">
          <cell r="DA145">
            <v>0</v>
          </cell>
          <cell r="DB145">
            <v>0</v>
          </cell>
          <cell r="DC145">
            <v>0</v>
          </cell>
          <cell r="DD145">
            <v>0</v>
          </cell>
          <cell r="DE145">
            <v>0</v>
          </cell>
          <cell r="DF145">
            <v>0</v>
          </cell>
          <cell r="DG145">
            <v>0</v>
          </cell>
          <cell r="DH145">
            <v>0</v>
          </cell>
          <cell r="DI145">
            <v>0</v>
          </cell>
          <cell r="DJ145">
            <v>0</v>
          </cell>
          <cell r="DK145">
            <v>0</v>
          </cell>
          <cell r="DL145">
            <v>0</v>
          </cell>
        </row>
        <row r="146">
          <cell r="A146">
            <v>142</v>
          </cell>
          <cell r="B146" t="str">
            <v>智能运管中心</v>
          </cell>
        </row>
        <row r="146">
          <cell r="CA146">
            <v>0</v>
          </cell>
          <cell r="CB146">
            <v>0</v>
          </cell>
          <cell r="CC146">
            <v>0</v>
          </cell>
          <cell r="CD146">
            <v>0</v>
          </cell>
          <cell r="CE146">
            <v>0</v>
          </cell>
          <cell r="CF146">
            <v>0</v>
          </cell>
          <cell r="CG146">
            <v>0</v>
          </cell>
          <cell r="CH146">
            <v>0</v>
          </cell>
          <cell r="CI146">
            <v>0</v>
          </cell>
          <cell r="CJ146">
            <v>0</v>
          </cell>
          <cell r="CK146">
            <v>0</v>
          </cell>
          <cell r="CL146">
            <v>0</v>
          </cell>
        </row>
        <row r="146">
          <cell r="DA146">
            <v>0</v>
          </cell>
          <cell r="DB146">
            <v>0</v>
          </cell>
          <cell r="DC146">
            <v>0</v>
          </cell>
          <cell r="DD146">
            <v>0</v>
          </cell>
          <cell r="DE146">
            <v>0</v>
          </cell>
          <cell r="DF146">
            <v>0</v>
          </cell>
          <cell r="DG146">
            <v>0</v>
          </cell>
          <cell r="DH146">
            <v>0</v>
          </cell>
          <cell r="DI146">
            <v>0</v>
          </cell>
          <cell r="DJ146">
            <v>0</v>
          </cell>
          <cell r="DK146">
            <v>0</v>
          </cell>
          <cell r="DL146">
            <v>0</v>
          </cell>
        </row>
        <row r="147">
          <cell r="A147">
            <v>143</v>
          </cell>
          <cell r="B147" t="str">
            <v>智能运管中心</v>
          </cell>
        </row>
        <row r="147">
          <cell r="CA147">
            <v>0</v>
          </cell>
          <cell r="CB147">
            <v>0</v>
          </cell>
          <cell r="CC147">
            <v>0</v>
          </cell>
          <cell r="CD147">
            <v>0</v>
          </cell>
          <cell r="CE147">
            <v>0</v>
          </cell>
          <cell r="CF147">
            <v>0</v>
          </cell>
          <cell r="CG147">
            <v>0</v>
          </cell>
          <cell r="CH147">
            <v>0</v>
          </cell>
          <cell r="CI147">
            <v>0</v>
          </cell>
          <cell r="CJ147">
            <v>0</v>
          </cell>
          <cell r="CK147">
            <v>0</v>
          </cell>
          <cell r="CL147">
            <v>0</v>
          </cell>
        </row>
        <row r="147">
          <cell r="DA147">
            <v>0</v>
          </cell>
          <cell r="DB147">
            <v>0</v>
          </cell>
          <cell r="DC147">
            <v>0</v>
          </cell>
          <cell r="DD147">
            <v>0</v>
          </cell>
          <cell r="DE147">
            <v>0</v>
          </cell>
          <cell r="DF147">
            <v>0</v>
          </cell>
          <cell r="DG147">
            <v>0</v>
          </cell>
          <cell r="DH147">
            <v>0</v>
          </cell>
          <cell r="DI147">
            <v>0</v>
          </cell>
          <cell r="DJ147">
            <v>0</v>
          </cell>
          <cell r="DK147">
            <v>0</v>
          </cell>
          <cell r="DL147">
            <v>0</v>
          </cell>
        </row>
        <row r="148">
          <cell r="CA148">
            <v>0</v>
          </cell>
          <cell r="CB148">
            <v>0</v>
          </cell>
          <cell r="CC148">
            <v>0</v>
          </cell>
          <cell r="CD148">
            <v>0</v>
          </cell>
          <cell r="CE148">
            <v>0</v>
          </cell>
          <cell r="CF148">
            <v>0</v>
          </cell>
          <cell r="CG148">
            <v>0</v>
          </cell>
          <cell r="CH148">
            <v>0</v>
          </cell>
          <cell r="CI148">
            <v>0</v>
          </cell>
          <cell r="CJ148">
            <v>0</v>
          </cell>
          <cell r="CK148">
            <v>0</v>
          </cell>
          <cell r="CL148">
            <v>0</v>
          </cell>
        </row>
        <row r="148">
          <cell r="DA148">
            <v>0</v>
          </cell>
          <cell r="DB148">
            <v>0</v>
          </cell>
          <cell r="DC148">
            <v>0</v>
          </cell>
          <cell r="DD148">
            <v>0</v>
          </cell>
          <cell r="DE148">
            <v>0</v>
          </cell>
          <cell r="DF148">
            <v>0</v>
          </cell>
          <cell r="DG148">
            <v>0</v>
          </cell>
          <cell r="DH148">
            <v>0</v>
          </cell>
          <cell r="DI148">
            <v>0</v>
          </cell>
          <cell r="DJ148">
            <v>0</v>
          </cell>
          <cell r="DK148">
            <v>0</v>
          </cell>
          <cell r="DL148">
            <v>0</v>
          </cell>
        </row>
        <row r="149">
          <cell r="CA149">
            <v>0</v>
          </cell>
          <cell r="CB149">
            <v>0</v>
          </cell>
          <cell r="CC149">
            <v>0</v>
          </cell>
          <cell r="CD149">
            <v>0</v>
          </cell>
          <cell r="CE149">
            <v>0</v>
          </cell>
          <cell r="CF149">
            <v>0</v>
          </cell>
          <cell r="CG149">
            <v>0</v>
          </cell>
          <cell r="CH149">
            <v>0</v>
          </cell>
          <cell r="CI149">
            <v>0</v>
          </cell>
          <cell r="CJ149">
            <v>0</v>
          </cell>
          <cell r="CK149">
            <v>0</v>
          </cell>
          <cell r="CL149">
            <v>0</v>
          </cell>
        </row>
        <row r="149">
          <cell r="DA149">
            <v>0</v>
          </cell>
          <cell r="DB149">
            <v>0</v>
          </cell>
          <cell r="DC149">
            <v>0</v>
          </cell>
          <cell r="DD149">
            <v>0</v>
          </cell>
          <cell r="DE149">
            <v>0</v>
          </cell>
          <cell r="DF149">
            <v>0</v>
          </cell>
          <cell r="DG149">
            <v>0</v>
          </cell>
          <cell r="DH149">
            <v>0</v>
          </cell>
          <cell r="DI149">
            <v>0</v>
          </cell>
          <cell r="DJ149">
            <v>0</v>
          </cell>
          <cell r="DK149">
            <v>0</v>
          </cell>
          <cell r="DL149">
            <v>0</v>
          </cell>
        </row>
        <row r="150">
          <cell r="CA150">
            <v>0</v>
          </cell>
          <cell r="CB150">
            <v>0</v>
          </cell>
          <cell r="CC150">
            <v>0</v>
          </cell>
          <cell r="CD150">
            <v>0</v>
          </cell>
          <cell r="CE150">
            <v>0</v>
          </cell>
          <cell r="CF150">
            <v>0</v>
          </cell>
          <cell r="CG150">
            <v>0</v>
          </cell>
          <cell r="CH150">
            <v>0</v>
          </cell>
          <cell r="CI150">
            <v>0</v>
          </cell>
          <cell r="CJ150">
            <v>0</v>
          </cell>
          <cell r="CK150">
            <v>0</v>
          </cell>
          <cell r="CL150">
            <v>0</v>
          </cell>
        </row>
        <row r="150">
          <cell r="DA150">
            <v>0</v>
          </cell>
          <cell r="DB150">
            <v>0</v>
          </cell>
          <cell r="DC150">
            <v>0</v>
          </cell>
          <cell r="DD150">
            <v>0</v>
          </cell>
          <cell r="DE150">
            <v>0</v>
          </cell>
          <cell r="DF150">
            <v>0</v>
          </cell>
          <cell r="DG150">
            <v>0</v>
          </cell>
          <cell r="DH150">
            <v>0</v>
          </cell>
          <cell r="DI150">
            <v>0</v>
          </cell>
          <cell r="DJ150">
            <v>0</v>
          </cell>
          <cell r="DK150">
            <v>0</v>
          </cell>
          <cell r="DL150">
            <v>0</v>
          </cell>
        </row>
        <row r="151">
          <cell r="CA151">
            <v>0</v>
          </cell>
          <cell r="CB151">
            <v>0</v>
          </cell>
          <cell r="CC151">
            <v>0</v>
          </cell>
          <cell r="CD151">
            <v>0</v>
          </cell>
          <cell r="CE151">
            <v>0</v>
          </cell>
          <cell r="CF151">
            <v>0</v>
          </cell>
          <cell r="CG151">
            <v>0</v>
          </cell>
          <cell r="CH151">
            <v>0</v>
          </cell>
          <cell r="CI151">
            <v>0</v>
          </cell>
          <cell r="CJ151">
            <v>0</v>
          </cell>
          <cell r="CK151">
            <v>0</v>
          </cell>
          <cell r="CL151">
            <v>0</v>
          </cell>
        </row>
        <row r="151">
          <cell r="DA151">
            <v>0</v>
          </cell>
          <cell r="DB151">
            <v>0</v>
          </cell>
          <cell r="DC151">
            <v>0</v>
          </cell>
          <cell r="DD151">
            <v>0</v>
          </cell>
          <cell r="DE151">
            <v>0</v>
          </cell>
          <cell r="DF151">
            <v>0</v>
          </cell>
          <cell r="DG151">
            <v>0</v>
          </cell>
          <cell r="DH151">
            <v>0</v>
          </cell>
          <cell r="DI151">
            <v>0</v>
          </cell>
          <cell r="DJ151">
            <v>0</v>
          </cell>
          <cell r="DK151">
            <v>0</v>
          </cell>
          <cell r="DL151">
            <v>0</v>
          </cell>
        </row>
        <row r="152">
          <cell r="CA152">
            <v>0</v>
          </cell>
          <cell r="CB152">
            <v>0</v>
          </cell>
          <cell r="CC152">
            <v>0</v>
          </cell>
          <cell r="CD152">
            <v>0</v>
          </cell>
          <cell r="CE152">
            <v>0</v>
          </cell>
          <cell r="CF152">
            <v>0</v>
          </cell>
          <cell r="CG152">
            <v>0</v>
          </cell>
          <cell r="CH152">
            <v>0</v>
          </cell>
          <cell r="CI152">
            <v>0</v>
          </cell>
          <cell r="CJ152">
            <v>0</v>
          </cell>
          <cell r="CK152">
            <v>0</v>
          </cell>
          <cell r="CL152">
            <v>0</v>
          </cell>
        </row>
        <row r="152">
          <cell r="DA152">
            <v>0</v>
          </cell>
          <cell r="DB152">
            <v>0</v>
          </cell>
          <cell r="DC152">
            <v>0</v>
          </cell>
          <cell r="DD152">
            <v>0</v>
          </cell>
          <cell r="DE152">
            <v>0</v>
          </cell>
          <cell r="DF152">
            <v>0</v>
          </cell>
          <cell r="DG152">
            <v>0</v>
          </cell>
          <cell r="DH152">
            <v>0</v>
          </cell>
          <cell r="DI152">
            <v>0</v>
          </cell>
          <cell r="DJ152">
            <v>0</v>
          </cell>
          <cell r="DK152">
            <v>0</v>
          </cell>
          <cell r="DL152">
            <v>0</v>
          </cell>
        </row>
        <row r="153">
          <cell r="CA153">
            <v>0</v>
          </cell>
          <cell r="CB153">
            <v>0</v>
          </cell>
          <cell r="CC153">
            <v>0</v>
          </cell>
          <cell r="CD153">
            <v>0</v>
          </cell>
          <cell r="CE153">
            <v>0</v>
          </cell>
          <cell r="CF153">
            <v>0</v>
          </cell>
          <cell r="CG153">
            <v>0</v>
          </cell>
          <cell r="CH153">
            <v>0</v>
          </cell>
          <cell r="CI153">
            <v>0</v>
          </cell>
          <cell r="CJ153">
            <v>0</v>
          </cell>
          <cell r="CK153">
            <v>0</v>
          </cell>
          <cell r="CL153">
            <v>0</v>
          </cell>
        </row>
        <row r="153">
          <cell r="DA153">
            <v>0</v>
          </cell>
          <cell r="DB153">
            <v>0</v>
          </cell>
          <cell r="DC153">
            <v>0</v>
          </cell>
          <cell r="DD153">
            <v>0</v>
          </cell>
          <cell r="DE153">
            <v>0</v>
          </cell>
          <cell r="DF153">
            <v>0</v>
          </cell>
          <cell r="DG153">
            <v>0</v>
          </cell>
          <cell r="DH153">
            <v>0</v>
          </cell>
          <cell r="DI153">
            <v>0</v>
          </cell>
          <cell r="DJ153">
            <v>0</v>
          </cell>
          <cell r="DK153">
            <v>0</v>
          </cell>
          <cell r="DL153">
            <v>0</v>
          </cell>
        </row>
        <row r="154">
          <cell r="CA154">
            <v>0</v>
          </cell>
          <cell r="CB154">
            <v>0</v>
          </cell>
          <cell r="CC154">
            <v>0</v>
          </cell>
          <cell r="CD154">
            <v>0</v>
          </cell>
          <cell r="CE154">
            <v>0</v>
          </cell>
          <cell r="CF154">
            <v>0</v>
          </cell>
          <cell r="CG154">
            <v>0</v>
          </cell>
          <cell r="CH154">
            <v>0</v>
          </cell>
          <cell r="CI154">
            <v>0</v>
          </cell>
          <cell r="CJ154">
            <v>0</v>
          </cell>
          <cell r="CK154">
            <v>0</v>
          </cell>
          <cell r="CL154">
            <v>0</v>
          </cell>
        </row>
        <row r="154">
          <cell r="DA154">
            <v>0</v>
          </cell>
          <cell r="DB154">
            <v>0</v>
          </cell>
          <cell r="DC154">
            <v>0</v>
          </cell>
          <cell r="DD154">
            <v>0</v>
          </cell>
          <cell r="DE154">
            <v>0</v>
          </cell>
          <cell r="DF154">
            <v>0</v>
          </cell>
          <cell r="DG154">
            <v>0</v>
          </cell>
          <cell r="DH154">
            <v>0</v>
          </cell>
          <cell r="DI154">
            <v>0</v>
          </cell>
          <cell r="DJ154">
            <v>0</v>
          </cell>
          <cell r="DK154">
            <v>0</v>
          </cell>
          <cell r="DL154">
            <v>0</v>
          </cell>
        </row>
        <row r="155">
          <cell r="CA155">
            <v>0</v>
          </cell>
          <cell r="CB155">
            <v>0</v>
          </cell>
          <cell r="CC155">
            <v>0</v>
          </cell>
          <cell r="CD155">
            <v>0</v>
          </cell>
          <cell r="CE155">
            <v>0</v>
          </cell>
          <cell r="CF155">
            <v>0</v>
          </cell>
          <cell r="CG155">
            <v>0</v>
          </cell>
          <cell r="CH155">
            <v>0</v>
          </cell>
          <cell r="CI155">
            <v>0</v>
          </cell>
          <cell r="CJ155">
            <v>0</v>
          </cell>
          <cell r="CK155">
            <v>0</v>
          </cell>
          <cell r="CL155">
            <v>0</v>
          </cell>
        </row>
        <row r="155">
          <cell r="DA155">
            <v>0</v>
          </cell>
          <cell r="DB155">
            <v>0</v>
          </cell>
          <cell r="DC155">
            <v>0</v>
          </cell>
          <cell r="DD155">
            <v>0</v>
          </cell>
          <cell r="DE155">
            <v>0</v>
          </cell>
          <cell r="DF155">
            <v>0</v>
          </cell>
          <cell r="DG155">
            <v>0</v>
          </cell>
          <cell r="DH155">
            <v>0</v>
          </cell>
          <cell r="DI155">
            <v>0</v>
          </cell>
          <cell r="DJ155">
            <v>0</v>
          </cell>
          <cell r="DK155">
            <v>0</v>
          </cell>
          <cell r="DL155">
            <v>0</v>
          </cell>
        </row>
        <row r="156">
          <cell r="CA156">
            <v>0</v>
          </cell>
          <cell r="CB156">
            <v>0</v>
          </cell>
          <cell r="CC156">
            <v>0</v>
          </cell>
          <cell r="CD156">
            <v>0</v>
          </cell>
          <cell r="CE156">
            <v>0</v>
          </cell>
          <cell r="CF156">
            <v>0</v>
          </cell>
          <cell r="CG156">
            <v>0</v>
          </cell>
          <cell r="CH156">
            <v>0</v>
          </cell>
          <cell r="CI156">
            <v>0</v>
          </cell>
          <cell r="CJ156">
            <v>0</v>
          </cell>
          <cell r="CK156">
            <v>0</v>
          </cell>
          <cell r="CL156">
            <v>0</v>
          </cell>
        </row>
        <row r="156">
          <cell r="DA156">
            <v>0</v>
          </cell>
          <cell r="DB156">
            <v>0</v>
          </cell>
          <cell r="DC156">
            <v>0</v>
          </cell>
          <cell r="DD156">
            <v>0</v>
          </cell>
          <cell r="DE156">
            <v>0</v>
          </cell>
          <cell r="DF156">
            <v>0</v>
          </cell>
          <cell r="DG156">
            <v>0</v>
          </cell>
          <cell r="DH156">
            <v>0</v>
          </cell>
          <cell r="DI156">
            <v>0</v>
          </cell>
          <cell r="DJ156">
            <v>0</v>
          </cell>
          <cell r="DK156">
            <v>0</v>
          </cell>
          <cell r="DL156">
            <v>0</v>
          </cell>
        </row>
        <row r="157">
          <cell r="CA157">
            <v>0</v>
          </cell>
          <cell r="CB157">
            <v>0</v>
          </cell>
          <cell r="CC157">
            <v>0</v>
          </cell>
          <cell r="CD157">
            <v>0</v>
          </cell>
          <cell r="CE157">
            <v>0</v>
          </cell>
          <cell r="CF157">
            <v>0</v>
          </cell>
          <cell r="CG157">
            <v>0</v>
          </cell>
          <cell r="CH157">
            <v>0</v>
          </cell>
          <cell r="CI157">
            <v>0</v>
          </cell>
          <cell r="CJ157">
            <v>0</v>
          </cell>
          <cell r="CK157">
            <v>0</v>
          </cell>
          <cell r="CL157">
            <v>0</v>
          </cell>
        </row>
        <row r="157">
          <cell r="DA157">
            <v>0</v>
          </cell>
          <cell r="DB157">
            <v>0</v>
          </cell>
          <cell r="DC157">
            <v>0</v>
          </cell>
          <cell r="DD157">
            <v>0</v>
          </cell>
          <cell r="DE157">
            <v>0</v>
          </cell>
          <cell r="DF157">
            <v>0</v>
          </cell>
          <cell r="DG157">
            <v>0</v>
          </cell>
          <cell r="DH157">
            <v>0</v>
          </cell>
          <cell r="DI157">
            <v>0</v>
          </cell>
          <cell r="DJ157">
            <v>0</v>
          </cell>
          <cell r="DK157">
            <v>0</v>
          </cell>
          <cell r="DL157">
            <v>0</v>
          </cell>
        </row>
        <row r="158">
          <cell r="CA158">
            <v>0</v>
          </cell>
          <cell r="CB158">
            <v>0</v>
          </cell>
          <cell r="CC158">
            <v>0</v>
          </cell>
          <cell r="CD158">
            <v>0</v>
          </cell>
          <cell r="CE158">
            <v>0</v>
          </cell>
          <cell r="CF158">
            <v>0</v>
          </cell>
          <cell r="CG158">
            <v>0</v>
          </cell>
          <cell r="CH158">
            <v>0</v>
          </cell>
          <cell r="CI158">
            <v>0</v>
          </cell>
          <cell r="CJ158">
            <v>0</v>
          </cell>
          <cell r="CK158">
            <v>0</v>
          </cell>
          <cell r="CL158">
            <v>0</v>
          </cell>
        </row>
        <row r="158">
          <cell r="DA158">
            <v>0</v>
          </cell>
          <cell r="DB158">
            <v>0</v>
          </cell>
          <cell r="DC158">
            <v>0</v>
          </cell>
          <cell r="DD158">
            <v>0</v>
          </cell>
          <cell r="DE158">
            <v>0</v>
          </cell>
          <cell r="DF158">
            <v>0</v>
          </cell>
          <cell r="DG158">
            <v>0</v>
          </cell>
          <cell r="DH158">
            <v>0</v>
          </cell>
          <cell r="DI158">
            <v>0</v>
          </cell>
          <cell r="DJ158">
            <v>0</v>
          </cell>
          <cell r="DK158">
            <v>0</v>
          </cell>
          <cell r="DL158">
            <v>0</v>
          </cell>
        </row>
        <row r="159">
          <cell r="CA159">
            <v>0</v>
          </cell>
          <cell r="CB159">
            <v>0</v>
          </cell>
          <cell r="CC159">
            <v>0</v>
          </cell>
          <cell r="CD159">
            <v>0</v>
          </cell>
          <cell r="CE159">
            <v>0</v>
          </cell>
          <cell r="CF159">
            <v>0</v>
          </cell>
          <cell r="CG159">
            <v>0</v>
          </cell>
          <cell r="CH159">
            <v>0</v>
          </cell>
          <cell r="CI159">
            <v>0</v>
          </cell>
          <cell r="CJ159">
            <v>0</v>
          </cell>
          <cell r="CK159">
            <v>0</v>
          </cell>
          <cell r="CL159">
            <v>0</v>
          </cell>
        </row>
        <row r="159">
          <cell r="DA159">
            <v>0</v>
          </cell>
          <cell r="DB159">
            <v>0</v>
          </cell>
          <cell r="DC159">
            <v>0</v>
          </cell>
          <cell r="DD159">
            <v>0</v>
          </cell>
          <cell r="DE159">
            <v>0</v>
          </cell>
          <cell r="DF159">
            <v>0</v>
          </cell>
          <cell r="DG159">
            <v>0</v>
          </cell>
          <cell r="DH159">
            <v>0</v>
          </cell>
          <cell r="DI159">
            <v>0</v>
          </cell>
          <cell r="DJ159">
            <v>0</v>
          </cell>
          <cell r="DK159">
            <v>0</v>
          </cell>
          <cell r="DL159">
            <v>0</v>
          </cell>
        </row>
        <row r="160">
          <cell r="CA160">
            <v>0</v>
          </cell>
          <cell r="CB160">
            <v>0</v>
          </cell>
          <cell r="CC160">
            <v>0</v>
          </cell>
          <cell r="CD160">
            <v>0</v>
          </cell>
          <cell r="CE160">
            <v>0</v>
          </cell>
          <cell r="CF160">
            <v>0</v>
          </cell>
          <cell r="CG160">
            <v>0</v>
          </cell>
          <cell r="CH160">
            <v>0</v>
          </cell>
          <cell r="CI160">
            <v>0</v>
          </cell>
          <cell r="CJ160">
            <v>0</v>
          </cell>
          <cell r="CK160">
            <v>0</v>
          </cell>
          <cell r="CL160">
            <v>0</v>
          </cell>
        </row>
        <row r="160">
          <cell r="DA160">
            <v>0</v>
          </cell>
          <cell r="DB160">
            <v>0</v>
          </cell>
          <cell r="DC160">
            <v>0</v>
          </cell>
          <cell r="DD160">
            <v>0</v>
          </cell>
          <cell r="DE160">
            <v>0</v>
          </cell>
          <cell r="DF160">
            <v>0</v>
          </cell>
          <cell r="DG160">
            <v>0</v>
          </cell>
          <cell r="DH160">
            <v>0</v>
          </cell>
          <cell r="DI160">
            <v>0</v>
          </cell>
          <cell r="DJ160">
            <v>0</v>
          </cell>
          <cell r="DK160">
            <v>0</v>
          </cell>
          <cell r="DL160">
            <v>0</v>
          </cell>
        </row>
        <row r="161">
          <cell r="CA161">
            <v>0</v>
          </cell>
          <cell r="CB161">
            <v>0</v>
          </cell>
          <cell r="CC161">
            <v>0</v>
          </cell>
          <cell r="CD161">
            <v>0</v>
          </cell>
          <cell r="CE161">
            <v>0</v>
          </cell>
          <cell r="CF161">
            <v>0</v>
          </cell>
          <cell r="CG161">
            <v>0</v>
          </cell>
          <cell r="CH161">
            <v>0</v>
          </cell>
          <cell r="CI161">
            <v>0</v>
          </cell>
          <cell r="CJ161">
            <v>0</v>
          </cell>
          <cell r="CK161">
            <v>0</v>
          </cell>
          <cell r="CL161">
            <v>0</v>
          </cell>
        </row>
        <row r="161">
          <cell r="DA161">
            <v>0</v>
          </cell>
          <cell r="DB161">
            <v>0</v>
          </cell>
          <cell r="DC161">
            <v>0</v>
          </cell>
          <cell r="DD161">
            <v>0</v>
          </cell>
          <cell r="DE161">
            <v>0</v>
          </cell>
          <cell r="DF161">
            <v>0</v>
          </cell>
          <cell r="DG161">
            <v>0</v>
          </cell>
          <cell r="DH161">
            <v>0</v>
          </cell>
          <cell r="DI161">
            <v>0</v>
          </cell>
          <cell r="DJ161">
            <v>0</v>
          </cell>
          <cell r="DK161">
            <v>0</v>
          </cell>
          <cell r="DL161">
            <v>0</v>
          </cell>
        </row>
        <row r="162">
          <cell r="CA162">
            <v>0</v>
          </cell>
          <cell r="CB162">
            <v>0</v>
          </cell>
          <cell r="CC162">
            <v>0</v>
          </cell>
          <cell r="CD162">
            <v>0</v>
          </cell>
          <cell r="CE162">
            <v>0</v>
          </cell>
          <cell r="CF162">
            <v>0</v>
          </cell>
          <cell r="CG162">
            <v>0</v>
          </cell>
          <cell r="CH162">
            <v>0</v>
          </cell>
          <cell r="CI162">
            <v>0</v>
          </cell>
          <cell r="CJ162">
            <v>0</v>
          </cell>
          <cell r="CK162">
            <v>0</v>
          </cell>
          <cell r="CL162">
            <v>0</v>
          </cell>
        </row>
        <row r="162">
          <cell r="DA162">
            <v>0</v>
          </cell>
          <cell r="DB162">
            <v>0</v>
          </cell>
          <cell r="DC162">
            <v>0</v>
          </cell>
          <cell r="DD162">
            <v>0</v>
          </cell>
          <cell r="DE162">
            <v>0</v>
          </cell>
          <cell r="DF162">
            <v>0</v>
          </cell>
          <cell r="DG162">
            <v>0</v>
          </cell>
          <cell r="DH162">
            <v>0</v>
          </cell>
          <cell r="DI162">
            <v>0</v>
          </cell>
          <cell r="DJ162">
            <v>0</v>
          </cell>
          <cell r="DK162">
            <v>0</v>
          </cell>
          <cell r="DL162">
            <v>0</v>
          </cell>
        </row>
        <row r="163">
          <cell r="CA163">
            <v>0</v>
          </cell>
          <cell r="CB163">
            <v>0</v>
          </cell>
          <cell r="CC163">
            <v>0</v>
          </cell>
          <cell r="CD163">
            <v>0</v>
          </cell>
          <cell r="CE163">
            <v>0</v>
          </cell>
          <cell r="CF163">
            <v>0</v>
          </cell>
          <cell r="CG163">
            <v>0</v>
          </cell>
          <cell r="CH163">
            <v>0</v>
          </cell>
          <cell r="CI163">
            <v>0</v>
          </cell>
          <cell r="CJ163">
            <v>0</v>
          </cell>
          <cell r="CK163">
            <v>0</v>
          </cell>
          <cell r="CL163">
            <v>0</v>
          </cell>
        </row>
        <row r="163">
          <cell r="DA163">
            <v>0</v>
          </cell>
          <cell r="DB163">
            <v>0</v>
          </cell>
          <cell r="DC163">
            <v>0</v>
          </cell>
          <cell r="DD163">
            <v>0</v>
          </cell>
          <cell r="DE163">
            <v>0</v>
          </cell>
          <cell r="DF163">
            <v>0</v>
          </cell>
          <cell r="DG163">
            <v>0</v>
          </cell>
          <cell r="DH163">
            <v>0</v>
          </cell>
          <cell r="DI163">
            <v>0</v>
          </cell>
          <cell r="DJ163">
            <v>0</v>
          </cell>
          <cell r="DK163">
            <v>0</v>
          </cell>
          <cell r="DL163">
            <v>0</v>
          </cell>
        </row>
        <row r="164">
          <cell r="CA164">
            <v>0</v>
          </cell>
          <cell r="CB164">
            <v>0</v>
          </cell>
          <cell r="CC164">
            <v>0</v>
          </cell>
          <cell r="CD164">
            <v>0</v>
          </cell>
          <cell r="CE164">
            <v>0</v>
          </cell>
          <cell r="CF164">
            <v>0</v>
          </cell>
          <cell r="CG164">
            <v>0</v>
          </cell>
          <cell r="CH164">
            <v>0</v>
          </cell>
          <cell r="CI164">
            <v>0</v>
          </cell>
          <cell r="CJ164">
            <v>0</v>
          </cell>
          <cell r="CK164">
            <v>0</v>
          </cell>
          <cell r="CL164">
            <v>0</v>
          </cell>
        </row>
        <row r="164">
          <cell r="DA164">
            <v>0</v>
          </cell>
          <cell r="DB164">
            <v>0</v>
          </cell>
          <cell r="DC164">
            <v>0</v>
          </cell>
          <cell r="DD164">
            <v>0</v>
          </cell>
          <cell r="DE164">
            <v>0</v>
          </cell>
          <cell r="DF164">
            <v>0</v>
          </cell>
          <cell r="DG164">
            <v>0</v>
          </cell>
          <cell r="DH164">
            <v>0</v>
          </cell>
          <cell r="DI164">
            <v>0</v>
          </cell>
          <cell r="DJ164">
            <v>0</v>
          </cell>
          <cell r="DK164">
            <v>0</v>
          </cell>
          <cell r="DL164">
            <v>0</v>
          </cell>
        </row>
        <row r="165">
          <cell r="CA165">
            <v>0</v>
          </cell>
          <cell r="CB165">
            <v>0</v>
          </cell>
          <cell r="CC165">
            <v>0</v>
          </cell>
          <cell r="CD165">
            <v>0</v>
          </cell>
          <cell r="CE165">
            <v>0</v>
          </cell>
          <cell r="CF165">
            <v>0</v>
          </cell>
          <cell r="CG165">
            <v>0</v>
          </cell>
          <cell r="CH165">
            <v>0</v>
          </cell>
          <cell r="CI165">
            <v>0</v>
          </cell>
          <cell r="CJ165">
            <v>0</v>
          </cell>
          <cell r="CK165">
            <v>0</v>
          </cell>
          <cell r="CL165">
            <v>0</v>
          </cell>
        </row>
        <row r="165">
          <cell r="DA165">
            <v>0</v>
          </cell>
          <cell r="DB165">
            <v>0</v>
          </cell>
          <cell r="DC165">
            <v>0</v>
          </cell>
          <cell r="DD165">
            <v>0</v>
          </cell>
          <cell r="DE165">
            <v>0</v>
          </cell>
          <cell r="DF165">
            <v>0</v>
          </cell>
          <cell r="DG165">
            <v>0</v>
          </cell>
          <cell r="DH165">
            <v>0</v>
          </cell>
          <cell r="DI165">
            <v>0</v>
          </cell>
          <cell r="DJ165">
            <v>0</v>
          </cell>
          <cell r="DK165">
            <v>0</v>
          </cell>
          <cell r="DL165">
            <v>0</v>
          </cell>
        </row>
        <row r="166">
          <cell r="CA166">
            <v>0</v>
          </cell>
          <cell r="CB166">
            <v>0</v>
          </cell>
          <cell r="CC166">
            <v>0</v>
          </cell>
          <cell r="CD166">
            <v>0</v>
          </cell>
          <cell r="CE166">
            <v>0</v>
          </cell>
          <cell r="CF166">
            <v>0</v>
          </cell>
          <cell r="CG166">
            <v>0</v>
          </cell>
          <cell r="CH166">
            <v>0</v>
          </cell>
          <cell r="CI166">
            <v>0</v>
          </cell>
          <cell r="CJ166">
            <v>0</v>
          </cell>
          <cell r="CK166">
            <v>0</v>
          </cell>
          <cell r="CL166">
            <v>0</v>
          </cell>
        </row>
        <row r="166">
          <cell r="DA166">
            <v>0</v>
          </cell>
          <cell r="DB166">
            <v>0</v>
          </cell>
          <cell r="DC166">
            <v>0</v>
          </cell>
          <cell r="DD166">
            <v>0</v>
          </cell>
          <cell r="DE166">
            <v>0</v>
          </cell>
          <cell r="DF166">
            <v>0</v>
          </cell>
          <cell r="DG166">
            <v>0</v>
          </cell>
          <cell r="DH166">
            <v>0</v>
          </cell>
          <cell r="DI166">
            <v>0</v>
          </cell>
          <cell r="DJ166">
            <v>0</v>
          </cell>
          <cell r="DK166">
            <v>0</v>
          </cell>
          <cell r="DL166">
            <v>0</v>
          </cell>
        </row>
        <row r="167">
          <cell r="CA167">
            <v>0</v>
          </cell>
          <cell r="CB167">
            <v>0</v>
          </cell>
          <cell r="CC167">
            <v>0</v>
          </cell>
          <cell r="CD167">
            <v>0</v>
          </cell>
          <cell r="CE167">
            <v>0</v>
          </cell>
          <cell r="CF167">
            <v>0</v>
          </cell>
          <cell r="CG167">
            <v>0</v>
          </cell>
          <cell r="CH167">
            <v>0</v>
          </cell>
          <cell r="CI167">
            <v>0</v>
          </cell>
          <cell r="CJ167">
            <v>0</v>
          </cell>
          <cell r="CK167">
            <v>0</v>
          </cell>
          <cell r="CL167">
            <v>0</v>
          </cell>
        </row>
        <row r="167">
          <cell r="DA167">
            <v>0</v>
          </cell>
          <cell r="DB167">
            <v>0</v>
          </cell>
          <cell r="DC167">
            <v>0</v>
          </cell>
          <cell r="DD167">
            <v>0</v>
          </cell>
          <cell r="DE167">
            <v>0</v>
          </cell>
          <cell r="DF167">
            <v>0</v>
          </cell>
          <cell r="DG167">
            <v>0</v>
          </cell>
          <cell r="DH167">
            <v>0</v>
          </cell>
          <cell r="DI167">
            <v>0</v>
          </cell>
          <cell r="DJ167">
            <v>0</v>
          </cell>
          <cell r="DK167">
            <v>0</v>
          </cell>
          <cell r="DL167">
            <v>0</v>
          </cell>
        </row>
        <row r="168">
          <cell r="CA168">
            <v>0</v>
          </cell>
          <cell r="CB168">
            <v>0</v>
          </cell>
          <cell r="CC168">
            <v>0</v>
          </cell>
          <cell r="CD168">
            <v>0</v>
          </cell>
          <cell r="CE168">
            <v>0</v>
          </cell>
          <cell r="CF168">
            <v>0</v>
          </cell>
          <cell r="CG168">
            <v>0</v>
          </cell>
          <cell r="CH168">
            <v>0</v>
          </cell>
          <cell r="CI168">
            <v>0</v>
          </cell>
          <cell r="CJ168">
            <v>0</v>
          </cell>
          <cell r="CK168">
            <v>0</v>
          </cell>
          <cell r="CL168">
            <v>0</v>
          </cell>
        </row>
        <row r="168">
          <cell r="DA168">
            <v>0</v>
          </cell>
          <cell r="DB168">
            <v>0</v>
          </cell>
          <cell r="DC168">
            <v>0</v>
          </cell>
          <cell r="DD168">
            <v>0</v>
          </cell>
          <cell r="DE168">
            <v>0</v>
          </cell>
          <cell r="DF168">
            <v>0</v>
          </cell>
          <cell r="DG168">
            <v>0</v>
          </cell>
          <cell r="DH168">
            <v>0</v>
          </cell>
          <cell r="DI168">
            <v>0</v>
          </cell>
          <cell r="DJ168">
            <v>0</v>
          </cell>
          <cell r="DK168">
            <v>0</v>
          </cell>
          <cell r="DL168">
            <v>0</v>
          </cell>
        </row>
        <row r="169">
          <cell r="CA169">
            <v>0</v>
          </cell>
          <cell r="CB169">
            <v>0</v>
          </cell>
          <cell r="CC169">
            <v>0</v>
          </cell>
          <cell r="CD169">
            <v>0</v>
          </cell>
          <cell r="CE169">
            <v>0</v>
          </cell>
          <cell r="CF169">
            <v>0</v>
          </cell>
          <cell r="CG169">
            <v>0</v>
          </cell>
          <cell r="CH169">
            <v>0</v>
          </cell>
          <cell r="CI169">
            <v>0</v>
          </cell>
          <cell r="CJ169">
            <v>0</v>
          </cell>
          <cell r="CK169">
            <v>0</v>
          </cell>
          <cell r="CL169">
            <v>0</v>
          </cell>
        </row>
        <row r="169">
          <cell r="DA169">
            <v>0</v>
          </cell>
          <cell r="DB169">
            <v>0</v>
          </cell>
          <cell r="DC169">
            <v>0</v>
          </cell>
          <cell r="DD169">
            <v>0</v>
          </cell>
          <cell r="DE169">
            <v>0</v>
          </cell>
          <cell r="DF169">
            <v>0</v>
          </cell>
          <cell r="DG169">
            <v>0</v>
          </cell>
          <cell r="DH169">
            <v>0</v>
          </cell>
          <cell r="DI169">
            <v>0</v>
          </cell>
          <cell r="DJ169">
            <v>0</v>
          </cell>
          <cell r="DK169">
            <v>0</v>
          </cell>
          <cell r="DL169">
            <v>0</v>
          </cell>
        </row>
        <row r="170">
          <cell r="CA170">
            <v>0</v>
          </cell>
          <cell r="CB170">
            <v>0</v>
          </cell>
          <cell r="CC170">
            <v>0</v>
          </cell>
          <cell r="CD170">
            <v>0</v>
          </cell>
          <cell r="CE170">
            <v>0</v>
          </cell>
          <cell r="CF170">
            <v>0</v>
          </cell>
          <cell r="CG170">
            <v>0</v>
          </cell>
          <cell r="CH170">
            <v>0</v>
          </cell>
          <cell r="CI170">
            <v>0</v>
          </cell>
          <cell r="CJ170">
            <v>0</v>
          </cell>
          <cell r="CK170">
            <v>0</v>
          </cell>
          <cell r="CL170">
            <v>0</v>
          </cell>
        </row>
        <row r="170">
          <cell r="DA170">
            <v>0</v>
          </cell>
          <cell r="DB170">
            <v>0</v>
          </cell>
          <cell r="DC170">
            <v>0</v>
          </cell>
          <cell r="DD170">
            <v>0</v>
          </cell>
          <cell r="DE170">
            <v>0</v>
          </cell>
          <cell r="DF170">
            <v>0</v>
          </cell>
          <cell r="DG170">
            <v>0</v>
          </cell>
          <cell r="DH170">
            <v>0</v>
          </cell>
          <cell r="DI170">
            <v>0</v>
          </cell>
          <cell r="DJ170">
            <v>0</v>
          </cell>
          <cell r="DK170">
            <v>0</v>
          </cell>
          <cell r="DL170">
            <v>0</v>
          </cell>
        </row>
        <row r="171">
          <cell r="CA171">
            <v>0</v>
          </cell>
          <cell r="CB171">
            <v>0</v>
          </cell>
          <cell r="CC171">
            <v>0</v>
          </cell>
          <cell r="CD171">
            <v>0</v>
          </cell>
          <cell r="CE171">
            <v>0</v>
          </cell>
          <cell r="CF171">
            <v>0</v>
          </cell>
          <cell r="CG171">
            <v>0</v>
          </cell>
          <cell r="CH171">
            <v>0</v>
          </cell>
          <cell r="CI171">
            <v>0</v>
          </cell>
          <cell r="CJ171">
            <v>0</v>
          </cell>
          <cell r="CK171">
            <v>0</v>
          </cell>
          <cell r="CL171">
            <v>0</v>
          </cell>
        </row>
        <row r="171">
          <cell r="DA171">
            <v>0</v>
          </cell>
          <cell r="DB171">
            <v>0</v>
          </cell>
          <cell r="DC171">
            <v>0</v>
          </cell>
          <cell r="DD171">
            <v>0</v>
          </cell>
          <cell r="DE171">
            <v>0</v>
          </cell>
          <cell r="DF171">
            <v>0</v>
          </cell>
          <cell r="DG171">
            <v>0</v>
          </cell>
          <cell r="DH171">
            <v>0</v>
          </cell>
          <cell r="DI171">
            <v>0</v>
          </cell>
          <cell r="DJ171">
            <v>0</v>
          </cell>
          <cell r="DK171">
            <v>0</v>
          </cell>
          <cell r="DL171">
            <v>0</v>
          </cell>
        </row>
        <row r="172">
          <cell r="CA172">
            <v>0</v>
          </cell>
          <cell r="CB172">
            <v>0</v>
          </cell>
          <cell r="CC172">
            <v>0</v>
          </cell>
          <cell r="CD172">
            <v>0</v>
          </cell>
          <cell r="CE172">
            <v>0</v>
          </cell>
          <cell r="CF172">
            <v>0</v>
          </cell>
          <cell r="CG172">
            <v>0</v>
          </cell>
          <cell r="CH172">
            <v>0</v>
          </cell>
          <cell r="CI172">
            <v>0</v>
          </cell>
          <cell r="CJ172">
            <v>0</v>
          </cell>
          <cell r="CK172">
            <v>0</v>
          </cell>
          <cell r="CL172">
            <v>0</v>
          </cell>
        </row>
        <row r="172">
          <cell r="DA172">
            <v>0</v>
          </cell>
          <cell r="DB172">
            <v>0</v>
          </cell>
          <cell r="DC172">
            <v>0</v>
          </cell>
          <cell r="DD172">
            <v>0</v>
          </cell>
          <cell r="DE172">
            <v>0</v>
          </cell>
          <cell r="DF172">
            <v>0</v>
          </cell>
          <cell r="DG172">
            <v>0</v>
          </cell>
          <cell r="DH172">
            <v>0</v>
          </cell>
          <cell r="DI172">
            <v>0</v>
          </cell>
          <cell r="DJ172">
            <v>0</v>
          </cell>
          <cell r="DK172">
            <v>0</v>
          </cell>
          <cell r="DL172">
            <v>0</v>
          </cell>
        </row>
        <row r="173">
          <cell r="CA173">
            <v>0</v>
          </cell>
          <cell r="CB173">
            <v>0</v>
          </cell>
          <cell r="CC173">
            <v>0</v>
          </cell>
          <cell r="CD173">
            <v>0</v>
          </cell>
          <cell r="CE173">
            <v>0</v>
          </cell>
          <cell r="CF173">
            <v>0</v>
          </cell>
          <cell r="CG173">
            <v>0</v>
          </cell>
          <cell r="CH173">
            <v>0</v>
          </cell>
          <cell r="CI173">
            <v>0</v>
          </cell>
          <cell r="CJ173">
            <v>0</v>
          </cell>
          <cell r="CK173">
            <v>0</v>
          </cell>
          <cell r="CL173">
            <v>0</v>
          </cell>
        </row>
        <row r="173">
          <cell r="DA173">
            <v>0</v>
          </cell>
          <cell r="DB173">
            <v>0</v>
          </cell>
          <cell r="DC173">
            <v>0</v>
          </cell>
          <cell r="DD173">
            <v>0</v>
          </cell>
          <cell r="DE173">
            <v>0</v>
          </cell>
          <cell r="DF173">
            <v>0</v>
          </cell>
          <cell r="DG173">
            <v>0</v>
          </cell>
          <cell r="DH173">
            <v>0</v>
          </cell>
          <cell r="DI173">
            <v>0</v>
          </cell>
          <cell r="DJ173">
            <v>0</v>
          </cell>
          <cell r="DK173">
            <v>0</v>
          </cell>
          <cell r="DL173">
            <v>0</v>
          </cell>
        </row>
        <row r="174">
          <cell r="CA174">
            <v>0</v>
          </cell>
          <cell r="CB174">
            <v>0</v>
          </cell>
          <cell r="CC174">
            <v>0</v>
          </cell>
          <cell r="CD174">
            <v>0</v>
          </cell>
          <cell r="CE174">
            <v>0</v>
          </cell>
          <cell r="CF174">
            <v>0</v>
          </cell>
          <cell r="CG174">
            <v>0</v>
          </cell>
          <cell r="CH174">
            <v>0</v>
          </cell>
          <cell r="CI174">
            <v>0</v>
          </cell>
          <cell r="CJ174">
            <v>0</v>
          </cell>
          <cell r="CK174">
            <v>0</v>
          </cell>
          <cell r="CL174">
            <v>0</v>
          </cell>
        </row>
        <row r="174">
          <cell r="DA174">
            <v>0</v>
          </cell>
          <cell r="DB174">
            <v>0</v>
          </cell>
          <cell r="DC174">
            <v>0</v>
          </cell>
          <cell r="DD174">
            <v>0</v>
          </cell>
          <cell r="DE174">
            <v>0</v>
          </cell>
          <cell r="DF174">
            <v>0</v>
          </cell>
          <cell r="DG174">
            <v>0</v>
          </cell>
          <cell r="DH174">
            <v>0</v>
          </cell>
          <cell r="DI174">
            <v>0</v>
          </cell>
          <cell r="DJ174">
            <v>0</v>
          </cell>
          <cell r="DK174">
            <v>0</v>
          </cell>
          <cell r="DL174">
            <v>0</v>
          </cell>
        </row>
        <row r="175">
          <cell r="CA175">
            <v>0</v>
          </cell>
          <cell r="CB175">
            <v>0</v>
          </cell>
          <cell r="CC175">
            <v>0</v>
          </cell>
          <cell r="CD175">
            <v>0</v>
          </cell>
          <cell r="CE175">
            <v>0</v>
          </cell>
          <cell r="CF175">
            <v>0</v>
          </cell>
          <cell r="CG175">
            <v>0</v>
          </cell>
          <cell r="CH175">
            <v>0</v>
          </cell>
          <cell r="CI175">
            <v>0</v>
          </cell>
          <cell r="CJ175">
            <v>0</v>
          </cell>
          <cell r="CK175">
            <v>0</v>
          </cell>
          <cell r="CL175">
            <v>0</v>
          </cell>
        </row>
        <row r="175">
          <cell r="DA175">
            <v>0</v>
          </cell>
          <cell r="DB175">
            <v>0</v>
          </cell>
          <cell r="DC175">
            <v>0</v>
          </cell>
          <cell r="DD175">
            <v>0</v>
          </cell>
          <cell r="DE175">
            <v>0</v>
          </cell>
          <cell r="DF175">
            <v>0</v>
          </cell>
          <cell r="DG175">
            <v>0</v>
          </cell>
          <cell r="DH175">
            <v>0</v>
          </cell>
          <cell r="DI175">
            <v>0</v>
          </cell>
          <cell r="DJ175">
            <v>0</v>
          </cell>
          <cell r="DK175">
            <v>0</v>
          </cell>
          <cell r="DL175">
            <v>0</v>
          </cell>
        </row>
        <row r="176">
          <cell r="CA176">
            <v>0</v>
          </cell>
          <cell r="CB176">
            <v>0</v>
          </cell>
          <cell r="CC176">
            <v>0</v>
          </cell>
          <cell r="CD176">
            <v>0</v>
          </cell>
          <cell r="CE176">
            <v>0</v>
          </cell>
          <cell r="CF176">
            <v>0</v>
          </cell>
          <cell r="CG176">
            <v>0</v>
          </cell>
          <cell r="CH176">
            <v>0</v>
          </cell>
          <cell r="CI176">
            <v>0</v>
          </cell>
          <cell r="CJ176">
            <v>0</v>
          </cell>
          <cell r="CK176">
            <v>0</v>
          </cell>
          <cell r="CL176">
            <v>0</v>
          </cell>
        </row>
        <row r="176">
          <cell r="DA176">
            <v>0</v>
          </cell>
          <cell r="DB176">
            <v>0</v>
          </cell>
          <cell r="DC176">
            <v>0</v>
          </cell>
          <cell r="DD176">
            <v>0</v>
          </cell>
          <cell r="DE176">
            <v>0</v>
          </cell>
          <cell r="DF176">
            <v>0</v>
          </cell>
          <cell r="DG176">
            <v>0</v>
          </cell>
          <cell r="DH176">
            <v>0</v>
          </cell>
          <cell r="DI176">
            <v>0</v>
          </cell>
          <cell r="DJ176">
            <v>0</v>
          </cell>
          <cell r="DK176">
            <v>0</v>
          </cell>
          <cell r="DL176">
            <v>0</v>
          </cell>
        </row>
        <row r="177">
          <cell r="CA177">
            <v>0</v>
          </cell>
          <cell r="CB177">
            <v>0</v>
          </cell>
          <cell r="CC177">
            <v>0</v>
          </cell>
          <cell r="CD177">
            <v>0</v>
          </cell>
          <cell r="CE177">
            <v>0</v>
          </cell>
          <cell r="CF177">
            <v>0</v>
          </cell>
          <cell r="CG177">
            <v>0</v>
          </cell>
          <cell r="CH177">
            <v>0</v>
          </cell>
          <cell r="CI177">
            <v>0</v>
          </cell>
          <cell r="CJ177">
            <v>0</v>
          </cell>
          <cell r="CK177">
            <v>0</v>
          </cell>
          <cell r="CL177">
            <v>0</v>
          </cell>
        </row>
        <row r="177">
          <cell r="DA177">
            <v>0</v>
          </cell>
          <cell r="DB177">
            <v>0</v>
          </cell>
          <cell r="DC177">
            <v>0</v>
          </cell>
          <cell r="DD177">
            <v>0</v>
          </cell>
          <cell r="DE177">
            <v>0</v>
          </cell>
          <cell r="DF177">
            <v>0</v>
          </cell>
          <cell r="DG177">
            <v>0</v>
          </cell>
          <cell r="DH177">
            <v>0</v>
          </cell>
          <cell r="DI177">
            <v>0</v>
          </cell>
          <cell r="DJ177">
            <v>0</v>
          </cell>
          <cell r="DK177">
            <v>0</v>
          </cell>
          <cell r="DL177">
            <v>0</v>
          </cell>
        </row>
        <row r="178">
          <cell r="CA178">
            <v>0</v>
          </cell>
          <cell r="CB178">
            <v>0</v>
          </cell>
          <cell r="CC178">
            <v>0</v>
          </cell>
          <cell r="CD178">
            <v>0</v>
          </cell>
          <cell r="CE178">
            <v>0</v>
          </cell>
          <cell r="CF178">
            <v>0</v>
          </cell>
          <cell r="CG178">
            <v>0</v>
          </cell>
          <cell r="CH178">
            <v>0</v>
          </cell>
          <cell r="CI178">
            <v>0</v>
          </cell>
          <cell r="CJ178">
            <v>0</v>
          </cell>
          <cell r="CK178">
            <v>0</v>
          </cell>
          <cell r="CL178">
            <v>0</v>
          </cell>
        </row>
        <row r="178">
          <cell r="DA178">
            <v>0</v>
          </cell>
          <cell r="DB178">
            <v>0</v>
          </cell>
          <cell r="DC178">
            <v>0</v>
          </cell>
          <cell r="DD178">
            <v>0</v>
          </cell>
          <cell r="DE178">
            <v>0</v>
          </cell>
          <cell r="DF178">
            <v>0</v>
          </cell>
          <cell r="DG178">
            <v>0</v>
          </cell>
          <cell r="DH178">
            <v>0</v>
          </cell>
          <cell r="DI178">
            <v>0</v>
          </cell>
          <cell r="DJ178">
            <v>0</v>
          </cell>
          <cell r="DK178">
            <v>0</v>
          </cell>
          <cell r="DL178">
            <v>0</v>
          </cell>
        </row>
        <row r="179">
          <cell r="CA179">
            <v>0</v>
          </cell>
          <cell r="CB179">
            <v>0</v>
          </cell>
          <cell r="CC179">
            <v>0</v>
          </cell>
          <cell r="CD179">
            <v>0</v>
          </cell>
          <cell r="CE179">
            <v>0</v>
          </cell>
          <cell r="CF179">
            <v>0</v>
          </cell>
          <cell r="CG179">
            <v>0</v>
          </cell>
          <cell r="CH179">
            <v>0</v>
          </cell>
          <cell r="CI179">
            <v>0</v>
          </cell>
          <cell r="CJ179">
            <v>0</v>
          </cell>
          <cell r="CK179">
            <v>0</v>
          </cell>
          <cell r="CL179">
            <v>0</v>
          </cell>
        </row>
        <row r="179">
          <cell r="DA179">
            <v>0</v>
          </cell>
          <cell r="DB179">
            <v>0</v>
          </cell>
          <cell r="DC179">
            <v>0</v>
          </cell>
          <cell r="DD179">
            <v>0</v>
          </cell>
          <cell r="DE179">
            <v>0</v>
          </cell>
          <cell r="DF179">
            <v>0</v>
          </cell>
          <cell r="DG179">
            <v>0</v>
          </cell>
          <cell r="DH179">
            <v>0</v>
          </cell>
          <cell r="DI179">
            <v>0</v>
          </cell>
          <cell r="DJ179">
            <v>0</v>
          </cell>
          <cell r="DK179">
            <v>0</v>
          </cell>
          <cell r="DL179">
            <v>0</v>
          </cell>
        </row>
        <row r="180">
          <cell r="CA180">
            <v>0</v>
          </cell>
          <cell r="CB180">
            <v>0</v>
          </cell>
          <cell r="CC180">
            <v>0</v>
          </cell>
          <cell r="CD180">
            <v>0</v>
          </cell>
          <cell r="CE180">
            <v>0</v>
          </cell>
          <cell r="CF180">
            <v>0</v>
          </cell>
          <cell r="CG180">
            <v>0</v>
          </cell>
          <cell r="CH180">
            <v>0</v>
          </cell>
          <cell r="CI180">
            <v>0</v>
          </cell>
          <cell r="CJ180">
            <v>0</v>
          </cell>
          <cell r="CK180">
            <v>0</v>
          </cell>
          <cell r="CL180">
            <v>0</v>
          </cell>
        </row>
        <row r="180">
          <cell r="DA180">
            <v>0</v>
          </cell>
          <cell r="DB180">
            <v>0</v>
          </cell>
          <cell r="DC180">
            <v>0</v>
          </cell>
          <cell r="DD180">
            <v>0</v>
          </cell>
          <cell r="DE180">
            <v>0</v>
          </cell>
          <cell r="DF180">
            <v>0</v>
          </cell>
          <cell r="DG180">
            <v>0</v>
          </cell>
          <cell r="DH180">
            <v>0</v>
          </cell>
          <cell r="DI180">
            <v>0</v>
          </cell>
          <cell r="DJ180">
            <v>0</v>
          </cell>
          <cell r="DK180">
            <v>0</v>
          </cell>
          <cell r="DL180">
            <v>0</v>
          </cell>
        </row>
        <row r="181">
          <cell r="CA181">
            <v>0</v>
          </cell>
          <cell r="CB181">
            <v>0</v>
          </cell>
          <cell r="CC181">
            <v>0</v>
          </cell>
          <cell r="CD181">
            <v>0</v>
          </cell>
          <cell r="CE181">
            <v>0</v>
          </cell>
          <cell r="CF181">
            <v>0</v>
          </cell>
          <cell r="CG181">
            <v>0</v>
          </cell>
          <cell r="CH181">
            <v>0</v>
          </cell>
          <cell r="CI181">
            <v>0</v>
          </cell>
          <cell r="CJ181">
            <v>0</v>
          </cell>
          <cell r="CK181">
            <v>0</v>
          </cell>
          <cell r="CL181">
            <v>0</v>
          </cell>
        </row>
        <row r="181">
          <cell r="DA181">
            <v>0</v>
          </cell>
          <cell r="DB181">
            <v>0</v>
          </cell>
          <cell r="DC181">
            <v>0</v>
          </cell>
          <cell r="DD181">
            <v>0</v>
          </cell>
          <cell r="DE181">
            <v>0</v>
          </cell>
          <cell r="DF181">
            <v>0</v>
          </cell>
          <cell r="DG181">
            <v>0</v>
          </cell>
          <cell r="DH181">
            <v>0</v>
          </cell>
          <cell r="DI181">
            <v>0</v>
          </cell>
          <cell r="DJ181">
            <v>0</v>
          </cell>
          <cell r="DK181">
            <v>0</v>
          </cell>
          <cell r="DL181">
            <v>0</v>
          </cell>
        </row>
        <row r="182">
          <cell r="CA182">
            <v>0</v>
          </cell>
          <cell r="CB182">
            <v>0</v>
          </cell>
          <cell r="CC182">
            <v>0</v>
          </cell>
          <cell r="CD182">
            <v>0</v>
          </cell>
          <cell r="CE182">
            <v>0</v>
          </cell>
          <cell r="CF182">
            <v>0</v>
          </cell>
          <cell r="CG182">
            <v>0</v>
          </cell>
          <cell r="CH182">
            <v>0</v>
          </cell>
          <cell r="CI182">
            <v>0</v>
          </cell>
          <cell r="CJ182">
            <v>0</v>
          </cell>
          <cell r="CK182">
            <v>0</v>
          </cell>
          <cell r="CL182">
            <v>0</v>
          </cell>
        </row>
        <row r="182">
          <cell r="DA182">
            <v>0</v>
          </cell>
          <cell r="DB182">
            <v>0</v>
          </cell>
          <cell r="DC182">
            <v>0</v>
          </cell>
          <cell r="DD182">
            <v>0</v>
          </cell>
          <cell r="DE182">
            <v>0</v>
          </cell>
          <cell r="DF182">
            <v>0</v>
          </cell>
          <cell r="DG182">
            <v>0</v>
          </cell>
          <cell r="DH182">
            <v>0</v>
          </cell>
          <cell r="DI182">
            <v>0</v>
          </cell>
          <cell r="DJ182">
            <v>0</v>
          </cell>
          <cell r="DK182">
            <v>0</v>
          </cell>
          <cell r="DL182">
            <v>0</v>
          </cell>
        </row>
        <row r="183">
          <cell r="CA183">
            <v>0</v>
          </cell>
          <cell r="CB183">
            <v>0</v>
          </cell>
          <cell r="CC183">
            <v>0</v>
          </cell>
          <cell r="CD183">
            <v>0</v>
          </cell>
          <cell r="CE183">
            <v>0</v>
          </cell>
          <cell r="CF183">
            <v>0</v>
          </cell>
          <cell r="CG183">
            <v>0</v>
          </cell>
          <cell r="CH183">
            <v>0</v>
          </cell>
          <cell r="CI183">
            <v>0</v>
          </cell>
          <cell r="CJ183">
            <v>0</v>
          </cell>
          <cell r="CK183">
            <v>0</v>
          </cell>
          <cell r="CL183">
            <v>0</v>
          </cell>
        </row>
        <row r="183">
          <cell r="DA183">
            <v>0</v>
          </cell>
          <cell r="DB183">
            <v>0</v>
          </cell>
          <cell r="DC183">
            <v>0</v>
          </cell>
          <cell r="DD183">
            <v>0</v>
          </cell>
          <cell r="DE183">
            <v>0</v>
          </cell>
          <cell r="DF183">
            <v>0</v>
          </cell>
          <cell r="DG183">
            <v>0</v>
          </cell>
          <cell r="DH183">
            <v>0</v>
          </cell>
          <cell r="DI183">
            <v>0</v>
          </cell>
          <cell r="DJ183">
            <v>0</v>
          </cell>
          <cell r="DK183">
            <v>0</v>
          </cell>
          <cell r="DL183">
            <v>0</v>
          </cell>
        </row>
        <row r="184">
          <cell r="CA184">
            <v>0</v>
          </cell>
          <cell r="CB184">
            <v>0</v>
          </cell>
          <cell r="CC184">
            <v>0</v>
          </cell>
          <cell r="CD184">
            <v>0</v>
          </cell>
          <cell r="CE184">
            <v>0</v>
          </cell>
          <cell r="CF184">
            <v>0</v>
          </cell>
          <cell r="CG184">
            <v>0</v>
          </cell>
          <cell r="CH184">
            <v>0</v>
          </cell>
          <cell r="CI184">
            <v>0</v>
          </cell>
          <cell r="CJ184">
            <v>0</v>
          </cell>
          <cell r="CK184">
            <v>0</v>
          </cell>
          <cell r="CL184">
            <v>0</v>
          </cell>
        </row>
        <row r="184">
          <cell r="DA184">
            <v>0</v>
          </cell>
          <cell r="DB184">
            <v>0</v>
          </cell>
          <cell r="DC184">
            <v>0</v>
          </cell>
          <cell r="DD184">
            <v>0</v>
          </cell>
          <cell r="DE184">
            <v>0</v>
          </cell>
          <cell r="DF184">
            <v>0</v>
          </cell>
          <cell r="DG184">
            <v>0</v>
          </cell>
          <cell r="DH184">
            <v>0</v>
          </cell>
          <cell r="DI184">
            <v>0</v>
          </cell>
          <cell r="DJ184">
            <v>0</v>
          </cell>
          <cell r="DK184">
            <v>0</v>
          </cell>
          <cell r="DL184">
            <v>0</v>
          </cell>
        </row>
        <row r="185">
          <cell r="CA185">
            <v>0</v>
          </cell>
          <cell r="CB185">
            <v>0</v>
          </cell>
          <cell r="CC185">
            <v>0</v>
          </cell>
          <cell r="CD185">
            <v>0</v>
          </cell>
          <cell r="CE185">
            <v>0</v>
          </cell>
          <cell r="CF185">
            <v>0</v>
          </cell>
          <cell r="CG185">
            <v>0</v>
          </cell>
          <cell r="CH185">
            <v>0</v>
          </cell>
          <cell r="CI185">
            <v>0</v>
          </cell>
          <cell r="CJ185">
            <v>0</v>
          </cell>
          <cell r="CK185">
            <v>0</v>
          </cell>
          <cell r="CL185">
            <v>0</v>
          </cell>
        </row>
        <row r="185">
          <cell r="DA185">
            <v>0</v>
          </cell>
          <cell r="DB185">
            <v>0</v>
          </cell>
          <cell r="DC185">
            <v>0</v>
          </cell>
          <cell r="DD185">
            <v>0</v>
          </cell>
          <cell r="DE185">
            <v>0</v>
          </cell>
          <cell r="DF185">
            <v>0</v>
          </cell>
          <cell r="DG185">
            <v>0</v>
          </cell>
          <cell r="DH185">
            <v>0</v>
          </cell>
          <cell r="DI185">
            <v>0</v>
          </cell>
          <cell r="DJ185">
            <v>0</v>
          </cell>
          <cell r="DK185">
            <v>0</v>
          </cell>
          <cell r="DL185">
            <v>0</v>
          </cell>
        </row>
        <row r="186">
          <cell r="CA186">
            <v>0</v>
          </cell>
          <cell r="CB186">
            <v>0</v>
          </cell>
          <cell r="CC186">
            <v>0</v>
          </cell>
          <cell r="CD186">
            <v>0</v>
          </cell>
          <cell r="CE186">
            <v>0</v>
          </cell>
          <cell r="CF186">
            <v>0</v>
          </cell>
          <cell r="CG186">
            <v>0</v>
          </cell>
          <cell r="CH186">
            <v>0</v>
          </cell>
          <cell r="CI186">
            <v>0</v>
          </cell>
          <cell r="CJ186">
            <v>0</v>
          </cell>
          <cell r="CK186">
            <v>0</v>
          </cell>
          <cell r="CL186">
            <v>0</v>
          </cell>
        </row>
        <row r="186">
          <cell r="DA186">
            <v>0</v>
          </cell>
          <cell r="DB186">
            <v>0</v>
          </cell>
          <cell r="DC186">
            <v>0</v>
          </cell>
          <cell r="DD186">
            <v>0</v>
          </cell>
          <cell r="DE186">
            <v>0</v>
          </cell>
          <cell r="DF186">
            <v>0</v>
          </cell>
          <cell r="DG186">
            <v>0</v>
          </cell>
          <cell r="DH186">
            <v>0</v>
          </cell>
          <cell r="DI186">
            <v>0</v>
          </cell>
          <cell r="DJ186">
            <v>0</v>
          </cell>
          <cell r="DK186">
            <v>0</v>
          </cell>
          <cell r="DL186">
            <v>0</v>
          </cell>
        </row>
        <row r="187">
          <cell r="CA187">
            <v>0</v>
          </cell>
          <cell r="CB187">
            <v>0</v>
          </cell>
          <cell r="CC187">
            <v>0</v>
          </cell>
          <cell r="CD187">
            <v>0</v>
          </cell>
          <cell r="CE187">
            <v>0</v>
          </cell>
          <cell r="CF187">
            <v>0</v>
          </cell>
          <cell r="CG187">
            <v>0</v>
          </cell>
          <cell r="CH187">
            <v>0</v>
          </cell>
          <cell r="CI187">
            <v>0</v>
          </cell>
          <cell r="CJ187">
            <v>0</v>
          </cell>
          <cell r="CK187">
            <v>0</v>
          </cell>
          <cell r="CL187">
            <v>0</v>
          </cell>
        </row>
        <row r="187">
          <cell r="DA187">
            <v>0</v>
          </cell>
          <cell r="DB187">
            <v>0</v>
          </cell>
          <cell r="DC187">
            <v>0</v>
          </cell>
          <cell r="DD187">
            <v>0</v>
          </cell>
          <cell r="DE187">
            <v>0</v>
          </cell>
          <cell r="DF187">
            <v>0</v>
          </cell>
          <cell r="DG187">
            <v>0</v>
          </cell>
          <cell r="DH187">
            <v>0</v>
          </cell>
          <cell r="DI187">
            <v>0</v>
          </cell>
          <cell r="DJ187">
            <v>0</v>
          </cell>
          <cell r="DK187">
            <v>0</v>
          </cell>
          <cell r="DL187">
            <v>0</v>
          </cell>
        </row>
        <row r="188">
          <cell r="CA188">
            <v>0</v>
          </cell>
          <cell r="CB188">
            <v>0</v>
          </cell>
          <cell r="CC188">
            <v>0</v>
          </cell>
          <cell r="CD188">
            <v>0</v>
          </cell>
          <cell r="CE188">
            <v>0</v>
          </cell>
          <cell r="CF188">
            <v>0</v>
          </cell>
          <cell r="CG188">
            <v>0</v>
          </cell>
          <cell r="CH188">
            <v>0</v>
          </cell>
          <cell r="CI188">
            <v>0</v>
          </cell>
          <cell r="CJ188">
            <v>0</v>
          </cell>
          <cell r="CK188">
            <v>0</v>
          </cell>
          <cell r="CL188">
            <v>0</v>
          </cell>
        </row>
        <row r="188">
          <cell r="DA188">
            <v>0</v>
          </cell>
          <cell r="DB188">
            <v>0</v>
          </cell>
          <cell r="DC188">
            <v>0</v>
          </cell>
          <cell r="DD188">
            <v>0</v>
          </cell>
          <cell r="DE188">
            <v>0</v>
          </cell>
          <cell r="DF188">
            <v>0</v>
          </cell>
          <cell r="DG188">
            <v>0</v>
          </cell>
          <cell r="DH188">
            <v>0</v>
          </cell>
          <cell r="DI188">
            <v>0</v>
          </cell>
          <cell r="DJ188">
            <v>0</v>
          </cell>
          <cell r="DK188">
            <v>0</v>
          </cell>
          <cell r="DL188">
            <v>0</v>
          </cell>
        </row>
        <row r="189">
          <cell r="CA189">
            <v>0</v>
          </cell>
          <cell r="CB189">
            <v>0</v>
          </cell>
          <cell r="CC189">
            <v>0</v>
          </cell>
          <cell r="CD189">
            <v>0</v>
          </cell>
          <cell r="CE189">
            <v>0</v>
          </cell>
          <cell r="CF189">
            <v>0</v>
          </cell>
          <cell r="CG189">
            <v>0</v>
          </cell>
          <cell r="CH189">
            <v>0</v>
          </cell>
          <cell r="CI189">
            <v>0</v>
          </cell>
          <cell r="CJ189">
            <v>0</v>
          </cell>
          <cell r="CK189">
            <v>0</v>
          </cell>
          <cell r="CL189">
            <v>0</v>
          </cell>
        </row>
        <row r="189">
          <cell r="DA189">
            <v>0</v>
          </cell>
          <cell r="DB189">
            <v>0</v>
          </cell>
          <cell r="DC189">
            <v>0</v>
          </cell>
          <cell r="DD189">
            <v>0</v>
          </cell>
          <cell r="DE189">
            <v>0</v>
          </cell>
          <cell r="DF189">
            <v>0</v>
          </cell>
          <cell r="DG189">
            <v>0</v>
          </cell>
          <cell r="DH189">
            <v>0</v>
          </cell>
          <cell r="DI189">
            <v>0</v>
          </cell>
          <cell r="DJ189">
            <v>0</v>
          </cell>
          <cell r="DK189">
            <v>0</v>
          </cell>
          <cell r="DL189">
            <v>0</v>
          </cell>
        </row>
        <row r="190">
          <cell r="CA190">
            <v>0</v>
          </cell>
          <cell r="CB190">
            <v>0</v>
          </cell>
          <cell r="CC190">
            <v>0</v>
          </cell>
          <cell r="CD190">
            <v>0</v>
          </cell>
          <cell r="CE190">
            <v>0</v>
          </cell>
          <cell r="CF190">
            <v>0</v>
          </cell>
          <cell r="CG190">
            <v>0</v>
          </cell>
          <cell r="CH190">
            <v>0</v>
          </cell>
          <cell r="CI190">
            <v>0</v>
          </cell>
          <cell r="CJ190">
            <v>0</v>
          </cell>
          <cell r="CK190">
            <v>0</v>
          </cell>
          <cell r="CL190">
            <v>0</v>
          </cell>
        </row>
        <row r="190">
          <cell r="DA190">
            <v>0</v>
          </cell>
          <cell r="DB190">
            <v>0</v>
          </cell>
          <cell r="DC190">
            <v>0</v>
          </cell>
          <cell r="DD190">
            <v>0</v>
          </cell>
          <cell r="DE190">
            <v>0</v>
          </cell>
          <cell r="DF190">
            <v>0</v>
          </cell>
          <cell r="DG190">
            <v>0</v>
          </cell>
          <cell r="DH190">
            <v>0</v>
          </cell>
          <cell r="DI190">
            <v>0</v>
          </cell>
          <cell r="DJ190">
            <v>0</v>
          </cell>
          <cell r="DK190">
            <v>0</v>
          </cell>
          <cell r="DL190">
            <v>0</v>
          </cell>
        </row>
        <row r="191">
          <cell r="CA191">
            <v>0</v>
          </cell>
          <cell r="CB191">
            <v>0</v>
          </cell>
          <cell r="CC191">
            <v>0</v>
          </cell>
          <cell r="CD191">
            <v>0</v>
          </cell>
          <cell r="CE191">
            <v>0</v>
          </cell>
          <cell r="CF191">
            <v>0</v>
          </cell>
          <cell r="CG191">
            <v>0</v>
          </cell>
          <cell r="CH191">
            <v>0</v>
          </cell>
          <cell r="CI191">
            <v>0</v>
          </cell>
          <cell r="CJ191">
            <v>0</v>
          </cell>
          <cell r="CK191">
            <v>0</v>
          </cell>
          <cell r="CL191">
            <v>0</v>
          </cell>
        </row>
        <row r="191">
          <cell r="DA191">
            <v>0</v>
          </cell>
          <cell r="DB191">
            <v>0</v>
          </cell>
          <cell r="DC191">
            <v>0</v>
          </cell>
          <cell r="DD191">
            <v>0</v>
          </cell>
          <cell r="DE191">
            <v>0</v>
          </cell>
          <cell r="DF191">
            <v>0</v>
          </cell>
          <cell r="DG191">
            <v>0</v>
          </cell>
          <cell r="DH191">
            <v>0</v>
          </cell>
          <cell r="DI191">
            <v>0</v>
          </cell>
          <cell r="DJ191">
            <v>0</v>
          </cell>
          <cell r="DK191">
            <v>0</v>
          </cell>
          <cell r="DL191">
            <v>0</v>
          </cell>
        </row>
        <row r="192">
          <cell r="CA192">
            <v>0</v>
          </cell>
          <cell r="CB192">
            <v>0</v>
          </cell>
          <cell r="CC192">
            <v>0</v>
          </cell>
          <cell r="CD192">
            <v>0</v>
          </cell>
          <cell r="CE192">
            <v>0</v>
          </cell>
          <cell r="CF192">
            <v>0</v>
          </cell>
          <cell r="CG192">
            <v>0</v>
          </cell>
          <cell r="CH192">
            <v>0</v>
          </cell>
          <cell r="CI192">
            <v>0</v>
          </cell>
          <cell r="CJ192">
            <v>0</v>
          </cell>
          <cell r="CK192">
            <v>0</v>
          </cell>
          <cell r="CL192">
            <v>0</v>
          </cell>
        </row>
        <row r="192">
          <cell r="DA192">
            <v>0</v>
          </cell>
          <cell r="DB192">
            <v>0</v>
          </cell>
          <cell r="DC192">
            <v>0</v>
          </cell>
          <cell r="DD192">
            <v>0</v>
          </cell>
          <cell r="DE192">
            <v>0</v>
          </cell>
          <cell r="DF192">
            <v>0</v>
          </cell>
          <cell r="DG192">
            <v>0</v>
          </cell>
          <cell r="DH192">
            <v>0</v>
          </cell>
          <cell r="DI192">
            <v>0</v>
          </cell>
          <cell r="DJ192">
            <v>0</v>
          </cell>
          <cell r="DK192">
            <v>0</v>
          </cell>
          <cell r="DL192">
            <v>0</v>
          </cell>
        </row>
        <row r="193">
          <cell r="CA193">
            <v>0</v>
          </cell>
          <cell r="CB193">
            <v>0</v>
          </cell>
          <cell r="CC193">
            <v>0</v>
          </cell>
          <cell r="CD193">
            <v>0</v>
          </cell>
          <cell r="CE193">
            <v>0</v>
          </cell>
          <cell r="CF193">
            <v>0</v>
          </cell>
          <cell r="CG193">
            <v>0</v>
          </cell>
          <cell r="CH193">
            <v>0</v>
          </cell>
          <cell r="CI193">
            <v>0</v>
          </cell>
          <cell r="CJ193">
            <v>0</v>
          </cell>
          <cell r="CK193">
            <v>0</v>
          </cell>
          <cell r="CL193">
            <v>0</v>
          </cell>
        </row>
        <row r="193">
          <cell r="DA193">
            <v>0</v>
          </cell>
          <cell r="DB193">
            <v>0</v>
          </cell>
          <cell r="DC193">
            <v>0</v>
          </cell>
          <cell r="DD193">
            <v>0</v>
          </cell>
          <cell r="DE193">
            <v>0</v>
          </cell>
          <cell r="DF193">
            <v>0</v>
          </cell>
          <cell r="DG193">
            <v>0</v>
          </cell>
          <cell r="DH193">
            <v>0</v>
          </cell>
          <cell r="DI193">
            <v>0</v>
          </cell>
          <cell r="DJ193">
            <v>0</v>
          </cell>
          <cell r="DK193">
            <v>0</v>
          </cell>
          <cell r="DL193">
            <v>0</v>
          </cell>
        </row>
        <row r="194">
          <cell r="CA194">
            <v>0</v>
          </cell>
          <cell r="CB194">
            <v>0</v>
          </cell>
          <cell r="CC194">
            <v>0</v>
          </cell>
          <cell r="CD194">
            <v>0</v>
          </cell>
          <cell r="CE194">
            <v>0</v>
          </cell>
          <cell r="CF194">
            <v>0</v>
          </cell>
          <cell r="CG194">
            <v>0</v>
          </cell>
          <cell r="CH194">
            <v>0</v>
          </cell>
          <cell r="CI194">
            <v>0</v>
          </cell>
          <cell r="CJ194">
            <v>0</v>
          </cell>
          <cell r="CK194">
            <v>0</v>
          </cell>
          <cell r="CL194">
            <v>0</v>
          </cell>
        </row>
        <row r="194">
          <cell r="DA194">
            <v>0</v>
          </cell>
          <cell r="DB194">
            <v>0</v>
          </cell>
          <cell r="DC194">
            <v>0</v>
          </cell>
          <cell r="DD194">
            <v>0</v>
          </cell>
          <cell r="DE194">
            <v>0</v>
          </cell>
          <cell r="DF194">
            <v>0</v>
          </cell>
          <cell r="DG194">
            <v>0</v>
          </cell>
          <cell r="DH194">
            <v>0</v>
          </cell>
          <cell r="DI194">
            <v>0</v>
          </cell>
          <cell r="DJ194">
            <v>0</v>
          </cell>
          <cell r="DK194">
            <v>0</v>
          </cell>
          <cell r="DL194">
            <v>0</v>
          </cell>
        </row>
        <row r="195">
          <cell r="CA195">
            <v>0</v>
          </cell>
          <cell r="CB195">
            <v>0</v>
          </cell>
          <cell r="CC195">
            <v>0</v>
          </cell>
          <cell r="CD195">
            <v>0</v>
          </cell>
          <cell r="CE195">
            <v>0</v>
          </cell>
          <cell r="CF195">
            <v>0</v>
          </cell>
          <cell r="CG195">
            <v>0</v>
          </cell>
          <cell r="CH195">
            <v>0</v>
          </cell>
          <cell r="CI195">
            <v>0</v>
          </cell>
          <cell r="CJ195">
            <v>0</v>
          </cell>
          <cell r="CK195">
            <v>0</v>
          </cell>
          <cell r="CL195">
            <v>0</v>
          </cell>
        </row>
        <row r="195">
          <cell r="DA195">
            <v>0</v>
          </cell>
          <cell r="DB195">
            <v>0</v>
          </cell>
          <cell r="DC195">
            <v>0</v>
          </cell>
          <cell r="DD195">
            <v>0</v>
          </cell>
          <cell r="DE195">
            <v>0</v>
          </cell>
          <cell r="DF195">
            <v>0</v>
          </cell>
          <cell r="DG195">
            <v>0</v>
          </cell>
          <cell r="DH195">
            <v>0</v>
          </cell>
          <cell r="DI195">
            <v>0</v>
          </cell>
          <cell r="DJ195">
            <v>0</v>
          </cell>
          <cell r="DK195">
            <v>0</v>
          </cell>
          <cell r="DL195">
            <v>0</v>
          </cell>
        </row>
        <row r="196">
          <cell r="CA196">
            <v>0</v>
          </cell>
          <cell r="CB196">
            <v>0</v>
          </cell>
          <cell r="CC196">
            <v>0</v>
          </cell>
          <cell r="CD196">
            <v>0</v>
          </cell>
          <cell r="CE196">
            <v>0</v>
          </cell>
          <cell r="CF196">
            <v>0</v>
          </cell>
          <cell r="CG196">
            <v>0</v>
          </cell>
          <cell r="CH196">
            <v>0</v>
          </cell>
          <cell r="CI196">
            <v>0</v>
          </cell>
          <cell r="CJ196">
            <v>0</v>
          </cell>
          <cell r="CK196">
            <v>0</v>
          </cell>
          <cell r="CL196">
            <v>0</v>
          </cell>
        </row>
        <row r="196">
          <cell r="DA196">
            <v>0</v>
          </cell>
          <cell r="DB196">
            <v>0</v>
          </cell>
          <cell r="DC196">
            <v>0</v>
          </cell>
          <cell r="DD196">
            <v>0</v>
          </cell>
          <cell r="DE196">
            <v>0</v>
          </cell>
          <cell r="DF196">
            <v>0</v>
          </cell>
          <cell r="DG196">
            <v>0</v>
          </cell>
          <cell r="DH196">
            <v>0</v>
          </cell>
          <cell r="DI196">
            <v>0</v>
          </cell>
          <cell r="DJ196">
            <v>0</v>
          </cell>
          <cell r="DK196">
            <v>0</v>
          </cell>
          <cell r="DL196">
            <v>0</v>
          </cell>
        </row>
        <row r="197">
          <cell r="CA197">
            <v>0</v>
          </cell>
          <cell r="CB197">
            <v>0</v>
          </cell>
          <cell r="CC197">
            <v>0</v>
          </cell>
          <cell r="CD197">
            <v>0</v>
          </cell>
          <cell r="CE197">
            <v>0</v>
          </cell>
          <cell r="CF197">
            <v>0</v>
          </cell>
          <cell r="CG197">
            <v>0</v>
          </cell>
          <cell r="CH197">
            <v>0</v>
          </cell>
          <cell r="CI197">
            <v>0</v>
          </cell>
          <cell r="CJ197">
            <v>0</v>
          </cell>
          <cell r="CK197">
            <v>0</v>
          </cell>
          <cell r="CL197">
            <v>0</v>
          </cell>
        </row>
        <row r="197">
          <cell r="DA197">
            <v>0</v>
          </cell>
          <cell r="DB197">
            <v>0</v>
          </cell>
          <cell r="DC197">
            <v>0</v>
          </cell>
          <cell r="DD197">
            <v>0</v>
          </cell>
          <cell r="DE197">
            <v>0</v>
          </cell>
          <cell r="DF197">
            <v>0</v>
          </cell>
          <cell r="DG197">
            <v>0</v>
          </cell>
          <cell r="DH197">
            <v>0</v>
          </cell>
          <cell r="DI197">
            <v>0</v>
          </cell>
          <cell r="DJ197">
            <v>0</v>
          </cell>
          <cell r="DK197">
            <v>0</v>
          </cell>
          <cell r="DL197">
            <v>0</v>
          </cell>
        </row>
        <row r="198">
          <cell r="CA198">
            <v>0</v>
          </cell>
          <cell r="CB198">
            <v>0</v>
          </cell>
          <cell r="CC198">
            <v>0</v>
          </cell>
          <cell r="CD198">
            <v>0</v>
          </cell>
          <cell r="CE198">
            <v>0</v>
          </cell>
          <cell r="CF198">
            <v>0</v>
          </cell>
          <cell r="CG198">
            <v>0</v>
          </cell>
          <cell r="CH198">
            <v>0</v>
          </cell>
          <cell r="CI198">
            <v>0</v>
          </cell>
          <cell r="CJ198">
            <v>0</v>
          </cell>
          <cell r="CK198">
            <v>0</v>
          </cell>
          <cell r="CL198">
            <v>0</v>
          </cell>
        </row>
        <row r="198">
          <cell r="DA198">
            <v>0</v>
          </cell>
          <cell r="DB198">
            <v>0</v>
          </cell>
          <cell r="DC198">
            <v>0</v>
          </cell>
          <cell r="DD198">
            <v>0</v>
          </cell>
          <cell r="DE198">
            <v>0</v>
          </cell>
          <cell r="DF198">
            <v>0</v>
          </cell>
          <cell r="DG198">
            <v>0</v>
          </cell>
          <cell r="DH198">
            <v>0</v>
          </cell>
          <cell r="DI198">
            <v>0</v>
          </cell>
          <cell r="DJ198">
            <v>0</v>
          </cell>
          <cell r="DK198">
            <v>0</v>
          </cell>
          <cell r="DL198">
            <v>0</v>
          </cell>
        </row>
        <row r="199">
          <cell r="CA199">
            <v>0</v>
          </cell>
          <cell r="CB199">
            <v>0</v>
          </cell>
          <cell r="CC199">
            <v>0</v>
          </cell>
          <cell r="CD199">
            <v>0</v>
          </cell>
          <cell r="CE199">
            <v>0</v>
          </cell>
          <cell r="CF199">
            <v>0</v>
          </cell>
          <cell r="CG199">
            <v>0</v>
          </cell>
          <cell r="CH199">
            <v>0</v>
          </cell>
          <cell r="CI199">
            <v>0</v>
          </cell>
          <cell r="CJ199">
            <v>0</v>
          </cell>
          <cell r="CK199">
            <v>0</v>
          </cell>
          <cell r="CL199">
            <v>0</v>
          </cell>
        </row>
        <row r="199">
          <cell r="DA199">
            <v>0</v>
          </cell>
          <cell r="DB199">
            <v>0</v>
          </cell>
          <cell r="DC199">
            <v>0</v>
          </cell>
          <cell r="DD199">
            <v>0</v>
          </cell>
          <cell r="DE199">
            <v>0</v>
          </cell>
          <cell r="DF199">
            <v>0</v>
          </cell>
          <cell r="DG199">
            <v>0</v>
          </cell>
          <cell r="DH199">
            <v>0</v>
          </cell>
          <cell r="DI199">
            <v>0</v>
          </cell>
          <cell r="DJ199">
            <v>0</v>
          </cell>
          <cell r="DK199">
            <v>0</v>
          </cell>
          <cell r="DL199">
            <v>0</v>
          </cell>
        </row>
        <row r="200">
          <cell r="CA200">
            <v>0</v>
          </cell>
          <cell r="CB200">
            <v>0</v>
          </cell>
          <cell r="CC200">
            <v>0</v>
          </cell>
          <cell r="CD200">
            <v>0</v>
          </cell>
          <cell r="CE200">
            <v>0</v>
          </cell>
          <cell r="CF200">
            <v>0</v>
          </cell>
          <cell r="CG200">
            <v>0</v>
          </cell>
          <cell r="CH200">
            <v>0</v>
          </cell>
          <cell r="CI200">
            <v>0</v>
          </cell>
          <cell r="CJ200">
            <v>0</v>
          </cell>
          <cell r="CK200">
            <v>0</v>
          </cell>
          <cell r="CL200">
            <v>0</v>
          </cell>
        </row>
        <row r="200">
          <cell r="DA200">
            <v>0</v>
          </cell>
          <cell r="DB200">
            <v>0</v>
          </cell>
          <cell r="DC200">
            <v>0</v>
          </cell>
          <cell r="DD200">
            <v>0</v>
          </cell>
          <cell r="DE200">
            <v>0</v>
          </cell>
          <cell r="DF200">
            <v>0</v>
          </cell>
          <cell r="DG200">
            <v>0</v>
          </cell>
          <cell r="DH200">
            <v>0</v>
          </cell>
          <cell r="DI200">
            <v>0</v>
          </cell>
          <cell r="DJ200">
            <v>0</v>
          </cell>
          <cell r="DK200">
            <v>0</v>
          </cell>
          <cell r="DL200">
            <v>0</v>
          </cell>
        </row>
        <row r="201">
          <cell r="CA201">
            <v>0</v>
          </cell>
          <cell r="CB201">
            <v>0</v>
          </cell>
          <cell r="CC201">
            <v>0</v>
          </cell>
          <cell r="CD201">
            <v>0</v>
          </cell>
          <cell r="CE201">
            <v>0</v>
          </cell>
          <cell r="CF201">
            <v>0</v>
          </cell>
          <cell r="CG201">
            <v>0</v>
          </cell>
          <cell r="CH201">
            <v>0</v>
          </cell>
          <cell r="CI201">
            <v>0</v>
          </cell>
          <cell r="CJ201">
            <v>0</v>
          </cell>
          <cell r="CK201">
            <v>0</v>
          </cell>
          <cell r="CL201">
            <v>0</v>
          </cell>
        </row>
        <row r="201">
          <cell r="DA201">
            <v>0</v>
          </cell>
          <cell r="DB201">
            <v>0</v>
          </cell>
          <cell r="DC201">
            <v>0</v>
          </cell>
          <cell r="DD201">
            <v>0</v>
          </cell>
          <cell r="DE201">
            <v>0</v>
          </cell>
          <cell r="DF201">
            <v>0</v>
          </cell>
          <cell r="DG201">
            <v>0</v>
          </cell>
          <cell r="DH201">
            <v>0</v>
          </cell>
          <cell r="DI201">
            <v>0</v>
          </cell>
          <cell r="DJ201">
            <v>0</v>
          </cell>
          <cell r="DK201">
            <v>0</v>
          </cell>
          <cell r="DL201">
            <v>0</v>
          </cell>
        </row>
        <row r="202">
          <cell r="CA202">
            <v>0</v>
          </cell>
          <cell r="CB202">
            <v>0</v>
          </cell>
          <cell r="CC202">
            <v>0</v>
          </cell>
          <cell r="CD202">
            <v>0</v>
          </cell>
          <cell r="CE202">
            <v>0</v>
          </cell>
          <cell r="CF202">
            <v>0</v>
          </cell>
          <cell r="CG202">
            <v>0</v>
          </cell>
          <cell r="CH202">
            <v>0</v>
          </cell>
          <cell r="CI202">
            <v>0</v>
          </cell>
          <cell r="CJ202">
            <v>0</v>
          </cell>
          <cell r="CK202">
            <v>0</v>
          </cell>
          <cell r="CL202">
            <v>0</v>
          </cell>
        </row>
        <row r="202">
          <cell r="DA202">
            <v>0</v>
          </cell>
          <cell r="DB202">
            <v>0</v>
          </cell>
          <cell r="DC202">
            <v>0</v>
          </cell>
          <cell r="DD202">
            <v>0</v>
          </cell>
          <cell r="DE202">
            <v>0</v>
          </cell>
          <cell r="DF202">
            <v>0</v>
          </cell>
          <cell r="DG202">
            <v>0</v>
          </cell>
          <cell r="DH202">
            <v>0</v>
          </cell>
          <cell r="DI202">
            <v>0</v>
          </cell>
          <cell r="DJ202">
            <v>0</v>
          </cell>
          <cell r="DK202">
            <v>0</v>
          </cell>
          <cell r="DL202">
            <v>0</v>
          </cell>
        </row>
        <row r="203">
          <cell r="CA203">
            <v>0</v>
          </cell>
          <cell r="CB203">
            <v>0</v>
          </cell>
          <cell r="CC203">
            <v>0</v>
          </cell>
          <cell r="CD203">
            <v>0</v>
          </cell>
          <cell r="CE203">
            <v>0</v>
          </cell>
          <cell r="CF203">
            <v>0</v>
          </cell>
          <cell r="CG203">
            <v>0</v>
          </cell>
          <cell r="CH203">
            <v>0</v>
          </cell>
          <cell r="CI203">
            <v>0</v>
          </cell>
          <cell r="CJ203">
            <v>0</v>
          </cell>
          <cell r="CK203">
            <v>0</v>
          </cell>
          <cell r="CL203">
            <v>0</v>
          </cell>
        </row>
        <row r="203">
          <cell r="DA203">
            <v>0</v>
          </cell>
          <cell r="DB203">
            <v>0</v>
          </cell>
          <cell r="DC203">
            <v>0</v>
          </cell>
          <cell r="DD203">
            <v>0</v>
          </cell>
          <cell r="DE203">
            <v>0</v>
          </cell>
          <cell r="DF203">
            <v>0</v>
          </cell>
          <cell r="DG203">
            <v>0</v>
          </cell>
          <cell r="DH203">
            <v>0</v>
          </cell>
          <cell r="DI203">
            <v>0</v>
          </cell>
          <cell r="DJ203">
            <v>0</v>
          </cell>
          <cell r="DK203">
            <v>0</v>
          </cell>
          <cell r="DL203">
            <v>0</v>
          </cell>
        </row>
        <row r="204">
          <cell r="CA204">
            <v>0</v>
          </cell>
          <cell r="CB204">
            <v>0</v>
          </cell>
          <cell r="CC204">
            <v>0</v>
          </cell>
          <cell r="CD204">
            <v>0</v>
          </cell>
          <cell r="CE204">
            <v>0</v>
          </cell>
          <cell r="CF204">
            <v>0</v>
          </cell>
          <cell r="CG204">
            <v>0</v>
          </cell>
          <cell r="CH204">
            <v>0</v>
          </cell>
          <cell r="CI204">
            <v>0</v>
          </cell>
          <cell r="CJ204">
            <v>0</v>
          </cell>
          <cell r="CK204">
            <v>0</v>
          </cell>
          <cell r="CL204">
            <v>0</v>
          </cell>
        </row>
        <row r="204">
          <cell r="DA204">
            <v>0</v>
          </cell>
          <cell r="DB204">
            <v>0</v>
          </cell>
          <cell r="DC204">
            <v>0</v>
          </cell>
          <cell r="DD204">
            <v>0</v>
          </cell>
          <cell r="DE204">
            <v>0</v>
          </cell>
          <cell r="DF204">
            <v>0</v>
          </cell>
          <cell r="DG204">
            <v>0</v>
          </cell>
          <cell r="DH204">
            <v>0</v>
          </cell>
          <cell r="DI204">
            <v>0</v>
          </cell>
          <cell r="DJ204">
            <v>0</v>
          </cell>
          <cell r="DK204">
            <v>0</v>
          </cell>
          <cell r="DL204">
            <v>0</v>
          </cell>
        </row>
        <row r="205">
          <cell r="CA205">
            <v>0</v>
          </cell>
          <cell r="CB205">
            <v>0</v>
          </cell>
          <cell r="CC205">
            <v>0</v>
          </cell>
          <cell r="CD205">
            <v>0</v>
          </cell>
          <cell r="CE205">
            <v>0</v>
          </cell>
          <cell r="CF205">
            <v>0</v>
          </cell>
          <cell r="CG205">
            <v>0</v>
          </cell>
          <cell r="CH205">
            <v>0</v>
          </cell>
          <cell r="CI205">
            <v>0</v>
          </cell>
          <cell r="CJ205">
            <v>0</v>
          </cell>
          <cell r="CK205">
            <v>0</v>
          </cell>
          <cell r="CL205">
            <v>0</v>
          </cell>
        </row>
        <row r="205">
          <cell r="DA205">
            <v>0</v>
          </cell>
          <cell r="DB205">
            <v>0</v>
          </cell>
          <cell r="DC205">
            <v>0</v>
          </cell>
          <cell r="DD205">
            <v>0</v>
          </cell>
          <cell r="DE205">
            <v>0</v>
          </cell>
          <cell r="DF205">
            <v>0</v>
          </cell>
          <cell r="DG205">
            <v>0</v>
          </cell>
          <cell r="DH205">
            <v>0</v>
          </cell>
          <cell r="DI205">
            <v>0</v>
          </cell>
          <cell r="DJ205">
            <v>0</v>
          </cell>
          <cell r="DK205">
            <v>0</v>
          </cell>
          <cell r="DL205">
            <v>0</v>
          </cell>
        </row>
        <row r="206">
          <cell r="CA206">
            <v>0</v>
          </cell>
          <cell r="CB206">
            <v>0</v>
          </cell>
          <cell r="CC206">
            <v>0</v>
          </cell>
          <cell r="CD206">
            <v>0</v>
          </cell>
          <cell r="CE206">
            <v>0</v>
          </cell>
          <cell r="CF206">
            <v>0</v>
          </cell>
          <cell r="CG206">
            <v>0</v>
          </cell>
          <cell r="CH206">
            <v>0</v>
          </cell>
          <cell r="CI206">
            <v>0</v>
          </cell>
          <cell r="CJ206">
            <v>0</v>
          </cell>
          <cell r="CK206">
            <v>0</v>
          </cell>
          <cell r="CL206">
            <v>0</v>
          </cell>
        </row>
        <row r="206">
          <cell r="DA206">
            <v>0</v>
          </cell>
          <cell r="DB206">
            <v>0</v>
          </cell>
          <cell r="DC206">
            <v>0</v>
          </cell>
          <cell r="DD206">
            <v>0</v>
          </cell>
          <cell r="DE206">
            <v>0</v>
          </cell>
          <cell r="DF206">
            <v>0</v>
          </cell>
          <cell r="DG206">
            <v>0</v>
          </cell>
          <cell r="DH206">
            <v>0</v>
          </cell>
          <cell r="DI206">
            <v>0</v>
          </cell>
          <cell r="DJ206">
            <v>0</v>
          </cell>
          <cell r="DK206">
            <v>0</v>
          </cell>
          <cell r="DL206">
            <v>0</v>
          </cell>
        </row>
        <row r="207">
          <cell r="CA207">
            <v>0</v>
          </cell>
          <cell r="CB207">
            <v>0</v>
          </cell>
          <cell r="CC207">
            <v>0</v>
          </cell>
          <cell r="CD207">
            <v>0</v>
          </cell>
          <cell r="CE207">
            <v>0</v>
          </cell>
          <cell r="CF207">
            <v>0</v>
          </cell>
          <cell r="CG207">
            <v>0</v>
          </cell>
          <cell r="CH207">
            <v>0</v>
          </cell>
          <cell r="CI207">
            <v>0</v>
          </cell>
          <cell r="CJ207">
            <v>0</v>
          </cell>
          <cell r="CK207">
            <v>0</v>
          </cell>
          <cell r="CL207">
            <v>0</v>
          </cell>
        </row>
        <row r="207">
          <cell r="DA207">
            <v>0</v>
          </cell>
          <cell r="DB207">
            <v>0</v>
          </cell>
          <cell r="DC207">
            <v>0</v>
          </cell>
          <cell r="DD207">
            <v>0</v>
          </cell>
          <cell r="DE207">
            <v>0</v>
          </cell>
          <cell r="DF207">
            <v>0</v>
          </cell>
          <cell r="DG207">
            <v>0</v>
          </cell>
          <cell r="DH207">
            <v>0</v>
          </cell>
          <cell r="DI207">
            <v>0</v>
          </cell>
          <cell r="DJ207">
            <v>0</v>
          </cell>
          <cell r="DK207">
            <v>0</v>
          </cell>
          <cell r="DL207">
            <v>0</v>
          </cell>
        </row>
        <row r="208">
          <cell r="CA208">
            <v>0</v>
          </cell>
          <cell r="CB208">
            <v>0</v>
          </cell>
          <cell r="CC208">
            <v>0</v>
          </cell>
          <cell r="CD208">
            <v>0</v>
          </cell>
          <cell r="CE208">
            <v>0</v>
          </cell>
          <cell r="CF208">
            <v>0</v>
          </cell>
          <cell r="CG208">
            <v>0</v>
          </cell>
          <cell r="CH208">
            <v>0</v>
          </cell>
          <cell r="CI208">
            <v>0</v>
          </cell>
          <cell r="CJ208">
            <v>0</v>
          </cell>
          <cell r="CK208">
            <v>0</v>
          </cell>
          <cell r="CL208">
            <v>0</v>
          </cell>
        </row>
        <row r="208">
          <cell r="DA208">
            <v>0</v>
          </cell>
          <cell r="DB208">
            <v>0</v>
          </cell>
          <cell r="DC208">
            <v>0</v>
          </cell>
          <cell r="DD208">
            <v>0</v>
          </cell>
          <cell r="DE208">
            <v>0</v>
          </cell>
          <cell r="DF208">
            <v>0</v>
          </cell>
          <cell r="DG208">
            <v>0</v>
          </cell>
          <cell r="DH208">
            <v>0</v>
          </cell>
          <cell r="DI208">
            <v>0</v>
          </cell>
          <cell r="DJ208">
            <v>0</v>
          </cell>
          <cell r="DK208">
            <v>0</v>
          </cell>
          <cell r="DL208">
            <v>0</v>
          </cell>
        </row>
        <row r="209">
          <cell r="CA209">
            <v>0</v>
          </cell>
          <cell r="CB209">
            <v>0</v>
          </cell>
          <cell r="CC209">
            <v>0</v>
          </cell>
          <cell r="CD209">
            <v>0</v>
          </cell>
          <cell r="CE209">
            <v>0</v>
          </cell>
          <cell r="CF209">
            <v>0</v>
          </cell>
          <cell r="CG209">
            <v>0</v>
          </cell>
          <cell r="CH209">
            <v>0</v>
          </cell>
          <cell r="CI209">
            <v>0</v>
          </cell>
          <cell r="CJ209">
            <v>0</v>
          </cell>
          <cell r="CK209">
            <v>0</v>
          </cell>
          <cell r="CL209">
            <v>0</v>
          </cell>
        </row>
        <row r="209">
          <cell r="DA209">
            <v>0</v>
          </cell>
          <cell r="DB209">
            <v>0</v>
          </cell>
          <cell r="DC209">
            <v>0</v>
          </cell>
          <cell r="DD209">
            <v>0</v>
          </cell>
          <cell r="DE209">
            <v>0</v>
          </cell>
          <cell r="DF209">
            <v>0</v>
          </cell>
          <cell r="DG209">
            <v>0</v>
          </cell>
          <cell r="DH209">
            <v>0</v>
          </cell>
          <cell r="DI209">
            <v>0</v>
          </cell>
          <cell r="DJ209">
            <v>0</v>
          </cell>
          <cell r="DK209">
            <v>0</v>
          </cell>
          <cell r="DL209">
            <v>0</v>
          </cell>
        </row>
        <row r="210">
          <cell r="CA210">
            <v>0</v>
          </cell>
          <cell r="CB210">
            <v>0</v>
          </cell>
          <cell r="CC210">
            <v>0</v>
          </cell>
          <cell r="CD210">
            <v>0</v>
          </cell>
          <cell r="CE210">
            <v>0</v>
          </cell>
          <cell r="CF210">
            <v>0</v>
          </cell>
          <cell r="CG210">
            <v>0</v>
          </cell>
          <cell r="CH210">
            <v>0</v>
          </cell>
          <cell r="CI210">
            <v>0</v>
          </cell>
          <cell r="CJ210">
            <v>0</v>
          </cell>
          <cell r="CK210">
            <v>0</v>
          </cell>
          <cell r="CL210">
            <v>0</v>
          </cell>
        </row>
        <row r="210">
          <cell r="DA210">
            <v>0</v>
          </cell>
          <cell r="DB210">
            <v>0</v>
          </cell>
          <cell r="DC210">
            <v>0</v>
          </cell>
          <cell r="DD210">
            <v>0</v>
          </cell>
          <cell r="DE210">
            <v>0</v>
          </cell>
          <cell r="DF210">
            <v>0</v>
          </cell>
          <cell r="DG210">
            <v>0</v>
          </cell>
          <cell r="DH210">
            <v>0</v>
          </cell>
          <cell r="DI210">
            <v>0</v>
          </cell>
          <cell r="DJ210">
            <v>0</v>
          </cell>
          <cell r="DK210">
            <v>0</v>
          </cell>
          <cell r="DL210">
            <v>0</v>
          </cell>
        </row>
        <row r="211">
          <cell r="CA211">
            <v>0</v>
          </cell>
          <cell r="CB211">
            <v>0</v>
          </cell>
          <cell r="CC211">
            <v>0</v>
          </cell>
          <cell r="CD211">
            <v>0</v>
          </cell>
          <cell r="CE211">
            <v>0</v>
          </cell>
          <cell r="CF211">
            <v>0</v>
          </cell>
          <cell r="CG211">
            <v>0</v>
          </cell>
          <cell r="CH211">
            <v>0</v>
          </cell>
          <cell r="CI211">
            <v>0</v>
          </cell>
          <cell r="CJ211">
            <v>0</v>
          </cell>
          <cell r="CK211">
            <v>0</v>
          </cell>
          <cell r="CL211">
            <v>0</v>
          </cell>
        </row>
        <row r="211">
          <cell r="DA211">
            <v>0</v>
          </cell>
          <cell r="DB211">
            <v>0</v>
          </cell>
          <cell r="DC211">
            <v>0</v>
          </cell>
          <cell r="DD211">
            <v>0</v>
          </cell>
          <cell r="DE211">
            <v>0</v>
          </cell>
          <cell r="DF211">
            <v>0</v>
          </cell>
          <cell r="DG211">
            <v>0</v>
          </cell>
          <cell r="DH211">
            <v>0</v>
          </cell>
          <cell r="DI211">
            <v>0</v>
          </cell>
          <cell r="DJ211">
            <v>0</v>
          </cell>
          <cell r="DK211">
            <v>0</v>
          </cell>
          <cell r="DL211">
            <v>0</v>
          </cell>
        </row>
        <row r="212">
          <cell r="CA212">
            <v>0</v>
          </cell>
          <cell r="CB212">
            <v>0</v>
          </cell>
          <cell r="CC212">
            <v>0</v>
          </cell>
          <cell r="CD212">
            <v>0</v>
          </cell>
          <cell r="CE212">
            <v>0</v>
          </cell>
          <cell r="CF212">
            <v>0</v>
          </cell>
          <cell r="CG212">
            <v>0</v>
          </cell>
          <cell r="CH212">
            <v>0</v>
          </cell>
          <cell r="CI212">
            <v>0</v>
          </cell>
          <cell r="CJ212">
            <v>0</v>
          </cell>
          <cell r="CK212">
            <v>0</v>
          </cell>
          <cell r="CL212">
            <v>0</v>
          </cell>
        </row>
        <row r="212">
          <cell r="DA212">
            <v>0</v>
          </cell>
          <cell r="DB212">
            <v>0</v>
          </cell>
          <cell r="DC212">
            <v>0</v>
          </cell>
          <cell r="DD212">
            <v>0</v>
          </cell>
          <cell r="DE212">
            <v>0</v>
          </cell>
          <cell r="DF212">
            <v>0</v>
          </cell>
          <cell r="DG212">
            <v>0</v>
          </cell>
          <cell r="DH212">
            <v>0</v>
          </cell>
          <cell r="DI212">
            <v>0</v>
          </cell>
          <cell r="DJ212">
            <v>0</v>
          </cell>
          <cell r="DK212">
            <v>0</v>
          </cell>
          <cell r="DL212">
            <v>0</v>
          </cell>
        </row>
        <row r="213">
          <cell r="CA213">
            <v>0</v>
          </cell>
          <cell r="CB213">
            <v>0</v>
          </cell>
          <cell r="CC213">
            <v>0</v>
          </cell>
          <cell r="CD213">
            <v>0</v>
          </cell>
          <cell r="CE213">
            <v>0</v>
          </cell>
          <cell r="CF213">
            <v>0</v>
          </cell>
          <cell r="CG213">
            <v>0</v>
          </cell>
          <cell r="CH213">
            <v>0</v>
          </cell>
          <cell r="CI213">
            <v>0</v>
          </cell>
          <cell r="CJ213">
            <v>0</v>
          </cell>
          <cell r="CK213">
            <v>0</v>
          </cell>
          <cell r="CL213">
            <v>0</v>
          </cell>
        </row>
        <row r="213">
          <cell r="DA213">
            <v>0</v>
          </cell>
          <cell r="DB213">
            <v>0</v>
          </cell>
          <cell r="DC213">
            <v>0</v>
          </cell>
          <cell r="DD213">
            <v>0</v>
          </cell>
          <cell r="DE213">
            <v>0</v>
          </cell>
          <cell r="DF213">
            <v>0</v>
          </cell>
          <cell r="DG213">
            <v>0</v>
          </cell>
          <cell r="DH213">
            <v>0</v>
          </cell>
          <cell r="DI213">
            <v>0</v>
          </cell>
          <cell r="DJ213">
            <v>0</v>
          </cell>
          <cell r="DK213">
            <v>0</v>
          </cell>
          <cell r="DL213">
            <v>0</v>
          </cell>
        </row>
        <row r="214">
          <cell r="CA214">
            <v>0</v>
          </cell>
          <cell r="CB214">
            <v>0</v>
          </cell>
          <cell r="CC214">
            <v>0</v>
          </cell>
          <cell r="CD214">
            <v>0</v>
          </cell>
          <cell r="CE214">
            <v>0</v>
          </cell>
          <cell r="CF214">
            <v>0</v>
          </cell>
          <cell r="CG214">
            <v>0</v>
          </cell>
          <cell r="CH214">
            <v>0</v>
          </cell>
          <cell r="CI214">
            <v>0</v>
          </cell>
          <cell r="CJ214">
            <v>0</v>
          </cell>
          <cell r="CK214">
            <v>0</v>
          </cell>
          <cell r="CL214">
            <v>0</v>
          </cell>
        </row>
        <row r="214">
          <cell r="DA214">
            <v>0</v>
          </cell>
          <cell r="DB214">
            <v>0</v>
          </cell>
          <cell r="DC214">
            <v>0</v>
          </cell>
          <cell r="DD214">
            <v>0</v>
          </cell>
          <cell r="DE214">
            <v>0</v>
          </cell>
          <cell r="DF214">
            <v>0</v>
          </cell>
          <cell r="DG214">
            <v>0</v>
          </cell>
          <cell r="DH214">
            <v>0</v>
          </cell>
          <cell r="DI214">
            <v>0</v>
          </cell>
          <cell r="DJ214">
            <v>0</v>
          </cell>
          <cell r="DK214">
            <v>0</v>
          </cell>
          <cell r="DL214">
            <v>0</v>
          </cell>
        </row>
        <row r="215">
          <cell r="CA215">
            <v>0</v>
          </cell>
          <cell r="CB215">
            <v>0</v>
          </cell>
          <cell r="CC215">
            <v>0</v>
          </cell>
          <cell r="CD215">
            <v>0</v>
          </cell>
          <cell r="CE215">
            <v>0</v>
          </cell>
          <cell r="CF215">
            <v>0</v>
          </cell>
          <cell r="CG215">
            <v>0</v>
          </cell>
          <cell r="CH215">
            <v>0</v>
          </cell>
          <cell r="CI215">
            <v>0</v>
          </cell>
          <cell r="CJ215">
            <v>0</v>
          </cell>
          <cell r="CK215">
            <v>0</v>
          </cell>
          <cell r="CL215">
            <v>0</v>
          </cell>
        </row>
        <row r="215">
          <cell r="DA215">
            <v>0</v>
          </cell>
          <cell r="DB215">
            <v>0</v>
          </cell>
          <cell r="DC215">
            <v>0</v>
          </cell>
          <cell r="DD215">
            <v>0</v>
          </cell>
          <cell r="DE215">
            <v>0</v>
          </cell>
          <cell r="DF215">
            <v>0</v>
          </cell>
          <cell r="DG215">
            <v>0</v>
          </cell>
          <cell r="DH215">
            <v>0</v>
          </cell>
          <cell r="DI215">
            <v>0</v>
          </cell>
          <cell r="DJ215">
            <v>0</v>
          </cell>
          <cell r="DK215">
            <v>0</v>
          </cell>
          <cell r="DL215">
            <v>0</v>
          </cell>
        </row>
        <row r="216">
          <cell r="CA216">
            <v>0</v>
          </cell>
          <cell r="CB216">
            <v>0</v>
          </cell>
          <cell r="CC216">
            <v>0</v>
          </cell>
          <cell r="CD216">
            <v>0</v>
          </cell>
          <cell r="CE216">
            <v>0</v>
          </cell>
          <cell r="CF216">
            <v>0</v>
          </cell>
          <cell r="CG216">
            <v>0</v>
          </cell>
          <cell r="CH216">
            <v>0</v>
          </cell>
          <cell r="CI216">
            <v>0</v>
          </cell>
          <cell r="CJ216">
            <v>0</v>
          </cell>
          <cell r="CK216">
            <v>0</v>
          </cell>
          <cell r="CL216">
            <v>0</v>
          </cell>
        </row>
        <row r="216">
          <cell r="DA216">
            <v>0</v>
          </cell>
          <cell r="DB216">
            <v>0</v>
          </cell>
          <cell r="DC216">
            <v>0</v>
          </cell>
          <cell r="DD216">
            <v>0</v>
          </cell>
          <cell r="DE216">
            <v>0</v>
          </cell>
          <cell r="DF216">
            <v>0</v>
          </cell>
          <cell r="DG216">
            <v>0</v>
          </cell>
          <cell r="DH216">
            <v>0</v>
          </cell>
          <cell r="DI216">
            <v>0</v>
          </cell>
          <cell r="DJ216">
            <v>0</v>
          </cell>
          <cell r="DK216">
            <v>0</v>
          </cell>
          <cell r="DL216">
            <v>0</v>
          </cell>
        </row>
        <row r="217">
          <cell r="CA217">
            <v>0</v>
          </cell>
          <cell r="CB217">
            <v>0</v>
          </cell>
          <cell r="CC217">
            <v>0</v>
          </cell>
          <cell r="CD217">
            <v>0</v>
          </cell>
          <cell r="CE217">
            <v>0</v>
          </cell>
          <cell r="CF217">
            <v>0</v>
          </cell>
          <cell r="CG217">
            <v>0</v>
          </cell>
          <cell r="CH217">
            <v>0</v>
          </cell>
          <cell r="CI217">
            <v>0</v>
          </cell>
          <cell r="CJ217">
            <v>0</v>
          </cell>
          <cell r="CK217">
            <v>0</v>
          </cell>
          <cell r="CL217">
            <v>0</v>
          </cell>
        </row>
        <row r="217">
          <cell r="DA217">
            <v>0</v>
          </cell>
          <cell r="DB217">
            <v>0</v>
          </cell>
          <cell r="DC217">
            <v>0</v>
          </cell>
          <cell r="DD217">
            <v>0</v>
          </cell>
          <cell r="DE217">
            <v>0</v>
          </cell>
          <cell r="DF217">
            <v>0</v>
          </cell>
          <cell r="DG217">
            <v>0</v>
          </cell>
          <cell r="DH217">
            <v>0</v>
          </cell>
          <cell r="DI217">
            <v>0</v>
          </cell>
          <cell r="DJ217">
            <v>0</v>
          </cell>
          <cell r="DK217">
            <v>0</v>
          </cell>
          <cell r="DL217">
            <v>0</v>
          </cell>
        </row>
        <row r="218">
          <cell r="CA218">
            <v>0</v>
          </cell>
          <cell r="CB218">
            <v>0</v>
          </cell>
          <cell r="CC218">
            <v>0</v>
          </cell>
          <cell r="CD218">
            <v>0</v>
          </cell>
          <cell r="CE218">
            <v>0</v>
          </cell>
          <cell r="CF218">
            <v>0</v>
          </cell>
          <cell r="CG218">
            <v>0</v>
          </cell>
          <cell r="CH218">
            <v>0</v>
          </cell>
          <cell r="CI218">
            <v>0</v>
          </cell>
          <cell r="CJ218">
            <v>0</v>
          </cell>
          <cell r="CK218">
            <v>0</v>
          </cell>
          <cell r="CL218">
            <v>0</v>
          </cell>
        </row>
        <row r="218">
          <cell r="DA218">
            <v>0</v>
          </cell>
          <cell r="DB218">
            <v>0</v>
          </cell>
          <cell r="DC218">
            <v>0</v>
          </cell>
          <cell r="DD218">
            <v>0</v>
          </cell>
          <cell r="DE218">
            <v>0</v>
          </cell>
          <cell r="DF218">
            <v>0</v>
          </cell>
          <cell r="DG218">
            <v>0</v>
          </cell>
          <cell r="DH218">
            <v>0</v>
          </cell>
          <cell r="DI218">
            <v>0</v>
          </cell>
          <cell r="DJ218">
            <v>0</v>
          </cell>
          <cell r="DK218">
            <v>0</v>
          </cell>
          <cell r="DL218">
            <v>0</v>
          </cell>
        </row>
        <row r="219">
          <cell r="CA219">
            <v>0</v>
          </cell>
          <cell r="CB219">
            <v>0</v>
          </cell>
          <cell r="CC219">
            <v>0</v>
          </cell>
          <cell r="CD219">
            <v>0</v>
          </cell>
          <cell r="CE219">
            <v>0</v>
          </cell>
          <cell r="CF219">
            <v>0</v>
          </cell>
          <cell r="CG219">
            <v>0</v>
          </cell>
          <cell r="CH219">
            <v>0</v>
          </cell>
          <cell r="CI219">
            <v>0</v>
          </cell>
          <cell r="CJ219">
            <v>0</v>
          </cell>
          <cell r="CK219">
            <v>0</v>
          </cell>
          <cell r="CL219">
            <v>0</v>
          </cell>
        </row>
        <row r="219">
          <cell r="DA219">
            <v>0</v>
          </cell>
          <cell r="DB219">
            <v>0</v>
          </cell>
          <cell r="DC219">
            <v>0</v>
          </cell>
          <cell r="DD219">
            <v>0</v>
          </cell>
          <cell r="DE219">
            <v>0</v>
          </cell>
          <cell r="DF219">
            <v>0</v>
          </cell>
          <cell r="DG219">
            <v>0</v>
          </cell>
          <cell r="DH219">
            <v>0</v>
          </cell>
          <cell r="DI219">
            <v>0</v>
          </cell>
          <cell r="DJ219">
            <v>0</v>
          </cell>
          <cell r="DK219">
            <v>0</v>
          </cell>
          <cell r="DL219">
            <v>0</v>
          </cell>
        </row>
        <row r="220">
          <cell r="CA220">
            <v>0</v>
          </cell>
          <cell r="CB220">
            <v>0</v>
          </cell>
          <cell r="CC220">
            <v>0</v>
          </cell>
          <cell r="CD220">
            <v>0</v>
          </cell>
          <cell r="CE220">
            <v>0</v>
          </cell>
          <cell r="CF220">
            <v>0</v>
          </cell>
          <cell r="CG220">
            <v>0</v>
          </cell>
          <cell r="CH220">
            <v>0</v>
          </cell>
          <cell r="CI220">
            <v>0</v>
          </cell>
          <cell r="CJ220">
            <v>0</v>
          </cell>
          <cell r="CK220">
            <v>0</v>
          </cell>
          <cell r="CL220">
            <v>0</v>
          </cell>
        </row>
        <row r="220">
          <cell r="DA220">
            <v>0</v>
          </cell>
          <cell r="DB220">
            <v>0</v>
          </cell>
          <cell r="DC220">
            <v>0</v>
          </cell>
          <cell r="DD220">
            <v>0</v>
          </cell>
          <cell r="DE220">
            <v>0</v>
          </cell>
          <cell r="DF220">
            <v>0</v>
          </cell>
          <cell r="DG220">
            <v>0</v>
          </cell>
          <cell r="DH220">
            <v>0</v>
          </cell>
          <cell r="DI220">
            <v>0</v>
          </cell>
          <cell r="DJ220">
            <v>0</v>
          </cell>
          <cell r="DK220">
            <v>0</v>
          </cell>
          <cell r="DL220">
            <v>0</v>
          </cell>
        </row>
        <row r="221">
          <cell r="CA221">
            <v>0</v>
          </cell>
          <cell r="CB221">
            <v>0</v>
          </cell>
          <cell r="CC221">
            <v>0</v>
          </cell>
          <cell r="CD221">
            <v>0</v>
          </cell>
          <cell r="CE221">
            <v>0</v>
          </cell>
          <cell r="CF221">
            <v>0</v>
          </cell>
          <cell r="CG221">
            <v>0</v>
          </cell>
          <cell r="CH221">
            <v>0</v>
          </cell>
          <cell r="CI221">
            <v>0</v>
          </cell>
          <cell r="CJ221">
            <v>0</v>
          </cell>
          <cell r="CK221">
            <v>0</v>
          </cell>
          <cell r="CL221">
            <v>0</v>
          </cell>
        </row>
        <row r="221">
          <cell r="DA221">
            <v>0</v>
          </cell>
          <cell r="DB221">
            <v>0</v>
          </cell>
          <cell r="DC221">
            <v>0</v>
          </cell>
          <cell r="DD221">
            <v>0</v>
          </cell>
          <cell r="DE221">
            <v>0</v>
          </cell>
          <cell r="DF221">
            <v>0</v>
          </cell>
          <cell r="DG221">
            <v>0</v>
          </cell>
          <cell r="DH221">
            <v>0</v>
          </cell>
          <cell r="DI221">
            <v>0</v>
          </cell>
          <cell r="DJ221">
            <v>0</v>
          </cell>
          <cell r="DK221">
            <v>0</v>
          </cell>
          <cell r="DL221">
            <v>0</v>
          </cell>
        </row>
        <row r="222">
          <cell r="CA222">
            <v>0</v>
          </cell>
          <cell r="CB222">
            <v>0</v>
          </cell>
          <cell r="CC222">
            <v>0</v>
          </cell>
          <cell r="CD222">
            <v>0</v>
          </cell>
          <cell r="CE222">
            <v>0</v>
          </cell>
          <cell r="CF222">
            <v>0</v>
          </cell>
          <cell r="CG222">
            <v>0</v>
          </cell>
          <cell r="CH222">
            <v>0</v>
          </cell>
          <cell r="CI222">
            <v>0</v>
          </cell>
          <cell r="CJ222">
            <v>0</v>
          </cell>
          <cell r="CK222">
            <v>0</v>
          </cell>
          <cell r="CL222">
            <v>0</v>
          </cell>
        </row>
        <row r="222">
          <cell r="DA222">
            <v>0</v>
          </cell>
          <cell r="DB222">
            <v>0</v>
          </cell>
          <cell r="DC222">
            <v>0</v>
          </cell>
          <cell r="DD222">
            <v>0</v>
          </cell>
          <cell r="DE222">
            <v>0</v>
          </cell>
          <cell r="DF222">
            <v>0</v>
          </cell>
          <cell r="DG222">
            <v>0</v>
          </cell>
          <cell r="DH222">
            <v>0</v>
          </cell>
          <cell r="DI222">
            <v>0</v>
          </cell>
          <cell r="DJ222">
            <v>0</v>
          </cell>
          <cell r="DK222">
            <v>0</v>
          </cell>
          <cell r="DL222">
            <v>0</v>
          </cell>
        </row>
        <row r="223">
          <cell r="CA223">
            <v>0</v>
          </cell>
          <cell r="CB223">
            <v>0</v>
          </cell>
          <cell r="CC223">
            <v>0</v>
          </cell>
          <cell r="CD223">
            <v>0</v>
          </cell>
          <cell r="CE223">
            <v>0</v>
          </cell>
          <cell r="CF223">
            <v>0</v>
          </cell>
          <cell r="CG223">
            <v>0</v>
          </cell>
          <cell r="CH223">
            <v>0</v>
          </cell>
          <cell r="CI223">
            <v>0</v>
          </cell>
          <cell r="CJ223">
            <v>0</v>
          </cell>
          <cell r="CK223">
            <v>0</v>
          </cell>
          <cell r="CL223">
            <v>0</v>
          </cell>
        </row>
        <row r="223">
          <cell r="DA223">
            <v>0</v>
          </cell>
          <cell r="DB223">
            <v>0</v>
          </cell>
          <cell r="DC223">
            <v>0</v>
          </cell>
          <cell r="DD223">
            <v>0</v>
          </cell>
          <cell r="DE223">
            <v>0</v>
          </cell>
          <cell r="DF223">
            <v>0</v>
          </cell>
          <cell r="DG223">
            <v>0</v>
          </cell>
          <cell r="DH223">
            <v>0</v>
          </cell>
          <cell r="DI223">
            <v>0</v>
          </cell>
          <cell r="DJ223">
            <v>0</v>
          </cell>
          <cell r="DK223">
            <v>0</v>
          </cell>
          <cell r="DL223">
            <v>0</v>
          </cell>
        </row>
        <row r="224">
          <cell r="CA224">
            <v>0</v>
          </cell>
          <cell r="CB224">
            <v>0</v>
          </cell>
          <cell r="CC224">
            <v>0</v>
          </cell>
          <cell r="CD224">
            <v>0</v>
          </cell>
          <cell r="CE224">
            <v>0</v>
          </cell>
          <cell r="CF224">
            <v>0</v>
          </cell>
          <cell r="CG224">
            <v>0</v>
          </cell>
          <cell r="CH224">
            <v>0</v>
          </cell>
          <cell r="CI224">
            <v>0</v>
          </cell>
          <cell r="CJ224">
            <v>0</v>
          </cell>
          <cell r="CK224">
            <v>0</v>
          </cell>
          <cell r="CL224">
            <v>0</v>
          </cell>
        </row>
        <row r="224">
          <cell r="DA224">
            <v>0</v>
          </cell>
          <cell r="DB224">
            <v>0</v>
          </cell>
          <cell r="DC224">
            <v>0</v>
          </cell>
          <cell r="DD224">
            <v>0</v>
          </cell>
          <cell r="DE224">
            <v>0</v>
          </cell>
          <cell r="DF224">
            <v>0</v>
          </cell>
          <cell r="DG224">
            <v>0</v>
          </cell>
          <cell r="DH224">
            <v>0</v>
          </cell>
          <cell r="DI224">
            <v>0</v>
          </cell>
          <cell r="DJ224">
            <v>0</v>
          </cell>
          <cell r="DK224">
            <v>0</v>
          </cell>
          <cell r="DL224">
            <v>0</v>
          </cell>
        </row>
        <row r="225">
          <cell r="CA225">
            <v>0</v>
          </cell>
          <cell r="CB225">
            <v>0</v>
          </cell>
          <cell r="CC225">
            <v>0</v>
          </cell>
          <cell r="CD225">
            <v>0</v>
          </cell>
          <cell r="CE225">
            <v>0</v>
          </cell>
          <cell r="CF225">
            <v>0</v>
          </cell>
          <cell r="CG225">
            <v>0</v>
          </cell>
          <cell r="CH225">
            <v>0</v>
          </cell>
          <cell r="CI225">
            <v>0</v>
          </cell>
          <cell r="CJ225">
            <v>0</v>
          </cell>
          <cell r="CK225">
            <v>0</v>
          </cell>
          <cell r="CL225">
            <v>0</v>
          </cell>
        </row>
        <row r="225">
          <cell r="DA225">
            <v>0</v>
          </cell>
          <cell r="DB225">
            <v>0</v>
          </cell>
          <cell r="DC225">
            <v>0</v>
          </cell>
          <cell r="DD225">
            <v>0</v>
          </cell>
          <cell r="DE225">
            <v>0</v>
          </cell>
          <cell r="DF225">
            <v>0</v>
          </cell>
          <cell r="DG225">
            <v>0</v>
          </cell>
          <cell r="DH225">
            <v>0</v>
          </cell>
          <cell r="DI225">
            <v>0</v>
          </cell>
          <cell r="DJ225">
            <v>0</v>
          </cell>
          <cell r="DK225">
            <v>0</v>
          </cell>
          <cell r="DL225">
            <v>0</v>
          </cell>
        </row>
        <row r="226">
          <cell r="CA226">
            <v>0</v>
          </cell>
          <cell r="CB226">
            <v>0</v>
          </cell>
          <cell r="CC226">
            <v>0</v>
          </cell>
          <cell r="CD226">
            <v>0</v>
          </cell>
          <cell r="CE226">
            <v>0</v>
          </cell>
          <cell r="CF226">
            <v>0</v>
          </cell>
          <cell r="CG226">
            <v>0</v>
          </cell>
          <cell r="CH226">
            <v>0</v>
          </cell>
          <cell r="CI226">
            <v>0</v>
          </cell>
          <cell r="CJ226">
            <v>0</v>
          </cell>
          <cell r="CK226">
            <v>0</v>
          </cell>
          <cell r="CL226">
            <v>0</v>
          </cell>
        </row>
        <row r="226">
          <cell r="DA226">
            <v>0</v>
          </cell>
          <cell r="DB226">
            <v>0</v>
          </cell>
          <cell r="DC226">
            <v>0</v>
          </cell>
          <cell r="DD226">
            <v>0</v>
          </cell>
          <cell r="DE226">
            <v>0</v>
          </cell>
          <cell r="DF226">
            <v>0</v>
          </cell>
          <cell r="DG226">
            <v>0</v>
          </cell>
          <cell r="DH226">
            <v>0</v>
          </cell>
          <cell r="DI226">
            <v>0</v>
          </cell>
          <cell r="DJ226">
            <v>0</v>
          </cell>
          <cell r="DK226">
            <v>0</v>
          </cell>
          <cell r="DL226">
            <v>0</v>
          </cell>
        </row>
        <row r="227">
          <cell r="CA227">
            <v>0</v>
          </cell>
          <cell r="CB227">
            <v>0</v>
          </cell>
          <cell r="CC227">
            <v>0</v>
          </cell>
          <cell r="CD227">
            <v>0</v>
          </cell>
          <cell r="CE227">
            <v>0</v>
          </cell>
          <cell r="CF227">
            <v>0</v>
          </cell>
          <cell r="CG227">
            <v>0</v>
          </cell>
          <cell r="CH227">
            <v>0</v>
          </cell>
          <cell r="CI227">
            <v>0</v>
          </cell>
          <cell r="CJ227">
            <v>0</v>
          </cell>
          <cell r="CK227">
            <v>0</v>
          </cell>
          <cell r="CL227">
            <v>0</v>
          </cell>
        </row>
        <row r="227">
          <cell r="DA227">
            <v>0</v>
          </cell>
          <cell r="DB227">
            <v>0</v>
          </cell>
          <cell r="DC227">
            <v>0</v>
          </cell>
          <cell r="DD227">
            <v>0</v>
          </cell>
          <cell r="DE227">
            <v>0</v>
          </cell>
          <cell r="DF227">
            <v>0</v>
          </cell>
          <cell r="DG227">
            <v>0</v>
          </cell>
          <cell r="DH227">
            <v>0</v>
          </cell>
          <cell r="DI227">
            <v>0</v>
          </cell>
          <cell r="DJ227">
            <v>0</v>
          </cell>
          <cell r="DK227">
            <v>0</v>
          </cell>
          <cell r="DL227">
            <v>0</v>
          </cell>
        </row>
        <row r="228">
          <cell r="CA228">
            <v>0</v>
          </cell>
          <cell r="CB228">
            <v>0</v>
          </cell>
          <cell r="CC228">
            <v>0</v>
          </cell>
          <cell r="CD228">
            <v>0</v>
          </cell>
          <cell r="CE228">
            <v>0</v>
          </cell>
          <cell r="CF228">
            <v>0</v>
          </cell>
          <cell r="CG228">
            <v>0</v>
          </cell>
          <cell r="CH228">
            <v>0</v>
          </cell>
          <cell r="CI228">
            <v>0</v>
          </cell>
          <cell r="CJ228">
            <v>0</v>
          </cell>
          <cell r="CK228">
            <v>0</v>
          </cell>
          <cell r="CL228">
            <v>0</v>
          </cell>
        </row>
        <row r="228">
          <cell r="DA228">
            <v>0</v>
          </cell>
          <cell r="DB228">
            <v>0</v>
          </cell>
          <cell r="DC228">
            <v>0</v>
          </cell>
          <cell r="DD228">
            <v>0</v>
          </cell>
          <cell r="DE228">
            <v>0</v>
          </cell>
          <cell r="DF228">
            <v>0</v>
          </cell>
          <cell r="DG228">
            <v>0</v>
          </cell>
          <cell r="DH228">
            <v>0</v>
          </cell>
          <cell r="DI228">
            <v>0</v>
          </cell>
          <cell r="DJ228">
            <v>0</v>
          </cell>
          <cell r="DK228">
            <v>0</v>
          </cell>
          <cell r="DL228">
            <v>0</v>
          </cell>
        </row>
        <row r="229">
          <cell r="CA229">
            <v>0</v>
          </cell>
          <cell r="CB229">
            <v>0</v>
          </cell>
          <cell r="CC229">
            <v>0</v>
          </cell>
          <cell r="CD229">
            <v>0</v>
          </cell>
          <cell r="CE229">
            <v>0</v>
          </cell>
          <cell r="CF229">
            <v>0</v>
          </cell>
          <cell r="CG229">
            <v>0</v>
          </cell>
          <cell r="CH229">
            <v>0</v>
          </cell>
          <cell r="CI229">
            <v>0</v>
          </cell>
          <cell r="CJ229">
            <v>0</v>
          </cell>
          <cell r="CK229">
            <v>0</v>
          </cell>
          <cell r="CL229">
            <v>0</v>
          </cell>
        </row>
        <row r="229">
          <cell r="DA229">
            <v>0</v>
          </cell>
          <cell r="DB229">
            <v>0</v>
          </cell>
          <cell r="DC229">
            <v>0</v>
          </cell>
          <cell r="DD229">
            <v>0</v>
          </cell>
          <cell r="DE229">
            <v>0</v>
          </cell>
          <cell r="DF229">
            <v>0</v>
          </cell>
          <cell r="DG229">
            <v>0</v>
          </cell>
          <cell r="DH229">
            <v>0</v>
          </cell>
          <cell r="DI229">
            <v>0</v>
          </cell>
          <cell r="DJ229">
            <v>0</v>
          </cell>
          <cell r="DK229">
            <v>0</v>
          </cell>
          <cell r="DL229">
            <v>0</v>
          </cell>
        </row>
        <row r="230">
          <cell r="CA230">
            <v>0</v>
          </cell>
          <cell r="CB230">
            <v>0</v>
          </cell>
          <cell r="CC230">
            <v>0</v>
          </cell>
          <cell r="CD230">
            <v>0</v>
          </cell>
          <cell r="CE230">
            <v>0</v>
          </cell>
          <cell r="CF230">
            <v>0</v>
          </cell>
          <cell r="CG230">
            <v>0</v>
          </cell>
          <cell r="CH230">
            <v>0</v>
          </cell>
          <cell r="CI230">
            <v>0</v>
          </cell>
          <cell r="CJ230">
            <v>0</v>
          </cell>
          <cell r="CK230">
            <v>0</v>
          </cell>
          <cell r="CL230">
            <v>0</v>
          </cell>
        </row>
        <row r="230">
          <cell r="DA230">
            <v>0</v>
          </cell>
          <cell r="DB230">
            <v>0</v>
          </cell>
          <cell r="DC230">
            <v>0</v>
          </cell>
          <cell r="DD230">
            <v>0</v>
          </cell>
          <cell r="DE230">
            <v>0</v>
          </cell>
          <cell r="DF230">
            <v>0</v>
          </cell>
          <cell r="DG230">
            <v>0</v>
          </cell>
          <cell r="DH230">
            <v>0</v>
          </cell>
          <cell r="DI230">
            <v>0</v>
          </cell>
          <cell r="DJ230">
            <v>0</v>
          </cell>
          <cell r="DK230">
            <v>0</v>
          </cell>
          <cell r="DL230">
            <v>0</v>
          </cell>
        </row>
      </sheetData>
      <sheetData sheetId="3">
        <row r="2">
          <cell r="A2">
            <v>11</v>
          </cell>
          <cell r="B2">
            <v>44166</v>
          </cell>
          <cell r="C2" t="str">
            <v>浦东新区南码头街道471街坊36/1丘办公用房装修项目弱电工程-上海龙雨建设工程有限公司</v>
          </cell>
          <cell r="D2" t="str">
            <v>上海龙雨建设工程有限公司</v>
          </cell>
          <cell r="E2" t="str">
            <v>ZHT2020081900045</v>
          </cell>
        </row>
        <row r="2">
          <cell r="G2">
            <v>276660</v>
          </cell>
          <cell r="H2">
            <v>27888.31</v>
          </cell>
        </row>
        <row r="2">
          <cell r="J2" t="str">
            <v>不确定</v>
          </cell>
        </row>
        <row r="3">
          <cell r="A3">
            <v>23</v>
          </cell>
          <cell r="B3">
            <v>44834</v>
          </cell>
          <cell r="C3" t="str">
            <v>绍兴G329国道智慧快速路改造工程基础设施结构智能监测工程专业分包-中铁一局集团第五工程有限公司</v>
          </cell>
          <cell r="D3" t="str">
            <v>中铁一局集团第五工程有限公司</v>
          </cell>
          <cell r="E3" t="str">
            <v>ZHT2022030800023</v>
          </cell>
        </row>
        <row r="3">
          <cell r="G3">
            <v>1250033</v>
          </cell>
          <cell r="H3">
            <v>67600</v>
          </cell>
        </row>
        <row r="3">
          <cell r="J3" t="str">
            <v>不确定</v>
          </cell>
        </row>
        <row r="3">
          <cell r="N3">
            <v>10</v>
          </cell>
          <cell r="O3">
            <v>173.8796</v>
          </cell>
          <cell r="P3">
            <v>6</v>
          </cell>
          <cell r="Q3">
            <v>175.144878</v>
          </cell>
          <cell r="R3">
            <v>0</v>
          </cell>
          <cell r="S3">
            <v>8</v>
          </cell>
          <cell r="T3">
            <v>248.201172</v>
          </cell>
          <cell r="U3">
            <v>0</v>
          </cell>
          <cell r="V3">
            <v>0</v>
          </cell>
          <cell r="W3">
            <v>15</v>
          </cell>
          <cell r="X3">
            <v>635.110719</v>
          </cell>
          <cell r="Y3">
            <v>39</v>
          </cell>
          <cell r="Z3">
            <v>1232.336369</v>
          </cell>
        </row>
        <row r="4">
          <cell r="A4">
            <v>24</v>
          </cell>
          <cell r="B4">
            <v>44834</v>
          </cell>
          <cell r="C4" t="str">
            <v>绍兴G329国道智慧快速路改造工程基础设施结构智能监测工程专业分包-中铁一局集团第五工程有限公司</v>
          </cell>
          <cell r="D4" t="str">
            <v>中铁一局集团第五工程有限公司</v>
          </cell>
          <cell r="E4" t="str">
            <v>ZHT2022030800023</v>
          </cell>
        </row>
        <row r="4">
          <cell r="G4">
            <v>1250033</v>
          </cell>
          <cell r="H4">
            <v>132432.61</v>
          </cell>
        </row>
        <row r="4">
          <cell r="J4" t="str">
            <v>不确定</v>
          </cell>
        </row>
        <row r="5">
          <cell r="A5">
            <v>25</v>
          </cell>
          <cell r="B5">
            <v>44895</v>
          </cell>
          <cell r="C5" t="str">
            <v>佛山一环智能交通升级改造项目 -上海智能交通有限公司-收入无税129716.98</v>
          </cell>
          <cell r="D5" t="str">
            <v>上海智能交通有限公司</v>
          </cell>
          <cell r="E5" t="str">
            <v>ZHT2020062900030</v>
          </cell>
        </row>
        <row r="5">
          <cell r="G5">
            <v>550000</v>
          </cell>
          <cell r="H5">
            <v>137500</v>
          </cell>
        </row>
        <row r="6">
          <cell r="A6">
            <v>26</v>
          </cell>
          <cell r="B6">
            <v>44740</v>
          </cell>
          <cell r="C6" t="str">
            <v>绍兴S308省道智慧快速路改造工程EPC总承包项目智慧工程集成控制平台服务项目软件采购合同-北京百度网讯科技有限公司-确认单</v>
          </cell>
          <cell r="D6" t="str">
            <v>北京百度网讯科技有限公司</v>
          </cell>
          <cell r="E6" t="str">
            <v>ZHT2021122400162</v>
          </cell>
        </row>
        <row r="6">
          <cell r="G6">
            <v>15000000</v>
          </cell>
          <cell r="H6">
            <v>1540000</v>
          </cell>
        </row>
        <row r="7">
          <cell r="A7">
            <v>29</v>
          </cell>
          <cell r="B7">
            <v>44925</v>
          </cell>
          <cell r="C7" t="str">
            <v>既有轻纺城高架柯桥段智慧化改造工程技术服务-上海城建数字产业集团有限公司-无税4871142.34收入</v>
          </cell>
          <cell r="D7" t="str">
            <v>上海城建数字产业集团有限公司</v>
          </cell>
          <cell r="E7" t="str">
            <v>ZHT2022112200102</v>
          </cell>
        </row>
        <row r="7">
          <cell r="G7">
            <v>7083560.88</v>
          </cell>
          <cell r="H7">
            <v>0</v>
          </cell>
        </row>
        <row r="7">
          <cell r="J7" t="str">
            <v>部分落实</v>
          </cell>
        </row>
        <row r="8">
          <cell r="A8">
            <v>30</v>
          </cell>
          <cell r="B8">
            <v>44925</v>
          </cell>
          <cell r="C8" t="str">
            <v>既有轻纺城高架柯桥段智慧化改造工程采购合同-上海城建数字产业集团有限公司-无税4703146.02收入</v>
          </cell>
          <cell r="D8" t="str">
            <v>上海城建数字产业集团有限公司</v>
          </cell>
          <cell r="E8" t="str">
            <v>ZHT2022112200101</v>
          </cell>
        </row>
        <row r="8">
          <cell r="G8">
            <v>5960980</v>
          </cell>
          <cell r="H8">
            <v>0</v>
          </cell>
        </row>
        <row r="8">
          <cell r="J8" t="str">
            <v>部分落实</v>
          </cell>
        </row>
        <row r="9">
          <cell r="A9">
            <v>31</v>
          </cell>
          <cell r="B9">
            <v>44925</v>
          </cell>
          <cell r="C9" t="str">
            <v>2021年农村公路改造提升项目（第二合同段）智慧路网采购-上海浦江桥隧运营管理有限公司-无税1188526.61</v>
          </cell>
          <cell r="D9" t="str">
            <v>上海浦江桥隧运营管理有限公司</v>
          </cell>
          <cell r="E9" t="str">
            <v>ZHT2021091000107</v>
          </cell>
        </row>
        <row r="9">
          <cell r="G9">
            <v>4285200</v>
          </cell>
          <cell r="H9">
            <v>881234</v>
          </cell>
        </row>
        <row r="9">
          <cell r="J9" t="str">
            <v>全部落实</v>
          </cell>
        </row>
        <row r="10">
          <cell r="A10">
            <v>54</v>
          </cell>
          <cell r="B10">
            <v>45040</v>
          </cell>
          <cell r="C10" t="str">
            <v>G15（嘉浏段）智慧高速业务平台开发技术服务合同-上海城建智慧城市运营管理有限公司-无税1390283.02</v>
          </cell>
          <cell r="D10" t="str">
            <v>上海城建智慧城市运营管理有限公司</v>
          </cell>
          <cell r="E10" t="str">
            <v>ZHT2023032800029</v>
          </cell>
        </row>
        <row r="10">
          <cell r="G10">
            <v>7367000</v>
          </cell>
          <cell r="H10">
            <v>300</v>
          </cell>
        </row>
        <row r="11">
          <cell r="A11">
            <v>58</v>
          </cell>
          <cell r="B11">
            <v>45189</v>
          </cell>
          <cell r="C11" t="str">
            <v>城市基础设施智慧运营维护管理平台综合运行大屏首屏增补开发 - 上海城建城市运营（集团）有限公司 - 无税开票44886.79</v>
          </cell>
          <cell r="D11" t="str">
            <v>上海城建城市运营（集团）有限公司</v>
          </cell>
          <cell r="E11" t="str">
            <v>ZHT2021112200127</v>
          </cell>
        </row>
        <row r="11">
          <cell r="G11">
            <v>951200</v>
          </cell>
          <cell r="H11">
            <v>20</v>
          </cell>
        </row>
        <row r="12">
          <cell r="A12">
            <v>62</v>
          </cell>
          <cell r="B12">
            <v>45225</v>
          </cell>
          <cell r="C12" t="str">
            <v>数据驱动的区域化设施全生命周期精准维养研究与应用（地道健康监测） - 上海城建养护管理有限公司 - 无税开票163202.83</v>
          </cell>
          <cell r="D12" t="str">
            <v>上海城建养护管理有限公司</v>
          </cell>
          <cell r="E12" t="str">
            <v>ZHT2022103100092</v>
          </cell>
        </row>
        <row r="12">
          <cell r="G12">
            <v>182100</v>
          </cell>
          <cell r="H12">
            <v>45525</v>
          </cell>
        </row>
        <row r="12">
          <cell r="J12" t="str">
            <v>全部落实</v>
          </cell>
        </row>
        <row r="13">
          <cell r="A13">
            <v>68</v>
          </cell>
          <cell r="B13">
            <v>45254</v>
          </cell>
          <cell r="C13" t="str">
            <v>隧道股份中原区域视频会议系统设备采购合同</v>
          </cell>
          <cell r="D13" t="str">
            <v>河南宏筑实业有限公司</v>
          </cell>
          <cell r="E13" t="str">
            <v>ZHT2022122200123</v>
          </cell>
        </row>
        <row r="13">
          <cell r="G13">
            <v>168770.8</v>
          </cell>
          <cell r="H13">
            <v>8770.8</v>
          </cell>
        </row>
        <row r="13">
          <cell r="J13" t="str">
            <v>不确定</v>
          </cell>
        </row>
        <row r="14">
          <cell r="A14">
            <v>69</v>
          </cell>
          <cell r="B14">
            <v>45254</v>
          </cell>
          <cell r="C14" t="str">
            <v>上海市公安局金山分局智能交通系统信号机及外场绘图劳务</v>
          </cell>
          <cell r="D14" t="str">
            <v>上海市城市建设设计研究总院（集团）有限公司</v>
          </cell>
          <cell r="E14" t="str">
            <v>ZHT2021031900021</v>
          </cell>
        </row>
        <row r="14">
          <cell r="G14">
            <v>130000</v>
          </cell>
          <cell r="H14">
            <v>6500</v>
          </cell>
        </row>
        <row r="14">
          <cell r="J14" t="str">
            <v>不确定</v>
          </cell>
        </row>
        <row r="15">
          <cell r="A15">
            <v>76</v>
          </cell>
          <cell r="B15">
            <v>45254</v>
          </cell>
          <cell r="C15" t="str">
            <v>嘉兴西塘二标智慧工地实施合同</v>
          </cell>
          <cell r="D15" t="str">
            <v>中铁北京工程局集团有限公司杭州分公司</v>
          </cell>
          <cell r="E15" t="str">
            <v>ZHT2023061300053</v>
          </cell>
        </row>
        <row r="15">
          <cell r="G15">
            <v>1057940</v>
          </cell>
          <cell r="H15">
            <v>54370</v>
          </cell>
        </row>
        <row r="16">
          <cell r="A16">
            <v>91</v>
          </cell>
          <cell r="B16">
            <v>45279</v>
          </cell>
          <cell r="C16" t="str">
            <v>G15（嘉浏段）智慧高速大屏软件系统开发 - 上海巨一科技发展有限公司 - 无税开票1018018.87</v>
          </cell>
          <cell r="D16" t="str">
            <v>上海巨一科技发展有限公司</v>
          </cell>
          <cell r="E16" t="str">
            <v>ZHT2023033100031</v>
          </cell>
        </row>
        <row r="16">
          <cell r="G16">
            <v>2398000</v>
          </cell>
          <cell r="H16">
            <v>239800</v>
          </cell>
        </row>
        <row r="17">
          <cell r="A17">
            <v>101</v>
          </cell>
          <cell r="B17">
            <v>45281</v>
          </cell>
          <cell r="C17" t="str">
            <v>城建滨江大厦访客系统、梯控及设备网络改造施工合同 - 上海城建滨江置业有限公司 - 无税开票1033500.02</v>
          </cell>
          <cell r="D17" t="str">
            <v>上海城建滨江置业有限公司</v>
          </cell>
          <cell r="E17" t="str">
            <v>ZHT2023103100129</v>
          </cell>
        </row>
        <row r="17">
          <cell r="G17">
            <v>1126515.02</v>
          </cell>
          <cell r="H17">
            <v>56599.95</v>
          </cell>
        </row>
        <row r="17">
          <cell r="J17" t="str">
            <v>全部落实</v>
          </cell>
        </row>
        <row r="18">
          <cell r="A18">
            <v>115</v>
          </cell>
          <cell r="B18">
            <v>45379</v>
          </cell>
          <cell r="C18" t="str">
            <v>嘉兴市域铁路枫南SG1标段智慧工地工程技术咨询服务合同 - 中铁隧道局集团有限公司 - 无税开票39725.55</v>
          </cell>
          <cell r="D18" t="str">
            <v>中铁隧道局集团有限公司嘉兴至枫南市域铁路土建施工SG1标段项目经理部</v>
          </cell>
          <cell r="E18" t="str">
            <v>ZHT2023071700071</v>
          </cell>
        </row>
        <row r="18">
          <cell r="G18">
            <v>792760</v>
          </cell>
          <cell r="H18">
            <v>42109.08</v>
          </cell>
        </row>
        <row r="19">
          <cell r="A19">
            <v>116</v>
          </cell>
          <cell r="B19">
            <v>45379</v>
          </cell>
          <cell r="C19" t="str">
            <v>嘉兴市域铁路枫南SG1标段智慧工地工程技术咨询服务合同 - 中铁隧道局集团有限公司 - 无税开票130936.38</v>
          </cell>
          <cell r="D19" t="str">
            <v>中铁隧道局集团有限公司嘉兴至枫南市域铁路土建施工SG1标段项目经理部</v>
          </cell>
          <cell r="E19" t="str">
            <v>ZHT2023071700071</v>
          </cell>
        </row>
        <row r="19">
          <cell r="G19">
            <v>792760</v>
          </cell>
          <cell r="H19">
            <v>47958.11</v>
          </cell>
        </row>
        <row r="20">
          <cell r="A20">
            <v>121</v>
          </cell>
          <cell r="B20">
            <v>45470</v>
          </cell>
          <cell r="C20" t="str">
            <v>2023年浦东大道地道设施缺陷监控项目技术服务 - 上海靖东信息科技有限公司 - 无税开票512822.86</v>
          </cell>
          <cell r="D20" t="str">
            <v>上海靖东信息科技有限公司</v>
          </cell>
          <cell r="E20" t="str">
            <v>ZHT2024052100058</v>
          </cell>
        </row>
        <row r="20">
          <cell r="G20">
            <v>543592.23</v>
          </cell>
          <cell r="H20">
            <v>190257.23</v>
          </cell>
        </row>
        <row r="20">
          <cell r="J20" t="str">
            <v>全部落实</v>
          </cell>
        </row>
        <row r="21">
          <cell r="A21">
            <v>122</v>
          </cell>
          <cell r="B21">
            <v>45471</v>
          </cell>
          <cell r="C21" t="str">
            <v>2023浦东大道地道设施缺陷监控项目设备采购合同 - 上海城建智慧城市运营管理有限公司 - 无税开票1066106.19</v>
          </cell>
          <cell r="D21" t="str">
            <v>上海城建智慧城市运营管理有限公司</v>
          </cell>
          <cell r="E21" t="str">
            <v>ZHT2024051400053</v>
          </cell>
        </row>
        <row r="21">
          <cell r="G21" t="str">
            <v>            -  </v>
          </cell>
          <cell r="H21">
            <v>120470</v>
          </cell>
        </row>
        <row r="21">
          <cell r="J21" t="str">
            <v>全部落实</v>
          </cell>
        </row>
        <row r="22">
          <cell r="A22">
            <v>123</v>
          </cell>
          <cell r="B22">
            <v>45471</v>
          </cell>
          <cell r="C22" t="str">
            <v>上海静态交通大数据运营平台开发 - 上海停车信息科技有限公司 - 无税开票330566.04</v>
          </cell>
          <cell r="D22" t="str">
            <v>上海停车信息科技有限公司</v>
          </cell>
          <cell r="E22" t="str">
            <v>ZHT2024052200060</v>
          </cell>
        </row>
        <row r="22">
          <cell r="G22" t="str">
            <v>            -  </v>
          </cell>
          <cell r="H22">
            <v>35040</v>
          </cell>
        </row>
        <row r="23">
          <cell r="A23">
            <v>129</v>
          </cell>
          <cell r="B23">
            <v>44735</v>
          </cell>
          <cell r="C23" t="str">
            <v>调整期初余额城市运营文一路隧道大屏幕显示及视频会议系统设备采购合同-上海城建城市运营（集团）有限公司</v>
          </cell>
          <cell r="D23" t="str">
            <v>上海城建城市运营（集团）有限公司</v>
          </cell>
          <cell r="E23" t="str">
            <v>SJHT2019092000073</v>
          </cell>
        </row>
        <row r="23">
          <cell r="H23">
            <v>9074.05</v>
          </cell>
        </row>
        <row r="23">
          <cell r="J23" t="str">
            <v>全部落实</v>
          </cell>
        </row>
        <row r="24">
          <cell r="A24">
            <v>133</v>
          </cell>
          <cell r="B24">
            <v>44895</v>
          </cell>
          <cell r="C24" t="str">
            <v>佛山一环智能交通升级改造项目 -上海智能交通有限公司 -收入无税51886.79</v>
          </cell>
          <cell r="D24" t="str">
            <v>上海智能交通有限公司</v>
          </cell>
          <cell r="E24" t="str">
            <v>ZHT2020062900030</v>
          </cell>
        </row>
        <row r="24">
          <cell r="H24">
            <v>55000</v>
          </cell>
        </row>
        <row r="25">
          <cell r="A25">
            <v>135</v>
          </cell>
          <cell r="B25">
            <v>44911</v>
          </cell>
          <cell r="C25" t="str">
            <v>2021年农村公路改造提升项目（第二合同段）智慧路网采购 -   上海浦江桥隧运营管理有限公司-无税1188526.61</v>
          </cell>
          <cell r="D25" t="str">
            <v>上海浦江桥隧运营管理有限公司</v>
          </cell>
          <cell r="E25" t="str">
            <v>ZHT2021091000107</v>
          </cell>
        </row>
        <row r="25">
          <cell r="H25">
            <v>214260</v>
          </cell>
        </row>
        <row r="25">
          <cell r="J25" t="str">
            <v>全部落实</v>
          </cell>
        </row>
        <row r="26">
          <cell r="A26">
            <v>136</v>
          </cell>
          <cell r="B26">
            <v>45657</v>
          </cell>
          <cell r="C26" t="str">
            <v>S9苏绍高速钱江隧道2024年度信息化提升实施及应用服务项目材料采购合同 - 上海城建城市运营（集团）有限公司（本部） - 无税开票1491227.31</v>
          </cell>
          <cell r="D26" t="str">
            <v>上海城建城市运营（集团）有限公司</v>
          </cell>
          <cell r="E26" t="str">
            <v>ZHT2024121600160</v>
          </cell>
        </row>
        <row r="26">
          <cell r="H26">
            <v>84254.34</v>
          </cell>
        </row>
        <row r="26">
          <cell r="J26" t="str">
            <v>全部落实</v>
          </cell>
        </row>
        <row r="27">
          <cell r="A27">
            <v>137</v>
          </cell>
          <cell r="B27">
            <v>44740</v>
          </cell>
          <cell r="C27" t="str">
            <v>绍兴S308省道智慧快速路改造工程EPC总承包项目智慧工程集成控制平台服务项目软件采购合同-北京百度网讯科技有限公司-确认单</v>
          </cell>
          <cell r="D27" t="str">
            <v>北京百度网讯科技有限公司</v>
          </cell>
          <cell r="E27" t="str">
            <v>ZHT2021122400162</v>
          </cell>
        </row>
        <row r="27">
          <cell r="G27">
            <v>15000000</v>
          </cell>
          <cell r="H27">
            <v>2625000</v>
          </cell>
        </row>
        <row r="28">
          <cell r="A28">
            <v>144</v>
          </cell>
          <cell r="B28">
            <v>44925</v>
          </cell>
          <cell r="C28" t="str">
            <v>既有轻纺城高架柯桥段智慧化改造工程技术服务-上海城建数字产业集团有限公司-无税4871142.34收入</v>
          </cell>
          <cell r="D28" t="str">
            <v>上海城建数字产业集团有限公司</v>
          </cell>
          <cell r="E28" t="str">
            <v>ZHT2022112200102</v>
          </cell>
        </row>
        <row r="28">
          <cell r="G28">
            <v>7083560.88</v>
          </cell>
          <cell r="H28">
            <v>598093.88</v>
          </cell>
        </row>
        <row r="28">
          <cell r="J28" t="str">
            <v>部分落实</v>
          </cell>
        </row>
        <row r="29">
          <cell r="A29">
            <v>145</v>
          </cell>
          <cell r="B29">
            <v>44925</v>
          </cell>
          <cell r="C29" t="str">
            <v>既有轻纺城高架柯桥段智慧化改造工程采购合同-上海城建数字产业集团有限公司-无税4703146.02收入</v>
          </cell>
          <cell r="D29" t="str">
            <v>上海城建数字产业集团有限公司</v>
          </cell>
          <cell r="E29" t="str">
            <v>ZHT2022112200101</v>
          </cell>
        </row>
        <row r="29">
          <cell r="G29">
            <v>5960980</v>
          </cell>
          <cell r="H29">
            <v>640039.9</v>
          </cell>
        </row>
        <row r="29">
          <cell r="J29" t="str">
            <v>部分落实</v>
          </cell>
        </row>
        <row r="30">
          <cell r="A30">
            <v>160</v>
          </cell>
          <cell r="B30">
            <v>45286</v>
          </cell>
          <cell r="C30" t="str">
            <v>既有轻纺城高架柯桥段智慧化改造工程采购合同 - 上海城建数字产业集团有限公司 - 无税开票572057.52</v>
          </cell>
          <cell r="D30" t="str">
            <v>上海城建数字产业集团有限公司</v>
          </cell>
          <cell r="E30" t="str">
            <v>ZHT2022112200101</v>
          </cell>
        </row>
        <row r="30">
          <cell r="G30">
            <v>5960980</v>
          </cell>
          <cell r="H30">
            <v>129285</v>
          </cell>
        </row>
        <row r="30">
          <cell r="J30" t="str">
            <v>部分落实</v>
          </cell>
        </row>
        <row r="31">
          <cell r="A31">
            <v>161</v>
          </cell>
          <cell r="B31">
            <v>45286</v>
          </cell>
          <cell r="C31" t="str">
            <v>既有轻纺城高架柯桥段智慧化改造工程技术服务 - 上海城建数字产业集团有限公司 - 无税开票1811462.26</v>
          </cell>
          <cell r="D31" t="str">
            <v>上海城建数字产业集团有限公司</v>
          </cell>
          <cell r="E31" t="str">
            <v>ZHT2022112200102</v>
          </cell>
        </row>
        <row r="31">
          <cell r="G31">
            <v>7083560.88</v>
          </cell>
          <cell r="H31">
            <v>384030</v>
          </cell>
        </row>
        <row r="31">
          <cell r="J31" t="str">
            <v>部分落实</v>
          </cell>
        </row>
        <row r="32">
          <cell r="A32">
            <v>166</v>
          </cell>
          <cell r="B32">
            <v>45596</v>
          </cell>
          <cell r="C32" t="str">
            <v>北接线智慧高速建设（二期）项目合同协议书 - 嘉兴市杭州湾大桥投资开发有限责任公司 - 无税开票1613207.55</v>
          </cell>
          <cell r="D32" t="str">
            <v>嘉兴市杭州湾大桥投资开发有限责任公司</v>
          </cell>
          <cell r="E32" t="str">
            <v>ZHT2023062800056</v>
          </cell>
        </row>
        <row r="32">
          <cell r="H32">
            <v>1140000</v>
          </cell>
        </row>
        <row r="33">
          <cell r="A33">
            <v>182</v>
          </cell>
          <cell r="B33">
            <v>45657</v>
          </cell>
          <cell r="C33" t="str">
            <v>南湖工业污水处理厂配套项目智慧水务项目合同 - 嘉兴市南数运营科技有限公司 - 无税开票387876.11</v>
          </cell>
          <cell r="D33" t="str">
            <v>嘉兴市南数运营科技有限公司</v>
          </cell>
          <cell r="E33" t="str">
            <v>ZHT2022092800083</v>
          </cell>
        </row>
        <row r="33">
          <cell r="H33">
            <v>232000</v>
          </cell>
        </row>
        <row r="33">
          <cell r="J33" t="str">
            <v>不确定</v>
          </cell>
        </row>
        <row r="34">
          <cell r="A34">
            <v>190</v>
          </cell>
          <cell r="B34">
            <v>45657</v>
          </cell>
          <cell r="C34" t="str">
            <v>BIM数据处理与业务应用支撑系统 - 上海城市地理信息系统发展有限公司 - 无税开票566037.74</v>
          </cell>
          <cell r="D34" t="str">
            <v>上海城市地理信息系统发展有限公司</v>
          </cell>
          <cell r="E34" t="str">
            <v>ZHT2024071100087</v>
          </cell>
        </row>
        <row r="34">
          <cell r="H34">
            <v>120000</v>
          </cell>
        </row>
        <row r="35">
          <cell r="A35">
            <v>198</v>
          </cell>
          <cell r="B35">
            <v>45657</v>
          </cell>
          <cell r="C35" t="str">
            <v>S9苏绍高速钱江隧道信息化提升实施及应用项目材料采购合同 - 上海城建城市运营（集团）有限公司（本部） - 无税开票1565221.71</v>
          </cell>
          <cell r="D35" t="str">
            <v>上海城建城市运营（集团）有限公司</v>
          </cell>
          <cell r="E35" t="str">
            <v>ZHT2024111300139</v>
          </cell>
        </row>
        <row r="35">
          <cell r="H35">
            <v>88435.03</v>
          </cell>
        </row>
        <row r="35">
          <cell r="J35" t="str">
            <v>全部落实</v>
          </cell>
        </row>
        <row r="36">
          <cell r="A36">
            <v>199</v>
          </cell>
          <cell r="B36">
            <v>45657</v>
          </cell>
          <cell r="C36" t="str">
            <v>春申湖快速路智慧运维管理平台服务(二期) - 上海城建城市运营（集团）有限公司（本部） - 无税开票275858.49</v>
          </cell>
          <cell r="D36" t="str">
            <v>上海城建城市运营（集团）有限公司</v>
          </cell>
          <cell r="E36" t="str">
            <v>ZHT2023111000133</v>
          </cell>
        </row>
        <row r="36">
          <cell r="H36">
            <v>292410</v>
          </cell>
        </row>
        <row r="37">
          <cell r="A37">
            <v>204</v>
          </cell>
          <cell r="B37">
            <v>45657</v>
          </cell>
          <cell r="C37" t="str">
            <v>《松江区南永丰公交停车保养场新建工程BIM技术服务》项目 - 上海市城市建设设计研究总院（集团）有限公司（本部） - 无税开票20377.36</v>
          </cell>
          <cell r="D37" t="str">
            <v>上海市城市建设设计研究总院(集团)有限公司</v>
          </cell>
          <cell r="E37" t="str">
            <v>ZHT2020070600031</v>
          </cell>
        </row>
        <row r="37">
          <cell r="H37">
            <v>21600</v>
          </cell>
        </row>
        <row r="38">
          <cell r="A38">
            <v>206</v>
          </cell>
          <cell r="B38">
            <v>45657</v>
          </cell>
          <cell r="C38" t="str">
            <v>2023年浦东大道地道监控系统整治项目技术服务 - 上海城建智慧城市运营管理有限公司 - 无税开票918611.32</v>
          </cell>
          <cell r="D38" t="str">
            <v>上海城建智慧城市运营管理有限公司</v>
          </cell>
          <cell r="E38" t="str">
            <v>ZHT2024122400172</v>
          </cell>
        </row>
        <row r="38">
          <cell r="H38">
            <v>48686.4</v>
          </cell>
        </row>
        <row r="38">
          <cell r="J38" t="str">
            <v>全部落实</v>
          </cell>
        </row>
        <row r="39">
          <cell r="A39">
            <v>211</v>
          </cell>
          <cell r="B39">
            <v>45657</v>
          </cell>
          <cell r="C39" t="str">
            <v>南湖工业污水处理厂配套项目智慧水务项目合同 - 嘉兴市南数运营科技有限公司 - 无税开票1415094.34</v>
          </cell>
          <cell r="D39" t="str">
            <v>嘉兴市南数运营科技有限公司</v>
          </cell>
          <cell r="E39" t="str">
            <v>ZHT2022092800083</v>
          </cell>
        </row>
        <row r="39">
          <cell r="H39">
            <v>238820</v>
          </cell>
        </row>
        <row r="39">
          <cell r="J39" t="str">
            <v>不确定</v>
          </cell>
        </row>
        <row r="40">
          <cell r="A40">
            <v>213</v>
          </cell>
          <cell r="B40">
            <v>45657</v>
          </cell>
          <cell r="C40" t="str">
            <v>南湖工业污水处理厂配套项目智慧水务项目合同 - 嘉兴市南数运营科技有限公司 - 无税开票1667924.53</v>
          </cell>
          <cell r="D40" t="str">
            <v>嘉兴市南数运营科技有限公司</v>
          </cell>
          <cell r="E40" t="str">
            <v>ZHT2022092800083</v>
          </cell>
        </row>
        <row r="40">
          <cell r="H40">
            <v>1768000</v>
          </cell>
        </row>
        <row r="40">
          <cell r="J40" t="str">
            <v>不确定</v>
          </cell>
        </row>
      </sheetData>
      <sheetData sheetId="4"/>
      <sheetData sheetId="5"/>
      <sheetData sheetId="6"/>
      <sheetData sheetId="7"/>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部门看板"/>
      <sheetName val="部门-汇总页"/>
      <sheetName val="产值及收款计划（2026）"/>
      <sheetName val="长账龄落实计划"/>
      <sheetName val="月度收款计划"/>
      <sheetName val="月度实际收款（参考）"/>
      <sheetName val="月度支付计划 "/>
      <sheetName val="月度实际支付（参考）"/>
      <sheetName val="长账龄应收账款催收进展"/>
      <sheetName val="待协调事项"/>
      <sheetName val="24年合同台账（含流转中及赢单项目）"/>
      <sheetName val="CRM项目编号查询"/>
      <sheetName val="产值及收款计划（2025）"/>
      <sheetName val="产值及收款计划（历年在建+24年新签）"/>
      <sheetName val="跟进项目落地计划"/>
      <sheetName val="客户拓展措施"/>
      <sheetName val="产值及收款计划（2025） (2)"/>
      <sheetName val="产值及收款计划（2025） (3)"/>
      <sheetName val="产值及收款计划（历年在建+24年新签） (2)"/>
      <sheetName val="WpsReserved_CellImgList"/>
    </sheetNames>
    <sheetDataSet>
      <sheetData sheetId="0"/>
      <sheetData sheetId="1">
        <row r="3">
          <cell r="E3">
            <v>316.2693</v>
          </cell>
          <cell r="F3">
            <v>53.1</v>
          </cell>
          <cell r="G3">
            <v>542.15</v>
          </cell>
          <cell r="H3">
            <v>231.26</v>
          </cell>
          <cell r="I3">
            <v>121.6</v>
          </cell>
          <cell r="J3">
            <v>340.6935</v>
          </cell>
          <cell r="K3">
            <v>97.5</v>
          </cell>
          <cell r="L3">
            <v>19</v>
          </cell>
          <cell r="M3">
            <v>148.2</v>
          </cell>
          <cell r="N3">
            <v>1</v>
          </cell>
          <cell r="O3">
            <v>0</v>
          </cell>
          <cell r="P3">
            <v>118.5275</v>
          </cell>
          <cell r="Q3">
            <v>75.46925</v>
          </cell>
          <cell r="R3">
            <v>0</v>
          </cell>
          <cell r="S3">
            <v>33.3</v>
          </cell>
          <cell r="T3">
            <v>0</v>
          </cell>
          <cell r="U3">
            <v>0</v>
          </cell>
          <cell r="V3">
            <v>0</v>
          </cell>
          <cell r="W3">
            <v>0</v>
          </cell>
          <cell r="X3">
            <v>0</v>
          </cell>
          <cell r="Y3">
            <v>0</v>
          </cell>
          <cell r="Z3">
            <v>0</v>
          </cell>
          <cell r="AA3">
            <v>0</v>
          </cell>
          <cell r="AB3">
            <v>0</v>
          </cell>
        </row>
        <row r="4">
          <cell r="E4">
            <v>152.002664180111</v>
          </cell>
          <cell r="F4">
            <v>25.5</v>
          </cell>
          <cell r="G4">
            <v>242.031721868806</v>
          </cell>
          <cell r="H4">
            <v>42.82</v>
          </cell>
          <cell r="I4">
            <v>53.988445307995</v>
          </cell>
          <cell r="J4">
            <v>154.275927780679</v>
          </cell>
          <cell r="K4">
            <v>13.65</v>
          </cell>
          <cell r="L4">
            <v>7.70935439890411</v>
          </cell>
          <cell r="M4">
            <v>21.575</v>
          </cell>
          <cell r="N4">
            <v>1</v>
          </cell>
          <cell r="O4">
            <v>0</v>
          </cell>
          <cell r="P4">
            <v>27.7525</v>
          </cell>
          <cell r="Q4">
            <v>17.5993540751035</v>
          </cell>
          <cell r="R4">
            <v>0</v>
          </cell>
          <cell r="S4">
            <v>24</v>
          </cell>
          <cell r="T4">
            <v>0</v>
          </cell>
          <cell r="U4">
            <v>0</v>
          </cell>
          <cell r="V4">
            <v>0</v>
          </cell>
          <cell r="W4">
            <v>0</v>
          </cell>
          <cell r="X4">
            <v>0</v>
          </cell>
          <cell r="Y4">
            <v>0</v>
          </cell>
          <cell r="Z4">
            <v>0</v>
          </cell>
          <cell r="AA4">
            <v>0</v>
          </cell>
          <cell r="AB4">
            <v>0</v>
          </cell>
        </row>
        <row r="5">
          <cell r="E5">
            <v>299.386132075472</v>
          </cell>
          <cell r="F5">
            <v>50.0943396226415</v>
          </cell>
          <cell r="G5">
            <v>511.083500718198</v>
          </cell>
          <cell r="H5">
            <v>216.468682171816</v>
          </cell>
          <cell r="I5">
            <v>113.863484655403</v>
          </cell>
          <cell r="J5">
            <v>321.408962264151</v>
          </cell>
          <cell r="K5">
            <v>90.837269371875</v>
          </cell>
          <cell r="L5">
            <v>17.9245283018868</v>
          </cell>
          <cell r="M5">
            <v>138.110191605778</v>
          </cell>
          <cell r="N5">
            <v>0.943396226415094</v>
          </cell>
          <cell r="O5">
            <v>0</v>
          </cell>
          <cell r="P5">
            <v>110.674533522818</v>
          </cell>
          <cell r="Q5">
            <v>71.1974056603773</v>
          </cell>
          <cell r="R5">
            <v>0</v>
          </cell>
          <cell r="S5">
            <v>31.4150943396226</v>
          </cell>
          <cell r="T5">
            <v>0</v>
          </cell>
          <cell r="U5">
            <v>0</v>
          </cell>
          <cell r="V5">
            <v>0</v>
          </cell>
          <cell r="W5">
            <v>0</v>
          </cell>
          <cell r="X5">
            <v>0</v>
          </cell>
          <cell r="Y5">
            <v>0</v>
          </cell>
          <cell r="Z5">
            <v>0</v>
          </cell>
          <cell r="AA5">
            <v>0</v>
          </cell>
          <cell r="AB5">
            <v>0</v>
          </cell>
        </row>
        <row r="6">
          <cell r="E6">
            <v>143.568551113312</v>
          </cell>
          <cell r="F6">
            <v>24.0566037735849</v>
          </cell>
          <cell r="G6">
            <v>228.26819836726</v>
          </cell>
          <cell r="H6">
            <v>40.1580683342429</v>
          </cell>
          <cell r="I6">
            <v>50.699723807215</v>
          </cell>
          <cell r="J6">
            <v>145.54332809498</v>
          </cell>
          <cell r="K6">
            <v>12.7172177120625</v>
          </cell>
          <cell r="L6">
            <v>7.27297584802274</v>
          </cell>
          <cell r="M6">
            <v>20.1156155040542</v>
          </cell>
          <cell r="N6">
            <v>0.943396226415094</v>
          </cell>
          <cell r="O6">
            <v>0</v>
          </cell>
          <cell r="P6">
            <v>26.0214629950814</v>
          </cell>
          <cell r="Q6">
            <v>16.6031642217957</v>
          </cell>
          <cell r="R6">
            <v>0</v>
          </cell>
          <cell r="S6">
            <v>22.6415094339623</v>
          </cell>
          <cell r="T6">
            <v>0</v>
          </cell>
          <cell r="U6">
            <v>0</v>
          </cell>
          <cell r="V6">
            <v>0</v>
          </cell>
          <cell r="W6">
            <v>0</v>
          </cell>
          <cell r="X6">
            <v>0</v>
          </cell>
          <cell r="Y6">
            <v>0</v>
          </cell>
          <cell r="Z6">
            <v>0</v>
          </cell>
          <cell r="AA6">
            <v>0</v>
          </cell>
          <cell r="AB6">
            <v>0</v>
          </cell>
        </row>
        <row r="7">
          <cell r="E7">
            <v>699.9493</v>
          </cell>
          <cell r="F7">
            <v>422.96</v>
          </cell>
          <cell r="G7">
            <v>563.435</v>
          </cell>
          <cell r="H7">
            <v>241.0935</v>
          </cell>
          <cell r="I7">
            <v>212.635</v>
          </cell>
          <cell r="J7">
            <v>215.045</v>
          </cell>
          <cell r="K7">
            <v>8.3</v>
          </cell>
          <cell r="L7">
            <v>99.75</v>
          </cell>
          <cell r="M7">
            <v>22.2</v>
          </cell>
          <cell r="N7">
            <v>146</v>
          </cell>
          <cell r="O7">
            <v>0</v>
          </cell>
          <cell r="P7">
            <v>119.7775</v>
          </cell>
          <cell r="Q7">
            <v>292.10265</v>
          </cell>
          <cell r="R7">
            <v>197.075</v>
          </cell>
          <cell r="S7">
            <v>67.25</v>
          </cell>
          <cell r="T7">
            <v>0</v>
          </cell>
          <cell r="U7">
            <v>0</v>
          </cell>
          <cell r="V7">
            <v>0</v>
          </cell>
          <cell r="W7">
            <v>0</v>
          </cell>
          <cell r="X7">
            <v>0</v>
          </cell>
          <cell r="Y7">
            <v>0</v>
          </cell>
          <cell r="Z7">
            <v>0</v>
          </cell>
          <cell r="AA7">
            <v>0</v>
          </cell>
          <cell r="AB7">
            <v>0</v>
          </cell>
        </row>
        <row r="8">
          <cell r="E8">
            <v>346.435980107004</v>
          </cell>
          <cell r="F8">
            <v>217.856684073107</v>
          </cell>
          <cell r="G8">
            <v>233.684840759145</v>
          </cell>
          <cell r="H8">
            <v>129.876965909091</v>
          </cell>
          <cell r="I8">
            <v>48.025</v>
          </cell>
          <cell r="J8">
            <v>111.627696435458</v>
          </cell>
          <cell r="K8">
            <v>3.9</v>
          </cell>
          <cell r="L8">
            <v>15.9</v>
          </cell>
          <cell r="M8">
            <v>8.98435439890411</v>
          </cell>
          <cell r="N8">
            <v>21.3</v>
          </cell>
          <cell r="O8">
            <v>0</v>
          </cell>
          <cell r="P8">
            <v>28.2525</v>
          </cell>
          <cell r="Q8">
            <v>88.8793018557823</v>
          </cell>
          <cell r="R8">
            <v>121.101684073107</v>
          </cell>
          <cell r="S8">
            <v>36</v>
          </cell>
          <cell r="T8">
            <v>0</v>
          </cell>
          <cell r="U8">
            <v>0</v>
          </cell>
          <cell r="V8">
            <v>0</v>
          </cell>
          <cell r="W8">
            <v>0</v>
          </cell>
          <cell r="X8">
            <v>0</v>
          </cell>
          <cell r="Y8">
            <v>0</v>
          </cell>
          <cell r="Z8">
            <v>0</v>
          </cell>
          <cell r="AA8">
            <v>0</v>
          </cell>
          <cell r="AB8">
            <v>0</v>
          </cell>
        </row>
      </sheetData>
      <sheetData sheetId="2">
        <row r="1">
          <cell r="B1" t="str">
            <v>2026年产值及收款计划</v>
          </cell>
        </row>
        <row r="1">
          <cell r="U1">
            <v>108.76925</v>
          </cell>
          <cell r="V1">
            <v>1661.71595</v>
          </cell>
          <cell r="W1">
            <v>0</v>
          </cell>
          <cell r="X1">
            <v>0</v>
          </cell>
          <cell r="Y1">
            <v>0</v>
          </cell>
          <cell r="Z1">
            <v>0</v>
          </cell>
          <cell r="AA1">
            <v>299.4693</v>
          </cell>
          <cell r="AB1">
            <v>53.1</v>
          </cell>
          <cell r="AC1">
            <v>542.15</v>
          </cell>
          <cell r="AD1">
            <v>231.26</v>
          </cell>
          <cell r="AE1">
            <v>121.6</v>
          </cell>
          <cell r="AF1">
            <v>340.6935</v>
          </cell>
          <cell r="AG1">
            <v>97.5</v>
          </cell>
          <cell r="AH1">
            <v>19</v>
          </cell>
          <cell r="AI1">
            <v>148.2</v>
          </cell>
          <cell r="AJ1">
            <v>1</v>
          </cell>
          <cell r="AK1">
            <v>0</v>
          </cell>
          <cell r="AL1">
            <v>118.5275</v>
          </cell>
        </row>
        <row r="1">
          <cell r="AX1">
            <v>556.42765</v>
          </cell>
          <cell r="AY1">
            <v>2204.09913</v>
          </cell>
          <cell r="AZ1">
            <v>542.38318</v>
          </cell>
          <cell r="BA1">
            <v>699.9493</v>
          </cell>
          <cell r="BB1">
            <v>422.96</v>
          </cell>
          <cell r="BC1">
            <v>563.435</v>
          </cell>
          <cell r="BD1">
            <v>241.0935</v>
          </cell>
          <cell r="BE1">
            <v>212.635</v>
          </cell>
          <cell r="BF1">
            <v>215.045</v>
          </cell>
          <cell r="BG1">
            <v>8.3</v>
          </cell>
          <cell r="BH1">
            <v>99.75</v>
          </cell>
          <cell r="BI1">
            <v>22.2</v>
          </cell>
          <cell r="BJ1">
            <v>146</v>
          </cell>
          <cell r="BK1">
            <v>0</v>
          </cell>
          <cell r="BL1">
            <v>119.7775</v>
          </cell>
        </row>
        <row r="1">
          <cell r="CA1">
            <v>75.46925</v>
          </cell>
          <cell r="CB1">
            <v>0</v>
          </cell>
          <cell r="CC1">
            <v>33.3</v>
          </cell>
          <cell r="CD1">
            <v>0</v>
          </cell>
          <cell r="CE1">
            <v>0</v>
          </cell>
          <cell r="CF1">
            <v>0</v>
          </cell>
          <cell r="CG1">
            <v>0</v>
          </cell>
          <cell r="CH1">
            <v>0</v>
          </cell>
          <cell r="CI1">
            <v>0</v>
          </cell>
          <cell r="CJ1">
            <v>0</v>
          </cell>
          <cell r="CK1">
            <v>0</v>
          </cell>
          <cell r="CL1">
            <v>0</v>
          </cell>
        </row>
        <row r="1">
          <cell r="DA1">
            <v>292.10265</v>
          </cell>
          <cell r="DB1">
            <v>197.075</v>
          </cell>
          <cell r="DC1">
            <v>67.25</v>
          </cell>
          <cell r="DD1">
            <v>0</v>
          </cell>
          <cell r="DE1">
            <v>0</v>
          </cell>
          <cell r="DF1">
            <v>0</v>
          </cell>
          <cell r="DG1">
            <v>0</v>
          </cell>
          <cell r="DH1">
            <v>0</v>
          </cell>
          <cell r="DI1">
            <v>0</v>
          </cell>
          <cell r="DJ1">
            <v>0</v>
          </cell>
          <cell r="DK1">
            <v>0</v>
          </cell>
          <cell r="DL1">
            <v>0</v>
          </cell>
        </row>
        <row r="2">
          <cell r="U2">
            <v>108.76925</v>
          </cell>
          <cell r="V2">
            <v>1661.71595</v>
          </cell>
          <cell r="W2">
            <v>0</v>
          </cell>
          <cell r="X2">
            <v>0</v>
          </cell>
          <cell r="Y2">
            <v>0</v>
          </cell>
          <cell r="Z2">
            <v>0</v>
          </cell>
          <cell r="AA2">
            <v>299.4693</v>
          </cell>
          <cell r="AB2">
            <v>53.1</v>
          </cell>
          <cell r="AC2">
            <v>542.15</v>
          </cell>
          <cell r="AD2">
            <v>231.26</v>
          </cell>
          <cell r="AE2">
            <v>121.6</v>
          </cell>
          <cell r="AF2">
            <v>340.6935</v>
          </cell>
          <cell r="AG2">
            <v>97.5</v>
          </cell>
          <cell r="AH2">
            <v>19</v>
          </cell>
          <cell r="AI2">
            <v>148.2</v>
          </cell>
          <cell r="AJ2">
            <v>1</v>
          </cell>
          <cell r="AK2">
            <v>0</v>
          </cell>
          <cell r="AL2">
            <v>118.5275</v>
          </cell>
        </row>
        <row r="2">
          <cell r="AX2">
            <v>556.42765</v>
          </cell>
          <cell r="AY2">
            <v>2204.09913</v>
          </cell>
          <cell r="AZ2">
            <v>542.38318</v>
          </cell>
          <cell r="BA2">
            <v>699.9493</v>
          </cell>
          <cell r="BB2">
            <v>422.96</v>
          </cell>
          <cell r="BC2">
            <v>563.435</v>
          </cell>
          <cell r="BD2">
            <v>241.0935</v>
          </cell>
          <cell r="BE2">
            <v>212.635</v>
          </cell>
          <cell r="BF2">
            <v>215.045</v>
          </cell>
          <cell r="BG2">
            <v>8.3</v>
          </cell>
          <cell r="BH2">
            <v>99.75</v>
          </cell>
          <cell r="BI2">
            <v>22.2</v>
          </cell>
          <cell r="BJ2">
            <v>146</v>
          </cell>
          <cell r="BK2">
            <v>0</v>
          </cell>
          <cell r="BL2">
            <v>119.7775</v>
          </cell>
        </row>
        <row r="2">
          <cell r="CA2">
            <v>75.46925</v>
          </cell>
          <cell r="CB2">
            <v>0</v>
          </cell>
          <cell r="CC2">
            <v>33.3</v>
          </cell>
          <cell r="CD2">
            <v>0</v>
          </cell>
          <cell r="CE2">
            <v>0</v>
          </cell>
          <cell r="CF2">
            <v>0</v>
          </cell>
          <cell r="CG2">
            <v>0</v>
          </cell>
          <cell r="CH2">
            <v>0</v>
          </cell>
          <cell r="CI2">
            <v>0</v>
          </cell>
          <cell r="CJ2">
            <v>0</v>
          </cell>
          <cell r="CK2">
            <v>0</v>
          </cell>
          <cell r="CL2">
            <v>0</v>
          </cell>
        </row>
        <row r="2">
          <cell r="DA2">
            <v>292.10265</v>
          </cell>
          <cell r="DB2">
            <v>197.075</v>
          </cell>
          <cell r="DC2">
            <v>67.25</v>
          </cell>
          <cell r="DD2">
            <v>0</v>
          </cell>
          <cell r="DE2">
            <v>0</v>
          </cell>
          <cell r="DF2">
            <v>0</v>
          </cell>
          <cell r="DG2">
            <v>0</v>
          </cell>
          <cell r="DH2">
            <v>0</v>
          </cell>
          <cell r="DI2">
            <v>0</v>
          </cell>
          <cell r="DJ2">
            <v>0</v>
          </cell>
          <cell r="DK2">
            <v>0</v>
          </cell>
          <cell r="DL2">
            <v>0</v>
          </cell>
        </row>
        <row r="3">
          <cell r="M3" t="str">
            <v>非主导不需填写</v>
          </cell>
        </row>
        <row r="3">
          <cell r="P3" t="str">
            <v>已完结合同只填收款计划</v>
          </cell>
        </row>
        <row r="4">
          <cell r="A4" t="str">
            <v>序号</v>
          </cell>
          <cell r="B4" t="str">
            <v>部门</v>
          </cell>
          <cell r="C4" t="str">
            <v>合同编号</v>
          </cell>
          <cell r="D4" t="str">
            <v>合同名称</v>
          </cell>
          <cell r="E4" t="str">
            <v>合同金额</v>
          </cell>
          <cell r="F4" t="str">
            <v>部门合同额/总产值</v>
          </cell>
          <cell r="G4" t="str">
            <v>部门-有效产值</v>
          </cell>
          <cell r="H4" t="str">
            <v>部门-自营产值</v>
          </cell>
          <cell r="I4" t="str">
            <v>部门-自营率</v>
          </cell>
          <cell r="J4" t="str">
            <v>综合税率</v>
          </cell>
          <cell r="K4" t="str">
            <v>备用列</v>
          </cell>
          <cell r="L4" t="str">
            <v>备用列</v>
          </cell>
          <cell r="M4" t="str">
            <v>是否生产主导</v>
          </cell>
          <cell r="N4" t="str">
            <v>团队</v>
          </cell>
          <cell r="O4" t="str">
            <v>项目经理</v>
          </cell>
          <cell r="P4" t="str">
            <v>合同类型</v>
          </cell>
          <cell r="Q4" t="str">
            <v>备用列</v>
          </cell>
          <cell r="R4" t="str">
            <v>备用列</v>
          </cell>
          <cell r="S4" t="str">
            <v>备用列</v>
          </cell>
          <cell r="T4" t="str">
            <v>历年已确认产值（未拆分）</v>
          </cell>
          <cell r="U4" t="str">
            <v>2026已确认产值（未拆分）</v>
          </cell>
          <cell r="V4" t="str">
            <v>剩余产值</v>
          </cell>
          <cell r="W4" t="str">
            <v>备用列</v>
          </cell>
          <cell r="X4" t="str">
            <v>备用列</v>
          </cell>
          <cell r="Y4" t="str">
            <v>备用列</v>
          </cell>
          <cell r="Z4" t="str">
            <v>备用列</v>
          </cell>
          <cell r="AA4" t="str">
            <v>2026-01产值计划</v>
          </cell>
          <cell r="AB4" t="str">
            <v>2026-02产值计划</v>
          </cell>
          <cell r="AC4" t="str">
            <v>2026-03产值计划</v>
          </cell>
          <cell r="AD4" t="str">
            <v>2026-04产值计划</v>
          </cell>
          <cell r="AE4" t="str">
            <v>2026-05产值计划</v>
          </cell>
          <cell r="AF4" t="str">
            <v>2026-06产值计划</v>
          </cell>
          <cell r="AG4" t="str">
            <v>2026-07产值计划</v>
          </cell>
          <cell r="AH4" t="str">
            <v>2026-08产值计划</v>
          </cell>
          <cell r="AI4" t="str">
            <v>2026-09产值计划</v>
          </cell>
          <cell r="AJ4" t="str">
            <v>2026-10产值计划</v>
          </cell>
          <cell r="AK4" t="str">
            <v>2026-11产值计划</v>
          </cell>
          <cell r="AL4" t="str">
            <v>2026-12产值计划</v>
          </cell>
        </row>
        <row r="4">
          <cell r="AS4" t="str">
            <v>备用列</v>
          </cell>
          <cell r="AT4" t="str">
            <v>备用列</v>
          </cell>
          <cell r="AU4" t="str">
            <v>备用列</v>
          </cell>
          <cell r="AV4" t="str">
            <v>备用列</v>
          </cell>
          <cell r="AW4" t="str">
            <v>历年已收款（未拆分）</v>
          </cell>
          <cell r="AX4" t="str">
            <v>2026已收款（未拆分）</v>
          </cell>
          <cell r="AY4" t="str">
            <v>剩余收款（按合同额）</v>
          </cell>
          <cell r="AZ4" t="str">
            <v>剩余收款（按已确认产值）</v>
          </cell>
          <cell r="BA4" t="str">
            <v>2026-01收款计划</v>
          </cell>
          <cell r="BB4" t="str">
            <v>2026-02收款计划</v>
          </cell>
          <cell r="BC4" t="str">
            <v>2026-03收款计划</v>
          </cell>
          <cell r="BD4" t="str">
            <v>2026-04收款计划</v>
          </cell>
          <cell r="BE4" t="str">
            <v>2026-05收款计划</v>
          </cell>
          <cell r="BF4" t="str">
            <v>2026-06收款计划</v>
          </cell>
          <cell r="BG4" t="str">
            <v>2026-07收款计划</v>
          </cell>
          <cell r="BH4" t="str">
            <v>2026-08收款计划</v>
          </cell>
          <cell r="BI4" t="str">
            <v>2026-09收款计划</v>
          </cell>
          <cell r="BJ4" t="str">
            <v>2026-10收款计划</v>
          </cell>
          <cell r="BK4" t="str">
            <v>2026-11收款计划</v>
          </cell>
          <cell r="BL4" t="str">
            <v>2026-12收款计划</v>
          </cell>
        </row>
        <row r="4">
          <cell r="BQ4" t="str">
            <v>合同甲方</v>
          </cell>
          <cell r="BR4" t="str">
            <v>情况说明</v>
          </cell>
        </row>
        <row r="4">
          <cell r="CA4" t="str">
            <v>2026-01实际产值</v>
          </cell>
          <cell r="CB4" t="str">
            <v>2026-02实际产值</v>
          </cell>
          <cell r="CC4" t="str">
            <v>2026-03实际产值</v>
          </cell>
          <cell r="CD4" t="str">
            <v>2026-04实际产值</v>
          </cell>
          <cell r="CE4" t="str">
            <v>2026-05实际产值</v>
          </cell>
          <cell r="CF4" t="str">
            <v>2026-06实际产值</v>
          </cell>
          <cell r="CG4" t="str">
            <v>2026-07实际产值</v>
          </cell>
          <cell r="CH4" t="str">
            <v>2026-08实际产值</v>
          </cell>
          <cell r="CI4" t="str">
            <v>2026-09实际产值</v>
          </cell>
          <cell r="CJ4" t="str">
            <v>2026-10实际产值</v>
          </cell>
          <cell r="CK4" t="str">
            <v>2026-11实际产值</v>
          </cell>
          <cell r="CL4" t="str">
            <v>2026-12实际产值</v>
          </cell>
        </row>
        <row r="4">
          <cell r="DA4" t="str">
            <v>2026-01实际收款</v>
          </cell>
          <cell r="DB4" t="str">
            <v>2026-02实际收款</v>
          </cell>
          <cell r="DC4" t="str">
            <v>2026-03实际收款</v>
          </cell>
          <cell r="DD4" t="str">
            <v>2026-04实际收款</v>
          </cell>
          <cell r="DE4" t="str">
            <v>2026-05实际收款</v>
          </cell>
          <cell r="DF4" t="str">
            <v>2026-06实际收款</v>
          </cell>
          <cell r="DG4" t="str">
            <v>2026-07实际收款</v>
          </cell>
          <cell r="DH4" t="str">
            <v>2026-08实际收款</v>
          </cell>
          <cell r="DI4" t="str">
            <v>2026-09实际收款</v>
          </cell>
          <cell r="DJ4" t="str">
            <v>2026-10实际收款</v>
          </cell>
          <cell r="DK4" t="str">
            <v>2026-11实际收款</v>
          </cell>
          <cell r="DL4" t="str">
            <v>2026-12实际收款</v>
          </cell>
        </row>
        <row r="5">
          <cell r="A5">
            <v>1</v>
          </cell>
          <cell r="B5" t="str">
            <v>数智管理中心</v>
          </cell>
          <cell r="C5" t="str">
            <v>ZHT2020071300032</v>
          </cell>
          <cell r="D5" t="str">
            <v>上海隧道资金项目合同</v>
          </cell>
          <cell r="E5">
            <v>42</v>
          </cell>
          <cell r="F5">
            <v>42</v>
          </cell>
          <cell r="G5">
            <v>42</v>
          </cell>
          <cell r="H5">
            <v>42</v>
          </cell>
          <cell r="I5">
            <v>1</v>
          </cell>
          <cell r="J5">
            <v>0.06</v>
          </cell>
        </row>
        <row r="5">
          <cell r="M5" t="str">
            <v>主导</v>
          </cell>
          <cell r="N5">
            <v>0</v>
          </cell>
          <cell r="O5" t="str">
            <v>肖龚惠</v>
          </cell>
          <cell r="P5" t="str">
            <v>过往已完结</v>
          </cell>
        </row>
        <row r="5">
          <cell r="T5">
            <v>33.6</v>
          </cell>
          <cell r="U5">
            <v>0</v>
          </cell>
          <cell r="V5">
            <v>8.4</v>
          </cell>
        </row>
        <row r="5">
          <cell r="AA5">
            <v>0</v>
          </cell>
          <cell r="AB5">
            <v>0</v>
          </cell>
          <cell r="AC5">
            <v>0</v>
          </cell>
          <cell r="AD5">
            <v>0</v>
          </cell>
          <cell r="AE5">
            <v>0</v>
          </cell>
          <cell r="AF5">
            <v>0</v>
          </cell>
          <cell r="AG5">
            <v>0</v>
          </cell>
          <cell r="AH5">
            <v>0</v>
          </cell>
          <cell r="AI5">
            <v>0</v>
          </cell>
          <cell r="AJ5">
            <v>0</v>
          </cell>
          <cell r="AK5">
            <v>0</v>
          </cell>
          <cell r="AL5">
            <v>0</v>
          </cell>
        </row>
        <row r="5">
          <cell r="AW5">
            <v>33.6</v>
          </cell>
          <cell r="AX5">
            <v>0</v>
          </cell>
          <cell r="AY5">
            <v>8.4</v>
          </cell>
          <cell r="AZ5">
            <v>0</v>
          </cell>
          <cell r="BA5">
            <v>0</v>
          </cell>
          <cell r="BB5">
            <v>0</v>
          </cell>
          <cell r="BC5">
            <v>0</v>
          </cell>
          <cell r="BD5">
            <v>0</v>
          </cell>
          <cell r="BE5">
            <v>0</v>
          </cell>
          <cell r="BF5">
            <v>0</v>
          </cell>
          <cell r="BG5">
            <v>0</v>
          </cell>
          <cell r="BH5">
            <v>0</v>
          </cell>
          <cell r="BI5">
            <v>0</v>
          </cell>
          <cell r="BJ5">
            <v>0</v>
          </cell>
          <cell r="BK5">
            <v>0</v>
          </cell>
          <cell r="BL5">
            <v>0</v>
          </cell>
        </row>
        <row r="5">
          <cell r="BQ5" t="str">
            <v>上海隧道工程有限公司</v>
          </cell>
        </row>
        <row r="5">
          <cell r="CA5">
            <v>0</v>
          </cell>
          <cell r="CB5">
            <v>0</v>
          </cell>
          <cell r="CC5">
            <v>0</v>
          </cell>
          <cell r="CD5">
            <v>0</v>
          </cell>
          <cell r="CE5">
            <v>0</v>
          </cell>
          <cell r="CF5">
            <v>0</v>
          </cell>
          <cell r="CG5">
            <v>0</v>
          </cell>
          <cell r="CH5">
            <v>0</v>
          </cell>
          <cell r="CI5">
            <v>0</v>
          </cell>
          <cell r="CJ5">
            <v>0</v>
          </cell>
          <cell r="CK5">
            <v>0</v>
          </cell>
          <cell r="CL5">
            <v>0</v>
          </cell>
        </row>
        <row r="5">
          <cell r="DA5">
            <v>0</v>
          </cell>
          <cell r="DB5">
            <v>0</v>
          </cell>
          <cell r="DC5">
            <v>0</v>
          </cell>
          <cell r="DD5">
            <v>0</v>
          </cell>
          <cell r="DE5">
            <v>0</v>
          </cell>
          <cell r="DF5">
            <v>0</v>
          </cell>
          <cell r="DG5">
            <v>0</v>
          </cell>
          <cell r="DH5">
            <v>0</v>
          </cell>
          <cell r="DI5">
            <v>0</v>
          </cell>
          <cell r="DJ5">
            <v>0</v>
          </cell>
          <cell r="DK5">
            <v>0</v>
          </cell>
          <cell r="DL5">
            <v>0</v>
          </cell>
        </row>
        <row r="6">
          <cell r="A6">
            <v>2</v>
          </cell>
          <cell r="B6" t="str">
            <v>数智管理中心</v>
          </cell>
          <cell r="C6" t="str">
            <v>ZHT2022070400053</v>
          </cell>
          <cell r="D6" t="str">
            <v>徐汇区滨江C单元188N-Q-1地块商办楼项目BIM运营平台开发服务合同</v>
          </cell>
          <cell r="E6">
            <v>328.8458</v>
          </cell>
          <cell r="F6">
            <v>328.8458</v>
          </cell>
          <cell r="G6">
            <v>328.8458</v>
          </cell>
          <cell r="H6">
            <v>82.8312</v>
          </cell>
          <cell r="I6">
            <v>0.251884621910938</v>
          </cell>
          <cell r="J6">
            <v>0.06</v>
          </cell>
        </row>
        <row r="6">
          <cell r="M6" t="str">
            <v>主导</v>
          </cell>
          <cell r="N6">
            <v>0</v>
          </cell>
          <cell r="O6" t="str">
            <v>肖龚惠</v>
          </cell>
          <cell r="P6" t="str">
            <v>过往已完结</v>
          </cell>
        </row>
        <row r="6">
          <cell r="T6">
            <v>328.8458</v>
          </cell>
          <cell r="U6">
            <v>0</v>
          </cell>
          <cell r="V6">
            <v>0</v>
          </cell>
        </row>
        <row r="6">
          <cell r="AA6">
            <v>0</v>
          </cell>
          <cell r="AB6">
            <v>0</v>
          </cell>
          <cell r="AC6">
            <v>0</v>
          </cell>
          <cell r="AD6">
            <v>0</v>
          </cell>
          <cell r="AE6">
            <v>0</v>
          </cell>
          <cell r="AF6">
            <v>0</v>
          </cell>
          <cell r="AG6">
            <v>0</v>
          </cell>
          <cell r="AH6">
            <v>0</v>
          </cell>
          <cell r="AI6">
            <v>0</v>
          </cell>
          <cell r="AJ6">
            <v>0</v>
          </cell>
          <cell r="AK6">
            <v>0</v>
          </cell>
          <cell r="AL6">
            <v>0</v>
          </cell>
        </row>
        <row r="6">
          <cell r="AW6">
            <v>295.96122</v>
          </cell>
          <cell r="AX6">
            <v>0</v>
          </cell>
          <cell r="AY6">
            <v>32.88458</v>
          </cell>
          <cell r="AZ6">
            <v>32.88458</v>
          </cell>
          <cell r="BA6">
            <v>0</v>
          </cell>
          <cell r="BB6">
            <v>0</v>
          </cell>
          <cell r="BC6">
            <v>0</v>
          </cell>
          <cell r="BD6">
            <v>0</v>
          </cell>
          <cell r="BE6">
            <v>0</v>
          </cell>
          <cell r="BF6">
            <v>0</v>
          </cell>
          <cell r="BG6">
            <v>0</v>
          </cell>
          <cell r="BH6">
            <v>0</v>
          </cell>
          <cell r="BI6">
            <v>0</v>
          </cell>
          <cell r="BJ6">
            <v>0</v>
          </cell>
          <cell r="BK6">
            <v>0</v>
          </cell>
          <cell r="BL6">
            <v>0</v>
          </cell>
        </row>
        <row r="6">
          <cell r="BQ6" t="str">
            <v>上海瑞腾国际置业有限公司</v>
          </cell>
        </row>
        <row r="6">
          <cell r="CA6">
            <v>0</v>
          </cell>
          <cell r="CB6">
            <v>0</v>
          </cell>
          <cell r="CC6">
            <v>0</v>
          </cell>
          <cell r="CD6">
            <v>0</v>
          </cell>
          <cell r="CE6">
            <v>0</v>
          </cell>
          <cell r="CF6">
            <v>0</v>
          </cell>
          <cell r="CG6">
            <v>0</v>
          </cell>
          <cell r="CH6">
            <v>0</v>
          </cell>
          <cell r="CI6">
            <v>0</v>
          </cell>
          <cell r="CJ6">
            <v>0</v>
          </cell>
          <cell r="CK6">
            <v>0</v>
          </cell>
          <cell r="CL6">
            <v>0</v>
          </cell>
        </row>
        <row r="6">
          <cell r="DA6">
            <v>0</v>
          </cell>
          <cell r="DB6">
            <v>0</v>
          </cell>
          <cell r="DC6">
            <v>0</v>
          </cell>
          <cell r="DD6">
            <v>0</v>
          </cell>
          <cell r="DE6">
            <v>0</v>
          </cell>
          <cell r="DF6">
            <v>0</v>
          </cell>
          <cell r="DG6">
            <v>0</v>
          </cell>
          <cell r="DH6">
            <v>0</v>
          </cell>
          <cell r="DI6">
            <v>0</v>
          </cell>
          <cell r="DJ6">
            <v>0</v>
          </cell>
          <cell r="DK6">
            <v>0</v>
          </cell>
          <cell r="DL6">
            <v>0</v>
          </cell>
        </row>
        <row r="7">
          <cell r="A7">
            <v>3</v>
          </cell>
          <cell r="B7" t="str">
            <v>数智管理中心</v>
          </cell>
          <cell r="C7" t="str">
            <v>ZHT2022092800083</v>
          </cell>
          <cell r="D7" t="str">
            <v>南湖工业污水处理厂配套项目智慧水务项目合同</v>
          </cell>
          <cell r="E7">
            <v>944.74</v>
          </cell>
        </row>
        <row r="7">
          <cell r="J7">
            <v>0.0658524444814854</v>
          </cell>
        </row>
        <row r="7">
          <cell r="M7">
            <v>0</v>
          </cell>
          <cell r="N7" t="str">
            <v>董力健团队</v>
          </cell>
          <cell r="O7" t="str">
            <v>郑炜明</v>
          </cell>
          <cell r="P7" t="str">
            <v>在建</v>
          </cell>
        </row>
        <row r="7">
          <cell r="T7">
            <v>906.38</v>
          </cell>
          <cell r="U7">
            <v>0</v>
          </cell>
          <cell r="V7">
            <v>38.36</v>
          </cell>
        </row>
        <row r="7">
          <cell r="AW7">
            <v>315.068</v>
          </cell>
          <cell r="AX7">
            <v>67.6434</v>
          </cell>
          <cell r="AY7">
            <v>562.0286</v>
          </cell>
          <cell r="AZ7">
            <v>523.6686</v>
          </cell>
        </row>
        <row r="7">
          <cell r="BQ7" t="str">
            <v>嘉兴市南数运营科技有限公司</v>
          </cell>
        </row>
        <row r="7">
          <cell r="CA7">
            <v>0</v>
          </cell>
          <cell r="CB7">
            <v>0</v>
          </cell>
          <cell r="CC7">
            <v>0</v>
          </cell>
          <cell r="CD7">
            <v>0</v>
          </cell>
          <cell r="CE7">
            <v>0</v>
          </cell>
          <cell r="CF7">
            <v>0</v>
          </cell>
          <cell r="CG7">
            <v>0</v>
          </cell>
          <cell r="CH7">
            <v>0</v>
          </cell>
          <cell r="CI7">
            <v>0</v>
          </cell>
          <cell r="CJ7">
            <v>0</v>
          </cell>
          <cell r="CK7">
            <v>0</v>
          </cell>
          <cell r="CL7">
            <v>0</v>
          </cell>
        </row>
        <row r="7">
          <cell r="DA7">
            <v>67.6434</v>
          </cell>
          <cell r="DB7">
            <v>0</v>
          </cell>
          <cell r="DC7">
            <v>0</v>
          </cell>
          <cell r="DD7">
            <v>0</v>
          </cell>
          <cell r="DE7">
            <v>0</v>
          </cell>
          <cell r="DF7">
            <v>0</v>
          </cell>
          <cell r="DG7">
            <v>0</v>
          </cell>
          <cell r="DH7">
            <v>0</v>
          </cell>
          <cell r="DI7">
            <v>0</v>
          </cell>
          <cell r="DJ7">
            <v>0</v>
          </cell>
          <cell r="DK7">
            <v>0</v>
          </cell>
          <cell r="DL7">
            <v>0</v>
          </cell>
        </row>
        <row r="8">
          <cell r="A8">
            <v>4</v>
          </cell>
          <cell r="B8" t="str">
            <v>数智管理中心</v>
          </cell>
          <cell r="C8" t="str">
            <v>ZHT2023120600148</v>
          </cell>
          <cell r="D8" t="str">
            <v>城市运营管理域信息系统数据治理技术服务</v>
          </cell>
          <cell r="E8">
            <v>45</v>
          </cell>
          <cell r="F8">
            <v>45</v>
          </cell>
          <cell r="G8">
            <v>45</v>
          </cell>
          <cell r="H8">
            <v>45</v>
          </cell>
          <cell r="I8">
            <v>1</v>
          </cell>
          <cell r="J8">
            <v>0.06</v>
          </cell>
        </row>
        <row r="8">
          <cell r="M8" t="str">
            <v>主导</v>
          </cell>
          <cell r="N8">
            <v>0</v>
          </cell>
          <cell r="O8" t="str">
            <v>涂勋</v>
          </cell>
          <cell r="P8" t="str">
            <v>在建</v>
          </cell>
        </row>
        <row r="8">
          <cell r="T8">
            <v>42.75</v>
          </cell>
          <cell r="U8">
            <v>0</v>
          </cell>
          <cell r="V8">
            <v>2.25</v>
          </cell>
        </row>
        <row r="8">
          <cell r="AA8">
            <v>0</v>
          </cell>
          <cell r="AB8">
            <v>0</v>
          </cell>
          <cell r="AC8">
            <v>2.25</v>
          </cell>
          <cell r="AD8">
            <v>0</v>
          </cell>
          <cell r="AE8">
            <v>0</v>
          </cell>
          <cell r="AF8">
            <v>0</v>
          </cell>
          <cell r="AG8">
            <v>0</v>
          </cell>
          <cell r="AH8">
            <v>0</v>
          </cell>
          <cell r="AI8">
            <v>0</v>
          </cell>
          <cell r="AJ8">
            <v>0</v>
          </cell>
          <cell r="AK8">
            <v>0</v>
          </cell>
          <cell r="AL8">
            <v>0</v>
          </cell>
        </row>
        <row r="8">
          <cell r="AW8">
            <v>42.75</v>
          </cell>
          <cell r="AX8">
            <v>0</v>
          </cell>
          <cell r="AY8">
            <v>2.25</v>
          </cell>
          <cell r="AZ8">
            <v>0</v>
          </cell>
          <cell r="BA8">
            <v>0</v>
          </cell>
          <cell r="BB8">
            <v>0</v>
          </cell>
          <cell r="BC8">
            <v>0</v>
          </cell>
          <cell r="BD8">
            <v>0</v>
          </cell>
          <cell r="BE8">
            <v>0</v>
          </cell>
          <cell r="BF8">
            <v>0</v>
          </cell>
          <cell r="BG8">
            <v>0</v>
          </cell>
          <cell r="BH8">
            <v>2.25</v>
          </cell>
          <cell r="BI8">
            <v>0</v>
          </cell>
          <cell r="BJ8">
            <v>0</v>
          </cell>
          <cell r="BK8">
            <v>0</v>
          </cell>
          <cell r="BL8">
            <v>0</v>
          </cell>
        </row>
        <row r="8">
          <cell r="BQ8" t="str">
            <v>上海城建城市运营（集团）有限公司</v>
          </cell>
        </row>
        <row r="8">
          <cell r="CA8">
            <v>0</v>
          </cell>
          <cell r="CB8">
            <v>0</v>
          </cell>
          <cell r="CC8">
            <v>0</v>
          </cell>
          <cell r="CD8">
            <v>0</v>
          </cell>
          <cell r="CE8">
            <v>0</v>
          </cell>
          <cell r="CF8">
            <v>0</v>
          </cell>
          <cell r="CG8">
            <v>0</v>
          </cell>
          <cell r="CH8">
            <v>0</v>
          </cell>
          <cell r="CI8">
            <v>0</v>
          </cell>
          <cell r="CJ8">
            <v>0</v>
          </cell>
          <cell r="CK8">
            <v>0</v>
          </cell>
          <cell r="CL8">
            <v>0</v>
          </cell>
        </row>
        <row r="8">
          <cell r="DA8">
            <v>0</v>
          </cell>
          <cell r="DB8">
            <v>0</v>
          </cell>
          <cell r="DC8">
            <v>0</v>
          </cell>
          <cell r="DD8">
            <v>0</v>
          </cell>
          <cell r="DE8">
            <v>0</v>
          </cell>
          <cell r="DF8">
            <v>0</v>
          </cell>
          <cell r="DG8">
            <v>0</v>
          </cell>
          <cell r="DH8">
            <v>0</v>
          </cell>
          <cell r="DI8">
            <v>0</v>
          </cell>
          <cell r="DJ8">
            <v>0</v>
          </cell>
          <cell r="DK8">
            <v>0</v>
          </cell>
          <cell r="DL8">
            <v>0</v>
          </cell>
        </row>
        <row r="9">
          <cell r="A9">
            <v>5</v>
          </cell>
          <cell r="B9" t="str">
            <v>数智管理中心</v>
          </cell>
          <cell r="C9" t="str">
            <v>ZHT2023120600145</v>
          </cell>
          <cell r="D9" t="str">
            <v>城市运营主数据平台建设开发技术服务合同</v>
          </cell>
          <cell r="E9">
            <v>75</v>
          </cell>
          <cell r="F9">
            <v>75</v>
          </cell>
          <cell r="G9">
            <v>75</v>
          </cell>
          <cell r="H9">
            <v>17</v>
          </cell>
          <cell r="I9">
            <v>0.226666666666667</v>
          </cell>
          <cell r="J9">
            <v>0.0915552916417428</v>
          </cell>
        </row>
        <row r="9">
          <cell r="M9" t="str">
            <v>主导</v>
          </cell>
          <cell r="N9">
            <v>0</v>
          </cell>
          <cell r="O9" t="str">
            <v>涂勋</v>
          </cell>
          <cell r="P9" t="str">
            <v>在建</v>
          </cell>
        </row>
        <row r="9">
          <cell r="T9">
            <v>71.25</v>
          </cell>
          <cell r="U9">
            <v>0</v>
          </cell>
          <cell r="V9">
            <v>3.75</v>
          </cell>
        </row>
        <row r="9">
          <cell r="AA9">
            <v>0</v>
          </cell>
          <cell r="AB9">
            <v>0</v>
          </cell>
          <cell r="AC9">
            <v>3.75</v>
          </cell>
          <cell r="AD9">
            <v>0</v>
          </cell>
          <cell r="AE9">
            <v>0</v>
          </cell>
          <cell r="AF9">
            <v>0</v>
          </cell>
          <cell r="AG9">
            <v>0</v>
          </cell>
          <cell r="AH9">
            <v>0</v>
          </cell>
          <cell r="AI9">
            <v>0</v>
          </cell>
          <cell r="AJ9">
            <v>0</v>
          </cell>
          <cell r="AK9">
            <v>0</v>
          </cell>
          <cell r="AL9">
            <v>0</v>
          </cell>
        </row>
        <row r="9">
          <cell r="AW9">
            <v>71.25</v>
          </cell>
          <cell r="AX9">
            <v>0</v>
          </cell>
          <cell r="AY9">
            <v>3.75</v>
          </cell>
          <cell r="AZ9">
            <v>0</v>
          </cell>
          <cell r="BA9">
            <v>0</v>
          </cell>
          <cell r="BB9">
            <v>0</v>
          </cell>
          <cell r="BC9">
            <v>0</v>
          </cell>
          <cell r="BD9">
            <v>0</v>
          </cell>
          <cell r="BE9">
            <v>0</v>
          </cell>
          <cell r="BF9">
            <v>0</v>
          </cell>
          <cell r="BG9">
            <v>3.75</v>
          </cell>
          <cell r="BH9">
            <v>0</v>
          </cell>
          <cell r="BI9">
            <v>0</v>
          </cell>
          <cell r="BJ9">
            <v>0</v>
          </cell>
          <cell r="BK9">
            <v>0</v>
          </cell>
          <cell r="BL9">
            <v>0</v>
          </cell>
        </row>
        <row r="9">
          <cell r="BQ9" t="str">
            <v>上海城建城市运营（集团）有限公司</v>
          </cell>
        </row>
        <row r="9">
          <cell r="CA9">
            <v>0</v>
          </cell>
          <cell r="CB9">
            <v>0</v>
          </cell>
          <cell r="CC9">
            <v>0</v>
          </cell>
          <cell r="CD9">
            <v>0</v>
          </cell>
          <cell r="CE9">
            <v>0</v>
          </cell>
          <cell r="CF9">
            <v>0</v>
          </cell>
          <cell r="CG9">
            <v>0</v>
          </cell>
          <cell r="CH9">
            <v>0</v>
          </cell>
          <cell r="CI9">
            <v>0</v>
          </cell>
          <cell r="CJ9">
            <v>0</v>
          </cell>
          <cell r="CK9">
            <v>0</v>
          </cell>
          <cell r="CL9">
            <v>0</v>
          </cell>
        </row>
        <row r="9">
          <cell r="DA9">
            <v>0</v>
          </cell>
          <cell r="DB9">
            <v>0</v>
          </cell>
          <cell r="DC9">
            <v>0</v>
          </cell>
          <cell r="DD9">
            <v>0</v>
          </cell>
          <cell r="DE9">
            <v>0</v>
          </cell>
          <cell r="DF9">
            <v>0</v>
          </cell>
          <cell r="DG9">
            <v>0</v>
          </cell>
          <cell r="DH9">
            <v>0</v>
          </cell>
          <cell r="DI9">
            <v>0</v>
          </cell>
          <cell r="DJ9">
            <v>0</v>
          </cell>
          <cell r="DK9">
            <v>0</v>
          </cell>
          <cell r="DL9">
            <v>0</v>
          </cell>
        </row>
        <row r="10">
          <cell r="A10">
            <v>6</v>
          </cell>
          <cell r="B10" t="str">
            <v>数智管理中心</v>
          </cell>
          <cell r="C10" t="str">
            <v>ZHT2023120600146</v>
          </cell>
          <cell r="D10" t="str">
            <v>城市运营管理域数据分析技术开发服务合同</v>
          </cell>
          <cell r="E10">
            <v>91</v>
          </cell>
          <cell r="F10">
            <v>91</v>
          </cell>
          <cell r="G10">
            <v>91</v>
          </cell>
          <cell r="H10">
            <v>61</v>
          </cell>
          <cell r="I10">
            <v>0.67032967032967</v>
          </cell>
          <cell r="J10">
            <v>0.06</v>
          </cell>
        </row>
        <row r="10">
          <cell r="M10" t="str">
            <v>主导</v>
          </cell>
          <cell r="N10">
            <v>0</v>
          </cell>
          <cell r="O10" t="str">
            <v>涂勋</v>
          </cell>
          <cell r="P10" t="str">
            <v>在建</v>
          </cell>
        </row>
        <row r="10">
          <cell r="T10">
            <v>86.45</v>
          </cell>
          <cell r="U10">
            <v>0</v>
          </cell>
          <cell r="V10">
            <v>4.55</v>
          </cell>
        </row>
        <row r="10">
          <cell r="AA10">
            <v>0</v>
          </cell>
          <cell r="AB10">
            <v>0</v>
          </cell>
          <cell r="AC10">
            <v>4.55</v>
          </cell>
          <cell r="AD10">
            <v>0</v>
          </cell>
          <cell r="AE10">
            <v>0</v>
          </cell>
          <cell r="AF10">
            <v>0</v>
          </cell>
          <cell r="AG10">
            <v>0</v>
          </cell>
          <cell r="AH10">
            <v>0</v>
          </cell>
          <cell r="AI10">
            <v>0</v>
          </cell>
          <cell r="AJ10">
            <v>0</v>
          </cell>
          <cell r="AK10">
            <v>0</v>
          </cell>
          <cell r="AL10">
            <v>0</v>
          </cell>
        </row>
        <row r="10">
          <cell r="AW10">
            <v>86.45</v>
          </cell>
          <cell r="AX10">
            <v>0</v>
          </cell>
          <cell r="AY10">
            <v>4.55</v>
          </cell>
          <cell r="AZ10">
            <v>0</v>
          </cell>
          <cell r="BA10">
            <v>0</v>
          </cell>
          <cell r="BB10">
            <v>0</v>
          </cell>
          <cell r="BC10">
            <v>0</v>
          </cell>
          <cell r="BD10">
            <v>0</v>
          </cell>
          <cell r="BE10">
            <v>0</v>
          </cell>
          <cell r="BF10">
            <v>0</v>
          </cell>
          <cell r="BG10">
            <v>4.55</v>
          </cell>
          <cell r="BH10">
            <v>0</v>
          </cell>
          <cell r="BI10">
            <v>0</v>
          </cell>
          <cell r="BJ10">
            <v>0</v>
          </cell>
          <cell r="BK10">
            <v>0</v>
          </cell>
          <cell r="BL10">
            <v>0</v>
          </cell>
        </row>
        <row r="10">
          <cell r="BQ10" t="str">
            <v>上海城建城市运营（集团）有限公司</v>
          </cell>
        </row>
        <row r="10">
          <cell r="CA10">
            <v>0</v>
          </cell>
          <cell r="CB10">
            <v>0</v>
          </cell>
          <cell r="CC10">
            <v>0</v>
          </cell>
          <cell r="CD10">
            <v>0</v>
          </cell>
          <cell r="CE10">
            <v>0</v>
          </cell>
          <cell r="CF10">
            <v>0</v>
          </cell>
          <cell r="CG10">
            <v>0</v>
          </cell>
          <cell r="CH10">
            <v>0</v>
          </cell>
          <cell r="CI10">
            <v>0</v>
          </cell>
          <cell r="CJ10">
            <v>0</v>
          </cell>
          <cell r="CK10">
            <v>0</v>
          </cell>
          <cell r="CL10">
            <v>0</v>
          </cell>
        </row>
        <row r="10">
          <cell r="DA10">
            <v>0</v>
          </cell>
          <cell r="DB10">
            <v>0</v>
          </cell>
          <cell r="DC10">
            <v>0</v>
          </cell>
          <cell r="DD10">
            <v>0</v>
          </cell>
          <cell r="DE10">
            <v>0</v>
          </cell>
          <cell r="DF10">
            <v>0</v>
          </cell>
          <cell r="DG10">
            <v>0</v>
          </cell>
          <cell r="DH10">
            <v>0</v>
          </cell>
          <cell r="DI10">
            <v>0</v>
          </cell>
          <cell r="DJ10">
            <v>0</v>
          </cell>
          <cell r="DK10">
            <v>0</v>
          </cell>
          <cell r="DL10">
            <v>0</v>
          </cell>
        </row>
        <row r="11">
          <cell r="A11">
            <v>7</v>
          </cell>
          <cell r="B11" t="str">
            <v>数智管理中心</v>
          </cell>
          <cell r="C11" t="str">
            <v>ZHT2023122500175</v>
          </cell>
          <cell r="D11" t="str">
            <v>城市运营验工月报开发服务</v>
          </cell>
          <cell r="E11">
            <v>20</v>
          </cell>
          <cell r="F11">
            <v>20</v>
          </cell>
          <cell r="G11">
            <v>20</v>
          </cell>
          <cell r="H11">
            <v>20</v>
          </cell>
          <cell r="I11">
            <v>1</v>
          </cell>
          <cell r="J11">
            <v>0.06</v>
          </cell>
        </row>
        <row r="11">
          <cell r="M11" t="str">
            <v>主导</v>
          </cell>
          <cell r="N11">
            <v>0</v>
          </cell>
          <cell r="O11" t="str">
            <v>涂勋</v>
          </cell>
          <cell r="P11" t="str">
            <v>在建</v>
          </cell>
        </row>
        <row r="11">
          <cell r="T11">
            <v>14</v>
          </cell>
          <cell r="U11">
            <v>0</v>
          </cell>
          <cell r="V11">
            <v>6</v>
          </cell>
        </row>
        <row r="11">
          <cell r="AA11">
            <v>5</v>
          </cell>
          <cell r="AB11">
            <v>0</v>
          </cell>
          <cell r="AC11">
            <v>0</v>
          </cell>
          <cell r="AD11">
            <v>0</v>
          </cell>
          <cell r="AE11">
            <v>0</v>
          </cell>
          <cell r="AF11">
            <v>5</v>
          </cell>
          <cell r="AG11">
            <v>0</v>
          </cell>
          <cell r="AH11">
            <v>0</v>
          </cell>
          <cell r="AI11">
            <v>0</v>
          </cell>
          <cell r="AJ11">
            <v>1</v>
          </cell>
          <cell r="AK11">
            <v>0</v>
          </cell>
          <cell r="AL11">
            <v>0</v>
          </cell>
        </row>
        <row r="11">
          <cell r="AW11">
            <v>6</v>
          </cell>
          <cell r="AX11">
            <v>0</v>
          </cell>
          <cell r="AY11">
            <v>14</v>
          </cell>
          <cell r="AZ11">
            <v>8</v>
          </cell>
          <cell r="BA11">
            <v>13</v>
          </cell>
          <cell r="BB11">
            <v>0</v>
          </cell>
          <cell r="BC11">
            <v>0</v>
          </cell>
          <cell r="BD11">
            <v>0</v>
          </cell>
          <cell r="BE11">
            <v>0</v>
          </cell>
          <cell r="BF11">
            <v>13</v>
          </cell>
          <cell r="BG11">
            <v>0</v>
          </cell>
          <cell r="BH11">
            <v>0</v>
          </cell>
          <cell r="BI11">
            <v>0</v>
          </cell>
          <cell r="BJ11">
            <v>1</v>
          </cell>
          <cell r="BK11">
            <v>0</v>
          </cell>
          <cell r="BL11">
            <v>0</v>
          </cell>
        </row>
        <row r="11">
          <cell r="BQ11" t="str">
            <v>上海城建城市运营（集团）有限公司</v>
          </cell>
        </row>
        <row r="11">
          <cell r="CA11">
            <v>0</v>
          </cell>
          <cell r="CB11">
            <v>0</v>
          </cell>
          <cell r="CC11">
            <v>0</v>
          </cell>
          <cell r="CD11">
            <v>0</v>
          </cell>
          <cell r="CE11">
            <v>0</v>
          </cell>
          <cell r="CF11">
            <v>0</v>
          </cell>
          <cell r="CG11">
            <v>0</v>
          </cell>
          <cell r="CH11">
            <v>0</v>
          </cell>
          <cell r="CI11">
            <v>0</v>
          </cell>
          <cell r="CJ11">
            <v>0</v>
          </cell>
          <cell r="CK11">
            <v>0</v>
          </cell>
          <cell r="CL11">
            <v>0</v>
          </cell>
        </row>
        <row r="11">
          <cell r="DA11">
            <v>0</v>
          </cell>
          <cell r="DB11">
            <v>0</v>
          </cell>
          <cell r="DC11">
            <v>0</v>
          </cell>
          <cell r="DD11">
            <v>0</v>
          </cell>
          <cell r="DE11">
            <v>0</v>
          </cell>
          <cell r="DF11">
            <v>0</v>
          </cell>
          <cell r="DG11">
            <v>0</v>
          </cell>
          <cell r="DH11">
            <v>0</v>
          </cell>
          <cell r="DI11">
            <v>0</v>
          </cell>
          <cell r="DJ11">
            <v>0</v>
          </cell>
          <cell r="DK11">
            <v>0</v>
          </cell>
          <cell r="DL11">
            <v>0</v>
          </cell>
        </row>
        <row r="12">
          <cell r="A12">
            <v>8</v>
          </cell>
          <cell r="B12" t="str">
            <v>数智管理中心</v>
          </cell>
          <cell r="C12" t="str">
            <v>ZHT2024041800038</v>
          </cell>
          <cell r="D12" t="str">
            <v>上海市奉贤区政府采购信息 2024-026 ——奉贤公安分局全警实战大练兵管 理与智慧练兵比武平台（一期）项目</v>
          </cell>
          <cell r="E12">
            <v>312.2</v>
          </cell>
          <cell r="F12">
            <v>312.2</v>
          </cell>
          <cell r="G12">
            <v>312.2</v>
          </cell>
          <cell r="H12">
            <v>9.7</v>
          </cell>
          <cell r="I12">
            <v>0.0310698270339526</v>
          </cell>
          <cell r="J12">
            <v>0.06</v>
          </cell>
        </row>
        <row r="12">
          <cell r="M12" t="str">
            <v>主导</v>
          </cell>
          <cell r="N12">
            <v>0</v>
          </cell>
          <cell r="O12" t="str">
            <v>季娜娜</v>
          </cell>
          <cell r="P12" t="str">
            <v>25已完结</v>
          </cell>
        </row>
        <row r="12">
          <cell r="T12">
            <v>312.2</v>
          </cell>
          <cell r="U12">
            <v>0</v>
          </cell>
          <cell r="V12">
            <v>0</v>
          </cell>
        </row>
        <row r="12">
          <cell r="AA12">
            <v>0</v>
          </cell>
          <cell r="AB12">
            <v>0</v>
          </cell>
          <cell r="AC12">
            <v>0</v>
          </cell>
          <cell r="AD12">
            <v>0</v>
          </cell>
          <cell r="AE12">
            <v>0</v>
          </cell>
          <cell r="AF12">
            <v>0</v>
          </cell>
          <cell r="AG12">
            <v>0</v>
          </cell>
          <cell r="AH12">
            <v>0</v>
          </cell>
          <cell r="AI12">
            <v>0</v>
          </cell>
          <cell r="AJ12">
            <v>0</v>
          </cell>
          <cell r="AK12">
            <v>0</v>
          </cell>
          <cell r="AL12">
            <v>0</v>
          </cell>
        </row>
        <row r="12">
          <cell r="AW12">
            <v>218.54</v>
          </cell>
          <cell r="AX12">
            <v>0</v>
          </cell>
          <cell r="AY12">
            <v>93.66</v>
          </cell>
          <cell r="AZ12">
            <v>93.66</v>
          </cell>
          <cell r="BA12">
            <v>0</v>
          </cell>
          <cell r="BB12">
            <v>93.66</v>
          </cell>
          <cell r="BC12">
            <v>93.66</v>
          </cell>
          <cell r="BD12">
            <v>0</v>
          </cell>
          <cell r="BE12">
            <v>0</v>
          </cell>
          <cell r="BF12">
            <v>0</v>
          </cell>
          <cell r="BG12">
            <v>0</v>
          </cell>
          <cell r="BH12">
            <v>0</v>
          </cell>
          <cell r="BI12">
            <v>0</v>
          </cell>
          <cell r="BJ12">
            <v>0</v>
          </cell>
          <cell r="BK12">
            <v>0</v>
          </cell>
          <cell r="BL12">
            <v>0</v>
          </cell>
        </row>
        <row r="12">
          <cell r="BQ12" t="str">
            <v>上海市公安局奉贤分局</v>
          </cell>
        </row>
        <row r="12">
          <cell r="CA12">
            <v>0</v>
          </cell>
          <cell r="CB12">
            <v>0</v>
          </cell>
          <cell r="CC12">
            <v>0</v>
          </cell>
          <cell r="CD12">
            <v>0</v>
          </cell>
          <cell r="CE12">
            <v>0</v>
          </cell>
          <cell r="CF12">
            <v>0</v>
          </cell>
          <cell r="CG12">
            <v>0</v>
          </cell>
          <cell r="CH12">
            <v>0</v>
          </cell>
          <cell r="CI12">
            <v>0</v>
          </cell>
          <cell r="CJ12">
            <v>0</v>
          </cell>
          <cell r="CK12">
            <v>0</v>
          </cell>
          <cell r="CL12">
            <v>0</v>
          </cell>
        </row>
        <row r="12">
          <cell r="DA12">
            <v>0</v>
          </cell>
          <cell r="DB12">
            <v>0</v>
          </cell>
          <cell r="DC12">
            <v>0</v>
          </cell>
          <cell r="DD12">
            <v>0</v>
          </cell>
          <cell r="DE12">
            <v>0</v>
          </cell>
          <cell r="DF12">
            <v>0</v>
          </cell>
          <cell r="DG12">
            <v>0</v>
          </cell>
          <cell r="DH12">
            <v>0</v>
          </cell>
          <cell r="DI12">
            <v>0</v>
          </cell>
          <cell r="DJ12">
            <v>0</v>
          </cell>
          <cell r="DK12">
            <v>0</v>
          </cell>
          <cell r="DL12">
            <v>0</v>
          </cell>
        </row>
        <row r="13">
          <cell r="A13">
            <v>9</v>
          </cell>
          <cell r="B13" t="str">
            <v>数智管理中心</v>
          </cell>
          <cell r="C13" t="str">
            <v>ZHT2024071000086</v>
          </cell>
          <cell r="D13" t="str">
            <v>2024年城市运营上海停车APP等保测评服务</v>
          </cell>
          <cell r="E13">
            <v>15.5</v>
          </cell>
          <cell r="F13">
            <v>15.5</v>
          </cell>
          <cell r="G13">
            <v>15.5</v>
          </cell>
          <cell r="H13">
            <v>2</v>
          </cell>
          <cell r="I13">
            <v>0.129032258064516</v>
          </cell>
          <cell r="J13">
            <v>0.06</v>
          </cell>
        </row>
        <row r="13">
          <cell r="M13" t="str">
            <v>主导</v>
          </cell>
          <cell r="N13">
            <v>0</v>
          </cell>
          <cell r="O13" t="str">
            <v>涂勋</v>
          </cell>
          <cell r="P13" t="str">
            <v>在建</v>
          </cell>
        </row>
        <row r="13">
          <cell r="T13">
            <v>0</v>
          </cell>
          <cell r="U13">
            <v>0</v>
          </cell>
          <cell r="V13">
            <v>15.5</v>
          </cell>
        </row>
        <row r="13">
          <cell r="AA13">
            <v>0</v>
          </cell>
          <cell r="AB13">
            <v>0</v>
          </cell>
          <cell r="AC13">
            <v>0</v>
          </cell>
          <cell r="AD13">
            <v>0</v>
          </cell>
          <cell r="AE13">
            <v>0</v>
          </cell>
          <cell r="AF13">
            <v>0</v>
          </cell>
          <cell r="AG13">
            <v>0</v>
          </cell>
          <cell r="AH13">
            <v>0</v>
          </cell>
          <cell r="AI13">
            <v>0</v>
          </cell>
          <cell r="AJ13">
            <v>0</v>
          </cell>
          <cell r="AK13">
            <v>0</v>
          </cell>
          <cell r="AL13">
            <v>0</v>
          </cell>
        </row>
        <row r="13">
          <cell r="AW13">
            <v>15.5</v>
          </cell>
          <cell r="AX13">
            <v>0</v>
          </cell>
          <cell r="AY13">
            <v>0</v>
          </cell>
          <cell r="AZ13">
            <v>-15.5</v>
          </cell>
          <cell r="BA13">
            <v>0</v>
          </cell>
          <cell r="BB13">
            <v>0</v>
          </cell>
          <cell r="BC13">
            <v>0</v>
          </cell>
          <cell r="BD13">
            <v>0</v>
          </cell>
          <cell r="BE13">
            <v>0</v>
          </cell>
          <cell r="BF13">
            <v>0</v>
          </cell>
          <cell r="BG13">
            <v>0</v>
          </cell>
          <cell r="BH13">
            <v>0</v>
          </cell>
          <cell r="BI13">
            <v>0</v>
          </cell>
          <cell r="BJ13">
            <v>0</v>
          </cell>
          <cell r="BK13">
            <v>0</v>
          </cell>
          <cell r="BL13">
            <v>0</v>
          </cell>
        </row>
        <row r="13">
          <cell r="BQ13" t="str">
            <v>上海停车信息科技有限公司</v>
          </cell>
        </row>
        <row r="13">
          <cell r="CA13">
            <v>0</v>
          </cell>
          <cell r="CB13">
            <v>0</v>
          </cell>
          <cell r="CC13">
            <v>0</v>
          </cell>
          <cell r="CD13">
            <v>0</v>
          </cell>
          <cell r="CE13">
            <v>0</v>
          </cell>
          <cell r="CF13">
            <v>0</v>
          </cell>
          <cell r="CG13">
            <v>0</v>
          </cell>
          <cell r="CH13">
            <v>0</v>
          </cell>
          <cell r="CI13">
            <v>0</v>
          </cell>
          <cell r="CJ13">
            <v>0</v>
          </cell>
          <cell r="CK13">
            <v>0</v>
          </cell>
          <cell r="CL13">
            <v>0</v>
          </cell>
        </row>
        <row r="13">
          <cell r="DA13">
            <v>0</v>
          </cell>
          <cell r="DB13">
            <v>0</v>
          </cell>
          <cell r="DC13">
            <v>0</v>
          </cell>
          <cell r="DD13">
            <v>0</v>
          </cell>
          <cell r="DE13">
            <v>0</v>
          </cell>
          <cell r="DF13">
            <v>0</v>
          </cell>
          <cell r="DG13">
            <v>0</v>
          </cell>
          <cell r="DH13">
            <v>0</v>
          </cell>
          <cell r="DI13">
            <v>0</v>
          </cell>
          <cell r="DJ13">
            <v>0</v>
          </cell>
          <cell r="DK13">
            <v>0</v>
          </cell>
          <cell r="DL13">
            <v>0</v>
          </cell>
        </row>
        <row r="14">
          <cell r="A14">
            <v>10</v>
          </cell>
          <cell r="B14" t="str">
            <v>数智管理中心</v>
          </cell>
          <cell r="C14" t="str">
            <v>ZHT2024102800133</v>
          </cell>
          <cell r="D14" t="str">
            <v>2025年陆家嘴乐居租赁公寓管理软件 系统运维、运营及开发服务合同</v>
          </cell>
          <cell r="E14">
            <v>170.05315</v>
          </cell>
          <cell r="F14">
            <v>170.05315</v>
          </cell>
          <cell r="G14">
            <v>170.05315</v>
          </cell>
          <cell r="H14">
            <v>69</v>
          </cell>
          <cell r="I14">
            <v>0.405755494679164</v>
          </cell>
          <cell r="J14">
            <v>0.06</v>
          </cell>
        </row>
        <row r="14">
          <cell r="M14" t="str">
            <v>主导</v>
          </cell>
          <cell r="N14">
            <v>0</v>
          </cell>
          <cell r="O14" t="str">
            <v>权玺平</v>
          </cell>
          <cell r="P14" t="str">
            <v>在建</v>
          </cell>
        </row>
        <row r="14">
          <cell r="T14">
            <v>100.78395</v>
          </cell>
          <cell r="U14">
            <v>31.26925</v>
          </cell>
          <cell r="V14">
            <v>37.99995</v>
          </cell>
        </row>
        <row r="14">
          <cell r="AA14">
            <v>31.2693</v>
          </cell>
          <cell r="AB14">
            <v>0</v>
          </cell>
          <cell r="AC14">
            <v>0</v>
          </cell>
          <cell r="AD14">
            <v>0</v>
          </cell>
          <cell r="AE14">
            <v>19</v>
          </cell>
          <cell r="AF14">
            <v>0</v>
          </cell>
          <cell r="AG14">
            <v>0</v>
          </cell>
          <cell r="AH14">
            <v>19</v>
          </cell>
          <cell r="AI14">
            <v>0</v>
          </cell>
          <cell r="AJ14">
            <v>0</v>
          </cell>
          <cell r="AK14">
            <v>0</v>
          </cell>
          <cell r="AL14">
            <v>0</v>
          </cell>
        </row>
        <row r="14">
          <cell r="AW14">
            <v>100.78395</v>
          </cell>
          <cell r="AX14">
            <v>31.26925</v>
          </cell>
          <cell r="AY14">
            <v>37.99995</v>
          </cell>
          <cell r="AZ14">
            <v>0</v>
          </cell>
          <cell r="BA14">
            <v>31.2693</v>
          </cell>
          <cell r="BB14">
            <v>0</v>
          </cell>
          <cell r="BC14">
            <v>0</v>
          </cell>
          <cell r="BD14">
            <v>0</v>
          </cell>
          <cell r="BE14">
            <v>0</v>
          </cell>
          <cell r="BF14">
            <v>19</v>
          </cell>
          <cell r="BG14">
            <v>0</v>
          </cell>
          <cell r="BH14">
            <v>0</v>
          </cell>
          <cell r="BI14">
            <v>19</v>
          </cell>
          <cell r="BJ14">
            <v>0</v>
          </cell>
          <cell r="BK14">
            <v>0</v>
          </cell>
          <cell r="BL14">
            <v>0</v>
          </cell>
        </row>
        <row r="14">
          <cell r="BQ14" t="str">
            <v>上海陆家嘴乐居资产管理有限公司</v>
          </cell>
        </row>
        <row r="14">
          <cell r="CA14">
            <v>31.26925</v>
          </cell>
          <cell r="CB14">
            <v>0</v>
          </cell>
          <cell r="CC14">
            <v>0</v>
          </cell>
          <cell r="CD14">
            <v>0</v>
          </cell>
          <cell r="CE14">
            <v>0</v>
          </cell>
          <cell r="CF14">
            <v>0</v>
          </cell>
          <cell r="CG14">
            <v>0</v>
          </cell>
          <cell r="CH14">
            <v>0</v>
          </cell>
          <cell r="CI14">
            <v>0</v>
          </cell>
          <cell r="CJ14">
            <v>0</v>
          </cell>
          <cell r="CK14">
            <v>0</v>
          </cell>
          <cell r="CL14">
            <v>0</v>
          </cell>
        </row>
        <row r="14">
          <cell r="DA14">
            <v>31.26925</v>
          </cell>
          <cell r="DB14">
            <v>0</v>
          </cell>
          <cell r="DC14">
            <v>0</v>
          </cell>
          <cell r="DD14">
            <v>0</v>
          </cell>
          <cell r="DE14">
            <v>0</v>
          </cell>
          <cell r="DF14">
            <v>0</v>
          </cell>
          <cell r="DG14">
            <v>0</v>
          </cell>
          <cell r="DH14">
            <v>0</v>
          </cell>
          <cell r="DI14">
            <v>0</v>
          </cell>
          <cell r="DJ14">
            <v>0</v>
          </cell>
          <cell r="DK14">
            <v>0</v>
          </cell>
          <cell r="DL14">
            <v>0</v>
          </cell>
        </row>
        <row r="15">
          <cell r="A15">
            <v>11</v>
          </cell>
          <cell r="B15" t="str">
            <v>数智管理中心</v>
          </cell>
          <cell r="C15" t="str">
            <v>ZHT2024092700121</v>
          </cell>
          <cell r="D15" t="str">
            <v>2024年城市运营集团资信管理平台建设项目</v>
          </cell>
          <cell r="E15">
            <v>45</v>
          </cell>
          <cell r="F15">
            <v>45</v>
          </cell>
          <cell r="G15">
            <v>45</v>
          </cell>
          <cell r="H15">
            <v>23</v>
          </cell>
          <cell r="I15">
            <v>0.511111111111111</v>
          </cell>
          <cell r="J15">
            <v>0.06</v>
          </cell>
        </row>
        <row r="15">
          <cell r="M15" t="str">
            <v>主导</v>
          </cell>
          <cell r="N15">
            <v>0</v>
          </cell>
          <cell r="O15" t="str">
            <v>涂勋</v>
          </cell>
          <cell r="P15" t="str">
            <v>25已完结</v>
          </cell>
        </row>
        <row r="15">
          <cell r="T15">
            <v>45</v>
          </cell>
          <cell r="U15">
            <v>0</v>
          </cell>
          <cell r="V15">
            <v>0</v>
          </cell>
        </row>
        <row r="15">
          <cell r="AA15">
            <v>0</v>
          </cell>
          <cell r="AB15">
            <v>0</v>
          </cell>
          <cell r="AC15">
            <v>0</v>
          </cell>
          <cell r="AD15">
            <v>0</v>
          </cell>
          <cell r="AE15">
            <v>0</v>
          </cell>
          <cell r="AF15">
            <v>0</v>
          </cell>
          <cell r="AG15">
            <v>0</v>
          </cell>
          <cell r="AH15">
            <v>0</v>
          </cell>
          <cell r="AI15">
            <v>0</v>
          </cell>
          <cell r="AJ15">
            <v>0</v>
          </cell>
          <cell r="AK15">
            <v>0</v>
          </cell>
          <cell r="AL15">
            <v>0</v>
          </cell>
        </row>
        <row r="15">
          <cell r="AW15">
            <v>42.75</v>
          </cell>
          <cell r="AX15">
            <v>0</v>
          </cell>
          <cell r="AY15">
            <v>2.25</v>
          </cell>
          <cell r="AZ15">
            <v>2.25</v>
          </cell>
          <cell r="BA15">
            <v>0</v>
          </cell>
          <cell r="BB15">
            <v>0</v>
          </cell>
          <cell r="BC15">
            <v>2.25</v>
          </cell>
          <cell r="BD15">
            <v>0</v>
          </cell>
          <cell r="BE15">
            <v>0</v>
          </cell>
          <cell r="BF15">
            <v>0</v>
          </cell>
          <cell r="BG15">
            <v>0</v>
          </cell>
          <cell r="BH15">
            <v>0</v>
          </cell>
          <cell r="BI15">
            <v>0</v>
          </cell>
          <cell r="BJ15">
            <v>0</v>
          </cell>
          <cell r="BK15">
            <v>0</v>
          </cell>
          <cell r="BL15">
            <v>0</v>
          </cell>
        </row>
        <row r="15">
          <cell r="BQ15" t="str">
            <v>上海城建城市运营（集团）有限公司</v>
          </cell>
        </row>
        <row r="15">
          <cell r="CA15">
            <v>0</v>
          </cell>
          <cell r="CB15">
            <v>0</v>
          </cell>
          <cell r="CC15">
            <v>0</v>
          </cell>
          <cell r="CD15">
            <v>0</v>
          </cell>
          <cell r="CE15">
            <v>0</v>
          </cell>
          <cell r="CF15">
            <v>0</v>
          </cell>
          <cell r="CG15">
            <v>0</v>
          </cell>
          <cell r="CH15">
            <v>0</v>
          </cell>
          <cell r="CI15">
            <v>0</v>
          </cell>
          <cell r="CJ15">
            <v>0</v>
          </cell>
          <cell r="CK15">
            <v>0</v>
          </cell>
          <cell r="CL15">
            <v>0</v>
          </cell>
        </row>
        <row r="15">
          <cell r="DA15">
            <v>0</v>
          </cell>
          <cell r="DB15">
            <v>0</v>
          </cell>
          <cell r="DC15">
            <v>0</v>
          </cell>
          <cell r="DD15">
            <v>0</v>
          </cell>
          <cell r="DE15">
            <v>0</v>
          </cell>
          <cell r="DF15">
            <v>0</v>
          </cell>
          <cell r="DG15">
            <v>0</v>
          </cell>
          <cell r="DH15">
            <v>0</v>
          </cell>
          <cell r="DI15">
            <v>0</v>
          </cell>
          <cell r="DJ15">
            <v>0</v>
          </cell>
          <cell r="DK15">
            <v>0</v>
          </cell>
          <cell r="DL15">
            <v>0</v>
          </cell>
        </row>
        <row r="16">
          <cell r="A16">
            <v>12</v>
          </cell>
          <cell r="B16" t="str">
            <v>数智管理中心</v>
          </cell>
          <cell r="C16" t="str">
            <v>ZHT2024101400127</v>
          </cell>
          <cell r="D16" t="str">
            <v>2024年城市运营综合管理平台建设项目</v>
          </cell>
          <cell r="E16">
            <v>62.5</v>
          </cell>
          <cell r="F16">
            <v>62.5</v>
          </cell>
          <cell r="G16">
            <v>62.5</v>
          </cell>
          <cell r="H16">
            <v>17.5</v>
          </cell>
          <cell r="I16">
            <v>0.28</v>
          </cell>
          <cell r="J16">
            <v>0.06</v>
          </cell>
        </row>
        <row r="16">
          <cell r="M16" t="str">
            <v>主导</v>
          </cell>
          <cell r="N16">
            <v>0</v>
          </cell>
          <cell r="O16" t="str">
            <v>涂勋</v>
          </cell>
          <cell r="P16" t="str">
            <v>25已完结</v>
          </cell>
        </row>
        <row r="16">
          <cell r="T16">
            <v>62.5</v>
          </cell>
          <cell r="U16">
            <v>0</v>
          </cell>
          <cell r="V16">
            <v>0</v>
          </cell>
        </row>
        <row r="16">
          <cell r="AA16">
            <v>0</v>
          </cell>
          <cell r="AB16">
            <v>0</v>
          </cell>
          <cell r="AC16">
            <v>0</v>
          </cell>
          <cell r="AD16">
            <v>0</v>
          </cell>
          <cell r="AE16">
            <v>0</v>
          </cell>
          <cell r="AF16">
            <v>0</v>
          </cell>
          <cell r="AG16">
            <v>0</v>
          </cell>
          <cell r="AH16">
            <v>0</v>
          </cell>
          <cell r="AI16">
            <v>0</v>
          </cell>
          <cell r="AJ16">
            <v>0</v>
          </cell>
          <cell r="AK16">
            <v>0</v>
          </cell>
          <cell r="AL16">
            <v>0</v>
          </cell>
        </row>
        <row r="16">
          <cell r="AW16">
            <v>59.375</v>
          </cell>
          <cell r="AX16">
            <v>0</v>
          </cell>
          <cell r="AY16">
            <v>3.125</v>
          </cell>
          <cell r="AZ16">
            <v>3.125</v>
          </cell>
          <cell r="BA16">
            <v>0</v>
          </cell>
          <cell r="BB16">
            <v>0</v>
          </cell>
          <cell r="BC16">
            <v>3.125</v>
          </cell>
          <cell r="BD16">
            <v>0</v>
          </cell>
          <cell r="BE16">
            <v>0</v>
          </cell>
          <cell r="BF16">
            <v>0</v>
          </cell>
          <cell r="BG16">
            <v>0</v>
          </cell>
          <cell r="BH16">
            <v>0</v>
          </cell>
          <cell r="BI16">
            <v>0</v>
          </cell>
          <cell r="BJ16">
            <v>0</v>
          </cell>
          <cell r="BK16">
            <v>0</v>
          </cell>
          <cell r="BL16">
            <v>0</v>
          </cell>
        </row>
        <row r="16">
          <cell r="BQ16" t="str">
            <v>上海城建城市运营（集团）有限公司</v>
          </cell>
        </row>
        <row r="16">
          <cell r="CA16">
            <v>0</v>
          </cell>
          <cell r="CB16">
            <v>0</v>
          </cell>
          <cell r="CC16">
            <v>0</v>
          </cell>
          <cell r="CD16">
            <v>0</v>
          </cell>
          <cell r="CE16">
            <v>0</v>
          </cell>
          <cell r="CF16">
            <v>0</v>
          </cell>
          <cell r="CG16">
            <v>0</v>
          </cell>
          <cell r="CH16">
            <v>0</v>
          </cell>
          <cell r="CI16">
            <v>0</v>
          </cell>
          <cell r="CJ16">
            <v>0</v>
          </cell>
          <cell r="CK16">
            <v>0</v>
          </cell>
          <cell r="CL16">
            <v>0</v>
          </cell>
        </row>
        <row r="16">
          <cell r="DA16">
            <v>0</v>
          </cell>
          <cell r="DB16">
            <v>0</v>
          </cell>
          <cell r="DC16">
            <v>0</v>
          </cell>
          <cell r="DD16">
            <v>0</v>
          </cell>
          <cell r="DE16">
            <v>0</v>
          </cell>
          <cell r="DF16">
            <v>0</v>
          </cell>
          <cell r="DG16">
            <v>0</v>
          </cell>
          <cell r="DH16">
            <v>0</v>
          </cell>
          <cell r="DI16">
            <v>0</v>
          </cell>
          <cell r="DJ16">
            <v>0</v>
          </cell>
          <cell r="DK16">
            <v>0</v>
          </cell>
          <cell r="DL16">
            <v>0</v>
          </cell>
        </row>
        <row r="17">
          <cell r="A17">
            <v>13</v>
          </cell>
          <cell r="B17" t="str">
            <v>数智管理中心</v>
          </cell>
          <cell r="C17" t="str">
            <v>ZHT2024110500136</v>
          </cell>
          <cell r="D17" t="str">
            <v>2024年城市运营生产资源管理数据标准化服务合同</v>
          </cell>
          <cell r="E17">
            <v>64</v>
          </cell>
          <cell r="F17">
            <v>64</v>
          </cell>
          <cell r="G17">
            <v>64</v>
          </cell>
          <cell r="H17">
            <v>25.5</v>
          </cell>
          <cell r="I17">
            <v>0.3984375</v>
          </cell>
          <cell r="J17">
            <v>0.06</v>
          </cell>
        </row>
        <row r="17">
          <cell r="M17" t="str">
            <v>主导</v>
          </cell>
          <cell r="N17">
            <v>0</v>
          </cell>
          <cell r="O17" t="str">
            <v>涂勋</v>
          </cell>
          <cell r="P17" t="str">
            <v>在建</v>
          </cell>
        </row>
        <row r="17">
          <cell r="T17">
            <v>60.8</v>
          </cell>
          <cell r="U17">
            <v>0</v>
          </cell>
          <cell r="V17">
            <v>3.2</v>
          </cell>
        </row>
        <row r="17">
          <cell r="AA17">
            <v>0</v>
          </cell>
          <cell r="AB17">
            <v>0</v>
          </cell>
          <cell r="AC17">
            <v>0</v>
          </cell>
          <cell r="AD17">
            <v>0</v>
          </cell>
          <cell r="AE17">
            <v>0</v>
          </cell>
          <cell r="AF17">
            <v>0</v>
          </cell>
          <cell r="AG17">
            <v>0</v>
          </cell>
          <cell r="AH17">
            <v>0</v>
          </cell>
          <cell r="AI17">
            <v>3.2</v>
          </cell>
          <cell r="AJ17">
            <v>0</v>
          </cell>
          <cell r="AK17">
            <v>0</v>
          </cell>
          <cell r="AL17">
            <v>0</v>
          </cell>
        </row>
        <row r="17">
          <cell r="AW17">
            <v>60.8</v>
          </cell>
          <cell r="AX17">
            <v>0</v>
          </cell>
          <cell r="AY17">
            <v>3.2</v>
          </cell>
          <cell r="AZ17">
            <v>0</v>
          </cell>
          <cell r="BA17">
            <v>0</v>
          </cell>
          <cell r="BB17">
            <v>0</v>
          </cell>
          <cell r="BC17">
            <v>0</v>
          </cell>
          <cell r="BD17">
            <v>0</v>
          </cell>
          <cell r="BE17">
            <v>0</v>
          </cell>
          <cell r="BF17">
            <v>0</v>
          </cell>
          <cell r="BG17">
            <v>0</v>
          </cell>
          <cell r="BH17">
            <v>0</v>
          </cell>
          <cell r="BI17">
            <v>3.2</v>
          </cell>
          <cell r="BJ17">
            <v>0</v>
          </cell>
          <cell r="BK17">
            <v>0</v>
          </cell>
          <cell r="BL17">
            <v>0</v>
          </cell>
        </row>
        <row r="17">
          <cell r="BQ17" t="str">
            <v>上海城建城市运营（集团）有限公司</v>
          </cell>
        </row>
        <row r="17">
          <cell r="CA17">
            <v>0</v>
          </cell>
          <cell r="CB17">
            <v>0</v>
          </cell>
          <cell r="CC17">
            <v>0</v>
          </cell>
          <cell r="CD17">
            <v>0</v>
          </cell>
          <cell r="CE17">
            <v>0</v>
          </cell>
          <cell r="CF17">
            <v>0</v>
          </cell>
          <cell r="CG17">
            <v>0</v>
          </cell>
          <cell r="CH17">
            <v>0</v>
          </cell>
          <cell r="CI17">
            <v>0</v>
          </cell>
          <cell r="CJ17">
            <v>0</v>
          </cell>
          <cell r="CK17">
            <v>0</v>
          </cell>
          <cell r="CL17">
            <v>0</v>
          </cell>
        </row>
        <row r="17">
          <cell r="DA17">
            <v>0</v>
          </cell>
          <cell r="DB17">
            <v>0</v>
          </cell>
          <cell r="DC17">
            <v>0</v>
          </cell>
          <cell r="DD17">
            <v>0</v>
          </cell>
          <cell r="DE17">
            <v>0</v>
          </cell>
          <cell r="DF17">
            <v>0</v>
          </cell>
          <cell r="DG17">
            <v>0</v>
          </cell>
          <cell r="DH17">
            <v>0</v>
          </cell>
          <cell r="DI17">
            <v>0</v>
          </cell>
          <cell r="DJ17">
            <v>0</v>
          </cell>
          <cell r="DK17">
            <v>0</v>
          </cell>
          <cell r="DL17">
            <v>0</v>
          </cell>
        </row>
        <row r="18">
          <cell r="A18">
            <v>14</v>
          </cell>
          <cell r="B18" t="str">
            <v>数智管理中心</v>
          </cell>
          <cell r="C18" t="str">
            <v>ZHT2024112200144</v>
          </cell>
          <cell r="D18" t="str">
            <v>2024年城市运营数据分析服务项目</v>
          </cell>
          <cell r="E18">
            <v>47</v>
          </cell>
          <cell r="F18">
            <v>47</v>
          </cell>
          <cell r="G18">
            <v>47</v>
          </cell>
          <cell r="H18">
            <v>20.5</v>
          </cell>
          <cell r="I18">
            <v>0.436170212765957</v>
          </cell>
          <cell r="J18">
            <v>0.06</v>
          </cell>
        </row>
        <row r="18">
          <cell r="M18" t="str">
            <v>主导</v>
          </cell>
          <cell r="N18">
            <v>0</v>
          </cell>
          <cell r="O18" t="str">
            <v>涂勋</v>
          </cell>
          <cell r="P18" t="str">
            <v>25已完结</v>
          </cell>
        </row>
        <row r="18">
          <cell r="T18">
            <v>47</v>
          </cell>
          <cell r="U18">
            <v>0</v>
          </cell>
          <cell r="V18">
            <v>0</v>
          </cell>
        </row>
        <row r="18">
          <cell r="AA18">
            <v>0</v>
          </cell>
          <cell r="AB18">
            <v>0</v>
          </cell>
          <cell r="AC18">
            <v>0</v>
          </cell>
          <cell r="AD18">
            <v>0</v>
          </cell>
          <cell r="AE18">
            <v>0</v>
          </cell>
          <cell r="AF18">
            <v>0</v>
          </cell>
          <cell r="AG18">
            <v>0</v>
          </cell>
          <cell r="AH18">
            <v>0</v>
          </cell>
          <cell r="AI18">
            <v>0</v>
          </cell>
          <cell r="AJ18">
            <v>0</v>
          </cell>
          <cell r="AK18">
            <v>0</v>
          </cell>
          <cell r="AL18">
            <v>0</v>
          </cell>
        </row>
        <row r="18">
          <cell r="AW18">
            <v>23.5</v>
          </cell>
          <cell r="AX18">
            <v>0</v>
          </cell>
          <cell r="AY18">
            <v>23.5</v>
          </cell>
          <cell r="AZ18">
            <v>23.5</v>
          </cell>
          <cell r="BA18">
            <v>21.15</v>
          </cell>
          <cell r="BB18">
            <v>0</v>
          </cell>
          <cell r="BC18">
            <v>21.15</v>
          </cell>
          <cell r="BD18">
            <v>0</v>
          </cell>
          <cell r="BE18">
            <v>0</v>
          </cell>
          <cell r="BF18">
            <v>0</v>
          </cell>
          <cell r="BG18">
            <v>0</v>
          </cell>
          <cell r="BH18">
            <v>0</v>
          </cell>
          <cell r="BI18">
            <v>0</v>
          </cell>
          <cell r="BJ18">
            <v>0</v>
          </cell>
          <cell r="BK18">
            <v>0</v>
          </cell>
          <cell r="BL18">
            <v>0</v>
          </cell>
        </row>
        <row r="18">
          <cell r="BQ18" t="str">
            <v>上海城建城市运营（集团）有限公司</v>
          </cell>
        </row>
        <row r="18">
          <cell r="CA18">
            <v>0</v>
          </cell>
          <cell r="CB18">
            <v>0</v>
          </cell>
          <cell r="CC18">
            <v>0</v>
          </cell>
          <cell r="CD18">
            <v>0</v>
          </cell>
          <cell r="CE18">
            <v>0</v>
          </cell>
          <cell r="CF18">
            <v>0</v>
          </cell>
          <cell r="CG18">
            <v>0</v>
          </cell>
          <cell r="CH18">
            <v>0</v>
          </cell>
          <cell r="CI18">
            <v>0</v>
          </cell>
          <cell r="CJ18">
            <v>0</v>
          </cell>
          <cell r="CK18">
            <v>0</v>
          </cell>
          <cell r="CL18">
            <v>0</v>
          </cell>
        </row>
        <row r="18">
          <cell r="DA18">
            <v>0</v>
          </cell>
          <cell r="DB18">
            <v>0</v>
          </cell>
          <cell r="DC18">
            <v>0</v>
          </cell>
          <cell r="DD18">
            <v>0</v>
          </cell>
          <cell r="DE18">
            <v>0</v>
          </cell>
          <cell r="DF18">
            <v>0</v>
          </cell>
          <cell r="DG18">
            <v>0</v>
          </cell>
          <cell r="DH18">
            <v>0</v>
          </cell>
          <cell r="DI18">
            <v>0</v>
          </cell>
          <cell r="DJ18">
            <v>0</v>
          </cell>
          <cell r="DK18">
            <v>0</v>
          </cell>
          <cell r="DL18">
            <v>0</v>
          </cell>
        </row>
        <row r="19">
          <cell r="A19">
            <v>15</v>
          </cell>
          <cell r="B19" t="str">
            <v>数智管理中心</v>
          </cell>
          <cell r="C19" t="str">
            <v>ZHT2024121600157</v>
          </cell>
          <cell r="D19" t="str">
            <v>2024年城市运营综合管理平台建设项目(下半年)</v>
          </cell>
          <cell r="E19">
            <v>49</v>
          </cell>
          <cell r="F19">
            <v>49</v>
          </cell>
          <cell r="G19">
            <v>49</v>
          </cell>
          <cell r="H19">
            <v>34</v>
          </cell>
          <cell r="I19">
            <v>0.693877551020408</v>
          </cell>
          <cell r="J19">
            <v>0.06</v>
          </cell>
        </row>
        <row r="19">
          <cell r="M19" t="str">
            <v>主导</v>
          </cell>
          <cell r="N19">
            <v>0</v>
          </cell>
          <cell r="O19" t="str">
            <v>涂勋</v>
          </cell>
          <cell r="P19" t="str">
            <v>25已完结</v>
          </cell>
        </row>
        <row r="19">
          <cell r="T19">
            <v>49</v>
          </cell>
          <cell r="U19">
            <v>0</v>
          </cell>
          <cell r="V19">
            <v>0</v>
          </cell>
        </row>
        <row r="19">
          <cell r="AA19">
            <v>0</v>
          </cell>
          <cell r="AB19">
            <v>0</v>
          </cell>
          <cell r="AC19">
            <v>0</v>
          </cell>
          <cell r="AD19">
            <v>0</v>
          </cell>
          <cell r="AE19">
            <v>0</v>
          </cell>
          <cell r="AF19">
            <v>0</v>
          </cell>
          <cell r="AG19">
            <v>0</v>
          </cell>
          <cell r="AH19">
            <v>0</v>
          </cell>
          <cell r="AI19">
            <v>0</v>
          </cell>
          <cell r="AJ19">
            <v>0</v>
          </cell>
          <cell r="AK19">
            <v>0</v>
          </cell>
          <cell r="AL19">
            <v>0</v>
          </cell>
        </row>
        <row r="19">
          <cell r="AW19">
            <v>39.2</v>
          </cell>
          <cell r="AX19">
            <v>0</v>
          </cell>
          <cell r="AY19">
            <v>9.8</v>
          </cell>
          <cell r="AZ19">
            <v>9.8</v>
          </cell>
          <cell r="BA19">
            <v>7.35</v>
          </cell>
          <cell r="BB19">
            <v>0</v>
          </cell>
          <cell r="BC19">
            <v>7.35</v>
          </cell>
          <cell r="BD19">
            <v>0</v>
          </cell>
          <cell r="BE19">
            <v>0</v>
          </cell>
          <cell r="BF19">
            <v>0</v>
          </cell>
          <cell r="BG19">
            <v>0</v>
          </cell>
          <cell r="BH19">
            <v>0</v>
          </cell>
          <cell r="BI19">
            <v>0</v>
          </cell>
          <cell r="BJ19">
            <v>0</v>
          </cell>
          <cell r="BK19">
            <v>0</v>
          </cell>
          <cell r="BL19">
            <v>2.45</v>
          </cell>
        </row>
        <row r="19">
          <cell r="BQ19" t="str">
            <v>上海城建城市运营（集团）有限公司</v>
          </cell>
        </row>
        <row r="19">
          <cell r="CA19">
            <v>0</v>
          </cell>
          <cell r="CB19">
            <v>0</v>
          </cell>
          <cell r="CC19">
            <v>0</v>
          </cell>
          <cell r="CD19">
            <v>0</v>
          </cell>
          <cell r="CE19">
            <v>0</v>
          </cell>
          <cell r="CF19">
            <v>0</v>
          </cell>
          <cell r="CG19">
            <v>0</v>
          </cell>
          <cell r="CH19">
            <v>0</v>
          </cell>
          <cell r="CI19">
            <v>0</v>
          </cell>
          <cell r="CJ19">
            <v>0</v>
          </cell>
          <cell r="CK19">
            <v>0</v>
          </cell>
          <cell r="CL19">
            <v>0</v>
          </cell>
        </row>
        <row r="19">
          <cell r="DA19">
            <v>0</v>
          </cell>
          <cell r="DB19">
            <v>0</v>
          </cell>
          <cell r="DC19">
            <v>0</v>
          </cell>
          <cell r="DD19">
            <v>0</v>
          </cell>
          <cell r="DE19">
            <v>0</v>
          </cell>
          <cell r="DF19">
            <v>0</v>
          </cell>
          <cell r="DG19">
            <v>0</v>
          </cell>
          <cell r="DH19">
            <v>0</v>
          </cell>
          <cell r="DI19">
            <v>0</v>
          </cell>
          <cell r="DJ19">
            <v>0</v>
          </cell>
          <cell r="DK19">
            <v>0</v>
          </cell>
          <cell r="DL19">
            <v>0</v>
          </cell>
        </row>
        <row r="20">
          <cell r="A20">
            <v>16</v>
          </cell>
          <cell r="B20" t="str">
            <v>数智管理中心</v>
          </cell>
          <cell r="C20" t="str">
            <v>ZHT2024122000163</v>
          </cell>
          <cell r="D20" t="str">
            <v>2024-2025城建投资综合管理系统运维和技术支持服务</v>
          </cell>
          <cell r="E20">
            <v>19</v>
          </cell>
          <cell r="F20">
            <v>19</v>
          </cell>
          <cell r="G20">
            <v>19</v>
          </cell>
          <cell r="H20">
            <v>19</v>
          </cell>
          <cell r="I20">
            <v>1</v>
          </cell>
          <cell r="J20">
            <v>0.06</v>
          </cell>
        </row>
        <row r="20">
          <cell r="M20" t="str">
            <v>主导</v>
          </cell>
          <cell r="N20">
            <v>0</v>
          </cell>
          <cell r="O20" t="str">
            <v>李柏林</v>
          </cell>
          <cell r="P20" t="str">
            <v>25已完结</v>
          </cell>
        </row>
        <row r="20">
          <cell r="T20">
            <v>19</v>
          </cell>
          <cell r="U20">
            <v>0</v>
          </cell>
          <cell r="V20">
            <v>0</v>
          </cell>
        </row>
        <row r="20">
          <cell r="AA20">
            <v>0</v>
          </cell>
          <cell r="AB20">
            <v>0</v>
          </cell>
          <cell r="AC20">
            <v>0</v>
          </cell>
          <cell r="AD20">
            <v>0</v>
          </cell>
          <cell r="AE20">
            <v>0</v>
          </cell>
          <cell r="AF20">
            <v>0</v>
          </cell>
          <cell r="AG20">
            <v>0</v>
          </cell>
          <cell r="AH20">
            <v>0</v>
          </cell>
          <cell r="AI20">
            <v>0</v>
          </cell>
          <cell r="AJ20">
            <v>0</v>
          </cell>
          <cell r="AK20">
            <v>0</v>
          </cell>
          <cell r="AL20">
            <v>0</v>
          </cell>
        </row>
        <row r="20">
          <cell r="AW20">
            <v>9.5</v>
          </cell>
          <cell r="AX20">
            <v>0</v>
          </cell>
          <cell r="AY20">
            <v>9.5</v>
          </cell>
          <cell r="AZ20">
            <v>9.5</v>
          </cell>
          <cell r="BA20">
            <v>9.5</v>
          </cell>
          <cell r="BB20">
            <v>0</v>
          </cell>
          <cell r="BC20">
            <v>0</v>
          </cell>
          <cell r="BD20">
            <v>9.5</v>
          </cell>
          <cell r="BE20">
            <v>0</v>
          </cell>
          <cell r="BF20">
            <v>0</v>
          </cell>
          <cell r="BG20">
            <v>0</v>
          </cell>
          <cell r="BH20">
            <v>0</v>
          </cell>
          <cell r="BI20">
            <v>0</v>
          </cell>
          <cell r="BJ20">
            <v>0</v>
          </cell>
          <cell r="BK20">
            <v>0</v>
          </cell>
          <cell r="BL20">
            <v>0</v>
          </cell>
        </row>
        <row r="20">
          <cell r="BQ20" t="str">
            <v>上海城建数字产业集团有限公司</v>
          </cell>
        </row>
        <row r="20">
          <cell r="CA20">
            <v>0</v>
          </cell>
          <cell r="CB20">
            <v>0</v>
          </cell>
          <cell r="CC20">
            <v>0</v>
          </cell>
          <cell r="CD20">
            <v>0</v>
          </cell>
          <cell r="CE20">
            <v>0</v>
          </cell>
          <cell r="CF20">
            <v>0</v>
          </cell>
          <cell r="CG20">
            <v>0</v>
          </cell>
          <cell r="CH20">
            <v>0</v>
          </cell>
          <cell r="CI20">
            <v>0</v>
          </cell>
          <cell r="CJ20">
            <v>0</v>
          </cell>
          <cell r="CK20">
            <v>0</v>
          </cell>
          <cell r="CL20">
            <v>0</v>
          </cell>
        </row>
        <row r="20">
          <cell r="DA20">
            <v>0</v>
          </cell>
          <cell r="DB20">
            <v>0</v>
          </cell>
          <cell r="DC20">
            <v>0</v>
          </cell>
          <cell r="DD20">
            <v>0</v>
          </cell>
          <cell r="DE20">
            <v>0</v>
          </cell>
          <cell r="DF20">
            <v>0</v>
          </cell>
          <cell r="DG20">
            <v>0</v>
          </cell>
          <cell r="DH20">
            <v>0</v>
          </cell>
          <cell r="DI20">
            <v>0</v>
          </cell>
          <cell r="DJ20">
            <v>0</v>
          </cell>
          <cell r="DK20">
            <v>0</v>
          </cell>
          <cell r="DL20">
            <v>0</v>
          </cell>
        </row>
        <row r="21">
          <cell r="A21">
            <v>17</v>
          </cell>
          <cell r="B21" t="str">
            <v>数智管理中心</v>
          </cell>
          <cell r="C21" t="str">
            <v>ZHT2024122000168</v>
          </cell>
          <cell r="D21" t="str">
            <v>2024年城市运营工程管理数据集成服务</v>
          </cell>
          <cell r="E21">
            <v>49.97</v>
          </cell>
          <cell r="F21">
            <v>49.97</v>
          </cell>
          <cell r="G21">
            <v>49.97</v>
          </cell>
          <cell r="H21">
            <v>49.97</v>
          </cell>
          <cell r="I21">
            <v>1</v>
          </cell>
          <cell r="J21">
            <v>0.06</v>
          </cell>
        </row>
        <row r="21">
          <cell r="M21" t="str">
            <v>主导</v>
          </cell>
          <cell r="N21">
            <v>0</v>
          </cell>
          <cell r="O21" t="str">
            <v>涂勋</v>
          </cell>
          <cell r="P21" t="str">
            <v>在建</v>
          </cell>
        </row>
        <row r="21">
          <cell r="T21">
            <v>47.4715</v>
          </cell>
          <cell r="U21">
            <v>0</v>
          </cell>
          <cell r="V21">
            <v>2.4985</v>
          </cell>
        </row>
        <row r="21">
          <cell r="AA21">
            <v>0</v>
          </cell>
          <cell r="AB21">
            <v>0</v>
          </cell>
          <cell r="AC21">
            <v>0</v>
          </cell>
          <cell r="AD21">
            <v>0</v>
          </cell>
          <cell r="AE21">
            <v>0</v>
          </cell>
          <cell r="AF21">
            <v>2.4985</v>
          </cell>
          <cell r="AG21">
            <v>0</v>
          </cell>
          <cell r="AH21">
            <v>0</v>
          </cell>
          <cell r="AI21">
            <v>0</v>
          </cell>
          <cell r="AJ21">
            <v>0</v>
          </cell>
          <cell r="AK21">
            <v>0</v>
          </cell>
          <cell r="AL21">
            <v>0</v>
          </cell>
        </row>
        <row r="21">
          <cell r="AW21">
            <v>47.4715</v>
          </cell>
          <cell r="AX21">
            <v>0</v>
          </cell>
          <cell r="AY21">
            <v>2.4985</v>
          </cell>
          <cell r="AZ21">
            <v>0</v>
          </cell>
          <cell r="BA21">
            <v>0</v>
          </cell>
          <cell r="BB21">
            <v>0</v>
          </cell>
          <cell r="BC21">
            <v>0</v>
          </cell>
          <cell r="BD21">
            <v>2.4985</v>
          </cell>
          <cell r="BE21">
            <v>0</v>
          </cell>
          <cell r="BF21">
            <v>0</v>
          </cell>
          <cell r="BG21">
            <v>0</v>
          </cell>
          <cell r="BH21">
            <v>0</v>
          </cell>
          <cell r="BI21">
            <v>0</v>
          </cell>
          <cell r="BJ21">
            <v>0</v>
          </cell>
          <cell r="BK21">
            <v>0</v>
          </cell>
          <cell r="BL21">
            <v>0</v>
          </cell>
        </row>
        <row r="21">
          <cell r="BQ21" t="str">
            <v>上海城建城市运营（集团）有限公司</v>
          </cell>
        </row>
        <row r="21">
          <cell r="CA21">
            <v>0</v>
          </cell>
          <cell r="CB21">
            <v>0</v>
          </cell>
          <cell r="CC21">
            <v>0</v>
          </cell>
          <cell r="CD21">
            <v>0</v>
          </cell>
          <cell r="CE21">
            <v>0</v>
          </cell>
          <cell r="CF21">
            <v>0</v>
          </cell>
          <cell r="CG21">
            <v>0</v>
          </cell>
          <cell r="CH21">
            <v>0</v>
          </cell>
          <cell r="CI21">
            <v>0</v>
          </cell>
          <cell r="CJ21">
            <v>0</v>
          </cell>
          <cell r="CK21">
            <v>0</v>
          </cell>
          <cell r="CL21">
            <v>0</v>
          </cell>
        </row>
        <row r="21">
          <cell r="DA21">
            <v>0</v>
          </cell>
          <cell r="DB21">
            <v>0</v>
          </cell>
          <cell r="DC21">
            <v>0</v>
          </cell>
          <cell r="DD21">
            <v>0</v>
          </cell>
          <cell r="DE21">
            <v>0</v>
          </cell>
          <cell r="DF21">
            <v>0</v>
          </cell>
          <cell r="DG21">
            <v>0</v>
          </cell>
          <cell r="DH21">
            <v>0</v>
          </cell>
          <cell r="DI21">
            <v>0</v>
          </cell>
          <cell r="DJ21">
            <v>0</v>
          </cell>
          <cell r="DK21">
            <v>0</v>
          </cell>
          <cell r="DL21">
            <v>0</v>
          </cell>
        </row>
        <row r="22">
          <cell r="A22">
            <v>18</v>
          </cell>
          <cell r="B22" t="str">
            <v>数智管理中心</v>
          </cell>
          <cell r="C22" t="str">
            <v>ZHT2025051200051</v>
          </cell>
          <cell r="D22" t="str">
            <v>隧道股份全面预算管理平台升级项目</v>
          </cell>
          <cell r="E22">
            <v>800</v>
          </cell>
          <cell r="F22">
            <v>800</v>
          </cell>
          <cell r="G22">
            <v>800</v>
          </cell>
          <cell r="H22">
            <v>112</v>
          </cell>
          <cell r="I22">
            <v>0.14</v>
          </cell>
          <cell r="J22">
            <v>0.0733479845243775</v>
          </cell>
        </row>
        <row r="22">
          <cell r="M22" t="str">
            <v>主导</v>
          </cell>
          <cell r="N22">
            <v>0</v>
          </cell>
          <cell r="O22" t="str">
            <v>丁柔</v>
          </cell>
          <cell r="P22" t="str">
            <v>在建</v>
          </cell>
        </row>
        <row r="22">
          <cell r="T22">
            <v>278.75</v>
          </cell>
          <cell r="U22">
            <v>0</v>
          </cell>
          <cell r="V22">
            <v>521.25</v>
          </cell>
        </row>
        <row r="22">
          <cell r="AA22">
            <v>0</v>
          </cell>
          <cell r="AB22">
            <v>0</v>
          </cell>
          <cell r="AC22">
            <v>0</v>
          </cell>
          <cell r="AD22">
            <v>145</v>
          </cell>
          <cell r="AE22">
            <v>0</v>
          </cell>
          <cell r="AF22">
            <v>0</v>
          </cell>
          <cell r="AG22">
            <v>97.5</v>
          </cell>
          <cell r="AH22">
            <v>0</v>
          </cell>
          <cell r="AI22">
            <v>145</v>
          </cell>
          <cell r="AJ22">
            <v>0</v>
          </cell>
          <cell r="AK22">
            <v>0</v>
          </cell>
          <cell r="AL22">
            <v>97.5</v>
          </cell>
        </row>
        <row r="22">
          <cell r="AW22">
            <v>278.75</v>
          </cell>
          <cell r="AX22">
            <v>0</v>
          </cell>
          <cell r="AY22">
            <v>521.25</v>
          </cell>
          <cell r="AZ22">
            <v>0</v>
          </cell>
          <cell r="BA22">
            <v>0</v>
          </cell>
          <cell r="BB22">
            <v>0</v>
          </cell>
          <cell r="BC22">
            <v>0</v>
          </cell>
          <cell r="BD22">
            <v>0</v>
          </cell>
          <cell r="BE22">
            <v>145</v>
          </cell>
          <cell r="BF22">
            <v>0</v>
          </cell>
          <cell r="BG22">
            <v>0</v>
          </cell>
          <cell r="BH22">
            <v>97.5</v>
          </cell>
          <cell r="BI22">
            <v>0</v>
          </cell>
          <cell r="BJ22">
            <v>145</v>
          </cell>
          <cell r="BK22">
            <v>0</v>
          </cell>
          <cell r="BL22">
            <v>97.5</v>
          </cell>
        </row>
        <row r="22">
          <cell r="BQ22" t="str">
            <v>上海建元财务管理有限公司</v>
          </cell>
        </row>
        <row r="22">
          <cell r="CA22">
            <v>0</v>
          </cell>
          <cell r="CB22">
            <v>0</v>
          </cell>
          <cell r="CC22">
            <v>0</v>
          </cell>
          <cell r="CD22">
            <v>0</v>
          </cell>
          <cell r="CE22">
            <v>0</v>
          </cell>
          <cell r="CF22">
            <v>0</v>
          </cell>
          <cell r="CG22">
            <v>0</v>
          </cell>
          <cell r="CH22">
            <v>0</v>
          </cell>
          <cell r="CI22">
            <v>0</v>
          </cell>
          <cell r="CJ22">
            <v>0</v>
          </cell>
          <cell r="CK22">
            <v>0</v>
          </cell>
          <cell r="CL22">
            <v>0</v>
          </cell>
        </row>
        <row r="22">
          <cell r="DA22">
            <v>0</v>
          </cell>
          <cell r="DB22">
            <v>0</v>
          </cell>
          <cell r="DC22">
            <v>0</v>
          </cell>
          <cell r="DD22">
            <v>0</v>
          </cell>
          <cell r="DE22">
            <v>0</v>
          </cell>
          <cell r="DF22">
            <v>0</v>
          </cell>
          <cell r="DG22">
            <v>0</v>
          </cell>
          <cell r="DH22">
            <v>0</v>
          </cell>
          <cell r="DI22">
            <v>0</v>
          </cell>
          <cell r="DJ22">
            <v>0</v>
          </cell>
          <cell r="DK22">
            <v>0</v>
          </cell>
          <cell r="DL22">
            <v>0</v>
          </cell>
        </row>
        <row r="23">
          <cell r="A23">
            <v>19</v>
          </cell>
          <cell r="B23" t="str">
            <v>数智管理中心</v>
          </cell>
          <cell r="C23" t="str">
            <v>ZHT2025050700046</v>
          </cell>
          <cell r="D23" t="str">
            <v>2025年隧道股份软件系统标准运维服务</v>
          </cell>
          <cell r="E23">
            <v>320</v>
          </cell>
          <cell r="F23">
            <v>320</v>
          </cell>
          <cell r="G23">
            <v>320</v>
          </cell>
          <cell r="H23">
            <v>272.08</v>
          </cell>
          <cell r="I23">
            <v>0.85025</v>
          </cell>
          <cell r="J23">
            <v>0.06</v>
          </cell>
        </row>
        <row r="23">
          <cell r="M23" t="str">
            <v>主导</v>
          </cell>
          <cell r="N23">
            <v>0</v>
          </cell>
          <cell r="O23" t="str">
            <v>郭晓华</v>
          </cell>
          <cell r="P23" t="str">
            <v>25已完结</v>
          </cell>
        </row>
        <row r="23">
          <cell r="T23">
            <v>320</v>
          </cell>
          <cell r="U23">
            <v>0</v>
          </cell>
          <cell r="V23">
            <v>0</v>
          </cell>
        </row>
        <row r="23">
          <cell r="AA23">
            <v>0</v>
          </cell>
          <cell r="AB23">
            <v>0</v>
          </cell>
          <cell r="AC23">
            <v>0</v>
          </cell>
          <cell r="AD23">
            <v>0</v>
          </cell>
          <cell r="AE23">
            <v>0</v>
          </cell>
          <cell r="AF23">
            <v>0</v>
          </cell>
          <cell r="AG23">
            <v>0</v>
          </cell>
          <cell r="AH23">
            <v>0</v>
          </cell>
          <cell r="AI23">
            <v>0</v>
          </cell>
          <cell r="AJ23">
            <v>0</v>
          </cell>
          <cell r="AK23">
            <v>0</v>
          </cell>
          <cell r="AL23">
            <v>0</v>
          </cell>
        </row>
        <row r="23">
          <cell r="AW23">
            <v>240</v>
          </cell>
          <cell r="AX23">
            <v>80</v>
          </cell>
          <cell r="AY23">
            <v>0</v>
          </cell>
          <cell r="AZ23">
            <v>0</v>
          </cell>
          <cell r="BA23">
            <v>80</v>
          </cell>
          <cell r="BB23">
            <v>80</v>
          </cell>
          <cell r="BC23">
            <v>0</v>
          </cell>
          <cell r="BD23">
            <v>0</v>
          </cell>
          <cell r="BE23">
            <v>0</v>
          </cell>
          <cell r="BF23">
            <v>0</v>
          </cell>
          <cell r="BG23">
            <v>0</v>
          </cell>
          <cell r="BH23">
            <v>0</v>
          </cell>
          <cell r="BI23">
            <v>0</v>
          </cell>
          <cell r="BJ23">
            <v>0</v>
          </cell>
          <cell r="BK23">
            <v>0</v>
          </cell>
          <cell r="BL23">
            <v>0</v>
          </cell>
        </row>
        <row r="23">
          <cell r="BQ23" t="str">
            <v>上海隧道工程股份有限公司</v>
          </cell>
        </row>
        <row r="23">
          <cell r="CA23">
            <v>0</v>
          </cell>
          <cell r="CB23">
            <v>0</v>
          </cell>
          <cell r="CC23">
            <v>0</v>
          </cell>
          <cell r="CD23">
            <v>0</v>
          </cell>
          <cell r="CE23">
            <v>0</v>
          </cell>
          <cell r="CF23">
            <v>0</v>
          </cell>
          <cell r="CG23">
            <v>0</v>
          </cell>
          <cell r="CH23">
            <v>0</v>
          </cell>
          <cell r="CI23">
            <v>0</v>
          </cell>
          <cell r="CJ23">
            <v>0</v>
          </cell>
          <cell r="CK23">
            <v>0</v>
          </cell>
          <cell r="CL23">
            <v>0</v>
          </cell>
        </row>
        <row r="23">
          <cell r="DA23">
            <v>0</v>
          </cell>
          <cell r="DB23">
            <v>80</v>
          </cell>
          <cell r="DC23">
            <v>0</v>
          </cell>
          <cell r="DD23">
            <v>0</v>
          </cell>
          <cell r="DE23">
            <v>0</v>
          </cell>
          <cell r="DF23">
            <v>0</v>
          </cell>
          <cell r="DG23">
            <v>0</v>
          </cell>
          <cell r="DH23">
            <v>0</v>
          </cell>
          <cell r="DI23">
            <v>0</v>
          </cell>
          <cell r="DJ23">
            <v>0</v>
          </cell>
          <cell r="DK23">
            <v>0</v>
          </cell>
          <cell r="DL23">
            <v>0</v>
          </cell>
        </row>
        <row r="24">
          <cell r="A24">
            <v>20</v>
          </cell>
          <cell r="B24" t="str">
            <v>数智管理中心</v>
          </cell>
          <cell r="C24" t="str">
            <v>SZJT202550021</v>
          </cell>
          <cell r="D24" t="str">
            <v>2025年隧道股份核心人力开发实施服务（一期）</v>
          </cell>
          <cell r="E24">
            <v>650</v>
          </cell>
          <cell r="F24">
            <v>650</v>
          </cell>
          <cell r="G24">
            <v>650</v>
          </cell>
          <cell r="H24">
            <v>238.6624</v>
          </cell>
          <cell r="I24">
            <v>0.367172923076923</v>
          </cell>
          <cell r="J24">
            <v>0.06</v>
          </cell>
        </row>
        <row r="24">
          <cell r="M24" t="str">
            <v>主导</v>
          </cell>
          <cell r="N24">
            <v>0</v>
          </cell>
          <cell r="O24" t="str">
            <v>邱昊</v>
          </cell>
          <cell r="P24" t="str">
            <v>在建</v>
          </cell>
        </row>
        <row r="24">
          <cell r="T24">
            <v>390</v>
          </cell>
          <cell r="U24">
            <v>0</v>
          </cell>
          <cell r="V24">
            <v>260</v>
          </cell>
        </row>
        <row r="24">
          <cell r="AA24">
            <v>0</v>
          </cell>
          <cell r="AB24">
            <v>0</v>
          </cell>
          <cell r="AC24">
            <v>130</v>
          </cell>
          <cell r="AD24">
            <v>0</v>
          </cell>
          <cell r="AE24">
            <v>0</v>
          </cell>
          <cell r="AF24">
            <v>130</v>
          </cell>
          <cell r="AG24">
            <v>0</v>
          </cell>
          <cell r="AH24">
            <v>0</v>
          </cell>
          <cell r="AI24">
            <v>0</v>
          </cell>
          <cell r="AJ24">
            <v>0</v>
          </cell>
          <cell r="AK24">
            <v>0</v>
          </cell>
          <cell r="AL24">
            <v>0</v>
          </cell>
        </row>
        <row r="24">
          <cell r="AW24">
            <v>650</v>
          </cell>
          <cell r="AX24">
            <v>0</v>
          </cell>
          <cell r="AY24">
            <v>0</v>
          </cell>
          <cell r="AZ24">
            <v>-260</v>
          </cell>
          <cell r="BA24">
            <v>0</v>
          </cell>
          <cell r="BB24">
            <v>0</v>
          </cell>
          <cell r="BC24">
            <v>0</v>
          </cell>
          <cell r="BD24">
            <v>0</v>
          </cell>
          <cell r="BE24">
            <v>0</v>
          </cell>
          <cell r="BF24">
            <v>0</v>
          </cell>
          <cell r="BG24">
            <v>0</v>
          </cell>
          <cell r="BH24">
            <v>0</v>
          </cell>
          <cell r="BI24">
            <v>0</v>
          </cell>
          <cell r="BJ24">
            <v>0</v>
          </cell>
          <cell r="BK24">
            <v>0</v>
          </cell>
          <cell r="BL24">
            <v>0</v>
          </cell>
        </row>
        <row r="24">
          <cell r="BQ24" t="str">
            <v>上海隧道工程股份有限公司</v>
          </cell>
        </row>
        <row r="24">
          <cell r="CA24">
            <v>0</v>
          </cell>
          <cell r="CB24">
            <v>0</v>
          </cell>
          <cell r="CC24">
            <v>0</v>
          </cell>
          <cell r="CD24">
            <v>0</v>
          </cell>
          <cell r="CE24">
            <v>0</v>
          </cell>
          <cell r="CF24">
            <v>0</v>
          </cell>
          <cell r="CG24">
            <v>0</v>
          </cell>
          <cell r="CH24">
            <v>0</v>
          </cell>
          <cell r="CI24">
            <v>0</v>
          </cell>
          <cell r="CJ24">
            <v>0</v>
          </cell>
          <cell r="CK24">
            <v>0</v>
          </cell>
          <cell r="CL24">
            <v>0</v>
          </cell>
        </row>
        <row r="24">
          <cell r="DA24">
            <v>0</v>
          </cell>
          <cell r="DB24">
            <v>0</v>
          </cell>
          <cell r="DC24">
            <v>0</v>
          </cell>
          <cell r="DD24">
            <v>0</v>
          </cell>
          <cell r="DE24">
            <v>0</v>
          </cell>
          <cell r="DF24">
            <v>0</v>
          </cell>
          <cell r="DG24">
            <v>0</v>
          </cell>
          <cell r="DH24">
            <v>0</v>
          </cell>
          <cell r="DI24">
            <v>0</v>
          </cell>
          <cell r="DJ24">
            <v>0</v>
          </cell>
          <cell r="DK24">
            <v>0</v>
          </cell>
          <cell r="DL24">
            <v>0</v>
          </cell>
        </row>
        <row r="25">
          <cell r="A25">
            <v>21</v>
          </cell>
          <cell r="B25" t="str">
            <v>数智管理中心</v>
          </cell>
          <cell r="C25" t="str">
            <v>SZJT202570002</v>
          </cell>
          <cell r="D25" t="str">
            <v>隧道股份司库管理系统2.0建设</v>
          </cell>
          <cell r="E25">
            <v>400</v>
          </cell>
          <cell r="F25">
            <v>400</v>
          </cell>
          <cell r="G25">
            <v>400</v>
          </cell>
          <cell r="H25">
            <v>202</v>
          </cell>
          <cell r="I25">
            <v>0.505</v>
          </cell>
          <cell r="J25">
            <v>0.06</v>
          </cell>
        </row>
        <row r="25">
          <cell r="M25" t="str">
            <v>主导</v>
          </cell>
          <cell r="N25">
            <v>0</v>
          </cell>
          <cell r="O25" t="str">
            <v>侯捷</v>
          </cell>
          <cell r="P25" t="str">
            <v>25已完结</v>
          </cell>
        </row>
        <row r="25">
          <cell r="T25">
            <v>400</v>
          </cell>
          <cell r="U25">
            <v>0</v>
          </cell>
          <cell r="V25">
            <v>0</v>
          </cell>
        </row>
        <row r="25">
          <cell r="AA25">
            <v>0</v>
          </cell>
          <cell r="AB25">
            <v>0</v>
          </cell>
          <cell r="AC25">
            <v>0</v>
          </cell>
          <cell r="AD25">
            <v>0</v>
          </cell>
          <cell r="AE25">
            <v>0</v>
          </cell>
          <cell r="AF25">
            <v>0</v>
          </cell>
          <cell r="AG25">
            <v>0</v>
          </cell>
          <cell r="AH25">
            <v>0</v>
          </cell>
          <cell r="AI25">
            <v>0</v>
          </cell>
          <cell r="AJ25">
            <v>0</v>
          </cell>
          <cell r="AK25">
            <v>0</v>
          </cell>
          <cell r="AL25">
            <v>0</v>
          </cell>
        </row>
        <row r="25">
          <cell r="AW25">
            <v>120</v>
          </cell>
          <cell r="AX25">
            <v>80</v>
          </cell>
          <cell r="AY25">
            <v>200</v>
          </cell>
          <cell r="AZ25">
            <v>200</v>
          </cell>
          <cell r="BA25">
            <v>80</v>
          </cell>
          <cell r="BB25">
            <v>80</v>
          </cell>
          <cell r="BC25">
            <v>180</v>
          </cell>
          <cell r="BD25">
            <v>0</v>
          </cell>
          <cell r="BE25">
            <v>0</v>
          </cell>
          <cell r="BF25">
            <v>20</v>
          </cell>
          <cell r="BG25">
            <v>0</v>
          </cell>
          <cell r="BH25">
            <v>0</v>
          </cell>
          <cell r="BI25">
            <v>0</v>
          </cell>
          <cell r="BJ25">
            <v>0</v>
          </cell>
          <cell r="BK25">
            <v>0</v>
          </cell>
          <cell r="BL25">
            <v>0</v>
          </cell>
        </row>
        <row r="25">
          <cell r="BQ25" t="str">
            <v>上海建元财务管理有限公司</v>
          </cell>
        </row>
        <row r="25">
          <cell r="CA25">
            <v>0</v>
          </cell>
          <cell r="CB25">
            <v>0</v>
          </cell>
          <cell r="CC25">
            <v>0</v>
          </cell>
          <cell r="CD25">
            <v>0</v>
          </cell>
          <cell r="CE25">
            <v>0</v>
          </cell>
          <cell r="CF25">
            <v>0</v>
          </cell>
          <cell r="CG25">
            <v>0</v>
          </cell>
          <cell r="CH25">
            <v>0</v>
          </cell>
          <cell r="CI25">
            <v>0</v>
          </cell>
          <cell r="CJ25">
            <v>0</v>
          </cell>
          <cell r="CK25">
            <v>0</v>
          </cell>
          <cell r="CL25">
            <v>0</v>
          </cell>
        </row>
        <row r="25">
          <cell r="DA25">
            <v>0</v>
          </cell>
          <cell r="DB25">
            <v>80</v>
          </cell>
          <cell r="DC25">
            <v>0</v>
          </cell>
          <cell r="DD25">
            <v>0</v>
          </cell>
          <cell r="DE25">
            <v>0</v>
          </cell>
          <cell r="DF25">
            <v>0</v>
          </cell>
          <cell r="DG25">
            <v>0</v>
          </cell>
          <cell r="DH25">
            <v>0</v>
          </cell>
          <cell r="DI25">
            <v>0</v>
          </cell>
          <cell r="DJ25">
            <v>0</v>
          </cell>
          <cell r="DK25">
            <v>0</v>
          </cell>
          <cell r="DL25">
            <v>0</v>
          </cell>
        </row>
        <row r="26">
          <cell r="A26">
            <v>22</v>
          </cell>
          <cell r="B26" t="str">
            <v>数智管理中心</v>
          </cell>
          <cell r="C26" t="str">
            <v>SZJT202570001</v>
          </cell>
          <cell r="D26" t="str">
            <v>2025年数据库运维服务</v>
          </cell>
          <cell r="E26">
            <v>23</v>
          </cell>
          <cell r="F26">
            <v>23</v>
          </cell>
          <cell r="G26">
            <v>23</v>
          </cell>
          <cell r="H26">
            <v>4</v>
          </cell>
          <cell r="I26">
            <v>0.173913043478261</v>
          </cell>
          <cell r="J26">
            <v>0.06</v>
          </cell>
        </row>
        <row r="26">
          <cell r="M26" t="str">
            <v>主导</v>
          </cell>
          <cell r="N26">
            <v>0</v>
          </cell>
          <cell r="O26" t="str">
            <v>侯捷</v>
          </cell>
          <cell r="P26" t="str">
            <v>25已完结</v>
          </cell>
        </row>
        <row r="26">
          <cell r="T26">
            <v>23</v>
          </cell>
          <cell r="U26">
            <v>0</v>
          </cell>
          <cell r="V26">
            <v>0</v>
          </cell>
        </row>
        <row r="26">
          <cell r="AA26">
            <v>0</v>
          </cell>
          <cell r="AB26">
            <v>0</v>
          </cell>
          <cell r="AC26">
            <v>0</v>
          </cell>
          <cell r="AD26">
            <v>0</v>
          </cell>
          <cell r="AE26">
            <v>0</v>
          </cell>
          <cell r="AF26">
            <v>0</v>
          </cell>
          <cell r="AG26">
            <v>0</v>
          </cell>
          <cell r="AH26">
            <v>0</v>
          </cell>
          <cell r="AI26">
            <v>0</v>
          </cell>
          <cell r="AJ26">
            <v>0</v>
          </cell>
          <cell r="AK26">
            <v>0</v>
          </cell>
          <cell r="AL26">
            <v>0</v>
          </cell>
        </row>
        <row r="26">
          <cell r="AW26">
            <v>16.1</v>
          </cell>
          <cell r="AX26">
            <v>6.9</v>
          </cell>
          <cell r="AY26">
            <v>0</v>
          </cell>
          <cell r="AZ26">
            <v>0</v>
          </cell>
          <cell r="BA26">
            <v>6.9</v>
          </cell>
          <cell r="BB26">
            <v>0</v>
          </cell>
          <cell r="BC26">
            <v>0</v>
          </cell>
          <cell r="BD26">
            <v>0</v>
          </cell>
          <cell r="BE26">
            <v>0</v>
          </cell>
          <cell r="BF26">
            <v>0</v>
          </cell>
          <cell r="BG26">
            <v>0</v>
          </cell>
          <cell r="BH26">
            <v>0</v>
          </cell>
          <cell r="BI26">
            <v>0</v>
          </cell>
          <cell r="BJ26">
            <v>0</v>
          </cell>
          <cell r="BK26">
            <v>0</v>
          </cell>
          <cell r="BL26">
            <v>0</v>
          </cell>
        </row>
        <row r="26">
          <cell r="BQ26" t="str">
            <v>上海建元财务管理有限公司</v>
          </cell>
        </row>
        <row r="26">
          <cell r="CA26">
            <v>0</v>
          </cell>
          <cell r="CB26">
            <v>0</v>
          </cell>
          <cell r="CC26">
            <v>0</v>
          </cell>
          <cell r="CD26">
            <v>0</v>
          </cell>
          <cell r="CE26">
            <v>0</v>
          </cell>
          <cell r="CF26">
            <v>0</v>
          </cell>
          <cell r="CG26">
            <v>0</v>
          </cell>
          <cell r="CH26">
            <v>0</v>
          </cell>
          <cell r="CI26">
            <v>0</v>
          </cell>
          <cell r="CJ26">
            <v>0</v>
          </cell>
          <cell r="CK26">
            <v>0</v>
          </cell>
          <cell r="CL26">
            <v>0</v>
          </cell>
        </row>
        <row r="26">
          <cell r="DA26">
            <v>6.9</v>
          </cell>
          <cell r="DB26">
            <v>0</v>
          </cell>
          <cell r="DC26">
            <v>0</v>
          </cell>
          <cell r="DD26">
            <v>0</v>
          </cell>
          <cell r="DE26">
            <v>0</v>
          </cell>
          <cell r="DF26">
            <v>0</v>
          </cell>
          <cell r="DG26">
            <v>0</v>
          </cell>
          <cell r="DH26">
            <v>0</v>
          </cell>
          <cell r="DI26">
            <v>0</v>
          </cell>
          <cell r="DJ26">
            <v>0</v>
          </cell>
          <cell r="DK26">
            <v>0</v>
          </cell>
          <cell r="DL26">
            <v>0</v>
          </cell>
        </row>
        <row r="27">
          <cell r="A27">
            <v>23</v>
          </cell>
          <cell r="B27" t="str">
            <v>数智管理中心</v>
          </cell>
          <cell r="C27" t="str">
            <v>SZJT202570016</v>
          </cell>
          <cell r="D27" t="str">
            <v>2025年供应链平台项目</v>
          </cell>
          <cell r="E27">
            <v>30</v>
          </cell>
          <cell r="F27">
            <v>30</v>
          </cell>
          <cell r="G27">
            <v>30</v>
          </cell>
          <cell r="H27">
            <v>30</v>
          </cell>
          <cell r="I27">
            <v>1</v>
          </cell>
          <cell r="J27">
            <v>0.06</v>
          </cell>
        </row>
        <row r="27">
          <cell r="M27" t="str">
            <v>主导</v>
          </cell>
          <cell r="N27">
            <v>0</v>
          </cell>
          <cell r="O27" t="str">
            <v>肖龚惠</v>
          </cell>
          <cell r="P27" t="str">
            <v>25已完结</v>
          </cell>
        </row>
        <row r="27">
          <cell r="T27">
            <v>30</v>
          </cell>
          <cell r="U27">
            <v>0</v>
          </cell>
          <cell r="V27">
            <v>0</v>
          </cell>
        </row>
        <row r="27">
          <cell r="AA27">
            <v>0</v>
          </cell>
          <cell r="AB27">
            <v>0</v>
          </cell>
          <cell r="AC27">
            <v>0</v>
          </cell>
          <cell r="AD27">
            <v>0</v>
          </cell>
          <cell r="AE27">
            <v>0</v>
          </cell>
          <cell r="AF27">
            <v>0</v>
          </cell>
          <cell r="AG27">
            <v>0</v>
          </cell>
          <cell r="AH27">
            <v>0</v>
          </cell>
          <cell r="AI27">
            <v>0</v>
          </cell>
          <cell r="AJ27">
            <v>0</v>
          </cell>
          <cell r="AK27">
            <v>0</v>
          </cell>
          <cell r="AL27">
            <v>0</v>
          </cell>
        </row>
        <row r="27">
          <cell r="AW27">
            <v>20</v>
          </cell>
          <cell r="AX27">
            <v>0</v>
          </cell>
          <cell r="AY27">
            <v>10</v>
          </cell>
          <cell r="AZ27">
            <v>10</v>
          </cell>
          <cell r="BA27">
            <v>10</v>
          </cell>
          <cell r="BB27">
            <v>10</v>
          </cell>
          <cell r="BC27">
            <v>10</v>
          </cell>
          <cell r="BD27">
            <v>0</v>
          </cell>
          <cell r="BE27">
            <v>0</v>
          </cell>
          <cell r="BF27">
            <v>0</v>
          </cell>
          <cell r="BG27">
            <v>0</v>
          </cell>
          <cell r="BH27">
            <v>0</v>
          </cell>
          <cell r="BI27">
            <v>0</v>
          </cell>
          <cell r="BJ27">
            <v>0</v>
          </cell>
          <cell r="BK27">
            <v>0</v>
          </cell>
          <cell r="BL27">
            <v>0</v>
          </cell>
        </row>
        <row r="27">
          <cell r="BQ27" t="str">
            <v>上海城建物资有限公司</v>
          </cell>
        </row>
        <row r="27">
          <cell r="CA27">
            <v>0</v>
          </cell>
          <cell r="CB27">
            <v>0</v>
          </cell>
          <cell r="CC27">
            <v>0</v>
          </cell>
          <cell r="CD27">
            <v>0</v>
          </cell>
          <cell r="CE27">
            <v>0</v>
          </cell>
          <cell r="CF27">
            <v>0</v>
          </cell>
          <cell r="CG27">
            <v>0</v>
          </cell>
          <cell r="CH27">
            <v>0</v>
          </cell>
          <cell r="CI27">
            <v>0</v>
          </cell>
          <cell r="CJ27">
            <v>0</v>
          </cell>
          <cell r="CK27">
            <v>0</v>
          </cell>
          <cell r="CL27">
            <v>0</v>
          </cell>
        </row>
        <row r="27">
          <cell r="DA27">
            <v>0</v>
          </cell>
          <cell r="DB27">
            <v>0</v>
          </cell>
          <cell r="DC27">
            <v>0</v>
          </cell>
          <cell r="DD27">
            <v>0</v>
          </cell>
          <cell r="DE27">
            <v>0</v>
          </cell>
          <cell r="DF27">
            <v>0</v>
          </cell>
          <cell r="DG27">
            <v>0</v>
          </cell>
          <cell r="DH27">
            <v>0</v>
          </cell>
          <cell r="DI27">
            <v>0</v>
          </cell>
          <cell r="DJ27">
            <v>0</v>
          </cell>
          <cell r="DK27">
            <v>0</v>
          </cell>
          <cell r="DL27">
            <v>0</v>
          </cell>
        </row>
        <row r="28">
          <cell r="A28">
            <v>24</v>
          </cell>
          <cell r="B28" t="str">
            <v>数智管理中心</v>
          </cell>
          <cell r="C28" t="str">
            <v>SZJT202570011</v>
          </cell>
          <cell r="D28" t="str">
            <v>2025年隧道股份综合管理信息系统实施服务</v>
          </cell>
          <cell r="E28">
            <v>160</v>
          </cell>
          <cell r="F28">
            <v>160</v>
          </cell>
          <cell r="G28">
            <v>160</v>
          </cell>
          <cell r="H28">
            <v>70</v>
          </cell>
          <cell r="I28">
            <v>0.4375</v>
          </cell>
          <cell r="J28">
            <v>0.06</v>
          </cell>
        </row>
        <row r="28">
          <cell r="M28" t="str">
            <v>主导</v>
          </cell>
          <cell r="N28">
            <v>0</v>
          </cell>
          <cell r="O28" t="str">
            <v>李柏林</v>
          </cell>
          <cell r="P28" t="str">
            <v>在建</v>
          </cell>
        </row>
        <row r="28">
          <cell r="T28">
            <v>125.83</v>
          </cell>
          <cell r="U28">
            <v>0</v>
          </cell>
          <cell r="V28">
            <v>34.17</v>
          </cell>
        </row>
        <row r="28">
          <cell r="AA28">
            <v>0</v>
          </cell>
          <cell r="AB28">
            <v>0</v>
          </cell>
          <cell r="AC28">
            <v>34.17</v>
          </cell>
          <cell r="AD28">
            <v>0</v>
          </cell>
          <cell r="AE28">
            <v>0</v>
          </cell>
          <cell r="AF28">
            <v>0</v>
          </cell>
          <cell r="AG28">
            <v>0</v>
          </cell>
          <cell r="AH28">
            <v>0</v>
          </cell>
          <cell r="AI28">
            <v>0</v>
          </cell>
          <cell r="AJ28">
            <v>0</v>
          </cell>
          <cell r="AK28">
            <v>0</v>
          </cell>
          <cell r="AL28">
            <v>0</v>
          </cell>
        </row>
        <row r="28">
          <cell r="AW28">
            <v>125.83</v>
          </cell>
          <cell r="AX28">
            <v>0</v>
          </cell>
          <cell r="AY28">
            <v>34.17</v>
          </cell>
          <cell r="AZ28">
            <v>0</v>
          </cell>
          <cell r="BA28">
            <v>0</v>
          </cell>
          <cell r="BB28">
            <v>0</v>
          </cell>
          <cell r="BC28">
            <v>0</v>
          </cell>
          <cell r="BD28">
            <v>34.17</v>
          </cell>
          <cell r="BE28">
            <v>0</v>
          </cell>
          <cell r="BF28">
            <v>0</v>
          </cell>
          <cell r="BG28">
            <v>0</v>
          </cell>
          <cell r="BH28">
            <v>0</v>
          </cell>
          <cell r="BI28">
            <v>0</v>
          </cell>
          <cell r="BJ28">
            <v>0</v>
          </cell>
          <cell r="BK28">
            <v>0</v>
          </cell>
          <cell r="BL28">
            <v>0</v>
          </cell>
        </row>
        <row r="28">
          <cell r="BQ28" t="str">
            <v>上海隧道工程股份有限公司</v>
          </cell>
        </row>
        <row r="28">
          <cell r="CA28">
            <v>0</v>
          </cell>
          <cell r="CB28">
            <v>0</v>
          </cell>
          <cell r="CC28">
            <v>0</v>
          </cell>
          <cell r="CD28">
            <v>0</v>
          </cell>
          <cell r="CE28">
            <v>0</v>
          </cell>
          <cell r="CF28">
            <v>0</v>
          </cell>
          <cell r="CG28">
            <v>0</v>
          </cell>
          <cell r="CH28">
            <v>0</v>
          </cell>
          <cell r="CI28">
            <v>0</v>
          </cell>
          <cell r="CJ28">
            <v>0</v>
          </cell>
          <cell r="CK28">
            <v>0</v>
          </cell>
          <cell r="CL28">
            <v>0</v>
          </cell>
        </row>
        <row r="28">
          <cell r="DA28">
            <v>0</v>
          </cell>
          <cell r="DB28">
            <v>0</v>
          </cell>
          <cell r="DC28">
            <v>0</v>
          </cell>
          <cell r="DD28">
            <v>0</v>
          </cell>
          <cell r="DE28">
            <v>0</v>
          </cell>
          <cell r="DF28">
            <v>0</v>
          </cell>
          <cell r="DG28">
            <v>0</v>
          </cell>
          <cell r="DH28">
            <v>0</v>
          </cell>
          <cell r="DI28">
            <v>0</v>
          </cell>
          <cell r="DJ28">
            <v>0</v>
          </cell>
          <cell r="DK28">
            <v>0</v>
          </cell>
          <cell r="DL28">
            <v>0</v>
          </cell>
        </row>
        <row r="29">
          <cell r="A29">
            <v>25</v>
          </cell>
          <cell r="B29" t="str">
            <v>数智管理中心</v>
          </cell>
          <cell r="C29" t="str">
            <v>C0CJSG-FW-T-2025004</v>
          </cell>
          <cell r="D29" t="str">
            <v>2025年晟元保理业务系统信息安全等保测评</v>
          </cell>
          <cell r="E29">
            <v>11</v>
          </cell>
          <cell r="F29">
            <v>11</v>
          </cell>
          <cell r="G29">
            <v>11</v>
          </cell>
          <cell r="H29">
            <v>6</v>
          </cell>
          <cell r="I29">
            <v>0.545454545454545</v>
          </cell>
          <cell r="J29">
            <v>0.06</v>
          </cell>
        </row>
        <row r="29">
          <cell r="M29" t="str">
            <v>主导</v>
          </cell>
          <cell r="N29">
            <v>0</v>
          </cell>
          <cell r="O29" t="str">
            <v>侯捷</v>
          </cell>
          <cell r="P29" t="str">
            <v>在建</v>
          </cell>
        </row>
        <row r="29">
          <cell r="T29">
            <v>7.7</v>
          </cell>
          <cell r="U29">
            <v>3.3</v>
          </cell>
          <cell r="V29">
            <v>0</v>
          </cell>
        </row>
        <row r="29">
          <cell r="AA29">
            <v>0</v>
          </cell>
          <cell r="AB29">
            <v>3.3</v>
          </cell>
          <cell r="AC29">
            <v>3.3</v>
          </cell>
          <cell r="AD29">
            <v>0</v>
          </cell>
          <cell r="AE29">
            <v>0</v>
          </cell>
          <cell r="AF29">
            <v>0</v>
          </cell>
          <cell r="AG29">
            <v>0</v>
          </cell>
          <cell r="AH29">
            <v>0</v>
          </cell>
          <cell r="AI29">
            <v>0</v>
          </cell>
          <cell r="AJ29">
            <v>0</v>
          </cell>
          <cell r="AK29">
            <v>0</v>
          </cell>
          <cell r="AL29">
            <v>0</v>
          </cell>
        </row>
        <row r="29">
          <cell r="AW29">
            <v>7.7</v>
          </cell>
          <cell r="AX29">
            <v>3.3</v>
          </cell>
          <cell r="AY29">
            <v>0</v>
          </cell>
          <cell r="AZ29">
            <v>0</v>
          </cell>
          <cell r="BA29">
            <v>0</v>
          </cell>
          <cell r="BB29">
            <v>0</v>
          </cell>
          <cell r="BC29">
            <v>3.3</v>
          </cell>
          <cell r="BD29">
            <v>0</v>
          </cell>
          <cell r="BE29">
            <v>0</v>
          </cell>
          <cell r="BF29">
            <v>0</v>
          </cell>
          <cell r="BG29">
            <v>0</v>
          </cell>
          <cell r="BH29">
            <v>0</v>
          </cell>
          <cell r="BI29">
            <v>0</v>
          </cell>
          <cell r="BJ29">
            <v>0</v>
          </cell>
          <cell r="BK29">
            <v>0</v>
          </cell>
          <cell r="BL29">
            <v>0</v>
          </cell>
        </row>
        <row r="29">
          <cell r="BQ29" t="str">
            <v>上海晟元商业保理有限公司</v>
          </cell>
        </row>
        <row r="29">
          <cell r="CA29">
            <v>0</v>
          </cell>
          <cell r="CB29">
            <v>0</v>
          </cell>
          <cell r="CC29">
            <v>3.3</v>
          </cell>
          <cell r="CD29">
            <v>0</v>
          </cell>
          <cell r="CE29">
            <v>0</v>
          </cell>
          <cell r="CF29">
            <v>0</v>
          </cell>
          <cell r="CG29">
            <v>0</v>
          </cell>
          <cell r="CH29">
            <v>0</v>
          </cell>
          <cell r="CI29">
            <v>0</v>
          </cell>
          <cell r="CJ29">
            <v>0</v>
          </cell>
          <cell r="CK29">
            <v>0</v>
          </cell>
          <cell r="CL29">
            <v>0</v>
          </cell>
        </row>
        <row r="29">
          <cell r="DA29">
            <v>0</v>
          </cell>
          <cell r="DB29">
            <v>0</v>
          </cell>
          <cell r="DC29">
            <v>3.3</v>
          </cell>
          <cell r="DD29">
            <v>0</v>
          </cell>
          <cell r="DE29">
            <v>0</v>
          </cell>
          <cell r="DF29">
            <v>0</v>
          </cell>
          <cell r="DG29">
            <v>0</v>
          </cell>
          <cell r="DH29">
            <v>0</v>
          </cell>
          <cell r="DI29">
            <v>0</v>
          </cell>
          <cell r="DJ29">
            <v>0</v>
          </cell>
          <cell r="DK29">
            <v>0</v>
          </cell>
          <cell r="DL29">
            <v>0</v>
          </cell>
        </row>
        <row r="30">
          <cell r="A30">
            <v>26</v>
          </cell>
          <cell r="B30" t="str">
            <v>数智管理中心</v>
          </cell>
          <cell r="C30" t="str">
            <v>C0CJSG-FW-T-2025005</v>
          </cell>
          <cell r="D30" t="str">
            <v>2025年城市运营上海停车APP等保测评服务</v>
          </cell>
          <cell r="E30">
            <v>15.5</v>
          </cell>
          <cell r="F30">
            <v>15.5</v>
          </cell>
          <cell r="G30">
            <v>15.5</v>
          </cell>
          <cell r="H30">
            <v>7.5</v>
          </cell>
          <cell r="I30">
            <v>0.483870967741935</v>
          </cell>
          <cell r="J30">
            <v>0.06</v>
          </cell>
        </row>
        <row r="30">
          <cell r="M30" t="str">
            <v>主导</v>
          </cell>
          <cell r="N30">
            <v>0</v>
          </cell>
          <cell r="O30" t="str">
            <v>涂勋</v>
          </cell>
          <cell r="P30" t="str">
            <v>25已完结</v>
          </cell>
        </row>
        <row r="30">
          <cell r="T30">
            <v>15.5</v>
          </cell>
          <cell r="U30">
            <v>0</v>
          </cell>
          <cell r="V30">
            <v>0</v>
          </cell>
        </row>
        <row r="30">
          <cell r="AA30">
            <v>0</v>
          </cell>
          <cell r="AB30">
            <v>0</v>
          </cell>
          <cell r="AC30">
            <v>0</v>
          </cell>
          <cell r="AD30">
            <v>0</v>
          </cell>
          <cell r="AE30">
            <v>0</v>
          </cell>
          <cell r="AF30">
            <v>0</v>
          </cell>
          <cell r="AG30">
            <v>0</v>
          </cell>
          <cell r="AH30">
            <v>0</v>
          </cell>
          <cell r="AI30">
            <v>0</v>
          </cell>
          <cell r="AJ30">
            <v>0</v>
          </cell>
          <cell r="AK30">
            <v>0</v>
          </cell>
          <cell r="AL30">
            <v>0</v>
          </cell>
        </row>
        <row r="30">
          <cell r="AW30">
            <v>4.65</v>
          </cell>
          <cell r="AX30">
            <v>10.85</v>
          </cell>
          <cell r="AY30">
            <v>0</v>
          </cell>
          <cell r="AZ30">
            <v>0</v>
          </cell>
          <cell r="BA30">
            <v>10.85</v>
          </cell>
          <cell r="BB30">
            <v>0</v>
          </cell>
          <cell r="BC30">
            <v>0</v>
          </cell>
          <cell r="BD30">
            <v>0</v>
          </cell>
          <cell r="BE30">
            <v>0</v>
          </cell>
          <cell r="BF30">
            <v>0</v>
          </cell>
          <cell r="BG30">
            <v>0</v>
          </cell>
          <cell r="BH30">
            <v>0</v>
          </cell>
          <cell r="BI30">
            <v>0</v>
          </cell>
          <cell r="BJ30">
            <v>0</v>
          </cell>
          <cell r="BK30">
            <v>0</v>
          </cell>
          <cell r="BL30">
            <v>0</v>
          </cell>
        </row>
        <row r="30">
          <cell r="BQ30" t="str">
            <v>上海停车信息科技有限公司</v>
          </cell>
        </row>
        <row r="30">
          <cell r="CA30">
            <v>0</v>
          </cell>
          <cell r="CB30">
            <v>0</v>
          </cell>
          <cell r="CC30">
            <v>0</v>
          </cell>
          <cell r="CD30">
            <v>0</v>
          </cell>
          <cell r="CE30">
            <v>0</v>
          </cell>
          <cell r="CF30">
            <v>0</v>
          </cell>
          <cell r="CG30">
            <v>0</v>
          </cell>
          <cell r="CH30">
            <v>0</v>
          </cell>
          <cell r="CI30">
            <v>0</v>
          </cell>
          <cell r="CJ30">
            <v>0</v>
          </cell>
          <cell r="CK30">
            <v>0</v>
          </cell>
          <cell r="CL30">
            <v>0</v>
          </cell>
        </row>
        <row r="30">
          <cell r="DA30">
            <v>10.85</v>
          </cell>
          <cell r="DB30">
            <v>0</v>
          </cell>
          <cell r="DC30">
            <v>0</v>
          </cell>
          <cell r="DD30">
            <v>0</v>
          </cell>
          <cell r="DE30">
            <v>0</v>
          </cell>
          <cell r="DF30">
            <v>0</v>
          </cell>
          <cell r="DG30">
            <v>0</v>
          </cell>
          <cell r="DH30">
            <v>0</v>
          </cell>
          <cell r="DI30">
            <v>0</v>
          </cell>
          <cell r="DJ30">
            <v>0</v>
          </cell>
          <cell r="DK30">
            <v>0</v>
          </cell>
          <cell r="DL30">
            <v>0</v>
          </cell>
        </row>
        <row r="31">
          <cell r="A31">
            <v>27</v>
          </cell>
          <cell r="B31" t="str">
            <v>数智管理中心</v>
          </cell>
          <cell r="C31" t="str">
            <v>C0CJSG-FW-T-2025003</v>
          </cell>
          <cell r="D31" t="str">
            <v>2025年司库管理系统安全等保测评服务</v>
          </cell>
          <cell r="E31">
            <v>16</v>
          </cell>
          <cell r="F31">
            <v>16</v>
          </cell>
          <cell r="G31">
            <v>16</v>
          </cell>
          <cell r="H31">
            <v>8</v>
          </cell>
          <cell r="I31">
            <v>0.5</v>
          </cell>
          <cell r="J31">
            <v>0.06</v>
          </cell>
        </row>
        <row r="31">
          <cell r="M31" t="str">
            <v>主导</v>
          </cell>
          <cell r="N31">
            <v>0</v>
          </cell>
          <cell r="O31" t="str">
            <v>侯捷</v>
          </cell>
          <cell r="P31" t="str">
            <v>在建</v>
          </cell>
        </row>
        <row r="31">
          <cell r="T31">
            <v>11.2</v>
          </cell>
          <cell r="U31">
            <v>0</v>
          </cell>
          <cell r="V31">
            <v>4.8</v>
          </cell>
        </row>
        <row r="31">
          <cell r="AA31">
            <v>0</v>
          </cell>
          <cell r="AB31">
            <v>0</v>
          </cell>
          <cell r="AC31">
            <v>0</v>
          </cell>
          <cell r="AD31">
            <v>4.8</v>
          </cell>
          <cell r="AE31">
            <v>0</v>
          </cell>
          <cell r="AF31">
            <v>0</v>
          </cell>
          <cell r="AG31">
            <v>0</v>
          </cell>
          <cell r="AH31">
            <v>0</v>
          </cell>
          <cell r="AI31">
            <v>0</v>
          </cell>
          <cell r="AJ31">
            <v>0</v>
          </cell>
          <cell r="AK31">
            <v>0</v>
          </cell>
          <cell r="AL31">
            <v>0</v>
          </cell>
        </row>
        <row r="31">
          <cell r="AW31">
            <v>11.2</v>
          </cell>
          <cell r="AX31">
            <v>0</v>
          </cell>
          <cell r="AY31">
            <v>4.8</v>
          </cell>
          <cell r="AZ31">
            <v>0</v>
          </cell>
          <cell r="BA31">
            <v>0</v>
          </cell>
          <cell r="BB31">
            <v>0</v>
          </cell>
          <cell r="BC31">
            <v>0</v>
          </cell>
          <cell r="BD31">
            <v>4.8</v>
          </cell>
          <cell r="BE31">
            <v>0</v>
          </cell>
          <cell r="BF31">
            <v>0</v>
          </cell>
          <cell r="BG31">
            <v>0</v>
          </cell>
          <cell r="BH31">
            <v>0</v>
          </cell>
          <cell r="BI31">
            <v>0</v>
          </cell>
          <cell r="BJ31">
            <v>0</v>
          </cell>
          <cell r="BK31">
            <v>0</v>
          </cell>
          <cell r="BL31">
            <v>0</v>
          </cell>
        </row>
        <row r="31">
          <cell r="BQ31" t="str">
            <v>上海建元财务管理有限公司</v>
          </cell>
        </row>
        <row r="31">
          <cell r="CA31">
            <v>0</v>
          </cell>
          <cell r="CB31">
            <v>0</v>
          </cell>
          <cell r="CC31">
            <v>0</v>
          </cell>
          <cell r="CD31">
            <v>0</v>
          </cell>
          <cell r="CE31">
            <v>0</v>
          </cell>
          <cell r="CF31">
            <v>0</v>
          </cell>
          <cell r="CG31">
            <v>0</v>
          </cell>
          <cell r="CH31">
            <v>0</v>
          </cell>
          <cell r="CI31">
            <v>0</v>
          </cell>
          <cell r="CJ31">
            <v>0</v>
          </cell>
          <cell r="CK31">
            <v>0</v>
          </cell>
          <cell r="CL31">
            <v>0</v>
          </cell>
        </row>
        <row r="31">
          <cell r="DA31">
            <v>0</v>
          </cell>
          <cell r="DB31">
            <v>0</v>
          </cell>
          <cell r="DC31">
            <v>0</v>
          </cell>
          <cell r="DD31">
            <v>0</v>
          </cell>
          <cell r="DE31">
            <v>0</v>
          </cell>
          <cell r="DF31">
            <v>0</v>
          </cell>
          <cell r="DG31">
            <v>0</v>
          </cell>
          <cell r="DH31">
            <v>0</v>
          </cell>
          <cell r="DI31">
            <v>0</v>
          </cell>
          <cell r="DJ31">
            <v>0</v>
          </cell>
          <cell r="DK31">
            <v>0</v>
          </cell>
          <cell r="DL31">
            <v>0</v>
          </cell>
        </row>
        <row r="32">
          <cell r="A32">
            <v>28</v>
          </cell>
          <cell r="B32" t="str">
            <v>数智管理中心</v>
          </cell>
          <cell r="C32" t="str">
            <v>C0CJSG-FW-T-2025012</v>
          </cell>
          <cell r="D32" t="str">
            <v>2025年上海建元云链科技有限公司OA业务模块及报账对接合同</v>
          </cell>
          <cell r="E32">
            <v>62.5</v>
          </cell>
          <cell r="F32">
            <v>62.5</v>
          </cell>
          <cell r="G32">
            <v>62.5</v>
          </cell>
          <cell r="H32">
            <v>9.5</v>
          </cell>
          <cell r="I32">
            <v>0.152</v>
          </cell>
          <cell r="J32">
            <v>0.06</v>
          </cell>
        </row>
        <row r="32">
          <cell r="M32" t="str">
            <v>主导</v>
          </cell>
          <cell r="N32">
            <v>0</v>
          </cell>
          <cell r="O32" t="str">
            <v>李柏林</v>
          </cell>
          <cell r="P32" t="str">
            <v>在建</v>
          </cell>
        </row>
        <row r="32">
          <cell r="T32">
            <v>0</v>
          </cell>
          <cell r="U32">
            <v>0</v>
          </cell>
          <cell r="V32">
            <v>62.5</v>
          </cell>
        </row>
        <row r="32">
          <cell r="AA32">
            <v>0</v>
          </cell>
          <cell r="AB32">
            <v>0</v>
          </cell>
          <cell r="AC32">
            <v>25</v>
          </cell>
          <cell r="AD32">
            <v>37.5</v>
          </cell>
          <cell r="AE32">
            <v>0</v>
          </cell>
          <cell r="AF32">
            <v>0</v>
          </cell>
          <cell r="AG32">
            <v>0</v>
          </cell>
          <cell r="AH32">
            <v>0</v>
          </cell>
          <cell r="AI32">
            <v>0</v>
          </cell>
          <cell r="AJ32">
            <v>0</v>
          </cell>
          <cell r="AK32">
            <v>0</v>
          </cell>
          <cell r="AL32">
            <v>0</v>
          </cell>
        </row>
        <row r="32">
          <cell r="AW32">
            <v>25</v>
          </cell>
          <cell r="AX32">
            <v>0</v>
          </cell>
          <cell r="AY32">
            <v>37.5</v>
          </cell>
          <cell r="AZ32">
            <v>-25</v>
          </cell>
          <cell r="BA32">
            <v>0</v>
          </cell>
          <cell r="BB32">
            <v>0</v>
          </cell>
          <cell r="BC32">
            <v>0</v>
          </cell>
          <cell r="BD32">
            <v>31.25</v>
          </cell>
          <cell r="BE32">
            <v>6.25</v>
          </cell>
          <cell r="BF32">
            <v>0</v>
          </cell>
          <cell r="BG32">
            <v>0</v>
          </cell>
          <cell r="BH32">
            <v>0</v>
          </cell>
          <cell r="BI32">
            <v>0</v>
          </cell>
          <cell r="BJ32">
            <v>0</v>
          </cell>
          <cell r="BK32">
            <v>0</v>
          </cell>
          <cell r="BL32">
            <v>0</v>
          </cell>
        </row>
        <row r="32">
          <cell r="BQ32" t="str">
            <v>上海建元云链科技有限公司</v>
          </cell>
        </row>
        <row r="32">
          <cell r="CA32">
            <v>0</v>
          </cell>
          <cell r="CB32">
            <v>0</v>
          </cell>
          <cell r="CC32">
            <v>0</v>
          </cell>
          <cell r="CD32">
            <v>0</v>
          </cell>
          <cell r="CE32">
            <v>0</v>
          </cell>
          <cell r="CF32">
            <v>0</v>
          </cell>
          <cell r="CG32">
            <v>0</v>
          </cell>
          <cell r="CH32">
            <v>0</v>
          </cell>
          <cell r="CI32">
            <v>0</v>
          </cell>
          <cell r="CJ32">
            <v>0</v>
          </cell>
          <cell r="CK32">
            <v>0</v>
          </cell>
          <cell r="CL32">
            <v>0</v>
          </cell>
        </row>
        <row r="32">
          <cell r="DA32">
            <v>0</v>
          </cell>
          <cell r="DB32">
            <v>0</v>
          </cell>
          <cell r="DC32">
            <v>0</v>
          </cell>
          <cell r="DD32">
            <v>0</v>
          </cell>
          <cell r="DE32">
            <v>0</v>
          </cell>
          <cell r="DF32">
            <v>0</v>
          </cell>
          <cell r="DG32">
            <v>0</v>
          </cell>
          <cell r="DH32">
            <v>0</v>
          </cell>
          <cell r="DI32">
            <v>0</v>
          </cell>
          <cell r="DJ32">
            <v>0</v>
          </cell>
          <cell r="DK32">
            <v>0</v>
          </cell>
          <cell r="DL32">
            <v>0</v>
          </cell>
        </row>
        <row r="33">
          <cell r="A33">
            <v>29</v>
          </cell>
          <cell r="B33" t="str">
            <v>数智管理中心</v>
          </cell>
          <cell r="C33" t="str">
            <v>C0CJSG-FW-T-2025021</v>
          </cell>
          <cell r="D33" t="str">
            <v>2025年供应链平台安全服务</v>
          </cell>
          <cell r="E33">
            <v>11</v>
          </cell>
          <cell r="F33">
            <v>11</v>
          </cell>
          <cell r="G33">
            <v>11</v>
          </cell>
          <cell r="H33">
            <v>6</v>
          </cell>
          <cell r="I33">
            <v>0.545454545454545</v>
          </cell>
          <cell r="J33">
            <v>0.06</v>
          </cell>
        </row>
        <row r="33">
          <cell r="M33" t="str">
            <v>主导</v>
          </cell>
          <cell r="N33">
            <v>0</v>
          </cell>
          <cell r="O33" t="str">
            <v>季娜娜</v>
          </cell>
          <cell r="P33" t="str">
            <v>在建</v>
          </cell>
        </row>
        <row r="33">
          <cell r="T33">
            <v>0</v>
          </cell>
          <cell r="U33">
            <v>0</v>
          </cell>
          <cell r="V33">
            <v>11</v>
          </cell>
        </row>
        <row r="33">
          <cell r="AA33">
            <v>0</v>
          </cell>
          <cell r="AB33">
            <v>0</v>
          </cell>
          <cell r="AC33">
            <v>0</v>
          </cell>
          <cell r="AD33">
            <v>0</v>
          </cell>
          <cell r="AE33">
            <v>0</v>
          </cell>
          <cell r="AF33">
            <v>11</v>
          </cell>
          <cell r="AG33">
            <v>0</v>
          </cell>
          <cell r="AH33">
            <v>0</v>
          </cell>
          <cell r="AI33">
            <v>0</v>
          </cell>
          <cell r="AJ33">
            <v>0</v>
          </cell>
          <cell r="AK33">
            <v>0</v>
          </cell>
          <cell r="AL33">
            <v>0</v>
          </cell>
        </row>
        <row r="33">
          <cell r="AW33">
            <v>0</v>
          </cell>
          <cell r="AX33">
            <v>0</v>
          </cell>
          <cell r="AY33">
            <v>11</v>
          </cell>
          <cell r="AZ33">
            <v>0</v>
          </cell>
          <cell r="BA33">
            <v>0</v>
          </cell>
          <cell r="BB33">
            <v>0</v>
          </cell>
          <cell r="BC33">
            <v>0</v>
          </cell>
          <cell r="BD33">
            <v>0</v>
          </cell>
          <cell r="BE33">
            <v>11</v>
          </cell>
          <cell r="BF33">
            <v>0</v>
          </cell>
          <cell r="BG33">
            <v>0</v>
          </cell>
          <cell r="BH33">
            <v>0</v>
          </cell>
          <cell r="BI33">
            <v>0</v>
          </cell>
          <cell r="BJ33">
            <v>0</v>
          </cell>
          <cell r="BK33">
            <v>0</v>
          </cell>
          <cell r="BL33">
            <v>0</v>
          </cell>
        </row>
        <row r="33">
          <cell r="BQ33" t="str">
            <v>上海城建物资有限公司</v>
          </cell>
        </row>
        <row r="33">
          <cell r="CA33">
            <v>0</v>
          </cell>
          <cell r="CB33">
            <v>0</v>
          </cell>
          <cell r="CC33">
            <v>0</v>
          </cell>
          <cell r="CD33">
            <v>0</v>
          </cell>
          <cell r="CE33">
            <v>0</v>
          </cell>
          <cell r="CF33">
            <v>0</v>
          </cell>
          <cell r="CG33">
            <v>0</v>
          </cell>
          <cell r="CH33">
            <v>0</v>
          </cell>
          <cell r="CI33">
            <v>0</v>
          </cell>
          <cell r="CJ33">
            <v>0</v>
          </cell>
          <cell r="CK33">
            <v>0</v>
          </cell>
          <cell r="CL33">
            <v>0</v>
          </cell>
        </row>
        <row r="33">
          <cell r="DA33">
            <v>0</v>
          </cell>
          <cell r="DB33">
            <v>0</v>
          </cell>
          <cell r="DC33">
            <v>0</v>
          </cell>
          <cell r="DD33">
            <v>0</v>
          </cell>
          <cell r="DE33">
            <v>0</v>
          </cell>
          <cell r="DF33">
            <v>0</v>
          </cell>
          <cell r="DG33">
            <v>0</v>
          </cell>
          <cell r="DH33">
            <v>0</v>
          </cell>
          <cell r="DI33">
            <v>0</v>
          </cell>
          <cell r="DJ33">
            <v>0</v>
          </cell>
          <cell r="DK33">
            <v>0</v>
          </cell>
          <cell r="DL33">
            <v>0</v>
          </cell>
        </row>
        <row r="34">
          <cell r="A34">
            <v>30</v>
          </cell>
          <cell r="B34" t="str">
            <v>数智管理中心</v>
          </cell>
          <cell r="C34" t="str">
            <v>C0CJSG-FW-T-2025018</v>
          </cell>
          <cell r="D34" t="str">
            <v>2025年隧道股份统一门户运营服务</v>
          </cell>
          <cell r="E34">
            <v>34</v>
          </cell>
          <cell r="F34">
            <v>34</v>
          </cell>
          <cell r="G34">
            <v>34</v>
          </cell>
          <cell r="H34">
            <v>25.95</v>
          </cell>
          <cell r="I34">
            <v>0.763235294117647</v>
          </cell>
          <cell r="J34">
            <v>0.06</v>
          </cell>
        </row>
        <row r="34">
          <cell r="M34" t="str">
            <v>主导</v>
          </cell>
          <cell r="N34">
            <v>0</v>
          </cell>
          <cell r="O34" t="str">
            <v>郭晓华</v>
          </cell>
          <cell r="P34" t="str">
            <v>25已完结</v>
          </cell>
        </row>
        <row r="34">
          <cell r="T34">
            <v>34</v>
          </cell>
          <cell r="U34">
            <v>0</v>
          </cell>
          <cell r="V34">
            <v>0</v>
          </cell>
        </row>
        <row r="34">
          <cell r="AA34">
            <v>0</v>
          </cell>
          <cell r="AB34">
            <v>0</v>
          </cell>
          <cell r="AC34">
            <v>0</v>
          </cell>
          <cell r="AD34">
            <v>0</v>
          </cell>
          <cell r="AE34">
            <v>0</v>
          </cell>
          <cell r="AF34">
            <v>0</v>
          </cell>
          <cell r="AG34">
            <v>0</v>
          </cell>
          <cell r="AH34">
            <v>0</v>
          </cell>
          <cell r="AI34">
            <v>0</v>
          </cell>
          <cell r="AJ34">
            <v>0</v>
          </cell>
          <cell r="AK34">
            <v>0</v>
          </cell>
          <cell r="AL34">
            <v>0</v>
          </cell>
        </row>
        <row r="34">
          <cell r="AW34">
            <v>30.6</v>
          </cell>
          <cell r="AX34">
            <v>3.4</v>
          </cell>
          <cell r="AY34">
            <v>0</v>
          </cell>
          <cell r="AZ34">
            <v>0</v>
          </cell>
          <cell r="BA34">
            <v>3.4</v>
          </cell>
          <cell r="BB34">
            <v>3.4</v>
          </cell>
          <cell r="BC34">
            <v>0</v>
          </cell>
          <cell r="BD34">
            <v>0</v>
          </cell>
          <cell r="BE34">
            <v>0</v>
          </cell>
          <cell r="BF34">
            <v>0</v>
          </cell>
          <cell r="BG34">
            <v>0</v>
          </cell>
          <cell r="BH34">
            <v>0</v>
          </cell>
          <cell r="BI34">
            <v>0</v>
          </cell>
          <cell r="BJ34">
            <v>0</v>
          </cell>
          <cell r="BK34">
            <v>0</v>
          </cell>
          <cell r="BL34">
            <v>0</v>
          </cell>
        </row>
        <row r="34">
          <cell r="BQ34" t="str">
            <v>上海隧道工程股份有限公司</v>
          </cell>
        </row>
        <row r="34">
          <cell r="CA34">
            <v>0</v>
          </cell>
          <cell r="CB34">
            <v>0</v>
          </cell>
          <cell r="CC34">
            <v>0</v>
          </cell>
          <cell r="CD34">
            <v>0</v>
          </cell>
          <cell r="CE34">
            <v>0</v>
          </cell>
          <cell r="CF34">
            <v>0</v>
          </cell>
          <cell r="CG34">
            <v>0</v>
          </cell>
          <cell r="CH34">
            <v>0</v>
          </cell>
          <cell r="CI34">
            <v>0</v>
          </cell>
          <cell r="CJ34">
            <v>0</v>
          </cell>
          <cell r="CK34">
            <v>0</v>
          </cell>
          <cell r="CL34">
            <v>0</v>
          </cell>
        </row>
        <row r="34">
          <cell r="DA34">
            <v>0</v>
          </cell>
          <cell r="DB34">
            <v>3.4</v>
          </cell>
          <cell r="DC34">
            <v>0</v>
          </cell>
          <cell r="DD34">
            <v>0</v>
          </cell>
          <cell r="DE34">
            <v>0</v>
          </cell>
          <cell r="DF34">
            <v>0</v>
          </cell>
          <cell r="DG34">
            <v>0</v>
          </cell>
          <cell r="DH34">
            <v>0</v>
          </cell>
          <cell r="DI34">
            <v>0</v>
          </cell>
          <cell r="DJ34">
            <v>0</v>
          </cell>
          <cell r="DK34">
            <v>0</v>
          </cell>
          <cell r="DL34">
            <v>0</v>
          </cell>
        </row>
        <row r="35">
          <cell r="A35">
            <v>31</v>
          </cell>
          <cell r="B35" t="str">
            <v>数智管理中心</v>
          </cell>
          <cell r="C35" t="str">
            <v>C0CJSG-FW-T-2025014</v>
          </cell>
          <cell r="D35" t="str">
            <v>2025年城市运营集团等保测评服务</v>
          </cell>
          <cell r="E35">
            <v>21</v>
          </cell>
          <cell r="F35">
            <v>21</v>
          </cell>
          <cell r="G35">
            <v>21</v>
          </cell>
          <cell r="H35">
            <v>3</v>
          </cell>
          <cell r="I35">
            <v>0.142857142857143</v>
          </cell>
          <cell r="J35">
            <v>0.06</v>
          </cell>
        </row>
        <row r="35">
          <cell r="M35" t="str">
            <v>主导</v>
          </cell>
          <cell r="N35">
            <v>0</v>
          </cell>
          <cell r="O35" t="str">
            <v>涂勋</v>
          </cell>
          <cell r="P35" t="str">
            <v>在建</v>
          </cell>
        </row>
        <row r="35">
          <cell r="T35">
            <v>0</v>
          </cell>
          <cell r="U35">
            <v>0</v>
          </cell>
          <cell r="V35">
            <v>21</v>
          </cell>
        </row>
        <row r="35">
          <cell r="AA35">
            <v>21</v>
          </cell>
          <cell r="AB35">
            <v>0</v>
          </cell>
          <cell r="AC35">
            <v>21</v>
          </cell>
          <cell r="AD35">
            <v>0</v>
          </cell>
          <cell r="AE35">
            <v>0</v>
          </cell>
          <cell r="AF35">
            <v>0</v>
          </cell>
          <cell r="AG35">
            <v>0</v>
          </cell>
          <cell r="AH35">
            <v>0</v>
          </cell>
          <cell r="AI35">
            <v>0</v>
          </cell>
          <cell r="AJ35">
            <v>0</v>
          </cell>
          <cell r="AK35">
            <v>0</v>
          </cell>
          <cell r="AL35">
            <v>0</v>
          </cell>
        </row>
        <row r="35">
          <cell r="AW35">
            <v>6.3</v>
          </cell>
          <cell r="AX35">
            <v>14.7</v>
          </cell>
          <cell r="AY35">
            <v>0</v>
          </cell>
          <cell r="AZ35">
            <v>-21</v>
          </cell>
          <cell r="BA35">
            <v>0</v>
          </cell>
          <cell r="BB35">
            <v>0</v>
          </cell>
          <cell r="BC35">
            <v>14.7</v>
          </cell>
          <cell r="BD35">
            <v>0</v>
          </cell>
          <cell r="BE35">
            <v>0</v>
          </cell>
          <cell r="BF35">
            <v>0</v>
          </cell>
          <cell r="BG35">
            <v>0</v>
          </cell>
          <cell r="BH35">
            <v>0</v>
          </cell>
          <cell r="BI35">
            <v>0</v>
          </cell>
          <cell r="BJ35">
            <v>0</v>
          </cell>
          <cell r="BK35">
            <v>0</v>
          </cell>
          <cell r="BL35">
            <v>0</v>
          </cell>
        </row>
        <row r="35">
          <cell r="BQ35" t="str">
            <v>上海城建城市运营（集团）有限公司</v>
          </cell>
        </row>
        <row r="35">
          <cell r="CA35">
            <v>0</v>
          </cell>
          <cell r="CB35">
            <v>0</v>
          </cell>
          <cell r="CC35">
            <v>0</v>
          </cell>
          <cell r="CD35">
            <v>0</v>
          </cell>
          <cell r="CE35">
            <v>0</v>
          </cell>
          <cell r="CF35">
            <v>0</v>
          </cell>
          <cell r="CG35">
            <v>0</v>
          </cell>
          <cell r="CH35">
            <v>0</v>
          </cell>
          <cell r="CI35">
            <v>0</v>
          </cell>
          <cell r="CJ35">
            <v>0</v>
          </cell>
          <cell r="CK35">
            <v>0</v>
          </cell>
          <cell r="CL35">
            <v>0</v>
          </cell>
        </row>
        <row r="35">
          <cell r="DA35">
            <v>0</v>
          </cell>
          <cell r="DB35">
            <v>0</v>
          </cell>
          <cell r="DC35">
            <v>14.7</v>
          </cell>
          <cell r="DD35">
            <v>0</v>
          </cell>
          <cell r="DE35">
            <v>0</v>
          </cell>
          <cell r="DF35">
            <v>0</v>
          </cell>
          <cell r="DG35">
            <v>0</v>
          </cell>
          <cell r="DH35">
            <v>0</v>
          </cell>
          <cell r="DI35">
            <v>0</v>
          </cell>
          <cell r="DJ35">
            <v>0</v>
          </cell>
          <cell r="DK35">
            <v>0</v>
          </cell>
          <cell r="DL35">
            <v>0</v>
          </cell>
        </row>
        <row r="36">
          <cell r="A36">
            <v>32</v>
          </cell>
          <cell r="B36" t="str">
            <v>数智管理中心</v>
          </cell>
          <cell r="C36" t="str">
            <v>C0CJSG-FW-T-2025017</v>
          </cell>
          <cell r="D36" t="str">
            <v>2025年财务软件系统基础运维服务</v>
          </cell>
          <cell r="E36">
            <v>145</v>
          </cell>
          <cell r="F36">
            <v>145</v>
          </cell>
          <cell r="G36">
            <v>145</v>
          </cell>
          <cell r="H36">
            <v>110</v>
          </cell>
          <cell r="I36">
            <v>0.758620689655172</v>
          </cell>
          <cell r="J36">
            <v>0.06</v>
          </cell>
        </row>
        <row r="36">
          <cell r="M36" t="str">
            <v>主导</v>
          </cell>
          <cell r="N36">
            <v>0</v>
          </cell>
          <cell r="O36" t="str">
            <v>郭晓华</v>
          </cell>
          <cell r="P36" t="str">
            <v>25已完结</v>
          </cell>
        </row>
        <row r="36">
          <cell r="T36">
            <v>145</v>
          </cell>
          <cell r="U36">
            <v>0</v>
          </cell>
          <cell r="V36">
            <v>0</v>
          </cell>
        </row>
        <row r="36">
          <cell r="AA36">
            <v>0</v>
          </cell>
          <cell r="AB36">
            <v>0</v>
          </cell>
          <cell r="AC36">
            <v>0</v>
          </cell>
          <cell r="AD36">
            <v>0</v>
          </cell>
          <cell r="AE36">
            <v>0</v>
          </cell>
          <cell r="AF36">
            <v>0</v>
          </cell>
          <cell r="AG36">
            <v>0</v>
          </cell>
          <cell r="AH36">
            <v>0</v>
          </cell>
          <cell r="AI36">
            <v>0</v>
          </cell>
          <cell r="AJ36">
            <v>0</v>
          </cell>
          <cell r="AK36">
            <v>0</v>
          </cell>
          <cell r="AL36">
            <v>0</v>
          </cell>
        </row>
        <row r="36">
          <cell r="AW36">
            <v>108.75</v>
          </cell>
          <cell r="AX36">
            <v>36.25</v>
          </cell>
          <cell r="AY36">
            <v>0</v>
          </cell>
          <cell r="AZ36">
            <v>0</v>
          </cell>
          <cell r="BA36">
            <v>36.25</v>
          </cell>
          <cell r="BB36">
            <v>0</v>
          </cell>
          <cell r="BC36">
            <v>0</v>
          </cell>
          <cell r="BD36">
            <v>0</v>
          </cell>
          <cell r="BE36">
            <v>0</v>
          </cell>
          <cell r="BF36">
            <v>0</v>
          </cell>
          <cell r="BG36">
            <v>0</v>
          </cell>
          <cell r="BH36">
            <v>0</v>
          </cell>
          <cell r="BI36">
            <v>0</v>
          </cell>
          <cell r="BJ36">
            <v>0</v>
          </cell>
          <cell r="BK36">
            <v>0</v>
          </cell>
          <cell r="BL36">
            <v>0</v>
          </cell>
        </row>
        <row r="36">
          <cell r="BQ36" t="str">
            <v>上海建元财务管理有限公司</v>
          </cell>
        </row>
        <row r="36">
          <cell r="CA36">
            <v>0</v>
          </cell>
          <cell r="CB36">
            <v>0</v>
          </cell>
          <cell r="CC36">
            <v>0</v>
          </cell>
          <cell r="CD36">
            <v>0</v>
          </cell>
          <cell r="CE36">
            <v>0</v>
          </cell>
          <cell r="CF36">
            <v>0</v>
          </cell>
          <cell r="CG36">
            <v>0</v>
          </cell>
          <cell r="CH36">
            <v>0</v>
          </cell>
          <cell r="CI36">
            <v>0</v>
          </cell>
          <cell r="CJ36">
            <v>0</v>
          </cell>
          <cell r="CK36">
            <v>0</v>
          </cell>
          <cell r="CL36">
            <v>0</v>
          </cell>
        </row>
        <row r="36">
          <cell r="DA36">
            <v>36.25</v>
          </cell>
          <cell r="DB36">
            <v>0</v>
          </cell>
          <cell r="DC36">
            <v>0</v>
          </cell>
          <cell r="DD36">
            <v>0</v>
          </cell>
          <cell r="DE36">
            <v>0</v>
          </cell>
          <cell r="DF36">
            <v>0</v>
          </cell>
          <cell r="DG36">
            <v>0</v>
          </cell>
          <cell r="DH36">
            <v>0</v>
          </cell>
          <cell r="DI36">
            <v>0</v>
          </cell>
          <cell r="DJ36">
            <v>0</v>
          </cell>
          <cell r="DK36">
            <v>0</v>
          </cell>
          <cell r="DL36">
            <v>0</v>
          </cell>
        </row>
        <row r="37">
          <cell r="A37">
            <v>33</v>
          </cell>
          <cell r="B37" t="str">
            <v>数智管理中心</v>
          </cell>
          <cell r="C37" t="str">
            <v>C0CJSG-FW-T-2025023</v>
          </cell>
          <cell r="D37" t="str">
            <v>2025年城建投资安全等保测评服务</v>
          </cell>
          <cell r="E37">
            <v>22</v>
          </cell>
          <cell r="F37">
            <v>22</v>
          </cell>
          <cell r="G37">
            <v>22</v>
          </cell>
          <cell r="H37">
            <v>14</v>
          </cell>
          <cell r="I37">
            <v>0.636363636363636</v>
          </cell>
          <cell r="J37">
            <v>0.06</v>
          </cell>
        </row>
        <row r="37">
          <cell r="M37" t="str">
            <v>主导</v>
          </cell>
          <cell r="N37">
            <v>0</v>
          </cell>
          <cell r="O37" t="str">
            <v>季娜娜</v>
          </cell>
          <cell r="P37" t="str">
            <v>在建</v>
          </cell>
        </row>
        <row r="37">
          <cell r="T37">
            <v>15.4</v>
          </cell>
          <cell r="U37">
            <v>0</v>
          </cell>
          <cell r="V37">
            <v>6.6</v>
          </cell>
        </row>
        <row r="37">
          <cell r="AA37">
            <v>6.6</v>
          </cell>
          <cell r="AB37">
            <v>6.6</v>
          </cell>
          <cell r="AC37">
            <v>6.6</v>
          </cell>
          <cell r="AD37">
            <v>0</v>
          </cell>
          <cell r="AE37">
            <v>0</v>
          </cell>
          <cell r="AF37">
            <v>0</v>
          </cell>
          <cell r="AG37">
            <v>0</v>
          </cell>
          <cell r="AH37">
            <v>0</v>
          </cell>
          <cell r="AI37">
            <v>0</v>
          </cell>
          <cell r="AJ37">
            <v>0</v>
          </cell>
          <cell r="AK37">
            <v>0</v>
          </cell>
          <cell r="AL37">
            <v>0</v>
          </cell>
        </row>
        <row r="37">
          <cell r="AW37">
            <v>15.4</v>
          </cell>
          <cell r="AX37">
            <v>6.6</v>
          </cell>
          <cell r="AY37">
            <v>0</v>
          </cell>
          <cell r="AZ37">
            <v>-6.6</v>
          </cell>
          <cell r="BA37">
            <v>0</v>
          </cell>
          <cell r="BB37">
            <v>6.6</v>
          </cell>
          <cell r="BC37">
            <v>0</v>
          </cell>
          <cell r="BD37">
            <v>0</v>
          </cell>
          <cell r="BE37">
            <v>0</v>
          </cell>
          <cell r="BF37">
            <v>0</v>
          </cell>
          <cell r="BG37">
            <v>0</v>
          </cell>
          <cell r="BH37">
            <v>0</v>
          </cell>
          <cell r="BI37">
            <v>0</v>
          </cell>
          <cell r="BJ37">
            <v>0</v>
          </cell>
          <cell r="BK37">
            <v>0</v>
          </cell>
          <cell r="BL37">
            <v>0</v>
          </cell>
        </row>
        <row r="37">
          <cell r="BQ37" t="str">
            <v>上海基础设施建设发展（集团）有限公司</v>
          </cell>
        </row>
        <row r="37">
          <cell r="CA37">
            <v>0</v>
          </cell>
          <cell r="CB37">
            <v>0</v>
          </cell>
          <cell r="CC37">
            <v>0</v>
          </cell>
          <cell r="CD37">
            <v>0</v>
          </cell>
          <cell r="CE37">
            <v>0</v>
          </cell>
          <cell r="CF37">
            <v>0</v>
          </cell>
          <cell r="CG37">
            <v>0</v>
          </cell>
          <cell r="CH37">
            <v>0</v>
          </cell>
          <cell r="CI37">
            <v>0</v>
          </cell>
          <cell r="CJ37">
            <v>0</v>
          </cell>
          <cell r="CK37">
            <v>0</v>
          </cell>
          <cell r="CL37">
            <v>0</v>
          </cell>
        </row>
        <row r="37">
          <cell r="DA37">
            <v>0</v>
          </cell>
          <cell r="DB37">
            <v>6.6</v>
          </cell>
          <cell r="DC37">
            <v>0</v>
          </cell>
          <cell r="DD37">
            <v>0</v>
          </cell>
          <cell r="DE37">
            <v>0</v>
          </cell>
          <cell r="DF37">
            <v>0</v>
          </cell>
          <cell r="DG37">
            <v>0</v>
          </cell>
          <cell r="DH37">
            <v>0</v>
          </cell>
          <cell r="DI37">
            <v>0</v>
          </cell>
          <cell r="DJ37">
            <v>0</v>
          </cell>
          <cell r="DK37">
            <v>0</v>
          </cell>
          <cell r="DL37">
            <v>0</v>
          </cell>
        </row>
        <row r="38">
          <cell r="A38">
            <v>34</v>
          </cell>
          <cell r="B38" t="str">
            <v>数智管理中心</v>
          </cell>
          <cell r="C38" t="str">
            <v>C0CJSG-FW-T-2025032</v>
          </cell>
          <cell r="D38" t="str">
            <v>2025年隧道股份主数据管理平台实施项目</v>
          </cell>
          <cell r="E38">
            <v>135</v>
          </cell>
          <cell r="F38">
            <v>135</v>
          </cell>
          <cell r="G38">
            <v>135</v>
          </cell>
          <cell r="H38">
            <v>60</v>
          </cell>
          <cell r="I38">
            <v>0.444444444444444</v>
          </cell>
          <cell r="J38">
            <v>0.06</v>
          </cell>
        </row>
        <row r="38">
          <cell r="M38" t="str">
            <v>主导</v>
          </cell>
          <cell r="N38">
            <v>0</v>
          </cell>
          <cell r="O38" t="str">
            <v>苗麟</v>
          </cell>
          <cell r="P38" t="str">
            <v>在建</v>
          </cell>
        </row>
        <row r="38">
          <cell r="T38">
            <v>94.5</v>
          </cell>
          <cell r="U38">
            <v>0</v>
          </cell>
          <cell r="V38">
            <v>40.5</v>
          </cell>
        </row>
        <row r="38">
          <cell r="AA38">
            <v>0</v>
          </cell>
          <cell r="AB38">
            <v>40.5</v>
          </cell>
          <cell r="AC38">
            <v>0</v>
          </cell>
          <cell r="AD38">
            <v>0</v>
          </cell>
          <cell r="AE38">
            <v>0</v>
          </cell>
          <cell r="AF38">
            <v>40.5</v>
          </cell>
          <cell r="AG38">
            <v>0</v>
          </cell>
          <cell r="AH38">
            <v>0</v>
          </cell>
          <cell r="AI38">
            <v>0</v>
          </cell>
          <cell r="AJ38">
            <v>0</v>
          </cell>
          <cell r="AK38">
            <v>0</v>
          </cell>
          <cell r="AL38">
            <v>0</v>
          </cell>
        </row>
        <row r="38">
          <cell r="AW38">
            <v>94.5</v>
          </cell>
          <cell r="AX38">
            <v>0</v>
          </cell>
          <cell r="AY38">
            <v>40.5</v>
          </cell>
          <cell r="AZ38">
            <v>0</v>
          </cell>
          <cell r="BA38">
            <v>40.5</v>
          </cell>
          <cell r="BB38">
            <v>0</v>
          </cell>
          <cell r="BC38">
            <v>0</v>
          </cell>
          <cell r="BD38">
            <v>0</v>
          </cell>
          <cell r="BE38">
            <v>0</v>
          </cell>
          <cell r="BF38">
            <v>40.5</v>
          </cell>
          <cell r="BG38">
            <v>0</v>
          </cell>
          <cell r="BH38">
            <v>0</v>
          </cell>
          <cell r="BI38">
            <v>0</v>
          </cell>
          <cell r="BJ38">
            <v>0</v>
          </cell>
          <cell r="BK38">
            <v>0</v>
          </cell>
          <cell r="BL38">
            <v>0</v>
          </cell>
        </row>
        <row r="38">
          <cell r="BQ38" t="str">
            <v>上海隧道工程股份有限公司</v>
          </cell>
        </row>
        <row r="38">
          <cell r="CA38">
            <v>0</v>
          </cell>
          <cell r="CB38">
            <v>0</v>
          </cell>
          <cell r="CC38">
            <v>0</v>
          </cell>
          <cell r="CD38">
            <v>0</v>
          </cell>
          <cell r="CE38">
            <v>0</v>
          </cell>
          <cell r="CF38">
            <v>0</v>
          </cell>
          <cell r="CG38">
            <v>0</v>
          </cell>
          <cell r="CH38">
            <v>0</v>
          </cell>
          <cell r="CI38">
            <v>0</v>
          </cell>
          <cell r="CJ38">
            <v>0</v>
          </cell>
          <cell r="CK38">
            <v>0</v>
          </cell>
          <cell r="CL38">
            <v>0</v>
          </cell>
        </row>
        <row r="38">
          <cell r="DA38">
            <v>0</v>
          </cell>
          <cell r="DB38">
            <v>0</v>
          </cell>
          <cell r="DC38">
            <v>0</v>
          </cell>
          <cell r="DD38">
            <v>0</v>
          </cell>
          <cell r="DE38">
            <v>0</v>
          </cell>
          <cell r="DF38">
            <v>0</v>
          </cell>
          <cell r="DG38">
            <v>0</v>
          </cell>
          <cell r="DH38">
            <v>0</v>
          </cell>
          <cell r="DI38">
            <v>0</v>
          </cell>
          <cell r="DJ38">
            <v>0</v>
          </cell>
          <cell r="DK38">
            <v>0</v>
          </cell>
          <cell r="DL38">
            <v>0</v>
          </cell>
        </row>
        <row r="39">
          <cell r="A39">
            <v>35</v>
          </cell>
          <cell r="B39" t="str">
            <v>数智管理中心</v>
          </cell>
          <cell r="C39" t="str">
            <v>C0CJSG-FW-T-2025041</v>
          </cell>
          <cell r="D39" t="str">
            <v>2025年业务报账及共享运营平台运维服务</v>
          </cell>
          <cell r="E39">
            <v>80</v>
          </cell>
          <cell r="F39">
            <v>80</v>
          </cell>
          <cell r="G39">
            <v>80</v>
          </cell>
          <cell r="H39">
            <v>50</v>
          </cell>
          <cell r="I39">
            <v>0.625</v>
          </cell>
          <cell r="J39">
            <v>0.06</v>
          </cell>
        </row>
        <row r="39">
          <cell r="M39" t="str">
            <v>主导</v>
          </cell>
          <cell r="N39">
            <v>0</v>
          </cell>
          <cell r="O39" t="str">
            <v>马超侠</v>
          </cell>
          <cell r="P39" t="str">
            <v>25已完结</v>
          </cell>
        </row>
        <row r="39">
          <cell r="T39">
            <v>80</v>
          </cell>
          <cell r="U39">
            <v>0</v>
          </cell>
          <cell r="V39">
            <v>0</v>
          </cell>
        </row>
        <row r="39">
          <cell r="AA39">
            <v>0</v>
          </cell>
          <cell r="AB39">
            <v>0</v>
          </cell>
          <cell r="AC39">
            <v>0</v>
          </cell>
          <cell r="AD39">
            <v>0</v>
          </cell>
          <cell r="AE39">
            <v>0</v>
          </cell>
          <cell r="AF39">
            <v>0</v>
          </cell>
          <cell r="AG39">
            <v>0</v>
          </cell>
          <cell r="AH39">
            <v>0</v>
          </cell>
          <cell r="AI39">
            <v>0</v>
          </cell>
          <cell r="AJ39">
            <v>0</v>
          </cell>
          <cell r="AK39">
            <v>0</v>
          </cell>
          <cell r="AL39">
            <v>0</v>
          </cell>
        </row>
        <row r="39">
          <cell r="AW39">
            <v>60</v>
          </cell>
          <cell r="AX39">
            <v>20</v>
          </cell>
          <cell r="AY39">
            <v>0</v>
          </cell>
          <cell r="AZ39">
            <v>0</v>
          </cell>
          <cell r="BA39">
            <v>20</v>
          </cell>
          <cell r="BB39">
            <v>0</v>
          </cell>
          <cell r="BC39">
            <v>0</v>
          </cell>
          <cell r="BD39">
            <v>0</v>
          </cell>
          <cell r="BE39">
            <v>0</v>
          </cell>
          <cell r="BF39">
            <v>0</v>
          </cell>
          <cell r="BG39">
            <v>0</v>
          </cell>
          <cell r="BH39">
            <v>0</v>
          </cell>
          <cell r="BI39">
            <v>0</v>
          </cell>
          <cell r="BJ39">
            <v>0</v>
          </cell>
          <cell r="BK39">
            <v>0</v>
          </cell>
          <cell r="BL39">
            <v>0</v>
          </cell>
        </row>
        <row r="39">
          <cell r="BQ39" t="str">
            <v>上海建元财务管理有限公司</v>
          </cell>
        </row>
        <row r="39">
          <cell r="CA39">
            <v>0</v>
          </cell>
          <cell r="CB39">
            <v>0</v>
          </cell>
          <cell r="CC39">
            <v>0</v>
          </cell>
          <cell r="CD39">
            <v>0</v>
          </cell>
          <cell r="CE39">
            <v>0</v>
          </cell>
          <cell r="CF39">
            <v>0</v>
          </cell>
          <cell r="CG39">
            <v>0</v>
          </cell>
          <cell r="CH39">
            <v>0</v>
          </cell>
          <cell r="CI39">
            <v>0</v>
          </cell>
          <cell r="CJ39">
            <v>0</v>
          </cell>
          <cell r="CK39">
            <v>0</v>
          </cell>
          <cell r="CL39">
            <v>0</v>
          </cell>
        </row>
        <row r="39">
          <cell r="DA39">
            <v>20</v>
          </cell>
          <cell r="DB39">
            <v>0</v>
          </cell>
          <cell r="DC39">
            <v>0</v>
          </cell>
          <cell r="DD39">
            <v>0</v>
          </cell>
          <cell r="DE39">
            <v>0</v>
          </cell>
          <cell r="DF39">
            <v>0</v>
          </cell>
          <cell r="DG39">
            <v>0</v>
          </cell>
          <cell r="DH39">
            <v>0</v>
          </cell>
          <cell r="DI39">
            <v>0</v>
          </cell>
          <cell r="DJ39">
            <v>0</v>
          </cell>
          <cell r="DK39">
            <v>0</v>
          </cell>
          <cell r="DL39">
            <v>0</v>
          </cell>
        </row>
        <row r="40">
          <cell r="A40">
            <v>36</v>
          </cell>
          <cell r="B40" t="str">
            <v>数智管理中心</v>
          </cell>
          <cell r="C40" t="str">
            <v>C0CJSG-FW-T-2025040</v>
          </cell>
          <cell r="D40" t="str">
            <v>2025年城市运营OA集群部署</v>
          </cell>
          <cell r="E40">
            <v>20</v>
          </cell>
          <cell r="F40">
            <v>20</v>
          </cell>
          <cell r="G40">
            <v>20</v>
          </cell>
          <cell r="H40">
            <v>3.5</v>
          </cell>
          <cell r="I40">
            <v>0.175</v>
          </cell>
          <cell r="J40">
            <v>0.06</v>
          </cell>
        </row>
        <row r="40">
          <cell r="M40" t="str">
            <v>主导</v>
          </cell>
          <cell r="N40">
            <v>0</v>
          </cell>
          <cell r="O40" t="str">
            <v>涂勋</v>
          </cell>
          <cell r="P40" t="str">
            <v>在建</v>
          </cell>
        </row>
        <row r="40">
          <cell r="T40">
            <v>19</v>
          </cell>
          <cell r="U40">
            <v>0</v>
          </cell>
          <cell r="V40">
            <v>1</v>
          </cell>
        </row>
        <row r="40">
          <cell r="AA40">
            <v>0</v>
          </cell>
          <cell r="AB40">
            <v>0</v>
          </cell>
          <cell r="AC40">
            <v>0</v>
          </cell>
          <cell r="AD40">
            <v>0</v>
          </cell>
          <cell r="AE40">
            <v>0</v>
          </cell>
          <cell r="AF40">
            <v>0</v>
          </cell>
          <cell r="AG40">
            <v>0</v>
          </cell>
          <cell r="AH40">
            <v>0</v>
          </cell>
          <cell r="AI40">
            <v>0</v>
          </cell>
          <cell r="AJ40">
            <v>0</v>
          </cell>
          <cell r="AK40">
            <v>0</v>
          </cell>
          <cell r="AL40">
            <v>1</v>
          </cell>
        </row>
        <row r="40">
          <cell r="AW40">
            <v>19</v>
          </cell>
          <cell r="AX40">
            <v>0</v>
          </cell>
          <cell r="AY40">
            <v>1</v>
          </cell>
          <cell r="AZ40">
            <v>0</v>
          </cell>
          <cell r="BA40">
            <v>0</v>
          </cell>
          <cell r="BB40">
            <v>0</v>
          </cell>
          <cell r="BC40">
            <v>0</v>
          </cell>
          <cell r="BD40">
            <v>0</v>
          </cell>
          <cell r="BE40">
            <v>0</v>
          </cell>
          <cell r="BF40">
            <v>0</v>
          </cell>
          <cell r="BG40">
            <v>0</v>
          </cell>
          <cell r="BH40">
            <v>0</v>
          </cell>
          <cell r="BI40">
            <v>0</v>
          </cell>
          <cell r="BJ40">
            <v>0</v>
          </cell>
          <cell r="BK40">
            <v>0</v>
          </cell>
          <cell r="BL40">
            <v>1</v>
          </cell>
        </row>
        <row r="40">
          <cell r="BQ40" t="str">
            <v>上海城建城市运营（集团）有限公司</v>
          </cell>
        </row>
        <row r="40">
          <cell r="CA40">
            <v>0</v>
          </cell>
          <cell r="CB40">
            <v>0</v>
          </cell>
          <cell r="CC40">
            <v>0</v>
          </cell>
          <cell r="CD40">
            <v>0</v>
          </cell>
          <cell r="CE40">
            <v>0</v>
          </cell>
          <cell r="CF40">
            <v>0</v>
          </cell>
          <cell r="CG40">
            <v>0</v>
          </cell>
          <cell r="CH40">
            <v>0</v>
          </cell>
          <cell r="CI40">
            <v>0</v>
          </cell>
          <cell r="CJ40">
            <v>0</v>
          </cell>
          <cell r="CK40">
            <v>0</v>
          </cell>
          <cell r="CL40">
            <v>0</v>
          </cell>
        </row>
        <row r="40">
          <cell r="DA40">
            <v>0</v>
          </cell>
          <cell r="DB40">
            <v>0</v>
          </cell>
          <cell r="DC40">
            <v>0</v>
          </cell>
          <cell r="DD40">
            <v>0</v>
          </cell>
          <cell r="DE40">
            <v>0</v>
          </cell>
          <cell r="DF40">
            <v>0</v>
          </cell>
          <cell r="DG40">
            <v>0</v>
          </cell>
          <cell r="DH40">
            <v>0</v>
          </cell>
          <cell r="DI40">
            <v>0</v>
          </cell>
          <cell r="DJ40">
            <v>0</v>
          </cell>
          <cell r="DK40">
            <v>0</v>
          </cell>
          <cell r="DL40">
            <v>0</v>
          </cell>
        </row>
        <row r="41">
          <cell r="A41">
            <v>37</v>
          </cell>
          <cell r="B41" t="str">
            <v>数智管理中心</v>
          </cell>
          <cell r="C41" t="str">
            <v>C0CJSG-FW-T-2025042</v>
          </cell>
          <cell r="D41" t="str">
            <v>2025年城市运营对接股份报账结构开发及基础数据治理服务</v>
          </cell>
          <cell r="E41">
            <v>81.5</v>
          </cell>
          <cell r="F41">
            <v>81.5</v>
          </cell>
          <cell r="G41">
            <v>81.5</v>
          </cell>
          <cell r="H41">
            <v>62</v>
          </cell>
          <cell r="I41">
            <v>0.760736196319018</v>
          </cell>
          <cell r="J41">
            <v>0.06</v>
          </cell>
        </row>
        <row r="41">
          <cell r="M41" t="str">
            <v>主导</v>
          </cell>
          <cell r="N41">
            <v>0</v>
          </cell>
          <cell r="O41" t="str">
            <v>涂勋</v>
          </cell>
          <cell r="P41" t="str">
            <v>在建</v>
          </cell>
        </row>
        <row r="41">
          <cell r="T41">
            <v>77.425</v>
          </cell>
          <cell r="U41">
            <v>0</v>
          </cell>
          <cell r="V41">
            <v>4.075</v>
          </cell>
        </row>
        <row r="41">
          <cell r="AA41">
            <v>0</v>
          </cell>
          <cell r="AB41">
            <v>0</v>
          </cell>
          <cell r="AC41">
            <v>0</v>
          </cell>
          <cell r="AD41">
            <v>0</v>
          </cell>
          <cell r="AE41">
            <v>0</v>
          </cell>
          <cell r="AF41">
            <v>0</v>
          </cell>
          <cell r="AG41">
            <v>0</v>
          </cell>
          <cell r="AH41">
            <v>0</v>
          </cell>
          <cell r="AI41">
            <v>0</v>
          </cell>
          <cell r="AJ41">
            <v>0</v>
          </cell>
          <cell r="AK41">
            <v>0</v>
          </cell>
          <cell r="AL41">
            <v>4.075</v>
          </cell>
        </row>
        <row r="41">
          <cell r="AW41">
            <v>65.2</v>
          </cell>
          <cell r="AX41">
            <v>12.225</v>
          </cell>
          <cell r="AY41">
            <v>4.075</v>
          </cell>
          <cell r="AZ41">
            <v>0</v>
          </cell>
          <cell r="BA41">
            <v>12.225</v>
          </cell>
          <cell r="BB41">
            <v>0</v>
          </cell>
          <cell r="BC41">
            <v>0</v>
          </cell>
          <cell r="BD41">
            <v>0</v>
          </cell>
          <cell r="BE41">
            <v>0</v>
          </cell>
          <cell r="BF41">
            <v>0</v>
          </cell>
          <cell r="BG41">
            <v>0</v>
          </cell>
          <cell r="BH41">
            <v>0</v>
          </cell>
          <cell r="BI41">
            <v>0</v>
          </cell>
          <cell r="BJ41">
            <v>0</v>
          </cell>
          <cell r="BK41">
            <v>0</v>
          </cell>
          <cell r="BL41">
            <v>4.075</v>
          </cell>
        </row>
        <row r="41">
          <cell r="BQ41" t="str">
            <v>上海城建城市运营（集团）有限公司</v>
          </cell>
        </row>
        <row r="41">
          <cell r="CA41">
            <v>0</v>
          </cell>
          <cell r="CB41">
            <v>0</v>
          </cell>
          <cell r="CC41">
            <v>0</v>
          </cell>
          <cell r="CD41">
            <v>0</v>
          </cell>
          <cell r="CE41">
            <v>0</v>
          </cell>
          <cell r="CF41">
            <v>0</v>
          </cell>
          <cell r="CG41">
            <v>0</v>
          </cell>
          <cell r="CH41">
            <v>0</v>
          </cell>
          <cell r="CI41">
            <v>0</v>
          </cell>
          <cell r="CJ41">
            <v>0</v>
          </cell>
          <cell r="CK41">
            <v>0</v>
          </cell>
          <cell r="CL41">
            <v>0</v>
          </cell>
        </row>
        <row r="41">
          <cell r="DA41">
            <v>12.225</v>
          </cell>
          <cell r="DB41">
            <v>0</v>
          </cell>
          <cell r="DC41">
            <v>0</v>
          </cell>
          <cell r="DD41">
            <v>0</v>
          </cell>
          <cell r="DE41">
            <v>0</v>
          </cell>
          <cell r="DF41">
            <v>0</v>
          </cell>
          <cell r="DG41">
            <v>0</v>
          </cell>
          <cell r="DH41">
            <v>0</v>
          </cell>
          <cell r="DI41">
            <v>0</v>
          </cell>
          <cell r="DJ41">
            <v>0</v>
          </cell>
          <cell r="DK41">
            <v>0</v>
          </cell>
          <cell r="DL41">
            <v>0</v>
          </cell>
        </row>
        <row r="42">
          <cell r="A42">
            <v>38</v>
          </cell>
          <cell r="B42" t="str">
            <v>数智管理中心</v>
          </cell>
          <cell r="C42" t="str">
            <v>C0CJSG-FW-T-2025043</v>
          </cell>
          <cell r="D42" t="str">
            <v>2025年城市运营报账表单开发服务</v>
          </cell>
          <cell r="E42">
            <v>84.75</v>
          </cell>
          <cell r="F42">
            <v>84.75</v>
          </cell>
          <cell r="G42">
            <v>84.75</v>
          </cell>
          <cell r="H42">
            <v>49.75</v>
          </cell>
          <cell r="I42">
            <v>0.587020648967552</v>
          </cell>
          <cell r="J42">
            <v>0.06</v>
          </cell>
        </row>
        <row r="42">
          <cell r="M42" t="str">
            <v>主导</v>
          </cell>
          <cell r="N42">
            <v>0</v>
          </cell>
          <cell r="O42" t="str">
            <v>涂勋</v>
          </cell>
          <cell r="P42" t="str">
            <v>在建</v>
          </cell>
        </row>
        <row r="42">
          <cell r="T42">
            <v>80.5125</v>
          </cell>
          <cell r="U42">
            <v>0</v>
          </cell>
          <cell r="V42">
            <v>4.2375</v>
          </cell>
        </row>
        <row r="42">
          <cell r="AA42">
            <v>0</v>
          </cell>
          <cell r="AB42">
            <v>0</v>
          </cell>
          <cell r="AC42">
            <v>0</v>
          </cell>
          <cell r="AD42">
            <v>0</v>
          </cell>
          <cell r="AE42">
            <v>0</v>
          </cell>
          <cell r="AF42">
            <v>0</v>
          </cell>
          <cell r="AG42">
            <v>0</v>
          </cell>
          <cell r="AH42">
            <v>0</v>
          </cell>
          <cell r="AI42">
            <v>0</v>
          </cell>
          <cell r="AJ42">
            <v>0</v>
          </cell>
          <cell r="AK42">
            <v>0</v>
          </cell>
          <cell r="AL42">
            <v>4.2375</v>
          </cell>
        </row>
        <row r="42">
          <cell r="AW42">
            <v>67.8</v>
          </cell>
          <cell r="AX42">
            <v>12.7125</v>
          </cell>
          <cell r="AY42">
            <v>4.2375</v>
          </cell>
          <cell r="AZ42">
            <v>0</v>
          </cell>
          <cell r="BA42">
            <v>12.7125</v>
          </cell>
          <cell r="BB42">
            <v>0</v>
          </cell>
          <cell r="BC42">
            <v>0</v>
          </cell>
          <cell r="BD42">
            <v>0</v>
          </cell>
          <cell r="BE42">
            <v>0</v>
          </cell>
          <cell r="BF42">
            <v>0</v>
          </cell>
          <cell r="BG42">
            <v>0</v>
          </cell>
          <cell r="BH42">
            <v>0</v>
          </cell>
          <cell r="BI42">
            <v>0</v>
          </cell>
          <cell r="BJ42">
            <v>0</v>
          </cell>
          <cell r="BK42">
            <v>0</v>
          </cell>
          <cell r="BL42">
            <v>4.2375</v>
          </cell>
        </row>
        <row r="42">
          <cell r="BQ42" t="str">
            <v>上海城建城市运营（集团）有限公司</v>
          </cell>
        </row>
        <row r="42">
          <cell r="CA42">
            <v>0</v>
          </cell>
          <cell r="CB42">
            <v>0</v>
          </cell>
          <cell r="CC42">
            <v>0</v>
          </cell>
          <cell r="CD42">
            <v>0</v>
          </cell>
          <cell r="CE42">
            <v>0</v>
          </cell>
          <cell r="CF42">
            <v>0</v>
          </cell>
          <cell r="CG42">
            <v>0</v>
          </cell>
          <cell r="CH42">
            <v>0</v>
          </cell>
          <cell r="CI42">
            <v>0</v>
          </cell>
          <cell r="CJ42">
            <v>0</v>
          </cell>
          <cell r="CK42">
            <v>0</v>
          </cell>
          <cell r="CL42">
            <v>0</v>
          </cell>
        </row>
        <row r="42">
          <cell r="DA42">
            <v>12.7125</v>
          </cell>
          <cell r="DB42">
            <v>0</v>
          </cell>
          <cell r="DC42">
            <v>0</v>
          </cell>
          <cell r="DD42">
            <v>0</v>
          </cell>
          <cell r="DE42">
            <v>0</v>
          </cell>
          <cell r="DF42">
            <v>0</v>
          </cell>
          <cell r="DG42">
            <v>0</v>
          </cell>
          <cell r="DH42">
            <v>0</v>
          </cell>
          <cell r="DI42">
            <v>0</v>
          </cell>
          <cell r="DJ42">
            <v>0</v>
          </cell>
          <cell r="DK42">
            <v>0</v>
          </cell>
          <cell r="DL42">
            <v>0</v>
          </cell>
        </row>
        <row r="43">
          <cell r="A43">
            <v>39</v>
          </cell>
          <cell r="B43" t="str">
            <v>数智管理中心</v>
          </cell>
          <cell r="C43" t="str">
            <v>C0CJSG-FW-T-2025044</v>
          </cell>
          <cell r="D43" t="str">
            <v>2025年城市运营科研报账及流程统一开发服务</v>
          </cell>
          <cell r="E43">
            <v>74.5</v>
          </cell>
          <cell r="F43">
            <v>74.5</v>
          </cell>
          <cell r="G43">
            <v>74.5</v>
          </cell>
          <cell r="H43">
            <v>74.5</v>
          </cell>
          <cell r="I43">
            <v>1</v>
          </cell>
          <cell r="J43">
            <v>0.06</v>
          </cell>
        </row>
        <row r="43">
          <cell r="M43" t="str">
            <v>主导</v>
          </cell>
          <cell r="N43">
            <v>0</v>
          </cell>
          <cell r="O43" t="str">
            <v>涂勋</v>
          </cell>
          <cell r="P43" t="str">
            <v>在建</v>
          </cell>
        </row>
        <row r="43">
          <cell r="T43">
            <v>37.25</v>
          </cell>
          <cell r="U43">
            <v>0</v>
          </cell>
          <cell r="V43">
            <v>37.25</v>
          </cell>
        </row>
        <row r="43">
          <cell r="AA43">
            <v>0</v>
          </cell>
          <cell r="AB43">
            <v>0</v>
          </cell>
          <cell r="AC43">
            <v>0</v>
          </cell>
          <cell r="AD43">
            <v>0</v>
          </cell>
          <cell r="AE43">
            <v>0</v>
          </cell>
          <cell r="AF43">
            <v>33.525</v>
          </cell>
          <cell r="AG43">
            <v>0</v>
          </cell>
          <cell r="AH43">
            <v>0</v>
          </cell>
          <cell r="AI43">
            <v>0</v>
          </cell>
          <cell r="AJ43">
            <v>0</v>
          </cell>
          <cell r="AK43">
            <v>0</v>
          </cell>
          <cell r="AL43">
            <v>3.725</v>
          </cell>
        </row>
        <row r="43">
          <cell r="AW43">
            <v>37.25</v>
          </cell>
          <cell r="AX43">
            <v>0</v>
          </cell>
          <cell r="AY43">
            <v>37.25</v>
          </cell>
          <cell r="AZ43">
            <v>0</v>
          </cell>
          <cell r="BA43">
            <v>0</v>
          </cell>
          <cell r="BB43">
            <v>0</v>
          </cell>
          <cell r="BC43">
            <v>0</v>
          </cell>
          <cell r="BD43">
            <v>0</v>
          </cell>
          <cell r="BE43">
            <v>0</v>
          </cell>
          <cell r="BF43">
            <v>33.525</v>
          </cell>
          <cell r="BG43">
            <v>0</v>
          </cell>
          <cell r="BH43">
            <v>0</v>
          </cell>
          <cell r="BI43">
            <v>0</v>
          </cell>
          <cell r="BJ43">
            <v>0</v>
          </cell>
          <cell r="BK43">
            <v>0</v>
          </cell>
          <cell r="BL43">
            <v>3.725</v>
          </cell>
        </row>
        <row r="43">
          <cell r="BQ43" t="str">
            <v>上海城建城市运营（集团）有限公司</v>
          </cell>
        </row>
        <row r="43">
          <cell r="CA43">
            <v>0</v>
          </cell>
          <cell r="CB43">
            <v>0</v>
          </cell>
          <cell r="CC43">
            <v>0</v>
          </cell>
          <cell r="CD43">
            <v>0</v>
          </cell>
          <cell r="CE43">
            <v>0</v>
          </cell>
          <cell r="CF43">
            <v>0</v>
          </cell>
          <cell r="CG43">
            <v>0</v>
          </cell>
          <cell r="CH43">
            <v>0</v>
          </cell>
          <cell r="CI43">
            <v>0</v>
          </cell>
          <cell r="CJ43">
            <v>0</v>
          </cell>
          <cell r="CK43">
            <v>0</v>
          </cell>
          <cell r="CL43">
            <v>0</v>
          </cell>
        </row>
        <row r="43">
          <cell r="DA43">
            <v>0</v>
          </cell>
          <cell r="DB43">
            <v>0</v>
          </cell>
          <cell r="DC43">
            <v>0</v>
          </cell>
          <cell r="DD43">
            <v>0</v>
          </cell>
          <cell r="DE43">
            <v>0</v>
          </cell>
          <cell r="DF43">
            <v>0</v>
          </cell>
          <cell r="DG43">
            <v>0</v>
          </cell>
          <cell r="DH43">
            <v>0</v>
          </cell>
          <cell r="DI43">
            <v>0</v>
          </cell>
          <cell r="DJ43">
            <v>0</v>
          </cell>
          <cell r="DK43">
            <v>0</v>
          </cell>
          <cell r="DL43">
            <v>0</v>
          </cell>
        </row>
        <row r="44">
          <cell r="A44">
            <v>40</v>
          </cell>
          <cell r="B44" t="str">
            <v>数智管理中心</v>
          </cell>
          <cell r="C44" t="str">
            <v>C0CJSG-FW-T-2025022</v>
          </cell>
          <cell r="D44" t="str">
            <v>2025年建元财务信息系统安全等保测评服务</v>
          </cell>
          <cell r="E44">
            <v>24</v>
          </cell>
          <cell r="F44">
            <v>24</v>
          </cell>
          <cell r="G44">
            <v>24</v>
          </cell>
          <cell r="H44">
            <v>14</v>
          </cell>
          <cell r="I44">
            <v>0.583333333333333</v>
          </cell>
          <cell r="J44">
            <v>0.06</v>
          </cell>
        </row>
        <row r="44">
          <cell r="M44" t="str">
            <v>主导</v>
          </cell>
          <cell r="N44">
            <v>0</v>
          </cell>
          <cell r="O44" t="str">
            <v>侯捷</v>
          </cell>
          <cell r="P44" t="str">
            <v>在建</v>
          </cell>
        </row>
        <row r="44">
          <cell r="T44">
            <v>0</v>
          </cell>
          <cell r="U44">
            <v>0</v>
          </cell>
          <cell r="V44">
            <v>24</v>
          </cell>
        </row>
        <row r="44">
          <cell r="AA44">
            <v>16.8</v>
          </cell>
          <cell r="AB44">
            <v>0</v>
          </cell>
          <cell r="AC44">
            <v>16.8</v>
          </cell>
          <cell r="AD44">
            <v>0</v>
          </cell>
          <cell r="AE44">
            <v>7.2</v>
          </cell>
          <cell r="AF44">
            <v>0</v>
          </cell>
          <cell r="AG44">
            <v>0</v>
          </cell>
          <cell r="AH44">
            <v>0</v>
          </cell>
          <cell r="AI44">
            <v>0</v>
          </cell>
          <cell r="AJ44">
            <v>0</v>
          </cell>
          <cell r="AK44">
            <v>0</v>
          </cell>
          <cell r="AL44">
            <v>0</v>
          </cell>
        </row>
        <row r="44">
          <cell r="AW44">
            <v>0</v>
          </cell>
          <cell r="AX44">
            <v>0</v>
          </cell>
          <cell r="AY44">
            <v>24</v>
          </cell>
          <cell r="AZ44">
            <v>0</v>
          </cell>
          <cell r="BA44">
            <v>0</v>
          </cell>
          <cell r="BB44">
            <v>16.8</v>
          </cell>
          <cell r="BC44">
            <v>0</v>
          </cell>
          <cell r="BD44">
            <v>16.8</v>
          </cell>
          <cell r="BE44">
            <v>7.2</v>
          </cell>
          <cell r="BF44">
            <v>0</v>
          </cell>
          <cell r="BG44">
            <v>0</v>
          </cell>
          <cell r="BH44">
            <v>0</v>
          </cell>
          <cell r="BI44">
            <v>0</v>
          </cell>
          <cell r="BJ44">
            <v>0</v>
          </cell>
          <cell r="BK44">
            <v>0</v>
          </cell>
          <cell r="BL44">
            <v>0</v>
          </cell>
        </row>
        <row r="44">
          <cell r="BQ44" t="str">
            <v>上海建元财务管理有限公司</v>
          </cell>
        </row>
        <row r="44">
          <cell r="CA44">
            <v>0</v>
          </cell>
          <cell r="CB44">
            <v>0</v>
          </cell>
          <cell r="CC44">
            <v>0</v>
          </cell>
          <cell r="CD44">
            <v>0</v>
          </cell>
          <cell r="CE44">
            <v>0</v>
          </cell>
          <cell r="CF44">
            <v>0</v>
          </cell>
          <cell r="CG44">
            <v>0</v>
          </cell>
          <cell r="CH44">
            <v>0</v>
          </cell>
          <cell r="CI44">
            <v>0</v>
          </cell>
          <cell r="CJ44">
            <v>0</v>
          </cell>
          <cell r="CK44">
            <v>0</v>
          </cell>
          <cell r="CL44">
            <v>0</v>
          </cell>
        </row>
        <row r="44">
          <cell r="DA44">
            <v>0</v>
          </cell>
          <cell r="DB44">
            <v>0</v>
          </cell>
          <cell r="DC44">
            <v>0</v>
          </cell>
          <cell r="DD44">
            <v>0</v>
          </cell>
          <cell r="DE44">
            <v>0</v>
          </cell>
          <cell r="DF44">
            <v>0</v>
          </cell>
          <cell r="DG44">
            <v>0</v>
          </cell>
          <cell r="DH44">
            <v>0</v>
          </cell>
          <cell r="DI44">
            <v>0</v>
          </cell>
          <cell r="DJ44">
            <v>0</v>
          </cell>
          <cell r="DK44">
            <v>0</v>
          </cell>
          <cell r="DL44">
            <v>0</v>
          </cell>
        </row>
        <row r="45">
          <cell r="A45">
            <v>41</v>
          </cell>
          <cell r="B45" t="str">
            <v>数智管理中心</v>
          </cell>
          <cell r="C45" t="str">
            <v>C0CJSG-FW-T-2025002</v>
          </cell>
          <cell r="D45" t="str">
            <v>2025年上海建元云链科技有限公司OA系统建设</v>
          </cell>
          <cell r="E45">
            <v>10.125</v>
          </cell>
          <cell r="F45">
            <v>10.125</v>
          </cell>
          <cell r="G45">
            <v>10.125</v>
          </cell>
          <cell r="H45">
            <v>1.625</v>
          </cell>
          <cell r="I45">
            <v>0.160493827160494</v>
          </cell>
          <cell r="J45">
            <v>0.06</v>
          </cell>
        </row>
        <row r="45">
          <cell r="M45" t="str">
            <v>主导</v>
          </cell>
          <cell r="N45">
            <v>0</v>
          </cell>
          <cell r="O45" t="str">
            <v>李柏林</v>
          </cell>
          <cell r="P45" t="str">
            <v>26已完结</v>
          </cell>
        </row>
        <row r="45">
          <cell r="T45">
            <v>0</v>
          </cell>
          <cell r="U45">
            <v>10.125</v>
          </cell>
          <cell r="V45">
            <v>0</v>
          </cell>
        </row>
        <row r="45">
          <cell r="AA45">
            <v>10.125</v>
          </cell>
          <cell r="AB45">
            <v>0</v>
          </cell>
          <cell r="AC45">
            <v>0</v>
          </cell>
          <cell r="AD45">
            <v>0</v>
          </cell>
          <cell r="AE45">
            <v>0</v>
          </cell>
          <cell r="AF45">
            <v>0</v>
          </cell>
          <cell r="AG45">
            <v>0</v>
          </cell>
          <cell r="AH45">
            <v>0</v>
          </cell>
          <cell r="AI45">
            <v>0</v>
          </cell>
          <cell r="AJ45">
            <v>0</v>
          </cell>
          <cell r="AK45">
            <v>0</v>
          </cell>
          <cell r="AL45">
            <v>0</v>
          </cell>
        </row>
        <row r="45">
          <cell r="AW45">
            <v>5.0625</v>
          </cell>
          <cell r="AX45">
            <v>5.0625</v>
          </cell>
          <cell r="AY45">
            <v>0</v>
          </cell>
          <cell r="AZ45">
            <v>0</v>
          </cell>
          <cell r="BA45">
            <v>5.0625</v>
          </cell>
          <cell r="BB45">
            <v>0</v>
          </cell>
          <cell r="BC45">
            <v>0</v>
          </cell>
          <cell r="BD45">
            <v>0</v>
          </cell>
          <cell r="BE45">
            <v>0</v>
          </cell>
          <cell r="BF45">
            <v>0</v>
          </cell>
          <cell r="BG45">
            <v>0</v>
          </cell>
          <cell r="BH45">
            <v>0</v>
          </cell>
          <cell r="BI45">
            <v>0</v>
          </cell>
          <cell r="BJ45">
            <v>0</v>
          </cell>
          <cell r="BK45">
            <v>0</v>
          </cell>
          <cell r="BL45">
            <v>0</v>
          </cell>
        </row>
        <row r="45">
          <cell r="BQ45" t="str">
            <v>上海建元云链科技有限公司</v>
          </cell>
        </row>
        <row r="45">
          <cell r="CA45">
            <v>10.125</v>
          </cell>
          <cell r="CB45">
            <v>0</v>
          </cell>
          <cell r="CC45">
            <v>0</v>
          </cell>
          <cell r="CD45">
            <v>0</v>
          </cell>
          <cell r="CE45">
            <v>0</v>
          </cell>
          <cell r="CF45">
            <v>0</v>
          </cell>
          <cell r="CG45">
            <v>0</v>
          </cell>
          <cell r="CH45">
            <v>0</v>
          </cell>
          <cell r="CI45">
            <v>0</v>
          </cell>
          <cell r="CJ45">
            <v>0</v>
          </cell>
          <cell r="CK45">
            <v>0</v>
          </cell>
          <cell r="CL45">
            <v>0</v>
          </cell>
        </row>
        <row r="45">
          <cell r="DA45">
            <v>5.0625</v>
          </cell>
          <cell r="DB45">
            <v>0</v>
          </cell>
          <cell r="DC45">
            <v>0</v>
          </cell>
          <cell r="DD45">
            <v>0</v>
          </cell>
          <cell r="DE45">
            <v>0</v>
          </cell>
          <cell r="DF45">
            <v>0</v>
          </cell>
          <cell r="DG45">
            <v>0</v>
          </cell>
          <cell r="DH45">
            <v>0</v>
          </cell>
          <cell r="DI45">
            <v>0</v>
          </cell>
          <cell r="DJ45">
            <v>0</v>
          </cell>
          <cell r="DK45">
            <v>0</v>
          </cell>
          <cell r="DL45">
            <v>0</v>
          </cell>
        </row>
        <row r="46">
          <cell r="A46">
            <v>42</v>
          </cell>
          <cell r="B46" t="str">
            <v>数智管理中心</v>
          </cell>
          <cell r="C46" t="str">
            <v>C0CJSG-FW-T-2025065</v>
          </cell>
          <cell r="D46" t="str">
            <v>2025年城市运营CRM升级服务</v>
          </cell>
          <cell r="E46">
            <v>49.25</v>
          </cell>
          <cell r="F46">
            <v>49.25</v>
          </cell>
          <cell r="G46">
            <v>37.75</v>
          </cell>
          <cell r="H46">
            <v>23.25</v>
          </cell>
          <cell r="I46">
            <v>0.472081218274112</v>
          </cell>
          <cell r="J46">
            <v>0.06</v>
          </cell>
        </row>
        <row r="46">
          <cell r="M46" t="str">
            <v>主导</v>
          </cell>
          <cell r="N46">
            <v>0</v>
          </cell>
          <cell r="O46" t="str">
            <v>涂勋</v>
          </cell>
          <cell r="P46" t="str">
            <v>在建</v>
          </cell>
        </row>
        <row r="46">
          <cell r="T46">
            <v>24.625</v>
          </cell>
          <cell r="U46">
            <v>0</v>
          </cell>
          <cell r="V46">
            <v>24.625</v>
          </cell>
        </row>
        <row r="46">
          <cell r="AA46">
            <v>24.625</v>
          </cell>
          <cell r="AB46">
            <v>0</v>
          </cell>
          <cell r="AC46">
            <v>24.625</v>
          </cell>
          <cell r="AD46">
            <v>14.775</v>
          </cell>
          <cell r="AE46">
            <v>0</v>
          </cell>
          <cell r="AF46">
            <v>7.3875</v>
          </cell>
          <cell r="AG46">
            <v>0</v>
          </cell>
          <cell r="AH46">
            <v>0</v>
          </cell>
          <cell r="AI46">
            <v>0</v>
          </cell>
          <cell r="AJ46">
            <v>0</v>
          </cell>
          <cell r="AK46">
            <v>0</v>
          </cell>
          <cell r="AL46">
            <v>2.4625</v>
          </cell>
        </row>
        <row r="46">
          <cell r="AW46">
            <v>0</v>
          </cell>
          <cell r="AX46">
            <v>24.625</v>
          </cell>
          <cell r="AY46">
            <v>24.625</v>
          </cell>
          <cell r="AZ46">
            <v>0</v>
          </cell>
          <cell r="BA46">
            <v>24.625</v>
          </cell>
          <cell r="BB46">
            <v>0</v>
          </cell>
          <cell r="BC46">
            <v>24.625</v>
          </cell>
          <cell r="BD46">
            <v>14.775</v>
          </cell>
          <cell r="BE46">
            <v>0</v>
          </cell>
          <cell r="BF46">
            <v>7.3875</v>
          </cell>
          <cell r="BG46">
            <v>0</v>
          </cell>
          <cell r="BH46">
            <v>0</v>
          </cell>
          <cell r="BI46">
            <v>0</v>
          </cell>
          <cell r="BJ46">
            <v>0</v>
          </cell>
          <cell r="BK46">
            <v>0</v>
          </cell>
          <cell r="BL46">
            <v>2.4625</v>
          </cell>
        </row>
        <row r="46">
          <cell r="BQ46" t="str">
            <v>上海城建城市运营（集团）有限公司</v>
          </cell>
        </row>
        <row r="46">
          <cell r="CA46">
            <v>0</v>
          </cell>
          <cell r="CB46">
            <v>0</v>
          </cell>
          <cell r="CC46">
            <v>0</v>
          </cell>
          <cell r="CD46">
            <v>0</v>
          </cell>
          <cell r="CE46">
            <v>0</v>
          </cell>
          <cell r="CF46">
            <v>0</v>
          </cell>
          <cell r="CG46">
            <v>0</v>
          </cell>
          <cell r="CH46">
            <v>0</v>
          </cell>
          <cell r="CI46">
            <v>0</v>
          </cell>
          <cell r="CJ46">
            <v>0</v>
          </cell>
          <cell r="CK46">
            <v>0</v>
          </cell>
          <cell r="CL46">
            <v>0</v>
          </cell>
        </row>
        <row r="46">
          <cell r="DA46">
            <v>0</v>
          </cell>
          <cell r="DB46">
            <v>0</v>
          </cell>
          <cell r="DC46">
            <v>24.625</v>
          </cell>
          <cell r="DD46">
            <v>0</v>
          </cell>
          <cell r="DE46">
            <v>0</v>
          </cell>
          <cell r="DF46">
            <v>0</v>
          </cell>
          <cell r="DG46">
            <v>0</v>
          </cell>
          <cell r="DH46">
            <v>0</v>
          </cell>
          <cell r="DI46">
            <v>0</v>
          </cell>
          <cell r="DJ46">
            <v>0</v>
          </cell>
          <cell r="DK46">
            <v>0</v>
          </cell>
          <cell r="DL46">
            <v>0</v>
          </cell>
        </row>
        <row r="47">
          <cell r="A47">
            <v>43</v>
          </cell>
          <cell r="B47" t="str">
            <v>数智管理中心</v>
          </cell>
          <cell r="C47" t="str">
            <v>C0CJSG-FW-T-2025066</v>
          </cell>
          <cell r="D47" t="str">
            <v>2025年城市运营企业信息化需求开发服务</v>
          </cell>
          <cell r="E47">
            <v>49.25</v>
          </cell>
          <cell r="F47">
            <v>49.25</v>
          </cell>
          <cell r="G47">
            <v>49.25</v>
          </cell>
          <cell r="H47">
            <v>40.95</v>
          </cell>
          <cell r="I47">
            <v>0.831472081218274</v>
          </cell>
          <cell r="J47">
            <v>0.06</v>
          </cell>
        </row>
        <row r="47">
          <cell r="M47" t="str">
            <v>主导</v>
          </cell>
          <cell r="N47">
            <v>0</v>
          </cell>
          <cell r="O47" t="str">
            <v>涂勋</v>
          </cell>
          <cell r="P47" t="str">
            <v>在建</v>
          </cell>
        </row>
        <row r="47">
          <cell r="T47">
            <v>0</v>
          </cell>
          <cell r="U47">
            <v>0</v>
          </cell>
          <cell r="V47">
            <v>49.25</v>
          </cell>
        </row>
        <row r="47">
          <cell r="AA47">
            <v>24.625</v>
          </cell>
          <cell r="AB47">
            <v>0</v>
          </cell>
          <cell r="AC47">
            <v>39.4</v>
          </cell>
          <cell r="AD47">
            <v>0</v>
          </cell>
          <cell r="AE47">
            <v>0</v>
          </cell>
          <cell r="AF47">
            <v>7.3875</v>
          </cell>
          <cell r="AG47">
            <v>0</v>
          </cell>
          <cell r="AH47">
            <v>0</v>
          </cell>
          <cell r="AI47">
            <v>0</v>
          </cell>
          <cell r="AJ47">
            <v>0</v>
          </cell>
          <cell r="AK47">
            <v>0</v>
          </cell>
          <cell r="AL47">
            <v>2.4625</v>
          </cell>
        </row>
        <row r="47">
          <cell r="AW47">
            <v>0</v>
          </cell>
          <cell r="AX47">
            <v>24.625</v>
          </cell>
          <cell r="AY47">
            <v>24.625</v>
          </cell>
          <cell r="AZ47">
            <v>-24.625</v>
          </cell>
          <cell r="BA47">
            <v>24.625</v>
          </cell>
          <cell r="BB47">
            <v>24.625</v>
          </cell>
          <cell r="BC47">
            <v>39.4</v>
          </cell>
          <cell r="BD47">
            <v>0</v>
          </cell>
          <cell r="BE47">
            <v>0</v>
          </cell>
          <cell r="BF47">
            <v>7.3875</v>
          </cell>
          <cell r="BG47">
            <v>0</v>
          </cell>
          <cell r="BH47">
            <v>0</v>
          </cell>
          <cell r="BI47">
            <v>0</v>
          </cell>
          <cell r="BJ47">
            <v>0</v>
          </cell>
          <cell r="BK47">
            <v>0</v>
          </cell>
          <cell r="BL47">
            <v>2.4625</v>
          </cell>
        </row>
        <row r="47">
          <cell r="BQ47" t="str">
            <v>上海城建城市运营（集团）有限公司</v>
          </cell>
        </row>
        <row r="47">
          <cell r="CA47">
            <v>0</v>
          </cell>
          <cell r="CB47">
            <v>0</v>
          </cell>
          <cell r="CC47">
            <v>0</v>
          </cell>
          <cell r="CD47">
            <v>0</v>
          </cell>
          <cell r="CE47">
            <v>0</v>
          </cell>
          <cell r="CF47">
            <v>0</v>
          </cell>
          <cell r="CG47">
            <v>0</v>
          </cell>
          <cell r="CH47">
            <v>0</v>
          </cell>
          <cell r="CI47">
            <v>0</v>
          </cell>
          <cell r="CJ47">
            <v>0</v>
          </cell>
          <cell r="CK47">
            <v>0</v>
          </cell>
          <cell r="CL47">
            <v>0</v>
          </cell>
        </row>
        <row r="47">
          <cell r="DA47">
            <v>0</v>
          </cell>
          <cell r="DB47">
            <v>0</v>
          </cell>
          <cell r="DC47">
            <v>24.625</v>
          </cell>
          <cell r="DD47">
            <v>0</v>
          </cell>
          <cell r="DE47">
            <v>0</v>
          </cell>
          <cell r="DF47">
            <v>0</v>
          </cell>
          <cell r="DG47">
            <v>0</v>
          </cell>
          <cell r="DH47">
            <v>0</v>
          </cell>
          <cell r="DI47">
            <v>0</v>
          </cell>
          <cell r="DJ47">
            <v>0</v>
          </cell>
          <cell r="DK47">
            <v>0</v>
          </cell>
          <cell r="DL47">
            <v>0</v>
          </cell>
        </row>
        <row r="48">
          <cell r="A48">
            <v>44</v>
          </cell>
          <cell r="B48" t="str">
            <v>数智管理中心</v>
          </cell>
          <cell r="C48" t="str">
            <v>C0CJSG-FW-T-2025064</v>
          </cell>
          <cell r="D48" t="str">
            <v>2025年城市运营OA运维服务</v>
          </cell>
          <cell r="E48">
            <v>48</v>
          </cell>
          <cell r="F48">
            <v>48</v>
          </cell>
          <cell r="G48">
            <v>48</v>
          </cell>
          <cell r="H48">
            <v>39.25</v>
          </cell>
          <cell r="I48">
            <v>0.817708333333333</v>
          </cell>
          <cell r="J48">
            <v>0.06</v>
          </cell>
        </row>
        <row r="48">
          <cell r="M48" t="str">
            <v>主导</v>
          </cell>
          <cell r="N48">
            <v>0</v>
          </cell>
          <cell r="O48" t="str">
            <v>涂勋</v>
          </cell>
          <cell r="P48" t="str">
            <v>在建</v>
          </cell>
        </row>
        <row r="48">
          <cell r="T48">
            <v>0</v>
          </cell>
          <cell r="U48">
            <v>0</v>
          </cell>
          <cell r="V48">
            <v>48</v>
          </cell>
        </row>
        <row r="48">
          <cell r="AA48">
            <v>48</v>
          </cell>
          <cell r="AB48">
            <v>0</v>
          </cell>
          <cell r="AC48">
            <v>48</v>
          </cell>
          <cell r="AD48">
            <v>0</v>
          </cell>
          <cell r="AE48">
            <v>0</v>
          </cell>
          <cell r="AF48">
            <v>0</v>
          </cell>
          <cell r="AG48">
            <v>0</v>
          </cell>
          <cell r="AH48">
            <v>0</v>
          </cell>
          <cell r="AI48">
            <v>0</v>
          </cell>
          <cell r="AJ48">
            <v>0</v>
          </cell>
          <cell r="AK48">
            <v>0</v>
          </cell>
          <cell r="AL48">
            <v>0</v>
          </cell>
        </row>
        <row r="48">
          <cell r="AW48">
            <v>0</v>
          </cell>
          <cell r="AX48">
            <v>0</v>
          </cell>
          <cell r="AY48">
            <v>48</v>
          </cell>
          <cell r="AZ48">
            <v>0</v>
          </cell>
          <cell r="BA48">
            <v>0</v>
          </cell>
          <cell r="BB48">
            <v>0</v>
          </cell>
          <cell r="BC48">
            <v>24</v>
          </cell>
          <cell r="BD48">
            <v>24</v>
          </cell>
          <cell r="BE48">
            <v>0</v>
          </cell>
          <cell r="BF48">
            <v>0</v>
          </cell>
          <cell r="BG48">
            <v>0</v>
          </cell>
          <cell r="BH48">
            <v>0</v>
          </cell>
          <cell r="BI48">
            <v>0</v>
          </cell>
          <cell r="BJ48">
            <v>0</v>
          </cell>
          <cell r="BK48">
            <v>0</v>
          </cell>
          <cell r="BL48">
            <v>0</v>
          </cell>
        </row>
        <row r="48">
          <cell r="BQ48" t="str">
            <v>上海城建城市运营（集团）有限公司</v>
          </cell>
        </row>
        <row r="48">
          <cell r="CA48">
            <v>0</v>
          </cell>
          <cell r="CB48">
            <v>0</v>
          </cell>
          <cell r="CC48">
            <v>0</v>
          </cell>
          <cell r="CD48">
            <v>0</v>
          </cell>
          <cell r="CE48">
            <v>0</v>
          </cell>
          <cell r="CF48">
            <v>0</v>
          </cell>
          <cell r="CG48">
            <v>0</v>
          </cell>
          <cell r="CH48">
            <v>0</v>
          </cell>
          <cell r="CI48">
            <v>0</v>
          </cell>
          <cell r="CJ48">
            <v>0</v>
          </cell>
          <cell r="CK48">
            <v>0</v>
          </cell>
          <cell r="CL48">
            <v>0</v>
          </cell>
        </row>
        <row r="48">
          <cell r="DA48">
            <v>0</v>
          </cell>
          <cell r="DB48">
            <v>0</v>
          </cell>
          <cell r="DC48">
            <v>0</v>
          </cell>
          <cell r="DD48">
            <v>0</v>
          </cell>
          <cell r="DE48">
            <v>0</v>
          </cell>
          <cell r="DF48">
            <v>0</v>
          </cell>
          <cell r="DG48">
            <v>0</v>
          </cell>
          <cell r="DH48">
            <v>0</v>
          </cell>
          <cell r="DI48">
            <v>0</v>
          </cell>
          <cell r="DJ48">
            <v>0</v>
          </cell>
          <cell r="DK48">
            <v>0</v>
          </cell>
          <cell r="DL48">
            <v>0</v>
          </cell>
        </row>
        <row r="49">
          <cell r="A49">
            <v>45</v>
          </cell>
          <cell r="B49" t="str">
            <v>数智管理中心</v>
          </cell>
          <cell r="C49" t="str">
            <v>C0CJSG-FW-T-2025059</v>
          </cell>
          <cell r="D49" t="str">
            <v>2025年申迪集团官网升级技术服务</v>
          </cell>
          <cell r="E49">
            <v>19</v>
          </cell>
          <cell r="F49">
            <v>19</v>
          </cell>
          <cell r="G49">
            <v>19</v>
          </cell>
          <cell r="H49">
            <v>8</v>
          </cell>
          <cell r="I49">
            <v>0.421052631578947</v>
          </cell>
          <cell r="J49">
            <v>0.06</v>
          </cell>
        </row>
        <row r="49">
          <cell r="M49" t="str">
            <v>主导</v>
          </cell>
          <cell r="N49">
            <v>0</v>
          </cell>
          <cell r="O49" t="str">
            <v>权玺平</v>
          </cell>
          <cell r="P49" t="str">
            <v>在建</v>
          </cell>
        </row>
        <row r="49">
          <cell r="T49">
            <v>0</v>
          </cell>
          <cell r="U49">
            <v>0</v>
          </cell>
          <cell r="V49">
            <v>19</v>
          </cell>
        </row>
        <row r="49">
          <cell r="AA49">
            <v>0</v>
          </cell>
          <cell r="AB49">
            <v>0</v>
          </cell>
          <cell r="AC49">
            <v>9.5</v>
          </cell>
          <cell r="AD49">
            <v>7.6</v>
          </cell>
          <cell r="AE49">
            <v>0</v>
          </cell>
          <cell r="AF49">
            <v>1.9</v>
          </cell>
          <cell r="AG49">
            <v>0</v>
          </cell>
          <cell r="AH49">
            <v>0</v>
          </cell>
          <cell r="AI49">
            <v>0</v>
          </cell>
          <cell r="AJ49">
            <v>0</v>
          </cell>
          <cell r="AK49">
            <v>0</v>
          </cell>
          <cell r="AL49">
            <v>0</v>
          </cell>
        </row>
        <row r="49">
          <cell r="AW49">
            <v>9.5</v>
          </cell>
          <cell r="AX49">
            <v>0</v>
          </cell>
          <cell r="AY49">
            <v>9.5</v>
          </cell>
          <cell r="AZ49">
            <v>-9.5</v>
          </cell>
          <cell r="BA49">
            <v>0</v>
          </cell>
          <cell r="BB49">
            <v>0</v>
          </cell>
          <cell r="BC49">
            <v>0</v>
          </cell>
          <cell r="BD49">
            <v>7.6</v>
          </cell>
          <cell r="BE49">
            <v>0</v>
          </cell>
          <cell r="BF49">
            <v>1.9</v>
          </cell>
          <cell r="BG49">
            <v>0</v>
          </cell>
          <cell r="BH49">
            <v>0</v>
          </cell>
          <cell r="BI49">
            <v>0</v>
          </cell>
          <cell r="BJ49">
            <v>0</v>
          </cell>
          <cell r="BK49">
            <v>0</v>
          </cell>
          <cell r="BL49">
            <v>0</v>
          </cell>
        </row>
        <row r="49">
          <cell r="BQ49" t="str">
            <v>上海城建数字产业集团有限公司</v>
          </cell>
        </row>
        <row r="49">
          <cell r="CA49">
            <v>0</v>
          </cell>
          <cell r="CB49">
            <v>0</v>
          </cell>
          <cell r="CC49">
            <v>0</v>
          </cell>
          <cell r="CD49">
            <v>0</v>
          </cell>
          <cell r="CE49">
            <v>0</v>
          </cell>
          <cell r="CF49">
            <v>0</v>
          </cell>
          <cell r="CG49">
            <v>0</v>
          </cell>
          <cell r="CH49">
            <v>0</v>
          </cell>
          <cell r="CI49">
            <v>0</v>
          </cell>
          <cell r="CJ49">
            <v>0</v>
          </cell>
          <cell r="CK49">
            <v>0</v>
          </cell>
          <cell r="CL49">
            <v>0</v>
          </cell>
        </row>
        <row r="49">
          <cell r="DA49">
            <v>0</v>
          </cell>
          <cell r="DB49">
            <v>0</v>
          </cell>
          <cell r="DC49">
            <v>0</v>
          </cell>
          <cell r="DD49">
            <v>0</v>
          </cell>
          <cell r="DE49">
            <v>0</v>
          </cell>
          <cell r="DF49">
            <v>0</v>
          </cell>
          <cell r="DG49">
            <v>0</v>
          </cell>
          <cell r="DH49">
            <v>0</v>
          </cell>
          <cell r="DI49">
            <v>0</v>
          </cell>
          <cell r="DJ49">
            <v>0</v>
          </cell>
          <cell r="DK49">
            <v>0</v>
          </cell>
          <cell r="DL49">
            <v>0</v>
          </cell>
        </row>
        <row r="50">
          <cell r="A50">
            <v>46</v>
          </cell>
          <cell r="B50" t="str">
            <v>数智管理中心</v>
          </cell>
          <cell r="C50" t="str">
            <v>C0CJSG-FW-T-2025067</v>
          </cell>
          <cell r="D50" t="str">
            <v>隧道股份人才发展地图数字化项目（一期）</v>
          </cell>
          <cell r="E50">
            <v>108</v>
          </cell>
          <cell r="F50">
            <v>108</v>
          </cell>
          <cell r="G50">
            <v>108</v>
          </cell>
          <cell r="H50">
            <v>25.39</v>
          </cell>
          <cell r="I50">
            <v>0.235092592592593</v>
          </cell>
          <cell r="J50">
            <v>0.06</v>
          </cell>
        </row>
        <row r="50">
          <cell r="M50" t="str">
            <v>主导</v>
          </cell>
          <cell r="N50">
            <v>0</v>
          </cell>
          <cell r="O50" t="str">
            <v>邱昊</v>
          </cell>
          <cell r="P50" t="str">
            <v>在建</v>
          </cell>
        </row>
        <row r="50">
          <cell r="T50">
            <v>75.6</v>
          </cell>
          <cell r="U50">
            <v>0</v>
          </cell>
          <cell r="V50">
            <v>32.4</v>
          </cell>
        </row>
        <row r="50">
          <cell r="AA50">
            <v>0</v>
          </cell>
          <cell r="AB50">
            <v>0</v>
          </cell>
          <cell r="AC50">
            <v>32.4</v>
          </cell>
          <cell r="AD50">
            <v>0</v>
          </cell>
          <cell r="AE50">
            <v>0</v>
          </cell>
          <cell r="AF50">
            <v>0</v>
          </cell>
          <cell r="AG50">
            <v>0</v>
          </cell>
          <cell r="AH50">
            <v>0</v>
          </cell>
          <cell r="AI50">
            <v>0</v>
          </cell>
          <cell r="AJ50">
            <v>0</v>
          </cell>
          <cell r="AK50">
            <v>0</v>
          </cell>
          <cell r="AL50">
            <v>0</v>
          </cell>
        </row>
        <row r="50">
          <cell r="AW50">
            <v>75.6</v>
          </cell>
          <cell r="AX50">
            <v>0</v>
          </cell>
          <cell r="AY50">
            <v>32.4</v>
          </cell>
          <cell r="AZ50">
            <v>0</v>
          </cell>
          <cell r="BA50">
            <v>0</v>
          </cell>
          <cell r="BB50">
            <v>0</v>
          </cell>
          <cell r="BC50">
            <v>32.4</v>
          </cell>
          <cell r="BD50">
            <v>0</v>
          </cell>
          <cell r="BE50">
            <v>0</v>
          </cell>
          <cell r="BF50">
            <v>0</v>
          </cell>
          <cell r="BG50">
            <v>0</v>
          </cell>
          <cell r="BH50">
            <v>0</v>
          </cell>
          <cell r="BI50">
            <v>0</v>
          </cell>
          <cell r="BJ50">
            <v>0</v>
          </cell>
          <cell r="BK50">
            <v>0</v>
          </cell>
          <cell r="BL50">
            <v>0</v>
          </cell>
        </row>
        <row r="50">
          <cell r="BQ50" t="str">
            <v>上海隧道工程股份有限公司</v>
          </cell>
        </row>
        <row r="50">
          <cell r="CA50">
            <v>0</v>
          </cell>
          <cell r="CB50">
            <v>0</v>
          </cell>
          <cell r="CC50">
            <v>0</v>
          </cell>
          <cell r="CD50">
            <v>0</v>
          </cell>
          <cell r="CE50">
            <v>0</v>
          </cell>
          <cell r="CF50">
            <v>0</v>
          </cell>
          <cell r="CG50">
            <v>0</v>
          </cell>
          <cell r="CH50">
            <v>0</v>
          </cell>
          <cell r="CI50">
            <v>0</v>
          </cell>
          <cell r="CJ50">
            <v>0</v>
          </cell>
          <cell r="CK50">
            <v>0</v>
          </cell>
          <cell r="CL50">
            <v>0</v>
          </cell>
        </row>
        <row r="50">
          <cell r="DA50">
            <v>0</v>
          </cell>
          <cell r="DB50">
            <v>0</v>
          </cell>
          <cell r="DC50">
            <v>0</v>
          </cell>
          <cell r="DD50">
            <v>0</v>
          </cell>
          <cell r="DE50">
            <v>0</v>
          </cell>
          <cell r="DF50">
            <v>0</v>
          </cell>
          <cell r="DG50">
            <v>0</v>
          </cell>
          <cell r="DH50">
            <v>0</v>
          </cell>
          <cell r="DI50">
            <v>0</v>
          </cell>
          <cell r="DJ50">
            <v>0</v>
          </cell>
          <cell r="DK50">
            <v>0</v>
          </cell>
          <cell r="DL50">
            <v>0</v>
          </cell>
        </row>
        <row r="51">
          <cell r="A51">
            <v>47</v>
          </cell>
          <cell r="B51" t="str">
            <v>数智管理中心</v>
          </cell>
          <cell r="C51" t="str">
            <v>C0CJSG-FW-T-2025068</v>
          </cell>
          <cell r="D51" t="str">
            <v>2025年保理系统运维服务</v>
          </cell>
          <cell r="E51">
            <v>38.3</v>
          </cell>
          <cell r="F51">
            <v>38.3</v>
          </cell>
          <cell r="G51">
            <v>38.3</v>
          </cell>
          <cell r="H51">
            <v>4.8</v>
          </cell>
          <cell r="I51">
            <v>0.12532637075718</v>
          </cell>
          <cell r="J51">
            <v>0.06</v>
          </cell>
        </row>
        <row r="51">
          <cell r="M51" t="str">
            <v>主导</v>
          </cell>
          <cell r="N51">
            <v>0</v>
          </cell>
          <cell r="O51" t="str">
            <v>侯捷</v>
          </cell>
          <cell r="P51" t="str">
            <v>在建</v>
          </cell>
        </row>
        <row r="51">
          <cell r="T51">
            <v>7.075</v>
          </cell>
          <cell r="U51">
            <v>7.075</v>
          </cell>
          <cell r="V51">
            <v>24.15</v>
          </cell>
        </row>
        <row r="51">
          <cell r="AA51">
            <v>13.325</v>
          </cell>
          <cell r="AB51">
            <v>0</v>
          </cell>
          <cell r="AC51">
            <v>7.075</v>
          </cell>
          <cell r="AD51">
            <v>0</v>
          </cell>
          <cell r="AE51">
            <v>0</v>
          </cell>
          <cell r="AF51">
            <v>17.075</v>
          </cell>
          <cell r="AG51">
            <v>0</v>
          </cell>
          <cell r="AH51">
            <v>0</v>
          </cell>
          <cell r="AI51">
            <v>0</v>
          </cell>
          <cell r="AJ51">
            <v>0</v>
          </cell>
          <cell r="AK51">
            <v>0</v>
          </cell>
          <cell r="AL51">
            <v>0</v>
          </cell>
        </row>
        <row r="51">
          <cell r="AW51">
            <v>7.075</v>
          </cell>
          <cell r="AX51">
            <v>12.075</v>
          </cell>
          <cell r="AY51">
            <v>19.15</v>
          </cell>
          <cell r="AZ51">
            <v>-5</v>
          </cell>
          <cell r="BA51">
            <v>6.25</v>
          </cell>
          <cell r="BB51">
            <v>7.075</v>
          </cell>
          <cell r="BC51">
            <v>10.825</v>
          </cell>
          <cell r="BD51">
            <v>0</v>
          </cell>
          <cell r="BE51">
            <v>0</v>
          </cell>
          <cell r="BF51">
            <v>8.325</v>
          </cell>
          <cell r="BG51">
            <v>0</v>
          </cell>
          <cell r="BH51">
            <v>0</v>
          </cell>
          <cell r="BI51">
            <v>0</v>
          </cell>
          <cell r="BJ51">
            <v>0</v>
          </cell>
          <cell r="BK51">
            <v>0</v>
          </cell>
          <cell r="BL51">
            <v>0</v>
          </cell>
        </row>
        <row r="51">
          <cell r="BQ51" t="str">
            <v>上海晟元商业保理有限公司</v>
          </cell>
        </row>
        <row r="51">
          <cell r="CA51">
            <v>7.075</v>
          </cell>
          <cell r="CB51">
            <v>0</v>
          </cell>
          <cell r="CC51">
            <v>0</v>
          </cell>
          <cell r="CD51">
            <v>0</v>
          </cell>
          <cell r="CE51">
            <v>0</v>
          </cell>
          <cell r="CF51">
            <v>0</v>
          </cell>
          <cell r="CG51">
            <v>0</v>
          </cell>
          <cell r="CH51">
            <v>0</v>
          </cell>
          <cell r="CI51">
            <v>0</v>
          </cell>
          <cell r="CJ51">
            <v>0</v>
          </cell>
          <cell r="CK51">
            <v>0</v>
          </cell>
          <cell r="CL51">
            <v>0</v>
          </cell>
        </row>
        <row r="51">
          <cell r="DA51">
            <v>5</v>
          </cell>
          <cell r="DB51">
            <v>7.075</v>
          </cell>
          <cell r="DC51">
            <v>0</v>
          </cell>
          <cell r="DD51">
            <v>0</v>
          </cell>
          <cell r="DE51">
            <v>0</v>
          </cell>
          <cell r="DF51">
            <v>0</v>
          </cell>
          <cell r="DG51">
            <v>0</v>
          </cell>
          <cell r="DH51">
            <v>0</v>
          </cell>
          <cell r="DI51">
            <v>0</v>
          </cell>
          <cell r="DJ51">
            <v>0</v>
          </cell>
          <cell r="DK51">
            <v>0</v>
          </cell>
          <cell r="DL51">
            <v>0</v>
          </cell>
        </row>
        <row r="52">
          <cell r="A52">
            <v>48</v>
          </cell>
          <cell r="B52" t="str">
            <v>数智管理中心</v>
          </cell>
          <cell r="C52" t="str">
            <v>C0CJSG-FW-T-2025070</v>
          </cell>
          <cell r="D52" t="str">
            <v>2025年保理系统开发实施服务</v>
          </cell>
          <cell r="E52">
            <v>37.3</v>
          </cell>
          <cell r="F52">
            <v>37.3</v>
          </cell>
          <cell r="G52">
            <v>37.3</v>
          </cell>
          <cell r="H52">
            <v>4.1</v>
          </cell>
          <cell r="I52">
            <v>0.109919571045576</v>
          </cell>
          <cell r="J52">
            <v>0.06</v>
          </cell>
        </row>
        <row r="52">
          <cell r="M52" t="str">
            <v>主导</v>
          </cell>
          <cell r="N52">
            <v>0</v>
          </cell>
          <cell r="O52" t="str">
            <v>侯捷</v>
          </cell>
          <cell r="P52" t="str">
            <v>在建</v>
          </cell>
        </row>
        <row r="52">
          <cell r="T52">
            <v>0</v>
          </cell>
          <cell r="U52">
            <v>0</v>
          </cell>
          <cell r="V52">
            <v>37.3</v>
          </cell>
        </row>
        <row r="52">
          <cell r="AA52">
            <v>0</v>
          </cell>
          <cell r="AB52">
            <v>0</v>
          </cell>
          <cell r="AC52">
            <v>18.65</v>
          </cell>
          <cell r="AD52">
            <v>16.785</v>
          </cell>
          <cell r="AE52">
            <v>0</v>
          </cell>
          <cell r="AF52">
            <v>0</v>
          </cell>
          <cell r="AG52">
            <v>0</v>
          </cell>
          <cell r="AH52">
            <v>0</v>
          </cell>
          <cell r="AI52">
            <v>0</v>
          </cell>
          <cell r="AJ52">
            <v>0</v>
          </cell>
          <cell r="AK52">
            <v>0</v>
          </cell>
          <cell r="AL52">
            <v>1.865</v>
          </cell>
        </row>
        <row r="52">
          <cell r="AW52">
            <v>11.19</v>
          </cell>
          <cell r="AX52">
            <v>0</v>
          </cell>
          <cell r="AY52">
            <v>26.11</v>
          </cell>
          <cell r="AZ52">
            <v>-11.19</v>
          </cell>
          <cell r="BA52">
            <v>0</v>
          </cell>
          <cell r="BB52">
            <v>0</v>
          </cell>
          <cell r="BC52">
            <v>7.46</v>
          </cell>
          <cell r="BD52">
            <v>0</v>
          </cell>
          <cell r="BE52">
            <v>16.785</v>
          </cell>
          <cell r="BF52">
            <v>0</v>
          </cell>
          <cell r="BG52">
            <v>0</v>
          </cell>
          <cell r="BH52">
            <v>0</v>
          </cell>
          <cell r="BI52">
            <v>0</v>
          </cell>
          <cell r="BJ52">
            <v>0</v>
          </cell>
          <cell r="BK52">
            <v>0</v>
          </cell>
          <cell r="BL52">
            <v>1.865</v>
          </cell>
        </row>
        <row r="52">
          <cell r="BQ52" t="str">
            <v>上海晟元商业保理有限公司</v>
          </cell>
        </row>
        <row r="52">
          <cell r="CA52">
            <v>0</v>
          </cell>
          <cell r="CB52">
            <v>0</v>
          </cell>
          <cell r="CC52">
            <v>0</v>
          </cell>
          <cell r="CD52">
            <v>0</v>
          </cell>
          <cell r="CE52">
            <v>0</v>
          </cell>
          <cell r="CF52">
            <v>0</v>
          </cell>
          <cell r="CG52">
            <v>0</v>
          </cell>
          <cell r="CH52">
            <v>0</v>
          </cell>
          <cell r="CI52">
            <v>0</v>
          </cell>
          <cell r="CJ52">
            <v>0</v>
          </cell>
          <cell r="CK52">
            <v>0</v>
          </cell>
          <cell r="CL52">
            <v>0</v>
          </cell>
        </row>
        <row r="52">
          <cell r="DA52">
            <v>0</v>
          </cell>
          <cell r="DB52">
            <v>0</v>
          </cell>
          <cell r="DC52">
            <v>0</v>
          </cell>
          <cell r="DD52">
            <v>0</v>
          </cell>
          <cell r="DE52">
            <v>0</v>
          </cell>
          <cell r="DF52">
            <v>0</v>
          </cell>
          <cell r="DG52">
            <v>0</v>
          </cell>
          <cell r="DH52">
            <v>0</v>
          </cell>
          <cell r="DI52">
            <v>0</v>
          </cell>
          <cell r="DJ52">
            <v>0</v>
          </cell>
          <cell r="DK52">
            <v>0</v>
          </cell>
          <cell r="DL52">
            <v>0</v>
          </cell>
        </row>
        <row r="53">
          <cell r="A53">
            <v>49</v>
          </cell>
          <cell r="B53" t="str">
            <v>数智管理中心</v>
          </cell>
          <cell r="C53" t="str">
            <v>C0CJSG-FW-W-2025080</v>
          </cell>
          <cell r="D53" t="str">
            <v>源点大厦机房 安全建设设备系统采购合同</v>
          </cell>
          <cell r="E53">
            <v>8.09</v>
          </cell>
          <cell r="F53">
            <v>8.09</v>
          </cell>
          <cell r="G53">
            <v>12.07</v>
          </cell>
          <cell r="H53">
            <v>0.89</v>
          </cell>
          <cell r="I53">
            <v>0.110012360939431</v>
          </cell>
          <cell r="J53">
            <v>0.13</v>
          </cell>
        </row>
        <row r="53">
          <cell r="M53" t="str">
            <v>主导</v>
          </cell>
          <cell r="N53">
            <v>0</v>
          </cell>
          <cell r="O53" t="str">
            <v>邓惠洁</v>
          </cell>
          <cell r="P53" t="str">
            <v>25已完结</v>
          </cell>
        </row>
        <row r="53">
          <cell r="T53">
            <v>8.09</v>
          </cell>
          <cell r="U53">
            <v>0</v>
          </cell>
          <cell r="V53">
            <v>0</v>
          </cell>
        </row>
        <row r="53">
          <cell r="AA53">
            <v>0</v>
          </cell>
          <cell r="AB53">
            <v>0</v>
          </cell>
          <cell r="AC53">
            <v>0</v>
          </cell>
          <cell r="AD53">
            <v>0</v>
          </cell>
          <cell r="AE53">
            <v>0</v>
          </cell>
          <cell r="AF53">
            <v>0</v>
          </cell>
          <cell r="AG53">
            <v>0</v>
          </cell>
          <cell r="AH53">
            <v>0</v>
          </cell>
          <cell r="AI53">
            <v>0</v>
          </cell>
          <cell r="AJ53">
            <v>0</v>
          </cell>
          <cell r="AK53">
            <v>0</v>
          </cell>
          <cell r="AL53">
            <v>0</v>
          </cell>
        </row>
        <row r="53">
          <cell r="AW53">
            <v>0</v>
          </cell>
          <cell r="AX53">
            <v>8.09</v>
          </cell>
          <cell r="AY53">
            <v>0</v>
          </cell>
          <cell r="AZ53">
            <v>0</v>
          </cell>
          <cell r="BA53">
            <v>8.09</v>
          </cell>
          <cell r="BB53">
            <v>0</v>
          </cell>
          <cell r="BC53">
            <v>0</v>
          </cell>
          <cell r="BD53">
            <v>0</v>
          </cell>
          <cell r="BE53">
            <v>0</v>
          </cell>
          <cell r="BF53">
            <v>0</v>
          </cell>
          <cell r="BG53">
            <v>0</v>
          </cell>
          <cell r="BH53">
            <v>0</v>
          </cell>
          <cell r="BI53">
            <v>0</v>
          </cell>
          <cell r="BJ53">
            <v>0</v>
          </cell>
          <cell r="BK53">
            <v>0</v>
          </cell>
          <cell r="BL53">
            <v>0</v>
          </cell>
        </row>
        <row r="53">
          <cell r="BQ53" t="str">
            <v>上海城建数字产业集团有限公司</v>
          </cell>
        </row>
        <row r="53">
          <cell r="CA53">
            <v>0</v>
          </cell>
          <cell r="CB53">
            <v>0</v>
          </cell>
          <cell r="CC53">
            <v>0</v>
          </cell>
          <cell r="CD53">
            <v>0</v>
          </cell>
          <cell r="CE53">
            <v>0</v>
          </cell>
          <cell r="CF53">
            <v>0</v>
          </cell>
          <cell r="CG53">
            <v>0</v>
          </cell>
          <cell r="CH53">
            <v>0</v>
          </cell>
          <cell r="CI53">
            <v>0</v>
          </cell>
          <cell r="CJ53">
            <v>0</v>
          </cell>
          <cell r="CK53">
            <v>0</v>
          </cell>
          <cell r="CL53">
            <v>0</v>
          </cell>
        </row>
        <row r="53">
          <cell r="DA53">
            <v>8.09</v>
          </cell>
          <cell r="DB53">
            <v>0</v>
          </cell>
          <cell r="DC53">
            <v>0</v>
          </cell>
          <cell r="DD53">
            <v>0</v>
          </cell>
          <cell r="DE53">
            <v>0</v>
          </cell>
          <cell r="DF53">
            <v>0</v>
          </cell>
          <cell r="DG53">
            <v>0</v>
          </cell>
          <cell r="DH53">
            <v>0</v>
          </cell>
          <cell r="DI53">
            <v>0</v>
          </cell>
          <cell r="DJ53">
            <v>0</v>
          </cell>
          <cell r="DK53">
            <v>0</v>
          </cell>
          <cell r="DL53">
            <v>0</v>
          </cell>
        </row>
        <row r="54">
          <cell r="A54">
            <v>50</v>
          </cell>
          <cell r="B54" t="str">
            <v>数智管理中心</v>
          </cell>
          <cell r="C54" t="str">
            <v>C0CJSG-FW-T-2025069</v>
          </cell>
          <cell r="D54" t="str">
            <v>源点大厦机房安全建设技术服务采购</v>
          </cell>
          <cell r="E54">
            <v>3.95</v>
          </cell>
          <cell r="F54">
            <v>3.95</v>
          </cell>
          <cell r="G54">
            <v>3.95</v>
          </cell>
          <cell r="H54">
            <v>3.95</v>
          </cell>
          <cell r="I54">
            <v>1</v>
          </cell>
          <cell r="J54">
            <v>0.06</v>
          </cell>
        </row>
        <row r="54">
          <cell r="M54" t="str">
            <v>主导</v>
          </cell>
          <cell r="N54">
            <v>0</v>
          </cell>
          <cell r="O54" t="str">
            <v>邓惠洁</v>
          </cell>
          <cell r="P54" t="str">
            <v>在建</v>
          </cell>
        </row>
        <row r="54">
          <cell r="T54">
            <v>0.35</v>
          </cell>
          <cell r="U54">
            <v>0</v>
          </cell>
          <cell r="V54">
            <v>3.6</v>
          </cell>
        </row>
        <row r="54">
          <cell r="AA54">
            <v>1.2</v>
          </cell>
          <cell r="AB54">
            <v>1.2</v>
          </cell>
          <cell r="AC54">
            <v>1.2</v>
          </cell>
          <cell r="AD54">
            <v>0</v>
          </cell>
          <cell r="AE54">
            <v>0</v>
          </cell>
          <cell r="AF54">
            <v>0</v>
          </cell>
          <cell r="AG54">
            <v>0</v>
          </cell>
          <cell r="AH54">
            <v>0</v>
          </cell>
          <cell r="AI54">
            <v>0</v>
          </cell>
          <cell r="AJ54">
            <v>0</v>
          </cell>
          <cell r="AK54">
            <v>0</v>
          </cell>
          <cell r="AL54">
            <v>1.2</v>
          </cell>
        </row>
        <row r="54">
          <cell r="AW54">
            <v>0</v>
          </cell>
          <cell r="AX54">
            <v>0.35</v>
          </cell>
          <cell r="AY54">
            <v>3.6</v>
          </cell>
          <cell r="AZ54">
            <v>0</v>
          </cell>
          <cell r="BA54">
            <v>1.55</v>
          </cell>
          <cell r="BB54">
            <v>1.2</v>
          </cell>
          <cell r="BC54">
            <v>1.2</v>
          </cell>
          <cell r="BD54">
            <v>0</v>
          </cell>
          <cell r="BE54">
            <v>0</v>
          </cell>
          <cell r="BF54">
            <v>1.2</v>
          </cell>
          <cell r="BG54">
            <v>0</v>
          </cell>
          <cell r="BH54">
            <v>0</v>
          </cell>
          <cell r="BI54">
            <v>0</v>
          </cell>
          <cell r="BJ54">
            <v>0</v>
          </cell>
          <cell r="BK54">
            <v>0</v>
          </cell>
          <cell r="BL54">
            <v>0</v>
          </cell>
        </row>
        <row r="54">
          <cell r="BQ54" t="str">
            <v>上海城建数字产业集团有限公司</v>
          </cell>
        </row>
        <row r="54">
          <cell r="CA54">
            <v>0</v>
          </cell>
          <cell r="CB54">
            <v>0</v>
          </cell>
          <cell r="CC54">
            <v>0</v>
          </cell>
          <cell r="CD54">
            <v>0</v>
          </cell>
          <cell r="CE54">
            <v>0</v>
          </cell>
          <cell r="CF54">
            <v>0</v>
          </cell>
          <cell r="CG54">
            <v>0</v>
          </cell>
          <cell r="CH54">
            <v>0</v>
          </cell>
          <cell r="CI54">
            <v>0</v>
          </cell>
          <cell r="CJ54">
            <v>0</v>
          </cell>
          <cell r="CK54">
            <v>0</v>
          </cell>
          <cell r="CL54">
            <v>0</v>
          </cell>
        </row>
        <row r="54">
          <cell r="DA54">
            <v>0.35</v>
          </cell>
          <cell r="DB54">
            <v>0</v>
          </cell>
          <cell r="DC54">
            <v>0</v>
          </cell>
          <cell r="DD54">
            <v>0</v>
          </cell>
          <cell r="DE54">
            <v>0</v>
          </cell>
          <cell r="DF54">
            <v>0</v>
          </cell>
          <cell r="DG54">
            <v>0</v>
          </cell>
          <cell r="DH54">
            <v>0</v>
          </cell>
          <cell r="DI54">
            <v>0</v>
          </cell>
          <cell r="DJ54">
            <v>0</v>
          </cell>
          <cell r="DK54">
            <v>0</v>
          </cell>
          <cell r="DL54">
            <v>0</v>
          </cell>
        </row>
        <row r="55">
          <cell r="A55">
            <v>51</v>
          </cell>
          <cell r="B55" t="str">
            <v>数智管理中心</v>
          </cell>
          <cell r="C55" t="str">
            <v>C0CJSG-FW-T-2025082</v>
          </cell>
          <cell r="D55" t="str">
            <v>2025年隧道股份电子印章管理平台升级项目</v>
          </cell>
          <cell r="E55">
            <v>24</v>
          </cell>
          <cell r="F55">
            <v>24</v>
          </cell>
          <cell r="G55">
            <v>24</v>
          </cell>
          <cell r="H55">
            <v>10</v>
          </cell>
          <cell r="I55">
            <v>0.416666666666667</v>
          </cell>
          <cell r="J55">
            <v>0.06</v>
          </cell>
        </row>
        <row r="55">
          <cell r="M55" t="str">
            <v>主导</v>
          </cell>
          <cell r="N55">
            <v>0</v>
          </cell>
          <cell r="O55" t="str">
            <v>姚柯宇</v>
          </cell>
          <cell r="P55" t="str">
            <v>在建</v>
          </cell>
        </row>
        <row r="55">
          <cell r="T55">
            <v>16.8</v>
          </cell>
          <cell r="U55">
            <v>0</v>
          </cell>
          <cell r="V55">
            <v>7.2</v>
          </cell>
        </row>
        <row r="55">
          <cell r="AA55">
            <v>0</v>
          </cell>
          <cell r="AB55">
            <v>0</v>
          </cell>
          <cell r="AC55">
            <v>0</v>
          </cell>
          <cell r="AD55">
            <v>0</v>
          </cell>
          <cell r="AE55">
            <v>7.2</v>
          </cell>
          <cell r="AF55">
            <v>0</v>
          </cell>
          <cell r="AG55">
            <v>0</v>
          </cell>
          <cell r="AH55">
            <v>0</v>
          </cell>
          <cell r="AI55">
            <v>0</v>
          </cell>
          <cell r="AJ55">
            <v>0</v>
          </cell>
          <cell r="AK55">
            <v>0</v>
          </cell>
          <cell r="AL55">
            <v>0</v>
          </cell>
        </row>
        <row r="55">
          <cell r="AW55">
            <v>16.8</v>
          </cell>
          <cell r="AX55">
            <v>0</v>
          </cell>
          <cell r="AY55">
            <v>7.2</v>
          </cell>
          <cell r="AZ55">
            <v>0</v>
          </cell>
          <cell r="BA55">
            <v>0</v>
          </cell>
          <cell r="BB55">
            <v>0</v>
          </cell>
          <cell r="BC55">
            <v>0</v>
          </cell>
          <cell r="BD55">
            <v>7.2</v>
          </cell>
          <cell r="BE55">
            <v>0</v>
          </cell>
          <cell r="BF55">
            <v>0</v>
          </cell>
          <cell r="BG55">
            <v>0</v>
          </cell>
          <cell r="BH55">
            <v>0</v>
          </cell>
          <cell r="BI55">
            <v>0</v>
          </cell>
          <cell r="BJ55">
            <v>0</v>
          </cell>
          <cell r="BK55">
            <v>0</v>
          </cell>
          <cell r="BL55">
            <v>0</v>
          </cell>
        </row>
        <row r="55">
          <cell r="BQ55" t="str">
            <v>上海隧道工程股份有限公司</v>
          </cell>
        </row>
        <row r="55">
          <cell r="CA55">
            <v>0</v>
          </cell>
          <cell r="CB55">
            <v>0</v>
          </cell>
          <cell r="CC55">
            <v>0</v>
          </cell>
          <cell r="CD55">
            <v>0</v>
          </cell>
          <cell r="CE55">
            <v>0</v>
          </cell>
          <cell r="CF55">
            <v>0</v>
          </cell>
          <cell r="CG55">
            <v>0</v>
          </cell>
          <cell r="CH55">
            <v>0</v>
          </cell>
          <cell r="CI55">
            <v>0</v>
          </cell>
          <cell r="CJ55">
            <v>0</v>
          </cell>
          <cell r="CK55">
            <v>0</v>
          </cell>
          <cell r="CL55">
            <v>0</v>
          </cell>
        </row>
        <row r="55">
          <cell r="DA55">
            <v>0</v>
          </cell>
          <cell r="DB55">
            <v>0</v>
          </cell>
          <cell r="DC55">
            <v>0</v>
          </cell>
          <cell r="DD55">
            <v>0</v>
          </cell>
          <cell r="DE55">
            <v>0</v>
          </cell>
          <cell r="DF55">
            <v>0</v>
          </cell>
          <cell r="DG55">
            <v>0</v>
          </cell>
          <cell r="DH55">
            <v>0</v>
          </cell>
          <cell r="DI55">
            <v>0</v>
          </cell>
          <cell r="DJ55">
            <v>0</v>
          </cell>
          <cell r="DK55">
            <v>0</v>
          </cell>
          <cell r="DL55">
            <v>0</v>
          </cell>
        </row>
        <row r="56">
          <cell r="A56">
            <v>52</v>
          </cell>
          <cell r="B56" t="str">
            <v>数智管理中心</v>
          </cell>
          <cell r="C56" t="str">
            <v>C0CJSG-FW-T/W-2025089</v>
          </cell>
          <cell r="D56" t="str">
            <v>2025-2026 年司库系统配套软硬件及实施服务采购</v>
          </cell>
          <cell r="E56">
            <v>93</v>
          </cell>
          <cell r="F56">
            <v>93</v>
          </cell>
          <cell r="G56">
            <v>93</v>
          </cell>
          <cell r="H56">
            <v>13.6</v>
          </cell>
          <cell r="I56">
            <v>0.146236559139785</v>
          </cell>
          <cell r="J56">
            <v>0.126002228249442</v>
          </cell>
        </row>
        <row r="56">
          <cell r="M56" t="str">
            <v>主导</v>
          </cell>
          <cell r="N56">
            <v>0</v>
          </cell>
          <cell r="O56" t="str">
            <v>崔航</v>
          </cell>
          <cell r="P56" t="str">
            <v>在建</v>
          </cell>
        </row>
        <row r="56">
          <cell r="T56">
            <v>88</v>
          </cell>
          <cell r="U56">
            <v>0</v>
          </cell>
          <cell r="V56">
            <v>5</v>
          </cell>
        </row>
        <row r="56">
          <cell r="AA56">
            <v>0</v>
          </cell>
          <cell r="AB56">
            <v>0</v>
          </cell>
          <cell r="AC56">
            <v>5</v>
          </cell>
          <cell r="AD56">
            <v>0</v>
          </cell>
          <cell r="AE56">
            <v>0</v>
          </cell>
          <cell r="AF56">
            <v>0</v>
          </cell>
          <cell r="AG56">
            <v>0</v>
          </cell>
          <cell r="AH56">
            <v>0</v>
          </cell>
          <cell r="AI56">
            <v>0</v>
          </cell>
          <cell r="AJ56">
            <v>0</v>
          </cell>
          <cell r="AK56">
            <v>0</v>
          </cell>
          <cell r="AL56">
            <v>0</v>
          </cell>
        </row>
        <row r="56">
          <cell r="AW56">
            <v>88</v>
          </cell>
          <cell r="AX56">
            <v>0</v>
          </cell>
          <cell r="AY56">
            <v>5</v>
          </cell>
          <cell r="AZ56">
            <v>0</v>
          </cell>
          <cell r="BA56">
            <v>0</v>
          </cell>
          <cell r="BB56">
            <v>0</v>
          </cell>
          <cell r="BC56">
            <v>5</v>
          </cell>
          <cell r="BD56">
            <v>0</v>
          </cell>
          <cell r="BE56">
            <v>0</v>
          </cell>
          <cell r="BF56">
            <v>0</v>
          </cell>
          <cell r="BG56">
            <v>0</v>
          </cell>
          <cell r="BH56">
            <v>0</v>
          </cell>
          <cell r="BI56">
            <v>0</v>
          </cell>
          <cell r="BJ56">
            <v>0</v>
          </cell>
          <cell r="BK56">
            <v>0</v>
          </cell>
          <cell r="BL56">
            <v>0</v>
          </cell>
        </row>
        <row r="56">
          <cell r="BQ56" t="str">
            <v>上海申迪（集团）有限公司</v>
          </cell>
        </row>
        <row r="56">
          <cell r="CA56">
            <v>0</v>
          </cell>
          <cell r="CB56">
            <v>0</v>
          </cell>
          <cell r="CC56">
            <v>0</v>
          </cell>
          <cell r="CD56">
            <v>0</v>
          </cell>
          <cell r="CE56">
            <v>0</v>
          </cell>
          <cell r="CF56">
            <v>0</v>
          </cell>
          <cell r="CG56">
            <v>0</v>
          </cell>
          <cell r="CH56">
            <v>0</v>
          </cell>
          <cell r="CI56">
            <v>0</v>
          </cell>
          <cell r="CJ56">
            <v>0</v>
          </cell>
          <cell r="CK56">
            <v>0</v>
          </cell>
          <cell r="CL56">
            <v>0</v>
          </cell>
        </row>
        <row r="56">
          <cell r="DA56">
            <v>0</v>
          </cell>
          <cell r="DB56">
            <v>0</v>
          </cell>
          <cell r="DC56">
            <v>0</v>
          </cell>
          <cell r="DD56">
            <v>0</v>
          </cell>
          <cell r="DE56">
            <v>0</v>
          </cell>
          <cell r="DF56">
            <v>0</v>
          </cell>
          <cell r="DG56">
            <v>0</v>
          </cell>
          <cell r="DH56">
            <v>0</v>
          </cell>
          <cell r="DI56">
            <v>0</v>
          </cell>
          <cell r="DJ56">
            <v>0</v>
          </cell>
          <cell r="DK56">
            <v>0</v>
          </cell>
          <cell r="DL56">
            <v>0</v>
          </cell>
        </row>
        <row r="57">
          <cell r="A57">
            <v>53</v>
          </cell>
          <cell r="B57" t="str">
            <v>数智管理中心</v>
          </cell>
          <cell r="C57" t="str">
            <v>C0CJSG-FW-T-2025101</v>
          </cell>
          <cell r="D57" t="str">
            <v>2025年隧道股份信息安全等保测评服务（第二期）</v>
          </cell>
          <cell r="E57">
            <v>72</v>
          </cell>
          <cell r="F57">
            <v>72</v>
          </cell>
          <cell r="G57">
            <v>72</v>
          </cell>
          <cell r="H57">
            <v>41.1</v>
          </cell>
          <cell r="I57">
            <v>0.570833333333333</v>
          </cell>
          <cell r="J57">
            <v>0.06</v>
          </cell>
        </row>
        <row r="57">
          <cell r="M57" t="str">
            <v>主导</v>
          </cell>
          <cell r="N57">
            <v>0</v>
          </cell>
          <cell r="O57" t="str">
            <v>邓惠洁</v>
          </cell>
          <cell r="P57" t="str">
            <v>在建</v>
          </cell>
        </row>
        <row r="57">
          <cell r="T57">
            <v>0</v>
          </cell>
          <cell r="U57">
            <v>0</v>
          </cell>
          <cell r="V57">
            <v>72</v>
          </cell>
        </row>
        <row r="57">
          <cell r="AA57">
            <v>50.4</v>
          </cell>
          <cell r="AB57">
            <v>0</v>
          </cell>
          <cell r="AC57">
            <v>0</v>
          </cell>
          <cell r="AD57">
            <v>0</v>
          </cell>
          <cell r="AE57">
            <v>50.4</v>
          </cell>
          <cell r="AF57">
            <v>21.6</v>
          </cell>
          <cell r="AG57">
            <v>0</v>
          </cell>
          <cell r="AH57">
            <v>0</v>
          </cell>
          <cell r="AI57">
            <v>0</v>
          </cell>
          <cell r="AJ57">
            <v>0</v>
          </cell>
          <cell r="AK57">
            <v>0</v>
          </cell>
          <cell r="AL57">
            <v>0</v>
          </cell>
        </row>
        <row r="57">
          <cell r="AW57">
            <v>0</v>
          </cell>
          <cell r="AX57">
            <v>0</v>
          </cell>
          <cell r="AY57">
            <v>72</v>
          </cell>
          <cell r="AZ57">
            <v>0</v>
          </cell>
          <cell r="BA57">
            <v>50.4</v>
          </cell>
          <cell r="BB57">
            <v>50.4</v>
          </cell>
          <cell r="BC57">
            <v>0</v>
          </cell>
          <cell r="BD57">
            <v>50.4</v>
          </cell>
          <cell r="BE57">
            <v>21.6</v>
          </cell>
          <cell r="BF57">
            <v>0</v>
          </cell>
          <cell r="BG57">
            <v>0</v>
          </cell>
          <cell r="BH57">
            <v>0</v>
          </cell>
          <cell r="BI57">
            <v>0</v>
          </cell>
          <cell r="BJ57">
            <v>0</v>
          </cell>
          <cell r="BK57">
            <v>0</v>
          </cell>
          <cell r="BL57">
            <v>0</v>
          </cell>
        </row>
        <row r="57">
          <cell r="BQ57" t="str">
            <v>上海隧道工程股份有限公司</v>
          </cell>
        </row>
        <row r="57">
          <cell r="CA57">
            <v>0</v>
          </cell>
          <cell r="CB57">
            <v>0</v>
          </cell>
          <cell r="CC57">
            <v>0</v>
          </cell>
          <cell r="CD57">
            <v>0</v>
          </cell>
          <cell r="CE57">
            <v>0</v>
          </cell>
          <cell r="CF57">
            <v>0</v>
          </cell>
          <cell r="CG57">
            <v>0</v>
          </cell>
          <cell r="CH57">
            <v>0</v>
          </cell>
          <cell r="CI57">
            <v>0</v>
          </cell>
          <cell r="CJ57">
            <v>0</v>
          </cell>
          <cell r="CK57">
            <v>0</v>
          </cell>
          <cell r="CL57">
            <v>0</v>
          </cell>
        </row>
        <row r="57">
          <cell r="DA57">
            <v>0</v>
          </cell>
          <cell r="DB57">
            <v>0</v>
          </cell>
          <cell r="DC57">
            <v>0</v>
          </cell>
          <cell r="DD57">
            <v>0</v>
          </cell>
          <cell r="DE57">
            <v>0</v>
          </cell>
          <cell r="DF57">
            <v>0</v>
          </cell>
          <cell r="DG57">
            <v>0</v>
          </cell>
          <cell r="DH57">
            <v>0</v>
          </cell>
          <cell r="DI57">
            <v>0</v>
          </cell>
          <cell r="DJ57">
            <v>0</v>
          </cell>
          <cell r="DK57">
            <v>0</v>
          </cell>
          <cell r="DL57">
            <v>0</v>
          </cell>
        </row>
        <row r="58">
          <cell r="A58">
            <v>54</v>
          </cell>
          <cell r="B58" t="str">
            <v>数智管理中心</v>
          </cell>
          <cell r="C58" t="str">
            <v>C0CJSG-FW-T-2025092</v>
          </cell>
          <cell r="D58" t="str">
            <v>融资租赁平台系统建设(二期)</v>
          </cell>
          <cell r="E58">
            <v>80.3</v>
          </cell>
          <cell r="F58">
            <v>80.3</v>
          </cell>
          <cell r="G58">
            <v>80.3</v>
          </cell>
          <cell r="H58">
            <v>7.3</v>
          </cell>
          <cell r="I58">
            <v>0.0909090909090909</v>
          </cell>
          <cell r="J58">
            <v>0.06</v>
          </cell>
        </row>
        <row r="58">
          <cell r="M58" t="str">
            <v>主导</v>
          </cell>
          <cell r="N58">
            <v>0</v>
          </cell>
          <cell r="O58" t="str">
            <v>侯捷</v>
          </cell>
          <cell r="P58" t="str">
            <v>在建</v>
          </cell>
        </row>
        <row r="58">
          <cell r="T58">
            <v>0</v>
          </cell>
          <cell r="U58">
            <v>0</v>
          </cell>
          <cell r="V58">
            <v>80.3</v>
          </cell>
        </row>
        <row r="58">
          <cell r="AA58">
            <v>0</v>
          </cell>
          <cell r="AB58">
            <v>0</v>
          </cell>
          <cell r="AC58">
            <v>48.18</v>
          </cell>
          <cell r="AD58">
            <v>0</v>
          </cell>
          <cell r="AE58">
            <v>0</v>
          </cell>
          <cell r="AF58">
            <v>32.12</v>
          </cell>
          <cell r="AG58">
            <v>0</v>
          </cell>
          <cell r="AH58">
            <v>0</v>
          </cell>
          <cell r="AI58">
            <v>0</v>
          </cell>
          <cell r="AJ58">
            <v>0</v>
          </cell>
          <cell r="AK58">
            <v>0</v>
          </cell>
          <cell r="AL58">
            <v>0</v>
          </cell>
        </row>
        <row r="58">
          <cell r="AW58">
            <v>24.09</v>
          </cell>
          <cell r="AX58">
            <v>0</v>
          </cell>
          <cell r="AY58">
            <v>56.21</v>
          </cell>
          <cell r="AZ58">
            <v>-24.09</v>
          </cell>
          <cell r="BA58">
            <v>24.09</v>
          </cell>
          <cell r="BB58">
            <v>0</v>
          </cell>
          <cell r="BC58">
            <v>24.09</v>
          </cell>
          <cell r="BD58">
            <v>0</v>
          </cell>
          <cell r="BE58">
            <v>0</v>
          </cell>
          <cell r="BF58">
            <v>32.12</v>
          </cell>
          <cell r="BG58">
            <v>0</v>
          </cell>
          <cell r="BH58">
            <v>0</v>
          </cell>
          <cell r="BI58">
            <v>0</v>
          </cell>
          <cell r="BJ58">
            <v>0</v>
          </cell>
          <cell r="BK58">
            <v>0</v>
          </cell>
          <cell r="BL58">
            <v>0</v>
          </cell>
        </row>
        <row r="58">
          <cell r="BQ58" t="str">
            <v>上海元晟融资租赁有限公司</v>
          </cell>
        </row>
        <row r="58">
          <cell r="CA58">
            <v>0</v>
          </cell>
          <cell r="CB58">
            <v>0</v>
          </cell>
          <cell r="CC58">
            <v>0</v>
          </cell>
          <cell r="CD58">
            <v>0</v>
          </cell>
          <cell r="CE58">
            <v>0</v>
          </cell>
          <cell r="CF58">
            <v>0</v>
          </cell>
          <cell r="CG58">
            <v>0</v>
          </cell>
          <cell r="CH58">
            <v>0</v>
          </cell>
          <cell r="CI58">
            <v>0</v>
          </cell>
          <cell r="CJ58">
            <v>0</v>
          </cell>
          <cell r="CK58">
            <v>0</v>
          </cell>
          <cell r="CL58">
            <v>0</v>
          </cell>
        </row>
        <row r="58">
          <cell r="DA58">
            <v>0</v>
          </cell>
          <cell r="DB58">
            <v>0</v>
          </cell>
          <cell r="DC58">
            <v>0</v>
          </cell>
          <cell r="DD58">
            <v>0</v>
          </cell>
          <cell r="DE58">
            <v>0</v>
          </cell>
          <cell r="DF58">
            <v>0</v>
          </cell>
          <cell r="DG58">
            <v>0</v>
          </cell>
          <cell r="DH58">
            <v>0</v>
          </cell>
          <cell r="DI58">
            <v>0</v>
          </cell>
          <cell r="DJ58">
            <v>0</v>
          </cell>
          <cell r="DK58">
            <v>0</v>
          </cell>
          <cell r="DL58">
            <v>0</v>
          </cell>
        </row>
        <row r="59">
          <cell r="A59">
            <v>55</v>
          </cell>
          <cell r="B59" t="str">
            <v>数智管理中心</v>
          </cell>
          <cell r="C59" t="str">
            <v>C0CJSG-FW-T-2025115</v>
          </cell>
          <cell r="D59" t="str">
            <v>2025年数字集团OA项目实施服务二期</v>
          </cell>
          <cell r="E59">
            <v>74.25</v>
          </cell>
          <cell r="F59">
            <v>74.25</v>
          </cell>
          <cell r="G59">
            <v>74.25</v>
          </cell>
          <cell r="H59">
            <v>10</v>
          </cell>
          <cell r="I59">
            <v>0.134680134680135</v>
          </cell>
          <cell r="J59">
            <v>0.06</v>
          </cell>
        </row>
        <row r="59">
          <cell r="M59" t="str">
            <v>主导</v>
          </cell>
          <cell r="N59">
            <v>0</v>
          </cell>
          <cell r="O59" t="str">
            <v>李柏林</v>
          </cell>
          <cell r="P59" t="str">
            <v>25已完结</v>
          </cell>
        </row>
        <row r="59">
          <cell r="T59">
            <v>74.25</v>
          </cell>
          <cell r="U59">
            <v>0</v>
          </cell>
          <cell r="V59">
            <v>0</v>
          </cell>
        </row>
        <row r="59">
          <cell r="AA59">
            <v>0</v>
          </cell>
          <cell r="AB59">
            <v>0</v>
          </cell>
          <cell r="AC59">
            <v>0</v>
          </cell>
          <cell r="AD59">
            <v>0</v>
          </cell>
          <cell r="AE59">
            <v>0</v>
          </cell>
          <cell r="AF59">
            <v>0</v>
          </cell>
          <cell r="AG59">
            <v>0</v>
          </cell>
          <cell r="AH59">
            <v>0</v>
          </cell>
          <cell r="AI59">
            <v>0</v>
          </cell>
          <cell r="AJ59">
            <v>0</v>
          </cell>
          <cell r="AK59">
            <v>0</v>
          </cell>
          <cell r="AL59">
            <v>0</v>
          </cell>
        </row>
        <row r="59">
          <cell r="AW59">
            <v>0</v>
          </cell>
          <cell r="AX59">
            <v>74.25</v>
          </cell>
          <cell r="AY59">
            <v>0</v>
          </cell>
          <cell r="AZ59">
            <v>0</v>
          </cell>
          <cell r="BA59">
            <v>74.25</v>
          </cell>
          <cell r="BB59">
            <v>0</v>
          </cell>
          <cell r="BC59">
            <v>0</v>
          </cell>
          <cell r="BD59">
            <v>0</v>
          </cell>
          <cell r="BE59">
            <v>0</v>
          </cell>
          <cell r="BF59">
            <v>0</v>
          </cell>
          <cell r="BG59">
            <v>0</v>
          </cell>
          <cell r="BH59">
            <v>0</v>
          </cell>
          <cell r="BI59">
            <v>0</v>
          </cell>
          <cell r="BJ59">
            <v>0</v>
          </cell>
          <cell r="BK59">
            <v>0</v>
          </cell>
          <cell r="BL59">
            <v>0</v>
          </cell>
        </row>
        <row r="59">
          <cell r="BQ59" t="str">
            <v>上海城建数字产业集团有限公司</v>
          </cell>
        </row>
        <row r="59">
          <cell r="CA59">
            <v>0</v>
          </cell>
          <cell r="CB59">
            <v>0</v>
          </cell>
          <cell r="CC59">
            <v>0</v>
          </cell>
          <cell r="CD59">
            <v>0</v>
          </cell>
          <cell r="CE59">
            <v>0</v>
          </cell>
          <cell r="CF59">
            <v>0</v>
          </cell>
          <cell r="CG59">
            <v>0</v>
          </cell>
          <cell r="CH59">
            <v>0</v>
          </cell>
          <cell r="CI59">
            <v>0</v>
          </cell>
          <cell r="CJ59">
            <v>0</v>
          </cell>
          <cell r="CK59">
            <v>0</v>
          </cell>
          <cell r="CL59">
            <v>0</v>
          </cell>
        </row>
        <row r="59">
          <cell r="DA59">
            <v>74.25</v>
          </cell>
          <cell r="DB59">
            <v>0</v>
          </cell>
          <cell r="DC59">
            <v>0</v>
          </cell>
          <cell r="DD59">
            <v>0</v>
          </cell>
          <cell r="DE59">
            <v>0</v>
          </cell>
          <cell r="DF59">
            <v>0</v>
          </cell>
          <cell r="DG59">
            <v>0</v>
          </cell>
          <cell r="DH59">
            <v>0</v>
          </cell>
          <cell r="DI59">
            <v>0</v>
          </cell>
          <cell r="DJ59">
            <v>0</v>
          </cell>
          <cell r="DK59">
            <v>0</v>
          </cell>
          <cell r="DL59">
            <v>0</v>
          </cell>
        </row>
        <row r="60">
          <cell r="A60">
            <v>56</v>
          </cell>
          <cell r="B60" t="str">
            <v>数智管理中心</v>
          </cell>
          <cell r="C60" t="str">
            <v>C0CJSG-FW-T/W-2025078</v>
          </cell>
          <cell r="D60" t="str">
            <v>电子会计档案开发实施服务</v>
          </cell>
          <cell r="E60">
            <v>88</v>
          </cell>
          <cell r="F60">
            <v>88</v>
          </cell>
          <cell r="G60">
            <v>88</v>
          </cell>
          <cell r="H60">
            <v>24</v>
          </cell>
          <cell r="I60">
            <v>0.272727272727273</v>
          </cell>
          <cell r="J60">
            <v>0.0859921671334047</v>
          </cell>
        </row>
        <row r="60">
          <cell r="M60" t="str">
            <v>主导</v>
          </cell>
          <cell r="N60">
            <v>0</v>
          </cell>
          <cell r="O60" t="str">
            <v>侯捷</v>
          </cell>
          <cell r="P60" t="str">
            <v>在建</v>
          </cell>
        </row>
        <row r="60">
          <cell r="T60">
            <v>50.2</v>
          </cell>
          <cell r="U60">
            <v>0</v>
          </cell>
          <cell r="V60">
            <v>37.8</v>
          </cell>
        </row>
        <row r="60">
          <cell r="AA60">
            <v>0</v>
          </cell>
          <cell r="AB60">
            <v>0</v>
          </cell>
          <cell r="AC60">
            <v>0</v>
          </cell>
          <cell r="AD60">
            <v>0</v>
          </cell>
          <cell r="AE60">
            <v>37.8</v>
          </cell>
          <cell r="AF60">
            <v>0</v>
          </cell>
          <cell r="AG60">
            <v>0</v>
          </cell>
          <cell r="AH60">
            <v>0</v>
          </cell>
          <cell r="AI60">
            <v>0</v>
          </cell>
          <cell r="AJ60">
            <v>0</v>
          </cell>
          <cell r="AK60">
            <v>0</v>
          </cell>
          <cell r="AL60">
            <v>0</v>
          </cell>
        </row>
        <row r="60">
          <cell r="AW60">
            <v>50.2</v>
          </cell>
          <cell r="AX60">
            <v>0</v>
          </cell>
          <cell r="AY60">
            <v>37.8</v>
          </cell>
          <cell r="AZ60">
            <v>0</v>
          </cell>
          <cell r="BA60">
            <v>29.7</v>
          </cell>
          <cell r="BB60">
            <v>0</v>
          </cell>
          <cell r="BC60">
            <v>29.7</v>
          </cell>
          <cell r="BD60">
            <v>8.1</v>
          </cell>
          <cell r="BE60">
            <v>0</v>
          </cell>
          <cell r="BF60">
            <v>0</v>
          </cell>
          <cell r="BG60">
            <v>0</v>
          </cell>
          <cell r="BH60">
            <v>0</v>
          </cell>
          <cell r="BI60">
            <v>0</v>
          </cell>
          <cell r="BJ60">
            <v>0</v>
          </cell>
          <cell r="BK60">
            <v>0</v>
          </cell>
          <cell r="BL60">
            <v>0</v>
          </cell>
        </row>
        <row r="60">
          <cell r="BQ60" t="str">
            <v>上海建元财务管理有限公司</v>
          </cell>
        </row>
        <row r="60">
          <cell r="CA60">
            <v>0</v>
          </cell>
          <cell r="CB60">
            <v>0</v>
          </cell>
          <cell r="CC60">
            <v>0</v>
          </cell>
          <cell r="CD60">
            <v>0</v>
          </cell>
          <cell r="CE60">
            <v>0</v>
          </cell>
          <cell r="CF60">
            <v>0</v>
          </cell>
          <cell r="CG60">
            <v>0</v>
          </cell>
          <cell r="CH60">
            <v>0</v>
          </cell>
          <cell r="CI60">
            <v>0</v>
          </cell>
          <cell r="CJ60">
            <v>0</v>
          </cell>
          <cell r="CK60">
            <v>0</v>
          </cell>
          <cell r="CL60">
            <v>0</v>
          </cell>
        </row>
        <row r="60">
          <cell r="DA60">
            <v>0</v>
          </cell>
          <cell r="DB60">
            <v>0</v>
          </cell>
          <cell r="DC60">
            <v>0</v>
          </cell>
          <cell r="DD60">
            <v>0</v>
          </cell>
          <cell r="DE60">
            <v>0</v>
          </cell>
          <cell r="DF60">
            <v>0</v>
          </cell>
          <cell r="DG60">
            <v>0</v>
          </cell>
          <cell r="DH60">
            <v>0</v>
          </cell>
          <cell r="DI60">
            <v>0</v>
          </cell>
          <cell r="DJ60">
            <v>0</v>
          </cell>
          <cell r="DK60">
            <v>0</v>
          </cell>
          <cell r="DL60">
            <v>0</v>
          </cell>
        </row>
        <row r="61">
          <cell r="A61">
            <v>57</v>
          </cell>
          <cell r="B61" t="str">
            <v>数智管理中心</v>
          </cell>
          <cell r="C61" t="str">
            <v>C0CJSG-FW-T-2025079</v>
          </cell>
          <cell r="D61" t="str">
            <v>隧道股份电子税务系统开发实施</v>
          </cell>
          <cell r="E61">
            <v>49.5</v>
          </cell>
          <cell r="F61">
            <v>49.5</v>
          </cell>
          <cell r="G61">
            <v>49.5</v>
          </cell>
          <cell r="H61">
            <v>4.5</v>
          </cell>
          <cell r="I61">
            <v>0.0909090909090909</v>
          </cell>
          <cell r="J61">
            <v>0.06</v>
          </cell>
        </row>
        <row r="61">
          <cell r="M61" t="str">
            <v>主导</v>
          </cell>
          <cell r="N61">
            <v>0</v>
          </cell>
          <cell r="O61" t="str">
            <v>侯捷</v>
          </cell>
          <cell r="P61" t="str">
            <v>在建</v>
          </cell>
        </row>
        <row r="61">
          <cell r="T61">
            <v>39.6</v>
          </cell>
          <cell r="U61">
            <v>0</v>
          </cell>
          <cell r="V61">
            <v>9.9</v>
          </cell>
        </row>
        <row r="61">
          <cell r="AA61">
            <v>0</v>
          </cell>
          <cell r="AB61">
            <v>0</v>
          </cell>
          <cell r="AC61">
            <v>0</v>
          </cell>
          <cell r="AD61">
            <v>0</v>
          </cell>
          <cell r="AE61">
            <v>0</v>
          </cell>
          <cell r="AF61">
            <v>9.9</v>
          </cell>
          <cell r="AG61">
            <v>0</v>
          </cell>
          <cell r="AH61">
            <v>0</v>
          </cell>
          <cell r="AI61">
            <v>0</v>
          </cell>
          <cell r="AJ61">
            <v>0</v>
          </cell>
          <cell r="AK61">
            <v>0</v>
          </cell>
          <cell r="AL61">
            <v>0</v>
          </cell>
        </row>
        <row r="61">
          <cell r="AW61">
            <v>39.6</v>
          </cell>
          <cell r="AX61">
            <v>0</v>
          </cell>
          <cell r="AY61">
            <v>9.9</v>
          </cell>
          <cell r="AZ61">
            <v>0</v>
          </cell>
          <cell r="BA61">
            <v>9.9</v>
          </cell>
          <cell r="BB61">
            <v>0</v>
          </cell>
          <cell r="BC61">
            <v>0</v>
          </cell>
          <cell r="BD61">
            <v>0</v>
          </cell>
          <cell r="BE61">
            <v>0</v>
          </cell>
          <cell r="BF61">
            <v>9.9</v>
          </cell>
          <cell r="BG61">
            <v>0</v>
          </cell>
          <cell r="BH61">
            <v>0</v>
          </cell>
          <cell r="BI61">
            <v>0</v>
          </cell>
          <cell r="BJ61">
            <v>0</v>
          </cell>
          <cell r="BK61">
            <v>0</v>
          </cell>
          <cell r="BL61">
            <v>0</v>
          </cell>
        </row>
        <row r="61">
          <cell r="BQ61" t="str">
            <v>上海建元财务管理有限公司</v>
          </cell>
        </row>
        <row r="61">
          <cell r="CA61">
            <v>0</v>
          </cell>
          <cell r="CB61">
            <v>0</v>
          </cell>
          <cell r="CC61">
            <v>0</v>
          </cell>
          <cell r="CD61">
            <v>0</v>
          </cell>
          <cell r="CE61">
            <v>0</v>
          </cell>
          <cell r="CF61">
            <v>0</v>
          </cell>
          <cell r="CG61">
            <v>0</v>
          </cell>
          <cell r="CH61">
            <v>0</v>
          </cell>
          <cell r="CI61">
            <v>0</v>
          </cell>
          <cell r="CJ61">
            <v>0</v>
          </cell>
          <cell r="CK61">
            <v>0</v>
          </cell>
          <cell r="CL61">
            <v>0</v>
          </cell>
        </row>
        <row r="61">
          <cell r="DA61">
            <v>0</v>
          </cell>
          <cell r="DB61">
            <v>0</v>
          </cell>
          <cell r="DC61">
            <v>0</v>
          </cell>
          <cell r="DD61">
            <v>0</v>
          </cell>
          <cell r="DE61">
            <v>0</v>
          </cell>
          <cell r="DF61">
            <v>0</v>
          </cell>
          <cell r="DG61">
            <v>0</v>
          </cell>
          <cell r="DH61">
            <v>0</v>
          </cell>
          <cell r="DI61">
            <v>0</v>
          </cell>
          <cell r="DJ61">
            <v>0</v>
          </cell>
          <cell r="DK61">
            <v>0</v>
          </cell>
          <cell r="DL61">
            <v>0</v>
          </cell>
        </row>
        <row r="62">
          <cell r="A62">
            <v>58</v>
          </cell>
          <cell r="B62" t="str">
            <v>数智管理中心</v>
          </cell>
          <cell r="C62" t="str">
            <v>C0CJSG-FW-T-2025113</v>
          </cell>
          <cell r="D62" t="str">
            <v>2025年智能工具知识服务合同</v>
          </cell>
          <cell r="E62">
            <v>1.5</v>
          </cell>
          <cell r="F62">
            <v>1.5</v>
          </cell>
          <cell r="G62">
            <v>1.5</v>
          </cell>
          <cell r="H62">
            <v>0.3</v>
          </cell>
          <cell r="I62">
            <v>0.2</v>
          </cell>
          <cell r="J62">
            <v>0.06</v>
          </cell>
        </row>
        <row r="62">
          <cell r="M62" t="str">
            <v>主导</v>
          </cell>
          <cell r="N62">
            <v>0</v>
          </cell>
          <cell r="O62" t="str">
            <v>涂勋</v>
          </cell>
          <cell r="P62" t="str">
            <v>在建</v>
          </cell>
        </row>
        <row r="62">
          <cell r="T62">
            <v>0</v>
          </cell>
          <cell r="U62">
            <v>0</v>
          </cell>
          <cell r="V62">
            <v>1.5</v>
          </cell>
        </row>
        <row r="62">
          <cell r="AA62">
            <v>1.5</v>
          </cell>
          <cell r="AB62">
            <v>1.5</v>
          </cell>
          <cell r="AC62">
            <v>1.5</v>
          </cell>
          <cell r="AD62">
            <v>0</v>
          </cell>
          <cell r="AE62">
            <v>0</v>
          </cell>
          <cell r="AF62">
            <v>0</v>
          </cell>
          <cell r="AG62">
            <v>0</v>
          </cell>
          <cell r="AH62">
            <v>0</v>
          </cell>
          <cell r="AI62">
            <v>0</v>
          </cell>
          <cell r="AJ62">
            <v>0</v>
          </cell>
          <cell r="AK62">
            <v>0</v>
          </cell>
          <cell r="AL62">
            <v>0</v>
          </cell>
        </row>
        <row r="62">
          <cell r="AW62">
            <v>0</v>
          </cell>
          <cell r="AX62">
            <v>1.5</v>
          </cell>
          <cell r="AY62">
            <v>0</v>
          </cell>
          <cell r="AZ62">
            <v>-1.5</v>
          </cell>
          <cell r="BA62">
            <v>1.5</v>
          </cell>
          <cell r="BB62">
            <v>0</v>
          </cell>
          <cell r="BC62">
            <v>0</v>
          </cell>
          <cell r="BD62">
            <v>0</v>
          </cell>
          <cell r="BE62">
            <v>0</v>
          </cell>
          <cell r="BF62">
            <v>0</v>
          </cell>
          <cell r="BG62">
            <v>0</v>
          </cell>
          <cell r="BH62">
            <v>0</v>
          </cell>
          <cell r="BI62">
            <v>0</v>
          </cell>
          <cell r="BJ62">
            <v>0</v>
          </cell>
          <cell r="BK62">
            <v>0</v>
          </cell>
          <cell r="BL62">
            <v>0</v>
          </cell>
        </row>
        <row r="62">
          <cell r="BQ62" t="str">
            <v>上海城建城市运营（集团）有限公司</v>
          </cell>
        </row>
        <row r="62">
          <cell r="CA62">
            <v>0</v>
          </cell>
          <cell r="CB62">
            <v>0</v>
          </cell>
          <cell r="CC62">
            <v>0</v>
          </cell>
          <cell r="CD62">
            <v>0</v>
          </cell>
          <cell r="CE62">
            <v>0</v>
          </cell>
          <cell r="CF62">
            <v>0</v>
          </cell>
          <cell r="CG62">
            <v>0</v>
          </cell>
          <cell r="CH62">
            <v>0</v>
          </cell>
          <cell r="CI62">
            <v>0</v>
          </cell>
          <cell r="CJ62">
            <v>0</v>
          </cell>
          <cell r="CK62">
            <v>0</v>
          </cell>
          <cell r="CL62">
            <v>0</v>
          </cell>
        </row>
        <row r="62">
          <cell r="DA62">
            <v>1.5</v>
          </cell>
          <cell r="DB62">
            <v>0</v>
          </cell>
          <cell r="DC62">
            <v>0</v>
          </cell>
          <cell r="DD62">
            <v>0</v>
          </cell>
          <cell r="DE62">
            <v>0</v>
          </cell>
          <cell r="DF62">
            <v>0</v>
          </cell>
          <cell r="DG62">
            <v>0</v>
          </cell>
          <cell r="DH62">
            <v>0</v>
          </cell>
          <cell r="DI62">
            <v>0</v>
          </cell>
          <cell r="DJ62">
            <v>0</v>
          </cell>
          <cell r="DK62">
            <v>0</v>
          </cell>
          <cell r="DL62">
            <v>0</v>
          </cell>
        </row>
        <row r="63">
          <cell r="A63">
            <v>59</v>
          </cell>
          <cell r="B63" t="str">
            <v>数智管理中心</v>
          </cell>
          <cell r="C63" t="str">
            <v>C0CJSG-FW-T-2025073</v>
          </cell>
          <cell r="D63" t="str">
            <v>上海城建供应链金融综合服务平台监管报表开发</v>
          </cell>
          <cell r="E63">
            <v>44</v>
          </cell>
          <cell r="F63">
            <v>44</v>
          </cell>
          <cell r="G63">
            <v>44</v>
          </cell>
          <cell r="H63">
            <v>4</v>
          </cell>
          <cell r="I63">
            <v>0.0909090909090909</v>
          </cell>
          <cell r="J63">
            <v>0.06</v>
          </cell>
        </row>
        <row r="63">
          <cell r="M63" t="str">
            <v>主导</v>
          </cell>
          <cell r="N63">
            <v>0</v>
          </cell>
          <cell r="O63" t="str">
            <v>侯捷</v>
          </cell>
          <cell r="P63" t="str">
            <v>在建</v>
          </cell>
        </row>
        <row r="63">
          <cell r="T63">
            <v>35.2</v>
          </cell>
          <cell r="U63">
            <v>0</v>
          </cell>
          <cell r="V63">
            <v>8.8</v>
          </cell>
        </row>
        <row r="63">
          <cell r="AA63">
            <v>0</v>
          </cell>
          <cell r="AB63">
            <v>0</v>
          </cell>
          <cell r="AC63">
            <v>0</v>
          </cell>
          <cell r="AD63">
            <v>0</v>
          </cell>
          <cell r="AE63">
            <v>0</v>
          </cell>
          <cell r="AF63">
            <v>8.8</v>
          </cell>
          <cell r="AG63">
            <v>0</v>
          </cell>
          <cell r="AH63">
            <v>0</v>
          </cell>
          <cell r="AI63">
            <v>0</v>
          </cell>
          <cell r="AJ63">
            <v>0</v>
          </cell>
          <cell r="AK63">
            <v>0</v>
          </cell>
          <cell r="AL63">
            <v>0</v>
          </cell>
        </row>
        <row r="63">
          <cell r="AW63">
            <v>35.2</v>
          </cell>
          <cell r="AX63">
            <v>0</v>
          </cell>
          <cell r="AY63">
            <v>8.8</v>
          </cell>
          <cell r="AZ63">
            <v>0</v>
          </cell>
          <cell r="BA63">
            <v>8.8</v>
          </cell>
          <cell r="BB63">
            <v>0</v>
          </cell>
          <cell r="BC63">
            <v>0</v>
          </cell>
          <cell r="BD63">
            <v>0</v>
          </cell>
          <cell r="BE63">
            <v>0</v>
          </cell>
          <cell r="BF63">
            <v>8.8</v>
          </cell>
          <cell r="BG63">
            <v>0</v>
          </cell>
          <cell r="BH63">
            <v>0</v>
          </cell>
          <cell r="BI63">
            <v>0</v>
          </cell>
          <cell r="BJ63">
            <v>0</v>
          </cell>
          <cell r="BK63">
            <v>0</v>
          </cell>
          <cell r="BL63">
            <v>0</v>
          </cell>
        </row>
        <row r="63">
          <cell r="BQ63" t="str">
            <v>上海建元财务管理有限公司</v>
          </cell>
        </row>
        <row r="63">
          <cell r="CA63">
            <v>0</v>
          </cell>
          <cell r="CB63">
            <v>0</v>
          </cell>
          <cell r="CC63">
            <v>0</v>
          </cell>
          <cell r="CD63">
            <v>0</v>
          </cell>
          <cell r="CE63">
            <v>0</v>
          </cell>
          <cell r="CF63">
            <v>0</v>
          </cell>
          <cell r="CG63">
            <v>0</v>
          </cell>
          <cell r="CH63">
            <v>0</v>
          </cell>
          <cell r="CI63">
            <v>0</v>
          </cell>
          <cell r="CJ63">
            <v>0</v>
          </cell>
          <cell r="CK63">
            <v>0</v>
          </cell>
          <cell r="CL63">
            <v>0</v>
          </cell>
        </row>
        <row r="63">
          <cell r="DA63">
            <v>0</v>
          </cell>
          <cell r="DB63">
            <v>0</v>
          </cell>
          <cell r="DC63">
            <v>0</v>
          </cell>
          <cell r="DD63">
            <v>0</v>
          </cell>
          <cell r="DE63">
            <v>0</v>
          </cell>
          <cell r="DF63">
            <v>0</v>
          </cell>
          <cell r="DG63">
            <v>0</v>
          </cell>
          <cell r="DH63">
            <v>0</v>
          </cell>
          <cell r="DI63">
            <v>0</v>
          </cell>
          <cell r="DJ63">
            <v>0</v>
          </cell>
          <cell r="DK63">
            <v>0</v>
          </cell>
          <cell r="DL63">
            <v>0</v>
          </cell>
        </row>
        <row r="64">
          <cell r="A64">
            <v>60</v>
          </cell>
          <cell r="B64" t="str">
            <v>数智管理中心</v>
          </cell>
          <cell r="C64" t="str">
            <v>C0CJSG-FW-T-2025112</v>
          </cell>
          <cell r="D64" t="str">
            <v>2025年建元财务综合管理信息系统实施服务</v>
          </cell>
          <cell r="E64">
            <v>20</v>
          </cell>
          <cell r="F64">
            <v>20</v>
          </cell>
          <cell r="G64">
            <v>20</v>
          </cell>
          <cell r="H64">
            <v>5</v>
          </cell>
          <cell r="I64">
            <v>0.25</v>
          </cell>
          <cell r="J64">
            <v>0.06</v>
          </cell>
        </row>
        <row r="64">
          <cell r="M64" t="str">
            <v>主导</v>
          </cell>
          <cell r="N64">
            <v>0</v>
          </cell>
          <cell r="O64" t="str">
            <v>李柏林</v>
          </cell>
          <cell r="P64" t="str">
            <v>25已完结</v>
          </cell>
        </row>
        <row r="64">
          <cell r="T64">
            <v>20</v>
          </cell>
          <cell r="U64">
            <v>0</v>
          </cell>
          <cell r="V64">
            <v>0</v>
          </cell>
        </row>
        <row r="64">
          <cell r="AA64">
            <v>0</v>
          </cell>
          <cell r="AB64">
            <v>0</v>
          </cell>
          <cell r="AC64">
            <v>0</v>
          </cell>
          <cell r="AD64">
            <v>0</v>
          </cell>
          <cell r="AE64">
            <v>0</v>
          </cell>
          <cell r="AF64">
            <v>0</v>
          </cell>
          <cell r="AG64">
            <v>0</v>
          </cell>
          <cell r="AH64">
            <v>0</v>
          </cell>
          <cell r="AI64">
            <v>0</v>
          </cell>
          <cell r="AJ64">
            <v>0</v>
          </cell>
          <cell r="AK64">
            <v>0</v>
          </cell>
          <cell r="AL64">
            <v>0</v>
          </cell>
        </row>
        <row r="64">
          <cell r="AW64">
            <v>0</v>
          </cell>
          <cell r="AX64">
            <v>20</v>
          </cell>
          <cell r="AY64">
            <v>0</v>
          </cell>
          <cell r="AZ64">
            <v>0</v>
          </cell>
          <cell r="BA64">
            <v>18</v>
          </cell>
          <cell r="BB64">
            <v>20</v>
          </cell>
          <cell r="BC64">
            <v>0</v>
          </cell>
          <cell r="BD64">
            <v>0</v>
          </cell>
          <cell r="BE64">
            <v>0</v>
          </cell>
          <cell r="BF64">
            <v>0</v>
          </cell>
          <cell r="BG64">
            <v>0</v>
          </cell>
          <cell r="BH64">
            <v>0</v>
          </cell>
          <cell r="BI64">
            <v>0</v>
          </cell>
          <cell r="BJ64">
            <v>0</v>
          </cell>
          <cell r="BK64">
            <v>0</v>
          </cell>
          <cell r="BL64">
            <v>0</v>
          </cell>
        </row>
        <row r="64">
          <cell r="BQ64" t="str">
            <v>上海建元财务管理有限公司</v>
          </cell>
        </row>
        <row r="64">
          <cell r="CA64">
            <v>0</v>
          </cell>
          <cell r="CB64">
            <v>0</v>
          </cell>
          <cell r="CC64">
            <v>0</v>
          </cell>
          <cell r="CD64">
            <v>0</v>
          </cell>
          <cell r="CE64">
            <v>0</v>
          </cell>
          <cell r="CF64">
            <v>0</v>
          </cell>
          <cell r="CG64">
            <v>0</v>
          </cell>
          <cell r="CH64">
            <v>0</v>
          </cell>
          <cell r="CI64">
            <v>0</v>
          </cell>
          <cell r="CJ64">
            <v>0</v>
          </cell>
          <cell r="CK64">
            <v>0</v>
          </cell>
          <cell r="CL64">
            <v>0</v>
          </cell>
        </row>
        <row r="64">
          <cell r="DA64">
            <v>0</v>
          </cell>
          <cell r="DB64">
            <v>20</v>
          </cell>
          <cell r="DC64">
            <v>0</v>
          </cell>
          <cell r="DD64">
            <v>0</v>
          </cell>
          <cell r="DE64">
            <v>0</v>
          </cell>
          <cell r="DF64">
            <v>0</v>
          </cell>
          <cell r="DG64">
            <v>0</v>
          </cell>
          <cell r="DH64">
            <v>0</v>
          </cell>
          <cell r="DI64">
            <v>0</v>
          </cell>
          <cell r="DJ64">
            <v>0</v>
          </cell>
          <cell r="DK64">
            <v>0</v>
          </cell>
          <cell r="DL64">
            <v>0</v>
          </cell>
        </row>
        <row r="65">
          <cell r="A65">
            <v>61</v>
          </cell>
          <cell r="B65" t="str">
            <v>数智管理中心</v>
          </cell>
          <cell r="C65" t="str">
            <v>C0CJSG-FW-T-2025116</v>
          </cell>
          <cell r="D65" t="str">
            <v>2025年隧道股份数据中台实施项目</v>
          </cell>
          <cell r="E65">
            <v>100</v>
          </cell>
          <cell r="F65">
            <v>100</v>
          </cell>
          <cell r="G65">
            <v>100</v>
          </cell>
          <cell r="H65">
            <v>74</v>
          </cell>
          <cell r="I65">
            <v>0.74</v>
          </cell>
          <cell r="J65">
            <v>0.06</v>
          </cell>
        </row>
        <row r="65">
          <cell r="M65" t="str">
            <v>主导</v>
          </cell>
          <cell r="N65">
            <v>0</v>
          </cell>
          <cell r="O65" t="str">
            <v>刘桐</v>
          </cell>
          <cell r="P65" t="str">
            <v>在建</v>
          </cell>
        </row>
        <row r="65">
          <cell r="T65">
            <v>70</v>
          </cell>
          <cell r="U65">
            <v>30</v>
          </cell>
          <cell r="V65">
            <v>0</v>
          </cell>
        </row>
        <row r="65">
          <cell r="AA65">
            <v>0</v>
          </cell>
          <cell r="AB65">
            <v>0</v>
          </cell>
          <cell r="AC65">
            <v>30</v>
          </cell>
          <cell r="AD65">
            <v>0</v>
          </cell>
          <cell r="AE65">
            <v>0</v>
          </cell>
          <cell r="AF65">
            <v>0</v>
          </cell>
          <cell r="AG65">
            <v>0</v>
          </cell>
          <cell r="AH65">
            <v>0</v>
          </cell>
          <cell r="AI65">
            <v>0</v>
          </cell>
          <cell r="AJ65">
            <v>0</v>
          </cell>
          <cell r="AK65">
            <v>0</v>
          </cell>
          <cell r="AL65">
            <v>0</v>
          </cell>
        </row>
        <row r="65">
          <cell r="AW65">
            <v>70</v>
          </cell>
          <cell r="AX65">
            <v>0</v>
          </cell>
          <cell r="AY65">
            <v>30</v>
          </cell>
          <cell r="AZ65">
            <v>30</v>
          </cell>
          <cell r="BA65">
            <v>0</v>
          </cell>
          <cell r="BB65">
            <v>0</v>
          </cell>
          <cell r="BC65">
            <v>0</v>
          </cell>
          <cell r="BD65">
            <v>30</v>
          </cell>
          <cell r="BE65">
            <v>0</v>
          </cell>
          <cell r="BF65">
            <v>0</v>
          </cell>
          <cell r="BG65">
            <v>0</v>
          </cell>
          <cell r="BH65">
            <v>0</v>
          </cell>
          <cell r="BI65">
            <v>0</v>
          </cell>
          <cell r="BJ65">
            <v>0</v>
          </cell>
          <cell r="BK65">
            <v>0</v>
          </cell>
          <cell r="BL65">
            <v>0</v>
          </cell>
        </row>
        <row r="65">
          <cell r="BQ65" t="str">
            <v>上海隧道工程股份有限公司</v>
          </cell>
        </row>
        <row r="65">
          <cell r="CA65">
            <v>0</v>
          </cell>
          <cell r="CB65">
            <v>0</v>
          </cell>
          <cell r="CC65">
            <v>30</v>
          </cell>
          <cell r="CD65">
            <v>0</v>
          </cell>
          <cell r="CE65">
            <v>0</v>
          </cell>
          <cell r="CF65">
            <v>0</v>
          </cell>
          <cell r="CG65">
            <v>0</v>
          </cell>
          <cell r="CH65">
            <v>0</v>
          </cell>
          <cell r="CI65">
            <v>0</v>
          </cell>
          <cell r="CJ65">
            <v>0</v>
          </cell>
          <cell r="CK65">
            <v>0</v>
          </cell>
          <cell r="CL65">
            <v>0</v>
          </cell>
        </row>
        <row r="65">
          <cell r="DA65">
            <v>0</v>
          </cell>
          <cell r="DB65">
            <v>0</v>
          </cell>
          <cell r="DC65">
            <v>0</v>
          </cell>
          <cell r="DD65">
            <v>0</v>
          </cell>
          <cell r="DE65">
            <v>0</v>
          </cell>
          <cell r="DF65">
            <v>0</v>
          </cell>
          <cell r="DG65">
            <v>0</v>
          </cell>
          <cell r="DH65">
            <v>0</v>
          </cell>
          <cell r="DI65">
            <v>0</v>
          </cell>
          <cell r="DJ65">
            <v>0</v>
          </cell>
          <cell r="DK65">
            <v>0</v>
          </cell>
          <cell r="DL65">
            <v>0</v>
          </cell>
        </row>
        <row r="66">
          <cell r="A66">
            <v>62</v>
          </cell>
          <cell r="B66" t="str">
            <v>数智管理中心</v>
          </cell>
          <cell r="C66" t="str">
            <v>C0CJSG-FW-T-2025124</v>
          </cell>
          <cell r="D66" t="str">
            <v>2026年隧道股份数据挖掘FineBI软件订阅及账号采购</v>
          </cell>
          <cell r="E66">
            <v>27</v>
          </cell>
          <cell r="F66">
            <v>27</v>
          </cell>
          <cell r="G66">
            <v>27</v>
          </cell>
          <cell r="H66">
            <v>2.4</v>
          </cell>
          <cell r="I66">
            <v>0.0888888888888889</v>
          </cell>
          <cell r="J66">
            <v>0.06</v>
          </cell>
        </row>
        <row r="66">
          <cell r="M66" t="str">
            <v>主导</v>
          </cell>
          <cell r="N66">
            <v>0</v>
          </cell>
          <cell r="O66" t="str">
            <v>张健</v>
          </cell>
          <cell r="P66" t="str">
            <v>26已完结</v>
          </cell>
        </row>
        <row r="66">
          <cell r="T66">
            <v>0</v>
          </cell>
          <cell r="U66">
            <v>27</v>
          </cell>
          <cell r="V66">
            <v>0</v>
          </cell>
        </row>
        <row r="66">
          <cell r="AA66">
            <v>27</v>
          </cell>
          <cell r="AB66">
            <v>0</v>
          </cell>
          <cell r="AC66">
            <v>0</v>
          </cell>
          <cell r="AD66">
            <v>0</v>
          </cell>
          <cell r="AE66">
            <v>0</v>
          </cell>
          <cell r="AF66">
            <v>0</v>
          </cell>
          <cell r="AG66">
            <v>0</v>
          </cell>
          <cell r="AH66">
            <v>0</v>
          </cell>
          <cell r="AI66">
            <v>0</v>
          </cell>
          <cell r="AJ66">
            <v>0</v>
          </cell>
          <cell r="AK66">
            <v>0</v>
          </cell>
          <cell r="AL66">
            <v>0</v>
          </cell>
        </row>
        <row r="66">
          <cell r="AW66">
            <v>27</v>
          </cell>
          <cell r="AX66">
            <v>0</v>
          </cell>
          <cell r="AY66">
            <v>0</v>
          </cell>
          <cell r="AZ66">
            <v>0</v>
          </cell>
          <cell r="BA66">
            <v>0</v>
          </cell>
          <cell r="BB66">
            <v>0</v>
          </cell>
          <cell r="BC66">
            <v>0</v>
          </cell>
          <cell r="BD66">
            <v>0</v>
          </cell>
          <cell r="BE66">
            <v>0</v>
          </cell>
          <cell r="BF66">
            <v>0</v>
          </cell>
          <cell r="BG66">
            <v>0</v>
          </cell>
          <cell r="BH66">
            <v>0</v>
          </cell>
          <cell r="BI66">
            <v>0</v>
          </cell>
          <cell r="BJ66">
            <v>0</v>
          </cell>
          <cell r="BK66">
            <v>0</v>
          </cell>
          <cell r="BL66">
            <v>0</v>
          </cell>
        </row>
        <row r="66">
          <cell r="BQ66" t="str">
            <v>上海隧道工程股份有限公司</v>
          </cell>
        </row>
        <row r="66">
          <cell r="CA66">
            <v>27</v>
          </cell>
          <cell r="CB66">
            <v>0</v>
          </cell>
          <cell r="CC66">
            <v>0</v>
          </cell>
          <cell r="CD66">
            <v>0</v>
          </cell>
          <cell r="CE66">
            <v>0</v>
          </cell>
          <cell r="CF66">
            <v>0</v>
          </cell>
          <cell r="CG66">
            <v>0</v>
          </cell>
          <cell r="CH66">
            <v>0</v>
          </cell>
          <cell r="CI66">
            <v>0</v>
          </cell>
          <cell r="CJ66">
            <v>0</v>
          </cell>
          <cell r="CK66">
            <v>0</v>
          </cell>
          <cell r="CL66">
            <v>0</v>
          </cell>
        </row>
        <row r="66">
          <cell r="DA66">
            <v>0</v>
          </cell>
          <cell r="DB66">
            <v>0</v>
          </cell>
          <cell r="DC66">
            <v>0</v>
          </cell>
          <cell r="DD66">
            <v>0</v>
          </cell>
          <cell r="DE66">
            <v>0</v>
          </cell>
          <cell r="DF66">
            <v>0</v>
          </cell>
          <cell r="DG66">
            <v>0</v>
          </cell>
          <cell r="DH66">
            <v>0</v>
          </cell>
          <cell r="DI66">
            <v>0</v>
          </cell>
          <cell r="DJ66">
            <v>0</v>
          </cell>
          <cell r="DK66">
            <v>0</v>
          </cell>
          <cell r="DL66">
            <v>0</v>
          </cell>
        </row>
        <row r="67">
          <cell r="A67">
            <v>63</v>
          </cell>
          <cell r="B67" t="str">
            <v>数智管理中心</v>
          </cell>
          <cell r="C67" t="str">
            <v>C0CJSG-FW-T-2025143</v>
          </cell>
          <cell r="D67" t="str">
            <v>资金结算业务中RPA-OCR技术的财务数字员工体系构建和应用研究</v>
          </cell>
          <cell r="E67">
            <v>30</v>
          </cell>
          <cell r="F67">
            <v>30</v>
          </cell>
          <cell r="G67">
            <v>30</v>
          </cell>
          <cell r="H67">
            <v>30</v>
          </cell>
          <cell r="I67">
            <v>1</v>
          </cell>
          <cell r="J67">
            <v>0.06</v>
          </cell>
        </row>
        <row r="67">
          <cell r="M67" t="str">
            <v>主导</v>
          </cell>
          <cell r="N67">
            <v>0</v>
          </cell>
          <cell r="O67" t="str">
            <v>侯捷</v>
          </cell>
          <cell r="P67" t="str">
            <v>26新签</v>
          </cell>
        </row>
        <row r="67">
          <cell r="T67">
            <v>0</v>
          </cell>
          <cell r="U67">
            <v>0</v>
          </cell>
          <cell r="V67">
            <v>30</v>
          </cell>
        </row>
        <row r="67">
          <cell r="AA67">
            <v>18</v>
          </cell>
          <cell r="AB67">
            <v>0</v>
          </cell>
          <cell r="AC67">
            <v>18</v>
          </cell>
          <cell r="AD67">
            <v>0</v>
          </cell>
          <cell r="AE67">
            <v>0</v>
          </cell>
          <cell r="AF67">
            <v>12</v>
          </cell>
          <cell r="AG67">
            <v>0</v>
          </cell>
          <cell r="AH67">
            <v>0</v>
          </cell>
          <cell r="AI67">
            <v>0</v>
          </cell>
          <cell r="AJ67">
            <v>0</v>
          </cell>
          <cell r="AK67">
            <v>0</v>
          </cell>
          <cell r="AL67">
            <v>0</v>
          </cell>
        </row>
        <row r="67">
          <cell r="AW67">
            <v>0</v>
          </cell>
          <cell r="AX67">
            <v>0</v>
          </cell>
          <cell r="AY67">
            <v>30</v>
          </cell>
          <cell r="AZ67">
            <v>0</v>
          </cell>
          <cell r="BA67">
            <v>18</v>
          </cell>
          <cell r="BB67">
            <v>18</v>
          </cell>
          <cell r="BC67">
            <v>18</v>
          </cell>
          <cell r="BD67">
            <v>0</v>
          </cell>
          <cell r="BE67">
            <v>0</v>
          </cell>
          <cell r="BF67">
            <v>12</v>
          </cell>
          <cell r="BG67">
            <v>0</v>
          </cell>
          <cell r="BH67">
            <v>0</v>
          </cell>
          <cell r="BI67">
            <v>0</v>
          </cell>
          <cell r="BJ67">
            <v>0</v>
          </cell>
          <cell r="BK67">
            <v>0</v>
          </cell>
          <cell r="BL67">
            <v>0</v>
          </cell>
        </row>
        <row r="67">
          <cell r="BQ67" t="str">
            <v>上海建元财务管理有限公司</v>
          </cell>
        </row>
        <row r="67">
          <cell r="CA67">
            <v>0</v>
          </cell>
          <cell r="CB67">
            <v>0</v>
          </cell>
          <cell r="CC67">
            <v>0</v>
          </cell>
          <cell r="CD67">
            <v>0</v>
          </cell>
          <cell r="CE67">
            <v>0</v>
          </cell>
          <cell r="CF67">
            <v>0</v>
          </cell>
          <cell r="CG67">
            <v>0</v>
          </cell>
          <cell r="CH67">
            <v>0</v>
          </cell>
          <cell r="CI67">
            <v>0</v>
          </cell>
          <cell r="CJ67">
            <v>0</v>
          </cell>
          <cell r="CK67">
            <v>0</v>
          </cell>
          <cell r="CL67">
            <v>0</v>
          </cell>
        </row>
        <row r="67">
          <cell r="DA67">
            <v>0</v>
          </cell>
          <cell r="DB67">
            <v>0</v>
          </cell>
          <cell r="DC67">
            <v>0</v>
          </cell>
          <cell r="DD67">
            <v>0</v>
          </cell>
          <cell r="DE67">
            <v>0</v>
          </cell>
          <cell r="DF67">
            <v>0</v>
          </cell>
          <cell r="DG67">
            <v>0</v>
          </cell>
          <cell r="DH67">
            <v>0</v>
          </cell>
          <cell r="DI67">
            <v>0</v>
          </cell>
          <cell r="DJ67">
            <v>0</v>
          </cell>
          <cell r="DK67">
            <v>0</v>
          </cell>
          <cell r="DL67">
            <v>0</v>
          </cell>
        </row>
        <row r="68">
          <cell r="A68">
            <v>64</v>
          </cell>
          <cell r="B68" t="str">
            <v>数智管理中心</v>
          </cell>
          <cell r="C68" t="str">
            <v>C0CJSG-FW-T-2026002</v>
          </cell>
          <cell r="D68" t="str">
            <v>2026年供应链金融平台安全等保测评服务</v>
          </cell>
          <cell r="E68">
            <v>16</v>
          </cell>
          <cell r="F68">
            <v>16</v>
          </cell>
          <cell r="G68">
            <v>16</v>
          </cell>
          <cell r="H68">
            <v>8</v>
          </cell>
          <cell r="I68">
            <v>0.5</v>
          </cell>
          <cell r="J68">
            <v>0.06</v>
          </cell>
        </row>
        <row r="68">
          <cell r="M68" t="str">
            <v>主导</v>
          </cell>
          <cell r="N68">
            <v>0</v>
          </cell>
          <cell r="O68" t="str">
            <v>邓惠洁</v>
          </cell>
          <cell r="P68" t="str">
            <v>26新签</v>
          </cell>
        </row>
        <row r="68">
          <cell r="T68">
            <v>0</v>
          </cell>
          <cell r="U68">
            <v>0</v>
          </cell>
          <cell r="V68">
            <v>16</v>
          </cell>
        </row>
        <row r="68">
          <cell r="AA68">
            <v>0</v>
          </cell>
          <cell r="AB68">
            <v>0</v>
          </cell>
          <cell r="AC68">
            <v>11.2</v>
          </cell>
          <cell r="AD68">
            <v>4.8</v>
          </cell>
          <cell r="AE68">
            <v>0</v>
          </cell>
          <cell r="AF68">
            <v>0</v>
          </cell>
          <cell r="AG68">
            <v>0</v>
          </cell>
          <cell r="AH68">
            <v>0</v>
          </cell>
          <cell r="AI68">
            <v>0</v>
          </cell>
          <cell r="AJ68">
            <v>0</v>
          </cell>
          <cell r="AK68">
            <v>0</v>
          </cell>
          <cell r="AL68">
            <v>0</v>
          </cell>
        </row>
        <row r="68">
          <cell r="AW68">
            <v>0</v>
          </cell>
          <cell r="AX68">
            <v>0</v>
          </cell>
          <cell r="AY68">
            <v>16</v>
          </cell>
          <cell r="AZ68">
            <v>0</v>
          </cell>
          <cell r="BA68">
            <v>0</v>
          </cell>
          <cell r="BB68">
            <v>11.2</v>
          </cell>
          <cell r="BC68">
            <v>11.2</v>
          </cell>
          <cell r="BD68">
            <v>0</v>
          </cell>
          <cell r="BE68">
            <v>4.8</v>
          </cell>
          <cell r="BF68">
            <v>0</v>
          </cell>
          <cell r="BG68">
            <v>0</v>
          </cell>
          <cell r="BH68">
            <v>0</v>
          </cell>
          <cell r="BI68">
            <v>0</v>
          </cell>
          <cell r="BJ68">
            <v>0</v>
          </cell>
          <cell r="BK68">
            <v>0</v>
          </cell>
          <cell r="BL68">
            <v>0</v>
          </cell>
        </row>
        <row r="68">
          <cell r="BQ68" t="str">
            <v>上海建元财务管理有限公司</v>
          </cell>
        </row>
        <row r="68">
          <cell r="CA68">
            <v>0</v>
          </cell>
          <cell r="CB68">
            <v>0</v>
          </cell>
          <cell r="CC68">
            <v>0</v>
          </cell>
          <cell r="CD68">
            <v>0</v>
          </cell>
          <cell r="CE68">
            <v>0</v>
          </cell>
          <cell r="CF68">
            <v>0</v>
          </cell>
          <cell r="CG68">
            <v>0</v>
          </cell>
          <cell r="CH68">
            <v>0</v>
          </cell>
          <cell r="CI68">
            <v>0</v>
          </cell>
          <cell r="CJ68">
            <v>0</v>
          </cell>
          <cell r="CK68">
            <v>0</v>
          </cell>
          <cell r="CL68">
            <v>0</v>
          </cell>
        </row>
        <row r="68">
          <cell r="DA68">
            <v>0</v>
          </cell>
          <cell r="DB68">
            <v>0</v>
          </cell>
          <cell r="DC68">
            <v>0</v>
          </cell>
          <cell r="DD68">
            <v>0</v>
          </cell>
          <cell r="DE68">
            <v>0</v>
          </cell>
          <cell r="DF68">
            <v>0</v>
          </cell>
          <cell r="DG68">
            <v>0</v>
          </cell>
          <cell r="DH68">
            <v>0</v>
          </cell>
          <cell r="DI68">
            <v>0</v>
          </cell>
          <cell r="DJ68">
            <v>0</v>
          </cell>
          <cell r="DK68">
            <v>0</v>
          </cell>
          <cell r="DL68">
            <v>0</v>
          </cell>
        </row>
        <row r="69">
          <cell r="A69">
            <v>65</v>
          </cell>
          <cell r="B69" t="str">
            <v>数智管理中心</v>
          </cell>
        </row>
        <row r="69">
          <cell r="D69">
            <v>0</v>
          </cell>
          <cell r="E69">
            <v>0</v>
          </cell>
          <cell r="F69">
            <v>0</v>
          </cell>
          <cell r="G69">
            <v>0</v>
          </cell>
          <cell r="H69">
            <v>0</v>
          </cell>
          <cell r="I69">
            <v>0</v>
          </cell>
          <cell r="J69">
            <v>0</v>
          </cell>
        </row>
        <row r="69">
          <cell r="AA69">
            <v>0</v>
          </cell>
          <cell r="AB69">
            <v>0</v>
          </cell>
          <cell r="AC69">
            <v>0</v>
          </cell>
          <cell r="AD69">
            <v>0</v>
          </cell>
          <cell r="AE69">
            <v>0</v>
          </cell>
          <cell r="AF69">
            <v>0</v>
          </cell>
          <cell r="AG69">
            <v>0</v>
          </cell>
          <cell r="AH69">
            <v>0</v>
          </cell>
          <cell r="AI69">
            <v>0</v>
          </cell>
          <cell r="AJ69">
            <v>0</v>
          </cell>
          <cell r="AK69">
            <v>0</v>
          </cell>
          <cell r="AL69">
            <v>0</v>
          </cell>
        </row>
        <row r="69">
          <cell r="AW69">
            <v>0</v>
          </cell>
          <cell r="AX69">
            <v>0</v>
          </cell>
          <cell r="AY69">
            <v>0</v>
          </cell>
          <cell r="AZ69">
            <v>0</v>
          </cell>
          <cell r="BA69">
            <v>0</v>
          </cell>
          <cell r="BB69">
            <v>0</v>
          </cell>
          <cell r="BC69">
            <v>0</v>
          </cell>
          <cell r="BD69">
            <v>0</v>
          </cell>
          <cell r="BE69">
            <v>0</v>
          </cell>
          <cell r="BF69">
            <v>0</v>
          </cell>
          <cell r="BG69">
            <v>0</v>
          </cell>
          <cell r="BH69">
            <v>0</v>
          </cell>
          <cell r="BI69">
            <v>0</v>
          </cell>
          <cell r="BJ69">
            <v>0</v>
          </cell>
          <cell r="BK69">
            <v>0</v>
          </cell>
          <cell r="BL69">
            <v>0</v>
          </cell>
        </row>
        <row r="69">
          <cell r="CA69">
            <v>0</v>
          </cell>
          <cell r="CB69">
            <v>0</v>
          </cell>
          <cell r="CC69">
            <v>0</v>
          </cell>
          <cell r="CD69">
            <v>0</v>
          </cell>
          <cell r="CE69">
            <v>0</v>
          </cell>
          <cell r="CF69">
            <v>0</v>
          </cell>
          <cell r="CG69">
            <v>0</v>
          </cell>
          <cell r="CH69">
            <v>0</v>
          </cell>
          <cell r="CI69">
            <v>0</v>
          </cell>
          <cell r="CJ69">
            <v>0</v>
          </cell>
          <cell r="CK69">
            <v>0</v>
          </cell>
          <cell r="CL69">
            <v>0</v>
          </cell>
        </row>
        <row r="69">
          <cell r="DA69">
            <v>0</v>
          </cell>
          <cell r="DB69">
            <v>0</v>
          </cell>
          <cell r="DC69">
            <v>0</v>
          </cell>
          <cell r="DD69">
            <v>0</v>
          </cell>
          <cell r="DE69">
            <v>0</v>
          </cell>
          <cell r="DF69">
            <v>0</v>
          </cell>
          <cell r="DG69">
            <v>0</v>
          </cell>
          <cell r="DH69">
            <v>0</v>
          </cell>
          <cell r="DI69">
            <v>0</v>
          </cell>
          <cell r="DJ69">
            <v>0</v>
          </cell>
          <cell r="DK69">
            <v>0</v>
          </cell>
          <cell r="DL69">
            <v>0</v>
          </cell>
        </row>
        <row r="70">
          <cell r="A70">
            <v>66</v>
          </cell>
          <cell r="B70" t="str">
            <v>数智管理中心</v>
          </cell>
        </row>
        <row r="70">
          <cell r="D70">
            <v>0</v>
          </cell>
          <cell r="E70">
            <v>0</v>
          </cell>
          <cell r="F70">
            <v>0</v>
          </cell>
          <cell r="G70">
            <v>0</v>
          </cell>
          <cell r="H70">
            <v>0</v>
          </cell>
          <cell r="I70">
            <v>0</v>
          </cell>
          <cell r="J70">
            <v>0</v>
          </cell>
        </row>
        <row r="70">
          <cell r="AA70">
            <v>0</v>
          </cell>
          <cell r="AB70">
            <v>0</v>
          </cell>
          <cell r="AC70">
            <v>0</v>
          </cell>
          <cell r="AD70">
            <v>0</v>
          </cell>
          <cell r="AE70">
            <v>0</v>
          </cell>
          <cell r="AF70">
            <v>0</v>
          </cell>
          <cell r="AG70">
            <v>0</v>
          </cell>
          <cell r="AH70">
            <v>0</v>
          </cell>
          <cell r="AI70">
            <v>0</v>
          </cell>
          <cell r="AJ70">
            <v>0</v>
          </cell>
          <cell r="AK70">
            <v>0</v>
          </cell>
          <cell r="AL70">
            <v>0</v>
          </cell>
        </row>
        <row r="70">
          <cell r="AW70">
            <v>0</v>
          </cell>
          <cell r="AX70">
            <v>0</v>
          </cell>
          <cell r="AY70">
            <v>0</v>
          </cell>
          <cell r="AZ70">
            <v>0</v>
          </cell>
          <cell r="BA70">
            <v>0</v>
          </cell>
          <cell r="BB70">
            <v>0</v>
          </cell>
          <cell r="BC70">
            <v>0</v>
          </cell>
          <cell r="BD70">
            <v>0</v>
          </cell>
          <cell r="BE70">
            <v>0</v>
          </cell>
          <cell r="BF70">
            <v>0</v>
          </cell>
          <cell r="BG70">
            <v>0</v>
          </cell>
          <cell r="BH70">
            <v>0</v>
          </cell>
          <cell r="BI70">
            <v>0</v>
          </cell>
          <cell r="BJ70">
            <v>0</v>
          </cell>
          <cell r="BK70">
            <v>0</v>
          </cell>
          <cell r="BL70">
            <v>0</v>
          </cell>
        </row>
        <row r="70">
          <cell r="CA70">
            <v>0</v>
          </cell>
          <cell r="CB70">
            <v>0</v>
          </cell>
          <cell r="CC70">
            <v>0</v>
          </cell>
          <cell r="CD70">
            <v>0</v>
          </cell>
          <cell r="CE70">
            <v>0</v>
          </cell>
          <cell r="CF70">
            <v>0</v>
          </cell>
          <cell r="CG70">
            <v>0</v>
          </cell>
          <cell r="CH70">
            <v>0</v>
          </cell>
          <cell r="CI70">
            <v>0</v>
          </cell>
          <cell r="CJ70">
            <v>0</v>
          </cell>
          <cell r="CK70">
            <v>0</v>
          </cell>
          <cell r="CL70">
            <v>0</v>
          </cell>
        </row>
        <row r="70">
          <cell r="DA70">
            <v>0</v>
          </cell>
          <cell r="DB70">
            <v>0</v>
          </cell>
          <cell r="DC70">
            <v>0</v>
          </cell>
          <cell r="DD70">
            <v>0</v>
          </cell>
          <cell r="DE70">
            <v>0</v>
          </cell>
          <cell r="DF70">
            <v>0</v>
          </cell>
          <cell r="DG70">
            <v>0</v>
          </cell>
          <cell r="DH70">
            <v>0</v>
          </cell>
          <cell r="DI70">
            <v>0</v>
          </cell>
          <cell r="DJ70">
            <v>0</v>
          </cell>
          <cell r="DK70">
            <v>0</v>
          </cell>
          <cell r="DL70">
            <v>0</v>
          </cell>
        </row>
        <row r="71">
          <cell r="A71">
            <v>67</v>
          </cell>
          <cell r="B71" t="str">
            <v>数智管理中心</v>
          </cell>
        </row>
        <row r="71">
          <cell r="D71">
            <v>0</v>
          </cell>
          <cell r="E71">
            <v>0</v>
          </cell>
          <cell r="F71">
            <v>0</v>
          </cell>
          <cell r="G71">
            <v>0</v>
          </cell>
          <cell r="H71">
            <v>0</v>
          </cell>
          <cell r="I71">
            <v>0</v>
          </cell>
          <cell r="J71">
            <v>0</v>
          </cell>
        </row>
        <row r="71">
          <cell r="AA71">
            <v>0</v>
          </cell>
          <cell r="AB71">
            <v>0</v>
          </cell>
          <cell r="AC71">
            <v>0</v>
          </cell>
          <cell r="AD71">
            <v>0</v>
          </cell>
          <cell r="AE71">
            <v>0</v>
          </cell>
          <cell r="AF71">
            <v>0</v>
          </cell>
          <cell r="AG71">
            <v>0</v>
          </cell>
          <cell r="AH71">
            <v>0</v>
          </cell>
          <cell r="AI71">
            <v>0</v>
          </cell>
          <cell r="AJ71">
            <v>0</v>
          </cell>
          <cell r="AK71">
            <v>0</v>
          </cell>
          <cell r="AL71">
            <v>0</v>
          </cell>
        </row>
        <row r="71">
          <cell r="AW71">
            <v>0</v>
          </cell>
          <cell r="AX71">
            <v>0</v>
          </cell>
          <cell r="AY71">
            <v>0</v>
          </cell>
          <cell r="AZ71">
            <v>0</v>
          </cell>
          <cell r="BA71">
            <v>0</v>
          </cell>
          <cell r="BB71">
            <v>0</v>
          </cell>
          <cell r="BC71">
            <v>0</v>
          </cell>
          <cell r="BD71">
            <v>0</v>
          </cell>
          <cell r="BE71">
            <v>0</v>
          </cell>
          <cell r="BF71">
            <v>0</v>
          </cell>
          <cell r="BG71">
            <v>0</v>
          </cell>
          <cell r="BH71">
            <v>0</v>
          </cell>
          <cell r="BI71">
            <v>0</v>
          </cell>
          <cell r="BJ71">
            <v>0</v>
          </cell>
          <cell r="BK71">
            <v>0</v>
          </cell>
          <cell r="BL71">
            <v>0</v>
          </cell>
        </row>
        <row r="71">
          <cell r="CA71">
            <v>0</v>
          </cell>
          <cell r="CB71">
            <v>0</v>
          </cell>
          <cell r="CC71">
            <v>0</v>
          </cell>
          <cell r="CD71">
            <v>0</v>
          </cell>
          <cell r="CE71">
            <v>0</v>
          </cell>
          <cell r="CF71">
            <v>0</v>
          </cell>
          <cell r="CG71">
            <v>0</v>
          </cell>
          <cell r="CH71">
            <v>0</v>
          </cell>
          <cell r="CI71">
            <v>0</v>
          </cell>
          <cell r="CJ71">
            <v>0</v>
          </cell>
          <cell r="CK71">
            <v>0</v>
          </cell>
          <cell r="CL71">
            <v>0</v>
          </cell>
        </row>
        <row r="71">
          <cell r="DA71">
            <v>0</v>
          </cell>
          <cell r="DB71">
            <v>0</v>
          </cell>
          <cell r="DC71">
            <v>0</v>
          </cell>
          <cell r="DD71">
            <v>0</v>
          </cell>
          <cell r="DE71">
            <v>0</v>
          </cell>
          <cell r="DF71">
            <v>0</v>
          </cell>
          <cell r="DG71">
            <v>0</v>
          </cell>
          <cell r="DH71">
            <v>0</v>
          </cell>
          <cell r="DI71">
            <v>0</v>
          </cell>
          <cell r="DJ71">
            <v>0</v>
          </cell>
          <cell r="DK71">
            <v>0</v>
          </cell>
          <cell r="DL71">
            <v>0</v>
          </cell>
        </row>
        <row r="72">
          <cell r="A72">
            <v>68</v>
          </cell>
          <cell r="B72" t="str">
            <v>数智管理中心</v>
          </cell>
        </row>
        <row r="72">
          <cell r="D72">
            <v>0</v>
          </cell>
          <cell r="E72">
            <v>0</v>
          </cell>
          <cell r="F72">
            <v>0</v>
          </cell>
          <cell r="G72">
            <v>0</v>
          </cell>
          <cell r="H72">
            <v>0</v>
          </cell>
          <cell r="I72">
            <v>0</v>
          </cell>
          <cell r="J72">
            <v>0</v>
          </cell>
        </row>
        <row r="72">
          <cell r="AA72">
            <v>0</v>
          </cell>
          <cell r="AB72">
            <v>0</v>
          </cell>
          <cell r="AC72">
            <v>0</v>
          </cell>
          <cell r="AD72">
            <v>0</v>
          </cell>
          <cell r="AE72">
            <v>0</v>
          </cell>
          <cell r="AF72">
            <v>0</v>
          </cell>
          <cell r="AG72">
            <v>0</v>
          </cell>
          <cell r="AH72">
            <v>0</v>
          </cell>
          <cell r="AI72">
            <v>0</v>
          </cell>
          <cell r="AJ72">
            <v>0</v>
          </cell>
          <cell r="AK72">
            <v>0</v>
          </cell>
          <cell r="AL72">
            <v>0</v>
          </cell>
        </row>
        <row r="72">
          <cell r="AW72">
            <v>0</v>
          </cell>
          <cell r="AX72">
            <v>0</v>
          </cell>
          <cell r="AY72">
            <v>0</v>
          </cell>
          <cell r="AZ72">
            <v>0</v>
          </cell>
          <cell r="BA72">
            <v>0</v>
          </cell>
          <cell r="BB72">
            <v>0</v>
          </cell>
          <cell r="BC72">
            <v>0</v>
          </cell>
          <cell r="BD72">
            <v>0</v>
          </cell>
          <cell r="BE72">
            <v>0</v>
          </cell>
          <cell r="BF72">
            <v>0</v>
          </cell>
          <cell r="BG72">
            <v>0</v>
          </cell>
          <cell r="BH72">
            <v>0</v>
          </cell>
          <cell r="BI72">
            <v>0</v>
          </cell>
          <cell r="BJ72">
            <v>0</v>
          </cell>
          <cell r="BK72">
            <v>0</v>
          </cell>
          <cell r="BL72">
            <v>0</v>
          </cell>
        </row>
        <row r="72">
          <cell r="CA72">
            <v>0</v>
          </cell>
          <cell r="CB72">
            <v>0</v>
          </cell>
          <cell r="CC72">
            <v>0</v>
          </cell>
          <cell r="CD72">
            <v>0</v>
          </cell>
          <cell r="CE72">
            <v>0</v>
          </cell>
          <cell r="CF72">
            <v>0</v>
          </cell>
          <cell r="CG72">
            <v>0</v>
          </cell>
          <cell r="CH72">
            <v>0</v>
          </cell>
          <cell r="CI72">
            <v>0</v>
          </cell>
          <cell r="CJ72">
            <v>0</v>
          </cell>
          <cell r="CK72">
            <v>0</v>
          </cell>
          <cell r="CL72">
            <v>0</v>
          </cell>
        </row>
        <row r="72">
          <cell r="DA72">
            <v>0</v>
          </cell>
          <cell r="DB72">
            <v>0</v>
          </cell>
          <cell r="DC72">
            <v>0</v>
          </cell>
          <cell r="DD72">
            <v>0</v>
          </cell>
          <cell r="DE72">
            <v>0</v>
          </cell>
          <cell r="DF72">
            <v>0</v>
          </cell>
          <cell r="DG72">
            <v>0</v>
          </cell>
          <cell r="DH72">
            <v>0</v>
          </cell>
          <cell r="DI72">
            <v>0</v>
          </cell>
          <cell r="DJ72">
            <v>0</v>
          </cell>
          <cell r="DK72">
            <v>0</v>
          </cell>
          <cell r="DL72">
            <v>0</v>
          </cell>
        </row>
        <row r="73">
          <cell r="A73">
            <v>69</v>
          </cell>
          <cell r="B73" t="str">
            <v>数智管理中心</v>
          </cell>
        </row>
        <row r="73">
          <cell r="D73">
            <v>0</v>
          </cell>
          <cell r="E73">
            <v>0</v>
          </cell>
          <cell r="F73">
            <v>0</v>
          </cell>
          <cell r="G73">
            <v>0</v>
          </cell>
          <cell r="H73">
            <v>0</v>
          </cell>
          <cell r="I73">
            <v>0</v>
          </cell>
          <cell r="J73">
            <v>0</v>
          </cell>
        </row>
        <row r="73">
          <cell r="AA73">
            <v>0</v>
          </cell>
          <cell r="AB73">
            <v>0</v>
          </cell>
          <cell r="AC73">
            <v>0</v>
          </cell>
          <cell r="AD73">
            <v>0</v>
          </cell>
          <cell r="AE73">
            <v>0</v>
          </cell>
          <cell r="AF73">
            <v>0</v>
          </cell>
          <cell r="AG73">
            <v>0</v>
          </cell>
          <cell r="AH73">
            <v>0</v>
          </cell>
          <cell r="AI73">
            <v>0</v>
          </cell>
          <cell r="AJ73">
            <v>0</v>
          </cell>
          <cell r="AK73">
            <v>0</v>
          </cell>
          <cell r="AL73">
            <v>0</v>
          </cell>
        </row>
        <row r="73">
          <cell r="AW73">
            <v>0</v>
          </cell>
          <cell r="AX73">
            <v>0</v>
          </cell>
          <cell r="AY73">
            <v>0</v>
          </cell>
          <cell r="AZ73">
            <v>0</v>
          </cell>
          <cell r="BA73">
            <v>0</v>
          </cell>
          <cell r="BB73">
            <v>0</v>
          </cell>
          <cell r="BC73">
            <v>0</v>
          </cell>
          <cell r="BD73">
            <v>0</v>
          </cell>
          <cell r="BE73">
            <v>0</v>
          </cell>
          <cell r="BF73">
            <v>0</v>
          </cell>
          <cell r="BG73">
            <v>0</v>
          </cell>
          <cell r="BH73">
            <v>0</v>
          </cell>
          <cell r="BI73">
            <v>0</v>
          </cell>
          <cell r="BJ73">
            <v>0</v>
          </cell>
          <cell r="BK73">
            <v>0</v>
          </cell>
          <cell r="BL73">
            <v>0</v>
          </cell>
        </row>
        <row r="73">
          <cell r="CA73">
            <v>0</v>
          </cell>
          <cell r="CB73">
            <v>0</v>
          </cell>
          <cell r="CC73">
            <v>0</v>
          </cell>
          <cell r="CD73">
            <v>0</v>
          </cell>
          <cell r="CE73">
            <v>0</v>
          </cell>
          <cell r="CF73">
            <v>0</v>
          </cell>
          <cell r="CG73">
            <v>0</v>
          </cell>
          <cell r="CH73">
            <v>0</v>
          </cell>
          <cell r="CI73">
            <v>0</v>
          </cell>
          <cell r="CJ73">
            <v>0</v>
          </cell>
          <cell r="CK73">
            <v>0</v>
          </cell>
          <cell r="CL73">
            <v>0</v>
          </cell>
        </row>
        <row r="73">
          <cell r="DA73">
            <v>0</v>
          </cell>
          <cell r="DB73">
            <v>0</v>
          </cell>
          <cell r="DC73">
            <v>0</v>
          </cell>
          <cell r="DD73">
            <v>0</v>
          </cell>
          <cell r="DE73">
            <v>0</v>
          </cell>
          <cell r="DF73">
            <v>0</v>
          </cell>
          <cell r="DG73">
            <v>0</v>
          </cell>
          <cell r="DH73">
            <v>0</v>
          </cell>
          <cell r="DI73">
            <v>0</v>
          </cell>
          <cell r="DJ73">
            <v>0</v>
          </cell>
          <cell r="DK73">
            <v>0</v>
          </cell>
          <cell r="DL73">
            <v>0</v>
          </cell>
        </row>
        <row r="74">
          <cell r="A74">
            <v>70</v>
          </cell>
          <cell r="B74" t="str">
            <v>数智管理中心</v>
          </cell>
        </row>
        <row r="74">
          <cell r="D74">
            <v>0</v>
          </cell>
          <cell r="E74">
            <v>0</v>
          </cell>
          <cell r="F74">
            <v>0</v>
          </cell>
          <cell r="G74">
            <v>0</v>
          </cell>
          <cell r="H74">
            <v>0</v>
          </cell>
          <cell r="I74">
            <v>0</v>
          </cell>
          <cell r="J74">
            <v>0</v>
          </cell>
        </row>
        <row r="74">
          <cell r="AA74">
            <v>0</v>
          </cell>
          <cell r="AB74">
            <v>0</v>
          </cell>
          <cell r="AC74">
            <v>0</v>
          </cell>
          <cell r="AD74">
            <v>0</v>
          </cell>
          <cell r="AE74">
            <v>0</v>
          </cell>
          <cell r="AF74">
            <v>0</v>
          </cell>
          <cell r="AG74">
            <v>0</v>
          </cell>
          <cell r="AH74">
            <v>0</v>
          </cell>
          <cell r="AI74">
            <v>0</v>
          </cell>
          <cell r="AJ74">
            <v>0</v>
          </cell>
          <cell r="AK74">
            <v>0</v>
          </cell>
          <cell r="AL74">
            <v>0</v>
          </cell>
        </row>
        <row r="74">
          <cell r="AW74">
            <v>0</v>
          </cell>
          <cell r="AX74">
            <v>0</v>
          </cell>
          <cell r="AY74">
            <v>0</v>
          </cell>
          <cell r="AZ74">
            <v>0</v>
          </cell>
          <cell r="BA74">
            <v>0</v>
          </cell>
          <cell r="BB74">
            <v>0</v>
          </cell>
          <cell r="BC74">
            <v>0</v>
          </cell>
          <cell r="BD74">
            <v>0</v>
          </cell>
          <cell r="BE74">
            <v>0</v>
          </cell>
          <cell r="BF74">
            <v>0</v>
          </cell>
          <cell r="BG74">
            <v>0</v>
          </cell>
          <cell r="BH74">
            <v>0</v>
          </cell>
          <cell r="BI74">
            <v>0</v>
          </cell>
          <cell r="BJ74">
            <v>0</v>
          </cell>
          <cell r="BK74">
            <v>0</v>
          </cell>
          <cell r="BL74">
            <v>0</v>
          </cell>
        </row>
        <row r="74">
          <cell r="CA74">
            <v>0</v>
          </cell>
          <cell r="CB74">
            <v>0</v>
          </cell>
          <cell r="CC74">
            <v>0</v>
          </cell>
          <cell r="CD74">
            <v>0</v>
          </cell>
          <cell r="CE74">
            <v>0</v>
          </cell>
          <cell r="CF74">
            <v>0</v>
          </cell>
          <cell r="CG74">
            <v>0</v>
          </cell>
          <cell r="CH74">
            <v>0</v>
          </cell>
          <cell r="CI74">
            <v>0</v>
          </cell>
          <cell r="CJ74">
            <v>0</v>
          </cell>
          <cell r="CK74">
            <v>0</v>
          </cell>
          <cell r="CL74">
            <v>0</v>
          </cell>
        </row>
        <row r="74">
          <cell r="DA74">
            <v>0</v>
          </cell>
          <cell r="DB74">
            <v>0</v>
          </cell>
          <cell r="DC74">
            <v>0</v>
          </cell>
          <cell r="DD74">
            <v>0</v>
          </cell>
          <cell r="DE74">
            <v>0</v>
          </cell>
          <cell r="DF74">
            <v>0</v>
          </cell>
          <cell r="DG74">
            <v>0</v>
          </cell>
          <cell r="DH74">
            <v>0</v>
          </cell>
          <cell r="DI74">
            <v>0</v>
          </cell>
          <cell r="DJ74">
            <v>0</v>
          </cell>
          <cell r="DK74">
            <v>0</v>
          </cell>
          <cell r="DL74">
            <v>0</v>
          </cell>
        </row>
        <row r="75">
          <cell r="A75">
            <v>71</v>
          </cell>
          <cell r="B75" t="str">
            <v>数智管理中心</v>
          </cell>
        </row>
        <row r="75">
          <cell r="D75">
            <v>0</v>
          </cell>
          <cell r="E75">
            <v>0</v>
          </cell>
          <cell r="F75">
            <v>0</v>
          </cell>
          <cell r="G75">
            <v>0</v>
          </cell>
          <cell r="H75">
            <v>0</v>
          </cell>
          <cell r="I75">
            <v>0</v>
          </cell>
          <cell r="J75">
            <v>0</v>
          </cell>
        </row>
        <row r="75">
          <cell r="AA75">
            <v>0</v>
          </cell>
          <cell r="AB75">
            <v>0</v>
          </cell>
          <cell r="AC75">
            <v>0</v>
          </cell>
          <cell r="AD75">
            <v>0</v>
          </cell>
          <cell r="AE75">
            <v>0</v>
          </cell>
          <cell r="AF75">
            <v>0</v>
          </cell>
          <cell r="AG75">
            <v>0</v>
          </cell>
          <cell r="AH75">
            <v>0</v>
          </cell>
          <cell r="AI75">
            <v>0</v>
          </cell>
          <cell r="AJ75">
            <v>0</v>
          </cell>
          <cell r="AK75">
            <v>0</v>
          </cell>
          <cell r="AL75">
            <v>0</v>
          </cell>
        </row>
        <row r="75">
          <cell r="AW75">
            <v>0</v>
          </cell>
          <cell r="AX75">
            <v>0</v>
          </cell>
          <cell r="AY75">
            <v>0</v>
          </cell>
          <cell r="AZ75">
            <v>0</v>
          </cell>
          <cell r="BA75">
            <v>0</v>
          </cell>
          <cell r="BB75">
            <v>0</v>
          </cell>
          <cell r="BC75">
            <v>0</v>
          </cell>
          <cell r="BD75">
            <v>0</v>
          </cell>
          <cell r="BE75">
            <v>0</v>
          </cell>
          <cell r="BF75">
            <v>0</v>
          </cell>
          <cell r="BG75">
            <v>0</v>
          </cell>
          <cell r="BH75">
            <v>0</v>
          </cell>
          <cell r="BI75">
            <v>0</v>
          </cell>
          <cell r="BJ75">
            <v>0</v>
          </cell>
          <cell r="BK75">
            <v>0</v>
          </cell>
          <cell r="BL75">
            <v>0</v>
          </cell>
        </row>
        <row r="75">
          <cell r="CA75">
            <v>0</v>
          </cell>
          <cell r="CB75">
            <v>0</v>
          </cell>
          <cell r="CC75">
            <v>0</v>
          </cell>
          <cell r="CD75">
            <v>0</v>
          </cell>
          <cell r="CE75">
            <v>0</v>
          </cell>
          <cell r="CF75">
            <v>0</v>
          </cell>
          <cell r="CG75">
            <v>0</v>
          </cell>
          <cell r="CH75">
            <v>0</v>
          </cell>
          <cell r="CI75">
            <v>0</v>
          </cell>
          <cell r="CJ75">
            <v>0</v>
          </cell>
          <cell r="CK75">
            <v>0</v>
          </cell>
          <cell r="CL75">
            <v>0</v>
          </cell>
        </row>
        <row r="75">
          <cell r="DA75">
            <v>0</v>
          </cell>
          <cell r="DB75">
            <v>0</v>
          </cell>
          <cell r="DC75">
            <v>0</v>
          </cell>
          <cell r="DD75">
            <v>0</v>
          </cell>
          <cell r="DE75">
            <v>0</v>
          </cell>
          <cell r="DF75">
            <v>0</v>
          </cell>
          <cell r="DG75">
            <v>0</v>
          </cell>
          <cell r="DH75">
            <v>0</v>
          </cell>
          <cell r="DI75">
            <v>0</v>
          </cell>
          <cell r="DJ75">
            <v>0</v>
          </cell>
          <cell r="DK75">
            <v>0</v>
          </cell>
          <cell r="DL75">
            <v>0</v>
          </cell>
        </row>
        <row r="76">
          <cell r="A76">
            <v>72</v>
          </cell>
          <cell r="B76" t="str">
            <v>数智管理中心</v>
          </cell>
        </row>
        <row r="76">
          <cell r="D76">
            <v>0</v>
          </cell>
          <cell r="E76">
            <v>0</v>
          </cell>
          <cell r="F76">
            <v>0</v>
          </cell>
          <cell r="G76">
            <v>0</v>
          </cell>
          <cell r="H76">
            <v>0</v>
          </cell>
          <cell r="I76">
            <v>0</v>
          </cell>
          <cell r="J76">
            <v>0</v>
          </cell>
        </row>
        <row r="76">
          <cell r="AA76">
            <v>0</v>
          </cell>
          <cell r="AB76">
            <v>0</v>
          </cell>
          <cell r="AC76">
            <v>0</v>
          </cell>
          <cell r="AD76">
            <v>0</v>
          </cell>
          <cell r="AE76">
            <v>0</v>
          </cell>
          <cell r="AF76">
            <v>0</v>
          </cell>
          <cell r="AG76">
            <v>0</v>
          </cell>
          <cell r="AH76">
            <v>0</v>
          </cell>
          <cell r="AI76">
            <v>0</v>
          </cell>
          <cell r="AJ76">
            <v>0</v>
          </cell>
          <cell r="AK76">
            <v>0</v>
          </cell>
          <cell r="AL76">
            <v>0</v>
          </cell>
        </row>
        <row r="76">
          <cell r="AW76">
            <v>0</v>
          </cell>
          <cell r="AX76">
            <v>0</v>
          </cell>
          <cell r="AY76">
            <v>0</v>
          </cell>
          <cell r="AZ76">
            <v>0</v>
          </cell>
          <cell r="BA76">
            <v>0</v>
          </cell>
          <cell r="BB76">
            <v>0</v>
          </cell>
          <cell r="BC76">
            <v>0</v>
          </cell>
          <cell r="BD76">
            <v>0</v>
          </cell>
          <cell r="BE76">
            <v>0</v>
          </cell>
          <cell r="BF76">
            <v>0</v>
          </cell>
          <cell r="BG76">
            <v>0</v>
          </cell>
          <cell r="BH76">
            <v>0</v>
          </cell>
          <cell r="BI76">
            <v>0</v>
          </cell>
          <cell r="BJ76">
            <v>0</v>
          </cell>
          <cell r="BK76">
            <v>0</v>
          </cell>
          <cell r="BL76">
            <v>0</v>
          </cell>
        </row>
        <row r="76">
          <cell r="CA76">
            <v>0</v>
          </cell>
          <cell r="CB76">
            <v>0</v>
          </cell>
          <cell r="CC76">
            <v>0</v>
          </cell>
          <cell r="CD76">
            <v>0</v>
          </cell>
          <cell r="CE76">
            <v>0</v>
          </cell>
          <cell r="CF76">
            <v>0</v>
          </cell>
          <cell r="CG76">
            <v>0</v>
          </cell>
          <cell r="CH76">
            <v>0</v>
          </cell>
          <cell r="CI76">
            <v>0</v>
          </cell>
          <cell r="CJ76">
            <v>0</v>
          </cell>
          <cell r="CK76">
            <v>0</v>
          </cell>
          <cell r="CL76">
            <v>0</v>
          </cell>
        </row>
        <row r="76">
          <cell r="DA76">
            <v>0</v>
          </cell>
          <cell r="DB76">
            <v>0</v>
          </cell>
          <cell r="DC76">
            <v>0</v>
          </cell>
          <cell r="DD76">
            <v>0</v>
          </cell>
          <cell r="DE76">
            <v>0</v>
          </cell>
          <cell r="DF76">
            <v>0</v>
          </cell>
          <cell r="DG76">
            <v>0</v>
          </cell>
          <cell r="DH76">
            <v>0</v>
          </cell>
          <cell r="DI76">
            <v>0</v>
          </cell>
          <cell r="DJ76">
            <v>0</v>
          </cell>
          <cell r="DK76">
            <v>0</v>
          </cell>
          <cell r="DL76">
            <v>0</v>
          </cell>
        </row>
        <row r="77">
          <cell r="CA77">
            <v>0</v>
          </cell>
          <cell r="CB77">
            <v>0</v>
          </cell>
          <cell r="CC77">
            <v>0</v>
          </cell>
          <cell r="CD77">
            <v>0</v>
          </cell>
          <cell r="CE77">
            <v>0</v>
          </cell>
          <cell r="CF77">
            <v>0</v>
          </cell>
          <cell r="CG77">
            <v>0</v>
          </cell>
          <cell r="CH77">
            <v>0</v>
          </cell>
          <cell r="CI77">
            <v>0</v>
          </cell>
          <cell r="CJ77">
            <v>0</v>
          </cell>
          <cell r="CK77">
            <v>0</v>
          </cell>
          <cell r="CL77">
            <v>0</v>
          </cell>
        </row>
        <row r="77">
          <cell r="DA77">
            <v>0</v>
          </cell>
          <cell r="DB77">
            <v>0</v>
          </cell>
          <cell r="DC77">
            <v>0</v>
          </cell>
          <cell r="DD77">
            <v>0</v>
          </cell>
          <cell r="DE77">
            <v>0</v>
          </cell>
          <cell r="DF77">
            <v>0</v>
          </cell>
          <cell r="DG77">
            <v>0</v>
          </cell>
          <cell r="DH77">
            <v>0</v>
          </cell>
          <cell r="DI77">
            <v>0</v>
          </cell>
          <cell r="DJ77">
            <v>0</v>
          </cell>
          <cell r="DK77">
            <v>0</v>
          </cell>
          <cell r="DL77">
            <v>0</v>
          </cell>
        </row>
        <row r="78">
          <cell r="CA78">
            <v>0</v>
          </cell>
          <cell r="CB78">
            <v>0</v>
          </cell>
          <cell r="CC78">
            <v>0</v>
          </cell>
          <cell r="CD78">
            <v>0</v>
          </cell>
          <cell r="CE78">
            <v>0</v>
          </cell>
          <cell r="CF78">
            <v>0</v>
          </cell>
          <cell r="CG78">
            <v>0</v>
          </cell>
          <cell r="CH78">
            <v>0</v>
          </cell>
          <cell r="CI78">
            <v>0</v>
          </cell>
          <cell r="CJ78">
            <v>0</v>
          </cell>
          <cell r="CK78">
            <v>0</v>
          </cell>
          <cell r="CL78">
            <v>0</v>
          </cell>
        </row>
        <row r="78">
          <cell r="DA78">
            <v>0</v>
          </cell>
          <cell r="DB78">
            <v>0</v>
          </cell>
          <cell r="DC78">
            <v>0</v>
          </cell>
          <cell r="DD78">
            <v>0</v>
          </cell>
          <cell r="DE78">
            <v>0</v>
          </cell>
          <cell r="DF78">
            <v>0</v>
          </cell>
          <cell r="DG78">
            <v>0</v>
          </cell>
          <cell r="DH78">
            <v>0</v>
          </cell>
          <cell r="DI78">
            <v>0</v>
          </cell>
          <cell r="DJ78">
            <v>0</v>
          </cell>
          <cell r="DK78">
            <v>0</v>
          </cell>
          <cell r="DL78">
            <v>0</v>
          </cell>
        </row>
        <row r="79">
          <cell r="CA79">
            <v>0</v>
          </cell>
          <cell r="CB79">
            <v>0</v>
          </cell>
          <cell r="CC79">
            <v>0</v>
          </cell>
          <cell r="CD79">
            <v>0</v>
          </cell>
          <cell r="CE79">
            <v>0</v>
          </cell>
          <cell r="CF79">
            <v>0</v>
          </cell>
          <cell r="CG79">
            <v>0</v>
          </cell>
          <cell r="CH79">
            <v>0</v>
          </cell>
          <cell r="CI79">
            <v>0</v>
          </cell>
          <cell r="CJ79">
            <v>0</v>
          </cell>
          <cell r="CK79">
            <v>0</v>
          </cell>
          <cell r="CL79">
            <v>0</v>
          </cell>
        </row>
        <row r="79">
          <cell r="DA79">
            <v>0</v>
          </cell>
          <cell r="DB79">
            <v>0</v>
          </cell>
          <cell r="DC79">
            <v>0</v>
          </cell>
          <cell r="DD79">
            <v>0</v>
          </cell>
          <cell r="DE79">
            <v>0</v>
          </cell>
          <cell r="DF79">
            <v>0</v>
          </cell>
          <cell r="DG79">
            <v>0</v>
          </cell>
          <cell r="DH79">
            <v>0</v>
          </cell>
          <cell r="DI79">
            <v>0</v>
          </cell>
          <cell r="DJ79">
            <v>0</v>
          </cell>
          <cell r="DK79">
            <v>0</v>
          </cell>
          <cell r="DL79">
            <v>0</v>
          </cell>
        </row>
        <row r="80">
          <cell r="CA80">
            <v>0</v>
          </cell>
          <cell r="CB80">
            <v>0</v>
          </cell>
          <cell r="CC80">
            <v>0</v>
          </cell>
          <cell r="CD80">
            <v>0</v>
          </cell>
          <cell r="CE80">
            <v>0</v>
          </cell>
          <cell r="CF80">
            <v>0</v>
          </cell>
          <cell r="CG80">
            <v>0</v>
          </cell>
          <cell r="CH80">
            <v>0</v>
          </cell>
          <cell r="CI80">
            <v>0</v>
          </cell>
          <cell r="CJ80">
            <v>0</v>
          </cell>
          <cell r="CK80">
            <v>0</v>
          </cell>
          <cell r="CL80">
            <v>0</v>
          </cell>
        </row>
        <row r="80">
          <cell r="DA80">
            <v>0</v>
          </cell>
          <cell r="DB80">
            <v>0</v>
          </cell>
          <cell r="DC80">
            <v>0</v>
          </cell>
          <cell r="DD80">
            <v>0</v>
          </cell>
          <cell r="DE80">
            <v>0</v>
          </cell>
          <cell r="DF80">
            <v>0</v>
          </cell>
          <cell r="DG80">
            <v>0</v>
          </cell>
          <cell r="DH80">
            <v>0</v>
          </cell>
          <cell r="DI80">
            <v>0</v>
          </cell>
          <cell r="DJ80">
            <v>0</v>
          </cell>
          <cell r="DK80">
            <v>0</v>
          </cell>
          <cell r="DL80">
            <v>0</v>
          </cell>
        </row>
        <row r="81">
          <cell r="CA81">
            <v>0</v>
          </cell>
          <cell r="CB81">
            <v>0</v>
          </cell>
          <cell r="CC81">
            <v>0</v>
          </cell>
          <cell r="CD81">
            <v>0</v>
          </cell>
          <cell r="CE81">
            <v>0</v>
          </cell>
          <cell r="CF81">
            <v>0</v>
          </cell>
          <cell r="CG81">
            <v>0</v>
          </cell>
          <cell r="CH81">
            <v>0</v>
          </cell>
          <cell r="CI81">
            <v>0</v>
          </cell>
          <cell r="CJ81">
            <v>0</v>
          </cell>
          <cell r="CK81">
            <v>0</v>
          </cell>
          <cell r="CL81">
            <v>0</v>
          </cell>
        </row>
        <row r="81">
          <cell r="DA81">
            <v>0</v>
          </cell>
          <cell r="DB81">
            <v>0</v>
          </cell>
          <cell r="DC81">
            <v>0</v>
          </cell>
          <cell r="DD81">
            <v>0</v>
          </cell>
          <cell r="DE81">
            <v>0</v>
          </cell>
          <cell r="DF81">
            <v>0</v>
          </cell>
          <cell r="DG81">
            <v>0</v>
          </cell>
          <cell r="DH81">
            <v>0</v>
          </cell>
          <cell r="DI81">
            <v>0</v>
          </cell>
          <cell r="DJ81">
            <v>0</v>
          </cell>
          <cell r="DK81">
            <v>0</v>
          </cell>
          <cell r="DL81">
            <v>0</v>
          </cell>
        </row>
        <row r="82">
          <cell r="CA82">
            <v>0</v>
          </cell>
          <cell r="CB82">
            <v>0</v>
          </cell>
          <cell r="CC82">
            <v>0</v>
          </cell>
          <cell r="CD82">
            <v>0</v>
          </cell>
          <cell r="CE82">
            <v>0</v>
          </cell>
          <cell r="CF82">
            <v>0</v>
          </cell>
          <cell r="CG82">
            <v>0</v>
          </cell>
          <cell r="CH82">
            <v>0</v>
          </cell>
          <cell r="CI82">
            <v>0</v>
          </cell>
          <cell r="CJ82">
            <v>0</v>
          </cell>
          <cell r="CK82">
            <v>0</v>
          </cell>
          <cell r="CL82">
            <v>0</v>
          </cell>
        </row>
        <row r="82">
          <cell r="DA82">
            <v>0</v>
          </cell>
          <cell r="DB82">
            <v>0</v>
          </cell>
          <cell r="DC82">
            <v>0</v>
          </cell>
          <cell r="DD82">
            <v>0</v>
          </cell>
          <cell r="DE82">
            <v>0</v>
          </cell>
          <cell r="DF82">
            <v>0</v>
          </cell>
          <cell r="DG82">
            <v>0</v>
          </cell>
          <cell r="DH82">
            <v>0</v>
          </cell>
          <cell r="DI82">
            <v>0</v>
          </cell>
          <cell r="DJ82">
            <v>0</v>
          </cell>
          <cell r="DK82">
            <v>0</v>
          </cell>
          <cell r="DL82">
            <v>0</v>
          </cell>
        </row>
        <row r="83">
          <cell r="CA83">
            <v>0</v>
          </cell>
          <cell r="CB83">
            <v>0</v>
          </cell>
          <cell r="CC83">
            <v>0</v>
          </cell>
          <cell r="CD83">
            <v>0</v>
          </cell>
          <cell r="CE83">
            <v>0</v>
          </cell>
          <cell r="CF83">
            <v>0</v>
          </cell>
          <cell r="CG83">
            <v>0</v>
          </cell>
          <cell r="CH83">
            <v>0</v>
          </cell>
          <cell r="CI83">
            <v>0</v>
          </cell>
          <cell r="CJ83">
            <v>0</v>
          </cell>
          <cell r="CK83">
            <v>0</v>
          </cell>
          <cell r="CL83">
            <v>0</v>
          </cell>
        </row>
        <row r="83">
          <cell r="DA83">
            <v>0</v>
          </cell>
          <cell r="DB83">
            <v>0</v>
          </cell>
          <cell r="DC83">
            <v>0</v>
          </cell>
          <cell r="DD83">
            <v>0</v>
          </cell>
          <cell r="DE83">
            <v>0</v>
          </cell>
          <cell r="DF83">
            <v>0</v>
          </cell>
          <cell r="DG83">
            <v>0</v>
          </cell>
          <cell r="DH83">
            <v>0</v>
          </cell>
          <cell r="DI83">
            <v>0</v>
          </cell>
          <cell r="DJ83">
            <v>0</v>
          </cell>
          <cell r="DK83">
            <v>0</v>
          </cell>
          <cell r="DL83">
            <v>0</v>
          </cell>
        </row>
        <row r="84">
          <cell r="CA84">
            <v>0</v>
          </cell>
          <cell r="CB84">
            <v>0</v>
          </cell>
          <cell r="CC84">
            <v>0</v>
          </cell>
          <cell r="CD84">
            <v>0</v>
          </cell>
          <cell r="CE84">
            <v>0</v>
          </cell>
          <cell r="CF84">
            <v>0</v>
          </cell>
          <cell r="CG84">
            <v>0</v>
          </cell>
          <cell r="CH84">
            <v>0</v>
          </cell>
          <cell r="CI84">
            <v>0</v>
          </cell>
          <cell r="CJ84">
            <v>0</v>
          </cell>
          <cell r="CK84">
            <v>0</v>
          </cell>
          <cell r="CL84">
            <v>0</v>
          </cell>
        </row>
        <row r="84">
          <cell r="DA84">
            <v>0</v>
          </cell>
          <cell r="DB84">
            <v>0</v>
          </cell>
          <cell r="DC84">
            <v>0</v>
          </cell>
          <cell r="DD84">
            <v>0</v>
          </cell>
          <cell r="DE84">
            <v>0</v>
          </cell>
          <cell r="DF84">
            <v>0</v>
          </cell>
          <cell r="DG84">
            <v>0</v>
          </cell>
          <cell r="DH84">
            <v>0</v>
          </cell>
          <cell r="DI84">
            <v>0</v>
          </cell>
          <cell r="DJ84">
            <v>0</v>
          </cell>
          <cell r="DK84">
            <v>0</v>
          </cell>
          <cell r="DL84">
            <v>0</v>
          </cell>
        </row>
        <row r="85">
          <cell r="CA85">
            <v>0</v>
          </cell>
          <cell r="CB85">
            <v>0</v>
          </cell>
          <cell r="CC85">
            <v>0</v>
          </cell>
          <cell r="CD85">
            <v>0</v>
          </cell>
          <cell r="CE85">
            <v>0</v>
          </cell>
          <cell r="CF85">
            <v>0</v>
          </cell>
          <cell r="CG85">
            <v>0</v>
          </cell>
          <cell r="CH85">
            <v>0</v>
          </cell>
          <cell r="CI85">
            <v>0</v>
          </cell>
          <cell r="CJ85">
            <v>0</v>
          </cell>
          <cell r="CK85">
            <v>0</v>
          </cell>
          <cell r="CL85">
            <v>0</v>
          </cell>
        </row>
        <row r="85">
          <cell r="DA85">
            <v>0</v>
          </cell>
          <cell r="DB85">
            <v>0</v>
          </cell>
          <cell r="DC85">
            <v>0</v>
          </cell>
          <cell r="DD85">
            <v>0</v>
          </cell>
          <cell r="DE85">
            <v>0</v>
          </cell>
          <cell r="DF85">
            <v>0</v>
          </cell>
          <cell r="DG85">
            <v>0</v>
          </cell>
          <cell r="DH85">
            <v>0</v>
          </cell>
          <cell r="DI85">
            <v>0</v>
          </cell>
          <cell r="DJ85">
            <v>0</v>
          </cell>
          <cell r="DK85">
            <v>0</v>
          </cell>
          <cell r="DL85">
            <v>0</v>
          </cell>
        </row>
        <row r="86">
          <cell r="CA86">
            <v>0</v>
          </cell>
          <cell r="CB86">
            <v>0</v>
          </cell>
          <cell r="CC86">
            <v>0</v>
          </cell>
          <cell r="CD86">
            <v>0</v>
          </cell>
          <cell r="CE86">
            <v>0</v>
          </cell>
          <cell r="CF86">
            <v>0</v>
          </cell>
          <cell r="CG86">
            <v>0</v>
          </cell>
          <cell r="CH86">
            <v>0</v>
          </cell>
          <cell r="CI86">
            <v>0</v>
          </cell>
          <cell r="CJ86">
            <v>0</v>
          </cell>
          <cell r="CK86">
            <v>0</v>
          </cell>
          <cell r="CL86">
            <v>0</v>
          </cell>
        </row>
        <row r="86">
          <cell r="DA86">
            <v>0</v>
          </cell>
          <cell r="DB86">
            <v>0</v>
          </cell>
          <cell r="DC86">
            <v>0</v>
          </cell>
          <cell r="DD86">
            <v>0</v>
          </cell>
          <cell r="DE86">
            <v>0</v>
          </cell>
          <cell r="DF86">
            <v>0</v>
          </cell>
          <cell r="DG86">
            <v>0</v>
          </cell>
          <cell r="DH86">
            <v>0</v>
          </cell>
          <cell r="DI86">
            <v>0</v>
          </cell>
          <cell r="DJ86">
            <v>0</v>
          </cell>
          <cell r="DK86">
            <v>0</v>
          </cell>
          <cell r="DL86">
            <v>0</v>
          </cell>
        </row>
        <row r="87">
          <cell r="CA87">
            <v>0</v>
          </cell>
          <cell r="CB87">
            <v>0</v>
          </cell>
          <cell r="CC87">
            <v>0</v>
          </cell>
          <cell r="CD87">
            <v>0</v>
          </cell>
          <cell r="CE87">
            <v>0</v>
          </cell>
          <cell r="CF87">
            <v>0</v>
          </cell>
          <cell r="CG87">
            <v>0</v>
          </cell>
          <cell r="CH87">
            <v>0</v>
          </cell>
          <cell r="CI87">
            <v>0</v>
          </cell>
          <cell r="CJ87">
            <v>0</v>
          </cell>
          <cell r="CK87">
            <v>0</v>
          </cell>
          <cell r="CL87">
            <v>0</v>
          </cell>
        </row>
        <row r="87">
          <cell r="DA87">
            <v>0</v>
          </cell>
          <cell r="DB87">
            <v>0</v>
          </cell>
          <cell r="DC87">
            <v>0</v>
          </cell>
          <cell r="DD87">
            <v>0</v>
          </cell>
          <cell r="DE87">
            <v>0</v>
          </cell>
          <cell r="DF87">
            <v>0</v>
          </cell>
          <cell r="DG87">
            <v>0</v>
          </cell>
          <cell r="DH87">
            <v>0</v>
          </cell>
          <cell r="DI87">
            <v>0</v>
          </cell>
          <cell r="DJ87">
            <v>0</v>
          </cell>
          <cell r="DK87">
            <v>0</v>
          </cell>
          <cell r="DL87">
            <v>0</v>
          </cell>
        </row>
        <row r="88">
          <cell r="CA88">
            <v>0</v>
          </cell>
          <cell r="CB88">
            <v>0</v>
          </cell>
          <cell r="CC88">
            <v>0</v>
          </cell>
          <cell r="CD88">
            <v>0</v>
          </cell>
          <cell r="CE88">
            <v>0</v>
          </cell>
          <cell r="CF88">
            <v>0</v>
          </cell>
          <cell r="CG88">
            <v>0</v>
          </cell>
          <cell r="CH88">
            <v>0</v>
          </cell>
          <cell r="CI88">
            <v>0</v>
          </cell>
          <cell r="CJ88">
            <v>0</v>
          </cell>
          <cell r="CK88">
            <v>0</v>
          </cell>
          <cell r="CL88">
            <v>0</v>
          </cell>
        </row>
        <row r="88">
          <cell r="DA88">
            <v>0</v>
          </cell>
          <cell r="DB88">
            <v>0</v>
          </cell>
          <cell r="DC88">
            <v>0</v>
          </cell>
          <cell r="DD88">
            <v>0</v>
          </cell>
          <cell r="DE88">
            <v>0</v>
          </cell>
          <cell r="DF88">
            <v>0</v>
          </cell>
          <cell r="DG88">
            <v>0</v>
          </cell>
          <cell r="DH88">
            <v>0</v>
          </cell>
          <cell r="DI88">
            <v>0</v>
          </cell>
          <cell r="DJ88">
            <v>0</v>
          </cell>
          <cell r="DK88">
            <v>0</v>
          </cell>
          <cell r="DL88">
            <v>0</v>
          </cell>
        </row>
        <row r="89">
          <cell r="CA89">
            <v>0</v>
          </cell>
          <cell r="CB89">
            <v>0</v>
          </cell>
          <cell r="CC89">
            <v>0</v>
          </cell>
          <cell r="CD89">
            <v>0</v>
          </cell>
          <cell r="CE89">
            <v>0</v>
          </cell>
          <cell r="CF89">
            <v>0</v>
          </cell>
          <cell r="CG89">
            <v>0</v>
          </cell>
          <cell r="CH89">
            <v>0</v>
          </cell>
          <cell r="CI89">
            <v>0</v>
          </cell>
          <cell r="CJ89">
            <v>0</v>
          </cell>
          <cell r="CK89">
            <v>0</v>
          </cell>
          <cell r="CL89">
            <v>0</v>
          </cell>
        </row>
        <row r="89">
          <cell r="DA89">
            <v>0</v>
          </cell>
          <cell r="DB89">
            <v>0</v>
          </cell>
          <cell r="DC89">
            <v>0</v>
          </cell>
          <cell r="DD89">
            <v>0</v>
          </cell>
          <cell r="DE89">
            <v>0</v>
          </cell>
          <cell r="DF89">
            <v>0</v>
          </cell>
          <cell r="DG89">
            <v>0</v>
          </cell>
          <cell r="DH89">
            <v>0</v>
          </cell>
          <cell r="DI89">
            <v>0</v>
          </cell>
          <cell r="DJ89">
            <v>0</v>
          </cell>
          <cell r="DK89">
            <v>0</v>
          </cell>
          <cell r="DL89">
            <v>0</v>
          </cell>
        </row>
        <row r="90">
          <cell r="CA90">
            <v>0</v>
          </cell>
          <cell r="CB90">
            <v>0</v>
          </cell>
          <cell r="CC90">
            <v>0</v>
          </cell>
          <cell r="CD90">
            <v>0</v>
          </cell>
          <cell r="CE90">
            <v>0</v>
          </cell>
          <cell r="CF90">
            <v>0</v>
          </cell>
          <cell r="CG90">
            <v>0</v>
          </cell>
          <cell r="CH90">
            <v>0</v>
          </cell>
          <cell r="CI90">
            <v>0</v>
          </cell>
          <cell r="CJ90">
            <v>0</v>
          </cell>
          <cell r="CK90">
            <v>0</v>
          </cell>
          <cell r="CL90">
            <v>0</v>
          </cell>
        </row>
        <row r="90">
          <cell r="DA90">
            <v>0</v>
          </cell>
          <cell r="DB90">
            <v>0</v>
          </cell>
          <cell r="DC90">
            <v>0</v>
          </cell>
          <cell r="DD90">
            <v>0</v>
          </cell>
          <cell r="DE90">
            <v>0</v>
          </cell>
          <cell r="DF90">
            <v>0</v>
          </cell>
          <cell r="DG90">
            <v>0</v>
          </cell>
          <cell r="DH90">
            <v>0</v>
          </cell>
          <cell r="DI90">
            <v>0</v>
          </cell>
          <cell r="DJ90">
            <v>0</v>
          </cell>
          <cell r="DK90">
            <v>0</v>
          </cell>
          <cell r="DL90">
            <v>0</v>
          </cell>
        </row>
        <row r="91">
          <cell r="CA91">
            <v>0</v>
          </cell>
          <cell r="CB91">
            <v>0</v>
          </cell>
          <cell r="CC91">
            <v>0</v>
          </cell>
          <cell r="CD91">
            <v>0</v>
          </cell>
          <cell r="CE91">
            <v>0</v>
          </cell>
          <cell r="CF91">
            <v>0</v>
          </cell>
          <cell r="CG91">
            <v>0</v>
          </cell>
          <cell r="CH91">
            <v>0</v>
          </cell>
          <cell r="CI91">
            <v>0</v>
          </cell>
          <cell r="CJ91">
            <v>0</v>
          </cell>
          <cell r="CK91">
            <v>0</v>
          </cell>
          <cell r="CL91">
            <v>0</v>
          </cell>
        </row>
        <row r="91">
          <cell r="DA91">
            <v>0</v>
          </cell>
          <cell r="DB91">
            <v>0</v>
          </cell>
          <cell r="DC91">
            <v>0</v>
          </cell>
          <cell r="DD91">
            <v>0</v>
          </cell>
          <cell r="DE91">
            <v>0</v>
          </cell>
          <cell r="DF91">
            <v>0</v>
          </cell>
          <cell r="DG91">
            <v>0</v>
          </cell>
          <cell r="DH91">
            <v>0</v>
          </cell>
          <cell r="DI91">
            <v>0</v>
          </cell>
          <cell r="DJ91">
            <v>0</v>
          </cell>
          <cell r="DK91">
            <v>0</v>
          </cell>
          <cell r="DL91">
            <v>0</v>
          </cell>
        </row>
        <row r="92">
          <cell r="CA92">
            <v>0</v>
          </cell>
          <cell r="CB92">
            <v>0</v>
          </cell>
          <cell r="CC92">
            <v>0</v>
          </cell>
          <cell r="CD92">
            <v>0</v>
          </cell>
          <cell r="CE92">
            <v>0</v>
          </cell>
          <cell r="CF92">
            <v>0</v>
          </cell>
          <cell r="CG92">
            <v>0</v>
          </cell>
          <cell r="CH92">
            <v>0</v>
          </cell>
          <cell r="CI92">
            <v>0</v>
          </cell>
          <cell r="CJ92">
            <v>0</v>
          </cell>
          <cell r="CK92">
            <v>0</v>
          </cell>
          <cell r="CL92">
            <v>0</v>
          </cell>
        </row>
        <row r="92">
          <cell r="DA92">
            <v>0</v>
          </cell>
          <cell r="DB92">
            <v>0</v>
          </cell>
          <cell r="DC92">
            <v>0</v>
          </cell>
          <cell r="DD92">
            <v>0</v>
          </cell>
          <cell r="DE92">
            <v>0</v>
          </cell>
          <cell r="DF92">
            <v>0</v>
          </cell>
          <cell r="DG92">
            <v>0</v>
          </cell>
          <cell r="DH92">
            <v>0</v>
          </cell>
          <cell r="DI92">
            <v>0</v>
          </cell>
          <cell r="DJ92">
            <v>0</v>
          </cell>
          <cell r="DK92">
            <v>0</v>
          </cell>
          <cell r="DL92">
            <v>0</v>
          </cell>
        </row>
        <row r="93">
          <cell r="CA93">
            <v>0</v>
          </cell>
          <cell r="CB93">
            <v>0</v>
          </cell>
          <cell r="CC93">
            <v>0</v>
          </cell>
          <cell r="CD93">
            <v>0</v>
          </cell>
          <cell r="CE93">
            <v>0</v>
          </cell>
          <cell r="CF93">
            <v>0</v>
          </cell>
          <cell r="CG93">
            <v>0</v>
          </cell>
          <cell r="CH93">
            <v>0</v>
          </cell>
          <cell r="CI93">
            <v>0</v>
          </cell>
          <cell r="CJ93">
            <v>0</v>
          </cell>
          <cell r="CK93">
            <v>0</v>
          </cell>
          <cell r="CL93">
            <v>0</v>
          </cell>
        </row>
        <row r="93">
          <cell r="DA93">
            <v>0</v>
          </cell>
          <cell r="DB93">
            <v>0</v>
          </cell>
          <cell r="DC93">
            <v>0</v>
          </cell>
          <cell r="DD93">
            <v>0</v>
          </cell>
          <cell r="DE93">
            <v>0</v>
          </cell>
          <cell r="DF93">
            <v>0</v>
          </cell>
          <cell r="DG93">
            <v>0</v>
          </cell>
          <cell r="DH93">
            <v>0</v>
          </cell>
          <cell r="DI93">
            <v>0</v>
          </cell>
          <cell r="DJ93">
            <v>0</v>
          </cell>
          <cell r="DK93">
            <v>0</v>
          </cell>
          <cell r="DL93">
            <v>0</v>
          </cell>
        </row>
        <row r="94">
          <cell r="CA94">
            <v>0</v>
          </cell>
          <cell r="CB94">
            <v>0</v>
          </cell>
          <cell r="CC94">
            <v>0</v>
          </cell>
          <cell r="CD94">
            <v>0</v>
          </cell>
          <cell r="CE94">
            <v>0</v>
          </cell>
          <cell r="CF94">
            <v>0</v>
          </cell>
          <cell r="CG94">
            <v>0</v>
          </cell>
          <cell r="CH94">
            <v>0</v>
          </cell>
          <cell r="CI94">
            <v>0</v>
          </cell>
          <cell r="CJ94">
            <v>0</v>
          </cell>
          <cell r="CK94">
            <v>0</v>
          </cell>
          <cell r="CL94">
            <v>0</v>
          </cell>
        </row>
        <row r="94">
          <cell r="DA94">
            <v>0</v>
          </cell>
          <cell r="DB94">
            <v>0</v>
          </cell>
          <cell r="DC94">
            <v>0</v>
          </cell>
          <cell r="DD94">
            <v>0</v>
          </cell>
          <cell r="DE94">
            <v>0</v>
          </cell>
          <cell r="DF94">
            <v>0</v>
          </cell>
          <cell r="DG94">
            <v>0</v>
          </cell>
          <cell r="DH94">
            <v>0</v>
          </cell>
          <cell r="DI94">
            <v>0</v>
          </cell>
          <cell r="DJ94">
            <v>0</v>
          </cell>
          <cell r="DK94">
            <v>0</v>
          </cell>
          <cell r="DL94">
            <v>0</v>
          </cell>
        </row>
        <row r="95">
          <cell r="CA95">
            <v>0</v>
          </cell>
          <cell r="CB95">
            <v>0</v>
          </cell>
          <cell r="CC95">
            <v>0</v>
          </cell>
          <cell r="CD95">
            <v>0</v>
          </cell>
          <cell r="CE95">
            <v>0</v>
          </cell>
          <cell r="CF95">
            <v>0</v>
          </cell>
          <cell r="CG95">
            <v>0</v>
          </cell>
          <cell r="CH95">
            <v>0</v>
          </cell>
          <cell r="CI95">
            <v>0</v>
          </cell>
          <cell r="CJ95">
            <v>0</v>
          </cell>
          <cell r="CK95">
            <v>0</v>
          </cell>
          <cell r="CL95">
            <v>0</v>
          </cell>
        </row>
        <row r="95">
          <cell r="DA95">
            <v>0</v>
          </cell>
          <cell r="DB95">
            <v>0</v>
          </cell>
          <cell r="DC95">
            <v>0</v>
          </cell>
          <cell r="DD95">
            <v>0</v>
          </cell>
          <cell r="DE95">
            <v>0</v>
          </cell>
          <cell r="DF95">
            <v>0</v>
          </cell>
          <cell r="DG95">
            <v>0</v>
          </cell>
          <cell r="DH95">
            <v>0</v>
          </cell>
          <cell r="DI95">
            <v>0</v>
          </cell>
          <cell r="DJ95">
            <v>0</v>
          </cell>
          <cell r="DK95">
            <v>0</v>
          </cell>
          <cell r="DL95">
            <v>0</v>
          </cell>
        </row>
        <row r="96">
          <cell r="CA96">
            <v>0</v>
          </cell>
          <cell r="CB96">
            <v>0</v>
          </cell>
          <cell r="CC96">
            <v>0</v>
          </cell>
          <cell r="CD96">
            <v>0</v>
          </cell>
          <cell r="CE96">
            <v>0</v>
          </cell>
          <cell r="CF96">
            <v>0</v>
          </cell>
          <cell r="CG96">
            <v>0</v>
          </cell>
          <cell r="CH96">
            <v>0</v>
          </cell>
          <cell r="CI96">
            <v>0</v>
          </cell>
          <cell r="CJ96">
            <v>0</v>
          </cell>
          <cell r="CK96">
            <v>0</v>
          </cell>
          <cell r="CL96">
            <v>0</v>
          </cell>
        </row>
        <row r="96">
          <cell r="DA96">
            <v>0</v>
          </cell>
          <cell r="DB96">
            <v>0</v>
          </cell>
          <cell r="DC96">
            <v>0</v>
          </cell>
          <cell r="DD96">
            <v>0</v>
          </cell>
          <cell r="DE96">
            <v>0</v>
          </cell>
          <cell r="DF96">
            <v>0</v>
          </cell>
          <cell r="DG96">
            <v>0</v>
          </cell>
          <cell r="DH96">
            <v>0</v>
          </cell>
          <cell r="DI96">
            <v>0</v>
          </cell>
          <cell r="DJ96">
            <v>0</v>
          </cell>
          <cell r="DK96">
            <v>0</v>
          </cell>
          <cell r="DL96">
            <v>0</v>
          </cell>
        </row>
        <row r="97">
          <cell r="CA97">
            <v>0</v>
          </cell>
          <cell r="CB97">
            <v>0</v>
          </cell>
          <cell r="CC97">
            <v>0</v>
          </cell>
          <cell r="CD97">
            <v>0</v>
          </cell>
          <cell r="CE97">
            <v>0</v>
          </cell>
          <cell r="CF97">
            <v>0</v>
          </cell>
          <cell r="CG97">
            <v>0</v>
          </cell>
          <cell r="CH97">
            <v>0</v>
          </cell>
          <cell r="CI97">
            <v>0</v>
          </cell>
          <cell r="CJ97">
            <v>0</v>
          </cell>
          <cell r="CK97">
            <v>0</v>
          </cell>
          <cell r="CL97">
            <v>0</v>
          </cell>
        </row>
        <row r="97">
          <cell r="DA97">
            <v>0</v>
          </cell>
          <cell r="DB97">
            <v>0</v>
          </cell>
          <cell r="DC97">
            <v>0</v>
          </cell>
          <cell r="DD97">
            <v>0</v>
          </cell>
          <cell r="DE97">
            <v>0</v>
          </cell>
          <cell r="DF97">
            <v>0</v>
          </cell>
          <cell r="DG97">
            <v>0</v>
          </cell>
          <cell r="DH97">
            <v>0</v>
          </cell>
          <cell r="DI97">
            <v>0</v>
          </cell>
          <cell r="DJ97">
            <v>0</v>
          </cell>
          <cell r="DK97">
            <v>0</v>
          </cell>
          <cell r="DL97">
            <v>0</v>
          </cell>
        </row>
        <row r="98">
          <cell r="CA98">
            <v>0</v>
          </cell>
          <cell r="CB98">
            <v>0</v>
          </cell>
          <cell r="CC98">
            <v>0</v>
          </cell>
          <cell r="CD98">
            <v>0</v>
          </cell>
          <cell r="CE98">
            <v>0</v>
          </cell>
          <cell r="CF98">
            <v>0</v>
          </cell>
          <cell r="CG98">
            <v>0</v>
          </cell>
          <cell r="CH98">
            <v>0</v>
          </cell>
          <cell r="CI98">
            <v>0</v>
          </cell>
          <cell r="CJ98">
            <v>0</v>
          </cell>
          <cell r="CK98">
            <v>0</v>
          </cell>
          <cell r="CL98">
            <v>0</v>
          </cell>
        </row>
        <row r="98">
          <cell r="DA98">
            <v>0</v>
          </cell>
          <cell r="DB98">
            <v>0</v>
          </cell>
          <cell r="DC98">
            <v>0</v>
          </cell>
          <cell r="DD98">
            <v>0</v>
          </cell>
          <cell r="DE98">
            <v>0</v>
          </cell>
          <cell r="DF98">
            <v>0</v>
          </cell>
          <cell r="DG98">
            <v>0</v>
          </cell>
          <cell r="DH98">
            <v>0</v>
          </cell>
          <cell r="DI98">
            <v>0</v>
          </cell>
          <cell r="DJ98">
            <v>0</v>
          </cell>
          <cell r="DK98">
            <v>0</v>
          </cell>
          <cell r="DL98">
            <v>0</v>
          </cell>
        </row>
        <row r="99">
          <cell r="CA99">
            <v>0</v>
          </cell>
          <cell r="CB99">
            <v>0</v>
          </cell>
          <cell r="CC99">
            <v>0</v>
          </cell>
          <cell r="CD99">
            <v>0</v>
          </cell>
          <cell r="CE99">
            <v>0</v>
          </cell>
          <cell r="CF99">
            <v>0</v>
          </cell>
          <cell r="CG99">
            <v>0</v>
          </cell>
          <cell r="CH99">
            <v>0</v>
          </cell>
          <cell r="CI99">
            <v>0</v>
          </cell>
          <cell r="CJ99">
            <v>0</v>
          </cell>
          <cell r="CK99">
            <v>0</v>
          </cell>
          <cell r="CL99">
            <v>0</v>
          </cell>
        </row>
        <row r="99">
          <cell r="DA99">
            <v>0</v>
          </cell>
          <cell r="DB99">
            <v>0</v>
          </cell>
          <cell r="DC99">
            <v>0</v>
          </cell>
          <cell r="DD99">
            <v>0</v>
          </cell>
          <cell r="DE99">
            <v>0</v>
          </cell>
          <cell r="DF99">
            <v>0</v>
          </cell>
          <cell r="DG99">
            <v>0</v>
          </cell>
          <cell r="DH99">
            <v>0</v>
          </cell>
          <cell r="DI99">
            <v>0</v>
          </cell>
          <cell r="DJ99">
            <v>0</v>
          </cell>
          <cell r="DK99">
            <v>0</v>
          </cell>
          <cell r="DL99">
            <v>0</v>
          </cell>
        </row>
        <row r="100">
          <cell r="CA100">
            <v>0</v>
          </cell>
          <cell r="CB100">
            <v>0</v>
          </cell>
          <cell r="CC100">
            <v>0</v>
          </cell>
          <cell r="CD100">
            <v>0</v>
          </cell>
          <cell r="CE100">
            <v>0</v>
          </cell>
          <cell r="CF100">
            <v>0</v>
          </cell>
          <cell r="CG100">
            <v>0</v>
          </cell>
          <cell r="CH100">
            <v>0</v>
          </cell>
          <cell r="CI100">
            <v>0</v>
          </cell>
          <cell r="CJ100">
            <v>0</v>
          </cell>
          <cell r="CK100">
            <v>0</v>
          </cell>
          <cell r="CL100">
            <v>0</v>
          </cell>
        </row>
        <row r="100">
          <cell r="DA100">
            <v>0</v>
          </cell>
          <cell r="DB100">
            <v>0</v>
          </cell>
          <cell r="DC100">
            <v>0</v>
          </cell>
          <cell r="DD100">
            <v>0</v>
          </cell>
          <cell r="DE100">
            <v>0</v>
          </cell>
          <cell r="DF100">
            <v>0</v>
          </cell>
          <cell r="DG100">
            <v>0</v>
          </cell>
          <cell r="DH100">
            <v>0</v>
          </cell>
          <cell r="DI100">
            <v>0</v>
          </cell>
          <cell r="DJ100">
            <v>0</v>
          </cell>
          <cell r="DK100">
            <v>0</v>
          </cell>
          <cell r="DL100">
            <v>0</v>
          </cell>
        </row>
        <row r="101">
          <cell r="CA101">
            <v>0</v>
          </cell>
          <cell r="CB101">
            <v>0</v>
          </cell>
          <cell r="CC101">
            <v>0</v>
          </cell>
          <cell r="CD101">
            <v>0</v>
          </cell>
          <cell r="CE101">
            <v>0</v>
          </cell>
          <cell r="CF101">
            <v>0</v>
          </cell>
          <cell r="CG101">
            <v>0</v>
          </cell>
          <cell r="CH101">
            <v>0</v>
          </cell>
          <cell r="CI101">
            <v>0</v>
          </cell>
          <cell r="CJ101">
            <v>0</v>
          </cell>
          <cell r="CK101">
            <v>0</v>
          </cell>
          <cell r="CL101">
            <v>0</v>
          </cell>
        </row>
        <row r="101">
          <cell r="DA101">
            <v>0</v>
          </cell>
          <cell r="DB101">
            <v>0</v>
          </cell>
          <cell r="DC101">
            <v>0</v>
          </cell>
          <cell r="DD101">
            <v>0</v>
          </cell>
          <cell r="DE101">
            <v>0</v>
          </cell>
          <cell r="DF101">
            <v>0</v>
          </cell>
          <cell r="DG101">
            <v>0</v>
          </cell>
          <cell r="DH101">
            <v>0</v>
          </cell>
          <cell r="DI101">
            <v>0</v>
          </cell>
          <cell r="DJ101">
            <v>0</v>
          </cell>
          <cell r="DK101">
            <v>0</v>
          </cell>
          <cell r="DL101">
            <v>0</v>
          </cell>
        </row>
        <row r="102">
          <cell r="CA102">
            <v>0</v>
          </cell>
          <cell r="CB102">
            <v>0</v>
          </cell>
          <cell r="CC102">
            <v>0</v>
          </cell>
          <cell r="CD102">
            <v>0</v>
          </cell>
          <cell r="CE102">
            <v>0</v>
          </cell>
          <cell r="CF102">
            <v>0</v>
          </cell>
          <cell r="CG102">
            <v>0</v>
          </cell>
          <cell r="CH102">
            <v>0</v>
          </cell>
          <cell r="CI102">
            <v>0</v>
          </cell>
          <cell r="CJ102">
            <v>0</v>
          </cell>
          <cell r="CK102">
            <v>0</v>
          </cell>
          <cell r="CL102">
            <v>0</v>
          </cell>
        </row>
        <row r="102">
          <cell r="DA102">
            <v>0</v>
          </cell>
          <cell r="DB102">
            <v>0</v>
          </cell>
          <cell r="DC102">
            <v>0</v>
          </cell>
          <cell r="DD102">
            <v>0</v>
          </cell>
          <cell r="DE102">
            <v>0</v>
          </cell>
          <cell r="DF102">
            <v>0</v>
          </cell>
          <cell r="DG102">
            <v>0</v>
          </cell>
          <cell r="DH102">
            <v>0</v>
          </cell>
          <cell r="DI102">
            <v>0</v>
          </cell>
          <cell r="DJ102">
            <v>0</v>
          </cell>
          <cell r="DK102">
            <v>0</v>
          </cell>
          <cell r="DL102">
            <v>0</v>
          </cell>
        </row>
        <row r="103">
          <cell r="CA103">
            <v>0</v>
          </cell>
          <cell r="CB103">
            <v>0</v>
          </cell>
          <cell r="CC103">
            <v>0</v>
          </cell>
          <cell r="CD103">
            <v>0</v>
          </cell>
          <cell r="CE103">
            <v>0</v>
          </cell>
          <cell r="CF103">
            <v>0</v>
          </cell>
          <cell r="CG103">
            <v>0</v>
          </cell>
          <cell r="CH103">
            <v>0</v>
          </cell>
          <cell r="CI103">
            <v>0</v>
          </cell>
          <cell r="CJ103">
            <v>0</v>
          </cell>
          <cell r="CK103">
            <v>0</v>
          </cell>
          <cell r="CL103">
            <v>0</v>
          </cell>
        </row>
        <row r="103">
          <cell r="DA103">
            <v>0</v>
          </cell>
          <cell r="DB103">
            <v>0</v>
          </cell>
          <cell r="DC103">
            <v>0</v>
          </cell>
          <cell r="DD103">
            <v>0</v>
          </cell>
          <cell r="DE103">
            <v>0</v>
          </cell>
          <cell r="DF103">
            <v>0</v>
          </cell>
          <cell r="DG103">
            <v>0</v>
          </cell>
          <cell r="DH103">
            <v>0</v>
          </cell>
          <cell r="DI103">
            <v>0</v>
          </cell>
          <cell r="DJ103">
            <v>0</v>
          </cell>
          <cell r="DK103">
            <v>0</v>
          </cell>
          <cell r="DL103">
            <v>0</v>
          </cell>
        </row>
        <row r="104">
          <cell r="CA104">
            <v>0</v>
          </cell>
          <cell r="CB104">
            <v>0</v>
          </cell>
          <cell r="CC104">
            <v>0</v>
          </cell>
          <cell r="CD104">
            <v>0</v>
          </cell>
          <cell r="CE104">
            <v>0</v>
          </cell>
          <cell r="CF104">
            <v>0</v>
          </cell>
          <cell r="CG104">
            <v>0</v>
          </cell>
          <cell r="CH104">
            <v>0</v>
          </cell>
          <cell r="CI104">
            <v>0</v>
          </cell>
          <cell r="CJ104">
            <v>0</v>
          </cell>
          <cell r="CK104">
            <v>0</v>
          </cell>
          <cell r="CL104">
            <v>0</v>
          </cell>
        </row>
        <row r="104">
          <cell r="DA104">
            <v>0</v>
          </cell>
          <cell r="DB104">
            <v>0</v>
          </cell>
          <cell r="DC104">
            <v>0</v>
          </cell>
          <cell r="DD104">
            <v>0</v>
          </cell>
          <cell r="DE104">
            <v>0</v>
          </cell>
          <cell r="DF104">
            <v>0</v>
          </cell>
          <cell r="DG104">
            <v>0</v>
          </cell>
          <cell r="DH104">
            <v>0</v>
          </cell>
          <cell r="DI104">
            <v>0</v>
          </cell>
          <cell r="DJ104">
            <v>0</v>
          </cell>
          <cell r="DK104">
            <v>0</v>
          </cell>
          <cell r="DL104">
            <v>0</v>
          </cell>
        </row>
        <row r="105">
          <cell r="CA105">
            <v>0</v>
          </cell>
          <cell r="CB105">
            <v>0</v>
          </cell>
          <cell r="CC105">
            <v>0</v>
          </cell>
          <cell r="CD105">
            <v>0</v>
          </cell>
          <cell r="CE105">
            <v>0</v>
          </cell>
          <cell r="CF105">
            <v>0</v>
          </cell>
          <cell r="CG105">
            <v>0</v>
          </cell>
          <cell r="CH105">
            <v>0</v>
          </cell>
          <cell r="CI105">
            <v>0</v>
          </cell>
          <cell r="CJ105">
            <v>0</v>
          </cell>
          <cell r="CK105">
            <v>0</v>
          </cell>
          <cell r="CL105">
            <v>0</v>
          </cell>
        </row>
        <row r="106">
          <cell r="CA106">
            <v>0</v>
          </cell>
          <cell r="CB106">
            <v>0</v>
          </cell>
          <cell r="CC106">
            <v>0</v>
          </cell>
          <cell r="CD106">
            <v>0</v>
          </cell>
          <cell r="CE106">
            <v>0</v>
          </cell>
          <cell r="CF106">
            <v>0</v>
          </cell>
          <cell r="CG106">
            <v>0</v>
          </cell>
          <cell r="CH106">
            <v>0</v>
          </cell>
          <cell r="CI106">
            <v>0</v>
          </cell>
          <cell r="CJ106">
            <v>0</v>
          </cell>
          <cell r="CK106">
            <v>0</v>
          </cell>
          <cell r="CL106">
            <v>0</v>
          </cell>
        </row>
        <row r="107">
          <cell r="CA107">
            <v>0</v>
          </cell>
          <cell r="CB107">
            <v>0</v>
          </cell>
          <cell r="CC107">
            <v>0</v>
          </cell>
          <cell r="CD107">
            <v>0</v>
          </cell>
          <cell r="CE107">
            <v>0</v>
          </cell>
          <cell r="CF107">
            <v>0</v>
          </cell>
          <cell r="CG107">
            <v>0</v>
          </cell>
          <cell r="CH107">
            <v>0</v>
          </cell>
          <cell r="CI107">
            <v>0</v>
          </cell>
          <cell r="CJ107">
            <v>0</v>
          </cell>
          <cell r="CK107">
            <v>0</v>
          </cell>
          <cell r="CL107">
            <v>0</v>
          </cell>
        </row>
        <row r="108">
          <cell r="CA108">
            <v>0</v>
          </cell>
          <cell r="CB108">
            <v>0</v>
          </cell>
          <cell r="CC108">
            <v>0</v>
          </cell>
          <cell r="CD108">
            <v>0</v>
          </cell>
          <cell r="CE108">
            <v>0</v>
          </cell>
          <cell r="CF108">
            <v>0</v>
          </cell>
          <cell r="CG108">
            <v>0</v>
          </cell>
          <cell r="CH108">
            <v>0</v>
          </cell>
          <cell r="CI108">
            <v>0</v>
          </cell>
          <cell r="CJ108">
            <v>0</v>
          </cell>
          <cell r="CK108">
            <v>0</v>
          </cell>
          <cell r="CL108">
            <v>0</v>
          </cell>
        </row>
        <row r="109">
          <cell r="CA109">
            <v>0</v>
          </cell>
          <cell r="CB109">
            <v>0</v>
          </cell>
          <cell r="CC109">
            <v>0</v>
          </cell>
          <cell r="CD109">
            <v>0</v>
          </cell>
          <cell r="CE109">
            <v>0</v>
          </cell>
          <cell r="CF109">
            <v>0</v>
          </cell>
          <cell r="CG109">
            <v>0</v>
          </cell>
          <cell r="CH109">
            <v>0</v>
          </cell>
          <cell r="CI109">
            <v>0</v>
          </cell>
          <cell r="CJ109">
            <v>0</v>
          </cell>
          <cell r="CK109">
            <v>0</v>
          </cell>
          <cell r="CL109">
            <v>0</v>
          </cell>
        </row>
        <row r="110">
          <cell r="CA110">
            <v>0</v>
          </cell>
          <cell r="CB110">
            <v>0</v>
          </cell>
          <cell r="CC110">
            <v>0</v>
          </cell>
          <cell r="CD110">
            <v>0</v>
          </cell>
          <cell r="CE110">
            <v>0</v>
          </cell>
          <cell r="CF110">
            <v>0</v>
          </cell>
          <cell r="CG110">
            <v>0</v>
          </cell>
          <cell r="CH110">
            <v>0</v>
          </cell>
          <cell r="CI110">
            <v>0</v>
          </cell>
          <cell r="CJ110">
            <v>0</v>
          </cell>
          <cell r="CK110">
            <v>0</v>
          </cell>
          <cell r="CL110">
            <v>0</v>
          </cell>
        </row>
        <row r="111">
          <cell r="CA111">
            <v>0</v>
          </cell>
          <cell r="CB111">
            <v>0</v>
          </cell>
          <cell r="CC111">
            <v>0</v>
          </cell>
          <cell r="CD111">
            <v>0</v>
          </cell>
          <cell r="CE111">
            <v>0</v>
          </cell>
          <cell r="CF111">
            <v>0</v>
          </cell>
          <cell r="CG111">
            <v>0</v>
          </cell>
          <cell r="CH111">
            <v>0</v>
          </cell>
          <cell r="CI111">
            <v>0</v>
          </cell>
          <cell r="CJ111">
            <v>0</v>
          </cell>
          <cell r="CK111">
            <v>0</v>
          </cell>
          <cell r="CL111">
            <v>0</v>
          </cell>
        </row>
        <row r="112">
          <cell r="CA112">
            <v>0</v>
          </cell>
          <cell r="CB112">
            <v>0</v>
          </cell>
          <cell r="CC112">
            <v>0</v>
          </cell>
          <cell r="CD112">
            <v>0</v>
          </cell>
          <cell r="CE112">
            <v>0</v>
          </cell>
          <cell r="CF112">
            <v>0</v>
          </cell>
          <cell r="CG112">
            <v>0</v>
          </cell>
          <cell r="CH112">
            <v>0</v>
          </cell>
          <cell r="CI112">
            <v>0</v>
          </cell>
          <cell r="CJ112">
            <v>0</v>
          </cell>
          <cell r="CK112">
            <v>0</v>
          </cell>
          <cell r="CL112">
            <v>0</v>
          </cell>
        </row>
        <row r="113">
          <cell r="CA113">
            <v>0</v>
          </cell>
          <cell r="CB113">
            <v>0</v>
          </cell>
          <cell r="CC113">
            <v>0</v>
          </cell>
          <cell r="CD113">
            <v>0</v>
          </cell>
          <cell r="CE113">
            <v>0</v>
          </cell>
          <cell r="CF113">
            <v>0</v>
          </cell>
          <cell r="CG113">
            <v>0</v>
          </cell>
          <cell r="CH113">
            <v>0</v>
          </cell>
          <cell r="CI113">
            <v>0</v>
          </cell>
          <cell r="CJ113">
            <v>0</v>
          </cell>
          <cell r="CK113">
            <v>0</v>
          </cell>
          <cell r="CL113">
            <v>0</v>
          </cell>
        </row>
        <row r="114">
          <cell r="CA114">
            <v>0</v>
          </cell>
          <cell r="CB114">
            <v>0</v>
          </cell>
          <cell r="CC114">
            <v>0</v>
          </cell>
          <cell r="CD114">
            <v>0</v>
          </cell>
          <cell r="CE114">
            <v>0</v>
          </cell>
          <cell r="CF114">
            <v>0</v>
          </cell>
          <cell r="CG114">
            <v>0</v>
          </cell>
          <cell r="CH114">
            <v>0</v>
          </cell>
          <cell r="CI114">
            <v>0</v>
          </cell>
          <cell r="CJ114">
            <v>0</v>
          </cell>
          <cell r="CK114">
            <v>0</v>
          </cell>
          <cell r="CL114">
            <v>0</v>
          </cell>
        </row>
        <row r="115">
          <cell r="CA115">
            <v>0</v>
          </cell>
          <cell r="CB115">
            <v>0</v>
          </cell>
          <cell r="CC115">
            <v>0</v>
          </cell>
          <cell r="CD115">
            <v>0</v>
          </cell>
          <cell r="CE115">
            <v>0</v>
          </cell>
          <cell r="CF115">
            <v>0</v>
          </cell>
          <cell r="CG115">
            <v>0</v>
          </cell>
          <cell r="CH115">
            <v>0</v>
          </cell>
          <cell r="CI115">
            <v>0</v>
          </cell>
          <cell r="CJ115">
            <v>0</v>
          </cell>
          <cell r="CK115">
            <v>0</v>
          </cell>
          <cell r="CL115">
            <v>0</v>
          </cell>
        </row>
        <row r="116">
          <cell r="CA116">
            <v>0</v>
          </cell>
          <cell r="CB116">
            <v>0</v>
          </cell>
          <cell r="CC116">
            <v>0</v>
          </cell>
          <cell r="CD116">
            <v>0</v>
          </cell>
          <cell r="CE116">
            <v>0</v>
          </cell>
          <cell r="CF116">
            <v>0</v>
          </cell>
          <cell r="CG116">
            <v>0</v>
          </cell>
          <cell r="CH116">
            <v>0</v>
          </cell>
          <cell r="CI116">
            <v>0</v>
          </cell>
          <cell r="CJ116">
            <v>0</v>
          </cell>
          <cell r="CK116">
            <v>0</v>
          </cell>
          <cell r="CL116">
            <v>0</v>
          </cell>
        </row>
        <row r="117">
          <cell r="CA117">
            <v>0</v>
          </cell>
          <cell r="CB117">
            <v>0</v>
          </cell>
          <cell r="CC117">
            <v>0</v>
          </cell>
          <cell r="CD117">
            <v>0</v>
          </cell>
          <cell r="CE117">
            <v>0</v>
          </cell>
          <cell r="CF117">
            <v>0</v>
          </cell>
          <cell r="CG117">
            <v>0</v>
          </cell>
          <cell r="CH117">
            <v>0</v>
          </cell>
          <cell r="CI117">
            <v>0</v>
          </cell>
          <cell r="CJ117">
            <v>0</v>
          </cell>
          <cell r="CK117">
            <v>0</v>
          </cell>
          <cell r="CL117">
            <v>0</v>
          </cell>
        </row>
        <row r="118">
          <cell r="CA118">
            <v>0</v>
          </cell>
          <cell r="CB118">
            <v>0</v>
          </cell>
          <cell r="CC118">
            <v>0</v>
          </cell>
          <cell r="CD118">
            <v>0</v>
          </cell>
          <cell r="CE118">
            <v>0</v>
          </cell>
          <cell r="CF118">
            <v>0</v>
          </cell>
          <cell r="CG118">
            <v>0</v>
          </cell>
          <cell r="CH118">
            <v>0</v>
          </cell>
          <cell r="CI118">
            <v>0</v>
          </cell>
          <cell r="CJ118">
            <v>0</v>
          </cell>
          <cell r="CK118">
            <v>0</v>
          </cell>
          <cell r="CL118">
            <v>0</v>
          </cell>
        </row>
        <row r="119">
          <cell r="CA119">
            <v>0</v>
          </cell>
          <cell r="CB119">
            <v>0</v>
          </cell>
          <cell r="CC119">
            <v>0</v>
          </cell>
          <cell r="CD119">
            <v>0</v>
          </cell>
          <cell r="CE119">
            <v>0</v>
          </cell>
          <cell r="CF119">
            <v>0</v>
          </cell>
          <cell r="CG119">
            <v>0</v>
          </cell>
          <cell r="CH119">
            <v>0</v>
          </cell>
          <cell r="CI119">
            <v>0</v>
          </cell>
          <cell r="CJ119">
            <v>0</v>
          </cell>
          <cell r="CK119">
            <v>0</v>
          </cell>
          <cell r="CL119">
            <v>0</v>
          </cell>
        </row>
        <row r="120">
          <cell r="CA120">
            <v>0</v>
          </cell>
          <cell r="CB120">
            <v>0</v>
          </cell>
          <cell r="CC120">
            <v>0</v>
          </cell>
          <cell r="CD120">
            <v>0</v>
          </cell>
          <cell r="CE120">
            <v>0</v>
          </cell>
          <cell r="CF120">
            <v>0</v>
          </cell>
          <cell r="CG120">
            <v>0</v>
          </cell>
          <cell r="CH120">
            <v>0</v>
          </cell>
          <cell r="CI120">
            <v>0</v>
          </cell>
          <cell r="CJ120">
            <v>0</v>
          </cell>
          <cell r="CK120">
            <v>0</v>
          </cell>
          <cell r="CL120">
            <v>0</v>
          </cell>
        </row>
        <row r="121">
          <cell r="CA121">
            <v>0</v>
          </cell>
          <cell r="CB121">
            <v>0</v>
          </cell>
          <cell r="CC121">
            <v>0</v>
          </cell>
          <cell r="CD121">
            <v>0</v>
          </cell>
          <cell r="CE121">
            <v>0</v>
          </cell>
          <cell r="CF121">
            <v>0</v>
          </cell>
          <cell r="CG121">
            <v>0</v>
          </cell>
          <cell r="CH121">
            <v>0</v>
          </cell>
          <cell r="CI121">
            <v>0</v>
          </cell>
          <cell r="CJ121">
            <v>0</v>
          </cell>
          <cell r="CK121">
            <v>0</v>
          </cell>
          <cell r="CL121">
            <v>0</v>
          </cell>
        </row>
        <row r="122">
          <cell r="CA122">
            <v>0</v>
          </cell>
          <cell r="CB122">
            <v>0</v>
          </cell>
          <cell r="CC122">
            <v>0</v>
          </cell>
          <cell r="CD122">
            <v>0</v>
          </cell>
          <cell r="CE122">
            <v>0</v>
          </cell>
          <cell r="CF122">
            <v>0</v>
          </cell>
          <cell r="CG122">
            <v>0</v>
          </cell>
          <cell r="CH122">
            <v>0</v>
          </cell>
          <cell r="CI122">
            <v>0</v>
          </cell>
          <cell r="CJ122">
            <v>0</v>
          </cell>
          <cell r="CK122">
            <v>0</v>
          </cell>
          <cell r="CL122">
            <v>0</v>
          </cell>
        </row>
        <row r="123">
          <cell r="CA123">
            <v>0</v>
          </cell>
          <cell r="CB123">
            <v>0</v>
          </cell>
          <cell r="CC123">
            <v>0</v>
          </cell>
          <cell r="CD123">
            <v>0</v>
          </cell>
          <cell r="CE123">
            <v>0</v>
          </cell>
          <cell r="CF123">
            <v>0</v>
          </cell>
          <cell r="CG123">
            <v>0</v>
          </cell>
          <cell r="CH123">
            <v>0</v>
          </cell>
          <cell r="CI123">
            <v>0</v>
          </cell>
          <cell r="CJ123">
            <v>0</v>
          </cell>
          <cell r="CK123">
            <v>0</v>
          </cell>
          <cell r="CL123">
            <v>0</v>
          </cell>
        </row>
        <row r="124">
          <cell r="CA124">
            <v>0</v>
          </cell>
          <cell r="CB124">
            <v>0</v>
          </cell>
          <cell r="CC124">
            <v>0</v>
          </cell>
          <cell r="CD124">
            <v>0</v>
          </cell>
          <cell r="CE124">
            <v>0</v>
          </cell>
          <cell r="CF124">
            <v>0</v>
          </cell>
          <cell r="CG124">
            <v>0</v>
          </cell>
          <cell r="CH124">
            <v>0</v>
          </cell>
          <cell r="CI124">
            <v>0</v>
          </cell>
          <cell r="CJ124">
            <v>0</v>
          </cell>
          <cell r="CK124">
            <v>0</v>
          </cell>
          <cell r="CL124">
            <v>0</v>
          </cell>
        </row>
        <row r="125">
          <cell r="CA125">
            <v>0</v>
          </cell>
          <cell r="CB125">
            <v>0</v>
          </cell>
          <cell r="CC125">
            <v>0</v>
          </cell>
          <cell r="CD125">
            <v>0</v>
          </cell>
          <cell r="CE125">
            <v>0</v>
          </cell>
          <cell r="CF125">
            <v>0</v>
          </cell>
          <cell r="CG125">
            <v>0</v>
          </cell>
          <cell r="CH125">
            <v>0</v>
          </cell>
          <cell r="CI125">
            <v>0</v>
          </cell>
          <cell r="CJ125">
            <v>0</v>
          </cell>
          <cell r="CK125">
            <v>0</v>
          </cell>
          <cell r="CL125">
            <v>0</v>
          </cell>
        </row>
        <row r="126">
          <cell r="CA126">
            <v>0</v>
          </cell>
          <cell r="CB126">
            <v>0</v>
          </cell>
          <cell r="CC126">
            <v>0</v>
          </cell>
          <cell r="CD126">
            <v>0</v>
          </cell>
          <cell r="CE126">
            <v>0</v>
          </cell>
          <cell r="CF126">
            <v>0</v>
          </cell>
          <cell r="CG126">
            <v>0</v>
          </cell>
          <cell r="CH126">
            <v>0</v>
          </cell>
          <cell r="CI126">
            <v>0</v>
          </cell>
          <cell r="CJ126">
            <v>0</v>
          </cell>
          <cell r="CK126">
            <v>0</v>
          </cell>
          <cell r="CL126">
            <v>0</v>
          </cell>
        </row>
        <row r="127">
          <cell r="CA127">
            <v>0</v>
          </cell>
          <cell r="CB127">
            <v>0</v>
          </cell>
          <cell r="CC127">
            <v>0</v>
          </cell>
          <cell r="CD127">
            <v>0</v>
          </cell>
          <cell r="CE127">
            <v>0</v>
          </cell>
          <cell r="CF127">
            <v>0</v>
          </cell>
          <cell r="CG127">
            <v>0</v>
          </cell>
          <cell r="CH127">
            <v>0</v>
          </cell>
          <cell r="CI127">
            <v>0</v>
          </cell>
          <cell r="CJ127">
            <v>0</v>
          </cell>
          <cell r="CK127">
            <v>0</v>
          </cell>
          <cell r="CL127">
            <v>0</v>
          </cell>
        </row>
        <row r="128">
          <cell r="CA128">
            <v>0</v>
          </cell>
          <cell r="CB128">
            <v>0</v>
          </cell>
          <cell r="CC128">
            <v>0</v>
          </cell>
          <cell r="CD128">
            <v>0</v>
          </cell>
          <cell r="CE128">
            <v>0</v>
          </cell>
          <cell r="CF128">
            <v>0</v>
          </cell>
          <cell r="CG128">
            <v>0</v>
          </cell>
          <cell r="CH128">
            <v>0</v>
          </cell>
          <cell r="CI128">
            <v>0</v>
          </cell>
          <cell r="CJ128">
            <v>0</v>
          </cell>
          <cell r="CK128">
            <v>0</v>
          </cell>
          <cell r="CL128">
            <v>0</v>
          </cell>
        </row>
        <row r="129">
          <cell r="CA129">
            <v>0</v>
          </cell>
          <cell r="CB129">
            <v>0</v>
          </cell>
          <cell r="CC129">
            <v>0</v>
          </cell>
          <cell r="CD129">
            <v>0</v>
          </cell>
          <cell r="CE129">
            <v>0</v>
          </cell>
          <cell r="CF129">
            <v>0</v>
          </cell>
          <cell r="CG129">
            <v>0</v>
          </cell>
          <cell r="CH129">
            <v>0</v>
          </cell>
          <cell r="CI129">
            <v>0</v>
          </cell>
          <cell r="CJ129">
            <v>0</v>
          </cell>
          <cell r="CK129">
            <v>0</v>
          </cell>
          <cell r="CL129">
            <v>0</v>
          </cell>
        </row>
        <row r="130">
          <cell r="CA130">
            <v>0</v>
          </cell>
          <cell r="CB130">
            <v>0</v>
          </cell>
          <cell r="CC130">
            <v>0</v>
          </cell>
          <cell r="CD130">
            <v>0</v>
          </cell>
          <cell r="CE130">
            <v>0</v>
          </cell>
          <cell r="CF130">
            <v>0</v>
          </cell>
          <cell r="CG130">
            <v>0</v>
          </cell>
          <cell r="CH130">
            <v>0</v>
          </cell>
          <cell r="CI130">
            <v>0</v>
          </cell>
          <cell r="CJ130">
            <v>0</v>
          </cell>
          <cell r="CK130">
            <v>0</v>
          </cell>
          <cell r="CL130">
            <v>0</v>
          </cell>
        </row>
        <row r="131">
          <cell r="CA131">
            <v>0</v>
          </cell>
          <cell r="CB131">
            <v>0</v>
          </cell>
          <cell r="CC131">
            <v>0</v>
          </cell>
          <cell r="CD131">
            <v>0</v>
          </cell>
          <cell r="CE131">
            <v>0</v>
          </cell>
          <cell r="CF131">
            <v>0</v>
          </cell>
          <cell r="CG131">
            <v>0</v>
          </cell>
          <cell r="CH131">
            <v>0</v>
          </cell>
          <cell r="CI131">
            <v>0</v>
          </cell>
          <cell r="CJ131">
            <v>0</v>
          </cell>
          <cell r="CK131">
            <v>0</v>
          </cell>
          <cell r="CL131">
            <v>0</v>
          </cell>
        </row>
        <row r="132">
          <cell r="CA132">
            <v>0</v>
          </cell>
          <cell r="CB132">
            <v>0</v>
          </cell>
          <cell r="CC132">
            <v>0</v>
          </cell>
          <cell r="CD132">
            <v>0</v>
          </cell>
          <cell r="CE132">
            <v>0</v>
          </cell>
          <cell r="CF132">
            <v>0</v>
          </cell>
          <cell r="CG132">
            <v>0</v>
          </cell>
          <cell r="CH132">
            <v>0</v>
          </cell>
          <cell r="CI132">
            <v>0</v>
          </cell>
          <cell r="CJ132">
            <v>0</v>
          </cell>
          <cell r="CK132">
            <v>0</v>
          </cell>
          <cell r="CL132">
            <v>0</v>
          </cell>
        </row>
      </sheetData>
      <sheetData sheetId="3">
        <row r="2">
          <cell r="A2">
            <v>207</v>
          </cell>
          <cell r="B2">
            <v>45657</v>
          </cell>
          <cell r="C2" t="str">
            <v>徐汇区滨江C单元188N-Q-1地块商办楼项目BIM运营平台开发服务合同 - 上海瑞腾国际置业有限公司 - 无税开票1240927.55</v>
          </cell>
          <cell r="D2" t="str">
            <v>上海瑞腾国际置业有限公司</v>
          </cell>
          <cell r="E2" t="str">
            <v>ZHT2022070400053</v>
          </cell>
        </row>
        <row r="2">
          <cell r="H2">
            <v>328845.8</v>
          </cell>
        </row>
        <row r="2">
          <cell r="J2" t="str">
            <v>无法落实</v>
          </cell>
        </row>
        <row r="3">
          <cell r="N3">
            <v>0</v>
          </cell>
          <cell r="O3">
            <v>0</v>
          </cell>
          <cell r="P3">
            <v>0</v>
          </cell>
          <cell r="Q3">
            <v>0</v>
          </cell>
          <cell r="R3">
            <v>0</v>
          </cell>
          <cell r="S3">
            <v>0</v>
          </cell>
          <cell r="T3">
            <v>0</v>
          </cell>
          <cell r="U3">
            <v>1</v>
          </cell>
          <cell r="V3">
            <v>32.88458</v>
          </cell>
          <cell r="W3">
            <v>0</v>
          </cell>
          <cell r="X3">
            <v>0</v>
          </cell>
          <cell r="Y3">
            <v>1</v>
          </cell>
          <cell r="Z3">
            <v>32.88458</v>
          </cell>
        </row>
      </sheetData>
      <sheetData sheetId="4"/>
      <sheetData sheetId="5"/>
      <sheetData sheetId="6"/>
      <sheetData sheetId="7"/>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Set>
  </externalBook>
</externalLink>
</file>

<file path=xl/externalLinks/externalLink4.xml><?xml version="1.0" encoding="utf-8"?>
<externalLink xmlns="http://schemas.openxmlformats.org/spreadsheetml/2006/main">
  <externalBook xmlns:r="http://schemas.openxmlformats.org/officeDocument/2006/relationships" r:id="rId1">
    <sheetNames>
      <sheetName val="部门看板"/>
      <sheetName val="部门-汇总页"/>
      <sheetName val="产值及收款计划（2026）"/>
      <sheetName val="长账龄落实计划"/>
      <sheetName val="月度收款计划"/>
      <sheetName val="月度实际收款（参考）"/>
      <sheetName val="月度支付计划 "/>
      <sheetName val="月度实际支付（参考）"/>
      <sheetName val="产值及收款计划（2025）"/>
      <sheetName val="产值及收款计划（历年在建+24年新签）"/>
      <sheetName val="跟进项目落地计划"/>
      <sheetName val="客户拓展措施"/>
      <sheetName val="长账龄应收账款催收进展"/>
      <sheetName val="待协调事项"/>
      <sheetName val="24年合同台账（含流转中及赢单项目）"/>
      <sheetName val="CRM项目编号查询"/>
      <sheetName val="WpsReserved_CellImgList"/>
    </sheetNames>
    <sheetDataSet>
      <sheetData sheetId="0"/>
      <sheetData sheetId="1">
        <row r="3">
          <cell r="E3">
            <v>53.474503</v>
          </cell>
          <cell r="F3">
            <v>216.812</v>
          </cell>
          <cell r="G3">
            <v>0</v>
          </cell>
          <cell r="H3">
            <v>0</v>
          </cell>
          <cell r="I3">
            <v>61.8115</v>
          </cell>
          <cell r="J3">
            <v>105.0514085</v>
          </cell>
          <cell r="K3">
            <v>0</v>
          </cell>
          <cell r="L3">
            <v>0</v>
          </cell>
          <cell r="M3">
            <v>0</v>
          </cell>
          <cell r="N3">
            <v>0</v>
          </cell>
          <cell r="O3">
            <v>0</v>
          </cell>
          <cell r="P3">
            <v>0</v>
          </cell>
          <cell r="Q3">
            <v>53.474503</v>
          </cell>
          <cell r="R3">
            <v>216.812</v>
          </cell>
          <cell r="S3">
            <v>0</v>
          </cell>
          <cell r="T3">
            <v>0</v>
          </cell>
          <cell r="U3">
            <v>0</v>
          </cell>
          <cell r="V3">
            <v>0</v>
          </cell>
          <cell r="W3">
            <v>0</v>
          </cell>
          <cell r="X3">
            <v>0</v>
          </cell>
          <cell r="Y3">
            <v>0</v>
          </cell>
          <cell r="Z3">
            <v>0</v>
          </cell>
          <cell r="AA3">
            <v>0</v>
          </cell>
          <cell r="AB3">
            <v>0</v>
          </cell>
        </row>
        <row r="4">
          <cell r="E4">
            <v>25.4960660252101</v>
          </cell>
          <cell r="F4">
            <v>19.742</v>
          </cell>
          <cell r="G4">
            <v>0</v>
          </cell>
          <cell r="H4">
            <v>0</v>
          </cell>
          <cell r="I4">
            <v>43.6380171456879</v>
          </cell>
          <cell r="J4">
            <v>18.7489105</v>
          </cell>
          <cell r="K4">
            <v>0</v>
          </cell>
          <cell r="L4">
            <v>0</v>
          </cell>
          <cell r="M4">
            <v>0</v>
          </cell>
          <cell r="N4">
            <v>0</v>
          </cell>
          <cell r="O4">
            <v>0</v>
          </cell>
          <cell r="P4">
            <v>0</v>
          </cell>
          <cell r="Q4">
            <v>25.4960660252101</v>
          </cell>
          <cell r="R4">
            <v>19.742</v>
          </cell>
          <cell r="S4">
            <v>0</v>
          </cell>
          <cell r="T4">
            <v>0</v>
          </cell>
          <cell r="U4">
            <v>0</v>
          </cell>
          <cell r="V4">
            <v>0</v>
          </cell>
          <cell r="W4">
            <v>0</v>
          </cell>
          <cell r="X4">
            <v>0</v>
          </cell>
          <cell r="Y4">
            <v>0</v>
          </cell>
          <cell r="Z4">
            <v>0</v>
          </cell>
          <cell r="AA4">
            <v>0</v>
          </cell>
          <cell r="AB4">
            <v>0</v>
          </cell>
        </row>
        <row r="5">
          <cell r="E5">
            <v>50.4476443396226</v>
          </cell>
          <cell r="F5">
            <v>204.539622641509</v>
          </cell>
          <cell r="G5">
            <v>0</v>
          </cell>
          <cell r="H5">
            <v>0</v>
          </cell>
          <cell r="I5">
            <v>58.3127358490566</v>
          </cell>
          <cell r="J5">
            <v>99.1051023584905</v>
          </cell>
          <cell r="K5">
            <v>0</v>
          </cell>
          <cell r="L5">
            <v>0</v>
          </cell>
          <cell r="M5">
            <v>0</v>
          </cell>
          <cell r="N5">
            <v>0</v>
          </cell>
          <cell r="O5">
            <v>0</v>
          </cell>
          <cell r="P5">
            <v>0</v>
          </cell>
          <cell r="Q5">
            <v>50.4476443396226</v>
          </cell>
          <cell r="R5">
            <v>204.539622641509</v>
          </cell>
          <cell r="S5">
            <v>0</v>
          </cell>
          <cell r="T5">
            <v>0</v>
          </cell>
          <cell r="U5">
            <v>0</v>
          </cell>
          <cell r="V5">
            <v>0</v>
          </cell>
          <cell r="W5">
            <v>0</v>
          </cell>
          <cell r="X5">
            <v>0</v>
          </cell>
          <cell r="Y5">
            <v>0</v>
          </cell>
          <cell r="Z5">
            <v>0</v>
          </cell>
          <cell r="AA5">
            <v>0</v>
          </cell>
          <cell r="AB5">
            <v>0</v>
          </cell>
        </row>
        <row r="6">
          <cell r="E6">
            <v>24.0528924766133</v>
          </cell>
          <cell r="F6">
            <v>18.6245283018868</v>
          </cell>
          <cell r="G6">
            <v>0</v>
          </cell>
          <cell r="H6">
            <v>0</v>
          </cell>
          <cell r="I6">
            <v>41.1679407034791</v>
          </cell>
          <cell r="J6">
            <v>17.6876514150943</v>
          </cell>
          <cell r="K6">
            <v>0</v>
          </cell>
          <cell r="L6">
            <v>0</v>
          </cell>
          <cell r="M6">
            <v>0</v>
          </cell>
          <cell r="N6">
            <v>0</v>
          </cell>
          <cell r="O6">
            <v>0</v>
          </cell>
          <cell r="P6">
            <v>0</v>
          </cell>
          <cell r="Q6">
            <v>24.0528924766133</v>
          </cell>
          <cell r="R6">
            <v>18.6245283018868</v>
          </cell>
          <cell r="S6">
            <v>0</v>
          </cell>
          <cell r="T6">
            <v>0</v>
          </cell>
          <cell r="U6">
            <v>0</v>
          </cell>
          <cell r="V6">
            <v>0</v>
          </cell>
          <cell r="W6">
            <v>0</v>
          </cell>
          <cell r="X6">
            <v>0</v>
          </cell>
          <cell r="Y6">
            <v>0</v>
          </cell>
          <cell r="Z6">
            <v>0</v>
          </cell>
          <cell r="AA6">
            <v>0</v>
          </cell>
          <cell r="AB6">
            <v>0</v>
          </cell>
        </row>
        <row r="7">
          <cell r="E7">
            <v>71.003521</v>
          </cell>
          <cell r="F7">
            <v>284.397</v>
          </cell>
          <cell r="G7">
            <v>61.045</v>
          </cell>
          <cell r="H7">
            <v>89.4531</v>
          </cell>
          <cell r="I7">
            <v>63.035032</v>
          </cell>
          <cell r="J7">
            <v>182.153</v>
          </cell>
          <cell r="K7">
            <v>0</v>
          </cell>
          <cell r="L7">
            <v>0</v>
          </cell>
          <cell r="M7">
            <v>0</v>
          </cell>
          <cell r="N7">
            <v>0</v>
          </cell>
          <cell r="O7">
            <v>0</v>
          </cell>
          <cell r="P7">
            <v>0</v>
          </cell>
          <cell r="Q7">
            <v>30.6</v>
          </cell>
          <cell r="R7">
            <v>220.752</v>
          </cell>
          <cell r="S7">
            <v>45.045</v>
          </cell>
          <cell r="T7">
            <v>0</v>
          </cell>
          <cell r="U7">
            <v>0</v>
          </cell>
          <cell r="V7">
            <v>0</v>
          </cell>
          <cell r="W7">
            <v>0</v>
          </cell>
          <cell r="X7">
            <v>0</v>
          </cell>
          <cell r="Y7">
            <v>0</v>
          </cell>
          <cell r="Z7">
            <v>0</v>
          </cell>
          <cell r="AA7">
            <v>0</v>
          </cell>
          <cell r="AB7">
            <v>0</v>
          </cell>
        </row>
        <row r="8">
          <cell r="E8">
            <v>39.1839961842894</v>
          </cell>
          <cell r="F8">
            <v>58.9709047619048</v>
          </cell>
          <cell r="G8">
            <v>46.795</v>
          </cell>
          <cell r="H8">
            <v>32.0616284442712</v>
          </cell>
          <cell r="I8">
            <v>38.9127840875955</v>
          </cell>
          <cell r="J8">
            <v>55.01564</v>
          </cell>
          <cell r="K8">
            <v>0</v>
          </cell>
          <cell r="L8">
            <v>0</v>
          </cell>
          <cell r="M8">
            <v>0</v>
          </cell>
          <cell r="N8">
            <v>0</v>
          </cell>
          <cell r="O8">
            <v>0</v>
          </cell>
          <cell r="P8">
            <v>0</v>
          </cell>
          <cell r="Q8">
            <v>16.76972</v>
          </cell>
          <cell r="R8">
            <v>21.614</v>
          </cell>
          <cell r="S8">
            <v>30.795</v>
          </cell>
          <cell r="T8">
            <v>0</v>
          </cell>
          <cell r="U8">
            <v>0</v>
          </cell>
          <cell r="V8">
            <v>0</v>
          </cell>
          <cell r="W8">
            <v>0</v>
          </cell>
          <cell r="X8">
            <v>0</v>
          </cell>
          <cell r="Y8">
            <v>0</v>
          </cell>
          <cell r="Z8">
            <v>0</v>
          </cell>
          <cell r="AA8">
            <v>0</v>
          </cell>
          <cell r="AB8">
            <v>0</v>
          </cell>
        </row>
      </sheetData>
      <sheetData sheetId="2">
        <row r="1">
          <cell r="B1" t="str">
            <v>2026年产值及收款计划</v>
          </cell>
        </row>
        <row r="1">
          <cell r="U1">
            <v>270.286503</v>
          </cell>
          <cell r="V1">
            <v>3539.621759</v>
          </cell>
          <cell r="W1">
            <v>0</v>
          </cell>
          <cell r="X1">
            <v>0</v>
          </cell>
          <cell r="Y1">
            <v>0</v>
          </cell>
          <cell r="Z1">
            <v>0</v>
          </cell>
          <cell r="AA1">
            <v>53.474503</v>
          </cell>
          <cell r="AB1">
            <v>216.812</v>
          </cell>
          <cell r="AC1">
            <v>0</v>
          </cell>
          <cell r="AD1">
            <v>0</v>
          </cell>
          <cell r="AE1">
            <v>61.8115</v>
          </cell>
          <cell r="AF1">
            <v>105.0514085</v>
          </cell>
          <cell r="AG1">
            <v>0</v>
          </cell>
          <cell r="AH1">
            <v>0</v>
          </cell>
          <cell r="AI1">
            <v>0</v>
          </cell>
          <cell r="AJ1">
            <v>0</v>
          </cell>
          <cell r="AK1">
            <v>0</v>
          </cell>
          <cell r="AL1">
            <v>0</v>
          </cell>
        </row>
        <row r="1">
          <cell r="AX1">
            <v>296.397</v>
          </cell>
          <cell r="AY1">
            <v>5462.117468</v>
          </cell>
          <cell r="AZ1">
            <v>1922.495709</v>
          </cell>
          <cell r="BA1">
            <v>71.003521</v>
          </cell>
          <cell r="BB1">
            <v>284.397</v>
          </cell>
          <cell r="BC1">
            <v>61.045</v>
          </cell>
          <cell r="BD1">
            <v>89.4531</v>
          </cell>
          <cell r="BE1">
            <v>63.035032</v>
          </cell>
          <cell r="BF1">
            <v>182.153</v>
          </cell>
          <cell r="BG1">
            <v>0</v>
          </cell>
          <cell r="BH1">
            <v>0</v>
          </cell>
          <cell r="BI1">
            <v>0</v>
          </cell>
          <cell r="BJ1">
            <v>0</v>
          </cell>
          <cell r="BK1">
            <v>0</v>
          </cell>
          <cell r="BL1">
            <v>0</v>
          </cell>
        </row>
        <row r="1">
          <cell r="CA1">
            <v>53.474503</v>
          </cell>
          <cell r="CB1">
            <v>216.812</v>
          </cell>
          <cell r="CC1">
            <v>0</v>
          </cell>
          <cell r="CD1">
            <v>0</v>
          </cell>
          <cell r="CE1">
            <v>0</v>
          </cell>
          <cell r="CF1">
            <v>0</v>
          </cell>
          <cell r="CG1">
            <v>0</v>
          </cell>
          <cell r="CH1">
            <v>0</v>
          </cell>
          <cell r="CI1">
            <v>0</v>
          </cell>
          <cell r="CJ1">
            <v>0</v>
          </cell>
          <cell r="CK1">
            <v>0</v>
          </cell>
          <cell r="CL1">
            <v>0</v>
          </cell>
        </row>
        <row r="1">
          <cell r="DA1">
            <v>30.6</v>
          </cell>
          <cell r="DB1">
            <v>220.752</v>
          </cell>
          <cell r="DC1">
            <v>45.045</v>
          </cell>
          <cell r="DD1">
            <v>0</v>
          </cell>
          <cell r="DE1">
            <v>0</v>
          </cell>
          <cell r="DF1">
            <v>0</v>
          </cell>
          <cell r="DG1">
            <v>0</v>
          </cell>
          <cell r="DH1">
            <v>0</v>
          </cell>
          <cell r="DI1">
            <v>0</v>
          </cell>
          <cell r="DJ1">
            <v>0</v>
          </cell>
          <cell r="DK1">
            <v>0</v>
          </cell>
          <cell r="DL1">
            <v>0</v>
          </cell>
        </row>
        <row r="2">
          <cell r="U2">
            <v>270.286503</v>
          </cell>
          <cell r="V2">
            <v>3539.621759</v>
          </cell>
          <cell r="W2">
            <v>0</v>
          </cell>
          <cell r="X2">
            <v>0</v>
          </cell>
          <cell r="Y2">
            <v>0</v>
          </cell>
          <cell r="Z2">
            <v>0</v>
          </cell>
          <cell r="AA2">
            <v>53.474503</v>
          </cell>
          <cell r="AB2">
            <v>216.812</v>
          </cell>
          <cell r="AC2">
            <v>0</v>
          </cell>
          <cell r="AD2">
            <v>0</v>
          </cell>
          <cell r="AE2">
            <v>61.8115</v>
          </cell>
          <cell r="AF2">
            <v>105.0514085</v>
          </cell>
          <cell r="AG2">
            <v>0</v>
          </cell>
          <cell r="AH2">
            <v>0</v>
          </cell>
          <cell r="AI2">
            <v>0</v>
          </cell>
          <cell r="AJ2">
            <v>0</v>
          </cell>
          <cell r="AK2">
            <v>0</v>
          </cell>
          <cell r="AL2">
            <v>0</v>
          </cell>
        </row>
        <row r="2">
          <cell r="AX2">
            <v>296.397</v>
          </cell>
          <cell r="AY2">
            <v>5462.117468</v>
          </cell>
          <cell r="AZ2">
            <v>1922.495709</v>
          </cell>
          <cell r="BA2">
            <v>71.003521</v>
          </cell>
          <cell r="BB2">
            <v>284.397</v>
          </cell>
          <cell r="BC2">
            <v>61.045</v>
          </cell>
          <cell r="BD2">
            <v>89.4531</v>
          </cell>
          <cell r="BE2">
            <v>63.035032</v>
          </cell>
          <cell r="BF2">
            <v>182.153</v>
          </cell>
          <cell r="BG2">
            <v>0</v>
          </cell>
          <cell r="BH2">
            <v>0</v>
          </cell>
          <cell r="BI2">
            <v>0</v>
          </cell>
          <cell r="BJ2">
            <v>0</v>
          </cell>
          <cell r="BK2">
            <v>0</v>
          </cell>
          <cell r="BL2">
            <v>0</v>
          </cell>
        </row>
        <row r="2">
          <cell r="CA2">
            <v>53.474503</v>
          </cell>
          <cell r="CB2">
            <v>216.812</v>
          </cell>
          <cell r="CC2">
            <v>0</v>
          </cell>
          <cell r="CD2">
            <v>0</v>
          </cell>
          <cell r="CE2">
            <v>0</v>
          </cell>
          <cell r="CF2">
            <v>0</v>
          </cell>
          <cell r="CG2">
            <v>0</v>
          </cell>
          <cell r="CH2">
            <v>0</v>
          </cell>
          <cell r="CI2">
            <v>0</v>
          </cell>
          <cell r="CJ2">
            <v>0</v>
          </cell>
          <cell r="CK2">
            <v>0</v>
          </cell>
          <cell r="CL2">
            <v>0</v>
          </cell>
        </row>
        <row r="2">
          <cell r="DA2">
            <v>30.6</v>
          </cell>
          <cell r="DB2">
            <v>220.752</v>
          </cell>
          <cell r="DC2">
            <v>45.045</v>
          </cell>
          <cell r="DD2">
            <v>0</v>
          </cell>
          <cell r="DE2">
            <v>0</v>
          </cell>
          <cell r="DF2">
            <v>0</v>
          </cell>
          <cell r="DG2">
            <v>0</v>
          </cell>
          <cell r="DH2">
            <v>0</v>
          </cell>
          <cell r="DI2">
            <v>0</v>
          </cell>
          <cell r="DJ2">
            <v>0</v>
          </cell>
          <cell r="DK2">
            <v>0</v>
          </cell>
          <cell r="DL2">
            <v>0</v>
          </cell>
        </row>
        <row r="3">
          <cell r="M3" t="str">
            <v>非主导不需填写</v>
          </cell>
        </row>
        <row r="3">
          <cell r="P3" t="str">
            <v>已完结合同只填收款计划</v>
          </cell>
        </row>
        <row r="4">
          <cell r="A4" t="str">
            <v>序号</v>
          </cell>
          <cell r="B4" t="str">
            <v>部门</v>
          </cell>
          <cell r="C4" t="str">
            <v>合同编号</v>
          </cell>
          <cell r="D4" t="str">
            <v>合同名称</v>
          </cell>
          <cell r="E4" t="str">
            <v>合同金额</v>
          </cell>
          <cell r="F4" t="str">
            <v>部门合同额/总产值</v>
          </cell>
          <cell r="G4" t="str">
            <v>部门-有效产值</v>
          </cell>
          <cell r="H4" t="str">
            <v>部门-自营产值</v>
          </cell>
          <cell r="I4" t="str">
            <v>部门-自营率</v>
          </cell>
          <cell r="J4" t="str">
            <v>综合税率</v>
          </cell>
          <cell r="K4" t="str">
            <v>备用列</v>
          </cell>
          <cell r="L4" t="str">
            <v>备用列</v>
          </cell>
          <cell r="M4" t="str">
            <v>是否生产主导</v>
          </cell>
          <cell r="N4" t="str">
            <v>团队</v>
          </cell>
          <cell r="O4" t="str">
            <v>项目经理</v>
          </cell>
          <cell r="P4" t="str">
            <v>合同类型</v>
          </cell>
          <cell r="Q4" t="str">
            <v>备用列</v>
          </cell>
          <cell r="R4" t="str">
            <v>备用列</v>
          </cell>
          <cell r="S4" t="str">
            <v>备用列</v>
          </cell>
          <cell r="T4" t="str">
            <v>历年已确认产值（未拆分）</v>
          </cell>
          <cell r="U4" t="str">
            <v>2026已确认产值（未拆分）</v>
          </cell>
          <cell r="V4" t="str">
            <v>剩余产值</v>
          </cell>
          <cell r="W4" t="str">
            <v>备用列</v>
          </cell>
          <cell r="X4" t="str">
            <v>备用列</v>
          </cell>
          <cell r="Y4" t="str">
            <v>备用列</v>
          </cell>
          <cell r="Z4" t="str">
            <v>备用列</v>
          </cell>
          <cell r="AA4" t="str">
            <v>2026-01产值计划</v>
          </cell>
          <cell r="AB4" t="str">
            <v>2026-02产值计划</v>
          </cell>
          <cell r="AC4" t="str">
            <v>2026-03产值计划</v>
          </cell>
          <cell r="AD4" t="str">
            <v>2026-04产值计划</v>
          </cell>
          <cell r="AE4" t="str">
            <v>2026-05产值计划</v>
          </cell>
          <cell r="AF4" t="str">
            <v>2026-06产值计划</v>
          </cell>
          <cell r="AG4" t="str">
            <v>2026-07产值计划</v>
          </cell>
          <cell r="AH4" t="str">
            <v>2026-08产值计划</v>
          </cell>
          <cell r="AI4" t="str">
            <v>2026-09产值计划</v>
          </cell>
          <cell r="AJ4" t="str">
            <v>2026-10产值计划</v>
          </cell>
          <cell r="AK4" t="str">
            <v>2026-11产值计划</v>
          </cell>
          <cell r="AL4" t="str">
            <v>2026-12产值计划</v>
          </cell>
        </row>
        <row r="4">
          <cell r="AS4" t="str">
            <v>备用列</v>
          </cell>
          <cell r="AT4" t="str">
            <v>备用列</v>
          </cell>
          <cell r="AU4" t="str">
            <v>备用列</v>
          </cell>
          <cell r="AV4" t="str">
            <v>备用列</v>
          </cell>
          <cell r="AW4" t="str">
            <v>历年已收款（未拆分）</v>
          </cell>
          <cell r="AX4" t="str">
            <v>2026已收款（未拆分）</v>
          </cell>
          <cell r="AY4" t="str">
            <v>剩余收款（按合同额）</v>
          </cell>
          <cell r="AZ4" t="str">
            <v>剩余收款（按已确认产值）</v>
          </cell>
          <cell r="BA4" t="str">
            <v>2026-01收款计划</v>
          </cell>
          <cell r="BB4" t="str">
            <v>2026-02收款计划</v>
          </cell>
          <cell r="BC4" t="str">
            <v>2026-03收款计划</v>
          </cell>
          <cell r="BD4" t="str">
            <v>2026-04收款计划</v>
          </cell>
          <cell r="BE4" t="str">
            <v>2026-05收款计划</v>
          </cell>
          <cell r="BF4" t="str">
            <v>2026-06收款计划</v>
          </cell>
          <cell r="BG4" t="str">
            <v>2026-07收款计划</v>
          </cell>
          <cell r="BH4" t="str">
            <v>2026-08收款计划</v>
          </cell>
          <cell r="BI4" t="str">
            <v>2026-09收款计划</v>
          </cell>
          <cell r="BJ4" t="str">
            <v>2026-10收款计划</v>
          </cell>
          <cell r="BK4" t="str">
            <v>2026-11收款计划</v>
          </cell>
          <cell r="BL4" t="str">
            <v>2026-12收款计划</v>
          </cell>
          <cell r="BM4" t="str">
            <v>备用列</v>
          </cell>
        </row>
        <row r="4">
          <cell r="BQ4" t="str">
            <v>合同甲方</v>
          </cell>
          <cell r="BR4" t="str">
            <v>情况说明</v>
          </cell>
        </row>
        <row r="4">
          <cell r="CA4" t="str">
            <v>2026-01实际产值</v>
          </cell>
          <cell r="CB4" t="str">
            <v>2026-02实际产值</v>
          </cell>
          <cell r="CC4" t="str">
            <v>2026-03实际产值</v>
          </cell>
          <cell r="CD4" t="str">
            <v>2026-04实际产值</v>
          </cell>
          <cell r="CE4" t="str">
            <v>2026-05实际产值</v>
          </cell>
          <cell r="CF4" t="str">
            <v>2026-06实际产值</v>
          </cell>
          <cell r="CG4" t="str">
            <v>2026-07实际产值</v>
          </cell>
          <cell r="CH4" t="str">
            <v>2026-08实际产值</v>
          </cell>
          <cell r="CI4" t="str">
            <v>2026-09实际产值</v>
          </cell>
          <cell r="CJ4" t="str">
            <v>2026-10实际产值</v>
          </cell>
          <cell r="CK4" t="str">
            <v>2026-11实际产值</v>
          </cell>
          <cell r="CL4" t="str">
            <v>2026-12实际产值</v>
          </cell>
        </row>
        <row r="4">
          <cell r="DA4" t="str">
            <v>2026-01实际收款</v>
          </cell>
          <cell r="DB4" t="str">
            <v>2026-02实际收款</v>
          </cell>
          <cell r="DC4" t="str">
            <v>2026-03实际收款</v>
          </cell>
          <cell r="DD4" t="str">
            <v>2026-04实际收款</v>
          </cell>
          <cell r="DE4" t="str">
            <v>2026-05实际收款</v>
          </cell>
          <cell r="DF4" t="str">
            <v>2026-06实际收款</v>
          </cell>
          <cell r="DG4" t="str">
            <v>2026-07实际收款</v>
          </cell>
          <cell r="DH4" t="str">
            <v>2026-08实际收款</v>
          </cell>
          <cell r="DI4" t="str">
            <v>2026-09实际收款</v>
          </cell>
          <cell r="DJ4" t="str">
            <v>2026-10实际收款</v>
          </cell>
          <cell r="DK4" t="str">
            <v>2026-11实际收款</v>
          </cell>
          <cell r="DL4" t="str">
            <v>2026-12实际收款</v>
          </cell>
        </row>
        <row r="5">
          <cell r="A5">
            <v>1</v>
          </cell>
          <cell r="B5" t="str">
            <v>福建分公司</v>
          </cell>
          <cell r="C5" t="str">
            <v>ZHT2022122700124</v>
          </cell>
          <cell r="D5" t="str">
            <v>郑州四港联动互通立交工程信息技术服务合同</v>
          </cell>
          <cell r="E5">
            <v>609</v>
          </cell>
          <cell r="F5">
            <v>609</v>
          </cell>
        </row>
        <row r="5">
          <cell r="H5">
            <v>10</v>
          </cell>
          <cell r="I5">
            <v>0.0164203612479475</v>
          </cell>
          <cell r="J5">
            <v>0.06</v>
          </cell>
        </row>
        <row r="5">
          <cell r="M5" t="str">
            <v>主导</v>
          </cell>
          <cell r="N5">
            <v>0</v>
          </cell>
          <cell r="O5" t="str">
            <v>周滨</v>
          </cell>
          <cell r="P5" t="str">
            <v>过往已完结</v>
          </cell>
        </row>
        <row r="5">
          <cell r="T5">
            <v>609</v>
          </cell>
          <cell r="U5">
            <v>0</v>
          </cell>
          <cell r="V5">
            <v>0</v>
          </cell>
        </row>
        <row r="5">
          <cell r="AA5">
            <v>0</v>
          </cell>
          <cell r="AB5">
            <v>0</v>
          </cell>
          <cell r="AC5">
            <v>0</v>
          </cell>
          <cell r="AD5">
            <v>0</v>
          </cell>
          <cell r="AE5">
            <v>0</v>
          </cell>
          <cell r="AF5">
            <v>0</v>
          </cell>
          <cell r="AG5">
            <v>0</v>
          </cell>
          <cell r="AH5">
            <v>0</v>
          </cell>
          <cell r="AI5">
            <v>0</v>
          </cell>
          <cell r="AJ5">
            <v>0</v>
          </cell>
          <cell r="AK5">
            <v>0</v>
          </cell>
          <cell r="AL5">
            <v>0</v>
          </cell>
        </row>
        <row r="5">
          <cell r="AW5">
            <v>0</v>
          </cell>
          <cell r="AX5">
            <v>0</v>
          </cell>
          <cell r="AY5">
            <v>609</v>
          </cell>
          <cell r="AZ5">
            <v>609</v>
          </cell>
        </row>
        <row r="5">
          <cell r="BQ5" t="str">
            <v>上海公路桥梁（集团）有限公司</v>
          </cell>
        </row>
        <row r="5">
          <cell r="CA5">
            <v>0</v>
          </cell>
          <cell r="CB5">
            <v>0</v>
          </cell>
          <cell r="CC5">
            <v>0</v>
          </cell>
          <cell r="CD5">
            <v>0</v>
          </cell>
          <cell r="CE5">
            <v>0</v>
          </cell>
          <cell r="CF5">
            <v>0</v>
          </cell>
          <cell r="CG5">
            <v>0</v>
          </cell>
          <cell r="CH5">
            <v>0</v>
          </cell>
          <cell r="CI5">
            <v>0</v>
          </cell>
          <cell r="CJ5">
            <v>0</v>
          </cell>
          <cell r="CK5">
            <v>0</v>
          </cell>
          <cell r="CL5">
            <v>0</v>
          </cell>
        </row>
        <row r="5">
          <cell r="DA5">
            <v>0</v>
          </cell>
          <cell r="DB5">
            <v>0</v>
          </cell>
          <cell r="DC5">
            <v>0</v>
          </cell>
          <cell r="DD5">
            <v>0</v>
          </cell>
          <cell r="DE5">
            <v>0</v>
          </cell>
          <cell r="DF5">
            <v>0</v>
          </cell>
          <cell r="DG5">
            <v>0</v>
          </cell>
          <cell r="DH5">
            <v>0</v>
          </cell>
          <cell r="DI5">
            <v>0</v>
          </cell>
          <cell r="DJ5">
            <v>0</v>
          </cell>
          <cell r="DK5">
            <v>0</v>
          </cell>
          <cell r="DL5">
            <v>0</v>
          </cell>
        </row>
        <row r="6">
          <cell r="A6">
            <v>2</v>
          </cell>
          <cell r="B6" t="str">
            <v>福建分公司</v>
          </cell>
          <cell r="C6" t="str">
            <v>ZHT2022121900115</v>
          </cell>
          <cell r="D6" t="str">
            <v>嘉兴港区智慧污水（化工园区）平台项目BIM系统 服务之AR/MR咨询项目</v>
          </cell>
          <cell r="E6">
            <v>48</v>
          </cell>
          <cell r="F6">
            <v>15.84</v>
          </cell>
        </row>
        <row r="6">
          <cell r="H6">
            <v>11.592</v>
          </cell>
          <cell r="I6">
            <v>0.731818181818182</v>
          </cell>
          <cell r="J6">
            <v>0.06</v>
          </cell>
        </row>
        <row r="6">
          <cell r="M6" t="str">
            <v>主导</v>
          </cell>
          <cell r="N6">
            <v>0</v>
          </cell>
          <cell r="O6" t="str">
            <v>林健</v>
          </cell>
          <cell r="P6" t="str">
            <v>过往已完结</v>
          </cell>
        </row>
        <row r="6">
          <cell r="T6">
            <v>48</v>
          </cell>
          <cell r="U6">
            <v>0</v>
          </cell>
          <cell r="V6">
            <v>0</v>
          </cell>
        </row>
        <row r="6">
          <cell r="AA6">
            <v>0</v>
          </cell>
          <cell r="AB6">
            <v>0</v>
          </cell>
          <cell r="AC6">
            <v>0</v>
          </cell>
          <cell r="AD6">
            <v>0</v>
          </cell>
          <cell r="AE6">
            <v>0</v>
          </cell>
          <cell r="AF6">
            <v>0</v>
          </cell>
          <cell r="AG6">
            <v>0</v>
          </cell>
          <cell r="AH6">
            <v>0</v>
          </cell>
          <cell r="AI6">
            <v>0</v>
          </cell>
          <cell r="AJ6">
            <v>0</v>
          </cell>
          <cell r="AK6">
            <v>0</v>
          </cell>
          <cell r="AL6">
            <v>0</v>
          </cell>
        </row>
        <row r="6">
          <cell r="AW6">
            <v>43.2</v>
          </cell>
          <cell r="AX6">
            <v>0</v>
          </cell>
          <cell r="AY6">
            <v>4.8</v>
          </cell>
          <cell r="AZ6">
            <v>4.8</v>
          </cell>
        </row>
        <row r="6">
          <cell r="BD6">
            <v>4.8</v>
          </cell>
        </row>
        <row r="6">
          <cell r="BQ6" t="str">
            <v>浙江长三角规划设计研究咨询有限公司</v>
          </cell>
        </row>
        <row r="6">
          <cell r="CA6">
            <v>0</v>
          </cell>
          <cell r="CB6">
            <v>0</v>
          </cell>
          <cell r="CC6">
            <v>0</v>
          </cell>
          <cell r="CD6">
            <v>0</v>
          </cell>
          <cell r="CE6">
            <v>0</v>
          </cell>
          <cell r="CF6">
            <v>0</v>
          </cell>
          <cell r="CG6">
            <v>0</v>
          </cell>
          <cell r="CH6">
            <v>0</v>
          </cell>
          <cell r="CI6">
            <v>0</v>
          </cell>
          <cell r="CJ6">
            <v>0</v>
          </cell>
          <cell r="CK6">
            <v>0</v>
          </cell>
          <cell r="CL6">
            <v>0</v>
          </cell>
        </row>
        <row r="6">
          <cell r="DA6">
            <v>0</v>
          </cell>
          <cell r="DB6">
            <v>0</v>
          </cell>
          <cell r="DC6">
            <v>0</v>
          </cell>
          <cell r="DD6">
            <v>0</v>
          </cell>
          <cell r="DE6">
            <v>0</v>
          </cell>
          <cell r="DF6">
            <v>0</v>
          </cell>
          <cell r="DG6">
            <v>0</v>
          </cell>
          <cell r="DH6">
            <v>0</v>
          </cell>
          <cell r="DI6">
            <v>0</v>
          </cell>
          <cell r="DJ6">
            <v>0</v>
          </cell>
          <cell r="DK6">
            <v>0</v>
          </cell>
          <cell r="DL6">
            <v>0</v>
          </cell>
        </row>
        <row r="7">
          <cell r="A7">
            <v>3</v>
          </cell>
          <cell r="B7" t="str">
            <v>福建分公司</v>
          </cell>
          <cell r="C7" t="str">
            <v>ZHT2022121900116</v>
          </cell>
          <cell r="D7" t="str">
            <v>嘉兴港区智慧污水（化工园区）平台项目BIM系统服务之BIM咨询项目</v>
          </cell>
          <cell r="E7">
            <v>82</v>
          </cell>
          <cell r="F7">
            <v>77.9</v>
          </cell>
        </row>
        <row r="7">
          <cell r="H7">
            <v>50.9</v>
          </cell>
          <cell r="I7">
            <v>0.653401797175867</v>
          </cell>
          <cell r="J7">
            <v>0.06</v>
          </cell>
        </row>
        <row r="7">
          <cell r="M7" t="str">
            <v>主导</v>
          </cell>
          <cell r="N7">
            <v>0</v>
          </cell>
          <cell r="O7" t="str">
            <v>林健</v>
          </cell>
          <cell r="P7" t="str">
            <v>过往已完结</v>
          </cell>
        </row>
        <row r="7">
          <cell r="T7">
            <v>82</v>
          </cell>
          <cell r="U7">
            <v>0</v>
          </cell>
          <cell r="V7">
            <v>0</v>
          </cell>
        </row>
        <row r="7">
          <cell r="AA7">
            <v>0</v>
          </cell>
          <cell r="AB7">
            <v>0</v>
          </cell>
          <cell r="AC7">
            <v>0</v>
          </cell>
          <cell r="AD7">
            <v>0</v>
          </cell>
          <cell r="AE7">
            <v>0</v>
          </cell>
          <cell r="AF7">
            <v>0</v>
          </cell>
          <cell r="AG7">
            <v>0</v>
          </cell>
          <cell r="AH7">
            <v>0</v>
          </cell>
          <cell r="AI7">
            <v>0</v>
          </cell>
          <cell r="AJ7">
            <v>0</v>
          </cell>
          <cell r="AK7">
            <v>0</v>
          </cell>
          <cell r="AL7">
            <v>0</v>
          </cell>
        </row>
        <row r="7">
          <cell r="AW7">
            <v>73.8</v>
          </cell>
          <cell r="AX7">
            <v>0</v>
          </cell>
          <cell r="AY7">
            <v>8.2</v>
          </cell>
          <cell r="AZ7">
            <v>8.2</v>
          </cell>
        </row>
        <row r="7">
          <cell r="BD7">
            <v>8.2</v>
          </cell>
        </row>
        <row r="7">
          <cell r="BQ7" t="str">
            <v>浙江长三角规划设计研究咨询有限公司</v>
          </cell>
        </row>
        <row r="7">
          <cell r="CA7">
            <v>0</v>
          </cell>
          <cell r="CB7">
            <v>0</v>
          </cell>
          <cell r="CC7">
            <v>0</v>
          </cell>
          <cell r="CD7">
            <v>0</v>
          </cell>
          <cell r="CE7">
            <v>0</v>
          </cell>
          <cell r="CF7">
            <v>0</v>
          </cell>
          <cell r="CG7">
            <v>0</v>
          </cell>
          <cell r="CH7">
            <v>0</v>
          </cell>
          <cell r="CI7">
            <v>0</v>
          </cell>
          <cell r="CJ7">
            <v>0</v>
          </cell>
          <cell r="CK7">
            <v>0</v>
          </cell>
          <cell r="CL7">
            <v>0</v>
          </cell>
        </row>
        <row r="7">
          <cell r="DA7">
            <v>0</v>
          </cell>
          <cell r="DB7">
            <v>0</v>
          </cell>
          <cell r="DC7">
            <v>0</v>
          </cell>
          <cell r="DD7">
            <v>0</v>
          </cell>
          <cell r="DE7">
            <v>0</v>
          </cell>
          <cell r="DF7">
            <v>0</v>
          </cell>
          <cell r="DG7">
            <v>0</v>
          </cell>
          <cell r="DH7">
            <v>0</v>
          </cell>
          <cell r="DI7">
            <v>0</v>
          </cell>
          <cell r="DJ7">
            <v>0</v>
          </cell>
          <cell r="DK7">
            <v>0</v>
          </cell>
          <cell r="DL7">
            <v>0</v>
          </cell>
        </row>
        <row r="8">
          <cell r="A8">
            <v>4</v>
          </cell>
          <cell r="B8" t="str">
            <v>福建分公司</v>
          </cell>
          <cell r="C8" t="str">
            <v>ZHT2023102700123</v>
          </cell>
          <cell r="D8" t="str">
            <v>厦门轨道交通4号线信号系统族库模型建模咨询</v>
          </cell>
          <cell r="E8">
            <v>16.3</v>
          </cell>
          <cell r="F8">
            <v>16.3</v>
          </cell>
        </row>
        <row r="8">
          <cell r="H8">
            <v>16.3</v>
          </cell>
          <cell r="I8">
            <v>1</v>
          </cell>
          <cell r="J8">
            <v>0.06</v>
          </cell>
        </row>
        <row r="8">
          <cell r="M8" t="str">
            <v>主导</v>
          </cell>
          <cell r="N8">
            <v>0</v>
          </cell>
          <cell r="O8" t="str">
            <v>柳祈宁</v>
          </cell>
          <cell r="P8" t="str">
            <v>过往已完结</v>
          </cell>
        </row>
        <row r="8">
          <cell r="T8">
            <v>16.3</v>
          </cell>
          <cell r="U8">
            <v>0</v>
          </cell>
          <cell r="V8">
            <v>0</v>
          </cell>
        </row>
        <row r="8">
          <cell r="AA8">
            <v>0</v>
          </cell>
          <cell r="AB8">
            <v>0</v>
          </cell>
          <cell r="AC8">
            <v>0</v>
          </cell>
          <cell r="AD8">
            <v>0</v>
          </cell>
          <cell r="AE8">
            <v>0</v>
          </cell>
          <cell r="AF8">
            <v>0</v>
          </cell>
          <cell r="AG8">
            <v>0</v>
          </cell>
          <cell r="AH8">
            <v>0</v>
          </cell>
          <cell r="AI8">
            <v>0</v>
          </cell>
          <cell r="AJ8">
            <v>0</v>
          </cell>
          <cell r="AK8">
            <v>0</v>
          </cell>
          <cell r="AL8">
            <v>0</v>
          </cell>
        </row>
        <row r="8">
          <cell r="AW8">
            <v>13.039999</v>
          </cell>
          <cell r="AX8">
            <v>0</v>
          </cell>
          <cell r="AY8">
            <v>3.260001</v>
          </cell>
          <cell r="AZ8">
            <v>3.260001</v>
          </cell>
        </row>
        <row r="8">
          <cell r="BE8">
            <v>3.260011</v>
          </cell>
        </row>
        <row r="8">
          <cell r="BQ8" t="str">
            <v>卡斯柯信号有限公司</v>
          </cell>
        </row>
        <row r="8">
          <cell r="CA8">
            <v>0</v>
          </cell>
          <cell r="CB8">
            <v>0</v>
          </cell>
          <cell r="CC8">
            <v>0</v>
          </cell>
          <cell r="CD8">
            <v>0</v>
          </cell>
          <cell r="CE8">
            <v>0</v>
          </cell>
          <cell r="CF8">
            <v>0</v>
          </cell>
          <cell r="CG8">
            <v>0</v>
          </cell>
          <cell r="CH8">
            <v>0</v>
          </cell>
          <cell r="CI8">
            <v>0</v>
          </cell>
          <cell r="CJ8">
            <v>0</v>
          </cell>
          <cell r="CK8">
            <v>0</v>
          </cell>
          <cell r="CL8">
            <v>0</v>
          </cell>
        </row>
        <row r="8">
          <cell r="DA8">
            <v>0</v>
          </cell>
          <cell r="DB8">
            <v>0</v>
          </cell>
          <cell r="DC8">
            <v>0</v>
          </cell>
          <cell r="DD8">
            <v>0</v>
          </cell>
          <cell r="DE8">
            <v>0</v>
          </cell>
          <cell r="DF8">
            <v>0</v>
          </cell>
          <cell r="DG8">
            <v>0</v>
          </cell>
          <cell r="DH8">
            <v>0</v>
          </cell>
          <cell r="DI8">
            <v>0</v>
          </cell>
          <cell r="DJ8">
            <v>0</v>
          </cell>
          <cell r="DK8">
            <v>0</v>
          </cell>
          <cell r="DL8">
            <v>0</v>
          </cell>
        </row>
        <row r="9">
          <cell r="A9">
            <v>5</v>
          </cell>
          <cell r="B9" t="str">
            <v>福建分公司</v>
          </cell>
          <cell r="C9" t="str">
            <v>ZHT2023102700124</v>
          </cell>
          <cell r="D9" t="str">
            <v>厦门轨道交通6号线（林埭西至华侨大学段）及漳州（角美）延伸段工程信号系统设备族库模型建模咨询</v>
          </cell>
          <cell r="E9">
            <v>23.85</v>
          </cell>
          <cell r="F9">
            <v>23.85</v>
          </cell>
        </row>
        <row r="9">
          <cell r="H9">
            <v>6.85</v>
          </cell>
          <cell r="I9">
            <v>0.287211740041929</v>
          </cell>
          <cell r="J9">
            <v>0.06</v>
          </cell>
        </row>
        <row r="9">
          <cell r="M9" t="str">
            <v>主导</v>
          </cell>
          <cell r="N9">
            <v>0</v>
          </cell>
          <cell r="O9" t="str">
            <v>柳祈宁</v>
          </cell>
          <cell r="P9" t="str">
            <v>过往已完结</v>
          </cell>
        </row>
        <row r="9">
          <cell r="T9">
            <v>23.85</v>
          </cell>
          <cell r="U9">
            <v>0</v>
          </cell>
          <cell r="V9">
            <v>0</v>
          </cell>
        </row>
        <row r="9">
          <cell r="AA9">
            <v>0</v>
          </cell>
          <cell r="AB9">
            <v>0</v>
          </cell>
          <cell r="AC9">
            <v>0</v>
          </cell>
          <cell r="AD9">
            <v>0</v>
          </cell>
          <cell r="AE9">
            <v>0</v>
          </cell>
          <cell r="AF9">
            <v>0</v>
          </cell>
          <cell r="AG9">
            <v>0</v>
          </cell>
          <cell r="AH9">
            <v>0</v>
          </cell>
          <cell r="AI9">
            <v>0</v>
          </cell>
          <cell r="AJ9">
            <v>0</v>
          </cell>
          <cell r="AK9">
            <v>0</v>
          </cell>
          <cell r="AL9">
            <v>0</v>
          </cell>
        </row>
        <row r="9">
          <cell r="AW9">
            <v>19.08</v>
          </cell>
          <cell r="AX9">
            <v>0</v>
          </cell>
          <cell r="AY9">
            <v>4.77</v>
          </cell>
          <cell r="AZ9">
            <v>4.77</v>
          </cell>
        </row>
        <row r="9">
          <cell r="BE9">
            <v>4.77</v>
          </cell>
        </row>
        <row r="9">
          <cell r="BQ9" t="str">
            <v>卡斯柯信号有限公司</v>
          </cell>
        </row>
        <row r="9">
          <cell r="CA9">
            <v>0</v>
          </cell>
          <cell r="CB9">
            <v>0</v>
          </cell>
          <cell r="CC9">
            <v>0</v>
          </cell>
          <cell r="CD9">
            <v>0</v>
          </cell>
          <cell r="CE9">
            <v>0</v>
          </cell>
          <cell r="CF9">
            <v>0</v>
          </cell>
          <cell r="CG9">
            <v>0</v>
          </cell>
          <cell r="CH9">
            <v>0</v>
          </cell>
          <cell r="CI9">
            <v>0</v>
          </cell>
          <cell r="CJ9">
            <v>0</v>
          </cell>
          <cell r="CK9">
            <v>0</v>
          </cell>
          <cell r="CL9">
            <v>0</v>
          </cell>
        </row>
        <row r="9">
          <cell r="DA9">
            <v>0</v>
          </cell>
          <cell r="DB9">
            <v>0</v>
          </cell>
          <cell r="DC9">
            <v>0</v>
          </cell>
          <cell r="DD9">
            <v>0</v>
          </cell>
          <cell r="DE9">
            <v>0</v>
          </cell>
          <cell r="DF9">
            <v>0</v>
          </cell>
          <cell r="DG9">
            <v>0</v>
          </cell>
          <cell r="DH9">
            <v>0</v>
          </cell>
          <cell r="DI9">
            <v>0</v>
          </cell>
          <cell r="DJ9">
            <v>0</v>
          </cell>
          <cell r="DK9">
            <v>0</v>
          </cell>
          <cell r="DL9">
            <v>0</v>
          </cell>
        </row>
        <row r="10">
          <cell r="A10">
            <v>6</v>
          </cell>
          <cell r="B10" t="str">
            <v>福建分公司</v>
          </cell>
          <cell r="C10" t="str">
            <v>SJHT2019121600128</v>
          </cell>
          <cell r="D10" t="str">
            <v>山东省荣成市少年宫项目咨询服务合同</v>
          </cell>
          <cell r="E10">
            <v>134.82</v>
          </cell>
          <cell r="F10">
            <v>134.82</v>
          </cell>
          <cell r="G10">
            <v>134.82</v>
          </cell>
          <cell r="H10">
            <v>113.7684</v>
          </cell>
          <cell r="I10">
            <v>0.843854027592345</v>
          </cell>
          <cell r="J10">
            <v>0.06</v>
          </cell>
        </row>
        <row r="10">
          <cell r="M10" t="str">
            <v>主导</v>
          </cell>
          <cell r="N10">
            <v>0</v>
          </cell>
          <cell r="O10" t="str">
            <v>薛剑展</v>
          </cell>
          <cell r="P10" t="str">
            <v>在建</v>
          </cell>
        </row>
        <row r="10">
          <cell r="T10">
            <v>76.6932</v>
          </cell>
          <cell r="U10">
            <v>0</v>
          </cell>
          <cell r="V10">
            <v>58.1268</v>
          </cell>
        </row>
        <row r="10">
          <cell r="AW10">
            <v>76.6932</v>
          </cell>
          <cell r="AX10">
            <v>0</v>
          </cell>
          <cell r="AY10">
            <v>58.1268</v>
          </cell>
          <cell r="AZ10">
            <v>0</v>
          </cell>
        </row>
        <row r="10">
          <cell r="BQ10" t="str">
            <v>上海市地下空间设计研究总院有限公司</v>
          </cell>
        </row>
        <row r="10">
          <cell r="CA10">
            <v>0</v>
          </cell>
          <cell r="CB10">
            <v>0</v>
          </cell>
          <cell r="CC10">
            <v>0</v>
          </cell>
          <cell r="CD10">
            <v>0</v>
          </cell>
          <cell r="CE10">
            <v>0</v>
          </cell>
          <cell r="CF10">
            <v>0</v>
          </cell>
          <cell r="CG10">
            <v>0</v>
          </cell>
          <cell r="CH10">
            <v>0</v>
          </cell>
          <cell r="CI10">
            <v>0</v>
          </cell>
          <cell r="CJ10">
            <v>0</v>
          </cell>
          <cell r="CK10">
            <v>0</v>
          </cell>
          <cell r="CL10">
            <v>0</v>
          </cell>
        </row>
        <row r="10">
          <cell r="DA10">
            <v>0</v>
          </cell>
          <cell r="DB10">
            <v>0</v>
          </cell>
          <cell r="DC10">
            <v>0</v>
          </cell>
          <cell r="DD10">
            <v>0</v>
          </cell>
          <cell r="DE10">
            <v>0</v>
          </cell>
          <cell r="DF10">
            <v>0</v>
          </cell>
          <cell r="DG10">
            <v>0</v>
          </cell>
          <cell r="DH10">
            <v>0</v>
          </cell>
          <cell r="DI10">
            <v>0</v>
          </cell>
          <cell r="DJ10">
            <v>0</v>
          </cell>
          <cell r="DK10">
            <v>0</v>
          </cell>
          <cell r="DL10">
            <v>0</v>
          </cell>
        </row>
        <row r="11">
          <cell r="A11">
            <v>7</v>
          </cell>
          <cell r="B11" t="str">
            <v>福建分公司</v>
          </cell>
          <cell r="C11" t="str">
            <v>ZHT2020120700101</v>
          </cell>
          <cell r="D11" t="str">
            <v>基于BIM的跨海桥梁建养一体化关键技术研究</v>
          </cell>
          <cell r="E11">
            <v>137.3515</v>
          </cell>
          <cell r="F11">
            <v>137.3515</v>
          </cell>
          <cell r="G11">
            <v>137.3515</v>
          </cell>
          <cell r="H11">
            <v>122.3515</v>
          </cell>
          <cell r="I11">
            <v>0.890791145346065</v>
          </cell>
          <cell r="J11">
            <v>0.06</v>
          </cell>
        </row>
        <row r="11">
          <cell r="M11" t="str">
            <v>主导</v>
          </cell>
          <cell r="N11">
            <v>0</v>
          </cell>
          <cell r="O11" t="str">
            <v>周滨</v>
          </cell>
          <cell r="P11" t="str">
            <v>在建</v>
          </cell>
        </row>
        <row r="11">
          <cell r="T11">
            <v>109.881</v>
          </cell>
          <cell r="U11">
            <v>0</v>
          </cell>
          <cell r="V11">
            <v>27.4705</v>
          </cell>
        </row>
        <row r="11">
          <cell r="AE11">
            <v>27.4715</v>
          </cell>
        </row>
        <row r="11">
          <cell r="AW11">
            <v>109.881</v>
          </cell>
          <cell r="AX11">
            <v>0</v>
          </cell>
          <cell r="AY11">
            <v>27.4705</v>
          </cell>
          <cell r="AZ11">
            <v>0</v>
          </cell>
        </row>
        <row r="11">
          <cell r="BE11">
            <v>27.4715</v>
          </cell>
        </row>
        <row r="11">
          <cell r="BQ11" t="str">
            <v>上海市地下空间设计研究总院有限公司</v>
          </cell>
        </row>
        <row r="11">
          <cell r="CA11">
            <v>0</v>
          </cell>
          <cell r="CB11">
            <v>0</v>
          </cell>
          <cell r="CC11">
            <v>0</v>
          </cell>
          <cell r="CD11">
            <v>0</v>
          </cell>
          <cell r="CE11">
            <v>0</v>
          </cell>
          <cell r="CF11">
            <v>0</v>
          </cell>
          <cell r="CG11">
            <v>0</v>
          </cell>
          <cell r="CH11">
            <v>0</v>
          </cell>
          <cell r="CI11">
            <v>0</v>
          </cell>
          <cell r="CJ11">
            <v>0</v>
          </cell>
          <cell r="CK11">
            <v>0</v>
          </cell>
          <cell r="CL11">
            <v>0</v>
          </cell>
        </row>
        <row r="11">
          <cell r="DA11">
            <v>0</v>
          </cell>
          <cell r="DB11">
            <v>0</v>
          </cell>
          <cell r="DC11">
            <v>0</v>
          </cell>
          <cell r="DD11">
            <v>0</v>
          </cell>
          <cell r="DE11">
            <v>0</v>
          </cell>
          <cell r="DF11">
            <v>0</v>
          </cell>
          <cell r="DG11">
            <v>0</v>
          </cell>
          <cell r="DH11">
            <v>0</v>
          </cell>
          <cell r="DI11">
            <v>0</v>
          </cell>
          <cell r="DJ11">
            <v>0</v>
          </cell>
          <cell r="DK11">
            <v>0</v>
          </cell>
          <cell r="DL11">
            <v>0</v>
          </cell>
        </row>
        <row r="12">
          <cell r="A12">
            <v>8</v>
          </cell>
          <cell r="B12" t="str">
            <v>福建分公司</v>
          </cell>
          <cell r="C12" t="str">
            <v>SJHT2019121600127</v>
          </cell>
          <cell r="D12" t="str">
            <v>厦门市轨道交通2、3、4、6号线工程BIM技术应用咨询管理合同</v>
          </cell>
          <cell r="E12">
            <v>820.83</v>
          </cell>
          <cell r="F12">
            <v>820.83</v>
          </cell>
          <cell r="G12">
            <v>780.83</v>
          </cell>
          <cell r="H12">
            <v>780.83</v>
          </cell>
          <cell r="I12">
            <v>0.95126883763995</v>
          </cell>
          <cell r="J12">
            <v>0.06</v>
          </cell>
        </row>
        <row r="12">
          <cell r="M12" t="str">
            <v>主导</v>
          </cell>
          <cell r="N12">
            <v>0</v>
          </cell>
          <cell r="O12" t="str">
            <v>柳祈宁</v>
          </cell>
          <cell r="P12" t="str">
            <v>在建</v>
          </cell>
        </row>
        <row r="12">
          <cell r="T12">
            <v>701.634601</v>
          </cell>
          <cell r="U12">
            <v>0</v>
          </cell>
          <cell r="V12">
            <v>119.195399</v>
          </cell>
        </row>
        <row r="12">
          <cell r="AW12">
            <v>644.0346</v>
          </cell>
          <cell r="AX12">
            <v>0</v>
          </cell>
          <cell r="AY12">
            <v>176.7954</v>
          </cell>
          <cell r="AZ12">
            <v>57.600001</v>
          </cell>
        </row>
        <row r="12">
          <cell r="BQ12" t="str">
            <v>上海市地下空间设计研究总院有限公司</v>
          </cell>
        </row>
        <row r="12">
          <cell r="CA12">
            <v>0</v>
          </cell>
          <cell r="CB12">
            <v>0</v>
          </cell>
          <cell r="CC12">
            <v>0</v>
          </cell>
          <cell r="CD12">
            <v>0</v>
          </cell>
          <cell r="CE12">
            <v>0</v>
          </cell>
          <cell r="CF12">
            <v>0</v>
          </cell>
          <cell r="CG12">
            <v>0</v>
          </cell>
          <cell r="CH12">
            <v>0</v>
          </cell>
          <cell r="CI12">
            <v>0</v>
          </cell>
          <cell r="CJ12">
            <v>0</v>
          </cell>
          <cell r="CK12">
            <v>0</v>
          </cell>
          <cell r="CL12">
            <v>0</v>
          </cell>
        </row>
        <row r="12">
          <cell r="DA12">
            <v>0</v>
          </cell>
          <cell r="DB12">
            <v>0</v>
          </cell>
          <cell r="DC12">
            <v>0</v>
          </cell>
          <cell r="DD12">
            <v>0</v>
          </cell>
          <cell r="DE12">
            <v>0</v>
          </cell>
          <cell r="DF12">
            <v>0</v>
          </cell>
          <cell r="DG12">
            <v>0</v>
          </cell>
          <cell r="DH12">
            <v>0</v>
          </cell>
          <cell r="DI12">
            <v>0</v>
          </cell>
          <cell r="DJ12">
            <v>0</v>
          </cell>
          <cell r="DK12">
            <v>0</v>
          </cell>
          <cell r="DL12">
            <v>0</v>
          </cell>
        </row>
        <row r="13">
          <cell r="A13">
            <v>9</v>
          </cell>
          <cell r="B13" t="str">
            <v>福建分公司</v>
          </cell>
          <cell r="C13" t="str">
            <v>SJHT2019101200078</v>
          </cell>
          <cell r="D13" t="str">
            <v>厦门市轨道交通6号线漳州（角美）延伸段工程BIM技术应用咨询管理</v>
          </cell>
          <cell r="E13">
            <v>193.7383</v>
          </cell>
          <cell r="F13">
            <v>193.7383</v>
          </cell>
          <cell r="G13">
            <v>193.7383</v>
          </cell>
          <cell r="H13">
            <v>193.7383</v>
          </cell>
          <cell r="I13">
            <v>1</v>
          </cell>
          <cell r="J13">
            <v>0.06</v>
          </cell>
        </row>
        <row r="13">
          <cell r="M13" t="str">
            <v>主导</v>
          </cell>
          <cell r="N13">
            <v>0</v>
          </cell>
          <cell r="O13" t="str">
            <v>柳祈宁</v>
          </cell>
          <cell r="P13" t="str">
            <v>在建</v>
          </cell>
        </row>
        <row r="13">
          <cell r="T13">
            <v>142.96566</v>
          </cell>
          <cell r="U13">
            <v>0</v>
          </cell>
          <cell r="V13">
            <v>50.77264</v>
          </cell>
        </row>
        <row r="13">
          <cell r="AW13">
            <v>142.956</v>
          </cell>
          <cell r="AX13">
            <v>0</v>
          </cell>
          <cell r="AY13">
            <v>50.7823</v>
          </cell>
          <cell r="AZ13">
            <v>0.00966000000002509</v>
          </cell>
        </row>
        <row r="13">
          <cell r="BQ13" t="str">
            <v>漳州市角美轨道交通投资发展有限公司</v>
          </cell>
        </row>
        <row r="13">
          <cell r="CA13">
            <v>0</v>
          </cell>
          <cell r="CB13">
            <v>0</v>
          </cell>
          <cell r="CC13">
            <v>0</v>
          </cell>
          <cell r="CD13">
            <v>0</v>
          </cell>
          <cell r="CE13">
            <v>0</v>
          </cell>
          <cell r="CF13">
            <v>0</v>
          </cell>
          <cell r="CG13">
            <v>0</v>
          </cell>
          <cell r="CH13">
            <v>0</v>
          </cell>
          <cell r="CI13">
            <v>0</v>
          </cell>
          <cell r="CJ13">
            <v>0</v>
          </cell>
          <cell r="CK13">
            <v>0</v>
          </cell>
          <cell r="CL13">
            <v>0</v>
          </cell>
        </row>
        <row r="13">
          <cell r="DA13">
            <v>0</v>
          </cell>
          <cell r="DB13">
            <v>0</v>
          </cell>
          <cell r="DC13">
            <v>0</v>
          </cell>
          <cell r="DD13">
            <v>0</v>
          </cell>
          <cell r="DE13">
            <v>0</v>
          </cell>
          <cell r="DF13">
            <v>0</v>
          </cell>
          <cell r="DG13">
            <v>0</v>
          </cell>
          <cell r="DH13">
            <v>0</v>
          </cell>
          <cell r="DI13">
            <v>0</v>
          </cell>
          <cell r="DJ13">
            <v>0</v>
          </cell>
          <cell r="DK13">
            <v>0</v>
          </cell>
          <cell r="DL13">
            <v>0</v>
          </cell>
        </row>
        <row r="14">
          <cell r="A14">
            <v>10</v>
          </cell>
          <cell r="B14" t="str">
            <v>福建分公司</v>
          </cell>
          <cell r="C14" t="str">
            <v>SJHT2019052200045</v>
          </cell>
          <cell r="D14" t="str">
            <v>以运营为导向的太原轨道交通2号线一期工程BIM技术应用咨询服务合同</v>
          </cell>
          <cell r="E14">
            <v>1733</v>
          </cell>
          <cell r="F14">
            <v>970.48</v>
          </cell>
          <cell r="G14">
            <v>962.58</v>
          </cell>
          <cell r="H14">
            <v>454.48</v>
          </cell>
          <cell r="I14">
            <v>0.468304344242025</v>
          </cell>
          <cell r="J14">
            <v>0.06</v>
          </cell>
        </row>
        <row r="14">
          <cell r="M14" t="str">
            <v>主导</v>
          </cell>
          <cell r="N14">
            <v>0</v>
          </cell>
          <cell r="O14" t="str">
            <v>薛剑展</v>
          </cell>
          <cell r="P14" t="str">
            <v>在建</v>
          </cell>
        </row>
        <row r="14">
          <cell r="T14">
            <v>1059.599993</v>
          </cell>
          <cell r="U14">
            <v>0</v>
          </cell>
          <cell r="V14">
            <v>673.400007</v>
          </cell>
        </row>
        <row r="14">
          <cell r="AW14">
            <v>486.86</v>
          </cell>
          <cell r="AX14">
            <v>0</v>
          </cell>
          <cell r="AY14">
            <v>1246.14</v>
          </cell>
          <cell r="AZ14">
            <v>572.739993</v>
          </cell>
        </row>
        <row r="14">
          <cell r="BQ14" t="str">
            <v>同济大学</v>
          </cell>
        </row>
        <row r="14">
          <cell r="CA14">
            <v>0</v>
          </cell>
          <cell r="CB14">
            <v>0</v>
          </cell>
          <cell r="CC14">
            <v>0</v>
          </cell>
          <cell r="CD14">
            <v>0</v>
          </cell>
          <cell r="CE14">
            <v>0</v>
          </cell>
          <cell r="CF14">
            <v>0</v>
          </cell>
          <cell r="CG14">
            <v>0</v>
          </cell>
          <cell r="CH14">
            <v>0</v>
          </cell>
          <cell r="CI14">
            <v>0</v>
          </cell>
          <cell r="CJ14">
            <v>0</v>
          </cell>
          <cell r="CK14">
            <v>0</v>
          </cell>
          <cell r="CL14">
            <v>0</v>
          </cell>
        </row>
        <row r="14">
          <cell r="DA14">
            <v>0</v>
          </cell>
          <cell r="DB14">
            <v>0</v>
          </cell>
          <cell r="DC14">
            <v>0</v>
          </cell>
          <cell r="DD14">
            <v>0</v>
          </cell>
          <cell r="DE14">
            <v>0</v>
          </cell>
          <cell r="DF14">
            <v>0</v>
          </cell>
          <cell r="DG14">
            <v>0</v>
          </cell>
          <cell r="DH14">
            <v>0</v>
          </cell>
          <cell r="DI14">
            <v>0</v>
          </cell>
          <cell r="DJ14">
            <v>0</v>
          </cell>
          <cell r="DK14">
            <v>0</v>
          </cell>
          <cell r="DL14">
            <v>0</v>
          </cell>
        </row>
        <row r="15">
          <cell r="A15">
            <v>11</v>
          </cell>
          <cell r="B15" t="str">
            <v>福建分公司</v>
          </cell>
          <cell r="C15" t="str">
            <v>ZHT2020072100037</v>
          </cell>
          <cell r="D15" t="str">
            <v>厦门市轨道交通3号线南延段工程BIM技术应用咨询管理服务</v>
          </cell>
          <cell r="E15">
            <v>80</v>
          </cell>
          <cell r="F15">
            <v>80</v>
          </cell>
          <cell r="G15">
            <v>80</v>
          </cell>
          <cell r="H15">
            <v>80</v>
          </cell>
          <cell r="I15">
            <v>1</v>
          </cell>
          <cell r="J15">
            <v>0.06</v>
          </cell>
        </row>
        <row r="15">
          <cell r="M15" t="str">
            <v>主导</v>
          </cell>
          <cell r="N15">
            <v>0</v>
          </cell>
          <cell r="O15" t="str">
            <v>柳祈宁</v>
          </cell>
          <cell r="P15" t="str">
            <v>在建</v>
          </cell>
        </row>
        <row r="15">
          <cell r="T15">
            <v>62.8</v>
          </cell>
          <cell r="U15">
            <v>0</v>
          </cell>
          <cell r="V15">
            <v>17.2</v>
          </cell>
        </row>
        <row r="15">
          <cell r="AF15">
            <v>8</v>
          </cell>
        </row>
        <row r="15">
          <cell r="AW15">
            <v>48</v>
          </cell>
          <cell r="AX15">
            <v>0</v>
          </cell>
          <cell r="AY15">
            <v>32</v>
          </cell>
          <cell r="AZ15">
            <v>14.8</v>
          </cell>
        </row>
        <row r="15">
          <cell r="BF15">
            <v>14.8</v>
          </cell>
        </row>
        <row r="15">
          <cell r="BQ15" t="str">
            <v>中铁第四勘察设计院集团有限公司</v>
          </cell>
        </row>
        <row r="15">
          <cell r="CA15">
            <v>0</v>
          </cell>
          <cell r="CB15">
            <v>0</v>
          </cell>
          <cell r="CC15">
            <v>0</v>
          </cell>
          <cell r="CD15">
            <v>0</v>
          </cell>
          <cell r="CE15">
            <v>0</v>
          </cell>
          <cell r="CF15">
            <v>0</v>
          </cell>
          <cell r="CG15">
            <v>0</v>
          </cell>
          <cell r="CH15">
            <v>0</v>
          </cell>
          <cell r="CI15">
            <v>0</v>
          </cell>
          <cell r="CJ15">
            <v>0</v>
          </cell>
          <cell r="CK15">
            <v>0</v>
          </cell>
          <cell r="CL15">
            <v>0</v>
          </cell>
        </row>
        <row r="15">
          <cell r="DA15">
            <v>0</v>
          </cell>
          <cell r="DB15">
            <v>0</v>
          </cell>
          <cell r="DC15">
            <v>0</v>
          </cell>
          <cell r="DD15">
            <v>0</v>
          </cell>
          <cell r="DE15">
            <v>0</v>
          </cell>
          <cell r="DF15">
            <v>0</v>
          </cell>
          <cell r="DG15">
            <v>0</v>
          </cell>
          <cell r="DH15">
            <v>0</v>
          </cell>
          <cell r="DI15">
            <v>0</v>
          </cell>
          <cell r="DJ15">
            <v>0</v>
          </cell>
          <cell r="DK15">
            <v>0</v>
          </cell>
          <cell r="DL15">
            <v>0</v>
          </cell>
        </row>
        <row r="16">
          <cell r="A16">
            <v>12</v>
          </cell>
          <cell r="B16" t="str">
            <v>福建分公司</v>
          </cell>
          <cell r="C16" t="str">
            <v>ZHT2020122200128</v>
          </cell>
          <cell r="D16" t="str">
            <v>福建交发建设工程试点项目BIM技能培训服务合同</v>
          </cell>
          <cell r="E16">
            <v>25</v>
          </cell>
          <cell r="F16">
            <v>25</v>
          </cell>
          <cell r="G16">
            <v>25</v>
          </cell>
          <cell r="H16">
            <v>22.2</v>
          </cell>
          <cell r="I16">
            <v>0.888</v>
          </cell>
          <cell r="J16">
            <v>0.06</v>
          </cell>
        </row>
        <row r="16">
          <cell r="M16" t="str">
            <v>主导</v>
          </cell>
          <cell r="N16">
            <v>0</v>
          </cell>
          <cell r="O16" t="str">
            <v>甘英聪</v>
          </cell>
          <cell r="P16" t="str">
            <v>在建</v>
          </cell>
        </row>
        <row r="16">
          <cell r="T16">
            <v>22.5</v>
          </cell>
          <cell r="U16">
            <v>0</v>
          </cell>
          <cell r="V16">
            <v>2.5</v>
          </cell>
        </row>
        <row r="16">
          <cell r="AF16">
            <v>2.5</v>
          </cell>
        </row>
        <row r="16">
          <cell r="AW16">
            <v>22.5</v>
          </cell>
          <cell r="AX16">
            <v>0</v>
          </cell>
          <cell r="AY16">
            <v>2.5</v>
          </cell>
          <cell r="AZ16">
            <v>0</v>
          </cell>
        </row>
        <row r="16">
          <cell r="BQ16" t="str">
            <v>福建省交发工程设计有限公司</v>
          </cell>
        </row>
        <row r="16">
          <cell r="CA16">
            <v>0</v>
          </cell>
          <cell r="CB16">
            <v>0</v>
          </cell>
          <cell r="CC16">
            <v>0</v>
          </cell>
          <cell r="CD16">
            <v>0</v>
          </cell>
          <cell r="CE16">
            <v>0</v>
          </cell>
          <cell r="CF16">
            <v>0</v>
          </cell>
          <cell r="CG16">
            <v>0</v>
          </cell>
          <cell r="CH16">
            <v>0</v>
          </cell>
          <cell r="CI16">
            <v>0</v>
          </cell>
          <cell r="CJ16">
            <v>0</v>
          </cell>
          <cell r="CK16">
            <v>0</v>
          </cell>
          <cell r="CL16">
            <v>0</v>
          </cell>
        </row>
        <row r="16">
          <cell r="DA16">
            <v>0</v>
          </cell>
          <cell r="DB16">
            <v>0</v>
          </cell>
          <cell r="DC16">
            <v>0</v>
          </cell>
          <cell r="DD16">
            <v>0</v>
          </cell>
          <cell r="DE16">
            <v>0</v>
          </cell>
          <cell r="DF16">
            <v>0</v>
          </cell>
          <cell r="DG16">
            <v>0</v>
          </cell>
          <cell r="DH16">
            <v>0</v>
          </cell>
          <cell r="DI16">
            <v>0</v>
          </cell>
          <cell r="DJ16">
            <v>0</v>
          </cell>
          <cell r="DK16">
            <v>0</v>
          </cell>
          <cell r="DL16">
            <v>0</v>
          </cell>
        </row>
        <row r="17">
          <cell r="A17">
            <v>13</v>
          </cell>
          <cell r="B17" t="str">
            <v>福建分公司</v>
          </cell>
          <cell r="C17" t="str">
            <v>ZHT2021080600095</v>
          </cell>
          <cell r="D17" t="str">
            <v>常州市轨道交通BIM总体管理及平台开发服务项目</v>
          </cell>
          <cell r="E17">
            <v>2723.85</v>
          </cell>
          <cell r="F17">
            <v>272.385</v>
          </cell>
          <cell r="G17">
            <v>272.385</v>
          </cell>
          <cell r="H17">
            <v>227.385</v>
          </cell>
          <cell r="I17">
            <v>0.834792664794317</v>
          </cell>
          <cell r="J17">
            <v>0.062178287318671</v>
          </cell>
        </row>
        <row r="17">
          <cell r="M17">
            <v>0</v>
          </cell>
          <cell r="N17" t="str">
            <v>史菁霞团队</v>
          </cell>
          <cell r="O17" t="str">
            <v>卢学文</v>
          </cell>
          <cell r="P17" t="str">
            <v>在建</v>
          </cell>
        </row>
        <row r="17">
          <cell r="T17">
            <v>680.9625</v>
          </cell>
          <cell r="U17">
            <v>0</v>
          </cell>
          <cell r="V17">
            <v>2042.8875</v>
          </cell>
        </row>
        <row r="17">
          <cell r="AW17">
            <v>680.9625</v>
          </cell>
          <cell r="AX17">
            <v>0</v>
          </cell>
          <cell r="AY17">
            <v>2042.8875</v>
          </cell>
          <cell r="AZ17">
            <v>0</v>
          </cell>
        </row>
        <row r="17">
          <cell r="BQ17" t="str">
            <v>常州地铁集团有限公司</v>
          </cell>
        </row>
        <row r="17">
          <cell r="CA17">
            <v>0</v>
          </cell>
          <cell r="CB17">
            <v>0</v>
          </cell>
          <cell r="CC17">
            <v>0</v>
          </cell>
          <cell r="CD17">
            <v>0</v>
          </cell>
          <cell r="CE17">
            <v>0</v>
          </cell>
          <cell r="CF17">
            <v>0</v>
          </cell>
          <cell r="CG17">
            <v>0</v>
          </cell>
          <cell r="CH17">
            <v>0</v>
          </cell>
          <cell r="CI17">
            <v>0</v>
          </cell>
          <cell r="CJ17">
            <v>0</v>
          </cell>
          <cell r="CK17">
            <v>0</v>
          </cell>
          <cell r="CL17">
            <v>0</v>
          </cell>
        </row>
        <row r="17">
          <cell r="DA17">
            <v>0</v>
          </cell>
          <cell r="DB17">
            <v>0</v>
          </cell>
          <cell r="DC17">
            <v>0</v>
          </cell>
          <cell r="DD17">
            <v>0</v>
          </cell>
          <cell r="DE17">
            <v>0</v>
          </cell>
          <cell r="DF17">
            <v>0</v>
          </cell>
          <cell r="DG17">
            <v>0</v>
          </cell>
          <cell r="DH17">
            <v>0</v>
          </cell>
          <cell r="DI17">
            <v>0</v>
          </cell>
          <cell r="DJ17">
            <v>0</v>
          </cell>
          <cell r="DK17">
            <v>0</v>
          </cell>
          <cell r="DL17">
            <v>0</v>
          </cell>
        </row>
        <row r="18">
          <cell r="A18">
            <v>14</v>
          </cell>
          <cell r="B18" t="str">
            <v>福建分公司</v>
          </cell>
          <cell r="C18" t="str">
            <v>ZHT2021121700149</v>
          </cell>
          <cell r="D18" t="str">
            <v>轨道交通1号线软件园站配套项目BIM技术应用</v>
          </cell>
          <cell r="E18">
            <v>153</v>
          </cell>
          <cell r="F18">
            <v>153</v>
          </cell>
          <cell r="G18">
            <v>153</v>
          </cell>
          <cell r="H18">
            <v>83.8486</v>
          </cell>
          <cell r="I18">
            <v>0.548030065359477</v>
          </cell>
          <cell r="J18">
            <v>0.06</v>
          </cell>
        </row>
        <row r="18">
          <cell r="M18" t="str">
            <v>主导</v>
          </cell>
          <cell r="N18">
            <v>0</v>
          </cell>
          <cell r="O18" t="str">
            <v>柳祈宁</v>
          </cell>
          <cell r="P18" t="str">
            <v>25已完结</v>
          </cell>
        </row>
        <row r="18">
          <cell r="T18">
            <v>153</v>
          </cell>
          <cell r="U18">
            <v>0</v>
          </cell>
          <cell r="V18">
            <v>0</v>
          </cell>
        </row>
        <row r="18">
          <cell r="AA18">
            <v>0</v>
          </cell>
          <cell r="AB18">
            <v>0</v>
          </cell>
          <cell r="AC18">
            <v>0</v>
          </cell>
          <cell r="AD18">
            <v>0</v>
          </cell>
          <cell r="AE18">
            <v>0</v>
          </cell>
          <cell r="AF18">
            <v>0</v>
          </cell>
          <cell r="AG18">
            <v>0</v>
          </cell>
          <cell r="AH18">
            <v>0</v>
          </cell>
          <cell r="AI18">
            <v>0</v>
          </cell>
          <cell r="AJ18">
            <v>0</v>
          </cell>
          <cell r="AK18">
            <v>0</v>
          </cell>
          <cell r="AL18">
            <v>0</v>
          </cell>
        </row>
        <row r="18">
          <cell r="AW18">
            <v>122.4</v>
          </cell>
          <cell r="AX18">
            <v>30.6</v>
          </cell>
          <cell r="AY18">
            <v>0</v>
          </cell>
          <cell r="AZ18">
            <v>0</v>
          </cell>
          <cell r="BA18">
            <v>30.6</v>
          </cell>
        </row>
        <row r="18">
          <cell r="BQ18" t="str">
            <v>厦门轨道交通集团有限公司</v>
          </cell>
        </row>
        <row r="18">
          <cell r="CA18">
            <v>0</v>
          </cell>
          <cell r="CB18">
            <v>0</v>
          </cell>
          <cell r="CC18">
            <v>0</v>
          </cell>
          <cell r="CD18">
            <v>0</v>
          </cell>
          <cell r="CE18">
            <v>0</v>
          </cell>
          <cell r="CF18">
            <v>0</v>
          </cell>
          <cell r="CG18">
            <v>0</v>
          </cell>
          <cell r="CH18">
            <v>0</v>
          </cell>
          <cell r="CI18">
            <v>0</v>
          </cell>
          <cell r="CJ18">
            <v>0</v>
          </cell>
          <cell r="CK18">
            <v>0</v>
          </cell>
          <cell r="CL18">
            <v>0</v>
          </cell>
        </row>
        <row r="18">
          <cell r="DA18">
            <v>30.6</v>
          </cell>
          <cell r="DB18">
            <v>0</v>
          </cell>
          <cell r="DC18">
            <v>0</v>
          </cell>
          <cell r="DD18">
            <v>0</v>
          </cell>
          <cell r="DE18">
            <v>0</v>
          </cell>
          <cell r="DF18">
            <v>0</v>
          </cell>
          <cell r="DG18">
            <v>0</v>
          </cell>
          <cell r="DH18">
            <v>0</v>
          </cell>
          <cell r="DI18">
            <v>0</v>
          </cell>
          <cell r="DJ18">
            <v>0</v>
          </cell>
          <cell r="DK18">
            <v>0</v>
          </cell>
          <cell r="DL18">
            <v>0</v>
          </cell>
        </row>
        <row r="19">
          <cell r="A19">
            <v>15</v>
          </cell>
          <cell r="B19" t="str">
            <v>福建分公司</v>
          </cell>
          <cell r="C19" t="str">
            <v>ZHT2022062300047</v>
          </cell>
          <cell r="D19" t="str">
            <v>太原市城市轨道交通2号线一期工程控制中心楼宇智能化项目BIM智慧楼宇平台</v>
          </cell>
          <cell r="E19">
            <v>312</v>
          </cell>
          <cell r="F19">
            <v>208</v>
          </cell>
          <cell r="G19">
            <v>208</v>
          </cell>
          <cell r="H19">
            <v>148</v>
          </cell>
          <cell r="I19">
            <v>0.711538461538462</v>
          </cell>
          <cell r="J19">
            <v>0.06</v>
          </cell>
        </row>
        <row r="19">
          <cell r="M19" t="str">
            <v>主导</v>
          </cell>
          <cell r="N19">
            <v>0</v>
          </cell>
          <cell r="O19" t="str">
            <v>薛剑展</v>
          </cell>
          <cell r="P19" t="str">
            <v>在建</v>
          </cell>
        </row>
        <row r="19">
          <cell r="T19">
            <v>253.4</v>
          </cell>
          <cell r="U19">
            <v>0</v>
          </cell>
          <cell r="V19">
            <v>58.6</v>
          </cell>
        </row>
        <row r="19">
          <cell r="AW19">
            <v>89.688</v>
          </cell>
          <cell r="AX19">
            <v>0</v>
          </cell>
          <cell r="AY19">
            <v>222.312</v>
          </cell>
          <cell r="AZ19">
            <v>163.712</v>
          </cell>
        </row>
        <row r="19">
          <cell r="BQ19" t="str">
            <v>青岛海信网络科技股份有限公司</v>
          </cell>
        </row>
        <row r="19">
          <cell r="CA19">
            <v>0</v>
          </cell>
          <cell r="CB19">
            <v>0</v>
          </cell>
          <cell r="CC19">
            <v>0</v>
          </cell>
          <cell r="CD19">
            <v>0</v>
          </cell>
          <cell r="CE19">
            <v>0</v>
          </cell>
          <cell r="CF19">
            <v>0</v>
          </cell>
          <cell r="CG19">
            <v>0</v>
          </cell>
          <cell r="CH19">
            <v>0</v>
          </cell>
          <cell r="CI19">
            <v>0</v>
          </cell>
          <cell r="CJ19">
            <v>0</v>
          </cell>
          <cell r="CK19">
            <v>0</v>
          </cell>
          <cell r="CL19">
            <v>0</v>
          </cell>
        </row>
        <row r="19">
          <cell r="DA19">
            <v>0</v>
          </cell>
          <cell r="DB19">
            <v>0</v>
          </cell>
          <cell r="DC19">
            <v>0</v>
          </cell>
          <cell r="DD19">
            <v>0</v>
          </cell>
          <cell r="DE19">
            <v>0</v>
          </cell>
          <cell r="DF19">
            <v>0</v>
          </cell>
          <cell r="DG19">
            <v>0</v>
          </cell>
          <cell r="DH19">
            <v>0</v>
          </cell>
          <cell r="DI19">
            <v>0</v>
          </cell>
          <cell r="DJ19">
            <v>0</v>
          </cell>
          <cell r="DK19">
            <v>0</v>
          </cell>
          <cell r="DL19">
            <v>0</v>
          </cell>
        </row>
        <row r="20">
          <cell r="A20">
            <v>16</v>
          </cell>
          <cell r="B20" t="str">
            <v>福建分公司</v>
          </cell>
          <cell r="C20" t="str">
            <v>ZHT2022092600081</v>
          </cell>
          <cell r="D20" t="str">
            <v>城东埭头公交综合场站工程建设管理信息化平台新增项目级授权应用服务</v>
          </cell>
          <cell r="E20">
            <v>15</v>
          </cell>
          <cell r="F20">
            <v>9.45</v>
          </cell>
          <cell r="G20">
            <v>6.45</v>
          </cell>
          <cell r="H20">
            <v>6.45</v>
          </cell>
          <cell r="I20">
            <v>0.682539682539683</v>
          </cell>
          <cell r="J20">
            <v>0.06</v>
          </cell>
        </row>
        <row r="20">
          <cell r="M20" t="str">
            <v>主导</v>
          </cell>
          <cell r="N20">
            <v>0</v>
          </cell>
          <cell r="O20" t="str">
            <v>周滨</v>
          </cell>
          <cell r="P20" t="str">
            <v>在建</v>
          </cell>
        </row>
        <row r="20">
          <cell r="T20">
            <v>11.4</v>
          </cell>
          <cell r="U20">
            <v>0</v>
          </cell>
          <cell r="V20">
            <v>3.6</v>
          </cell>
        </row>
        <row r="20">
          <cell r="AW20">
            <v>7.5</v>
          </cell>
          <cell r="AX20">
            <v>0</v>
          </cell>
          <cell r="AY20">
            <v>7.5</v>
          </cell>
          <cell r="AZ20">
            <v>3.9</v>
          </cell>
        </row>
        <row r="20">
          <cell r="BB20">
            <v>3.9</v>
          </cell>
        </row>
        <row r="20">
          <cell r="BD20">
            <v>3.9</v>
          </cell>
        </row>
        <row r="20">
          <cell r="BQ20" t="str">
            <v>福建第一公路工程集团有限公司</v>
          </cell>
        </row>
        <row r="20">
          <cell r="CA20">
            <v>0</v>
          </cell>
          <cell r="CB20">
            <v>0</v>
          </cell>
          <cell r="CC20">
            <v>0</v>
          </cell>
          <cell r="CD20">
            <v>0</v>
          </cell>
          <cell r="CE20">
            <v>0</v>
          </cell>
          <cell r="CF20">
            <v>0</v>
          </cell>
          <cell r="CG20">
            <v>0</v>
          </cell>
          <cell r="CH20">
            <v>0</v>
          </cell>
          <cell r="CI20">
            <v>0</v>
          </cell>
          <cell r="CJ20">
            <v>0</v>
          </cell>
          <cell r="CK20">
            <v>0</v>
          </cell>
          <cell r="CL20">
            <v>0</v>
          </cell>
        </row>
        <row r="20">
          <cell r="DA20">
            <v>0</v>
          </cell>
          <cell r="DB20">
            <v>0</v>
          </cell>
          <cell r="DC20">
            <v>0</v>
          </cell>
          <cell r="DD20">
            <v>0</v>
          </cell>
          <cell r="DE20">
            <v>0</v>
          </cell>
          <cell r="DF20">
            <v>0</v>
          </cell>
          <cell r="DG20">
            <v>0</v>
          </cell>
          <cell r="DH20">
            <v>0</v>
          </cell>
          <cell r="DI20">
            <v>0</v>
          </cell>
          <cell r="DJ20">
            <v>0</v>
          </cell>
          <cell r="DK20">
            <v>0</v>
          </cell>
          <cell r="DL20">
            <v>0</v>
          </cell>
        </row>
        <row r="21">
          <cell r="A21">
            <v>17</v>
          </cell>
          <cell r="B21" t="str">
            <v>福建分公司</v>
          </cell>
          <cell r="C21" t="str">
            <v>ZHT2023030700022</v>
          </cell>
          <cell r="D21" t="str">
            <v>厦航总部大厦智能化集成管理平台BIM建设部分技术服务合同</v>
          </cell>
          <cell r="E21">
            <v>80</v>
          </cell>
          <cell r="F21">
            <v>56.5952</v>
          </cell>
          <cell r="G21">
            <v>24.5952</v>
          </cell>
          <cell r="H21">
            <v>24.5952</v>
          </cell>
          <cell r="I21">
            <v>0.434581024539184</v>
          </cell>
          <cell r="J21">
            <v>0.06</v>
          </cell>
        </row>
        <row r="21">
          <cell r="M21" t="str">
            <v>主导</v>
          </cell>
          <cell r="N21">
            <v>0</v>
          </cell>
          <cell r="O21" t="str">
            <v>周滨</v>
          </cell>
          <cell r="P21" t="str">
            <v>在建</v>
          </cell>
        </row>
        <row r="21">
          <cell r="T21">
            <v>64</v>
          </cell>
          <cell r="U21">
            <v>0</v>
          </cell>
          <cell r="V21">
            <v>16</v>
          </cell>
        </row>
        <row r="21">
          <cell r="AE21">
            <v>8</v>
          </cell>
        </row>
        <row r="21">
          <cell r="AW21">
            <v>50.75</v>
          </cell>
          <cell r="AX21">
            <v>0</v>
          </cell>
          <cell r="AY21">
            <v>29.25</v>
          </cell>
          <cell r="AZ21">
            <v>13.25</v>
          </cell>
        </row>
        <row r="21">
          <cell r="BE21">
            <v>5.25</v>
          </cell>
        </row>
        <row r="21">
          <cell r="BQ21" t="str">
            <v>厦门伟屹大数据研究院有限公司</v>
          </cell>
        </row>
        <row r="21">
          <cell r="CA21">
            <v>0</v>
          </cell>
          <cell r="CB21">
            <v>0</v>
          </cell>
          <cell r="CC21">
            <v>0</v>
          </cell>
          <cell r="CD21">
            <v>0</v>
          </cell>
          <cell r="CE21">
            <v>0</v>
          </cell>
          <cell r="CF21">
            <v>0</v>
          </cell>
          <cell r="CG21">
            <v>0</v>
          </cell>
          <cell r="CH21">
            <v>0</v>
          </cell>
          <cell r="CI21">
            <v>0</v>
          </cell>
          <cell r="CJ21">
            <v>0</v>
          </cell>
          <cell r="CK21">
            <v>0</v>
          </cell>
          <cell r="CL21">
            <v>0</v>
          </cell>
        </row>
        <row r="21">
          <cell r="DA21">
            <v>0</v>
          </cell>
          <cell r="DB21">
            <v>0</v>
          </cell>
          <cell r="DC21">
            <v>0</v>
          </cell>
          <cell r="DD21">
            <v>0</v>
          </cell>
          <cell r="DE21">
            <v>0</v>
          </cell>
          <cell r="DF21">
            <v>0</v>
          </cell>
          <cell r="DG21">
            <v>0</v>
          </cell>
          <cell r="DH21">
            <v>0</v>
          </cell>
          <cell r="DI21">
            <v>0</v>
          </cell>
          <cell r="DJ21">
            <v>0</v>
          </cell>
          <cell r="DK21">
            <v>0</v>
          </cell>
          <cell r="DL21">
            <v>0</v>
          </cell>
        </row>
        <row r="22">
          <cell r="A22">
            <v>18</v>
          </cell>
          <cell r="B22" t="str">
            <v>福建分公司</v>
          </cell>
          <cell r="C22" t="str">
            <v>ZHT2023031300024</v>
          </cell>
          <cell r="D22" t="str">
            <v>厦门新机场场道工程五标BIM服务合同</v>
          </cell>
          <cell r="E22">
            <v>150.37</v>
          </cell>
          <cell r="F22">
            <v>150.37</v>
          </cell>
          <cell r="G22">
            <v>150.37</v>
          </cell>
          <cell r="H22">
            <v>73.781</v>
          </cell>
          <cell r="I22">
            <v>0.490663031189732</v>
          </cell>
          <cell r="J22">
            <v>0.06</v>
          </cell>
        </row>
        <row r="22">
          <cell r="M22" t="str">
            <v>主导</v>
          </cell>
          <cell r="N22">
            <v>0</v>
          </cell>
          <cell r="O22" t="str">
            <v>周滨</v>
          </cell>
          <cell r="P22" t="str">
            <v>在建</v>
          </cell>
        </row>
        <row r="22">
          <cell r="T22">
            <v>126.6832</v>
          </cell>
          <cell r="U22">
            <v>0</v>
          </cell>
          <cell r="V22">
            <v>23.6868</v>
          </cell>
        </row>
        <row r="22">
          <cell r="AW22">
            <v>123.63282</v>
          </cell>
          <cell r="AX22">
            <v>0</v>
          </cell>
          <cell r="AY22">
            <v>26.73718</v>
          </cell>
          <cell r="AZ22">
            <v>3.05037999999998</v>
          </cell>
        </row>
        <row r="22">
          <cell r="BQ22" t="str">
            <v>上海公路桥梁（集团）有限公司</v>
          </cell>
        </row>
        <row r="22">
          <cell r="CA22">
            <v>0</v>
          </cell>
          <cell r="CB22">
            <v>0</v>
          </cell>
          <cell r="CC22">
            <v>0</v>
          </cell>
          <cell r="CD22">
            <v>0</v>
          </cell>
          <cell r="CE22">
            <v>0</v>
          </cell>
          <cell r="CF22">
            <v>0</v>
          </cell>
          <cell r="CG22">
            <v>0</v>
          </cell>
          <cell r="CH22">
            <v>0</v>
          </cell>
          <cell r="CI22">
            <v>0</v>
          </cell>
          <cell r="CJ22">
            <v>0</v>
          </cell>
          <cell r="CK22">
            <v>0</v>
          </cell>
          <cell r="CL22">
            <v>0</v>
          </cell>
        </row>
        <row r="22">
          <cell r="DA22">
            <v>0</v>
          </cell>
          <cell r="DB22">
            <v>0</v>
          </cell>
          <cell r="DC22">
            <v>0</v>
          </cell>
          <cell r="DD22">
            <v>0</v>
          </cell>
          <cell r="DE22">
            <v>0</v>
          </cell>
          <cell r="DF22">
            <v>0</v>
          </cell>
          <cell r="DG22">
            <v>0</v>
          </cell>
          <cell r="DH22">
            <v>0</v>
          </cell>
          <cell r="DI22">
            <v>0</v>
          </cell>
          <cell r="DJ22">
            <v>0</v>
          </cell>
          <cell r="DK22">
            <v>0</v>
          </cell>
          <cell r="DL22">
            <v>0</v>
          </cell>
        </row>
        <row r="23">
          <cell r="A23">
            <v>19</v>
          </cell>
          <cell r="B23" t="str">
            <v>福建分公司</v>
          </cell>
          <cell r="C23" t="str">
            <v>ZHT2023092800102</v>
          </cell>
          <cell r="D23" t="str">
            <v>厦门轨道6号线机电施工四工区BIM技术应用技术服务合同</v>
          </cell>
          <cell r="E23">
            <v>46.93</v>
          </cell>
          <cell r="F23">
            <v>46.93</v>
          </cell>
          <cell r="G23">
            <v>46.93</v>
          </cell>
          <cell r="H23">
            <v>17.9284</v>
          </cell>
          <cell r="I23">
            <v>0.382024291497976</v>
          </cell>
          <cell r="J23">
            <v>0.06</v>
          </cell>
        </row>
        <row r="23">
          <cell r="M23" t="str">
            <v>主导</v>
          </cell>
          <cell r="N23">
            <v>0</v>
          </cell>
          <cell r="O23" t="str">
            <v>柳祈宁</v>
          </cell>
          <cell r="P23" t="str">
            <v>25已完结</v>
          </cell>
        </row>
        <row r="23">
          <cell r="T23">
            <v>46.93</v>
          </cell>
          <cell r="U23">
            <v>0</v>
          </cell>
          <cell r="V23">
            <v>0</v>
          </cell>
        </row>
        <row r="23">
          <cell r="AA23">
            <v>0</v>
          </cell>
          <cell r="AB23">
            <v>0</v>
          </cell>
          <cell r="AC23">
            <v>0</v>
          </cell>
          <cell r="AD23">
            <v>0</v>
          </cell>
          <cell r="AE23">
            <v>0</v>
          </cell>
          <cell r="AF23">
            <v>0</v>
          </cell>
          <cell r="AG23">
            <v>0</v>
          </cell>
          <cell r="AH23">
            <v>0</v>
          </cell>
          <cell r="AI23">
            <v>0</v>
          </cell>
          <cell r="AJ23">
            <v>0</v>
          </cell>
          <cell r="AK23">
            <v>0</v>
          </cell>
          <cell r="AL23">
            <v>0</v>
          </cell>
        </row>
        <row r="23">
          <cell r="AW23">
            <v>42.237</v>
          </cell>
          <cell r="AX23">
            <v>0</v>
          </cell>
          <cell r="AY23">
            <v>4.693</v>
          </cell>
          <cell r="AZ23">
            <v>4.693</v>
          </cell>
        </row>
        <row r="23">
          <cell r="BF23">
            <v>4.693</v>
          </cell>
        </row>
        <row r="23">
          <cell r="BQ23" t="str">
            <v>中铁十一局集团电务工程有限公司</v>
          </cell>
        </row>
        <row r="23">
          <cell r="CA23">
            <v>0</v>
          </cell>
          <cell r="CB23">
            <v>0</v>
          </cell>
          <cell r="CC23">
            <v>0</v>
          </cell>
          <cell r="CD23">
            <v>0</v>
          </cell>
          <cell r="CE23">
            <v>0</v>
          </cell>
          <cell r="CF23">
            <v>0</v>
          </cell>
          <cell r="CG23">
            <v>0</v>
          </cell>
          <cell r="CH23">
            <v>0</v>
          </cell>
          <cell r="CI23">
            <v>0</v>
          </cell>
          <cell r="CJ23">
            <v>0</v>
          </cell>
          <cell r="CK23">
            <v>0</v>
          </cell>
          <cell r="CL23">
            <v>0</v>
          </cell>
        </row>
        <row r="23">
          <cell r="DA23">
            <v>0</v>
          </cell>
          <cell r="DB23">
            <v>0</v>
          </cell>
          <cell r="DC23">
            <v>0</v>
          </cell>
          <cell r="DD23">
            <v>0</v>
          </cell>
          <cell r="DE23">
            <v>0</v>
          </cell>
          <cell r="DF23">
            <v>0</v>
          </cell>
          <cell r="DG23">
            <v>0</v>
          </cell>
          <cell r="DH23">
            <v>0</v>
          </cell>
          <cell r="DI23">
            <v>0</v>
          </cell>
          <cell r="DJ23">
            <v>0</v>
          </cell>
          <cell r="DK23">
            <v>0</v>
          </cell>
          <cell r="DL23">
            <v>0</v>
          </cell>
        </row>
        <row r="24">
          <cell r="A24">
            <v>20</v>
          </cell>
          <cell r="B24" t="str">
            <v>福建分公司</v>
          </cell>
          <cell r="C24" t="str">
            <v>ZHT2023092800103</v>
          </cell>
          <cell r="D24" t="str">
            <v>厦门市轨道交通6号线漳州（角美）延伸段工程机电安装及装修施工BIM服务</v>
          </cell>
          <cell r="E24">
            <v>97.614085</v>
          </cell>
          <cell r="F24">
            <v>97.614085</v>
          </cell>
          <cell r="G24">
            <v>97.614085</v>
          </cell>
          <cell r="H24">
            <v>25.657105</v>
          </cell>
          <cell r="I24">
            <v>0.262842242489903</v>
          </cell>
          <cell r="J24">
            <v>0.06</v>
          </cell>
        </row>
        <row r="24">
          <cell r="M24" t="str">
            <v>主导</v>
          </cell>
          <cell r="N24">
            <v>0</v>
          </cell>
          <cell r="O24" t="str">
            <v>柳祈宁</v>
          </cell>
          <cell r="P24" t="str">
            <v>在建</v>
          </cell>
        </row>
        <row r="24">
          <cell r="T24">
            <v>82.971972</v>
          </cell>
          <cell r="U24">
            <v>0</v>
          </cell>
          <cell r="V24">
            <v>14.642113</v>
          </cell>
        </row>
        <row r="24">
          <cell r="AF24">
            <v>9.7614085</v>
          </cell>
        </row>
        <row r="24">
          <cell r="AW24">
            <v>58.566805</v>
          </cell>
          <cell r="AX24">
            <v>0</v>
          </cell>
          <cell r="AY24">
            <v>39.04728</v>
          </cell>
          <cell r="AZ24">
            <v>24.405167</v>
          </cell>
          <cell r="BA24">
            <v>24.403521</v>
          </cell>
        </row>
        <row r="24">
          <cell r="BD24">
            <v>10</v>
          </cell>
          <cell r="BE24">
            <v>14.403521</v>
          </cell>
        </row>
        <row r="24">
          <cell r="BQ24" t="str">
            <v>中铁二十二局集团电气化工程有限公司</v>
          </cell>
        </row>
        <row r="24">
          <cell r="CA24">
            <v>0</v>
          </cell>
          <cell r="CB24">
            <v>0</v>
          </cell>
          <cell r="CC24">
            <v>0</v>
          </cell>
          <cell r="CD24">
            <v>0</v>
          </cell>
          <cell r="CE24">
            <v>0</v>
          </cell>
          <cell r="CF24">
            <v>0</v>
          </cell>
          <cell r="CG24">
            <v>0</v>
          </cell>
          <cell r="CH24">
            <v>0</v>
          </cell>
          <cell r="CI24">
            <v>0</v>
          </cell>
          <cell r="CJ24">
            <v>0</v>
          </cell>
          <cell r="CK24">
            <v>0</v>
          </cell>
          <cell r="CL24">
            <v>0</v>
          </cell>
        </row>
        <row r="24">
          <cell r="DA24">
            <v>0</v>
          </cell>
          <cell r="DB24">
            <v>0</v>
          </cell>
          <cell r="DC24">
            <v>0</v>
          </cell>
          <cell r="DD24">
            <v>0</v>
          </cell>
          <cell r="DE24">
            <v>0</v>
          </cell>
          <cell r="DF24">
            <v>0</v>
          </cell>
          <cell r="DG24">
            <v>0</v>
          </cell>
          <cell r="DH24">
            <v>0</v>
          </cell>
          <cell r="DI24">
            <v>0</v>
          </cell>
          <cell r="DJ24">
            <v>0</v>
          </cell>
          <cell r="DK24">
            <v>0</v>
          </cell>
          <cell r="DL24">
            <v>0</v>
          </cell>
        </row>
        <row r="25">
          <cell r="A25">
            <v>21</v>
          </cell>
          <cell r="B25" t="str">
            <v>福建分公司</v>
          </cell>
          <cell r="C25" t="str">
            <v>ZHT2023110300132</v>
          </cell>
          <cell r="D25" t="str">
            <v>政和杨源至永定高速公路永泰至德化段BIM咨询服务合同</v>
          </cell>
          <cell r="E25">
            <v>49</v>
          </cell>
          <cell r="F25">
            <v>49</v>
          </cell>
          <cell r="G25">
            <v>49</v>
          </cell>
          <cell r="H25">
            <v>13</v>
          </cell>
          <cell r="I25">
            <v>0.26530612244898</v>
          </cell>
          <cell r="J25">
            <v>0.06</v>
          </cell>
        </row>
        <row r="25">
          <cell r="M25" t="str">
            <v>主导</v>
          </cell>
          <cell r="N25">
            <v>0</v>
          </cell>
          <cell r="O25" t="str">
            <v>周滨</v>
          </cell>
          <cell r="P25" t="str">
            <v>在建</v>
          </cell>
        </row>
        <row r="25">
          <cell r="T25">
            <v>29.4</v>
          </cell>
          <cell r="U25">
            <v>0</v>
          </cell>
          <cell r="V25">
            <v>19.6</v>
          </cell>
        </row>
        <row r="25">
          <cell r="AW25">
            <v>14.7</v>
          </cell>
          <cell r="AX25">
            <v>0</v>
          </cell>
          <cell r="AY25">
            <v>34.3</v>
          </cell>
          <cell r="AZ25">
            <v>14.7</v>
          </cell>
        </row>
        <row r="25">
          <cell r="BB25">
            <v>14.7</v>
          </cell>
        </row>
        <row r="25">
          <cell r="BD25">
            <v>14.7</v>
          </cell>
        </row>
        <row r="25">
          <cell r="BQ25" t="str">
            <v>福建第一公路工程集团有限公司泉州设计分公司</v>
          </cell>
        </row>
        <row r="25">
          <cell r="CA25">
            <v>0</v>
          </cell>
          <cell r="CB25">
            <v>0</v>
          </cell>
          <cell r="CC25">
            <v>0</v>
          </cell>
          <cell r="CD25">
            <v>0</v>
          </cell>
          <cell r="CE25">
            <v>0</v>
          </cell>
          <cell r="CF25">
            <v>0</v>
          </cell>
          <cell r="CG25">
            <v>0</v>
          </cell>
          <cell r="CH25">
            <v>0</v>
          </cell>
          <cell r="CI25">
            <v>0</v>
          </cell>
          <cell r="CJ25">
            <v>0</v>
          </cell>
          <cell r="CK25">
            <v>0</v>
          </cell>
          <cell r="CL25">
            <v>0</v>
          </cell>
        </row>
        <row r="25">
          <cell r="DA25">
            <v>0</v>
          </cell>
          <cell r="DB25">
            <v>0</v>
          </cell>
          <cell r="DC25">
            <v>0</v>
          </cell>
          <cell r="DD25">
            <v>0</v>
          </cell>
          <cell r="DE25">
            <v>0</v>
          </cell>
          <cell r="DF25">
            <v>0</v>
          </cell>
          <cell r="DG25">
            <v>0</v>
          </cell>
          <cell r="DH25">
            <v>0</v>
          </cell>
          <cell r="DI25">
            <v>0</v>
          </cell>
          <cell r="DJ25">
            <v>0</v>
          </cell>
          <cell r="DK25">
            <v>0</v>
          </cell>
          <cell r="DL25">
            <v>0</v>
          </cell>
        </row>
        <row r="26">
          <cell r="A26">
            <v>22</v>
          </cell>
          <cell r="B26" t="str">
            <v>福建分公司</v>
          </cell>
          <cell r="C26" t="str">
            <v>ZHT2024032700031</v>
          </cell>
          <cell r="D26" t="str">
            <v>轨道交通机电系统、供电系统BIM技术咨询服务项目合同</v>
          </cell>
          <cell r="E26">
            <v>46.778012</v>
          </cell>
          <cell r="F26">
            <v>46.778012</v>
          </cell>
          <cell r="G26">
            <v>46.778012</v>
          </cell>
          <cell r="H26">
            <v>19.778012</v>
          </cell>
          <cell r="I26">
            <v>0.422805740440616</v>
          </cell>
          <cell r="J26">
            <v>0.06</v>
          </cell>
        </row>
        <row r="26">
          <cell r="M26" t="str">
            <v>主导</v>
          </cell>
          <cell r="N26">
            <v>0</v>
          </cell>
          <cell r="O26" t="str">
            <v>薛剑展</v>
          </cell>
          <cell r="P26" t="str">
            <v>26已完结</v>
          </cell>
        </row>
        <row r="26">
          <cell r="T26">
            <v>35.083509</v>
          </cell>
          <cell r="U26">
            <v>11.694503</v>
          </cell>
          <cell r="V26">
            <v>0</v>
          </cell>
        </row>
        <row r="26">
          <cell r="AA26">
            <v>11.694503</v>
          </cell>
        </row>
        <row r="26">
          <cell r="AW26">
            <v>21.050105</v>
          </cell>
          <cell r="AX26">
            <v>0</v>
          </cell>
          <cell r="AY26">
            <v>25.727907</v>
          </cell>
          <cell r="AZ26">
            <v>25.727907</v>
          </cell>
        </row>
        <row r="26">
          <cell r="BQ26" t="str">
            <v>太原市轨道交通智慧建造科技有限公司</v>
          </cell>
        </row>
        <row r="26">
          <cell r="CA26">
            <v>11.694503</v>
          </cell>
          <cell r="CB26">
            <v>0</v>
          </cell>
          <cell r="CC26">
            <v>0</v>
          </cell>
          <cell r="CD26">
            <v>0</v>
          </cell>
          <cell r="CE26">
            <v>0</v>
          </cell>
          <cell r="CF26">
            <v>0</v>
          </cell>
          <cell r="CG26">
            <v>0</v>
          </cell>
          <cell r="CH26">
            <v>0</v>
          </cell>
          <cell r="CI26">
            <v>0</v>
          </cell>
          <cell r="CJ26">
            <v>0</v>
          </cell>
          <cell r="CK26">
            <v>0</v>
          </cell>
          <cell r="CL26">
            <v>0</v>
          </cell>
        </row>
        <row r="26">
          <cell r="DA26">
            <v>0</v>
          </cell>
          <cell r="DB26">
            <v>0</v>
          </cell>
          <cell r="DC26">
            <v>0</v>
          </cell>
          <cell r="DD26">
            <v>0</v>
          </cell>
          <cell r="DE26">
            <v>0</v>
          </cell>
          <cell r="DF26">
            <v>0</v>
          </cell>
          <cell r="DG26">
            <v>0</v>
          </cell>
          <cell r="DH26">
            <v>0</v>
          </cell>
          <cell r="DI26">
            <v>0</v>
          </cell>
          <cell r="DJ26">
            <v>0</v>
          </cell>
          <cell r="DK26">
            <v>0</v>
          </cell>
          <cell r="DL26">
            <v>0</v>
          </cell>
        </row>
        <row r="27">
          <cell r="A27">
            <v>23</v>
          </cell>
          <cell r="B27" t="str">
            <v>福建分公司</v>
          </cell>
          <cell r="C27" t="str">
            <v>ZHT2024091100111</v>
          </cell>
          <cell r="D27" t="str">
            <v>轨道工程信号系统BIM模型建模咨询</v>
          </cell>
          <cell r="E27">
            <v>23.5</v>
          </cell>
          <cell r="F27">
            <v>23.5</v>
          </cell>
          <cell r="G27">
            <v>23.5</v>
          </cell>
          <cell r="H27">
            <v>16.45</v>
          </cell>
          <cell r="I27">
            <v>0.7</v>
          </cell>
          <cell r="J27">
            <v>0.06</v>
          </cell>
        </row>
        <row r="27">
          <cell r="M27" t="str">
            <v>主导</v>
          </cell>
          <cell r="N27">
            <v>0</v>
          </cell>
          <cell r="O27" t="str">
            <v>柳祈宁</v>
          </cell>
          <cell r="P27" t="str">
            <v>在建</v>
          </cell>
        </row>
        <row r="27">
          <cell r="T27">
            <v>18.8</v>
          </cell>
          <cell r="U27">
            <v>0</v>
          </cell>
          <cell r="V27">
            <v>4.7</v>
          </cell>
        </row>
        <row r="27">
          <cell r="AW27">
            <v>18.8</v>
          </cell>
          <cell r="AX27">
            <v>0</v>
          </cell>
          <cell r="AY27">
            <v>4.7</v>
          </cell>
          <cell r="AZ27">
            <v>0</v>
          </cell>
        </row>
        <row r="27">
          <cell r="BQ27" t="str">
            <v>卡斯柯信号有限公司</v>
          </cell>
        </row>
        <row r="27">
          <cell r="CA27">
            <v>0</v>
          </cell>
          <cell r="CB27">
            <v>0</v>
          </cell>
          <cell r="CC27">
            <v>0</v>
          </cell>
          <cell r="CD27">
            <v>0</v>
          </cell>
          <cell r="CE27">
            <v>0</v>
          </cell>
          <cell r="CF27">
            <v>0</v>
          </cell>
          <cell r="CG27">
            <v>0</v>
          </cell>
          <cell r="CH27">
            <v>0</v>
          </cell>
          <cell r="CI27">
            <v>0</v>
          </cell>
          <cell r="CJ27">
            <v>0</v>
          </cell>
          <cell r="CK27">
            <v>0</v>
          </cell>
          <cell r="CL27">
            <v>0</v>
          </cell>
        </row>
        <row r="27">
          <cell r="DA27">
            <v>0</v>
          </cell>
          <cell r="DB27">
            <v>0</v>
          </cell>
          <cell r="DC27">
            <v>0</v>
          </cell>
          <cell r="DD27">
            <v>0</v>
          </cell>
          <cell r="DE27">
            <v>0</v>
          </cell>
          <cell r="DF27">
            <v>0</v>
          </cell>
          <cell r="DG27">
            <v>0</v>
          </cell>
          <cell r="DH27">
            <v>0</v>
          </cell>
          <cell r="DI27">
            <v>0</v>
          </cell>
          <cell r="DJ27">
            <v>0</v>
          </cell>
          <cell r="DK27">
            <v>0</v>
          </cell>
          <cell r="DL27">
            <v>0</v>
          </cell>
        </row>
        <row r="28">
          <cell r="A28">
            <v>24</v>
          </cell>
          <cell r="B28" t="str">
            <v>福建分公司</v>
          </cell>
          <cell r="C28" t="str">
            <v>ZHT2025011700007</v>
          </cell>
          <cell r="D28" t="str">
            <v>厦门市机场片区规划设计技术咨询服务（2024-2025年度）</v>
          </cell>
          <cell r="E28">
            <v>50</v>
          </cell>
          <cell r="F28">
            <v>50</v>
          </cell>
          <cell r="G28">
            <v>50</v>
          </cell>
          <cell r="H28">
            <v>50</v>
          </cell>
          <cell r="I28">
            <v>1</v>
          </cell>
          <cell r="J28">
            <v>0.06</v>
          </cell>
        </row>
        <row r="28">
          <cell r="M28" t="str">
            <v>主导</v>
          </cell>
          <cell r="N28">
            <v>0</v>
          </cell>
          <cell r="O28" t="str">
            <v>薛剑展</v>
          </cell>
          <cell r="P28" t="str">
            <v>25已完结</v>
          </cell>
        </row>
        <row r="28">
          <cell r="T28">
            <v>50</v>
          </cell>
          <cell r="U28">
            <v>0</v>
          </cell>
          <cell r="V28">
            <v>0</v>
          </cell>
        </row>
        <row r="28">
          <cell r="AA28">
            <v>0</v>
          </cell>
          <cell r="AB28">
            <v>0</v>
          </cell>
          <cell r="AC28">
            <v>0</v>
          </cell>
          <cell r="AD28">
            <v>0</v>
          </cell>
          <cell r="AE28">
            <v>0</v>
          </cell>
          <cell r="AF28">
            <v>0</v>
          </cell>
          <cell r="AG28">
            <v>0</v>
          </cell>
          <cell r="AH28">
            <v>0</v>
          </cell>
          <cell r="AI28">
            <v>0</v>
          </cell>
          <cell r="AJ28">
            <v>0</v>
          </cell>
          <cell r="AK28">
            <v>0</v>
          </cell>
          <cell r="AL28">
            <v>0</v>
          </cell>
        </row>
        <row r="28">
          <cell r="AW28">
            <v>16</v>
          </cell>
          <cell r="AX28">
            <v>0</v>
          </cell>
          <cell r="AY28">
            <v>34</v>
          </cell>
          <cell r="AZ28">
            <v>34</v>
          </cell>
          <cell r="BA28">
            <v>16</v>
          </cell>
        </row>
        <row r="28">
          <cell r="BC28">
            <v>16</v>
          </cell>
        </row>
        <row r="28">
          <cell r="BF28">
            <v>18</v>
          </cell>
        </row>
        <row r="28">
          <cell r="BQ28" t="str">
            <v>上海市政工程设计研究总院（集团）有限公司</v>
          </cell>
        </row>
        <row r="28">
          <cell r="CA28">
            <v>0</v>
          </cell>
          <cell r="CB28">
            <v>0</v>
          </cell>
          <cell r="CC28">
            <v>0</v>
          </cell>
          <cell r="CD28">
            <v>0</v>
          </cell>
          <cell r="CE28">
            <v>0</v>
          </cell>
          <cell r="CF28">
            <v>0</v>
          </cell>
          <cell r="CG28">
            <v>0</v>
          </cell>
          <cell r="CH28">
            <v>0</v>
          </cell>
          <cell r="CI28">
            <v>0</v>
          </cell>
          <cell r="CJ28">
            <v>0</v>
          </cell>
          <cell r="CK28">
            <v>0</v>
          </cell>
          <cell r="CL28">
            <v>0</v>
          </cell>
        </row>
        <row r="28">
          <cell r="DA28">
            <v>0</v>
          </cell>
          <cell r="DB28">
            <v>0</v>
          </cell>
          <cell r="DC28">
            <v>0</v>
          </cell>
          <cell r="DD28">
            <v>0</v>
          </cell>
          <cell r="DE28">
            <v>0</v>
          </cell>
          <cell r="DF28">
            <v>0</v>
          </cell>
          <cell r="DG28">
            <v>0</v>
          </cell>
          <cell r="DH28">
            <v>0</v>
          </cell>
          <cell r="DI28">
            <v>0</v>
          </cell>
          <cell r="DJ28">
            <v>0</v>
          </cell>
          <cell r="DK28">
            <v>0</v>
          </cell>
          <cell r="DL28">
            <v>0</v>
          </cell>
        </row>
        <row r="29">
          <cell r="A29">
            <v>25</v>
          </cell>
          <cell r="B29" t="str">
            <v>福建分公司</v>
          </cell>
          <cell r="C29" t="str">
            <v>SZJT202570025</v>
          </cell>
          <cell r="D29" t="str">
            <v>厦门电力与清水进岛隧道土建工程BIM信息化应用委托合同</v>
          </cell>
          <cell r="E29">
            <v>271.01</v>
          </cell>
          <cell r="F29">
            <v>271.01</v>
          </cell>
          <cell r="G29">
            <v>271.01</v>
          </cell>
          <cell r="H29">
            <v>63.01</v>
          </cell>
          <cell r="I29">
            <v>0.23250064573263</v>
          </cell>
          <cell r="J29">
            <v>0.06</v>
          </cell>
        </row>
        <row r="29">
          <cell r="M29" t="str">
            <v>主导</v>
          </cell>
          <cell r="N29">
            <v>0</v>
          </cell>
          <cell r="O29" t="str">
            <v>周滨</v>
          </cell>
          <cell r="P29" t="str">
            <v>在建</v>
          </cell>
        </row>
        <row r="29">
          <cell r="T29">
            <v>81.303</v>
          </cell>
          <cell r="U29">
            <v>54.202</v>
          </cell>
          <cell r="V29">
            <v>135.505</v>
          </cell>
        </row>
        <row r="29">
          <cell r="AB29">
            <v>54.202</v>
          </cell>
        </row>
        <row r="29">
          <cell r="AW29">
            <v>81.303</v>
          </cell>
          <cell r="AX29">
            <v>54.202</v>
          </cell>
          <cell r="AY29">
            <v>135.505</v>
          </cell>
          <cell r="AZ29">
            <v>0</v>
          </cell>
        </row>
        <row r="29">
          <cell r="BB29">
            <v>54.202</v>
          </cell>
        </row>
        <row r="29">
          <cell r="BQ29" t="str">
            <v>厦门路桥建设集团有限公司</v>
          </cell>
        </row>
        <row r="29">
          <cell r="CA29">
            <v>0</v>
          </cell>
          <cell r="CB29">
            <v>54.202</v>
          </cell>
          <cell r="CC29">
            <v>0</v>
          </cell>
          <cell r="CD29">
            <v>0</v>
          </cell>
          <cell r="CE29">
            <v>0</v>
          </cell>
          <cell r="CF29">
            <v>0</v>
          </cell>
          <cell r="CG29">
            <v>0</v>
          </cell>
          <cell r="CH29">
            <v>0</v>
          </cell>
          <cell r="CI29">
            <v>0</v>
          </cell>
          <cell r="CJ29">
            <v>0</v>
          </cell>
          <cell r="CK29">
            <v>0</v>
          </cell>
          <cell r="CL29">
            <v>0</v>
          </cell>
        </row>
        <row r="29">
          <cell r="DA29">
            <v>0</v>
          </cell>
          <cell r="DB29">
            <v>54.202</v>
          </cell>
          <cell r="DC29">
            <v>0</v>
          </cell>
          <cell r="DD29">
            <v>0</v>
          </cell>
          <cell r="DE29">
            <v>0</v>
          </cell>
          <cell r="DF29">
            <v>0</v>
          </cell>
          <cell r="DG29">
            <v>0</v>
          </cell>
          <cell r="DH29">
            <v>0</v>
          </cell>
          <cell r="DI29">
            <v>0</v>
          </cell>
          <cell r="DJ29">
            <v>0</v>
          </cell>
          <cell r="DK29">
            <v>0</v>
          </cell>
          <cell r="DL29">
            <v>0</v>
          </cell>
        </row>
        <row r="30">
          <cell r="A30">
            <v>26</v>
          </cell>
          <cell r="B30" t="str">
            <v>福建分公司</v>
          </cell>
          <cell r="C30" t="str">
            <v>SZJT202570032</v>
          </cell>
          <cell r="D30" t="str">
            <v>厦门第三东通道工程数字化平台建设项目总体咨询服务</v>
          </cell>
          <cell r="E30">
            <v>150.15</v>
          </cell>
          <cell r="F30">
            <v>150.15</v>
          </cell>
          <cell r="G30">
            <v>150.15</v>
          </cell>
          <cell r="H30">
            <v>102.65</v>
          </cell>
          <cell r="I30">
            <v>0.683649683649684</v>
          </cell>
          <cell r="J30">
            <v>0.06</v>
          </cell>
        </row>
        <row r="30">
          <cell r="M30" t="str">
            <v>主导</v>
          </cell>
          <cell r="N30">
            <v>0</v>
          </cell>
          <cell r="O30" t="str">
            <v>陈明元</v>
          </cell>
          <cell r="P30" t="str">
            <v>在建</v>
          </cell>
        </row>
        <row r="30">
          <cell r="T30">
            <v>105.105</v>
          </cell>
          <cell r="U30">
            <v>0</v>
          </cell>
          <cell r="V30">
            <v>45.045</v>
          </cell>
        </row>
        <row r="30">
          <cell r="AW30">
            <v>0</v>
          </cell>
          <cell r="AX30">
            <v>45.045</v>
          </cell>
          <cell r="AY30">
            <v>105.105</v>
          </cell>
          <cell r="AZ30">
            <v>60.06</v>
          </cell>
        </row>
        <row r="30">
          <cell r="BB30">
            <v>45.045</v>
          </cell>
          <cell r="BC30">
            <v>45.045</v>
          </cell>
        </row>
        <row r="30">
          <cell r="BQ30" t="str">
            <v>厦门路桥勘察设计院有限公司</v>
          </cell>
        </row>
        <row r="30">
          <cell r="CA30">
            <v>0</v>
          </cell>
          <cell r="CB30">
            <v>0</v>
          </cell>
          <cell r="CC30">
            <v>0</v>
          </cell>
          <cell r="CD30">
            <v>0</v>
          </cell>
          <cell r="CE30">
            <v>0</v>
          </cell>
          <cell r="CF30">
            <v>0</v>
          </cell>
          <cell r="CG30">
            <v>0</v>
          </cell>
          <cell r="CH30">
            <v>0</v>
          </cell>
          <cell r="CI30">
            <v>0</v>
          </cell>
          <cell r="CJ30">
            <v>0</v>
          </cell>
          <cell r="CK30">
            <v>0</v>
          </cell>
          <cell r="CL30">
            <v>0</v>
          </cell>
        </row>
        <row r="30">
          <cell r="DA30">
            <v>0</v>
          </cell>
          <cell r="DB30">
            <v>0</v>
          </cell>
          <cell r="DC30">
            <v>45.045</v>
          </cell>
          <cell r="DD30">
            <v>0</v>
          </cell>
          <cell r="DE30">
            <v>0</v>
          </cell>
          <cell r="DF30">
            <v>0</v>
          </cell>
          <cell r="DG30">
            <v>0</v>
          </cell>
          <cell r="DH30">
            <v>0</v>
          </cell>
          <cell r="DI30">
            <v>0</v>
          </cell>
          <cell r="DJ30">
            <v>0</v>
          </cell>
          <cell r="DK30">
            <v>0</v>
          </cell>
          <cell r="DL30">
            <v>0</v>
          </cell>
        </row>
        <row r="31">
          <cell r="A31">
            <v>27</v>
          </cell>
          <cell r="B31" t="str">
            <v>福建分公司</v>
          </cell>
          <cell r="C31" t="str">
            <v>C0CJSC-JCCG-T/W-2025013</v>
          </cell>
          <cell r="D31" t="str">
            <v>泉州普通公路桥梁隧道智慧运维平台项目</v>
          </cell>
          <cell r="E31">
            <v>135.2875</v>
          </cell>
          <cell r="F31">
            <v>135.2875</v>
          </cell>
          <cell r="G31">
            <v>135.2875</v>
          </cell>
          <cell r="H31">
            <v>15.8125</v>
          </cell>
          <cell r="I31">
            <v>0.116880716991592</v>
          </cell>
          <cell r="J31">
            <v>0.102401479613259</v>
          </cell>
        </row>
        <row r="31">
          <cell r="M31" t="str">
            <v>主导</v>
          </cell>
          <cell r="N31">
            <v>0</v>
          </cell>
          <cell r="O31" t="str">
            <v>甘英聪</v>
          </cell>
          <cell r="P31" t="str">
            <v>25已完结</v>
          </cell>
        </row>
        <row r="31">
          <cell r="T31">
            <v>135.2875</v>
          </cell>
          <cell r="U31">
            <v>0</v>
          </cell>
          <cell r="V31">
            <v>0</v>
          </cell>
        </row>
        <row r="31">
          <cell r="AA31">
            <v>0</v>
          </cell>
          <cell r="AB31">
            <v>0</v>
          </cell>
          <cell r="AC31">
            <v>0</v>
          </cell>
          <cell r="AD31">
            <v>0</v>
          </cell>
          <cell r="AE31">
            <v>0</v>
          </cell>
          <cell r="AF31">
            <v>0</v>
          </cell>
          <cell r="AG31">
            <v>0</v>
          </cell>
          <cell r="AH31">
            <v>0</v>
          </cell>
          <cell r="AI31">
            <v>0</v>
          </cell>
          <cell r="AJ31">
            <v>0</v>
          </cell>
          <cell r="AK31">
            <v>0</v>
          </cell>
          <cell r="AL31">
            <v>0</v>
          </cell>
        </row>
        <row r="31">
          <cell r="AW31">
            <v>98.2299</v>
          </cell>
          <cell r="AX31">
            <v>0</v>
          </cell>
          <cell r="AY31">
            <v>37.0576</v>
          </cell>
          <cell r="AZ31">
            <v>37.0576</v>
          </cell>
        </row>
        <row r="31">
          <cell r="BD31">
            <v>30.2931</v>
          </cell>
        </row>
        <row r="31">
          <cell r="BQ31" t="str">
            <v>泉州市公路事业发展中心桥梁隧道分中心</v>
          </cell>
        </row>
        <row r="31">
          <cell r="CA31">
            <v>0</v>
          </cell>
          <cell r="CB31">
            <v>0</v>
          </cell>
          <cell r="CC31">
            <v>0</v>
          </cell>
          <cell r="CD31">
            <v>0</v>
          </cell>
          <cell r="CE31">
            <v>0</v>
          </cell>
          <cell r="CF31">
            <v>0</v>
          </cell>
          <cell r="CG31">
            <v>0</v>
          </cell>
          <cell r="CH31">
            <v>0</v>
          </cell>
          <cell r="CI31">
            <v>0</v>
          </cell>
          <cell r="CJ31">
            <v>0</v>
          </cell>
          <cell r="CK31">
            <v>0</v>
          </cell>
          <cell r="CL31">
            <v>0</v>
          </cell>
        </row>
        <row r="31">
          <cell r="DA31">
            <v>0</v>
          </cell>
          <cell r="DB31">
            <v>0</v>
          </cell>
          <cell r="DC31">
            <v>0</v>
          </cell>
          <cell r="DD31">
            <v>0</v>
          </cell>
          <cell r="DE31">
            <v>0</v>
          </cell>
          <cell r="DF31">
            <v>0</v>
          </cell>
          <cell r="DG31">
            <v>0</v>
          </cell>
          <cell r="DH31">
            <v>0</v>
          </cell>
          <cell r="DI31">
            <v>0</v>
          </cell>
          <cell r="DJ31">
            <v>0</v>
          </cell>
          <cell r="DK31">
            <v>0</v>
          </cell>
          <cell r="DL31">
            <v>0</v>
          </cell>
        </row>
        <row r="32">
          <cell r="A32">
            <v>28</v>
          </cell>
          <cell r="B32" t="str">
            <v>福建分公司</v>
          </cell>
          <cell r="C32" t="str">
            <v>C0CJFJ-FW-T-2025057</v>
          </cell>
          <cell r="D32" t="str">
            <v>城市一体化应用技术服务项目采购合同</v>
          </cell>
          <cell r="E32">
            <v>197.2</v>
          </cell>
          <cell r="F32">
            <v>197.2</v>
          </cell>
          <cell r="G32">
            <v>197.2</v>
          </cell>
          <cell r="H32">
            <v>7.88799999999998</v>
          </cell>
          <cell r="I32">
            <v>0.0399999999999999</v>
          </cell>
          <cell r="J32">
            <v>0.06</v>
          </cell>
        </row>
        <row r="32">
          <cell r="M32" t="str">
            <v>主导</v>
          </cell>
          <cell r="N32">
            <v>0</v>
          </cell>
          <cell r="O32" t="str">
            <v>甘英聪</v>
          </cell>
          <cell r="P32" t="str">
            <v>在建</v>
          </cell>
        </row>
        <row r="32">
          <cell r="T32">
            <v>118.32</v>
          </cell>
          <cell r="U32">
            <v>0</v>
          </cell>
          <cell r="V32">
            <v>78.88</v>
          </cell>
        </row>
        <row r="32">
          <cell r="AF32">
            <v>78.88</v>
          </cell>
        </row>
        <row r="32">
          <cell r="AW32">
            <v>0</v>
          </cell>
          <cell r="AX32">
            <v>0</v>
          </cell>
          <cell r="AY32">
            <v>197.2</v>
          </cell>
          <cell r="AZ32">
            <v>118.32</v>
          </cell>
        </row>
        <row r="32">
          <cell r="BF32">
            <v>118.32</v>
          </cell>
        </row>
        <row r="32">
          <cell r="BQ32" t="str">
            <v>福建广电网络集团股份有限公司思明分公司</v>
          </cell>
          <cell r="BR32" t="str">
            <v>3月计划收款延迟</v>
          </cell>
        </row>
        <row r="32">
          <cell r="CA32">
            <v>0</v>
          </cell>
          <cell r="CB32">
            <v>0</v>
          </cell>
          <cell r="CC32">
            <v>0</v>
          </cell>
          <cell r="CD32">
            <v>0</v>
          </cell>
          <cell r="CE32">
            <v>0</v>
          </cell>
          <cell r="CF32">
            <v>0</v>
          </cell>
          <cell r="CG32">
            <v>0</v>
          </cell>
          <cell r="CH32">
            <v>0</v>
          </cell>
          <cell r="CI32">
            <v>0</v>
          </cell>
          <cell r="CJ32">
            <v>0</v>
          </cell>
          <cell r="CK32">
            <v>0</v>
          </cell>
          <cell r="CL32">
            <v>0</v>
          </cell>
        </row>
        <row r="32">
          <cell r="DA32">
            <v>0</v>
          </cell>
          <cell r="DB32">
            <v>0</v>
          </cell>
          <cell r="DC32">
            <v>0</v>
          </cell>
          <cell r="DD32">
            <v>0</v>
          </cell>
          <cell r="DE32">
            <v>0</v>
          </cell>
          <cell r="DF32">
            <v>0</v>
          </cell>
          <cell r="DG32">
            <v>0</v>
          </cell>
          <cell r="DH32">
            <v>0</v>
          </cell>
          <cell r="DI32">
            <v>0</v>
          </cell>
          <cell r="DJ32">
            <v>0</v>
          </cell>
          <cell r="DK32">
            <v>0</v>
          </cell>
          <cell r="DL32">
            <v>0</v>
          </cell>
        </row>
        <row r="33">
          <cell r="A33">
            <v>29</v>
          </cell>
          <cell r="B33" t="str">
            <v>福建分公司</v>
          </cell>
          <cell r="C33" t="str">
            <v>C0CJFJ-FW-T-2025100</v>
          </cell>
          <cell r="D33" t="str">
            <v>BIM协同平台使用服务合同</v>
          </cell>
          <cell r="E33">
            <v>19.7</v>
          </cell>
          <cell r="F33">
            <v>19.7</v>
          </cell>
          <cell r="G33">
            <v>19.7</v>
          </cell>
          <cell r="H33">
            <v>9.36</v>
          </cell>
          <cell r="I33">
            <v>0.4751269035533</v>
          </cell>
          <cell r="J33">
            <v>0.06</v>
          </cell>
        </row>
        <row r="33">
          <cell r="M33" t="str">
            <v>主导</v>
          </cell>
          <cell r="N33">
            <v>0</v>
          </cell>
          <cell r="O33" t="str">
            <v>肖波</v>
          </cell>
          <cell r="P33" t="str">
            <v>在建</v>
          </cell>
        </row>
        <row r="33">
          <cell r="T33">
            <v>3.94</v>
          </cell>
          <cell r="U33">
            <v>7.88</v>
          </cell>
          <cell r="V33">
            <v>7.88</v>
          </cell>
        </row>
        <row r="33">
          <cell r="AA33">
            <v>7.88</v>
          </cell>
        </row>
        <row r="33">
          <cell r="AF33">
            <v>5.91</v>
          </cell>
        </row>
        <row r="33">
          <cell r="AW33">
            <v>0</v>
          </cell>
          <cell r="AX33">
            <v>3.94</v>
          </cell>
          <cell r="AY33">
            <v>15.76</v>
          </cell>
          <cell r="AZ33">
            <v>7.88</v>
          </cell>
        </row>
        <row r="33">
          <cell r="BB33">
            <v>3.94</v>
          </cell>
        </row>
        <row r="33">
          <cell r="BE33">
            <v>7.88</v>
          </cell>
        </row>
        <row r="33">
          <cell r="BQ33" t="str">
            <v>厦门港口开发建设有限公司</v>
          </cell>
        </row>
        <row r="33">
          <cell r="CA33">
            <v>7.88</v>
          </cell>
          <cell r="CB33">
            <v>0</v>
          </cell>
          <cell r="CC33">
            <v>0</v>
          </cell>
          <cell r="CD33">
            <v>0</v>
          </cell>
          <cell r="CE33">
            <v>0</v>
          </cell>
          <cell r="CF33">
            <v>0</v>
          </cell>
          <cell r="CG33">
            <v>0</v>
          </cell>
          <cell r="CH33">
            <v>0</v>
          </cell>
          <cell r="CI33">
            <v>0</v>
          </cell>
          <cell r="CJ33">
            <v>0</v>
          </cell>
          <cell r="CK33">
            <v>0</v>
          </cell>
          <cell r="CL33">
            <v>0</v>
          </cell>
        </row>
        <row r="33">
          <cell r="DA33">
            <v>0</v>
          </cell>
          <cell r="DB33">
            <v>3.94</v>
          </cell>
          <cell r="DC33">
            <v>0</v>
          </cell>
          <cell r="DD33">
            <v>0</v>
          </cell>
          <cell r="DE33">
            <v>0</v>
          </cell>
          <cell r="DF33">
            <v>0</v>
          </cell>
          <cell r="DG33">
            <v>0</v>
          </cell>
          <cell r="DH33">
            <v>0</v>
          </cell>
          <cell r="DI33">
            <v>0</v>
          </cell>
          <cell r="DJ33">
            <v>0</v>
          </cell>
          <cell r="DK33">
            <v>0</v>
          </cell>
          <cell r="DL33">
            <v>0</v>
          </cell>
        </row>
        <row r="34">
          <cell r="A34">
            <v>30</v>
          </cell>
          <cell r="B34" t="str">
            <v>福建分公司</v>
          </cell>
          <cell r="C34" t="str">
            <v>C0CJFJ-FW-T-2025106</v>
          </cell>
          <cell r="D34" t="str">
            <v>2025年数据运维服务项目技术服务合同</v>
          </cell>
          <cell r="E34">
            <v>232.3</v>
          </cell>
          <cell r="F34">
            <v>232.3</v>
          </cell>
          <cell r="G34">
            <v>232.3</v>
          </cell>
          <cell r="H34">
            <v>10.2</v>
          </cell>
          <cell r="I34">
            <v>0.043908738699957</v>
          </cell>
          <cell r="J34">
            <v>0.06</v>
          </cell>
        </row>
        <row r="34">
          <cell r="M34" t="str">
            <v>主导</v>
          </cell>
          <cell r="N34">
            <v>0</v>
          </cell>
          <cell r="O34" t="str">
            <v>甘英聪</v>
          </cell>
          <cell r="P34" t="str">
            <v>在建</v>
          </cell>
        </row>
        <row r="34">
          <cell r="T34">
            <v>0</v>
          </cell>
          <cell r="U34">
            <v>162.61</v>
          </cell>
          <cell r="V34">
            <v>69.69</v>
          </cell>
        </row>
        <row r="34">
          <cell r="AB34">
            <v>162.61</v>
          </cell>
        </row>
        <row r="34">
          <cell r="AW34">
            <v>0</v>
          </cell>
          <cell r="AX34">
            <v>162.61</v>
          </cell>
          <cell r="AY34">
            <v>69.69</v>
          </cell>
          <cell r="AZ34">
            <v>0</v>
          </cell>
        </row>
        <row r="34">
          <cell r="BB34">
            <v>162.61</v>
          </cell>
        </row>
        <row r="34">
          <cell r="BQ34" t="str">
            <v>厦门地铁创新科技有限公司</v>
          </cell>
        </row>
        <row r="34">
          <cell r="CA34">
            <v>0</v>
          </cell>
          <cell r="CB34">
            <v>162.61</v>
          </cell>
          <cell r="CC34">
            <v>0</v>
          </cell>
          <cell r="CD34">
            <v>0</v>
          </cell>
          <cell r="CE34">
            <v>0</v>
          </cell>
          <cell r="CF34">
            <v>0</v>
          </cell>
          <cell r="CG34">
            <v>0</v>
          </cell>
          <cell r="CH34">
            <v>0</v>
          </cell>
          <cell r="CI34">
            <v>0</v>
          </cell>
          <cell r="CJ34">
            <v>0</v>
          </cell>
          <cell r="CK34">
            <v>0</v>
          </cell>
          <cell r="CL34">
            <v>0</v>
          </cell>
        </row>
        <row r="34">
          <cell r="DA34">
            <v>0</v>
          </cell>
          <cell r="DB34">
            <v>162.61</v>
          </cell>
          <cell r="DC34">
            <v>0</v>
          </cell>
          <cell r="DD34">
            <v>0</v>
          </cell>
          <cell r="DE34">
            <v>0</v>
          </cell>
          <cell r="DF34">
            <v>0</v>
          </cell>
          <cell r="DG34">
            <v>0</v>
          </cell>
          <cell r="DH34">
            <v>0</v>
          </cell>
          <cell r="DI34">
            <v>0</v>
          </cell>
          <cell r="DJ34">
            <v>0</v>
          </cell>
          <cell r="DK34">
            <v>0</v>
          </cell>
          <cell r="DL34">
            <v>0</v>
          </cell>
        </row>
        <row r="35">
          <cell r="A35">
            <v>31</v>
          </cell>
          <cell r="B35" t="str">
            <v>福建分公司</v>
          </cell>
          <cell r="C35" t="str">
            <v>C0CJFJ-FW-T-2025123</v>
          </cell>
          <cell r="D35" t="str">
            <v>工程建管平台开发服务项目</v>
          </cell>
          <cell r="E35">
            <v>87.8</v>
          </cell>
          <cell r="F35">
            <v>87.8</v>
          </cell>
          <cell r="G35">
            <v>87.8</v>
          </cell>
          <cell r="H35">
            <v>52.3</v>
          </cell>
          <cell r="I35">
            <v>0.595671981776765</v>
          </cell>
          <cell r="J35">
            <v>0.06</v>
          </cell>
        </row>
        <row r="35">
          <cell r="M35" t="str">
            <v>主导</v>
          </cell>
          <cell r="N35">
            <v>0</v>
          </cell>
          <cell r="O35" t="str">
            <v>陈明元</v>
          </cell>
          <cell r="P35" t="str">
            <v>在建</v>
          </cell>
        </row>
        <row r="35">
          <cell r="T35">
            <v>17.56</v>
          </cell>
          <cell r="U35">
            <v>0</v>
          </cell>
          <cell r="V35">
            <v>70.24</v>
          </cell>
        </row>
        <row r="35">
          <cell r="AE35">
            <v>26.34</v>
          </cell>
        </row>
        <row r="35">
          <cell r="AW35">
            <v>0</v>
          </cell>
          <cell r="AX35">
            <v>0</v>
          </cell>
          <cell r="AY35">
            <v>87.8</v>
          </cell>
          <cell r="AZ35">
            <v>17.56</v>
          </cell>
        </row>
        <row r="35">
          <cell r="BD35">
            <v>17.56</v>
          </cell>
        </row>
        <row r="35">
          <cell r="BF35">
            <v>26.34</v>
          </cell>
        </row>
        <row r="35">
          <cell r="BQ35" t="str">
            <v>泉州市数据集团有限责任公司</v>
          </cell>
        </row>
        <row r="35">
          <cell r="CA35">
            <v>0</v>
          </cell>
          <cell r="CB35">
            <v>0</v>
          </cell>
          <cell r="CC35">
            <v>0</v>
          </cell>
          <cell r="CD35">
            <v>0</v>
          </cell>
          <cell r="CE35">
            <v>0</v>
          </cell>
          <cell r="CF35">
            <v>0</v>
          </cell>
          <cell r="CG35">
            <v>0</v>
          </cell>
          <cell r="CH35">
            <v>0</v>
          </cell>
          <cell r="CI35">
            <v>0</v>
          </cell>
          <cell r="CJ35">
            <v>0</v>
          </cell>
          <cell r="CK35">
            <v>0</v>
          </cell>
          <cell r="CL35">
            <v>0</v>
          </cell>
        </row>
        <row r="35">
          <cell r="DA35">
            <v>0</v>
          </cell>
          <cell r="DB35">
            <v>0</v>
          </cell>
          <cell r="DC35">
            <v>0</v>
          </cell>
          <cell r="DD35">
            <v>0</v>
          </cell>
          <cell r="DE35">
            <v>0</v>
          </cell>
          <cell r="DF35">
            <v>0</v>
          </cell>
          <cell r="DG35">
            <v>0</v>
          </cell>
          <cell r="DH35">
            <v>0</v>
          </cell>
          <cell r="DI35">
            <v>0</v>
          </cell>
          <cell r="DJ35">
            <v>0</v>
          </cell>
          <cell r="DK35">
            <v>0</v>
          </cell>
          <cell r="DL35">
            <v>0</v>
          </cell>
        </row>
        <row r="36">
          <cell r="A36">
            <v>32</v>
          </cell>
          <cell r="B36" t="str">
            <v>福建分公司</v>
          </cell>
          <cell r="C36" t="str">
            <v>C0CJFJ-FW-T-2025121</v>
          </cell>
          <cell r="D36" t="str">
            <v>厦门跨东海域通道陆域段BIM技术咨询服务验工计价合同</v>
          </cell>
          <cell r="E36">
            <v>119</v>
          </cell>
          <cell r="F36">
            <v>119</v>
          </cell>
          <cell r="G36">
            <v>119</v>
          </cell>
          <cell r="H36">
            <v>59</v>
          </cell>
          <cell r="I36">
            <v>0.495798319327731</v>
          </cell>
          <cell r="J36">
            <v>0.06</v>
          </cell>
        </row>
        <row r="36">
          <cell r="M36" t="str">
            <v>主导</v>
          </cell>
          <cell r="N36">
            <v>0</v>
          </cell>
          <cell r="O36" t="str">
            <v>甘英聪</v>
          </cell>
          <cell r="P36" t="str">
            <v>26已完结</v>
          </cell>
        </row>
        <row r="36">
          <cell r="T36">
            <v>85.1</v>
          </cell>
          <cell r="U36">
            <v>33.9</v>
          </cell>
          <cell r="V36">
            <v>0</v>
          </cell>
        </row>
        <row r="36">
          <cell r="AA36">
            <v>33.9</v>
          </cell>
          <cell r="AB36">
            <v>0</v>
          </cell>
          <cell r="AC36">
            <v>0</v>
          </cell>
          <cell r="AD36">
            <v>0</v>
          </cell>
          <cell r="AE36">
            <v>0</v>
          </cell>
          <cell r="AF36">
            <v>0</v>
          </cell>
          <cell r="AG36">
            <v>0</v>
          </cell>
          <cell r="AH36">
            <v>0</v>
          </cell>
          <cell r="AI36">
            <v>0</v>
          </cell>
          <cell r="AJ36">
            <v>0</v>
          </cell>
          <cell r="AK36">
            <v>0</v>
          </cell>
          <cell r="AL36">
            <v>0</v>
          </cell>
        </row>
        <row r="36">
          <cell r="AW36">
            <v>0</v>
          </cell>
          <cell r="AX36">
            <v>0</v>
          </cell>
          <cell r="AY36">
            <v>119</v>
          </cell>
          <cell r="AZ36">
            <v>119</v>
          </cell>
        </row>
        <row r="36">
          <cell r="BQ36" t="str">
            <v>安徽智维空间科技有限公司</v>
          </cell>
        </row>
        <row r="36">
          <cell r="CA36">
            <v>33.9</v>
          </cell>
          <cell r="CB36">
            <v>0</v>
          </cell>
          <cell r="CC36">
            <v>0</v>
          </cell>
          <cell r="CD36">
            <v>0</v>
          </cell>
          <cell r="CE36">
            <v>0</v>
          </cell>
          <cell r="CF36">
            <v>0</v>
          </cell>
          <cell r="CG36">
            <v>0</v>
          </cell>
          <cell r="CH36">
            <v>0</v>
          </cell>
          <cell r="CI36">
            <v>0</v>
          </cell>
          <cell r="CJ36">
            <v>0</v>
          </cell>
          <cell r="CK36">
            <v>0</v>
          </cell>
          <cell r="CL36">
            <v>0</v>
          </cell>
        </row>
        <row r="36">
          <cell r="DA36">
            <v>0</v>
          </cell>
          <cell r="DB36">
            <v>0</v>
          </cell>
          <cell r="DC36">
            <v>0</v>
          </cell>
          <cell r="DD36">
            <v>0</v>
          </cell>
          <cell r="DE36">
            <v>0</v>
          </cell>
          <cell r="DF36">
            <v>0</v>
          </cell>
          <cell r="DG36">
            <v>0</v>
          </cell>
          <cell r="DH36">
            <v>0</v>
          </cell>
          <cell r="DI36">
            <v>0</v>
          </cell>
          <cell r="DJ36">
            <v>0</v>
          </cell>
          <cell r="DK36">
            <v>0</v>
          </cell>
          <cell r="DL36">
            <v>0</v>
          </cell>
        </row>
        <row r="37">
          <cell r="A37">
            <v>33</v>
          </cell>
          <cell r="B37" t="str">
            <v>福建分公司</v>
          </cell>
        </row>
        <row r="37">
          <cell r="CA37">
            <v>0</v>
          </cell>
          <cell r="CB37">
            <v>0</v>
          </cell>
          <cell r="CC37">
            <v>0</v>
          </cell>
          <cell r="CD37">
            <v>0</v>
          </cell>
          <cell r="CE37">
            <v>0</v>
          </cell>
          <cell r="CF37">
            <v>0</v>
          </cell>
          <cell r="CG37">
            <v>0</v>
          </cell>
          <cell r="CH37">
            <v>0</v>
          </cell>
          <cell r="CI37">
            <v>0</v>
          </cell>
          <cell r="CJ37">
            <v>0</v>
          </cell>
          <cell r="CK37">
            <v>0</v>
          </cell>
          <cell r="CL37">
            <v>0</v>
          </cell>
        </row>
        <row r="37">
          <cell r="DA37">
            <v>0</v>
          </cell>
          <cell r="DB37">
            <v>0</v>
          </cell>
          <cell r="DC37">
            <v>0</v>
          </cell>
          <cell r="DD37">
            <v>0</v>
          </cell>
          <cell r="DE37">
            <v>0</v>
          </cell>
          <cell r="DF37">
            <v>0</v>
          </cell>
          <cell r="DG37">
            <v>0</v>
          </cell>
          <cell r="DH37">
            <v>0</v>
          </cell>
          <cell r="DI37">
            <v>0</v>
          </cell>
          <cell r="DJ37">
            <v>0</v>
          </cell>
          <cell r="DK37">
            <v>0</v>
          </cell>
          <cell r="DL37">
            <v>0</v>
          </cell>
        </row>
        <row r="38">
          <cell r="A38">
            <v>34</v>
          </cell>
          <cell r="B38" t="str">
            <v>福建分公司</v>
          </cell>
        </row>
        <row r="38">
          <cell r="CA38">
            <v>0</v>
          </cell>
          <cell r="CB38">
            <v>0</v>
          </cell>
          <cell r="CC38">
            <v>0</v>
          </cell>
          <cell r="CD38">
            <v>0</v>
          </cell>
          <cell r="CE38">
            <v>0</v>
          </cell>
          <cell r="CF38">
            <v>0</v>
          </cell>
          <cell r="CG38">
            <v>0</v>
          </cell>
          <cell r="CH38">
            <v>0</v>
          </cell>
          <cell r="CI38">
            <v>0</v>
          </cell>
          <cell r="CJ38">
            <v>0</v>
          </cell>
          <cell r="CK38">
            <v>0</v>
          </cell>
          <cell r="CL38">
            <v>0</v>
          </cell>
        </row>
        <row r="38">
          <cell r="DA38">
            <v>0</v>
          </cell>
          <cell r="DB38">
            <v>0</v>
          </cell>
          <cell r="DC38">
            <v>0</v>
          </cell>
          <cell r="DD38">
            <v>0</v>
          </cell>
          <cell r="DE38">
            <v>0</v>
          </cell>
          <cell r="DF38">
            <v>0</v>
          </cell>
          <cell r="DG38">
            <v>0</v>
          </cell>
          <cell r="DH38">
            <v>0</v>
          </cell>
          <cell r="DI38">
            <v>0</v>
          </cell>
          <cell r="DJ38">
            <v>0</v>
          </cell>
          <cell r="DK38">
            <v>0</v>
          </cell>
          <cell r="DL38">
            <v>0</v>
          </cell>
        </row>
        <row r="39">
          <cell r="A39">
            <v>35</v>
          </cell>
          <cell r="B39" t="str">
            <v>福建分公司</v>
          </cell>
        </row>
        <row r="39">
          <cell r="CA39">
            <v>0</v>
          </cell>
          <cell r="CB39">
            <v>0</v>
          </cell>
          <cell r="CC39">
            <v>0</v>
          </cell>
          <cell r="CD39">
            <v>0</v>
          </cell>
          <cell r="CE39">
            <v>0</v>
          </cell>
          <cell r="CF39">
            <v>0</v>
          </cell>
          <cell r="CG39">
            <v>0</v>
          </cell>
          <cell r="CH39">
            <v>0</v>
          </cell>
          <cell r="CI39">
            <v>0</v>
          </cell>
          <cell r="CJ39">
            <v>0</v>
          </cell>
          <cell r="CK39">
            <v>0</v>
          </cell>
          <cell r="CL39">
            <v>0</v>
          </cell>
        </row>
        <row r="39">
          <cell r="DA39">
            <v>0</v>
          </cell>
          <cell r="DB39">
            <v>0</v>
          </cell>
          <cell r="DC39">
            <v>0</v>
          </cell>
          <cell r="DD39">
            <v>0</v>
          </cell>
          <cell r="DE39">
            <v>0</v>
          </cell>
          <cell r="DF39">
            <v>0</v>
          </cell>
          <cell r="DG39">
            <v>0</v>
          </cell>
          <cell r="DH39">
            <v>0</v>
          </cell>
          <cell r="DI39">
            <v>0</v>
          </cell>
          <cell r="DJ39">
            <v>0</v>
          </cell>
          <cell r="DK39">
            <v>0</v>
          </cell>
          <cell r="DL39">
            <v>0</v>
          </cell>
        </row>
        <row r="40">
          <cell r="A40">
            <v>36</v>
          </cell>
          <cell r="B40" t="str">
            <v>福建分公司</v>
          </cell>
        </row>
        <row r="40">
          <cell r="CA40">
            <v>0</v>
          </cell>
          <cell r="CB40">
            <v>0</v>
          </cell>
          <cell r="CC40">
            <v>0</v>
          </cell>
          <cell r="CD40">
            <v>0</v>
          </cell>
          <cell r="CE40">
            <v>0</v>
          </cell>
          <cell r="CF40">
            <v>0</v>
          </cell>
          <cell r="CG40">
            <v>0</v>
          </cell>
          <cell r="CH40">
            <v>0</v>
          </cell>
          <cell r="CI40">
            <v>0</v>
          </cell>
          <cell r="CJ40">
            <v>0</v>
          </cell>
          <cell r="CK40">
            <v>0</v>
          </cell>
          <cell r="CL40">
            <v>0</v>
          </cell>
        </row>
        <row r="40">
          <cell r="DA40">
            <v>0</v>
          </cell>
          <cell r="DB40">
            <v>0</v>
          </cell>
          <cell r="DC40">
            <v>0</v>
          </cell>
          <cell r="DD40">
            <v>0</v>
          </cell>
          <cell r="DE40">
            <v>0</v>
          </cell>
          <cell r="DF40">
            <v>0</v>
          </cell>
          <cell r="DG40">
            <v>0</v>
          </cell>
          <cell r="DH40">
            <v>0</v>
          </cell>
          <cell r="DI40">
            <v>0</v>
          </cell>
          <cell r="DJ40">
            <v>0</v>
          </cell>
          <cell r="DK40">
            <v>0</v>
          </cell>
          <cell r="DL40">
            <v>0</v>
          </cell>
        </row>
        <row r="41">
          <cell r="A41">
            <v>37</v>
          </cell>
          <cell r="B41" t="str">
            <v>福建分公司</v>
          </cell>
        </row>
        <row r="41">
          <cell r="CA41">
            <v>0</v>
          </cell>
          <cell r="CB41">
            <v>0</v>
          </cell>
          <cell r="CC41">
            <v>0</v>
          </cell>
          <cell r="CD41">
            <v>0</v>
          </cell>
          <cell r="CE41">
            <v>0</v>
          </cell>
          <cell r="CF41">
            <v>0</v>
          </cell>
          <cell r="CG41">
            <v>0</v>
          </cell>
          <cell r="CH41">
            <v>0</v>
          </cell>
          <cell r="CI41">
            <v>0</v>
          </cell>
          <cell r="CJ41">
            <v>0</v>
          </cell>
          <cell r="CK41">
            <v>0</v>
          </cell>
          <cell r="CL41">
            <v>0</v>
          </cell>
        </row>
        <row r="41">
          <cell r="DA41">
            <v>0</v>
          </cell>
          <cell r="DB41">
            <v>0</v>
          </cell>
          <cell r="DC41">
            <v>0</v>
          </cell>
          <cell r="DD41">
            <v>0</v>
          </cell>
          <cell r="DE41">
            <v>0</v>
          </cell>
          <cell r="DF41">
            <v>0</v>
          </cell>
          <cell r="DG41">
            <v>0</v>
          </cell>
          <cell r="DH41">
            <v>0</v>
          </cell>
          <cell r="DI41">
            <v>0</v>
          </cell>
          <cell r="DJ41">
            <v>0</v>
          </cell>
          <cell r="DK41">
            <v>0</v>
          </cell>
          <cell r="DL41">
            <v>0</v>
          </cell>
        </row>
        <row r="42">
          <cell r="A42">
            <v>38</v>
          </cell>
          <cell r="B42" t="str">
            <v>福建分公司</v>
          </cell>
        </row>
        <row r="42">
          <cell r="CA42">
            <v>0</v>
          </cell>
          <cell r="CB42">
            <v>0</v>
          </cell>
          <cell r="CC42">
            <v>0</v>
          </cell>
          <cell r="CD42">
            <v>0</v>
          </cell>
          <cell r="CE42">
            <v>0</v>
          </cell>
          <cell r="CF42">
            <v>0</v>
          </cell>
          <cell r="CG42">
            <v>0</v>
          </cell>
          <cell r="CH42">
            <v>0</v>
          </cell>
          <cell r="CI42">
            <v>0</v>
          </cell>
          <cell r="CJ42">
            <v>0</v>
          </cell>
          <cell r="CK42">
            <v>0</v>
          </cell>
          <cell r="CL42">
            <v>0</v>
          </cell>
        </row>
        <row r="42">
          <cell r="DA42">
            <v>0</v>
          </cell>
          <cell r="DB42">
            <v>0</v>
          </cell>
          <cell r="DC42">
            <v>0</v>
          </cell>
          <cell r="DD42">
            <v>0</v>
          </cell>
          <cell r="DE42">
            <v>0</v>
          </cell>
          <cell r="DF42">
            <v>0</v>
          </cell>
          <cell r="DG42">
            <v>0</v>
          </cell>
          <cell r="DH42">
            <v>0</v>
          </cell>
          <cell r="DI42">
            <v>0</v>
          </cell>
          <cell r="DJ42">
            <v>0</v>
          </cell>
          <cell r="DK42">
            <v>0</v>
          </cell>
          <cell r="DL42">
            <v>0</v>
          </cell>
        </row>
        <row r="43">
          <cell r="A43">
            <v>39</v>
          </cell>
          <cell r="B43" t="str">
            <v>福建分公司</v>
          </cell>
        </row>
        <row r="43">
          <cell r="CA43">
            <v>0</v>
          </cell>
          <cell r="CB43">
            <v>0</v>
          </cell>
          <cell r="CC43">
            <v>0</v>
          </cell>
          <cell r="CD43">
            <v>0</v>
          </cell>
          <cell r="CE43">
            <v>0</v>
          </cell>
          <cell r="CF43">
            <v>0</v>
          </cell>
          <cell r="CG43">
            <v>0</v>
          </cell>
          <cell r="CH43">
            <v>0</v>
          </cell>
          <cell r="CI43">
            <v>0</v>
          </cell>
          <cell r="CJ43">
            <v>0</v>
          </cell>
          <cell r="CK43">
            <v>0</v>
          </cell>
          <cell r="CL43">
            <v>0</v>
          </cell>
        </row>
        <row r="43">
          <cell r="DA43">
            <v>0</v>
          </cell>
          <cell r="DB43">
            <v>0</v>
          </cell>
          <cell r="DC43">
            <v>0</v>
          </cell>
          <cell r="DD43">
            <v>0</v>
          </cell>
          <cell r="DE43">
            <v>0</v>
          </cell>
          <cell r="DF43">
            <v>0</v>
          </cell>
          <cell r="DG43">
            <v>0</v>
          </cell>
          <cell r="DH43">
            <v>0</v>
          </cell>
          <cell r="DI43">
            <v>0</v>
          </cell>
          <cell r="DJ43">
            <v>0</v>
          </cell>
          <cell r="DK43">
            <v>0</v>
          </cell>
          <cell r="DL43">
            <v>0</v>
          </cell>
        </row>
        <row r="44">
          <cell r="A44">
            <v>40</v>
          </cell>
          <cell r="B44" t="str">
            <v>福建分公司</v>
          </cell>
        </row>
        <row r="44">
          <cell r="CA44">
            <v>0</v>
          </cell>
          <cell r="CB44">
            <v>0</v>
          </cell>
          <cell r="CC44">
            <v>0</v>
          </cell>
          <cell r="CD44">
            <v>0</v>
          </cell>
          <cell r="CE44">
            <v>0</v>
          </cell>
          <cell r="CF44">
            <v>0</v>
          </cell>
          <cell r="CG44">
            <v>0</v>
          </cell>
          <cell r="CH44">
            <v>0</v>
          </cell>
          <cell r="CI44">
            <v>0</v>
          </cell>
          <cell r="CJ44">
            <v>0</v>
          </cell>
          <cell r="CK44">
            <v>0</v>
          </cell>
          <cell r="CL44">
            <v>0</v>
          </cell>
        </row>
        <row r="44">
          <cell r="DA44">
            <v>0</v>
          </cell>
          <cell r="DB44">
            <v>0</v>
          </cell>
          <cell r="DC44">
            <v>0</v>
          </cell>
          <cell r="DD44">
            <v>0</v>
          </cell>
          <cell r="DE44">
            <v>0</v>
          </cell>
          <cell r="DF44">
            <v>0</v>
          </cell>
          <cell r="DG44">
            <v>0</v>
          </cell>
          <cell r="DH44">
            <v>0</v>
          </cell>
          <cell r="DI44">
            <v>0</v>
          </cell>
          <cell r="DJ44">
            <v>0</v>
          </cell>
          <cell r="DK44">
            <v>0</v>
          </cell>
          <cell r="DL44">
            <v>0</v>
          </cell>
        </row>
        <row r="45">
          <cell r="A45">
            <v>41</v>
          </cell>
          <cell r="B45" t="str">
            <v>福建分公司</v>
          </cell>
        </row>
        <row r="45">
          <cell r="CA45">
            <v>0</v>
          </cell>
          <cell r="CB45">
            <v>0</v>
          </cell>
          <cell r="CC45">
            <v>0</v>
          </cell>
          <cell r="CD45">
            <v>0</v>
          </cell>
          <cell r="CE45">
            <v>0</v>
          </cell>
          <cell r="CF45">
            <v>0</v>
          </cell>
          <cell r="CG45">
            <v>0</v>
          </cell>
          <cell r="CH45">
            <v>0</v>
          </cell>
          <cell r="CI45">
            <v>0</v>
          </cell>
          <cell r="CJ45">
            <v>0</v>
          </cell>
          <cell r="CK45">
            <v>0</v>
          </cell>
          <cell r="CL45">
            <v>0</v>
          </cell>
        </row>
        <row r="45">
          <cell r="DA45">
            <v>0</v>
          </cell>
          <cell r="DB45">
            <v>0</v>
          </cell>
          <cell r="DC45">
            <v>0</v>
          </cell>
          <cell r="DD45">
            <v>0</v>
          </cell>
          <cell r="DE45">
            <v>0</v>
          </cell>
          <cell r="DF45">
            <v>0</v>
          </cell>
          <cell r="DG45">
            <v>0</v>
          </cell>
          <cell r="DH45">
            <v>0</v>
          </cell>
          <cell r="DI45">
            <v>0</v>
          </cell>
          <cell r="DJ45">
            <v>0</v>
          </cell>
          <cell r="DK45">
            <v>0</v>
          </cell>
          <cell r="DL45">
            <v>0</v>
          </cell>
        </row>
        <row r="46">
          <cell r="A46">
            <v>42</v>
          </cell>
          <cell r="B46" t="str">
            <v>福建分公司</v>
          </cell>
        </row>
        <row r="46">
          <cell r="CA46">
            <v>0</v>
          </cell>
          <cell r="CB46">
            <v>0</v>
          </cell>
          <cell r="CC46">
            <v>0</v>
          </cell>
          <cell r="CD46">
            <v>0</v>
          </cell>
          <cell r="CE46">
            <v>0</v>
          </cell>
          <cell r="CF46">
            <v>0</v>
          </cell>
          <cell r="CG46">
            <v>0</v>
          </cell>
          <cell r="CH46">
            <v>0</v>
          </cell>
          <cell r="CI46">
            <v>0</v>
          </cell>
          <cell r="CJ46">
            <v>0</v>
          </cell>
          <cell r="CK46">
            <v>0</v>
          </cell>
          <cell r="CL46">
            <v>0</v>
          </cell>
        </row>
        <row r="46">
          <cell r="DA46">
            <v>0</v>
          </cell>
          <cell r="DB46">
            <v>0</v>
          </cell>
          <cell r="DC46">
            <v>0</v>
          </cell>
          <cell r="DD46">
            <v>0</v>
          </cell>
          <cell r="DE46">
            <v>0</v>
          </cell>
          <cell r="DF46">
            <v>0</v>
          </cell>
          <cell r="DG46">
            <v>0</v>
          </cell>
          <cell r="DH46">
            <v>0</v>
          </cell>
          <cell r="DI46">
            <v>0</v>
          </cell>
          <cell r="DJ46">
            <v>0</v>
          </cell>
          <cell r="DK46">
            <v>0</v>
          </cell>
          <cell r="DL46">
            <v>0</v>
          </cell>
        </row>
        <row r="47">
          <cell r="A47">
            <v>43</v>
          </cell>
          <cell r="B47" t="str">
            <v>福建分公司</v>
          </cell>
        </row>
        <row r="47">
          <cell r="CA47">
            <v>0</v>
          </cell>
          <cell r="CB47">
            <v>0</v>
          </cell>
          <cell r="CC47">
            <v>0</v>
          </cell>
          <cell r="CD47">
            <v>0</v>
          </cell>
          <cell r="CE47">
            <v>0</v>
          </cell>
          <cell r="CF47">
            <v>0</v>
          </cell>
          <cell r="CG47">
            <v>0</v>
          </cell>
          <cell r="CH47">
            <v>0</v>
          </cell>
          <cell r="CI47">
            <v>0</v>
          </cell>
          <cell r="CJ47">
            <v>0</v>
          </cell>
          <cell r="CK47">
            <v>0</v>
          </cell>
          <cell r="CL47">
            <v>0</v>
          </cell>
        </row>
        <row r="47">
          <cell r="DA47">
            <v>0</v>
          </cell>
          <cell r="DB47">
            <v>0</v>
          </cell>
          <cell r="DC47">
            <v>0</v>
          </cell>
          <cell r="DD47">
            <v>0</v>
          </cell>
          <cell r="DE47">
            <v>0</v>
          </cell>
          <cell r="DF47">
            <v>0</v>
          </cell>
          <cell r="DG47">
            <v>0</v>
          </cell>
          <cell r="DH47">
            <v>0</v>
          </cell>
          <cell r="DI47">
            <v>0</v>
          </cell>
          <cell r="DJ47">
            <v>0</v>
          </cell>
          <cell r="DK47">
            <v>0</v>
          </cell>
          <cell r="DL47">
            <v>0</v>
          </cell>
        </row>
        <row r="48">
          <cell r="A48">
            <v>44</v>
          </cell>
          <cell r="B48" t="str">
            <v>福建分公司</v>
          </cell>
        </row>
        <row r="48">
          <cell r="CA48">
            <v>0</v>
          </cell>
          <cell r="CB48">
            <v>0</v>
          </cell>
          <cell r="CC48">
            <v>0</v>
          </cell>
          <cell r="CD48">
            <v>0</v>
          </cell>
          <cell r="CE48">
            <v>0</v>
          </cell>
          <cell r="CF48">
            <v>0</v>
          </cell>
          <cell r="CG48">
            <v>0</v>
          </cell>
          <cell r="CH48">
            <v>0</v>
          </cell>
          <cell r="CI48">
            <v>0</v>
          </cell>
          <cell r="CJ48">
            <v>0</v>
          </cell>
          <cell r="CK48">
            <v>0</v>
          </cell>
          <cell r="CL48">
            <v>0</v>
          </cell>
        </row>
        <row r="48">
          <cell r="DA48">
            <v>0</v>
          </cell>
          <cell r="DB48">
            <v>0</v>
          </cell>
          <cell r="DC48">
            <v>0</v>
          </cell>
          <cell r="DD48">
            <v>0</v>
          </cell>
          <cell r="DE48">
            <v>0</v>
          </cell>
          <cell r="DF48">
            <v>0</v>
          </cell>
          <cell r="DG48">
            <v>0</v>
          </cell>
          <cell r="DH48">
            <v>0</v>
          </cell>
          <cell r="DI48">
            <v>0</v>
          </cell>
          <cell r="DJ48">
            <v>0</v>
          </cell>
          <cell r="DK48">
            <v>0</v>
          </cell>
          <cell r="DL48">
            <v>0</v>
          </cell>
        </row>
        <row r="49">
          <cell r="A49">
            <v>45</v>
          </cell>
          <cell r="B49" t="str">
            <v>福建分公司</v>
          </cell>
        </row>
        <row r="49">
          <cell r="CA49">
            <v>0</v>
          </cell>
          <cell r="CB49">
            <v>0</v>
          </cell>
          <cell r="CC49">
            <v>0</v>
          </cell>
          <cell r="CD49">
            <v>0</v>
          </cell>
          <cell r="CE49">
            <v>0</v>
          </cell>
          <cell r="CF49">
            <v>0</v>
          </cell>
          <cell r="CG49">
            <v>0</v>
          </cell>
          <cell r="CH49">
            <v>0</v>
          </cell>
          <cell r="CI49">
            <v>0</v>
          </cell>
          <cell r="CJ49">
            <v>0</v>
          </cell>
          <cell r="CK49">
            <v>0</v>
          </cell>
          <cell r="CL49">
            <v>0</v>
          </cell>
        </row>
        <row r="49">
          <cell r="DA49">
            <v>0</v>
          </cell>
          <cell r="DB49">
            <v>0</v>
          </cell>
          <cell r="DC49">
            <v>0</v>
          </cell>
          <cell r="DD49">
            <v>0</v>
          </cell>
          <cell r="DE49">
            <v>0</v>
          </cell>
          <cell r="DF49">
            <v>0</v>
          </cell>
          <cell r="DG49">
            <v>0</v>
          </cell>
          <cell r="DH49">
            <v>0</v>
          </cell>
          <cell r="DI49">
            <v>0</v>
          </cell>
          <cell r="DJ49">
            <v>0</v>
          </cell>
          <cell r="DK49">
            <v>0</v>
          </cell>
          <cell r="DL49">
            <v>0</v>
          </cell>
        </row>
        <row r="50">
          <cell r="A50">
            <v>46</v>
          </cell>
          <cell r="B50" t="str">
            <v>福建分公司</v>
          </cell>
        </row>
        <row r="50">
          <cell r="CA50">
            <v>0</v>
          </cell>
          <cell r="CB50">
            <v>0</v>
          </cell>
          <cell r="CC50">
            <v>0</v>
          </cell>
          <cell r="CD50">
            <v>0</v>
          </cell>
          <cell r="CE50">
            <v>0</v>
          </cell>
          <cell r="CF50">
            <v>0</v>
          </cell>
          <cell r="CG50">
            <v>0</v>
          </cell>
          <cell r="CH50">
            <v>0</v>
          </cell>
          <cell r="CI50">
            <v>0</v>
          </cell>
          <cell r="CJ50">
            <v>0</v>
          </cell>
          <cell r="CK50">
            <v>0</v>
          </cell>
          <cell r="CL50">
            <v>0</v>
          </cell>
        </row>
        <row r="50">
          <cell r="DA50">
            <v>0</v>
          </cell>
          <cell r="DB50">
            <v>0</v>
          </cell>
          <cell r="DC50">
            <v>0</v>
          </cell>
          <cell r="DD50">
            <v>0</v>
          </cell>
          <cell r="DE50">
            <v>0</v>
          </cell>
          <cell r="DF50">
            <v>0</v>
          </cell>
          <cell r="DG50">
            <v>0</v>
          </cell>
          <cell r="DH50">
            <v>0</v>
          </cell>
          <cell r="DI50">
            <v>0</v>
          </cell>
          <cell r="DJ50">
            <v>0</v>
          </cell>
          <cell r="DK50">
            <v>0</v>
          </cell>
          <cell r="DL50">
            <v>0</v>
          </cell>
        </row>
        <row r="51">
          <cell r="A51">
            <v>47</v>
          </cell>
          <cell r="B51" t="str">
            <v>福建分公司</v>
          </cell>
        </row>
        <row r="51">
          <cell r="CA51">
            <v>0</v>
          </cell>
          <cell r="CB51">
            <v>0</v>
          </cell>
          <cell r="CC51">
            <v>0</v>
          </cell>
          <cell r="CD51">
            <v>0</v>
          </cell>
          <cell r="CE51">
            <v>0</v>
          </cell>
          <cell r="CF51">
            <v>0</v>
          </cell>
          <cell r="CG51">
            <v>0</v>
          </cell>
          <cell r="CH51">
            <v>0</v>
          </cell>
          <cell r="CI51">
            <v>0</v>
          </cell>
          <cell r="CJ51">
            <v>0</v>
          </cell>
          <cell r="CK51">
            <v>0</v>
          </cell>
          <cell r="CL51">
            <v>0</v>
          </cell>
        </row>
        <row r="51">
          <cell r="DA51">
            <v>0</v>
          </cell>
          <cell r="DB51">
            <v>0</v>
          </cell>
          <cell r="DC51">
            <v>0</v>
          </cell>
          <cell r="DD51">
            <v>0</v>
          </cell>
          <cell r="DE51">
            <v>0</v>
          </cell>
          <cell r="DF51">
            <v>0</v>
          </cell>
          <cell r="DG51">
            <v>0</v>
          </cell>
          <cell r="DH51">
            <v>0</v>
          </cell>
          <cell r="DI51">
            <v>0</v>
          </cell>
          <cell r="DJ51">
            <v>0</v>
          </cell>
          <cell r="DK51">
            <v>0</v>
          </cell>
          <cell r="DL51">
            <v>0</v>
          </cell>
        </row>
        <row r="52">
          <cell r="A52">
            <v>48</v>
          </cell>
          <cell r="B52" t="str">
            <v>福建分公司</v>
          </cell>
        </row>
        <row r="52">
          <cell r="CA52">
            <v>0</v>
          </cell>
          <cell r="CB52">
            <v>0</v>
          </cell>
          <cell r="CC52">
            <v>0</v>
          </cell>
          <cell r="CD52">
            <v>0</v>
          </cell>
          <cell r="CE52">
            <v>0</v>
          </cell>
          <cell r="CF52">
            <v>0</v>
          </cell>
          <cell r="CG52">
            <v>0</v>
          </cell>
          <cell r="CH52">
            <v>0</v>
          </cell>
          <cell r="CI52">
            <v>0</v>
          </cell>
          <cell r="CJ52">
            <v>0</v>
          </cell>
          <cell r="CK52">
            <v>0</v>
          </cell>
          <cell r="CL52">
            <v>0</v>
          </cell>
        </row>
        <row r="52">
          <cell r="DA52">
            <v>0</v>
          </cell>
          <cell r="DB52">
            <v>0</v>
          </cell>
          <cell r="DC52">
            <v>0</v>
          </cell>
          <cell r="DD52">
            <v>0</v>
          </cell>
          <cell r="DE52">
            <v>0</v>
          </cell>
          <cell r="DF52">
            <v>0</v>
          </cell>
          <cell r="DG52">
            <v>0</v>
          </cell>
          <cell r="DH52">
            <v>0</v>
          </cell>
          <cell r="DI52">
            <v>0</v>
          </cell>
          <cell r="DJ52">
            <v>0</v>
          </cell>
          <cell r="DK52">
            <v>0</v>
          </cell>
          <cell r="DL52">
            <v>0</v>
          </cell>
        </row>
        <row r="53">
          <cell r="CA53">
            <v>0</v>
          </cell>
          <cell r="CB53">
            <v>0</v>
          </cell>
          <cell r="CC53">
            <v>0</v>
          </cell>
          <cell r="CD53">
            <v>0</v>
          </cell>
          <cell r="CE53">
            <v>0</v>
          </cell>
          <cell r="CF53">
            <v>0</v>
          </cell>
          <cell r="CG53">
            <v>0</v>
          </cell>
          <cell r="CH53">
            <v>0</v>
          </cell>
          <cell r="CI53">
            <v>0</v>
          </cell>
          <cell r="CJ53">
            <v>0</v>
          </cell>
          <cell r="CK53">
            <v>0</v>
          </cell>
          <cell r="CL53">
            <v>0</v>
          </cell>
        </row>
        <row r="53">
          <cell r="DA53">
            <v>0</v>
          </cell>
          <cell r="DB53">
            <v>0</v>
          </cell>
          <cell r="DC53">
            <v>0</v>
          </cell>
          <cell r="DD53">
            <v>0</v>
          </cell>
          <cell r="DE53">
            <v>0</v>
          </cell>
          <cell r="DF53">
            <v>0</v>
          </cell>
          <cell r="DG53">
            <v>0</v>
          </cell>
          <cell r="DH53">
            <v>0</v>
          </cell>
          <cell r="DI53">
            <v>0</v>
          </cell>
          <cell r="DJ53">
            <v>0</v>
          </cell>
          <cell r="DK53">
            <v>0</v>
          </cell>
          <cell r="DL53">
            <v>0</v>
          </cell>
        </row>
        <row r="54">
          <cell r="CA54">
            <v>0</v>
          </cell>
          <cell r="CB54">
            <v>0</v>
          </cell>
          <cell r="CC54">
            <v>0</v>
          </cell>
          <cell r="CD54">
            <v>0</v>
          </cell>
          <cell r="CE54">
            <v>0</v>
          </cell>
          <cell r="CF54">
            <v>0</v>
          </cell>
          <cell r="CG54">
            <v>0</v>
          </cell>
          <cell r="CH54">
            <v>0</v>
          </cell>
          <cell r="CI54">
            <v>0</v>
          </cell>
          <cell r="CJ54">
            <v>0</v>
          </cell>
          <cell r="CK54">
            <v>0</v>
          </cell>
          <cell r="CL54">
            <v>0</v>
          </cell>
        </row>
        <row r="54">
          <cell r="DA54">
            <v>0</v>
          </cell>
          <cell r="DB54">
            <v>0</v>
          </cell>
          <cell r="DC54">
            <v>0</v>
          </cell>
          <cell r="DD54">
            <v>0</v>
          </cell>
          <cell r="DE54">
            <v>0</v>
          </cell>
          <cell r="DF54">
            <v>0</v>
          </cell>
          <cell r="DG54">
            <v>0</v>
          </cell>
          <cell r="DH54">
            <v>0</v>
          </cell>
          <cell r="DI54">
            <v>0</v>
          </cell>
          <cell r="DJ54">
            <v>0</v>
          </cell>
          <cell r="DK54">
            <v>0</v>
          </cell>
          <cell r="DL54">
            <v>0</v>
          </cell>
        </row>
        <row r="55">
          <cell r="CA55">
            <v>0</v>
          </cell>
          <cell r="CB55">
            <v>0</v>
          </cell>
          <cell r="CC55">
            <v>0</v>
          </cell>
          <cell r="CD55">
            <v>0</v>
          </cell>
          <cell r="CE55">
            <v>0</v>
          </cell>
          <cell r="CF55">
            <v>0</v>
          </cell>
          <cell r="CG55">
            <v>0</v>
          </cell>
          <cell r="CH55">
            <v>0</v>
          </cell>
          <cell r="CI55">
            <v>0</v>
          </cell>
          <cell r="CJ55">
            <v>0</v>
          </cell>
          <cell r="CK55">
            <v>0</v>
          </cell>
          <cell r="CL55">
            <v>0</v>
          </cell>
        </row>
        <row r="55">
          <cell r="DA55">
            <v>0</v>
          </cell>
          <cell r="DB55">
            <v>0</v>
          </cell>
          <cell r="DC55">
            <v>0</v>
          </cell>
          <cell r="DD55">
            <v>0</v>
          </cell>
          <cell r="DE55">
            <v>0</v>
          </cell>
          <cell r="DF55">
            <v>0</v>
          </cell>
          <cell r="DG55">
            <v>0</v>
          </cell>
          <cell r="DH55">
            <v>0</v>
          </cell>
          <cell r="DI55">
            <v>0</v>
          </cell>
          <cell r="DJ55">
            <v>0</v>
          </cell>
          <cell r="DK55">
            <v>0</v>
          </cell>
          <cell r="DL55">
            <v>0</v>
          </cell>
        </row>
        <row r="56">
          <cell r="CA56">
            <v>0</v>
          </cell>
          <cell r="CB56">
            <v>0</v>
          </cell>
          <cell r="CC56">
            <v>0</v>
          </cell>
          <cell r="CD56">
            <v>0</v>
          </cell>
          <cell r="CE56">
            <v>0</v>
          </cell>
          <cell r="CF56">
            <v>0</v>
          </cell>
          <cell r="CG56">
            <v>0</v>
          </cell>
          <cell r="CH56">
            <v>0</v>
          </cell>
          <cell r="CI56">
            <v>0</v>
          </cell>
          <cell r="CJ56">
            <v>0</v>
          </cell>
          <cell r="CK56">
            <v>0</v>
          </cell>
          <cell r="CL56">
            <v>0</v>
          </cell>
        </row>
        <row r="56">
          <cell r="DA56">
            <v>0</v>
          </cell>
          <cell r="DB56">
            <v>0</v>
          </cell>
          <cell r="DC56">
            <v>0</v>
          </cell>
          <cell r="DD56">
            <v>0</v>
          </cell>
          <cell r="DE56">
            <v>0</v>
          </cell>
          <cell r="DF56">
            <v>0</v>
          </cell>
          <cell r="DG56">
            <v>0</v>
          </cell>
          <cell r="DH56">
            <v>0</v>
          </cell>
          <cell r="DI56">
            <v>0</v>
          </cell>
          <cell r="DJ56">
            <v>0</v>
          </cell>
          <cell r="DK56">
            <v>0</v>
          </cell>
          <cell r="DL56">
            <v>0</v>
          </cell>
        </row>
        <row r="57">
          <cell r="CA57">
            <v>0</v>
          </cell>
          <cell r="CB57">
            <v>0</v>
          </cell>
          <cell r="CC57">
            <v>0</v>
          </cell>
          <cell r="CD57">
            <v>0</v>
          </cell>
          <cell r="CE57">
            <v>0</v>
          </cell>
          <cell r="CF57">
            <v>0</v>
          </cell>
          <cell r="CG57">
            <v>0</v>
          </cell>
          <cell r="CH57">
            <v>0</v>
          </cell>
          <cell r="CI57">
            <v>0</v>
          </cell>
          <cell r="CJ57">
            <v>0</v>
          </cell>
          <cell r="CK57">
            <v>0</v>
          </cell>
          <cell r="CL57">
            <v>0</v>
          </cell>
        </row>
        <row r="57">
          <cell r="DA57">
            <v>0</v>
          </cell>
          <cell r="DB57">
            <v>0</v>
          </cell>
          <cell r="DC57">
            <v>0</v>
          </cell>
          <cell r="DD57">
            <v>0</v>
          </cell>
          <cell r="DE57">
            <v>0</v>
          </cell>
          <cell r="DF57">
            <v>0</v>
          </cell>
          <cell r="DG57">
            <v>0</v>
          </cell>
          <cell r="DH57">
            <v>0</v>
          </cell>
          <cell r="DI57">
            <v>0</v>
          </cell>
          <cell r="DJ57">
            <v>0</v>
          </cell>
          <cell r="DK57">
            <v>0</v>
          </cell>
          <cell r="DL57">
            <v>0</v>
          </cell>
        </row>
        <row r="58">
          <cell r="CA58">
            <v>0</v>
          </cell>
          <cell r="CB58">
            <v>0</v>
          </cell>
          <cell r="CC58">
            <v>0</v>
          </cell>
          <cell r="CD58">
            <v>0</v>
          </cell>
          <cell r="CE58">
            <v>0</v>
          </cell>
          <cell r="CF58">
            <v>0</v>
          </cell>
          <cell r="CG58">
            <v>0</v>
          </cell>
          <cell r="CH58">
            <v>0</v>
          </cell>
          <cell r="CI58">
            <v>0</v>
          </cell>
          <cell r="CJ58">
            <v>0</v>
          </cell>
          <cell r="CK58">
            <v>0</v>
          </cell>
          <cell r="CL58">
            <v>0</v>
          </cell>
        </row>
        <row r="58">
          <cell r="DA58">
            <v>0</v>
          </cell>
          <cell r="DB58">
            <v>0</v>
          </cell>
          <cell r="DC58">
            <v>0</v>
          </cell>
          <cell r="DD58">
            <v>0</v>
          </cell>
          <cell r="DE58">
            <v>0</v>
          </cell>
          <cell r="DF58">
            <v>0</v>
          </cell>
          <cell r="DG58">
            <v>0</v>
          </cell>
          <cell r="DH58">
            <v>0</v>
          </cell>
          <cell r="DI58">
            <v>0</v>
          </cell>
          <cell r="DJ58">
            <v>0</v>
          </cell>
          <cell r="DK58">
            <v>0</v>
          </cell>
          <cell r="DL58">
            <v>0</v>
          </cell>
        </row>
        <row r="59">
          <cell r="CA59">
            <v>0</v>
          </cell>
          <cell r="CB59">
            <v>0</v>
          </cell>
          <cell r="CC59">
            <v>0</v>
          </cell>
          <cell r="CD59">
            <v>0</v>
          </cell>
          <cell r="CE59">
            <v>0</v>
          </cell>
          <cell r="CF59">
            <v>0</v>
          </cell>
          <cell r="CG59">
            <v>0</v>
          </cell>
          <cell r="CH59">
            <v>0</v>
          </cell>
          <cell r="CI59">
            <v>0</v>
          </cell>
          <cell r="CJ59">
            <v>0</v>
          </cell>
          <cell r="CK59">
            <v>0</v>
          </cell>
          <cell r="CL59">
            <v>0</v>
          </cell>
        </row>
        <row r="59">
          <cell r="DA59">
            <v>0</v>
          </cell>
          <cell r="DB59">
            <v>0</v>
          </cell>
          <cell r="DC59">
            <v>0</v>
          </cell>
          <cell r="DD59">
            <v>0</v>
          </cell>
          <cell r="DE59">
            <v>0</v>
          </cell>
          <cell r="DF59">
            <v>0</v>
          </cell>
          <cell r="DG59">
            <v>0</v>
          </cell>
          <cell r="DH59">
            <v>0</v>
          </cell>
          <cell r="DI59">
            <v>0</v>
          </cell>
          <cell r="DJ59">
            <v>0</v>
          </cell>
          <cell r="DK59">
            <v>0</v>
          </cell>
          <cell r="DL59">
            <v>0</v>
          </cell>
        </row>
        <row r="60">
          <cell r="CA60">
            <v>0</v>
          </cell>
          <cell r="CB60">
            <v>0</v>
          </cell>
          <cell r="CC60">
            <v>0</v>
          </cell>
          <cell r="CD60">
            <v>0</v>
          </cell>
          <cell r="CE60">
            <v>0</v>
          </cell>
          <cell r="CF60">
            <v>0</v>
          </cell>
          <cell r="CG60">
            <v>0</v>
          </cell>
          <cell r="CH60">
            <v>0</v>
          </cell>
          <cell r="CI60">
            <v>0</v>
          </cell>
          <cell r="CJ60">
            <v>0</v>
          </cell>
          <cell r="CK60">
            <v>0</v>
          </cell>
          <cell r="CL60">
            <v>0</v>
          </cell>
        </row>
        <row r="60">
          <cell r="DA60">
            <v>0</v>
          </cell>
          <cell r="DB60">
            <v>0</v>
          </cell>
          <cell r="DC60">
            <v>0</v>
          </cell>
          <cell r="DD60">
            <v>0</v>
          </cell>
          <cell r="DE60">
            <v>0</v>
          </cell>
          <cell r="DF60">
            <v>0</v>
          </cell>
          <cell r="DG60">
            <v>0</v>
          </cell>
          <cell r="DH60">
            <v>0</v>
          </cell>
          <cell r="DI60">
            <v>0</v>
          </cell>
          <cell r="DJ60">
            <v>0</v>
          </cell>
          <cell r="DK60">
            <v>0</v>
          </cell>
          <cell r="DL60">
            <v>0</v>
          </cell>
        </row>
        <row r="61">
          <cell r="CA61">
            <v>0</v>
          </cell>
          <cell r="CB61">
            <v>0</v>
          </cell>
          <cell r="CC61">
            <v>0</v>
          </cell>
          <cell r="CD61">
            <v>0</v>
          </cell>
          <cell r="CE61">
            <v>0</v>
          </cell>
          <cell r="CF61">
            <v>0</v>
          </cell>
          <cell r="CG61">
            <v>0</v>
          </cell>
          <cell r="CH61">
            <v>0</v>
          </cell>
          <cell r="CI61">
            <v>0</v>
          </cell>
          <cell r="CJ61">
            <v>0</v>
          </cell>
          <cell r="CK61">
            <v>0</v>
          </cell>
          <cell r="CL61">
            <v>0</v>
          </cell>
        </row>
        <row r="61">
          <cell r="DA61">
            <v>0</v>
          </cell>
          <cell r="DB61">
            <v>0</v>
          </cell>
          <cell r="DC61">
            <v>0</v>
          </cell>
          <cell r="DD61">
            <v>0</v>
          </cell>
          <cell r="DE61">
            <v>0</v>
          </cell>
          <cell r="DF61">
            <v>0</v>
          </cell>
          <cell r="DG61">
            <v>0</v>
          </cell>
          <cell r="DH61">
            <v>0</v>
          </cell>
          <cell r="DI61">
            <v>0</v>
          </cell>
          <cell r="DJ61">
            <v>0</v>
          </cell>
          <cell r="DK61">
            <v>0</v>
          </cell>
          <cell r="DL61">
            <v>0</v>
          </cell>
        </row>
        <row r="62">
          <cell r="CA62">
            <v>0</v>
          </cell>
          <cell r="CB62">
            <v>0</v>
          </cell>
          <cell r="CC62">
            <v>0</v>
          </cell>
          <cell r="CD62">
            <v>0</v>
          </cell>
          <cell r="CE62">
            <v>0</v>
          </cell>
          <cell r="CF62">
            <v>0</v>
          </cell>
          <cell r="CG62">
            <v>0</v>
          </cell>
          <cell r="CH62">
            <v>0</v>
          </cell>
          <cell r="CI62">
            <v>0</v>
          </cell>
          <cell r="CJ62">
            <v>0</v>
          </cell>
          <cell r="CK62">
            <v>0</v>
          </cell>
          <cell r="CL62">
            <v>0</v>
          </cell>
        </row>
        <row r="62">
          <cell r="DA62">
            <v>0</v>
          </cell>
          <cell r="DB62">
            <v>0</v>
          </cell>
          <cell r="DC62">
            <v>0</v>
          </cell>
          <cell r="DD62">
            <v>0</v>
          </cell>
          <cell r="DE62">
            <v>0</v>
          </cell>
          <cell r="DF62">
            <v>0</v>
          </cell>
          <cell r="DG62">
            <v>0</v>
          </cell>
          <cell r="DH62">
            <v>0</v>
          </cell>
          <cell r="DI62">
            <v>0</v>
          </cell>
          <cell r="DJ62">
            <v>0</v>
          </cell>
          <cell r="DK62">
            <v>0</v>
          </cell>
          <cell r="DL62">
            <v>0</v>
          </cell>
        </row>
        <row r="63">
          <cell r="CA63">
            <v>0</v>
          </cell>
          <cell r="CB63">
            <v>0</v>
          </cell>
          <cell r="CC63">
            <v>0</v>
          </cell>
          <cell r="CD63">
            <v>0</v>
          </cell>
          <cell r="CE63">
            <v>0</v>
          </cell>
          <cell r="CF63">
            <v>0</v>
          </cell>
          <cell r="CG63">
            <v>0</v>
          </cell>
          <cell r="CH63">
            <v>0</v>
          </cell>
          <cell r="CI63">
            <v>0</v>
          </cell>
          <cell r="CJ63">
            <v>0</v>
          </cell>
          <cell r="CK63">
            <v>0</v>
          </cell>
          <cell r="CL63">
            <v>0</v>
          </cell>
        </row>
        <row r="63">
          <cell r="DA63">
            <v>0</v>
          </cell>
          <cell r="DB63">
            <v>0</v>
          </cell>
          <cell r="DC63">
            <v>0</v>
          </cell>
          <cell r="DD63">
            <v>0</v>
          </cell>
          <cell r="DE63">
            <v>0</v>
          </cell>
          <cell r="DF63">
            <v>0</v>
          </cell>
          <cell r="DG63">
            <v>0</v>
          </cell>
          <cell r="DH63">
            <v>0</v>
          </cell>
          <cell r="DI63">
            <v>0</v>
          </cell>
          <cell r="DJ63">
            <v>0</v>
          </cell>
          <cell r="DK63">
            <v>0</v>
          </cell>
          <cell r="DL63">
            <v>0</v>
          </cell>
        </row>
        <row r="64">
          <cell r="CA64">
            <v>0</v>
          </cell>
          <cell r="CB64">
            <v>0</v>
          </cell>
          <cell r="CC64">
            <v>0</v>
          </cell>
          <cell r="CD64">
            <v>0</v>
          </cell>
          <cell r="CE64">
            <v>0</v>
          </cell>
          <cell r="CF64">
            <v>0</v>
          </cell>
          <cell r="CG64">
            <v>0</v>
          </cell>
          <cell r="CH64">
            <v>0</v>
          </cell>
          <cell r="CI64">
            <v>0</v>
          </cell>
          <cell r="CJ64">
            <v>0</v>
          </cell>
          <cell r="CK64">
            <v>0</v>
          </cell>
          <cell r="CL64">
            <v>0</v>
          </cell>
        </row>
        <row r="64">
          <cell r="DA64">
            <v>0</v>
          </cell>
          <cell r="DB64">
            <v>0</v>
          </cell>
          <cell r="DC64">
            <v>0</v>
          </cell>
          <cell r="DD64">
            <v>0</v>
          </cell>
          <cell r="DE64">
            <v>0</v>
          </cell>
          <cell r="DF64">
            <v>0</v>
          </cell>
          <cell r="DG64">
            <v>0</v>
          </cell>
          <cell r="DH64">
            <v>0</v>
          </cell>
          <cell r="DI64">
            <v>0</v>
          </cell>
          <cell r="DJ64">
            <v>0</v>
          </cell>
          <cell r="DK64">
            <v>0</v>
          </cell>
          <cell r="DL64">
            <v>0</v>
          </cell>
        </row>
        <row r="65">
          <cell r="CA65">
            <v>0</v>
          </cell>
          <cell r="CB65">
            <v>0</v>
          </cell>
          <cell r="CC65">
            <v>0</v>
          </cell>
          <cell r="CD65">
            <v>0</v>
          </cell>
          <cell r="CE65">
            <v>0</v>
          </cell>
          <cell r="CF65">
            <v>0</v>
          </cell>
          <cell r="CG65">
            <v>0</v>
          </cell>
          <cell r="CH65">
            <v>0</v>
          </cell>
          <cell r="CI65">
            <v>0</v>
          </cell>
          <cell r="CJ65">
            <v>0</v>
          </cell>
          <cell r="CK65">
            <v>0</v>
          </cell>
          <cell r="CL65">
            <v>0</v>
          </cell>
        </row>
        <row r="65">
          <cell r="DA65">
            <v>0</v>
          </cell>
          <cell r="DB65">
            <v>0</v>
          </cell>
          <cell r="DC65">
            <v>0</v>
          </cell>
          <cell r="DD65">
            <v>0</v>
          </cell>
          <cell r="DE65">
            <v>0</v>
          </cell>
          <cell r="DF65">
            <v>0</v>
          </cell>
          <cell r="DG65">
            <v>0</v>
          </cell>
          <cell r="DH65">
            <v>0</v>
          </cell>
          <cell r="DI65">
            <v>0</v>
          </cell>
          <cell r="DJ65">
            <v>0</v>
          </cell>
          <cell r="DK65">
            <v>0</v>
          </cell>
          <cell r="DL65">
            <v>0</v>
          </cell>
        </row>
        <row r="66">
          <cell r="CA66">
            <v>0</v>
          </cell>
          <cell r="CB66">
            <v>0</v>
          </cell>
          <cell r="CC66">
            <v>0</v>
          </cell>
          <cell r="CD66">
            <v>0</v>
          </cell>
          <cell r="CE66">
            <v>0</v>
          </cell>
          <cell r="CF66">
            <v>0</v>
          </cell>
          <cell r="CG66">
            <v>0</v>
          </cell>
          <cell r="CH66">
            <v>0</v>
          </cell>
          <cell r="CI66">
            <v>0</v>
          </cell>
          <cell r="CJ66">
            <v>0</v>
          </cell>
          <cell r="CK66">
            <v>0</v>
          </cell>
          <cell r="CL66">
            <v>0</v>
          </cell>
        </row>
        <row r="66">
          <cell r="DA66">
            <v>0</v>
          </cell>
          <cell r="DB66">
            <v>0</v>
          </cell>
          <cell r="DC66">
            <v>0</v>
          </cell>
          <cell r="DD66">
            <v>0</v>
          </cell>
          <cell r="DE66">
            <v>0</v>
          </cell>
          <cell r="DF66">
            <v>0</v>
          </cell>
          <cell r="DG66">
            <v>0</v>
          </cell>
          <cell r="DH66">
            <v>0</v>
          </cell>
          <cell r="DI66">
            <v>0</v>
          </cell>
          <cell r="DJ66">
            <v>0</v>
          </cell>
          <cell r="DK66">
            <v>0</v>
          </cell>
          <cell r="DL66">
            <v>0</v>
          </cell>
        </row>
        <row r="67">
          <cell r="CA67">
            <v>0</v>
          </cell>
          <cell r="CB67">
            <v>0</v>
          </cell>
          <cell r="CC67">
            <v>0</v>
          </cell>
          <cell r="CD67">
            <v>0</v>
          </cell>
          <cell r="CE67">
            <v>0</v>
          </cell>
          <cell r="CF67">
            <v>0</v>
          </cell>
          <cell r="CG67">
            <v>0</v>
          </cell>
          <cell r="CH67">
            <v>0</v>
          </cell>
          <cell r="CI67">
            <v>0</v>
          </cell>
          <cell r="CJ67">
            <v>0</v>
          </cell>
          <cell r="CK67">
            <v>0</v>
          </cell>
          <cell r="CL67">
            <v>0</v>
          </cell>
        </row>
        <row r="67">
          <cell r="DA67">
            <v>0</v>
          </cell>
          <cell r="DB67">
            <v>0</v>
          </cell>
          <cell r="DC67">
            <v>0</v>
          </cell>
          <cell r="DD67">
            <v>0</v>
          </cell>
          <cell r="DE67">
            <v>0</v>
          </cell>
          <cell r="DF67">
            <v>0</v>
          </cell>
          <cell r="DG67">
            <v>0</v>
          </cell>
          <cell r="DH67">
            <v>0</v>
          </cell>
          <cell r="DI67">
            <v>0</v>
          </cell>
          <cell r="DJ67">
            <v>0</v>
          </cell>
          <cell r="DK67">
            <v>0</v>
          </cell>
          <cell r="DL67">
            <v>0</v>
          </cell>
        </row>
        <row r="68">
          <cell r="CA68">
            <v>0</v>
          </cell>
          <cell r="CB68">
            <v>0</v>
          </cell>
          <cell r="CC68">
            <v>0</v>
          </cell>
          <cell r="CD68">
            <v>0</v>
          </cell>
          <cell r="CE68">
            <v>0</v>
          </cell>
          <cell r="CF68">
            <v>0</v>
          </cell>
          <cell r="CG68">
            <v>0</v>
          </cell>
          <cell r="CH68">
            <v>0</v>
          </cell>
          <cell r="CI68">
            <v>0</v>
          </cell>
          <cell r="CJ68">
            <v>0</v>
          </cell>
          <cell r="CK68">
            <v>0</v>
          </cell>
          <cell r="CL68">
            <v>0</v>
          </cell>
        </row>
        <row r="68">
          <cell r="DA68">
            <v>0</v>
          </cell>
          <cell r="DB68">
            <v>0</v>
          </cell>
          <cell r="DC68">
            <v>0</v>
          </cell>
          <cell r="DD68">
            <v>0</v>
          </cell>
          <cell r="DE68">
            <v>0</v>
          </cell>
          <cell r="DF68">
            <v>0</v>
          </cell>
          <cell r="DG68">
            <v>0</v>
          </cell>
          <cell r="DH68">
            <v>0</v>
          </cell>
          <cell r="DI68">
            <v>0</v>
          </cell>
          <cell r="DJ68">
            <v>0</v>
          </cell>
          <cell r="DK68">
            <v>0</v>
          </cell>
          <cell r="DL68">
            <v>0</v>
          </cell>
        </row>
        <row r="69">
          <cell r="CA69">
            <v>0</v>
          </cell>
          <cell r="CB69">
            <v>0</v>
          </cell>
          <cell r="CC69">
            <v>0</v>
          </cell>
          <cell r="CD69">
            <v>0</v>
          </cell>
          <cell r="CE69">
            <v>0</v>
          </cell>
          <cell r="CF69">
            <v>0</v>
          </cell>
          <cell r="CG69">
            <v>0</v>
          </cell>
          <cell r="CH69">
            <v>0</v>
          </cell>
          <cell r="CI69">
            <v>0</v>
          </cell>
          <cell r="CJ69">
            <v>0</v>
          </cell>
          <cell r="CK69">
            <v>0</v>
          </cell>
          <cell r="CL69">
            <v>0</v>
          </cell>
        </row>
        <row r="69">
          <cell r="DA69">
            <v>0</v>
          </cell>
          <cell r="DB69">
            <v>0</v>
          </cell>
          <cell r="DC69">
            <v>0</v>
          </cell>
          <cell r="DD69">
            <v>0</v>
          </cell>
          <cell r="DE69">
            <v>0</v>
          </cell>
          <cell r="DF69">
            <v>0</v>
          </cell>
          <cell r="DG69">
            <v>0</v>
          </cell>
          <cell r="DH69">
            <v>0</v>
          </cell>
          <cell r="DI69">
            <v>0</v>
          </cell>
          <cell r="DJ69">
            <v>0</v>
          </cell>
          <cell r="DK69">
            <v>0</v>
          </cell>
          <cell r="DL69">
            <v>0</v>
          </cell>
        </row>
        <row r="70">
          <cell r="CA70">
            <v>0</v>
          </cell>
          <cell r="CB70">
            <v>0</v>
          </cell>
          <cell r="CC70">
            <v>0</v>
          </cell>
          <cell r="CD70">
            <v>0</v>
          </cell>
          <cell r="CE70">
            <v>0</v>
          </cell>
          <cell r="CF70">
            <v>0</v>
          </cell>
          <cell r="CG70">
            <v>0</v>
          </cell>
          <cell r="CH70">
            <v>0</v>
          </cell>
          <cell r="CI70">
            <v>0</v>
          </cell>
          <cell r="CJ70">
            <v>0</v>
          </cell>
          <cell r="CK70">
            <v>0</v>
          </cell>
          <cell r="CL70">
            <v>0</v>
          </cell>
        </row>
        <row r="70">
          <cell r="DA70">
            <v>0</v>
          </cell>
          <cell r="DB70">
            <v>0</v>
          </cell>
          <cell r="DC70">
            <v>0</v>
          </cell>
          <cell r="DD70">
            <v>0</v>
          </cell>
          <cell r="DE70">
            <v>0</v>
          </cell>
          <cell r="DF70">
            <v>0</v>
          </cell>
          <cell r="DG70">
            <v>0</v>
          </cell>
          <cell r="DH70">
            <v>0</v>
          </cell>
          <cell r="DI70">
            <v>0</v>
          </cell>
          <cell r="DJ70">
            <v>0</v>
          </cell>
          <cell r="DK70">
            <v>0</v>
          </cell>
          <cell r="DL70">
            <v>0</v>
          </cell>
        </row>
        <row r="71">
          <cell r="CA71">
            <v>0</v>
          </cell>
          <cell r="CB71">
            <v>0</v>
          </cell>
          <cell r="CC71">
            <v>0</v>
          </cell>
          <cell r="CD71">
            <v>0</v>
          </cell>
          <cell r="CE71">
            <v>0</v>
          </cell>
          <cell r="CF71">
            <v>0</v>
          </cell>
          <cell r="CG71">
            <v>0</v>
          </cell>
          <cell r="CH71">
            <v>0</v>
          </cell>
          <cell r="CI71">
            <v>0</v>
          </cell>
          <cell r="CJ71">
            <v>0</v>
          </cell>
          <cell r="CK71">
            <v>0</v>
          </cell>
          <cell r="CL71">
            <v>0</v>
          </cell>
        </row>
        <row r="71">
          <cell r="DA71">
            <v>0</v>
          </cell>
          <cell r="DB71">
            <v>0</v>
          </cell>
          <cell r="DC71">
            <v>0</v>
          </cell>
          <cell r="DD71">
            <v>0</v>
          </cell>
          <cell r="DE71">
            <v>0</v>
          </cell>
          <cell r="DF71">
            <v>0</v>
          </cell>
          <cell r="DG71">
            <v>0</v>
          </cell>
          <cell r="DH71">
            <v>0</v>
          </cell>
          <cell r="DI71">
            <v>0</v>
          </cell>
          <cell r="DJ71">
            <v>0</v>
          </cell>
          <cell r="DK71">
            <v>0</v>
          </cell>
          <cell r="DL71">
            <v>0</v>
          </cell>
        </row>
        <row r="72">
          <cell r="CA72">
            <v>0</v>
          </cell>
          <cell r="CB72">
            <v>0</v>
          </cell>
          <cell r="CC72">
            <v>0</v>
          </cell>
          <cell r="CD72">
            <v>0</v>
          </cell>
          <cell r="CE72">
            <v>0</v>
          </cell>
          <cell r="CF72">
            <v>0</v>
          </cell>
          <cell r="CG72">
            <v>0</v>
          </cell>
          <cell r="CH72">
            <v>0</v>
          </cell>
          <cell r="CI72">
            <v>0</v>
          </cell>
          <cell r="CJ72">
            <v>0</v>
          </cell>
          <cell r="CK72">
            <v>0</v>
          </cell>
          <cell r="CL72">
            <v>0</v>
          </cell>
        </row>
        <row r="72">
          <cell r="DA72">
            <v>0</v>
          </cell>
          <cell r="DB72">
            <v>0</v>
          </cell>
          <cell r="DC72">
            <v>0</v>
          </cell>
          <cell r="DD72">
            <v>0</v>
          </cell>
          <cell r="DE72">
            <v>0</v>
          </cell>
          <cell r="DF72">
            <v>0</v>
          </cell>
          <cell r="DG72">
            <v>0</v>
          </cell>
          <cell r="DH72">
            <v>0</v>
          </cell>
          <cell r="DI72">
            <v>0</v>
          </cell>
          <cell r="DJ72">
            <v>0</v>
          </cell>
          <cell r="DK72">
            <v>0</v>
          </cell>
          <cell r="DL72">
            <v>0</v>
          </cell>
        </row>
        <row r="73">
          <cell r="CA73">
            <v>0</v>
          </cell>
          <cell r="CB73">
            <v>0</v>
          </cell>
          <cell r="CC73">
            <v>0</v>
          </cell>
          <cell r="CD73">
            <v>0</v>
          </cell>
          <cell r="CE73">
            <v>0</v>
          </cell>
          <cell r="CF73">
            <v>0</v>
          </cell>
          <cell r="CG73">
            <v>0</v>
          </cell>
          <cell r="CH73">
            <v>0</v>
          </cell>
          <cell r="CI73">
            <v>0</v>
          </cell>
          <cell r="CJ73">
            <v>0</v>
          </cell>
          <cell r="CK73">
            <v>0</v>
          </cell>
          <cell r="CL73">
            <v>0</v>
          </cell>
        </row>
        <row r="73">
          <cell r="DA73">
            <v>0</v>
          </cell>
          <cell r="DB73">
            <v>0</v>
          </cell>
          <cell r="DC73">
            <v>0</v>
          </cell>
          <cell r="DD73">
            <v>0</v>
          </cell>
          <cell r="DE73">
            <v>0</v>
          </cell>
          <cell r="DF73">
            <v>0</v>
          </cell>
          <cell r="DG73">
            <v>0</v>
          </cell>
          <cell r="DH73">
            <v>0</v>
          </cell>
          <cell r="DI73">
            <v>0</v>
          </cell>
          <cell r="DJ73">
            <v>0</v>
          </cell>
          <cell r="DK73">
            <v>0</v>
          </cell>
          <cell r="DL73">
            <v>0</v>
          </cell>
        </row>
        <row r="74">
          <cell r="CA74">
            <v>0</v>
          </cell>
          <cell r="CB74">
            <v>0</v>
          </cell>
          <cell r="CC74">
            <v>0</v>
          </cell>
          <cell r="CD74">
            <v>0</v>
          </cell>
          <cell r="CE74">
            <v>0</v>
          </cell>
          <cell r="CF74">
            <v>0</v>
          </cell>
          <cell r="CG74">
            <v>0</v>
          </cell>
          <cell r="CH74">
            <v>0</v>
          </cell>
          <cell r="CI74">
            <v>0</v>
          </cell>
          <cell r="CJ74">
            <v>0</v>
          </cell>
          <cell r="CK74">
            <v>0</v>
          </cell>
          <cell r="CL74">
            <v>0</v>
          </cell>
        </row>
        <row r="74">
          <cell r="DA74">
            <v>0</v>
          </cell>
          <cell r="DB74">
            <v>0</v>
          </cell>
          <cell r="DC74">
            <v>0</v>
          </cell>
          <cell r="DD74">
            <v>0</v>
          </cell>
          <cell r="DE74">
            <v>0</v>
          </cell>
          <cell r="DF74">
            <v>0</v>
          </cell>
          <cell r="DG74">
            <v>0</v>
          </cell>
          <cell r="DH74">
            <v>0</v>
          </cell>
          <cell r="DI74">
            <v>0</v>
          </cell>
          <cell r="DJ74">
            <v>0</v>
          </cell>
          <cell r="DK74">
            <v>0</v>
          </cell>
          <cell r="DL74">
            <v>0</v>
          </cell>
        </row>
        <row r="75">
          <cell r="CA75">
            <v>0</v>
          </cell>
          <cell r="CB75">
            <v>0</v>
          </cell>
          <cell r="CC75">
            <v>0</v>
          </cell>
          <cell r="CD75">
            <v>0</v>
          </cell>
          <cell r="CE75">
            <v>0</v>
          </cell>
          <cell r="CF75">
            <v>0</v>
          </cell>
          <cell r="CG75">
            <v>0</v>
          </cell>
          <cell r="CH75">
            <v>0</v>
          </cell>
          <cell r="CI75">
            <v>0</v>
          </cell>
          <cell r="CJ75">
            <v>0</v>
          </cell>
          <cell r="CK75">
            <v>0</v>
          </cell>
          <cell r="CL75">
            <v>0</v>
          </cell>
        </row>
        <row r="75">
          <cell r="DA75">
            <v>0</v>
          </cell>
          <cell r="DB75">
            <v>0</v>
          </cell>
          <cell r="DC75">
            <v>0</v>
          </cell>
          <cell r="DD75">
            <v>0</v>
          </cell>
          <cell r="DE75">
            <v>0</v>
          </cell>
          <cell r="DF75">
            <v>0</v>
          </cell>
          <cell r="DG75">
            <v>0</v>
          </cell>
          <cell r="DH75">
            <v>0</v>
          </cell>
          <cell r="DI75">
            <v>0</v>
          </cell>
          <cell r="DJ75">
            <v>0</v>
          </cell>
          <cell r="DK75">
            <v>0</v>
          </cell>
          <cell r="DL75">
            <v>0</v>
          </cell>
        </row>
        <row r="76">
          <cell r="CA76">
            <v>0</v>
          </cell>
          <cell r="CB76">
            <v>0</v>
          </cell>
          <cell r="CC76">
            <v>0</v>
          </cell>
          <cell r="CD76">
            <v>0</v>
          </cell>
          <cell r="CE76">
            <v>0</v>
          </cell>
          <cell r="CF76">
            <v>0</v>
          </cell>
          <cell r="CG76">
            <v>0</v>
          </cell>
          <cell r="CH76">
            <v>0</v>
          </cell>
          <cell r="CI76">
            <v>0</v>
          </cell>
          <cell r="CJ76">
            <v>0</v>
          </cell>
          <cell r="CK76">
            <v>0</v>
          </cell>
          <cell r="CL76">
            <v>0</v>
          </cell>
        </row>
        <row r="76">
          <cell r="DA76">
            <v>0</v>
          </cell>
          <cell r="DB76">
            <v>0</v>
          </cell>
          <cell r="DC76">
            <v>0</v>
          </cell>
          <cell r="DD76">
            <v>0</v>
          </cell>
          <cell r="DE76">
            <v>0</v>
          </cell>
          <cell r="DF76">
            <v>0</v>
          </cell>
          <cell r="DG76">
            <v>0</v>
          </cell>
          <cell r="DH76">
            <v>0</v>
          </cell>
          <cell r="DI76">
            <v>0</v>
          </cell>
          <cell r="DJ76">
            <v>0</v>
          </cell>
          <cell r="DK76">
            <v>0</v>
          </cell>
          <cell r="DL76">
            <v>0</v>
          </cell>
        </row>
        <row r="77">
          <cell r="CA77">
            <v>0</v>
          </cell>
          <cell r="CB77">
            <v>0</v>
          </cell>
          <cell r="CC77">
            <v>0</v>
          </cell>
          <cell r="CD77">
            <v>0</v>
          </cell>
          <cell r="CE77">
            <v>0</v>
          </cell>
          <cell r="CF77">
            <v>0</v>
          </cell>
          <cell r="CG77">
            <v>0</v>
          </cell>
          <cell r="CH77">
            <v>0</v>
          </cell>
          <cell r="CI77">
            <v>0</v>
          </cell>
          <cell r="CJ77">
            <v>0</v>
          </cell>
          <cell r="CK77">
            <v>0</v>
          </cell>
          <cell r="CL77">
            <v>0</v>
          </cell>
        </row>
        <row r="77">
          <cell r="DA77">
            <v>0</v>
          </cell>
          <cell r="DB77">
            <v>0</v>
          </cell>
          <cell r="DC77">
            <v>0</v>
          </cell>
          <cell r="DD77">
            <v>0</v>
          </cell>
          <cell r="DE77">
            <v>0</v>
          </cell>
          <cell r="DF77">
            <v>0</v>
          </cell>
          <cell r="DG77">
            <v>0</v>
          </cell>
          <cell r="DH77">
            <v>0</v>
          </cell>
          <cell r="DI77">
            <v>0</v>
          </cell>
          <cell r="DJ77">
            <v>0</v>
          </cell>
          <cell r="DK77">
            <v>0</v>
          </cell>
          <cell r="DL77">
            <v>0</v>
          </cell>
        </row>
        <row r="78">
          <cell r="CA78">
            <v>0</v>
          </cell>
          <cell r="CB78">
            <v>0</v>
          </cell>
          <cell r="CC78">
            <v>0</v>
          </cell>
          <cell r="CD78">
            <v>0</v>
          </cell>
          <cell r="CE78">
            <v>0</v>
          </cell>
          <cell r="CF78">
            <v>0</v>
          </cell>
          <cell r="CG78">
            <v>0</v>
          </cell>
          <cell r="CH78">
            <v>0</v>
          </cell>
          <cell r="CI78">
            <v>0</v>
          </cell>
          <cell r="CJ78">
            <v>0</v>
          </cell>
          <cell r="CK78">
            <v>0</v>
          </cell>
          <cell r="CL78">
            <v>0</v>
          </cell>
        </row>
        <row r="78">
          <cell r="DA78">
            <v>0</v>
          </cell>
          <cell r="DB78">
            <v>0</v>
          </cell>
          <cell r="DC78">
            <v>0</v>
          </cell>
          <cell r="DD78">
            <v>0</v>
          </cell>
          <cell r="DE78">
            <v>0</v>
          </cell>
          <cell r="DF78">
            <v>0</v>
          </cell>
          <cell r="DG78">
            <v>0</v>
          </cell>
          <cell r="DH78">
            <v>0</v>
          </cell>
          <cell r="DI78">
            <v>0</v>
          </cell>
          <cell r="DJ78">
            <v>0</v>
          </cell>
          <cell r="DK78">
            <v>0</v>
          </cell>
          <cell r="DL78">
            <v>0</v>
          </cell>
        </row>
        <row r="79">
          <cell r="CA79">
            <v>0</v>
          </cell>
          <cell r="CB79">
            <v>0</v>
          </cell>
          <cell r="CC79">
            <v>0</v>
          </cell>
          <cell r="CD79">
            <v>0</v>
          </cell>
          <cell r="CE79">
            <v>0</v>
          </cell>
          <cell r="CF79">
            <v>0</v>
          </cell>
          <cell r="CG79">
            <v>0</v>
          </cell>
          <cell r="CH79">
            <v>0</v>
          </cell>
          <cell r="CI79">
            <v>0</v>
          </cell>
          <cell r="CJ79">
            <v>0</v>
          </cell>
          <cell r="CK79">
            <v>0</v>
          </cell>
          <cell r="CL79">
            <v>0</v>
          </cell>
        </row>
        <row r="79">
          <cell r="DA79">
            <v>0</v>
          </cell>
          <cell r="DB79">
            <v>0</v>
          </cell>
          <cell r="DC79">
            <v>0</v>
          </cell>
          <cell r="DD79">
            <v>0</v>
          </cell>
          <cell r="DE79">
            <v>0</v>
          </cell>
          <cell r="DF79">
            <v>0</v>
          </cell>
          <cell r="DG79">
            <v>0</v>
          </cell>
          <cell r="DH79">
            <v>0</v>
          </cell>
          <cell r="DI79">
            <v>0</v>
          </cell>
          <cell r="DJ79">
            <v>0</v>
          </cell>
          <cell r="DK79">
            <v>0</v>
          </cell>
          <cell r="DL79">
            <v>0</v>
          </cell>
        </row>
        <row r="80">
          <cell r="CA80">
            <v>0</v>
          </cell>
          <cell r="CB80">
            <v>0</v>
          </cell>
          <cell r="CC80">
            <v>0</v>
          </cell>
          <cell r="CD80">
            <v>0</v>
          </cell>
          <cell r="CE80">
            <v>0</v>
          </cell>
          <cell r="CF80">
            <v>0</v>
          </cell>
          <cell r="CG80">
            <v>0</v>
          </cell>
          <cell r="CH80">
            <v>0</v>
          </cell>
          <cell r="CI80">
            <v>0</v>
          </cell>
          <cell r="CJ80">
            <v>0</v>
          </cell>
          <cell r="CK80">
            <v>0</v>
          </cell>
          <cell r="CL80">
            <v>0</v>
          </cell>
        </row>
        <row r="80">
          <cell r="DA80">
            <v>0</v>
          </cell>
          <cell r="DB80">
            <v>0</v>
          </cell>
          <cell r="DC80">
            <v>0</v>
          </cell>
          <cell r="DD80">
            <v>0</v>
          </cell>
          <cell r="DE80">
            <v>0</v>
          </cell>
          <cell r="DF80">
            <v>0</v>
          </cell>
          <cell r="DG80">
            <v>0</v>
          </cell>
          <cell r="DH80">
            <v>0</v>
          </cell>
          <cell r="DI80">
            <v>0</v>
          </cell>
          <cell r="DJ80">
            <v>0</v>
          </cell>
          <cell r="DK80">
            <v>0</v>
          </cell>
          <cell r="DL80">
            <v>0</v>
          </cell>
        </row>
        <row r="81">
          <cell r="CA81">
            <v>0</v>
          </cell>
          <cell r="CB81">
            <v>0</v>
          </cell>
          <cell r="CC81">
            <v>0</v>
          </cell>
          <cell r="CD81">
            <v>0</v>
          </cell>
          <cell r="CE81">
            <v>0</v>
          </cell>
          <cell r="CF81">
            <v>0</v>
          </cell>
          <cell r="CG81">
            <v>0</v>
          </cell>
          <cell r="CH81">
            <v>0</v>
          </cell>
          <cell r="CI81">
            <v>0</v>
          </cell>
          <cell r="CJ81">
            <v>0</v>
          </cell>
          <cell r="CK81">
            <v>0</v>
          </cell>
          <cell r="CL81">
            <v>0</v>
          </cell>
        </row>
        <row r="81">
          <cell r="DA81">
            <v>0</v>
          </cell>
          <cell r="DB81">
            <v>0</v>
          </cell>
          <cell r="DC81">
            <v>0</v>
          </cell>
          <cell r="DD81">
            <v>0</v>
          </cell>
          <cell r="DE81">
            <v>0</v>
          </cell>
          <cell r="DF81">
            <v>0</v>
          </cell>
          <cell r="DG81">
            <v>0</v>
          </cell>
          <cell r="DH81">
            <v>0</v>
          </cell>
          <cell r="DI81">
            <v>0</v>
          </cell>
          <cell r="DJ81">
            <v>0</v>
          </cell>
          <cell r="DK81">
            <v>0</v>
          </cell>
          <cell r="DL81">
            <v>0</v>
          </cell>
        </row>
        <row r="82">
          <cell r="CA82">
            <v>0</v>
          </cell>
          <cell r="CB82">
            <v>0</v>
          </cell>
          <cell r="CC82">
            <v>0</v>
          </cell>
          <cell r="CD82">
            <v>0</v>
          </cell>
          <cell r="CE82">
            <v>0</v>
          </cell>
          <cell r="CF82">
            <v>0</v>
          </cell>
          <cell r="CG82">
            <v>0</v>
          </cell>
          <cell r="CH82">
            <v>0</v>
          </cell>
          <cell r="CI82">
            <v>0</v>
          </cell>
          <cell r="CJ82">
            <v>0</v>
          </cell>
          <cell r="CK82">
            <v>0</v>
          </cell>
          <cell r="CL82">
            <v>0</v>
          </cell>
        </row>
        <row r="82">
          <cell r="DA82">
            <v>0</v>
          </cell>
          <cell r="DB82">
            <v>0</v>
          </cell>
          <cell r="DC82">
            <v>0</v>
          </cell>
          <cell r="DD82">
            <v>0</v>
          </cell>
          <cell r="DE82">
            <v>0</v>
          </cell>
          <cell r="DF82">
            <v>0</v>
          </cell>
          <cell r="DG82">
            <v>0</v>
          </cell>
          <cell r="DH82">
            <v>0</v>
          </cell>
          <cell r="DI82">
            <v>0</v>
          </cell>
          <cell r="DJ82">
            <v>0</v>
          </cell>
          <cell r="DK82">
            <v>0</v>
          </cell>
          <cell r="DL82">
            <v>0</v>
          </cell>
        </row>
        <row r="83">
          <cell r="CA83">
            <v>0</v>
          </cell>
          <cell r="CB83">
            <v>0</v>
          </cell>
          <cell r="CC83">
            <v>0</v>
          </cell>
          <cell r="CD83">
            <v>0</v>
          </cell>
          <cell r="CE83">
            <v>0</v>
          </cell>
          <cell r="CF83">
            <v>0</v>
          </cell>
          <cell r="CG83">
            <v>0</v>
          </cell>
          <cell r="CH83">
            <v>0</v>
          </cell>
          <cell r="CI83">
            <v>0</v>
          </cell>
          <cell r="CJ83">
            <v>0</v>
          </cell>
          <cell r="CK83">
            <v>0</v>
          </cell>
          <cell r="CL83">
            <v>0</v>
          </cell>
        </row>
        <row r="83">
          <cell r="DA83">
            <v>0</v>
          </cell>
          <cell r="DB83">
            <v>0</v>
          </cell>
          <cell r="DC83">
            <v>0</v>
          </cell>
          <cell r="DD83">
            <v>0</v>
          </cell>
          <cell r="DE83">
            <v>0</v>
          </cell>
          <cell r="DF83">
            <v>0</v>
          </cell>
          <cell r="DG83">
            <v>0</v>
          </cell>
          <cell r="DH83">
            <v>0</v>
          </cell>
          <cell r="DI83">
            <v>0</v>
          </cell>
          <cell r="DJ83">
            <v>0</v>
          </cell>
          <cell r="DK83">
            <v>0</v>
          </cell>
          <cell r="DL83">
            <v>0</v>
          </cell>
        </row>
        <row r="84">
          <cell r="CA84">
            <v>0</v>
          </cell>
          <cell r="CB84">
            <v>0</v>
          </cell>
          <cell r="CC84">
            <v>0</v>
          </cell>
          <cell r="CD84">
            <v>0</v>
          </cell>
          <cell r="CE84">
            <v>0</v>
          </cell>
          <cell r="CF84">
            <v>0</v>
          </cell>
          <cell r="CG84">
            <v>0</v>
          </cell>
          <cell r="CH84">
            <v>0</v>
          </cell>
          <cell r="CI84">
            <v>0</v>
          </cell>
          <cell r="CJ84">
            <v>0</v>
          </cell>
          <cell r="CK84">
            <v>0</v>
          </cell>
          <cell r="CL84">
            <v>0</v>
          </cell>
        </row>
        <row r="84">
          <cell r="DA84">
            <v>0</v>
          </cell>
          <cell r="DB84">
            <v>0</v>
          </cell>
          <cell r="DC84">
            <v>0</v>
          </cell>
          <cell r="DD84">
            <v>0</v>
          </cell>
          <cell r="DE84">
            <v>0</v>
          </cell>
          <cell r="DF84">
            <v>0</v>
          </cell>
          <cell r="DG84">
            <v>0</v>
          </cell>
          <cell r="DH84">
            <v>0</v>
          </cell>
          <cell r="DI84">
            <v>0</v>
          </cell>
          <cell r="DJ84">
            <v>0</v>
          </cell>
          <cell r="DK84">
            <v>0</v>
          </cell>
          <cell r="DL84">
            <v>0</v>
          </cell>
        </row>
        <row r="85">
          <cell r="CA85">
            <v>0</v>
          </cell>
          <cell r="CB85">
            <v>0</v>
          </cell>
          <cell r="CC85">
            <v>0</v>
          </cell>
          <cell r="CD85">
            <v>0</v>
          </cell>
          <cell r="CE85">
            <v>0</v>
          </cell>
          <cell r="CF85">
            <v>0</v>
          </cell>
          <cell r="CG85">
            <v>0</v>
          </cell>
          <cell r="CH85">
            <v>0</v>
          </cell>
          <cell r="CI85">
            <v>0</v>
          </cell>
          <cell r="CJ85">
            <v>0</v>
          </cell>
          <cell r="CK85">
            <v>0</v>
          </cell>
          <cell r="CL85">
            <v>0</v>
          </cell>
        </row>
        <row r="85">
          <cell r="DA85">
            <v>0</v>
          </cell>
          <cell r="DB85">
            <v>0</v>
          </cell>
          <cell r="DC85">
            <v>0</v>
          </cell>
          <cell r="DD85">
            <v>0</v>
          </cell>
          <cell r="DE85">
            <v>0</v>
          </cell>
          <cell r="DF85">
            <v>0</v>
          </cell>
          <cell r="DG85">
            <v>0</v>
          </cell>
          <cell r="DH85">
            <v>0</v>
          </cell>
          <cell r="DI85">
            <v>0</v>
          </cell>
          <cell r="DJ85">
            <v>0</v>
          </cell>
          <cell r="DK85">
            <v>0</v>
          </cell>
          <cell r="DL85">
            <v>0</v>
          </cell>
        </row>
        <row r="86">
          <cell r="CA86">
            <v>0</v>
          </cell>
          <cell r="CB86">
            <v>0</v>
          </cell>
          <cell r="CC86">
            <v>0</v>
          </cell>
          <cell r="CD86">
            <v>0</v>
          </cell>
          <cell r="CE86">
            <v>0</v>
          </cell>
          <cell r="CF86">
            <v>0</v>
          </cell>
          <cell r="CG86">
            <v>0</v>
          </cell>
          <cell r="CH86">
            <v>0</v>
          </cell>
          <cell r="CI86">
            <v>0</v>
          </cell>
          <cell r="CJ86">
            <v>0</v>
          </cell>
          <cell r="CK86">
            <v>0</v>
          </cell>
          <cell r="CL86">
            <v>0</v>
          </cell>
        </row>
        <row r="86">
          <cell r="DA86">
            <v>0</v>
          </cell>
          <cell r="DB86">
            <v>0</v>
          </cell>
          <cell r="DC86">
            <v>0</v>
          </cell>
          <cell r="DD86">
            <v>0</v>
          </cell>
          <cell r="DE86">
            <v>0</v>
          </cell>
          <cell r="DF86">
            <v>0</v>
          </cell>
          <cell r="DG86">
            <v>0</v>
          </cell>
          <cell r="DH86">
            <v>0</v>
          </cell>
          <cell r="DI86">
            <v>0</v>
          </cell>
          <cell r="DJ86">
            <v>0</v>
          </cell>
          <cell r="DK86">
            <v>0</v>
          </cell>
          <cell r="DL86">
            <v>0</v>
          </cell>
        </row>
        <row r="87">
          <cell r="CA87">
            <v>0</v>
          </cell>
          <cell r="CB87">
            <v>0</v>
          </cell>
          <cell r="CC87">
            <v>0</v>
          </cell>
          <cell r="CD87">
            <v>0</v>
          </cell>
          <cell r="CE87">
            <v>0</v>
          </cell>
          <cell r="CF87">
            <v>0</v>
          </cell>
          <cell r="CG87">
            <v>0</v>
          </cell>
          <cell r="CH87">
            <v>0</v>
          </cell>
          <cell r="CI87">
            <v>0</v>
          </cell>
          <cell r="CJ87">
            <v>0</v>
          </cell>
          <cell r="CK87">
            <v>0</v>
          </cell>
          <cell r="CL87">
            <v>0</v>
          </cell>
        </row>
        <row r="87">
          <cell r="DA87">
            <v>0</v>
          </cell>
          <cell r="DB87">
            <v>0</v>
          </cell>
          <cell r="DC87">
            <v>0</v>
          </cell>
          <cell r="DD87">
            <v>0</v>
          </cell>
          <cell r="DE87">
            <v>0</v>
          </cell>
          <cell r="DF87">
            <v>0</v>
          </cell>
          <cell r="DG87">
            <v>0</v>
          </cell>
          <cell r="DH87">
            <v>0</v>
          </cell>
          <cell r="DI87">
            <v>0</v>
          </cell>
          <cell r="DJ87">
            <v>0</v>
          </cell>
          <cell r="DK87">
            <v>0</v>
          </cell>
          <cell r="DL87">
            <v>0</v>
          </cell>
        </row>
        <row r="88">
          <cell r="CA88">
            <v>0</v>
          </cell>
          <cell r="CB88">
            <v>0</v>
          </cell>
          <cell r="CC88">
            <v>0</v>
          </cell>
          <cell r="CD88">
            <v>0</v>
          </cell>
          <cell r="CE88">
            <v>0</v>
          </cell>
          <cell r="CF88">
            <v>0</v>
          </cell>
          <cell r="CG88">
            <v>0</v>
          </cell>
          <cell r="CH88">
            <v>0</v>
          </cell>
          <cell r="CI88">
            <v>0</v>
          </cell>
          <cell r="CJ88">
            <v>0</v>
          </cell>
          <cell r="CK88">
            <v>0</v>
          </cell>
          <cell r="CL88">
            <v>0</v>
          </cell>
        </row>
        <row r="88">
          <cell r="DA88">
            <v>0</v>
          </cell>
          <cell r="DB88">
            <v>0</v>
          </cell>
          <cell r="DC88">
            <v>0</v>
          </cell>
          <cell r="DD88">
            <v>0</v>
          </cell>
          <cell r="DE88">
            <v>0</v>
          </cell>
          <cell r="DF88">
            <v>0</v>
          </cell>
          <cell r="DG88">
            <v>0</v>
          </cell>
          <cell r="DH88">
            <v>0</v>
          </cell>
          <cell r="DI88">
            <v>0</v>
          </cell>
          <cell r="DJ88">
            <v>0</v>
          </cell>
          <cell r="DK88">
            <v>0</v>
          </cell>
          <cell r="DL88">
            <v>0</v>
          </cell>
        </row>
        <row r="89">
          <cell r="CA89">
            <v>0</v>
          </cell>
          <cell r="CB89">
            <v>0</v>
          </cell>
          <cell r="CC89">
            <v>0</v>
          </cell>
          <cell r="CD89">
            <v>0</v>
          </cell>
          <cell r="CE89">
            <v>0</v>
          </cell>
          <cell r="CF89">
            <v>0</v>
          </cell>
          <cell r="CG89">
            <v>0</v>
          </cell>
          <cell r="CH89">
            <v>0</v>
          </cell>
          <cell r="CI89">
            <v>0</v>
          </cell>
          <cell r="CJ89">
            <v>0</v>
          </cell>
          <cell r="CK89">
            <v>0</v>
          </cell>
          <cell r="CL89">
            <v>0</v>
          </cell>
        </row>
        <row r="89">
          <cell r="DA89">
            <v>0</v>
          </cell>
          <cell r="DB89">
            <v>0</v>
          </cell>
          <cell r="DC89">
            <v>0</v>
          </cell>
          <cell r="DD89">
            <v>0</v>
          </cell>
          <cell r="DE89">
            <v>0</v>
          </cell>
          <cell r="DF89">
            <v>0</v>
          </cell>
          <cell r="DG89">
            <v>0</v>
          </cell>
          <cell r="DH89">
            <v>0</v>
          </cell>
          <cell r="DI89">
            <v>0</v>
          </cell>
          <cell r="DJ89">
            <v>0</v>
          </cell>
          <cell r="DK89">
            <v>0</v>
          </cell>
          <cell r="DL89">
            <v>0</v>
          </cell>
        </row>
        <row r="90">
          <cell r="CA90">
            <v>0</v>
          </cell>
          <cell r="CB90">
            <v>0</v>
          </cell>
          <cell r="CC90">
            <v>0</v>
          </cell>
          <cell r="CD90">
            <v>0</v>
          </cell>
          <cell r="CE90">
            <v>0</v>
          </cell>
          <cell r="CF90">
            <v>0</v>
          </cell>
          <cell r="CG90">
            <v>0</v>
          </cell>
          <cell r="CH90">
            <v>0</v>
          </cell>
          <cell r="CI90">
            <v>0</v>
          </cell>
          <cell r="CJ90">
            <v>0</v>
          </cell>
          <cell r="CK90">
            <v>0</v>
          </cell>
          <cell r="CL90">
            <v>0</v>
          </cell>
        </row>
        <row r="90">
          <cell r="DA90">
            <v>0</v>
          </cell>
          <cell r="DB90">
            <v>0</v>
          </cell>
          <cell r="DC90">
            <v>0</v>
          </cell>
          <cell r="DD90">
            <v>0</v>
          </cell>
          <cell r="DE90">
            <v>0</v>
          </cell>
          <cell r="DF90">
            <v>0</v>
          </cell>
          <cell r="DG90">
            <v>0</v>
          </cell>
          <cell r="DH90">
            <v>0</v>
          </cell>
          <cell r="DI90">
            <v>0</v>
          </cell>
          <cell r="DJ90">
            <v>0</v>
          </cell>
          <cell r="DK90">
            <v>0</v>
          </cell>
          <cell r="DL90">
            <v>0</v>
          </cell>
        </row>
        <row r="91">
          <cell r="CA91">
            <v>0</v>
          </cell>
          <cell r="CB91">
            <v>0</v>
          </cell>
          <cell r="CC91">
            <v>0</v>
          </cell>
          <cell r="CD91">
            <v>0</v>
          </cell>
          <cell r="CE91">
            <v>0</v>
          </cell>
          <cell r="CF91">
            <v>0</v>
          </cell>
          <cell r="CG91">
            <v>0</v>
          </cell>
          <cell r="CH91">
            <v>0</v>
          </cell>
          <cell r="CI91">
            <v>0</v>
          </cell>
          <cell r="CJ91">
            <v>0</v>
          </cell>
          <cell r="CK91">
            <v>0</v>
          </cell>
          <cell r="CL91">
            <v>0</v>
          </cell>
        </row>
        <row r="91">
          <cell r="DA91">
            <v>0</v>
          </cell>
          <cell r="DB91">
            <v>0</v>
          </cell>
          <cell r="DC91">
            <v>0</v>
          </cell>
          <cell r="DD91">
            <v>0</v>
          </cell>
          <cell r="DE91">
            <v>0</v>
          </cell>
          <cell r="DF91">
            <v>0</v>
          </cell>
          <cell r="DG91">
            <v>0</v>
          </cell>
          <cell r="DH91">
            <v>0</v>
          </cell>
          <cell r="DI91">
            <v>0</v>
          </cell>
          <cell r="DJ91">
            <v>0</v>
          </cell>
          <cell r="DK91">
            <v>0</v>
          </cell>
          <cell r="DL91">
            <v>0</v>
          </cell>
        </row>
        <row r="92">
          <cell r="CA92">
            <v>0</v>
          </cell>
          <cell r="CB92">
            <v>0</v>
          </cell>
          <cell r="CC92">
            <v>0</v>
          </cell>
          <cell r="CD92">
            <v>0</v>
          </cell>
          <cell r="CE92">
            <v>0</v>
          </cell>
          <cell r="CF92">
            <v>0</v>
          </cell>
          <cell r="CG92">
            <v>0</v>
          </cell>
          <cell r="CH92">
            <v>0</v>
          </cell>
          <cell r="CI92">
            <v>0</v>
          </cell>
          <cell r="CJ92">
            <v>0</v>
          </cell>
          <cell r="CK92">
            <v>0</v>
          </cell>
          <cell r="CL92">
            <v>0</v>
          </cell>
        </row>
        <row r="92">
          <cell r="DA92">
            <v>0</v>
          </cell>
          <cell r="DB92">
            <v>0</v>
          </cell>
          <cell r="DC92">
            <v>0</v>
          </cell>
          <cell r="DD92">
            <v>0</v>
          </cell>
          <cell r="DE92">
            <v>0</v>
          </cell>
          <cell r="DF92">
            <v>0</v>
          </cell>
          <cell r="DG92">
            <v>0</v>
          </cell>
          <cell r="DH92">
            <v>0</v>
          </cell>
          <cell r="DI92">
            <v>0</v>
          </cell>
          <cell r="DJ92">
            <v>0</v>
          </cell>
          <cell r="DK92">
            <v>0</v>
          </cell>
          <cell r="DL92">
            <v>0</v>
          </cell>
        </row>
        <row r="93">
          <cell r="CA93">
            <v>0</v>
          </cell>
          <cell r="CB93">
            <v>0</v>
          </cell>
          <cell r="CC93">
            <v>0</v>
          </cell>
          <cell r="CD93">
            <v>0</v>
          </cell>
          <cell r="CE93">
            <v>0</v>
          </cell>
          <cell r="CF93">
            <v>0</v>
          </cell>
          <cell r="CG93">
            <v>0</v>
          </cell>
          <cell r="CH93">
            <v>0</v>
          </cell>
          <cell r="CI93">
            <v>0</v>
          </cell>
          <cell r="CJ93">
            <v>0</v>
          </cell>
          <cell r="CK93">
            <v>0</v>
          </cell>
          <cell r="CL93">
            <v>0</v>
          </cell>
        </row>
        <row r="93">
          <cell r="DA93">
            <v>0</v>
          </cell>
          <cell r="DB93">
            <v>0</v>
          </cell>
          <cell r="DC93">
            <v>0</v>
          </cell>
          <cell r="DD93">
            <v>0</v>
          </cell>
          <cell r="DE93">
            <v>0</v>
          </cell>
          <cell r="DF93">
            <v>0</v>
          </cell>
          <cell r="DG93">
            <v>0</v>
          </cell>
          <cell r="DH93">
            <v>0</v>
          </cell>
          <cell r="DI93">
            <v>0</v>
          </cell>
          <cell r="DJ93">
            <v>0</v>
          </cell>
          <cell r="DK93">
            <v>0</v>
          </cell>
          <cell r="DL93">
            <v>0</v>
          </cell>
        </row>
        <row r="94">
          <cell r="CA94">
            <v>0</v>
          </cell>
          <cell r="CB94">
            <v>0</v>
          </cell>
          <cell r="CC94">
            <v>0</v>
          </cell>
          <cell r="CD94">
            <v>0</v>
          </cell>
          <cell r="CE94">
            <v>0</v>
          </cell>
          <cell r="CF94">
            <v>0</v>
          </cell>
          <cell r="CG94">
            <v>0</v>
          </cell>
          <cell r="CH94">
            <v>0</v>
          </cell>
          <cell r="CI94">
            <v>0</v>
          </cell>
          <cell r="CJ94">
            <v>0</v>
          </cell>
          <cell r="CK94">
            <v>0</v>
          </cell>
          <cell r="CL94">
            <v>0</v>
          </cell>
        </row>
        <row r="94">
          <cell r="DA94">
            <v>0</v>
          </cell>
          <cell r="DB94">
            <v>0</v>
          </cell>
          <cell r="DC94">
            <v>0</v>
          </cell>
          <cell r="DD94">
            <v>0</v>
          </cell>
          <cell r="DE94">
            <v>0</v>
          </cell>
          <cell r="DF94">
            <v>0</v>
          </cell>
          <cell r="DG94">
            <v>0</v>
          </cell>
          <cell r="DH94">
            <v>0</v>
          </cell>
          <cell r="DI94">
            <v>0</v>
          </cell>
          <cell r="DJ94">
            <v>0</v>
          </cell>
          <cell r="DK94">
            <v>0</v>
          </cell>
          <cell r="DL94">
            <v>0</v>
          </cell>
        </row>
        <row r="95">
          <cell r="CA95">
            <v>0</v>
          </cell>
          <cell r="CB95">
            <v>0</v>
          </cell>
          <cell r="CC95">
            <v>0</v>
          </cell>
          <cell r="CD95">
            <v>0</v>
          </cell>
          <cell r="CE95">
            <v>0</v>
          </cell>
          <cell r="CF95">
            <v>0</v>
          </cell>
          <cell r="CG95">
            <v>0</v>
          </cell>
          <cell r="CH95">
            <v>0</v>
          </cell>
          <cell r="CI95">
            <v>0</v>
          </cell>
          <cell r="CJ95">
            <v>0</v>
          </cell>
          <cell r="CK95">
            <v>0</v>
          </cell>
          <cell r="CL95">
            <v>0</v>
          </cell>
        </row>
        <row r="96">
          <cell r="CA96">
            <v>0</v>
          </cell>
          <cell r="CB96">
            <v>0</v>
          </cell>
          <cell r="CC96">
            <v>0</v>
          </cell>
          <cell r="CD96">
            <v>0</v>
          </cell>
          <cell r="CE96">
            <v>0</v>
          </cell>
          <cell r="CF96">
            <v>0</v>
          </cell>
          <cell r="CG96">
            <v>0</v>
          </cell>
          <cell r="CH96">
            <v>0</v>
          </cell>
          <cell r="CI96">
            <v>0</v>
          </cell>
          <cell r="CJ96">
            <v>0</v>
          </cell>
          <cell r="CK96">
            <v>0</v>
          </cell>
          <cell r="CL96">
            <v>0</v>
          </cell>
        </row>
        <row r="97">
          <cell r="CA97">
            <v>0</v>
          </cell>
          <cell r="CB97">
            <v>0</v>
          </cell>
          <cell r="CC97">
            <v>0</v>
          </cell>
          <cell r="CD97">
            <v>0</v>
          </cell>
          <cell r="CE97">
            <v>0</v>
          </cell>
          <cell r="CF97">
            <v>0</v>
          </cell>
          <cell r="CG97">
            <v>0</v>
          </cell>
          <cell r="CH97">
            <v>0</v>
          </cell>
          <cell r="CI97">
            <v>0</v>
          </cell>
          <cell r="CJ97">
            <v>0</v>
          </cell>
          <cell r="CK97">
            <v>0</v>
          </cell>
          <cell r="CL97">
            <v>0</v>
          </cell>
        </row>
        <row r="98">
          <cell r="CA98">
            <v>0</v>
          </cell>
          <cell r="CB98">
            <v>0</v>
          </cell>
          <cell r="CC98">
            <v>0</v>
          </cell>
          <cell r="CD98">
            <v>0</v>
          </cell>
          <cell r="CE98">
            <v>0</v>
          </cell>
          <cell r="CF98">
            <v>0</v>
          </cell>
          <cell r="CG98">
            <v>0</v>
          </cell>
          <cell r="CH98">
            <v>0</v>
          </cell>
          <cell r="CI98">
            <v>0</v>
          </cell>
          <cell r="CJ98">
            <v>0</v>
          </cell>
          <cell r="CK98">
            <v>0</v>
          </cell>
          <cell r="CL98">
            <v>0</v>
          </cell>
        </row>
        <row r="99">
          <cell r="CA99">
            <v>0</v>
          </cell>
          <cell r="CB99">
            <v>0</v>
          </cell>
          <cell r="CC99">
            <v>0</v>
          </cell>
          <cell r="CD99">
            <v>0</v>
          </cell>
          <cell r="CE99">
            <v>0</v>
          </cell>
          <cell r="CF99">
            <v>0</v>
          </cell>
          <cell r="CG99">
            <v>0</v>
          </cell>
          <cell r="CH99">
            <v>0</v>
          </cell>
          <cell r="CI99">
            <v>0</v>
          </cell>
          <cell r="CJ99">
            <v>0</v>
          </cell>
          <cell r="CK99">
            <v>0</v>
          </cell>
          <cell r="CL99">
            <v>0</v>
          </cell>
        </row>
        <row r="100">
          <cell r="CA100">
            <v>0</v>
          </cell>
          <cell r="CB100">
            <v>0</v>
          </cell>
          <cell r="CC100">
            <v>0</v>
          </cell>
          <cell r="CD100">
            <v>0</v>
          </cell>
          <cell r="CE100">
            <v>0</v>
          </cell>
          <cell r="CF100">
            <v>0</v>
          </cell>
          <cell r="CG100">
            <v>0</v>
          </cell>
          <cell r="CH100">
            <v>0</v>
          </cell>
          <cell r="CI100">
            <v>0</v>
          </cell>
          <cell r="CJ100">
            <v>0</v>
          </cell>
          <cell r="CK100">
            <v>0</v>
          </cell>
          <cell r="CL100">
            <v>0</v>
          </cell>
        </row>
      </sheetData>
      <sheetData sheetId="3">
        <row r="2">
          <cell r="A2">
            <v>13</v>
          </cell>
          <cell r="B2">
            <v>44166</v>
          </cell>
          <cell r="C2" t="str">
            <v>以运营为导向的太原轨道交通2号线一期工程BIM技术应用咨询服务合同-同济大学-项目进度单761.2万元</v>
          </cell>
          <cell r="D2" t="str">
            <v>同济大学</v>
          </cell>
          <cell r="E2" t="str">
            <v>SJHT2019052200045</v>
          </cell>
        </row>
        <row r="2">
          <cell r="G2">
            <v>11600000</v>
          </cell>
          <cell r="H2">
            <v>5727400</v>
          </cell>
        </row>
        <row r="2">
          <cell r="J2" t="str">
            <v>全部落实</v>
          </cell>
        </row>
        <row r="3">
          <cell r="A3">
            <v>36</v>
          </cell>
          <cell r="B3">
            <v>44925</v>
          </cell>
          <cell r="C3" t="str">
            <v>嘉兴港区智慧污水（化工园区）平台项目BIM系统服务之BIM咨询项目-浙江长三角规划设计研究咨询有限公司-确认单无税618867.92</v>
          </cell>
          <cell r="D3" t="str">
            <v>浙江长三角规划设计研究咨询有限公司</v>
          </cell>
          <cell r="E3" t="str">
            <v>ZHT2022121900116</v>
          </cell>
        </row>
        <row r="3">
          <cell r="G3">
            <v>820000</v>
          </cell>
          <cell r="H3">
            <v>82000</v>
          </cell>
        </row>
        <row r="3">
          <cell r="J3" t="str">
            <v>全部落实</v>
          </cell>
        </row>
        <row r="3">
          <cell r="N3">
            <v>16</v>
          </cell>
          <cell r="O3">
            <v>710.026711</v>
          </cell>
          <cell r="P3">
            <v>0</v>
          </cell>
          <cell r="Q3">
            <v>0</v>
          </cell>
          <cell r="R3">
            <v>0</v>
          </cell>
          <cell r="S3">
            <v>0</v>
          </cell>
          <cell r="T3">
            <v>0</v>
          </cell>
          <cell r="U3">
            <v>1</v>
          </cell>
          <cell r="V3">
            <v>609</v>
          </cell>
          <cell r="W3">
            <v>0</v>
          </cell>
          <cell r="X3">
            <v>0</v>
          </cell>
          <cell r="Y3">
            <v>17</v>
          </cell>
          <cell r="Z3">
            <v>1319.026711</v>
          </cell>
        </row>
        <row r="4">
          <cell r="A4">
            <v>43</v>
          </cell>
          <cell r="B4">
            <v>44925</v>
          </cell>
          <cell r="C4" t="str">
            <v>郑州四港联动互通立交工程信息技术服务-上海公路桥梁（集团）有限公司-无税5745283.02</v>
          </cell>
          <cell r="D4" t="str">
            <v>上海公路桥梁（集团）有限公司</v>
          </cell>
          <cell r="E4" t="str">
            <v>ZHT2022122700124</v>
          </cell>
        </row>
        <row r="4">
          <cell r="G4">
            <v>6090000</v>
          </cell>
          <cell r="H4">
            <v>6090000</v>
          </cell>
        </row>
        <row r="4">
          <cell r="J4" t="str">
            <v>无法落实</v>
          </cell>
        </row>
        <row r="5">
          <cell r="A5">
            <v>55</v>
          </cell>
          <cell r="B5">
            <v>45102</v>
          </cell>
          <cell r="C5" t="str">
            <v>厦门市轨道交通3号线南延段工程BIM技术应用咨询管理服务-中铁第四勘察设计院集团有限公司-无税135849.06</v>
          </cell>
          <cell r="D5" t="str">
            <v>中铁第四勘察设计院集团有限公司</v>
          </cell>
          <cell r="E5" t="str">
            <v>ZHT2020072100037</v>
          </cell>
        </row>
        <row r="5">
          <cell r="G5">
            <v>800000</v>
          </cell>
          <cell r="H5">
            <v>4000</v>
          </cell>
        </row>
        <row r="5">
          <cell r="J5" t="str">
            <v>全部落实</v>
          </cell>
        </row>
        <row r="6">
          <cell r="A6">
            <v>81</v>
          </cell>
          <cell r="B6">
            <v>45258</v>
          </cell>
          <cell r="C6" t="str">
            <v>厦门市轨道交通3号线南延段工程BIM技术应用咨询管理服务</v>
          </cell>
          <cell r="D6" t="str">
            <v>中铁第四勘察设计院集团有限公司</v>
          </cell>
          <cell r="E6" t="str">
            <v>ZHT2020072100037</v>
          </cell>
        </row>
        <row r="6">
          <cell r="G6">
            <v>800000</v>
          </cell>
          <cell r="H6">
            <v>144000</v>
          </cell>
        </row>
        <row r="6">
          <cell r="J6" t="str">
            <v>全部落实</v>
          </cell>
        </row>
        <row r="7">
          <cell r="A7">
            <v>90</v>
          </cell>
          <cell r="B7">
            <v>45279</v>
          </cell>
          <cell r="C7" t="str">
            <v>厦门市轨道交通6号线漳州（角美）延伸段工程BIM技术应用咨询管理 - 漳州市角美轨道交通投资发展有限公司 - 无税开票337169.81</v>
          </cell>
          <cell r="D7" t="str">
            <v>漳州市角美轨道交通投资发展有限公司</v>
          </cell>
          <cell r="E7" t="str">
            <v>SJHT2019101200078</v>
          </cell>
        </row>
        <row r="7">
          <cell r="G7">
            <v>1937383</v>
          </cell>
          <cell r="H7">
            <v>10</v>
          </cell>
        </row>
        <row r="7">
          <cell r="J7" t="str">
            <v>全部落实</v>
          </cell>
        </row>
        <row r="8">
          <cell r="A8">
            <v>117</v>
          </cell>
          <cell r="B8">
            <v>45463</v>
          </cell>
          <cell r="C8" t="str">
            <v>厦航总部大厦智能化集成管理平台BIM建设部分技术服务合同 - 厦门伟屹大数据研究院有限公司 - 无税开票226415.09</v>
          </cell>
          <cell r="D8" t="str">
            <v>厦门伟屹大数据研究院有限公司</v>
          </cell>
          <cell r="E8" t="str">
            <v>ZHT2023030700022</v>
          </cell>
        </row>
        <row r="8">
          <cell r="G8">
            <v>800000</v>
          </cell>
          <cell r="H8">
            <v>132500</v>
          </cell>
        </row>
        <row r="8">
          <cell r="J8" t="str">
            <v>全部落实</v>
          </cell>
        </row>
        <row r="9">
          <cell r="A9">
            <v>118</v>
          </cell>
          <cell r="B9">
            <v>45463</v>
          </cell>
        </row>
        <row r="9">
          <cell r="D9" t="str">
            <v>浙江长三角规划设计研究咨询有限公司</v>
          </cell>
          <cell r="E9" t="str">
            <v>ZHT2022121900115</v>
          </cell>
        </row>
        <row r="9">
          <cell r="G9">
            <v>480000</v>
          </cell>
          <cell r="H9">
            <v>48000</v>
          </cell>
        </row>
        <row r="9">
          <cell r="J9" t="str">
            <v>全部落实</v>
          </cell>
        </row>
        <row r="10">
          <cell r="A10">
            <v>126</v>
          </cell>
          <cell r="B10">
            <v>45561</v>
          </cell>
          <cell r="C10" t="str">
            <v>厦门市轨道交通6号线漳州（角美）延伸段工程机电安装及装修施工BIM服务 - 中铁二十二局集团电气化工程有限公司 - 无税开票82879.89</v>
          </cell>
          <cell r="D10" t="str">
            <v>中铁二十二局集团电气化工程有限公司</v>
          </cell>
          <cell r="E10" t="str">
            <v>ZHT2023092800103</v>
          </cell>
        </row>
        <row r="10">
          <cell r="H10">
            <v>12.8</v>
          </cell>
        </row>
        <row r="10">
          <cell r="J10" t="str">
            <v>全部落实</v>
          </cell>
        </row>
        <row r="11">
          <cell r="A11">
            <v>146</v>
          </cell>
          <cell r="B11">
            <v>45102</v>
          </cell>
          <cell r="C11" t="str">
            <v>太原市城市轨道交通2号线一期工程控制中心楼宇智能化项目BIM智慧楼宇平台-青岛海信网络科技股份有限公司-无税1180188.68</v>
          </cell>
          <cell r="D11" t="str">
            <v>青岛海信网络科技股份有限公司</v>
          </cell>
          <cell r="E11" t="str">
            <v>ZHT2022062300047</v>
          </cell>
        </row>
        <row r="11">
          <cell r="G11">
            <v>3120000</v>
          </cell>
          <cell r="H11">
            <v>354120</v>
          </cell>
        </row>
        <row r="11">
          <cell r="J11" t="str">
            <v>全部落实</v>
          </cell>
        </row>
        <row r="12">
          <cell r="A12">
            <v>177</v>
          </cell>
          <cell r="B12">
            <v>45625</v>
          </cell>
          <cell r="C12" t="str">
            <v>厦门轨道交通6号线（林埭西至华侨大学段）及漳州（角美）延伸段工程信号系统设备族库模型建模咨询 - 卡斯柯信号有限公司 - 无税开票157500</v>
          </cell>
          <cell r="D12" t="str">
            <v>卡斯柯信号有限公司</v>
          </cell>
          <cell r="E12" t="str">
            <v>ZHT2023102700124</v>
          </cell>
        </row>
        <row r="12">
          <cell r="H12">
            <v>47700</v>
          </cell>
        </row>
        <row r="12">
          <cell r="J12" t="str">
            <v>全部落实</v>
          </cell>
        </row>
        <row r="13">
          <cell r="A13">
            <v>178</v>
          </cell>
          <cell r="B13">
            <v>45625</v>
          </cell>
          <cell r="C13" t="str">
            <v>厦门轨道交通4号线信号系统族库模型建模咨询 - 卡斯柯信号有限公司 - 无税开票30754.72</v>
          </cell>
          <cell r="D13" t="str">
            <v>卡斯柯信号有限公司</v>
          </cell>
          <cell r="E13" t="str">
            <v>ZHT2023102700123</v>
          </cell>
        </row>
        <row r="13">
          <cell r="H13">
            <v>32600.01</v>
          </cell>
        </row>
        <row r="13">
          <cell r="J13" t="str">
            <v>全部落实</v>
          </cell>
        </row>
        <row r="14">
          <cell r="A14">
            <v>188</v>
          </cell>
          <cell r="B14">
            <v>45657</v>
          </cell>
          <cell r="C14" t="str">
            <v>厦门市轨道交通6号线漳州（角美）延伸段工程机电安装及装修施工BIM服务 - 中铁二十二局集团电气化工程有限公司 - 无税开票285475.15</v>
          </cell>
          <cell r="D14" t="str">
            <v>中铁二十二局集团电气化工程有限公司</v>
          </cell>
          <cell r="E14" t="str">
            <v>ZHT2023092800103</v>
          </cell>
        </row>
        <row r="14">
          <cell r="H14">
            <v>3.66</v>
          </cell>
        </row>
        <row r="14">
          <cell r="J14" t="str">
            <v>全部落实</v>
          </cell>
        </row>
        <row r="15">
          <cell r="A15">
            <v>194</v>
          </cell>
          <cell r="B15">
            <v>45657</v>
          </cell>
          <cell r="C15" t="str">
            <v>厦门市轨道交通6号线漳州（角美）延伸段工程BIM技术应用咨询管理  - 漳州市角美轨道交通投资发展有限公司 - 无税开票337242.08</v>
          </cell>
          <cell r="D15" t="str">
            <v>漳州市角美轨道交通投资发展有限公司</v>
          </cell>
          <cell r="E15" t="str">
            <v>SJHT2019101200078</v>
          </cell>
        </row>
        <row r="15">
          <cell r="H15">
            <v>86.6</v>
          </cell>
        </row>
        <row r="15">
          <cell r="J15" t="str">
            <v>全部落实</v>
          </cell>
        </row>
        <row r="16">
          <cell r="A16">
            <v>195</v>
          </cell>
          <cell r="B16">
            <v>45657</v>
          </cell>
          <cell r="C16" t="str">
            <v>政和杨源至永定高速公路永泰至德化段BIM咨询服务合同 - 福建第一公路工程集团有限公司泉州设计分公司 - 无税开票69339.62</v>
          </cell>
          <cell r="D16" t="str">
            <v>福建第一公路工程集团有限公司</v>
          </cell>
          <cell r="E16" t="str">
            <v>ZHT2023110300132</v>
          </cell>
        </row>
        <row r="16">
          <cell r="H16">
            <v>73500</v>
          </cell>
        </row>
        <row r="16">
          <cell r="J16" t="str">
            <v>全部落实</v>
          </cell>
        </row>
        <row r="17">
          <cell r="A17">
            <v>197</v>
          </cell>
          <cell r="B17">
            <v>45657</v>
          </cell>
          <cell r="C17" t="str">
            <v>轨道交通机电系统、供电系统BIM技术咨询服务项目合同 - 太原市轨道交通智慧建造科技有限公司 - 无税开票132390.6</v>
          </cell>
          <cell r="D17" t="str">
            <v>太原市轨道交通智慧建造科技有限公司</v>
          </cell>
          <cell r="E17" t="str">
            <v>ZHT2024032700031</v>
          </cell>
        </row>
        <row r="17">
          <cell r="H17">
            <v>140334.04</v>
          </cell>
        </row>
        <row r="17">
          <cell r="J17" t="str">
            <v>全部落实</v>
          </cell>
        </row>
        <row r="18">
          <cell r="A18">
            <v>214</v>
          </cell>
          <cell r="B18">
            <v>45657</v>
          </cell>
          <cell r="C18" t="str">
            <v>太原市城市轨道交通2号线一期工程控制中心楼宇智能化项目BIM智慧楼宇平台 - 青岛海信网络科技股份有限公司 - 无税开票296226.42</v>
          </cell>
          <cell r="D18" t="str">
            <v>青岛海信网络科技股份有限公司</v>
          </cell>
          <cell r="E18" t="str">
            <v>ZHT2022062300047</v>
          </cell>
        </row>
        <row r="18">
          <cell r="H18">
            <v>314000</v>
          </cell>
        </row>
        <row r="18">
          <cell r="J18" t="str">
            <v>全部落实</v>
          </cell>
        </row>
      </sheetData>
      <sheetData sheetId="4"/>
      <sheetData sheetId="5"/>
      <sheetData sheetId="6"/>
      <sheetData sheetId="7"/>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Set>
  </externalBook>
</externalLink>
</file>

<file path=xl/externalLinks/externalLink5.xml><?xml version="1.0" encoding="utf-8"?>
<externalLink xmlns="http://schemas.openxmlformats.org/spreadsheetml/2006/main">
  <externalBook xmlns:r="http://schemas.openxmlformats.org/officeDocument/2006/relationships" r:id="rId1">
    <sheetNames>
      <sheetName val="部门看板"/>
      <sheetName val="部门-汇总页"/>
      <sheetName val="产值及收款计划（2026）"/>
      <sheetName val="长账龄落实计划"/>
      <sheetName val="月度收款计划"/>
      <sheetName val="月度实际收款（参考）"/>
      <sheetName val="月度支付计划 "/>
      <sheetName val="月度实际支付（参考）"/>
      <sheetName val="长账龄应收账款催收进展"/>
      <sheetName val="待协调事项"/>
      <sheetName val="24年合同台账（含流转中及赢单项目）"/>
      <sheetName val="CRM项目编号查询"/>
      <sheetName val="产值及收款计划（2025）"/>
      <sheetName val="产值及收款计划（历年在建+24年新签）"/>
      <sheetName val="跟进项目落地计划"/>
      <sheetName val="客户拓展措施"/>
      <sheetName val="WpsReserved_CellImgList"/>
    </sheetNames>
    <sheetDataSet>
      <sheetData sheetId="0"/>
      <sheetData sheetId="1">
        <row r="3">
          <cell r="E3">
            <v>42.6625</v>
          </cell>
          <cell r="F3">
            <v>0</v>
          </cell>
          <cell r="G3">
            <v>0</v>
          </cell>
          <cell r="H3">
            <v>25.3416</v>
          </cell>
          <cell r="I3">
            <v>40</v>
          </cell>
          <cell r="J3">
            <v>770.8726452</v>
          </cell>
          <cell r="K3">
            <v>0</v>
          </cell>
          <cell r="L3">
            <v>0</v>
          </cell>
          <cell r="M3">
            <v>0</v>
          </cell>
          <cell r="N3">
            <v>0</v>
          </cell>
          <cell r="O3">
            <v>0</v>
          </cell>
          <cell r="P3">
            <v>0</v>
          </cell>
          <cell r="Q3">
            <v>42.6625</v>
          </cell>
          <cell r="R3">
            <v>0</v>
          </cell>
          <cell r="S3">
            <v>0</v>
          </cell>
          <cell r="T3">
            <v>0</v>
          </cell>
          <cell r="U3">
            <v>0</v>
          </cell>
          <cell r="V3">
            <v>0</v>
          </cell>
          <cell r="W3">
            <v>0</v>
          </cell>
          <cell r="X3">
            <v>0</v>
          </cell>
          <cell r="Y3">
            <v>0</v>
          </cell>
          <cell r="Z3">
            <v>0</v>
          </cell>
          <cell r="AA3">
            <v>0</v>
          </cell>
          <cell r="AB3">
            <v>0</v>
          </cell>
        </row>
        <row r="4">
          <cell r="E4">
            <v>12.988125</v>
          </cell>
          <cell r="F4">
            <v>0</v>
          </cell>
          <cell r="G4">
            <v>0</v>
          </cell>
          <cell r="H4">
            <v>15.2916</v>
          </cell>
          <cell r="I4">
            <v>23.7272727272727</v>
          </cell>
          <cell r="J4">
            <v>257.759746249961</v>
          </cell>
          <cell r="K4">
            <v>0</v>
          </cell>
          <cell r="L4">
            <v>0</v>
          </cell>
          <cell r="M4">
            <v>0</v>
          </cell>
          <cell r="N4">
            <v>0</v>
          </cell>
          <cell r="O4">
            <v>0</v>
          </cell>
          <cell r="P4">
            <v>0</v>
          </cell>
          <cell r="Q4">
            <v>12.988125</v>
          </cell>
          <cell r="R4">
            <v>0</v>
          </cell>
          <cell r="S4">
            <v>0</v>
          </cell>
          <cell r="T4">
            <v>0</v>
          </cell>
          <cell r="U4">
            <v>0</v>
          </cell>
          <cell r="V4">
            <v>0</v>
          </cell>
          <cell r="W4">
            <v>0</v>
          </cell>
          <cell r="X4">
            <v>0</v>
          </cell>
          <cell r="Y4">
            <v>0</v>
          </cell>
          <cell r="Z4">
            <v>0</v>
          </cell>
          <cell r="AA4">
            <v>0</v>
          </cell>
          <cell r="AB4">
            <v>0</v>
          </cell>
        </row>
        <row r="5">
          <cell r="E5">
            <v>40.247641509434</v>
          </cell>
          <cell r="F5">
            <v>0</v>
          </cell>
          <cell r="G5">
            <v>0</v>
          </cell>
          <cell r="H5">
            <v>23.9071698113207</v>
          </cell>
          <cell r="I5">
            <v>37.7358490566038</v>
          </cell>
          <cell r="J5">
            <v>747.310042641509</v>
          </cell>
          <cell r="K5">
            <v>0</v>
          </cell>
          <cell r="L5">
            <v>0</v>
          </cell>
          <cell r="M5">
            <v>0</v>
          </cell>
          <cell r="N5">
            <v>0</v>
          </cell>
          <cell r="O5">
            <v>0</v>
          </cell>
          <cell r="P5">
            <v>0</v>
          </cell>
          <cell r="Q5">
            <v>40.247641509434</v>
          </cell>
          <cell r="R5">
            <v>0</v>
          </cell>
          <cell r="S5">
            <v>0</v>
          </cell>
          <cell r="T5">
            <v>0</v>
          </cell>
          <cell r="U5">
            <v>0</v>
          </cell>
          <cell r="V5">
            <v>0</v>
          </cell>
          <cell r="W5">
            <v>0</v>
          </cell>
          <cell r="X5">
            <v>0</v>
          </cell>
          <cell r="Y5">
            <v>0</v>
          </cell>
          <cell r="Z5">
            <v>0</v>
          </cell>
          <cell r="AA5">
            <v>0</v>
          </cell>
          <cell r="AB5">
            <v>0</v>
          </cell>
        </row>
        <row r="6">
          <cell r="E6">
            <v>12.2529481132075</v>
          </cell>
          <cell r="F6">
            <v>0</v>
          </cell>
          <cell r="G6">
            <v>0</v>
          </cell>
          <cell r="H6">
            <v>14.4260377358491</v>
          </cell>
          <cell r="I6">
            <v>22.3842195540309</v>
          </cell>
          <cell r="J6">
            <v>243.169571933926</v>
          </cell>
          <cell r="K6">
            <v>0</v>
          </cell>
          <cell r="L6">
            <v>0</v>
          </cell>
          <cell r="M6">
            <v>0</v>
          </cell>
          <cell r="N6">
            <v>0</v>
          </cell>
          <cell r="O6">
            <v>0</v>
          </cell>
          <cell r="P6">
            <v>0</v>
          </cell>
          <cell r="Q6">
            <v>12.2529481132075</v>
          </cell>
          <cell r="R6">
            <v>0</v>
          </cell>
          <cell r="S6">
            <v>0</v>
          </cell>
          <cell r="T6">
            <v>0</v>
          </cell>
          <cell r="U6">
            <v>0</v>
          </cell>
          <cell r="V6">
            <v>0</v>
          </cell>
          <cell r="W6">
            <v>0</v>
          </cell>
          <cell r="X6">
            <v>0</v>
          </cell>
          <cell r="Y6">
            <v>0</v>
          </cell>
          <cell r="Z6">
            <v>0</v>
          </cell>
          <cell r="AA6">
            <v>0</v>
          </cell>
          <cell r="AB6">
            <v>0</v>
          </cell>
        </row>
        <row r="7">
          <cell r="E7">
            <v>390.47527</v>
          </cell>
          <cell r="F7">
            <v>30.64306</v>
          </cell>
          <cell r="G7">
            <v>16.2</v>
          </cell>
          <cell r="H7">
            <v>288.24306</v>
          </cell>
          <cell r="I7">
            <v>298.94</v>
          </cell>
          <cell r="J7">
            <v>544.35687545</v>
          </cell>
          <cell r="K7">
            <v>0</v>
          </cell>
          <cell r="L7">
            <v>0</v>
          </cell>
          <cell r="M7">
            <v>0</v>
          </cell>
          <cell r="N7">
            <v>0</v>
          </cell>
          <cell r="O7">
            <v>0</v>
          </cell>
          <cell r="P7">
            <v>0</v>
          </cell>
          <cell r="Q7">
            <v>64.841281</v>
          </cell>
          <cell r="R7">
            <v>139.89541</v>
          </cell>
          <cell r="S7">
            <v>16.2</v>
          </cell>
          <cell r="T7">
            <v>0</v>
          </cell>
          <cell r="U7">
            <v>0</v>
          </cell>
          <cell r="V7">
            <v>0</v>
          </cell>
          <cell r="W7">
            <v>0</v>
          </cell>
          <cell r="X7">
            <v>0</v>
          </cell>
          <cell r="Y7">
            <v>0</v>
          </cell>
          <cell r="Z7">
            <v>0</v>
          </cell>
          <cell r="AA7">
            <v>0</v>
          </cell>
          <cell r="AB7">
            <v>0</v>
          </cell>
        </row>
        <row r="8">
          <cell r="E8">
            <v>249.254544507186</v>
          </cell>
          <cell r="F8">
            <v>7.39306</v>
          </cell>
          <cell r="G8">
            <v>7.8</v>
          </cell>
          <cell r="H8">
            <v>36.64306</v>
          </cell>
          <cell r="I8">
            <v>196.280909090909</v>
          </cell>
          <cell r="J8">
            <v>300.174781965897</v>
          </cell>
          <cell r="K8">
            <v>0</v>
          </cell>
          <cell r="L8">
            <v>0</v>
          </cell>
          <cell r="M8">
            <v>0</v>
          </cell>
          <cell r="N8">
            <v>0</v>
          </cell>
          <cell r="O8">
            <v>0</v>
          </cell>
          <cell r="P8">
            <v>0</v>
          </cell>
          <cell r="Q8">
            <v>37.2232584043956</v>
          </cell>
          <cell r="R8">
            <v>87.4730893099308</v>
          </cell>
          <cell r="S8">
            <v>7.8</v>
          </cell>
          <cell r="T8">
            <v>0</v>
          </cell>
          <cell r="U8">
            <v>0</v>
          </cell>
          <cell r="V8">
            <v>0</v>
          </cell>
          <cell r="W8">
            <v>0</v>
          </cell>
          <cell r="X8">
            <v>0</v>
          </cell>
          <cell r="Y8">
            <v>0</v>
          </cell>
          <cell r="Z8">
            <v>0</v>
          </cell>
          <cell r="AA8">
            <v>0</v>
          </cell>
          <cell r="AB8">
            <v>0</v>
          </cell>
        </row>
      </sheetData>
      <sheetData sheetId="2">
        <row r="1">
          <cell r="B1" t="str">
            <v>2026年产值及收款计划</v>
          </cell>
        </row>
        <row r="1">
          <cell r="U1">
            <v>42.6625</v>
          </cell>
          <cell r="V1">
            <v>4123.767457</v>
          </cell>
        </row>
        <row r="1">
          <cell r="AA1">
            <v>42.6625</v>
          </cell>
          <cell r="AB1">
            <v>0</v>
          </cell>
          <cell r="AC1">
            <v>0</v>
          </cell>
          <cell r="AD1">
            <v>25.3416</v>
          </cell>
          <cell r="AE1">
            <v>40</v>
          </cell>
          <cell r="AF1">
            <v>770.8726452</v>
          </cell>
          <cell r="AG1">
            <v>0</v>
          </cell>
          <cell r="AH1">
            <v>0</v>
          </cell>
          <cell r="AI1">
            <v>0</v>
          </cell>
          <cell r="AJ1">
            <v>0</v>
          </cell>
          <cell r="AK1">
            <v>0</v>
          </cell>
          <cell r="AL1">
            <v>0</v>
          </cell>
        </row>
        <row r="1">
          <cell r="AX1">
            <v>220.936691</v>
          </cell>
          <cell r="AY1">
            <v>8613.906958</v>
          </cell>
          <cell r="AZ1">
            <v>4526.139501</v>
          </cell>
          <cell r="BA1">
            <v>390.47527</v>
          </cell>
          <cell r="BB1">
            <v>30.64306</v>
          </cell>
          <cell r="BC1">
            <v>16.2</v>
          </cell>
          <cell r="BD1">
            <v>288.24306</v>
          </cell>
          <cell r="BE1">
            <v>298.94</v>
          </cell>
          <cell r="BF1">
            <v>544.35687545</v>
          </cell>
          <cell r="BG1">
            <v>0</v>
          </cell>
          <cell r="BH1">
            <v>0</v>
          </cell>
          <cell r="BI1">
            <v>0</v>
          </cell>
          <cell r="BJ1">
            <v>0</v>
          </cell>
          <cell r="BK1">
            <v>0</v>
          </cell>
          <cell r="BL1">
            <v>0</v>
          </cell>
        </row>
        <row r="1">
          <cell r="CA1">
            <v>42.6625</v>
          </cell>
          <cell r="CB1">
            <v>0</v>
          </cell>
          <cell r="CC1">
            <v>0</v>
          </cell>
          <cell r="CD1">
            <v>0</v>
          </cell>
          <cell r="CE1">
            <v>0</v>
          </cell>
          <cell r="CF1">
            <v>0</v>
          </cell>
          <cell r="CG1">
            <v>0</v>
          </cell>
          <cell r="CH1">
            <v>0</v>
          </cell>
          <cell r="CI1">
            <v>0</v>
          </cell>
          <cell r="CJ1">
            <v>0</v>
          </cell>
          <cell r="CK1">
            <v>0</v>
          </cell>
          <cell r="CL1">
            <v>0</v>
          </cell>
        </row>
        <row r="1">
          <cell r="DA1">
            <v>64.841281</v>
          </cell>
          <cell r="DB1">
            <v>139.89541</v>
          </cell>
          <cell r="DC1">
            <v>16.2</v>
          </cell>
          <cell r="DD1">
            <v>0</v>
          </cell>
          <cell r="DE1">
            <v>0</v>
          </cell>
          <cell r="DF1">
            <v>0</v>
          </cell>
          <cell r="DG1">
            <v>0</v>
          </cell>
          <cell r="DH1">
            <v>0</v>
          </cell>
          <cell r="DI1">
            <v>0</v>
          </cell>
          <cell r="DJ1">
            <v>0</v>
          </cell>
          <cell r="DK1">
            <v>0</v>
          </cell>
          <cell r="DL1">
            <v>0</v>
          </cell>
        </row>
        <row r="2">
          <cell r="U2">
            <v>42.6625</v>
          </cell>
          <cell r="V2">
            <v>4123.767457</v>
          </cell>
        </row>
        <row r="2">
          <cell r="AA2">
            <v>42.6625</v>
          </cell>
          <cell r="AB2">
            <v>0</v>
          </cell>
          <cell r="AC2">
            <v>0</v>
          </cell>
          <cell r="AD2">
            <v>25.3416</v>
          </cell>
          <cell r="AE2">
            <v>40</v>
          </cell>
          <cell r="AF2">
            <v>770.8726452</v>
          </cell>
          <cell r="AG2">
            <v>0</v>
          </cell>
          <cell r="AH2">
            <v>0</v>
          </cell>
          <cell r="AI2">
            <v>0</v>
          </cell>
          <cell r="AJ2">
            <v>0</v>
          </cell>
          <cell r="AK2">
            <v>0</v>
          </cell>
          <cell r="AL2">
            <v>0</v>
          </cell>
        </row>
        <row r="2">
          <cell r="AX2">
            <v>220.936691</v>
          </cell>
          <cell r="AY2">
            <v>8613.906958</v>
          </cell>
          <cell r="AZ2">
            <v>4526.139501</v>
          </cell>
          <cell r="BA2">
            <v>390.47527</v>
          </cell>
          <cell r="BB2">
            <v>30.64306</v>
          </cell>
          <cell r="BC2">
            <v>16.2</v>
          </cell>
          <cell r="BD2">
            <v>288.24306</v>
          </cell>
          <cell r="BE2">
            <v>298.94</v>
          </cell>
          <cell r="BF2">
            <v>544.35687545</v>
          </cell>
          <cell r="BG2">
            <v>0</v>
          </cell>
          <cell r="BH2">
            <v>0</v>
          </cell>
          <cell r="BI2">
            <v>0</v>
          </cell>
          <cell r="BJ2">
            <v>0</v>
          </cell>
          <cell r="BK2">
            <v>0</v>
          </cell>
          <cell r="BL2">
            <v>0</v>
          </cell>
        </row>
        <row r="2">
          <cell r="CA2">
            <v>42.6625</v>
          </cell>
          <cell r="CB2">
            <v>0</v>
          </cell>
          <cell r="CC2">
            <v>0</v>
          </cell>
          <cell r="CD2">
            <v>0</v>
          </cell>
          <cell r="CE2">
            <v>0</v>
          </cell>
          <cell r="CF2">
            <v>0</v>
          </cell>
          <cell r="CG2">
            <v>0</v>
          </cell>
          <cell r="CH2">
            <v>0</v>
          </cell>
          <cell r="CI2">
            <v>0</v>
          </cell>
          <cell r="CJ2">
            <v>0</v>
          </cell>
          <cell r="CK2">
            <v>0</v>
          </cell>
          <cell r="CL2">
            <v>0</v>
          </cell>
        </row>
        <row r="2">
          <cell r="DA2">
            <v>64.841281</v>
          </cell>
          <cell r="DB2">
            <v>139.89541</v>
          </cell>
          <cell r="DC2">
            <v>16.2</v>
          </cell>
          <cell r="DD2">
            <v>0</v>
          </cell>
          <cell r="DE2">
            <v>0</v>
          </cell>
          <cell r="DF2">
            <v>0</v>
          </cell>
          <cell r="DG2">
            <v>0</v>
          </cell>
          <cell r="DH2">
            <v>0</v>
          </cell>
          <cell r="DI2">
            <v>0</v>
          </cell>
          <cell r="DJ2">
            <v>0</v>
          </cell>
          <cell r="DK2">
            <v>0</v>
          </cell>
          <cell r="DL2">
            <v>0</v>
          </cell>
        </row>
        <row r="3">
          <cell r="M3" t="str">
            <v>非主导不需填写</v>
          </cell>
        </row>
        <row r="3">
          <cell r="P3" t="str">
            <v>已完结合同只填收款计划</v>
          </cell>
        </row>
        <row r="4">
          <cell r="A4" t="str">
            <v>序号</v>
          </cell>
          <cell r="B4" t="str">
            <v>部门</v>
          </cell>
          <cell r="C4" t="str">
            <v>合同编号</v>
          </cell>
          <cell r="D4" t="str">
            <v>合同名称</v>
          </cell>
          <cell r="E4" t="str">
            <v>合同金额</v>
          </cell>
          <cell r="F4" t="str">
            <v>部门合同额/总产值</v>
          </cell>
          <cell r="G4" t="str">
            <v>部门-有效产值</v>
          </cell>
          <cell r="H4" t="str">
            <v>部门-自营产值</v>
          </cell>
          <cell r="I4" t="str">
            <v>部门-自营率</v>
          </cell>
          <cell r="J4" t="str">
            <v>综合税率</v>
          </cell>
          <cell r="K4" t="str">
            <v>备用列</v>
          </cell>
          <cell r="L4" t="str">
            <v>备用列</v>
          </cell>
          <cell r="M4" t="str">
            <v>是否生产主导</v>
          </cell>
          <cell r="N4" t="str">
            <v>团队</v>
          </cell>
          <cell r="O4" t="str">
            <v>项目经理</v>
          </cell>
          <cell r="P4" t="str">
            <v>合同类型</v>
          </cell>
          <cell r="Q4" t="str">
            <v>备用列</v>
          </cell>
          <cell r="R4" t="str">
            <v>备用列</v>
          </cell>
          <cell r="S4" t="str">
            <v>备用列</v>
          </cell>
          <cell r="T4" t="str">
            <v>历年已确认产值（未拆分）</v>
          </cell>
          <cell r="U4" t="str">
            <v>2026已确认产值（未拆分）</v>
          </cell>
          <cell r="V4" t="str">
            <v>剩余产值</v>
          </cell>
          <cell r="W4" t="str">
            <v>备用列</v>
          </cell>
          <cell r="X4" t="str">
            <v>备用列</v>
          </cell>
          <cell r="Y4" t="str">
            <v>备用列</v>
          </cell>
          <cell r="Z4" t="str">
            <v>备用列</v>
          </cell>
          <cell r="AA4" t="str">
            <v>2026-01产值计划</v>
          </cell>
          <cell r="AB4" t="str">
            <v>2026-02产值计划</v>
          </cell>
          <cell r="AC4" t="str">
            <v>2026-03产值计划</v>
          </cell>
          <cell r="AD4" t="str">
            <v>2026-04产值计划</v>
          </cell>
          <cell r="AE4" t="str">
            <v>2026-05产值计划</v>
          </cell>
          <cell r="AF4" t="str">
            <v>2026-06产值计划</v>
          </cell>
          <cell r="AG4" t="str">
            <v>2026-07产值计划</v>
          </cell>
          <cell r="AH4" t="str">
            <v>2026-08产值计划</v>
          </cell>
          <cell r="AI4" t="str">
            <v>2026-09产值计划</v>
          </cell>
          <cell r="AJ4" t="str">
            <v>2026-10产值计划</v>
          </cell>
          <cell r="AK4" t="str">
            <v>2026-11产值计划</v>
          </cell>
          <cell r="AL4" t="str">
            <v>2026-12产值计划</v>
          </cell>
        </row>
        <row r="4">
          <cell r="AS4" t="str">
            <v>备用列</v>
          </cell>
          <cell r="AT4" t="str">
            <v>备用列</v>
          </cell>
          <cell r="AU4" t="str">
            <v>备用列</v>
          </cell>
          <cell r="AV4" t="str">
            <v>备用列</v>
          </cell>
          <cell r="AW4" t="str">
            <v>历年已收款（未拆分）</v>
          </cell>
          <cell r="AX4" t="str">
            <v>2026已收款（未拆分）</v>
          </cell>
          <cell r="AY4" t="str">
            <v>剩余收款（按合同额）</v>
          </cell>
          <cell r="AZ4" t="str">
            <v>剩余收款（按已确认产值）</v>
          </cell>
          <cell r="BA4" t="str">
            <v>2026-01收款计划</v>
          </cell>
          <cell r="BB4" t="str">
            <v>2026-02收款计划</v>
          </cell>
          <cell r="BC4" t="str">
            <v>2026-03收款计划</v>
          </cell>
          <cell r="BD4" t="str">
            <v>2026-04收款计划</v>
          </cell>
          <cell r="BE4" t="str">
            <v>2026-05收款计划</v>
          </cell>
          <cell r="BF4" t="str">
            <v>2026-06收款计划</v>
          </cell>
          <cell r="BG4" t="str">
            <v>2026-07收款计划</v>
          </cell>
          <cell r="BH4" t="str">
            <v>2026-08收款计划</v>
          </cell>
          <cell r="BI4" t="str">
            <v>2026-09收款计划</v>
          </cell>
          <cell r="BJ4" t="str">
            <v>2026-10收款计划</v>
          </cell>
          <cell r="BK4" t="str">
            <v>2026-11收款计划</v>
          </cell>
          <cell r="BL4" t="str">
            <v>2026-12收款计划</v>
          </cell>
        </row>
        <row r="4">
          <cell r="BQ4" t="str">
            <v>合同甲方</v>
          </cell>
          <cell r="BR4" t="str">
            <v>情况说明</v>
          </cell>
        </row>
        <row r="4">
          <cell r="CA4" t="str">
            <v>2026-01实际产值</v>
          </cell>
          <cell r="CB4" t="str">
            <v>2026-02实际产值</v>
          </cell>
          <cell r="CC4" t="str">
            <v>2026-03实际产值</v>
          </cell>
          <cell r="CD4" t="str">
            <v>2026-04实际产值</v>
          </cell>
          <cell r="CE4" t="str">
            <v>2026-05实际产值</v>
          </cell>
          <cell r="CF4" t="str">
            <v>2026-06实际产值</v>
          </cell>
          <cell r="CG4" t="str">
            <v>2026-07实际产值</v>
          </cell>
          <cell r="CH4" t="str">
            <v>2026-08实际产值</v>
          </cell>
          <cell r="CI4" t="str">
            <v>2026-09实际产值</v>
          </cell>
          <cell r="CJ4" t="str">
            <v>2026-10实际产值</v>
          </cell>
          <cell r="CK4" t="str">
            <v>2026-11实际产值</v>
          </cell>
          <cell r="CL4" t="str">
            <v>2026-12实际产值</v>
          </cell>
        </row>
        <row r="4">
          <cell r="DA4" t="str">
            <v>2026-01实际收款</v>
          </cell>
          <cell r="DB4" t="str">
            <v>2026-02实际收款</v>
          </cell>
          <cell r="DC4" t="str">
            <v>2026-03实际收款</v>
          </cell>
          <cell r="DD4" t="str">
            <v>2026-04实际收款</v>
          </cell>
          <cell r="DE4" t="str">
            <v>2026-05实际收款</v>
          </cell>
          <cell r="DF4" t="str">
            <v>2026-06实际收款</v>
          </cell>
          <cell r="DG4" t="str">
            <v>2026-07实际收款</v>
          </cell>
          <cell r="DH4" t="str">
            <v>2026-08实际收款</v>
          </cell>
          <cell r="DI4" t="str">
            <v>2026-09实际收款</v>
          </cell>
          <cell r="DJ4" t="str">
            <v>2026-10实际收款</v>
          </cell>
          <cell r="DK4" t="str">
            <v>2026-11实际收款</v>
          </cell>
          <cell r="DL4" t="str">
            <v>2026-12实际收款</v>
          </cell>
        </row>
        <row r="5">
          <cell r="A5">
            <v>1</v>
          </cell>
          <cell r="B5" t="str">
            <v>广东分公司</v>
          </cell>
          <cell r="C5" t="str">
            <v>SJHT2019121800148</v>
          </cell>
          <cell r="D5" t="str">
            <v>深圳市建设行业综合管理平台项目软件开发服务合同</v>
          </cell>
          <cell r="E5">
            <v>347</v>
          </cell>
          <cell r="F5">
            <v>347</v>
          </cell>
        </row>
        <row r="5">
          <cell r="H5">
            <v>259.6</v>
          </cell>
          <cell r="I5">
            <v>0.748126801152738</v>
          </cell>
          <cell r="J5">
            <v>0.06</v>
          </cell>
        </row>
        <row r="5">
          <cell r="M5" t="str">
            <v>主导</v>
          </cell>
          <cell r="N5">
            <v>0</v>
          </cell>
          <cell r="O5" t="str">
            <v>杜江</v>
          </cell>
          <cell r="P5" t="str">
            <v>过往已完结</v>
          </cell>
        </row>
        <row r="5">
          <cell r="T5">
            <v>347</v>
          </cell>
          <cell r="U5">
            <v>0</v>
          </cell>
          <cell r="V5">
            <v>0</v>
          </cell>
        </row>
        <row r="5">
          <cell r="AA5">
            <v>0</v>
          </cell>
          <cell r="AB5">
            <v>0</v>
          </cell>
          <cell r="AC5">
            <v>0</v>
          </cell>
          <cell r="AD5">
            <v>0</v>
          </cell>
          <cell r="AE5">
            <v>0</v>
          </cell>
          <cell r="AF5">
            <v>0</v>
          </cell>
          <cell r="AG5">
            <v>0</v>
          </cell>
          <cell r="AH5">
            <v>0</v>
          </cell>
          <cell r="AI5">
            <v>0</v>
          </cell>
          <cell r="AJ5">
            <v>0</v>
          </cell>
          <cell r="AK5">
            <v>0</v>
          </cell>
          <cell r="AL5">
            <v>0</v>
          </cell>
        </row>
        <row r="5">
          <cell r="AW5">
            <v>104.1</v>
          </cell>
          <cell r="AX5">
            <v>0</v>
          </cell>
          <cell r="AY5">
            <v>242.9</v>
          </cell>
          <cell r="AZ5">
            <v>242.9</v>
          </cell>
        </row>
        <row r="5">
          <cell r="BQ5" t="str">
            <v>深圳市城市公共安全技术研究院有限公司</v>
          </cell>
        </row>
        <row r="5">
          <cell r="CA5">
            <v>0</v>
          </cell>
          <cell r="CB5">
            <v>0</v>
          </cell>
          <cell r="CC5">
            <v>0</v>
          </cell>
          <cell r="CD5">
            <v>0</v>
          </cell>
          <cell r="CE5">
            <v>0</v>
          </cell>
          <cell r="CF5">
            <v>0</v>
          </cell>
          <cell r="CG5">
            <v>0</v>
          </cell>
          <cell r="CH5">
            <v>0</v>
          </cell>
          <cell r="CI5">
            <v>0</v>
          </cell>
          <cell r="CJ5">
            <v>0</v>
          </cell>
          <cell r="CK5">
            <v>0</v>
          </cell>
          <cell r="CL5">
            <v>0</v>
          </cell>
        </row>
        <row r="5">
          <cell r="DA5">
            <v>0</v>
          </cell>
          <cell r="DB5">
            <v>0</v>
          </cell>
          <cell r="DC5">
            <v>0</v>
          </cell>
          <cell r="DD5">
            <v>0</v>
          </cell>
          <cell r="DE5">
            <v>0</v>
          </cell>
          <cell r="DF5">
            <v>0</v>
          </cell>
          <cell r="DG5">
            <v>0</v>
          </cell>
          <cell r="DH5">
            <v>0</v>
          </cell>
          <cell r="DI5">
            <v>0</v>
          </cell>
          <cell r="DJ5">
            <v>0</v>
          </cell>
          <cell r="DK5">
            <v>0</v>
          </cell>
          <cell r="DL5">
            <v>0</v>
          </cell>
        </row>
        <row r="6">
          <cell r="A6">
            <v>2</v>
          </cell>
          <cell r="B6" t="str">
            <v>广东分公司</v>
          </cell>
          <cell r="C6" t="str">
            <v>SJHT2019062400051</v>
          </cell>
          <cell r="D6" t="str">
            <v>南通市地铁一号线02标段中南土木龙门吊智慧监测服务合同</v>
          </cell>
          <cell r="E6">
            <v>5.5</v>
          </cell>
          <cell r="F6">
            <v>5.5</v>
          </cell>
        </row>
        <row r="6">
          <cell r="H6">
            <v>0.55</v>
          </cell>
          <cell r="I6">
            <v>0.1</v>
          </cell>
          <cell r="J6">
            <v>0.13</v>
          </cell>
        </row>
        <row r="6">
          <cell r="M6" t="str">
            <v>主导</v>
          </cell>
          <cell r="N6">
            <v>0</v>
          </cell>
          <cell r="O6" t="str">
            <v>明艳丽</v>
          </cell>
          <cell r="P6" t="str">
            <v>过往已完结</v>
          </cell>
        </row>
        <row r="6">
          <cell r="T6">
            <v>5.5</v>
          </cell>
          <cell r="U6">
            <v>0</v>
          </cell>
          <cell r="V6">
            <v>0</v>
          </cell>
        </row>
        <row r="6">
          <cell r="AA6">
            <v>0</v>
          </cell>
          <cell r="AB6">
            <v>0</v>
          </cell>
          <cell r="AC6">
            <v>0</v>
          </cell>
          <cell r="AD6">
            <v>0</v>
          </cell>
          <cell r="AE6">
            <v>0</v>
          </cell>
          <cell r="AF6">
            <v>0</v>
          </cell>
          <cell r="AG6">
            <v>0</v>
          </cell>
          <cell r="AH6">
            <v>0</v>
          </cell>
          <cell r="AI6">
            <v>0</v>
          </cell>
          <cell r="AJ6">
            <v>0</v>
          </cell>
          <cell r="AK6">
            <v>0</v>
          </cell>
          <cell r="AL6">
            <v>0</v>
          </cell>
        </row>
        <row r="6">
          <cell r="AW6">
            <v>0</v>
          </cell>
          <cell r="AX6">
            <v>0</v>
          </cell>
          <cell r="AY6">
            <v>5.5</v>
          </cell>
          <cell r="AZ6">
            <v>5.5</v>
          </cell>
        </row>
        <row r="6">
          <cell r="BQ6" t="str">
            <v>南通思迈通信息科技有限公司</v>
          </cell>
        </row>
        <row r="6">
          <cell r="CA6">
            <v>0</v>
          </cell>
          <cell r="CB6">
            <v>0</v>
          </cell>
          <cell r="CC6">
            <v>0</v>
          </cell>
          <cell r="CD6">
            <v>0</v>
          </cell>
          <cell r="CE6">
            <v>0</v>
          </cell>
          <cell r="CF6">
            <v>0</v>
          </cell>
          <cell r="CG6">
            <v>0</v>
          </cell>
          <cell r="CH6">
            <v>0</v>
          </cell>
          <cell r="CI6">
            <v>0</v>
          </cell>
          <cell r="CJ6">
            <v>0</v>
          </cell>
          <cell r="CK6">
            <v>0</v>
          </cell>
          <cell r="CL6">
            <v>0</v>
          </cell>
        </row>
        <row r="6">
          <cell r="DA6">
            <v>0</v>
          </cell>
          <cell r="DB6">
            <v>0</v>
          </cell>
          <cell r="DC6">
            <v>0</v>
          </cell>
          <cell r="DD6">
            <v>0</v>
          </cell>
          <cell r="DE6">
            <v>0</v>
          </cell>
          <cell r="DF6">
            <v>0</v>
          </cell>
          <cell r="DG6">
            <v>0</v>
          </cell>
          <cell r="DH6">
            <v>0</v>
          </cell>
          <cell r="DI6">
            <v>0</v>
          </cell>
          <cell r="DJ6">
            <v>0</v>
          </cell>
          <cell r="DK6">
            <v>0</v>
          </cell>
          <cell r="DL6">
            <v>0</v>
          </cell>
        </row>
        <row r="7">
          <cell r="A7">
            <v>3</v>
          </cell>
          <cell r="B7" t="str">
            <v>广东分公司</v>
          </cell>
          <cell r="C7" t="str">
            <v>SJHT2018122400009</v>
          </cell>
          <cell r="D7" t="str">
            <v>深业鹤塘岭试点项目智慧工地监控设备安装合同</v>
          </cell>
          <cell r="E7">
            <v>9.33</v>
          </cell>
          <cell r="F7">
            <v>9.33</v>
          </cell>
        </row>
        <row r="7">
          <cell r="H7">
            <v>0.33</v>
          </cell>
          <cell r="I7">
            <v>0.0353697749196142</v>
          </cell>
          <cell r="J7">
            <v>0</v>
          </cell>
        </row>
        <row r="7">
          <cell r="M7" t="str">
            <v>主导</v>
          </cell>
          <cell r="N7">
            <v>0</v>
          </cell>
          <cell r="O7" t="str">
            <v>明艳丽</v>
          </cell>
          <cell r="P7" t="str">
            <v>过往已完结</v>
          </cell>
        </row>
        <row r="7">
          <cell r="T7">
            <v>7.574501</v>
          </cell>
          <cell r="U7">
            <v>0</v>
          </cell>
          <cell r="V7">
            <v>1.755499</v>
          </cell>
        </row>
        <row r="7">
          <cell r="AA7">
            <v>0</v>
          </cell>
          <cell r="AB7">
            <v>0</v>
          </cell>
          <cell r="AC7">
            <v>0</v>
          </cell>
          <cell r="AD7">
            <v>0</v>
          </cell>
          <cell r="AE7">
            <v>0</v>
          </cell>
          <cell r="AF7">
            <v>0</v>
          </cell>
          <cell r="AG7">
            <v>0</v>
          </cell>
          <cell r="AH7">
            <v>0</v>
          </cell>
          <cell r="AI7">
            <v>0</v>
          </cell>
          <cell r="AJ7">
            <v>0</v>
          </cell>
          <cell r="AK7">
            <v>0</v>
          </cell>
          <cell r="AL7">
            <v>0</v>
          </cell>
        </row>
        <row r="7">
          <cell r="AW7">
            <v>7.5745</v>
          </cell>
          <cell r="AX7">
            <v>0</v>
          </cell>
          <cell r="AY7">
            <v>1.7555</v>
          </cell>
          <cell r="AZ7">
            <v>1.00000000013978e-6</v>
          </cell>
        </row>
        <row r="7">
          <cell r="BQ7" t="str">
            <v>深圳市城市公共安全技术研究院有限公司</v>
          </cell>
        </row>
        <row r="7">
          <cell r="CA7">
            <v>0</v>
          </cell>
          <cell r="CB7">
            <v>0</v>
          </cell>
          <cell r="CC7">
            <v>0</v>
          </cell>
          <cell r="CD7">
            <v>0</v>
          </cell>
          <cell r="CE7">
            <v>0</v>
          </cell>
          <cell r="CF7">
            <v>0</v>
          </cell>
          <cell r="CG7">
            <v>0</v>
          </cell>
          <cell r="CH7">
            <v>0</v>
          </cell>
          <cell r="CI7">
            <v>0</v>
          </cell>
          <cell r="CJ7">
            <v>0</v>
          </cell>
          <cell r="CK7">
            <v>0</v>
          </cell>
          <cell r="CL7">
            <v>0</v>
          </cell>
        </row>
        <row r="7">
          <cell r="DA7">
            <v>0</v>
          </cell>
          <cell r="DB7">
            <v>0</v>
          </cell>
          <cell r="DC7">
            <v>0</v>
          </cell>
          <cell r="DD7">
            <v>0</v>
          </cell>
          <cell r="DE7">
            <v>0</v>
          </cell>
          <cell r="DF7">
            <v>0</v>
          </cell>
          <cell r="DG7">
            <v>0</v>
          </cell>
          <cell r="DH7">
            <v>0</v>
          </cell>
          <cell r="DI7">
            <v>0</v>
          </cell>
          <cell r="DJ7">
            <v>0</v>
          </cell>
          <cell r="DK7">
            <v>0</v>
          </cell>
          <cell r="DL7">
            <v>0</v>
          </cell>
        </row>
        <row r="8">
          <cell r="A8">
            <v>4</v>
          </cell>
          <cell r="B8" t="str">
            <v>广东分公司</v>
          </cell>
          <cell r="C8" t="str">
            <v>SJHT2018122400011</v>
          </cell>
          <cell r="D8" t="str">
            <v>飞影思用电检测合同</v>
          </cell>
          <cell r="E8">
            <v>0.6</v>
          </cell>
          <cell r="F8">
            <v>0.6</v>
          </cell>
        </row>
        <row r="8">
          <cell r="H8">
            <v>0.6</v>
          </cell>
          <cell r="I8">
            <v>1</v>
          </cell>
          <cell r="J8">
            <v>0.16</v>
          </cell>
        </row>
        <row r="8">
          <cell r="M8" t="str">
            <v>主导</v>
          </cell>
          <cell r="N8">
            <v>0</v>
          </cell>
          <cell r="O8" t="str">
            <v>明艳丽</v>
          </cell>
          <cell r="P8" t="str">
            <v>过往已完结</v>
          </cell>
        </row>
        <row r="8">
          <cell r="T8">
            <v>0</v>
          </cell>
          <cell r="U8">
            <v>0</v>
          </cell>
          <cell r="V8">
            <v>0.6</v>
          </cell>
        </row>
        <row r="8">
          <cell r="AA8">
            <v>0</v>
          </cell>
          <cell r="AB8">
            <v>0</v>
          </cell>
          <cell r="AC8">
            <v>0</v>
          </cell>
          <cell r="AD8">
            <v>0</v>
          </cell>
          <cell r="AE8">
            <v>0</v>
          </cell>
          <cell r="AF8">
            <v>0</v>
          </cell>
          <cell r="AG8">
            <v>0</v>
          </cell>
          <cell r="AH8">
            <v>0</v>
          </cell>
          <cell r="AI8">
            <v>0</v>
          </cell>
          <cell r="AJ8">
            <v>0</v>
          </cell>
          <cell r="AK8">
            <v>0</v>
          </cell>
          <cell r="AL8">
            <v>0</v>
          </cell>
        </row>
        <row r="8">
          <cell r="AW8">
            <v>0</v>
          </cell>
          <cell r="AX8">
            <v>0</v>
          </cell>
          <cell r="AY8">
            <v>0.6</v>
          </cell>
          <cell r="AZ8">
            <v>0</v>
          </cell>
        </row>
        <row r="8">
          <cell r="BQ8" t="str">
            <v>深圳市西部城建工程有限公司</v>
          </cell>
        </row>
        <row r="8">
          <cell r="CA8">
            <v>0</v>
          </cell>
          <cell r="CB8">
            <v>0</v>
          </cell>
          <cell r="CC8">
            <v>0</v>
          </cell>
          <cell r="CD8">
            <v>0</v>
          </cell>
          <cell r="CE8">
            <v>0</v>
          </cell>
          <cell r="CF8">
            <v>0</v>
          </cell>
          <cell r="CG8">
            <v>0</v>
          </cell>
          <cell r="CH8">
            <v>0</v>
          </cell>
          <cell r="CI8">
            <v>0</v>
          </cell>
          <cell r="CJ8">
            <v>0</v>
          </cell>
          <cell r="CK8">
            <v>0</v>
          </cell>
          <cell r="CL8">
            <v>0</v>
          </cell>
        </row>
        <row r="8">
          <cell r="DA8">
            <v>0</v>
          </cell>
          <cell r="DB8">
            <v>0</v>
          </cell>
          <cell r="DC8">
            <v>0</v>
          </cell>
          <cell r="DD8">
            <v>0</v>
          </cell>
          <cell r="DE8">
            <v>0</v>
          </cell>
          <cell r="DF8">
            <v>0</v>
          </cell>
          <cell r="DG8">
            <v>0</v>
          </cell>
          <cell r="DH8">
            <v>0</v>
          </cell>
          <cell r="DI8">
            <v>0</v>
          </cell>
          <cell r="DJ8">
            <v>0</v>
          </cell>
          <cell r="DK8">
            <v>0</v>
          </cell>
          <cell r="DL8">
            <v>0</v>
          </cell>
        </row>
        <row r="9">
          <cell r="A9">
            <v>5</v>
          </cell>
          <cell r="B9" t="str">
            <v>广东分公司</v>
          </cell>
          <cell r="C9" t="str">
            <v>ZHT2020102100064</v>
          </cell>
          <cell r="D9" t="str">
            <v>深投控智慧建造监管平台开发技术服务合同</v>
          </cell>
          <cell r="E9">
            <v>19.5</v>
          </cell>
          <cell r="F9">
            <v>19.5</v>
          </cell>
        </row>
        <row r="9">
          <cell r="H9">
            <v>19.5</v>
          </cell>
          <cell r="I9">
            <v>1</v>
          </cell>
          <cell r="J9">
            <v>0.06</v>
          </cell>
        </row>
        <row r="9">
          <cell r="M9" t="str">
            <v>主导</v>
          </cell>
          <cell r="N9">
            <v>0</v>
          </cell>
          <cell r="O9" t="str">
            <v>杜江</v>
          </cell>
          <cell r="P9" t="str">
            <v>过往已完结</v>
          </cell>
        </row>
        <row r="9">
          <cell r="T9">
            <v>19.499999</v>
          </cell>
          <cell r="U9">
            <v>0</v>
          </cell>
          <cell r="V9">
            <v>1.00000000102796e-6</v>
          </cell>
        </row>
        <row r="9">
          <cell r="AA9">
            <v>0</v>
          </cell>
          <cell r="AB9">
            <v>0</v>
          </cell>
          <cell r="AC9">
            <v>0</v>
          </cell>
          <cell r="AD9">
            <v>0</v>
          </cell>
          <cell r="AE9">
            <v>0</v>
          </cell>
          <cell r="AF9">
            <v>0</v>
          </cell>
          <cell r="AG9">
            <v>0</v>
          </cell>
          <cell r="AH9">
            <v>0</v>
          </cell>
          <cell r="AI9">
            <v>0</v>
          </cell>
          <cell r="AJ9">
            <v>0</v>
          </cell>
          <cell r="AK9">
            <v>0</v>
          </cell>
          <cell r="AL9">
            <v>0</v>
          </cell>
        </row>
        <row r="9">
          <cell r="AW9">
            <v>5.85</v>
          </cell>
          <cell r="AX9">
            <v>0</v>
          </cell>
          <cell r="AY9">
            <v>13.65</v>
          </cell>
          <cell r="AZ9">
            <v>13.649999</v>
          </cell>
        </row>
        <row r="9">
          <cell r="BQ9" t="str">
            <v>深圳市城市公共安全技术研究院有限公司</v>
          </cell>
        </row>
        <row r="9">
          <cell r="CA9">
            <v>0</v>
          </cell>
          <cell r="CB9">
            <v>0</v>
          </cell>
          <cell r="CC9">
            <v>0</v>
          </cell>
          <cell r="CD9">
            <v>0</v>
          </cell>
          <cell r="CE9">
            <v>0</v>
          </cell>
          <cell r="CF9">
            <v>0</v>
          </cell>
          <cell r="CG9">
            <v>0</v>
          </cell>
          <cell r="CH9">
            <v>0</v>
          </cell>
          <cell r="CI9">
            <v>0</v>
          </cell>
          <cell r="CJ9">
            <v>0</v>
          </cell>
          <cell r="CK9">
            <v>0</v>
          </cell>
          <cell r="CL9">
            <v>0</v>
          </cell>
        </row>
        <row r="9">
          <cell r="DA9">
            <v>0</v>
          </cell>
          <cell r="DB9">
            <v>0</v>
          </cell>
          <cell r="DC9">
            <v>0</v>
          </cell>
          <cell r="DD9">
            <v>0</v>
          </cell>
          <cell r="DE9">
            <v>0</v>
          </cell>
          <cell r="DF9">
            <v>0</v>
          </cell>
          <cell r="DG9">
            <v>0</v>
          </cell>
          <cell r="DH9">
            <v>0</v>
          </cell>
          <cell r="DI9">
            <v>0</v>
          </cell>
          <cell r="DJ9">
            <v>0</v>
          </cell>
          <cell r="DK9">
            <v>0</v>
          </cell>
          <cell r="DL9">
            <v>0</v>
          </cell>
        </row>
        <row r="10">
          <cell r="A10">
            <v>6</v>
          </cell>
          <cell r="B10" t="str">
            <v>广东分公司</v>
          </cell>
          <cell r="C10" t="str">
            <v>ZHT2020111600088</v>
          </cell>
          <cell r="D10" t="str">
            <v>深圳市光明区玉律学校(原玉律小学)扩建工程——代建管理技术咨询服务合同</v>
          </cell>
          <cell r="E10">
            <v>32</v>
          </cell>
          <cell r="F10">
            <v>32</v>
          </cell>
        </row>
        <row r="10">
          <cell r="H10">
            <v>32</v>
          </cell>
          <cell r="I10">
            <v>1</v>
          </cell>
          <cell r="J10">
            <v>0.06</v>
          </cell>
        </row>
        <row r="10">
          <cell r="M10" t="str">
            <v>主导</v>
          </cell>
          <cell r="N10">
            <v>0</v>
          </cell>
          <cell r="O10" t="str">
            <v>向枭</v>
          </cell>
          <cell r="P10" t="str">
            <v>过往已完结</v>
          </cell>
        </row>
        <row r="10">
          <cell r="T10">
            <v>32</v>
          </cell>
          <cell r="U10">
            <v>0</v>
          </cell>
          <cell r="V10">
            <v>0</v>
          </cell>
        </row>
        <row r="10">
          <cell r="AA10">
            <v>0</v>
          </cell>
          <cell r="AB10">
            <v>0</v>
          </cell>
          <cell r="AC10">
            <v>0</v>
          </cell>
          <cell r="AD10">
            <v>0</v>
          </cell>
          <cell r="AE10">
            <v>0</v>
          </cell>
          <cell r="AF10">
            <v>0</v>
          </cell>
          <cell r="AG10">
            <v>0</v>
          </cell>
          <cell r="AH10">
            <v>0</v>
          </cell>
          <cell r="AI10">
            <v>0</v>
          </cell>
          <cell r="AJ10">
            <v>0</v>
          </cell>
          <cell r="AK10">
            <v>0</v>
          </cell>
          <cell r="AL10">
            <v>0</v>
          </cell>
        </row>
        <row r="10">
          <cell r="AW10">
            <v>31.8</v>
          </cell>
          <cell r="AX10">
            <v>0</v>
          </cell>
          <cell r="AY10">
            <v>0.199999999999999</v>
          </cell>
          <cell r="AZ10">
            <v>0.199999999999999</v>
          </cell>
        </row>
        <row r="10">
          <cell r="BQ10" t="str">
            <v>上海市城市建设设计研究总院（集团）有限公司</v>
          </cell>
        </row>
        <row r="10">
          <cell r="CA10">
            <v>0</v>
          </cell>
          <cell r="CB10">
            <v>0</v>
          </cell>
          <cell r="CC10">
            <v>0</v>
          </cell>
          <cell r="CD10">
            <v>0</v>
          </cell>
          <cell r="CE10">
            <v>0</v>
          </cell>
          <cell r="CF10">
            <v>0</v>
          </cell>
          <cell r="CG10">
            <v>0</v>
          </cell>
          <cell r="CH10">
            <v>0</v>
          </cell>
          <cell r="CI10">
            <v>0</v>
          </cell>
          <cell r="CJ10">
            <v>0</v>
          </cell>
          <cell r="CK10">
            <v>0</v>
          </cell>
          <cell r="CL10">
            <v>0</v>
          </cell>
        </row>
        <row r="10">
          <cell r="DA10">
            <v>0</v>
          </cell>
          <cell r="DB10">
            <v>0</v>
          </cell>
          <cell r="DC10">
            <v>0</v>
          </cell>
          <cell r="DD10">
            <v>0</v>
          </cell>
          <cell r="DE10">
            <v>0</v>
          </cell>
          <cell r="DF10">
            <v>0</v>
          </cell>
          <cell r="DG10">
            <v>0</v>
          </cell>
          <cell r="DH10">
            <v>0</v>
          </cell>
          <cell r="DI10">
            <v>0</v>
          </cell>
          <cell r="DJ10">
            <v>0</v>
          </cell>
          <cell r="DK10">
            <v>0</v>
          </cell>
          <cell r="DL10">
            <v>0</v>
          </cell>
        </row>
        <row r="11">
          <cell r="A11">
            <v>7</v>
          </cell>
          <cell r="B11" t="str">
            <v>广东分公司</v>
          </cell>
          <cell r="C11" t="str">
            <v>SJHT2019121300122</v>
          </cell>
          <cell r="D11" t="str">
            <v>地下院平移-深圳市宝安区人民检察院综合业务大楼项目</v>
          </cell>
          <cell r="E11">
            <v>23.38</v>
          </cell>
          <cell r="F11">
            <v>23.38</v>
          </cell>
        </row>
        <row r="11">
          <cell r="H11">
            <v>23.38</v>
          </cell>
          <cell r="I11">
            <v>1</v>
          </cell>
          <cell r="J11">
            <v>0.06</v>
          </cell>
        </row>
        <row r="11">
          <cell r="M11" t="str">
            <v>主导</v>
          </cell>
          <cell r="N11">
            <v>0</v>
          </cell>
          <cell r="O11" t="str">
            <v>雷涵</v>
          </cell>
          <cell r="P11" t="str">
            <v>过往已完结</v>
          </cell>
        </row>
        <row r="11">
          <cell r="T11">
            <v>25.16</v>
          </cell>
          <cell r="U11">
            <v>0</v>
          </cell>
          <cell r="V11">
            <v>-1.78</v>
          </cell>
        </row>
        <row r="11">
          <cell r="AA11">
            <v>0</v>
          </cell>
          <cell r="AB11">
            <v>0</v>
          </cell>
          <cell r="AC11">
            <v>0</v>
          </cell>
          <cell r="AD11">
            <v>0</v>
          </cell>
          <cell r="AE11">
            <v>0</v>
          </cell>
          <cell r="AF11">
            <v>0</v>
          </cell>
          <cell r="AG11">
            <v>0</v>
          </cell>
          <cell r="AH11">
            <v>0</v>
          </cell>
          <cell r="AI11">
            <v>0</v>
          </cell>
          <cell r="AJ11">
            <v>0</v>
          </cell>
          <cell r="AK11">
            <v>0</v>
          </cell>
          <cell r="AL11">
            <v>0</v>
          </cell>
        </row>
        <row r="11">
          <cell r="AW11">
            <v>19.24</v>
          </cell>
          <cell r="AX11">
            <v>5.92</v>
          </cell>
          <cell r="AY11">
            <v>-1.78</v>
          </cell>
          <cell r="AZ11">
            <v>0</v>
          </cell>
        </row>
        <row r="11">
          <cell r="BQ11" t="str">
            <v>上海市地下空间设计研究总院有限公司</v>
          </cell>
        </row>
        <row r="11">
          <cell r="CA11">
            <v>0</v>
          </cell>
          <cell r="CB11">
            <v>0</v>
          </cell>
          <cell r="CC11">
            <v>0</v>
          </cell>
          <cell r="CD11">
            <v>0</v>
          </cell>
          <cell r="CE11">
            <v>0</v>
          </cell>
          <cell r="CF11">
            <v>0</v>
          </cell>
          <cell r="CG11">
            <v>0</v>
          </cell>
          <cell r="CH11">
            <v>0</v>
          </cell>
          <cell r="CI11">
            <v>0</v>
          </cell>
          <cell r="CJ11">
            <v>0</v>
          </cell>
          <cell r="CK11">
            <v>0</v>
          </cell>
          <cell r="CL11">
            <v>0</v>
          </cell>
        </row>
        <row r="11">
          <cell r="DA11">
            <v>5.92</v>
          </cell>
          <cell r="DB11">
            <v>0</v>
          </cell>
          <cell r="DC11">
            <v>0</v>
          </cell>
          <cell r="DD11">
            <v>0</v>
          </cell>
          <cell r="DE11">
            <v>0</v>
          </cell>
          <cell r="DF11">
            <v>0</v>
          </cell>
          <cell r="DG11">
            <v>0</v>
          </cell>
          <cell r="DH11">
            <v>0</v>
          </cell>
          <cell r="DI11">
            <v>0</v>
          </cell>
          <cell r="DJ11">
            <v>0</v>
          </cell>
          <cell r="DK11">
            <v>0</v>
          </cell>
          <cell r="DL11">
            <v>0</v>
          </cell>
        </row>
        <row r="12">
          <cell r="A12">
            <v>8</v>
          </cell>
          <cell r="B12" t="str">
            <v>广东分公司</v>
          </cell>
          <cell r="C12" t="str">
            <v>ZHT2021070900081</v>
          </cell>
          <cell r="D12" t="str">
            <v>深圳区域公司深圳光明15亩项目智慧工地及大门工程合同</v>
          </cell>
          <cell r="E12">
            <v>11.915638</v>
          </cell>
          <cell r="F12">
            <v>11.915638</v>
          </cell>
        </row>
        <row r="12">
          <cell r="H12">
            <v>0.608537999999999</v>
          </cell>
          <cell r="I12">
            <v>0.0510705343683653</v>
          </cell>
          <cell r="J12">
            <v>0.13</v>
          </cell>
        </row>
        <row r="12">
          <cell r="M12" t="str">
            <v>主导</v>
          </cell>
          <cell r="N12">
            <v>0</v>
          </cell>
          <cell r="O12" t="str">
            <v>明艳丽</v>
          </cell>
          <cell r="P12" t="str">
            <v>过往已完结</v>
          </cell>
        </row>
        <row r="12">
          <cell r="T12">
            <v>11.915638</v>
          </cell>
          <cell r="U12">
            <v>0</v>
          </cell>
          <cell r="V12">
            <v>0</v>
          </cell>
        </row>
        <row r="12">
          <cell r="AA12">
            <v>0</v>
          </cell>
          <cell r="AB12">
            <v>0</v>
          </cell>
          <cell r="AC12">
            <v>0</v>
          </cell>
          <cell r="AD12">
            <v>0</v>
          </cell>
          <cell r="AE12">
            <v>0</v>
          </cell>
          <cell r="AF12">
            <v>0</v>
          </cell>
          <cell r="AG12">
            <v>0</v>
          </cell>
          <cell r="AH12">
            <v>0</v>
          </cell>
          <cell r="AI12">
            <v>0</v>
          </cell>
          <cell r="AJ12">
            <v>0</v>
          </cell>
          <cell r="AK12">
            <v>0</v>
          </cell>
          <cell r="AL12">
            <v>0</v>
          </cell>
        </row>
        <row r="12">
          <cell r="AW12">
            <v>11.558169</v>
          </cell>
          <cell r="AX12">
            <v>0</v>
          </cell>
          <cell r="AY12">
            <v>0.357469</v>
          </cell>
          <cell r="AZ12">
            <v>0.357469000000002</v>
          </cell>
        </row>
        <row r="12">
          <cell r="BQ12" t="str">
            <v>深圳市龙光骏凯房地产有限公司</v>
          </cell>
        </row>
        <row r="12">
          <cell r="CA12">
            <v>0</v>
          </cell>
          <cell r="CB12">
            <v>0</v>
          </cell>
          <cell r="CC12">
            <v>0</v>
          </cell>
          <cell r="CD12">
            <v>0</v>
          </cell>
          <cell r="CE12">
            <v>0</v>
          </cell>
          <cell r="CF12">
            <v>0</v>
          </cell>
          <cell r="CG12">
            <v>0</v>
          </cell>
          <cell r="CH12">
            <v>0</v>
          </cell>
          <cell r="CI12">
            <v>0</v>
          </cell>
          <cell r="CJ12">
            <v>0</v>
          </cell>
          <cell r="CK12">
            <v>0</v>
          </cell>
          <cell r="CL12">
            <v>0</v>
          </cell>
        </row>
        <row r="12">
          <cell r="DA12">
            <v>0</v>
          </cell>
          <cell r="DB12">
            <v>0</v>
          </cell>
          <cell r="DC12">
            <v>0</v>
          </cell>
          <cell r="DD12">
            <v>0</v>
          </cell>
          <cell r="DE12">
            <v>0</v>
          </cell>
          <cell r="DF12">
            <v>0</v>
          </cell>
          <cell r="DG12">
            <v>0</v>
          </cell>
          <cell r="DH12">
            <v>0</v>
          </cell>
          <cell r="DI12">
            <v>0</v>
          </cell>
          <cell r="DJ12">
            <v>0</v>
          </cell>
          <cell r="DK12">
            <v>0</v>
          </cell>
          <cell r="DL12">
            <v>0</v>
          </cell>
        </row>
        <row r="13">
          <cell r="A13">
            <v>9</v>
          </cell>
          <cell r="B13" t="str">
            <v>广东分公司</v>
          </cell>
          <cell r="C13" t="str">
            <v>ZHT2021090100103</v>
          </cell>
          <cell r="D13" t="str">
            <v>深圳西丽32亩项目智慧工地工程合同</v>
          </cell>
          <cell r="E13">
            <v>19.20475</v>
          </cell>
          <cell r="F13">
            <v>19.20475</v>
          </cell>
        </row>
        <row r="13">
          <cell r="H13">
            <v>0.95805</v>
          </cell>
          <cell r="I13">
            <v>0.0498860958877361</v>
          </cell>
          <cell r="J13">
            <v>0.13</v>
          </cell>
        </row>
        <row r="13">
          <cell r="M13" t="str">
            <v>主导</v>
          </cell>
          <cell r="N13">
            <v>0</v>
          </cell>
          <cell r="O13" t="str">
            <v>明艳丽</v>
          </cell>
          <cell r="P13" t="str">
            <v>过往已完结</v>
          </cell>
        </row>
        <row r="13">
          <cell r="T13">
            <v>19.20475</v>
          </cell>
          <cell r="U13">
            <v>0</v>
          </cell>
          <cell r="V13">
            <v>0</v>
          </cell>
        </row>
        <row r="13">
          <cell r="AA13">
            <v>0</v>
          </cell>
          <cell r="AB13">
            <v>0</v>
          </cell>
          <cell r="AC13">
            <v>0</v>
          </cell>
          <cell r="AD13">
            <v>0</v>
          </cell>
          <cell r="AE13">
            <v>0</v>
          </cell>
          <cell r="AF13">
            <v>0</v>
          </cell>
          <cell r="AG13">
            <v>0</v>
          </cell>
          <cell r="AH13">
            <v>0</v>
          </cell>
          <cell r="AI13">
            <v>0</v>
          </cell>
          <cell r="AJ13">
            <v>0</v>
          </cell>
          <cell r="AK13">
            <v>0</v>
          </cell>
          <cell r="AL13">
            <v>0</v>
          </cell>
        </row>
        <row r="13">
          <cell r="AW13">
            <v>18.628607</v>
          </cell>
          <cell r="AX13">
            <v>0</v>
          </cell>
          <cell r="AY13">
            <v>0.576142999999998</v>
          </cell>
          <cell r="AZ13">
            <v>0.576142999999998</v>
          </cell>
        </row>
        <row r="13">
          <cell r="BQ13" t="str">
            <v>深圳市龙光骏博房地产有限公司</v>
          </cell>
        </row>
        <row r="13">
          <cell r="CA13">
            <v>0</v>
          </cell>
          <cell r="CB13">
            <v>0</v>
          </cell>
          <cell r="CC13">
            <v>0</v>
          </cell>
          <cell r="CD13">
            <v>0</v>
          </cell>
          <cell r="CE13">
            <v>0</v>
          </cell>
          <cell r="CF13">
            <v>0</v>
          </cell>
          <cell r="CG13">
            <v>0</v>
          </cell>
          <cell r="CH13">
            <v>0</v>
          </cell>
          <cell r="CI13">
            <v>0</v>
          </cell>
          <cell r="CJ13">
            <v>0</v>
          </cell>
          <cell r="CK13">
            <v>0</v>
          </cell>
          <cell r="CL13">
            <v>0</v>
          </cell>
        </row>
        <row r="13">
          <cell r="DA13">
            <v>0</v>
          </cell>
          <cell r="DB13">
            <v>0</v>
          </cell>
          <cell r="DC13">
            <v>0</v>
          </cell>
          <cell r="DD13">
            <v>0</v>
          </cell>
          <cell r="DE13">
            <v>0</v>
          </cell>
          <cell r="DF13">
            <v>0</v>
          </cell>
          <cell r="DG13">
            <v>0</v>
          </cell>
          <cell r="DH13">
            <v>0</v>
          </cell>
          <cell r="DI13">
            <v>0</v>
          </cell>
          <cell r="DJ13">
            <v>0</v>
          </cell>
          <cell r="DK13">
            <v>0</v>
          </cell>
          <cell r="DL13">
            <v>0</v>
          </cell>
        </row>
        <row r="14">
          <cell r="A14">
            <v>10</v>
          </cell>
          <cell r="B14" t="str">
            <v>广东分公司</v>
          </cell>
          <cell r="C14" t="str">
            <v>ZHT2021101400117</v>
          </cell>
          <cell r="D14" t="str">
            <v>文明东越江通道积水监测工程施工合同</v>
          </cell>
          <cell r="E14">
            <v>3</v>
          </cell>
          <cell r="F14">
            <v>3</v>
          </cell>
        </row>
        <row r="14">
          <cell r="H14">
            <v>3</v>
          </cell>
          <cell r="I14">
            <v>1</v>
          </cell>
          <cell r="J14">
            <v>0</v>
          </cell>
        </row>
        <row r="14">
          <cell r="M14" t="str">
            <v>主导</v>
          </cell>
          <cell r="N14">
            <v>0</v>
          </cell>
          <cell r="O14" t="str">
            <v>杜江</v>
          </cell>
          <cell r="P14" t="str">
            <v>过往已完结</v>
          </cell>
        </row>
        <row r="14">
          <cell r="T14">
            <v>3</v>
          </cell>
          <cell r="U14">
            <v>0</v>
          </cell>
          <cell r="V14">
            <v>0</v>
          </cell>
        </row>
        <row r="14">
          <cell r="AA14">
            <v>0</v>
          </cell>
          <cell r="AB14">
            <v>0</v>
          </cell>
          <cell r="AC14">
            <v>0</v>
          </cell>
          <cell r="AD14">
            <v>0</v>
          </cell>
          <cell r="AE14">
            <v>0</v>
          </cell>
          <cell r="AF14">
            <v>0</v>
          </cell>
          <cell r="AG14">
            <v>0</v>
          </cell>
          <cell r="AH14">
            <v>0</v>
          </cell>
          <cell r="AI14">
            <v>0</v>
          </cell>
          <cell r="AJ14">
            <v>0</v>
          </cell>
          <cell r="AK14">
            <v>0</v>
          </cell>
          <cell r="AL14">
            <v>0</v>
          </cell>
        </row>
        <row r="14">
          <cell r="AW14">
            <v>2.4</v>
          </cell>
          <cell r="AX14">
            <v>0</v>
          </cell>
          <cell r="AY14">
            <v>0.6</v>
          </cell>
          <cell r="AZ14">
            <v>0.6</v>
          </cell>
        </row>
        <row r="14">
          <cell r="BQ14" t="str">
            <v>海口市建工城市运营管理有限公司</v>
          </cell>
        </row>
        <row r="14">
          <cell r="CA14">
            <v>0</v>
          </cell>
          <cell r="CB14">
            <v>0</v>
          </cell>
          <cell r="CC14">
            <v>0</v>
          </cell>
          <cell r="CD14">
            <v>0</v>
          </cell>
          <cell r="CE14">
            <v>0</v>
          </cell>
          <cell r="CF14">
            <v>0</v>
          </cell>
          <cell r="CG14">
            <v>0</v>
          </cell>
          <cell r="CH14">
            <v>0</v>
          </cell>
          <cell r="CI14">
            <v>0</v>
          </cell>
          <cell r="CJ14">
            <v>0</v>
          </cell>
          <cell r="CK14">
            <v>0</v>
          </cell>
          <cell r="CL14">
            <v>0</v>
          </cell>
        </row>
        <row r="14">
          <cell r="DA14">
            <v>0</v>
          </cell>
          <cell r="DB14">
            <v>0</v>
          </cell>
          <cell r="DC14">
            <v>0</v>
          </cell>
          <cell r="DD14">
            <v>0</v>
          </cell>
          <cell r="DE14">
            <v>0</v>
          </cell>
          <cell r="DF14">
            <v>0</v>
          </cell>
          <cell r="DG14">
            <v>0</v>
          </cell>
          <cell r="DH14">
            <v>0</v>
          </cell>
          <cell r="DI14">
            <v>0</v>
          </cell>
          <cell r="DJ14">
            <v>0</v>
          </cell>
          <cell r="DK14">
            <v>0</v>
          </cell>
          <cell r="DL14">
            <v>0</v>
          </cell>
        </row>
        <row r="15">
          <cell r="A15">
            <v>11</v>
          </cell>
          <cell r="B15" t="str">
            <v>广东分公司</v>
          </cell>
          <cell r="C15" t="str">
            <v>ZHT2021101400116</v>
          </cell>
          <cell r="D15" t="str">
            <v>坪山沙湖项目智慧工地施工合同</v>
          </cell>
          <cell r="E15">
            <v>18.972247</v>
          </cell>
          <cell r="F15">
            <v>18.972247</v>
          </cell>
        </row>
        <row r="15">
          <cell r="H15">
            <v>0.948647000000001</v>
          </cell>
          <cell r="I15">
            <v>0.050001826351934</v>
          </cell>
          <cell r="J15">
            <v>0.13</v>
          </cell>
        </row>
        <row r="15">
          <cell r="M15" t="str">
            <v>主导</v>
          </cell>
          <cell r="N15">
            <v>0</v>
          </cell>
          <cell r="O15" t="str">
            <v>明艳丽</v>
          </cell>
          <cell r="P15" t="str">
            <v>过往已完结</v>
          </cell>
        </row>
        <row r="15">
          <cell r="T15">
            <v>18.972247</v>
          </cell>
          <cell r="U15">
            <v>0</v>
          </cell>
          <cell r="V15">
            <v>0</v>
          </cell>
        </row>
        <row r="15">
          <cell r="AA15">
            <v>0</v>
          </cell>
          <cell r="AB15">
            <v>0</v>
          </cell>
          <cell r="AC15">
            <v>0</v>
          </cell>
          <cell r="AD15">
            <v>0</v>
          </cell>
          <cell r="AE15">
            <v>0</v>
          </cell>
          <cell r="AF15">
            <v>0</v>
          </cell>
          <cell r="AG15">
            <v>0</v>
          </cell>
          <cell r="AH15">
            <v>0</v>
          </cell>
          <cell r="AI15">
            <v>0</v>
          </cell>
          <cell r="AJ15">
            <v>0</v>
          </cell>
          <cell r="AK15">
            <v>0</v>
          </cell>
          <cell r="AL15">
            <v>0</v>
          </cell>
        </row>
        <row r="15">
          <cell r="AW15">
            <v>18.40308</v>
          </cell>
          <cell r="AX15">
            <v>0</v>
          </cell>
          <cell r="AY15">
            <v>0.569167</v>
          </cell>
          <cell r="AZ15">
            <v>0.569167</v>
          </cell>
        </row>
        <row r="15">
          <cell r="BQ15" t="str">
            <v>深圳市龙光春城投资发展有限公司</v>
          </cell>
        </row>
        <row r="15">
          <cell r="CA15">
            <v>0</v>
          </cell>
          <cell r="CB15">
            <v>0</v>
          </cell>
          <cell r="CC15">
            <v>0</v>
          </cell>
          <cell r="CD15">
            <v>0</v>
          </cell>
          <cell r="CE15">
            <v>0</v>
          </cell>
          <cell r="CF15">
            <v>0</v>
          </cell>
          <cell r="CG15">
            <v>0</v>
          </cell>
          <cell r="CH15">
            <v>0</v>
          </cell>
          <cell r="CI15">
            <v>0</v>
          </cell>
          <cell r="CJ15">
            <v>0</v>
          </cell>
          <cell r="CK15">
            <v>0</v>
          </cell>
          <cell r="CL15">
            <v>0</v>
          </cell>
        </row>
        <row r="15">
          <cell r="DA15">
            <v>0</v>
          </cell>
          <cell r="DB15">
            <v>0</v>
          </cell>
          <cell r="DC15">
            <v>0</v>
          </cell>
          <cell r="DD15">
            <v>0</v>
          </cell>
          <cell r="DE15">
            <v>0</v>
          </cell>
          <cell r="DF15">
            <v>0</v>
          </cell>
          <cell r="DG15">
            <v>0</v>
          </cell>
          <cell r="DH15">
            <v>0</v>
          </cell>
          <cell r="DI15">
            <v>0</v>
          </cell>
          <cell r="DJ15">
            <v>0</v>
          </cell>
          <cell r="DK15">
            <v>0</v>
          </cell>
          <cell r="DL15">
            <v>0</v>
          </cell>
        </row>
        <row r="16">
          <cell r="A16">
            <v>12</v>
          </cell>
          <cell r="B16" t="str">
            <v>广东分公司</v>
          </cell>
          <cell r="C16" t="str">
            <v>SJHT2019031800028</v>
          </cell>
          <cell r="D16" t="str">
            <v>南通市地铁一号线龙门吊智慧监测设备采购合同 （中铁隧道）</v>
          </cell>
          <cell r="E16">
            <v>21.2</v>
          </cell>
          <cell r="F16">
            <v>21.2</v>
          </cell>
        </row>
        <row r="16">
          <cell r="H16">
            <v>2</v>
          </cell>
          <cell r="I16">
            <v>0.0943396226415094</v>
          </cell>
          <cell r="J16">
            <v>0.13</v>
          </cell>
        </row>
        <row r="16">
          <cell r="M16" t="str">
            <v>主导</v>
          </cell>
          <cell r="N16">
            <v>0</v>
          </cell>
          <cell r="O16" t="str">
            <v>明艳丽</v>
          </cell>
          <cell r="P16" t="str">
            <v>过往已完结</v>
          </cell>
        </row>
        <row r="16">
          <cell r="T16">
            <v>21.2</v>
          </cell>
          <cell r="U16">
            <v>0</v>
          </cell>
          <cell r="V16">
            <v>0</v>
          </cell>
        </row>
        <row r="16">
          <cell r="AA16">
            <v>0</v>
          </cell>
          <cell r="AB16">
            <v>0</v>
          </cell>
          <cell r="AC16">
            <v>0</v>
          </cell>
          <cell r="AD16">
            <v>0</v>
          </cell>
          <cell r="AE16">
            <v>0</v>
          </cell>
          <cell r="AF16">
            <v>0</v>
          </cell>
          <cell r="AG16">
            <v>0</v>
          </cell>
          <cell r="AH16">
            <v>0</v>
          </cell>
          <cell r="AI16">
            <v>0</v>
          </cell>
          <cell r="AJ16">
            <v>0</v>
          </cell>
          <cell r="AK16">
            <v>0</v>
          </cell>
          <cell r="AL16">
            <v>0</v>
          </cell>
        </row>
        <row r="16">
          <cell r="AW16">
            <v>10.5</v>
          </cell>
          <cell r="AX16">
            <v>0.86</v>
          </cell>
          <cell r="AY16">
            <v>9.84</v>
          </cell>
          <cell r="AZ16">
            <v>9.84</v>
          </cell>
        </row>
        <row r="16">
          <cell r="BQ16" t="str">
            <v>南通思迈通信息科技有限公司</v>
          </cell>
        </row>
        <row r="16">
          <cell r="CA16">
            <v>0</v>
          </cell>
          <cell r="CB16">
            <v>0</v>
          </cell>
          <cell r="CC16">
            <v>0</v>
          </cell>
          <cell r="CD16">
            <v>0</v>
          </cell>
          <cell r="CE16">
            <v>0</v>
          </cell>
          <cell r="CF16">
            <v>0</v>
          </cell>
          <cell r="CG16">
            <v>0</v>
          </cell>
          <cell r="CH16">
            <v>0</v>
          </cell>
          <cell r="CI16">
            <v>0</v>
          </cell>
          <cell r="CJ16">
            <v>0</v>
          </cell>
          <cell r="CK16">
            <v>0</v>
          </cell>
          <cell r="CL16">
            <v>0</v>
          </cell>
        </row>
        <row r="16">
          <cell r="DA16">
            <v>0</v>
          </cell>
          <cell r="DB16">
            <v>0.86</v>
          </cell>
          <cell r="DC16">
            <v>0</v>
          </cell>
          <cell r="DD16">
            <v>0</v>
          </cell>
          <cell r="DE16">
            <v>0</v>
          </cell>
          <cell r="DF16">
            <v>0</v>
          </cell>
          <cell r="DG16">
            <v>0</v>
          </cell>
          <cell r="DH16">
            <v>0</v>
          </cell>
          <cell r="DI16">
            <v>0</v>
          </cell>
          <cell r="DJ16">
            <v>0</v>
          </cell>
          <cell r="DK16">
            <v>0</v>
          </cell>
          <cell r="DL16">
            <v>0</v>
          </cell>
        </row>
        <row r="17">
          <cell r="A17">
            <v>13</v>
          </cell>
          <cell r="B17" t="str">
            <v>广东分公司</v>
          </cell>
          <cell r="C17" t="str">
            <v>ZHT2020061500027</v>
          </cell>
          <cell r="D17" t="str">
            <v>深圳前海T102－0346宗地项目智慧工地工程</v>
          </cell>
          <cell r="E17">
            <v>13.685</v>
          </cell>
          <cell r="F17">
            <v>13.685</v>
          </cell>
        </row>
        <row r="17">
          <cell r="H17">
            <v>-0.382</v>
          </cell>
          <cell r="I17">
            <v>-0.0279137742053343</v>
          </cell>
          <cell r="J17">
            <v>0.06</v>
          </cell>
        </row>
        <row r="17">
          <cell r="M17" t="str">
            <v>主导</v>
          </cell>
          <cell r="N17">
            <v>0</v>
          </cell>
          <cell r="O17" t="str">
            <v>明艳丽</v>
          </cell>
          <cell r="P17" t="str">
            <v>过往已完结</v>
          </cell>
        </row>
        <row r="17">
          <cell r="T17">
            <v>13.685</v>
          </cell>
          <cell r="U17">
            <v>0</v>
          </cell>
          <cell r="V17">
            <v>0</v>
          </cell>
        </row>
        <row r="17">
          <cell r="AA17">
            <v>0</v>
          </cell>
          <cell r="AB17">
            <v>0</v>
          </cell>
          <cell r="AC17">
            <v>0</v>
          </cell>
          <cell r="AD17">
            <v>0</v>
          </cell>
          <cell r="AE17">
            <v>0</v>
          </cell>
          <cell r="AF17">
            <v>0</v>
          </cell>
          <cell r="AG17">
            <v>0</v>
          </cell>
          <cell r="AH17">
            <v>0</v>
          </cell>
          <cell r="AI17">
            <v>0</v>
          </cell>
          <cell r="AJ17">
            <v>0</v>
          </cell>
          <cell r="AK17">
            <v>0</v>
          </cell>
          <cell r="AL17">
            <v>0</v>
          </cell>
        </row>
        <row r="17">
          <cell r="AW17">
            <v>13.27445</v>
          </cell>
          <cell r="AX17">
            <v>0</v>
          </cell>
          <cell r="AY17">
            <v>0.410550000000001</v>
          </cell>
          <cell r="AZ17">
            <v>0.410550000000001</v>
          </cell>
        </row>
        <row r="17">
          <cell r="BQ17" t="str">
            <v>龙光工程建设有限公司深圳分公司</v>
          </cell>
        </row>
        <row r="17">
          <cell r="CA17">
            <v>0</v>
          </cell>
          <cell r="CB17">
            <v>0</v>
          </cell>
          <cell r="CC17">
            <v>0</v>
          </cell>
          <cell r="CD17">
            <v>0</v>
          </cell>
          <cell r="CE17">
            <v>0</v>
          </cell>
          <cell r="CF17">
            <v>0</v>
          </cell>
          <cell r="CG17">
            <v>0</v>
          </cell>
          <cell r="CH17">
            <v>0</v>
          </cell>
          <cell r="CI17">
            <v>0</v>
          </cell>
          <cell r="CJ17">
            <v>0</v>
          </cell>
          <cell r="CK17">
            <v>0</v>
          </cell>
          <cell r="CL17">
            <v>0</v>
          </cell>
        </row>
        <row r="17">
          <cell r="DA17">
            <v>0</v>
          </cell>
          <cell r="DB17">
            <v>0</v>
          </cell>
          <cell r="DC17">
            <v>0</v>
          </cell>
          <cell r="DD17">
            <v>0</v>
          </cell>
          <cell r="DE17">
            <v>0</v>
          </cell>
          <cell r="DF17">
            <v>0</v>
          </cell>
          <cell r="DG17">
            <v>0</v>
          </cell>
          <cell r="DH17">
            <v>0</v>
          </cell>
          <cell r="DI17">
            <v>0</v>
          </cell>
          <cell r="DJ17">
            <v>0</v>
          </cell>
          <cell r="DK17">
            <v>0</v>
          </cell>
          <cell r="DL17">
            <v>0</v>
          </cell>
        </row>
        <row r="18">
          <cell r="A18">
            <v>14</v>
          </cell>
          <cell r="B18" t="str">
            <v>广东分公司</v>
          </cell>
          <cell r="C18" t="str">
            <v>ZHT2020072900038</v>
          </cell>
          <cell r="D18" t="str">
            <v>皇岗口岸重建项目拆除工程II标段合同</v>
          </cell>
          <cell r="E18">
            <v>32.896</v>
          </cell>
          <cell r="F18">
            <v>32.896</v>
          </cell>
        </row>
        <row r="18">
          <cell r="H18">
            <v>-1.304</v>
          </cell>
          <cell r="I18">
            <v>-0.0396400778210117</v>
          </cell>
          <cell r="J18">
            <v>0.13</v>
          </cell>
        </row>
        <row r="18">
          <cell r="M18" t="str">
            <v>主导</v>
          </cell>
          <cell r="N18">
            <v>0</v>
          </cell>
          <cell r="O18" t="str">
            <v>明艳丽</v>
          </cell>
          <cell r="P18" t="str">
            <v>过往已完结</v>
          </cell>
        </row>
        <row r="18">
          <cell r="T18">
            <v>32.896</v>
          </cell>
          <cell r="U18">
            <v>0</v>
          </cell>
          <cell r="V18">
            <v>0</v>
          </cell>
        </row>
        <row r="18">
          <cell r="AA18">
            <v>0</v>
          </cell>
          <cell r="AB18">
            <v>0</v>
          </cell>
          <cell r="AC18">
            <v>0</v>
          </cell>
          <cell r="AD18">
            <v>0</v>
          </cell>
          <cell r="AE18">
            <v>0</v>
          </cell>
          <cell r="AF18">
            <v>0</v>
          </cell>
          <cell r="AG18">
            <v>0</v>
          </cell>
          <cell r="AH18">
            <v>0</v>
          </cell>
          <cell r="AI18">
            <v>0</v>
          </cell>
          <cell r="AJ18">
            <v>0</v>
          </cell>
          <cell r="AK18">
            <v>0</v>
          </cell>
          <cell r="AL18">
            <v>0</v>
          </cell>
        </row>
        <row r="18">
          <cell r="AW18">
            <v>32.31106</v>
          </cell>
          <cell r="AX18">
            <v>0</v>
          </cell>
          <cell r="AY18">
            <v>0.584940000000003</v>
          </cell>
          <cell r="AZ18">
            <v>0.584940000000003</v>
          </cell>
        </row>
        <row r="18">
          <cell r="BQ18" t="str">
            <v>中建科工集团有限公司</v>
          </cell>
        </row>
        <row r="18">
          <cell r="CA18">
            <v>0</v>
          </cell>
          <cell r="CB18">
            <v>0</v>
          </cell>
          <cell r="CC18">
            <v>0</v>
          </cell>
          <cell r="CD18">
            <v>0</v>
          </cell>
          <cell r="CE18">
            <v>0</v>
          </cell>
          <cell r="CF18">
            <v>0</v>
          </cell>
          <cell r="CG18">
            <v>0</v>
          </cell>
          <cell r="CH18">
            <v>0</v>
          </cell>
          <cell r="CI18">
            <v>0</v>
          </cell>
          <cell r="CJ18">
            <v>0</v>
          </cell>
          <cell r="CK18">
            <v>0</v>
          </cell>
          <cell r="CL18">
            <v>0</v>
          </cell>
        </row>
        <row r="18">
          <cell r="DA18">
            <v>0</v>
          </cell>
          <cell r="DB18">
            <v>0</v>
          </cell>
          <cell r="DC18">
            <v>0</v>
          </cell>
          <cell r="DD18">
            <v>0</v>
          </cell>
          <cell r="DE18">
            <v>0</v>
          </cell>
          <cell r="DF18">
            <v>0</v>
          </cell>
          <cell r="DG18">
            <v>0</v>
          </cell>
          <cell r="DH18">
            <v>0</v>
          </cell>
          <cell r="DI18">
            <v>0</v>
          </cell>
          <cell r="DJ18">
            <v>0</v>
          </cell>
          <cell r="DK18">
            <v>0</v>
          </cell>
          <cell r="DL18">
            <v>0</v>
          </cell>
        </row>
        <row r="19">
          <cell r="A19">
            <v>15</v>
          </cell>
          <cell r="B19" t="str">
            <v>广东分公司</v>
          </cell>
          <cell r="C19" t="str">
            <v>ZHT2023061200052</v>
          </cell>
          <cell r="D19" t="str">
            <v>SC21 入闸机及劳务系统研发工程 三方合同</v>
          </cell>
          <cell r="E19">
            <v>35.065</v>
          </cell>
          <cell r="F19">
            <v>35.065</v>
          </cell>
        </row>
        <row r="19">
          <cell r="H19">
            <v>8.065</v>
          </cell>
          <cell r="I19">
            <v>0.230001425923285</v>
          </cell>
          <cell r="J19">
            <v>0.13</v>
          </cell>
        </row>
        <row r="19">
          <cell r="M19" t="str">
            <v>主导</v>
          </cell>
          <cell r="N19" t="str">
            <v>许清亮团队</v>
          </cell>
          <cell r="O19" t="str">
            <v>杜江</v>
          </cell>
          <cell r="P19" t="str">
            <v>过往已完结</v>
          </cell>
        </row>
        <row r="19">
          <cell r="T19">
            <v>35.065</v>
          </cell>
          <cell r="U19">
            <v>0</v>
          </cell>
          <cell r="V19">
            <v>0</v>
          </cell>
        </row>
        <row r="19">
          <cell r="AA19">
            <v>0</v>
          </cell>
          <cell r="AB19">
            <v>0</v>
          </cell>
          <cell r="AC19">
            <v>0</v>
          </cell>
          <cell r="AD19">
            <v>0</v>
          </cell>
          <cell r="AE19">
            <v>0</v>
          </cell>
          <cell r="AF19">
            <v>0</v>
          </cell>
          <cell r="AG19">
            <v>0</v>
          </cell>
          <cell r="AH19">
            <v>0</v>
          </cell>
          <cell r="AI19">
            <v>0</v>
          </cell>
          <cell r="AJ19">
            <v>0</v>
          </cell>
          <cell r="AK19">
            <v>0</v>
          </cell>
          <cell r="AL19">
            <v>0</v>
          </cell>
        </row>
        <row r="19">
          <cell r="AW19">
            <v>34.325571</v>
          </cell>
          <cell r="AX19">
            <v>0</v>
          </cell>
          <cell r="AY19">
            <v>0.739429000000001</v>
          </cell>
          <cell r="AZ19">
            <v>0.739429000000001</v>
          </cell>
        </row>
        <row r="19">
          <cell r="BQ19" t="str">
            <v>上海隧道工程股份有限公司-澳门分公司</v>
          </cell>
        </row>
        <row r="19">
          <cell r="CA19">
            <v>0</v>
          </cell>
          <cell r="CB19">
            <v>0</v>
          </cell>
          <cell r="CC19">
            <v>0</v>
          </cell>
          <cell r="CD19">
            <v>0</v>
          </cell>
          <cell r="CE19">
            <v>0</v>
          </cell>
          <cell r="CF19">
            <v>0</v>
          </cell>
          <cell r="CG19">
            <v>0</v>
          </cell>
          <cell r="CH19">
            <v>0</v>
          </cell>
          <cell r="CI19">
            <v>0</v>
          </cell>
          <cell r="CJ19">
            <v>0</v>
          </cell>
          <cell r="CK19">
            <v>0</v>
          </cell>
          <cell r="CL19">
            <v>0</v>
          </cell>
        </row>
        <row r="19">
          <cell r="DA19">
            <v>0</v>
          </cell>
          <cell r="DB19">
            <v>0</v>
          </cell>
          <cell r="DC19">
            <v>0</v>
          </cell>
          <cell r="DD19">
            <v>0</v>
          </cell>
          <cell r="DE19">
            <v>0</v>
          </cell>
          <cell r="DF19">
            <v>0</v>
          </cell>
          <cell r="DG19">
            <v>0</v>
          </cell>
          <cell r="DH19">
            <v>0</v>
          </cell>
          <cell r="DI19">
            <v>0</v>
          </cell>
          <cell r="DJ19">
            <v>0</v>
          </cell>
          <cell r="DK19">
            <v>0</v>
          </cell>
          <cell r="DL19">
            <v>0</v>
          </cell>
        </row>
        <row r="20">
          <cell r="A20">
            <v>16</v>
          </cell>
          <cell r="B20" t="str">
            <v>广东分公司</v>
          </cell>
          <cell r="C20" t="str">
            <v>ZHT2023070700062</v>
          </cell>
          <cell r="D20" t="str">
            <v>深圳市路桥建设集团坂银通道智慧运管数字孪生与BIM咨询服务（变更）</v>
          </cell>
          <cell r="E20">
            <v>18.75</v>
          </cell>
          <cell r="F20">
            <v>18.75</v>
          </cell>
        </row>
        <row r="20">
          <cell r="H20">
            <v>0</v>
          </cell>
          <cell r="I20">
            <v>0</v>
          </cell>
          <cell r="J20">
            <v>0.13</v>
          </cell>
        </row>
        <row r="20">
          <cell r="M20" t="str">
            <v>主导</v>
          </cell>
          <cell r="N20" t="str">
            <v>许清亮团队</v>
          </cell>
          <cell r="O20" t="str">
            <v>明艳丽</v>
          </cell>
          <cell r="P20" t="str">
            <v>过往已完结</v>
          </cell>
        </row>
        <row r="20">
          <cell r="T20">
            <v>18.75</v>
          </cell>
          <cell r="U20">
            <v>0</v>
          </cell>
          <cell r="V20">
            <v>0</v>
          </cell>
        </row>
        <row r="20">
          <cell r="AA20">
            <v>0</v>
          </cell>
          <cell r="AB20">
            <v>0</v>
          </cell>
          <cell r="AC20">
            <v>0</v>
          </cell>
          <cell r="AD20">
            <v>0</v>
          </cell>
          <cell r="AE20">
            <v>0</v>
          </cell>
          <cell r="AF20">
            <v>0</v>
          </cell>
          <cell r="AG20">
            <v>0</v>
          </cell>
          <cell r="AH20">
            <v>0</v>
          </cell>
          <cell r="AI20">
            <v>0</v>
          </cell>
          <cell r="AJ20">
            <v>0</v>
          </cell>
          <cell r="AK20">
            <v>0</v>
          </cell>
          <cell r="AL20">
            <v>0</v>
          </cell>
        </row>
        <row r="20">
          <cell r="AW20">
            <v>11.25</v>
          </cell>
          <cell r="AX20">
            <v>0</v>
          </cell>
          <cell r="AY20">
            <v>7.5</v>
          </cell>
          <cell r="AZ20">
            <v>7.5</v>
          </cell>
        </row>
        <row r="20">
          <cell r="BQ20" t="str">
            <v>深圳市路桥建设集团有限公司</v>
          </cell>
        </row>
        <row r="20">
          <cell r="CA20">
            <v>0</v>
          </cell>
          <cell r="CB20">
            <v>0</v>
          </cell>
          <cell r="CC20">
            <v>0</v>
          </cell>
          <cell r="CD20">
            <v>0</v>
          </cell>
          <cell r="CE20">
            <v>0</v>
          </cell>
          <cell r="CF20">
            <v>0</v>
          </cell>
          <cell r="CG20">
            <v>0</v>
          </cell>
          <cell r="CH20">
            <v>0</v>
          </cell>
          <cell r="CI20">
            <v>0</v>
          </cell>
          <cell r="CJ20">
            <v>0</v>
          </cell>
          <cell r="CK20">
            <v>0</v>
          </cell>
          <cell r="CL20">
            <v>0</v>
          </cell>
        </row>
        <row r="20">
          <cell r="DA20">
            <v>0</v>
          </cell>
          <cell r="DB20">
            <v>0</v>
          </cell>
          <cell r="DC20">
            <v>0</v>
          </cell>
          <cell r="DD20">
            <v>0</v>
          </cell>
          <cell r="DE20">
            <v>0</v>
          </cell>
          <cell r="DF20">
            <v>0</v>
          </cell>
          <cell r="DG20">
            <v>0</v>
          </cell>
          <cell r="DH20">
            <v>0</v>
          </cell>
          <cell r="DI20">
            <v>0</v>
          </cell>
          <cell r="DJ20">
            <v>0</v>
          </cell>
          <cell r="DK20">
            <v>0</v>
          </cell>
          <cell r="DL20">
            <v>0</v>
          </cell>
        </row>
        <row r="21">
          <cell r="A21">
            <v>17</v>
          </cell>
          <cell r="B21" t="str">
            <v>广东分公司</v>
          </cell>
          <cell r="C21" t="str">
            <v>ZHT2023122600178</v>
          </cell>
          <cell r="D21" t="str">
            <v>2023年度隧道公司BIM技术服务</v>
          </cell>
          <cell r="E21">
            <v>120</v>
          </cell>
          <cell r="F21">
            <v>120</v>
          </cell>
        </row>
        <row r="21">
          <cell r="H21">
            <v>120</v>
          </cell>
          <cell r="I21">
            <v>1</v>
          </cell>
          <cell r="J21">
            <v>0.06</v>
          </cell>
        </row>
        <row r="21">
          <cell r="M21" t="str">
            <v>主导</v>
          </cell>
          <cell r="N21" t="str">
            <v>明艳丽团队</v>
          </cell>
          <cell r="O21" t="str">
            <v>明艳丽</v>
          </cell>
          <cell r="P21" t="str">
            <v>过往已完结</v>
          </cell>
        </row>
        <row r="21">
          <cell r="T21">
            <v>120</v>
          </cell>
          <cell r="U21">
            <v>0</v>
          </cell>
          <cell r="V21">
            <v>0</v>
          </cell>
        </row>
        <row r="21">
          <cell r="AA21">
            <v>0</v>
          </cell>
          <cell r="AB21">
            <v>0</v>
          </cell>
          <cell r="AC21">
            <v>0</v>
          </cell>
          <cell r="AD21">
            <v>0</v>
          </cell>
          <cell r="AE21">
            <v>0</v>
          </cell>
          <cell r="AF21">
            <v>0</v>
          </cell>
          <cell r="AG21">
            <v>0</v>
          </cell>
          <cell r="AH21">
            <v>0</v>
          </cell>
          <cell r="AI21">
            <v>0</v>
          </cell>
          <cell r="AJ21">
            <v>0</v>
          </cell>
          <cell r="AK21">
            <v>0</v>
          </cell>
          <cell r="AL21">
            <v>0</v>
          </cell>
        </row>
        <row r="21">
          <cell r="AW21">
            <v>60</v>
          </cell>
          <cell r="AX21">
            <v>0</v>
          </cell>
          <cell r="AY21">
            <v>60</v>
          </cell>
          <cell r="AZ21">
            <v>60</v>
          </cell>
        </row>
        <row r="21">
          <cell r="BQ21" t="str">
            <v>上海隧道工程有限公司</v>
          </cell>
        </row>
        <row r="21">
          <cell r="CA21">
            <v>0</v>
          </cell>
          <cell r="CB21">
            <v>0</v>
          </cell>
          <cell r="CC21">
            <v>0</v>
          </cell>
          <cell r="CD21">
            <v>0</v>
          </cell>
          <cell r="CE21">
            <v>0</v>
          </cell>
          <cell r="CF21">
            <v>0</v>
          </cell>
          <cell r="CG21">
            <v>0</v>
          </cell>
          <cell r="CH21">
            <v>0</v>
          </cell>
          <cell r="CI21">
            <v>0</v>
          </cell>
          <cell r="CJ21">
            <v>0</v>
          </cell>
          <cell r="CK21">
            <v>0</v>
          </cell>
          <cell r="CL21">
            <v>0</v>
          </cell>
        </row>
        <row r="21">
          <cell r="DA21">
            <v>0</v>
          </cell>
          <cell r="DB21">
            <v>0</v>
          </cell>
          <cell r="DC21">
            <v>0</v>
          </cell>
          <cell r="DD21">
            <v>0</v>
          </cell>
          <cell r="DE21">
            <v>0</v>
          </cell>
          <cell r="DF21">
            <v>0</v>
          </cell>
          <cell r="DG21">
            <v>0</v>
          </cell>
          <cell r="DH21">
            <v>0</v>
          </cell>
          <cell r="DI21">
            <v>0</v>
          </cell>
          <cell r="DJ21">
            <v>0</v>
          </cell>
          <cell r="DK21">
            <v>0</v>
          </cell>
          <cell r="DL21">
            <v>0</v>
          </cell>
        </row>
        <row r="22">
          <cell r="A22">
            <v>18</v>
          </cell>
          <cell r="B22" t="str">
            <v>广东分公司</v>
          </cell>
          <cell r="C22" t="str">
            <v>ZHT2022010600005</v>
          </cell>
          <cell r="D22" t="str">
            <v>海口市桥梁隧道管养信息平台合同</v>
          </cell>
          <cell r="E22">
            <v>237.06</v>
          </cell>
          <cell r="F22">
            <v>237.06</v>
          </cell>
        </row>
        <row r="22">
          <cell r="H22">
            <v>147.06</v>
          </cell>
          <cell r="I22">
            <v>0.620349278663629</v>
          </cell>
          <cell r="J22">
            <v>0.01</v>
          </cell>
        </row>
        <row r="22">
          <cell r="M22" t="str">
            <v>主导</v>
          </cell>
          <cell r="N22" t="str">
            <v>许清亮团队</v>
          </cell>
          <cell r="O22" t="str">
            <v>明艳丽</v>
          </cell>
          <cell r="P22" t="str">
            <v>过往已完结</v>
          </cell>
        </row>
        <row r="22">
          <cell r="T22">
            <v>237.06</v>
          </cell>
          <cell r="U22">
            <v>0</v>
          </cell>
          <cell r="V22">
            <v>0</v>
          </cell>
        </row>
        <row r="22">
          <cell r="AA22">
            <v>0</v>
          </cell>
          <cell r="AB22">
            <v>0</v>
          </cell>
          <cell r="AC22">
            <v>0</v>
          </cell>
          <cell r="AD22">
            <v>0</v>
          </cell>
          <cell r="AE22">
            <v>0</v>
          </cell>
          <cell r="AF22">
            <v>0</v>
          </cell>
          <cell r="AG22">
            <v>0</v>
          </cell>
          <cell r="AH22">
            <v>0</v>
          </cell>
          <cell r="AI22">
            <v>0</v>
          </cell>
          <cell r="AJ22">
            <v>0</v>
          </cell>
          <cell r="AK22">
            <v>0</v>
          </cell>
          <cell r="AL22">
            <v>0</v>
          </cell>
        </row>
        <row r="22">
          <cell r="AW22">
            <v>225.207</v>
          </cell>
          <cell r="AX22">
            <v>0</v>
          </cell>
          <cell r="AY22">
            <v>11.853</v>
          </cell>
          <cell r="AZ22">
            <v>11.853</v>
          </cell>
        </row>
        <row r="22">
          <cell r="BQ22" t="str">
            <v>海口市建工城市运营管理有限公司</v>
          </cell>
        </row>
        <row r="22">
          <cell r="CA22">
            <v>0</v>
          </cell>
          <cell r="CB22">
            <v>0</v>
          </cell>
          <cell r="CC22">
            <v>0</v>
          </cell>
          <cell r="CD22">
            <v>0</v>
          </cell>
          <cell r="CE22">
            <v>0</v>
          </cell>
          <cell r="CF22">
            <v>0</v>
          </cell>
          <cell r="CG22">
            <v>0</v>
          </cell>
          <cell r="CH22">
            <v>0</v>
          </cell>
          <cell r="CI22">
            <v>0</v>
          </cell>
          <cell r="CJ22">
            <v>0</v>
          </cell>
          <cell r="CK22">
            <v>0</v>
          </cell>
          <cell r="CL22">
            <v>0</v>
          </cell>
        </row>
        <row r="22">
          <cell r="DA22">
            <v>0</v>
          </cell>
          <cell r="DB22">
            <v>0</v>
          </cell>
          <cell r="DC22">
            <v>0</v>
          </cell>
          <cell r="DD22">
            <v>0</v>
          </cell>
          <cell r="DE22">
            <v>0</v>
          </cell>
          <cell r="DF22">
            <v>0</v>
          </cell>
          <cell r="DG22">
            <v>0</v>
          </cell>
          <cell r="DH22">
            <v>0</v>
          </cell>
          <cell r="DI22">
            <v>0</v>
          </cell>
          <cell r="DJ22">
            <v>0</v>
          </cell>
          <cell r="DK22">
            <v>0</v>
          </cell>
          <cell r="DL22">
            <v>0</v>
          </cell>
        </row>
        <row r="23">
          <cell r="A23">
            <v>19</v>
          </cell>
          <cell r="B23" t="str">
            <v>广东分公司</v>
          </cell>
          <cell r="C23" t="str">
            <v>ZHT2022051300039</v>
          </cell>
          <cell r="D23" t="str">
            <v>妈湾隧道1标数字孪生工地项目</v>
          </cell>
          <cell r="E23">
            <v>43</v>
          </cell>
          <cell r="F23">
            <v>32.25</v>
          </cell>
        </row>
        <row r="23">
          <cell r="H23">
            <v>8.985</v>
          </cell>
          <cell r="I23">
            <v>0.278604651162791</v>
          </cell>
          <cell r="J23">
            <v>0.06</v>
          </cell>
        </row>
        <row r="23">
          <cell r="M23" t="str">
            <v>主导</v>
          </cell>
          <cell r="N23" t="str">
            <v>许清亮团队</v>
          </cell>
          <cell r="O23" t="str">
            <v>明艳丽</v>
          </cell>
          <cell r="P23" t="str">
            <v>过往已完结</v>
          </cell>
        </row>
        <row r="23">
          <cell r="T23">
            <v>43</v>
          </cell>
          <cell r="U23">
            <v>0</v>
          </cell>
          <cell r="V23">
            <v>0</v>
          </cell>
        </row>
        <row r="23">
          <cell r="AA23">
            <v>0</v>
          </cell>
          <cell r="AB23">
            <v>0</v>
          </cell>
          <cell r="AC23">
            <v>0</v>
          </cell>
          <cell r="AD23">
            <v>0</v>
          </cell>
          <cell r="AE23">
            <v>0</v>
          </cell>
          <cell r="AF23">
            <v>0</v>
          </cell>
          <cell r="AG23">
            <v>0</v>
          </cell>
          <cell r="AH23">
            <v>0</v>
          </cell>
          <cell r="AI23">
            <v>0</v>
          </cell>
          <cell r="AJ23">
            <v>0</v>
          </cell>
          <cell r="AK23">
            <v>0</v>
          </cell>
          <cell r="AL23">
            <v>0</v>
          </cell>
        </row>
        <row r="23">
          <cell r="AW23">
            <v>38.7</v>
          </cell>
          <cell r="AX23">
            <v>0</v>
          </cell>
          <cell r="AY23">
            <v>4.3</v>
          </cell>
          <cell r="AZ23">
            <v>4.3</v>
          </cell>
        </row>
        <row r="23">
          <cell r="BQ23" t="str">
            <v>上海隧道工程有限公司</v>
          </cell>
        </row>
        <row r="23">
          <cell r="CA23">
            <v>0</v>
          </cell>
          <cell r="CB23">
            <v>0</v>
          </cell>
          <cell r="CC23">
            <v>0</v>
          </cell>
          <cell r="CD23">
            <v>0</v>
          </cell>
          <cell r="CE23">
            <v>0</v>
          </cell>
          <cell r="CF23">
            <v>0</v>
          </cell>
          <cell r="CG23">
            <v>0</v>
          </cell>
          <cell r="CH23">
            <v>0</v>
          </cell>
          <cell r="CI23">
            <v>0</v>
          </cell>
          <cell r="CJ23">
            <v>0</v>
          </cell>
          <cell r="CK23">
            <v>0</v>
          </cell>
          <cell r="CL23">
            <v>0</v>
          </cell>
        </row>
        <row r="23">
          <cell r="DA23">
            <v>0</v>
          </cell>
          <cell r="DB23">
            <v>0</v>
          </cell>
          <cell r="DC23">
            <v>0</v>
          </cell>
          <cell r="DD23">
            <v>0</v>
          </cell>
          <cell r="DE23">
            <v>0</v>
          </cell>
          <cell r="DF23">
            <v>0</v>
          </cell>
          <cell r="DG23">
            <v>0</v>
          </cell>
          <cell r="DH23">
            <v>0</v>
          </cell>
          <cell r="DI23">
            <v>0</v>
          </cell>
          <cell r="DJ23">
            <v>0</v>
          </cell>
          <cell r="DK23">
            <v>0</v>
          </cell>
          <cell r="DL23">
            <v>0</v>
          </cell>
        </row>
        <row r="24">
          <cell r="A24">
            <v>20</v>
          </cell>
          <cell r="B24" t="str">
            <v>广东分公司</v>
          </cell>
          <cell r="C24" t="str">
            <v>ZHT2023010600006</v>
          </cell>
          <cell r="D24" t="str">
            <v>深圳市路桥建设集团坂银通道智慧运管数字孪生与BIM咨询服务</v>
          </cell>
          <cell r="E24">
            <v>193.707898</v>
          </cell>
          <cell r="F24">
            <v>193.707898</v>
          </cell>
        </row>
        <row r="24">
          <cell r="H24">
            <v>95.991398</v>
          </cell>
          <cell r="I24">
            <v>0.495547156265151</v>
          </cell>
          <cell r="J24">
            <v>0.06</v>
          </cell>
        </row>
        <row r="24">
          <cell r="M24" t="str">
            <v>主导</v>
          </cell>
          <cell r="N24" t="str">
            <v>许清亮团队</v>
          </cell>
          <cell r="O24" t="str">
            <v>明艳丽</v>
          </cell>
          <cell r="P24" t="str">
            <v>过往已完结</v>
          </cell>
        </row>
        <row r="24">
          <cell r="T24">
            <v>193.707898</v>
          </cell>
          <cell r="U24">
            <v>0</v>
          </cell>
          <cell r="V24">
            <v>0</v>
          </cell>
        </row>
        <row r="24">
          <cell r="AA24">
            <v>0</v>
          </cell>
          <cell r="AB24">
            <v>0</v>
          </cell>
          <cell r="AC24">
            <v>0</v>
          </cell>
          <cell r="AD24">
            <v>0</v>
          </cell>
          <cell r="AE24">
            <v>0</v>
          </cell>
          <cell r="AF24">
            <v>0</v>
          </cell>
          <cell r="AG24">
            <v>0</v>
          </cell>
          <cell r="AH24">
            <v>0</v>
          </cell>
          <cell r="AI24">
            <v>0</v>
          </cell>
          <cell r="AJ24">
            <v>0</v>
          </cell>
          <cell r="AK24">
            <v>0</v>
          </cell>
          <cell r="AL24">
            <v>0</v>
          </cell>
        </row>
        <row r="24">
          <cell r="AW24">
            <v>190.585003</v>
          </cell>
          <cell r="AX24">
            <v>0</v>
          </cell>
          <cell r="AY24">
            <v>3.12289500000003</v>
          </cell>
          <cell r="AZ24">
            <v>3.12289500000003</v>
          </cell>
        </row>
        <row r="24">
          <cell r="BQ24" t="str">
            <v>深圳市路桥建设集团有限公司</v>
          </cell>
        </row>
        <row r="24">
          <cell r="CA24">
            <v>0</v>
          </cell>
          <cell r="CB24">
            <v>0</v>
          </cell>
          <cell r="CC24">
            <v>0</v>
          </cell>
          <cell r="CD24">
            <v>0</v>
          </cell>
          <cell r="CE24">
            <v>0</v>
          </cell>
          <cell r="CF24">
            <v>0</v>
          </cell>
          <cell r="CG24">
            <v>0</v>
          </cell>
          <cell r="CH24">
            <v>0</v>
          </cell>
          <cell r="CI24">
            <v>0</v>
          </cell>
          <cell r="CJ24">
            <v>0</v>
          </cell>
          <cell r="CK24">
            <v>0</v>
          </cell>
          <cell r="CL24">
            <v>0</v>
          </cell>
        </row>
        <row r="24">
          <cell r="DA24">
            <v>0</v>
          </cell>
          <cell r="DB24">
            <v>0</v>
          </cell>
          <cell r="DC24">
            <v>0</v>
          </cell>
          <cell r="DD24">
            <v>0</v>
          </cell>
          <cell r="DE24">
            <v>0</v>
          </cell>
          <cell r="DF24">
            <v>0</v>
          </cell>
          <cell r="DG24">
            <v>0</v>
          </cell>
          <cell r="DH24">
            <v>0</v>
          </cell>
          <cell r="DI24">
            <v>0</v>
          </cell>
          <cell r="DJ24">
            <v>0</v>
          </cell>
          <cell r="DK24">
            <v>0</v>
          </cell>
          <cell r="DL24">
            <v>0</v>
          </cell>
        </row>
        <row r="25">
          <cell r="A25">
            <v>21</v>
          </cell>
          <cell r="B25" t="str">
            <v>广东分公司</v>
          </cell>
          <cell r="C25" t="str">
            <v>ZHT2023032900030</v>
          </cell>
          <cell r="D25" t="str">
            <v>妈湾跨海通道 1 标数字孪生工地</v>
          </cell>
          <cell r="E25">
            <v>81.71</v>
          </cell>
          <cell r="F25">
            <v>57.81358366</v>
          </cell>
        </row>
        <row r="25">
          <cell r="H25">
            <v>32.80858366</v>
          </cell>
          <cell r="I25">
            <v>0.567489188232065</v>
          </cell>
          <cell r="J25">
            <v>0.0848211299099126</v>
          </cell>
        </row>
        <row r="25">
          <cell r="M25" t="str">
            <v>主导</v>
          </cell>
          <cell r="N25" t="str">
            <v>许清亮团队</v>
          </cell>
          <cell r="O25" t="str">
            <v>明艳丽</v>
          </cell>
          <cell r="P25" t="str">
            <v>过往已完结</v>
          </cell>
        </row>
        <row r="25">
          <cell r="T25">
            <v>81.71</v>
          </cell>
          <cell r="U25">
            <v>0</v>
          </cell>
          <cell r="V25">
            <v>0</v>
          </cell>
        </row>
        <row r="25">
          <cell r="AA25">
            <v>0</v>
          </cell>
          <cell r="AB25">
            <v>0</v>
          </cell>
          <cell r="AC25">
            <v>0</v>
          </cell>
          <cell r="AD25">
            <v>0</v>
          </cell>
          <cell r="AE25">
            <v>0</v>
          </cell>
          <cell r="AF25">
            <v>0</v>
          </cell>
          <cell r="AG25">
            <v>0</v>
          </cell>
          <cell r="AH25">
            <v>0</v>
          </cell>
          <cell r="AI25">
            <v>0</v>
          </cell>
          <cell r="AJ25">
            <v>0</v>
          </cell>
          <cell r="AK25">
            <v>0</v>
          </cell>
          <cell r="AL25">
            <v>0</v>
          </cell>
        </row>
        <row r="25">
          <cell r="AW25">
            <v>36.5425</v>
          </cell>
          <cell r="AX25">
            <v>0</v>
          </cell>
          <cell r="AY25">
            <v>45.1675</v>
          </cell>
          <cell r="AZ25">
            <v>45.1675</v>
          </cell>
        </row>
        <row r="25">
          <cell r="BQ25" t="str">
            <v>上海隧道工程有限公司</v>
          </cell>
        </row>
        <row r="25">
          <cell r="CA25">
            <v>0</v>
          </cell>
          <cell r="CB25">
            <v>0</v>
          </cell>
          <cell r="CC25">
            <v>0</v>
          </cell>
          <cell r="CD25">
            <v>0</v>
          </cell>
          <cell r="CE25">
            <v>0</v>
          </cell>
          <cell r="CF25">
            <v>0</v>
          </cell>
          <cell r="CG25">
            <v>0</v>
          </cell>
          <cell r="CH25">
            <v>0</v>
          </cell>
          <cell r="CI25">
            <v>0</v>
          </cell>
          <cell r="CJ25">
            <v>0</v>
          </cell>
          <cell r="CK25">
            <v>0</v>
          </cell>
          <cell r="CL25">
            <v>0</v>
          </cell>
        </row>
        <row r="25">
          <cell r="DA25">
            <v>0</v>
          </cell>
          <cell r="DB25">
            <v>0</v>
          </cell>
          <cell r="DC25">
            <v>0</v>
          </cell>
          <cell r="DD25">
            <v>0</v>
          </cell>
          <cell r="DE25">
            <v>0</v>
          </cell>
          <cell r="DF25">
            <v>0</v>
          </cell>
          <cell r="DG25">
            <v>0</v>
          </cell>
          <cell r="DH25">
            <v>0</v>
          </cell>
          <cell r="DI25">
            <v>0</v>
          </cell>
          <cell r="DJ25">
            <v>0</v>
          </cell>
          <cell r="DK25">
            <v>0</v>
          </cell>
          <cell r="DL25">
            <v>0</v>
          </cell>
        </row>
        <row r="26">
          <cell r="A26">
            <v>22</v>
          </cell>
          <cell r="B26" t="str">
            <v>广东分公司</v>
          </cell>
          <cell r="C26" t="str">
            <v>ZHT2023060100048</v>
          </cell>
          <cell r="D26" t="str">
            <v>深圳市人民医院宝安医院BIM咨询服务合同</v>
          </cell>
          <cell r="E26">
            <v>220</v>
          </cell>
          <cell r="F26">
            <v>220</v>
          </cell>
        </row>
        <row r="26">
          <cell r="H26">
            <v>185</v>
          </cell>
          <cell r="I26">
            <v>0.840909090909091</v>
          </cell>
          <cell r="J26">
            <v>0.06</v>
          </cell>
        </row>
        <row r="26">
          <cell r="M26" t="str">
            <v>主导</v>
          </cell>
          <cell r="N26" t="str">
            <v>明艳丽团队</v>
          </cell>
          <cell r="O26" t="str">
            <v>明艳丽</v>
          </cell>
          <cell r="P26" t="str">
            <v>过往已完结</v>
          </cell>
        </row>
        <row r="26">
          <cell r="T26">
            <v>220</v>
          </cell>
          <cell r="U26">
            <v>0</v>
          </cell>
          <cell r="V26">
            <v>0</v>
          </cell>
        </row>
        <row r="26">
          <cell r="AA26">
            <v>0</v>
          </cell>
          <cell r="AB26">
            <v>0</v>
          </cell>
          <cell r="AC26">
            <v>0</v>
          </cell>
          <cell r="AD26">
            <v>0</v>
          </cell>
          <cell r="AE26">
            <v>0</v>
          </cell>
          <cell r="AF26">
            <v>0</v>
          </cell>
          <cell r="AG26">
            <v>0</v>
          </cell>
          <cell r="AH26">
            <v>0</v>
          </cell>
          <cell r="AI26">
            <v>0</v>
          </cell>
          <cell r="AJ26">
            <v>0</v>
          </cell>
          <cell r="AK26">
            <v>0</v>
          </cell>
          <cell r="AL26">
            <v>0</v>
          </cell>
        </row>
        <row r="26">
          <cell r="AW26">
            <v>165</v>
          </cell>
          <cell r="AX26">
            <v>0</v>
          </cell>
          <cell r="AY26">
            <v>55</v>
          </cell>
          <cell r="AZ26">
            <v>55</v>
          </cell>
          <cell r="BA26">
            <v>55</v>
          </cell>
        </row>
        <row r="26">
          <cell r="BE26">
            <v>55</v>
          </cell>
        </row>
        <row r="26">
          <cell r="BQ26" t="str">
            <v>五洲工程顾问集团有限公司</v>
          </cell>
          <cell r="BR26" t="str">
            <v>业主财务系统跟新，重新走付款申请。</v>
          </cell>
        </row>
        <row r="26">
          <cell r="CA26">
            <v>0</v>
          </cell>
          <cell r="CB26">
            <v>0</v>
          </cell>
          <cell r="CC26">
            <v>0</v>
          </cell>
          <cell r="CD26">
            <v>0</v>
          </cell>
          <cell r="CE26">
            <v>0</v>
          </cell>
          <cell r="CF26">
            <v>0</v>
          </cell>
          <cell r="CG26">
            <v>0</v>
          </cell>
          <cell r="CH26">
            <v>0</v>
          </cell>
          <cell r="CI26">
            <v>0</v>
          </cell>
          <cell r="CJ26">
            <v>0</v>
          </cell>
          <cell r="CK26">
            <v>0</v>
          </cell>
          <cell r="CL26">
            <v>0</v>
          </cell>
        </row>
        <row r="26">
          <cell r="DA26">
            <v>0</v>
          </cell>
          <cell r="DB26">
            <v>0</v>
          </cell>
          <cell r="DC26">
            <v>0</v>
          </cell>
          <cell r="DD26">
            <v>0</v>
          </cell>
          <cell r="DE26">
            <v>0</v>
          </cell>
          <cell r="DF26">
            <v>0</v>
          </cell>
          <cell r="DG26">
            <v>0</v>
          </cell>
          <cell r="DH26">
            <v>0</v>
          </cell>
          <cell r="DI26">
            <v>0</v>
          </cell>
          <cell r="DJ26">
            <v>0</v>
          </cell>
          <cell r="DK26">
            <v>0</v>
          </cell>
          <cell r="DL26">
            <v>0</v>
          </cell>
        </row>
        <row r="27">
          <cell r="A27">
            <v>23</v>
          </cell>
          <cell r="B27" t="str">
            <v>广东分公司</v>
          </cell>
          <cell r="C27" t="str">
            <v>ZHT2024020200018</v>
          </cell>
          <cell r="D27" t="str">
            <v>运动员项目入闸机采购工程三方合同</v>
          </cell>
          <cell r="E27">
            <v>15.368</v>
          </cell>
          <cell r="F27">
            <v>15.368</v>
          </cell>
        </row>
        <row r="27">
          <cell r="H27">
            <v>3.708</v>
          </cell>
          <cell r="I27">
            <v>0.241280583029672</v>
          </cell>
          <cell r="J27">
            <v>0.13</v>
          </cell>
        </row>
        <row r="27">
          <cell r="M27" t="str">
            <v>主导</v>
          </cell>
          <cell r="N27" t="str">
            <v>许清亮团队</v>
          </cell>
          <cell r="O27" t="str">
            <v>杜江</v>
          </cell>
          <cell r="P27" t="str">
            <v>过往已完结</v>
          </cell>
        </row>
        <row r="27">
          <cell r="T27">
            <v>15.368</v>
          </cell>
          <cell r="U27">
            <v>0</v>
          </cell>
          <cell r="V27">
            <v>0</v>
          </cell>
        </row>
        <row r="27">
          <cell r="AA27">
            <v>0</v>
          </cell>
          <cell r="AB27">
            <v>0</v>
          </cell>
          <cell r="AC27">
            <v>0</v>
          </cell>
          <cell r="AD27">
            <v>0</v>
          </cell>
          <cell r="AE27">
            <v>0</v>
          </cell>
          <cell r="AF27">
            <v>0</v>
          </cell>
          <cell r="AG27">
            <v>0</v>
          </cell>
          <cell r="AH27">
            <v>0</v>
          </cell>
          <cell r="AI27">
            <v>0</v>
          </cell>
          <cell r="AJ27">
            <v>0</v>
          </cell>
          <cell r="AK27">
            <v>0</v>
          </cell>
          <cell r="AL27">
            <v>0</v>
          </cell>
        </row>
        <row r="27">
          <cell r="AW27">
            <v>14.842943</v>
          </cell>
          <cell r="AX27">
            <v>0</v>
          </cell>
          <cell r="AY27">
            <v>0.525057</v>
          </cell>
          <cell r="AZ27">
            <v>0.525057</v>
          </cell>
        </row>
        <row r="27">
          <cell r="BQ27" t="str">
            <v>上海隧道工程股份有限公司-澳门分公司</v>
          </cell>
        </row>
        <row r="27">
          <cell r="CA27">
            <v>0</v>
          </cell>
          <cell r="CB27">
            <v>0</v>
          </cell>
          <cell r="CC27">
            <v>0</v>
          </cell>
          <cell r="CD27">
            <v>0</v>
          </cell>
          <cell r="CE27">
            <v>0</v>
          </cell>
          <cell r="CF27">
            <v>0</v>
          </cell>
          <cell r="CG27">
            <v>0</v>
          </cell>
          <cell r="CH27">
            <v>0</v>
          </cell>
          <cell r="CI27">
            <v>0</v>
          </cell>
          <cell r="CJ27">
            <v>0</v>
          </cell>
          <cell r="CK27">
            <v>0</v>
          </cell>
          <cell r="CL27">
            <v>0</v>
          </cell>
        </row>
        <row r="27">
          <cell r="DA27">
            <v>0</v>
          </cell>
          <cell r="DB27">
            <v>0</v>
          </cell>
          <cell r="DC27">
            <v>0</v>
          </cell>
          <cell r="DD27">
            <v>0</v>
          </cell>
          <cell r="DE27">
            <v>0</v>
          </cell>
          <cell r="DF27">
            <v>0</v>
          </cell>
          <cell r="DG27">
            <v>0</v>
          </cell>
          <cell r="DH27">
            <v>0</v>
          </cell>
          <cell r="DI27">
            <v>0</v>
          </cell>
          <cell r="DJ27">
            <v>0</v>
          </cell>
          <cell r="DK27">
            <v>0</v>
          </cell>
          <cell r="DL27">
            <v>0</v>
          </cell>
        </row>
        <row r="28">
          <cell r="A28">
            <v>24</v>
          </cell>
          <cell r="B28" t="str">
            <v>广东分公司</v>
          </cell>
          <cell r="C28" t="str">
            <v>SJHT2019102800081</v>
          </cell>
          <cell r="D28" t="str">
            <v>新加坡T11污水隧道智能化项目</v>
          </cell>
          <cell r="E28">
            <v>377.4271</v>
          </cell>
          <cell r="F28">
            <v>377.4271</v>
          </cell>
          <cell r="G28">
            <v>103.3831</v>
          </cell>
          <cell r="H28">
            <v>76.4271</v>
          </cell>
          <cell r="I28">
            <v>0.202494998371871</v>
          </cell>
          <cell r="J28">
            <v>0</v>
          </cell>
        </row>
        <row r="28">
          <cell r="M28" t="str">
            <v>主导</v>
          </cell>
          <cell r="N28" t="str">
            <v>许清亮团队</v>
          </cell>
          <cell r="O28" t="str">
            <v>陈文宏</v>
          </cell>
          <cell r="P28" t="str">
            <v>在建</v>
          </cell>
        </row>
        <row r="28">
          <cell r="T28">
            <v>332.971798</v>
          </cell>
          <cell r="U28">
            <v>0</v>
          </cell>
          <cell r="V28">
            <v>44.455302</v>
          </cell>
        </row>
        <row r="28">
          <cell r="AW28">
            <v>294.676738</v>
          </cell>
          <cell r="AX28">
            <v>0</v>
          </cell>
          <cell r="AY28">
            <v>82.750362</v>
          </cell>
          <cell r="AZ28">
            <v>38.29506</v>
          </cell>
        </row>
        <row r="28">
          <cell r="BQ28" t="str">
            <v>上海隧道工程股份（新加坡）有限公司</v>
          </cell>
        </row>
        <row r="28">
          <cell r="CA28">
            <v>0</v>
          </cell>
          <cell r="CB28">
            <v>0</v>
          </cell>
          <cell r="CC28">
            <v>0</v>
          </cell>
          <cell r="CD28">
            <v>0</v>
          </cell>
          <cell r="CE28">
            <v>0</v>
          </cell>
          <cell r="CF28">
            <v>0</v>
          </cell>
          <cell r="CG28">
            <v>0</v>
          </cell>
          <cell r="CH28">
            <v>0</v>
          </cell>
          <cell r="CI28">
            <v>0</v>
          </cell>
          <cell r="CJ28">
            <v>0</v>
          </cell>
          <cell r="CK28">
            <v>0</v>
          </cell>
          <cell r="CL28">
            <v>0</v>
          </cell>
        </row>
        <row r="28">
          <cell r="DA28">
            <v>0</v>
          </cell>
          <cell r="DB28">
            <v>0</v>
          </cell>
          <cell r="DC28">
            <v>0</v>
          </cell>
          <cell r="DD28">
            <v>0</v>
          </cell>
          <cell r="DE28">
            <v>0</v>
          </cell>
          <cell r="DF28">
            <v>0</v>
          </cell>
          <cell r="DG28">
            <v>0</v>
          </cell>
          <cell r="DH28">
            <v>0</v>
          </cell>
          <cell r="DI28">
            <v>0</v>
          </cell>
          <cell r="DJ28">
            <v>0</v>
          </cell>
          <cell r="DK28">
            <v>0</v>
          </cell>
          <cell r="DL28">
            <v>0</v>
          </cell>
        </row>
        <row r="29">
          <cell r="A29">
            <v>25</v>
          </cell>
          <cell r="B29" t="str">
            <v>广东分公司</v>
          </cell>
          <cell r="C29" t="str">
            <v>ZHT2020122500137</v>
          </cell>
          <cell r="D29" t="str">
            <v>新加坡N109A项目BIM咨询</v>
          </cell>
          <cell r="E29">
            <v>825.3142</v>
          </cell>
          <cell r="F29">
            <v>825.3142</v>
          </cell>
          <cell r="G29">
            <v>65.3142</v>
          </cell>
          <cell r="H29">
            <v>65.3142</v>
          </cell>
          <cell r="I29">
            <v>0.0791385874615995</v>
          </cell>
          <cell r="J29">
            <v>0</v>
          </cell>
        </row>
        <row r="29">
          <cell r="M29" t="str">
            <v>主导</v>
          </cell>
          <cell r="N29" t="str">
            <v>许清亮团队</v>
          </cell>
          <cell r="O29" t="str">
            <v>明艳丽</v>
          </cell>
          <cell r="P29" t="str">
            <v>在建</v>
          </cell>
        </row>
        <row r="29">
          <cell r="T29">
            <v>21.46176</v>
          </cell>
          <cell r="U29">
            <v>0</v>
          </cell>
          <cell r="V29">
            <v>803.85244</v>
          </cell>
        </row>
        <row r="29">
          <cell r="AW29">
            <v>0</v>
          </cell>
          <cell r="AX29">
            <v>0</v>
          </cell>
          <cell r="AY29">
            <v>825.3142</v>
          </cell>
          <cell r="AZ29">
            <v>21.46176</v>
          </cell>
        </row>
        <row r="29">
          <cell r="BQ29" t="str">
            <v>上海隧道工程股份（新加坡）有限公司</v>
          </cell>
        </row>
        <row r="29">
          <cell r="CA29">
            <v>0</v>
          </cell>
          <cell r="CB29">
            <v>0</v>
          </cell>
          <cell r="CC29">
            <v>0</v>
          </cell>
          <cell r="CD29">
            <v>0</v>
          </cell>
          <cell r="CE29">
            <v>0</v>
          </cell>
          <cell r="CF29">
            <v>0</v>
          </cell>
          <cell r="CG29">
            <v>0</v>
          </cell>
          <cell r="CH29">
            <v>0</v>
          </cell>
          <cell r="CI29">
            <v>0</v>
          </cell>
          <cell r="CJ29">
            <v>0</v>
          </cell>
          <cell r="CK29">
            <v>0</v>
          </cell>
          <cell r="CL29">
            <v>0</v>
          </cell>
        </row>
        <row r="29">
          <cell r="DA29">
            <v>0</v>
          </cell>
          <cell r="DB29">
            <v>0</v>
          </cell>
          <cell r="DC29">
            <v>0</v>
          </cell>
          <cell r="DD29">
            <v>0</v>
          </cell>
          <cell r="DE29">
            <v>0</v>
          </cell>
          <cell r="DF29">
            <v>0</v>
          </cell>
          <cell r="DG29">
            <v>0</v>
          </cell>
          <cell r="DH29">
            <v>0</v>
          </cell>
          <cell r="DI29">
            <v>0</v>
          </cell>
          <cell r="DJ29">
            <v>0</v>
          </cell>
          <cell r="DK29">
            <v>0</v>
          </cell>
          <cell r="DL29">
            <v>0</v>
          </cell>
        </row>
        <row r="30">
          <cell r="A30">
            <v>26</v>
          </cell>
          <cell r="B30" t="str">
            <v>广东分公司</v>
          </cell>
          <cell r="C30" t="str">
            <v>SJHT2019081200062</v>
          </cell>
          <cell r="D30" t="str">
            <v>新加坡N109A智慧工地项目</v>
          </cell>
          <cell r="E30">
            <v>297.55</v>
          </cell>
          <cell r="F30">
            <v>297.55</v>
          </cell>
          <cell r="G30">
            <v>48.764</v>
          </cell>
          <cell r="H30">
            <v>30.338</v>
          </cell>
          <cell r="I30">
            <v>0.101959334565619</v>
          </cell>
          <cell r="J30">
            <v>0</v>
          </cell>
        </row>
        <row r="30">
          <cell r="M30" t="str">
            <v>主导</v>
          </cell>
          <cell r="N30" t="str">
            <v>许清亮团队</v>
          </cell>
          <cell r="O30" t="str">
            <v>陈文宏</v>
          </cell>
          <cell r="P30" t="str">
            <v>在建</v>
          </cell>
        </row>
        <row r="30">
          <cell r="T30">
            <v>69.354299</v>
          </cell>
          <cell r="U30">
            <v>0</v>
          </cell>
          <cell r="V30">
            <v>228.195701</v>
          </cell>
        </row>
        <row r="30">
          <cell r="AW30">
            <v>105.457396</v>
          </cell>
          <cell r="AX30">
            <v>0</v>
          </cell>
          <cell r="AY30">
            <v>192.092604</v>
          </cell>
          <cell r="AZ30">
            <v>-36.103097</v>
          </cell>
        </row>
        <row r="30">
          <cell r="BQ30" t="str">
            <v>上海隧道工程股份（新加坡）有限公司</v>
          </cell>
        </row>
        <row r="30">
          <cell r="CA30">
            <v>0</v>
          </cell>
          <cell r="CB30">
            <v>0</v>
          </cell>
          <cell r="CC30">
            <v>0</v>
          </cell>
          <cell r="CD30">
            <v>0</v>
          </cell>
          <cell r="CE30">
            <v>0</v>
          </cell>
          <cell r="CF30">
            <v>0</v>
          </cell>
          <cell r="CG30">
            <v>0</v>
          </cell>
          <cell r="CH30">
            <v>0</v>
          </cell>
          <cell r="CI30">
            <v>0</v>
          </cell>
          <cell r="CJ30">
            <v>0</v>
          </cell>
          <cell r="CK30">
            <v>0</v>
          </cell>
          <cell r="CL30">
            <v>0</v>
          </cell>
        </row>
        <row r="30">
          <cell r="DA30">
            <v>0</v>
          </cell>
          <cell r="DB30">
            <v>0</v>
          </cell>
          <cell r="DC30">
            <v>0</v>
          </cell>
          <cell r="DD30">
            <v>0</v>
          </cell>
          <cell r="DE30">
            <v>0</v>
          </cell>
          <cell r="DF30">
            <v>0</v>
          </cell>
          <cell r="DG30">
            <v>0</v>
          </cell>
          <cell r="DH30">
            <v>0</v>
          </cell>
          <cell r="DI30">
            <v>0</v>
          </cell>
          <cell r="DJ30">
            <v>0</v>
          </cell>
          <cell r="DK30">
            <v>0</v>
          </cell>
          <cell r="DL30">
            <v>0</v>
          </cell>
        </row>
        <row r="31">
          <cell r="A31">
            <v>27</v>
          </cell>
          <cell r="B31" t="str">
            <v>广东分公司</v>
          </cell>
          <cell r="C31" t="str">
            <v>SJHT2019051500043</v>
          </cell>
          <cell r="D31" t="str">
            <v>新加坡深排污隧道系统第二阶段设计施工总承包T11标段BIM服务合同</v>
          </cell>
          <cell r="E31">
            <v>600</v>
          </cell>
          <cell r="F31">
            <v>600</v>
          </cell>
          <cell r="G31">
            <v>600</v>
          </cell>
          <cell r="H31">
            <v>274.568</v>
          </cell>
          <cell r="I31">
            <v>0.457613333333333</v>
          </cell>
          <cell r="J31">
            <v>0</v>
          </cell>
        </row>
        <row r="31">
          <cell r="M31" t="str">
            <v>主导</v>
          </cell>
          <cell r="N31" t="str">
            <v>许清亮团队</v>
          </cell>
          <cell r="O31" t="str">
            <v>明艳丽</v>
          </cell>
          <cell r="P31" t="str">
            <v>在建</v>
          </cell>
        </row>
        <row r="31">
          <cell r="T31">
            <v>527.842814</v>
          </cell>
          <cell r="U31">
            <v>0</v>
          </cell>
          <cell r="V31">
            <v>72.157186</v>
          </cell>
        </row>
        <row r="31">
          <cell r="AW31">
            <v>358.136647</v>
          </cell>
          <cell r="AX31">
            <v>0</v>
          </cell>
          <cell r="AY31">
            <v>241.863353</v>
          </cell>
          <cell r="AZ31">
            <v>169.706167</v>
          </cell>
        </row>
        <row r="31">
          <cell r="BQ31" t="str">
            <v>上海隧道工程股份（新加坡）有限公司</v>
          </cell>
        </row>
        <row r="31">
          <cell r="CA31">
            <v>0</v>
          </cell>
          <cell r="CB31">
            <v>0</v>
          </cell>
          <cell r="CC31">
            <v>0</v>
          </cell>
          <cell r="CD31">
            <v>0</v>
          </cell>
          <cell r="CE31">
            <v>0</v>
          </cell>
          <cell r="CF31">
            <v>0</v>
          </cell>
          <cell r="CG31">
            <v>0</v>
          </cell>
          <cell r="CH31">
            <v>0</v>
          </cell>
          <cell r="CI31">
            <v>0</v>
          </cell>
          <cell r="CJ31">
            <v>0</v>
          </cell>
          <cell r="CK31">
            <v>0</v>
          </cell>
          <cell r="CL31">
            <v>0</v>
          </cell>
        </row>
        <row r="31">
          <cell r="DA31">
            <v>0</v>
          </cell>
          <cell r="DB31">
            <v>0</v>
          </cell>
          <cell r="DC31">
            <v>0</v>
          </cell>
          <cell r="DD31">
            <v>0</v>
          </cell>
          <cell r="DE31">
            <v>0</v>
          </cell>
          <cell r="DF31">
            <v>0</v>
          </cell>
          <cell r="DG31">
            <v>0</v>
          </cell>
          <cell r="DH31">
            <v>0</v>
          </cell>
          <cell r="DI31">
            <v>0</v>
          </cell>
          <cell r="DJ31">
            <v>0</v>
          </cell>
          <cell r="DK31">
            <v>0</v>
          </cell>
          <cell r="DL31">
            <v>0</v>
          </cell>
        </row>
        <row r="32">
          <cell r="A32">
            <v>28</v>
          </cell>
          <cell r="B32" t="str">
            <v>广东分公司</v>
          </cell>
          <cell r="C32" t="str">
            <v>SJHT2019121700133</v>
          </cell>
          <cell r="D32" t="str">
            <v>地下院平移-深圳市建设工程质量安全智能监管平台项目软件平台开发</v>
          </cell>
          <cell r="E32">
            <v>253.56</v>
          </cell>
          <cell r="F32">
            <v>253.56</v>
          </cell>
          <cell r="G32">
            <v>253.56</v>
          </cell>
          <cell r="H32">
            <v>253.56</v>
          </cell>
          <cell r="I32">
            <v>1</v>
          </cell>
          <cell r="J32">
            <v>0.06</v>
          </cell>
        </row>
        <row r="32">
          <cell r="M32" t="str">
            <v>主导</v>
          </cell>
          <cell r="N32" t="str">
            <v>明艳丽团队</v>
          </cell>
          <cell r="O32" t="str">
            <v>杜江</v>
          </cell>
          <cell r="P32" t="str">
            <v>在建</v>
          </cell>
        </row>
        <row r="32">
          <cell r="T32">
            <v>211.3</v>
          </cell>
          <cell r="U32">
            <v>0</v>
          </cell>
          <cell r="V32">
            <v>42.26</v>
          </cell>
        </row>
        <row r="32">
          <cell r="AW32">
            <v>0</v>
          </cell>
          <cell r="AX32">
            <v>0</v>
          </cell>
          <cell r="AY32">
            <v>253.56</v>
          </cell>
          <cell r="AZ32">
            <v>211.3</v>
          </cell>
        </row>
        <row r="32">
          <cell r="BQ32" t="str">
            <v>上海市地下空间设计研究总院有限公司</v>
          </cell>
        </row>
        <row r="32">
          <cell r="CA32">
            <v>0</v>
          </cell>
          <cell r="CB32">
            <v>0</v>
          </cell>
          <cell r="CC32">
            <v>0</v>
          </cell>
          <cell r="CD32">
            <v>0</v>
          </cell>
          <cell r="CE32">
            <v>0</v>
          </cell>
          <cell r="CF32">
            <v>0</v>
          </cell>
          <cell r="CG32">
            <v>0</v>
          </cell>
          <cell r="CH32">
            <v>0</v>
          </cell>
          <cell r="CI32">
            <v>0</v>
          </cell>
          <cell r="CJ32">
            <v>0</v>
          </cell>
          <cell r="CK32">
            <v>0</v>
          </cell>
          <cell r="CL32">
            <v>0</v>
          </cell>
        </row>
        <row r="32">
          <cell r="DA32">
            <v>0</v>
          </cell>
          <cell r="DB32">
            <v>0</v>
          </cell>
          <cell r="DC32">
            <v>0</v>
          </cell>
          <cell r="DD32">
            <v>0</v>
          </cell>
          <cell r="DE32">
            <v>0</v>
          </cell>
          <cell r="DF32">
            <v>0</v>
          </cell>
          <cell r="DG32">
            <v>0</v>
          </cell>
          <cell r="DH32">
            <v>0</v>
          </cell>
          <cell r="DI32">
            <v>0</v>
          </cell>
          <cell r="DJ32">
            <v>0</v>
          </cell>
          <cell r="DK32">
            <v>0</v>
          </cell>
          <cell r="DL32">
            <v>0</v>
          </cell>
        </row>
        <row r="33">
          <cell r="A33">
            <v>29</v>
          </cell>
          <cell r="B33" t="str">
            <v>广东分公司</v>
          </cell>
          <cell r="C33" t="str">
            <v>SJHT2019121200103</v>
          </cell>
          <cell r="D33" t="str">
            <v>春风隧道盾构安全监控项目采购合同</v>
          </cell>
          <cell r="E33">
            <v>258</v>
          </cell>
          <cell r="F33">
            <v>228</v>
          </cell>
          <cell r="G33">
            <v>117.56</v>
          </cell>
          <cell r="H33">
            <v>13</v>
          </cell>
          <cell r="I33">
            <v>0.0570175438596491</v>
          </cell>
          <cell r="J33">
            <v>0.06</v>
          </cell>
        </row>
        <row r="33">
          <cell r="M33" t="str">
            <v>主导</v>
          </cell>
          <cell r="N33" t="str">
            <v>许清亮团队</v>
          </cell>
          <cell r="O33" t="str">
            <v>杜江</v>
          </cell>
          <cell r="P33" t="str">
            <v>在建</v>
          </cell>
        </row>
        <row r="33">
          <cell r="T33">
            <v>208.41</v>
          </cell>
          <cell r="U33">
            <v>0</v>
          </cell>
          <cell r="V33">
            <v>49.59</v>
          </cell>
        </row>
        <row r="33">
          <cell r="AW33">
            <v>180.6</v>
          </cell>
          <cell r="AX33">
            <v>0</v>
          </cell>
          <cell r="AY33">
            <v>77.4</v>
          </cell>
          <cell r="AZ33">
            <v>27.81</v>
          </cell>
        </row>
        <row r="33">
          <cell r="BQ33" t="str">
            <v>深圳市城市公共安全技术研究院有限公司</v>
          </cell>
        </row>
        <row r="33">
          <cell r="CA33">
            <v>0</v>
          </cell>
          <cell r="CB33">
            <v>0</v>
          </cell>
          <cell r="CC33">
            <v>0</v>
          </cell>
          <cell r="CD33">
            <v>0</v>
          </cell>
          <cell r="CE33">
            <v>0</v>
          </cell>
          <cell r="CF33">
            <v>0</v>
          </cell>
          <cell r="CG33">
            <v>0</v>
          </cell>
          <cell r="CH33">
            <v>0</v>
          </cell>
          <cell r="CI33">
            <v>0</v>
          </cell>
          <cell r="CJ33">
            <v>0</v>
          </cell>
          <cell r="CK33">
            <v>0</v>
          </cell>
          <cell r="CL33">
            <v>0</v>
          </cell>
        </row>
        <row r="33">
          <cell r="DA33">
            <v>0</v>
          </cell>
          <cell r="DB33">
            <v>0</v>
          </cell>
          <cell r="DC33">
            <v>0</v>
          </cell>
          <cell r="DD33">
            <v>0</v>
          </cell>
          <cell r="DE33">
            <v>0</v>
          </cell>
          <cell r="DF33">
            <v>0</v>
          </cell>
          <cell r="DG33">
            <v>0</v>
          </cell>
          <cell r="DH33">
            <v>0</v>
          </cell>
          <cell r="DI33">
            <v>0</v>
          </cell>
          <cell r="DJ33">
            <v>0</v>
          </cell>
          <cell r="DK33">
            <v>0</v>
          </cell>
          <cell r="DL33">
            <v>0</v>
          </cell>
        </row>
        <row r="34">
          <cell r="A34">
            <v>30</v>
          </cell>
          <cell r="B34" t="str">
            <v>广东分公司</v>
          </cell>
          <cell r="C34" t="str">
            <v>SJHT2019121900152</v>
          </cell>
          <cell r="D34" t="str">
            <v>地下院平移-市公安局刑事科学技术中心项目BIM咨询服务合同</v>
          </cell>
          <cell r="E34">
            <v>128.99</v>
          </cell>
          <cell r="F34">
            <v>128.99</v>
          </cell>
          <cell r="G34">
            <v>128.99</v>
          </cell>
          <cell r="H34">
            <v>128.99</v>
          </cell>
          <cell r="I34">
            <v>1</v>
          </cell>
          <cell r="J34">
            <v>0.06</v>
          </cell>
        </row>
        <row r="34">
          <cell r="M34" t="str">
            <v>主导</v>
          </cell>
          <cell r="N34" t="str">
            <v>明艳丽团队</v>
          </cell>
          <cell r="O34" t="str">
            <v>黄俊龙</v>
          </cell>
          <cell r="P34" t="str">
            <v>在建</v>
          </cell>
        </row>
        <row r="34">
          <cell r="T34">
            <v>72.9589</v>
          </cell>
          <cell r="U34">
            <v>0</v>
          </cell>
          <cell r="V34">
            <v>56.0311</v>
          </cell>
        </row>
        <row r="34">
          <cell r="AF34">
            <v>18.23976</v>
          </cell>
        </row>
        <row r="34">
          <cell r="AW34">
            <v>72.9589</v>
          </cell>
          <cell r="AX34">
            <v>0</v>
          </cell>
          <cell r="AY34">
            <v>56.0311</v>
          </cell>
          <cell r="AZ34">
            <v>0</v>
          </cell>
        </row>
        <row r="34">
          <cell r="BQ34" t="str">
            <v>上海市地下空间设计研究总院有限公司</v>
          </cell>
          <cell r="BR34" t="str">
            <v>业主（工务署可盖章），预计款项第三季度到地下院，年底到城建信息。</v>
          </cell>
        </row>
        <row r="34">
          <cell r="CA34">
            <v>0</v>
          </cell>
          <cell r="CB34">
            <v>0</v>
          </cell>
          <cell r="CC34">
            <v>0</v>
          </cell>
          <cell r="CD34">
            <v>0</v>
          </cell>
          <cell r="CE34">
            <v>0</v>
          </cell>
          <cell r="CF34">
            <v>0</v>
          </cell>
          <cell r="CG34">
            <v>0</v>
          </cell>
          <cell r="CH34">
            <v>0</v>
          </cell>
          <cell r="CI34">
            <v>0</v>
          </cell>
          <cell r="CJ34">
            <v>0</v>
          </cell>
          <cell r="CK34">
            <v>0</v>
          </cell>
          <cell r="CL34">
            <v>0</v>
          </cell>
        </row>
        <row r="34">
          <cell r="DA34">
            <v>0</v>
          </cell>
          <cell r="DB34">
            <v>0</v>
          </cell>
          <cell r="DC34">
            <v>0</v>
          </cell>
          <cell r="DD34">
            <v>0</v>
          </cell>
          <cell r="DE34">
            <v>0</v>
          </cell>
          <cell r="DF34">
            <v>0</v>
          </cell>
          <cell r="DG34">
            <v>0</v>
          </cell>
          <cell r="DH34">
            <v>0</v>
          </cell>
          <cell r="DI34">
            <v>0</v>
          </cell>
          <cell r="DJ34">
            <v>0</v>
          </cell>
          <cell r="DK34">
            <v>0</v>
          </cell>
          <cell r="DL34">
            <v>0</v>
          </cell>
        </row>
        <row r="35">
          <cell r="A35">
            <v>31</v>
          </cell>
          <cell r="B35" t="str">
            <v>广东分公司</v>
          </cell>
          <cell r="C35" t="str">
            <v>SJHT2019121900154</v>
          </cell>
          <cell r="D35" t="str">
            <v>地下院平移-前海交易广场基坑及地下室结构工程项目BIM咨询服务</v>
          </cell>
          <cell r="E35">
            <v>55.52</v>
          </cell>
          <cell r="F35">
            <v>55.52</v>
          </cell>
          <cell r="G35">
            <v>55.52</v>
          </cell>
          <cell r="H35">
            <v>55.52</v>
          </cell>
          <cell r="I35">
            <v>1</v>
          </cell>
          <cell r="J35">
            <v>0.06</v>
          </cell>
        </row>
        <row r="35">
          <cell r="M35" t="str">
            <v>主导</v>
          </cell>
          <cell r="N35" t="str">
            <v>明艳丽团队</v>
          </cell>
          <cell r="O35" t="str">
            <v>明艳丽</v>
          </cell>
          <cell r="P35" t="str">
            <v>在建</v>
          </cell>
        </row>
        <row r="35">
          <cell r="T35">
            <v>27.76</v>
          </cell>
          <cell r="U35">
            <v>0</v>
          </cell>
          <cell r="V35">
            <v>27.76</v>
          </cell>
        </row>
        <row r="35">
          <cell r="AW35">
            <v>27.76</v>
          </cell>
          <cell r="AX35">
            <v>0</v>
          </cell>
          <cell r="AY35">
            <v>27.76</v>
          </cell>
          <cell r="AZ35">
            <v>0</v>
          </cell>
        </row>
        <row r="35">
          <cell r="BQ35" t="str">
            <v>上海市地下空间设计研究总院有限公司</v>
          </cell>
        </row>
        <row r="35">
          <cell r="CA35">
            <v>0</v>
          </cell>
          <cell r="CB35">
            <v>0</v>
          </cell>
          <cell r="CC35">
            <v>0</v>
          </cell>
          <cell r="CD35">
            <v>0</v>
          </cell>
          <cell r="CE35">
            <v>0</v>
          </cell>
          <cell r="CF35">
            <v>0</v>
          </cell>
          <cell r="CG35">
            <v>0</v>
          </cell>
          <cell r="CH35">
            <v>0</v>
          </cell>
          <cell r="CI35">
            <v>0</v>
          </cell>
          <cell r="CJ35">
            <v>0</v>
          </cell>
          <cell r="CK35">
            <v>0</v>
          </cell>
          <cell r="CL35">
            <v>0</v>
          </cell>
        </row>
        <row r="35">
          <cell r="DA35">
            <v>0</v>
          </cell>
          <cell r="DB35">
            <v>0</v>
          </cell>
          <cell r="DC35">
            <v>0</v>
          </cell>
          <cell r="DD35">
            <v>0</v>
          </cell>
          <cell r="DE35">
            <v>0</v>
          </cell>
          <cell r="DF35">
            <v>0</v>
          </cell>
          <cell r="DG35">
            <v>0</v>
          </cell>
          <cell r="DH35">
            <v>0</v>
          </cell>
          <cell r="DI35">
            <v>0</v>
          </cell>
          <cell r="DJ35">
            <v>0</v>
          </cell>
          <cell r="DK35">
            <v>0</v>
          </cell>
          <cell r="DL35">
            <v>0</v>
          </cell>
        </row>
        <row r="36">
          <cell r="A36">
            <v>32</v>
          </cell>
          <cell r="B36" t="str">
            <v>广东分公司</v>
          </cell>
          <cell r="C36" t="str">
            <v>SJHT2019121900155</v>
          </cell>
          <cell r="D36" t="str">
            <v>地下院平移-哈尔滨工业大学深圳校区扩建工程项目</v>
          </cell>
          <cell r="E36">
            <v>8.82</v>
          </cell>
          <cell r="F36">
            <v>8.82</v>
          </cell>
          <cell r="G36">
            <v>8.82</v>
          </cell>
          <cell r="H36">
            <v>8.82</v>
          </cell>
          <cell r="I36">
            <v>1</v>
          </cell>
          <cell r="J36">
            <v>0.06</v>
          </cell>
        </row>
        <row r="36">
          <cell r="M36" t="str">
            <v>主导</v>
          </cell>
          <cell r="N36" t="str">
            <v>明艳丽团队</v>
          </cell>
          <cell r="O36" t="str">
            <v>明艳丽</v>
          </cell>
          <cell r="P36" t="str">
            <v>在建</v>
          </cell>
        </row>
        <row r="36">
          <cell r="T36">
            <v>4.398</v>
          </cell>
          <cell r="U36">
            <v>0</v>
          </cell>
          <cell r="V36">
            <v>4.422</v>
          </cell>
        </row>
        <row r="36">
          <cell r="AW36">
            <v>4.398</v>
          </cell>
          <cell r="AX36">
            <v>0</v>
          </cell>
          <cell r="AY36">
            <v>4.422</v>
          </cell>
          <cell r="AZ36">
            <v>0</v>
          </cell>
        </row>
        <row r="36">
          <cell r="BQ36" t="str">
            <v>上海市地下空间设计研究总院有限公司</v>
          </cell>
        </row>
        <row r="36">
          <cell r="CA36">
            <v>0</v>
          </cell>
          <cell r="CB36">
            <v>0</v>
          </cell>
          <cell r="CC36">
            <v>0</v>
          </cell>
          <cell r="CD36">
            <v>0</v>
          </cell>
          <cell r="CE36">
            <v>0</v>
          </cell>
          <cell r="CF36">
            <v>0</v>
          </cell>
          <cell r="CG36">
            <v>0</v>
          </cell>
          <cell r="CH36">
            <v>0</v>
          </cell>
          <cell r="CI36">
            <v>0</v>
          </cell>
          <cell r="CJ36">
            <v>0</v>
          </cell>
          <cell r="CK36">
            <v>0</v>
          </cell>
          <cell r="CL36">
            <v>0</v>
          </cell>
        </row>
        <row r="36">
          <cell r="DA36">
            <v>0</v>
          </cell>
          <cell r="DB36">
            <v>0</v>
          </cell>
          <cell r="DC36">
            <v>0</v>
          </cell>
          <cell r="DD36">
            <v>0</v>
          </cell>
          <cell r="DE36">
            <v>0</v>
          </cell>
          <cell r="DF36">
            <v>0</v>
          </cell>
          <cell r="DG36">
            <v>0</v>
          </cell>
          <cell r="DH36">
            <v>0</v>
          </cell>
          <cell r="DI36">
            <v>0</v>
          </cell>
          <cell r="DJ36">
            <v>0</v>
          </cell>
          <cell r="DK36">
            <v>0</v>
          </cell>
          <cell r="DL36">
            <v>0</v>
          </cell>
        </row>
        <row r="37">
          <cell r="A37">
            <v>33</v>
          </cell>
          <cell r="B37" t="str">
            <v>广东分公司</v>
          </cell>
          <cell r="C37" t="str">
            <v>SJHT2019121300121</v>
          </cell>
          <cell r="D37" t="str">
            <v>地下院平移-深圳市医疗器械检测和生物医药安全评价中心建设项目</v>
          </cell>
          <cell r="E37">
            <v>38.84</v>
          </cell>
          <cell r="F37">
            <v>38.84</v>
          </cell>
          <cell r="G37">
            <v>38.84</v>
          </cell>
          <cell r="H37">
            <v>38.84</v>
          </cell>
          <cell r="I37">
            <v>1</v>
          </cell>
          <cell r="J37">
            <v>0.06</v>
          </cell>
        </row>
        <row r="37">
          <cell r="M37" t="str">
            <v>主导</v>
          </cell>
          <cell r="N37" t="str">
            <v>明艳丽团队</v>
          </cell>
          <cell r="O37" t="str">
            <v>明艳丽</v>
          </cell>
          <cell r="P37" t="str">
            <v>25已完结</v>
          </cell>
        </row>
        <row r="37">
          <cell r="T37">
            <v>38.84</v>
          </cell>
          <cell r="U37">
            <v>0</v>
          </cell>
          <cell r="V37">
            <v>0</v>
          </cell>
        </row>
        <row r="37">
          <cell r="AW37">
            <v>24.9</v>
          </cell>
          <cell r="AX37">
            <v>0</v>
          </cell>
          <cell r="AY37">
            <v>13.94</v>
          </cell>
          <cell r="AZ37">
            <v>13.94</v>
          </cell>
          <cell r="BA37">
            <v>13.94</v>
          </cell>
        </row>
        <row r="37">
          <cell r="BE37">
            <v>13.94</v>
          </cell>
        </row>
        <row r="37">
          <cell r="BQ37" t="str">
            <v>上海市地下空间设计研究总院有限公司</v>
          </cell>
          <cell r="BR37" t="str">
            <v>收款后延</v>
          </cell>
        </row>
        <row r="37">
          <cell r="CA37">
            <v>0</v>
          </cell>
          <cell r="CB37">
            <v>0</v>
          </cell>
          <cell r="CC37">
            <v>0</v>
          </cell>
          <cell r="CD37">
            <v>0</v>
          </cell>
          <cell r="CE37">
            <v>0</v>
          </cell>
          <cell r="CF37">
            <v>0</v>
          </cell>
          <cell r="CG37">
            <v>0</v>
          </cell>
          <cell r="CH37">
            <v>0</v>
          </cell>
          <cell r="CI37">
            <v>0</v>
          </cell>
          <cell r="CJ37">
            <v>0</v>
          </cell>
          <cell r="CK37">
            <v>0</v>
          </cell>
          <cell r="CL37">
            <v>0</v>
          </cell>
        </row>
        <row r="37">
          <cell r="DA37">
            <v>0</v>
          </cell>
          <cell r="DB37">
            <v>0</v>
          </cell>
          <cell r="DC37">
            <v>0</v>
          </cell>
          <cell r="DD37">
            <v>0</v>
          </cell>
          <cell r="DE37">
            <v>0</v>
          </cell>
          <cell r="DF37">
            <v>0</v>
          </cell>
          <cell r="DG37">
            <v>0</v>
          </cell>
          <cell r="DH37">
            <v>0</v>
          </cell>
          <cell r="DI37">
            <v>0</v>
          </cell>
          <cell r="DJ37">
            <v>0</v>
          </cell>
          <cell r="DK37">
            <v>0</v>
          </cell>
          <cell r="DL37">
            <v>0</v>
          </cell>
        </row>
        <row r="38">
          <cell r="A38">
            <v>34</v>
          </cell>
          <cell r="B38" t="str">
            <v>广东分公司</v>
          </cell>
          <cell r="C38" t="str">
            <v>SJHT2019111900092</v>
          </cell>
          <cell r="D38" t="str">
            <v>中山大学深圳建设工程项目</v>
          </cell>
          <cell r="E38">
            <v>847</v>
          </cell>
          <cell r="F38">
            <v>847</v>
          </cell>
          <cell r="G38">
            <v>847</v>
          </cell>
          <cell r="H38">
            <v>729.601</v>
          </cell>
          <cell r="I38">
            <v>0.861394332939788</v>
          </cell>
          <cell r="J38">
            <v>0.06</v>
          </cell>
        </row>
        <row r="38">
          <cell r="M38" t="str">
            <v>主导</v>
          </cell>
          <cell r="N38" t="str">
            <v>明艳丽团队</v>
          </cell>
          <cell r="O38" t="str">
            <v>明艳丽</v>
          </cell>
          <cell r="P38" t="str">
            <v>在建</v>
          </cell>
        </row>
        <row r="38">
          <cell r="T38">
            <v>781.0601</v>
          </cell>
          <cell r="U38">
            <v>0</v>
          </cell>
          <cell r="V38">
            <v>65.9399</v>
          </cell>
        </row>
        <row r="38">
          <cell r="AW38">
            <v>680.0082</v>
          </cell>
          <cell r="AX38">
            <v>0</v>
          </cell>
          <cell r="AY38">
            <v>166.9918</v>
          </cell>
          <cell r="AZ38">
            <v>101.0519</v>
          </cell>
        </row>
        <row r="38">
          <cell r="BQ38" t="str">
            <v>上海市地下空间设计研究总院有限公司</v>
          </cell>
        </row>
        <row r="38">
          <cell r="CA38">
            <v>0</v>
          </cell>
          <cell r="CB38">
            <v>0</v>
          </cell>
          <cell r="CC38">
            <v>0</v>
          </cell>
          <cell r="CD38">
            <v>0</v>
          </cell>
          <cell r="CE38">
            <v>0</v>
          </cell>
          <cell r="CF38">
            <v>0</v>
          </cell>
          <cell r="CG38">
            <v>0</v>
          </cell>
          <cell r="CH38">
            <v>0</v>
          </cell>
          <cell r="CI38">
            <v>0</v>
          </cell>
          <cell r="CJ38">
            <v>0</v>
          </cell>
          <cell r="CK38">
            <v>0</v>
          </cell>
          <cell r="CL38">
            <v>0</v>
          </cell>
        </row>
        <row r="38">
          <cell r="DA38">
            <v>0</v>
          </cell>
          <cell r="DB38">
            <v>0</v>
          </cell>
          <cell r="DC38">
            <v>0</v>
          </cell>
          <cell r="DD38">
            <v>0</v>
          </cell>
          <cell r="DE38">
            <v>0</v>
          </cell>
          <cell r="DF38">
            <v>0</v>
          </cell>
          <cell r="DG38">
            <v>0</v>
          </cell>
          <cell r="DH38">
            <v>0</v>
          </cell>
          <cell r="DI38">
            <v>0</v>
          </cell>
          <cell r="DJ38">
            <v>0</v>
          </cell>
          <cell r="DK38">
            <v>0</v>
          </cell>
          <cell r="DL38">
            <v>0</v>
          </cell>
        </row>
        <row r="39">
          <cell r="A39">
            <v>35</v>
          </cell>
          <cell r="B39" t="str">
            <v>广东分公司</v>
          </cell>
          <cell r="C39" t="str">
            <v>SJHT2018122500013</v>
          </cell>
          <cell r="D39" t="str">
            <v>天珑移动大厦施工总承包工程塔吊、电梯监控系统及用电监测系统采购合同</v>
          </cell>
          <cell r="E39">
            <v>19.51</v>
          </cell>
          <cell r="F39">
            <v>19.51</v>
          </cell>
          <cell r="G39">
            <v>1.46</v>
          </cell>
          <cell r="H39">
            <v>1.46</v>
          </cell>
          <cell r="I39">
            <v>0.0748334187596105</v>
          </cell>
          <cell r="J39">
            <v>0</v>
          </cell>
        </row>
        <row r="39">
          <cell r="M39" t="str">
            <v>主导</v>
          </cell>
          <cell r="N39" t="str">
            <v>许清亮团队</v>
          </cell>
          <cell r="O39" t="str">
            <v>明艳丽</v>
          </cell>
          <cell r="P39" t="str">
            <v>在建</v>
          </cell>
        </row>
        <row r="39">
          <cell r="T39">
            <v>8.49931</v>
          </cell>
          <cell r="U39">
            <v>0</v>
          </cell>
          <cell r="V39">
            <v>11.01069</v>
          </cell>
        </row>
        <row r="39">
          <cell r="AW39">
            <v>8.49931</v>
          </cell>
          <cell r="AX39">
            <v>0</v>
          </cell>
          <cell r="AY39">
            <v>11.01069</v>
          </cell>
          <cell r="AZ39">
            <v>0</v>
          </cell>
        </row>
        <row r="39">
          <cell r="BQ39" t="str">
            <v>中建三局集团有限公司</v>
          </cell>
        </row>
        <row r="39">
          <cell r="CA39">
            <v>0</v>
          </cell>
          <cell r="CB39">
            <v>0</v>
          </cell>
          <cell r="CC39">
            <v>0</v>
          </cell>
          <cell r="CD39">
            <v>0</v>
          </cell>
          <cell r="CE39">
            <v>0</v>
          </cell>
          <cell r="CF39">
            <v>0</v>
          </cell>
          <cell r="CG39">
            <v>0</v>
          </cell>
          <cell r="CH39">
            <v>0</v>
          </cell>
          <cell r="CI39">
            <v>0</v>
          </cell>
          <cell r="CJ39">
            <v>0</v>
          </cell>
          <cell r="CK39">
            <v>0</v>
          </cell>
          <cell r="CL39">
            <v>0</v>
          </cell>
        </row>
        <row r="39">
          <cell r="DA39">
            <v>0</v>
          </cell>
          <cell r="DB39">
            <v>0</v>
          </cell>
          <cell r="DC39">
            <v>0</v>
          </cell>
          <cell r="DD39">
            <v>0</v>
          </cell>
          <cell r="DE39">
            <v>0</v>
          </cell>
          <cell r="DF39">
            <v>0</v>
          </cell>
          <cell r="DG39">
            <v>0</v>
          </cell>
          <cell r="DH39">
            <v>0</v>
          </cell>
          <cell r="DI39">
            <v>0</v>
          </cell>
          <cell r="DJ39">
            <v>0</v>
          </cell>
          <cell r="DK39">
            <v>0</v>
          </cell>
          <cell r="DL39">
            <v>0</v>
          </cell>
        </row>
        <row r="40">
          <cell r="A40">
            <v>36</v>
          </cell>
          <cell r="B40" t="str">
            <v>广东分公司</v>
          </cell>
          <cell r="C40" t="str">
            <v>SJHT2018122400012</v>
          </cell>
          <cell r="D40" t="str">
            <v>深圳市深旅物业管理有限公司收地补偿用地 （居住用地）项目智慧工地设备采购合同</v>
          </cell>
          <cell r="E40">
            <v>38.23214</v>
          </cell>
          <cell r="F40">
            <v>38.23214</v>
          </cell>
          <cell r="G40">
            <v>3.08524</v>
          </cell>
          <cell r="H40">
            <v>3.08524</v>
          </cell>
          <cell r="I40">
            <v>0.0806975492347538</v>
          </cell>
          <cell r="J40">
            <v>0</v>
          </cell>
        </row>
        <row r="40">
          <cell r="M40" t="str">
            <v>主导</v>
          </cell>
          <cell r="N40" t="str">
            <v>许清亮团队</v>
          </cell>
          <cell r="O40" t="str">
            <v>明艳丽</v>
          </cell>
          <cell r="P40" t="str">
            <v>在建</v>
          </cell>
        </row>
        <row r="40">
          <cell r="T40">
            <v>45.741274</v>
          </cell>
          <cell r="U40">
            <v>0</v>
          </cell>
          <cell r="V40">
            <v>-7.509134</v>
          </cell>
        </row>
        <row r="40">
          <cell r="AW40">
            <v>28.4</v>
          </cell>
          <cell r="AX40">
            <v>0</v>
          </cell>
          <cell r="AY40">
            <v>9.83214</v>
          </cell>
          <cell r="AZ40">
            <v>17.341274</v>
          </cell>
        </row>
        <row r="40">
          <cell r="BQ40" t="str">
            <v>深圳市建工集团股份有限公司</v>
          </cell>
        </row>
        <row r="40">
          <cell r="CA40">
            <v>0</v>
          </cell>
          <cell r="CB40">
            <v>0</v>
          </cell>
          <cell r="CC40">
            <v>0</v>
          </cell>
          <cell r="CD40">
            <v>0</v>
          </cell>
          <cell r="CE40">
            <v>0</v>
          </cell>
          <cell r="CF40">
            <v>0</v>
          </cell>
          <cell r="CG40">
            <v>0</v>
          </cell>
          <cell r="CH40">
            <v>0</v>
          </cell>
          <cell r="CI40">
            <v>0</v>
          </cell>
          <cell r="CJ40">
            <v>0</v>
          </cell>
          <cell r="CK40">
            <v>0</v>
          </cell>
          <cell r="CL40">
            <v>0</v>
          </cell>
        </row>
        <row r="40">
          <cell r="DA40">
            <v>0</v>
          </cell>
          <cell r="DB40">
            <v>0</v>
          </cell>
          <cell r="DC40">
            <v>0</v>
          </cell>
          <cell r="DD40">
            <v>0</v>
          </cell>
          <cell r="DE40">
            <v>0</v>
          </cell>
          <cell r="DF40">
            <v>0</v>
          </cell>
          <cell r="DG40">
            <v>0</v>
          </cell>
          <cell r="DH40">
            <v>0</v>
          </cell>
          <cell r="DI40">
            <v>0</v>
          </cell>
          <cell r="DJ40">
            <v>0</v>
          </cell>
          <cell r="DK40">
            <v>0</v>
          </cell>
          <cell r="DL40">
            <v>0</v>
          </cell>
        </row>
        <row r="41">
          <cell r="A41">
            <v>37</v>
          </cell>
          <cell r="B41" t="str">
            <v>广东分公司</v>
          </cell>
          <cell r="C41" t="str">
            <v>ZHT2020102800068</v>
          </cell>
          <cell r="D41" t="str">
            <v>新加坡T316智慧工地项目</v>
          </cell>
          <cell r="E41">
            <v>403.3188</v>
          </cell>
          <cell r="F41">
            <v>403.3188</v>
          </cell>
          <cell r="G41">
            <v>215.2618</v>
          </cell>
          <cell r="H41">
            <v>157.2018</v>
          </cell>
          <cell r="I41">
            <v>0.389770573551245</v>
          </cell>
          <cell r="J41">
            <v>0</v>
          </cell>
        </row>
        <row r="41">
          <cell r="M41" t="str">
            <v>主导</v>
          </cell>
          <cell r="N41" t="str">
            <v>许清亮团队</v>
          </cell>
          <cell r="O41" t="str">
            <v>明艳丽</v>
          </cell>
          <cell r="P41" t="str">
            <v>在建</v>
          </cell>
        </row>
        <row r="41">
          <cell r="T41">
            <v>65.021717</v>
          </cell>
          <cell r="U41">
            <v>0</v>
          </cell>
          <cell r="V41">
            <v>338.297083</v>
          </cell>
        </row>
        <row r="41">
          <cell r="AW41">
            <v>55.331495</v>
          </cell>
          <cell r="AX41">
            <v>0</v>
          </cell>
          <cell r="AY41">
            <v>347.987305</v>
          </cell>
          <cell r="AZ41">
            <v>9.690222</v>
          </cell>
        </row>
        <row r="41">
          <cell r="BQ41" t="str">
            <v>上海隧道工程股份（新加坡）有限公司</v>
          </cell>
        </row>
        <row r="41">
          <cell r="CA41">
            <v>0</v>
          </cell>
          <cell r="CB41">
            <v>0</v>
          </cell>
          <cell r="CC41">
            <v>0</v>
          </cell>
          <cell r="CD41">
            <v>0</v>
          </cell>
          <cell r="CE41">
            <v>0</v>
          </cell>
          <cell r="CF41">
            <v>0</v>
          </cell>
          <cell r="CG41">
            <v>0</v>
          </cell>
          <cell r="CH41">
            <v>0</v>
          </cell>
          <cell r="CI41">
            <v>0</v>
          </cell>
          <cell r="CJ41">
            <v>0</v>
          </cell>
          <cell r="CK41">
            <v>0</v>
          </cell>
          <cell r="CL41">
            <v>0</v>
          </cell>
        </row>
        <row r="41">
          <cell r="DA41">
            <v>0</v>
          </cell>
          <cell r="DB41">
            <v>0</v>
          </cell>
          <cell r="DC41">
            <v>0</v>
          </cell>
          <cell r="DD41">
            <v>0</v>
          </cell>
          <cell r="DE41">
            <v>0</v>
          </cell>
          <cell r="DF41">
            <v>0</v>
          </cell>
          <cell r="DG41">
            <v>0</v>
          </cell>
          <cell r="DH41">
            <v>0</v>
          </cell>
          <cell r="DI41">
            <v>0</v>
          </cell>
          <cell r="DJ41">
            <v>0</v>
          </cell>
          <cell r="DK41">
            <v>0</v>
          </cell>
          <cell r="DL41">
            <v>0</v>
          </cell>
        </row>
        <row r="42">
          <cell r="A42">
            <v>38</v>
          </cell>
          <cell r="B42" t="str">
            <v>广东分公司</v>
          </cell>
          <cell r="C42" t="str">
            <v>ZHT2020112200092</v>
          </cell>
          <cell r="D42" t="str">
            <v>新加坡J102智慧工地项目</v>
          </cell>
          <cell r="E42">
            <v>161.5765</v>
          </cell>
          <cell r="F42">
            <v>161.5765</v>
          </cell>
          <cell r="G42">
            <v>96.189</v>
          </cell>
          <cell r="H42">
            <v>50.5765</v>
          </cell>
          <cell r="I42">
            <v>0.313018910547016</v>
          </cell>
          <cell r="J42">
            <v>0</v>
          </cell>
        </row>
        <row r="42">
          <cell r="M42" t="str">
            <v>主导</v>
          </cell>
          <cell r="N42" t="str">
            <v>许清亮团队</v>
          </cell>
          <cell r="O42" t="str">
            <v>明艳丽</v>
          </cell>
          <cell r="P42" t="str">
            <v>在建</v>
          </cell>
        </row>
        <row r="42">
          <cell r="T42">
            <v>73.735846</v>
          </cell>
          <cell r="U42">
            <v>0</v>
          </cell>
          <cell r="V42">
            <v>87.840654</v>
          </cell>
        </row>
        <row r="42">
          <cell r="AW42">
            <v>13.449903</v>
          </cell>
          <cell r="AX42">
            <v>0</v>
          </cell>
          <cell r="AY42">
            <v>148.126597</v>
          </cell>
          <cell r="AZ42">
            <v>60.285943</v>
          </cell>
        </row>
        <row r="42">
          <cell r="BQ42" t="str">
            <v>上海隧道工程股份（新加坡）有限公司</v>
          </cell>
        </row>
        <row r="42">
          <cell r="CA42">
            <v>0</v>
          </cell>
          <cell r="CB42">
            <v>0</v>
          </cell>
          <cell r="CC42">
            <v>0</v>
          </cell>
          <cell r="CD42">
            <v>0</v>
          </cell>
          <cell r="CE42">
            <v>0</v>
          </cell>
          <cell r="CF42">
            <v>0</v>
          </cell>
          <cell r="CG42">
            <v>0</v>
          </cell>
          <cell r="CH42">
            <v>0</v>
          </cell>
          <cell r="CI42">
            <v>0</v>
          </cell>
          <cell r="CJ42">
            <v>0</v>
          </cell>
          <cell r="CK42">
            <v>0</v>
          </cell>
          <cell r="CL42">
            <v>0</v>
          </cell>
        </row>
        <row r="42">
          <cell r="DA42">
            <v>0</v>
          </cell>
          <cell r="DB42">
            <v>0</v>
          </cell>
          <cell r="DC42">
            <v>0</v>
          </cell>
          <cell r="DD42">
            <v>0</v>
          </cell>
          <cell r="DE42">
            <v>0</v>
          </cell>
          <cell r="DF42">
            <v>0</v>
          </cell>
          <cell r="DG42">
            <v>0</v>
          </cell>
          <cell r="DH42">
            <v>0</v>
          </cell>
          <cell r="DI42">
            <v>0</v>
          </cell>
          <cell r="DJ42">
            <v>0</v>
          </cell>
          <cell r="DK42">
            <v>0</v>
          </cell>
          <cell r="DL42">
            <v>0</v>
          </cell>
        </row>
        <row r="43">
          <cell r="A43">
            <v>39</v>
          </cell>
          <cell r="B43" t="str">
            <v>广东分公司</v>
          </cell>
          <cell r="C43" t="str">
            <v>ZHT2020120700105</v>
          </cell>
          <cell r="D43" t="str">
            <v>地下院平移-深圳市龙华区人民检察院办案及专业技术用房建设工程BIM实施顾问服务</v>
          </cell>
          <cell r="E43">
            <v>51.6375</v>
          </cell>
          <cell r="F43">
            <v>51.6375</v>
          </cell>
          <cell r="G43">
            <v>51.6375</v>
          </cell>
          <cell r="H43">
            <v>51.6375</v>
          </cell>
          <cell r="I43">
            <v>1</v>
          </cell>
          <cell r="J43">
            <v>0.06</v>
          </cell>
        </row>
        <row r="43">
          <cell r="M43" t="str">
            <v>主导</v>
          </cell>
          <cell r="N43" t="str">
            <v>明艳丽团队</v>
          </cell>
          <cell r="O43" t="str">
            <v>武东波</v>
          </cell>
          <cell r="P43" t="str">
            <v>在建</v>
          </cell>
        </row>
        <row r="43">
          <cell r="T43">
            <v>42.8589</v>
          </cell>
          <cell r="U43">
            <v>0</v>
          </cell>
          <cell r="V43">
            <v>8.7786</v>
          </cell>
        </row>
        <row r="43">
          <cell r="AW43">
            <v>42.8574</v>
          </cell>
          <cell r="AX43">
            <v>0</v>
          </cell>
          <cell r="AY43">
            <v>8.7801</v>
          </cell>
          <cell r="AZ43">
            <v>0.00150000000000006</v>
          </cell>
        </row>
        <row r="43">
          <cell r="BQ43" t="str">
            <v>上海市地下空间设计研究总院有限公司</v>
          </cell>
        </row>
        <row r="43">
          <cell r="CA43">
            <v>0</v>
          </cell>
          <cell r="CB43">
            <v>0</v>
          </cell>
          <cell r="CC43">
            <v>0</v>
          </cell>
          <cell r="CD43">
            <v>0</v>
          </cell>
          <cell r="CE43">
            <v>0</v>
          </cell>
          <cell r="CF43">
            <v>0</v>
          </cell>
          <cell r="CG43">
            <v>0</v>
          </cell>
          <cell r="CH43">
            <v>0</v>
          </cell>
          <cell r="CI43">
            <v>0</v>
          </cell>
          <cell r="CJ43">
            <v>0</v>
          </cell>
          <cell r="CK43">
            <v>0</v>
          </cell>
          <cell r="CL43">
            <v>0</v>
          </cell>
        </row>
        <row r="43">
          <cell r="DA43">
            <v>0</v>
          </cell>
          <cell r="DB43">
            <v>0</v>
          </cell>
          <cell r="DC43">
            <v>0</v>
          </cell>
          <cell r="DD43">
            <v>0</v>
          </cell>
          <cell r="DE43">
            <v>0</v>
          </cell>
          <cell r="DF43">
            <v>0</v>
          </cell>
          <cell r="DG43">
            <v>0</v>
          </cell>
          <cell r="DH43">
            <v>0</v>
          </cell>
          <cell r="DI43">
            <v>0</v>
          </cell>
          <cell r="DJ43">
            <v>0</v>
          </cell>
          <cell r="DK43">
            <v>0</v>
          </cell>
          <cell r="DL43">
            <v>0</v>
          </cell>
        </row>
        <row r="44">
          <cell r="A44">
            <v>40</v>
          </cell>
          <cell r="B44" t="str">
            <v>广东分公司</v>
          </cell>
          <cell r="C44" t="str">
            <v>ZHT2020120700106</v>
          </cell>
          <cell r="D44" t="str">
            <v>地下院平移-深圳市公安局龙岗分局三所三队一中心1号地块工程项目BIM实施顾问服务合同</v>
          </cell>
          <cell r="E44">
            <v>63.41</v>
          </cell>
          <cell r="F44">
            <v>63.41</v>
          </cell>
          <cell r="G44">
            <v>63.41</v>
          </cell>
          <cell r="H44">
            <v>63.41</v>
          </cell>
          <cell r="I44">
            <v>1</v>
          </cell>
          <cell r="J44">
            <v>0.06</v>
          </cell>
        </row>
        <row r="44">
          <cell r="M44" t="str">
            <v>主导</v>
          </cell>
          <cell r="N44" t="str">
            <v>明艳丽团队</v>
          </cell>
          <cell r="O44" t="str">
            <v>陈健斐</v>
          </cell>
          <cell r="P44" t="str">
            <v>25已完结</v>
          </cell>
        </row>
        <row r="44">
          <cell r="T44">
            <v>63.41</v>
          </cell>
          <cell r="U44">
            <v>0</v>
          </cell>
          <cell r="V44">
            <v>0</v>
          </cell>
        </row>
        <row r="44">
          <cell r="AW44">
            <v>57.069</v>
          </cell>
          <cell r="AX44">
            <v>0</v>
          </cell>
          <cell r="AY44">
            <v>6.34099999999999</v>
          </cell>
          <cell r="AZ44">
            <v>6.34099999999999</v>
          </cell>
        </row>
        <row r="44">
          <cell r="BQ44" t="str">
            <v>上海市地下空间设计研究总院有限公司</v>
          </cell>
        </row>
        <row r="44">
          <cell r="CA44">
            <v>0</v>
          </cell>
          <cell r="CB44">
            <v>0</v>
          </cell>
          <cell r="CC44">
            <v>0</v>
          </cell>
          <cell r="CD44">
            <v>0</v>
          </cell>
          <cell r="CE44">
            <v>0</v>
          </cell>
          <cell r="CF44">
            <v>0</v>
          </cell>
          <cell r="CG44">
            <v>0</v>
          </cell>
          <cell r="CH44">
            <v>0</v>
          </cell>
          <cell r="CI44">
            <v>0</v>
          </cell>
          <cell r="CJ44">
            <v>0</v>
          </cell>
          <cell r="CK44">
            <v>0</v>
          </cell>
          <cell r="CL44">
            <v>0</v>
          </cell>
        </row>
        <row r="44">
          <cell r="DA44">
            <v>0</v>
          </cell>
          <cell r="DB44">
            <v>0</v>
          </cell>
          <cell r="DC44">
            <v>0</v>
          </cell>
          <cell r="DD44">
            <v>0</v>
          </cell>
          <cell r="DE44">
            <v>0</v>
          </cell>
          <cell r="DF44">
            <v>0</v>
          </cell>
          <cell r="DG44">
            <v>0</v>
          </cell>
          <cell r="DH44">
            <v>0</v>
          </cell>
          <cell r="DI44">
            <v>0</v>
          </cell>
          <cell r="DJ44">
            <v>0</v>
          </cell>
          <cell r="DK44">
            <v>0</v>
          </cell>
          <cell r="DL44">
            <v>0</v>
          </cell>
        </row>
        <row r="45">
          <cell r="A45">
            <v>41</v>
          </cell>
          <cell r="B45" t="str">
            <v>广东分公司</v>
          </cell>
          <cell r="C45" t="str">
            <v>ZHT2021012000005</v>
          </cell>
          <cell r="D45" t="str">
            <v>深圳市建设工程过程数据处理技术服务采购合同</v>
          </cell>
          <cell r="E45">
            <v>143</v>
          </cell>
          <cell r="F45">
            <v>143</v>
          </cell>
          <cell r="G45">
            <v>143</v>
          </cell>
          <cell r="H45">
            <v>103</v>
          </cell>
          <cell r="I45">
            <v>0.72027972027972</v>
          </cell>
          <cell r="J45">
            <v>0.06</v>
          </cell>
        </row>
        <row r="45">
          <cell r="M45" t="str">
            <v>主导</v>
          </cell>
          <cell r="N45" t="str">
            <v>许清亮团队</v>
          </cell>
          <cell r="O45" t="str">
            <v>杜江</v>
          </cell>
          <cell r="P45" t="str">
            <v>在建</v>
          </cell>
        </row>
        <row r="45">
          <cell r="T45">
            <v>128.7</v>
          </cell>
          <cell r="U45">
            <v>0</v>
          </cell>
          <cell r="V45">
            <v>14.3</v>
          </cell>
        </row>
        <row r="45">
          <cell r="AW45">
            <v>128.7</v>
          </cell>
          <cell r="AX45">
            <v>0</v>
          </cell>
          <cell r="AY45">
            <v>14.3</v>
          </cell>
          <cell r="AZ45">
            <v>0</v>
          </cell>
        </row>
        <row r="45">
          <cell r="BQ45" t="str">
            <v>深圳城安软通科技集团有限公司</v>
          </cell>
        </row>
        <row r="45">
          <cell r="CA45">
            <v>0</v>
          </cell>
          <cell r="CB45">
            <v>0</v>
          </cell>
          <cell r="CC45">
            <v>0</v>
          </cell>
          <cell r="CD45">
            <v>0</v>
          </cell>
          <cell r="CE45">
            <v>0</v>
          </cell>
          <cell r="CF45">
            <v>0</v>
          </cell>
          <cell r="CG45">
            <v>0</v>
          </cell>
          <cell r="CH45">
            <v>0</v>
          </cell>
          <cell r="CI45">
            <v>0</v>
          </cell>
          <cell r="CJ45">
            <v>0</v>
          </cell>
          <cell r="CK45">
            <v>0</v>
          </cell>
          <cell r="CL45">
            <v>0</v>
          </cell>
        </row>
        <row r="45">
          <cell r="DA45">
            <v>0</v>
          </cell>
          <cell r="DB45">
            <v>0</v>
          </cell>
          <cell r="DC45">
            <v>0</v>
          </cell>
          <cell r="DD45">
            <v>0</v>
          </cell>
          <cell r="DE45">
            <v>0</v>
          </cell>
          <cell r="DF45">
            <v>0</v>
          </cell>
          <cell r="DG45">
            <v>0</v>
          </cell>
          <cell r="DH45">
            <v>0</v>
          </cell>
          <cell r="DI45">
            <v>0</v>
          </cell>
          <cell r="DJ45">
            <v>0</v>
          </cell>
          <cell r="DK45">
            <v>0</v>
          </cell>
          <cell r="DL45">
            <v>0</v>
          </cell>
        </row>
        <row r="46">
          <cell r="A46">
            <v>42</v>
          </cell>
          <cell r="B46" t="str">
            <v>广东分公司</v>
          </cell>
          <cell r="C46" t="str">
            <v>ZHT2021092800112</v>
          </cell>
          <cell r="D46" t="str">
            <v>深圳市前海-南山排水深隧系统工程BIM咨询服务委托合同</v>
          </cell>
          <cell r="E46">
            <v>92.22</v>
          </cell>
          <cell r="F46">
            <v>92.22</v>
          </cell>
          <cell r="G46">
            <v>92.22</v>
          </cell>
          <cell r="H46">
            <v>50.22</v>
          </cell>
          <cell r="I46">
            <v>0.544567338972023</v>
          </cell>
          <cell r="J46">
            <v>0.06</v>
          </cell>
        </row>
        <row r="46">
          <cell r="M46" t="str">
            <v>主导</v>
          </cell>
          <cell r="N46" t="str">
            <v>明艳丽团队</v>
          </cell>
          <cell r="O46" t="str">
            <v>明艳丽</v>
          </cell>
          <cell r="P46" t="str">
            <v>在建</v>
          </cell>
        </row>
        <row r="46">
          <cell r="T46">
            <v>79.7703</v>
          </cell>
          <cell r="U46">
            <v>0</v>
          </cell>
          <cell r="V46">
            <v>12.4497</v>
          </cell>
        </row>
        <row r="46">
          <cell r="AW46">
            <v>79.7703</v>
          </cell>
          <cell r="AX46">
            <v>0</v>
          </cell>
          <cell r="AY46">
            <v>12.4497</v>
          </cell>
          <cell r="AZ46">
            <v>0</v>
          </cell>
        </row>
        <row r="46">
          <cell r="BQ46" t="str">
            <v>深圳市前海数字城市科技有限公司</v>
          </cell>
        </row>
        <row r="46">
          <cell r="CA46">
            <v>0</v>
          </cell>
          <cell r="CB46">
            <v>0</v>
          </cell>
          <cell r="CC46">
            <v>0</v>
          </cell>
          <cell r="CD46">
            <v>0</v>
          </cell>
          <cell r="CE46">
            <v>0</v>
          </cell>
          <cell r="CF46">
            <v>0</v>
          </cell>
          <cell r="CG46">
            <v>0</v>
          </cell>
          <cell r="CH46">
            <v>0</v>
          </cell>
          <cell r="CI46">
            <v>0</v>
          </cell>
          <cell r="CJ46">
            <v>0</v>
          </cell>
          <cell r="CK46">
            <v>0</v>
          </cell>
          <cell r="CL46">
            <v>0</v>
          </cell>
        </row>
        <row r="46">
          <cell r="DA46">
            <v>0</v>
          </cell>
          <cell r="DB46">
            <v>0</v>
          </cell>
          <cell r="DC46">
            <v>0</v>
          </cell>
          <cell r="DD46">
            <v>0</v>
          </cell>
          <cell r="DE46">
            <v>0</v>
          </cell>
          <cell r="DF46">
            <v>0</v>
          </cell>
          <cell r="DG46">
            <v>0</v>
          </cell>
          <cell r="DH46">
            <v>0</v>
          </cell>
          <cell r="DI46">
            <v>0</v>
          </cell>
          <cell r="DJ46">
            <v>0</v>
          </cell>
          <cell r="DK46">
            <v>0</v>
          </cell>
          <cell r="DL46">
            <v>0</v>
          </cell>
        </row>
        <row r="47">
          <cell r="A47">
            <v>43</v>
          </cell>
          <cell r="B47" t="str">
            <v>广东分公司</v>
          </cell>
          <cell r="C47" t="str">
            <v>ZHT2022030800022</v>
          </cell>
          <cell r="D47" t="str">
            <v>基于BIM的工程管理平台应用与咨询服务合同-环莞快速路三期路面标</v>
          </cell>
          <cell r="E47">
            <v>48.9206</v>
          </cell>
          <cell r="F47">
            <v>33.986119232</v>
          </cell>
          <cell r="G47">
            <v>33.986119232</v>
          </cell>
          <cell r="H47">
            <v>15.508919232</v>
          </cell>
          <cell r="I47">
            <v>0.456330984015304</v>
          </cell>
          <cell r="J47">
            <v>0.06</v>
          </cell>
        </row>
        <row r="47">
          <cell r="M47" t="str">
            <v>主导</v>
          </cell>
          <cell r="N47" t="str">
            <v>许清亮团队</v>
          </cell>
          <cell r="O47" t="str">
            <v>明艳丽</v>
          </cell>
          <cell r="P47" t="str">
            <v>在建</v>
          </cell>
        </row>
        <row r="47">
          <cell r="T47">
            <v>25.683275</v>
          </cell>
          <cell r="U47">
            <v>0</v>
          </cell>
          <cell r="V47">
            <v>23.237325</v>
          </cell>
        </row>
        <row r="47">
          <cell r="AW47">
            <v>19.56824</v>
          </cell>
          <cell r="AX47">
            <v>0</v>
          </cell>
          <cell r="AY47">
            <v>29.35236</v>
          </cell>
          <cell r="AZ47">
            <v>6.115035</v>
          </cell>
        </row>
        <row r="47">
          <cell r="BQ47" t="str">
            <v>广东冠粤路桥有限公司</v>
          </cell>
        </row>
        <row r="47">
          <cell r="CA47">
            <v>0</v>
          </cell>
          <cell r="CB47">
            <v>0</v>
          </cell>
          <cell r="CC47">
            <v>0</v>
          </cell>
          <cell r="CD47">
            <v>0</v>
          </cell>
          <cell r="CE47">
            <v>0</v>
          </cell>
          <cell r="CF47">
            <v>0</v>
          </cell>
          <cell r="CG47">
            <v>0</v>
          </cell>
          <cell r="CH47">
            <v>0</v>
          </cell>
          <cell r="CI47">
            <v>0</v>
          </cell>
          <cell r="CJ47">
            <v>0</v>
          </cell>
          <cell r="CK47">
            <v>0</v>
          </cell>
          <cell r="CL47">
            <v>0</v>
          </cell>
        </row>
        <row r="47">
          <cell r="DA47">
            <v>0</v>
          </cell>
          <cell r="DB47">
            <v>0</v>
          </cell>
          <cell r="DC47">
            <v>0</v>
          </cell>
          <cell r="DD47">
            <v>0</v>
          </cell>
          <cell r="DE47">
            <v>0</v>
          </cell>
          <cell r="DF47">
            <v>0</v>
          </cell>
          <cell r="DG47">
            <v>0</v>
          </cell>
          <cell r="DH47">
            <v>0</v>
          </cell>
          <cell r="DI47">
            <v>0</v>
          </cell>
          <cell r="DJ47">
            <v>0</v>
          </cell>
          <cell r="DK47">
            <v>0</v>
          </cell>
          <cell r="DL47">
            <v>0</v>
          </cell>
        </row>
        <row r="48">
          <cell r="A48">
            <v>44</v>
          </cell>
          <cell r="B48" t="str">
            <v>广东分公司</v>
          </cell>
          <cell r="C48" t="str">
            <v>ZHT2022051300038</v>
          </cell>
          <cell r="D48" t="str">
            <v>青岛国际资源配置中心北片区建设运营数智一体化项目</v>
          </cell>
          <cell r="E48">
            <v>2168.7</v>
          </cell>
          <cell r="F48">
            <v>15.2</v>
          </cell>
          <cell r="G48">
            <v>15.2</v>
          </cell>
          <cell r="H48">
            <v>15.2</v>
          </cell>
          <cell r="I48">
            <v>1</v>
          </cell>
          <cell r="J48">
            <v>0.0706641271226459</v>
          </cell>
        </row>
        <row r="48">
          <cell r="M48">
            <v>0</v>
          </cell>
          <cell r="N48" t="str">
            <v>徐勇团队</v>
          </cell>
          <cell r="O48" t="str">
            <v>徐勇</v>
          </cell>
          <cell r="P48" t="str">
            <v>在建</v>
          </cell>
        </row>
        <row r="48">
          <cell r="T48">
            <v>1707.918308</v>
          </cell>
          <cell r="U48">
            <v>0</v>
          </cell>
          <cell r="V48">
            <v>460.781692</v>
          </cell>
        </row>
        <row r="48">
          <cell r="AW48">
            <v>646.58</v>
          </cell>
          <cell r="AX48">
            <v>0</v>
          </cell>
          <cell r="AY48">
            <v>1522.12</v>
          </cell>
          <cell r="AZ48">
            <v>1061.338308</v>
          </cell>
        </row>
        <row r="48">
          <cell r="BQ48" t="str">
            <v>中德联合集团有限公司</v>
          </cell>
        </row>
        <row r="48">
          <cell r="CA48">
            <v>0</v>
          </cell>
          <cell r="CB48">
            <v>0</v>
          </cell>
          <cell r="CC48">
            <v>0</v>
          </cell>
          <cell r="CD48">
            <v>0</v>
          </cell>
          <cell r="CE48">
            <v>0</v>
          </cell>
          <cell r="CF48">
            <v>0</v>
          </cell>
          <cell r="CG48">
            <v>0</v>
          </cell>
          <cell r="CH48">
            <v>0</v>
          </cell>
          <cell r="CI48">
            <v>0</v>
          </cell>
          <cell r="CJ48">
            <v>0</v>
          </cell>
          <cell r="CK48">
            <v>0</v>
          </cell>
          <cell r="CL48">
            <v>0</v>
          </cell>
        </row>
        <row r="48">
          <cell r="DA48">
            <v>0</v>
          </cell>
          <cell r="DB48">
            <v>0</v>
          </cell>
          <cell r="DC48">
            <v>0</v>
          </cell>
          <cell r="DD48">
            <v>0</v>
          </cell>
          <cell r="DE48">
            <v>0</v>
          </cell>
          <cell r="DF48">
            <v>0</v>
          </cell>
          <cell r="DG48">
            <v>0</v>
          </cell>
          <cell r="DH48">
            <v>0</v>
          </cell>
          <cell r="DI48">
            <v>0</v>
          </cell>
          <cell r="DJ48">
            <v>0</v>
          </cell>
          <cell r="DK48">
            <v>0</v>
          </cell>
          <cell r="DL48">
            <v>0</v>
          </cell>
        </row>
        <row r="49">
          <cell r="A49">
            <v>45</v>
          </cell>
          <cell r="B49" t="str">
            <v>广东分公司</v>
          </cell>
          <cell r="C49" t="str">
            <v>ZHT2022052600040</v>
          </cell>
          <cell r="D49" t="str">
            <v>环莞快速路三期莞深高速至东部快速路段工程（一标段）</v>
          </cell>
          <cell r="E49">
            <v>41.0839</v>
          </cell>
          <cell r="F49">
            <v>28.541807008</v>
          </cell>
          <cell r="G49">
            <v>28.541807008</v>
          </cell>
          <cell r="H49">
            <v>28.541807008</v>
          </cell>
          <cell r="I49">
            <v>1</v>
          </cell>
          <cell r="J49">
            <v>0.06</v>
          </cell>
        </row>
        <row r="49">
          <cell r="M49" t="str">
            <v>主导</v>
          </cell>
          <cell r="N49" t="str">
            <v>许清亮团队</v>
          </cell>
          <cell r="O49" t="str">
            <v>明艳丽</v>
          </cell>
          <cell r="P49" t="str">
            <v>在建</v>
          </cell>
        </row>
        <row r="49">
          <cell r="T49">
            <v>21.569048</v>
          </cell>
          <cell r="U49">
            <v>0</v>
          </cell>
          <cell r="V49">
            <v>19.514852</v>
          </cell>
        </row>
        <row r="49">
          <cell r="AW49">
            <v>16.43356</v>
          </cell>
          <cell r="AX49">
            <v>0</v>
          </cell>
          <cell r="AY49">
            <v>24.65034</v>
          </cell>
          <cell r="AZ49">
            <v>5.135488</v>
          </cell>
        </row>
        <row r="49">
          <cell r="BQ49" t="str">
            <v>浙江交工集团股份有限公司东莞市环莞快速路三期莞深高速至东部快速路段工程土建一标项目经理部</v>
          </cell>
        </row>
        <row r="49">
          <cell r="CA49">
            <v>0</v>
          </cell>
          <cell r="CB49">
            <v>0</v>
          </cell>
          <cell r="CC49">
            <v>0</v>
          </cell>
          <cell r="CD49">
            <v>0</v>
          </cell>
          <cell r="CE49">
            <v>0</v>
          </cell>
          <cell r="CF49">
            <v>0</v>
          </cell>
          <cell r="CG49">
            <v>0</v>
          </cell>
          <cell r="CH49">
            <v>0</v>
          </cell>
          <cell r="CI49">
            <v>0</v>
          </cell>
          <cell r="CJ49">
            <v>0</v>
          </cell>
          <cell r="CK49">
            <v>0</v>
          </cell>
          <cell r="CL49">
            <v>0</v>
          </cell>
        </row>
        <row r="49">
          <cell r="DA49">
            <v>0</v>
          </cell>
          <cell r="DB49">
            <v>0</v>
          </cell>
          <cell r="DC49">
            <v>0</v>
          </cell>
          <cell r="DD49">
            <v>0</v>
          </cell>
          <cell r="DE49">
            <v>0</v>
          </cell>
          <cell r="DF49">
            <v>0</v>
          </cell>
          <cell r="DG49">
            <v>0</v>
          </cell>
          <cell r="DH49">
            <v>0</v>
          </cell>
          <cell r="DI49">
            <v>0</v>
          </cell>
          <cell r="DJ49">
            <v>0</v>
          </cell>
          <cell r="DK49">
            <v>0</v>
          </cell>
          <cell r="DL49">
            <v>0</v>
          </cell>
        </row>
        <row r="50">
          <cell r="A50">
            <v>46</v>
          </cell>
          <cell r="B50" t="str">
            <v>广东分公司</v>
          </cell>
          <cell r="C50" t="str">
            <v>ZHT2022061300045</v>
          </cell>
          <cell r="D50" t="str">
            <v>梅红小学建设工程项目BIM全过程咨询服务合同</v>
          </cell>
          <cell r="E50">
            <v>12.18</v>
          </cell>
          <cell r="F50">
            <v>12.18</v>
          </cell>
          <cell r="G50">
            <v>12.18</v>
          </cell>
          <cell r="H50">
            <v>12.18</v>
          </cell>
          <cell r="I50">
            <v>1</v>
          </cell>
          <cell r="J50">
            <v>0.06</v>
          </cell>
        </row>
        <row r="50">
          <cell r="M50" t="str">
            <v>主导</v>
          </cell>
          <cell r="N50" t="str">
            <v>明艳丽团队</v>
          </cell>
          <cell r="O50" t="str">
            <v>武东波</v>
          </cell>
          <cell r="P50" t="str">
            <v>在建</v>
          </cell>
        </row>
        <row r="50">
          <cell r="T50">
            <v>2.9232</v>
          </cell>
          <cell r="U50">
            <v>0</v>
          </cell>
          <cell r="V50">
            <v>9.2568</v>
          </cell>
        </row>
        <row r="50">
          <cell r="AF50">
            <v>9.2568</v>
          </cell>
        </row>
        <row r="50">
          <cell r="AW50">
            <v>2.9232</v>
          </cell>
          <cell r="AX50">
            <v>0</v>
          </cell>
          <cell r="AY50">
            <v>9.2568</v>
          </cell>
          <cell r="AZ50">
            <v>0</v>
          </cell>
          <cell r="BA50">
            <v>9.2568</v>
          </cell>
        </row>
        <row r="50">
          <cell r="BF50">
            <v>9.2568</v>
          </cell>
        </row>
        <row r="50">
          <cell r="BQ50" t="str">
            <v>深圳市福田区建筑工务署</v>
          </cell>
          <cell r="BR50" t="str">
            <v>待成果上会，预计6月支付</v>
          </cell>
        </row>
        <row r="50">
          <cell r="CA50">
            <v>0</v>
          </cell>
          <cell r="CB50">
            <v>0</v>
          </cell>
          <cell r="CC50">
            <v>0</v>
          </cell>
          <cell r="CD50">
            <v>0</v>
          </cell>
          <cell r="CE50">
            <v>0</v>
          </cell>
          <cell r="CF50">
            <v>0</v>
          </cell>
          <cell r="CG50">
            <v>0</v>
          </cell>
          <cell r="CH50">
            <v>0</v>
          </cell>
          <cell r="CI50">
            <v>0</v>
          </cell>
          <cell r="CJ50">
            <v>0</v>
          </cell>
          <cell r="CK50">
            <v>0</v>
          </cell>
          <cell r="CL50">
            <v>0</v>
          </cell>
        </row>
        <row r="50">
          <cell r="DA50">
            <v>0</v>
          </cell>
          <cell r="DB50">
            <v>0</v>
          </cell>
          <cell r="DC50">
            <v>0</v>
          </cell>
          <cell r="DD50">
            <v>0</v>
          </cell>
          <cell r="DE50">
            <v>0</v>
          </cell>
          <cell r="DF50">
            <v>0</v>
          </cell>
          <cell r="DG50">
            <v>0</v>
          </cell>
          <cell r="DH50">
            <v>0</v>
          </cell>
          <cell r="DI50">
            <v>0</v>
          </cell>
          <cell r="DJ50">
            <v>0</v>
          </cell>
          <cell r="DK50">
            <v>0</v>
          </cell>
          <cell r="DL50">
            <v>0</v>
          </cell>
        </row>
        <row r="51">
          <cell r="A51">
            <v>47</v>
          </cell>
          <cell r="B51" t="str">
            <v>广东分公司</v>
          </cell>
          <cell r="C51" t="str">
            <v>ZHT2022061700046</v>
          </cell>
          <cell r="D51" t="str">
            <v>龙岗区委党校迁址重建工程BIM设计与施工联合应用技术服务合同</v>
          </cell>
          <cell r="E51">
            <v>97.8336</v>
          </cell>
          <cell r="F51">
            <v>97.8336</v>
          </cell>
          <cell r="G51">
            <v>97.8336</v>
          </cell>
          <cell r="H51">
            <v>39.9990919908467</v>
          </cell>
          <cell r="I51">
            <v>0.40884820747521</v>
          </cell>
          <cell r="J51">
            <v>0.06</v>
          </cell>
        </row>
        <row r="51">
          <cell r="M51" t="str">
            <v>主导</v>
          </cell>
          <cell r="N51" t="str">
            <v>明艳丽团队</v>
          </cell>
          <cell r="O51" t="str">
            <v>黄俊龙</v>
          </cell>
          <cell r="P51" t="str">
            <v>在建</v>
          </cell>
        </row>
        <row r="51">
          <cell r="T51">
            <v>78.266878</v>
          </cell>
          <cell r="U51">
            <v>0</v>
          </cell>
          <cell r="V51">
            <v>19.566722</v>
          </cell>
        </row>
        <row r="51">
          <cell r="AF51">
            <v>4.89168</v>
          </cell>
        </row>
        <row r="51">
          <cell r="AW51">
            <v>78.266877</v>
          </cell>
          <cell r="AX51">
            <v>0</v>
          </cell>
          <cell r="AY51">
            <v>19.566723</v>
          </cell>
          <cell r="AZ51">
            <v>1.0000000116861e-6</v>
          </cell>
        </row>
        <row r="51">
          <cell r="BQ51" t="str">
            <v>华润（深圳）有限公司</v>
          </cell>
          <cell r="BR51" t="str">
            <v>产值确认单华润可申请盖章，收款预计三季度。</v>
          </cell>
        </row>
        <row r="51">
          <cell r="CA51">
            <v>0</v>
          </cell>
          <cell r="CB51">
            <v>0</v>
          </cell>
          <cell r="CC51">
            <v>0</v>
          </cell>
          <cell r="CD51">
            <v>0</v>
          </cell>
          <cell r="CE51">
            <v>0</v>
          </cell>
          <cell r="CF51">
            <v>0</v>
          </cell>
          <cell r="CG51">
            <v>0</v>
          </cell>
          <cell r="CH51">
            <v>0</v>
          </cell>
          <cell r="CI51">
            <v>0</v>
          </cell>
          <cell r="CJ51">
            <v>0</v>
          </cell>
          <cell r="CK51">
            <v>0</v>
          </cell>
          <cell r="CL51">
            <v>0</v>
          </cell>
        </row>
        <row r="51">
          <cell r="DA51">
            <v>0</v>
          </cell>
          <cell r="DB51">
            <v>0</v>
          </cell>
          <cell r="DC51">
            <v>0</v>
          </cell>
          <cell r="DD51">
            <v>0</v>
          </cell>
          <cell r="DE51">
            <v>0</v>
          </cell>
          <cell r="DF51">
            <v>0</v>
          </cell>
          <cell r="DG51">
            <v>0</v>
          </cell>
          <cell r="DH51">
            <v>0</v>
          </cell>
          <cell r="DI51">
            <v>0</v>
          </cell>
          <cell r="DJ51">
            <v>0</v>
          </cell>
          <cell r="DK51">
            <v>0</v>
          </cell>
          <cell r="DL51">
            <v>0</v>
          </cell>
        </row>
        <row r="52">
          <cell r="A52">
            <v>48</v>
          </cell>
          <cell r="B52" t="str">
            <v>广东分公司</v>
          </cell>
          <cell r="C52" t="str">
            <v>ZHT2022060200042</v>
          </cell>
          <cell r="D52" t="str">
            <v>工程管理平台项目开发外包合同</v>
          </cell>
          <cell r="E52">
            <v>71.4</v>
          </cell>
          <cell r="F52">
            <v>71.4</v>
          </cell>
          <cell r="G52">
            <v>56.4</v>
          </cell>
          <cell r="H52">
            <v>46.4</v>
          </cell>
          <cell r="I52">
            <v>0.649859943977591</v>
          </cell>
          <cell r="J52">
            <v>0.06</v>
          </cell>
        </row>
        <row r="52">
          <cell r="M52" t="str">
            <v>主导</v>
          </cell>
          <cell r="N52" t="str">
            <v>许清亮团队</v>
          </cell>
          <cell r="O52" t="str">
            <v>明艳丽</v>
          </cell>
          <cell r="P52" t="str">
            <v>在建</v>
          </cell>
        </row>
        <row r="52">
          <cell r="T52">
            <v>96.9</v>
          </cell>
          <cell r="U52">
            <v>0</v>
          </cell>
          <cell r="V52">
            <v>-25.5</v>
          </cell>
        </row>
        <row r="52">
          <cell r="AW52">
            <v>10</v>
          </cell>
          <cell r="AX52">
            <v>0</v>
          </cell>
          <cell r="AY52">
            <v>61.4</v>
          </cell>
          <cell r="AZ52">
            <v>86.9</v>
          </cell>
        </row>
        <row r="52">
          <cell r="BF52">
            <v>61.4</v>
          </cell>
        </row>
        <row r="52">
          <cell r="BQ52" t="str">
            <v>重庆交通开投科技发展有限公司</v>
          </cell>
          <cell r="BR52" t="str">
            <v>收款延后</v>
          </cell>
        </row>
        <row r="52">
          <cell r="CA52">
            <v>0</v>
          </cell>
          <cell r="CB52">
            <v>0</v>
          </cell>
          <cell r="CC52">
            <v>0</v>
          </cell>
          <cell r="CD52">
            <v>0</v>
          </cell>
          <cell r="CE52">
            <v>0</v>
          </cell>
          <cell r="CF52">
            <v>0</v>
          </cell>
          <cell r="CG52">
            <v>0</v>
          </cell>
          <cell r="CH52">
            <v>0</v>
          </cell>
          <cell r="CI52">
            <v>0</v>
          </cell>
          <cell r="CJ52">
            <v>0</v>
          </cell>
          <cell r="CK52">
            <v>0</v>
          </cell>
          <cell r="CL52">
            <v>0</v>
          </cell>
        </row>
        <row r="52">
          <cell r="DA52">
            <v>0</v>
          </cell>
          <cell r="DB52">
            <v>0</v>
          </cell>
          <cell r="DC52">
            <v>0</v>
          </cell>
          <cell r="DD52">
            <v>0</v>
          </cell>
          <cell r="DE52">
            <v>0</v>
          </cell>
          <cell r="DF52">
            <v>0</v>
          </cell>
          <cell r="DG52">
            <v>0</v>
          </cell>
          <cell r="DH52">
            <v>0</v>
          </cell>
          <cell r="DI52">
            <v>0</v>
          </cell>
          <cell r="DJ52">
            <v>0</v>
          </cell>
          <cell r="DK52">
            <v>0</v>
          </cell>
          <cell r="DL52">
            <v>0</v>
          </cell>
        </row>
        <row r="53">
          <cell r="A53">
            <v>49</v>
          </cell>
          <cell r="B53" t="str">
            <v>广东分公司</v>
          </cell>
          <cell r="C53" t="str">
            <v>ZHT2022072800060</v>
          </cell>
          <cell r="D53" t="str">
            <v>深莞龙光西丽32亩（玖麟商务中心）项目新开2号大门</v>
          </cell>
          <cell r="E53">
            <v>19.2047</v>
          </cell>
          <cell r="F53">
            <v>19.2047</v>
          </cell>
          <cell r="G53">
            <v>3.2047</v>
          </cell>
          <cell r="H53">
            <v>3.2047</v>
          </cell>
          <cell r="I53">
            <v>0.166870609798643</v>
          </cell>
          <cell r="J53">
            <v>0.13</v>
          </cell>
        </row>
        <row r="53">
          <cell r="M53" t="str">
            <v>主导</v>
          </cell>
          <cell r="N53" t="str">
            <v>许清亮团队</v>
          </cell>
          <cell r="O53" t="str">
            <v>明艳丽</v>
          </cell>
          <cell r="P53" t="str">
            <v>在建</v>
          </cell>
        </row>
        <row r="53">
          <cell r="T53">
            <v>0</v>
          </cell>
          <cell r="U53">
            <v>0</v>
          </cell>
          <cell r="V53">
            <v>19.2047</v>
          </cell>
        </row>
        <row r="53">
          <cell r="AW53">
            <v>0</v>
          </cell>
          <cell r="AX53">
            <v>0</v>
          </cell>
          <cell r="AY53">
            <v>19.2047</v>
          </cell>
          <cell r="AZ53">
            <v>0</v>
          </cell>
        </row>
        <row r="53">
          <cell r="BQ53" t="str">
            <v>深圳市龙光骏博房地产有限公司</v>
          </cell>
        </row>
        <row r="53">
          <cell r="CA53">
            <v>0</v>
          </cell>
          <cell r="CB53">
            <v>0</v>
          </cell>
          <cell r="CC53">
            <v>0</v>
          </cell>
          <cell r="CD53">
            <v>0</v>
          </cell>
          <cell r="CE53">
            <v>0</v>
          </cell>
          <cell r="CF53">
            <v>0</v>
          </cell>
          <cell r="CG53">
            <v>0</v>
          </cell>
          <cell r="CH53">
            <v>0</v>
          </cell>
          <cell r="CI53">
            <v>0</v>
          </cell>
          <cell r="CJ53">
            <v>0</v>
          </cell>
          <cell r="CK53">
            <v>0</v>
          </cell>
          <cell r="CL53">
            <v>0</v>
          </cell>
        </row>
        <row r="53">
          <cell r="DA53">
            <v>0</v>
          </cell>
          <cell r="DB53">
            <v>0</v>
          </cell>
          <cell r="DC53">
            <v>0</v>
          </cell>
          <cell r="DD53">
            <v>0</v>
          </cell>
          <cell r="DE53">
            <v>0</v>
          </cell>
          <cell r="DF53">
            <v>0</v>
          </cell>
          <cell r="DG53">
            <v>0</v>
          </cell>
          <cell r="DH53">
            <v>0</v>
          </cell>
          <cell r="DI53">
            <v>0</v>
          </cell>
          <cell r="DJ53">
            <v>0</v>
          </cell>
          <cell r="DK53">
            <v>0</v>
          </cell>
          <cell r="DL53">
            <v>0</v>
          </cell>
        </row>
        <row r="54">
          <cell r="A54">
            <v>50</v>
          </cell>
          <cell r="B54" t="str">
            <v>广东分公司</v>
          </cell>
          <cell r="C54" t="str">
            <v>ZHT2022071500055</v>
          </cell>
          <cell r="D54" t="str">
            <v>环莞快速路三期莞深高速至东部快速路段工程 -3标</v>
          </cell>
          <cell r="E54">
            <v>35.3873</v>
          </cell>
          <cell r="F54">
            <v>24.584265056</v>
          </cell>
          <cell r="G54">
            <v>24.584265056</v>
          </cell>
          <cell r="H54">
            <v>24.584265056</v>
          </cell>
          <cell r="I54">
            <v>1</v>
          </cell>
          <cell r="J54">
            <v>0.06</v>
          </cell>
        </row>
        <row r="54">
          <cell r="M54" t="str">
            <v>主导</v>
          </cell>
          <cell r="N54" t="str">
            <v>许清亮团队</v>
          </cell>
          <cell r="O54" t="str">
            <v>明艳丽</v>
          </cell>
          <cell r="P54" t="str">
            <v>在建</v>
          </cell>
        </row>
        <row r="54">
          <cell r="T54">
            <v>18.578333</v>
          </cell>
          <cell r="U54">
            <v>0</v>
          </cell>
          <cell r="V54">
            <v>16.808967</v>
          </cell>
        </row>
        <row r="54">
          <cell r="AW54">
            <v>14.15492</v>
          </cell>
          <cell r="AX54">
            <v>0</v>
          </cell>
          <cell r="AY54">
            <v>21.23238</v>
          </cell>
          <cell r="AZ54">
            <v>4.423413</v>
          </cell>
        </row>
        <row r="54">
          <cell r="BQ54" t="str">
            <v>中铁十五局集团有限公司东莞市环莞快速路三期莞深高速至东部快速路段工程土建三标项目经理部</v>
          </cell>
        </row>
        <row r="54">
          <cell r="CA54">
            <v>0</v>
          </cell>
          <cell r="CB54">
            <v>0</v>
          </cell>
          <cell r="CC54">
            <v>0</v>
          </cell>
          <cell r="CD54">
            <v>0</v>
          </cell>
          <cell r="CE54">
            <v>0</v>
          </cell>
          <cell r="CF54">
            <v>0</v>
          </cell>
          <cell r="CG54">
            <v>0</v>
          </cell>
          <cell r="CH54">
            <v>0</v>
          </cell>
          <cell r="CI54">
            <v>0</v>
          </cell>
          <cell r="CJ54">
            <v>0</v>
          </cell>
          <cell r="CK54">
            <v>0</v>
          </cell>
          <cell r="CL54">
            <v>0</v>
          </cell>
        </row>
        <row r="54">
          <cell r="DA54">
            <v>0</v>
          </cell>
          <cell r="DB54">
            <v>0</v>
          </cell>
          <cell r="DC54">
            <v>0</v>
          </cell>
          <cell r="DD54">
            <v>0</v>
          </cell>
          <cell r="DE54">
            <v>0</v>
          </cell>
          <cell r="DF54">
            <v>0</v>
          </cell>
          <cell r="DG54">
            <v>0</v>
          </cell>
          <cell r="DH54">
            <v>0</v>
          </cell>
          <cell r="DI54">
            <v>0</v>
          </cell>
          <cell r="DJ54">
            <v>0</v>
          </cell>
          <cell r="DK54">
            <v>0</v>
          </cell>
          <cell r="DL54">
            <v>0</v>
          </cell>
        </row>
        <row r="55">
          <cell r="A55">
            <v>51</v>
          </cell>
          <cell r="B55" t="str">
            <v>广东分公司</v>
          </cell>
          <cell r="C55" t="str">
            <v>ZHT2022071500056</v>
          </cell>
          <cell r="D55" t="str">
            <v>环莞快速路三期莞深高速至东部快速路段工程-2标</v>
          </cell>
          <cell r="E55">
            <v>57.3924</v>
          </cell>
          <cell r="F55">
            <v>39.871648128</v>
          </cell>
          <cell r="G55">
            <v>39.871648128</v>
          </cell>
          <cell r="H55">
            <v>39.871648128</v>
          </cell>
          <cell r="I55">
            <v>1</v>
          </cell>
          <cell r="J55">
            <v>0.06</v>
          </cell>
        </row>
        <row r="55">
          <cell r="M55" t="str">
            <v>主导</v>
          </cell>
          <cell r="N55" t="str">
            <v>许清亮团队</v>
          </cell>
          <cell r="O55" t="str">
            <v>明艳丽</v>
          </cell>
          <cell r="P55" t="str">
            <v>在建</v>
          </cell>
        </row>
        <row r="55">
          <cell r="T55">
            <v>30.13101</v>
          </cell>
          <cell r="U55">
            <v>0</v>
          </cell>
          <cell r="V55">
            <v>27.26139</v>
          </cell>
        </row>
        <row r="55">
          <cell r="AW55">
            <v>0</v>
          </cell>
          <cell r="AX55">
            <v>0</v>
          </cell>
          <cell r="AY55">
            <v>57.3924</v>
          </cell>
          <cell r="AZ55">
            <v>30.13101</v>
          </cell>
        </row>
        <row r="55">
          <cell r="BQ55" t="str">
            <v>中铁大桥局集团有限公司第四工程分公司路三期莞深高速至东部快速路段工程土建三标项目经理部</v>
          </cell>
        </row>
        <row r="55">
          <cell r="CA55">
            <v>0</v>
          </cell>
          <cell r="CB55">
            <v>0</v>
          </cell>
          <cell r="CC55">
            <v>0</v>
          </cell>
          <cell r="CD55">
            <v>0</v>
          </cell>
          <cell r="CE55">
            <v>0</v>
          </cell>
          <cell r="CF55">
            <v>0</v>
          </cell>
          <cell r="CG55">
            <v>0</v>
          </cell>
          <cell r="CH55">
            <v>0</v>
          </cell>
          <cell r="CI55">
            <v>0</v>
          </cell>
          <cell r="CJ55">
            <v>0</v>
          </cell>
          <cell r="CK55">
            <v>0</v>
          </cell>
          <cell r="CL55">
            <v>0</v>
          </cell>
        </row>
        <row r="55">
          <cell r="DA55">
            <v>0</v>
          </cell>
          <cell r="DB55">
            <v>0</v>
          </cell>
          <cell r="DC55">
            <v>0</v>
          </cell>
          <cell r="DD55">
            <v>0</v>
          </cell>
          <cell r="DE55">
            <v>0</v>
          </cell>
          <cell r="DF55">
            <v>0</v>
          </cell>
          <cell r="DG55">
            <v>0</v>
          </cell>
          <cell r="DH55">
            <v>0</v>
          </cell>
          <cell r="DI55">
            <v>0</v>
          </cell>
          <cell r="DJ55">
            <v>0</v>
          </cell>
          <cell r="DK55">
            <v>0</v>
          </cell>
          <cell r="DL55">
            <v>0</v>
          </cell>
        </row>
        <row r="56">
          <cell r="A56">
            <v>52</v>
          </cell>
          <cell r="B56" t="str">
            <v>广东分公司</v>
          </cell>
          <cell r="C56" t="str">
            <v>ZHT2022102400089</v>
          </cell>
          <cell r="D56" t="str">
            <v>中信金融中心项目基于BIM的数字化技术研究</v>
          </cell>
          <cell r="E56">
            <v>455</v>
          </cell>
          <cell r="F56">
            <v>455</v>
          </cell>
          <cell r="G56">
            <v>455</v>
          </cell>
          <cell r="H56">
            <v>222.5</v>
          </cell>
          <cell r="I56">
            <v>0.489010989010989</v>
          </cell>
          <cell r="J56">
            <v>0.06</v>
          </cell>
        </row>
        <row r="56">
          <cell r="M56" t="str">
            <v>主导</v>
          </cell>
          <cell r="N56" t="str">
            <v>明艳丽团队</v>
          </cell>
          <cell r="O56" t="str">
            <v>陈健斐</v>
          </cell>
          <cell r="P56" t="str">
            <v>在建</v>
          </cell>
        </row>
        <row r="56">
          <cell r="T56">
            <v>435.002224</v>
          </cell>
          <cell r="U56">
            <v>0</v>
          </cell>
          <cell r="V56">
            <v>19.9977759999999</v>
          </cell>
        </row>
        <row r="56">
          <cell r="AF56">
            <v>45.5</v>
          </cell>
        </row>
        <row r="56">
          <cell r="AW56">
            <v>373.5</v>
          </cell>
          <cell r="AX56">
            <v>36</v>
          </cell>
          <cell r="AY56">
            <v>45.5</v>
          </cell>
          <cell r="AZ56">
            <v>25.5022240000001</v>
          </cell>
        </row>
        <row r="56">
          <cell r="BQ56" t="str">
            <v>中信建设有限责任公司</v>
          </cell>
          <cell r="BR56" t="str">
            <v>项目竣工交付，产值确认单大概率只能签字，收款预计年底。</v>
          </cell>
        </row>
        <row r="56">
          <cell r="CA56">
            <v>0</v>
          </cell>
          <cell r="CB56">
            <v>0</v>
          </cell>
          <cell r="CC56">
            <v>0</v>
          </cell>
          <cell r="CD56">
            <v>0</v>
          </cell>
          <cell r="CE56">
            <v>0</v>
          </cell>
          <cell r="CF56">
            <v>0</v>
          </cell>
          <cell r="CG56">
            <v>0</v>
          </cell>
          <cell r="CH56">
            <v>0</v>
          </cell>
          <cell r="CI56">
            <v>0</v>
          </cell>
          <cell r="CJ56">
            <v>0</v>
          </cell>
          <cell r="CK56">
            <v>0</v>
          </cell>
          <cell r="CL56">
            <v>0</v>
          </cell>
        </row>
        <row r="56">
          <cell r="DA56">
            <v>36</v>
          </cell>
          <cell r="DB56">
            <v>0</v>
          </cell>
          <cell r="DC56">
            <v>0</v>
          </cell>
          <cell r="DD56">
            <v>0</v>
          </cell>
          <cell r="DE56">
            <v>0</v>
          </cell>
          <cell r="DF56">
            <v>0</v>
          </cell>
          <cell r="DG56">
            <v>0</v>
          </cell>
          <cell r="DH56">
            <v>0</v>
          </cell>
          <cell r="DI56">
            <v>0</v>
          </cell>
          <cell r="DJ56">
            <v>0</v>
          </cell>
          <cell r="DK56">
            <v>0</v>
          </cell>
          <cell r="DL56">
            <v>0</v>
          </cell>
        </row>
        <row r="57">
          <cell r="A57">
            <v>53</v>
          </cell>
          <cell r="B57" t="str">
            <v>广东分公司</v>
          </cell>
          <cell r="C57" t="str">
            <v>ZHT2022112300105</v>
          </cell>
          <cell r="D57" t="str">
            <v>基于 BIM的工程管理平台应用与咨询服务合同-预制标</v>
          </cell>
          <cell r="E57">
            <v>67.2158</v>
          </cell>
          <cell r="F57">
            <v>46.696160576</v>
          </cell>
          <cell r="G57">
            <v>46.696160576</v>
          </cell>
          <cell r="H57">
            <v>46.696160576</v>
          </cell>
          <cell r="I57">
            <v>1</v>
          </cell>
          <cell r="J57">
            <v>0.06</v>
          </cell>
        </row>
        <row r="57">
          <cell r="M57" t="str">
            <v>主导</v>
          </cell>
          <cell r="N57" t="str">
            <v>明艳丽团队</v>
          </cell>
          <cell r="O57" t="str">
            <v>明艳丽</v>
          </cell>
          <cell r="P57" t="str">
            <v>在建</v>
          </cell>
        </row>
        <row r="57">
          <cell r="T57">
            <v>35.288295</v>
          </cell>
          <cell r="U57">
            <v>0</v>
          </cell>
          <cell r="V57">
            <v>31.927505</v>
          </cell>
        </row>
        <row r="57">
          <cell r="AW57">
            <v>13.44316</v>
          </cell>
          <cell r="AX57">
            <v>0</v>
          </cell>
          <cell r="AY57">
            <v>53.77264</v>
          </cell>
          <cell r="AZ57">
            <v>21.845135</v>
          </cell>
        </row>
        <row r="57">
          <cell r="BQ57" t="str">
            <v>中铁四局集团有限公司</v>
          </cell>
        </row>
        <row r="57">
          <cell r="CA57">
            <v>0</v>
          </cell>
          <cell r="CB57">
            <v>0</v>
          </cell>
          <cell r="CC57">
            <v>0</v>
          </cell>
          <cell r="CD57">
            <v>0</v>
          </cell>
          <cell r="CE57">
            <v>0</v>
          </cell>
          <cell r="CF57">
            <v>0</v>
          </cell>
          <cell r="CG57">
            <v>0</v>
          </cell>
          <cell r="CH57">
            <v>0</v>
          </cell>
          <cell r="CI57">
            <v>0</v>
          </cell>
          <cell r="CJ57">
            <v>0</v>
          </cell>
          <cell r="CK57">
            <v>0</v>
          </cell>
          <cell r="CL57">
            <v>0</v>
          </cell>
        </row>
        <row r="57">
          <cell r="DA57">
            <v>0</v>
          </cell>
          <cell r="DB57">
            <v>0</v>
          </cell>
          <cell r="DC57">
            <v>0</v>
          </cell>
          <cell r="DD57">
            <v>0</v>
          </cell>
          <cell r="DE57">
            <v>0</v>
          </cell>
          <cell r="DF57">
            <v>0</v>
          </cell>
          <cell r="DG57">
            <v>0</v>
          </cell>
          <cell r="DH57">
            <v>0</v>
          </cell>
          <cell r="DI57">
            <v>0</v>
          </cell>
          <cell r="DJ57">
            <v>0</v>
          </cell>
          <cell r="DK57">
            <v>0</v>
          </cell>
          <cell r="DL57">
            <v>0</v>
          </cell>
        </row>
        <row r="58">
          <cell r="A58">
            <v>54</v>
          </cell>
          <cell r="B58" t="str">
            <v>广东分公司</v>
          </cell>
          <cell r="C58" t="str">
            <v>ZHT2022122800128</v>
          </cell>
          <cell r="D58" t="str">
            <v>新皇岗口岸联检大楼基坑支护工程监测信息化开发项目</v>
          </cell>
          <cell r="E58">
            <v>195</v>
          </cell>
          <cell r="F58">
            <v>195</v>
          </cell>
          <cell r="G58">
            <v>76.5</v>
          </cell>
          <cell r="H58">
            <v>76.5</v>
          </cell>
          <cell r="I58">
            <v>0.392307692307692</v>
          </cell>
          <cell r="J58">
            <v>0.06</v>
          </cell>
        </row>
        <row r="58">
          <cell r="M58" t="str">
            <v>主导</v>
          </cell>
          <cell r="N58" t="str">
            <v>明艳丽团队</v>
          </cell>
          <cell r="O58" t="str">
            <v>明艳丽</v>
          </cell>
          <cell r="P58" t="str">
            <v>在建</v>
          </cell>
        </row>
        <row r="58">
          <cell r="T58">
            <v>175.5</v>
          </cell>
          <cell r="U58">
            <v>0</v>
          </cell>
          <cell r="V58">
            <v>19.5</v>
          </cell>
        </row>
        <row r="58">
          <cell r="AW58">
            <v>97.5</v>
          </cell>
          <cell r="AX58">
            <v>0</v>
          </cell>
          <cell r="AY58">
            <v>97.5</v>
          </cell>
          <cell r="AZ58">
            <v>78</v>
          </cell>
        </row>
        <row r="58">
          <cell r="BQ58" t="str">
            <v>深圳市房屋安全和工程质量检测鉴定中心</v>
          </cell>
        </row>
        <row r="58">
          <cell r="CA58">
            <v>0</v>
          </cell>
          <cell r="CB58">
            <v>0</v>
          </cell>
          <cell r="CC58">
            <v>0</v>
          </cell>
          <cell r="CD58">
            <v>0</v>
          </cell>
          <cell r="CE58">
            <v>0</v>
          </cell>
          <cell r="CF58">
            <v>0</v>
          </cell>
          <cell r="CG58">
            <v>0</v>
          </cell>
          <cell r="CH58">
            <v>0</v>
          </cell>
          <cell r="CI58">
            <v>0</v>
          </cell>
          <cell r="CJ58">
            <v>0</v>
          </cell>
          <cell r="CK58">
            <v>0</v>
          </cell>
          <cell r="CL58">
            <v>0</v>
          </cell>
        </row>
        <row r="58">
          <cell r="DA58">
            <v>0</v>
          </cell>
          <cell r="DB58">
            <v>0</v>
          </cell>
          <cell r="DC58">
            <v>0</v>
          </cell>
          <cell r="DD58">
            <v>0</v>
          </cell>
          <cell r="DE58">
            <v>0</v>
          </cell>
          <cell r="DF58">
            <v>0</v>
          </cell>
          <cell r="DG58">
            <v>0</v>
          </cell>
          <cell r="DH58">
            <v>0</v>
          </cell>
          <cell r="DI58">
            <v>0</v>
          </cell>
          <cell r="DJ58">
            <v>0</v>
          </cell>
          <cell r="DK58">
            <v>0</v>
          </cell>
          <cell r="DL58">
            <v>0</v>
          </cell>
        </row>
        <row r="59">
          <cell r="A59">
            <v>55</v>
          </cell>
          <cell r="B59" t="str">
            <v>广东分公司</v>
          </cell>
          <cell r="C59" t="str">
            <v>ZHT2023022400020</v>
          </cell>
          <cell r="D59" t="str">
            <v>新加坡TWRPPL智慧管理系统设备采购合同</v>
          </cell>
          <cell r="E59">
            <v>51.78</v>
          </cell>
          <cell r="F59">
            <v>51.78</v>
          </cell>
          <cell r="G59">
            <v>11.78</v>
          </cell>
          <cell r="H59">
            <v>11.78</v>
          </cell>
          <cell r="I59">
            <v>0.227500965623793</v>
          </cell>
          <cell r="J59">
            <v>0</v>
          </cell>
        </row>
        <row r="59">
          <cell r="M59" t="str">
            <v>主导</v>
          </cell>
          <cell r="N59" t="str">
            <v>许清亮团队</v>
          </cell>
          <cell r="O59" t="str">
            <v>杜江</v>
          </cell>
          <cell r="P59" t="str">
            <v>在建</v>
          </cell>
        </row>
        <row r="59">
          <cell r="T59">
            <v>24.79</v>
          </cell>
          <cell r="U59">
            <v>0</v>
          </cell>
          <cell r="V59">
            <v>26.99</v>
          </cell>
        </row>
        <row r="59">
          <cell r="AW59">
            <v>9.2647</v>
          </cell>
          <cell r="AX59">
            <v>0</v>
          </cell>
          <cell r="AY59">
            <v>42.5153</v>
          </cell>
          <cell r="AZ59">
            <v>15.5253</v>
          </cell>
        </row>
        <row r="59">
          <cell r="BQ59" t="str">
            <v>PAI Systems Pte Ltd</v>
          </cell>
        </row>
        <row r="59">
          <cell r="CA59">
            <v>0</v>
          </cell>
          <cell r="CB59">
            <v>0</v>
          </cell>
          <cell r="CC59">
            <v>0</v>
          </cell>
          <cell r="CD59">
            <v>0</v>
          </cell>
          <cell r="CE59">
            <v>0</v>
          </cell>
          <cell r="CF59">
            <v>0</v>
          </cell>
          <cell r="CG59">
            <v>0</v>
          </cell>
          <cell r="CH59">
            <v>0</v>
          </cell>
          <cell r="CI59">
            <v>0</v>
          </cell>
          <cell r="CJ59">
            <v>0</v>
          </cell>
          <cell r="CK59">
            <v>0</v>
          </cell>
          <cell r="CL59">
            <v>0</v>
          </cell>
        </row>
        <row r="59">
          <cell r="DA59">
            <v>0</v>
          </cell>
          <cell r="DB59">
            <v>0</v>
          </cell>
          <cell r="DC59">
            <v>0</v>
          </cell>
          <cell r="DD59">
            <v>0</v>
          </cell>
          <cell r="DE59">
            <v>0</v>
          </cell>
          <cell r="DF59">
            <v>0</v>
          </cell>
          <cell r="DG59">
            <v>0</v>
          </cell>
          <cell r="DH59">
            <v>0</v>
          </cell>
          <cell r="DI59">
            <v>0</v>
          </cell>
          <cell r="DJ59">
            <v>0</v>
          </cell>
          <cell r="DK59">
            <v>0</v>
          </cell>
          <cell r="DL59">
            <v>0</v>
          </cell>
        </row>
        <row r="60">
          <cell r="A60">
            <v>56</v>
          </cell>
          <cell r="B60" t="str">
            <v>广东分公司</v>
          </cell>
          <cell r="C60" t="str">
            <v>ZHT2023102700127</v>
          </cell>
          <cell r="D60" t="str">
            <v>观城项目01-05地块BIM咨询服务</v>
          </cell>
          <cell r="E60">
            <v>141.2153</v>
          </cell>
          <cell r="F60">
            <v>141.2153</v>
          </cell>
          <cell r="G60">
            <v>141.2153</v>
          </cell>
          <cell r="H60">
            <v>33.2153</v>
          </cell>
          <cell r="I60">
            <v>0.235210349020255</v>
          </cell>
          <cell r="J60">
            <v>0.06</v>
          </cell>
        </row>
        <row r="60">
          <cell r="M60" t="str">
            <v>主导</v>
          </cell>
          <cell r="N60" t="str">
            <v>明艳丽团队</v>
          </cell>
          <cell r="O60" t="str">
            <v>雷涵</v>
          </cell>
          <cell r="P60" t="str">
            <v>在建</v>
          </cell>
        </row>
        <row r="60">
          <cell r="T60">
            <v>127.09369</v>
          </cell>
          <cell r="U60">
            <v>0</v>
          </cell>
          <cell r="V60">
            <v>14.12161</v>
          </cell>
        </row>
        <row r="60">
          <cell r="AW60">
            <v>70.60765</v>
          </cell>
          <cell r="AX60">
            <v>0</v>
          </cell>
          <cell r="AY60">
            <v>70.60765</v>
          </cell>
          <cell r="AZ60">
            <v>56.48604</v>
          </cell>
          <cell r="BA60">
            <v>28.24306</v>
          </cell>
          <cell r="BB60">
            <v>28.24306</v>
          </cell>
        </row>
        <row r="60">
          <cell r="BD60">
            <v>28.24306</v>
          </cell>
        </row>
        <row r="60">
          <cell r="BQ60" t="str">
            <v>数智瓦里（深圳）科技有限公司</v>
          </cell>
          <cell r="BR60" t="str">
            <v>财务付款流程中</v>
          </cell>
        </row>
        <row r="60">
          <cell r="CA60">
            <v>0</v>
          </cell>
          <cell r="CB60">
            <v>0</v>
          </cell>
          <cell r="CC60">
            <v>0</v>
          </cell>
          <cell r="CD60">
            <v>0</v>
          </cell>
          <cell r="CE60">
            <v>0</v>
          </cell>
          <cell r="CF60">
            <v>0</v>
          </cell>
          <cell r="CG60">
            <v>0</v>
          </cell>
          <cell r="CH60">
            <v>0</v>
          </cell>
          <cell r="CI60">
            <v>0</v>
          </cell>
          <cell r="CJ60">
            <v>0</v>
          </cell>
          <cell r="CK60">
            <v>0</v>
          </cell>
          <cell r="CL60">
            <v>0</v>
          </cell>
        </row>
        <row r="60">
          <cell r="DA60">
            <v>0</v>
          </cell>
          <cell r="DB60">
            <v>0</v>
          </cell>
          <cell r="DC60">
            <v>0</v>
          </cell>
          <cell r="DD60">
            <v>0</v>
          </cell>
          <cell r="DE60">
            <v>0</v>
          </cell>
          <cell r="DF60">
            <v>0</v>
          </cell>
          <cell r="DG60">
            <v>0</v>
          </cell>
          <cell r="DH60">
            <v>0</v>
          </cell>
          <cell r="DI60">
            <v>0</v>
          </cell>
          <cell r="DJ60">
            <v>0</v>
          </cell>
          <cell r="DK60">
            <v>0</v>
          </cell>
          <cell r="DL60">
            <v>0</v>
          </cell>
        </row>
        <row r="61">
          <cell r="A61">
            <v>57</v>
          </cell>
          <cell r="B61" t="str">
            <v>广东分公司</v>
          </cell>
          <cell r="C61" t="str">
            <v>ZHT2023111400136</v>
          </cell>
          <cell r="D61" t="str">
            <v>地下院平移-皇岗口岸临时旅检场地建设工程项目BIM实施顾问服务合同</v>
          </cell>
          <cell r="E61">
            <v>4.25</v>
          </cell>
          <cell r="F61">
            <v>4.25</v>
          </cell>
          <cell r="G61">
            <v>4.25</v>
          </cell>
          <cell r="H61">
            <v>4.25</v>
          </cell>
          <cell r="I61">
            <v>1</v>
          </cell>
          <cell r="J61">
            <v>0.06</v>
          </cell>
        </row>
        <row r="61">
          <cell r="M61" t="str">
            <v>主导</v>
          </cell>
          <cell r="N61" t="str">
            <v>明艳丽团队</v>
          </cell>
          <cell r="O61" t="str">
            <v>明艳丽</v>
          </cell>
          <cell r="P61" t="str">
            <v>在建</v>
          </cell>
        </row>
        <row r="61">
          <cell r="T61">
            <v>0</v>
          </cell>
          <cell r="U61">
            <v>0</v>
          </cell>
          <cell r="V61">
            <v>4.25</v>
          </cell>
        </row>
        <row r="61">
          <cell r="AW61">
            <v>0</v>
          </cell>
          <cell r="AX61">
            <v>0</v>
          </cell>
          <cell r="AY61">
            <v>4.25</v>
          </cell>
          <cell r="AZ61">
            <v>0</v>
          </cell>
        </row>
        <row r="61">
          <cell r="BQ61" t="str">
            <v>上海市地下空间设计研究总院有限公司</v>
          </cell>
        </row>
        <row r="61">
          <cell r="CA61">
            <v>0</v>
          </cell>
          <cell r="CB61">
            <v>0</v>
          </cell>
          <cell r="CC61">
            <v>0</v>
          </cell>
          <cell r="CD61">
            <v>0</v>
          </cell>
          <cell r="CE61">
            <v>0</v>
          </cell>
          <cell r="CF61">
            <v>0</v>
          </cell>
          <cell r="CG61">
            <v>0</v>
          </cell>
          <cell r="CH61">
            <v>0</v>
          </cell>
          <cell r="CI61">
            <v>0</v>
          </cell>
          <cell r="CJ61">
            <v>0</v>
          </cell>
          <cell r="CK61">
            <v>0</v>
          </cell>
          <cell r="CL61">
            <v>0</v>
          </cell>
        </row>
        <row r="61">
          <cell r="DA61">
            <v>0</v>
          </cell>
          <cell r="DB61">
            <v>0</v>
          </cell>
          <cell r="DC61">
            <v>0</v>
          </cell>
          <cell r="DD61">
            <v>0</v>
          </cell>
          <cell r="DE61">
            <v>0</v>
          </cell>
          <cell r="DF61">
            <v>0</v>
          </cell>
          <cell r="DG61">
            <v>0</v>
          </cell>
          <cell r="DH61">
            <v>0</v>
          </cell>
          <cell r="DI61">
            <v>0</v>
          </cell>
          <cell r="DJ61">
            <v>0</v>
          </cell>
          <cell r="DK61">
            <v>0</v>
          </cell>
          <cell r="DL61">
            <v>0</v>
          </cell>
        </row>
        <row r="62">
          <cell r="A62">
            <v>58</v>
          </cell>
          <cell r="B62" t="str">
            <v>广东分公司</v>
          </cell>
          <cell r="C62" t="str">
            <v>ZHT2023121900160</v>
          </cell>
          <cell r="D62" t="str">
            <v>上海市域铁路应急管理平台项目咨询合同（示范区线）</v>
          </cell>
          <cell r="E62">
            <v>45.1</v>
          </cell>
          <cell r="F62">
            <v>5</v>
          </cell>
          <cell r="G62">
            <v>5</v>
          </cell>
          <cell r="H62">
            <v>5</v>
          </cell>
          <cell r="I62">
            <v>1</v>
          </cell>
          <cell r="J62">
            <v>0.06</v>
          </cell>
        </row>
        <row r="62">
          <cell r="M62">
            <v>0</v>
          </cell>
          <cell r="N62" t="str">
            <v>施林烽团队</v>
          </cell>
          <cell r="O62" t="str">
            <v>施林烽</v>
          </cell>
          <cell r="P62" t="str">
            <v>25已完结</v>
          </cell>
        </row>
        <row r="62">
          <cell r="T62">
            <v>45.1</v>
          </cell>
          <cell r="U62">
            <v>0</v>
          </cell>
          <cell r="V62">
            <v>0</v>
          </cell>
        </row>
        <row r="62">
          <cell r="AW62">
            <v>36.531</v>
          </cell>
          <cell r="AX62">
            <v>0</v>
          </cell>
          <cell r="AY62">
            <v>8.569</v>
          </cell>
          <cell r="AZ62">
            <v>8.569</v>
          </cell>
        </row>
        <row r="62">
          <cell r="BQ62" t="str">
            <v>上海申铁投资有限公司</v>
          </cell>
        </row>
        <row r="62">
          <cell r="CA62">
            <v>0</v>
          </cell>
          <cell r="CB62">
            <v>0</v>
          </cell>
          <cell r="CC62">
            <v>0</v>
          </cell>
          <cell r="CD62">
            <v>0</v>
          </cell>
          <cell r="CE62">
            <v>0</v>
          </cell>
          <cell r="CF62">
            <v>0</v>
          </cell>
          <cell r="CG62">
            <v>0</v>
          </cell>
          <cell r="CH62">
            <v>0</v>
          </cell>
          <cell r="CI62">
            <v>0</v>
          </cell>
          <cell r="CJ62">
            <v>0</v>
          </cell>
          <cell r="CK62">
            <v>0</v>
          </cell>
          <cell r="CL62">
            <v>0</v>
          </cell>
        </row>
        <row r="62">
          <cell r="DA62">
            <v>0</v>
          </cell>
          <cell r="DB62">
            <v>0</v>
          </cell>
          <cell r="DC62">
            <v>0</v>
          </cell>
          <cell r="DD62">
            <v>0</v>
          </cell>
          <cell r="DE62">
            <v>0</v>
          </cell>
          <cell r="DF62">
            <v>0</v>
          </cell>
          <cell r="DG62">
            <v>0</v>
          </cell>
          <cell r="DH62">
            <v>0</v>
          </cell>
          <cell r="DI62">
            <v>0</v>
          </cell>
          <cell r="DJ62">
            <v>0</v>
          </cell>
          <cell r="DK62">
            <v>0</v>
          </cell>
          <cell r="DL62">
            <v>0</v>
          </cell>
        </row>
        <row r="63">
          <cell r="A63">
            <v>59</v>
          </cell>
          <cell r="B63" t="str">
            <v>广东分公司</v>
          </cell>
          <cell r="C63" t="str">
            <v>ZHT2023121900161</v>
          </cell>
          <cell r="D63" t="str">
            <v>上海市域铁路应急管理平台项目咨询合同（南汇支线）</v>
          </cell>
          <cell r="E63">
            <v>18.4</v>
          </cell>
          <cell r="F63">
            <v>5</v>
          </cell>
          <cell r="G63">
            <v>5</v>
          </cell>
          <cell r="H63">
            <v>5</v>
          </cell>
          <cell r="I63">
            <v>1</v>
          </cell>
          <cell r="J63">
            <v>0.06</v>
          </cell>
        </row>
        <row r="63">
          <cell r="M63">
            <v>0</v>
          </cell>
          <cell r="N63" t="str">
            <v>施林烽团队</v>
          </cell>
          <cell r="O63" t="str">
            <v>施林烽</v>
          </cell>
          <cell r="P63" t="str">
            <v>25已完结</v>
          </cell>
        </row>
        <row r="63">
          <cell r="T63">
            <v>18.4</v>
          </cell>
          <cell r="U63">
            <v>0</v>
          </cell>
          <cell r="V63">
            <v>0</v>
          </cell>
        </row>
        <row r="63">
          <cell r="AW63">
            <v>14.904</v>
          </cell>
          <cell r="AX63">
            <v>0</v>
          </cell>
          <cell r="AY63">
            <v>3.496</v>
          </cell>
          <cell r="AZ63">
            <v>3.496</v>
          </cell>
        </row>
        <row r="63">
          <cell r="BQ63" t="str">
            <v>上海申铁投资有限公司</v>
          </cell>
        </row>
        <row r="63">
          <cell r="CA63">
            <v>0</v>
          </cell>
          <cell r="CB63">
            <v>0</v>
          </cell>
          <cell r="CC63">
            <v>0</v>
          </cell>
          <cell r="CD63">
            <v>0</v>
          </cell>
          <cell r="CE63">
            <v>0</v>
          </cell>
          <cell r="CF63">
            <v>0</v>
          </cell>
          <cell r="CG63">
            <v>0</v>
          </cell>
          <cell r="CH63">
            <v>0</v>
          </cell>
          <cell r="CI63">
            <v>0</v>
          </cell>
          <cell r="CJ63">
            <v>0</v>
          </cell>
          <cell r="CK63">
            <v>0</v>
          </cell>
          <cell r="CL63">
            <v>0</v>
          </cell>
        </row>
        <row r="63">
          <cell r="DA63">
            <v>0</v>
          </cell>
          <cell r="DB63">
            <v>0</v>
          </cell>
          <cell r="DC63">
            <v>0</v>
          </cell>
          <cell r="DD63">
            <v>0</v>
          </cell>
          <cell r="DE63">
            <v>0</v>
          </cell>
          <cell r="DF63">
            <v>0</v>
          </cell>
          <cell r="DG63">
            <v>0</v>
          </cell>
          <cell r="DH63">
            <v>0</v>
          </cell>
          <cell r="DI63">
            <v>0</v>
          </cell>
          <cell r="DJ63">
            <v>0</v>
          </cell>
          <cell r="DK63">
            <v>0</v>
          </cell>
          <cell r="DL63">
            <v>0</v>
          </cell>
        </row>
        <row r="64">
          <cell r="A64">
            <v>60</v>
          </cell>
          <cell r="B64" t="str">
            <v>广东分公司</v>
          </cell>
          <cell r="C64" t="str">
            <v>ZHT2023121900162</v>
          </cell>
          <cell r="D64" t="str">
            <v>上海市域铁路应急管理平台项目咨询合同（嘉闵线）</v>
          </cell>
          <cell r="E64">
            <v>51.5</v>
          </cell>
          <cell r="F64">
            <v>5</v>
          </cell>
          <cell r="G64">
            <v>5</v>
          </cell>
          <cell r="H64">
            <v>5</v>
          </cell>
          <cell r="I64">
            <v>1</v>
          </cell>
          <cell r="J64">
            <v>0.06</v>
          </cell>
        </row>
        <row r="64">
          <cell r="M64">
            <v>0</v>
          </cell>
          <cell r="N64" t="str">
            <v>施林烽团队</v>
          </cell>
          <cell r="O64" t="str">
            <v>施林烽</v>
          </cell>
          <cell r="P64" t="str">
            <v>25已完结</v>
          </cell>
        </row>
        <row r="64">
          <cell r="T64">
            <v>51.5</v>
          </cell>
          <cell r="U64">
            <v>0</v>
          </cell>
          <cell r="V64">
            <v>0</v>
          </cell>
        </row>
        <row r="64">
          <cell r="AW64">
            <v>41.715</v>
          </cell>
          <cell r="AX64">
            <v>0</v>
          </cell>
          <cell r="AY64">
            <v>9.785</v>
          </cell>
          <cell r="AZ64">
            <v>9.785</v>
          </cell>
        </row>
        <row r="64">
          <cell r="BQ64" t="str">
            <v>上海申铁投资有限公司</v>
          </cell>
        </row>
        <row r="64">
          <cell r="CA64">
            <v>0</v>
          </cell>
          <cell r="CB64">
            <v>0</v>
          </cell>
          <cell r="CC64">
            <v>0</v>
          </cell>
          <cell r="CD64">
            <v>0</v>
          </cell>
          <cell r="CE64">
            <v>0</v>
          </cell>
          <cell r="CF64">
            <v>0</v>
          </cell>
          <cell r="CG64">
            <v>0</v>
          </cell>
          <cell r="CH64">
            <v>0</v>
          </cell>
          <cell r="CI64">
            <v>0</v>
          </cell>
          <cell r="CJ64">
            <v>0</v>
          </cell>
          <cell r="CK64">
            <v>0</v>
          </cell>
          <cell r="CL64">
            <v>0</v>
          </cell>
        </row>
        <row r="64">
          <cell r="DA64">
            <v>0</v>
          </cell>
          <cell r="DB64">
            <v>0</v>
          </cell>
          <cell r="DC64">
            <v>0</v>
          </cell>
          <cell r="DD64">
            <v>0</v>
          </cell>
          <cell r="DE64">
            <v>0</v>
          </cell>
          <cell r="DF64">
            <v>0</v>
          </cell>
          <cell r="DG64">
            <v>0</v>
          </cell>
          <cell r="DH64">
            <v>0</v>
          </cell>
          <cell r="DI64">
            <v>0</v>
          </cell>
          <cell r="DJ64">
            <v>0</v>
          </cell>
          <cell r="DK64">
            <v>0</v>
          </cell>
          <cell r="DL64">
            <v>0</v>
          </cell>
        </row>
        <row r="65">
          <cell r="A65">
            <v>61</v>
          </cell>
          <cell r="B65" t="str">
            <v>广东分公司</v>
          </cell>
          <cell r="C65" t="str">
            <v>ZHT2023121900163</v>
          </cell>
          <cell r="D65" t="str">
            <v>上海市域铁路应急管理平台项目咨询合同（机场线）</v>
          </cell>
          <cell r="E65">
            <v>60</v>
          </cell>
          <cell r="F65">
            <v>5</v>
          </cell>
          <cell r="G65">
            <v>5</v>
          </cell>
          <cell r="H65">
            <v>5</v>
          </cell>
          <cell r="I65">
            <v>1</v>
          </cell>
          <cell r="J65">
            <v>0.06</v>
          </cell>
        </row>
        <row r="65">
          <cell r="M65">
            <v>0</v>
          </cell>
          <cell r="N65" t="str">
            <v>施林烽团队</v>
          </cell>
          <cell r="O65" t="str">
            <v>施林烽</v>
          </cell>
          <cell r="P65" t="str">
            <v>25已完结</v>
          </cell>
        </row>
        <row r="65">
          <cell r="T65">
            <v>60</v>
          </cell>
          <cell r="U65">
            <v>0</v>
          </cell>
          <cell r="V65">
            <v>0</v>
          </cell>
        </row>
        <row r="65">
          <cell r="AW65">
            <v>48.6</v>
          </cell>
          <cell r="AX65">
            <v>0</v>
          </cell>
          <cell r="AY65">
            <v>11.4</v>
          </cell>
          <cell r="AZ65">
            <v>11.4</v>
          </cell>
        </row>
        <row r="65">
          <cell r="BQ65" t="str">
            <v>上海申铁投资有限公司</v>
          </cell>
        </row>
        <row r="65">
          <cell r="CA65">
            <v>0</v>
          </cell>
          <cell r="CB65">
            <v>0</v>
          </cell>
          <cell r="CC65">
            <v>0</v>
          </cell>
          <cell r="CD65">
            <v>0</v>
          </cell>
          <cell r="CE65">
            <v>0</v>
          </cell>
          <cell r="CF65">
            <v>0</v>
          </cell>
          <cell r="CG65">
            <v>0</v>
          </cell>
          <cell r="CH65">
            <v>0</v>
          </cell>
          <cell r="CI65">
            <v>0</v>
          </cell>
          <cell r="CJ65">
            <v>0</v>
          </cell>
          <cell r="CK65">
            <v>0</v>
          </cell>
          <cell r="CL65">
            <v>0</v>
          </cell>
        </row>
        <row r="65">
          <cell r="DA65">
            <v>0</v>
          </cell>
          <cell r="DB65">
            <v>0</v>
          </cell>
          <cell r="DC65">
            <v>0</v>
          </cell>
          <cell r="DD65">
            <v>0</v>
          </cell>
          <cell r="DE65">
            <v>0</v>
          </cell>
          <cell r="DF65">
            <v>0</v>
          </cell>
          <cell r="DG65">
            <v>0</v>
          </cell>
          <cell r="DH65">
            <v>0</v>
          </cell>
          <cell r="DI65">
            <v>0</v>
          </cell>
          <cell r="DJ65">
            <v>0</v>
          </cell>
          <cell r="DK65">
            <v>0</v>
          </cell>
          <cell r="DL65">
            <v>0</v>
          </cell>
        </row>
        <row r="66">
          <cell r="A66">
            <v>62</v>
          </cell>
          <cell r="B66" t="str">
            <v>广东分公司</v>
          </cell>
          <cell r="C66" t="str">
            <v>ZHT2024061900077</v>
          </cell>
          <cell r="D66" t="str">
            <v>深圳市深水龙岗水务集团有限公司 VR廉洁教育基地项目开发合同</v>
          </cell>
          <cell r="E66">
            <v>17.8</v>
          </cell>
          <cell r="F66">
            <v>17.8</v>
          </cell>
          <cell r="G66">
            <v>17.8</v>
          </cell>
          <cell r="H66">
            <v>1.8</v>
          </cell>
          <cell r="I66">
            <v>0.101123595505618</v>
          </cell>
          <cell r="J66">
            <v>0.06</v>
          </cell>
        </row>
        <row r="66">
          <cell r="M66" t="str">
            <v>主导</v>
          </cell>
          <cell r="N66" t="str">
            <v>许清亮团队</v>
          </cell>
          <cell r="O66" t="str">
            <v>向枭</v>
          </cell>
          <cell r="P66" t="str">
            <v>26已完结</v>
          </cell>
        </row>
        <row r="66">
          <cell r="T66">
            <v>0</v>
          </cell>
          <cell r="U66">
            <v>17.8</v>
          </cell>
          <cell r="V66">
            <v>0</v>
          </cell>
        </row>
        <row r="66">
          <cell r="AA66">
            <v>17.8</v>
          </cell>
        </row>
        <row r="66">
          <cell r="AW66">
            <v>17.8</v>
          </cell>
          <cell r="AX66">
            <v>0</v>
          </cell>
          <cell r="AY66">
            <v>0</v>
          </cell>
          <cell r="AZ66">
            <v>0</v>
          </cell>
        </row>
        <row r="66">
          <cell r="BQ66" t="str">
            <v>深圳市深水龙岗水务集团有限公司</v>
          </cell>
        </row>
        <row r="66">
          <cell r="CA66">
            <v>17.8</v>
          </cell>
          <cell r="CB66">
            <v>0</v>
          </cell>
          <cell r="CC66">
            <v>0</v>
          </cell>
          <cell r="CD66">
            <v>0</v>
          </cell>
          <cell r="CE66">
            <v>0</v>
          </cell>
          <cell r="CF66">
            <v>0</v>
          </cell>
          <cell r="CG66">
            <v>0</v>
          </cell>
          <cell r="CH66">
            <v>0</v>
          </cell>
          <cell r="CI66">
            <v>0</v>
          </cell>
          <cell r="CJ66">
            <v>0</v>
          </cell>
          <cell r="CK66">
            <v>0</v>
          </cell>
          <cell r="CL66">
            <v>0</v>
          </cell>
        </row>
        <row r="66">
          <cell r="DA66">
            <v>0</v>
          </cell>
          <cell r="DB66">
            <v>0</v>
          </cell>
          <cell r="DC66">
            <v>0</v>
          </cell>
          <cell r="DD66">
            <v>0</v>
          </cell>
          <cell r="DE66">
            <v>0</v>
          </cell>
          <cell r="DF66">
            <v>0</v>
          </cell>
          <cell r="DG66">
            <v>0</v>
          </cell>
          <cell r="DH66">
            <v>0</v>
          </cell>
          <cell r="DI66">
            <v>0</v>
          </cell>
          <cell r="DJ66">
            <v>0</v>
          </cell>
          <cell r="DK66">
            <v>0</v>
          </cell>
          <cell r="DL66">
            <v>0</v>
          </cell>
        </row>
        <row r="67">
          <cell r="A67">
            <v>63</v>
          </cell>
          <cell r="B67" t="str">
            <v>广东分公司</v>
          </cell>
          <cell r="C67" t="str">
            <v>ZHT2024090300103</v>
          </cell>
          <cell r="D67" t="str">
            <v>深圳市第三人民医院应急院区配套宿舍项目基于BIM的数字化管理咨询服务合同</v>
          </cell>
          <cell r="E67">
            <v>50</v>
          </cell>
          <cell r="F67">
            <v>50</v>
          </cell>
          <cell r="G67">
            <v>50</v>
          </cell>
          <cell r="H67">
            <v>30</v>
          </cell>
          <cell r="I67">
            <v>0.6</v>
          </cell>
          <cell r="J67">
            <v>0.06</v>
          </cell>
        </row>
        <row r="67">
          <cell r="M67" t="str">
            <v>主导</v>
          </cell>
          <cell r="N67" t="str">
            <v>明艳丽团队</v>
          </cell>
          <cell r="O67" t="str">
            <v>雷涵</v>
          </cell>
          <cell r="P67" t="str">
            <v>在建</v>
          </cell>
        </row>
        <row r="67">
          <cell r="T67">
            <v>30</v>
          </cell>
          <cell r="U67">
            <v>0</v>
          </cell>
          <cell r="V67">
            <v>20</v>
          </cell>
        </row>
        <row r="67">
          <cell r="AE67">
            <v>10</v>
          </cell>
        </row>
        <row r="67">
          <cell r="AW67">
            <v>10</v>
          </cell>
          <cell r="AX67">
            <v>0</v>
          </cell>
          <cell r="AY67">
            <v>40</v>
          </cell>
          <cell r="AZ67">
            <v>20</v>
          </cell>
          <cell r="BA67">
            <v>10</v>
          </cell>
        </row>
        <row r="67">
          <cell r="BE67">
            <v>20</v>
          </cell>
        </row>
        <row r="67">
          <cell r="BQ67" t="str">
            <v>五洲工程顾问集团有限公司</v>
          </cell>
          <cell r="BR67" t="str">
            <v>业主财务系统跟新，重新走付款申请。</v>
          </cell>
        </row>
        <row r="67">
          <cell r="CA67">
            <v>0</v>
          </cell>
          <cell r="CB67">
            <v>0</v>
          </cell>
          <cell r="CC67">
            <v>0</v>
          </cell>
          <cell r="CD67">
            <v>0</v>
          </cell>
          <cell r="CE67">
            <v>0</v>
          </cell>
          <cell r="CF67">
            <v>0</v>
          </cell>
          <cell r="CG67">
            <v>0</v>
          </cell>
          <cell r="CH67">
            <v>0</v>
          </cell>
          <cell r="CI67">
            <v>0</v>
          </cell>
          <cell r="CJ67">
            <v>0</v>
          </cell>
          <cell r="CK67">
            <v>0</v>
          </cell>
          <cell r="CL67">
            <v>0</v>
          </cell>
        </row>
        <row r="67">
          <cell r="DA67">
            <v>0</v>
          </cell>
          <cell r="DB67">
            <v>0</v>
          </cell>
          <cell r="DC67">
            <v>0</v>
          </cell>
          <cell r="DD67">
            <v>0</v>
          </cell>
          <cell r="DE67">
            <v>0</v>
          </cell>
          <cell r="DF67">
            <v>0</v>
          </cell>
          <cell r="DG67">
            <v>0</v>
          </cell>
          <cell r="DH67">
            <v>0</v>
          </cell>
          <cell r="DI67">
            <v>0</v>
          </cell>
          <cell r="DJ67">
            <v>0</v>
          </cell>
          <cell r="DK67">
            <v>0</v>
          </cell>
          <cell r="DL67">
            <v>0</v>
          </cell>
        </row>
        <row r="68">
          <cell r="A68">
            <v>64</v>
          </cell>
          <cell r="B68" t="str">
            <v>广东分公司</v>
          </cell>
          <cell r="C68" t="str">
            <v>ZHT2024090300104</v>
          </cell>
          <cell r="D68" t="str">
            <v>深圳市人民医院宝安医院项目基于BIM的数字化管理咨询服务合同</v>
          </cell>
          <cell r="E68">
            <v>330</v>
          </cell>
          <cell r="F68">
            <v>330</v>
          </cell>
          <cell r="G68">
            <v>330</v>
          </cell>
          <cell r="H68">
            <v>195</v>
          </cell>
          <cell r="I68">
            <v>0.590909090909091</v>
          </cell>
          <cell r="J68">
            <v>0.06</v>
          </cell>
        </row>
        <row r="68">
          <cell r="M68" t="str">
            <v>主导</v>
          </cell>
          <cell r="N68" t="str">
            <v>明艳丽团队</v>
          </cell>
          <cell r="O68" t="str">
            <v>武东波</v>
          </cell>
          <cell r="P68" t="str">
            <v>在建</v>
          </cell>
        </row>
        <row r="68">
          <cell r="T68">
            <v>240</v>
          </cell>
          <cell r="U68">
            <v>0</v>
          </cell>
          <cell r="V68">
            <v>90</v>
          </cell>
        </row>
        <row r="68">
          <cell r="AE68">
            <v>30</v>
          </cell>
        </row>
        <row r="68">
          <cell r="AW68">
            <v>0</v>
          </cell>
          <cell r="AX68">
            <v>0</v>
          </cell>
          <cell r="AY68">
            <v>330</v>
          </cell>
          <cell r="AZ68">
            <v>240</v>
          </cell>
          <cell r="BA68">
            <v>135</v>
          </cell>
        </row>
        <row r="68">
          <cell r="BE68">
            <v>210</v>
          </cell>
        </row>
        <row r="68">
          <cell r="BQ68" t="str">
            <v>五洲工程顾问集团有限公司</v>
          </cell>
          <cell r="BR68" t="str">
            <v>业主财务系统跟新，重新走付款申请。</v>
          </cell>
        </row>
        <row r="68">
          <cell r="CA68">
            <v>0</v>
          </cell>
          <cell r="CB68">
            <v>0</v>
          </cell>
          <cell r="CC68">
            <v>0</v>
          </cell>
          <cell r="CD68">
            <v>0</v>
          </cell>
          <cell r="CE68">
            <v>0</v>
          </cell>
          <cell r="CF68">
            <v>0</v>
          </cell>
          <cell r="CG68">
            <v>0</v>
          </cell>
          <cell r="CH68">
            <v>0</v>
          </cell>
          <cell r="CI68">
            <v>0</v>
          </cell>
          <cell r="CJ68">
            <v>0</v>
          </cell>
          <cell r="CK68">
            <v>0</v>
          </cell>
          <cell r="CL68">
            <v>0</v>
          </cell>
        </row>
        <row r="68">
          <cell r="DA68">
            <v>0</v>
          </cell>
          <cell r="DB68">
            <v>0</v>
          </cell>
          <cell r="DC68">
            <v>0</v>
          </cell>
          <cell r="DD68">
            <v>0</v>
          </cell>
          <cell r="DE68">
            <v>0</v>
          </cell>
          <cell r="DF68">
            <v>0</v>
          </cell>
          <cell r="DG68">
            <v>0</v>
          </cell>
          <cell r="DH68">
            <v>0</v>
          </cell>
          <cell r="DI68">
            <v>0</v>
          </cell>
          <cell r="DJ68">
            <v>0</v>
          </cell>
          <cell r="DK68">
            <v>0</v>
          </cell>
          <cell r="DL68">
            <v>0</v>
          </cell>
        </row>
        <row r="69">
          <cell r="A69">
            <v>65</v>
          </cell>
          <cell r="B69" t="str">
            <v>广东分公司</v>
          </cell>
          <cell r="C69" t="str">
            <v>ZHT2024102300131</v>
          </cell>
          <cell r="D69" t="str">
            <v>深圳市路桥建设集团隧道智慧运营数字孪生与坪盐通道BIM咨询服务</v>
          </cell>
          <cell r="E69">
            <v>249.8257</v>
          </cell>
          <cell r="F69">
            <v>249.8257</v>
          </cell>
          <cell r="G69">
            <v>212.9313</v>
          </cell>
          <cell r="H69">
            <v>108.0113</v>
          </cell>
          <cell r="I69">
            <v>0.432346632071881</v>
          </cell>
          <cell r="J69">
            <v>0.06</v>
          </cell>
        </row>
        <row r="69">
          <cell r="M69" t="str">
            <v>主导</v>
          </cell>
          <cell r="N69" t="str">
            <v>许清亮团队</v>
          </cell>
          <cell r="O69" t="str">
            <v>明艳丽</v>
          </cell>
          <cell r="P69" t="str">
            <v>在建</v>
          </cell>
        </row>
        <row r="69">
          <cell r="T69">
            <v>242.330929</v>
          </cell>
          <cell r="U69">
            <v>0</v>
          </cell>
          <cell r="V69">
            <v>7.49477100000001</v>
          </cell>
        </row>
        <row r="69">
          <cell r="AW69">
            <v>149.89542</v>
          </cell>
          <cell r="AX69">
            <v>0</v>
          </cell>
          <cell r="AY69">
            <v>99.93028</v>
          </cell>
          <cell r="AZ69">
            <v>92.435509</v>
          </cell>
        </row>
        <row r="69">
          <cell r="BQ69" t="str">
            <v>深圳市路桥建设集团有限公司</v>
          </cell>
        </row>
        <row r="69">
          <cell r="CA69">
            <v>0</v>
          </cell>
          <cell r="CB69">
            <v>0</v>
          </cell>
          <cell r="CC69">
            <v>0</v>
          </cell>
          <cell r="CD69">
            <v>0</v>
          </cell>
          <cell r="CE69">
            <v>0</v>
          </cell>
          <cell r="CF69">
            <v>0</v>
          </cell>
          <cell r="CG69">
            <v>0</v>
          </cell>
          <cell r="CH69">
            <v>0</v>
          </cell>
          <cell r="CI69">
            <v>0</v>
          </cell>
          <cell r="CJ69">
            <v>0</v>
          </cell>
          <cell r="CK69">
            <v>0</v>
          </cell>
          <cell r="CL69">
            <v>0</v>
          </cell>
        </row>
        <row r="69">
          <cell r="DA69">
            <v>0</v>
          </cell>
          <cell r="DB69">
            <v>0</v>
          </cell>
          <cell r="DC69">
            <v>0</v>
          </cell>
          <cell r="DD69">
            <v>0</v>
          </cell>
          <cell r="DE69">
            <v>0</v>
          </cell>
          <cell r="DF69">
            <v>0</v>
          </cell>
          <cell r="DG69">
            <v>0</v>
          </cell>
          <cell r="DH69">
            <v>0</v>
          </cell>
          <cell r="DI69">
            <v>0</v>
          </cell>
          <cell r="DJ69">
            <v>0</v>
          </cell>
          <cell r="DK69">
            <v>0</v>
          </cell>
          <cell r="DL69">
            <v>0</v>
          </cell>
        </row>
        <row r="70">
          <cell r="A70">
            <v>66</v>
          </cell>
          <cell r="B70" t="str">
            <v>广东分公司</v>
          </cell>
          <cell r="C70" t="str">
            <v>ZHT2024111800140</v>
          </cell>
          <cell r="D70" t="str">
            <v>前海地下道路服务采购协议</v>
          </cell>
          <cell r="E70">
            <v>198.94</v>
          </cell>
          <cell r="F70">
            <v>149.205</v>
          </cell>
          <cell r="G70">
            <v>149.205</v>
          </cell>
          <cell r="H70">
            <v>149.205</v>
          </cell>
          <cell r="I70">
            <v>1</v>
          </cell>
          <cell r="J70">
            <v>0.06</v>
          </cell>
        </row>
        <row r="70">
          <cell r="M70" t="str">
            <v>主导</v>
          </cell>
          <cell r="N70" t="str">
            <v>许清亮团队</v>
          </cell>
          <cell r="O70" t="str">
            <v>明艳丽</v>
          </cell>
          <cell r="P70" t="str">
            <v>在建</v>
          </cell>
        </row>
        <row r="70">
          <cell r="T70">
            <v>165.1202</v>
          </cell>
          <cell r="U70">
            <v>0</v>
          </cell>
          <cell r="V70">
            <v>33.8198</v>
          </cell>
        </row>
        <row r="70">
          <cell r="AW70">
            <v>95.4912</v>
          </cell>
          <cell r="AX70">
            <v>0</v>
          </cell>
          <cell r="AY70">
            <v>103.4488</v>
          </cell>
          <cell r="AZ70">
            <v>69.629</v>
          </cell>
        </row>
        <row r="70">
          <cell r="BQ70" t="str">
            <v>深圳市商汤科技有限公司</v>
          </cell>
        </row>
        <row r="70">
          <cell r="CA70">
            <v>0</v>
          </cell>
          <cell r="CB70">
            <v>0</v>
          </cell>
          <cell r="CC70">
            <v>0</v>
          </cell>
          <cell r="CD70">
            <v>0</v>
          </cell>
          <cell r="CE70">
            <v>0</v>
          </cell>
          <cell r="CF70">
            <v>0</v>
          </cell>
          <cell r="CG70">
            <v>0</v>
          </cell>
          <cell r="CH70">
            <v>0</v>
          </cell>
          <cell r="CI70">
            <v>0</v>
          </cell>
          <cell r="CJ70">
            <v>0</v>
          </cell>
          <cell r="CK70">
            <v>0</v>
          </cell>
          <cell r="CL70">
            <v>0</v>
          </cell>
        </row>
        <row r="70">
          <cell r="DA70">
            <v>0</v>
          </cell>
          <cell r="DB70">
            <v>0</v>
          </cell>
          <cell r="DC70">
            <v>0</v>
          </cell>
          <cell r="DD70">
            <v>0</v>
          </cell>
          <cell r="DE70">
            <v>0</v>
          </cell>
          <cell r="DF70">
            <v>0</v>
          </cell>
          <cell r="DG70">
            <v>0</v>
          </cell>
          <cell r="DH70">
            <v>0</v>
          </cell>
          <cell r="DI70">
            <v>0</v>
          </cell>
          <cell r="DJ70">
            <v>0</v>
          </cell>
          <cell r="DK70">
            <v>0</v>
          </cell>
          <cell r="DL70">
            <v>0</v>
          </cell>
        </row>
        <row r="71">
          <cell r="A71">
            <v>67</v>
          </cell>
          <cell r="B71" t="str">
            <v>广东分公司</v>
          </cell>
          <cell r="C71" t="str">
            <v>ZHT2024112900152</v>
          </cell>
          <cell r="D71" t="str">
            <v>盾構隧道健康監測</v>
          </cell>
          <cell r="E71">
            <v>311</v>
          </cell>
          <cell r="F71">
            <v>18.66</v>
          </cell>
          <cell r="G71">
            <v>18.66</v>
          </cell>
          <cell r="H71">
            <v>18.66</v>
          </cell>
          <cell r="I71">
            <v>1</v>
          </cell>
          <cell r="J71">
            <v>0.13</v>
          </cell>
        </row>
        <row r="71">
          <cell r="M71">
            <v>0</v>
          </cell>
          <cell r="N71" t="str">
            <v>邱枫团队</v>
          </cell>
          <cell r="O71" t="str">
            <v>邱枫</v>
          </cell>
          <cell r="P71" t="str">
            <v>在建</v>
          </cell>
        </row>
        <row r="71">
          <cell r="T71">
            <v>96.145496</v>
          </cell>
          <cell r="U71">
            <v>0</v>
          </cell>
          <cell r="V71">
            <v>214.854504</v>
          </cell>
        </row>
        <row r="71">
          <cell r="AW71">
            <v>0</v>
          </cell>
          <cell r="AX71">
            <v>0</v>
          </cell>
          <cell r="AY71">
            <v>311</v>
          </cell>
          <cell r="AZ71">
            <v>96.145496</v>
          </cell>
        </row>
        <row r="71">
          <cell r="BQ71" t="str">
            <v>中建（香港）-中建（澳门）-隧道股份合作经营</v>
          </cell>
        </row>
        <row r="71">
          <cell r="CA71">
            <v>0</v>
          </cell>
          <cell r="CB71">
            <v>0</v>
          </cell>
          <cell r="CC71">
            <v>0</v>
          </cell>
          <cell r="CD71">
            <v>0</v>
          </cell>
          <cell r="CE71">
            <v>0</v>
          </cell>
          <cell r="CF71">
            <v>0</v>
          </cell>
          <cell r="CG71">
            <v>0</v>
          </cell>
          <cell r="CH71">
            <v>0</v>
          </cell>
          <cell r="CI71">
            <v>0</v>
          </cell>
          <cell r="CJ71">
            <v>0</v>
          </cell>
          <cell r="CK71">
            <v>0</v>
          </cell>
          <cell r="CL71">
            <v>0</v>
          </cell>
        </row>
        <row r="71">
          <cell r="DA71">
            <v>0</v>
          </cell>
          <cell r="DB71">
            <v>0</v>
          </cell>
          <cell r="DC71">
            <v>0</v>
          </cell>
          <cell r="DD71">
            <v>0</v>
          </cell>
          <cell r="DE71">
            <v>0</v>
          </cell>
          <cell r="DF71">
            <v>0</v>
          </cell>
          <cell r="DG71">
            <v>0</v>
          </cell>
          <cell r="DH71">
            <v>0</v>
          </cell>
          <cell r="DI71">
            <v>0</v>
          </cell>
          <cell r="DJ71">
            <v>0</v>
          </cell>
          <cell r="DK71">
            <v>0</v>
          </cell>
          <cell r="DL71">
            <v>0</v>
          </cell>
        </row>
        <row r="72">
          <cell r="A72">
            <v>68</v>
          </cell>
          <cell r="B72" t="str">
            <v>广东分公司</v>
          </cell>
          <cell r="C72" t="str">
            <v>ZHT2024010200002</v>
          </cell>
          <cell r="D72" t="str">
            <v>警犬基地周转用房及射击场建设工程建筑信息模型（BIM）技术应用</v>
          </cell>
          <cell r="E72">
            <v>17.75</v>
          </cell>
          <cell r="F72">
            <v>17.75</v>
          </cell>
          <cell r="G72">
            <v>17.75</v>
          </cell>
          <cell r="H72">
            <v>17.75</v>
          </cell>
          <cell r="I72">
            <v>1</v>
          </cell>
          <cell r="J72">
            <v>0.06</v>
          </cell>
        </row>
        <row r="72">
          <cell r="M72" t="str">
            <v>主导</v>
          </cell>
          <cell r="N72" t="str">
            <v>明艳丽团队</v>
          </cell>
          <cell r="O72" t="str">
            <v>雷涵</v>
          </cell>
          <cell r="P72" t="str">
            <v>在建</v>
          </cell>
        </row>
        <row r="72">
          <cell r="T72">
            <v>0</v>
          </cell>
          <cell r="U72">
            <v>0</v>
          </cell>
          <cell r="V72">
            <v>17.75</v>
          </cell>
        </row>
        <row r="72">
          <cell r="AW72">
            <v>1.775</v>
          </cell>
          <cell r="AX72">
            <v>0</v>
          </cell>
          <cell r="AY72">
            <v>15.975</v>
          </cell>
          <cell r="AZ72">
            <v>-1.775</v>
          </cell>
        </row>
        <row r="72">
          <cell r="BQ72" t="str">
            <v>深圳市龙岗区建筑工务署</v>
          </cell>
        </row>
        <row r="72">
          <cell r="CA72">
            <v>0</v>
          </cell>
          <cell r="CB72">
            <v>0</v>
          </cell>
          <cell r="CC72">
            <v>0</v>
          </cell>
          <cell r="CD72">
            <v>0</v>
          </cell>
          <cell r="CE72">
            <v>0</v>
          </cell>
          <cell r="CF72">
            <v>0</v>
          </cell>
          <cell r="CG72">
            <v>0</v>
          </cell>
          <cell r="CH72">
            <v>0</v>
          </cell>
          <cell r="CI72">
            <v>0</v>
          </cell>
          <cell r="CJ72">
            <v>0</v>
          </cell>
          <cell r="CK72">
            <v>0</v>
          </cell>
          <cell r="CL72">
            <v>0</v>
          </cell>
        </row>
        <row r="72">
          <cell r="DA72">
            <v>0</v>
          </cell>
          <cell r="DB72">
            <v>0</v>
          </cell>
          <cell r="DC72">
            <v>0</v>
          </cell>
          <cell r="DD72">
            <v>0</v>
          </cell>
          <cell r="DE72">
            <v>0</v>
          </cell>
          <cell r="DF72">
            <v>0</v>
          </cell>
          <cell r="DG72">
            <v>0</v>
          </cell>
          <cell r="DH72">
            <v>0</v>
          </cell>
          <cell r="DI72">
            <v>0</v>
          </cell>
          <cell r="DJ72">
            <v>0</v>
          </cell>
          <cell r="DK72">
            <v>0</v>
          </cell>
          <cell r="DL72">
            <v>0</v>
          </cell>
        </row>
        <row r="73">
          <cell r="A73">
            <v>69</v>
          </cell>
          <cell r="B73" t="str">
            <v>广东分公司</v>
          </cell>
          <cell r="C73" t="str">
            <v>ZHT2025031800032</v>
          </cell>
          <cell r="D73" t="str">
            <v>概念验证服务协议-智能工地监督系统</v>
          </cell>
          <cell r="E73">
            <v>204.3</v>
          </cell>
          <cell r="F73">
            <v>204.3</v>
          </cell>
          <cell r="G73">
            <v>204.3</v>
          </cell>
          <cell r="H73">
            <v>64.3</v>
          </cell>
          <cell r="I73">
            <v>0.314733235438081</v>
          </cell>
          <cell r="J73">
            <v>0.06</v>
          </cell>
        </row>
        <row r="73">
          <cell r="M73" t="str">
            <v>主导</v>
          </cell>
          <cell r="N73" t="str">
            <v>许清亮团队</v>
          </cell>
          <cell r="O73" t="str">
            <v>杜江</v>
          </cell>
          <cell r="P73" t="str">
            <v>在建</v>
          </cell>
        </row>
        <row r="73">
          <cell r="T73">
            <v>204.3</v>
          </cell>
          <cell r="U73">
            <v>0</v>
          </cell>
          <cell r="V73">
            <v>0</v>
          </cell>
        </row>
        <row r="73">
          <cell r="AW73">
            <v>0</v>
          </cell>
          <cell r="AX73">
            <v>49.09541</v>
          </cell>
          <cell r="AY73">
            <v>155.20459</v>
          </cell>
          <cell r="AZ73">
            <v>155.20459</v>
          </cell>
          <cell r="BA73">
            <v>49.09541</v>
          </cell>
        </row>
        <row r="73">
          <cell r="BQ73" t="str">
            <v>上海城建（广东）科技创新与产业研究有限公司</v>
          </cell>
        </row>
        <row r="73">
          <cell r="CA73">
            <v>0</v>
          </cell>
          <cell r="CB73">
            <v>0</v>
          </cell>
          <cell r="CC73">
            <v>0</v>
          </cell>
          <cell r="CD73">
            <v>0</v>
          </cell>
          <cell r="CE73">
            <v>0</v>
          </cell>
          <cell r="CF73">
            <v>0</v>
          </cell>
          <cell r="CG73">
            <v>0</v>
          </cell>
          <cell r="CH73">
            <v>0</v>
          </cell>
          <cell r="CI73">
            <v>0</v>
          </cell>
          <cell r="CJ73">
            <v>0</v>
          </cell>
          <cell r="CK73">
            <v>0</v>
          </cell>
          <cell r="CL73">
            <v>0</v>
          </cell>
        </row>
        <row r="73">
          <cell r="DA73">
            <v>0</v>
          </cell>
          <cell r="DB73">
            <v>49.09541</v>
          </cell>
          <cell r="DC73">
            <v>0</v>
          </cell>
          <cell r="DD73">
            <v>0</v>
          </cell>
          <cell r="DE73">
            <v>0</v>
          </cell>
          <cell r="DF73">
            <v>0</v>
          </cell>
          <cell r="DG73">
            <v>0</v>
          </cell>
          <cell r="DH73">
            <v>0</v>
          </cell>
          <cell r="DI73">
            <v>0</v>
          </cell>
          <cell r="DJ73">
            <v>0</v>
          </cell>
          <cell r="DK73">
            <v>0</v>
          </cell>
          <cell r="DL73">
            <v>0</v>
          </cell>
        </row>
        <row r="74">
          <cell r="A74">
            <v>70</v>
          </cell>
          <cell r="B74" t="str">
            <v>广东分公司</v>
          </cell>
          <cell r="C74" t="str">
            <v>ZHT2025011300006</v>
          </cell>
          <cell r="D74" t="str">
            <v>新加坡樟宜机场2号航站楼连接工程及机场设施建设BIM咨询项目</v>
          </cell>
          <cell r="E74">
            <v>265</v>
          </cell>
          <cell r="F74">
            <v>265</v>
          </cell>
          <cell r="G74">
            <v>265</v>
          </cell>
          <cell r="H74">
            <v>35</v>
          </cell>
          <cell r="I74">
            <v>0.132075471698113</v>
          </cell>
          <cell r="J74">
            <v>0</v>
          </cell>
        </row>
        <row r="74">
          <cell r="M74" t="str">
            <v>主导</v>
          </cell>
          <cell r="N74" t="str">
            <v>许清亮团队</v>
          </cell>
          <cell r="O74" t="str">
            <v>明艳丽</v>
          </cell>
          <cell r="P74" t="str">
            <v>在建</v>
          </cell>
        </row>
        <row r="74">
          <cell r="T74">
            <v>93.676766</v>
          </cell>
          <cell r="U74">
            <v>0</v>
          </cell>
          <cell r="V74">
            <v>171.323234</v>
          </cell>
        </row>
        <row r="74">
          <cell r="AW74">
            <v>54.618388</v>
          </cell>
          <cell r="AX74">
            <v>0</v>
          </cell>
          <cell r="AY74">
            <v>210.381612</v>
          </cell>
          <cell r="AZ74">
            <v>39.058378</v>
          </cell>
        </row>
        <row r="74">
          <cell r="BQ74" t="str">
            <v>上海城建国际工程有限公司</v>
          </cell>
        </row>
        <row r="74">
          <cell r="CA74">
            <v>0</v>
          </cell>
          <cell r="CB74">
            <v>0</v>
          </cell>
          <cell r="CC74">
            <v>0</v>
          </cell>
          <cell r="CD74">
            <v>0</v>
          </cell>
          <cell r="CE74">
            <v>0</v>
          </cell>
          <cell r="CF74">
            <v>0</v>
          </cell>
          <cell r="CG74">
            <v>0</v>
          </cell>
          <cell r="CH74">
            <v>0</v>
          </cell>
          <cell r="CI74">
            <v>0</v>
          </cell>
          <cell r="CJ74">
            <v>0</v>
          </cell>
          <cell r="CK74">
            <v>0</v>
          </cell>
          <cell r="CL74">
            <v>0</v>
          </cell>
        </row>
        <row r="74">
          <cell r="DA74">
            <v>0</v>
          </cell>
          <cell r="DB74">
            <v>0</v>
          </cell>
          <cell r="DC74">
            <v>0</v>
          </cell>
          <cell r="DD74">
            <v>0</v>
          </cell>
          <cell r="DE74">
            <v>0</v>
          </cell>
          <cell r="DF74">
            <v>0</v>
          </cell>
          <cell r="DG74">
            <v>0</v>
          </cell>
          <cell r="DH74">
            <v>0</v>
          </cell>
          <cell r="DI74">
            <v>0</v>
          </cell>
          <cell r="DJ74">
            <v>0</v>
          </cell>
          <cell r="DK74">
            <v>0</v>
          </cell>
          <cell r="DL74">
            <v>0</v>
          </cell>
        </row>
        <row r="75">
          <cell r="A75">
            <v>71</v>
          </cell>
          <cell r="B75" t="str">
            <v>广东分公司</v>
          </cell>
          <cell r="C75" t="str">
            <v>ZHT2025030300023</v>
          </cell>
          <cell r="D75" t="str">
            <v>澳门轻轨东线南段设计连建造工程BIM动画制作合同</v>
          </cell>
          <cell r="E75">
            <v>24</v>
          </cell>
          <cell r="F75">
            <v>24</v>
          </cell>
          <cell r="G75">
            <v>24</v>
          </cell>
          <cell r="H75">
            <v>7.5</v>
          </cell>
          <cell r="I75">
            <v>0.3125</v>
          </cell>
          <cell r="J75">
            <v>0.06</v>
          </cell>
        </row>
        <row r="75">
          <cell r="M75" t="str">
            <v>主导</v>
          </cell>
          <cell r="N75" t="str">
            <v>明艳丽团队</v>
          </cell>
          <cell r="O75" t="str">
            <v>明艳丽</v>
          </cell>
          <cell r="P75" t="str">
            <v>在建</v>
          </cell>
        </row>
        <row r="75">
          <cell r="T75">
            <v>21.56864</v>
          </cell>
          <cell r="U75">
            <v>0</v>
          </cell>
          <cell r="V75">
            <v>2.43136</v>
          </cell>
        </row>
        <row r="75">
          <cell r="AD75">
            <v>2.4</v>
          </cell>
        </row>
        <row r="75">
          <cell r="AW75">
            <v>21.56864</v>
          </cell>
          <cell r="AX75">
            <v>0</v>
          </cell>
          <cell r="AY75">
            <v>2.43136</v>
          </cell>
          <cell r="AZ75">
            <v>0</v>
          </cell>
        </row>
        <row r="75">
          <cell r="BB75">
            <v>2.4</v>
          </cell>
        </row>
        <row r="75">
          <cell r="BQ75" t="str">
            <v>中国建筑工程(香港)有限公司澳门分公司、中国建筑工程(澳门)有限公司、上海隧道工程股份有限公司-澳门分公司合作经营</v>
          </cell>
        </row>
        <row r="75">
          <cell r="CA75">
            <v>0</v>
          </cell>
          <cell r="CB75">
            <v>0</v>
          </cell>
          <cell r="CC75">
            <v>0</v>
          </cell>
          <cell r="CD75">
            <v>0</v>
          </cell>
          <cell r="CE75">
            <v>0</v>
          </cell>
          <cell r="CF75">
            <v>0</v>
          </cell>
          <cell r="CG75">
            <v>0</v>
          </cell>
          <cell r="CH75">
            <v>0</v>
          </cell>
          <cell r="CI75">
            <v>0</v>
          </cell>
          <cell r="CJ75">
            <v>0</v>
          </cell>
          <cell r="CK75">
            <v>0</v>
          </cell>
          <cell r="CL75">
            <v>0</v>
          </cell>
        </row>
        <row r="75">
          <cell r="DA75">
            <v>0</v>
          </cell>
          <cell r="DB75">
            <v>0</v>
          </cell>
          <cell r="DC75">
            <v>0</v>
          </cell>
          <cell r="DD75">
            <v>0</v>
          </cell>
          <cell r="DE75">
            <v>0</v>
          </cell>
          <cell r="DF75">
            <v>0</v>
          </cell>
          <cell r="DG75">
            <v>0</v>
          </cell>
          <cell r="DH75">
            <v>0</v>
          </cell>
          <cell r="DI75">
            <v>0</v>
          </cell>
          <cell r="DJ75">
            <v>0</v>
          </cell>
          <cell r="DK75">
            <v>0</v>
          </cell>
          <cell r="DL75">
            <v>0</v>
          </cell>
        </row>
        <row r="76">
          <cell r="A76">
            <v>72</v>
          </cell>
          <cell r="B76" t="str">
            <v>广东分公司</v>
          </cell>
          <cell r="C76" t="str">
            <v>ZHT2025031000026</v>
          </cell>
          <cell r="D76" t="str">
            <v>龙岗区房建类既有重要建筑精细化BIM建模（第二批）工作采购项目合同</v>
          </cell>
          <cell r="E76">
            <v>258.024</v>
          </cell>
          <cell r="F76">
            <v>258.024</v>
          </cell>
          <cell r="G76">
            <v>258.024</v>
          </cell>
          <cell r="H76">
            <v>88.024</v>
          </cell>
          <cell r="I76">
            <v>0.341146560009922</v>
          </cell>
          <cell r="J76">
            <v>0.06</v>
          </cell>
        </row>
        <row r="76">
          <cell r="M76" t="str">
            <v>主导</v>
          </cell>
          <cell r="N76" t="str">
            <v>明艳丽团队</v>
          </cell>
          <cell r="O76" t="str">
            <v>雷涵</v>
          </cell>
          <cell r="P76" t="str">
            <v>在建</v>
          </cell>
        </row>
        <row r="76">
          <cell r="T76">
            <v>228.2436</v>
          </cell>
          <cell r="U76">
            <v>0</v>
          </cell>
          <cell r="V76">
            <v>29.7804</v>
          </cell>
        </row>
        <row r="76">
          <cell r="AF76">
            <v>25.8024</v>
          </cell>
        </row>
        <row r="76">
          <cell r="AW76">
            <v>228.2436</v>
          </cell>
          <cell r="AX76">
            <v>0</v>
          </cell>
          <cell r="AY76">
            <v>29.7804</v>
          </cell>
          <cell r="AZ76">
            <v>0</v>
          </cell>
        </row>
        <row r="76">
          <cell r="BF76">
            <v>25.8024</v>
          </cell>
        </row>
        <row r="76">
          <cell r="BQ76" t="str">
            <v>深圳市龙岗区住房和建设局</v>
          </cell>
          <cell r="BR76" t="str">
            <v>预计二季度收款并确认产值。</v>
          </cell>
        </row>
        <row r="76">
          <cell r="CA76">
            <v>0</v>
          </cell>
          <cell r="CB76">
            <v>0</v>
          </cell>
          <cell r="CC76">
            <v>0</v>
          </cell>
          <cell r="CD76">
            <v>0</v>
          </cell>
          <cell r="CE76">
            <v>0</v>
          </cell>
          <cell r="CF76">
            <v>0</v>
          </cell>
          <cell r="CG76">
            <v>0</v>
          </cell>
          <cell r="CH76">
            <v>0</v>
          </cell>
          <cell r="CI76">
            <v>0</v>
          </cell>
          <cell r="CJ76">
            <v>0</v>
          </cell>
          <cell r="CK76">
            <v>0</v>
          </cell>
          <cell r="CL76">
            <v>0</v>
          </cell>
        </row>
        <row r="76">
          <cell r="DA76">
            <v>0</v>
          </cell>
          <cell r="DB76">
            <v>0</v>
          </cell>
          <cell r="DC76">
            <v>0</v>
          </cell>
          <cell r="DD76">
            <v>0</v>
          </cell>
          <cell r="DE76">
            <v>0</v>
          </cell>
          <cell r="DF76">
            <v>0</v>
          </cell>
          <cell r="DG76">
            <v>0</v>
          </cell>
          <cell r="DH76">
            <v>0</v>
          </cell>
          <cell r="DI76">
            <v>0</v>
          </cell>
          <cell r="DJ76">
            <v>0</v>
          </cell>
          <cell r="DK76">
            <v>0</v>
          </cell>
          <cell r="DL76">
            <v>0</v>
          </cell>
        </row>
        <row r="77">
          <cell r="A77">
            <v>73</v>
          </cell>
          <cell r="B77" t="str">
            <v>广东分公司</v>
          </cell>
          <cell r="C77" t="str">
            <v>ZHT2025022000021</v>
          </cell>
          <cell r="D77" t="str">
            <v>第二期-新加坡DTSS11深遂道项目BIM咨询</v>
          </cell>
          <cell r="E77">
            <v>54.569</v>
          </cell>
          <cell r="F77">
            <v>54.569</v>
          </cell>
          <cell r="G77">
            <v>54.569</v>
          </cell>
          <cell r="H77">
            <v>54.569</v>
          </cell>
          <cell r="I77">
            <v>1</v>
          </cell>
          <cell r="J77">
            <v>0.06</v>
          </cell>
        </row>
        <row r="77">
          <cell r="M77" t="str">
            <v>主导</v>
          </cell>
          <cell r="N77" t="str">
            <v>许清亮团队</v>
          </cell>
          <cell r="O77" t="str">
            <v>明艳丽</v>
          </cell>
          <cell r="P77" t="str">
            <v>25已完结</v>
          </cell>
        </row>
        <row r="77">
          <cell r="T77">
            <v>54.569</v>
          </cell>
          <cell r="U77">
            <v>0</v>
          </cell>
          <cell r="V77">
            <v>0</v>
          </cell>
        </row>
        <row r="77">
          <cell r="AW77">
            <v>0</v>
          </cell>
          <cell r="AX77">
            <v>0</v>
          </cell>
          <cell r="AY77">
            <v>54.569</v>
          </cell>
          <cell r="AZ77">
            <v>54.569</v>
          </cell>
        </row>
        <row r="77">
          <cell r="BQ77" t="str">
            <v>上海隧道工程股份（新加坡）有限公司</v>
          </cell>
        </row>
        <row r="77">
          <cell r="CA77">
            <v>0</v>
          </cell>
          <cell r="CB77">
            <v>0</v>
          </cell>
          <cell r="CC77">
            <v>0</v>
          </cell>
          <cell r="CD77">
            <v>0</v>
          </cell>
          <cell r="CE77">
            <v>0</v>
          </cell>
          <cell r="CF77">
            <v>0</v>
          </cell>
          <cell r="CG77">
            <v>0</v>
          </cell>
          <cell r="CH77">
            <v>0</v>
          </cell>
          <cell r="CI77">
            <v>0</v>
          </cell>
          <cell r="CJ77">
            <v>0</v>
          </cell>
          <cell r="CK77">
            <v>0</v>
          </cell>
          <cell r="CL77">
            <v>0</v>
          </cell>
        </row>
        <row r="77">
          <cell r="DA77">
            <v>0</v>
          </cell>
          <cell r="DB77">
            <v>0</v>
          </cell>
          <cell r="DC77">
            <v>0</v>
          </cell>
          <cell r="DD77">
            <v>0</v>
          </cell>
          <cell r="DE77">
            <v>0</v>
          </cell>
          <cell r="DF77">
            <v>0</v>
          </cell>
          <cell r="DG77">
            <v>0</v>
          </cell>
          <cell r="DH77">
            <v>0</v>
          </cell>
          <cell r="DI77">
            <v>0</v>
          </cell>
          <cell r="DJ77">
            <v>0</v>
          </cell>
          <cell r="DK77">
            <v>0</v>
          </cell>
          <cell r="DL77">
            <v>0</v>
          </cell>
        </row>
        <row r="78">
          <cell r="A78">
            <v>74</v>
          </cell>
          <cell r="B78" t="str">
            <v>广东分公司</v>
          </cell>
          <cell r="C78" t="str">
            <v>SZJT202580009</v>
          </cell>
          <cell r="D78" t="str">
            <v>基于BIM的高速公路智慧一体化平台软件采购项目</v>
          </cell>
          <cell r="E78">
            <v>677.2224</v>
          </cell>
          <cell r="F78">
            <v>677.2224</v>
          </cell>
          <cell r="G78">
            <v>677.2224</v>
          </cell>
          <cell r="H78">
            <v>357.2224</v>
          </cell>
          <cell r="I78">
            <v>0.527481666288652</v>
          </cell>
          <cell r="J78">
            <v>0.13</v>
          </cell>
        </row>
        <row r="78">
          <cell r="M78" t="str">
            <v>主导</v>
          </cell>
          <cell r="N78" t="str">
            <v>明艳丽团队</v>
          </cell>
          <cell r="O78" t="str">
            <v>胡铂</v>
          </cell>
          <cell r="P78" t="str">
            <v>在建</v>
          </cell>
        </row>
        <row r="78">
          <cell r="T78">
            <v>566.2224</v>
          </cell>
          <cell r="U78">
            <v>0</v>
          </cell>
          <cell r="V78">
            <v>111</v>
          </cell>
        </row>
        <row r="78">
          <cell r="AW78">
            <v>0</v>
          </cell>
          <cell r="AX78">
            <v>0</v>
          </cell>
          <cell r="AY78">
            <v>677.2224</v>
          </cell>
          <cell r="AZ78">
            <v>566.2224</v>
          </cell>
        </row>
        <row r="78">
          <cell r="BF78">
            <v>350</v>
          </cell>
        </row>
        <row r="78">
          <cell r="BQ78" t="str">
            <v>四川旷谷信息工程有限公司</v>
          </cell>
        </row>
        <row r="78">
          <cell r="CA78">
            <v>0</v>
          </cell>
          <cell r="CB78">
            <v>0</v>
          </cell>
          <cell r="CC78">
            <v>0</v>
          </cell>
          <cell r="CD78">
            <v>0</v>
          </cell>
          <cell r="CE78">
            <v>0</v>
          </cell>
          <cell r="CF78">
            <v>0</v>
          </cell>
          <cell r="CG78">
            <v>0</v>
          </cell>
          <cell r="CH78">
            <v>0</v>
          </cell>
          <cell r="CI78">
            <v>0</v>
          </cell>
          <cell r="CJ78">
            <v>0</v>
          </cell>
          <cell r="CK78">
            <v>0</v>
          </cell>
          <cell r="CL78">
            <v>0</v>
          </cell>
        </row>
        <row r="78">
          <cell r="DA78">
            <v>0</v>
          </cell>
          <cell r="DB78">
            <v>0</v>
          </cell>
          <cell r="DC78">
            <v>0</v>
          </cell>
          <cell r="DD78">
            <v>0</v>
          </cell>
          <cell r="DE78">
            <v>0</v>
          </cell>
          <cell r="DF78">
            <v>0</v>
          </cell>
          <cell r="DG78">
            <v>0</v>
          </cell>
          <cell r="DH78">
            <v>0</v>
          </cell>
          <cell r="DI78">
            <v>0</v>
          </cell>
          <cell r="DJ78">
            <v>0</v>
          </cell>
          <cell r="DK78">
            <v>0</v>
          </cell>
          <cell r="DL78">
            <v>0</v>
          </cell>
        </row>
        <row r="79">
          <cell r="A79">
            <v>75</v>
          </cell>
          <cell r="B79" t="str">
            <v>广东分公司</v>
          </cell>
          <cell r="C79" t="str">
            <v>SZJT2025100001</v>
          </cell>
          <cell r="D79" t="str">
            <v>JH项目-隧道管理平台合同</v>
          </cell>
          <cell r="E79">
            <v>108.865</v>
          </cell>
          <cell r="F79">
            <v>108.865</v>
          </cell>
          <cell r="G79">
            <v>108.865</v>
          </cell>
          <cell r="H79">
            <v>103.865</v>
          </cell>
          <cell r="I79">
            <v>0.95407155651495</v>
          </cell>
          <cell r="J79">
            <v>0.13</v>
          </cell>
        </row>
        <row r="79">
          <cell r="M79" t="str">
            <v>主导</v>
          </cell>
          <cell r="N79" t="str">
            <v>明艳丽团队</v>
          </cell>
          <cell r="O79" t="str">
            <v>杜江</v>
          </cell>
          <cell r="P79" t="str">
            <v>在建</v>
          </cell>
        </row>
        <row r="79">
          <cell r="T79">
            <v>54.4325</v>
          </cell>
          <cell r="U79">
            <v>0</v>
          </cell>
          <cell r="V79">
            <v>54.4325</v>
          </cell>
        </row>
        <row r="79">
          <cell r="AW79">
            <v>0</v>
          </cell>
          <cell r="AX79">
            <v>0</v>
          </cell>
          <cell r="AY79">
            <v>108.865</v>
          </cell>
          <cell r="AZ79">
            <v>54.4325</v>
          </cell>
        </row>
        <row r="79">
          <cell r="BQ79" t="str">
            <v>中软国际软件（苏州）有限公司</v>
          </cell>
        </row>
        <row r="79">
          <cell r="CA79">
            <v>0</v>
          </cell>
          <cell r="CB79">
            <v>0</v>
          </cell>
          <cell r="CC79">
            <v>0</v>
          </cell>
          <cell r="CD79">
            <v>0</v>
          </cell>
          <cell r="CE79">
            <v>0</v>
          </cell>
          <cell r="CF79">
            <v>0</v>
          </cell>
          <cell r="CG79">
            <v>0</v>
          </cell>
          <cell r="CH79">
            <v>0</v>
          </cell>
          <cell r="CI79">
            <v>0</v>
          </cell>
          <cell r="CJ79">
            <v>0</v>
          </cell>
          <cell r="CK79">
            <v>0</v>
          </cell>
          <cell r="CL79">
            <v>0</v>
          </cell>
        </row>
        <row r="79">
          <cell r="DA79">
            <v>0</v>
          </cell>
          <cell r="DB79">
            <v>0</v>
          </cell>
          <cell r="DC79">
            <v>0</v>
          </cell>
          <cell r="DD79">
            <v>0</v>
          </cell>
          <cell r="DE79">
            <v>0</v>
          </cell>
          <cell r="DF79">
            <v>0</v>
          </cell>
          <cell r="DG79">
            <v>0</v>
          </cell>
          <cell r="DH79">
            <v>0</v>
          </cell>
          <cell r="DI79">
            <v>0</v>
          </cell>
          <cell r="DJ79">
            <v>0</v>
          </cell>
          <cell r="DK79">
            <v>0</v>
          </cell>
          <cell r="DL79">
            <v>0</v>
          </cell>
        </row>
        <row r="80">
          <cell r="A80">
            <v>76</v>
          </cell>
          <cell r="B80" t="str">
            <v>广东分公司</v>
          </cell>
          <cell r="C80" t="str">
            <v>C0CJGD-FW-T-2025099</v>
          </cell>
          <cell r="D80" t="str">
            <v>甬莞-莞佛高速公路常平至虎门段及虎门港支线一期改扩建工程施工第十二标段项目智慧高速建运管养一体化平台项目</v>
          </cell>
          <cell r="E80">
            <v>210.16926</v>
          </cell>
          <cell r="F80">
            <v>210.16926</v>
          </cell>
          <cell r="G80">
            <v>210.16926</v>
          </cell>
          <cell r="H80">
            <v>118.79596</v>
          </cell>
          <cell r="I80">
            <v>0.565239464610572</v>
          </cell>
          <cell r="J80">
            <v>0.06</v>
          </cell>
        </row>
        <row r="80">
          <cell r="M80" t="str">
            <v>主导</v>
          </cell>
          <cell r="N80">
            <v>0</v>
          </cell>
          <cell r="O80" t="str">
            <v>戴愉人</v>
          </cell>
          <cell r="P80" t="str">
            <v>在建</v>
          </cell>
        </row>
        <row r="80">
          <cell r="T80">
            <v>126.1016</v>
          </cell>
          <cell r="U80">
            <v>0</v>
          </cell>
          <cell r="V80">
            <v>84.06766</v>
          </cell>
        </row>
        <row r="80">
          <cell r="AF80">
            <v>25.22032</v>
          </cell>
        </row>
        <row r="80">
          <cell r="AW80">
            <v>0</v>
          </cell>
          <cell r="AX80">
            <v>0</v>
          </cell>
          <cell r="AY80">
            <v>210.16926</v>
          </cell>
          <cell r="AZ80">
            <v>126.1016</v>
          </cell>
        </row>
        <row r="80">
          <cell r="BF80">
            <v>31.525389</v>
          </cell>
        </row>
        <row r="80">
          <cell r="BQ80" t="str">
            <v>北京公科飞达交通工程发展有限公司</v>
          </cell>
        </row>
        <row r="80">
          <cell r="CA80">
            <v>0</v>
          </cell>
          <cell r="CB80">
            <v>0</v>
          </cell>
          <cell r="CC80">
            <v>0</v>
          </cell>
          <cell r="CD80">
            <v>0</v>
          </cell>
          <cell r="CE80">
            <v>0</v>
          </cell>
          <cell r="CF80">
            <v>0</v>
          </cell>
          <cell r="CG80">
            <v>0</v>
          </cell>
          <cell r="CH80">
            <v>0</v>
          </cell>
          <cell r="CI80">
            <v>0</v>
          </cell>
          <cell r="CJ80">
            <v>0</v>
          </cell>
          <cell r="CK80">
            <v>0</v>
          </cell>
          <cell r="CL80">
            <v>0</v>
          </cell>
        </row>
        <row r="80">
          <cell r="DA80">
            <v>0</v>
          </cell>
          <cell r="DB80">
            <v>0</v>
          </cell>
          <cell r="DC80">
            <v>0</v>
          </cell>
          <cell r="DD80">
            <v>0</v>
          </cell>
          <cell r="DE80">
            <v>0</v>
          </cell>
          <cell r="DF80">
            <v>0</v>
          </cell>
          <cell r="DG80">
            <v>0</v>
          </cell>
          <cell r="DH80">
            <v>0</v>
          </cell>
          <cell r="DI80">
            <v>0</v>
          </cell>
          <cell r="DJ80">
            <v>0</v>
          </cell>
          <cell r="DK80">
            <v>0</v>
          </cell>
          <cell r="DL80">
            <v>0</v>
          </cell>
        </row>
        <row r="81">
          <cell r="A81">
            <v>77</v>
          </cell>
          <cell r="B81" t="str">
            <v>广东分公司</v>
          </cell>
          <cell r="C81" t="str">
            <v>C0CJGD-FW-T-2025096</v>
          </cell>
          <cell r="D81" t="str">
            <v>珠三角环线东莞至深圳高速公路塘厦至东城段及龙林支线改扩建工程施工第十四合同段交通管控软件技术服务合同</v>
          </cell>
          <cell r="E81">
            <v>225.423</v>
          </cell>
          <cell r="F81">
            <v>225.423</v>
          </cell>
          <cell r="G81">
            <v>225.423</v>
          </cell>
          <cell r="H81">
            <v>142.15575</v>
          </cell>
          <cell r="I81">
            <v>0.63061777192212</v>
          </cell>
          <cell r="J81">
            <v>0.06</v>
          </cell>
        </row>
        <row r="81">
          <cell r="M81" t="str">
            <v>主导</v>
          </cell>
          <cell r="N81">
            <v>0</v>
          </cell>
          <cell r="O81" t="str">
            <v>戴愉人</v>
          </cell>
          <cell r="P81" t="str">
            <v>在建</v>
          </cell>
        </row>
        <row r="81">
          <cell r="T81">
            <v>146.52495</v>
          </cell>
          <cell r="U81">
            <v>0</v>
          </cell>
          <cell r="V81">
            <v>78.89805</v>
          </cell>
        </row>
        <row r="81">
          <cell r="AF81">
            <v>29.30499</v>
          </cell>
        </row>
        <row r="81">
          <cell r="AW81">
            <v>33.81345</v>
          </cell>
          <cell r="AX81">
            <v>0</v>
          </cell>
          <cell r="AY81">
            <v>191.60955</v>
          </cell>
          <cell r="AZ81">
            <v>112.7115</v>
          </cell>
        </row>
        <row r="81">
          <cell r="BQ81" t="str">
            <v>广东新粤交通投资有限公司</v>
          </cell>
        </row>
        <row r="81">
          <cell r="CA81">
            <v>0</v>
          </cell>
          <cell r="CB81">
            <v>0</v>
          </cell>
          <cell r="CC81">
            <v>0</v>
          </cell>
          <cell r="CD81">
            <v>0</v>
          </cell>
          <cell r="CE81">
            <v>0</v>
          </cell>
          <cell r="CF81">
            <v>0</v>
          </cell>
          <cell r="CG81">
            <v>0</v>
          </cell>
          <cell r="CH81">
            <v>0</v>
          </cell>
          <cell r="CI81">
            <v>0</v>
          </cell>
          <cell r="CJ81">
            <v>0</v>
          </cell>
          <cell r="CK81">
            <v>0</v>
          </cell>
          <cell r="CL81">
            <v>0</v>
          </cell>
        </row>
        <row r="81">
          <cell r="DA81">
            <v>0</v>
          </cell>
          <cell r="DB81">
            <v>0</v>
          </cell>
          <cell r="DC81">
            <v>0</v>
          </cell>
          <cell r="DD81">
            <v>0</v>
          </cell>
          <cell r="DE81">
            <v>0</v>
          </cell>
          <cell r="DF81">
            <v>0</v>
          </cell>
          <cell r="DG81">
            <v>0</v>
          </cell>
          <cell r="DH81">
            <v>0</v>
          </cell>
          <cell r="DI81">
            <v>0</v>
          </cell>
          <cell r="DJ81">
            <v>0</v>
          </cell>
          <cell r="DK81">
            <v>0</v>
          </cell>
          <cell r="DL81">
            <v>0</v>
          </cell>
        </row>
        <row r="82">
          <cell r="A82">
            <v>78</v>
          </cell>
          <cell r="B82" t="str">
            <v>广东分公司</v>
          </cell>
          <cell r="C82" t="str">
            <v>C0CJGD-FW-T-2025098</v>
          </cell>
          <cell r="D82" t="str">
            <v>莞深高速改扩建工程施工第十一合同段项目智慧高速交通组织动态管控平台技术服务合同</v>
          </cell>
          <cell r="E82">
            <v>53.93227</v>
          </cell>
          <cell r="F82">
            <v>53.93227</v>
          </cell>
          <cell r="G82">
            <v>53.93227</v>
          </cell>
          <cell r="H82">
            <v>23.190876</v>
          </cell>
          <cell r="I82">
            <v>0.429999998145823</v>
          </cell>
          <cell r="J82">
            <v>0.06</v>
          </cell>
        </row>
        <row r="82">
          <cell r="M82" t="str">
            <v>主导</v>
          </cell>
          <cell r="N82">
            <v>0</v>
          </cell>
          <cell r="O82" t="str">
            <v>戴愉人</v>
          </cell>
          <cell r="P82" t="str">
            <v>在建</v>
          </cell>
        </row>
        <row r="82">
          <cell r="T82">
            <v>35.055976</v>
          </cell>
          <cell r="U82">
            <v>0</v>
          </cell>
          <cell r="V82">
            <v>18.876294</v>
          </cell>
        </row>
        <row r="82">
          <cell r="AF82">
            <v>7.0111952</v>
          </cell>
        </row>
        <row r="82">
          <cell r="AW82">
            <v>0</v>
          </cell>
          <cell r="AX82">
            <v>16.179681</v>
          </cell>
          <cell r="AY82">
            <v>37.752589</v>
          </cell>
          <cell r="AZ82">
            <v>18.876295</v>
          </cell>
        </row>
        <row r="82">
          <cell r="BF82">
            <v>3.4786314</v>
          </cell>
        </row>
        <row r="82">
          <cell r="BQ82" t="str">
            <v>中交第二公路工程局有限公司莞深高速改扩建工程施工第十一合同段项目经理部</v>
          </cell>
        </row>
        <row r="82">
          <cell r="CA82">
            <v>0</v>
          </cell>
          <cell r="CB82">
            <v>0</v>
          </cell>
          <cell r="CC82">
            <v>0</v>
          </cell>
          <cell r="CD82">
            <v>0</v>
          </cell>
          <cell r="CE82">
            <v>0</v>
          </cell>
          <cell r="CF82">
            <v>0</v>
          </cell>
          <cell r="CG82">
            <v>0</v>
          </cell>
          <cell r="CH82">
            <v>0</v>
          </cell>
          <cell r="CI82">
            <v>0</v>
          </cell>
          <cell r="CJ82">
            <v>0</v>
          </cell>
          <cell r="CK82">
            <v>0</v>
          </cell>
          <cell r="CL82">
            <v>0</v>
          </cell>
        </row>
        <row r="82">
          <cell r="DA82">
            <v>16.179681</v>
          </cell>
          <cell r="DB82">
            <v>0</v>
          </cell>
          <cell r="DC82">
            <v>0</v>
          </cell>
          <cell r="DD82">
            <v>0</v>
          </cell>
          <cell r="DE82">
            <v>0</v>
          </cell>
          <cell r="DF82">
            <v>0</v>
          </cell>
          <cell r="DG82">
            <v>0</v>
          </cell>
          <cell r="DH82">
            <v>0</v>
          </cell>
          <cell r="DI82">
            <v>0</v>
          </cell>
          <cell r="DJ82">
            <v>0</v>
          </cell>
          <cell r="DK82">
            <v>0</v>
          </cell>
          <cell r="DL82">
            <v>0</v>
          </cell>
        </row>
        <row r="83">
          <cell r="A83">
            <v>79</v>
          </cell>
          <cell r="B83" t="str">
            <v>广东分公司</v>
          </cell>
          <cell r="C83" t="str">
            <v>C0CJGD-FW-T-2025094</v>
          </cell>
          <cell r="D83" t="str">
            <v>珠三角环线东莞至深圳高速公路塘厦至东城段及龙林支线改扩建工程施工第十二合同段项目 智慧高速交通组织动态管控平台技术服务合同</v>
          </cell>
          <cell r="E83">
            <v>46.420503</v>
          </cell>
          <cell r="F83">
            <v>46.420503</v>
          </cell>
          <cell r="G83">
            <v>46.420503</v>
          </cell>
          <cell r="H83">
            <v>24.602867</v>
          </cell>
          <cell r="I83">
            <v>0.530000008832304</v>
          </cell>
          <cell r="J83">
            <v>0.06</v>
          </cell>
        </row>
        <row r="83">
          <cell r="M83" t="str">
            <v>主导</v>
          </cell>
          <cell r="N83">
            <v>0</v>
          </cell>
          <cell r="O83" t="str">
            <v>戴愉人</v>
          </cell>
          <cell r="P83" t="str">
            <v>在建</v>
          </cell>
        </row>
        <row r="83">
          <cell r="T83">
            <v>30.18</v>
          </cell>
          <cell r="U83">
            <v>0</v>
          </cell>
          <cell r="V83">
            <v>16.240503</v>
          </cell>
        </row>
        <row r="83">
          <cell r="AF83">
            <v>6.036</v>
          </cell>
        </row>
        <row r="83">
          <cell r="AW83">
            <v>0</v>
          </cell>
          <cell r="AX83">
            <v>0</v>
          </cell>
          <cell r="AY83">
            <v>46.420503</v>
          </cell>
          <cell r="AZ83">
            <v>30.18</v>
          </cell>
        </row>
        <row r="83">
          <cell r="BF83">
            <v>3.69043005</v>
          </cell>
        </row>
        <row r="83">
          <cell r="BQ83" t="str">
            <v>中铁十二局集团有限公司莞深高速改扩建工程施工第十二合同段项目经理部</v>
          </cell>
        </row>
        <row r="83">
          <cell r="CA83">
            <v>0</v>
          </cell>
          <cell r="CB83">
            <v>0</v>
          </cell>
          <cell r="CC83">
            <v>0</v>
          </cell>
          <cell r="CD83">
            <v>0</v>
          </cell>
          <cell r="CE83">
            <v>0</v>
          </cell>
          <cell r="CF83">
            <v>0</v>
          </cell>
          <cell r="CG83">
            <v>0</v>
          </cell>
          <cell r="CH83">
            <v>0</v>
          </cell>
          <cell r="CI83">
            <v>0</v>
          </cell>
          <cell r="CJ83">
            <v>0</v>
          </cell>
          <cell r="CK83">
            <v>0</v>
          </cell>
          <cell r="CL83">
            <v>0</v>
          </cell>
        </row>
        <row r="83">
          <cell r="DA83">
            <v>0</v>
          </cell>
          <cell r="DB83">
            <v>0</v>
          </cell>
          <cell r="DC83">
            <v>0</v>
          </cell>
          <cell r="DD83">
            <v>0</v>
          </cell>
          <cell r="DE83">
            <v>0</v>
          </cell>
          <cell r="DF83">
            <v>0</v>
          </cell>
          <cell r="DG83">
            <v>0</v>
          </cell>
          <cell r="DH83">
            <v>0</v>
          </cell>
          <cell r="DI83">
            <v>0</v>
          </cell>
          <cell r="DJ83">
            <v>0</v>
          </cell>
          <cell r="DK83">
            <v>0</v>
          </cell>
          <cell r="DL83">
            <v>0</v>
          </cell>
        </row>
        <row r="84">
          <cell r="A84">
            <v>80</v>
          </cell>
          <cell r="B84" t="str">
            <v>广东分公司</v>
          </cell>
          <cell r="C84" t="str">
            <v>C0CJGD-FW-T-2025095</v>
          </cell>
          <cell r="D84" t="str">
            <v>甬莞-莞佛高速公路常平至虎门段及虎门港支线一期改扩建工程施工第十合同段项目智慧高速交通组织动态管控平台技术服务合同</v>
          </cell>
          <cell r="E84">
            <v>38.25</v>
          </cell>
          <cell r="F84">
            <v>38.25</v>
          </cell>
          <cell r="G84">
            <v>38.25</v>
          </cell>
          <cell r="H84">
            <v>17.2125</v>
          </cell>
          <cell r="I84">
            <v>0.45</v>
          </cell>
          <cell r="J84">
            <v>0.06</v>
          </cell>
        </row>
        <row r="84">
          <cell r="M84" t="str">
            <v>主导</v>
          </cell>
          <cell r="N84">
            <v>0</v>
          </cell>
          <cell r="O84" t="str">
            <v>戴愉人</v>
          </cell>
          <cell r="P84" t="str">
            <v>在建</v>
          </cell>
        </row>
        <row r="84">
          <cell r="T84">
            <v>0</v>
          </cell>
          <cell r="U84">
            <v>24.8625</v>
          </cell>
          <cell r="V84">
            <v>13.3875</v>
          </cell>
        </row>
        <row r="84">
          <cell r="AA84">
            <v>24.8625</v>
          </cell>
        </row>
        <row r="84">
          <cell r="AF84">
            <v>0</v>
          </cell>
        </row>
        <row r="84">
          <cell r="AW84">
            <v>0</v>
          </cell>
          <cell r="AX84">
            <v>0</v>
          </cell>
          <cell r="AY84">
            <v>38.25</v>
          </cell>
          <cell r="AZ84">
            <v>24.8625</v>
          </cell>
        </row>
        <row r="84">
          <cell r="BF84">
            <v>2.581875</v>
          </cell>
        </row>
        <row r="84">
          <cell r="BQ84" t="str">
            <v>中铁四局集团有限公司甬莞-莞佛高速公路常平至虎门段及虎门港支线一期改扩建工程施工第十合同段项目经理部</v>
          </cell>
        </row>
        <row r="84">
          <cell r="CA84">
            <v>24.8625</v>
          </cell>
          <cell r="CB84">
            <v>0</v>
          </cell>
          <cell r="CC84">
            <v>0</v>
          </cell>
          <cell r="CD84">
            <v>0</v>
          </cell>
          <cell r="CE84">
            <v>0</v>
          </cell>
          <cell r="CF84">
            <v>0</v>
          </cell>
          <cell r="CG84">
            <v>0</v>
          </cell>
          <cell r="CH84">
            <v>0</v>
          </cell>
          <cell r="CI84">
            <v>0</v>
          </cell>
          <cell r="CJ84">
            <v>0</v>
          </cell>
          <cell r="CK84">
            <v>0</v>
          </cell>
          <cell r="CL84">
            <v>0</v>
          </cell>
        </row>
        <row r="84">
          <cell r="DA84">
            <v>0</v>
          </cell>
          <cell r="DB84">
            <v>0</v>
          </cell>
          <cell r="DC84">
            <v>0</v>
          </cell>
          <cell r="DD84">
            <v>0</v>
          </cell>
          <cell r="DE84">
            <v>0</v>
          </cell>
          <cell r="DF84">
            <v>0</v>
          </cell>
          <cell r="DG84">
            <v>0</v>
          </cell>
          <cell r="DH84">
            <v>0</v>
          </cell>
          <cell r="DI84">
            <v>0</v>
          </cell>
          <cell r="DJ84">
            <v>0</v>
          </cell>
          <cell r="DK84">
            <v>0</v>
          </cell>
          <cell r="DL84">
            <v>0</v>
          </cell>
        </row>
        <row r="85">
          <cell r="A85">
            <v>81</v>
          </cell>
          <cell r="B85" t="str">
            <v>广东分公司</v>
          </cell>
          <cell r="C85" t="str">
            <v>C0CJGD-FW-T-2025097</v>
          </cell>
          <cell r="D85" t="str">
            <v>甬莞-莞佛高速公路常平至虎门段及虎门港支线一期改扩建工程施工第九合同段智慧高速交通组织动态管控平台技术服务合同</v>
          </cell>
          <cell r="E85">
            <v>39.15</v>
          </cell>
          <cell r="F85">
            <v>39.15</v>
          </cell>
          <cell r="G85">
            <v>39.15</v>
          </cell>
          <cell r="H85">
            <v>18.009</v>
          </cell>
          <cell r="I85">
            <v>0.46</v>
          </cell>
          <cell r="J85">
            <v>0.06</v>
          </cell>
        </row>
        <row r="85">
          <cell r="M85" t="str">
            <v>主导</v>
          </cell>
          <cell r="N85">
            <v>0</v>
          </cell>
          <cell r="O85" t="str">
            <v>戴愉人</v>
          </cell>
          <cell r="P85" t="str">
            <v>在建</v>
          </cell>
        </row>
        <row r="85">
          <cell r="T85">
            <v>25.4475</v>
          </cell>
          <cell r="U85">
            <v>0</v>
          </cell>
          <cell r="V85">
            <v>13.7025</v>
          </cell>
        </row>
        <row r="85">
          <cell r="AF85">
            <v>5.0895</v>
          </cell>
        </row>
        <row r="85">
          <cell r="AW85">
            <v>0</v>
          </cell>
          <cell r="AX85">
            <v>0</v>
          </cell>
          <cell r="AY85">
            <v>39.15</v>
          </cell>
          <cell r="AZ85">
            <v>25.4475</v>
          </cell>
        </row>
        <row r="85">
          <cell r="BF85">
            <v>2.70135</v>
          </cell>
        </row>
        <row r="85">
          <cell r="BQ85" t="str">
            <v>中铁十一局集团有限公司甬莞-莞佛高速公路常平至虎门段及虎门港支线一期改扩建工程施工第九合同段项目经理部</v>
          </cell>
        </row>
        <row r="85">
          <cell r="CA85">
            <v>0</v>
          </cell>
          <cell r="CB85">
            <v>0</v>
          </cell>
          <cell r="CC85">
            <v>0</v>
          </cell>
          <cell r="CD85">
            <v>0</v>
          </cell>
          <cell r="CE85">
            <v>0</v>
          </cell>
          <cell r="CF85">
            <v>0</v>
          </cell>
          <cell r="CG85">
            <v>0</v>
          </cell>
          <cell r="CH85">
            <v>0</v>
          </cell>
          <cell r="CI85">
            <v>0</v>
          </cell>
          <cell r="CJ85">
            <v>0</v>
          </cell>
          <cell r="CK85">
            <v>0</v>
          </cell>
          <cell r="CL85">
            <v>0</v>
          </cell>
        </row>
        <row r="85">
          <cell r="DA85">
            <v>0</v>
          </cell>
          <cell r="DB85">
            <v>0</v>
          </cell>
          <cell r="DC85">
            <v>0</v>
          </cell>
          <cell r="DD85">
            <v>0</v>
          </cell>
          <cell r="DE85">
            <v>0</v>
          </cell>
          <cell r="DF85">
            <v>0</v>
          </cell>
          <cell r="DG85">
            <v>0</v>
          </cell>
          <cell r="DH85">
            <v>0</v>
          </cell>
          <cell r="DI85">
            <v>0</v>
          </cell>
          <cell r="DJ85">
            <v>0</v>
          </cell>
          <cell r="DK85">
            <v>0</v>
          </cell>
          <cell r="DL85">
            <v>0</v>
          </cell>
        </row>
        <row r="86">
          <cell r="A86">
            <v>82</v>
          </cell>
          <cell r="B86" t="str">
            <v>广东分公司</v>
          </cell>
          <cell r="C86" t="str">
            <v>C0CJGD-FW-T-2025108</v>
          </cell>
          <cell r="D86" t="str">
            <v>新加坡CNIM项目二期</v>
          </cell>
          <cell r="E86">
            <v>8.13232</v>
          </cell>
          <cell r="F86">
            <v>8.13232</v>
          </cell>
          <cell r="G86">
            <v>8.13232</v>
          </cell>
          <cell r="H86">
            <v>8.13232</v>
          </cell>
          <cell r="I86">
            <v>1</v>
          </cell>
          <cell r="J86">
            <v>0.06</v>
          </cell>
        </row>
        <row r="86">
          <cell r="M86" t="str">
            <v>主导</v>
          </cell>
          <cell r="N86">
            <v>0</v>
          </cell>
          <cell r="O86" t="str">
            <v>雷涵</v>
          </cell>
          <cell r="P86" t="str">
            <v>在建</v>
          </cell>
        </row>
        <row r="86">
          <cell r="T86">
            <v>0</v>
          </cell>
          <cell r="U86">
            <v>0</v>
          </cell>
          <cell r="V86">
            <v>8.13232</v>
          </cell>
        </row>
        <row r="86">
          <cell r="AD86">
            <v>6.7416</v>
          </cell>
        </row>
        <row r="86">
          <cell r="AW86">
            <v>0</v>
          </cell>
          <cell r="AX86">
            <v>6.7416</v>
          </cell>
          <cell r="AY86">
            <v>1.39072</v>
          </cell>
          <cell r="AZ86">
            <v>-6.7416</v>
          </cell>
        </row>
        <row r="86">
          <cell r="BQ86" t="str">
            <v>塞纳自动梯（佛山）有限公司</v>
          </cell>
        </row>
        <row r="86">
          <cell r="CA86">
            <v>0</v>
          </cell>
          <cell r="CB86">
            <v>0</v>
          </cell>
          <cell r="CC86">
            <v>0</v>
          </cell>
          <cell r="CD86">
            <v>0</v>
          </cell>
          <cell r="CE86">
            <v>0</v>
          </cell>
          <cell r="CF86">
            <v>0</v>
          </cell>
          <cell r="CG86">
            <v>0</v>
          </cell>
          <cell r="CH86">
            <v>0</v>
          </cell>
          <cell r="CI86">
            <v>0</v>
          </cell>
          <cell r="CJ86">
            <v>0</v>
          </cell>
          <cell r="CK86">
            <v>0</v>
          </cell>
          <cell r="CL86">
            <v>0</v>
          </cell>
        </row>
        <row r="86">
          <cell r="DA86">
            <v>6.7416</v>
          </cell>
          <cell r="DB86">
            <v>0</v>
          </cell>
          <cell r="DC86">
            <v>0</v>
          </cell>
          <cell r="DD86">
            <v>0</v>
          </cell>
          <cell r="DE86">
            <v>0</v>
          </cell>
          <cell r="DF86">
            <v>0</v>
          </cell>
          <cell r="DG86">
            <v>0</v>
          </cell>
          <cell r="DH86">
            <v>0</v>
          </cell>
          <cell r="DI86">
            <v>0</v>
          </cell>
          <cell r="DJ86">
            <v>0</v>
          </cell>
          <cell r="DK86">
            <v>0</v>
          </cell>
          <cell r="DL86">
            <v>0</v>
          </cell>
        </row>
        <row r="87">
          <cell r="A87">
            <v>83</v>
          </cell>
          <cell r="B87" t="str">
            <v>广东分公司</v>
          </cell>
          <cell r="C87" t="str">
            <v>C0CJGD-FW-T-2025130</v>
          </cell>
          <cell r="D87" t="str">
            <v>龙岗区数字家园平台（一期）建设项目（标段一）</v>
          </cell>
          <cell r="E87">
            <v>299.8</v>
          </cell>
          <cell r="F87">
            <v>299.8</v>
          </cell>
          <cell r="G87">
            <v>299.8</v>
          </cell>
          <cell r="H87">
            <v>239.8</v>
          </cell>
          <cell r="I87">
            <v>0.799866577718479</v>
          </cell>
          <cell r="J87">
            <v>0.06</v>
          </cell>
        </row>
        <row r="87">
          <cell r="M87" t="str">
            <v>主导</v>
          </cell>
          <cell r="N87">
            <v>0</v>
          </cell>
          <cell r="O87" t="str">
            <v>杜江</v>
          </cell>
          <cell r="P87" t="str">
            <v>在建</v>
          </cell>
        </row>
        <row r="87">
          <cell r="T87">
            <v>89.94</v>
          </cell>
          <cell r="U87">
            <v>0</v>
          </cell>
          <cell r="V87">
            <v>209.86</v>
          </cell>
        </row>
        <row r="87">
          <cell r="AF87">
            <v>119.92</v>
          </cell>
        </row>
        <row r="87">
          <cell r="AW87">
            <v>0</v>
          </cell>
          <cell r="AX87">
            <v>89.94</v>
          </cell>
          <cell r="AY87">
            <v>209.86</v>
          </cell>
          <cell r="AZ87">
            <v>0</v>
          </cell>
          <cell r="BA87">
            <v>89.94</v>
          </cell>
        </row>
        <row r="87">
          <cell r="BQ87" t="str">
            <v>上海城建数字产业集团有限公司</v>
          </cell>
        </row>
        <row r="87">
          <cell r="CA87">
            <v>0</v>
          </cell>
          <cell r="CB87">
            <v>0</v>
          </cell>
          <cell r="CC87">
            <v>0</v>
          </cell>
          <cell r="CD87">
            <v>0</v>
          </cell>
          <cell r="CE87">
            <v>0</v>
          </cell>
          <cell r="CF87">
            <v>0</v>
          </cell>
          <cell r="CG87">
            <v>0</v>
          </cell>
          <cell r="CH87">
            <v>0</v>
          </cell>
          <cell r="CI87">
            <v>0</v>
          </cell>
          <cell r="CJ87">
            <v>0</v>
          </cell>
          <cell r="CK87">
            <v>0</v>
          </cell>
          <cell r="CL87">
            <v>0</v>
          </cell>
        </row>
        <row r="87">
          <cell r="DA87">
            <v>0</v>
          </cell>
          <cell r="DB87">
            <v>89.94</v>
          </cell>
          <cell r="DC87">
            <v>0</v>
          </cell>
          <cell r="DD87">
            <v>0</v>
          </cell>
          <cell r="DE87">
            <v>0</v>
          </cell>
          <cell r="DF87">
            <v>0</v>
          </cell>
          <cell r="DG87">
            <v>0</v>
          </cell>
          <cell r="DH87">
            <v>0</v>
          </cell>
          <cell r="DI87">
            <v>0</v>
          </cell>
          <cell r="DJ87">
            <v>0</v>
          </cell>
          <cell r="DK87">
            <v>0</v>
          </cell>
          <cell r="DL87">
            <v>0</v>
          </cell>
        </row>
        <row r="88">
          <cell r="A88">
            <v>84</v>
          </cell>
          <cell r="B88" t="str">
            <v>广东分公司</v>
          </cell>
          <cell r="C88" t="str">
            <v>C0CJGD-FW-T-2025141</v>
          </cell>
          <cell r="D88" t="str">
            <v>澳门轻轨东线南段智慧工地-数智隧道管理平台采购项目</v>
          </cell>
          <cell r="E88">
            <v>134.8</v>
          </cell>
          <cell r="F88">
            <v>134.8</v>
          </cell>
          <cell r="G88">
            <v>134.8</v>
          </cell>
          <cell r="H88">
            <v>84.8</v>
          </cell>
          <cell r="I88">
            <v>0.629080118694362</v>
          </cell>
          <cell r="J88">
            <v>0.06</v>
          </cell>
        </row>
        <row r="88">
          <cell r="M88" t="str">
            <v>主导</v>
          </cell>
          <cell r="N88">
            <v>0</v>
          </cell>
          <cell r="O88" t="str">
            <v>杜江</v>
          </cell>
          <cell r="P88" t="str">
            <v>25已完结</v>
          </cell>
        </row>
        <row r="88">
          <cell r="T88">
            <v>134.8</v>
          </cell>
          <cell r="U88">
            <v>0</v>
          </cell>
          <cell r="V88">
            <v>0</v>
          </cell>
        </row>
        <row r="88">
          <cell r="AW88">
            <v>0</v>
          </cell>
          <cell r="AX88">
            <v>0</v>
          </cell>
          <cell r="AY88">
            <v>134.8</v>
          </cell>
          <cell r="AZ88">
            <v>134.8</v>
          </cell>
        </row>
        <row r="88">
          <cell r="BF88">
            <v>53.92</v>
          </cell>
        </row>
        <row r="88">
          <cell r="BQ88" t="str">
            <v>上海城建数字产业集团有限公司</v>
          </cell>
          <cell r="BR88" t="str">
            <v>待数字集团收款后请款。</v>
          </cell>
        </row>
        <row r="88">
          <cell r="CA88">
            <v>0</v>
          </cell>
          <cell r="CB88">
            <v>0</v>
          </cell>
          <cell r="CC88">
            <v>0</v>
          </cell>
          <cell r="CD88">
            <v>0</v>
          </cell>
          <cell r="CE88">
            <v>0</v>
          </cell>
          <cell r="CF88">
            <v>0</v>
          </cell>
          <cell r="CG88">
            <v>0</v>
          </cell>
          <cell r="CH88">
            <v>0</v>
          </cell>
          <cell r="CI88">
            <v>0</v>
          </cell>
          <cell r="CJ88">
            <v>0</v>
          </cell>
          <cell r="CK88">
            <v>0</v>
          </cell>
          <cell r="CL88">
            <v>0</v>
          </cell>
        </row>
        <row r="88">
          <cell r="DA88">
            <v>0</v>
          </cell>
          <cell r="DB88">
            <v>0</v>
          </cell>
          <cell r="DC88">
            <v>0</v>
          </cell>
          <cell r="DD88">
            <v>0</v>
          </cell>
          <cell r="DE88">
            <v>0</v>
          </cell>
          <cell r="DF88">
            <v>0</v>
          </cell>
          <cell r="DG88">
            <v>0</v>
          </cell>
          <cell r="DH88">
            <v>0</v>
          </cell>
          <cell r="DI88">
            <v>0</v>
          </cell>
          <cell r="DJ88">
            <v>0</v>
          </cell>
          <cell r="DK88">
            <v>0</v>
          </cell>
          <cell r="DL88">
            <v>0</v>
          </cell>
        </row>
        <row r="89">
          <cell r="A89">
            <v>85</v>
          </cell>
          <cell r="B89" t="str">
            <v>广东分公司</v>
          </cell>
          <cell r="C89" t="str">
            <v>C0CJGD-JCCG-T-2025109</v>
          </cell>
          <cell r="D89" t="str">
            <v>滨海大道下沉段 智慧隧道管理软件采购合同</v>
          </cell>
          <cell r="E89">
            <v>100.8</v>
          </cell>
          <cell r="F89">
            <v>100.8</v>
          </cell>
          <cell r="G89">
            <v>100.8</v>
          </cell>
          <cell r="H89">
            <v>50.8</v>
          </cell>
          <cell r="I89">
            <v>0.503968253968254</v>
          </cell>
          <cell r="J89">
            <v>0.06</v>
          </cell>
        </row>
        <row r="89">
          <cell r="M89" t="str">
            <v>主导</v>
          </cell>
          <cell r="N89">
            <v>0</v>
          </cell>
          <cell r="O89" t="str">
            <v>杜江</v>
          </cell>
          <cell r="P89" t="str">
            <v>在建</v>
          </cell>
        </row>
        <row r="89">
          <cell r="T89">
            <v>95.76</v>
          </cell>
          <cell r="U89">
            <v>0</v>
          </cell>
          <cell r="V89">
            <v>5.03999999999999</v>
          </cell>
        </row>
        <row r="89">
          <cell r="AW89">
            <v>0</v>
          </cell>
          <cell r="AX89">
            <v>0</v>
          </cell>
          <cell r="AY89">
            <v>100.8</v>
          </cell>
          <cell r="AZ89">
            <v>95.76</v>
          </cell>
        </row>
        <row r="89">
          <cell r="BQ89" t="str">
            <v>东来数字技术与服务（深圳）有限公司</v>
          </cell>
        </row>
        <row r="89">
          <cell r="CA89">
            <v>0</v>
          </cell>
          <cell r="CB89">
            <v>0</v>
          </cell>
          <cell r="CC89">
            <v>0</v>
          </cell>
          <cell r="CD89">
            <v>0</v>
          </cell>
          <cell r="CE89">
            <v>0</v>
          </cell>
          <cell r="CF89">
            <v>0</v>
          </cell>
          <cell r="CG89">
            <v>0</v>
          </cell>
          <cell r="CH89">
            <v>0</v>
          </cell>
          <cell r="CI89">
            <v>0</v>
          </cell>
          <cell r="CJ89">
            <v>0</v>
          </cell>
          <cell r="CK89">
            <v>0</v>
          </cell>
          <cell r="CL89">
            <v>0</v>
          </cell>
        </row>
        <row r="89">
          <cell r="DA89">
            <v>0</v>
          </cell>
          <cell r="DB89">
            <v>0</v>
          </cell>
          <cell r="DC89">
            <v>0</v>
          </cell>
          <cell r="DD89">
            <v>0</v>
          </cell>
          <cell r="DE89">
            <v>0</v>
          </cell>
          <cell r="DF89">
            <v>0</v>
          </cell>
          <cell r="DG89">
            <v>0</v>
          </cell>
          <cell r="DH89">
            <v>0</v>
          </cell>
          <cell r="DI89">
            <v>0</v>
          </cell>
          <cell r="DJ89">
            <v>0</v>
          </cell>
          <cell r="DK89">
            <v>0</v>
          </cell>
          <cell r="DL89">
            <v>0</v>
          </cell>
        </row>
        <row r="90">
          <cell r="A90">
            <v>86</v>
          </cell>
          <cell r="B90" t="str">
            <v>广东分公司</v>
          </cell>
          <cell r="C90" t="str">
            <v>C0CJGD-FW-T-2025104</v>
          </cell>
          <cell r="D90" t="str">
            <v>高架桥和桥梁结构健康测量分析像素化 概念证明项目</v>
          </cell>
          <cell r="E90">
            <v>65</v>
          </cell>
          <cell r="F90">
            <v>65</v>
          </cell>
          <cell r="G90">
            <v>65</v>
          </cell>
          <cell r="H90">
            <v>49</v>
          </cell>
          <cell r="I90">
            <v>0.753846153846154</v>
          </cell>
          <cell r="J90">
            <v>0.06</v>
          </cell>
        </row>
        <row r="90">
          <cell r="M90" t="str">
            <v>主导</v>
          </cell>
          <cell r="N90">
            <v>0</v>
          </cell>
          <cell r="O90" t="str">
            <v>杜江</v>
          </cell>
          <cell r="P90" t="str">
            <v>在建</v>
          </cell>
        </row>
        <row r="90">
          <cell r="T90">
            <v>29.25</v>
          </cell>
          <cell r="U90">
            <v>0</v>
          </cell>
          <cell r="V90">
            <v>35.75</v>
          </cell>
        </row>
        <row r="90">
          <cell r="AW90">
            <v>0</v>
          </cell>
          <cell r="AX90">
            <v>0</v>
          </cell>
          <cell r="AY90">
            <v>65</v>
          </cell>
          <cell r="AZ90">
            <v>29.25</v>
          </cell>
        </row>
        <row r="90">
          <cell r="BQ90" t="str">
            <v>上海城建数字产业集团有限公司</v>
          </cell>
        </row>
        <row r="90">
          <cell r="CA90">
            <v>0</v>
          </cell>
          <cell r="CB90">
            <v>0</v>
          </cell>
          <cell r="CC90">
            <v>0</v>
          </cell>
          <cell r="CD90">
            <v>0</v>
          </cell>
          <cell r="CE90">
            <v>0</v>
          </cell>
          <cell r="CF90">
            <v>0</v>
          </cell>
          <cell r="CG90">
            <v>0</v>
          </cell>
          <cell r="CH90">
            <v>0</v>
          </cell>
          <cell r="CI90">
            <v>0</v>
          </cell>
          <cell r="CJ90">
            <v>0</v>
          </cell>
          <cell r="CK90">
            <v>0</v>
          </cell>
          <cell r="CL90">
            <v>0</v>
          </cell>
        </row>
        <row r="90">
          <cell r="DA90">
            <v>0</v>
          </cell>
          <cell r="DB90">
            <v>0</v>
          </cell>
          <cell r="DC90">
            <v>0</v>
          </cell>
          <cell r="DD90">
            <v>0</v>
          </cell>
          <cell r="DE90">
            <v>0</v>
          </cell>
          <cell r="DF90">
            <v>0</v>
          </cell>
          <cell r="DG90">
            <v>0</v>
          </cell>
          <cell r="DH90">
            <v>0</v>
          </cell>
          <cell r="DI90">
            <v>0</v>
          </cell>
          <cell r="DJ90">
            <v>0</v>
          </cell>
          <cell r="DK90">
            <v>0</v>
          </cell>
          <cell r="DL90">
            <v>0</v>
          </cell>
        </row>
        <row r="91">
          <cell r="A91">
            <v>87</v>
          </cell>
          <cell r="B91" t="str">
            <v>广东分公司</v>
          </cell>
          <cell r="C91" t="str">
            <v>C0CJGD-FW-T-2026005</v>
          </cell>
          <cell r="D91" t="str">
            <v>2026年龙岗区建筑工务署工程建设管理平台运维服务项目</v>
          </cell>
          <cell r="E91">
            <v>54</v>
          </cell>
          <cell r="F91">
            <v>54</v>
          </cell>
          <cell r="G91">
            <v>54</v>
          </cell>
          <cell r="H91">
            <v>26</v>
          </cell>
          <cell r="I91">
            <v>0.481481481481481</v>
          </cell>
          <cell r="J91">
            <v>0.06</v>
          </cell>
        </row>
        <row r="91">
          <cell r="M91" t="str">
            <v>主导</v>
          </cell>
          <cell r="N91">
            <v>0</v>
          </cell>
          <cell r="O91" t="str">
            <v>明艳丽</v>
          </cell>
          <cell r="P91" t="str">
            <v>26新签</v>
          </cell>
        </row>
        <row r="91">
          <cell r="T91">
            <v>0</v>
          </cell>
          <cell r="U91">
            <v>0</v>
          </cell>
          <cell r="V91">
            <v>54</v>
          </cell>
        </row>
        <row r="91">
          <cell r="AD91">
            <v>16.2</v>
          </cell>
        </row>
        <row r="91">
          <cell r="AW91">
            <v>0</v>
          </cell>
          <cell r="AX91">
            <v>16.2</v>
          </cell>
          <cell r="AY91">
            <v>37.8</v>
          </cell>
          <cell r="AZ91">
            <v>-16.2</v>
          </cell>
        </row>
        <row r="91">
          <cell r="BC91">
            <v>16.2</v>
          </cell>
        </row>
        <row r="91">
          <cell r="BQ91" t="str">
            <v>深圳市龙岗区建筑工务署</v>
          </cell>
          <cell r="BR91" t="str">
            <v>产值确认单可盖章，预计二季度收款。</v>
          </cell>
        </row>
        <row r="91">
          <cell r="CA91">
            <v>0</v>
          </cell>
          <cell r="CB91">
            <v>0</v>
          </cell>
          <cell r="CC91">
            <v>0</v>
          </cell>
          <cell r="CD91">
            <v>0</v>
          </cell>
          <cell r="CE91">
            <v>0</v>
          </cell>
          <cell r="CF91">
            <v>0</v>
          </cell>
          <cell r="CG91">
            <v>0</v>
          </cell>
          <cell r="CH91">
            <v>0</v>
          </cell>
          <cell r="CI91">
            <v>0</v>
          </cell>
          <cell r="CJ91">
            <v>0</v>
          </cell>
          <cell r="CK91">
            <v>0</v>
          </cell>
          <cell r="CL91">
            <v>0</v>
          </cell>
        </row>
        <row r="91">
          <cell r="DA91">
            <v>0</v>
          </cell>
          <cell r="DB91">
            <v>0</v>
          </cell>
          <cell r="DC91">
            <v>16.2</v>
          </cell>
          <cell r="DD91">
            <v>0</v>
          </cell>
          <cell r="DE91">
            <v>0</v>
          </cell>
          <cell r="DF91">
            <v>0</v>
          </cell>
          <cell r="DG91">
            <v>0</v>
          </cell>
          <cell r="DH91">
            <v>0</v>
          </cell>
          <cell r="DI91">
            <v>0</v>
          </cell>
          <cell r="DJ91">
            <v>0</v>
          </cell>
          <cell r="DK91">
            <v>0</v>
          </cell>
          <cell r="DL91">
            <v>0</v>
          </cell>
        </row>
        <row r="92">
          <cell r="A92">
            <v>88</v>
          </cell>
          <cell r="B92" t="str">
            <v>广东分公司</v>
          </cell>
          <cell r="C92" t="str">
            <v>C0CJGD-FW-T-2026011</v>
          </cell>
          <cell r="D92" t="str">
            <v>智慧隧道软件系统软件开发技术服务采购项目</v>
          </cell>
          <cell r="E92">
            <v>49.6</v>
          </cell>
          <cell r="F92">
            <v>49.6</v>
          </cell>
          <cell r="G92">
            <v>49.6</v>
          </cell>
          <cell r="H92">
            <v>2.976</v>
          </cell>
          <cell r="I92">
            <v>0.06</v>
          </cell>
          <cell r="J92">
            <v>0.06</v>
          </cell>
        </row>
        <row r="92">
          <cell r="M92" t="str">
            <v>主导</v>
          </cell>
          <cell r="N92">
            <v>0</v>
          </cell>
          <cell r="O92" t="str">
            <v>戴愉人</v>
          </cell>
          <cell r="P92" t="str">
            <v>26新签</v>
          </cell>
        </row>
        <row r="92">
          <cell r="T92">
            <v>0</v>
          </cell>
          <cell r="U92">
            <v>0</v>
          </cell>
          <cell r="V92">
            <v>49.6</v>
          </cell>
        </row>
        <row r="92">
          <cell r="AW92">
            <v>0</v>
          </cell>
          <cell r="AX92">
            <v>0</v>
          </cell>
          <cell r="AY92">
            <v>49.6</v>
          </cell>
          <cell r="AZ92">
            <v>0</v>
          </cell>
        </row>
        <row r="92">
          <cell r="BQ92" t="str">
            <v>新交投（成都）大数据有限责任公司</v>
          </cell>
        </row>
        <row r="92">
          <cell r="CA92">
            <v>0</v>
          </cell>
          <cell r="CB92">
            <v>0</v>
          </cell>
          <cell r="CC92">
            <v>0</v>
          </cell>
          <cell r="CD92">
            <v>0</v>
          </cell>
          <cell r="CE92">
            <v>0</v>
          </cell>
          <cell r="CF92">
            <v>0</v>
          </cell>
          <cell r="CG92">
            <v>0</v>
          </cell>
          <cell r="CH92">
            <v>0</v>
          </cell>
          <cell r="CI92">
            <v>0</v>
          </cell>
          <cell r="CJ92">
            <v>0</v>
          </cell>
          <cell r="CK92">
            <v>0</v>
          </cell>
          <cell r="CL92">
            <v>0</v>
          </cell>
        </row>
        <row r="92">
          <cell r="DA92">
            <v>0</v>
          </cell>
          <cell r="DB92">
            <v>0</v>
          </cell>
          <cell r="DC92">
            <v>0</v>
          </cell>
          <cell r="DD92">
            <v>0</v>
          </cell>
          <cell r="DE92">
            <v>0</v>
          </cell>
          <cell r="DF92">
            <v>0</v>
          </cell>
          <cell r="DG92">
            <v>0</v>
          </cell>
          <cell r="DH92">
            <v>0</v>
          </cell>
          <cell r="DI92">
            <v>0</v>
          </cell>
          <cell r="DJ92">
            <v>0</v>
          </cell>
          <cell r="DK92">
            <v>0</v>
          </cell>
          <cell r="DL92">
            <v>0</v>
          </cell>
        </row>
        <row r="93">
          <cell r="A93">
            <v>89</v>
          </cell>
          <cell r="B93" t="str">
            <v>广东分公司</v>
          </cell>
          <cell r="C93" t="str">
            <v>C0CJGD--T-2026013</v>
          </cell>
          <cell r="D93" t="str">
            <v>广州市增城区道路交通隐患治理应用软件开发及分析研判咨询服务</v>
          </cell>
          <cell r="E93">
            <v>200</v>
          </cell>
          <cell r="F93">
            <v>200</v>
          </cell>
          <cell r="G93">
            <v>200</v>
          </cell>
          <cell r="H93">
            <v>100</v>
          </cell>
          <cell r="I93">
            <v>0.5</v>
          </cell>
          <cell r="J93">
            <v>0.06</v>
          </cell>
        </row>
        <row r="93">
          <cell r="M93" t="str">
            <v>主导</v>
          </cell>
          <cell r="N93">
            <v>0</v>
          </cell>
          <cell r="O93" t="str">
            <v>谢志杰</v>
          </cell>
          <cell r="P93" t="str">
            <v>26新签</v>
          </cell>
        </row>
        <row r="93">
          <cell r="T93">
            <v>0</v>
          </cell>
          <cell r="U93">
            <v>0</v>
          </cell>
          <cell r="V93">
            <v>200</v>
          </cell>
        </row>
        <row r="93">
          <cell r="AF93">
            <v>120</v>
          </cell>
        </row>
        <row r="93">
          <cell r="AW93">
            <v>0</v>
          </cell>
          <cell r="AX93">
            <v>0</v>
          </cell>
          <cell r="AY93">
            <v>200</v>
          </cell>
          <cell r="AZ93">
            <v>0</v>
          </cell>
        </row>
        <row r="93">
          <cell r="BD93">
            <v>60</v>
          </cell>
        </row>
        <row r="93">
          <cell r="BQ93" t="str">
            <v>佳都科技集团股份有限公司</v>
          </cell>
        </row>
        <row r="94">
          <cell r="A94">
            <v>90</v>
          </cell>
          <cell r="B94" t="str">
            <v>广东分公司</v>
          </cell>
          <cell r="C94" t="str">
            <v>待签02</v>
          </cell>
          <cell r="D94" t="str">
            <v>隧道公司BIM技术服务</v>
          </cell>
          <cell r="E94">
            <v>36</v>
          </cell>
        </row>
        <row r="94">
          <cell r="M94" t="str">
            <v>主导</v>
          </cell>
        </row>
        <row r="94">
          <cell r="O94" t="str">
            <v>明艳丽</v>
          </cell>
          <cell r="P94" t="str">
            <v>待签</v>
          </cell>
        </row>
        <row r="94">
          <cell r="V94">
            <v>36</v>
          </cell>
        </row>
        <row r="94">
          <cell r="AF94">
            <v>36</v>
          </cell>
        </row>
        <row r="94">
          <cell r="AY94">
            <v>36</v>
          </cell>
          <cell r="AZ94">
            <v>36</v>
          </cell>
        </row>
        <row r="94">
          <cell r="BQ94" t="str">
            <v>上海隧道工程有限公司</v>
          </cell>
          <cell r="BR94" t="str">
            <v>产值可盖章</v>
          </cell>
        </row>
        <row r="94">
          <cell r="CA94">
            <v>0</v>
          </cell>
          <cell r="CB94">
            <v>0</v>
          </cell>
          <cell r="CC94">
            <v>0</v>
          </cell>
          <cell r="CD94">
            <v>0</v>
          </cell>
          <cell r="CE94">
            <v>0</v>
          </cell>
          <cell r="CF94">
            <v>0</v>
          </cell>
          <cell r="CG94">
            <v>0</v>
          </cell>
          <cell r="CH94">
            <v>0</v>
          </cell>
          <cell r="CI94">
            <v>0</v>
          </cell>
          <cell r="CJ94">
            <v>0</v>
          </cell>
          <cell r="CK94">
            <v>0</v>
          </cell>
          <cell r="CL94">
            <v>0</v>
          </cell>
        </row>
        <row r="94">
          <cell r="DA94">
            <v>0</v>
          </cell>
          <cell r="DB94">
            <v>0</v>
          </cell>
          <cell r="DC94">
            <v>0</v>
          </cell>
          <cell r="DD94">
            <v>0</v>
          </cell>
          <cell r="DE94">
            <v>0</v>
          </cell>
          <cell r="DF94">
            <v>0</v>
          </cell>
          <cell r="DG94">
            <v>0</v>
          </cell>
          <cell r="DH94">
            <v>0</v>
          </cell>
          <cell r="DI94">
            <v>0</v>
          </cell>
          <cell r="DJ94">
            <v>0</v>
          </cell>
          <cell r="DK94">
            <v>0</v>
          </cell>
          <cell r="DL94">
            <v>0</v>
          </cell>
        </row>
        <row r="95">
          <cell r="A95">
            <v>91</v>
          </cell>
          <cell r="B95" t="str">
            <v>广东分公司</v>
          </cell>
          <cell r="C95" t="str">
            <v>待签03</v>
          </cell>
          <cell r="D95" t="str">
            <v>黄兴公园</v>
          </cell>
          <cell r="E95">
            <v>1065</v>
          </cell>
        </row>
        <row r="95">
          <cell r="M95" t="str">
            <v>主导</v>
          </cell>
        </row>
        <row r="95">
          <cell r="O95" t="str">
            <v>李涛</v>
          </cell>
        </row>
        <row r="95">
          <cell r="BD95">
            <v>200</v>
          </cell>
        </row>
        <row r="95">
          <cell r="CA95">
            <v>0</v>
          </cell>
          <cell r="CB95">
            <v>0</v>
          </cell>
          <cell r="CC95">
            <v>0</v>
          </cell>
          <cell r="CD95">
            <v>0</v>
          </cell>
          <cell r="CE95">
            <v>0</v>
          </cell>
          <cell r="CF95">
            <v>0</v>
          </cell>
          <cell r="CG95">
            <v>0</v>
          </cell>
          <cell r="CH95">
            <v>0</v>
          </cell>
          <cell r="CI95">
            <v>0</v>
          </cell>
          <cell r="CJ95">
            <v>0</v>
          </cell>
          <cell r="CK95">
            <v>0</v>
          </cell>
          <cell r="CL95">
            <v>0</v>
          </cell>
        </row>
        <row r="95">
          <cell r="DA95">
            <v>0</v>
          </cell>
          <cell r="DB95">
            <v>0</v>
          </cell>
          <cell r="DC95">
            <v>0</v>
          </cell>
          <cell r="DD95">
            <v>0</v>
          </cell>
          <cell r="DE95">
            <v>0</v>
          </cell>
          <cell r="DF95">
            <v>0</v>
          </cell>
          <cell r="DG95">
            <v>0</v>
          </cell>
          <cell r="DH95">
            <v>0</v>
          </cell>
          <cell r="DI95">
            <v>0</v>
          </cell>
          <cell r="DJ95">
            <v>0</v>
          </cell>
          <cell r="DK95">
            <v>0</v>
          </cell>
          <cell r="DL95">
            <v>0</v>
          </cell>
        </row>
        <row r="96">
          <cell r="A96">
            <v>92</v>
          </cell>
          <cell r="B96" t="str">
            <v>广东分公司</v>
          </cell>
          <cell r="C96" t="str">
            <v>待签04</v>
          </cell>
          <cell r="D96" t="str">
            <v>东莞路桥科研项目</v>
          </cell>
          <cell r="E96">
            <v>198</v>
          </cell>
        </row>
        <row r="96">
          <cell r="O96" t="str">
            <v>李涛</v>
          </cell>
        </row>
        <row r="96">
          <cell r="AF96">
            <v>138.6</v>
          </cell>
        </row>
        <row r="96">
          <cell r="CA96">
            <v>0</v>
          </cell>
          <cell r="CB96">
            <v>0</v>
          </cell>
          <cell r="CC96">
            <v>0</v>
          </cell>
          <cell r="CD96">
            <v>0</v>
          </cell>
          <cell r="CE96">
            <v>0</v>
          </cell>
          <cell r="CF96">
            <v>0</v>
          </cell>
          <cell r="CG96">
            <v>0</v>
          </cell>
          <cell r="CH96">
            <v>0</v>
          </cell>
          <cell r="CI96">
            <v>0</v>
          </cell>
          <cell r="CJ96">
            <v>0</v>
          </cell>
          <cell r="CK96">
            <v>0</v>
          </cell>
          <cell r="CL96">
            <v>0</v>
          </cell>
        </row>
        <row r="96">
          <cell r="DA96">
            <v>0</v>
          </cell>
          <cell r="DB96">
            <v>0</v>
          </cell>
          <cell r="DC96">
            <v>0</v>
          </cell>
          <cell r="DD96">
            <v>0</v>
          </cell>
          <cell r="DE96">
            <v>0</v>
          </cell>
          <cell r="DF96">
            <v>0</v>
          </cell>
          <cell r="DG96">
            <v>0</v>
          </cell>
          <cell r="DH96">
            <v>0</v>
          </cell>
          <cell r="DI96">
            <v>0</v>
          </cell>
          <cell r="DJ96">
            <v>0</v>
          </cell>
          <cell r="DK96">
            <v>0</v>
          </cell>
          <cell r="DL96">
            <v>0</v>
          </cell>
        </row>
        <row r="97">
          <cell r="A97">
            <v>93</v>
          </cell>
          <cell r="B97" t="str">
            <v>广东分公司</v>
          </cell>
          <cell r="C97" t="str">
            <v>待签05</v>
          </cell>
          <cell r="D97" t="str">
            <v>垫长/成渝</v>
          </cell>
          <cell r="E97">
            <v>300</v>
          </cell>
        </row>
        <row r="97">
          <cell r="AF97">
            <v>60</v>
          </cell>
        </row>
        <row r="97">
          <cell r="CA97">
            <v>0</v>
          </cell>
          <cell r="CB97">
            <v>0</v>
          </cell>
          <cell r="CC97">
            <v>0</v>
          </cell>
          <cell r="CD97">
            <v>0</v>
          </cell>
          <cell r="CE97">
            <v>0</v>
          </cell>
          <cell r="CF97">
            <v>0</v>
          </cell>
          <cell r="CG97">
            <v>0</v>
          </cell>
          <cell r="CH97">
            <v>0</v>
          </cell>
          <cell r="CI97">
            <v>0</v>
          </cell>
          <cell r="CJ97">
            <v>0</v>
          </cell>
          <cell r="CK97">
            <v>0</v>
          </cell>
          <cell r="CL97">
            <v>0</v>
          </cell>
        </row>
        <row r="97">
          <cell r="DA97">
            <v>0</v>
          </cell>
          <cell r="DB97">
            <v>0</v>
          </cell>
          <cell r="DC97">
            <v>0</v>
          </cell>
          <cell r="DD97">
            <v>0</v>
          </cell>
          <cell r="DE97">
            <v>0</v>
          </cell>
          <cell r="DF97">
            <v>0</v>
          </cell>
          <cell r="DG97">
            <v>0</v>
          </cell>
          <cell r="DH97">
            <v>0</v>
          </cell>
          <cell r="DI97">
            <v>0</v>
          </cell>
          <cell r="DJ97">
            <v>0</v>
          </cell>
          <cell r="DK97">
            <v>0</v>
          </cell>
          <cell r="DL97">
            <v>0</v>
          </cell>
        </row>
        <row r="98">
          <cell r="A98">
            <v>94</v>
          </cell>
          <cell r="B98" t="str">
            <v>广东分公司</v>
          </cell>
          <cell r="C98" t="str">
            <v>待签06</v>
          </cell>
          <cell r="D98" t="str">
            <v>成雅</v>
          </cell>
          <cell r="E98">
            <v>600</v>
          </cell>
        </row>
        <row r="98">
          <cell r="AF98">
            <v>120</v>
          </cell>
        </row>
        <row r="98">
          <cell r="CA98">
            <v>0</v>
          </cell>
          <cell r="CB98">
            <v>0</v>
          </cell>
          <cell r="CC98">
            <v>0</v>
          </cell>
          <cell r="CD98">
            <v>0</v>
          </cell>
          <cell r="CE98">
            <v>0</v>
          </cell>
          <cell r="CF98">
            <v>0</v>
          </cell>
          <cell r="CG98">
            <v>0</v>
          </cell>
          <cell r="CH98">
            <v>0</v>
          </cell>
          <cell r="CI98">
            <v>0</v>
          </cell>
          <cell r="CJ98">
            <v>0</v>
          </cell>
          <cell r="CK98">
            <v>0</v>
          </cell>
          <cell r="CL98">
            <v>0</v>
          </cell>
        </row>
        <row r="98">
          <cell r="DA98">
            <v>0</v>
          </cell>
          <cell r="DB98">
            <v>0</v>
          </cell>
          <cell r="DC98">
            <v>0</v>
          </cell>
          <cell r="DD98">
            <v>0</v>
          </cell>
          <cell r="DE98">
            <v>0</v>
          </cell>
          <cell r="DF98">
            <v>0</v>
          </cell>
          <cell r="DG98">
            <v>0</v>
          </cell>
          <cell r="DH98">
            <v>0</v>
          </cell>
          <cell r="DI98">
            <v>0</v>
          </cell>
          <cell r="DJ98">
            <v>0</v>
          </cell>
          <cell r="DK98">
            <v>0</v>
          </cell>
          <cell r="DL98">
            <v>0</v>
          </cell>
        </row>
        <row r="99">
          <cell r="A99">
            <v>95</v>
          </cell>
          <cell r="B99" t="str">
            <v>广东分公司</v>
          </cell>
        </row>
        <row r="99">
          <cell r="CA99">
            <v>0</v>
          </cell>
          <cell r="CB99">
            <v>0</v>
          </cell>
          <cell r="CC99">
            <v>0</v>
          </cell>
          <cell r="CD99">
            <v>0</v>
          </cell>
          <cell r="CE99">
            <v>0</v>
          </cell>
          <cell r="CF99">
            <v>0</v>
          </cell>
          <cell r="CG99">
            <v>0</v>
          </cell>
          <cell r="CH99">
            <v>0</v>
          </cell>
          <cell r="CI99">
            <v>0</v>
          </cell>
          <cell r="CJ99">
            <v>0</v>
          </cell>
          <cell r="CK99">
            <v>0</v>
          </cell>
          <cell r="CL99">
            <v>0</v>
          </cell>
        </row>
        <row r="99">
          <cell r="DA99">
            <v>0</v>
          </cell>
          <cell r="DB99">
            <v>0</v>
          </cell>
          <cell r="DC99">
            <v>0</v>
          </cell>
          <cell r="DD99">
            <v>0</v>
          </cell>
          <cell r="DE99">
            <v>0</v>
          </cell>
          <cell r="DF99">
            <v>0</v>
          </cell>
          <cell r="DG99">
            <v>0</v>
          </cell>
          <cell r="DH99">
            <v>0</v>
          </cell>
          <cell r="DI99">
            <v>0</v>
          </cell>
          <cell r="DJ99">
            <v>0</v>
          </cell>
          <cell r="DK99">
            <v>0</v>
          </cell>
          <cell r="DL99">
            <v>0</v>
          </cell>
        </row>
        <row r="100">
          <cell r="A100">
            <v>96</v>
          </cell>
          <cell r="B100" t="str">
            <v>广东分公司</v>
          </cell>
        </row>
        <row r="100">
          <cell r="CA100">
            <v>0</v>
          </cell>
          <cell r="CB100">
            <v>0</v>
          </cell>
          <cell r="CC100">
            <v>0</v>
          </cell>
          <cell r="CD100">
            <v>0</v>
          </cell>
          <cell r="CE100">
            <v>0</v>
          </cell>
          <cell r="CF100">
            <v>0</v>
          </cell>
          <cell r="CG100">
            <v>0</v>
          </cell>
          <cell r="CH100">
            <v>0</v>
          </cell>
          <cell r="CI100">
            <v>0</v>
          </cell>
          <cell r="CJ100">
            <v>0</v>
          </cell>
          <cell r="CK100">
            <v>0</v>
          </cell>
          <cell r="CL100">
            <v>0</v>
          </cell>
        </row>
        <row r="100">
          <cell r="DA100">
            <v>0</v>
          </cell>
          <cell r="DB100">
            <v>0</v>
          </cell>
          <cell r="DC100">
            <v>0</v>
          </cell>
          <cell r="DD100">
            <v>0</v>
          </cell>
          <cell r="DE100">
            <v>0</v>
          </cell>
          <cell r="DF100">
            <v>0</v>
          </cell>
          <cell r="DG100">
            <v>0</v>
          </cell>
          <cell r="DH100">
            <v>0</v>
          </cell>
          <cell r="DI100">
            <v>0</v>
          </cell>
          <cell r="DJ100">
            <v>0</v>
          </cell>
          <cell r="DK100">
            <v>0</v>
          </cell>
          <cell r="DL100">
            <v>0</v>
          </cell>
        </row>
        <row r="101">
          <cell r="A101">
            <v>97</v>
          </cell>
          <cell r="B101" t="str">
            <v>广东分公司</v>
          </cell>
        </row>
        <row r="101">
          <cell r="CA101">
            <v>0</v>
          </cell>
          <cell r="CB101">
            <v>0</v>
          </cell>
          <cell r="CC101">
            <v>0</v>
          </cell>
          <cell r="CD101">
            <v>0</v>
          </cell>
          <cell r="CE101">
            <v>0</v>
          </cell>
          <cell r="CF101">
            <v>0</v>
          </cell>
          <cell r="CG101">
            <v>0</v>
          </cell>
          <cell r="CH101">
            <v>0</v>
          </cell>
          <cell r="CI101">
            <v>0</v>
          </cell>
          <cell r="CJ101">
            <v>0</v>
          </cell>
          <cell r="CK101">
            <v>0</v>
          </cell>
          <cell r="CL101">
            <v>0</v>
          </cell>
        </row>
        <row r="101">
          <cell r="DA101">
            <v>0</v>
          </cell>
          <cell r="DB101">
            <v>0</v>
          </cell>
          <cell r="DC101">
            <v>0</v>
          </cell>
          <cell r="DD101">
            <v>0</v>
          </cell>
          <cell r="DE101">
            <v>0</v>
          </cell>
          <cell r="DF101">
            <v>0</v>
          </cell>
          <cell r="DG101">
            <v>0</v>
          </cell>
          <cell r="DH101">
            <v>0</v>
          </cell>
          <cell r="DI101">
            <v>0</v>
          </cell>
          <cell r="DJ101">
            <v>0</v>
          </cell>
          <cell r="DK101">
            <v>0</v>
          </cell>
          <cell r="DL101">
            <v>0</v>
          </cell>
        </row>
        <row r="102">
          <cell r="A102">
            <v>98</v>
          </cell>
          <cell r="B102" t="str">
            <v>广东分公司</v>
          </cell>
        </row>
        <row r="102">
          <cell r="CA102">
            <v>0</v>
          </cell>
          <cell r="CB102">
            <v>0</v>
          </cell>
          <cell r="CC102">
            <v>0</v>
          </cell>
          <cell r="CD102">
            <v>0</v>
          </cell>
          <cell r="CE102">
            <v>0</v>
          </cell>
          <cell r="CF102">
            <v>0</v>
          </cell>
          <cell r="CG102">
            <v>0</v>
          </cell>
          <cell r="CH102">
            <v>0</v>
          </cell>
          <cell r="CI102">
            <v>0</v>
          </cell>
          <cell r="CJ102">
            <v>0</v>
          </cell>
          <cell r="CK102">
            <v>0</v>
          </cell>
          <cell r="CL102">
            <v>0</v>
          </cell>
        </row>
        <row r="102">
          <cell r="DA102">
            <v>0</v>
          </cell>
          <cell r="DB102">
            <v>0</v>
          </cell>
          <cell r="DC102">
            <v>0</v>
          </cell>
          <cell r="DD102">
            <v>0</v>
          </cell>
          <cell r="DE102">
            <v>0</v>
          </cell>
          <cell r="DF102">
            <v>0</v>
          </cell>
          <cell r="DG102">
            <v>0</v>
          </cell>
          <cell r="DH102">
            <v>0</v>
          </cell>
          <cell r="DI102">
            <v>0</v>
          </cell>
          <cell r="DJ102">
            <v>0</v>
          </cell>
          <cell r="DK102">
            <v>0</v>
          </cell>
          <cell r="DL102">
            <v>0</v>
          </cell>
        </row>
        <row r="103">
          <cell r="A103">
            <v>99</v>
          </cell>
          <cell r="B103" t="str">
            <v>广东分公司</v>
          </cell>
        </row>
        <row r="103">
          <cell r="CA103">
            <v>0</v>
          </cell>
          <cell r="CB103">
            <v>0</v>
          </cell>
          <cell r="CC103">
            <v>0</v>
          </cell>
          <cell r="CD103">
            <v>0</v>
          </cell>
          <cell r="CE103">
            <v>0</v>
          </cell>
          <cell r="CF103">
            <v>0</v>
          </cell>
          <cell r="CG103">
            <v>0</v>
          </cell>
          <cell r="CH103">
            <v>0</v>
          </cell>
          <cell r="CI103">
            <v>0</v>
          </cell>
          <cell r="CJ103">
            <v>0</v>
          </cell>
          <cell r="CK103">
            <v>0</v>
          </cell>
          <cell r="CL103">
            <v>0</v>
          </cell>
        </row>
        <row r="103">
          <cell r="DA103">
            <v>0</v>
          </cell>
          <cell r="DB103">
            <v>0</v>
          </cell>
          <cell r="DC103">
            <v>0</v>
          </cell>
          <cell r="DD103">
            <v>0</v>
          </cell>
          <cell r="DE103">
            <v>0</v>
          </cell>
          <cell r="DF103">
            <v>0</v>
          </cell>
          <cell r="DG103">
            <v>0</v>
          </cell>
          <cell r="DH103">
            <v>0</v>
          </cell>
          <cell r="DI103">
            <v>0</v>
          </cell>
          <cell r="DJ103">
            <v>0</v>
          </cell>
          <cell r="DK103">
            <v>0</v>
          </cell>
          <cell r="DL103">
            <v>0</v>
          </cell>
        </row>
        <row r="104">
          <cell r="A104">
            <v>100</v>
          </cell>
          <cell r="B104" t="str">
            <v>广东分公司</v>
          </cell>
        </row>
        <row r="104">
          <cell r="CA104">
            <v>0</v>
          </cell>
          <cell r="CB104">
            <v>0</v>
          </cell>
          <cell r="CC104">
            <v>0</v>
          </cell>
          <cell r="CD104">
            <v>0</v>
          </cell>
          <cell r="CE104">
            <v>0</v>
          </cell>
          <cell r="CF104">
            <v>0</v>
          </cell>
          <cell r="CG104">
            <v>0</v>
          </cell>
          <cell r="CH104">
            <v>0</v>
          </cell>
          <cell r="CI104">
            <v>0</v>
          </cell>
          <cell r="CJ104">
            <v>0</v>
          </cell>
          <cell r="CK104">
            <v>0</v>
          </cell>
          <cell r="CL104">
            <v>0</v>
          </cell>
        </row>
        <row r="104">
          <cell r="DA104">
            <v>0</v>
          </cell>
          <cell r="DB104">
            <v>0</v>
          </cell>
          <cell r="DC104">
            <v>0</v>
          </cell>
          <cell r="DD104">
            <v>0</v>
          </cell>
          <cell r="DE104">
            <v>0</v>
          </cell>
          <cell r="DF104">
            <v>0</v>
          </cell>
          <cell r="DG104">
            <v>0</v>
          </cell>
          <cell r="DH104">
            <v>0</v>
          </cell>
          <cell r="DI104">
            <v>0</v>
          </cell>
          <cell r="DJ104">
            <v>0</v>
          </cell>
          <cell r="DK104">
            <v>0</v>
          </cell>
          <cell r="DL104">
            <v>0</v>
          </cell>
        </row>
        <row r="105">
          <cell r="A105">
            <v>101</v>
          </cell>
          <cell r="B105" t="str">
            <v>广东分公司</v>
          </cell>
        </row>
        <row r="105">
          <cell r="CA105">
            <v>0</v>
          </cell>
          <cell r="CB105">
            <v>0</v>
          </cell>
          <cell r="CC105">
            <v>0</v>
          </cell>
          <cell r="CD105">
            <v>0</v>
          </cell>
          <cell r="CE105">
            <v>0</v>
          </cell>
          <cell r="CF105">
            <v>0</v>
          </cell>
          <cell r="CG105">
            <v>0</v>
          </cell>
          <cell r="CH105">
            <v>0</v>
          </cell>
          <cell r="CI105">
            <v>0</v>
          </cell>
          <cell r="CJ105">
            <v>0</v>
          </cell>
          <cell r="CK105">
            <v>0</v>
          </cell>
          <cell r="CL105">
            <v>0</v>
          </cell>
        </row>
        <row r="105">
          <cell r="DA105">
            <v>0</v>
          </cell>
          <cell r="DB105">
            <v>0</v>
          </cell>
          <cell r="DC105">
            <v>0</v>
          </cell>
          <cell r="DD105">
            <v>0</v>
          </cell>
          <cell r="DE105">
            <v>0</v>
          </cell>
          <cell r="DF105">
            <v>0</v>
          </cell>
          <cell r="DG105">
            <v>0</v>
          </cell>
          <cell r="DH105">
            <v>0</v>
          </cell>
          <cell r="DI105">
            <v>0</v>
          </cell>
          <cell r="DJ105">
            <v>0</v>
          </cell>
          <cell r="DK105">
            <v>0</v>
          </cell>
          <cell r="DL105">
            <v>0</v>
          </cell>
        </row>
        <row r="106">
          <cell r="A106">
            <v>102</v>
          </cell>
          <cell r="B106" t="str">
            <v>广东分公司</v>
          </cell>
        </row>
        <row r="106">
          <cell r="CA106">
            <v>0</v>
          </cell>
          <cell r="CB106">
            <v>0</v>
          </cell>
          <cell r="CC106">
            <v>0</v>
          </cell>
          <cell r="CD106">
            <v>0</v>
          </cell>
          <cell r="CE106">
            <v>0</v>
          </cell>
          <cell r="CF106">
            <v>0</v>
          </cell>
          <cell r="CG106">
            <v>0</v>
          </cell>
          <cell r="CH106">
            <v>0</v>
          </cell>
          <cell r="CI106">
            <v>0</v>
          </cell>
          <cell r="CJ106">
            <v>0</v>
          </cell>
          <cell r="CK106">
            <v>0</v>
          </cell>
          <cell r="CL106">
            <v>0</v>
          </cell>
        </row>
        <row r="106">
          <cell r="DA106">
            <v>0</v>
          </cell>
          <cell r="DB106">
            <v>0</v>
          </cell>
          <cell r="DC106">
            <v>0</v>
          </cell>
          <cell r="DD106">
            <v>0</v>
          </cell>
          <cell r="DE106">
            <v>0</v>
          </cell>
          <cell r="DF106">
            <v>0</v>
          </cell>
          <cell r="DG106">
            <v>0</v>
          </cell>
          <cell r="DH106">
            <v>0</v>
          </cell>
          <cell r="DI106">
            <v>0</v>
          </cell>
          <cell r="DJ106">
            <v>0</v>
          </cell>
          <cell r="DK106">
            <v>0</v>
          </cell>
          <cell r="DL106">
            <v>0</v>
          </cell>
        </row>
        <row r="107">
          <cell r="A107">
            <v>103</v>
          </cell>
          <cell r="B107" t="str">
            <v>广东分公司</v>
          </cell>
        </row>
        <row r="107">
          <cell r="CA107">
            <v>0</v>
          </cell>
          <cell r="CB107">
            <v>0</v>
          </cell>
          <cell r="CC107">
            <v>0</v>
          </cell>
          <cell r="CD107">
            <v>0</v>
          </cell>
          <cell r="CE107">
            <v>0</v>
          </cell>
          <cell r="CF107">
            <v>0</v>
          </cell>
          <cell r="CG107">
            <v>0</v>
          </cell>
          <cell r="CH107">
            <v>0</v>
          </cell>
          <cell r="CI107">
            <v>0</v>
          </cell>
          <cell r="CJ107">
            <v>0</v>
          </cell>
          <cell r="CK107">
            <v>0</v>
          </cell>
          <cell r="CL107">
            <v>0</v>
          </cell>
        </row>
        <row r="107">
          <cell r="DA107">
            <v>0</v>
          </cell>
          <cell r="DB107">
            <v>0</v>
          </cell>
          <cell r="DC107">
            <v>0</v>
          </cell>
          <cell r="DD107">
            <v>0</v>
          </cell>
          <cell r="DE107">
            <v>0</v>
          </cell>
          <cell r="DF107">
            <v>0</v>
          </cell>
          <cell r="DG107">
            <v>0</v>
          </cell>
          <cell r="DH107">
            <v>0</v>
          </cell>
          <cell r="DI107">
            <v>0</v>
          </cell>
          <cell r="DJ107">
            <v>0</v>
          </cell>
          <cell r="DK107">
            <v>0</v>
          </cell>
          <cell r="DL107">
            <v>0</v>
          </cell>
        </row>
        <row r="108">
          <cell r="A108">
            <v>104</v>
          </cell>
          <cell r="B108" t="str">
            <v>广东分公司</v>
          </cell>
        </row>
        <row r="108">
          <cell r="CA108">
            <v>0</v>
          </cell>
          <cell r="CB108">
            <v>0</v>
          </cell>
          <cell r="CC108">
            <v>0</v>
          </cell>
          <cell r="CD108">
            <v>0</v>
          </cell>
          <cell r="CE108">
            <v>0</v>
          </cell>
          <cell r="CF108">
            <v>0</v>
          </cell>
          <cell r="CG108">
            <v>0</v>
          </cell>
          <cell r="CH108">
            <v>0</v>
          </cell>
          <cell r="CI108">
            <v>0</v>
          </cell>
          <cell r="CJ108">
            <v>0</v>
          </cell>
          <cell r="CK108">
            <v>0</v>
          </cell>
          <cell r="CL108">
            <v>0</v>
          </cell>
        </row>
        <row r="108">
          <cell r="DA108">
            <v>0</v>
          </cell>
          <cell r="DB108">
            <v>0</v>
          </cell>
          <cell r="DC108">
            <v>0</v>
          </cell>
          <cell r="DD108">
            <v>0</v>
          </cell>
          <cell r="DE108">
            <v>0</v>
          </cell>
          <cell r="DF108">
            <v>0</v>
          </cell>
          <cell r="DG108">
            <v>0</v>
          </cell>
          <cell r="DH108">
            <v>0</v>
          </cell>
          <cell r="DI108">
            <v>0</v>
          </cell>
          <cell r="DJ108">
            <v>0</v>
          </cell>
          <cell r="DK108">
            <v>0</v>
          </cell>
          <cell r="DL108">
            <v>0</v>
          </cell>
        </row>
        <row r="109">
          <cell r="A109">
            <v>105</v>
          </cell>
          <cell r="B109" t="str">
            <v>广东分公司</v>
          </cell>
        </row>
        <row r="109">
          <cell r="CA109">
            <v>0</v>
          </cell>
          <cell r="CB109">
            <v>0</v>
          </cell>
          <cell r="CC109">
            <v>0</v>
          </cell>
          <cell r="CD109">
            <v>0</v>
          </cell>
          <cell r="CE109">
            <v>0</v>
          </cell>
          <cell r="CF109">
            <v>0</v>
          </cell>
          <cell r="CG109">
            <v>0</v>
          </cell>
          <cell r="CH109">
            <v>0</v>
          </cell>
          <cell r="CI109">
            <v>0</v>
          </cell>
          <cell r="CJ109">
            <v>0</v>
          </cell>
          <cell r="CK109">
            <v>0</v>
          </cell>
          <cell r="CL109">
            <v>0</v>
          </cell>
        </row>
        <row r="109">
          <cell r="DA109">
            <v>0</v>
          </cell>
          <cell r="DB109">
            <v>0</v>
          </cell>
          <cell r="DC109">
            <v>0</v>
          </cell>
          <cell r="DD109">
            <v>0</v>
          </cell>
          <cell r="DE109">
            <v>0</v>
          </cell>
          <cell r="DF109">
            <v>0</v>
          </cell>
          <cell r="DG109">
            <v>0</v>
          </cell>
          <cell r="DH109">
            <v>0</v>
          </cell>
          <cell r="DI109">
            <v>0</v>
          </cell>
          <cell r="DJ109">
            <v>0</v>
          </cell>
          <cell r="DK109">
            <v>0</v>
          </cell>
          <cell r="DL109">
            <v>0</v>
          </cell>
        </row>
        <row r="110">
          <cell r="A110">
            <v>106</v>
          </cell>
          <cell r="B110" t="str">
            <v>广东分公司</v>
          </cell>
        </row>
        <row r="110">
          <cell r="CA110">
            <v>0</v>
          </cell>
          <cell r="CB110">
            <v>0</v>
          </cell>
          <cell r="CC110">
            <v>0</v>
          </cell>
          <cell r="CD110">
            <v>0</v>
          </cell>
          <cell r="CE110">
            <v>0</v>
          </cell>
          <cell r="CF110">
            <v>0</v>
          </cell>
          <cell r="CG110">
            <v>0</v>
          </cell>
          <cell r="CH110">
            <v>0</v>
          </cell>
          <cell r="CI110">
            <v>0</v>
          </cell>
          <cell r="CJ110">
            <v>0</v>
          </cell>
          <cell r="CK110">
            <v>0</v>
          </cell>
          <cell r="CL110">
            <v>0</v>
          </cell>
        </row>
        <row r="110">
          <cell r="DA110">
            <v>0</v>
          </cell>
          <cell r="DB110">
            <v>0</v>
          </cell>
          <cell r="DC110">
            <v>0</v>
          </cell>
          <cell r="DD110">
            <v>0</v>
          </cell>
          <cell r="DE110">
            <v>0</v>
          </cell>
          <cell r="DF110">
            <v>0</v>
          </cell>
          <cell r="DG110">
            <v>0</v>
          </cell>
          <cell r="DH110">
            <v>0</v>
          </cell>
          <cell r="DI110">
            <v>0</v>
          </cell>
          <cell r="DJ110">
            <v>0</v>
          </cell>
          <cell r="DK110">
            <v>0</v>
          </cell>
          <cell r="DL110">
            <v>0</v>
          </cell>
        </row>
        <row r="111">
          <cell r="CA111">
            <v>0</v>
          </cell>
          <cell r="CB111">
            <v>0</v>
          </cell>
          <cell r="CC111">
            <v>0</v>
          </cell>
          <cell r="CD111">
            <v>0</v>
          </cell>
          <cell r="CE111">
            <v>0</v>
          </cell>
          <cell r="CF111">
            <v>0</v>
          </cell>
          <cell r="CG111">
            <v>0</v>
          </cell>
          <cell r="CH111">
            <v>0</v>
          </cell>
          <cell r="CI111">
            <v>0</v>
          </cell>
          <cell r="CJ111">
            <v>0</v>
          </cell>
          <cell r="CK111">
            <v>0</v>
          </cell>
          <cell r="CL111">
            <v>0</v>
          </cell>
        </row>
        <row r="111">
          <cell r="DA111">
            <v>0</v>
          </cell>
          <cell r="DB111">
            <v>0</v>
          </cell>
          <cell r="DC111">
            <v>0</v>
          </cell>
          <cell r="DD111">
            <v>0</v>
          </cell>
          <cell r="DE111">
            <v>0</v>
          </cell>
          <cell r="DF111">
            <v>0</v>
          </cell>
          <cell r="DG111">
            <v>0</v>
          </cell>
          <cell r="DH111">
            <v>0</v>
          </cell>
          <cell r="DI111">
            <v>0</v>
          </cell>
          <cell r="DJ111">
            <v>0</v>
          </cell>
          <cell r="DK111">
            <v>0</v>
          </cell>
          <cell r="DL111">
            <v>0</v>
          </cell>
        </row>
        <row r="112">
          <cell r="CA112">
            <v>0</v>
          </cell>
          <cell r="CB112">
            <v>0</v>
          </cell>
          <cell r="CC112">
            <v>0</v>
          </cell>
          <cell r="CD112">
            <v>0</v>
          </cell>
          <cell r="CE112">
            <v>0</v>
          </cell>
          <cell r="CF112">
            <v>0</v>
          </cell>
          <cell r="CG112">
            <v>0</v>
          </cell>
          <cell r="CH112">
            <v>0</v>
          </cell>
          <cell r="CI112">
            <v>0</v>
          </cell>
          <cell r="CJ112">
            <v>0</v>
          </cell>
          <cell r="CK112">
            <v>0</v>
          </cell>
          <cell r="CL112">
            <v>0</v>
          </cell>
        </row>
        <row r="112">
          <cell r="DA112">
            <v>0</v>
          </cell>
          <cell r="DB112">
            <v>0</v>
          </cell>
          <cell r="DC112">
            <v>0</v>
          </cell>
          <cell r="DD112">
            <v>0</v>
          </cell>
          <cell r="DE112">
            <v>0</v>
          </cell>
          <cell r="DF112">
            <v>0</v>
          </cell>
          <cell r="DG112">
            <v>0</v>
          </cell>
          <cell r="DH112">
            <v>0</v>
          </cell>
          <cell r="DI112">
            <v>0</v>
          </cell>
          <cell r="DJ112">
            <v>0</v>
          </cell>
          <cell r="DK112">
            <v>0</v>
          </cell>
          <cell r="DL112">
            <v>0</v>
          </cell>
        </row>
        <row r="113">
          <cell r="CA113">
            <v>0</v>
          </cell>
          <cell r="CB113">
            <v>0</v>
          </cell>
          <cell r="CC113">
            <v>0</v>
          </cell>
          <cell r="CD113">
            <v>0</v>
          </cell>
          <cell r="CE113">
            <v>0</v>
          </cell>
          <cell r="CF113">
            <v>0</v>
          </cell>
          <cell r="CG113">
            <v>0</v>
          </cell>
          <cell r="CH113">
            <v>0</v>
          </cell>
          <cell r="CI113">
            <v>0</v>
          </cell>
          <cell r="CJ113">
            <v>0</v>
          </cell>
          <cell r="CK113">
            <v>0</v>
          </cell>
          <cell r="CL113">
            <v>0</v>
          </cell>
        </row>
        <row r="113">
          <cell r="DA113">
            <v>0</v>
          </cell>
          <cell r="DB113">
            <v>0</v>
          </cell>
          <cell r="DC113">
            <v>0</v>
          </cell>
          <cell r="DD113">
            <v>0</v>
          </cell>
          <cell r="DE113">
            <v>0</v>
          </cell>
          <cell r="DF113">
            <v>0</v>
          </cell>
          <cell r="DG113">
            <v>0</v>
          </cell>
          <cell r="DH113">
            <v>0</v>
          </cell>
          <cell r="DI113">
            <v>0</v>
          </cell>
          <cell r="DJ113">
            <v>0</v>
          </cell>
          <cell r="DK113">
            <v>0</v>
          </cell>
          <cell r="DL113">
            <v>0</v>
          </cell>
        </row>
        <row r="114">
          <cell r="CA114">
            <v>0</v>
          </cell>
          <cell r="CB114">
            <v>0</v>
          </cell>
          <cell r="CC114">
            <v>0</v>
          </cell>
          <cell r="CD114">
            <v>0</v>
          </cell>
          <cell r="CE114">
            <v>0</v>
          </cell>
          <cell r="CF114">
            <v>0</v>
          </cell>
          <cell r="CG114">
            <v>0</v>
          </cell>
          <cell r="CH114">
            <v>0</v>
          </cell>
          <cell r="CI114">
            <v>0</v>
          </cell>
          <cell r="CJ114">
            <v>0</v>
          </cell>
          <cell r="CK114">
            <v>0</v>
          </cell>
          <cell r="CL114">
            <v>0</v>
          </cell>
        </row>
        <row r="114">
          <cell r="DA114">
            <v>0</v>
          </cell>
          <cell r="DB114">
            <v>0</v>
          </cell>
          <cell r="DC114">
            <v>0</v>
          </cell>
          <cell r="DD114">
            <v>0</v>
          </cell>
          <cell r="DE114">
            <v>0</v>
          </cell>
          <cell r="DF114">
            <v>0</v>
          </cell>
          <cell r="DG114">
            <v>0</v>
          </cell>
          <cell r="DH114">
            <v>0</v>
          </cell>
          <cell r="DI114">
            <v>0</v>
          </cell>
          <cell r="DJ114">
            <v>0</v>
          </cell>
          <cell r="DK114">
            <v>0</v>
          </cell>
          <cell r="DL114">
            <v>0</v>
          </cell>
        </row>
        <row r="115">
          <cell r="CA115">
            <v>0</v>
          </cell>
          <cell r="CB115">
            <v>0</v>
          </cell>
          <cell r="CC115">
            <v>0</v>
          </cell>
          <cell r="CD115">
            <v>0</v>
          </cell>
          <cell r="CE115">
            <v>0</v>
          </cell>
          <cell r="CF115">
            <v>0</v>
          </cell>
          <cell r="CG115">
            <v>0</v>
          </cell>
          <cell r="CH115">
            <v>0</v>
          </cell>
          <cell r="CI115">
            <v>0</v>
          </cell>
          <cell r="CJ115">
            <v>0</v>
          </cell>
          <cell r="CK115">
            <v>0</v>
          </cell>
          <cell r="CL115">
            <v>0</v>
          </cell>
        </row>
        <row r="115">
          <cell r="DA115">
            <v>0</v>
          </cell>
          <cell r="DB115">
            <v>0</v>
          </cell>
          <cell r="DC115">
            <v>0</v>
          </cell>
          <cell r="DD115">
            <v>0</v>
          </cell>
          <cell r="DE115">
            <v>0</v>
          </cell>
          <cell r="DF115">
            <v>0</v>
          </cell>
          <cell r="DG115">
            <v>0</v>
          </cell>
          <cell r="DH115">
            <v>0</v>
          </cell>
          <cell r="DI115">
            <v>0</v>
          </cell>
          <cell r="DJ115">
            <v>0</v>
          </cell>
          <cell r="DK115">
            <v>0</v>
          </cell>
          <cell r="DL115">
            <v>0</v>
          </cell>
        </row>
        <row r="116">
          <cell r="CA116">
            <v>0</v>
          </cell>
          <cell r="CB116">
            <v>0</v>
          </cell>
          <cell r="CC116">
            <v>0</v>
          </cell>
          <cell r="CD116">
            <v>0</v>
          </cell>
          <cell r="CE116">
            <v>0</v>
          </cell>
          <cell r="CF116">
            <v>0</v>
          </cell>
          <cell r="CG116">
            <v>0</v>
          </cell>
          <cell r="CH116">
            <v>0</v>
          </cell>
          <cell r="CI116">
            <v>0</v>
          </cell>
          <cell r="CJ116">
            <v>0</v>
          </cell>
          <cell r="CK116">
            <v>0</v>
          </cell>
          <cell r="CL116">
            <v>0</v>
          </cell>
        </row>
        <row r="116">
          <cell r="DA116">
            <v>0</v>
          </cell>
          <cell r="DB116">
            <v>0</v>
          </cell>
          <cell r="DC116">
            <v>0</v>
          </cell>
          <cell r="DD116">
            <v>0</v>
          </cell>
          <cell r="DE116">
            <v>0</v>
          </cell>
          <cell r="DF116">
            <v>0</v>
          </cell>
          <cell r="DG116">
            <v>0</v>
          </cell>
          <cell r="DH116">
            <v>0</v>
          </cell>
          <cell r="DI116">
            <v>0</v>
          </cell>
          <cell r="DJ116">
            <v>0</v>
          </cell>
          <cell r="DK116">
            <v>0</v>
          </cell>
          <cell r="DL116">
            <v>0</v>
          </cell>
        </row>
        <row r="117">
          <cell r="CA117">
            <v>0</v>
          </cell>
          <cell r="CB117">
            <v>0</v>
          </cell>
          <cell r="CC117">
            <v>0</v>
          </cell>
          <cell r="CD117">
            <v>0</v>
          </cell>
          <cell r="CE117">
            <v>0</v>
          </cell>
          <cell r="CF117">
            <v>0</v>
          </cell>
          <cell r="CG117">
            <v>0</v>
          </cell>
          <cell r="CH117">
            <v>0</v>
          </cell>
          <cell r="CI117">
            <v>0</v>
          </cell>
          <cell r="CJ117">
            <v>0</v>
          </cell>
          <cell r="CK117">
            <v>0</v>
          </cell>
          <cell r="CL117">
            <v>0</v>
          </cell>
        </row>
        <row r="117">
          <cell r="DA117">
            <v>0</v>
          </cell>
          <cell r="DB117">
            <v>0</v>
          </cell>
          <cell r="DC117">
            <v>0</v>
          </cell>
          <cell r="DD117">
            <v>0</v>
          </cell>
          <cell r="DE117">
            <v>0</v>
          </cell>
          <cell r="DF117">
            <v>0</v>
          </cell>
          <cell r="DG117">
            <v>0</v>
          </cell>
          <cell r="DH117">
            <v>0</v>
          </cell>
          <cell r="DI117">
            <v>0</v>
          </cell>
          <cell r="DJ117">
            <v>0</v>
          </cell>
          <cell r="DK117">
            <v>0</v>
          </cell>
          <cell r="DL117">
            <v>0</v>
          </cell>
        </row>
        <row r="118">
          <cell r="CA118">
            <v>0</v>
          </cell>
          <cell r="CB118">
            <v>0</v>
          </cell>
          <cell r="CC118">
            <v>0</v>
          </cell>
          <cell r="CD118">
            <v>0</v>
          </cell>
          <cell r="CE118">
            <v>0</v>
          </cell>
          <cell r="CF118">
            <v>0</v>
          </cell>
          <cell r="CG118">
            <v>0</v>
          </cell>
          <cell r="CH118">
            <v>0</v>
          </cell>
          <cell r="CI118">
            <v>0</v>
          </cell>
          <cell r="CJ118">
            <v>0</v>
          </cell>
          <cell r="CK118">
            <v>0</v>
          </cell>
          <cell r="CL118">
            <v>0</v>
          </cell>
        </row>
        <row r="118">
          <cell r="DA118">
            <v>0</v>
          </cell>
          <cell r="DB118">
            <v>0</v>
          </cell>
          <cell r="DC118">
            <v>0</v>
          </cell>
          <cell r="DD118">
            <v>0</v>
          </cell>
          <cell r="DE118">
            <v>0</v>
          </cell>
          <cell r="DF118">
            <v>0</v>
          </cell>
          <cell r="DG118">
            <v>0</v>
          </cell>
          <cell r="DH118">
            <v>0</v>
          </cell>
          <cell r="DI118">
            <v>0</v>
          </cell>
          <cell r="DJ118">
            <v>0</v>
          </cell>
          <cell r="DK118">
            <v>0</v>
          </cell>
          <cell r="DL118">
            <v>0</v>
          </cell>
        </row>
        <row r="119">
          <cell r="CA119">
            <v>0</v>
          </cell>
          <cell r="CB119">
            <v>0</v>
          </cell>
          <cell r="CC119">
            <v>0</v>
          </cell>
          <cell r="CD119">
            <v>0</v>
          </cell>
          <cell r="CE119">
            <v>0</v>
          </cell>
          <cell r="CF119">
            <v>0</v>
          </cell>
          <cell r="CG119">
            <v>0</v>
          </cell>
          <cell r="CH119">
            <v>0</v>
          </cell>
          <cell r="CI119">
            <v>0</v>
          </cell>
          <cell r="CJ119">
            <v>0</v>
          </cell>
          <cell r="CK119">
            <v>0</v>
          </cell>
          <cell r="CL119">
            <v>0</v>
          </cell>
        </row>
        <row r="119">
          <cell r="DA119">
            <v>0</v>
          </cell>
          <cell r="DB119">
            <v>0</v>
          </cell>
          <cell r="DC119">
            <v>0</v>
          </cell>
          <cell r="DD119">
            <v>0</v>
          </cell>
          <cell r="DE119">
            <v>0</v>
          </cell>
          <cell r="DF119">
            <v>0</v>
          </cell>
          <cell r="DG119">
            <v>0</v>
          </cell>
          <cell r="DH119">
            <v>0</v>
          </cell>
          <cell r="DI119">
            <v>0</v>
          </cell>
          <cell r="DJ119">
            <v>0</v>
          </cell>
          <cell r="DK119">
            <v>0</v>
          </cell>
          <cell r="DL119">
            <v>0</v>
          </cell>
        </row>
        <row r="120">
          <cell r="CA120">
            <v>0</v>
          </cell>
          <cell r="CB120">
            <v>0</v>
          </cell>
          <cell r="CC120">
            <v>0</v>
          </cell>
          <cell r="CD120">
            <v>0</v>
          </cell>
          <cell r="CE120">
            <v>0</v>
          </cell>
          <cell r="CF120">
            <v>0</v>
          </cell>
          <cell r="CG120">
            <v>0</v>
          </cell>
          <cell r="CH120">
            <v>0</v>
          </cell>
          <cell r="CI120">
            <v>0</v>
          </cell>
          <cell r="CJ120">
            <v>0</v>
          </cell>
          <cell r="CK120">
            <v>0</v>
          </cell>
          <cell r="CL120">
            <v>0</v>
          </cell>
        </row>
        <row r="120">
          <cell r="DA120">
            <v>0</v>
          </cell>
          <cell r="DB120">
            <v>0</v>
          </cell>
          <cell r="DC120">
            <v>0</v>
          </cell>
          <cell r="DD120">
            <v>0</v>
          </cell>
          <cell r="DE120">
            <v>0</v>
          </cell>
          <cell r="DF120">
            <v>0</v>
          </cell>
          <cell r="DG120">
            <v>0</v>
          </cell>
          <cell r="DH120">
            <v>0</v>
          </cell>
          <cell r="DI120">
            <v>0</v>
          </cell>
          <cell r="DJ120">
            <v>0</v>
          </cell>
          <cell r="DK120">
            <v>0</v>
          </cell>
          <cell r="DL120">
            <v>0</v>
          </cell>
        </row>
        <row r="121">
          <cell r="CA121">
            <v>0</v>
          </cell>
          <cell r="CB121">
            <v>0</v>
          </cell>
          <cell r="CC121">
            <v>0</v>
          </cell>
          <cell r="CD121">
            <v>0</v>
          </cell>
          <cell r="CE121">
            <v>0</v>
          </cell>
          <cell r="CF121">
            <v>0</v>
          </cell>
          <cell r="CG121">
            <v>0</v>
          </cell>
          <cell r="CH121">
            <v>0</v>
          </cell>
          <cell r="CI121">
            <v>0</v>
          </cell>
          <cell r="CJ121">
            <v>0</v>
          </cell>
          <cell r="CK121">
            <v>0</v>
          </cell>
          <cell r="CL121">
            <v>0</v>
          </cell>
        </row>
        <row r="121">
          <cell r="DA121">
            <v>0</v>
          </cell>
          <cell r="DB121">
            <v>0</v>
          </cell>
          <cell r="DC121">
            <v>0</v>
          </cell>
          <cell r="DD121">
            <v>0</v>
          </cell>
          <cell r="DE121">
            <v>0</v>
          </cell>
          <cell r="DF121">
            <v>0</v>
          </cell>
          <cell r="DG121">
            <v>0</v>
          </cell>
          <cell r="DH121">
            <v>0</v>
          </cell>
          <cell r="DI121">
            <v>0</v>
          </cell>
          <cell r="DJ121">
            <v>0</v>
          </cell>
          <cell r="DK121">
            <v>0</v>
          </cell>
          <cell r="DL121">
            <v>0</v>
          </cell>
        </row>
        <row r="122">
          <cell r="CA122">
            <v>0</v>
          </cell>
          <cell r="CB122">
            <v>0</v>
          </cell>
          <cell r="CC122">
            <v>0</v>
          </cell>
          <cell r="CD122">
            <v>0</v>
          </cell>
          <cell r="CE122">
            <v>0</v>
          </cell>
          <cell r="CF122">
            <v>0</v>
          </cell>
          <cell r="CG122">
            <v>0</v>
          </cell>
          <cell r="CH122">
            <v>0</v>
          </cell>
          <cell r="CI122">
            <v>0</v>
          </cell>
          <cell r="CJ122">
            <v>0</v>
          </cell>
          <cell r="CK122">
            <v>0</v>
          </cell>
          <cell r="CL122">
            <v>0</v>
          </cell>
        </row>
        <row r="122">
          <cell r="DA122">
            <v>0</v>
          </cell>
          <cell r="DB122">
            <v>0</v>
          </cell>
          <cell r="DC122">
            <v>0</v>
          </cell>
          <cell r="DD122">
            <v>0</v>
          </cell>
          <cell r="DE122">
            <v>0</v>
          </cell>
          <cell r="DF122">
            <v>0</v>
          </cell>
          <cell r="DG122">
            <v>0</v>
          </cell>
          <cell r="DH122">
            <v>0</v>
          </cell>
          <cell r="DI122">
            <v>0</v>
          </cell>
          <cell r="DJ122">
            <v>0</v>
          </cell>
          <cell r="DK122">
            <v>0</v>
          </cell>
          <cell r="DL122">
            <v>0</v>
          </cell>
        </row>
        <row r="123">
          <cell r="CA123">
            <v>0</v>
          </cell>
          <cell r="CB123">
            <v>0</v>
          </cell>
          <cell r="CC123">
            <v>0</v>
          </cell>
          <cell r="CD123">
            <v>0</v>
          </cell>
          <cell r="CE123">
            <v>0</v>
          </cell>
          <cell r="CF123">
            <v>0</v>
          </cell>
          <cell r="CG123">
            <v>0</v>
          </cell>
          <cell r="CH123">
            <v>0</v>
          </cell>
          <cell r="CI123">
            <v>0</v>
          </cell>
          <cell r="CJ123">
            <v>0</v>
          </cell>
          <cell r="CK123">
            <v>0</v>
          </cell>
          <cell r="CL123">
            <v>0</v>
          </cell>
        </row>
        <row r="123">
          <cell r="DA123">
            <v>0</v>
          </cell>
          <cell r="DB123">
            <v>0</v>
          </cell>
          <cell r="DC123">
            <v>0</v>
          </cell>
          <cell r="DD123">
            <v>0</v>
          </cell>
          <cell r="DE123">
            <v>0</v>
          </cell>
          <cell r="DF123">
            <v>0</v>
          </cell>
          <cell r="DG123">
            <v>0</v>
          </cell>
          <cell r="DH123">
            <v>0</v>
          </cell>
          <cell r="DI123">
            <v>0</v>
          </cell>
          <cell r="DJ123">
            <v>0</v>
          </cell>
          <cell r="DK123">
            <v>0</v>
          </cell>
          <cell r="DL123">
            <v>0</v>
          </cell>
        </row>
        <row r="124">
          <cell r="CA124">
            <v>0</v>
          </cell>
          <cell r="CB124">
            <v>0</v>
          </cell>
          <cell r="CC124">
            <v>0</v>
          </cell>
          <cell r="CD124">
            <v>0</v>
          </cell>
          <cell r="CE124">
            <v>0</v>
          </cell>
          <cell r="CF124">
            <v>0</v>
          </cell>
          <cell r="CG124">
            <v>0</v>
          </cell>
          <cell r="CH124">
            <v>0</v>
          </cell>
          <cell r="CI124">
            <v>0</v>
          </cell>
          <cell r="CJ124">
            <v>0</v>
          </cell>
          <cell r="CK124">
            <v>0</v>
          </cell>
          <cell r="CL124">
            <v>0</v>
          </cell>
        </row>
        <row r="124">
          <cell r="DA124">
            <v>0</v>
          </cell>
          <cell r="DB124">
            <v>0</v>
          </cell>
          <cell r="DC124">
            <v>0</v>
          </cell>
          <cell r="DD124">
            <v>0</v>
          </cell>
          <cell r="DE124">
            <v>0</v>
          </cell>
          <cell r="DF124">
            <v>0</v>
          </cell>
          <cell r="DG124">
            <v>0</v>
          </cell>
          <cell r="DH124">
            <v>0</v>
          </cell>
          <cell r="DI124">
            <v>0</v>
          </cell>
          <cell r="DJ124">
            <v>0</v>
          </cell>
          <cell r="DK124">
            <v>0</v>
          </cell>
          <cell r="DL124">
            <v>0</v>
          </cell>
        </row>
        <row r="125">
          <cell r="CA125">
            <v>0</v>
          </cell>
          <cell r="CB125">
            <v>0</v>
          </cell>
          <cell r="CC125">
            <v>0</v>
          </cell>
          <cell r="CD125">
            <v>0</v>
          </cell>
          <cell r="CE125">
            <v>0</v>
          </cell>
          <cell r="CF125">
            <v>0</v>
          </cell>
          <cell r="CG125">
            <v>0</v>
          </cell>
          <cell r="CH125">
            <v>0</v>
          </cell>
          <cell r="CI125">
            <v>0</v>
          </cell>
          <cell r="CJ125">
            <v>0</v>
          </cell>
          <cell r="CK125">
            <v>0</v>
          </cell>
          <cell r="CL125">
            <v>0</v>
          </cell>
        </row>
        <row r="125">
          <cell r="DA125">
            <v>0</v>
          </cell>
          <cell r="DB125">
            <v>0</v>
          </cell>
          <cell r="DC125">
            <v>0</v>
          </cell>
          <cell r="DD125">
            <v>0</v>
          </cell>
          <cell r="DE125">
            <v>0</v>
          </cell>
          <cell r="DF125">
            <v>0</v>
          </cell>
          <cell r="DG125">
            <v>0</v>
          </cell>
          <cell r="DH125">
            <v>0</v>
          </cell>
          <cell r="DI125">
            <v>0</v>
          </cell>
          <cell r="DJ125">
            <v>0</v>
          </cell>
          <cell r="DK125">
            <v>0</v>
          </cell>
          <cell r="DL125">
            <v>0</v>
          </cell>
        </row>
        <row r="126">
          <cell r="CA126">
            <v>0</v>
          </cell>
          <cell r="CB126">
            <v>0</v>
          </cell>
          <cell r="CC126">
            <v>0</v>
          </cell>
          <cell r="CD126">
            <v>0</v>
          </cell>
          <cell r="CE126">
            <v>0</v>
          </cell>
          <cell r="CF126">
            <v>0</v>
          </cell>
          <cell r="CG126">
            <v>0</v>
          </cell>
          <cell r="CH126">
            <v>0</v>
          </cell>
          <cell r="CI126">
            <v>0</v>
          </cell>
          <cell r="CJ126">
            <v>0</v>
          </cell>
          <cell r="CK126">
            <v>0</v>
          </cell>
          <cell r="CL126">
            <v>0</v>
          </cell>
        </row>
        <row r="126">
          <cell r="DA126">
            <v>0</v>
          </cell>
          <cell r="DB126">
            <v>0</v>
          </cell>
          <cell r="DC126">
            <v>0</v>
          </cell>
          <cell r="DD126">
            <v>0</v>
          </cell>
          <cell r="DE126">
            <v>0</v>
          </cell>
          <cell r="DF126">
            <v>0</v>
          </cell>
          <cell r="DG126">
            <v>0</v>
          </cell>
          <cell r="DH126">
            <v>0</v>
          </cell>
          <cell r="DI126">
            <v>0</v>
          </cell>
          <cell r="DJ126">
            <v>0</v>
          </cell>
          <cell r="DK126">
            <v>0</v>
          </cell>
          <cell r="DL126">
            <v>0</v>
          </cell>
        </row>
        <row r="127">
          <cell r="CA127">
            <v>0</v>
          </cell>
          <cell r="CB127">
            <v>0</v>
          </cell>
          <cell r="CC127">
            <v>0</v>
          </cell>
          <cell r="CD127">
            <v>0</v>
          </cell>
          <cell r="CE127">
            <v>0</v>
          </cell>
          <cell r="CF127">
            <v>0</v>
          </cell>
          <cell r="CG127">
            <v>0</v>
          </cell>
          <cell r="CH127">
            <v>0</v>
          </cell>
          <cell r="CI127">
            <v>0</v>
          </cell>
          <cell r="CJ127">
            <v>0</v>
          </cell>
          <cell r="CK127">
            <v>0</v>
          </cell>
          <cell r="CL127">
            <v>0</v>
          </cell>
        </row>
        <row r="127">
          <cell r="DA127">
            <v>0</v>
          </cell>
          <cell r="DB127">
            <v>0</v>
          </cell>
          <cell r="DC127">
            <v>0</v>
          </cell>
          <cell r="DD127">
            <v>0</v>
          </cell>
          <cell r="DE127">
            <v>0</v>
          </cell>
          <cell r="DF127">
            <v>0</v>
          </cell>
          <cell r="DG127">
            <v>0</v>
          </cell>
          <cell r="DH127">
            <v>0</v>
          </cell>
          <cell r="DI127">
            <v>0</v>
          </cell>
          <cell r="DJ127">
            <v>0</v>
          </cell>
          <cell r="DK127">
            <v>0</v>
          </cell>
          <cell r="DL127">
            <v>0</v>
          </cell>
        </row>
        <row r="128">
          <cell r="CA128">
            <v>0</v>
          </cell>
          <cell r="CB128">
            <v>0</v>
          </cell>
          <cell r="CC128">
            <v>0</v>
          </cell>
          <cell r="CD128">
            <v>0</v>
          </cell>
          <cell r="CE128">
            <v>0</v>
          </cell>
          <cell r="CF128">
            <v>0</v>
          </cell>
          <cell r="CG128">
            <v>0</v>
          </cell>
          <cell r="CH128">
            <v>0</v>
          </cell>
          <cell r="CI128">
            <v>0</v>
          </cell>
          <cell r="CJ128">
            <v>0</v>
          </cell>
          <cell r="CK128">
            <v>0</v>
          </cell>
          <cell r="CL128">
            <v>0</v>
          </cell>
        </row>
        <row r="128">
          <cell r="DA128">
            <v>0</v>
          </cell>
          <cell r="DB128">
            <v>0</v>
          </cell>
          <cell r="DC128">
            <v>0</v>
          </cell>
          <cell r="DD128">
            <v>0</v>
          </cell>
          <cell r="DE128">
            <v>0</v>
          </cell>
          <cell r="DF128">
            <v>0</v>
          </cell>
          <cell r="DG128">
            <v>0</v>
          </cell>
          <cell r="DH128">
            <v>0</v>
          </cell>
          <cell r="DI128">
            <v>0</v>
          </cell>
          <cell r="DJ128">
            <v>0</v>
          </cell>
          <cell r="DK128">
            <v>0</v>
          </cell>
          <cell r="DL128">
            <v>0</v>
          </cell>
        </row>
        <row r="129">
          <cell r="CA129">
            <v>0</v>
          </cell>
          <cell r="CB129">
            <v>0</v>
          </cell>
          <cell r="CC129">
            <v>0</v>
          </cell>
          <cell r="CD129">
            <v>0</v>
          </cell>
          <cell r="CE129">
            <v>0</v>
          </cell>
          <cell r="CF129">
            <v>0</v>
          </cell>
          <cell r="CG129">
            <v>0</v>
          </cell>
          <cell r="CH129">
            <v>0</v>
          </cell>
          <cell r="CI129">
            <v>0</v>
          </cell>
          <cell r="CJ129">
            <v>0</v>
          </cell>
          <cell r="CK129">
            <v>0</v>
          </cell>
          <cell r="CL129">
            <v>0</v>
          </cell>
        </row>
        <row r="129">
          <cell r="DA129">
            <v>0</v>
          </cell>
          <cell r="DB129">
            <v>0</v>
          </cell>
          <cell r="DC129">
            <v>0</v>
          </cell>
          <cell r="DD129">
            <v>0</v>
          </cell>
          <cell r="DE129">
            <v>0</v>
          </cell>
          <cell r="DF129">
            <v>0</v>
          </cell>
          <cell r="DG129">
            <v>0</v>
          </cell>
          <cell r="DH129">
            <v>0</v>
          </cell>
          <cell r="DI129">
            <v>0</v>
          </cell>
          <cell r="DJ129">
            <v>0</v>
          </cell>
          <cell r="DK129">
            <v>0</v>
          </cell>
          <cell r="DL129">
            <v>0</v>
          </cell>
        </row>
        <row r="130">
          <cell r="CA130">
            <v>0</v>
          </cell>
          <cell r="CB130">
            <v>0</v>
          </cell>
          <cell r="CC130">
            <v>0</v>
          </cell>
          <cell r="CD130">
            <v>0</v>
          </cell>
          <cell r="CE130">
            <v>0</v>
          </cell>
          <cell r="CF130">
            <v>0</v>
          </cell>
          <cell r="CG130">
            <v>0</v>
          </cell>
          <cell r="CH130">
            <v>0</v>
          </cell>
          <cell r="CI130">
            <v>0</v>
          </cell>
          <cell r="CJ130">
            <v>0</v>
          </cell>
          <cell r="CK130">
            <v>0</v>
          </cell>
          <cell r="CL130">
            <v>0</v>
          </cell>
        </row>
        <row r="130">
          <cell r="DA130">
            <v>0</v>
          </cell>
          <cell r="DB130">
            <v>0</v>
          </cell>
          <cell r="DC130">
            <v>0</v>
          </cell>
          <cell r="DD130">
            <v>0</v>
          </cell>
          <cell r="DE130">
            <v>0</v>
          </cell>
          <cell r="DF130">
            <v>0</v>
          </cell>
          <cell r="DG130">
            <v>0</v>
          </cell>
          <cell r="DH130">
            <v>0</v>
          </cell>
          <cell r="DI130">
            <v>0</v>
          </cell>
          <cell r="DJ130">
            <v>0</v>
          </cell>
          <cell r="DK130">
            <v>0</v>
          </cell>
          <cell r="DL130">
            <v>0</v>
          </cell>
        </row>
        <row r="131">
          <cell r="CA131">
            <v>0</v>
          </cell>
          <cell r="CB131">
            <v>0</v>
          </cell>
          <cell r="CC131">
            <v>0</v>
          </cell>
          <cell r="CD131">
            <v>0</v>
          </cell>
          <cell r="CE131">
            <v>0</v>
          </cell>
          <cell r="CF131">
            <v>0</v>
          </cell>
          <cell r="CG131">
            <v>0</v>
          </cell>
          <cell r="CH131">
            <v>0</v>
          </cell>
          <cell r="CI131">
            <v>0</v>
          </cell>
          <cell r="CJ131">
            <v>0</v>
          </cell>
          <cell r="CK131">
            <v>0</v>
          </cell>
          <cell r="CL131">
            <v>0</v>
          </cell>
        </row>
        <row r="131">
          <cell r="DA131">
            <v>0</v>
          </cell>
          <cell r="DB131">
            <v>0</v>
          </cell>
          <cell r="DC131">
            <v>0</v>
          </cell>
          <cell r="DD131">
            <v>0</v>
          </cell>
          <cell r="DE131">
            <v>0</v>
          </cell>
          <cell r="DF131">
            <v>0</v>
          </cell>
          <cell r="DG131">
            <v>0</v>
          </cell>
          <cell r="DH131">
            <v>0</v>
          </cell>
          <cell r="DI131">
            <v>0</v>
          </cell>
          <cell r="DJ131">
            <v>0</v>
          </cell>
          <cell r="DK131">
            <v>0</v>
          </cell>
          <cell r="DL131">
            <v>0</v>
          </cell>
        </row>
        <row r="132">
          <cell r="CA132">
            <v>0</v>
          </cell>
          <cell r="CB132">
            <v>0</v>
          </cell>
          <cell r="CC132">
            <v>0</v>
          </cell>
          <cell r="CD132">
            <v>0</v>
          </cell>
          <cell r="CE132">
            <v>0</v>
          </cell>
          <cell r="CF132">
            <v>0</v>
          </cell>
          <cell r="CG132">
            <v>0</v>
          </cell>
          <cell r="CH132">
            <v>0</v>
          </cell>
          <cell r="CI132">
            <v>0</v>
          </cell>
          <cell r="CJ132">
            <v>0</v>
          </cell>
          <cell r="CK132">
            <v>0</v>
          </cell>
          <cell r="CL132">
            <v>0</v>
          </cell>
        </row>
        <row r="132">
          <cell r="DA132">
            <v>0</v>
          </cell>
          <cell r="DB132">
            <v>0</v>
          </cell>
          <cell r="DC132">
            <v>0</v>
          </cell>
          <cell r="DD132">
            <v>0</v>
          </cell>
          <cell r="DE132">
            <v>0</v>
          </cell>
          <cell r="DF132">
            <v>0</v>
          </cell>
          <cell r="DG132">
            <v>0</v>
          </cell>
          <cell r="DH132">
            <v>0</v>
          </cell>
          <cell r="DI132">
            <v>0</v>
          </cell>
          <cell r="DJ132">
            <v>0</v>
          </cell>
          <cell r="DK132">
            <v>0</v>
          </cell>
          <cell r="DL132">
            <v>0</v>
          </cell>
        </row>
        <row r="133">
          <cell r="CA133">
            <v>0</v>
          </cell>
          <cell r="CB133">
            <v>0</v>
          </cell>
          <cell r="CC133">
            <v>0</v>
          </cell>
          <cell r="CD133">
            <v>0</v>
          </cell>
          <cell r="CE133">
            <v>0</v>
          </cell>
          <cell r="CF133">
            <v>0</v>
          </cell>
          <cell r="CG133">
            <v>0</v>
          </cell>
          <cell r="CH133">
            <v>0</v>
          </cell>
          <cell r="CI133">
            <v>0</v>
          </cell>
          <cell r="CJ133">
            <v>0</v>
          </cell>
          <cell r="CK133">
            <v>0</v>
          </cell>
          <cell r="CL133">
            <v>0</v>
          </cell>
        </row>
        <row r="133">
          <cell r="DA133">
            <v>0</v>
          </cell>
          <cell r="DB133">
            <v>0</v>
          </cell>
          <cell r="DC133">
            <v>0</v>
          </cell>
          <cell r="DD133">
            <v>0</v>
          </cell>
          <cell r="DE133">
            <v>0</v>
          </cell>
          <cell r="DF133">
            <v>0</v>
          </cell>
          <cell r="DG133">
            <v>0</v>
          </cell>
          <cell r="DH133">
            <v>0</v>
          </cell>
          <cell r="DI133">
            <v>0</v>
          </cell>
          <cell r="DJ133">
            <v>0</v>
          </cell>
          <cell r="DK133">
            <v>0</v>
          </cell>
          <cell r="DL133">
            <v>0</v>
          </cell>
        </row>
        <row r="134">
          <cell r="CA134">
            <v>0</v>
          </cell>
          <cell r="CB134">
            <v>0</v>
          </cell>
          <cell r="CC134">
            <v>0</v>
          </cell>
          <cell r="CD134">
            <v>0</v>
          </cell>
          <cell r="CE134">
            <v>0</v>
          </cell>
          <cell r="CF134">
            <v>0</v>
          </cell>
          <cell r="CG134">
            <v>0</v>
          </cell>
          <cell r="CH134">
            <v>0</v>
          </cell>
          <cell r="CI134">
            <v>0</v>
          </cell>
          <cell r="CJ134">
            <v>0</v>
          </cell>
          <cell r="CK134">
            <v>0</v>
          </cell>
          <cell r="CL134">
            <v>0</v>
          </cell>
        </row>
        <row r="134">
          <cell r="DA134">
            <v>0</v>
          </cell>
          <cell r="DB134">
            <v>0</v>
          </cell>
          <cell r="DC134">
            <v>0</v>
          </cell>
          <cell r="DD134">
            <v>0</v>
          </cell>
          <cell r="DE134">
            <v>0</v>
          </cell>
          <cell r="DF134">
            <v>0</v>
          </cell>
          <cell r="DG134">
            <v>0</v>
          </cell>
          <cell r="DH134">
            <v>0</v>
          </cell>
          <cell r="DI134">
            <v>0</v>
          </cell>
          <cell r="DJ134">
            <v>0</v>
          </cell>
          <cell r="DK134">
            <v>0</v>
          </cell>
          <cell r="DL134">
            <v>0</v>
          </cell>
        </row>
        <row r="135">
          <cell r="CA135">
            <v>0</v>
          </cell>
          <cell r="CB135">
            <v>0</v>
          </cell>
          <cell r="CC135">
            <v>0</v>
          </cell>
          <cell r="CD135">
            <v>0</v>
          </cell>
          <cell r="CE135">
            <v>0</v>
          </cell>
          <cell r="CF135">
            <v>0</v>
          </cell>
          <cell r="CG135">
            <v>0</v>
          </cell>
          <cell r="CH135">
            <v>0</v>
          </cell>
          <cell r="CI135">
            <v>0</v>
          </cell>
          <cell r="CJ135">
            <v>0</v>
          </cell>
          <cell r="CK135">
            <v>0</v>
          </cell>
          <cell r="CL135">
            <v>0</v>
          </cell>
        </row>
        <row r="135">
          <cell r="DA135">
            <v>0</v>
          </cell>
          <cell r="DB135">
            <v>0</v>
          </cell>
          <cell r="DC135">
            <v>0</v>
          </cell>
          <cell r="DD135">
            <v>0</v>
          </cell>
          <cell r="DE135">
            <v>0</v>
          </cell>
          <cell r="DF135">
            <v>0</v>
          </cell>
          <cell r="DG135">
            <v>0</v>
          </cell>
          <cell r="DH135">
            <v>0</v>
          </cell>
          <cell r="DI135">
            <v>0</v>
          </cell>
          <cell r="DJ135">
            <v>0</v>
          </cell>
          <cell r="DK135">
            <v>0</v>
          </cell>
          <cell r="DL135">
            <v>0</v>
          </cell>
        </row>
        <row r="136">
          <cell r="CA136">
            <v>0</v>
          </cell>
          <cell r="CB136">
            <v>0</v>
          </cell>
          <cell r="CC136">
            <v>0</v>
          </cell>
          <cell r="CD136">
            <v>0</v>
          </cell>
          <cell r="CE136">
            <v>0</v>
          </cell>
          <cell r="CF136">
            <v>0</v>
          </cell>
          <cell r="CG136">
            <v>0</v>
          </cell>
          <cell r="CH136">
            <v>0</v>
          </cell>
          <cell r="CI136">
            <v>0</v>
          </cell>
          <cell r="CJ136">
            <v>0</v>
          </cell>
          <cell r="CK136">
            <v>0</v>
          </cell>
          <cell r="CL136">
            <v>0</v>
          </cell>
        </row>
        <row r="136">
          <cell r="DA136">
            <v>0</v>
          </cell>
          <cell r="DB136">
            <v>0</v>
          </cell>
          <cell r="DC136">
            <v>0</v>
          </cell>
          <cell r="DD136">
            <v>0</v>
          </cell>
          <cell r="DE136">
            <v>0</v>
          </cell>
          <cell r="DF136">
            <v>0</v>
          </cell>
          <cell r="DG136">
            <v>0</v>
          </cell>
          <cell r="DH136">
            <v>0</v>
          </cell>
          <cell r="DI136">
            <v>0</v>
          </cell>
          <cell r="DJ136">
            <v>0</v>
          </cell>
          <cell r="DK136">
            <v>0</v>
          </cell>
          <cell r="DL136">
            <v>0</v>
          </cell>
        </row>
        <row r="137">
          <cell r="CA137">
            <v>0</v>
          </cell>
          <cell r="CB137">
            <v>0</v>
          </cell>
          <cell r="CC137">
            <v>0</v>
          </cell>
          <cell r="CD137">
            <v>0</v>
          </cell>
          <cell r="CE137">
            <v>0</v>
          </cell>
          <cell r="CF137">
            <v>0</v>
          </cell>
          <cell r="CG137">
            <v>0</v>
          </cell>
          <cell r="CH137">
            <v>0</v>
          </cell>
          <cell r="CI137">
            <v>0</v>
          </cell>
          <cell r="CJ137">
            <v>0</v>
          </cell>
          <cell r="CK137">
            <v>0</v>
          </cell>
          <cell r="CL137">
            <v>0</v>
          </cell>
        </row>
        <row r="137">
          <cell r="DA137">
            <v>0</v>
          </cell>
          <cell r="DB137">
            <v>0</v>
          </cell>
          <cell r="DC137">
            <v>0</v>
          </cell>
          <cell r="DD137">
            <v>0</v>
          </cell>
          <cell r="DE137">
            <v>0</v>
          </cell>
          <cell r="DF137">
            <v>0</v>
          </cell>
          <cell r="DG137">
            <v>0</v>
          </cell>
          <cell r="DH137">
            <v>0</v>
          </cell>
          <cell r="DI137">
            <v>0</v>
          </cell>
          <cell r="DJ137">
            <v>0</v>
          </cell>
          <cell r="DK137">
            <v>0</v>
          </cell>
          <cell r="DL137">
            <v>0</v>
          </cell>
        </row>
        <row r="138">
          <cell r="CA138">
            <v>0</v>
          </cell>
          <cell r="CB138">
            <v>0</v>
          </cell>
          <cell r="CC138">
            <v>0</v>
          </cell>
          <cell r="CD138">
            <v>0</v>
          </cell>
          <cell r="CE138">
            <v>0</v>
          </cell>
          <cell r="CF138">
            <v>0</v>
          </cell>
          <cell r="CG138">
            <v>0</v>
          </cell>
          <cell r="CH138">
            <v>0</v>
          </cell>
          <cell r="CI138">
            <v>0</v>
          </cell>
          <cell r="CJ138">
            <v>0</v>
          </cell>
          <cell r="CK138">
            <v>0</v>
          </cell>
          <cell r="CL138">
            <v>0</v>
          </cell>
        </row>
        <row r="138">
          <cell r="DA138">
            <v>0</v>
          </cell>
          <cell r="DB138">
            <v>0</v>
          </cell>
          <cell r="DC138">
            <v>0</v>
          </cell>
          <cell r="DD138">
            <v>0</v>
          </cell>
          <cell r="DE138">
            <v>0</v>
          </cell>
          <cell r="DF138">
            <v>0</v>
          </cell>
          <cell r="DG138">
            <v>0</v>
          </cell>
          <cell r="DH138">
            <v>0</v>
          </cell>
          <cell r="DI138">
            <v>0</v>
          </cell>
          <cell r="DJ138">
            <v>0</v>
          </cell>
          <cell r="DK138">
            <v>0</v>
          </cell>
          <cell r="DL138">
            <v>0</v>
          </cell>
        </row>
        <row r="139">
          <cell r="CA139">
            <v>0</v>
          </cell>
          <cell r="CB139">
            <v>0</v>
          </cell>
          <cell r="CC139">
            <v>0</v>
          </cell>
          <cell r="CD139">
            <v>0</v>
          </cell>
          <cell r="CE139">
            <v>0</v>
          </cell>
          <cell r="CF139">
            <v>0</v>
          </cell>
          <cell r="CG139">
            <v>0</v>
          </cell>
          <cell r="CH139">
            <v>0</v>
          </cell>
          <cell r="CI139">
            <v>0</v>
          </cell>
          <cell r="CJ139">
            <v>0</v>
          </cell>
          <cell r="CK139">
            <v>0</v>
          </cell>
          <cell r="CL139">
            <v>0</v>
          </cell>
        </row>
        <row r="139">
          <cell r="DA139">
            <v>0</v>
          </cell>
          <cell r="DB139">
            <v>0</v>
          </cell>
          <cell r="DC139">
            <v>0</v>
          </cell>
          <cell r="DD139">
            <v>0</v>
          </cell>
          <cell r="DE139">
            <v>0</v>
          </cell>
          <cell r="DF139">
            <v>0</v>
          </cell>
          <cell r="DG139">
            <v>0</v>
          </cell>
          <cell r="DH139">
            <v>0</v>
          </cell>
          <cell r="DI139">
            <v>0</v>
          </cell>
          <cell r="DJ139">
            <v>0</v>
          </cell>
          <cell r="DK139">
            <v>0</v>
          </cell>
          <cell r="DL139">
            <v>0</v>
          </cell>
        </row>
        <row r="140">
          <cell r="CA140">
            <v>0</v>
          </cell>
          <cell r="CB140">
            <v>0</v>
          </cell>
          <cell r="CC140">
            <v>0</v>
          </cell>
          <cell r="CD140">
            <v>0</v>
          </cell>
          <cell r="CE140">
            <v>0</v>
          </cell>
          <cell r="CF140">
            <v>0</v>
          </cell>
          <cell r="CG140">
            <v>0</v>
          </cell>
          <cell r="CH140">
            <v>0</v>
          </cell>
          <cell r="CI140">
            <v>0</v>
          </cell>
          <cell r="CJ140">
            <v>0</v>
          </cell>
          <cell r="CK140">
            <v>0</v>
          </cell>
          <cell r="CL140">
            <v>0</v>
          </cell>
        </row>
        <row r="140">
          <cell r="DA140">
            <v>0</v>
          </cell>
          <cell r="DB140">
            <v>0</v>
          </cell>
          <cell r="DC140">
            <v>0</v>
          </cell>
          <cell r="DD140">
            <v>0</v>
          </cell>
          <cell r="DE140">
            <v>0</v>
          </cell>
          <cell r="DF140">
            <v>0</v>
          </cell>
          <cell r="DG140">
            <v>0</v>
          </cell>
          <cell r="DH140">
            <v>0</v>
          </cell>
          <cell r="DI140">
            <v>0</v>
          </cell>
          <cell r="DJ140">
            <v>0</v>
          </cell>
          <cell r="DK140">
            <v>0</v>
          </cell>
          <cell r="DL140">
            <v>0</v>
          </cell>
        </row>
        <row r="141">
          <cell r="CA141">
            <v>0</v>
          </cell>
          <cell r="CB141">
            <v>0</v>
          </cell>
          <cell r="CC141">
            <v>0</v>
          </cell>
          <cell r="CD141">
            <v>0</v>
          </cell>
          <cell r="CE141">
            <v>0</v>
          </cell>
          <cell r="CF141">
            <v>0</v>
          </cell>
          <cell r="CG141">
            <v>0</v>
          </cell>
          <cell r="CH141">
            <v>0</v>
          </cell>
          <cell r="CI141">
            <v>0</v>
          </cell>
          <cell r="CJ141">
            <v>0</v>
          </cell>
          <cell r="CK141">
            <v>0</v>
          </cell>
          <cell r="CL141">
            <v>0</v>
          </cell>
        </row>
        <row r="141">
          <cell r="DA141">
            <v>0</v>
          </cell>
          <cell r="DB141">
            <v>0</v>
          </cell>
          <cell r="DC141">
            <v>0</v>
          </cell>
          <cell r="DD141">
            <v>0</v>
          </cell>
          <cell r="DE141">
            <v>0</v>
          </cell>
          <cell r="DF141">
            <v>0</v>
          </cell>
          <cell r="DG141">
            <v>0</v>
          </cell>
          <cell r="DH141">
            <v>0</v>
          </cell>
          <cell r="DI141">
            <v>0</v>
          </cell>
          <cell r="DJ141">
            <v>0</v>
          </cell>
          <cell r="DK141">
            <v>0</v>
          </cell>
          <cell r="DL141">
            <v>0</v>
          </cell>
        </row>
        <row r="142">
          <cell r="CA142">
            <v>0</v>
          </cell>
          <cell r="CB142">
            <v>0</v>
          </cell>
          <cell r="CC142">
            <v>0</v>
          </cell>
          <cell r="CD142">
            <v>0</v>
          </cell>
          <cell r="CE142">
            <v>0</v>
          </cell>
          <cell r="CF142">
            <v>0</v>
          </cell>
          <cell r="CG142">
            <v>0</v>
          </cell>
          <cell r="CH142">
            <v>0</v>
          </cell>
          <cell r="CI142">
            <v>0</v>
          </cell>
          <cell r="CJ142">
            <v>0</v>
          </cell>
          <cell r="CK142">
            <v>0</v>
          </cell>
          <cell r="CL142">
            <v>0</v>
          </cell>
        </row>
        <row r="142">
          <cell r="DA142">
            <v>0</v>
          </cell>
          <cell r="DB142">
            <v>0</v>
          </cell>
          <cell r="DC142">
            <v>0</v>
          </cell>
          <cell r="DD142">
            <v>0</v>
          </cell>
          <cell r="DE142">
            <v>0</v>
          </cell>
          <cell r="DF142">
            <v>0</v>
          </cell>
          <cell r="DG142">
            <v>0</v>
          </cell>
          <cell r="DH142">
            <v>0</v>
          </cell>
          <cell r="DI142">
            <v>0</v>
          </cell>
          <cell r="DJ142">
            <v>0</v>
          </cell>
          <cell r="DK142">
            <v>0</v>
          </cell>
          <cell r="DL142">
            <v>0</v>
          </cell>
        </row>
        <row r="143">
          <cell r="CA143">
            <v>0</v>
          </cell>
          <cell r="CB143">
            <v>0</v>
          </cell>
          <cell r="CC143">
            <v>0</v>
          </cell>
          <cell r="CD143">
            <v>0</v>
          </cell>
          <cell r="CE143">
            <v>0</v>
          </cell>
          <cell r="CF143">
            <v>0</v>
          </cell>
          <cell r="CG143">
            <v>0</v>
          </cell>
          <cell r="CH143">
            <v>0</v>
          </cell>
          <cell r="CI143">
            <v>0</v>
          </cell>
          <cell r="CJ143">
            <v>0</v>
          </cell>
          <cell r="CK143">
            <v>0</v>
          </cell>
          <cell r="CL143">
            <v>0</v>
          </cell>
        </row>
        <row r="143">
          <cell r="DA143">
            <v>0</v>
          </cell>
          <cell r="DB143">
            <v>0</v>
          </cell>
          <cell r="DC143">
            <v>0</v>
          </cell>
          <cell r="DD143">
            <v>0</v>
          </cell>
          <cell r="DE143">
            <v>0</v>
          </cell>
          <cell r="DF143">
            <v>0</v>
          </cell>
          <cell r="DG143">
            <v>0</v>
          </cell>
          <cell r="DH143">
            <v>0</v>
          </cell>
          <cell r="DI143">
            <v>0</v>
          </cell>
          <cell r="DJ143">
            <v>0</v>
          </cell>
          <cell r="DK143">
            <v>0</v>
          </cell>
          <cell r="DL143">
            <v>0</v>
          </cell>
        </row>
        <row r="144">
          <cell r="CA144">
            <v>0</v>
          </cell>
          <cell r="CB144">
            <v>0</v>
          </cell>
          <cell r="CC144">
            <v>0</v>
          </cell>
          <cell r="CD144">
            <v>0</v>
          </cell>
          <cell r="CE144">
            <v>0</v>
          </cell>
          <cell r="CF144">
            <v>0</v>
          </cell>
          <cell r="CG144">
            <v>0</v>
          </cell>
          <cell r="CH144">
            <v>0</v>
          </cell>
          <cell r="CI144">
            <v>0</v>
          </cell>
          <cell r="CJ144">
            <v>0</v>
          </cell>
          <cell r="CK144">
            <v>0</v>
          </cell>
          <cell r="CL144">
            <v>0</v>
          </cell>
        </row>
        <row r="144">
          <cell r="DA144">
            <v>0</v>
          </cell>
          <cell r="DB144">
            <v>0</v>
          </cell>
          <cell r="DC144">
            <v>0</v>
          </cell>
          <cell r="DD144">
            <v>0</v>
          </cell>
          <cell r="DE144">
            <v>0</v>
          </cell>
          <cell r="DF144">
            <v>0</v>
          </cell>
          <cell r="DG144">
            <v>0</v>
          </cell>
          <cell r="DH144">
            <v>0</v>
          </cell>
          <cell r="DI144">
            <v>0</v>
          </cell>
          <cell r="DJ144">
            <v>0</v>
          </cell>
          <cell r="DK144">
            <v>0</v>
          </cell>
          <cell r="DL144">
            <v>0</v>
          </cell>
        </row>
        <row r="145">
          <cell r="CA145">
            <v>0</v>
          </cell>
          <cell r="CB145">
            <v>0</v>
          </cell>
          <cell r="CC145">
            <v>0</v>
          </cell>
          <cell r="CD145">
            <v>0</v>
          </cell>
          <cell r="CE145">
            <v>0</v>
          </cell>
          <cell r="CF145">
            <v>0</v>
          </cell>
          <cell r="CG145">
            <v>0</v>
          </cell>
          <cell r="CH145">
            <v>0</v>
          </cell>
          <cell r="CI145">
            <v>0</v>
          </cell>
          <cell r="CJ145">
            <v>0</v>
          </cell>
          <cell r="CK145">
            <v>0</v>
          </cell>
          <cell r="CL145">
            <v>0</v>
          </cell>
        </row>
        <row r="145">
          <cell r="DA145">
            <v>0</v>
          </cell>
          <cell r="DB145">
            <v>0</v>
          </cell>
          <cell r="DC145">
            <v>0</v>
          </cell>
          <cell r="DD145">
            <v>0</v>
          </cell>
          <cell r="DE145">
            <v>0</v>
          </cell>
          <cell r="DF145">
            <v>0</v>
          </cell>
          <cell r="DG145">
            <v>0</v>
          </cell>
          <cell r="DH145">
            <v>0</v>
          </cell>
          <cell r="DI145">
            <v>0</v>
          </cell>
          <cell r="DJ145">
            <v>0</v>
          </cell>
          <cell r="DK145">
            <v>0</v>
          </cell>
          <cell r="DL145">
            <v>0</v>
          </cell>
        </row>
        <row r="146">
          <cell r="CA146">
            <v>0</v>
          </cell>
          <cell r="CB146">
            <v>0</v>
          </cell>
          <cell r="CC146">
            <v>0</v>
          </cell>
          <cell r="CD146">
            <v>0</v>
          </cell>
          <cell r="CE146">
            <v>0</v>
          </cell>
          <cell r="CF146">
            <v>0</v>
          </cell>
          <cell r="CG146">
            <v>0</v>
          </cell>
          <cell r="CH146">
            <v>0</v>
          </cell>
          <cell r="CI146">
            <v>0</v>
          </cell>
          <cell r="CJ146">
            <v>0</v>
          </cell>
          <cell r="CK146">
            <v>0</v>
          </cell>
          <cell r="CL146">
            <v>0</v>
          </cell>
        </row>
        <row r="146">
          <cell r="DA146">
            <v>0</v>
          </cell>
          <cell r="DB146">
            <v>0</v>
          </cell>
          <cell r="DC146">
            <v>0</v>
          </cell>
          <cell r="DD146">
            <v>0</v>
          </cell>
          <cell r="DE146">
            <v>0</v>
          </cell>
          <cell r="DF146">
            <v>0</v>
          </cell>
          <cell r="DG146">
            <v>0</v>
          </cell>
          <cell r="DH146">
            <v>0</v>
          </cell>
          <cell r="DI146">
            <v>0</v>
          </cell>
          <cell r="DJ146">
            <v>0</v>
          </cell>
          <cell r="DK146">
            <v>0</v>
          </cell>
          <cell r="DL146">
            <v>0</v>
          </cell>
        </row>
        <row r="147">
          <cell r="CA147">
            <v>0</v>
          </cell>
          <cell r="CB147">
            <v>0</v>
          </cell>
          <cell r="CC147">
            <v>0</v>
          </cell>
          <cell r="CD147">
            <v>0</v>
          </cell>
          <cell r="CE147">
            <v>0</v>
          </cell>
          <cell r="CF147">
            <v>0</v>
          </cell>
          <cell r="CG147">
            <v>0</v>
          </cell>
          <cell r="CH147">
            <v>0</v>
          </cell>
          <cell r="CI147">
            <v>0</v>
          </cell>
          <cell r="CJ147">
            <v>0</v>
          </cell>
          <cell r="CK147">
            <v>0</v>
          </cell>
          <cell r="CL147">
            <v>0</v>
          </cell>
        </row>
        <row r="147">
          <cell r="DA147">
            <v>0</v>
          </cell>
          <cell r="DB147">
            <v>0</v>
          </cell>
          <cell r="DC147">
            <v>0</v>
          </cell>
          <cell r="DD147">
            <v>0</v>
          </cell>
          <cell r="DE147">
            <v>0</v>
          </cell>
          <cell r="DF147">
            <v>0</v>
          </cell>
          <cell r="DG147">
            <v>0</v>
          </cell>
          <cell r="DH147">
            <v>0</v>
          </cell>
          <cell r="DI147">
            <v>0</v>
          </cell>
          <cell r="DJ147">
            <v>0</v>
          </cell>
          <cell r="DK147">
            <v>0</v>
          </cell>
          <cell r="DL147">
            <v>0</v>
          </cell>
        </row>
        <row r="148">
          <cell r="CA148">
            <v>0</v>
          </cell>
          <cell r="CB148">
            <v>0</v>
          </cell>
          <cell r="CC148">
            <v>0</v>
          </cell>
          <cell r="CD148">
            <v>0</v>
          </cell>
          <cell r="CE148">
            <v>0</v>
          </cell>
          <cell r="CF148">
            <v>0</v>
          </cell>
          <cell r="CG148">
            <v>0</v>
          </cell>
          <cell r="CH148">
            <v>0</v>
          </cell>
          <cell r="CI148">
            <v>0</v>
          </cell>
          <cell r="CJ148">
            <v>0</v>
          </cell>
          <cell r="CK148">
            <v>0</v>
          </cell>
          <cell r="CL148">
            <v>0</v>
          </cell>
        </row>
        <row r="148">
          <cell r="DA148">
            <v>0</v>
          </cell>
          <cell r="DB148">
            <v>0</v>
          </cell>
          <cell r="DC148">
            <v>0</v>
          </cell>
          <cell r="DD148">
            <v>0</v>
          </cell>
          <cell r="DE148">
            <v>0</v>
          </cell>
          <cell r="DF148">
            <v>0</v>
          </cell>
          <cell r="DG148">
            <v>0</v>
          </cell>
          <cell r="DH148">
            <v>0</v>
          </cell>
          <cell r="DI148">
            <v>0</v>
          </cell>
          <cell r="DJ148">
            <v>0</v>
          </cell>
          <cell r="DK148">
            <v>0</v>
          </cell>
          <cell r="DL148">
            <v>0</v>
          </cell>
        </row>
        <row r="149">
          <cell r="CA149">
            <v>0</v>
          </cell>
          <cell r="CB149">
            <v>0</v>
          </cell>
          <cell r="CC149">
            <v>0</v>
          </cell>
          <cell r="CD149">
            <v>0</v>
          </cell>
          <cell r="CE149">
            <v>0</v>
          </cell>
          <cell r="CF149">
            <v>0</v>
          </cell>
          <cell r="CG149">
            <v>0</v>
          </cell>
          <cell r="CH149">
            <v>0</v>
          </cell>
          <cell r="CI149">
            <v>0</v>
          </cell>
          <cell r="CJ149">
            <v>0</v>
          </cell>
          <cell r="CK149">
            <v>0</v>
          </cell>
          <cell r="CL149">
            <v>0</v>
          </cell>
        </row>
        <row r="149">
          <cell r="DA149">
            <v>0</v>
          </cell>
          <cell r="DB149">
            <v>0</v>
          </cell>
          <cell r="DC149">
            <v>0</v>
          </cell>
          <cell r="DD149">
            <v>0</v>
          </cell>
          <cell r="DE149">
            <v>0</v>
          </cell>
          <cell r="DF149">
            <v>0</v>
          </cell>
          <cell r="DG149">
            <v>0</v>
          </cell>
          <cell r="DH149">
            <v>0</v>
          </cell>
          <cell r="DI149">
            <v>0</v>
          </cell>
          <cell r="DJ149">
            <v>0</v>
          </cell>
          <cell r="DK149">
            <v>0</v>
          </cell>
          <cell r="DL149">
            <v>0</v>
          </cell>
        </row>
        <row r="150">
          <cell r="CA150">
            <v>0</v>
          </cell>
          <cell r="CB150">
            <v>0</v>
          </cell>
          <cell r="CC150">
            <v>0</v>
          </cell>
          <cell r="CD150">
            <v>0</v>
          </cell>
          <cell r="CE150">
            <v>0</v>
          </cell>
          <cell r="CF150">
            <v>0</v>
          </cell>
          <cell r="CG150">
            <v>0</v>
          </cell>
          <cell r="CH150">
            <v>0</v>
          </cell>
          <cell r="CI150">
            <v>0</v>
          </cell>
          <cell r="CJ150">
            <v>0</v>
          </cell>
          <cell r="CK150">
            <v>0</v>
          </cell>
          <cell r="CL150">
            <v>0</v>
          </cell>
        </row>
        <row r="150">
          <cell r="DA150">
            <v>0</v>
          </cell>
          <cell r="DB150">
            <v>0</v>
          </cell>
          <cell r="DC150">
            <v>0</v>
          </cell>
          <cell r="DD150">
            <v>0</v>
          </cell>
          <cell r="DE150">
            <v>0</v>
          </cell>
          <cell r="DF150">
            <v>0</v>
          </cell>
          <cell r="DG150">
            <v>0</v>
          </cell>
          <cell r="DH150">
            <v>0</v>
          </cell>
          <cell r="DI150">
            <v>0</v>
          </cell>
          <cell r="DJ150">
            <v>0</v>
          </cell>
          <cell r="DK150">
            <v>0</v>
          </cell>
          <cell r="DL150">
            <v>0</v>
          </cell>
        </row>
        <row r="151">
          <cell r="CA151">
            <v>0</v>
          </cell>
          <cell r="CB151">
            <v>0</v>
          </cell>
          <cell r="CC151">
            <v>0</v>
          </cell>
          <cell r="CD151">
            <v>0</v>
          </cell>
          <cell r="CE151">
            <v>0</v>
          </cell>
          <cell r="CF151">
            <v>0</v>
          </cell>
          <cell r="CG151">
            <v>0</v>
          </cell>
          <cell r="CH151">
            <v>0</v>
          </cell>
          <cell r="CI151">
            <v>0</v>
          </cell>
          <cell r="CJ151">
            <v>0</v>
          </cell>
          <cell r="CK151">
            <v>0</v>
          </cell>
          <cell r="CL151">
            <v>0</v>
          </cell>
        </row>
        <row r="151">
          <cell r="DA151">
            <v>0</v>
          </cell>
          <cell r="DB151">
            <v>0</v>
          </cell>
          <cell r="DC151">
            <v>0</v>
          </cell>
          <cell r="DD151">
            <v>0</v>
          </cell>
          <cell r="DE151">
            <v>0</v>
          </cell>
          <cell r="DF151">
            <v>0</v>
          </cell>
          <cell r="DG151">
            <v>0</v>
          </cell>
          <cell r="DH151">
            <v>0</v>
          </cell>
          <cell r="DI151">
            <v>0</v>
          </cell>
          <cell r="DJ151">
            <v>0</v>
          </cell>
          <cell r="DK151">
            <v>0</v>
          </cell>
          <cell r="DL151">
            <v>0</v>
          </cell>
        </row>
        <row r="152">
          <cell r="CA152">
            <v>0</v>
          </cell>
          <cell r="CB152">
            <v>0</v>
          </cell>
          <cell r="CC152">
            <v>0</v>
          </cell>
          <cell r="CD152">
            <v>0</v>
          </cell>
          <cell r="CE152">
            <v>0</v>
          </cell>
          <cell r="CF152">
            <v>0</v>
          </cell>
          <cell r="CG152">
            <v>0</v>
          </cell>
          <cell r="CH152">
            <v>0</v>
          </cell>
          <cell r="CI152">
            <v>0</v>
          </cell>
          <cell r="CJ152">
            <v>0</v>
          </cell>
          <cell r="CK152">
            <v>0</v>
          </cell>
          <cell r="CL152">
            <v>0</v>
          </cell>
        </row>
        <row r="152">
          <cell r="DA152">
            <v>0</v>
          </cell>
          <cell r="DB152">
            <v>0</v>
          </cell>
          <cell r="DC152">
            <v>0</v>
          </cell>
          <cell r="DD152">
            <v>0</v>
          </cell>
          <cell r="DE152">
            <v>0</v>
          </cell>
          <cell r="DF152">
            <v>0</v>
          </cell>
          <cell r="DG152">
            <v>0</v>
          </cell>
          <cell r="DH152">
            <v>0</v>
          </cell>
          <cell r="DI152">
            <v>0</v>
          </cell>
          <cell r="DJ152">
            <v>0</v>
          </cell>
          <cell r="DK152">
            <v>0</v>
          </cell>
          <cell r="DL152">
            <v>0</v>
          </cell>
        </row>
        <row r="153">
          <cell r="CA153">
            <v>0</v>
          </cell>
          <cell r="CB153">
            <v>0</v>
          </cell>
          <cell r="CC153">
            <v>0</v>
          </cell>
          <cell r="CD153">
            <v>0</v>
          </cell>
          <cell r="CE153">
            <v>0</v>
          </cell>
          <cell r="CF153">
            <v>0</v>
          </cell>
          <cell r="CG153">
            <v>0</v>
          </cell>
          <cell r="CH153">
            <v>0</v>
          </cell>
          <cell r="CI153">
            <v>0</v>
          </cell>
          <cell r="CJ153">
            <v>0</v>
          </cell>
          <cell r="CK153">
            <v>0</v>
          </cell>
          <cell r="CL153">
            <v>0</v>
          </cell>
        </row>
        <row r="153">
          <cell r="DA153">
            <v>0</v>
          </cell>
          <cell r="DB153">
            <v>0</v>
          </cell>
          <cell r="DC153">
            <v>0</v>
          </cell>
          <cell r="DD153">
            <v>0</v>
          </cell>
          <cell r="DE153">
            <v>0</v>
          </cell>
          <cell r="DF153">
            <v>0</v>
          </cell>
          <cell r="DG153">
            <v>0</v>
          </cell>
          <cell r="DH153">
            <v>0</v>
          </cell>
          <cell r="DI153">
            <v>0</v>
          </cell>
          <cell r="DJ153">
            <v>0</v>
          </cell>
          <cell r="DK153">
            <v>0</v>
          </cell>
          <cell r="DL153">
            <v>0</v>
          </cell>
        </row>
        <row r="154">
          <cell r="CA154">
            <v>0</v>
          </cell>
          <cell r="CB154">
            <v>0</v>
          </cell>
          <cell r="CC154">
            <v>0</v>
          </cell>
          <cell r="CD154">
            <v>0</v>
          </cell>
          <cell r="CE154">
            <v>0</v>
          </cell>
          <cell r="CF154">
            <v>0</v>
          </cell>
          <cell r="CG154">
            <v>0</v>
          </cell>
          <cell r="CH154">
            <v>0</v>
          </cell>
          <cell r="CI154">
            <v>0</v>
          </cell>
          <cell r="CJ154">
            <v>0</v>
          </cell>
          <cell r="CK154">
            <v>0</v>
          </cell>
          <cell r="CL154">
            <v>0</v>
          </cell>
        </row>
        <row r="154">
          <cell r="DA154">
            <v>0</v>
          </cell>
          <cell r="DB154">
            <v>0</v>
          </cell>
          <cell r="DC154">
            <v>0</v>
          </cell>
          <cell r="DD154">
            <v>0</v>
          </cell>
          <cell r="DE154">
            <v>0</v>
          </cell>
          <cell r="DF154">
            <v>0</v>
          </cell>
          <cell r="DG154">
            <v>0</v>
          </cell>
          <cell r="DH154">
            <v>0</v>
          </cell>
          <cell r="DI154">
            <v>0</v>
          </cell>
          <cell r="DJ154">
            <v>0</v>
          </cell>
          <cell r="DK154">
            <v>0</v>
          </cell>
          <cell r="DL154">
            <v>0</v>
          </cell>
        </row>
        <row r="155">
          <cell r="CA155">
            <v>0</v>
          </cell>
          <cell r="CB155">
            <v>0</v>
          </cell>
          <cell r="CC155">
            <v>0</v>
          </cell>
          <cell r="CD155">
            <v>0</v>
          </cell>
          <cell r="CE155">
            <v>0</v>
          </cell>
          <cell r="CF155">
            <v>0</v>
          </cell>
          <cell r="CG155">
            <v>0</v>
          </cell>
          <cell r="CH155">
            <v>0</v>
          </cell>
          <cell r="CI155">
            <v>0</v>
          </cell>
          <cell r="CJ155">
            <v>0</v>
          </cell>
          <cell r="CK155">
            <v>0</v>
          </cell>
          <cell r="CL155">
            <v>0</v>
          </cell>
        </row>
        <row r="155">
          <cell r="DA155">
            <v>0</v>
          </cell>
          <cell r="DB155">
            <v>0</v>
          </cell>
          <cell r="DC155">
            <v>0</v>
          </cell>
          <cell r="DD155">
            <v>0</v>
          </cell>
          <cell r="DE155">
            <v>0</v>
          </cell>
          <cell r="DF155">
            <v>0</v>
          </cell>
          <cell r="DG155">
            <v>0</v>
          </cell>
          <cell r="DH155">
            <v>0</v>
          </cell>
          <cell r="DI155">
            <v>0</v>
          </cell>
          <cell r="DJ155">
            <v>0</v>
          </cell>
          <cell r="DK155">
            <v>0</v>
          </cell>
          <cell r="DL155">
            <v>0</v>
          </cell>
        </row>
        <row r="156">
          <cell r="CA156">
            <v>0</v>
          </cell>
          <cell r="CB156">
            <v>0</v>
          </cell>
          <cell r="CC156">
            <v>0</v>
          </cell>
          <cell r="CD156">
            <v>0</v>
          </cell>
          <cell r="CE156">
            <v>0</v>
          </cell>
          <cell r="CF156">
            <v>0</v>
          </cell>
          <cell r="CG156">
            <v>0</v>
          </cell>
          <cell r="CH156">
            <v>0</v>
          </cell>
          <cell r="CI156">
            <v>0</v>
          </cell>
          <cell r="CJ156">
            <v>0</v>
          </cell>
          <cell r="CK156">
            <v>0</v>
          </cell>
          <cell r="CL156">
            <v>0</v>
          </cell>
        </row>
        <row r="156">
          <cell r="DA156">
            <v>0</v>
          </cell>
          <cell r="DB156">
            <v>0</v>
          </cell>
          <cell r="DC156">
            <v>0</v>
          </cell>
          <cell r="DD156">
            <v>0</v>
          </cell>
          <cell r="DE156">
            <v>0</v>
          </cell>
          <cell r="DF156">
            <v>0</v>
          </cell>
          <cell r="DG156">
            <v>0</v>
          </cell>
          <cell r="DH156">
            <v>0</v>
          </cell>
          <cell r="DI156">
            <v>0</v>
          </cell>
          <cell r="DJ156">
            <v>0</v>
          </cell>
          <cell r="DK156">
            <v>0</v>
          </cell>
          <cell r="DL156">
            <v>0</v>
          </cell>
        </row>
        <row r="157">
          <cell r="CA157">
            <v>0</v>
          </cell>
          <cell r="CB157">
            <v>0</v>
          </cell>
          <cell r="CC157">
            <v>0</v>
          </cell>
          <cell r="CD157">
            <v>0</v>
          </cell>
          <cell r="CE157">
            <v>0</v>
          </cell>
          <cell r="CF157">
            <v>0</v>
          </cell>
          <cell r="CG157">
            <v>0</v>
          </cell>
          <cell r="CH157">
            <v>0</v>
          </cell>
          <cell r="CI157">
            <v>0</v>
          </cell>
          <cell r="CJ157">
            <v>0</v>
          </cell>
          <cell r="CK157">
            <v>0</v>
          </cell>
          <cell r="CL157">
            <v>0</v>
          </cell>
        </row>
        <row r="157">
          <cell r="DA157">
            <v>0</v>
          </cell>
          <cell r="DB157">
            <v>0</v>
          </cell>
          <cell r="DC157">
            <v>0</v>
          </cell>
          <cell r="DD157">
            <v>0</v>
          </cell>
          <cell r="DE157">
            <v>0</v>
          </cell>
          <cell r="DF157">
            <v>0</v>
          </cell>
          <cell r="DG157">
            <v>0</v>
          </cell>
          <cell r="DH157">
            <v>0</v>
          </cell>
          <cell r="DI157">
            <v>0</v>
          </cell>
          <cell r="DJ157">
            <v>0</v>
          </cell>
          <cell r="DK157">
            <v>0</v>
          </cell>
          <cell r="DL157">
            <v>0</v>
          </cell>
        </row>
        <row r="158">
          <cell r="CA158">
            <v>0</v>
          </cell>
          <cell r="CB158">
            <v>0</v>
          </cell>
          <cell r="CC158">
            <v>0</v>
          </cell>
          <cell r="CD158">
            <v>0</v>
          </cell>
          <cell r="CE158">
            <v>0</v>
          </cell>
          <cell r="CF158">
            <v>0</v>
          </cell>
          <cell r="CG158">
            <v>0</v>
          </cell>
          <cell r="CH158">
            <v>0</v>
          </cell>
          <cell r="CI158">
            <v>0</v>
          </cell>
          <cell r="CJ158">
            <v>0</v>
          </cell>
          <cell r="CK158">
            <v>0</v>
          </cell>
          <cell r="CL158">
            <v>0</v>
          </cell>
        </row>
        <row r="158">
          <cell r="DA158">
            <v>0</v>
          </cell>
          <cell r="DB158">
            <v>0</v>
          </cell>
          <cell r="DC158">
            <v>0</v>
          </cell>
          <cell r="DD158">
            <v>0</v>
          </cell>
          <cell r="DE158">
            <v>0</v>
          </cell>
          <cell r="DF158">
            <v>0</v>
          </cell>
          <cell r="DG158">
            <v>0</v>
          </cell>
          <cell r="DH158">
            <v>0</v>
          </cell>
          <cell r="DI158">
            <v>0</v>
          </cell>
          <cell r="DJ158">
            <v>0</v>
          </cell>
          <cell r="DK158">
            <v>0</v>
          </cell>
          <cell r="DL158">
            <v>0</v>
          </cell>
        </row>
        <row r="159">
          <cell r="CA159">
            <v>0</v>
          </cell>
          <cell r="CB159">
            <v>0</v>
          </cell>
          <cell r="CC159">
            <v>0</v>
          </cell>
          <cell r="CD159">
            <v>0</v>
          </cell>
          <cell r="CE159">
            <v>0</v>
          </cell>
          <cell r="CF159">
            <v>0</v>
          </cell>
          <cell r="CG159">
            <v>0</v>
          </cell>
          <cell r="CH159">
            <v>0</v>
          </cell>
          <cell r="CI159">
            <v>0</v>
          </cell>
          <cell r="CJ159">
            <v>0</v>
          </cell>
          <cell r="CK159">
            <v>0</v>
          </cell>
          <cell r="CL159">
            <v>0</v>
          </cell>
        </row>
        <row r="159">
          <cell r="DA159">
            <v>0</v>
          </cell>
          <cell r="DB159">
            <v>0</v>
          </cell>
          <cell r="DC159">
            <v>0</v>
          </cell>
          <cell r="DD159">
            <v>0</v>
          </cell>
          <cell r="DE159">
            <v>0</v>
          </cell>
          <cell r="DF159">
            <v>0</v>
          </cell>
          <cell r="DG159">
            <v>0</v>
          </cell>
          <cell r="DH159">
            <v>0</v>
          </cell>
          <cell r="DI159">
            <v>0</v>
          </cell>
          <cell r="DJ159">
            <v>0</v>
          </cell>
          <cell r="DK159">
            <v>0</v>
          </cell>
          <cell r="DL159">
            <v>0</v>
          </cell>
        </row>
        <row r="160">
          <cell r="DA160">
            <v>0</v>
          </cell>
          <cell r="DB160">
            <v>0</v>
          </cell>
          <cell r="DC160">
            <v>0</v>
          </cell>
          <cell r="DD160">
            <v>0</v>
          </cell>
          <cell r="DE160">
            <v>0</v>
          </cell>
          <cell r="DF160">
            <v>0</v>
          </cell>
          <cell r="DG160">
            <v>0</v>
          </cell>
          <cell r="DH160">
            <v>0</v>
          </cell>
          <cell r="DI160">
            <v>0</v>
          </cell>
          <cell r="DJ160">
            <v>0</v>
          </cell>
          <cell r="DK160">
            <v>0</v>
          </cell>
          <cell r="DL160">
            <v>0</v>
          </cell>
        </row>
      </sheetData>
      <sheetData sheetId="3">
        <row r="2">
          <cell r="A2">
            <v>1</v>
          </cell>
          <cell r="B2">
            <v>43435</v>
          </cell>
          <cell r="C2" t="str">
            <v>深圳市深旅物业管理有限公司收地补偿用地（居住用地）项目智慧工地设备采购合同</v>
          </cell>
          <cell r="D2" t="str">
            <v>深圳市建工集团股份有限公司</v>
          </cell>
          <cell r="E2" t="str">
            <v>SJHT2018122400012</v>
          </cell>
        </row>
        <row r="2">
          <cell r="G2">
            <v>382321.4</v>
          </cell>
          <cell r="H2">
            <v>8521.4</v>
          </cell>
        </row>
        <row r="2">
          <cell r="J2" t="str">
            <v>不确定</v>
          </cell>
        </row>
        <row r="3">
          <cell r="A3">
            <v>2</v>
          </cell>
          <cell r="B3">
            <v>43466</v>
          </cell>
          <cell r="C3" t="str">
            <v>邦彦绿谷工厂智慧建造合同</v>
          </cell>
          <cell r="D3" t="str">
            <v>深圳市嘉盛建筑工程有限公司</v>
          </cell>
          <cell r="E3" t="str">
            <v>SJHT2018122400010</v>
          </cell>
        </row>
        <row r="3">
          <cell r="G3">
            <v>67500</v>
          </cell>
          <cell r="H3">
            <v>8924</v>
          </cell>
        </row>
        <row r="3">
          <cell r="J3" t="str">
            <v>无法落实</v>
          </cell>
        </row>
        <row r="3">
          <cell r="N3">
            <v>17</v>
          </cell>
          <cell r="O3">
            <v>566.599865</v>
          </cell>
          <cell r="P3">
            <v>0</v>
          </cell>
          <cell r="Q3">
            <v>0</v>
          </cell>
          <cell r="R3">
            <v>0</v>
          </cell>
          <cell r="S3">
            <v>24</v>
          </cell>
          <cell r="T3">
            <v>747.497732</v>
          </cell>
          <cell r="U3">
            <v>19</v>
          </cell>
          <cell r="V3">
            <v>118.294786</v>
          </cell>
          <cell r="W3">
            <v>0</v>
          </cell>
          <cell r="X3">
            <v>0</v>
          </cell>
          <cell r="Y3">
            <v>60</v>
          </cell>
          <cell r="Z3">
            <v>1432.392383</v>
          </cell>
        </row>
        <row r="4">
          <cell r="A4">
            <v>3</v>
          </cell>
          <cell r="B4">
            <v>43587</v>
          </cell>
          <cell r="C4" t="str">
            <v>飞影思用电检测合同</v>
          </cell>
          <cell r="D4" t="str">
            <v>深圳市西部城建工程有限公司</v>
          </cell>
          <cell r="E4" t="str">
            <v>SJHT2018122400011</v>
          </cell>
        </row>
        <row r="4">
          <cell r="G4">
            <v>6000</v>
          </cell>
          <cell r="H4">
            <v>6000</v>
          </cell>
        </row>
        <row r="4">
          <cell r="J4" t="str">
            <v>无法落实</v>
          </cell>
        </row>
        <row r="5">
          <cell r="A5">
            <v>4</v>
          </cell>
          <cell r="B5">
            <v>43709</v>
          </cell>
          <cell r="C5" t="str">
            <v>南通市地铁一号线龙门吊智慧监测设备采购合同</v>
          </cell>
          <cell r="D5" t="str">
            <v>中铁隧道集团三处有限公司</v>
          </cell>
          <cell r="E5" t="str">
            <v>SJHT2019031800028</v>
          </cell>
        </row>
        <row r="5">
          <cell r="G5">
            <v>212000</v>
          </cell>
          <cell r="H5">
            <v>57000</v>
          </cell>
        </row>
        <row r="5">
          <cell r="J5" t="str">
            <v>不确定</v>
          </cell>
        </row>
        <row r="6">
          <cell r="A6">
            <v>5</v>
          </cell>
          <cell r="B6">
            <v>43800</v>
          </cell>
          <cell r="C6" t="str">
            <v>深圳市建设行业综合管理平台项目软件开发服务合同</v>
          </cell>
          <cell r="D6" t="str">
            <v>深圳市城市公共安全技术研究院有限公司</v>
          </cell>
          <cell r="E6" t="str">
            <v>SJHT2019121800148</v>
          </cell>
        </row>
        <row r="6">
          <cell r="G6">
            <v>3470000</v>
          </cell>
          <cell r="H6">
            <v>694000</v>
          </cell>
        </row>
        <row r="6">
          <cell r="J6" t="str">
            <v>不确定</v>
          </cell>
        </row>
        <row r="7">
          <cell r="A7">
            <v>6</v>
          </cell>
          <cell r="B7">
            <v>43983</v>
          </cell>
          <cell r="C7" t="str">
            <v>深圳宝安区空港新城启动区展览大道3号桥与凤塘大道7号桥BIM服务合同-上海五行建筑装潢有限公司</v>
          </cell>
          <cell r="D7" t="str">
            <v>上海五行建筑装潢有限公司</v>
          </cell>
          <cell r="E7" t="str">
            <v>ZHT2020032700010</v>
          </cell>
        </row>
        <row r="7">
          <cell r="G7">
            <v>203000</v>
          </cell>
          <cell r="H7">
            <v>203000</v>
          </cell>
        </row>
        <row r="7">
          <cell r="J7" t="str">
            <v>无法落实</v>
          </cell>
        </row>
        <row r="8">
          <cell r="A8">
            <v>7</v>
          </cell>
          <cell r="B8">
            <v>44014</v>
          </cell>
          <cell r="C8" t="str">
            <v>深圳市建设行业综合管理平台项目软件开发服务合同</v>
          </cell>
          <cell r="D8" t="str">
            <v>深圳市城市公共安全技术研究院有限公司</v>
          </cell>
          <cell r="E8" t="str">
            <v>SJHT2019121800148</v>
          </cell>
        </row>
        <row r="8">
          <cell r="G8">
            <v>3470000</v>
          </cell>
          <cell r="H8">
            <v>1041000</v>
          </cell>
        </row>
        <row r="8">
          <cell r="J8" t="str">
            <v>不确定</v>
          </cell>
        </row>
        <row r="9">
          <cell r="A9">
            <v>8</v>
          </cell>
          <cell r="B9">
            <v>44077</v>
          </cell>
          <cell r="C9" t="str">
            <v>深圳市深旅物业管理有限公司收地补偿用地（居住用地）项目智慧工地设备采购合同</v>
          </cell>
          <cell r="D9" t="str">
            <v>深圳市建工集团股份有限公司</v>
          </cell>
          <cell r="E9" t="str">
            <v>SJHT2018122400012</v>
          </cell>
        </row>
        <row r="9">
          <cell r="G9">
            <v>382321.4</v>
          </cell>
          <cell r="H9">
            <v>84891.33</v>
          </cell>
        </row>
        <row r="9">
          <cell r="J9" t="str">
            <v>不确定</v>
          </cell>
        </row>
        <row r="10">
          <cell r="A10">
            <v>12</v>
          </cell>
          <cell r="B10">
            <v>44166</v>
          </cell>
          <cell r="C10" t="str">
            <v>深圳市建设行业综合管理平台项目软件开发服务合同-深圳市城市公共安全技术研究院有限公司-项目进度单69.4万元已开票</v>
          </cell>
          <cell r="D10" t="str">
            <v>深圳市城市公共安全技术研究院有限公司</v>
          </cell>
          <cell r="E10" t="str">
            <v>SJHT2019121800148</v>
          </cell>
        </row>
        <row r="10">
          <cell r="G10">
            <v>3470000</v>
          </cell>
          <cell r="H10">
            <v>694000</v>
          </cell>
        </row>
        <row r="10">
          <cell r="J10" t="str">
            <v>不确定</v>
          </cell>
        </row>
        <row r="11">
          <cell r="A11">
            <v>14</v>
          </cell>
          <cell r="B11">
            <v>44166</v>
          </cell>
          <cell r="C11" t="str">
            <v>深投控智慧建造监管平台开发技术服务合同-深圳市城市公共安全技术研究院有限公司-项目进度单19.5万元-5.85万元=13.65万元已开票</v>
          </cell>
          <cell r="D11" t="str">
            <v>深圳市城市公共安全技术研究院有限公司</v>
          </cell>
          <cell r="E11" t="str">
            <v>ZHT2020102100064</v>
          </cell>
        </row>
        <row r="11">
          <cell r="G11">
            <v>195000</v>
          </cell>
          <cell r="H11">
            <v>136499.99</v>
          </cell>
        </row>
        <row r="11">
          <cell r="J11" t="str">
            <v>不确定</v>
          </cell>
        </row>
        <row r="12">
          <cell r="A12">
            <v>15</v>
          </cell>
          <cell r="B12">
            <v>44166</v>
          </cell>
          <cell r="C12" t="str">
            <v>深圳市医疗器械检测和生物医药安全评价中心建设项目-上海市地下空间设计研究总院有限公司</v>
          </cell>
          <cell r="D12" t="str">
            <v>上海市地下空间设计研究总院有限公司</v>
          </cell>
          <cell r="E12" t="str">
            <v>SJHT2019121300121</v>
          </cell>
        </row>
        <row r="12">
          <cell r="G12">
            <v>388400</v>
          </cell>
          <cell r="H12">
            <v>12812</v>
          </cell>
        </row>
        <row r="12">
          <cell r="J12" t="str">
            <v>全部落实</v>
          </cell>
        </row>
        <row r="13">
          <cell r="A13">
            <v>16</v>
          </cell>
          <cell r="B13">
            <v>44166</v>
          </cell>
          <cell r="C13" t="str">
            <v>深圳市建设工程质量安全智能监管平台项目软件平台开发-上海市地下空间设计研究总院有限公司</v>
          </cell>
          <cell r="D13" t="str">
            <v>上海市地下空间设计研究总院有限公司</v>
          </cell>
          <cell r="E13" t="str">
            <v>SJHT2019121700133</v>
          </cell>
        </row>
        <row r="13">
          <cell r="G13">
            <v>2535600</v>
          </cell>
          <cell r="H13">
            <v>2113000</v>
          </cell>
        </row>
        <row r="13">
          <cell r="J13" t="str">
            <v>不确定</v>
          </cell>
        </row>
        <row r="14">
          <cell r="A14">
            <v>17</v>
          </cell>
          <cell r="B14">
            <v>44197</v>
          </cell>
          <cell r="C14" t="str">
            <v>皇岗口岸重建项目拆除工程II标段合同-中建科工集团有限公司</v>
          </cell>
          <cell r="D14" t="str">
            <v>中建科工集团有限公司</v>
          </cell>
          <cell r="E14" t="str">
            <v>ZHT2020072900038</v>
          </cell>
        </row>
        <row r="14">
          <cell r="G14">
            <v>328960</v>
          </cell>
          <cell r="H14">
            <v>5249.4</v>
          </cell>
        </row>
        <row r="14">
          <cell r="J14" t="str">
            <v>无法落实</v>
          </cell>
        </row>
        <row r="15">
          <cell r="A15">
            <v>19</v>
          </cell>
          <cell r="B15">
            <v>44379</v>
          </cell>
          <cell r="C15" t="str">
            <v>新加坡J102智慧工地项目-深圳市协诚泰科技有限公司</v>
          </cell>
          <cell r="D15" t="str">
            <v>上海隧道工程股份（新加坡）有限公司</v>
          </cell>
          <cell r="E15" t="str">
            <v>ZHT2020112200092</v>
          </cell>
        </row>
        <row r="15">
          <cell r="G15">
            <v>1615765</v>
          </cell>
          <cell r="H15">
            <v>160450</v>
          </cell>
        </row>
        <row r="15">
          <cell r="J15" t="str">
            <v>不确定</v>
          </cell>
        </row>
        <row r="16">
          <cell r="A16">
            <v>20</v>
          </cell>
          <cell r="B16">
            <v>44379</v>
          </cell>
          <cell r="C16" t="str">
            <v>深圳市光明区玉律学校(原玉律小学)扩建工程——代建管理技术咨询服务合同-上海市城市建设设计研究总院(集团)有限公司</v>
          </cell>
          <cell r="D16" t="str">
            <v>上海市城市建设设计研究总院（集团）有限公司</v>
          </cell>
          <cell r="E16" t="str">
            <v>ZHT2020111600088</v>
          </cell>
        </row>
        <row r="16">
          <cell r="G16">
            <v>320000</v>
          </cell>
          <cell r="H16">
            <v>2000</v>
          </cell>
        </row>
        <row r="16">
          <cell r="J16" t="str">
            <v>不确定</v>
          </cell>
        </row>
        <row r="17">
          <cell r="A17">
            <v>22</v>
          </cell>
          <cell r="B17">
            <v>44562</v>
          </cell>
          <cell r="C17" t="str">
            <v>文明东越江通道积水监测工程施工合同-海口市桥隧管理有限公司</v>
          </cell>
          <cell r="D17" t="str">
            <v>海口市桥隧管理有限公司</v>
          </cell>
          <cell r="E17" t="str">
            <v>ZHT2021101400117</v>
          </cell>
        </row>
        <row r="17">
          <cell r="G17">
            <v>30000</v>
          </cell>
          <cell r="H17">
            <v>6000</v>
          </cell>
        </row>
        <row r="17">
          <cell r="J17" t="str">
            <v>不确定</v>
          </cell>
        </row>
        <row r="18">
          <cell r="A18">
            <v>28</v>
          </cell>
          <cell r="B18">
            <v>44925</v>
          </cell>
          <cell r="C18" t="str">
            <v>重庆交开投科技数据分析系统开发项目-重庆交通开投科技发展有限公司-确认单无税673584.91</v>
          </cell>
          <cell r="D18" t="str">
            <v>重庆交通开投科技发展有限公司</v>
          </cell>
          <cell r="E18" t="str">
            <v>ZHT2022060200042</v>
          </cell>
        </row>
        <row r="18">
          <cell r="G18">
            <v>1020000</v>
          </cell>
          <cell r="H18">
            <v>614000</v>
          </cell>
        </row>
        <row r="18">
          <cell r="J18" t="str">
            <v>全部落实</v>
          </cell>
        </row>
        <row r="19">
          <cell r="A19">
            <v>39</v>
          </cell>
          <cell r="B19">
            <v>44925</v>
          </cell>
          <cell r="C19" t="str">
            <v>地下院平移-深圳市宝安区人民检察院综合业务大楼项目 -上海市地下空间设计研究总院有限公司-无税39056.6确认单</v>
          </cell>
          <cell r="D19" t="str">
            <v>上海市地下空间设计研究总院有限公司</v>
          </cell>
          <cell r="E19" t="str">
            <v>SJHT2019121300122</v>
          </cell>
        </row>
        <row r="19">
          <cell r="G19">
            <v>233800</v>
          </cell>
          <cell r="H19">
            <v>41400</v>
          </cell>
        </row>
        <row r="19">
          <cell r="J19" t="str">
            <v>全部落实</v>
          </cell>
        </row>
        <row r="20">
          <cell r="A20">
            <v>44</v>
          </cell>
          <cell r="B20">
            <v>44925</v>
          </cell>
          <cell r="C20" t="str">
            <v>皇岗口岸临时旅检场地建设工程项目BIM实施顾问服务-上海市地下空间设计研究总院有限公司</v>
          </cell>
          <cell r="D20" t="str">
            <v>上海市地下空间设计研究总院有限公司</v>
          </cell>
          <cell r="E20" t="str">
            <v>ZHT2020120700103</v>
          </cell>
        </row>
        <row r="20">
          <cell r="G20">
            <v>841501</v>
          </cell>
          <cell r="H20">
            <v>1</v>
          </cell>
        </row>
        <row r="20">
          <cell r="J20" t="str">
            <v>无法落实</v>
          </cell>
        </row>
        <row r="21">
          <cell r="A21">
            <v>45</v>
          </cell>
          <cell r="B21">
            <v>44925</v>
          </cell>
          <cell r="C21" t="str">
            <v>地下院平移-深圳市医疗器械检测和生物医药安全评价中心建设项目-上海市地下空间设计研究总院有限公司</v>
          </cell>
          <cell r="D21" t="str">
            <v>上海市地下空间设计研究总院有限公司</v>
          </cell>
          <cell r="E21" t="str">
            <v>SJHT2019121300121</v>
          </cell>
        </row>
        <row r="21">
          <cell r="G21">
            <v>388400</v>
          </cell>
          <cell r="H21">
            <v>102155</v>
          </cell>
        </row>
        <row r="21">
          <cell r="J21" t="str">
            <v>全部落实</v>
          </cell>
        </row>
        <row r="22">
          <cell r="A22">
            <v>46</v>
          </cell>
          <cell r="B22">
            <v>44925</v>
          </cell>
          <cell r="C22" t="str">
            <v>地下院平移-清华大学创新基地建设工程（二期）BIM咨询服务（施工阶段现场服务）-上海市地下空间设计研究总院有限公司</v>
          </cell>
          <cell r="D22" t="str">
            <v>上海市地下空间设计研究总院有限公司</v>
          </cell>
          <cell r="E22" t="str">
            <v>SJHT2019121300123</v>
          </cell>
        </row>
        <row r="22">
          <cell r="G22">
            <v>99200</v>
          </cell>
          <cell r="H22">
            <v>99200</v>
          </cell>
        </row>
        <row r="22">
          <cell r="J22" t="str">
            <v>全部落实</v>
          </cell>
        </row>
        <row r="23">
          <cell r="A23">
            <v>47</v>
          </cell>
          <cell r="B23">
            <v>44925</v>
          </cell>
          <cell r="C23" t="str">
            <v>中山大学深圳建设工程项目-上海市地下空间设计研究总院有限公司</v>
          </cell>
          <cell r="D23" t="str">
            <v>上海市地下空间设计研究总院有限公司</v>
          </cell>
          <cell r="E23" t="str">
            <v>SJHT2019111900092</v>
          </cell>
        </row>
        <row r="23">
          <cell r="G23">
            <v>8470000</v>
          </cell>
          <cell r="H23">
            <v>278264</v>
          </cell>
        </row>
        <row r="23">
          <cell r="J23" t="str">
            <v>全部落实</v>
          </cell>
        </row>
        <row r="24">
          <cell r="A24">
            <v>48</v>
          </cell>
          <cell r="B24">
            <v>44925</v>
          </cell>
          <cell r="C24" t="str">
            <v>中山大学深圳建设工程项目-上海市地下空间设计研究总院有限公司</v>
          </cell>
          <cell r="D24" t="str">
            <v>上海市地下空间设计研究总院有限公司</v>
          </cell>
          <cell r="E24" t="str">
            <v>SJHT2019111900092</v>
          </cell>
        </row>
        <row r="24">
          <cell r="G24">
            <v>8470000</v>
          </cell>
          <cell r="H24">
            <v>732255</v>
          </cell>
        </row>
        <row r="24">
          <cell r="J24" t="str">
            <v>全部落实</v>
          </cell>
        </row>
        <row r="25">
          <cell r="A25">
            <v>49</v>
          </cell>
          <cell r="B25">
            <v>44925</v>
          </cell>
          <cell r="C25" t="str">
            <v>环莞快速路三期莞深高速至东部快速路段工程(二标段） -中铁大桥局集团有限公司第四工程分公司 -确认单108287.55</v>
          </cell>
          <cell r="D25" t="str">
            <v>中铁大桥局集团有限公司第四工程分公司路三期莞深高速至东部快速路段工程土建三标项目经理部</v>
          </cell>
          <cell r="E25" t="str">
            <v>ZHT2022071500056</v>
          </cell>
        </row>
        <row r="25">
          <cell r="G25">
            <v>573924</v>
          </cell>
          <cell r="H25">
            <v>114784.8</v>
          </cell>
        </row>
        <row r="25">
          <cell r="J25" t="str">
            <v>无法落实</v>
          </cell>
        </row>
        <row r="26">
          <cell r="A26">
            <v>50</v>
          </cell>
          <cell r="B26">
            <v>44925</v>
          </cell>
          <cell r="C26" t="str">
            <v>环莞快速路三期莞深高速至东部快速路段工程(二标段） -中铁大桥局集团有限公司第四工程分公司 -确认单108287.55</v>
          </cell>
          <cell r="D26" t="str">
            <v>中铁大桥局集团有限公司第四工程分公司路三期莞深高速至东部快速路段工程土建三标项目经理部</v>
          </cell>
          <cell r="E26" t="str">
            <v>ZHT2022071500056</v>
          </cell>
        </row>
        <row r="26">
          <cell r="G26">
            <v>573924</v>
          </cell>
          <cell r="H26">
            <v>114784.8</v>
          </cell>
        </row>
        <row r="26">
          <cell r="J26" t="str">
            <v>无法落实</v>
          </cell>
        </row>
        <row r="27">
          <cell r="A27">
            <v>51</v>
          </cell>
          <cell r="B27">
            <v>44957</v>
          </cell>
          <cell r="C27" t="str">
            <v>TWRP智慧工地项目-深圳市协诚泰科技有限公司</v>
          </cell>
          <cell r="D27" t="str">
            <v>PAISystemsPteLtd</v>
          </cell>
          <cell r="E27" t="str">
            <v>ZHT2023022400020</v>
          </cell>
        </row>
        <row r="27">
          <cell r="G27">
            <v>517800</v>
          </cell>
          <cell r="H27">
            <v>133069.15</v>
          </cell>
        </row>
        <row r="27">
          <cell r="J27" t="str">
            <v>不确定</v>
          </cell>
        </row>
        <row r="28">
          <cell r="A28">
            <v>52</v>
          </cell>
          <cell r="B28">
            <v>45016</v>
          </cell>
          <cell r="C28" t="str">
            <v>新加坡J102智慧工地项目-深圳市协诚泰科技有限公司</v>
          </cell>
          <cell r="D28" t="str">
            <v>上海隧道工程股份（新加坡）有限公司</v>
          </cell>
          <cell r="E28" t="str">
            <v>ZHT2020112200092</v>
          </cell>
        </row>
        <row r="28">
          <cell r="G28">
            <v>1615765</v>
          </cell>
          <cell r="H28">
            <v>173145.6</v>
          </cell>
        </row>
        <row r="28">
          <cell r="J28" t="str">
            <v>不确定</v>
          </cell>
        </row>
        <row r="29">
          <cell r="A29">
            <v>63</v>
          </cell>
          <cell r="B29">
            <v>45254</v>
          </cell>
          <cell r="C29" t="str">
            <v>皇岗口岸临时旅检场地建设工程（EPC）项目BIM运维工程分包合同</v>
          </cell>
          <cell r="D29" t="str">
            <v>中建科工集团有限公司</v>
          </cell>
          <cell r="E29" t="str">
            <v>ZHT2020053000021</v>
          </cell>
        </row>
        <row r="29">
          <cell r="G29">
            <v>1485661.82</v>
          </cell>
          <cell r="H29">
            <v>600</v>
          </cell>
        </row>
        <row r="29">
          <cell r="J29" t="str">
            <v>无法落实</v>
          </cell>
        </row>
        <row r="30">
          <cell r="A30">
            <v>74</v>
          </cell>
          <cell r="B30">
            <v>45254</v>
          </cell>
          <cell r="C30" t="str">
            <v>妈湾跨海通道1标数字孪生工地</v>
          </cell>
          <cell r="D30" t="str">
            <v>上海隧道工程有限公司</v>
          </cell>
          <cell r="E30" t="str">
            <v>ZHT2023032900030</v>
          </cell>
        </row>
        <row r="30">
          <cell r="G30">
            <v>817100</v>
          </cell>
          <cell r="H30">
            <v>149875</v>
          </cell>
        </row>
        <row r="30">
          <cell r="J30" t="str">
            <v>不确定</v>
          </cell>
        </row>
        <row r="31">
          <cell r="A31">
            <v>75</v>
          </cell>
          <cell r="B31">
            <v>45254</v>
          </cell>
          <cell r="C31" t="str">
            <v>妈湾跨海通道1标数字孪生工地</v>
          </cell>
          <cell r="D31" t="str">
            <v>上海隧道工程有限公司</v>
          </cell>
          <cell r="E31" t="str">
            <v>ZHT2023032900030</v>
          </cell>
        </row>
        <row r="31">
          <cell r="G31">
            <v>817100</v>
          </cell>
          <cell r="H31">
            <v>279700</v>
          </cell>
        </row>
        <row r="31">
          <cell r="J31" t="str">
            <v>不确定</v>
          </cell>
        </row>
        <row r="32">
          <cell r="A32">
            <v>77</v>
          </cell>
          <cell r="B32">
            <v>45254</v>
          </cell>
          <cell r="C32" t="str">
            <v>深圳市路桥建设集团坂银通道智慧运管数字孪生与BIM咨询服务（变更）</v>
          </cell>
          <cell r="D32" t="str">
            <v>深圳市路桥建设集团有限公司</v>
          </cell>
          <cell r="E32" t="str">
            <v>ZHT2023070700062</v>
          </cell>
        </row>
        <row r="32">
          <cell r="G32">
            <v>187500</v>
          </cell>
          <cell r="H32">
            <v>187500</v>
          </cell>
        </row>
        <row r="32">
          <cell r="J32" t="str">
            <v>全部落实</v>
          </cell>
        </row>
        <row r="33">
          <cell r="A33">
            <v>78</v>
          </cell>
          <cell r="B33">
            <v>45254</v>
          </cell>
          <cell r="C33" t="str">
            <v>SC21入闸机及劳务系统研发工程三方合同</v>
          </cell>
          <cell r="D33" t="str">
            <v>上海隧道工程股份有限公司-澳门分公司</v>
          </cell>
          <cell r="E33" t="str">
            <v>ZHT2023061200052</v>
          </cell>
        </row>
        <row r="33">
          <cell r="G33">
            <v>350650</v>
          </cell>
          <cell r="H33">
            <v>7394.29</v>
          </cell>
        </row>
        <row r="33">
          <cell r="J33" t="str">
            <v>无法落实</v>
          </cell>
        </row>
        <row r="34">
          <cell r="A34">
            <v>79</v>
          </cell>
          <cell r="B34">
            <v>45254</v>
          </cell>
          <cell r="C34" t="str">
            <v>工程管理平台项目开发外包合同</v>
          </cell>
          <cell r="D34" t="str">
            <v>重庆交通开投科技发展有限公司</v>
          </cell>
          <cell r="E34" t="str">
            <v>ZHT2022060200042</v>
          </cell>
        </row>
        <row r="34">
          <cell r="G34">
            <v>1020000</v>
          </cell>
          <cell r="H34">
            <v>255000</v>
          </cell>
        </row>
        <row r="34">
          <cell r="J34" t="str">
            <v>无法落实</v>
          </cell>
        </row>
        <row r="35">
          <cell r="A35">
            <v>80</v>
          </cell>
          <cell r="B35">
            <v>45254</v>
          </cell>
          <cell r="C35" t="str">
            <v>新皇岗口岸联检大楼基坑支护工程监测信息化开发项目</v>
          </cell>
          <cell r="D35" t="str">
            <v>深圳市房屋安全和工程质量检测鉴定中心</v>
          </cell>
          <cell r="E35" t="str">
            <v>ZHT2022122800128</v>
          </cell>
        </row>
        <row r="35">
          <cell r="G35">
            <v>1950000</v>
          </cell>
          <cell r="H35">
            <v>780000</v>
          </cell>
        </row>
        <row r="35">
          <cell r="J35" t="str">
            <v>不确定</v>
          </cell>
        </row>
        <row r="36">
          <cell r="A36">
            <v>83</v>
          </cell>
          <cell r="B36">
            <v>45271</v>
          </cell>
          <cell r="C36" t="str">
            <v>新加坡TWRPPL智慧管理系统设备采购合同 - PAI Systems Pte Ltd - 无税开票10782.17</v>
          </cell>
          <cell r="D36" t="str">
            <v>PAISystemsPteLtd</v>
          </cell>
          <cell r="E36" t="str">
            <v>ZHT2023022400020</v>
          </cell>
        </row>
        <row r="36">
          <cell r="G36">
            <v>517800</v>
          </cell>
          <cell r="H36">
            <v>12183.85</v>
          </cell>
        </row>
        <row r="36">
          <cell r="J36" t="str">
            <v>不确定</v>
          </cell>
        </row>
        <row r="37">
          <cell r="A37">
            <v>84</v>
          </cell>
          <cell r="B37">
            <v>45271</v>
          </cell>
          <cell r="C37" t="str">
            <v>新加坡TWRPPL智慧管理系统设备采购合同 - PAI Systems Pte Ltd - 无税开票9433.96</v>
          </cell>
          <cell r="D37" t="str">
            <v>PAISystemsPteLtd</v>
          </cell>
          <cell r="E37" t="str">
            <v>ZHT2023022400020</v>
          </cell>
        </row>
        <row r="37">
          <cell r="G37">
            <v>517800</v>
          </cell>
          <cell r="H37">
            <v>10000</v>
          </cell>
        </row>
        <row r="37">
          <cell r="J37" t="str">
            <v>不确定</v>
          </cell>
        </row>
        <row r="38">
          <cell r="A38">
            <v>85</v>
          </cell>
          <cell r="B38">
            <v>45271</v>
          </cell>
          <cell r="C38" t="str">
            <v>新加坡J102智慧工地项目 - PAI Systems Pte Ltd 无税开票306166.37</v>
          </cell>
          <cell r="D38" t="str">
            <v>上海隧道工程股份（新加坡）有限公司</v>
          </cell>
          <cell r="E38" t="str">
            <v>ZHT2020112200092</v>
          </cell>
        </row>
        <row r="38">
          <cell r="G38">
            <v>1615765</v>
          </cell>
          <cell r="H38">
            <v>345968</v>
          </cell>
        </row>
        <row r="38">
          <cell r="J38" t="str">
            <v>不确定</v>
          </cell>
        </row>
        <row r="39">
          <cell r="A39">
            <v>86</v>
          </cell>
          <cell r="B39">
            <v>45271</v>
          </cell>
          <cell r="C39" t="str">
            <v>新加坡T316智慧工地项目 - PAI Systems Pte Ltd - 无税开票221644.25</v>
          </cell>
          <cell r="D39" t="str">
            <v>上海隧道工程股份（新加坡）有限公司</v>
          </cell>
          <cell r="E39" t="str">
            <v>ZHT2020102800068</v>
          </cell>
        </row>
        <row r="39">
          <cell r="G39">
            <v>4033188</v>
          </cell>
          <cell r="H39">
            <v>250458</v>
          </cell>
        </row>
        <row r="39">
          <cell r="J39" t="str">
            <v>不确定</v>
          </cell>
        </row>
        <row r="40">
          <cell r="A40">
            <v>92</v>
          </cell>
          <cell r="B40">
            <v>45281</v>
          </cell>
          <cell r="C40" t="str">
            <v>地下院平移-深圳市龙华区人民检察院办案及专业技术用房建设工程BIM实施顾问服务-上海市地下空间设计研究总院有限公司-无税开票33693.4</v>
          </cell>
          <cell r="D40" t="str">
            <v>上海市地下空间设计研究总院有限公司</v>
          </cell>
          <cell r="E40" t="str">
            <v>ZHT2020120700105</v>
          </cell>
        </row>
        <row r="40">
          <cell r="G40">
            <v>516375</v>
          </cell>
          <cell r="H40">
            <v>15</v>
          </cell>
        </row>
        <row r="40">
          <cell r="J40" t="str">
            <v>不确定</v>
          </cell>
        </row>
        <row r="41">
          <cell r="A41">
            <v>102</v>
          </cell>
          <cell r="B41">
            <v>45286</v>
          </cell>
          <cell r="C41" t="str">
            <v>环莞快速路三期莞深高速至东部快速路段工程（一标段）-浙江交工集团股份有限公司东莞市环莞快速路三期莞深高速至东部快速路段工程土建一标项目经理部-无税开票48448</v>
          </cell>
          <cell r="D41" t="str">
            <v>浙江交工集团股份有限公司东莞市环莞快速路三期莞深高速至东部快速路段工程土建一标项目经理部</v>
          </cell>
          <cell r="E41" t="str">
            <v>ZHT2022052600040</v>
          </cell>
        </row>
        <row r="41">
          <cell r="G41">
            <v>410839</v>
          </cell>
          <cell r="H41">
            <v>51354.88</v>
          </cell>
        </row>
        <row r="41">
          <cell r="J41" t="str">
            <v>无法落实</v>
          </cell>
        </row>
        <row r="42">
          <cell r="A42">
            <v>103</v>
          </cell>
          <cell r="B42">
            <v>45286</v>
          </cell>
          <cell r="C42" t="str">
            <v>环莞快速路三期莞深高速至东部快速路段工程-2标-中铁大桥局集团有限公司第四工程分公司路三期莞深高速至东部快速路段工程土建三标项目经理部-无税开票67679.72</v>
          </cell>
          <cell r="D42" t="str">
            <v>中铁大桥局集团有限公司第四工程分公司路三期莞深高速至东部快速路段工程土建三标项目经理部</v>
          </cell>
          <cell r="E42" t="str">
            <v>ZHT2022071500056</v>
          </cell>
        </row>
        <row r="42">
          <cell r="G42">
            <v>573924</v>
          </cell>
          <cell r="H42">
            <v>71740.5</v>
          </cell>
        </row>
        <row r="42">
          <cell r="J42" t="str">
            <v>无法落实</v>
          </cell>
        </row>
        <row r="43">
          <cell r="A43">
            <v>104</v>
          </cell>
          <cell r="B43">
            <v>45286</v>
          </cell>
          <cell r="C43" t="str">
            <v>环莞快速路三期莞深高速至东部快速路段工程-3标-中铁十五局集团有限公司东莞市环莞快速路三期莞深高速至东部快速路段工程土建三标项目经理部-无税开票41730.31</v>
          </cell>
          <cell r="D43" t="str">
            <v>中铁十五局集团有限公司东莞市环莞快速路三期莞深高速至东部快速路段工程土建三标项目经理部</v>
          </cell>
          <cell r="E43" t="str">
            <v>ZHT2022071500055</v>
          </cell>
        </row>
        <row r="43">
          <cell r="G43">
            <v>353873</v>
          </cell>
          <cell r="H43">
            <v>44234.13</v>
          </cell>
        </row>
        <row r="43">
          <cell r="J43" t="str">
            <v>无法落实</v>
          </cell>
        </row>
        <row r="44">
          <cell r="A44">
            <v>105</v>
          </cell>
          <cell r="B44">
            <v>45286</v>
          </cell>
          <cell r="C44" t="str">
            <v>基于BIM的工程管理平台应用与咨询服务合同-环莞快速路三期路面标-广东冠粤路桥有限公司-无税开票57689.39</v>
          </cell>
          <cell r="D44" t="str">
            <v>广东冠粤路桥有限公司</v>
          </cell>
          <cell r="E44" t="str">
            <v>ZHT2022030800022</v>
          </cell>
        </row>
        <row r="44">
          <cell r="G44">
            <v>489206</v>
          </cell>
          <cell r="H44">
            <v>61150.35</v>
          </cell>
        </row>
        <row r="44">
          <cell r="J44" t="str">
            <v>无法落实</v>
          </cell>
        </row>
        <row r="45">
          <cell r="A45">
            <v>106</v>
          </cell>
          <cell r="B45">
            <v>45286</v>
          </cell>
          <cell r="C45" t="str">
            <v>环莞快速路三期莞深高速至东部快速路段工程-预制标段-中铁四局集团有限公司-无税开票332908.44</v>
          </cell>
          <cell r="D45" t="str">
            <v>中铁四局集团有限公司</v>
          </cell>
          <cell r="E45" t="str">
            <v>ZHT2022112300105</v>
          </cell>
        </row>
        <row r="45">
          <cell r="G45">
            <v>672158</v>
          </cell>
          <cell r="H45">
            <v>218451.35</v>
          </cell>
        </row>
        <row r="45">
          <cell r="J45" t="str">
            <v>无法落实</v>
          </cell>
        </row>
        <row r="46">
          <cell r="A46">
            <v>109</v>
          </cell>
          <cell r="B46">
            <v>45286</v>
          </cell>
          <cell r="C46" t="str">
            <v>2023年度隧道公司BIM技术服务-上海隧道工程有限公司-无税开票1132075.47</v>
          </cell>
          <cell r="D46" t="str">
            <v>上海隧道工程有限公司</v>
          </cell>
          <cell r="E46" t="str">
            <v>ZHT2023122600178</v>
          </cell>
        </row>
        <row r="46">
          <cell r="G46">
            <v>1200000</v>
          </cell>
          <cell r="H46">
            <v>600000</v>
          </cell>
        </row>
        <row r="46">
          <cell r="J46" t="str">
            <v>全部落实</v>
          </cell>
        </row>
        <row r="47">
          <cell r="A47">
            <v>111</v>
          </cell>
          <cell r="B47">
            <v>45286</v>
          </cell>
          <cell r="C47" t="str">
            <v>观城项目01-05地块BIM咨询服务-数智瓦里（深圳）科技有限公司-无税开票799331.13</v>
          </cell>
          <cell r="D47" t="str">
            <v>数智瓦里（深圳）科技有限公司</v>
          </cell>
          <cell r="E47" t="str">
            <v>ZHT2023102700127</v>
          </cell>
        </row>
        <row r="47">
          <cell r="G47">
            <v>1412153</v>
          </cell>
          <cell r="H47">
            <v>564860.4</v>
          </cell>
        </row>
        <row r="47">
          <cell r="J47" t="str">
            <v>全部落实</v>
          </cell>
        </row>
        <row r="48">
          <cell r="A48">
            <v>119</v>
          </cell>
          <cell r="B48">
            <v>45463</v>
          </cell>
          <cell r="C48" t="str">
            <v>深圳市人民医院宝安医院BIM咨询服务合同-五洲工程顾问集团有限公司-无税开票518867.92</v>
          </cell>
          <cell r="D48" t="str">
            <v>五洲工程顾问集团有限公司</v>
          </cell>
          <cell r="E48" t="str">
            <v>ZHT2023060100048</v>
          </cell>
        </row>
        <row r="48">
          <cell r="G48">
            <v>2200000</v>
          </cell>
          <cell r="H48">
            <v>550000</v>
          </cell>
        </row>
        <row r="48">
          <cell r="J48" t="str">
            <v>全部落实</v>
          </cell>
        </row>
        <row r="49">
          <cell r="A49">
            <v>127</v>
          </cell>
          <cell r="B49">
            <v>44705</v>
          </cell>
          <cell r="C49" t="str">
            <v>深圳西丽32亩项目智慧工地工程合同-深圳市龙光骏博房地产有限公司</v>
          </cell>
          <cell r="D49" t="str">
            <v>深圳市龙光骏博房地产有限公司</v>
          </cell>
          <cell r="E49" t="str">
            <v>ZHT2021090100103</v>
          </cell>
        </row>
        <row r="49">
          <cell r="H49">
            <v>5761.43</v>
          </cell>
        </row>
        <row r="49">
          <cell r="J49" t="str">
            <v>无法落实</v>
          </cell>
        </row>
        <row r="50">
          <cell r="A50">
            <v>128</v>
          </cell>
          <cell r="B50">
            <v>44735</v>
          </cell>
          <cell r="C50" t="str">
            <v>深圳区域公司深圳光明15亩项目智慧工地及大门工程合同-深圳市龙光骏凯房地产有限公司质保金3%调整3月35号科目</v>
          </cell>
          <cell r="D50" t="str">
            <v>深圳市龙光骏凯房地产有限公司</v>
          </cell>
          <cell r="E50" t="str">
            <v>ZHT2021070900081</v>
          </cell>
        </row>
        <row r="50">
          <cell r="H50">
            <v>3574.69</v>
          </cell>
        </row>
        <row r="50">
          <cell r="J50" t="str">
            <v>无法落实</v>
          </cell>
        </row>
        <row r="51">
          <cell r="A51">
            <v>132</v>
          </cell>
          <cell r="B51">
            <v>44882</v>
          </cell>
          <cell r="C51" t="str">
            <v>坪山沙湖项目智慧工地施工合同-深圳市龙光春城投资发展有限公司-5%质保金</v>
          </cell>
          <cell r="D51" t="str">
            <v>深圳市龙光春城投资发展有限公司</v>
          </cell>
          <cell r="E51" t="str">
            <v>ZHT2021101400116</v>
          </cell>
        </row>
        <row r="51">
          <cell r="H51">
            <v>5691.67</v>
          </cell>
        </row>
        <row r="51">
          <cell r="J51" t="str">
            <v>无法落实</v>
          </cell>
        </row>
        <row r="52">
          <cell r="A52">
            <v>162</v>
          </cell>
          <cell r="B52">
            <v>45596</v>
          </cell>
          <cell r="C52" t="str">
            <v>中信金融中心项目基于BIM的数字化技术研究 -中信建设有限责任公司-无税开票271488.47</v>
          </cell>
          <cell r="D52" t="str">
            <v>中信建设有限责任公司</v>
          </cell>
          <cell r="E52" t="str">
            <v>ZHT2022102400089</v>
          </cell>
        </row>
        <row r="52">
          <cell r="H52">
            <v>127244.46</v>
          </cell>
        </row>
        <row r="52">
          <cell r="J52" t="str">
            <v>全部落实</v>
          </cell>
        </row>
        <row r="53">
          <cell r="A53">
            <v>165</v>
          </cell>
          <cell r="B53">
            <v>45596</v>
          </cell>
          <cell r="C53" t="str">
            <v>深圳市人民医院宝安医院项目基于BIM的数字化管理咨询服务合同-五洲工程顾问集团有限公司-无税开票849056.6</v>
          </cell>
          <cell r="D53" t="str">
            <v>五洲工程顾问集团有限公司</v>
          </cell>
          <cell r="E53" t="str">
            <v>ZHT2024090300104</v>
          </cell>
        </row>
        <row r="53">
          <cell r="H53">
            <v>900000</v>
          </cell>
        </row>
        <row r="53">
          <cell r="J53" t="str">
            <v>全部落实</v>
          </cell>
        </row>
        <row r="54">
          <cell r="A54">
            <v>167</v>
          </cell>
          <cell r="B54">
            <v>45596</v>
          </cell>
          <cell r="C54" t="str">
            <v>妈湾隧道1标数字孪生工地项目 -上海隧道工程有限公司-无税开票40566.04</v>
          </cell>
          <cell r="D54" t="str">
            <v>上海隧道工程有限公司</v>
          </cell>
          <cell r="E54" t="str">
            <v>ZHT2022051300039</v>
          </cell>
        </row>
        <row r="54">
          <cell r="H54">
            <v>43000</v>
          </cell>
        </row>
        <row r="54">
          <cell r="J54" t="str">
            <v>不确定</v>
          </cell>
        </row>
        <row r="55">
          <cell r="A55">
            <v>168</v>
          </cell>
          <cell r="B55">
            <v>45596</v>
          </cell>
          <cell r="C55" t="str">
            <v>运动员项目入闸机采购工程三方合同-上海隧道工程股份有限公司澳门分公司-无税开票136000</v>
          </cell>
          <cell r="D55" t="str">
            <v>上海隧道工程股份有限公司（港澳地区）</v>
          </cell>
          <cell r="E55" t="str">
            <v>ZHT2024020200018</v>
          </cell>
        </row>
        <row r="55">
          <cell r="H55">
            <v>5250.57</v>
          </cell>
        </row>
        <row r="55">
          <cell r="J55" t="str">
            <v>无法落实</v>
          </cell>
        </row>
        <row r="56">
          <cell r="A56">
            <v>176</v>
          </cell>
          <cell r="B56">
            <v>45625</v>
          </cell>
          <cell r="C56" t="str">
            <v>海口市桥梁隧道管养信息平台合同-海口市桥隧管理有限公司-无税开票117356.44</v>
          </cell>
          <cell r="D56" t="str">
            <v>海口市桥隧管理有限公司</v>
          </cell>
          <cell r="E56" t="str">
            <v>ZHT2022010600005</v>
          </cell>
        </row>
        <row r="56">
          <cell r="H56">
            <v>118530</v>
          </cell>
        </row>
        <row r="56">
          <cell r="J56" t="str">
            <v>全部落实</v>
          </cell>
        </row>
        <row r="57">
          <cell r="A57">
            <v>179</v>
          </cell>
          <cell r="B57">
            <v>45625</v>
          </cell>
          <cell r="C57" t="str">
            <v>龙岗区委党校迁址重建工程BIM设计与施工联合应用技术服务合同-华润（深圳）有限公司-无税开票52740.48</v>
          </cell>
          <cell r="D57" t="str">
            <v>华润（深圳）有限公司</v>
          </cell>
          <cell r="E57" t="str">
            <v>ZHT2022061700046</v>
          </cell>
        </row>
        <row r="57">
          <cell r="H57">
            <v>0.01</v>
          </cell>
        </row>
        <row r="57">
          <cell r="J57" t="str">
            <v>全部落实</v>
          </cell>
        </row>
        <row r="58">
          <cell r="A58">
            <v>181</v>
          </cell>
          <cell r="B58">
            <v>45625</v>
          </cell>
          <cell r="C58" t="str">
            <v>妈湾跨海通道1标数字孪生工地-上海隧道工程有限公司-无税开票19557.52</v>
          </cell>
          <cell r="D58" t="str">
            <v>上海隧道工程有限公司</v>
          </cell>
          <cell r="E58" t="str">
            <v>ZHT2023032900030</v>
          </cell>
        </row>
        <row r="58">
          <cell r="H58">
            <v>22100</v>
          </cell>
        </row>
        <row r="58">
          <cell r="J58" t="str">
            <v>不确定</v>
          </cell>
        </row>
        <row r="59">
          <cell r="A59">
            <v>191</v>
          </cell>
          <cell r="B59">
            <v>45657</v>
          </cell>
          <cell r="C59" t="str">
            <v>中信金融中心项目基于BIM的数字化技术研究 -中信建设有限责任公司-无税开票271488.47</v>
          </cell>
          <cell r="D59" t="str">
            <v>中信建设有限责任公司</v>
          </cell>
          <cell r="E59" t="str">
            <v>ZHT2022102400089</v>
          </cell>
        </row>
        <row r="59">
          <cell r="H59">
            <v>287777.78</v>
          </cell>
        </row>
        <row r="59">
          <cell r="J59" t="str">
            <v>全部落实</v>
          </cell>
        </row>
        <row r="60">
          <cell r="A60">
            <v>193</v>
          </cell>
          <cell r="B60">
            <v>45657</v>
          </cell>
          <cell r="C60" t="str">
            <v>深圳市人民医院宝安医院项目基于BIM的数字化管理咨询服务合同-五洲工程顾问集团有限公司-无税开票424528.3</v>
          </cell>
          <cell r="D60" t="str">
            <v>五洲工程顾问集团有限公司</v>
          </cell>
          <cell r="E60" t="str">
            <v>ZHT2024090300104</v>
          </cell>
        </row>
        <row r="60">
          <cell r="H60">
            <v>450000</v>
          </cell>
        </row>
        <row r="60">
          <cell r="J60" t="str">
            <v>全部落实</v>
          </cell>
        </row>
        <row r="61">
          <cell r="A61">
            <v>196</v>
          </cell>
          <cell r="B61">
            <v>45657</v>
          </cell>
          <cell r="C61" t="str">
            <v>春风隧道盾构安全监控项目采购合同-深圳市城市公共安全技术研究院有限公司-无税开票262358.49</v>
          </cell>
          <cell r="D61" t="str">
            <v>深圳市城市公共安全技术研究院有限公司</v>
          </cell>
          <cell r="E61" t="str">
            <v>SJHT2019121200103</v>
          </cell>
        </row>
        <row r="61">
          <cell r="H61">
            <v>278100</v>
          </cell>
        </row>
        <row r="61">
          <cell r="J61" t="str">
            <v>不确定</v>
          </cell>
        </row>
      </sheetData>
      <sheetData sheetId="4"/>
      <sheetData sheetId="5"/>
      <sheetData sheetId="6"/>
      <sheetData sheetId="7"/>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Set>
  </externalBook>
</externalLink>
</file>

<file path=xl/externalLinks/externalLink6.xml><?xml version="1.0" encoding="utf-8"?>
<externalLink xmlns="http://schemas.openxmlformats.org/spreadsheetml/2006/main">
  <externalBook xmlns:r="http://schemas.openxmlformats.org/officeDocument/2006/relationships" r:id="rId1">
    <sheetNames>
      <sheetName val="部门看板"/>
      <sheetName val="部门-汇总页"/>
      <sheetName val="产值及收款计划（2026）"/>
      <sheetName val="长账龄落实计划"/>
      <sheetName val="月度收款计划"/>
      <sheetName val="月度实际收款（参考）"/>
      <sheetName val="月度支付计划 "/>
      <sheetName val="月度实际支付（参考）"/>
      <sheetName val="待协调事项"/>
      <sheetName val="24年合同台账（含流转中及赢单项目）"/>
      <sheetName val="CRM山头项目"/>
      <sheetName val="CRM项目编号查询"/>
      <sheetName val="产值及收款计划（历年在建+24年新签）"/>
      <sheetName val="长账龄应收账款催收进展"/>
      <sheetName val="跟进项目落地计划"/>
      <sheetName val="客户拓展措施"/>
      <sheetName val="产值及收款计划（2025）"/>
    </sheetNames>
    <sheetDataSet>
      <sheetData sheetId="0"/>
      <sheetData sheetId="1">
        <row r="3">
          <cell r="E3">
            <v>0</v>
          </cell>
          <cell r="F3">
            <v>0</v>
          </cell>
          <cell r="G3">
            <v>0</v>
          </cell>
          <cell r="H3">
            <v>0</v>
          </cell>
          <cell r="I3">
            <v>0</v>
          </cell>
          <cell r="J3">
            <v>0</v>
          </cell>
          <cell r="K3">
            <v>0</v>
          </cell>
          <cell r="L3">
            <v>0</v>
          </cell>
          <cell r="M3">
            <v>0</v>
          </cell>
          <cell r="N3">
            <v>0</v>
          </cell>
          <cell r="O3">
            <v>0</v>
          </cell>
          <cell r="P3">
            <v>0</v>
          </cell>
          <cell r="Q3">
            <v>0</v>
          </cell>
          <cell r="R3">
            <v>0</v>
          </cell>
          <cell r="S3">
            <v>0</v>
          </cell>
          <cell r="T3">
            <v>0</v>
          </cell>
          <cell r="U3">
            <v>0</v>
          </cell>
          <cell r="V3">
            <v>0</v>
          </cell>
          <cell r="W3">
            <v>0</v>
          </cell>
          <cell r="X3">
            <v>0</v>
          </cell>
          <cell r="Y3">
            <v>0</v>
          </cell>
          <cell r="Z3">
            <v>0</v>
          </cell>
          <cell r="AA3">
            <v>0</v>
          </cell>
          <cell r="AB3">
            <v>0</v>
          </cell>
        </row>
        <row r="4">
          <cell r="E4">
            <v>0</v>
          </cell>
          <cell r="F4">
            <v>0</v>
          </cell>
          <cell r="G4">
            <v>0</v>
          </cell>
          <cell r="H4">
            <v>0</v>
          </cell>
          <cell r="I4">
            <v>0</v>
          </cell>
          <cell r="J4">
            <v>0</v>
          </cell>
          <cell r="K4">
            <v>0</v>
          </cell>
          <cell r="L4">
            <v>0</v>
          </cell>
          <cell r="M4">
            <v>0</v>
          </cell>
          <cell r="N4">
            <v>0</v>
          </cell>
          <cell r="O4">
            <v>0</v>
          </cell>
          <cell r="P4">
            <v>0</v>
          </cell>
          <cell r="Q4">
            <v>0</v>
          </cell>
          <cell r="R4">
            <v>0</v>
          </cell>
          <cell r="S4">
            <v>0</v>
          </cell>
          <cell r="T4">
            <v>0</v>
          </cell>
          <cell r="U4">
            <v>0</v>
          </cell>
          <cell r="V4">
            <v>0</v>
          </cell>
          <cell r="W4">
            <v>0</v>
          </cell>
          <cell r="X4">
            <v>0</v>
          </cell>
          <cell r="Y4">
            <v>0</v>
          </cell>
          <cell r="Z4">
            <v>0</v>
          </cell>
          <cell r="AA4">
            <v>0</v>
          </cell>
          <cell r="AB4">
            <v>0</v>
          </cell>
        </row>
        <row r="5">
          <cell r="E5">
            <v>0</v>
          </cell>
          <cell r="F5">
            <v>0</v>
          </cell>
          <cell r="G5">
            <v>0</v>
          </cell>
          <cell r="H5">
            <v>0</v>
          </cell>
          <cell r="I5">
            <v>0</v>
          </cell>
          <cell r="J5">
            <v>0</v>
          </cell>
          <cell r="K5">
            <v>0</v>
          </cell>
          <cell r="L5">
            <v>0</v>
          </cell>
          <cell r="M5">
            <v>0</v>
          </cell>
          <cell r="N5">
            <v>0</v>
          </cell>
          <cell r="O5">
            <v>0</v>
          </cell>
          <cell r="P5">
            <v>0</v>
          </cell>
          <cell r="Q5">
            <v>0</v>
          </cell>
          <cell r="R5">
            <v>0</v>
          </cell>
          <cell r="S5">
            <v>0</v>
          </cell>
          <cell r="T5">
            <v>0</v>
          </cell>
          <cell r="U5">
            <v>0</v>
          </cell>
          <cell r="V5">
            <v>0</v>
          </cell>
          <cell r="W5">
            <v>0</v>
          </cell>
          <cell r="X5">
            <v>0</v>
          </cell>
          <cell r="Y5">
            <v>0</v>
          </cell>
          <cell r="Z5">
            <v>0</v>
          </cell>
          <cell r="AA5">
            <v>0</v>
          </cell>
          <cell r="AB5">
            <v>0</v>
          </cell>
        </row>
        <row r="6">
          <cell r="E6">
            <v>0</v>
          </cell>
          <cell r="F6">
            <v>0</v>
          </cell>
          <cell r="G6">
            <v>0</v>
          </cell>
          <cell r="H6">
            <v>0</v>
          </cell>
          <cell r="I6">
            <v>0</v>
          </cell>
          <cell r="J6">
            <v>0</v>
          </cell>
          <cell r="K6">
            <v>0</v>
          </cell>
          <cell r="L6">
            <v>0</v>
          </cell>
          <cell r="M6">
            <v>0</v>
          </cell>
          <cell r="N6">
            <v>0</v>
          </cell>
          <cell r="O6">
            <v>0</v>
          </cell>
          <cell r="P6">
            <v>0</v>
          </cell>
          <cell r="Q6">
            <v>0</v>
          </cell>
          <cell r="R6">
            <v>0</v>
          </cell>
          <cell r="S6">
            <v>0</v>
          </cell>
          <cell r="T6">
            <v>0</v>
          </cell>
          <cell r="U6">
            <v>0</v>
          </cell>
          <cell r="V6">
            <v>0</v>
          </cell>
          <cell r="W6">
            <v>0</v>
          </cell>
          <cell r="X6">
            <v>0</v>
          </cell>
          <cell r="Y6">
            <v>0</v>
          </cell>
          <cell r="Z6">
            <v>0</v>
          </cell>
          <cell r="AA6">
            <v>0</v>
          </cell>
          <cell r="AB6">
            <v>0</v>
          </cell>
        </row>
        <row r="7">
          <cell r="E7">
            <v>0</v>
          </cell>
          <cell r="F7">
            <v>0</v>
          </cell>
          <cell r="G7">
            <v>0</v>
          </cell>
          <cell r="H7">
            <v>0</v>
          </cell>
          <cell r="I7">
            <v>0</v>
          </cell>
          <cell r="J7">
            <v>0</v>
          </cell>
          <cell r="K7">
            <v>0</v>
          </cell>
          <cell r="L7">
            <v>0</v>
          </cell>
          <cell r="M7">
            <v>0</v>
          </cell>
          <cell r="N7">
            <v>0</v>
          </cell>
          <cell r="O7">
            <v>0</v>
          </cell>
          <cell r="P7">
            <v>0</v>
          </cell>
          <cell r="Q7">
            <v>4.326356</v>
          </cell>
          <cell r="R7">
            <v>0</v>
          </cell>
          <cell r="S7">
            <v>0</v>
          </cell>
          <cell r="T7">
            <v>0</v>
          </cell>
          <cell r="U7">
            <v>0</v>
          </cell>
          <cell r="V7">
            <v>0</v>
          </cell>
          <cell r="W7">
            <v>0</v>
          </cell>
          <cell r="X7">
            <v>0</v>
          </cell>
          <cell r="Y7">
            <v>0</v>
          </cell>
          <cell r="Z7">
            <v>0</v>
          </cell>
          <cell r="AA7">
            <v>0</v>
          </cell>
          <cell r="AB7">
            <v>0</v>
          </cell>
        </row>
        <row r="8">
          <cell r="E8">
            <v>0</v>
          </cell>
          <cell r="F8">
            <v>0</v>
          </cell>
          <cell r="G8">
            <v>0</v>
          </cell>
          <cell r="H8">
            <v>0</v>
          </cell>
          <cell r="I8">
            <v>0</v>
          </cell>
          <cell r="J8">
            <v>0</v>
          </cell>
          <cell r="K8">
            <v>0</v>
          </cell>
          <cell r="L8">
            <v>0</v>
          </cell>
          <cell r="M8">
            <v>0</v>
          </cell>
          <cell r="N8">
            <v>0</v>
          </cell>
          <cell r="O8">
            <v>0</v>
          </cell>
          <cell r="P8">
            <v>0</v>
          </cell>
          <cell r="Q8">
            <v>0.11231288828839</v>
          </cell>
          <cell r="R8">
            <v>0</v>
          </cell>
          <cell r="S8">
            <v>0</v>
          </cell>
          <cell r="T8">
            <v>0</v>
          </cell>
          <cell r="U8">
            <v>0</v>
          </cell>
          <cell r="V8">
            <v>0</v>
          </cell>
          <cell r="W8">
            <v>0</v>
          </cell>
          <cell r="X8">
            <v>0</v>
          </cell>
          <cell r="Y8">
            <v>0</v>
          </cell>
          <cell r="Z8">
            <v>0</v>
          </cell>
          <cell r="AA8">
            <v>0</v>
          </cell>
          <cell r="AB8">
            <v>0</v>
          </cell>
        </row>
      </sheetData>
      <sheetData sheetId="2">
        <row r="1">
          <cell r="B1" t="str">
            <v>2025年产值及收款计划</v>
          </cell>
        </row>
        <row r="1">
          <cell r="U1">
            <v>0</v>
          </cell>
          <cell r="V1">
            <v>709.326974</v>
          </cell>
        </row>
        <row r="1">
          <cell r="AA1">
            <v>0</v>
          </cell>
          <cell r="AB1">
            <v>0</v>
          </cell>
          <cell r="AC1">
            <v>0</v>
          </cell>
          <cell r="AD1">
            <v>0</v>
          </cell>
          <cell r="AE1">
            <v>0</v>
          </cell>
          <cell r="AF1">
            <v>0</v>
          </cell>
          <cell r="AG1">
            <v>0</v>
          </cell>
          <cell r="AH1">
            <v>0</v>
          </cell>
          <cell r="AI1">
            <v>0</v>
          </cell>
          <cell r="AJ1">
            <v>0</v>
          </cell>
          <cell r="AK1">
            <v>0</v>
          </cell>
          <cell r="AL1">
            <v>0</v>
          </cell>
        </row>
        <row r="1">
          <cell r="AX1">
            <v>4.326356</v>
          </cell>
          <cell r="AY1">
            <v>1737.306986</v>
          </cell>
          <cell r="AZ1">
            <v>1027.980012</v>
          </cell>
          <cell r="BA1">
            <v>0</v>
          </cell>
          <cell r="BB1">
            <v>0</v>
          </cell>
          <cell r="BC1">
            <v>0</v>
          </cell>
          <cell r="BD1">
            <v>0</v>
          </cell>
          <cell r="BE1">
            <v>0</v>
          </cell>
          <cell r="BF1">
            <v>0</v>
          </cell>
          <cell r="BG1">
            <v>0</v>
          </cell>
          <cell r="BH1">
            <v>0</v>
          </cell>
          <cell r="BI1">
            <v>0</v>
          </cell>
          <cell r="BJ1">
            <v>0</v>
          </cell>
          <cell r="BK1">
            <v>0</v>
          </cell>
          <cell r="BL1">
            <v>0</v>
          </cell>
        </row>
        <row r="1">
          <cell r="CA1">
            <v>0</v>
          </cell>
          <cell r="CB1">
            <v>0</v>
          </cell>
          <cell r="CC1">
            <v>0</v>
          </cell>
          <cell r="CD1">
            <v>0</v>
          </cell>
          <cell r="CE1">
            <v>0</v>
          </cell>
          <cell r="CF1">
            <v>0</v>
          </cell>
          <cell r="CG1">
            <v>0</v>
          </cell>
          <cell r="CH1">
            <v>0</v>
          </cell>
          <cell r="CI1">
            <v>0</v>
          </cell>
          <cell r="CJ1">
            <v>0</v>
          </cell>
          <cell r="CK1">
            <v>0</v>
          </cell>
          <cell r="CL1">
            <v>0</v>
          </cell>
        </row>
        <row r="1">
          <cell r="DA1">
            <v>4.326356</v>
          </cell>
          <cell r="DB1">
            <v>0</v>
          </cell>
          <cell r="DC1">
            <v>0</v>
          </cell>
          <cell r="DD1">
            <v>0</v>
          </cell>
          <cell r="DE1">
            <v>0</v>
          </cell>
          <cell r="DF1">
            <v>0</v>
          </cell>
          <cell r="DG1">
            <v>0</v>
          </cell>
          <cell r="DH1">
            <v>0</v>
          </cell>
          <cell r="DI1">
            <v>0</v>
          </cell>
          <cell r="DJ1">
            <v>0</v>
          </cell>
          <cell r="DK1">
            <v>0</v>
          </cell>
          <cell r="DL1">
            <v>0</v>
          </cell>
        </row>
        <row r="2">
          <cell r="U2">
            <v>0</v>
          </cell>
          <cell r="V2">
            <v>709.326974</v>
          </cell>
        </row>
        <row r="2">
          <cell r="AA2">
            <v>0</v>
          </cell>
          <cell r="AB2">
            <v>0</v>
          </cell>
          <cell r="AC2">
            <v>0</v>
          </cell>
          <cell r="AD2">
            <v>0</v>
          </cell>
          <cell r="AE2">
            <v>0</v>
          </cell>
          <cell r="AF2">
            <v>0</v>
          </cell>
          <cell r="AG2">
            <v>0</v>
          </cell>
          <cell r="AH2">
            <v>0</v>
          </cell>
          <cell r="AI2">
            <v>0</v>
          </cell>
          <cell r="AJ2">
            <v>0</v>
          </cell>
          <cell r="AK2">
            <v>0</v>
          </cell>
          <cell r="AL2">
            <v>0</v>
          </cell>
        </row>
        <row r="2">
          <cell r="AX2">
            <v>4.326356</v>
          </cell>
          <cell r="AY2">
            <v>1737.306986</v>
          </cell>
          <cell r="AZ2">
            <v>1027.980012</v>
          </cell>
          <cell r="BA2">
            <v>0</v>
          </cell>
          <cell r="BB2">
            <v>0</v>
          </cell>
          <cell r="BC2">
            <v>0</v>
          </cell>
          <cell r="BD2">
            <v>0</v>
          </cell>
          <cell r="BE2">
            <v>0</v>
          </cell>
          <cell r="BF2">
            <v>0</v>
          </cell>
          <cell r="BG2">
            <v>0</v>
          </cell>
          <cell r="BH2">
            <v>0</v>
          </cell>
          <cell r="BI2">
            <v>0</v>
          </cell>
          <cell r="BJ2">
            <v>0</v>
          </cell>
          <cell r="BK2">
            <v>0</v>
          </cell>
          <cell r="BL2">
            <v>0</v>
          </cell>
        </row>
        <row r="2">
          <cell r="CA2">
            <v>0</v>
          </cell>
          <cell r="CB2">
            <v>0</v>
          </cell>
          <cell r="CC2">
            <v>0</v>
          </cell>
          <cell r="CD2">
            <v>0</v>
          </cell>
          <cell r="CE2">
            <v>0</v>
          </cell>
          <cell r="CF2">
            <v>0</v>
          </cell>
          <cell r="CG2">
            <v>0</v>
          </cell>
          <cell r="CH2">
            <v>0</v>
          </cell>
          <cell r="CI2">
            <v>0</v>
          </cell>
          <cell r="CJ2">
            <v>0</v>
          </cell>
          <cell r="CK2">
            <v>0</v>
          </cell>
          <cell r="CL2">
            <v>0</v>
          </cell>
        </row>
        <row r="2">
          <cell r="DA2">
            <v>4.326356</v>
          </cell>
          <cell r="DB2">
            <v>0</v>
          </cell>
          <cell r="DC2">
            <v>0</v>
          </cell>
          <cell r="DD2">
            <v>0</v>
          </cell>
          <cell r="DE2">
            <v>0</v>
          </cell>
          <cell r="DF2">
            <v>0</v>
          </cell>
          <cell r="DG2">
            <v>0</v>
          </cell>
          <cell r="DH2">
            <v>0</v>
          </cell>
          <cell r="DI2">
            <v>0</v>
          </cell>
          <cell r="DJ2">
            <v>0</v>
          </cell>
          <cell r="DK2">
            <v>0</v>
          </cell>
          <cell r="DL2">
            <v>0</v>
          </cell>
        </row>
        <row r="3">
          <cell r="M3" t="str">
            <v>非主导不需填写</v>
          </cell>
        </row>
        <row r="3">
          <cell r="P3" t="str">
            <v>已完结合同只填收款计划</v>
          </cell>
        </row>
        <row r="4">
          <cell r="A4" t="str">
            <v>序号</v>
          </cell>
          <cell r="B4" t="str">
            <v>部门</v>
          </cell>
          <cell r="C4" t="str">
            <v>合同编号</v>
          </cell>
          <cell r="D4" t="str">
            <v>合同名称</v>
          </cell>
          <cell r="E4" t="str">
            <v>合同金额</v>
          </cell>
          <cell r="F4" t="str">
            <v>部门合同额/总产值</v>
          </cell>
          <cell r="G4" t="str">
            <v>部门-有效产值</v>
          </cell>
          <cell r="H4" t="str">
            <v>部门-自营产值</v>
          </cell>
          <cell r="I4" t="str">
            <v>部门-自营率</v>
          </cell>
          <cell r="J4" t="str">
            <v>综合税率</v>
          </cell>
          <cell r="K4" t="str">
            <v>备用列</v>
          </cell>
          <cell r="L4" t="str">
            <v>备用列</v>
          </cell>
          <cell r="M4" t="str">
            <v>是否生产主导</v>
          </cell>
          <cell r="N4" t="str">
            <v>团队</v>
          </cell>
          <cell r="O4" t="str">
            <v>项目经理</v>
          </cell>
          <cell r="P4" t="str">
            <v>合同类型</v>
          </cell>
          <cell r="Q4" t="str">
            <v>备用列</v>
          </cell>
          <cell r="R4" t="str">
            <v>备用列</v>
          </cell>
          <cell r="S4" t="str">
            <v>备用列</v>
          </cell>
          <cell r="T4" t="str">
            <v>历年已确认产值（未拆分）</v>
          </cell>
          <cell r="U4" t="str">
            <v>2026已确认产值（未拆分）</v>
          </cell>
          <cell r="V4" t="str">
            <v>剩余产值</v>
          </cell>
          <cell r="W4" t="str">
            <v>备用列</v>
          </cell>
          <cell r="X4" t="str">
            <v>备用列</v>
          </cell>
          <cell r="Y4" t="str">
            <v>备用列</v>
          </cell>
          <cell r="Z4" t="str">
            <v>备用列</v>
          </cell>
          <cell r="AA4" t="str">
            <v>2026-01产值计划</v>
          </cell>
          <cell r="AB4" t="str">
            <v>2026-02产值计划</v>
          </cell>
          <cell r="AC4" t="str">
            <v>2026-03产值计划</v>
          </cell>
          <cell r="AD4" t="str">
            <v>2026-04产值计划</v>
          </cell>
          <cell r="AE4" t="str">
            <v>2026-05产值计划</v>
          </cell>
          <cell r="AF4" t="str">
            <v>2026-06产值计划</v>
          </cell>
          <cell r="AG4" t="str">
            <v>2026-07产值计划</v>
          </cell>
          <cell r="AH4" t="str">
            <v>2026-08产值计划</v>
          </cell>
          <cell r="AI4" t="str">
            <v>2026-09产值计划</v>
          </cell>
          <cell r="AJ4" t="str">
            <v>2026-10产值计划</v>
          </cell>
          <cell r="AK4" t="str">
            <v>2026-11产值计划</v>
          </cell>
          <cell r="AL4" t="str">
            <v>2026-12产值计划</v>
          </cell>
        </row>
        <row r="4">
          <cell r="AN4" t="str">
            <v>备用列</v>
          </cell>
          <cell r="AO4" t="str">
            <v>备用列</v>
          </cell>
          <cell r="AP4" t="str">
            <v>备用列</v>
          </cell>
          <cell r="AQ4" t="str">
            <v>备用列</v>
          </cell>
          <cell r="AR4" t="str">
            <v>备用列</v>
          </cell>
          <cell r="AS4" t="str">
            <v>备用列</v>
          </cell>
          <cell r="AT4" t="str">
            <v>备用列</v>
          </cell>
          <cell r="AU4" t="str">
            <v>备用列</v>
          </cell>
          <cell r="AV4" t="str">
            <v>备用列</v>
          </cell>
          <cell r="AW4" t="str">
            <v>历年已收款（未拆分）</v>
          </cell>
          <cell r="AX4" t="str">
            <v>2026已收款（未拆分）</v>
          </cell>
          <cell r="AY4" t="str">
            <v>剩余收款（按合同额）</v>
          </cell>
          <cell r="AZ4" t="str">
            <v>剩余收款（按已确认产值）</v>
          </cell>
          <cell r="BA4" t="str">
            <v>2026-01收款计划</v>
          </cell>
          <cell r="BB4" t="str">
            <v>2026-02收款计划</v>
          </cell>
          <cell r="BC4" t="str">
            <v>2026-03收款计划</v>
          </cell>
          <cell r="BD4" t="str">
            <v>2026-04收款计划</v>
          </cell>
          <cell r="BE4" t="str">
            <v>2026-05收款计划</v>
          </cell>
          <cell r="BF4" t="str">
            <v>2026-06收款计划</v>
          </cell>
          <cell r="BG4" t="str">
            <v>2026-07收款计划</v>
          </cell>
          <cell r="BH4" t="str">
            <v>2026-08收款计划</v>
          </cell>
          <cell r="BI4" t="str">
            <v>2026-09收款计划</v>
          </cell>
          <cell r="BJ4" t="str">
            <v>2026-10收款计划</v>
          </cell>
          <cell r="BK4" t="str">
            <v>2026-11收款计划</v>
          </cell>
          <cell r="BL4" t="str">
            <v>2026-12收款计划</v>
          </cell>
          <cell r="BM4" t="str">
            <v>备用列</v>
          </cell>
          <cell r="BN4" t="str">
            <v>备用列</v>
          </cell>
          <cell r="BO4" t="str">
            <v>备用列</v>
          </cell>
          <cell r="BP4" t="str">
            <v>备用列</v>
          </cell>
          <cell r="BQ4" t="str">
            <v>合同甲方</v>
          </cell>
          <cell r="BR4" t="str">
            <v>情况说明</v>
          </cell>
        </row>
        <row r="4">
          <cell r="CA4" t="str">
            <v>2026-01实际产值</v>
          </cell>
          <cell r="CB4" t="str">
            <v>2026-02实际产值</v>
          </cell>
          <cell r="CC4" t="str">
            <v>2026-03实际产值</v>
          </cell>
          <cell r="CD4" t="str">
            <v>2026-04实际产值</v>
          </cell>
          <cell r="CE4" t="str">
            <v>2026-05实际产值</v>
          </cell>
          <cell r="CF4" t="str">
            <v>2026-06实际产值</v>
          </cell>
          <cell r="CG4" t="str">
            <v>2026-07实际产值</v>
          </cell>
          <cell r="CH4" t="str">
            <v>2026-08实际产值</v>
          </cell>
          <cell r="CI4" t="str">
            <v>2026-09实际产值</v>
          </cell>
          <cell r="CJ4" t="str">
            <v>2026-10实际产值</v>
          </cell>
          <cell r="CK4" t="str">
            <v>2026-11实际产值</v>
          </cell>
          <cell r="CL4" t="str">
            <v>2026-12实际产值</v>
          </cell>
        </row>
        <row r="4">
          <cell r="DA4" t="str">
            <v>2026-01实际收款</v>
          </cell>
          <cell r="DB4" t="str">
            <v>2026-02实际收款</v>
          </cell>
          <cell r="DC4" t="str">
            <v>2026-03实际收款</v>
          </cell>
          <cell r="DD4" t="str">
            <v>2026-04实际收款</v>
          </cell>
          <cell r="DE4" t="str">
            <v>2026-05实际收款</v>
          </cell>
          <cell r="DF4" t="str">
            <v>2026-06实际收款</v>
          </cell>
          <cell r="DG4" t="str">
            <v>2026-07实际收款</v>
          </cell>
          <cell r="DH4" t="str">
            <v>2026-08实际收款</v>
          </cell>
          <cell r="DI4" t="str">
            <v>2026-09实际收款</v>
          </cell>
          <cell r="DJ4" t="str">
            <v>2026-10实际收款</v>
          </cell>
          <cell r="DK4" t="str">
            <v>2026-11实际收款</v>
          </cell>
          <cell r="DL4" t="str">
            <v>2026-12实际收款</v>
          </cell>
        </row>
        <row r="5">
          <cell r="A5">
            <v>1</v>
          </cell>
          <cell r="B5" t="str">
            <v>市场经营拓展中心</v>
          </cell>
          <cell r="C5" t="str">
            <v>SJHT2019110100082</v>
          </cell>
          <cell r="D5" t="str">
            <v>轨道交通工程机电施工管理系统项目合同</v>
          </cell>
          <cell r="E5">
            <v>334.87</v>
          </cell>
          <cell r="F5">
            <v>334.87</v>
          </cell>
        </row>
        <row r="5">
          <cell r="H5">
            <v>270.25</v>
          </cell>
          <cell r="I5">
            <v>0.807029593573626</v>
          </cell>
          <cell r="J5">
            <v>0.06</v>
          </cell>
        </row>
        <row r="5">
          <cell r="M5" t="str">
            <v>主导</v>
          </cell>
          <cell r="N5">
            <v>0</v>
          </cell>
          <cell r="O5" t="str">
            <v>乔峰</v>
          </cell>
          <cell r="P5" t="str">
            <v>过往已完结</v>
          </cell>
        </row>
        <row r="5">
          <cell r="T5">
            <v>334.87</v>
          </cell>
          <cell r="U5">
            <v>0</v>
          </cell>
          <cell r="V5">
            <v>0</v>
          </cell>
        </row>
        <row r="5">
          <cell r="AA5">
            <v>0</v>
          </cell>
          <cell r="AB5">
            <v>0</v>
          </cell>
          <cell r="AC5">
            <v>0</v>
          </cell>
          <cell r="AD5">
            <v>0</v>
          </cell>
          <cell r="AE5">
            <v>0</v>
          </cell>
          <cell r="AF5">
            <v>0</v>
          </cell>
          <cell r="AG5">
            <v>0</v>
          </cell>
          <cell r="AH5">
            <v>0</v>
          </cell>
          <cell r="AI5">
            <v>0</v>
          </cell>
          <cell r="AJ5">
            <v>0</v>
          </cell>
          <cell r="AK5">
            <v>0</v>
          </cell>
          <cell r="AL5">
            <v>0</v>
          </cell>
        </row>
        <row r="5">
          <cell r="AW5">
            <v>284.6395</v>
          </cell>
          <cell r="AX5">
            <v>0</v>
          </cell>
          <cell r="AY5">
            <v>50.2305</v>
          </cell>
          <cell r="AZ5">
            <v>50.2305</v>
          </cell>
        </row>
        <row r="5">
          <cell r="BQ5" t="str">
            <v>厦门路桥信息股份有限公司</v>
          </cell>
        </row>
        <row r="5">
          <cell r="CA5">
            <v>0</v>
          </cell>
          <cell r="CB5">
            <v>0</v>
          </cell>
          <cell r="CC5">
            <v>0</v>
          </cell>
          <cell r="CD5">
            <v>0</v>
          </cell>
          <cell r="CE5">
            <v>0</v>
          </cell>
          <cell r="CF5">
            <v>0</v>
          </cell>
          <cell r="CG5">
            <v>0</v>
          </cell>
          <cell r="CH5">
            <v>0</v>
          </cell>
          <cell r="CI5">
            <v>0</v>
          </cell>
          <cell r="CJ5">
            <v>0</v>
          </cell>
          <cell r="CK5">
            <v>0</v>
          </cell>
          <cell r="CL5">
            <v>0</v>
          </cell>
        </row>
        <row r="5">
          <cell r="DA5">
            <v>0</v>
          </cell>
          <cell r="DB5">
            <v>0</v>
          </cell>
          <cell r="DC5">
            <v>0</v>
          </cell>
          <cell r="DD5">
            <v>0</v>
          </cell>
          <cell r="DE5">
            <v>0</v>
          </cell>
          <cell r="DF5">
            <v>0</v>
          </cell>
          <cell r="DG5">
            <v>0</v>
          </cell>
          <cell r="DH5">
            <v>0</v>
          </cell>
          <cell r="DI5">
            <v>0</v>
          </cell>
          <cell r="DJ5">
            <v>0</v>
          </cell>
          <cell r="DK5">
            <v>0</v>
          </cell>
          <cell r="DL5">
            <v>0</v>
          </cell>
        </row>
        <row r="6">
          <cell r="A6">
            <v>2</v>
          </cell>
          <cell r="B6" t="str">
            <v>市场经营拓展中心</v>
          </cell>
          <cell r="C6" t="str">
            <v>ZHT2024070100082</v>
          </cell>
          <cell r="D6" t="str">
            <v>四川省高速公路服务区信息化平台合同协议书</v>
          </cell>
          <cell r="E6">
            <v>522.16</v>
          </cell>
          <cell r="F6">
            <v>522.16</v>
          </cell>
          <cell r="G6">
            <v>522.16</v>
          </cell>
          <cell r="H6">
            <v>30.2689</v>
          </cell>
          <cell r="I6">
            <v>0.0579686303048873</v>
          </cell>
          <cell r="J6">
            <v>0.06</v>
          </cell>
        </row>
        <row r="6">
          <cell r="M6" t="str">
            <v>主导</v>
          </cell>
          <cell r="N6">
            <v>0</v>
          </cell>
          <cell r="O6" t="str">
            <v>肖川</v>
          </cell>
          <cell r="P6" t="str">
            <v>在建</v>
          </cell>
        </row>
        <row r="6">
          <cell r="T6">
            <v>455.62977</v>
          </cell>
          <cell r="U6">
            <v>0</v>
          </cell>
          <cell r="V6">
            <v>66.53023</v>
          </cell>
        </row>
        <row r="6">
          <cell r="AW6">
            <v>455.62977</v>
          </cell>
          <cell r="AX6">
            <v>0</v>
          </cell>
          <cell r="AY6">
            <v>66.53023</v>
          </cell>
          <cell r="AZ6">
            <v>0</v>
          </cell>
        </row>
        <row r="6">
          <cell r="BQ6" t="str">
            <v>四川智能交通系统管理有限责任公司</v>
          </cell>
        </row>
        <row r="6">
          <cell r="CA6">
            <v>0</v>
          </cell>
          <cell r="CB6">
            <v>0</v>
          </cell>
          <cell r="CC6">
            <v>0</v>
          </cell>
          <cell r="CD6">
            <v>0</v>
          </cell>
          <cell r="CE6">
            <v>0</v>
          </cell>
          <cell r="CF6">
            <v>0</v>
          </cell>
          <cell r="CG6">
            <v>0</v>
          </cell>
          <cell r="CH6">
            <v>0</v>
          </cell>
          <cell r="CI6">
            <v>0</v>
          </cell>
          <cell r="CJ6">
            <v>0</v>
          </cell>
          <cell r="CK6">
            <v>0</v>
          </cell>
          <cell r="CL6">
            <v>0</v>
          </cell>
        </row>
        <row r="6">
          <cell r="DA6">
            <v>0</v>
          </cell>
          <cell r="DB6">
            <v>0</v>
          </cell>
          <cell r="DC6">
            <v>0</v>
          </cell>
          <cell r="DD6">
            <v>0</v>
          </cell>
          <cell r="DE6">
            <v>0</v>
          </cell>
          <cell r="DF6">
            <v>0</v>
          </cell>
          <cell r="DG6">
            <v>0</v>
          </cell>
          <cell r="DH6">
            <v>0</v>
          </cell>
          <cell r="DI6">
            <v>0</v>
          </cell>
          <cell r="DJ6">
            <v>0</v>
          </cell>
          <cell r="DK6">
            <v>0</v>
          </cell>
          <cell r="DL6">
            <v>0</v>
          </cell>
        </row>
        <row r="7">
          <cell r="A7">
            <v>3</v>
          </cell>
          <cell r="B7" t="str">
            <v>市场经营拓展中心</v>
          </cell>
          <cell r="C7" t="str">
            <v>ZHT2024081600096</v>
          </cell>
          <cell r="D7" t="str">
            <v>奉贤区智能网联示范区车路协同应用建设项目一标段专业分包</v>
          </cell>
          <cell r="E7">
            <v>1496.0008</v>
          </cell>
          <cell r="F7">
            <v>1496.0008</v>
          </cell>
          <cell r="G7">
            <v>1496.0008</v>
          </cell>
          <cell r="H7">
            <v>33.9418000000001</v>
          </cell>
          <cell r="I7">
            <v>0.0226883568511461</v>
          </cell>
          <cell r="J7">
            <v>0.09</v>
          </cell>
        </row>
        <row r="7">
          <cell r="M7" t="str">
            <v>主导</v>
          </cell>
          <cell r="N7">
            <v>0</v>
          </cell>
          <cell r="O7" t="str">
            <v>马伟超</v>
          </cell>
          <cell r="P7" t="str">
            <v>在建</v>
          </cell>
        </row>
        <row r="7">
          <cell r="T7">
            <v>1455.059</v>
          </cell>
          <cell r="U7">
            <v>0</v>
          </cell>
          <cell r="V7">
            <v>40.9418000000001</v>
          </cell>
        </row>
        <row r="7">
          <cell r="AW7">
            <v>1187.01447</v>
          </cell>
          <cell r="AX7">
            <v>2.3904</v>
          </cell>
          <cell r="AY7">
            <v>306.59593</v>
          </cell>
          <cell r="AZ7">
            <v>265.65413</v>
          </cell>
        </row>
        <row r="7">
          <cell r="BQ7" t="str">
            <v>上海智能交通有限公司</v>
          </cell>
        </row>
        <row r="7">
          <cell r="CA7">
            <v>0</v>
          </cell>
          <cell r="CB7">
            <v>0</v>
          </cell>
          <cell r="CC7">
            <v>0</v>
          </cell>
          <cell r="CD7">
            <v>0</v>
          </cell>
          <cell r="CE7">
            <v>0</v>
          </cell>
          <cell r="CF7">
            <v>0</v>
          </cell>
          <cell r="CG7">
            <v>0</v>
          </cell>
          <cell r="CH7">
            <v>0</v>
          </cell>
          <cell r="CI7">
            <v>0</v>
          </cell>
          <cell r="CJ7">
            <v>0</v>
          </cell>
          <cell r="CK7">
            <v>0</v>
          </cell>
          <cell r="CL7">
            <v>0</v>
          </cell>
        </row>
        <row r="7">
          <cell r="DA7">
            <v>2.3904</v>
          </cell>
          <cell r="DB7">
            <v>0</v>
          </cell>
          <cell r="DC7">
            <v>0</v>
          </cell>
          <cell r="DD7">
            <v>0</v>
          </cell>
          <cell r="DE7">
            <v>0</v>
          </cell>
          <cell r="DF7">
            <v>0</v>
          </cell>
          <cell r="DG7">
            <v>0</v>
          </cell>
          <cell r="DH7">
            <v>0</v>
          </cell>
          <cell r="DI7">
            <v>0</v>
          </cell>
          <cell r="DJ7">
            <v>0</v>
          </cell>
          <cell r="DK7">
            <v>0</v>
          </cell>
          <cell r="DL7">
            <v>0</v>
          </cell>
        </row>
        <row r="8">
          <cell r="A8">
            <v>4</v>
          </cell>
          <cell r="B8" t="str">
            <v>市场经营拓展中心</v>
          </cell>
          <cell r="C8" t="str">
            <v>ZHT2024081600097</v>
          </cell>
          <cell r="D8" t="str">
            <v>奉贤区智能网联示范区车路协同应用建设项目二标段专业分包</v>
          </cell>
          <cell r="E8">
            <v>1476.867082</v>
          </cell>
          <cell r="F8">
            <v>1476.867082</v>
          </cell>
          <cell r="G8">
            <v>1476.867082</v>
          </cell>
          <cell r="H8">
            <v>44.3059820000001</v>
          </cell>
          <cell r="I8">
            <v>0.0299999793752598</v>
          </cell>
          <cell r="J8">
            <v>0.09</v>
          </cell>
        </row>
        <row r="8">
          <cell r="M8" t="str">
            <v>主导</v>
          </cell>
          <cell r="N8">
            <v>0</v>
          </cell>
          <cell r="O8" t="str">
            <v>马伟超</v>
          </cell>
          <cell r="P8" t="str">
            <v>在建</v>
          </cell>
        </row>
        <row r="8">
          <cell r="T8">
            <v>1337.892138</v>
          </cell>
          <cell r="U8">
            <v>0</v>
          </cell>
          <cell r="V8">
            <v>138.974944</v>
          </cell>
        </row>
        <row r="8">
          <cell r="AW8">
            <v>1058.0048</v>
          </cell>
          <cell r="AX8">
            <v>1.935956</v>
          </cell>
          <cell r="AY8">
            <v>416.926326</v>
          </cell>
          <cell r="AZ8">
            <v>277.951382</v>
          </cell>
        </row>
        <row r="8">
          <cell r="BQ8" t="str">
            <v>上海智能交通有限公司</v>
          </cell>
        </row>
        <row r="8">
          <cell r="CA8">
            <v>0</v>
          </cell>
          <cell r="CB8">
            <v>0</v>
          </cell>
          <cell r="CC8">
            <v>0</v>
          </cell>
          <cell r="CD8">
            <v>0</v>
          </cell>
          <cell r="CE8">
            <v>0</v>
          </cell>
          <cell r="CF8">
            <v>0</v>
          </cell>
          <cell r="CG8">
            <v>0</v>
          </cell>
          <cell r="CH8">
            <v>0</v>
          </cell>
          <cell r="CI8">
            <v>0</v>
          </cell>
          <cell r="CJ8">
            <v>0</v>
          </cell>
          <cell r="CK8">
            <v>0</v>
          </cell>
          <cell r="CL8">
            <v>0</v>
          </cell>
        </row>
        <row r="8">
          <cell r="DA8">
            <v>1.935956</v>
          </cell>
          <cell r="DB8">
            <v>0</v>
          </cell>
          <cell r="DC8">
            <v>0</v>
          </cell>
          <cell r="DD8">
            <v>0</v>
          </cell>
          <cell r="DE8">
            <v>0</v>
          </cell>
          <cell r="DF8">
            <v>0</v>
          </cell>
          <cell r="DG8">
            <v>0</v>
          </cell>
          <cell r="DH8">
            <v>0</v>
          </cell>
          <cell r="DI8">
            <v>0</v>
          </cell>
          <cell r="DJ8">
            <v>0</v>
          </cell>
          <cell r="DK8">
            <v>0</v>
          </cell>
          <cell r="DL8">
            <v>0</v>
          </cell>
        </row>
        <row r="9">
          <cell r="A9">
            <v>5</v>
          </cell>
          <cell r="B9" t="str">
            <v>市场经营拓展中心</v>
          </cell>
          <cell r="C9" t="str">
            <v>C0CJSC-FW-T/W-2025054</v>
          </cell>
          <cell r="D9" t="str">
            <v>高邑县区域视频管控平台集成和定制开发项目</v>
          </cell>
          <cell r="E9">
            <v>269.906</v>
          </cell>
          <cell r="F9">
            <v>269.906</v>
          </cell>
          <cell r="G9">
            <v>269.906</v>
          </cell>
          <cell r="H9">
            <v>39.236069</v>
          </cell>
          <cell r="I9">
            <v>0.145369384155965</v>
          </cell>
          <cell r="J9">
            <v>0.104595484067139</v>
          </cell>
        </row>
        <row r="9">
          <cell r="M9" t="str">
            <v>主导</v>
          </cell>
          <cell r="N9">
            <v>0</v>
          </cell>
          <cell r="O9" t="str">
            <v>马伟超</v>
          </cell>
          <cell r="P9" t="str">
            <v>25已完结</v>
          </cell>
        </row>
        <row r="9">
          <cell r="T9">
            <v>269.906</v>
          </cell>
          <cell r="U9">
            <v>0</v>
          </cell>
          <cell r="V9">
            <v>0</v>
          </cell>
        </row>
        <row r="9">
          <cell r="AA9">
            <v>0</v>
          </cell>
          <cell r="AB9">
            <v>0</v>
          </cell>
          <cell r="AC9">
            <v>0</v>
          </cell>
          <cell r="AD9">
            <v>0</v>
          </cell>
          <cell r="AE9">
            <v>0</v>
          </cell>
          <cell r="AF9">
            <v>0</v>
          </cell>
          <cell r="AG9">
            <v>0</v>
          </cell>
          <cell r="AH9">
            <v>0</v>
          </cell>
          <cell r="AI9">
            <v>0</v>
          </cell>
          <cell r="AJ9">
            <v>0</v>
          </cell>
          <cell r="AK9">
            <v>0</v>
          </cell>
          <cell r="AL9">
            <v>0</v>
          </cell>
        </row>
        <row r="9">
          <cell r="AW9">
            <v>0</v>
          </cell>
          <cell r="AX9">
            <v>0</v>
          </cell>
          <cell r="AY9">
            <v>269.906</v>
          </cell>
          <cell r="AZ9">
            <v>269.906</v>
          </cell>
        </row>
        <row r="9">
          <cell r="BQ9" t="str">
            <v>中国移动通信集团河北有限公司石家庄分公司</v>
          </cell>
        </row>
        <row r="9">
          <cell r="CA9">
            <v>0</v>
          </cell>
          <cell r="CB9">
            <v>0</v>
          </cell>
          <cell r="CC9">
            <v>0</v>
          </cell>
          <cell r="CD9">
            <v>0</v>
          </cell>
          <cell r="CE9">
            <v>0</v>
          </cell>
          <cell r="CF9">
            <v>0</v>
          </cell>
          <cell r="CG9">
            <v>0</v>
          </cell>
          <cell r="CH9">
            <v>0</v>
          </cell>
          <cell r="CI9">
            <v>0</v>
          </cell>
          <cell r="CJ9">
            <v>0</v>
          </cell>
          <cell r="CK9">
            <v>0</v>
          </cell>
          <cell r="CL9">
            <v>0</v>
          </cell>
        </row>
        <row r="9">
          <cell r="DA9">
            <v>0</v>
          </cell>
          <cell r="DB9">
            <v>0</v>
          </cell>
          <cell r="DC9">
            <v>0</v>
          </cell>
          <cell r="DD9">
            <v>0</v>
          </cell>
          <cell r="DE9">
            <v>0</v>
          </cell>
          <cell r="DF9">
            <v>0</v>
          </cell>
          <cell r="DG9">
            <v>0</v>
          </cell>
          <cell r="DH9">
            <v>0</v>
          </cell>
          <cell r="DI9">
            <v>0</v>
          </cell>
          <cell r="DJ9">
            <v>0</v>
          </cell>
          <cell r="DK9">
            <v>0</v>
          </cell>
          <cell r="DL9">
            <v>0</v>
          </cell>
        </row>
        <row r="10">
          <cell r="A10">
            <v>6</v>
          </cell>
          <cell r="B10" t="str">
            <v>市场经营拓展中心</v>
          </cell>
          <cell r="C10" t="str">
            <v>C0CJSC-JCCG-T/W-2025053</v>
          </cell>
          <cell r="D10" t="str">
            <v>高邑县县域机房及监控改造升级项目合同</v>
          </cell>
          <cell r="E10">
            <v>297.938</v>
          </cell>
          <cell r="F10">
            <v>297.938</v>
          </cell>
          <cell r="G10">
            <v>297.938</v>
          </cell>
          <cell r="H10">
            <v>44.952164</v>
          </cell>
          <cell r="I10">
            <v>0.150877578556612</v>
          </cell>
          <cell r="J10">
            <v>0.11021529724705</v>
          </cell>
        </row>
        <row r="10">
          <cell r="M10" t="str">
            <v>主导</v>
          </cell>
          <cell r="N10">
            <v>0</v>
          </cell>
          <cell r="O10" t="str">
            <v>马伟超</v>
          </cell>
          <cell r="P10" t="str">
            <v>25已完结</v>
          </cell>
        </row>
        <row r="10">
          <cell r="T10">
            <v>297.938</v>
          </cell>
          <cell r="U10">
            <v>0</v>
          </cell>
          <cell r="V10">
            <v>0</v>
          </cell>
        </row>
        <row r="10">
          <cell r="AA10">
            <v>0</v>
          </cell>
          <cell r="AB10">
            <v>0</v>
          </cell>
          <cell r="AC10">
            <v>0</v>
          </cell>
          <cell r="AD10">
            <v>0</v>
          </cell>
          <cell r="AE10">
            <v>0</v>
          </cell>
          <cell r="AF10">
            <v>0</v>
          </cell>
          <cell r="AG10">
            <v>0</v>
          </cell>
          <cell r="AH10">
            <v>0</v>
          </cell>
          <cell r="AI10">
            <v>0</v>
          </cell>
          <cell r="AJ10">
            <v>0</v>
          </cell>
          <cell r="AK10">
            <v>0</v>
          </cell>
          <cell r="AL10">
            <v>0</v>
          </cell>
        </row>
        <row r="10">
          <cell r="AW10">
            <v>0</v>
          </cell>
          <cell r="AX10">
            <v>0</v>
          </cell>
          <cell r="AY10">
            <v>297.938</v>
          </cell>
          <cell r="AZ10">
            <v>297.938</v>
          </cell>
        </row>
        <row r="10">
          <cell r="BQ10" t="str">
            <v>中国移动通信集团河北有限公司石家庄分公司</v>
          </cell>
        </row>
        <row r="10">
          <cell r="CA10">
            <v>0</v>
          </cell>
          <cell r="CB10">
            <v>0</v>
          </cell>
          <cell r="CC10">
            <v>0</v>
          </cell>
          <cell r="CD10">
            <v>0</v>
          </cell>
          <cell r="CE10">
            <v>0</v>
          </cell>
          <cell r="CF10">
            <v>0</v>
          </cell>
          <cell r="CG10">
            <v>0</v>
          </cell>
          <cell r="CH10">
            <v>0</v>
          </cell>
          <cell r="CI10">
            <v>0</v>
          </cell>
          <cell r="CJ10">
            <v>0</v>
          </cell>
          <cell r="CK10">
            <v>0</v>
          </cell>
          <cell r="CL10">
            <v>0</v>
          </cell>
        </row>
        <row r="10">
          <cell r="DA10">
            <v>0</v>
          </cell>
          <cell r="DB10">
            <v>0</v>
          </cell>
          <cell r="DC10">
            <v>0</v>
          </cell>
          <cell r="DD10">
            <v>0</v>
          </cell>
          <cell r="DE10">
            <v>0</v>
          </cell>
          <cell r="DF10">
            <v>0</v>
          </cell>
          <cell r="DG10">
            <v>0</v>
          </cell>
          <cell r="DH10">
            <v>0</v>
          </cell>
          <cell r="DI10">
            <v>0</v>
          </cell>
          <cell r="DJ10">
            <v>0</v>
          </cell>
          <cell r="DK10">
            <v>0</v>
          </cell>
          <cell r="DL10">
            <v>0</v>
          </cell>
        </row>
        <row r="11">
          <cell r="A11">
            <v>7</v>
          </cell>
          <cell r="B11" t="str">
            <v>市场经营拓展中心</v>
          </cell>
          <cell r="C11" t="str">
            <v>C0CJSC-FW-T-2025062</v>
          </cell>
          <cell r="D11" t="str">
            <v>数字家庭建设指南智能终端接入设计咨询服务采购合同</v>
          </cell>
          <cell r="E11">
            <v>5</v>
          </cell>
          <cell r="F11">
            <v>5</v>
          </cell>
          <cell r="G11">
            <v>5</v>
          </cell>
          <cell r="H11">
            <v>5</v>
          </cell>
          <cell r="I11">
            <v>1</v>
          </cell>
          <cell r="J11">
            <v>0.06</v>
          </cell>
        </row>
        <row r="11">
          <cell r="M11" t="str">
            <v>主导</v>
          </cell>
          <cell r="N11">
            <v>0</v>
          </cell>
          <cell r="O11" t="str">
            <v>马伟超</v>
          </cell>
          <cell r="P11" t="str">
            <v>在建</v>
          </cell>
        </row>
        <row r="11">
          <cell r="T11">
            <v>0</v>
          </cell>
          <cell r="U11">
            <v>0</v>
          </cell>
          <cell r="V11">
            <v>5</v>
          </cell>
        </row>
        <row r="11">
          <cell r="AW11">
            <v>5</v>
          </cell>
          <cell r="AX11">
            <v>0</v>
          </cell>
          <cell r="AY11">
            <v>0</v>
          </cell>
          <cell r="AZ11">
            <v>-5</v>
          </cell>
        </row>
        <row r="11">
          <cell r="BQ11" t="str">
            <v>浙江城市数字技术有限公司</v>
          </cell>
        </row>
        <row r="11">
          <cell r="CA11">
            <v>0</v>
          </cell>
          <cell r="CB11">
            <v>0</v>
          </cell>
          <cell r="CC11">
            <v>0</v>
          </cell>
          <cell r="CD11">
            <v>0</v>
          </cell>
          <cell r="CE11">
            <v>0</v>
          </cell>
          <cell r="CF11">
            <v>0</v>
          </cell>
          <cell r="CG11">
            <v>0</v>
          </cell>
          <cell r="CH11">
            <v>0</v>
          </cell>
          <cell r="CI11">
            <v>0</v>
          </cell>
          <cell r="CJ11">
            <v>0</v>
          </cell>
          <cell r="CK11">
            <v>0</v>
          </cell>
          <cell r="CL11">
            <v>0</v>
          </cell>
        </row>
        <row r="11">
          <cell r="DA11">
            <v>0</v>
          </cell>
          <cell r="DB11">
            <v>0</v>
          </cell>
          <cell r="DC11">
            <v>0</v>
          </cell>
          <cell r="DD11">
            <v>0</v>
          </cell>
          <cell r="DE11">
            <v>0</v>
          </cell>
          <cell r="DF11">
            <v>0</v>
          </cell>
          <cell r="DG11">
            <v>0</v>
          </cell>
          <cell r="DH11">
            <v>0</v>
          </cell>
          <cell r="DI11">
            <v>0</v>
          </cell>
          <cell r="DJ11">
            <v>0</v>
          </cell>
          <cell r="DK11">
            <v>0</v>
          </cell>
          <cell r="DL11">
            <v>0</v>
          </cell>
        </row>
        <row r="12">
          <cell r="A12">
            <v>8</v>
          </cell>
          <cell r="B12" t="str">
            <v>市场经营拓展中心</v>
          </cell>
          <cell r="C12" t="str">
            <v>C0CJSC-SG-W-2025105</v>
          </cell>
          <cell r="D12" t="str">
            <v>兖矿设备采购-气相色谱和气相色谱质谱联用仪</v>
          </cell>
          <cell r="E12">
            <v>429</v>
          </cell>
          <cell r="F12">
            <v>429</v>
          </cell>
          <cell r="G12">
            <v>429</v>
          </cell>
          <cell r="H12">
            <v>25</v>
          </cell>
          <cell r="I12">
            <v>0.0582750582750583</v>
          </cell>
          <cell r="J12">
            <v>0.13</v>
          </cell>
        </row>
        <row r="12">
          <cell r="M12" t="str">
            <v>主导</v>
          </cell>
          <cell r="N12">
            <v>0</v>
          </cell>
          <cell r="O12" t="str">
            <v>马伟超</v>
          </cell>
          <cell r="P12" t="str">
            <v>在建</v>
          </cell>
        </row>
        <row r="12">
          <cell r="T12">
            <v>0</v>
          </cell>
          <cell r="U12">
            <v>0</v>
          </cell>
          <cell r="V12">
            <v>429</v>
          </cell>
        </row>
        <row r="12">
          <cell r="AW12">
            <v>128.7</v>
          </cell>
          <cell r="AX12">
            <v>0</v>
          </cell>
          <cell r="AY12">
            <v>300.3</v>
          </cell>
          <cell r="AZ12">
            <v>-128.7</v>
          </cell>
        </row>
        <row r="12">
          <cell r="BQ12" t="str">
            <v>兖矿集团有限公司煤液化及煤化工国家重点实验室</v>
          </cell>
        </row>
        <row r="12">
          <cell r="CA12">
            <v>0</v>
          </cell>
          <cell r="CB12">
            <v>0</v>
          </cell>
          <cell r="CC12">
            <v>0</v>
          </cell>
          <cell r="CD12">
            <v>0</v>
          </cell>
          <cell r="CE12">
            <v>0</v>
          </cell>
          <cell r="CF12">
            <v>0</v>
          </cell>
          <cell r="CG12">
            <v>0</v>
          </cell>
          <cell r="CH12">
            <v>0</v>
          </cell>
          <cell r="CI12">
            <v>0</v>
          </cell>
          <cell r="CJ12">
            <v>0</v>
          </cell>
          <cell r="CK12">
            <v>0</v>
          </cell>
          <cell r="CL12">
            <v>0</v>
          </cell>
        </row>
        <row r="12">
          <cell r="DA12">
            <v>0</v>
          </cell>
          <cell r="DB12">
            <v>0</v>
          </cell>
          <cell r="DC12">
            <v>0</v>
          </cell>
          <cell r="DD12">
            <v>0</v>
          </cell>
          <cell r="DE12">
            <v>0</v>
          </cell>
          <cell r="DF12">
            <v>0</v>
          </cell>
          <cell r="DG12">
            <v>0</v>
          </cell>
          <cell r="DH12">
            <v>0</v>
          </cell>
          <cell r="DI12">
            <v>0</v>
          </cell>
          <cell r="DJ12">
            <v>0</v>
          </cell>
          <cell r="DK12">
            <v>0</v>
          </cell>
          <cell r="DL12">
            <v>0</v>
          </cell>
        </row>
        <row r="13">
          <cell r="A13">
            <v>9</v>
          </cell>
          <cell r="B13" t="str">
            <v>市场经营拓展中心</v>
          </cell>
          <cell r="C13" t="str">
            <v>C0CJSC-FW-T-2026007</v>
          </cell>
          <cell r="D13" t="str">
            <v>虹口区城市管理行政执法局2026年信息化系统运维服务</v>
          </cell>
          <cell r="E13">
            <v>28.88</v>
          </cell>
          <cell r="F13">
            <v>28.88</v>
          </cell>
          <cell r="G13">
            <v>28.88</v>
          </cell>
          <cell r="H13">
            <v>2.38</v>
          </cell>
          <cell r="I13">
            <v>0.0824099722991689</v>
          </cell>
          <cell r="J13">
            <v>0.06</v>
          </cell>
        </row>
        <row r="13">
          <cell r="M13" t="str">
            <v>主导</v>
          </cell>
          <cell r="N13">
            <v>0</v>
          </cell>
          <cell r="O13" t="str">
            <v>瞿欣怡</v>
          </cell>
          <cell r="P13" t="str">
            <v>26新签</v>
          </cell>
        </row>
        <row r="13">
          <cell r="T13">
            <v>0</v>
          </cell>
          <cell r="U13">
            <v>0</v>
          </cell>
          <cell r="V13">
            <v>28.88</v>
          </cell>
        </row>
        <row r="13">
          <cell r="AW13">
            <v>0</v>
          </cell>
          <cell r="AX13">
            <v>0</v>
          </cell>
          <cell r="AY13">
            <v>28.88</v>
          </cell>
          <cell r="AZ13">
            <v>0</v>
          </cell>
        </row>
        <row r="13">
          <cell r="BQ13" t="str">
            <v>上海市虹口区城市管理行政执法局</v>
          </cell>
        </row>
        <row r="13">
          <cell r="CA13">
            <v>0</v>
          </cell>
          <cell r="CB13">
            <v>0</v>
          </cell>
          <cell r="CC13">
            <v>0</v>
          </cell>
          <cell r="CD13">
            <v>0</v>
          </cell>
          <cell r="CE13">
            <v>0</v>
          </cell>
          <cell r="CF13">
            <v>0</v>
          </cell>
          <cell r="CG13">
            <v>0</v>
          </cell>
          <cell r="CH13">
            <v>0</v>
          </cell>
          <cell r="CI13">
            <v>0</v>
          </cell>
          <cell r="CJ13">
            <v>0</v>
          </cell>
          <cell r="CK13">
            <v>0</v>
          </cell>
          <cell r="CL13">
            <v>0</v>
          </cell>
        </row>
        <row r="13">
          <cell r="DA13">
            <v>0</v>
          </cell>
          <cell r="DB13">
            <v>0</v>
          </cell>
          <cell r="DC13">
            <v>0</v>
          </cell>
          <cell r="DD13">
            <v>0</v>
          </cell>
          <cell r="DE13">
            <v>0</v>
          </cell>
          <cell r="DF13">
            <v>0</v>
          </cell>
          <cell r="DG13">
            <v>0</v>
          </cell>
          <cell r="DH13">
            <v>0</v>
          </cell>
          <cell r="DI13">
            <v>0</v>
          </cell>
          <cell r="DJ13">
            <v>0</v>
          </cell>
          <cell r="DK13">
            <v>0</v>
          </cell>
          <cell r="DL13">
            <v>0</v>
          </cell>
        </row>
        <row r="14">
          <cell r="A14">
            <v>10</v>
          </cell>
          <cell r="B14" t="str">
            <v>市场经营拓展中心</v>
          </cell>
        </row>
        <row r="14">
          <cell r="CA14">
            <v>0</v>
          </cell>
          <cell r="CB14">
            <v>0</v>
          </cell>
          <cell r="CC14">
            <v>0</v>
          </cell>
          <cell r="CD14">
            <v>0</v>
          </cell>
          <cell r="CE14">
            <v>0</v>
          </cell>
          <cell r="CF14">
            <v>0</v>
          </cell>
          <cell r="CG14">
            <v>0</v>
          </cell>
          <cell r="CH14">
            <v>0</v>
          </cell>
          <cell r="CI14">
            <v>0</v>
          </cell>
          <cell r="CJ14">
            <v>0</v>
          </cell>
          <cell r="CK14">
            <v>0</v>
          </cell>
          <cell r="CL14">
            <v>0</v>
          </cell>
        </row>
        <row r="14">
          <cell r="DA14">
            <v>0</v>
          </cell>
          <cell r="DB14">
            <v>0</v>
          </cell>
          <cell r="DC14">
            <v>0</v>
          </cell>
          <cell r="DD14">
            <v>0</v>
          </cell>
          <cell r="DE14">
            <v>0</v>
          </cell>
          <cell r="DF14">
            <v>0</v>
          </cell>
          <cell r="DG14">
            <v>0</v>
          </cell>
          <cell r="DH14">
            <v>0</v>
          </cell>
          <cell r="DI14">
            <v>0</v>
          </cell>
          <cell r="DJ14">
            <v>0</v>
          </cell>
          <cell r="DK14">
            <v>0</v>
          </cell>
          <cell r="DL14">
            <v>0</v>
          </cell>
        </row>
        <row r="15">
          <cell r="A15">
            <v>11</v>
          </cell>
          <cell r="B15" t="str">
            <v>市场经营拓展中心</v>
          </cell>
        </row>
        <row r="15">
          <cell r="CA15">
            <v>0</v>
          </cell>
          <cell r="CB15">
            <v>0</v>
          </cell>
          <cell r="CC15">
            <v>0</v>
          </cell>
          <cell r="CD15">
            <v>0</v>
          </cell>
          <cell r="CE15">
            <v>0</v>
          </cell>
          <cell r="CF15">
            <v>0</v>
          </cell>
          <cell r="CG15">
            <v>0</v>
          </cell>
          <cell r="CH15">
            <v>0</v>
          </cell>
          <cell r="CI15">
            <v>0</v>
          </cell>
          <cell r="CJ15">
            <v>0</v>
          </cell>
          <cell r="CK15">
            <v>0</v>
          </cell>
          <cell r="CL15">
            <v>0</v>
          </cell>
        </row>
        <row r="15">
          <cell r="DA15">
            <v>0</v>
          </cell>
          <cell r="DB15">
            <v>0</v>
          </cell>
          <cell r="DC15">
            <v>0</v>
          </cell>
          <cell r="DD15">
            <v>0</v>
          </cell>
          <cell r="DE15">
            <v>0</v>
          </cell>
          <cell r="DF15">
            <v>0</v>
          </cell>
          <cell r="DG15">
            <v>0</v>
          </cell>
          <cell r="DH15">
            <v>0</v>
          </cell>
          <cell r="DI15">
            <v>0</v>
          </cell>
          <cell r="DJ15">
            <v>0</v>
          </cell>
          <cell r="DK15">
            <v>0</v>
          </cell>
          <cell r="DL15">
            <v>0</v>
          </cell>
        </row>
        <row r="16">
          <cell r="A16">
            <v>12</v>
          </cell>
          <cell r="B16" t="str">
            <v>市场经营拓展中心</v>
          </cell>
        </row>
        <row r="16">
          <cell r="CA16">
            <v>0</v>
          </cell>
          <cell r="CB16">
            <v>0</v>
          </cell>
          <cell r="CC16">
            <v>0</v>
          </cell>
          <cell r="CD16">
            <v>0</v>
          </cell>
          <cell r="CE16">
            <v>0</v>
          </cell>
          <cell r="CF16">
            <v>0</v>
          </cell>
          <cell r="CG16">
            <v>0</v>
          </cell>
          <cell r="CH16">
            <v>0</v>
          </cell>
          <cell r="CI16">
            <v>0</v>
          </cell>
          <cell r="CJ16">
            <v>0</v>
          </cell>
          <cell r="CK16">
            <v>0</v>
          </cell>
          <cell r="CL16">
            <v>0</v>
          </cell>
        </row>
        <row r="16">
          <cell r="DA16">
            <v>0</v>
          </cell>
          <cell r="DB16">
            <v>0</v>
          </cell>
          <cell r="DC16">
            <v>0</v>
          </cell>
          <cell r="DD16">
            <v>0</v>
          </cell>
          <cell r="DE16">
            <v>0</v>
          </cell>
          <cell r="DF16">
            <v>0</v>
          </cell>
          <cell r="DG16">
            <v>0</v>
          </cell>
          <cell r="DH16">
            <v>0</v>
          </cell>
          <cell r="DI16">
            <v>0</v>
          </cell>
          <cell r="DJ16">
            <v>0</v>
          </cell>
          <cell r="DK16">
            <v>0</v>
          </cell>
          <cell r="DL16">
            <v>0</v>
          </cell>
        </row>
        <row r="17">
          <cell r="A17">
            <v>13</v>
          </cell>
          <cell r="B17" t="str">
            <v>市场经营拓展中心</v>
          </cell>
        </row>
        <row r="17">
          <cell r="CA17">
            <v>0</v>
          </cell>
          <cell r="CB17">
            <v>0</v>
          </cell>
          <cell r="CC17">
            <v>0</v>
          </cell>
          <cell r="CD17">
            <v>0</v>
          </cell>
          <cell r="CE17">
            <v>0</v>
          </cell>
          <cell r="CF17">
            <v>0</v>
          </cell>
          <cell r="CG17">
            <v>0</v>
          </cell>
          <cell r="CH17">
            <v>0</v>
          </cell>
          <cell r="CI17">
            <v>0</v>
          </cell>
          <cell r="CJ17">
            <v>0</v>
          </cell>
          <cell r="CK17">
            <v>0</v>
          </cell>
          <cell r="CL17">
            <v>0</v>
          </cell>
        </row>
        <row r="17">
          <cell r="DA17">
            <v>0</v>
          </cell>
          <cell r="DB17">
            <v>0</v>
          </cell>
          <cell r="DC17">
            <v>0</v>
          </cell>
          <cell r="DD17">
            <v>0</v>
          </cell>
          <cell r="DE17">
            <v>0</v>
          </cell>
          <cell r="DF17">
            <v>0</v>
          </cell>
          <cell r="DG17">
            <v>0</v>
          </cell>
          <cell r="DH17">
            <v>0</v>
          </cell>
          <cell r="DI17">
            <v>0</v>
          </cell>
          <cell r="DJ17">
            <v>0</v>
          </cell>
          <cell r="DK17">
            <v>0</v>
          </cell>
          <cell r="DL17">
            <v>0</v>
          </cell>
        </row>
        <row r="18">
          <cell r="A18">
            <v>14</v>
          </cell>
          <cell r="B18" t="str">
            <v>市场经营拓展中心</v>
          </cell>
        </row>
        <row r="18">
          <cell r="CA18">
            <v>0</v>
          </cell>
          <cell r="CB18">
            <v>0</v>
          </cell>
          <cell r="CC18">
            <v>0</v>
          </cell>
          <cell r="CD18">
            <v>0</v>
          </cell>
          <cell r="CE18">
            <v>0</v>
          </cell>
          <cell r="CF18">
            <v>0</v>
          </cell>
          <cell r="CG18">
            <v>0</v>
          </cell>
          <cell r="CH18">
            <v>0</v>
          </cell>
          <cell r="CI18">
            <v>0</v>
          </cell>
          <cell r="CJ18">
            <v>0</v>
          </cell>
          <cell r="CK18">
            <v>0</v>
          </cell>
          <cell r="CL18">
            <v>0</v>
          </cell>
        </row>
        <row r="18">
          <cell r="DA18">
            <v>0</v>
          </cell>
          <cell r="DB18">
            <v>0</v>
          </cell>
          <cell r="DC18">
            <v>0</v>
          </cell>
          <cell r="DD18">
            <v>0</v>
          </cell>
          <cell r="DE18">
            <v>0</v>
          </cell>
          <cell r="DF18">
            <v>0</v>
          </cell>
          <cell r="DG18">
            <v>0</v>
          </cell>
          <cell r="DH18">
            <v>0</v>
          </cell>
          <cell r="DI18">
            <v>0</v>
          </cell>
          <cell r="DJ18">
            <v>0</v>
          </cell>
          <cell r="DK18">
            <v>0</v>
          </cell>
          <cell r="DL18">
            <v>0</v>
          </cell>
        </row>
        <row r="19">
          <cell r="A19">
            <v>15</v>
          </cell>
          <cell r="B19" t="str">
            <v>市场经营拓展中心</v>
          </cell>
        </row>
        <row r="19">
          <cell r="CA19">
            <v>0</v>
          </cell>
          <cell r="CB19">
            <v>0</v>
          </cell>
          <cell r="CC19">
            <v>0</v>
          </cell>
          <cell r="CD19">
            <v>0</v>
          </cell>
          <cell r="CE19">
            <v>0</v>
          </cell>
          <cell r="CF19">
            <v>0</v>
          </cell>
          <cell r="CG19">
            <v>0</v>
          </cell>
          <cell r="CH19">
            <v>0</v>
          </cell>
          <cell r="CI19">
            <v>0</v>
          </cell>
          <cell r="CJ19">
            <v>0</v>
          </cell>
          <cell r="CK19">
            <v>0</v>
          </cell>
          <cell r="CL19">
            <v>0</v>
          </cell>
        </row>
        <row r="19">
          <cell r="DA19">
            <v>0</v>
          </cell>
          <cell r="DB19">
            <v>0</v>
          </cell>
          <cell r="DC19">
            <v>0</v>
          </cell>
          <cell r="DD19">
            <v>0</v>
          </cell>
          <cell r="DE19">
            <v>0</v>
          </cell>
          <cell r="DF19">
            <v>0</v>
          </cell>
          <cell r="DG19">
            <v>0</v>
          </cell>
          <cell r="DH19">
            <v>0</v>
          </cell>
          <cell r="DI19">
            <v>0</v>
          </cell>
          <cell r="DJ19">
            <v>0</v>
          </cell>
          <cell r="DK19">
            <v>0</v>
          </cell>
          <cell r="DL19">
            <v>0</v>
          </cell>
        </row>
        <row r="20">
          <cell r="A20">
            <v>16</v>
          </cell>
          <cell r="B20" t="str">
            <v>市场经营拓展中心</v>
          </cell>
        </row>
        <row r="20">
          <cell r="CA20">
            <v>0</v>
          </cell>
          <cell r="CB20">
            <v>0</v>
          </cell>
          <cell r="CC20">
            <v>0</v>
          </cell>
          <cell r="CD20">
            <v>0</v>
          </cell>
          <cell r="CE20">
            <v>0</v>
          </cell>
          <cell r="CF20">
            <v>0</v>
          </cell>
          <cell r="CG20">
            <v>0</v>
          </cell>
          <cell r="CH20">
            <v>0</v>
          </cell>
          <cell r="CI20">
            <v>0</v>
          </cell>
          <cell r="CJ20">
            <v>0</v>
          </cell>
          <cell r="CK20">
            <v>0</v>
          </cell>
          <cell r="CL20">
            <v>0</v>
          </cell>
        </row>
        <row r="20">
          <cell r="DA20">
            <v>0</v>
          </cell>
          <cell r="DB20">
            <v>0</v>
          </cell>
          <cell r="DC20">
            <v>0</v>
          </cell>
          <cell r="DD20">
            <v>0</v>
          </cell>
          <cell r="DE20">
            <v>0</v>
          </cell>
          <cell r="DF20">
            <v>0</v>
          </cell>
          <cell r="DG20">
            <v>0</v>
          </cell>
          <cell r="DH20">
            <v>0</v>
          </cell>
          <cell r="DI20">
            <v>0</v>
          </cell>
          <cell r="DJ20">
            <v>0</v>
          </cell>
          <cell r="DK20">
            <v>0</v>
          </cell>
          <cell r="DL20">
            <v>0</v>
          </cell>
        </row>
        <row r="21">
          <cell r="A21">
            <v>17</v>
          </cell>
          <cell r="B21" t="str">
            <v>市场经营拓展中心</v>
          </cell>
        </row>
        <row r="21">
          <cell r="CA21">
            <v>0</v>
          </cell>
          <cell r="CB21">
            <v>0</v>
          </cell>
          <cell r="CC21">
            <v>0</v>
          </cell>
          <cell r="CD21">
            <v>0</v>
          </cell>
          <cell r="CE21">
            <v>0</v>
          </cell>
          <cell r="CF21">
            <v>0</v>
          </cell>
          <cell r="CG21">
            <v>0</v>
          </cell>
          <cell r="CH21">
            <v>0</v>
          </cell>
          <cell r="CI21">
            <v>0</v>
          </cell>
          <cell r="CJ21">
            <v>0</v>
          </cell>
          <cell r="CK21">
            <v>0</v>
          </cell>
          <cell r="CL21">
            <v>0</v>
          </cell>
        </row>
        <row r="21">
          <cell r="DA21">
            <v>0</v>
          </cell>
          <cell r="DB21">
            <v>0</v>
          </cell>
          <cell r="DC21">
            <v>0</v>
          </cell>
          <cell r="DD21">
            <v>0</v>
          </cell>
          <cell r="DE21">
            <v>0</v>
          </cell>
          <cell r="DF21">
            <v>0</v>
          </cell>
          <cell r="DG21">
            <v>0</v>
          </cell>
          <cell r="DH21">
            <v>0</v>
          </cell>
          <cell r="DI21">
            <v>0</v>
          </cell>
          <cell r="DJ21">
            <v>0</v>
          </cell>
          <cell r="DK21">
            <v>0</v>
          </cell>
          <cell r="DL21">
            <v>0</v>
          </cell>
        </row>
        <row r="22">
          <cell r="A22">
            <v>18</v>
          </cell>
          <cell r="B22" t="str">
            <v>市场经营拓展中心</v>
          </cell>
        </row>
        <row r="22">
          <cell r="CA22">
            <v>0</v>
          </cell>
          <cell r="CB22">
            <v>0</v>
          </cell>
          <cell r="CC22">
            <v>0</v>
          </cell>
          <cell r="CD22">
            <v>0</v>
          </cell>
          <cell r="CE22">
            <v>0</v>
          </cell>
          <cell r="CF22">
            <v>0</v>
          </cell>
          <cell r="CG22">
            <v>0</v>
          </cell>
          <cell r="CH22">
            <v>0</v>
          </cell>
          <cell r="CI22">
            <v>0</v>
          </cell>
          <cell r="CJ22">
            <v>0</v>
          </cell>
          <cell r="CK22">
            <v>0</v>
          </cell>
          <cell r="CL22">
            <v>0</v>
          </cell>
        </row>
        <row r="22">
          <cell r="DA22">
            <v>0</v>
          </cell>
          <cell r="DB22">
            <v>0</v>
          </cell>
          <cell r="DC22">
            <v>0</v>
          </cell>
          <cell r="DD22">
            <v>0</v>
          </cell>
          <cell r="DE22">
            <v>0</v>
          </cell>
          <cell r="DF22">
            <v>0</v>
          </cell>
          <cell r="DG22">
            <v>0</v>
          </cell>
          <cell r="DH22">
            <v>0</v>
          </cell>
          <cell r="DI22">
            <v>0</v>
          </cell>
          <cell r="DJ22">
            <v>0</v>
          </cell>
          <cell r="DK22">
            <v>0</v>
          </cell>
          <cell r="DL22">
            <v>0</v>
          </cell>
        </row>
        <row r="23">
          <cell r="A23">
            <v>19</v>
          </cell>
          <cell r="B23" t="str">
            <v>市场经营拓展中心</v>
          </cell>
        </row>
        <row r="23">
          <cell r="CA23">
            <v>0</v>
          </cell>
          <cell r="CB23">
            <v>0</v>
          </cell>
          <cell r="CC23">
            <v>0</v>
          </cell>
          <cell r="CD23">
            <v>0</v>
          </cell>
          <cell r="CE23">
            <v>0</v>
          </cell>
          <cell r="CF23">
            <v>0</v>
          </cell>
          <cell r="CG23">
            <v>0</v>
          </cell>
          <cell r="CH23">
            <v>0</v>
          </cell>
          <cell r="CI23">
            <v>0</v>
          </cell>
          <cell r="CJ23">
            <v>0</v>
          </cell>
          <cell r="CK23">
            <v>0</v>
          </cell>
          <cell r="CL23">
            <v>0</v>
          </cell>
        </row>
        <row r="23">
          <cell r="DA23">
            <v>0</v>
          </cell>
          <cell r="DB23">
            <v>0</v>
          </cell>
          <cell r="DC23">
            <v>0</v>
          </cell>
          <cell r="DD23">
            <v>0</v>
          </cell>
          <cell r="DE23">
            <v>0</v>
          </cell>
          <cell r="DF23">
            <v>0</v>
          </cell>
          <cell r="DG23">
            <v>0</v>
          </cell>
          <cell r="DH23">
            <v>0</v>
          </cell>
          <cell r="DI23">
            <v>0</v>
          </cell>
          <cell r="DJ23">
            <v>0</v>
          </cell>
          <cell r="DK23">
            <v>0</v>
          </cell>
          <cell r="DL23">
            <v>0</v>
          </cell>
        </row>
        <row r="24">
          <cell r="A24">
            <v>20</v>
          </cell>
          <cell r="B24" t="str">
            <v>市场经营拓展中心</v>
          </cell>
        </row>
        <row r="24">
          <cell r="CA24">
            <v>0</v>
          </cell>
          <cell r="CB24">
            <v>0</v>
          </cell>
          <cell r="CC24">
            <v>0</v>
          </cell>
          <cell r="CD24">
            <v>0</v>
          </cell>
          <cell r="CE24">
            <v>0</v>
          </cell>
          <cell r="CF24">
            <v>0</v>
          </cell>
          <cell r="CG24">
            <v>0</v>
          </cell>
          <cell r="CH24">
            <v>0</v>
          </cell>
          <cell r="CI24">
            <v>0</v>
          </cell>
          <cell r="CJ24">
            <v>0</v>
          </cell>
          <cell r="CK24">
            <v>0</v>
          </cell>
          <cell r="CL24">
            <v>0</v>
          </cell>
        </row>
        <row r="24">
          <cell r="DA24">
            <v>0</v>
          </cell>
          <cell r="DB24">
            <v>0</v>
          </cell>
          <cell r="DC24">
            <v>0</v>
          </cell>
          <cell r="DD24">
            <v>0</v>
          </cell>
          <cell r="DE24">
            <v>0</v>
          </cell>
          <cell r="DF24">
            <v>0</v>
          </cell>
          <cell r="DG24">
            <v>0</v>
          </cell>
          <cell r="DH24">
            <v>0</v>
          </cell>
          <cell r="DI24">
            <v>0</v>
          </cell>
          <cell r="DJ24">
            <v>0</v>
          </cell>
          <cell r="DK24">
            <v>0</v>
          </cell>
          <cell r="DL24">
            <v>0</v>
          </cell>
        </row>
        <row r="25">
          <cell r="A25">
            <v>21</v>
          </cell>
          <cell r="B25" t="str">
            <v>市场经营拓展中心</v>
          </cell>
        </row>
        <row r="25">
          <cell r="CA25">
            <v>0</v>
          </cell>
          <cell r="CB25">
            <v>0</v>
          </cell>
          <cell r="CC25">
            <v>0</v>
          </cell>
          <cell r="CD25">
            <v>0</v>
          </cell>
          <cell r="CE25">
            <v>0</v>
          </cell>
          <cell r="CF25">
            <v>0</v>
          </cell>
          <cell r="CG25">
            <v>0</v>
          </cell>
          <cell r="CH25">
            <v>0</v>
          </cell>
          <cell r="CI25">
            <v>0</v>
          </cell>
          <cell r="CJ25">
            <v>0</v>
          </cell>
          <cell r="CK25">
            <v>0</v>
          </cell>
          <cell r="CL25">
            <v>0</v>
          </cell>
        </row>
        <row r="25">
          <cell r="DA25">
            <v>0</v>
          </cell>
          <cell r="DB25">
            <v>0</v>
          </cell>
          <cell r="DC25">
            <v>0</v>
          </cell>
          <cell r="DD25">
            <v>0</v>
          </cell>
          <cell r="DE25">
            <v>0</v>
          </cell>
          <cell r="DF25">
            <v>0</v>
          </cell>
          <cell r="DG25">
            <v>0</v>
          </cell>
          <cell r="DH25">
            <v>0</v>
          </cell>
          <cell r="DI25">
            <v>0</v>
          </cell>
          <cell r="DJ25">
            <v>0</v>
          </cell>
          <cell r="DK25">
            <v>0</v>
          </cell>
          <cell r="DL25">
            <v>0</v>
          </cell>
        </row>
        <row r="26">
          <cell r="A26">
            <v>22</v>
          </cell>
          <cell r="B26" t="str">
            <v>市场经营拓展中心</v>
          </cell>
        </row>
        <row r="26">
          <cell r="CA26">
            <v>0</v>
          </cell>
          <cell r="CB26">
            <v>0</v>
          </cell>
          <cell r="CC26">
            <v>0</v>
          </cell>
          <cell r="CD26">
            <v>0</v>
          </cell>
          <cell r="CE26">
            <v>0</v>
          </cell>
          <cell r="CF26">
            <v>0</v>
          </cell>
          <cell r="CG26">
            <v>0</v>
          </cell>
          <cell r="CH26">
            <v>0</v>
          </cell>
          <cell r="CI26">
            <v>0</v>
          </cell>
          <cell r="CJ26">
            <v>0</v>
          </cell>
          <cell r="CK26">
            <v>0</v>
          </cell>
          <cell r="CL26">
            <v>0</v>
          </cell>
        </row>
        <row r="26">
          <cell r="DA26">
            <v>0</v>
          </cell>
          <cell r="DB26">
            <v>0</v>
          </cell>
          <cell r="DC26">
            <v>0</v>
          </cell>
          <cell r="DD26">
            <v>0</v>
          </cell>
          <cell r="DE26">
            <v>0</v>
          </cell>
          <cell r="DF26">
            <v>0</v>
          </cell>
          <cell r="DG26">
            <v>0</v>
          </cell>
          <cell r="DH26">
            <v>0</v>
          </cell>
          <cell r="DI26">
            <v>0</v>
          </cell>
          <cell r="DJ26">
            <v>0</v>
          </cell>
          <cell r="DK26">
            <v>0</v>
          </cell>
          <cell r="DL26">
            <v>0</v>
          </cell>
        </row>
        <row r="27">
          <cell r="A27">
            <v>23</v>
          </cell>
          <cell r="B27" t="str">
            <v>市场经营拓展中心</v>
          </cell>
        </row>
        <row r="27">
          <cell r="CA27">
            <v>0</v>
          </cell>
          <cell r="CB27">
            <v>0</v>
          </cell>
          <cell r="CC27">
            <v>0</v>
          </cell>
          <cell r="CD27">
            <v>0</v>
          </cell>
          <cell r="CE27">
            <v>0</v>
          </cell>
          <cell r="CF27">
            <v>0</v>
          </cell>
          <cell r="CG27">
            <v>0</v>
          </cell>
          <cell r="CH27">
            <v>0</v>
          </cell>
          <cell r="CI27">
            <v>0</v>
          </cell>
          <cell r="CJ27">
            <v>0</v>
          </cell>
          <cell r="CK27">
            <v>0</v>
          </cell>
          <cell r="CL27">
            <v>0</v>
          </cell>
        </row>
        <row r="27">
          <cell r="DA27">
            <v>0</v>
          </cell>
          <cell r="DB27">
            <v>0</v>
          </cell>
          <cell r="DC27">
            <v>0</v>
          </cell>
          <cell r="DD27">
            <v>0</v>
          </cell>
          <cell r="DE27">
            <v>0</v>
          </cell>
          <cell r="DF27">
            <v>0</v>
          </cell>
          <cell r="DG27">
            <v>0</v>
          </cell>
          <cell r="DH27">
            <v>0</v>
          </cell>
          <cell r="DI27">
            <v>0</v>
          </cell>
          <cell r="DJ27">
            <v>0</v>
          </cell>
          <cell r="DK27">
            <v>0</v>
          </cell>
          <cell r="DL27">
            <v>0</v>
          </cell>
        </row>
        <row r="28">
          <cell r="CA28">
            <v>0</v>
          </cell>
          <cell r="CB28">
            <v>0</v>
          </cell>
          <cell r="CC28">
            <v>0</v>
          </cell>
          <cell r="CD28">
            <v>0</v>
          </cell>
          <cell r="CE28">
            <v>0</v>
          </cell>
          <cell r="CF28">
            <v>0</v>
          </cell>
          <cell r="CG28">
            <v>0</v>
          </cell>
          <cell r="CH28">
            <v>0</v>
          </cell>
          <cell r="CI28">
            <v>0</v>
          </cell>
          <cell r="CJ28">
            <v>0</v>
          </cell>
          <cell r="CK28">
            <v>0</v>
          </cell>
          <cell r="CL28">
            <v>0</v>
          </cell>
        </row>
        <row r="28">
          <cell r="DA28">
            <v>0</v>
          </cell>
          <cell r="DB28">
            <v>0</v>
          </cell>
          <cell r="DC28">
            <v>0</v>
          </cell>
          <cell r="DD28">
            <v>0</v>
          </cell>
          <cell r="DE28">
            <v>0</v>
          </cell>
          <cell r="DF28">
            <v>0</v>
          </cell>
          <cell r="DG28">
            <v>0</v>
          </cell>
          <cell r="DH28">
            <v>0</v>
          </cell>
          <cell r="DI28">
            <v>0</v>
          </cell>
          <cell r="DJ28">
            <v>0</v>
          </cell>
          <cell r="DK28">
            <v>0</v>
          </cell>
          <cell r="DL28">
            <v>0</v>
          </cell>
        </row>
        <row r="29">
          <cell r="CA29">
            <v>0</v>
          </cell>
          <cell r="CB29">
            <v>0</v>
          </cell>
          <cell r="CC29">
            <v>0</v>
          </cell>
          <cell r="CD29">
            <v>0</v>
          </cell>
          <cell r="CE29">
            <v>0</v>
          </cell>
          <cell r="CF29">
            <v>0</v>
          </cell>
          <cell r="CG29">
            <v>0</v>
          </cell>
          <cell r="CH29">
            <v>0</v>
          </cell>
          <cell r="CI29">
            <v>0</v>
          </cell>
          <cell r="CJ29">
            <v>0</v>
          </cell>
          <cell r="CK29">
            <v>0</v>
          </cell>
          <cell r="CL29">
            <v>0</v>
          </cell>
        </row>
        <row r="29">
          <cell r="DA29">
            <v>0</v>
          </cell>
          <cell r="DB29">
            <v>0</v>
          </cell>
          <cell r="DC29">
            <v>0</v>
          </cell>
          <cell r="DD29">
            <v>0</v>
          </cell>
          <cell r="DE29">
            <v>0</v>
          </cell>
          <cell r="DF29">
            <v>0</v>
          </cell>
          <cell r="DG29">
            <v>0</v>
          </cell>
          <cell r="DH29">
            <v>0</v>
          </cell>
          <cell r="DI29">
            <v>0</v>
          </cell>
          <cell r="DJ29">
            <v>0</v>
          </cell>
          <cell r="DK29">
            <v>0</v>
          </cell>
          <cell r="DL29">
            <v>0</v>
          </cell>
        </row>
        <row r="30">
          <cell r="CA30">
            <v>0</v>
          </cell>
          <cell r="CB30">
            <v>0</v>
          </cell>
          <cell r="CC30">
            <v>0</v>
          </cell>
          <cell r="CD30">
            <v>0</v>
          </cell>
          <cell r="CE30">
            <v>0</v>
          </cell>
          <cell r="CF30">
            <v>0</v>
          </cell>
          <cell r="CG30">
            <v>0</v>
          </cell>
          <cell r="CH30">
            <v>0</v>
          </cell>
          <cell r="CI30">
            <v>0</v>
          </cell>
          <cell r="CJ30">
            <v>0</v>
          </cell>
          <cell r="CK30">
            <v>0</v>
          </cell>
          <cell r="CL30">
            <v>0</v>
          </cell>
        </row>
        <row r="30">
          <cell r="DA30">
            <v>0</v>
          </cell>
          <cell r="DB30">
            <v>0</v>
          </cell>
          <cell r="DC30">
            <v>0</v>
          </cell>
          <cell r="DD30">
            <v>0</v>
          </cell>
          <cell r="DE30">
            <v>0</v>
          </cell>
          <cell r="DF30">
            <v>0</v>
          </cell>
          <cell r="DG30">
            <v>0</v>
          </cell>
          <cell r="DH30">
            <v>0</v>
          </cell>
          <cell r="DI30">
            <v>0</v>
          </cell>
          <cell r="DJ30">
            <v>0</v>
          </cell>
          <cell r="DK30">
            <v>0</v>
          </cell>
          <cell r="DL30">
            <v>0</v>
          </cell>
        </row>
        <row r="31">
          <cell r="CA31">
            <v>0</v>
          </cell>
          <cell r="CB31">
            <v>0</v>
          </cell>
          <cell r="CC31">
            <v>0</v>
          </cell>
          <cell r="CD31">
            <v>0</v>
          </cell>
          <cell r="CE31">
            <v>0</v>
          </cell>
          <cell r="CF31">
            <v>0</v>
          </cell>
          <cell r="CG31">
            <v>0</v>
          </cell>
          <cell r="CH31">
            <v>0</v>
          </cell>
          <cell r="CI31">
            <v>0</v>
          </cell>
          <cell r="CJ31">
            <v>0</v>
          </cell>
          <cell r="CK31">
            <v>0</v>
          </cell>
          <cell r="CL31">
            <v>0</v>
          </cell>
        </row>
        <row r="31">
          <cell r="DA31">
            <v>0</v>
          </cell>
          <cell r="DB31">
            <v>0</v>
          </cell>
          <cell r="DC31">
            <v>0</v>
          </cell>
          <cell r="DD31">
            <v>0</v>
          </cell>
          <cell r="DE31">
            <v>0</v>
          </cell>
          <cell r="DF31">
            <v>0</v>
          </cell>
          <cell r="DG31">
            <v>0</v>
          </cell>
          <cell r="DH31">
            <v>0</v>
          </cell>
          <cell r="DI31">
            <v>0</v>
          </cell>
          <cell r="DJ31">
            <v>0</v>
          </cell>
          <cell r="DK31">
            <v>0</v>
          </cell>
          <cell r="DL31">
            <v>0</v>
          </cell>
        </row>
        <row r="32">
          <cell r="CA32">
            <v>0</v>
          </cell>
          <cell r="CB32">
            <v>0</v>
          </cell>
          <cell r="CC32">
            <v>0</v>
          </cell>
          <cell r="CD32">
            <v>0</v>
          </cell>
          <cell r="CE32">
            <v>0</v>
          </cell>
          <cell r="CF32">
            <v>0</v>
          </cell>
          <cell r="CG32">
            <v>0</v>
          </cell>
          <cell r="CH32">
            <v>0</v>
          </cell>
          <cell r="CI32">
            <v>0</v>
          </cell>
          <cell r="CJ32">
            <v>0</v>
          </cell>
          <cell r="CK32">
            <v>0</v>
          </cell>
          <cell r="CL32">
            <v>0</v>
          </cell>
        </row>
        <row r="32">
          <cell r="DA32">
            <v>0</v>
          </cell>
          <cell r="DB32">
            <v>0</v>
          </cell>
          <cell r="DC32">
            <v>0</v>
          </cell>
          <cell r="DD32">
            <v>0</v>
          </cell>
          <cell r="DE32">
            <v>0</v>
          </cell>
          <cell r="DF32">
            <v>0</v>
          </cell>
          <cell r="DG32">
            <v>0</v>
          </cell>
          <cell r="DH32">
            <v>0</v>
          </cell>
          <cell r="DI32">
            <v>0</v>
          </cell>
          <cell r="DJ32">
            <v>0</v>
          </cell>
          <cell r="DK32">
            <v>0</v>
          </cell>
          <cell r="DL32">
            <v>0</v>
          </cell>
        </row>
        <row r="33">
          <cell r="CA33">
            <v>0</v>
          </cell>
          <cell r="CB33">
            <v>0</v>
          </cell>
          <cell r="CC33">
            <v>0</v>
          </cell>
          <cell r="CD33">
            <v>0</v>
          </cell>
          <cell r="CE33">
            <v>0</v>
          </cell>
          <cell r="CF33">
            <v>0</v>
          </cell>
          <cell r="CG33">
            <v>0</v>
          </cell>
          <cell r="CH33">
            <v>0</v>
          </cell>
          <cell r="CI33">
            <v>0</v>
          </cell>
          <cell r="CJ33">
            <v>0</v>
          </cell>
          <cell r="CK33">
            <v>0</v>
          </cell>
          <cell r="CL33">
            <v>0</v>
          </cell>
        </row>
        <row r="33">
          <cell r="DA33">
            <v>0</v>
          </cell>
          <cell r="DB33">
            <v>0</v>
          </cell>
          <cell r="DC33">
            <v>0</v>
          </cell>
          <cell r="DD33">
            <v>0</v>
          </cell>
          <cell r="DE33">
            <v>0</v>
          </cell>
          <cell r="DF33">
            <v>0</v>
          </cell>
          <cell r="DG33">
            <v>0</v>
          </cell>
          <cell r="DH33">
            <v>0</v>
          </cell>
          <cell r="DI33">
            <v>0</v>
          </cell>
          <cell r="DJ33">
            <v>0</v>
          </cell>
          <cell r="DK33">
            <v>0</v>
          </cell>
          <cell r="DL33">
            <v>0</v>
          </cell>
        </row>
        <row r="34">
          <cell r="CA34">
            <v>0</v>
          </cell>
          <cell r="CB34">
            <v>0</v>
          </cell>
          <cell r="CC34">
            <v>0</v>
          </cell>
          <cell r="CD34">
            <v>0</v>
          </cell>
          <cell r="CE34">
            <v>0</v>
          </cell>
          <cell r="CF34">
            <v>0</v>
          </cell>
          <cell r="CG34">
            <v>0</v>
          </cell>
          <cell r="CH34">
            <v>0</v>
          </cell>
          <cell r="CI34">
            <v>0</v>
          </cell>
          <cell r="CJ34">
            <v>0</v>
          </cell>
          <cell r="CK34">
            <v>0</v>
          </cell>
          <cell r="CL34">
            <v>0</v>
          </cell>
        </row>
        <row r="34">
          <cell r="DA34">
            <v>0</v>
          </cell>
          <cell r="DB34">
            <v>0</v>
          </cell>
          <cell r="DC34">
            <v>0</v>
          </cell>
          <cell r="DD34">
            <v>0</v>
          </cell>
          <cell r="DE34">
            <v>0</v>
          </cell>
          <cell r="DF34">
            <v>0</v>
          </cell>
          <cell r="DG34">
            <v>0</v>
          </cell>
          <cell r="DH34">
            <v>0</v>
          </cell>
          <cell r="DI34">
            <v>0</v>
          </cell>
          <cell r="DJ34">
            <v>0</v>
          </cell>
          <cell r="DK34">
            <v>0</v>
          </cell>
          <cell r="DL34">
            <v>0</v>
          </cell>
        </row>
        <row r="35">
          <cell r="CA35">
            <v>0</v>
          </cell>
          <cell r="CB35">
            <v>0</v>
          </cell>
          <cell r="CC35">
            <v>0</v>
          </cell>
          <cell r="CD35">
            <v>0</v>
          </cell>
          <cell r="CE35">
            <v>0</v>
          </cell>
          <cell r="CF35">
            <v>0</v>
          </cell>
          <cell r="CG35">
            <v>0</v>
          </cell>
          <cell r="CH35">
            <v>0</v>
          </cell>
          <cell r="CI35">
            <v>0</v>
          </cell>
          <cell r="CJ35">
            <v>0</v>
          </cell>
          <cell r="CK35">
            <v>0</v>
          </cell>
          <cell r="CL35">
            <v>0</v>
          </cell>
        </row>
        <row r="35">
          <cell r="DA35">
            <v>0</v>
          </cell>
          <cell r="DB35">
            <v>0</v>
          </cell>
          <cell r="DC35">
            <v>0</v>
          </cell>
          <cell r="DD35">
            <v>0</v>
          </cell>
          <cell r="DE35">
            <v>0</v>
          </cell>
          <cell r="DF35">
            <v>0</v>
          </cell>
          <cell r="DG35">
            <v>0</v>
          </cell>
          <cell r="DH35">
            <v>0</v>
          </cell>
          <cell r="DI35">
            <v>0</v>
          </cell>
          <cell r="DJ35">
            <v>0</v>
          </cell>
          <cell r="DK35">
            <v>0</v>
          </cell>
          <cell r="DL35">
            <v>0</v>
          </cell>
        </row>
        <row r="36">
          <cell r="CA36">
            <v>0</v>
          </cell>
          <cell r="CB36">
            <v>0</v>
          </cell>
          <cell r="CC36">
            <v>0</v>
          </cell>
          <cell r="CD36">
            <v>0</v>
          </cell>
          <cell r="CE36">
            <v>0</v>
          </cell>
          <cell r="CF36">
            <v>0</v>
          </cell>
          <cell r="CG36">
            <v>0</v>
          </cell>
          <cell r="CH36">
            <v>0</v>
          </cell>
          <cell r="CI36">
            <v>0</v>
          </cell>
          <cell r="CJ36">
            <v>0</v>
          </cell>
          <cell r="CK36">
            <v>0</v>
          </cell>
          <cell r="CL36">
            <v>0</v>
          </cell>
        </row>
        <row r="36">
          <cell r="DA36">
            <v>0</v>
          </cell>
          <cell r="DB36">
            <v>0</v>
          </cell>
          <cell r="DC36">
            <v>0</v>
          </cell>
          <cell r="DD36">
            <v>0</v>
          </cell>
          <cell r="DE36">
            <v>0</v>
          </cell>
          <cell r="DF36">
            <v>0</v>
          </cell>
          <cell r="DG36">
            <v>0</v>
          </cell>
          <cell r="DH36">
            <v>0</v>
          </cell>
          <cell r="DI36">
            <v>0</v>
          </cell>
          <cell r="DJ36">
            <v>0</v>
          </cell>
          <cell r="DK36">
            <v>0</v>
          </cell>
          <cell r="DL36">
            <v>0</v>
          </cell>
        </row>
        <row r="37">
          <cell r="CA37">
            <v>0</v>
          </cell>
          <cell r="CB37">
            <v>0</v>
          </cell>
          <cell r="CC37">
            <v>0</v>
          </cell>
          <cell r="CD37">
            <v>0</v>
          </cell>
          <cell r="CE37">
            <v>0</v>
          </cell>
          <cell r="CF37">
            <v>0</v>
          </cell>
          <cell r="CG37">
            <v>0</v>
          </cell>
          <cell r="CH37">
            <v>0</v>
          </cell>
          <cell r="CI37">
            <v>0</v>
          </cell>
          <cell r="CJ37">
            <v>0</v>
          </cell>
          <cell r="CK37">
            <v>0</v>
          </cell>
          <cell r="CL37">
            <v>0</v>
          </cell>
        </row>
        <row r="37">
          <cell r="DA37">
            <v>0</v>
          </cell>
          <cell r="DB37">
            <v>0</v>
          </cell>
          <cell r="DC37">
            <v>0</v>
          </cell>
          <cell r="DD37">
            <v>0</v>
          </cell>
          <cell r="DE37">
            <v>0</v>
          </cell>
          <cell r="DF37">
            <v>0</v>
          </cell>
          <cell r="DG37">
            <v>0</v>
          </cell>
          <cell r="DH37">
            <v>0</v>
          </cell>
          <cell r="DI37">
            <v>0</v>
          </cell>
          <cell r="DJ37">
            <v>0</v>
          </cell>
          <cell r="DK37">
            <v>0</v>
          </cell>
          <cell r="DL37">
            <v>0</v>
          </cell>
        </row>
        <row r="38">
          <cell r="CA38">
            <v>0</v>
          </cell>
          <cell r="CB38">
            <v>0</v>
          </cell>
          <cell r="CC38">
            <v>0</v>
          </cell>
          <cell r="CD38">
            <v>0</v>
          </cell>
          <cell r="CE38">
            <v>0</v>
          </cell>
          <cell r="CF38">
            <v>0</v>
          </cell>
          <cell r="CG38">
            <v>0</v>
          </cell>
          <cell r="CH38">
            <v>0</v>
          </cell>
          <cell r="CI38">
            <v>0</v>
          </cell>
          <cell r="CJ38">
            <v>0</v>
          </cell>
          <cell r="CK38">
            <v>0</v>
          </cell>
          <cell r="CL38">
            <v>0</v>
          </cell>
        </row>
        <row r="38">
          <cell r="DA38">
            <v>0</v>
          </cell>
          <cell r="DB38">
            <v>0</v>
          </cell>
          <cell r="DC38">
            <v>0</v>
          </cell>
          <cell r="DD38">
            <v>0</v>
          </cell>
          <cell r="DE38">
            <v>0</v>
          </cell>
          <cell r="DF38">
            <v>0</v>
          </cell>
          <cell r="DG38">
            <v>0</v>
          </cell>
          <cell r="DH38">
            <v>0</v>
          </cell>
          <cell r="DI38">
            <v>0</v>
          </cell>
          <cell r="DJ38">
            <v>0</v>
          </cell>
          <cell r="DK38">
            <v>0</v>
          </cell>
          <cell r="DL38">
            <v>0</v>
          </cell>
        </row>
        <row r="39">
          <cell r="CA39">
            <v>0</v>
          </cell>
          <cell r="CB39">
            <v>0</v>
          </cell>
          <cell r="CC39">
            <v>0</v>
          </cell>
          <cell r="CD39">
            <v>0</v>
          </cell>
          <cell r="CE39">
            <v>0</v>
          </cell>
          <cell r="CF39">
            <v>0</v>
          </cell>
          <cell r="CG39">
            <v>0</v>
          </cell>
          <cell r="CH39">
            <v>0</v>
          </cell>
          <cell r="CI39">
            <v>0</v>
          </cell>
          <cell r="CJ39">
            <v>0</v>
          </cell>
          <cell r="CK39">
            <v>0</v>
          </cell>
          <cell r="CL39">
            <v>0</v>
          </cell>
        </row>
        <row r="39">
          <cell r="DA39">
            <v>0</v>
          </cell>
          <cell r="DB39">
            <v>0</v>
          </cell>
          <cell r="DC39">
            <v>0</v>
          </cell>
          <cell r="DD39">
            <v>0</v>
          </cell>
          <cell r="DE39">
            <v>0</v>
          </cell>
          <cell r="DF39">
            <v>0</v>
          </cell>
          <cell r="DG39">
            <v>0</v>
          </cell>
          <cell r="DH39">
            <v>0</v>
          </cell>
          <cell r="DI39">
            <v>0</v>
          </cell>
          <cell r="DJ39">
            <v>0</v>
          </cell>
          <cell r="DK39">
            <v>0</v>
          </cell>
          <cell r="DL39">
            <v>0</v>
          </cell>
        </row>
        <row r="40">
          <cell r="CA40">
            <v>0</v>
          </cell>
          <cell r="CB40">
            <v>0</v>
          </cell>
          <cell r="CC40">
            <v>0</v>
          </cell>
          <cell r="CD40">
            <v>0</v>
          </cell>
          <cell r="CE40">
            <v>0</v>
          </cell>
          <cell r="CF40">
            <v>0</v>
          </cell>
          <cell r="CG40">
            <v>0</v>
          </cell>
          <cell r="CH40">
            <v>0</v>
          </cell>
          <cell r="CI40">
            <v>0</v>
          </cell>
          <cell r="CJ40">
            <v>0</v>
          </cell>
          <cell r="CK40">
            <v>0</v>
          </cell>
          <cell r="CL40">
            <v>0</v>
          </cell>
        </row>
        <row r="40">
          <cell r="DA40">
            <v>0</v>
          </cell>
          <cell r="DB40">
            <v>0</v>
          </cell>
          <cell r="DC40">
            <v>0</v>
          </cell>
          <cell r="DD40">
            <v>0</v>
          </cell>
          <cell r="DE40">
            <v>0</v>
          </cell>
          <cell r="DF40">
            <v>0</v>
          </cell>
          <cell r="DG40">
            <v>0</v>
          </cell>
          <cell r="DH40">
            <v>0</v>
          </cell>
          <cell r="DI40">
            <v>0</v>
          </cell>
          <cell r="DJ40">
            <v>0</v>
          </cell>
          <cell r="DK40">
            <v>0</v>
          </cell>
          <cell r="DL40">
            <v>0</v>
          </cell>
        </row>
        <row r="41">
          <cell r="CA41">
            <v>0</v>
          </cell>
          <cell r="CB41">
            <v>0</v>
          </cell>
          <cell r="CC41">
            <v>0</v>
          </cell>
          <cell r="CD41">
            <v>0</v>
          </cell>
          <cell r="CE41">
            <v>0</v>
          </cell>
          <cell r="CF41">
            <v>0</v>
          </cell>
          <cell r="CG41">
            <v>0</v>
          </cell>
          <cell r="CH41">
            <v>0</v>
          </cell>
          <cell r="CI41">
            <v>0</v>
          </cell>
          <cell r="CJ41">
            <v>0</v>
          </cell>
          <cell r="CK41">
            <v>0</v>
          </cell>
          <cell r="CL41">
            <v>0</v>
          </cell>
        </row>
        <row r="41">
          <cell r="DA41">
            <v>0</v>
          </cell>
          <cell r="DB41">
            <v>0</v>
          </cell>
          <cell r="DC41">
            <v>0</v>
          </cell>
          <cell r="DD41">
            <v>0</v>
          </cell>
          <cell r="DE41">
            <v>0</v>
          </cell>
          <cell r="DF41">
            <v>0</v>
          </cell>
          <cell r="DG41">
            <v>0</v>
          </cell>
          <cell r="DH41">
            <v>0</v>
          </cell>
          <cell r="DI41">
            <v>0</v>
          </cell>
          <cell r="DJ41">
            <v>0</v>
          </cell>
          <cell r="DK41">
            <v>0</v>
          </cell>
          <cell r="DL41">
            <v>0</v>
          </cell>
        </row>
        <row r="42">
          <cell r="CA42">
            <v>0</v>
          </cell>
          <cell r="CB42">
            <v>0</v>
          </cell>
          <cell r="CC42">
            <v>0</v>
          </cell>
          <cell r="CD42">
            <v>0</v>
          </cell>
          <cell r="CE42">
            <v>0</v>
          </cell>
          <cell r="CF42">
            <v>0</v>
          </cell>
          <cell r="CG42">
            <v>0</v>
          </cell>
          <cell r="CH42">
            <v>0</v>
          </cell>
          <cell r="CI42">
            <v>0</v>
          </cell>
          <cell r="CJ42">
            <v>0</v>
          </cell>
          <cell r="CK42">
            <v>0</v>
          </cell>
          <cell r="CL42">
            <v>0</v>
          </cell>
        </row>
        <row r="42">
          <cell r="DA42">
            <v>0</v>
          </cell>
          <cell r="DB42">
            <v>0</v>
          </cell>
          <cell r="DC42">
            <v>0</v>
          </cell>
          <cell r="DD42">
            <v>0</v>
          </cell>
          <cell r="DE42">
            <v>0</v>
          </cell>
          <cell r="DF42">
            <v>0</v>
          </cell>
          <cell r="DG42">
            <v>0</v>
          </cell>
          <cell r="DH42">
            <v>0</v>
          </cell>
          <cell r="DI42">
            <v>0</v>
          </cell>
          <cell r="DJ42">
            <v>0</v>
          </cell>
          <cell r="DK42">
            <v>0</v>
          </cell>
          <cell r="DL42">
            <v>0</v>
          </cell>
        </row>
        <row r="43">
          <cell r="CA43">
            <v>0</v>
          </cell>
          <cell r="CB43">
            <v>0</v>
          </cell>
          <cell r="CC43">
            <v>0</v>
          </cell>
          <cell r="CD43">
            <v>0</v>
          </cell>
          <cell r="CE43">
            <v>0</v>
          </cell>
          <cell r="CF43">
            <v>0</v>
          </cell>
          <cell r="CG43">
            <v>0</v>
          </cell>
          <cell r="CH43">
            <v>0</v>
          </cell>
          <cell r="CI43">
            <v>0</v>
          </cell>
          <cell r="CJ43">
            <v>0</v>
          </cell>
          <cell r="CK43">
            <v>0</v>
          </cell>
          <cell r="CL43">
            <v>0</v>
          </cell>
        </row>
        <row r="43">
          <cell r="DA43">
            <v>0</v>
          </cell>
          <cell r="DB43">
            <v>0</v>
          </cell>
          <cell r="DC43">
            <v>0</v>
          </cell>
          <cell r="DD43">
            <v>0</v>
          </cell>
          <cell r="DE43">
            <v>0</v>
          </cell>
          <cell r="DF43">
            <v>0</v>
          </cell>
          <cell r="DG43">
            <v>0</v>
          </cell>
          <cell r="DH43">
            <v>0</v>
          </cell>
          <cell r="DI43">
            <v>0</v>
          </cell>
          <cell r="DJ43">
            <v>0</v>
          </cell>
          <cell r="DK43">
            <v>0</v>
          </cell>
          <cell r="DL43">
            <v>0</v>
          </cell>
        </row>
        <row r="44">
          <cell r="CA44">
            <v>0</v>
          </cell>
          <cell r="CB44">
            <v>0</v>
          </cell>
          <cell r="CC44">
            <v>0</v>
          </cell>
          <cell r="CD44">
            <v>0</v>
          </cell>
          <cell r="CE44">
            <v>0</v>
          </cell>
          <cell r="CF44">
            <v>0</v>
          </cell>
          <cell r="CG44">
            <v>0</v>
          </cell>
          <cell r="CH44">
            <v>0</v>
          </cell>
          <cell r="CI44">
            <v>0</v>
          </cell>
          <cell r="CJ44">
            <v>0</v>
          </cell>
          <cell r="CK44">
            <v>0</v>
          </cell>
          <cell r="CL44">
            <v>0</v>
          </cell>
        </row>
      </sheetData>
      <sheetData sheetId="3">
        <row r="2">
          <cell r="A2">
            <v>113</v>
          </cell>
          <cell r="B2">
            <v>45317</v>
          </cell>
          <cell r="C2" t="str">
            <v>轨道交通工程机电施工管理系统项目合同 - 厦门路桥信息股份有限公司 - 无税开票473915.09</v>
          </cell>
          <cell r="D2" t="str">
            <v>厦门路桥信息股份有限公司</v>
          </cell>
          <cell r="E2" t="str">
            <v>SJHT2019110100082</v>
          </cell>
        </row>
        <row r="2">
          <cell r="G2">
            <v>3348700</v>
          </cell>
          <cell r="H2">
            <v>502305</v>
          </cell>
        </row>
        <row r="3">
          <cell r="A3">
            <v>208</v>
          </cell>
          <cell r="B3">
            <v>45657</v>
          </cell>
          <cell r="C3" t="str">
            <v>奉贤区智能网联示范区车路协同应用建设项目二标段专业分包 - 上海智能交通有限公司（本部） - 无税开票10220797.54</v>
          </cell>
          <cell r="D3" t="str">
            <v>上海智能交通有限公司</v>
          </cell>
          <cell r="E3" t="str">
            <v>ZHT2024081600097</v>
          </cell>
        </row>
        <row r="3">
          <cell r="H3">
            <v>560621.32</v>
          </cell>
        </row>
        <row r="3">
          <cell r="N3">
            <v>0</v>
          </cell>
          <cell r="O3">
            <v>0</v>
          </cell>
          <cell r="P3">
            <v>0</v>
          </cell>
          <cell r="Q3">
            <v>0</v>
          </cell>
          <cell r="R3">
            <v>0</v>
          </cell>
          <cell r="S3">
            <v>0</v>
          </cell>
          <cell r="T3">
            <v>0</v>
          </cell>
          <cell r="U3">
            <v>0</v>
          </cell>
          <cell r="V3">
            <v>0</v>
          </cell>
          <cell r="W3">
            <v>3</v>
          </cell>
          <cell r="X3">
            <v>220.710562</v>
          </cell>
          <cell r="Y3">
            <v>3</v>
          </cell>
          <cell r="Z3">
            <v>220.710562</v>
          </cell>
        </row>
        <row r="4">
          <cell r="A4">
            <v>209</v>
          </cell>
          <cell r="B4">
            <v>45657</v>
          </cell>
          <cell r="C4" t="str">
            <v>奉贤区智能网联示范区车路协同应用建设项目一标段专业分包 - 上海智能交通有限公司（本部） - 无税开票11939746.79</v>
          </cell>
          <cell r="D4" t="str">
            <v>上海智能交通有限公司</v>
          </cell>
          <cell r="E4" t="str">
            <v>ZHT2024081600096</v>
          </cell>
        </row>
        <row r="4">
          <cell r="H4">
            <v>1144179.3</v>
          </cell>
        </row>
      </sheetData>
      <sheetData sheetId="4"/>
      <sheetData sheetId="5"/>
      <sheetData sheetId="6"/>
      <sheetData sheetId="7"/>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Set>
  </externalBook>
</externalLink>
</file>

<file path=xl/externalLinks/externalLink7.xml><?xml version="1.0" encoding="utf-8"?>
<externalLink xmlns="http://schemas.openxmlformats.org/spreadsheetml/2006/main">
  <externalBook xmlns:r="http://schemas.openxmlformats.org/officeDocument/2006/relationships" r:id="rId1">
    <sheetNames>
      <sheetName val="部门看板"/>
      <sheetName val="部门-汇总页"/>
      <sheetName val="产值及收款计划（2026）"/>
      <sheetName val="月度收款计划"/>
      <sheetName val="月度实际收款（参考）"/>
      <sheetName val="月度支付计划 "/>
      <sheetName val="月度实际支付（参考）"/>
      <sheetName val="产值及收款计划（2025）"/>
    </sheetNames>
    <sheetDataSet>
      <sheetData sheetId="0"/>
      <sheetData sheetId="1">
        <row r="3">
          <cell r="E3">
            <v>0</v>
          </cell>
          <cell r="F3">
            <v>0</v>
          </cell>
          <cell r="G3">
            <v>0</v>
          </cell>
          <cell r="H3">
            <v>0</v>
          </cell>
          <cell r="I3">
            <v>0</v>
          </cell>
          <cell r="J3">
            <v>0</v>
          </cell>
          <cell r="K3">
            <v>0</v>
          </cell>
          <cell r="L3">
            <v>0</v>
          </cell>
          <cell r="M3">
            <v>0</v>
          </cell>
          <cell r="N3">
            <v>0</v>
          </cell>
          <cell r="O3">
            <v>0</v>
          </cell>
          <cell r="P3">
            <v>0</v>
          </cell>
          <cell r="Q3">
            <v>0</v>
          </cell>
          <cell r="R3">
            <v>10</v>
          </cell>
          <cell r="S3">
            <v>0</v>
          </cell>
          <cell r="T3">
            <v>0</v>
          </cell>
          <cell r="U3">
            <v>0</v>
          </cell>
          <cell r="V3">
            <v>0</v>
          </cell>
          <cell r="W3">
            <v>0</v>
          </cell>
          <cell r="X3">
            <v>0</v>
          </cell>
          <cell r="Y3">
            <v>0</v>
          </cell>
          <cell r="Z3">
            <v>0</v>
          </cell>
          <cell r="AA3">
            <v>0</v>
          </cell>
          <cell r="AB3">
            <v>0</v>
          </cell>
        </row>
        <row r="4">
          <cell r="E4">
            <v>0</v>
          </cell>
          <cell r="F4">
            <v>0</v>
          </cell>
          <cell r="G4">
            <v>0</v>
          </cell>
          <cell r="H4">
            <v>0</v>
          </cell>
          <cell r="I4">
            <v>0</v>
          </cell>
          <cell r="J4">
            <v>0</v>
          </cell>
          <cell r="K4">
            <v>0</v>
          </cell>
          <cell r="L4">
            <v>0</v>
          </cell>
          <cell r="M4">
            <v>0</v>
          </cell>
          <cell r="N4">
            <v>0</v>
          </cell>
          <cell r="O4">
            <v>0</v>
          </cell>
          <cell r="P4">
            <v>0</v>
          </cell>
          <cell r="Q4">
            <v>0</v>
          </cell>
          <cell r="R4">
            <v>10</v>
          </cell>
          <cell r="S4">
            <v>0</v>
          </cell>
          <cell r="T4">
            <v>0</v>
          </cell>
          <cell r="U4">
            <v>0</v>
          </cell>
          <cell r="V4">
            <v>0</v>
          </cell>
          <cell r="W4">
            <v>0</v>
          </cell>
          <cell r="X4">
            <v>0</v>
          </cell>
          <cell r="Y4">
            <v>0</v>
          </cell>
          <cell r="Z4">
            <v>0</v>
          </cell>
          <cell r="AA4">
            <v>0</v>
          </cell>
          <cell r="AB4">
            <v>0</v>
          </cell>
        </row>
        <row r="5">
          <cell r="E5">
            <v>0</v>
          </cell>
          <cell r="F5">
            <v>0</v>
          </cell>
          <cell r="G5">
            <v>0</v>
          </cell>
          <cell r="H5">
            <v>0</v>
          </cell>
          <cell r="I5">
            <v>0</v>
          </cell>
          <cell r="J5">
            <v>0</v>
          </cell>
          <cell r="K5">
            <v>0</v>
          </cell>
          <cell r="L5">
            <v>0</v>
          </cell>
          <cell r="M5">
            <v>0</v>
          </cell>
          <cell r="N5">
            <v>0</v>
          </cell>
          <cell r="O5">
            <v>0</v>
          </cell>
          <cell r="P5">
            <v>0</v>
          </cell>
          <cell r="Q5">
            <v>0</v>
          </cell>
          <cell r="R5">
            <v>9.43396226415094</v>
          </cell>
          <cell r="S5">
            <v>0</v>
          </cell>
          <cell r="T5">
            <v>0</v>
          </cell>
          <cell r="U5">
            <v>0</v>
          </cell>
          <cell r="V5">
            <v>0</v>
          </cell>
          <cell r="W5">
            <v>0</v>
          </cell>
          <cell r="X5">
            <v>0</v>
          </cell>
          <cell r="Y5">
            <v>0</v>
          </cell>
          <cell r="Z5">
            <v>0</v>
          </cell>
          <cell r="AA5">
            <v>0</v>
          </cell>
          <cell r="AB5">
            <v>0</v>
          </cell>
        </row>
        <row r="6">
          <cell r="E6">
            <v>0</v>
          </cell>
          <cell r="F6">
            <v>0</v>
          </cell>
          <cell r="G6">
            <v>0</v>
          </cell>
          <cell r="H6">
            <v>0</v>
          </cell>
          <cell r="I6">
            <v>0</v>
          </cell>
          <cell r="J6">
            <v>0</v>
          </cell>
          <cell r="K6">
            <v>0</v>
          </cell>
          <cell r="L6">
            <v>0</v>
          </cell>
          <cell r="M6">
            <v>0</v>
          </cell>
          <cell r="N6">
            <v>0</v>
          </cell>
          <cell r="O6">
            <v>0</v>
          </cell>
          <cell r="P6">
            <v>0</v>
          </cell>
          <cell r="Q6">
            <v>0</v>
          </cell>
          <cell r="R6">
            <v>9.43396226415094</v>
          </cell>
          <cell r="S6">
            <v>0</v>
          </cell>
          <cell r="T6">
            <v>0</v>
          </cell>
          <cell r="U6">
            <v>0</v>
          </cell>
          <cell r="V6">
            <v>0</v>
          </cell>
          <cell r="W6">
            <v>0</v>
          </cell>
          <cell r="X6">
            <v>0</v>
          </cell>
          <cell r="Y6">
            <v>0</v>
          </cell>
          <cell r="Z6">
            <v>0</v>
          </cell>
          <cell r="AA6">
            <v>0</v>
          </cell>
          <cell r="AB6">
            <v>0</v>
          </cell>
        </row>
        <row r="7">
          <cell r="E7">
            <v>0</v>
          </cell>
          <cell r="F7">
            <v>0</v>
          </cell>
          <cell r="G7">
            <v>0</v>
          </cell>
          <cell r="H7">
            <v>0</v>
          </cell>
          <cell r="I7">
            <v>0</v>
          </cell>
          <cell r="J7">
            <v>0</v>
          </cell>
          <cell r="K7">
            <v>0</v>
          </cell>
          <cell r="L7">
            <v>0</v>
          </cell>
          <cell r="M7">
            <v>0</v>
          </cell>
          <cell r="N7">
            <v>0</v>
          </cell>
          <cell r="O7">
            <v>0</v>
          </cell>
          <cell r="P7">
            <v>0</v>
          </cell>
          <cell r="Q7">
            <v>0</v>
          </cell>
          <cell r="R7">
            <v>0</v>
          </cell>
          <cell r="S7">
            <v>0</v>
          </cell>
          <cell r="T7">
            <v>0</v>
          </cell>
          <cell r="U7">
            <v>0</v>
          </cell>
          <cell r="V7">
            <v>0</v>
          </cell>
          <cell r="W7">
            <v>0</v>
          </cell>
          <cell r="X7">
            <v>0</v>
          </cell>
          <cell r="Y7">
            <v>0</v>
          </cell>
          <cell r="Z7">
            <v>0</v>
          </cell>
          <cell r="AA7">
            <v>0</v>
          </cell>
          <cell r="AB7">
            <v>0</v>
          </cell>
        </row>
        <row r="8">
          <cell r="E8">
            <v>0</v>
          </cell>
          <cell r="F8">
            <v>0</v>
          </cell>
          <cell r="G8">
            <v>0</v>
          </cell>
          <cell r="H8">
            <v>0</v>
          </cell>
          <cell r="I8">
            <v>0</v>
          </cell>
          <cell r="J8">
            <v>0</v>
          </cell>
          <cell r="K8">
            <v>0</v>
          </cell>
          <cell r="L8">
            <v>0</v>
          </cell>
          <cell r="M8">
            <v>0</v>
          </cell>
          <cell r="N8">
            <v>0</v>
          </cell>
          <cell r="O8">
            <v>0</v>
          </cell>
          <cell r="P8">
            <v>0</v>
          </cell>
          <cell r="Q8">
            <v>0</v>
          </cell>
          <cell r="R8">
            <v>0</v>
          </cell>
          <cell r="S8">
            <v>0</v>
          </cell>
          <cell r="T8">
            <v>0</v>
          </cell>
          <cell r="U8">
            <v>0</v>
          </cell>
          <cell r="V8">
            <v>0</v>
          </cell>
          <cell r="W8">
            <v>0</v>
          </cell>
          <cell r="X8">
            <v>0</v>
          </cell>
          <cell r="Y8">
            <v>0</v>
          </cell>
          <cell r="Z8">
            <v>0</v>
          </cell>
          <cell r="AA8">
            <v>0</v>
          </cell>
          <cell r="AB8">
            <v>0</v>
          </cell>
        </row>
      </sheetData>
      <sheetData sheetId="2">
        <row r="1">
          <cell r="B1" t="str">
            <v>2025年产值及收款计划</v>
          </cell>
        </row>
        <row r="1">
          <cell r="U1">
            <v>10</v>
          </cell>
          <cell r="V1">
            <v>157.45</v>
          </cell>
          <cell r="W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row>
        <row r="1">
          <cell r="AX1">
            <v>0</v>
          </cell>
          <cell r="AY1">
            <v>167.45</v>
          </cell>
          <cell r="AZ1">
            <v>10</v>
          </cell>
          <cell r="BA1">
            <v>0</v>
          </cell>
          <cell r="BB1">
            <v>0</v>
          </cell>
          <cell r="BC1">
            <v>0</v>
          </cell>
          <cell r="BD1">
            <v>0</v>
          </cell>
          <cell r="BE1">
            <v>0</v>
          </cell>
          <cell r="BF1">
            <v>0</v>
          </cell>
          <cell r="BG1">
            <v>0</v>
          </cell>
          <cell r="BH1">
            <v>0</v>
          </cell>
          <cell r="BI1">
            <v>0</v>
          </cell>
          <cell r="BJ1">
            <v>0</v>
          </cell>
          <cell r="BK1">
            <v>0</v>
          </cell>
          <cell r="BL1">
            <v>0</v>
          </cell>
          <cell r="BM1">
            <v>0</v>
          </cell>
          <cell r="BN1">
            <v>0</v>
          </cell>
          <cell r="BO1">
            <v>0</v>
          </cell>
        </row>
        <row r="1">
          <cell r="CA1">
            <v>0</v>
          </cell>
          <cell r="CB1">
            <v>10</v>
          </cell>
          <cell r="CC1">
            <v>0</v>
          </cell>
          <cell r="CD1">
            <v>0</v>
          </cell>
          <cell r="CE1">
            <v>0</v>
          </cell>
          <cell r="CF1">
            <v>0</v>
          </cell>
          <cell r="CG1">
            <v>0</v>
          </cell>
          <cell r="CH1">
            <v>0</v>
          </cell>
          <cell r="CI1">
            <v>0</v>
          </cell>
          <cell r="CJ1">
            <v>0</v>
          </cell>
          <cell r="CK1">
            <v>0</v>
          </cell>
          <cell r="CL1">
            <v>0</v>
          </cell>
        </row>
        <row r="1">
          <cell r="DA1">
            <v>0</v>
          </cell>
          <cell r="DB1">
            <v>0</v>
          </cell>
          <cell r="DC1">
            <v>0</v>
          </cell>
          <cell r="DD1">
            <v>0</v>
          </cell>
          <cell r="DE1">
            <v>0</v>
          </cell>
          <cell r="DF1">
            <v>0</v>
          </cell>
          <cell r="DG1">
            <v>0</v>
          </cell>
          <cell r="DH1">
            <v>0</v>
          </cell>
          <cell r="DI1">
            <v>0</v>
          </cell>
          <cell r="DJ1">
            <v>0</v>
          </cell>
          <cell r="DK1">
            <v>0</v>
          </cell>
          <cell r="DL1">
            <v>0</v>
          </cell>
        </row>
        <row r="2">
          <cell r="U2">
            <v>10</v>
          </cell>
          <cell r="V2">
            <v>157.45</v>
          </cell>
          <cell r="W2">
            <v>0</v>
          </cell>
          <cell r="X2">
            <v>0</v>
          </cell>
          <cell r="Y2">
            <v>0</v>
          </cell>
          <cell r="Z2">
            <v>0</v>
          </cell>
          <cell r="AA2">
            <v>0</v>
          </cell>
          <cell r="AB2">
            <v>0</v>
          </cell>
          <cell r="AC2">
            <v>0</v>
          </cell>
          <cell r="AD2">
            <v>0</v>
          </cell>
          <cell r="AE2">
            <v>0</v>
          </cell>
          <cell r="AF2">
            <v>0</v>
          </cell>
          <cell r="AG2">
            <v>0</v>
          </cell>
          <cell r="AH2">
            <v>0</v>
          </cell>
          <cell r="AI2">
            <v>0</v>
          </cell>
          <cell r="AJ2">
            <v>0</v>
          </cell>
          <cell r="AK2">
            <v>0</v>
          </cell>
          <cell r="AL2">
            <v>0</v>
          </cell>
        </row>
        <row r="2">
          <cell r="AX2">
            <v>0</v>
          </cell>
          <cell r="AY2">
            <v>167.45</v>
          </cell>
          <cell r="AZ2">
            <v>10</v>
          </cell>
          <cell r="BA2">
            <v>0</v>
          </cell>
          <cell r="BB2">
            <v>0</v>
          </cell>
          <cell r="BC2">
            <v>0</v>
          </cell>
          <cell r="BD2">
            <v>0</v>
          </cell>
          <cell r="BE2">
            <v>0</v>
          </cell>
          <cell r="BF2">
            <v>0</v>
          </cell>
          <cell r="BG2">
            <v>0</v>
          </cell>
          <cell r="BH2">
            <v>0</v>
          </cell>
          <cell r="BI2">
            <v>0</v>
          </cell>
          <cell r="BJ2">
            <v>0</v>
          </cell>
          <cell r="BK2">
            <v>0</v>
          </cell>
          <cell r="BL2">
            <v>0</v>
          </cell>
          <cell r="BM2">
            <v>0</v>
          </cell>
          <cell r="BN2">
            <v>0</v>
          </cell>
          <cell r="BO2">
            <v>0</v>
          </cell>
        </row>
        <row r="2">
          <cell r="CA2">
            <v>0</v>
          </cell>
          <cell r="CB2">
            <v>10</v>
          </cell>
          <cell r="CC2">
            <v>0</v>
          </cell>
          <cell r="CD2">
            <v>0</v>
          </cell>
          <cell r="CE2">
            <v>0</v>
          </cell>
          <cell r="CF2">
            <v>0</v>
          </cell>
          <cell r="CG2">
            <v>0</v>
          </cell>
          <cell r="CH2">
            <v>0</v>
          </cell>
          <cell r="CI2">
            <v>0</v>
          </cell>
          <cell r="CJ2">
            <v>0</v>
          </cell>
          <cell r="CK2">
            <v>0</v>
          </cell>
          <cell r="CL2">
            <v>0</v>
          </cell>
        </row>
        <row r="2">
          <cell r="DA2">
            <v>0</v>
          </cell>
          <cell r="DB2">
            <v>0</v>
          </cell>
          <cell r="DC2">
            <v>0</v>
          </cell>
          <cell r="DD2">
            <v>0</v>
          </cell>
          <cell r="DE2">
            <v>0</v>
          </cell>
          <cell r="DF2">
            <v>0</v>
          </cell>
          <cell r="DG2">
            <v>0</v>
          </cell>
          <cell r="DH2">
            <v>0</v>
          </cell>
          <cell r="DI2">
            <v>0</v>
          </cell>
          <cell r="DJ2">
            <v>0</v>
          </cell>
          <cell r="DK2">
            <v>0</v>
          </cell>
          <cell r="DL2">
            <v>0</v>
          </cell>
        </row>
        <row r="3">
          <cell r="M3" t="str">
            <v>非主导不需填写</v>
          </cell>
        </row>
        <row r="3">
          <cell r="P3" t="str">
            <v>已完结合同只填收款计划</v>
          </cell>
        </row>
        <row r="4">
          <cell r="A4" t="str">
            <v>序号</v>
          </cell>
          <cell r="B4" t="str">
            <v>部门</v>
          </cell>
          <cell r="C4" t="str">
            <v>合同编号</v>
          </cell>
          <cell r="D4" t="str">
            <v>合同名称</v>
          </cell>
          <cell r="E4" t="str">
            <v>合同金额</v>
          </cell>
          <cell r="F4" t="str">
            <v>部门合同额/总产值</v>
          </cell>
          <cell r="G4" t="str">
            <v>部门-有效产值</v>
          </cell>
          <cell r="H4" t="str">
            <v>部门-自营产值</v>
          </cell>
          <cell r="I4" t="str">
            <v>部门-自营率</v>
          </cell>
          <cell r="J4" t="str">
            <v>综合税率</v>
          </cell>
          <cell r="K4" t="str">
            <v>备用列</v>
          </cell>
          <cell r="L4" t="str">
            <v>备用列</v>
          </cell>
          <cell r="M4" t="str">
            <v>是否生产主导</v>
          </cell>
          <cell r="N4" t="str">
            <v>团队</v>
          </cell>
          <cell r="O4" t="str">
            <v>项目经理</v>
          </cell>
          <cell r="P4" t="str">
            <v>合同类型</v>
          </cell>
          <cell r="Q4" t="str">
            <v>备用列</v>
          </cell>
          <cell r="R4" t="str">
            <v>备用列</v>
          </cell>
          <cell r="S4" t="str">
            <v>备用列</v>
          </cell>
          <cell r="T4" t="str">
            <v>历年已确认产值（未拆分）</v>
          </cell>
          <cell r="U4" t="str">
            <v>2026已确认产值（未拆分）</v>
          </cell>
          <cell r="V4" t="str">
            <v>剩余产值</v>
          </cell>
          <cell r="W4" t="str">
            <v>备用列</v>
          </cell>
          <cell r="X4" t="str">
            <v>备用列</v>
          </cell>
          <cell r="Y4" t="str">
            <v>备用列</v>
          </cell>
          <cell r="Z4" t="str">
            <v>备用列</v>
          </cell>
          <cell r="AA4" t="str">
            <v>2026-01产值计划</v>
          </cell>
          <cell r="AB4" t="str">
            <v>2026-02产值计划</v>
          </cell>
          <cell r="AC4" t="str">
            <v>2026-03产值计划</v>
          </cell>
          <cell r="AD4" t="str">
            <v>2026-04产值计划</v>
          </cell>
          <cell r="AE4" t="str">
            <v>2026-05产值计划</v>
          </cell>
          <cell r="AF4" t="str">
            <v>2026-06产值计划</v>
          </cell>
          <cell r="AG4" t="str">
            <v>2026-07产值计划</v>
          </cell>
          <cell r="AH4" t="str">
            <v>2026-08产值计划</v>
          </cell>
          <cell r="AI4" t="str">
            <v>2026-09产值计划</v>
          </cell>
          <cell r="AJ4" t="str">
            <v>2026-10产值计划</v>
          </cell>
          <cell r="AK4" t="str">
            <v>2026-11产值计划</v>
          </cell>
          <cell r="AL4" t="str">
            <v>2026-12产值计划</v>
          </cell>
        </row>
        <row r="4">
          <cell r="AN4" t="str">
            <v>备用列</v>
          </cell>
          <cell r="AO4" t="str">
            <v>备用列</v>
          </cell>
          <cell r="AP4" t="str">
            <v>备用列</v>
          </cell>
          <cell r="AQ4" t="str">
            <v>备用列</v>
          </cell>
          <cell r="AR4" t="str">
            <v>备用列</v>
          </cell>
          <cell r="AS4" t="str">
            <v>备用列</v>
          </cell>
          <cell r="AT4" t="str">
            <v>备用列</v>
          </cell>
          <cell r="AU4" t="str">
            <v>备用列</v>
          </cell>
          <cell r="AV4" t="str">
            <v>备用列</v>
          </cell>
          <cell r="AW4" t="str">
            <v>历年已收款（未拆分）</v>
          </cell>
          <cell r="AX4" t="str">
            <v>2026已收款（未拆分）</v>
          </cell>
          <cell r="AY4" t="str">
            <v>剩余收款（按合同额）</v>
          </cell>
          <cell r="AZ4" t="str">
            <v>剩余收款（按已确认产值）</v>
          </cell>
          <cell r="BA4" t="str">
            <v>2026-01收款计划</v>
          </cell>
          <cell r="BB4" t="str">
            <v>2026-02收款计划</v>
          </cell>
          <cell r="BC4" t="str">
            <v>2026-03收款计划</v>
          </cell>
          <cell r="BD4" t="str">
            <v>2026-04收款计划</v>
          </cell>
          <cell r="BE4" t="str">
            <v>2026-05收款计划</v>
          </cell>
          <cell r="BF4" t="str">
            <v>2026-06收款计划</v>
          </cell>
          <cell r="BG4" t="str">
            <v>2026-07收款计划</v>
          </cell>
          <cell r="BH4" t="str">
            <v>2026-08收款计划</v>
          </cell>
          <cell r="BI4" t="str">
            <v>2026-09收款计划</v>
          </cell>
          <cell r="BJ4" t="str">
            <v>2026-10收款计划</v>
          </cell>
          <cell r="BK4" t="str">
            <v>2026-11收款计划</v>
          </cell>
          <cell r="BL4" t="str">
            <v>2026-12收款计划</v>
          </cell>
          <cell r="BM4" t="str">
            <v>备用列</v>
          </cell>
          <cell r="BN4" t="str">
            <v>备用列</v>
          </cell>
          <cell r="BO4" t="str">
            <v>备用列</v>
          </cell>
          <cell r="BP4" t="str">
            <v>备用列</v>
          </cell>
          <cell r="BQ4" t="str">
            <v>合同甲方</v>
          </cell>
          <cell r="BR4" t="str">
            <v>情况说明</v>
          </cell>
        </row>
        <row r="4">
          <cell r="CA4" t="str">
            <v>2026-01实际产值</v>
          </cell>
          <cell r="CB4" t="str">
            <v>2026-02实际产值</v>
          </cell>
          <cell r="CC4" t="str">
            <v>2026-03实际产值</v>
          </cell>
          <cell r="CD4" t="str">
            <v>2026-04实际产值</v>
          </cell>
          <cell r="CE4" t="str">
            <v>2026-05实际产值</v>
          </cell>
          <cell r="CF4" t="str">
            <v>2026-06实际产值</v>
          </cell>
          <cell r="CG4" t="str">
            <v>2026-07实际产值</v>
          </cell>
          <cell r="CH4" t="str">
            <v>2026-08实际产值</v>
          </cell>
          <cell r="CI4" t="str">
            <v>2026-09实际产值</v>
          </cell>
          <cell r="CJ4" t="str">
            <v>2026-10实际产值</v>
          </cell>
          <cell r="CK4" t="str">
            <v>2026-11实际产值</v>
          </cell>
          <cell r="CL4" t="str">
            <v>2026-12实际产值</v>
          </cell>
        </row>
        <row r="4">
          <cell r="DA4" t="str">
            <v>2026-01实际收款</v>
          </cell>
          <cell r="DB4" t="str">
            <v>2026-02实际收款</v>
          </cell>
          <cell r="DC4" t="str">
            <v>2026-03实际收款</v>
          </cell>
          <cell r="DD4" t="str">
            <v>2026-04实际收款</v>
          </cell>
          <cell r="DE4" t="str">
            <v>2026-05实际收款</v>
          </cell>
          <cell r="DF4" t="str">
            <v>2026-06实际收款</v>
          </cell>
          <cell r="DG4" t="str">
            <v>2026-07实际收款</v>
          </cell>
          <cell r="DH4" t="str">
            <v>2026-08实际收款</v>
          </cell>
          <cell r="DI4" t="str">
            <v>2026-09实际收款</v>
          </cell>
          <cell r="DJ4" t="str">
            <v>2026-10实际收款</v>
          </cell>
          <cell r="DK4" t="str">
            <v>2026-11实际收款</v>
          </cell>
          <cell r="DL4" t="str">
            <v>2026-12实际收款</v>
          </cell>
        </row>
        <row r="5">
          <cell r="A5">
            <v>1</v>
          </cell>
          <cell r="B5" t="str">
            <v>产品研发中心</v>
          </cell>
          <cell r="C5" t="str">
            <v>ZHT2020021800006</v>
          </cell>
          <cell r="D5" t="str">
            <v>周市镇建设工程信息数据管理平台开发合同</v>
          </cell>
          <cell r="E5">
            <v>230</v>
          </cell>
          <cell r="F5">
            <v>215</v>
          </cell>
          <cell r="G5">
            <v>215</v>
          </cell>
          <cell r="H5">
            <v>35</v>
          </cell>
          <cell r="I5">
            <v>0.162790697674419</v>
          </cell>
          <cell r="J5">
            <v>0.06</v>
          </cell>
        </row>
        <row r="5">
          <cell r="M5" t="str">
            <v>主导</v>
          </cell>
          <cell r="N5">
            <v>0</v>
          </cell>
          <cell r="O5" t="str">
            <v>龚小彪</v>
          </cell>
          <cell r="P5" t="str">
            <v>在建</v>
          </cell>
        </row>
        <row r="5">
          <cell r="T5">
            <v>72.55</v>
          </cell>
          <cell r="U5">
            <v>0</v>
          </cell>
          <cell r="V5">
            <v>157.45</v>
          </cell>
        </row>
        <row r="5">
          <cell r="AW5">
            <v>72.55</v>
          </cell>
          <cell r="AX5">
            <v>0</v>
          </cell>
          <cell r="AY5">
            <v>157.45</v>
          </cell>
          <cell r="AZ5">
            <v>0</v>
          </cell>
        </row>
        <row r="5">
          <cell r="BQ5" t="str">
            <v>上海市地下空间设计研究总院有限公司</v>
          </cell>
        </row>
        <row r="5">
          <cell r="CA5">
            <v>0</v>
          </cell>
          <cell r="CB5">
            <v>0</v>
          </cell>
          <cell r="CC5">
            <v>0</v>
          </cell>
          <cell r="CD5">
            <v>0</v>
          </cell>
          <cell r="CE5">
            <v>0</v>
          </cell>
          <cell r="CF5">
            <v>0</v>
          </cell>
          <cell r="CG5">
            <v>0</v>
          </cell>
          <cell r="CH5">
            <v>0</v>
          </cell>
          <cell r="CI5">
            <v>0</v>
          </cell>
          <cell r="CJ5">
            <v>0</v>
          </cell>
          <cell r="CK5">
            <v>0</v>
          </cell>
          <cell r="CL5">
            <v>0</v>
          </cell>
        </row>
        <row r="5">
          <cell r="DA5">
            <v>0</v>
          </cell>
          <cell r="DB5">
            <v>0</v>
          </cell>
          <cell r="DC5">
            <v>0</v>
          </cell>
          <cell r="DD5">
            <v>0</v>
          </cell>
          <cell r="DE5">
            <v>0</v>
          </cell>
          <cell r="DF5">
            <v>0</v>
          </cell>
          <cell r="DG5">
            <v>0</v>
          </cell>
          <cell r="DH5">
            <v>0</v>
          </cell>
          <cell r="DI5">
            <v>0</v>
          </cell>
          <cell r="DJ5">
            <v>0</v>
          </cell>
          <cell r="DK5">
            <v>0</v>
          </cell>
          <cell r="DL5">
            <v>0</v>
          </cell>
        </row>
        <row r="6">
          <cell r="A6">
            <v>2</v>
          </cell>
          <cell r="B6" t="str">
            <v>产品研发中心</v>
          </cell>
          <cell r="C6" t="str">
            <v>C0CJCP-FW-T-2025131</v>
          </cell>
          <cell r="D6" t="str">
            <v>上海市CIM平台（二期）-BIM管理</v>
          </cell>
          <cell r="E6">
            <v>10</v>
          </cell>
          <cell r="F6">
            <v>10</v>
          </cell>
          <cell r="G6">
            <v>10</v>
          </cell>
          <cell r="H6">
            <v>10</v>
          </cell>
          <cell r="I6">
            <v>1</v>
          </cell>
          <cell r="J6">
            <v>0.06</v>
          </cell>
        </row>
        <row r="6">
          <cell r="M6" t="str">
            <v>主导</v>
          </cell>
          <cell r="N6">
            <v>0</v>
          </cell>
          <cell r="O6" t="str">
            <v>李剑锋</v>
          </cell>
          <cell r="P6" t="str">
            <v>在建</v>
          </cell>
        </row>
        <row r="6">
          <cell r="T6">
            <v>0</v>
          </cell>
          <cell r="U6">
            <v>10</v>
          </cell>
          <cell r="V6">
            <v>0</v>
          </cell>
        </row>
        <row r="6">
          <cell r="AW6">
            <v>0</v>
          </cell>
          <cell r="AX6">
            <v>0</v>
          </cell>
          <cell r="AY6">
            <v>10</v>
          </cell>
          <cell r="AZ6">
            <v>10</v>
          </cell>
        </row>
        <row r="6">
          <cell r="BQ6" t="str">
            <v>上海勘察设计研究院（集团）股份有限公司</v>
          </cell>
        </row>
        <row r="6">
          <cell r="CA6">
            <v>0</v>
          </cell>
          <cell r="CB6">
            <v>10</v>
          </cell>
          <cell r="CC6">
            <v>0</v>
          </cell>
          <cell r="CD6">
            <v>0</v>
          </cell>
          <cell r="CE6">
            <v>0</v>
          </cell>
          <cell r="CF6">
            <v>0</v>
          </cell>
          <cell r="CG6">
            <v>0</v>
          </cell>
          <cell r="CH6">
            <v>0</v>
          </cell>
          <cell r="CI6">
            <v>0</v>
          </cell>
          <cell r="CJ6">
            <v>0</v>
          </cell>
          <cell r="CK6">
            <v>0</v>
          </cell>
          <cell r="CL6">
            <v>0</v>
          </cell>
        </row>
        <row r="6">
          <cell r="DA6">
            <v>0</v>
          </cell>
          <cell r="DB6">
            <v>0</v>
          </cell>
          <cell r="DC6">
            <v>0</v>
          </cell>
          <cell r="DD6">
            <v>0</v>
          </cell>
          <cell r="DE6">
            <v>0</v>
          </cell>
          <cell r="DF6">
            <v>0</v>
          </cell>
          <cell r="DG6">
            <v>0</v>
          </cell>
          <cell r="DH6">
            <v>0</v>
          </cell>
          <cell r="DI6">
            <v>0</v>
          </cell>
          <cell r="DJ6">
            <v>0</v>
          </cell>
          <cell r="DK6">
            <v>0</v>
          </cell>
          <cell r="DL6">
            <v>0</v>
          </cell>
        </row>
        <row r="7">
          <cell r="A7">
            <v>3</v>
          </cell>
          <cell r="B7" t="str">
            <v>产品研发中心</v>
          </cell>
        </row>
        <row r="7">
          <cell r="CA7">
            <v>0</v>
          </cell>
          <cell r="CB7">
            <v>0</v>
          </cell>
          <cell r="CC7">
            <v>0</v>
          </cell>
          <cell r="CD7">
            <v>0</v>
          </cell>
          <cell r="CE7">
            <v>0</v>
          </cell>
          <cell r="CF7">
            <v>0</v>
          </cell>
          <cell r="CG7">
            <v>0</v>
          </cell>
          <cell r="CH7">
            <v>0</v>
          </cell>
          <cell r="CI7">
            <v>0</v>
          </cell>
          <cell r="CJ7">
            <v>0</v>
          </cell>
          <cell r="CK7">
            <v>0</v>
          </cell>
          <cell r="CL7">
            <v>0</v>
          </cell>
        </row>
        <row r="7">
          <cell r="DA7">
            <v>0</v>
          </cell>
          <cell r="DB7">
            <v>0</v>
          </cell>
          <cell r="DC7">
            <v>0</v>
          </cell>
          <cell r="DD7">
            <v>0</v>
          </cell>
          <cell r="DE7">
            <v>0</v>
          </cell>
          <cell r="DF7">
            <v>0</v>
          </cell>
          <cell r="DG7">
            <v>0</v>
          </cell>
          <cell r="DH7">
            <v>0</v>
          </cell>
          <cell r="DI7">
            <v>0</v>
          </cell>
          <cell r="DJ7">
            <v>0</v>
          </cell>
          <cell r="DK7">
            <v>0</v>
          </cell>
          <cell r="DL7">
            <v>0</v>
          </cell>
        </row>
        <row r="8">
          <cell r="A8">
            <v>4</v>
          </cell>
          <cell r="B8" t="str">
            <v>产品研发中心</v>
          </cell>
        </row>
        <row r="8">
          <cell r="CA8">
            <v>0</v>
          </cell>
          <cell r="CB8">
            <v>0</v>
          </cell>
          <cell r="CC8">
            <v>0</v>
          </cell>
          <cell r="CD8">
            <v>0</v>
          </cell>
          <cell r="CE8">
            <v>0</v>
          </cell>
          <cell r="CF8">
            <v>0</v>
          </cell>
          <cell r="CG8">
            <v>0</v>
          </cell>
          <cell r="CH8">
            <v>0</v>
          </cell>
          <cell r="CI8">
            <v>0</v>
          </cell>
          <cell r="CJ8">
            <v>0</v>
          </cell>
          <cell r="CK8">
            <v>0</v>
          </cell>
          <cell r="CL8">
            <v>0</v>
          </cell>
        </row>
        <row r="8">
          <cell r="DA8">
            <v>0</v>
          </cell>
          <cell r="DB8">
            <v>0</v>
          </cell>
          <cell r="DC8">
            <v>0</v>
          </cell>
          <cell r="DD8">
            <v>0</v>
          </cell>
          <cell r="DE8">
            <v>0</v>
          </cell>
          <cell r="DF8">
            <v>0</v>
          </cell>
          <cell r="DG8">
            <v>0</v>
          </cell>
          <cell r="DH8">
            <v>0</v>
          </cell>
          <cell r="DI8">
            <v>0</v>
          </cell>
          <cell r="DJ8">
            <v>0</v>
          </cell>
          <cell r="DK8">
            <v>0</v>
          </cell>
          <cell r="DL8">
            <v>0</v>
          </cell>
        </row>
        <row r="9">
          <cell r="A9">
            <v>5</v>
          </cell>
          <cell r="B9" t="str">
            <v>产品研发中心</v>
          </cell>
        </row>
        <row r="9">
          <cell r="CA9">
            <v>0</v>
          </cell>
          <cell r="CB9">
            <v>0</v>
          </cell>
          <cell r="CC9">
            <v>0</v>
          </cell>
          <cell r="CD9">
            <v>0</v>
          </cell>
          <cell r="CE9">
            <v>0</v>
          </cell>
          <cell r="CF9">
            <v>0</v>
          </cell>
          <cell r="CG9">
            <v>0</v>
          </cell>
          <cell r="CH9">
            <v>0</v>
          </cell>
          <cell r="CI9">
            <v>0</v>
          </cell>
          <cell r="CJ9">
            <v>0</v>
          </cell>
          <cell r="CK9">
            <v>0</v>
          </cell>
          <cell r="CL9">
            <v>0</v>
          </cell>
        </row>
        <row r="9">
          <cell r="DA9">
            <v>0</v>
          </cell>
          <cell r="DB9">
            <v>0</v>
          </cell>
          <cell r="DC9">
            <v>0</v>
          </cell>
          <cell r="DD9">
            <v>0</v>
          </cell>
          <cell r="DE9">
            <v>0</v>
          </cell>
          <cell r="DF9">
            <v>0</v>
          </cell>
          <cell r="DG9">
            <v>0</v>
          </cell>
          <cell r="DH9">
            <v>0</v>
          </cell>
          <cell r="DI9">
            <v>0</v>
          </cell>
          <cell r="DJ9">
            <v>0</v>
          </cell>
          <cell r="DK9">
            <v>0</v>
          </cell>
          <cell r="DL9">
            <v>0</v>
          </cell>
        </row>
        <row r="10">
          <cell r="A10">
            <v>6</v>
          </cell>
          <cell r="B10" t="str">
            <v>产品研发中心</v>
          </cell>
        </row>
        <row r="10">
          <cell r="CA10">
            <v>0</v>
          </cell>
          <cell r="CB10">
            <v>0</v>
          </cell>
          <cell r="CC10">
            <v>0</v>
          </cell>
          <cell r="CD10">
            <v>0</v>
          </cell>
          <cell r="CE10">
            <v>0</v>
          </cell>
          <cell r="CF10">
            <v>0</v>
          </cell>
          <cell r="CG10">
            <v>0</v>
          </cell>
          <cell r="CH10">
            <v>0</v>
          </cell>
          <cell r="CI10">
            <v>0</v>
          </cell>
          <cell r="CJ10">
            <v>0</v>
          </cell>
          <cell r="CK10">
            <v>0</v>
          </cell>
          <cell r="CL10">
            <v>0</v>
          </cell>
        </row>
        <row r="10">
          <cell r="DA10">
            <v>0</v>
          </cell>
          <cell r="DB10">
            <v>0</v>
          </cell>
          <cell r="DC10">
            <v>0</v>
          </cell>
          <cell r="DD10">
            <v>0</v>
          </cell>
          <cell r="DE10">
            <v>0</v>
          </cell>
          <cell r="DF10">
            <v>0</v>
          </cell>
          <cell r="DG10">
            <v>0</v>
          </cell>
          <cell r="DH10">
            <v>0</v>
          </cell>
          <cell r="DI10">
            <v>0</v>
          </cell>
          <cell r="DJ10">
            <v>0</v>
          </cell>
          <cell r="DK10">
            <v>0</v>
          </cell>
          <cell r="DL10">
            <v>0</v>
          </cell>
        </row>
        <row r="11">
          <cell r="A11">
            <v>7</v>
          </cell>
          <cell r="B11" t="str">
            <v>产品研发中心</v>
          </cell>
        </row>
        <row r="11">
          <cell r="CA11">
            <v>0</v>
          </cell>
          <cell r="CB11">
            <v>0</v>
          </cell>
          <cell r="CC11">
            <v>0</v>
          </cell>
          <cell r="CD11">
            <v>0</v>
          </cell>
          <cell r="CE11">
            <v>0</v>
          </cell>
          <cell r="CF11">
            <v>0</v>
          </cell>
          <cell r="CG11">
            <v>0</v>
          </cell>
          <cell r="CH11">
            <v>0</v>
          </cell>
          <cell r="CI11">
            <v>0</v>
          </cell>
          <cell r="CJ11">
            <v>0</v>
          </cell>
          <cell r="CK11">
            <v>0</v>
          </cell>
          <cell r="CL11">
            <v>0</v>
          </cell>
        </row>
        <row r="11">
          <cell r="DA11">
            <v>0</v>
          </cell>
          <cell r="DB11">
            <v>0</v>
          </cell>
          <cell r="DC11">
            <v>0</v>
          </cell>
          <cell r="DD11">
            <v>0</v>
          </cell>
          <cell r="DE11">
            <v>0</v>
          </cell>
          <cell r="DF11">
            <v>0</v>
          </cell>
          <cell r="DG11">
            <v>0</v>
          </cell>
          <cell r="DH11">
            <v>0</v>
          </cell>
          <cell r="DI11">
            <v>0</v>
          </cell>
          <cell r="DJ11">
            <v>0</v>
          </cell>
          <cell r="DK11">
            <v>0</v>
          </cell>
          <cell r="DL11">
            <v>0</v>
          </cell>
        </row>
        <row r="12">
          <cell r="A12">
            <v>8</v>
          </cell>
          <cell r="B12" t="str">
            <v>产品研发中心</v>
          </cell>
        </row>
        <row r="12">
          <cell r="CA12">
            <v>0</v>
          </cell>
          <cell r="CB12">
            <v>0</v>
          </cell>
          <cell r="CC12">
            <v>0</v>
          </cell>
          <cell r="CD12">
            <v>0</v>
          </cell>
          <cell r="CE12">
            <v>0</v>
          </cell>
          <cell r="CF12">
            <v>0</v>
          </cell>
          <cell r="CG12">
            <v>0</v>
          </cell>
          <cell r="CH12">
            <v>0</v>
          </cell>
          <cell r="CI12">
            <v>0</v>
          </cell>
          <cell r="CJ12">
            <v>0</v>
          </cell>
          <cell r="CK12">
            <v>0</v>
          </cell>
          <cell r="CL12">
            <v>0</v>
          </cell>
        </row>
        <row r="12">
          <cell r="DA12">
            <v>0</v>
          </cell>
          <cell r="DB12">
            <v>0</v>
          </cell>
          <cell r="DC12">
            <v>0</v>
          </cell>
          <cell r="DD12">
            <v>0</v>
          </cell>
          <cell r="DE12">
            <v>0</v>
          </cell>
          <cell r="DF12">
            <v>0</v>
          </cell>
          <cell r="DG12">
            <v>0</v>
          </cell>
          <cell r="DH12">
            <v>0</v>
          </cell>
          <cell r="DI12">
            <v>0</v>
          </cell>
          <cell r="DJ12">
            <v>0</v>
          </cell>
          <cell r="DK12">
            <v>0</v>
          </cell>
          <cell r="DL12">
            <v>0</v>
          </cell>
        </row>
        <row r="13">
          <cell r="A13">
            <v>9</v>
          </cell>
          <cell r="B13" t="str">
            <v>产品研发中心</v>
          </cell>
        </row>
        <row r="13">
          <cell r="CA13">
            <v>0</v>
          </cell>
          <cell r="CB13">
            <v>0</v>
          </cell>
          <cell r="CC13">
            <v>0</v>
          </cell>
          <cell r="CD13">
            <v>0</v>
          </cell>
          <cell r="CE13">
            <v>0</v>
          </cell>
          <cell r="CF13">
            <v>0</v>
          </cell>
          <cell r="CG13">
            <v>0</v>
          </cell>
          <cell r="CH13">
            <v>0</v>
          </cell>
          <cell r="CI13">
            <v>0</v>
          </cell>
          <cell r="CJ13">
            <v>0</v>
          </cell>
          <cell r="CK13">
            <v>0</v>
          </cell>
          <cell r="CL13">
            <v>0</v>
          </cell>
        </row>
        <row r="13">
          <cell r="DA13">
            <v>0</v>
          </cell>
          <cell r="DB13">
            <v>0</v>
          </cell>
          <cell r="DC13">
            <v>0</v>
          </cell>
          <cell r="DD13">
            <v>0</v>
          </cell>
          <cell r="DE13">
            <v>0</v>
          </cell>
          <cell r="DF13">
            <v>0</v>
          </cell>
          <cell r="DG13">
            <v>0</v>
          </cell>
          <cell r="DH13">
            <v>0</v>
          </cell>
          <cell r="DI13">
            <v>0</v>
          </cell>
          <cell r="DJ13">
            <v>0</v>
          </cell>
          <cell r="DK13">
            <v>0</v>
          </cell>
          <cell r="DL13">
            <v>0</v>
          </cell>
        </row>
        <row r="14">
          <cell r="A14">
            <v>10</v>
          </cell>
          <cell r="B14" t="str">
            <v>产品研发中心</v>
          </cell>
        </row>
        <row r="14">
          <cell r="CA14">
            <v>0</v>
          </cell>
          <cell r="CB14">
            <v>0</v>
          </cell>
          <cell r="CC14">
            <v>0</v>
          </cell>
          <cell r="CD14">
            <v>0</v>
          </cell>
          <cell r="CE14">
            <v>0</v>
          </cell>
          <cell r="CF14">
            <v>0</v>
          </cell>
          <cell r="CG14">
            <v>0</v>
          </cell>
          <cell r="CH14">
            <v>0</v>
          </cell>
          <cell r="CI14">
            <v>0</v>
          </cell>
          <cell r="CJ14">
            <v>0</v>
          </cell>
          <cell r="CK14">
            <v>0</v>
          </cell>
          <cell r="CL14">
            <v>0</v>
          </cell>
        </row>
        <row r="14">
          <cell r="DA14">
            <v>0</v>
          </cell>
          <cell r="DB14">
            <v>0</v>
          </cell>
          <cell r="DC14">
            <v>0</v>
          </cell>
          <cell r="DD14">
            <v>0</v>
          </cell>
          <cell r="DE14">
            <v>0</v>
          </cell>
          <cell r="DF14">
            <v>0</v>
          </cell>
          <cell r="DG14">
            <v>0</v>
          </cell>
          <cell r="DH14">
            <v>0</v>
          </cell>
          <cell r="DI14">
            <v>0</v>
          </cell>
          <cell r="DJ14">
            <v>0</v>
          </cell>
          <cell r="DK14">
            <v>0</v>
          </cell>
          <cell r="DL14">
            <v>0</v>
          </cell>
        </row>
        <row r="15">
          <cell r="A15">
            <v>11</v>
          </cell>
          <cell r="B15" t="str">
            <v>产品研发中心</v>
          </cell>
        </row>
        <row r="15">
          <cell r="CA15">
            <v>0</v>
          </cell>
          <cell r="CB15">
            <v>0</v>
          </cell>
          <cell r="CC15">
            <v>0</v>
          </cell>
          <cell r="CD15">
            <v>0</v>
          </cell>
          <cell r="CE15">
            <v>0</v>
          </cell>
          <cell r="CF15">
            <v>0</v>
          </cell>
          <cell r="CG15">
            <v>0</v>
          </cell>
          <cell r="CH15">
            <v>0</v>
          </cell>
          <cell r="CI15">
            <v>0</v>
          </cell>
          <cell r="CJ15">
            <v>0</v>
          </cell>
          <cell r="CK15">
            <v>0</v>
          </cell>
          <cell r="CL15">
            <v>0</v>
          </cell>
        </row>
        <row r="15">
          <cell r="DA15">
            <v>0</v>
          </cell>
          <cell r="DB15">
            <v>0</v>
          </cell>
          <cell r="DC15">
            <v>0</v>
          </cell>
          <cell r="DD15">
            <v>0</v>
          </cell>
          <cell r="DE15">
            <v>0</v>
          </cell>
          <cell r="DF15">
            <v>0</v>
          </cell>
          <cell r="DG15">
            <v>0</v>
          </cell>
          <cell r="DH15">
            <v>0</v>
          </cell>
          <cell r="DI15">
            <v>0</v>
          </cell>
          <cell r="DJ15">
            <v>0</v>
          </cell>
          <cell r="DK15">
            <v>0</v>
          </cell>
          <cell r="DL15">
            <v>0</v>
          </cell>
        </row>
        <row r="16">
          <cell r="A16">
            <v>12</v>
          </cell>
          <cell r="B16" t="str">
            <v>产品研发中心</v>
          </cell>
        </row>
        <row r="16">
          <cell r="CA16">
            <v>0</v>
          </cell>
          <cell r="CB16">
            <v>0</v>
          </cell>
          <cell r="CC16">
            <v>0</v>
          </cell>
          <cell r="CD16">
            <v>0</v>
          </cell>
          <cell r="CE16">
            <v>0</v>
          </cell>
          <cell r="CF16">
            <v>0</v>
          </cell>
          <cell r="CG16">
            <v>0</v>
          </cell>
          <cell r="CH16">
            <v>0</v>
          </cell>
          <cell r="CI16">
            <v>0</v>
          </cell>
          <cell r="CJ16">
            <v>0</v>
          </cell>
          <cell r="CK16">
            <v>0</v>
          </cell>
          <cell r="CL16">
            <v>0</v>
          </cell>
        </row>
        <row r="16">
          <cell r="DA16">
            <v>0</v>
          </cell>
          <cell r="DB16">
            <v>0</v>
          </cell>
          <cell r="DC16">
            <v>0</v>
          </cell>
          <cell r="DD16">
            <v>0</v>
          </cell>
          <cell r="DE16">
            <v>0</v>
          </cell>
          <cell r="DF16">
            <v>0</v>
          </cell>
          <cell r="DG16">
            <v>0</v>
          </cell>
          <cell r="DH16">
            <v>0</v>
          </cell>
          <cell r="DI16">
            <v>0</v>
          </cell>
          <cell r="DJ16">
            <v>0</v>
          </cell>
          <cell r="DK16">
            <v>0</v>
          </cell>
          <cell r="DL16">
            <v>0</v>
          </cell>
        </row>
        <row r="17">
          <cell r="A17">
            <v>13</v>
          </cell>
          <cell r="B17" t="str">
            <v>产品研发中心</v>
          </cell>
        </row>
        <row r="17">
          <cell r="CA17">
            <v>0</v>
          </cell>
          <cell r="CB17">
            <v>0</v>
          </cell>
          <cell r="CC17">
            <v>0</v>
          </cell>
          <cell r="CD17">
            <v>0</v>
          </cell>
          <cell r="CE17">
            <v>0</v>
          </cell>
          <cell r="CF17">
            <v>0</v>
          </cell>
          <cell r="CG17">
            <v>0</v>
          </cell>
          <cell r="CH17">
            <v>0</v>
          </cell>
          <cell r="CI17">
            <v>0</v>
          </cell>
          <cell r="CJ17">
            <v>0</v>
          </cell>
          <cell r="CK17">
            <v>0</v>
          </cell>
          <cell r="CL17">
            <v>0</v>
          </cell>
        </row>
        <row r="17">
          <cell r="DA17">
            <v>0</v>
          </cell>
          <cell r="DB17">
            <v>0</v>
          </cell>
          <cell r="DC17">
            <v>0</v>
          </cell>
          <cell r="DD17">
            <v>0</v>
          </cell>
          <cell r="DE17">
            <v>0</v>
          </cell>
          <cell r="DF17">
            <v>0</v>
          </cell>
          <cell r="DG17">
            <v>0</v>
          </cell>
          <cell r="DH17">
            <v>0</v>
          </cell>
          <cell r="DI17">
            <v>0</v>
          </cell>
          <cell r="DJ17">
            <v>0</v>
          </cell>
          <cell r="DK17">
            <v>0</v>
          </cell>
          <cell r="DL17">
            <v>0</v>
          </cell>
        </row>
        <row r="18">
          <cell r="A18">
            <v>14</v>
          </cell>
          <cell r="B18" t="str">
            <v>产品研发中心</v>
          </cell>
        </row>
        <row r="18">
          <cell r="CA18">
            <v>0</v>
          </cell>
          <cell r="CB18">
            <v>0</v>
          </cell>
          <cell r="CC18">
            <v>0</v>
          </cell>
          <cell r="CD18">
            <v>0</v>
          </cell>
          <cell r="CE18">
            <v>0</v>
          </cell>
          <cell r="CF18">
            <v>0</v>
          </cell>
          <cell r="CG18">
            <v>0</v>
          </cell>
          <cell r="CH18">
            <v>0</v>
          </cell>
          <cell r="CI18">
            <v>0</v>
          </cell>
          <cell r="CJ18">
            <v>0</v>
          </cell>
          <cell r="CK18">
            <v>0</v>
          </cell>
          <cell r="CL18">
            <v>0</v>
          </cell>
        </row>
        <row r="18">
          <cell r="DA18">
            <v>0</v>
          </cell>
          <cell r="DB18">
            <v>0</v>
          </cell>
          <cell r="DC18">
            <v>0</v>
          </cell>
          <cell r="DD18">
            <v>0</v>
          </cell>
          <cell r="DE18">
            <v>0</v>
          </cell>
          <cell r="DF18">
            <v>0</v>
          </cell>
          <cell r="DG18">
            <v>0</v>
          </cell>
          <cell r="DH18">
            <v>0</v>
          </cell>
          <cell r="DI18">
            <v>0</v>
          </cell>
          <cell r="DJ18">
            <v>0</v>
          </cell>
          <cell r="DK18">
            <v>0</v>
          </cell>
          <cell r="DL18">
            <v>0</v>
          </cell>
        </row>
        <row r="19">
          <cell r="A19">
            <v>15</v>
          </cell>
          <cell r="B19" t="str">
            <v>产品研发中心</v>
          </cell>
        </row>
        <row r="19">
          <cell r="CA19">
            <v>0</v>
          </cell>
          <cell r="CB19">
            <v>0</v>
          </cell>
          <cell r="CC19">
            <v>0</v>
          </cell>
          <cell r="CD19">
            <v>0</v>
          </cell>
          <cell r="CE19">
            <v>0</v>
          </cell>
          <cell r="CF19">
            <v>0</v>
          </cell>
          <cell r="CG19">
            <v>0</v>
          </cell>
          <cell r="CH19">
            <v>0</v>
          </cell>
          <cell r="CI19">
            <v>0</v>
          </cell>
          <cell r="CJ19">
            <v>0</v>
          </cell>
          <cell r="CK19">
            <v>0</v>
          </cell>
          <cell r="CL19">
            <v>0</v>
          </cell>
        </row>
        <row r="19">
          <cell r="DA19">
            <v>0</v>
          </cell>
          <cell r="DB19">
            <v>0</v>
          </cell>
          <cell r="DC19">
            <v>0</v>
          </cell>
          <cell r="DD19">
            <v>0</v>
          </cell>
          <cell r="DE19">
            <v>0</v>
          </cell>
          <cell r="DF19">
            <v>0</v>
          </cell>
          <cell r="DG19">
            <v>0</v>
          </cell>
          <cell r="DH19">
            <v>0</v>
          </cell>
          <cell r="DI19">
            <v>0</v>
          </cell>
          <cell r="DJ19">
            <v>0</v>
          </cell>
          <cell r="DK19">
            <v>0</v>
          </cell>
          <cell r="DL19">
            <v>0</v>
          </cell>
        </row>
        <row r="20">
          <cell r="A20">
            <v>16</v>
          </cell>
          <cell r="B20" t="str">
            <v>产品研发中心</v>
          </cell>
        </row>
        <row r="20">
          <cell r="CA20">
            <v>0</v>
          </cell>
          <cell r="CB20">
            <v>0</v>
          </cell>
          <cell r="CC20">
            <v>0</v>
          </cell>
          <cell r="CD20">
            <v>0</v>
          </cell>
          <cell r="CE20">
            <v>0</v>
          </cell>
          <cell r="CF20">
            <v>0</v>
          </cell>
          <cell r="CG20">
            <v>0</v>
          </cell>
          <cell r="CH20">
            <v>0</v>
          </cell>
          <cell r="CI20">
            <v>0</v>
          </cell>
          <cell r="CJ20">
            <v>0</v>
          </cell>
          <cell r="CK20">
            <v>0</v>
          </cell>
          <cell r="CL20">
            <v>0</v>
          </cell>
        </row>
        <row r="20">
          <cell r="DA20">
            <v>0</v>
          </cell>
          <cell r="DB20">
            <v>0</v>
          </cell>
          <cell r="DC20">
            <v>0</v>
          </cell>
          <cell r="DD20">
            <v>0</v>
          </cell>
          <cell r="DE20">
            <v>0</v>
          </cell>
          <cell r="DF20">
            <v>0</v>
          </cell>
          <cell r="DG20">
            <v>0</v>
          </cell>
          <cell r="DH20">
            <v>0</v>
          </cell>
          <cell r="DI20">
            <v>0</v>
          </cell>
          <cell r="DJ20">
            <v>0</v>
          </cell>
          <cell r="DK20">
            <v>0</v>
          </cell>
          <cell r="DL20">
            <v>0</v>
          </cell>
        </row>
        <row r="21">
          <cell r="A21">
            <v>17</v>
          </cell>
          <cell r="B21" t="str">
            <v>产品研发中心</v>
          </cell>
        </row>
        <row r="21">
          <cell r="CA21">
            <v>0</v>
          </cell>
          <cell r="CB21">
            <v>0</v>
          </cell>
          <cell r="CC21">
            <v>0</v>
          </cell>
          <cell r="CD21">
            <v>0</v>
          </cell>
          <cell r="CE21">
            <v>0</v>
          </cell>
          <cell r="CF21">
            <v>0</v>
          </cell>
          <cell r="CG21">
            <v>0</v>
          </cell>
          <cell r="CH21">
            <v>0</v>
          </cell>
          <cell r="CI21">
            <v>0</v>
          </cell>
          <cell r="CJ21">
            <v>0</v>
          </cell>
          <cell r="CK21">
            <v>0</v>
          </cell>
          <cell r="CL21">
            <v>0</v>
          </cell>
        </row>
        <row r="21">
          <cell r="DA21">
            <v>0</v>
          </cell>
          <cell r="DB21">
            <v>0</v>
          </cell>
          <cell r="DC21">
            <v>0</v>
          </cell>
          <cell r="DD21">
            <v>0</v>
          </cell>
          <cell r="DE21">
            <v>0</v>
          </cell>
          <cell r="DF21">
            <v>0</v>
          </cell>
          <cell r="DG21">
            <v>0</v>
          </cell>
          <cell r="DH21">
            <v>0</v>
          </cell>
          <cell r="DI21">
            <v>0</v>
          </cell>
          <cell r="DJ21">
            <v>0</v>
          </cell>
          <cell r="DK21">
            <v>0</v>
          </cell>
          <cell r="DL21">
            <v>0</v>
          </cell>
        </row>
        <row r="22">
          <cell r="A22">
            <v>18</v>
          </cell>
          <cell r="B22" t="str">
            <v>产品研发中心</v>
          </cell>
        </row>
        <row r="22">
          <cell r="CA22">
            <v>0</v>
          </cell>
          <cell r="CB22">
            <v>0</v>
          </cell>
          <cell r="CC22">
            <v>0</v>
          </cell>
          <cell r="CD22">
            <v>0</v>
          </cell>
          <cell r="CE22">
            <v>0</v>
          </cell>
          <cell r="CF22">
            <v>0</v>
          </cell>
          <cell r="CG22">
            <v>0</v>
          </cell>
          <cell r="CH22">
            <v>0</v>
          </cell>
          <cell r="CI22">
            <v>0</v>
          </cell>
          <cell r="CJ22">
            <v>0</v>
          </cell>
          <cell r="CK22">
            <v>0</v>
          </cell>
          <cell r="CL22">
            <v>0</v>
          </cell>
        </row>
        <row r="22">
          <cell r="DA22">
            <v>0</v>
          </cell>
          <cell r="DB22">
            <v>0</v>
          </cell>
          <cell r="DC22">
            <v>0</v>
          </cell>
          <cell r="DD22">
            <v>0</v>
          </cell>
          <cell r="DE22">
            <v>0</v>
          </cell>
          <cell r="DF22">
            <v>0</v>
          </cell>
          <cell r="DG22">
            <v>0</v>
          </cell>
          <cell r="DH22">
            <v>0</v>
          </cell>
          <cell r="DI22">
            <v>0</v>
          </cell>
          <cell r="DJ22">
            <v>0</v>
          </cell>
          <cell r="DK22">
            <v>0</v>
          </cell>
          <cell r="DL22">
            <v>0</v>
          </cell>
        </row>
        <row r="23">
          <cell r="A23">
            <v>19</v>
          </cell>
          <cell r="B23" t="str">
            <v>产品研发中心</v>
          </cell>
        </row>
        <row r="23">
          <cell r="CA23">
            <v>0</v>
          </cell>
          <cell r="CB23">
            <v>0</v>
          </cell>
          <cell r="CC23">
            <v>0</v>
          </cell>
          <cell r="CD23">
            <v>0</v>
          </cell>
          <cell r="CE23">
            <v>0</v>
          </cell>
          <cell r="CF23">
            <v>0</v>
          </cell>
          <cell r="CG23">
            <v>0</v>
          </cell>
          <cell r="CH23">
            <v>0</v>
          </cell>
          <cell r="CI23">
            <v>0</v>
          </cell>
          <cell r="CJ23">
            <v>0</v>
          </cell>
          <cell r="CK23">
            <v>0</v>
          </cell>
          <cell r="CL23">
            <v>0</v>
          </cell>
        </row>
        <row r="23">
          <cell r="DA23">
            <v>0</v>
          </cell>
          <cell r="DB23">
            <v>0</v>
          </cell>
          <cell r="DC23">
            <v>0</v>
          </cell>
          <cell r="DD23">
            <v>0</v>
          </cell>
          <cell r="DE23">
            <v>0</v>
          </cell>
          <cell r="DF23">
            <v>0</v>
          </cell>
          <cell r="DG23">
            <v>0</v>
          </cell>
          <cell r="DH23">
            <v>0</v>
          </cell>
          <cell r="DI23">
            <v>0</v>
          </cell>
          <cell r="DJ23">
            <v>0</v>
          </cell>
          <cell r="DK23">
            <v>0</v>
          </cell>
          <cell r="DL23">
            <v>0</v>
          </cell>
        </row>
        <row r="24">
          <cell r="A24">
            <v>20</v>
          </cell>
          <cell r="B24" t="str">
            <v>产品研发中心</v>
          </cell>
        </row>
        <row r="24">
          <cell r="CA24">
            <v>0</v>
          </cell>
          <cell r="CB24">
            <v>0</v>
          </cell>
          <cell r="CC24">
            <v>0</v>
          </cell>
          <cell r="CD24">
            <v>0</v>
          </cell>
          <cell r="CE24">
            <v>0</v>
          </cell>
          <cell r="CF24">
            <v>0</v>
          </cell>
          <cell r="CG24">
            <v>0</v>
          </cell>
          <cell r="CH24">
            <v>0</v>
          </cell>
          <cell r="CI24">
            <v>0</v>
          </cell>
          <cell r="CJ24">
            <v>0</v>
          </cell>
          <cell r="CK24">
            <v>0</v>
          </cell>
          <cell r="CL24">
            <v>0</v>
          </cell>
        </row>
        <row r="24">
          <cell r="DA24">
            <v>0</v>
          </cell>
          <cell r="DB24">
            <v>0</v>
          </cell>
          <cell r="DC24">
            <v>0</v>
          </cell>
          <cell r="DD24">
            <v>0</v>
          </cell>
          <cell r="DE24">
            <v>0</v>
          </cell>
          <cell r="DF24">
            <v>0</v>
          </cell>
          <cell r="DG24">
            <v>0</v>
          </cell>
          <cell r="DH24">
            <v>0</v>
          </cell>
          <cell r="DI24">
            <v>0</v>
          </cell>
          <cell r="DJ24">
            <v>0</v>
          </cell>
          <cell r="DK24">
            <v>0</v>
          </cell>
          <cell r="DL24">
            <v>0</v>
          </cell>
        </row>
        <row r="25">
          <cell r="A25">
            <v>21</v>
          </cell>
          <cell r="B25" t="str">
            <v>产品研发中心</v>
          </cell>
        </row>
        <row r="25">
          <cell r="CA25">
            <v>0</v>
          </cell>
          <cell r="CB25">
            <v>0</v>
          </cell>
          <cell r="CC25">
            <v>0</v>
          </cell>
          <cell r="CD25">
            <v>0</v>
          </cell>
          <cell r="CE25">
            <v>0</v>
          </cell>
          <cell r="CF25">
            <v>0</v>
          </cell>
          <cell r="CG25">
            <v>0</v>
          </cell>
          <cell r="CH25">
            <v>0</v>
          </cell>
          <cell r="CI25">
            <v>0</v>
          </cell>
          <cell r="CJ25">
            <v>0</v>
          </cell>
          <cell r="CK25">
            <v>0</v>
          </cell>
          <cell r="CL25">
            <v>0</v>
          </cell>
        </row>
        <row r="25">
          <cell r="DA25">
            <v>0</v>
          </cell>
          <cell r="DB25">
            <v>0</v>
          </cell>
          <cell r="DC25">
            <v>0</v>
          </cell>
          <cell r="DD25">
            <v>0</v>
          </cell>
          <cell r="DE25">
            <v>0</v>
          </cell>
          <cell r="DF25">
            <v>0</v>
          </cell>
          <cell r="DG25">
            <v>0</v>
          </cell>
          <cell r="DH25">
            <v>0</v>
          </cell>
          <cell r="DI25">
            <v>0</v>
          </cell>
          <cell r="DJ25">
            <v>0</v>
          </cell>
          <cell r="DK25">
            <v>0</v>
          </cell>
          <cell r="DL25">
            <v>0</v>
          </cell>
        </row>
        <row r="26">
          <cell r="CA26">
            <v>0</v>
          </cell>
          <cell r="CB26">
            <v>0</v>
          </cell>
          <cell r="CC26">
            <v>0</v>
          </cell>
          <cell r="CD26">
            <v>0</v>
          </cell>
          <cell r="CE26">
            <v>0</v>
          </cell>
          <cell r="CF26">
            <v>0</v>
          </cell>
          <cell r="CG26">
            <v>0</v>
          </cell>
          <cell r="CH26">
            <v>0</v>
          </cell>
          <cell r="CI26">
            <v>0</v>
          </cell>
          <cell r="CJ26">
            <v>0</v>
          </cell>
          <cell r="CK26">
            <v>0</v>
          </cell>
          <cell r="CL26">
            <v>0</v>
          </cell>
        </row>
      </sheetData>
      <sheetData sheetId="3"/>
      <sheetData sheetId="4"/>
      <sheetData sheetId="5"/>
      <sheetData sheetId="6"/>
      <sheetData sheetId="7" refreshError="1"/>
    </sheetDataSet>
  </externalBook>
</externalLink>
</file>

<file path=xl/externalLinks/externalLink8.xml><?xml version="1.0" encoding="utf-8"?>
<externalLink xmlns="http://schemas.openxmlformats.org/spreadsheetml/2006/main">
  <externalBook xmlns:r="http://schemas.openxmlformats.org/officeDocument/2006/relationships" r:id="rId1">
    <sheetNames>
      <sheetName val="【SUIT】在建项目产值台账"/>
      <sheetName val="【SUIT】完结项目台账"/>
      <sheetName val="【SUIT】合同静态信息表"/>
      <sheetName val="【SUIT】项目信息表"/>
      <sheetName val="【SUIT】合同产值营收表"/>
      <sheetName val="【SUIT】收款原始数据"/>
      <sheetName val="【SUIT】营收原始数据"/>
      <sheetName val="【SUIT】采购合同"/>
      <sheetName val="【SUIT】付款数据"/>
      <sheetName val="临时-部门在建项目情况"/>
      <sheetName val="临时-采购分析"/>
      <sheetName val="辅助列设置"/>
      <sheetName val="【SUIT】公司数据看板"/>
      <sheetName val="【SUIT】22年新签合同台账"/>
      <sheetName val="【SUIT】23年新签合同台账"/>
      <sheetName val="【SUIT】24年新签合同台账"/>
      <sheetName val="【SUIT】合同信息表 (2025)"/>
      <sheetName val="【SUIT】人工及其他成本"/>
      <sheetName val="【SUIT】在建项目产值台账-2505调整组织机构前"/>
      <sheetName val="【SUIT】完结项目台账-2505调整组织机构前"/>
      <sheetName val="【SUIT】在建项目产值台账 (旧-含经营)"/>
      <sheetName val="【SUIT】完结项目台账 (旧-含经营)"/>
    </sheetNames>
    <sheetDataSet>
      <sheetData sheetId="0"/>
      <sheetData sheetId="1"/>
      <sheetData sheetId="2">
        <row r="1">
          <cell r="B1" t="str">
            <v>合同编号</v>
          </cell>
          <cell r="C1" t="str">
            <v>合同名称</v>
          </cell>
        </row>
        <row r="1">
          <cell r="K1" t="str">
            <v>合同甲方</v>
          </cell>
        </row>
        <row r="1">
          <cell r="BF1" t="str">
            <v>数字集团OA归属部门</v>
          </cell>
        </row>
        <row r="2">
          <cell r="B2" t="str">
            <v>SJHT2019111800090</v>
          </cell>
          <cell r="C2" t="str">
            <v>技术服务合同-城市基础设施智慧运营维护管理平台</v>
          </cell>
        </row>
        <row r="2">
          <cell r="K2" t="str">
            <v>上海市地下空间设计研究总院有限公司</v>
          </cell>
        </row>
        <row r="2">
          <cell r="BF2" t="str">
            <v>智能运管中心</v>
          </cell>
        </row>
        <row r="3">
          <cell r="B3" t="str">
            <v>SJHT2019111100083</v>
          </cell>
          <cell r="C3" t="str">
            <v>地下院平移-技术服务合同书-基于BIM的城市地下空间工程建运信息平台研究</v>
          </cell>
        </row>
        <row r="3">
          <cell r="K3" t="str">
            <v>上海市地下空间设计研究总院有限公司</v>
          </cell>
        </row>
        <row r="3">
          <cell r="BF3" t="str">
            <v>数字建造中心</v>
          </cell>
        </row>
        <row r="4">
          <cell r="B4" t="str">
            <v>SJHT2019121300114</v>
          </cell>
          <cell r="C4" t="str">
            <v>地下院平移--基于BIM的工程项目建设协同管理平台研发及应用委托单</v>
          </cell>
        </row>
        <row r="4">
          <cell r="K4" t="str">
            <v>上海市地下空间设计研究总院有限公司</v>
          </cell>
        </row>
        <row r="4">
          <cell r="BF4" t="str">
            <v>数字建造中心</v>
          </cell>
        </row>
        <row r="5">
          <cell r="B5" t="str">
            <v>SJHT2019121800149</v>
          </cell>
          <cell r="C5" t="str">
            <v>隧道股份综合管理信息系统2018年服务合同</v>
          </cell>
        </row>
        <row r="5">
          <cell r="K5" t="str">
            <v>上海市地下空间设计研究总院有限公司</v>
          </cell>
        </row>
        <row r="5">
          <cell r="BF5" t="str">
            <v>数智管理中心</v>
          </cell>
        </row>
        <row r="6">
          <cell r="B6" t="str">
            <v>SJHT2019121800147</v>
          </cell>
          <cell r="C6" t="str">
            <v>隧道股份数据可视化BI升级2018</v>
          </cell>
        </row>
        <row r="6">
          <cell r="K6" t="str">
            <v>上海市地下空间设计研究总院有限公司</v>
          </cell>
        </row>
        <row r="6">
          <cell r="BF6" t="str">
            <v>数智管理中心</v>
          </cell>
        </row>
        <row r="7">
          <cell r="B7" t="str">
            <v>BIM191012B1</v>
          </cell>
          <cell r="C7" t="str">
            <v>基于BIM的交通基础设施设备监控平台开发</v>
          </cell>
        </row>
        <row r="7">
          <cell r="K7" t="str">
            <v>上海巨一科技发展有限公司</v>
          </cell>
        </row>
        <row r="7">
          <cell r="BF7" t="str">
            <v>智能运管中心</v>
          </cell>
        </row>
        <row r="8">
          <cell r="B8" t="str">
            <v>SJHT2019102800081</v>
          </cell>
          <cell r="C8" t="str">
            <v>新加坡T11污水隧道智能化项目</v>
          </cell>
        </row>
        <row r="8">
          <cell r="K8" t="str">
            <v>上海隧道工程股份（新加坡）有限公司</v>
          </cell>
        </row>
        <row r="8">
          <cell r="BF8" t="str">
            <v>广东分公司</v>
          </cell>
        </row>
        <row r="9">
          <cell r="B9" t="str">
            <v>SJHT2019121700130</v>
          </cell>
          <cell r="C9" t="str">
            <v>地下院平移-洪泽县基础设施运营状态自动化监控技术研究</v>
          </cell>
        </row>
        <row r="9">
          <cell r="K9" t="str">
            <v>上海市地下空间设计研究总院有限公司</v>
          </cell>
        </row>
        <row r="9">
          <cell r="BF9" t="str">
            <v>智能运管中心</v>
          </cell>
        </row>
        <row r="10">
          <cell r="B10" t="str">
            <v>ZHT2020122500137</v>
          </cell>
          <cell r="C10" t="str">
            <v>新加坡N109A项目BIM咨询</v>
          </cell>
        </row>
        <row r="10">
          <cell r="K10" t="str">
            <v>上海隧道工程股份（新加坡）有限公司</v>
          </cell>
        </row>
        <row r="10">
          <cell r="BF10" t="str">
            <v>广东分公司</v>
          </cell>
        </row>
        <row r="11">
          <cell r="B11" t="str">
            <v>SJHT2019121700140</v>
          </cell>
          <cell r="C11" t="str">
            <v>地下院平移-文一路隧道数字化工地技术服务合同</v>
          </cell>
        </row>
        <row r="11">
          <cell r="K11" t="str">
            <v>上海市地下空间设计研究总院有限公司</v>
          </cell>
        </row>
        <row r="11">
          <cell r="BF11" t="str">
            <v>数字建造中心</v>
          </cell>
        </row>
        <row r="12">
          <cell r="B12" t="str">
            <v>SJHT2019081200062</v>
          </cell>
          <cell r="C12" t="str">
            <v>新加坡N109A智慧工地项目</v>
          </cell>
        </row>
        <row r="12">
          <cell r="K12" t="str">
            <v>上海隧道工程股份（新加坡）有限公司</v>
          </cell>
        </row>
        <row r="12">
          <cell r="BF12" t="str">
            <v>广东分公司</v>
          </cell>
        </row>
        <row r="13">
          <cell r="B13" t="str">
            <v>SJHT2019122000157</v>
          </cell>
          <cell r="C13" t="str">
            <v>地下院平移-贵阳市轨道交通1号线信息网络系统采购项目合同</v>
          </cell>
        </row>
        <row r="13">
          <cell r="K13" t="str">
            <v>上海市地下空间设计研究总院有限公司</v>
          </cell>
        </row>
        <row r="13">
          <cell r="BF13" t="str">
            <v>数字建造中心</v>
          </cell>
        </row>
        <row r="14">
          <cell r="B14" t="str">
            <v>SJHT2019051500043</v>
          </cell>
          <cell r="C14" t="str">
            <v>新加坡深排污隧道系统第二阶段设计施工总承包T11标段BIM服务合同</v>
          </cell>
        </row>
        <row r="14">
          <cell r="K14" t="str">
            <v>上海隧道工程股份（新加坡）有限公司</v>
          </cell>
        </row>
        <row r="14">
          <cell r="BF14" t="str">
            <v>广东分公司</v>
          </cell>
        </row>
        <row r="15">
          <cell r="B15" t="str">
            <v>SJHT2019121700136</v>
          </cell>
          <cell r="C15" t="str">
            <v>地下院平移-杭州文一路地下通道工程建设期BIM项目</v>
          </cell>
        </row>
        <row r="15">
          <cell r="K15" t="str">
            <v>上海市地下空间设计研究总院有限公司</v>
          </cell>
        </row>
        <row r="15">
          <cell r="BF15" t="str">
            <v>数字建造中心</v>
          </cell>
        </row>
        <row r="16">
          <cell r="B16" t="str">
            <v>SJHT2018121400002</v>
          </cell>
          <cell r="C16" t="str">
            <v>S6高速公路桥梁智能监测系统平台（含APP）开发</v>
          </cell>
        </row>
        <row r="16">
          <cell r="K16" t="str">
            <v>上海浦江桥隧运营管理有限公司</v>
          </cell>
        </row>
        <row r="16">
          <cell r="BF16" t="str">
            <v>智能运管中心</v>
          </cell>
        </row>
        <row r="17">
          <cell r="B17" t="str">
            <v>SJHT2018121400003</v>
          </cell>
          <cell r="C17" t="str">
            <v>S6高速公路桥梁健康监测系统技术服务合同</v>
          </cell>
        </row>
        <row r="17">
          <cell r="K17" t="str">
            <v>上海浦江桥隧运营管理有限公司</v>
          </cell>
        </row>
        <row r="17">
          <cell r="BF17" t="str">
            <v>智能运管中心</v>
          </cell>
        </row>
        <row r="18">
          <cell r="B18" t="str">
            <v>SJHT2019102400079</v>
          </cell>
          <cell r="C18" t="str">
            <v>轨道交通桥梁管养系统 软件开发</v>
          </cell>
        </row>
        <row r="18">
          <cell r="K18" t="str">
            <v>上海市政养护管理有限公司</v>
          </cell>
        </row>
        <row r="18">
          <cell r="BF18" t="str">
            <v>智能运管中心</v>
          </cell>
        </row>
        <row r="19">
          <cell r="B19" t="str">
            <v>SJHT2019122500160</v>
          </cell>
          <cell r="C19" t="str">
            <v>面向全寿命周期管理的多隧道运维平台软件开发</v>
          </cell>
        </row>
        <row r="19">
          <cell r="K19" t="str">
            <v>上海浦江桥隧运营管理有限公司</v>
          </cell>
        </row>
        <row r="19">
          <cell r="BF19" t="str">
            <v>智能运管中心</v>
          </cell>
        </row>
        <row r="20">
          <cell r="B20" t="str">
            <v>ZHT2020120700104</v>
          </cell>
          <cell r="C20" t="str">
            <v>地下院平移-深圳大学城核心区广场及地下车库BIM实施顾问服务</v>
          </cell>
        </row>
        <row r="20">
          <cell r="K20" t="str">
            <v>上海市地下空间设计研究总院有限公司</v>
          </cell>
        </row>
        <row r="20">
          <cell r="BF20" t="str">
            <v>广东分公司</v>
          </cell>
        </row>
        <row r="21">
          <cell r="B21" t="str">
            <v>ZHT2020123100147</v>
          </cell>
          <cell r="C21" t="str">
            <v>工程技术咨询合同</v>
          </cell>
        </row>
        <row r="21">
          <cell r="K21" t="str">
            <v>上海市地下空间设计研究总院有限公司</v>
          </cell>
        </row>
        <row r="21">
          <cell r="BF21" t="str">
            <v>数字建造中心</v>
          </cell>
        </row>
        <row r="22">
          <cell r="B22" t="str">
            <v>ZHT2020051300017</v>
          </cell>
          <cell r="C22" t="str">
            <v>城建投资2020年桌面维护服务</v>
          </cell>
        </row>
        <row r="22">
          <cell r="K22" t="str">
            <v>上海基础设施建设发展（集团）有限公司</v>
          </cell>
        </row>
        <row r="22">
          <cell r="BF22" t="str">
            <v>数智管理中心</v>
          </cell>
        </row>
        <row r="23">
          <cell r="B23" t="str">
            <v>SJHT2019112900098</v>
          </cell>
          <cell r="C23" t="str">
            <v>上海轨道交通市域线机场联络线工程BIM技术应用咨询服务合同</v>
          </cell>
        </row>
        <row r="23">
          <cell r="K23" t="str">
            <v>上海申铁投资有限公司</v>
          </cell>
        </row>
        <row r="23">
          <cell r="BF23" t="str">
            <v>数字建造中心</v>
          </cell>
        </row>
        <row r="24">
          <cell r="B24" t="str">
            <v>SJHT2019121700141</v>
          </cell>
          <cell r="C24" t="str">
            <v>地下院平移-西宁市凤凰山路新建道路工程BIM咨询管理服务合同</v>
          </cell>
        </row>
        <row r="24">
          <cell r="K24" t="str">
            <v>上海市地下空间设计研究总院有限公司</v>
          </cell>
        </row>
        <row r="24">
          <cell r="BF24" t="str">
            <v>数字建造中心</v>
          </cell>
        </row>
        <row r="25">
          <cell r="B25" t="str">
            <v>ZHT2020120700102</v>
          </cell>
          <cell r="C25" t="str">
            <v>地下院平移-北京大学深圳研究生院留学生公寓BIM实施顾问服务</v>
          </cell>
        </row>
        <row r="25">
          <cell r="K25" t="str">
            <v>上海市地下空间设计研究总院有限公司</v>
          </cell>
        </row>
        <row r="25">
          <cell r="BF25" t="str">
            <v>广东分公司</v>
          </cell>
        </row>
        <row r="26">
          <cell r="B26" t="str">
            <v>SJHT2019121700138</v>
          </cell>
          <cell r="C26" t="str">
            <v>地下院平移-基于GIS和BIM的特大市政道路全生命期协同管理关键技术</v>
          </cell>
        </row>
        <row r="26">
          <cell r="K26" t="str">
            <v>上海市地下空间设计研究总院有限公司</v>
          </cell>
        </row>
        <row r="26">
          <cell r="BF26" t="str">
            <v>数字建造中心</v>
          </cell>
        </row>
        <row r="27">
          <cell r="B27" t="str">
            <v>SJHT2019121700145</v>
          </cell>
          <cell r="C27" t="str">
            <v>地下院平移-《郑州航空港区经济综合实验区（郑州新郑综合保税区）双鹤湖中央公园工程咨询公司项目咨询委托服务合同》补充协议</v>
          </cell>
        </row>
        <row r="27">
          <cell r="K27" t="str">
            <v>上海市地下空间设计研究总院有限公司</v>
          </cell>
        </row>
        <row r="27">
          <cell r="BF27" t="str">
            <v>数字建造中心</v>
          </cell>
        </row>
        <row r="28">
          <cell r="B28" t="str">
            <v>SJHT2019122500159</v>
          </cell>
          <cell r="C28" t="str">
            <v>大连路隧道健康监测系统数据专项服务</v>
          </cell>
        </row>
        <row r="28">
          <cell r="K28" t="str">
            <v>上海浦江桥隧运营管理有限公司</v>
          </cell>
        </row>
        <row r="28">
          <cell r="BF28" t="str">
            <v>智能运管中心</v>
          </cell>
        </row>
        <row r="29">
          <cell r="B29" t="str">
            <v>SJHT2019121800148</v>
          </cell>
          <cell r="C29" t="str">
            <v>深圳市建设行业综合管理平台项目软件开发服务合同</v>
          </cell>
        </row>
        <row r="29">
          <cell r="K29" t="str">
            <v>深圳市城市公共安全技术研究院有限公司</v>
          </cell>
        </row>
        <row r="29">
          <cell r="BF29" t="str">
            <v>广东分公司</v>
          </cell>
        </row>
        <row r="30">
          <cell r="B30" t="str">
            <v>ZHT2020120700101</v>
          </cell>
          <cell r="C30" t="str">
            <v>基于BIM的跨海桥梁建养一体化关键技术研究</v>
          </cell>
        </row>
        <row r="30">
          <cell r="K30" t="str">
            <v>上海市地下空间设计研究总院有限公司</v>
          </cell>
        </row>
        <row r="30">
          <cell r="BF30" t="str">
            <v>福建分公司</v>
          </cell>
        </row>
        <row r="31">
          <cell r="B31" t="str">
            <v>SJHT2019121700133</v>
          </cell>
          <cell r="C31" t="str">
            <v>地下院平移-深圳市建设工程质量安全智能监管平台项目软件平台开发</v>
          </cell>
        </row>
        <row r="31">
          <cell r="K31" t="str">
            <v>上海市地下空间设计研究总院有限公司</v>
          </cell>
        </row>
        <row r="31">
          <cell r="BF31" t="str">
            <v>广东分公司</v>
          </cell>
        </row>
        <row r="32">
          <cell r="B32" t="str">
            <v>SJHT2019121700131</v>
          </cell>
          <cell r="C32" t="str">
            <v>地下院平移-基于延安东路隧道大修的大型越江隧道健康评估和运维标准化体系研究项目</v>
          </cell>
        </row>
        <row r="32">
          <cell r="K32" t="str">
            <v>上海市地下空间设计研究总院有限公司</v>
          </cell>
        </row>
        <row r="32">
          <cell r="BF32" t="str">
            <v>智能运管中心</v>
          </cell>
        </row>
        <row r="33">
          <cell r="B33" t="str">
            <v>SJHT2019121200103</v>
          </cell>
          <cell r="C33" t="str">
            <v>春风隧道盾构安全监控项目采购合同</v>
          </cell>
        </row>
        <row r="33">
          <cell r="K33" t="str">
            <v>深圳市城市公共安全技术研究院有限公司</v>
          </cell>
        </row>
        <row r="33">
          <cell r="BF33" t="str">
            <v>广东分公司</v>
          </cell>
        </row>
        <row r="34">
          <cell r="B34" t="str">
            <v>ZHT2020111300087</v>
          </cell>
          <cell r="C34" t="str">
            <v>人民广场喷泉景观及地下设备用房修缮（局部加固）工程BIM咨询服务合同</v>
          </cell>
        </row>
        <row r="34">
          <cell r="K34" t="str">
            <v>上海市地下空间设计研究总院有限公司</v>
          </cell>
        </row>
        <row r="34">
          <cell r="BF34" t="str">
            <v>数字建造中心</v>
          </cell>
        </row>
        <row r="35">
          <cell r="B35" t="str">
            <v>ZHT2020071300034</v>
          </cell>
          <cell r="C35" t="str">
            <v>杭州地铁4号线二期工程机电一工区车站BIM技术服务</v>
          </cell>
        </row>
        <row r="35">
          <cell r="K35" t="str">
            <v>上海隧道工程有限公司</v>
          </cell>
        </row>
        <row r="35">
          <cell r="BF35" t="str">
            <v>数字建造中心</v>
          </cell>
        </row>
        <row r="36">
          <cell r="B36" t="str">
            <v>SJHT2019121700129</v>
          </cell>
          <cell r="C36" t="str">
            <v>上海轨道交通17号线设备BIM族库模型建模咨询</v>
          </cell>
        </row>
        <row r="36">
          <cell r="K36" t="str">
            <v>上海市地下空间设计研究总院有限公司</v>
          </cell>
        </row>
        <row r="36">
          <cell r="BF36" t="str">
            <v>福建分公司</v>
          </cell>
        </row>
        <row r="37">
          <cell r="B37" t="str">
            <v>SJHT2019121700144</v>
          </cell>
          <cell r="C37" t="str">
            <v>地下院平移-《郑州航空港区经济综合实验区（郑州新郑综合保税区）双鹤湖中央公园工程咨询公司项目咨询委托服务合同》补充协议（二）</v>
          </cell>
        </row>
        <row r="37">
          <cell r="K37" t="str">
            <v>上海市地下空间设计研究总院有限公司</v>
          </cell>
        </row>
        <row r="37">
          <cell r="BF37" t="str">
            <v>数字建造中心</v>
          </cell>
        </row>
        <row r="38">
          <cell r="B38" t="str">
            <v>SJHT2019121700135</v>
          </cell>
          <cell r="C38" t="str">
            <v>地下院平移-杭州南站东西广场工程全生命期BIM信息化管理研究</v>
          </cell>
        </row>
        <row r="38">
          <cell r="K38" t="str">
            <v>上海市地下空间设计研究总院有限公司</v>
          </cell>
        </row>
        <row r="38">
          <cell r="BF38" t="str">
            <v>智能运管中心</v>
          </cell>
        </row>
        <row r="39">
          <cell r="B39" t="str">
            <v>SJHT2019121900152</v>
          </cell>
          <cell r="C39" t="str">
            <v>地下院平移-市公安局刑事科学技术中心项目BIM咨询服务合同</v>
          </cell>
        </row>
        <row r="39">
          <cell r="K39" t="str">
            <v>上海市地下空间设计研究总院有限公司</v>
          </cell>
        </row>
        <row r="39">
          <cell r="BF39" t="str">
            <v>广东分公司</v>
          </cell>
        </row>
        <row r="40">
          <cell r="B40" t="str">
            <v>SJHT2019120500099</v>
          </cell>
          <cell r="C40" t="str">
            <v>隧道股份2019年正版软件采购项目</v>
          </cell>
        </row>
        <row r="40">
          <cell r="K40" t="str">
            <v>上海隧道工程股份有限公司</v>
          </cell>
        </row>
        <row r="40">
          <cell r="BF40" t="str">
            <v>数智管理中心</v>
          </cell>
        </row>
        <row r="41">
          <cell r="B41" t="str">
            <v>SJHT2019121700137</v>
          </cell>
          <cell r="C41" t="str">
            <v>地下院平移-杭州文一路地下通道工程健康监测系统技术服务</v>
          </cell>
        </row>
        <row r="41">
          <cell r="K41" t="str">
            <v>上海市地下空间设计研究总院有限公司</v>
          </cell>
        </row>
        <row r="41">
          <cell r="BF41" t="str">
            <v>数字建造中心</v>
          </cell>
        </row>
        <row r="42">
          <cell r="B42" t="str">
            <v>SJHT2019121900154</v>
          </cell>
          <cell r="C42" t="str">
            <v>地下院平移-前海交易广场基坑及地下室结构工程项目BIM咨询服务</v>
          </cell>
        </row>
        <row r="42">
          <cell r="K42" t="str">
            <v>上海市地下空间设计研究总院有限公司</v>
          </cell>
        </row>
        <row r="42">
          <cell r="BF42" t="str">
            <v>广东分公司</v>
          </cell>
        </row>
        <row r="43">
          <cell r="B43" t="str">
            <v>ZHT2020021800006</v>
          </cell>
          <cell r="C43" t="str">
            <v>周市镇建设工程信息数据管理平台开发合同</v>
          </cell>
        </row>
        <row r="43">
          <cell r="K43" t="str">
            <v>上海市地下空间设计研究总院有限公司</v>
          </cell>
        </row>
        <row r="43">
          <cell r="BF43" t="str">
            <v>产品研发中心</v>
          </cell>
        </row>
        <row r="44">
          <cell r="B44" t="str">
            <v>ZHT2020120700103</v>
          </cell>
          <cell r="C44" t="str">
            <v>地下院平移-皇岗口岸临时旅检场地建设工程项目BIM实施顾问服务合同</v>
          </cell>
        </row>
        <row r="44">
          <cell r="K44" t="str">
            <v>上海市地下空间设计研究总院有限公司</v>
          </cell>
        </row>
        <row r="44">
          <cell r="BF44" t="str">
            <v>广东分公司</v>
          </cell>
        </row>
        <row r="45">
          <cell r="B45" t="str">
            <v>SJHT2019121900151</v>
          </cell>
          <cell r="C45" t="str">
            <v>信息安全等保服务合同</v>
          </cell>
        </row>
        <row r="45">
          <cell r="K45" t="str">
            <v>上海市城市建设设计研究总院（集团）有限公司</v>
          </cell>
        </row>
        <row r="45">
          <cell r="BF45" t="str">
            <v>数智管理中心</v>
          </cell>
        </row>
        <row r="46">
          <cell r="B46" t="str">
            <v>SJHT2019121700142</v>
          </cell>
          <cell r="C46" t="str">
            <v>地下院平移-郑州航空港区经济综合实验区（郑州新郑综合保税区）双鹤湖中央公园地下暗涵及鹤首内环路工程</v>
          </cell>
        </row>
        <row r="46">
          <cell r="K46" t="str">
            <v>上海市地下空间设计研究总院有限公司</v>
          </cell>
        </row>
        <row r="46">
          <cell r="BF46" t="str">
            <v>数字建造中心</v>
          </cell>
        </row>
        <row r="47">
          <cell r="B47" t="str">
            <v>ZHT2020021600005</v>
          </cell>
          <cell r="C47" t="str">
            <v>隧道股份门户portal2019开发</v>
          </cell>
        </row>
        <row r="47">
          <cell r="K47" t="str">
            <v>上海隧道工程股份有限公司</v>
          </cell>
        </row>
        <row r="47">
          <cell r="BF47" t="str">
            <v>数智管理中心</v>
          </cell>
        </row>
        <row r="48">
          <cell r="B48" t="str">
            <v>SJHT2019121900153</v>
          </cell>
          <cell r="C48" t="str">
            <v>地下院平移-深圳北理莫斯科大学工程</v>
          </cell>
        </row>
        <row r="48">
          <cell r="K48" t="str">
            <v>上海市地下空间设计研究总院有限公司</v>
          </cell>
        </row>
        <row r="48">
          <cell r="BF48" t="str">
            <v>广东分公司</v>
          </cell>
        </row>
        <row r="49">
          <cell r="B49" t="str">
            <v>SJHT2019121900155</v>
          </cell>
          <cell r="C49" t="str">
            <v>地下院平移-哈尔滨工业大学深圳校区扩建工程项目</v>
          </cell>
        </row>
        <row r="49">
          <cell r="K49" t="str">
            <v>上海市地下空间设计研究总院有限公司</v>
          </cell>
        </row>
        <row r="49">
          <cell r="BF49" t="str">
            <v>广东分公司</v>
          </cell>
        </row>
        <row r="50">
          <cell r="B50" t="str">
            <v>SJHT2019121700143</v>
          </cell>
          <cell r="C50" t="str">
            <v>地下院平移-郑州航空港区经济综合实验区（郑州新郑综合保税区）双鹤湖中央公园工程咨询公司项目建筑工程咨询委托合同</v>
          </cell>
        </row>
        <row r="50">
          <cell r="K50" t="str">
            <v>上海市地下空间设计研究总院有限公司</v>
          </cell>
        </row>
        <row r="50">
          <cell r="BF50" t="str">
            <v>数字建造中心</v>
          </cell>
        </row>
        <row r="51">
          <cell r="B51" t="str">
            <v>SJHT2019121700134</v>
          </cell>
          <cell r="C51" t="str">
            <v>地下院平移-《上海市轨道交通17号线工程》徐盈路站等BIM设计劳务合同</v>
          </cell>
        </row>
        <row r="51">
          <cell r="K51" t="str">
            <v>上海市地下空间设计研究总院有限公司</v>
          </cell>
        </row>
        <row r="51">
          <cell r="BF51" t="str">
            <v>数字建造中心</v>
          </cell>
        </row>
        <row r="52">
          <cell r="B52" t="str">
            <v>SJHT2019122000156</v>
          </cell>
          <cell r="C52" t="str">
            <v>地下院平移-贵阳市轨道交通1号线工程BIM技术应用研究合同</v>
          </cell>
        </row>
        <row r="52">
          <cell r="K52" t="str">
            <v>上海市地下空间设计研究总院有限公司</v>
          </cell>
        </row>
        <row r="52">
          <cell r="BF52" t="str">
            <v>数字建造中心</v>
          </cell>
        </row>
        <row r="53">
          <cell r="B53" t="str">
            <v>KF190005-A-01</v>
          </cell>
          <cell r="C53" t="str">
            <v>沿江通道Ⅳ标机电安装及装饰BIM技术服务</v>
          </cell>
        </row>
        <row r="53">
          <cell r="K53" t="str">
            <v>上海巨一科技发展有限公司</v>
          </cell>
        </row>
        <row r="53">
          <cell r="BF53" t="str">
            <v>数字建造中心</v>
          </cell>
        </row>
        <row r="54">
          <cell r="B54" t="str">
            <v>SJHT2019121600126</v>
          </cell>
          <cell r="C54" t="str">
            <v>厦门市轨道交通1号线一期工程——BIM技术应用研究</v>
          </cell>
        </row>
        <row r="54">
          <cell r="K54" t="str">
            <v>上海市地下空间设计研究总院有限公司</v>
          </cell>
        </row>
        <row r="54">
          <cell r="BF54" t="str">
            <v>福建分公司</v>
          </cell>
        </row>
        <row r="55">
          <cell r="B55" t="str">
            <v>SJHT2019121200106</v>
          </cell>
          <cell r="C55" t="str">
            <v>地下院平移-洛阳地铁1号线工程建筑信息化模型（BIM）技术应用01标段</v>
          </cell>
        </row>
        <row r="55">
          <cell r="K55" t="str">
            <v>上海市地下空间设计研究总院有限公司</v>
          </cell>
        </row>
        <row r="55">
          <cell r="BF55" t="str">
            <v>数字建造中心</v>
          </cell>
        </row>
        <row r="56">
          <cell r="B56" t="str">
            <v>SJHT2019121300112</v>
          </cell>
          <cell r="C56" t="str">
            <v>地下院平移-贵州省地质资料馆暨地质博物馆建设项目BIM技术应用合同</v>
          </cell>
        </row>
        <row r="56">
          <cell r="K56" t="str">
            <v>上海市地下空间设计研究总院有限公司</v>
          </cell>
        </row>
        <row r="56">
          <cell r="BF56" t="str">
            <v>数字建造中心</v>
          </cell>
        </row>
        <row r="57">
          <cell r="B57" t="str">
            <v>SJHT2019121300118</v>
          </cell>
          <cell r="C57" t="str">
            <v>地下院平移-乌鲁木齐轨道交通1号线工程BIM技术应用研究项目</v>
          </cell>
        </row>
        <row r="57">
          <cell r="K57" t="str">
            <v>上海市地下空间设计研究总院有限公司</v>
          </cell>
        </row>
        <row r="57">
          <cell r="BF57" t="str">
            <v>数字建造中心</v>
          </cell>
        </row>
        <row r="58">
          <cell r="B58" t="str">
            <v>SJHT2019121200105</v>
          </cell>
          <cell r="C58" t="str">
            <v>地下院平移-管廊监控平台建设技术要求研究</v>
          </cell>
        </row>
        <row r="58">
          <cell r="K58" t="str">
            <v>上海市地下空间设计研究总院有限公司</v>
          </cell>
        </row>
        <row r="58">
          <cell r="BF58" t="str">
            <v>广东分公司</v>
          </cell>
        </row>
        <row r="59">
          <cell r="B59" t="str">
            <v>SJHT2019120500100</v>
          </cell>
          <cell r="C59" t="str">
            <v>隧道股份2019年web应用防护系统采购项目</v>
          </cell>
        </row>
        <row r="59">
          <cell r="K59" t="str">
            <v>上海隧道工程股份有限公司</v>
          </cell>
        </row>
        <row r="59">
          <cell r="BF59" t="str">
            <v>数智管理中心</v>
          </cell>
        </row>
        <row r="60">
          <cell r="B60" t="str">
            <v>SJHT2019121300122</v>
          </cell>
          <cell r="C60" t="str">
            <v>地下院平移-深圳市宝安区人民检察院综合业务大楼项目</v>
          </cell>
        </row>
        <row r="60">
          <cell r="K60" t="str">
            <v>上海市地下空间设计研究总院有限公司</v>
          </cell>
        </row>
        <row r="60">
          <cell r="BF60" t="str">
            <v>广东分公司</v>
          </cell>
        </row>
        <row r="61">
          <cell r="B61" t="str">
            <v>SJHT2019121600127</v>
          </cell>
          <cell r="C61" t="str">
            <v>厦门市轨道交通2、3、4、6号线工程BIM技术应用咨询管理合同</v>
          </cell>
        </row>
        <row r="61">
          <cell r="K61" t="str">
            <v>上海市地下空间设计研究总院有限公司</v>
          </cell>
        </row>
        <row r="61">
          <cell r="BF61" t="str">
            <v>福建分公司</v>
          </cell>
        </row>
        <row r="62">
          <cell r="B62" t="str">
            <v>SJHT2019121300123</v>
          </cell>
          <cell r="C62" t="str">
            <v>地下院平移-清华大学创新基地建设工程（二期）BIM咨询服务</v>
          </cell>
        </row>
        <row r="62">
          <cell r="K62" t="str">
            <v>上海市地下空间设计研究总院有限公司</v>
          </cell>
        </row>
        <row r="62">
          <cell r="BF62" t="str">
            <v>广东分公司</v>
          </cell>
        </row>
        <row r="63">
          <cell r="B63" t="str">
            <v>SJHT2019121200104</v>
          </cell>
          <cell r="C63" t="str">
            <v>地下院平移-边坡（试点）健康监测及技术支持服务合同</v>
          </cell>
        </row>
        <row r="63">
          <cell r="K63" t="str">
            <v>上海市地下空间设计研究总院有限公司</v>
          </cell>
        </row>
        <row r="63">
          <cell r="BF63" t="str">
            <v>广东分公司</v>
          </cell>
        </row>
        <row r="64">
          <cell r="B64" t="str">
            <v>SJHT2019121300121</v>
          </cell>
          <cell r="C64" t="str">
            <v>地下院平移-深圳市医疗器械检测和生物医药安全评价中心建设项目</v>
          </cell>
        </row>
        <row r="64">
          <cell r="K64" t="str">
            <v>上海市地下空间设计研究总院有限公司</v>
          </cell>
        </row>
        <row r="64">
          <cell r="BF64" t="str">
            <v>广东分公司</v>
          </cell>
        </row>
        <row r="65">
          <cell r="B65" t="str">
            <v>SJHT2019102400080</v>
          </cell>
          <cell r="C65" t="str">
            <v>轨道交通桥梁管养系统_点巡检APP应用开发</v>
          </cell>
        </row>
        <row r="65">
          <cell r="K65" t="str">
            <v>上海市政养护管理有限公司</v>
          </cell>
        </row>
        <row r="65">
          <cell r="BF65" t="str">
            <v>智能运管中心</v>
          </cell>
        </row>
        <row r="66">
          <cell r="B66" t="str">
            <v>SJHT2019122500158</v>
          </cell>
          <cell r="C66" t="str">
            <v>2019年隧道股份数据综合分析和展示系统综合模块开发补充协议</v>
          </cell>
        </row>
        <row r="66">
          <cell r="K66" t="str">
            <v>上海隧道工程股份有限公司</v>
          </cell>
        </row>
        <row r="66">
          <cell r="BF66" t="str">
            <v>数智管理中心</v>
          </cell>
        </row>
        <row r="67">
          <cell r="B67" t="str">
            <v>SJHT2019080600060</v>
          </cell>
          <cell r="C67" t="str">
            <v>深圳市深旅物业管理有限公司收地补偿用地项目 服务合同补充协议</v>
          </cell>
        </row>
        <row r="67">
          <cell r="K67" t="str">
            <v>深圳市建工集团股份有限公司</v>
          </cell>
        </row>
        <row r="67">
          <cell r="BF67" t="str">
            <v>广东分公司</v>
          </cell>
        </row>
        <row r="68">
          <cell r="B68" t="str">
            <v>ZHT2020030300007</v>
          </cell>
          <cell r="C68" t="str">
            <v>奉贤区智慧工地监管系统服务合同</v>
          </cell>
        </row>
        <row r="68">
          <cell r="K68" t="str">
            <v>上海三高计算机中心股份有限公司</v>
          </cell>
        </row>
        <row r="68">
          <cell r="BF68" t="str">
            <v>产品研发中心</v>
          </cell>
        </row>
        <row r="69">
          <cell r="B69" t="str">
            <v>SJHT2019121600128</v>
          </cell>
          <cell r="C69" t="str">
            <v>山东省荣成市少年宫项目咨询服务合同</v>
          </cell>
        </row>
        <row r="69">
          <cell r="K69" t="str">
            <v>上海市地下空间设计研究总院有限公司</v>
          </cell>
        </row>
        <row r="69">
          <cell r="BF69" t="str">
            <v>福建分公司</v>
          </cell>
        </row>
        <row r="70">
          <cell r="B70" t="str">
            <v>SJHT2019111900092</v>
          </cell>
          <cell r="C70" t="str">
            <v>中山大学深圳建设工程项目</v>
          </cell>
        </row>
        <row r="70">
          <cell r="K70" t="str">
            <v>上海市地下空间设计研究总院有限公司</v>
          </cell>
        </row>
        <row r="70">
          <cell r="BF70" t="str">
            <v>广东分公司</v>
          </cell>
        </row>
        <row r="71">
          <cell r="B71" t="str">
            <v>ZHT2020051300016</v>
          </cell>
          <cell r="C71" t="str">
            <v>城建投资2020年IDC服务</v>
          </cell>
        </row>
        <row r="71">
          <cell r="K71" t="str">
            <v>上海基础设施建设发展（集团）有限公司</v>
          </cell>
        </row>
        <row r="71">
          <cell r="BF71" t="str">
            <v>数智管理中心</v>
          </cell>
        </row>
        <row r="72">
          <cell r="B72" t="str">
            <v>SJHT2019121300119</v>
          </cell>
          <cell r="C72" t="str">
            <v>地下院平移-徐汇区滨江C单元188N-Q-1地块商办楼项目BIM咨询服务</v>
          </cell>
        </row>
        <row r="72">
          <cell r="K72" t="str">
            <v>上海市地下空间设计研究总院有限公司</v>
          </cell>
        </row>
        <row r="72">
          <cell r="BF72" t="str">
            <v>智能运管中心</v>
          </cell>
        </row>
        <row r="73">
          <cell r="B73" t="str">
            <v>SJHT2019080800061</v>
          </cell>
          <cell r="C73" t="str">
            <v>深圳大学后海校区校园整治（建设）工程智慧工地安装合同补充协议</v>
          </cell>
        </row>
        <row r="73">
          <cell r="K73" t="str">
            <v>深圳市水利土木建筑工程有限公司</v>
          </cell>
        </row>
        <row r="73">
          <cell r="BF73" t="str">
            <v>广东分公司</v>
          </cell>
        </row>
        <row r="74">
          <cell r="B74" t="str">
            <v>SJHT2019112800095</v>
          </cell>
          <cell r="C74" t="str">
            <v>城市基础设施智慧运营维护管理平台移动端、大屏二期开发</v>
          </cell>
        </row>
        <row r="74">
          <cell r="K74" t="str">
            <v>上海城建城市运营（集团）有限公司</v>
          </cell>
        </row>
        <row r="74">
          <cell r="BF74" t="str">
            <v>智能运管中心</v>
          </cell>
        </row>
        <row r="75">
          <cell r="B75" t="str">
            <v>SJHT2019121300124</v>
          </cell>
          <cell r="C75" t="str">
            <v>地下院平移-高行“城中村”改造工程BIM咨询</v>
          </cell>
        </row>
        <row r="75">
          <cell r="K75" t="str">
            <v>上海市地下空间设计研究总院有限公司</v>
          </cell>
        </row>
        <row r="75">
          <cell r="BF75" t="str">
            <v>智能运管中心</v>
          </cell>
        </row>
        <row r="76">
          <cell r="B76" t="str">
            <v>SJHT2019092000073</v>
          </cell>
          <cell r="C76" t="str">
            <v>城市运营文一路隧道 大屏幕显示及视频会议系统设备采购合同</v>
          </cell>
        </row>
        <row r="76">
          <cell r="K76" t="str">
            <v>上海城建城市运营（集团）有限公司</v>
          </cell>
        </row>
        <row r="76">
          <cell r="BF76" t="str">
            <v>智能运管中心</v>
          </cell>
        </row>
        <row r="77">
          <cell r="B77" t="str">
            <v>SJHT2019112200094</v>
          </cell>
          <cell r="C77" t="str">
            <v>长宁区民防办民防工程BIM信息管理平台部署及应用技术服务</v>
          </cell>
        </row>
        <row r="77">
          <cell r="K77" t="str">
            <v>上海市地下空间设计研究总院有限公司</v>
          </cell>
        </row>
        <row r="77">
          <cell r="BF77" t="str">
            <v>数字建造中心</v>
          </cell>
        </row>
        <row r="78">
          <cell r="B78" t="str">
            <v>SJHT2019082700066</v>
          </cell>
          <cell r="C78" t="str">
            <v>厦门轨交2号线厦控设备BIM族库模型建模咨询</v>
          </cell>
        </row>
        <row r="78">
          <cell r="K78" t="str">
            <v>厦门厦控电器设备有限公司</v>
          </cell>
        </row>
        <row r="78">
          <cell r="BF78" t="str">
            <v>福建分公司</v>
          </cell>
        </row>
        <row r="79">
          <cell r="B79" t="str">
            <v>SJHT2019083000068</v>
          </cell>
          <cell r="C79" t="str">
            <v>文一路地下通道工程-智慧管养试验材料采购合同</v>
          </cell>
        </row>
        <row r="79">
          <cell r="K79" t="str">
            <v>上海城建城市运营（集团）有限公司</v>
          </cell>
        </row>
        <row r="79">
          <cell r="BF79" t="str">
            <v>智能运管中心</v>
          </cell>
        </row>
        <row r="80">
          <cell r="B80" t="str">
            <v>SJHT2019112800097</v>
          </cell>
          <cell r="C80" t="str">
            <v>城市基础设施智慧运营维护管理平台应急管理（含应急大屏）模块开发</v>
          </cell>
        </row>
        <row r="80">
          <cell r="K80" t="str">
            <v>上海城建城市运营（集团）有限公司</v>
          </cell>
        </row>
        <row r="80">
          <cell r="BF80" t="str">
            <v>智能运管中心</v>
          </cell>
        </row>
        <row r="81">
          <cell r="B81" t="str">
            <v>SJHT2019082700065</v>
          </cell>
          <cell r="C81" t="str">
            <v>深圳龙华49亩项目工地大门供应服务合同</v>
          </cell>
        </row>
        <row r="81">
          <cell r="K81" t="str">
            <v>龙光工程建设有限公司深圳分公司</v>
          </cell>
        </row>
        <row r="81">
          <cell r="BF81" t="str">
            <v>广东分公司</v>
          </cell>
        </row>
        <row r="82">
          <cell r="B82" t="str">
            <v>SJHT2019121300115</v>
          </cell>
          <cell r="C82" t="str">
            <v>地下院平移-上海轨道交通西门子直流开关柜bim族库创建工作</v>
          </cell>
        </row>
        <row r="82">
          <cell r="K82" t="str">
            <v>上海市地下空间设计研究总院有限公司</v>
          </cell>
        </row>
        <row r="82">
          <cell r="BF82" t="str">
            <v>数字建造中心</v>
          </cell>
        </row>
        <row r="83">
          <cell r="B83" t="str">
            <v>SJHT2019083000067</v>
          </cell>
          <cell r="C83" t="str">
            <v>文一路隧道机电数据对接系统开发</v>
          </cell>
        </row>
        <row r="83">
          <cell r="K83" t="str">
            <v>上海城建城市运营（集团）有限公司</v>
          </cell>
        </row>
        <row r="83">
          <cell r="BF83" t="str">
            <v>智能运管中心</v>
          </cell>
        </row>
        <row r="84">
          <cell r="B84" t="str">
            <v>SJHT2019111200089</v>
          </cell>
          <cell r="C84" t="str">
            <v>BIMRUN云平台-西慕建筑</v>
          </cell>
        </row>
        <row r="84">
          <cell r="K84" t="str">
            <v>上海西慕建筑科技有限公司</v>
          </cell>
        </row>
        <row r="84">
          <cell r="BF84" t="str">
            <v>市场经营拓展中心</v>
          </cell>
        </row>
        <row r="85">
          <cell r="B85" t="str">
            <v>SJHT2019101200078</v>
          </cell>
          <cell r="C85" t="str">
            <v>厦门市轨道交通6号线漳州（角美）延伸段工程BIM技术应用咨询管理</v>
          </cell>
        </row>
        <row r="85">
          <cell r="K85" t="str">
            <v>漳州市角美轨道交通投资发展有限公司</v>
          </cell>
        </row>
        <row r="85">
          <cell r="BF85" t="str">
            <v>福建分公司</v>
          </cell>
        </row>
        <row r="86">
          <cell r="B86" t="str">
            <v>SJHT2019121300120</v>
          </cell>
          <cell r="C86" t="str">
            <v>地下院平移合同-城市交通基础设施运养大数据应用平台</v>
          </cell>
        </row>
        <row r="86">
          <cell r="K86" t="str">
            <v>上海市地下空间设计研究总院有限公司</v>
          </cell>
        </row>
        <row r="86">
          <cell r="BF86" t="str">
            <v>智能运管中心</v>
          </cell>
        </row>
        <row r="87">
          <cell r="B87" t="str">
            <v>SJHT2019110100082</v>
          </cell>
          <cell r="C87" t="str">
            <v>轨道交通工程机电施工管理系统项目合同</v>
          </cell>
        </row>
        <row r="87">
          <cell r="K87" t="str">
            <v>厦门路桥信息股份有限公司</v>
          </cell>
        </row>
        <row r="87">
          <cell r="BF87" t="str">
            <v>市场经营拓展中心</v>
          </cell>
        </row>
        <row r="88">
          <cell r="B88" t="str">
            <v>SJHT2019121300125</v>
          </cell>
          <cell r="C88" t="str">
            <v>地下院平移合同-大连路隧道东西通道穿越段结构健康监测系统</v>
          </cell>
        </row>
        <row r="88">
          <cell r="K88" t="str">
            <v>上海市地下空间设计研究总院有限公司</v>
          </cell>
        </row>
        <row r="88">
          <cell r="BF88" t="str">
            <v>智能运管中心</v>
          </cell>
        </row>
        <row r="89">
          <cell r="B89" t="str">
            <v>SJHT2019121300109</v>
          </cell>
          <cell r="C89" t="str">
            <v>地下院平移-《上海市轨道交通15号线工程》梅岭北路站等BIM设计分包合同</v>
          </cell>
        </row>
        <row r="89">
          <cell r="K89" t="str">
            <v>上海市地下空间设计研究总院有限公司</v>
          </cell>
        </row>
        <row r="89">
          <cell r="BF89" t="str">
            <v>数字建造中心</v>
          </cell>
        </row>
        <row r="90">
          <cell r="B90" t="str">
            <v>SJHT2019082200063</v>
          </cell>
          <cell r="C90" t="str">
            <v>深圳市龙华区民治街道宗地编号（A817-0609)项目工地门禁提供合同</v>
          </cell>
        </row>
        <row r="90">
          <cell r="K90" t="str">
            <v>龙光工程建设有限公司深圳分公司</v>
          </cell>
        </row>
        <row r="90">
          <cell r="BF90" t="str">
            <v>广东分公司</v>
          </cell>
        </row>
        <row r="91">
          <cell r="B91" t="str">
            <v>SJHT2019121300116</v>
          </cell>
          <cell r="C91" t="str">
            <v>地下院平移-上海市轨道交通9号线三期（东延伸）工程BIM技术服务</v>
          </cell>
        </row>
        <row r="91">
          <cell r="K91" t="str">
            <v>上海市地下空间设计研究总院有限公司</v>
          </cell>
        </row>
        <row r="91">
          <cell r="BF91" t="str">
            <v>数字建造中心</v>
          </cell>
        </row>
        <row r="92">
          <cell r="B92" t="str">
            <v>SJHT2019121300113</v>
          </cell>
          <cell r="C92" t="str">
            <v>地下院平移-《黄浦区新建民防工程BIM信息管理平台建设项目》</v>
          </cell>
        </row>
        <row r="92">
          <cell r="K92" t="str">
            <v>上海市地下空间设计研究总院有限公司</v>
          </cell>
        </row>
        <row r="92">
          <cell r="BF92" t="str">
            <v>数字建造中心</v>
          </cell>
        </row>
        <row r="93">
          <cell r="B93" t="str">
            <v>SJHT2019121300111</v>
          </cell>
          <cell r="C93" t="str">
            <v>地下院平移-上海市北横通道工程Ⅱ标工程BIM技术服务</v>
          </cell>
        </row>
        <row r="93">
          <cell r="K93" t="str">
            <v>上海市地下空间设计研究总院有限公司</v>
          </cell>
        </row>
        <row r="93">
          <cell r="BF93" t="str">
            <v>数字建造中心</v>
          </cell>
        </row>
        <row r="94">
          <cell r="B94" t="str">
            <v>SJHT2019121300108</v>
          </cell>
          <cell r="C94" t="str">
            <v>地下院平移-《上海市轨道交通14号线工程》金园五路站等BIM设计劳务合同</v>
          </cell>
        </row>
        <row r="94">
          <cell r="K94" t="str">
            <v>上海市地下空间设计研究总院有限公司</v>
          </cell>
        </row>
        <row r="94">
          <cell r="BF94" t="str">
            <v>数字建造中心</v>
          </cell>
        </row>
        <row r="95">
          <cell r="B95" t="str">
            <v>SJHT2019062400051</v>
          </cell>
          <cell r="C95" t="str">
            <v>南通市地铁一号线02标段中南土木龙门吊智慧监测服务合同</v>
          </cell>
        </row>
        <row r="95">
          <cell r="K95" t="str">
            <v>南通思迈通信息科技有限公司</v>
          </cell>
        </row>
        <row r="95">
          <cell r="BF95" t="str">
            <v>广东分公司</v>
          </cell>
        </row>
        <row r="96">
          <cell r="B96" t="str">
            <v>SJHT2019052200045</v>
          </cell>
          <cell r="C96" t="str">
            <v>以运营为导向的太原轨道交通2号线一期工程BIM技术应用咨询服务合同</v>
          </cell>
        </row>
        <row r="96">
          <cell r="K96" t="str">
            <v>同济大学</v>
          </cell>
        </row>
        <row r="96">
          <cell r="BF96" t="str">
            <v>福建分公司</v>
          </cell>
        </row>
        <row r="97">
          <cell r="B97" t="str">
            <v>SJHT2019121800146</v>
          </cell>
          <cell r="C97" t="str">
            <v>隧道股份财务相关系统建设及维护服务2018</v>
          </cell>
        </row>
        <row r="97">
          <cell r="K97" t="str">
            <v>上海隧道工程股份有限公司</v>
          </cell>
        </row>
        <row r="97">
          <cell r="BF97" t="str">
            <v>数智管理中心</v>
          </cell>
        </row>
        <row r="98">
          <cell r="B98" t="str">
            <v>SJHT2019121300110</v>
          </cell>
          <cell r="C98" t="str">
            <v>地下院平移-PPP模式下的智慧管养应用和价值模式研究</v>
          </cell>
        </row>
        <row r="98">
          <cell r="K98" t="str">
            <v>上海市地下空间设计研究总院有限公司</v>
          </cell>
        </row>
        <row r="98">
          <cell r="BF98" t="str">
            <v>数字建造中心</v>
          </cell>
        </row>
        <row r="99">
          <cell r="B99" t="str">
            <v>SJHT2019121800150</v>
          </cell>
          <cell r="C99" t="str">
            <v>隧道股份总部2018年信息中心办公费项目</v>
          </cell>
        </row>
        <row r="99">
          <cell r="K99" t="str">
            <v>上海市地下空间设计研究总院有限公司</v>
          </cell>
        </row>
        <row r="99">
          <cell r="BF99" t="str">
            <v>数智管理中心</v>
          </cell>
        </row>
        <row r="100">
          <cell r="B100" t="str">
            <v>SJHT2019031800028</v>
          </cell>
          <cell r="C100" t="str">
            <v>南通市地铁一号线龙门吊智慧监测设备采购合同 （中铁隧道）</v>
          </cell>
        </row>
        <row r="100">
          <cell r="K100" t="str">
            <v>南通思迈通信息科技有限公司</v>
          </cell>
        </row>
        <row r="100">
          <cell r="BF100" t="str">
            <v>广东分公司</v>
          </cell>
        </row>
        <row r="101">
          <cell r="B101" t="str">
            <v>SJHT2019121300117</v>
          </cell>
          <cell r="C101" t="str">
            <v>地下院-隧道股份产业运营与安全管控系统建设项目（一期）</v>
          </cell>
        </row>
        <row r="101">
          <cell r="K101" t="str">
            <v>上海市地下空间设计研究总院有限公司</v>
          </cell>
        </row>
        <row r="101">
          <cell r="BF101" t="str">
            <v>数字建造中心</v>
          </cell>
        </row>
        <row r="102">
          <cell r="B102" t="str">
            <v>SJHT2019041700036</v>
          </cell>
          <cell r="C102" t="str">
            <v>南通市地铁一号02标线龙门吊智慧监测设备安装服务合同（追加）</v>
          </cell>
        </row>
        <row r="102">
          <cell r="K102" t="str">
            <v>南通思迈通信息科技有限公司</v>
          </cell>
        </row>
        <row r="102">
          <cell r="BF102" t="str">
            <v>广东分公司</v>
          </cell>
        </row>
        <row r="103">
          <cell r="B103" t="str">
            <v>SJHT2019121300107</v>
          </cell>
          <cell r="C103" t="str">
            <v>地下院平移-《上海市轨道交通18号线工程》江浦路站等BIM设计分包合同</v>
          </cell>
        </row>
        <row r="103">
          <cell r="K103" t="str">
            <v>上海市地下空间设计研究总院有限公司</v>
          </cell>
        </row>
        <row r="103">
          <cell r="BF103" t="str">
            <v>数字建造中心</v>
          </cell>
        </row>
        <row r="104">
          <cell r="B104" t="str">
            <v>SJHT2019040800031</v>
          </cell>
          <cell r="C104" t="str">
            <v>南通市地铁一号线龙门吊智慧监测设备采购合同(南通思迈通)</v>
          </cell>
        </row>
        <row r="104">
          <cell r="K104" t="str">
            <v>南通思迈通信息科技有限公司</v>
          </cell>
        </row>
        <row r="104">
          <cell r="BF104" t="str">
            <v>广东分公司</v>
          </cell>
        </row>
        <row r="105">
          <cell r="B105" t="str">
            <v>SJHT2019112800096</v>
          </cell>
          <cell r="C105" t="str">
            <v>城市基础设施智慧运营维护管理平台基础功能二期开发及数据维护服务</v>
          </cell>
        </row>
        <row r="105">
          <cell r="K105" t="str">
            <v>上海城建城市运营（集团）有限公司</v>
          </cell>
        </row>
        <row r="105">
          <cell r="BF105" t="str">
            <v>智能运管中心</v>
          </cell>
        </row>
        <row r="106">
          <cell r="B106" t="str">
            <v>SJHT2019032800029</v>
          </cell>
          <cell r="C106" t="str">
            <v>Hong Kong T2 Trunk Road  BIM技术应用项目</v>
          </cell>
        </row>
        <row r="106">
          <cell r="K106" t="str">
            <v>上海隧道股份（香港）有限公司</v>
          </cell>
        </row>
        <row r="106">
          <cell r="BF106" t="str">
            <v>数字建造中心</v>
          </cell>
        </row>
        <row r="107">
          <cell r="B107" t="str">
            <v>SJHT2019100900077</v>
          </cell>
          <cell r="C107" t="str">
            <v>人民广场喷泉景观及地下设备用房修缮工程（局部加固）智能健康检测项目材料及设备采购合同</v>
          </cell>
        </row>
        <row r="107">
          <cell r="K107" t="str">
            <v>上海巨一科技发展有限公司</v>
          </cell>
        </row>
        <row r="107">
          <cell r="BF107" t="str">
            <v>智能运管中心</v>
          </cell>
        </row>
        <row r="108">
          <cell r="B108" t="str">
            <v>SJHT2019021800022</v>
          </cell>
          <cell r="C108" t="str">
            <v>麦捷科技智慧园项目智慧建造合同</v>
          </cell>
        </row>
        <row r="108">
          <cell r="K108" t="str">
            <v>深圳市麦捷微电子科技股份有限公司</v>
          </cell>
        </row>
        <row r="108">
          <cell r="BF108" t="str">
            <v>广东分公司</v>
          </cell>
        </row>
        <row r="109">
          <cell r="B109" t="str">
            <v>SJHT2019111100085</v>
          </cell>
          <cell r="C109" t="str">
            <v>地下院平移-嘉定区应用软件开发项目</v>
          </cell>
        </row>
        <row r="109">
          <cell r="K109" t="str">
            <v>上海市地下空间设计研究总院有限公司</v>
          </cell>
        </row>
        <row r="109">
          <cell r="BF109" t="str">
            <v>数字建造中心</v>
          </cell>
        </row>
        <row r="110">
          <cell r="B110" t="str">
            <v>SJHT2019011000014</v>
          </cell>
          <cell r="C110" t="str">
            <v>深圳机场飞行区扩建工程—T4航站区（含卫星厅及站坪设施）软基处理工程4标项目智慧建造合同</v>
          </cell>
        </row>
        <row r="110">
          <cell r="K110" t="str">
            <v>深圳市兆原峰建筑工程有限公司</v>
          </cell>
        </row>
        <row r="110">
          <cell r="BF110" t="str">
            <v>广东分公司</v>
          </cell>
        </row>
        <row r="111">
          <cell r="B111" t="str">
            <v>SJHT2019111100084</v>
          </cell>
          <cell r="C111" t="str">
            <v>地下院平移-BIM信息管理平台静安区民防办平台部署项目</v>
          </cell>
        </row>
        <row r="111">
          <cell r="K111" t="str">
            <v>上海市地下空间设计研究总院有限公司</v>
          </cell>
        </row>
        <row r="111">
          <cell r="BF111" t="str">
            <v>数字建造中心</v>
          </cell>
        </row>
        <row r="112">
          <cell r="B112" t="str">
            <v>SJHT2019011000005</v>
          </cell>
          <cell r="C112" t="str">
            <v>前海合作区前湾十单元学校项目智慧建造合同</v>
          </cell>
        </row>
        <row r="112">
          <cell r="K112" t="str">
            <v>深圳百勤建设工程有限公司</v>
          </cell>
        </row>
        <row r="112">
          <cell r="BF112" t="str">
            <v>广东分公司</v>
          </cell>
        </row>
        <row r="113">
          <cell r="B113" t="str">
            <v>SJHT2019100900076</v>
          </cell>
          <cell r="C113" t="str">
            <v>地下空间结构健康监测系统</v>
          </cell>
        </row>
        <row r="113">
          <cell r="K113" t="str">
            <v>上海巨一科技发展有限公司</v>
          </cell>
        </row>
        <row r="113">
          <cell r="BF113" t="str">
            <v>智能运管中心</v>
          </cell>
        </row>
        <row r="114">
          <cell r="B114" t="str">
            <v>SJHT2019011000002</v>
          </cell>
          <cell r="C114" t="str">
            <v>海洋新兴产业基地项目智慧监测设备采购合同</v>
          </cell>
        </row>
        <row r="114">
          <cell r="K114" t="str">
            <v>中交第四航务工程局有限公司</v>
          </cell>
        </row>
        <row r="114">
          <cell r="BF114" t="str">
            <v>广东分公司</v>
          </cell>
        </row>
        <row r="115">
          <cell r="B115" t="str">
            <v>SJHT2019111100087</v>
          </cell>
          <cell r="C115" t="str">
            <v>地下院平移-徐汇区新建民防工程BIM信息管理平台建设项目</v>
          </cell>
        </row>
        <row r="115">
          <cell r="K115" t="str">
            <v>上海市地下空间设计研究总院有限公司</v>
          </cell>
        </row>
        <row r="115">
          <cell r="BF115" t="str">
            <v>数字建造中心</v>
          </cell>
        </row>
        <row r="116">
          <cell r="B116" t="str">
            <v>SJHT2019011000006</v>
          </cell>
          <cell r="C116" t="str">
            <v>深圳市城市轨道交通13号线13101-1标智慧建造智能监管平台设备采购合同</v>
          </cell>
        </row>
        <row r="116">
          <cell r="K116" t="str">
            <v>中国建筑第五工程局有限公司</v>
          </cell>
        </row>
        <row r="116">
          <cell r="BF116" t="str">
            <v>广东分公司</v>
          </cell>
        </row>
        <row r="117">
          <cell r="B117" t="str">
            <v>SJHT2019111100086</v>
          </cell>
          <cell r="C117" t="str">
            <v>地下院平移-闵行区新建民防工程BIM信息管理平台建设项目</v>
          </cell>
        </row>
        <row r="117">
          <cell r="K117" t="str">
            <v>上海市地下空间设计研究总院有限公司</v>
          </cell>
        </row>
        <row r="117">
          <cell r="BF117" t="str">
            <v>数字建造中心</v>
          </cell>
        </row>
        <row r="118">
          <cell r="B118" t="str">
            <v>SJHT2019021800018</v>
          </cell>
          <cell r="C118" t="str">
            <v>坂田北站智慧工地建设设备采购合同</v>
          </cell>
        </row>
        <row r="118">
          <cell r="K118" t="str">
            <v>中铁五局集团第四工程有限责任公司</v>
          </cell>
        </row>
        <row r="118">
          <cell r="BF118" t="str">
            <v>广东分公司</v>
          </cell>
        </row>
        <row r="119">
          <cell r="B119" t="str">
            <v>SJHT2019021800021</v>
          </cell>
          <cell r="C119" t="str">
            <v>百泰黄金珠宝大厦项目智慧监测设备采购合同</v>
          </cell>
        </row>
        <row r="119">
          <cell r="K119" t="str">
            <v>深圳市金世纪工程实业有限公司</v>
          </cell>
        </row>
        <row r="119">
          <cell r="BF119" t="str">
            <v>广东分公司</v>
          </cell>
        </row>
        <row r="120">
          <cell r="B120" t="str">
            <v>SJHT2019022700024</v>
          </cell>
          <cell r="C120" t="str">
            <v>文一路隧道全寿命周期智慧管养平台开发</v>
          </cell>
        </row>
        <row r="120">
          <cell r="K120" t="str">
            <v>上海城建城市运营（集团）有限公司</v>
          </cell>
        </row>
        <row r="120">
          <cell r="BF120" t="str">
            <v>智能运管中心</v>
          </cell>
        </row>
        <row r="121">
          <cell r="B121" t="str">
            <v>SJHT2019091000069</v>
          </cell>
          <cell r="C121" t="str">
            <v>技术咨询合同---上海市域铁路建设信息化平台研发方案课题</v>
          </cell>
        </row>
        <row r="121">
          <cell r="K121" t="str">
            <v>上海申铁建设管理有限公司</v>
          </cell>
        </row>
        <row r="121">
          <cell r="BF121" t="str">
            <v>数字建造中心</v>
          </cell>
        </row>
        <row r="122">
          <cell r="B122" t="str">
            <v>SJHT2019092700074</v>
          </cell>
          <cell r="C122" t="str">
            <v>公司EHR对接集团SHR系统接口开发（二期）</v>
          </cell>
        </row>
        <row r="122">
          <cell r="K122" t="str">
            <v>上海基础设施建设发展（集团）有限公司</v>
          </cell>
        </row>
        <row r="122">
          <cell r="BF122" t="str">
            <v>数智管理中心</v>
          </cell>
        </row>
        <row r="123">
          <cell r="B123" t="str">
            <v>SJHT2019011000013</v>
          </cell>
          <cell r="C123" t="str">
            <v>深圳机场飞行区扩建工程-T4航站区（含卫星厅及站坪设施）软基处理工程5标项目智慧建造合同</v>
          </cell>
        </row>
        <row r="123">
          <cell r="K123" t="str">
            <v>深圳市工勘岩土集团有限公司</v>
          </cell>
        </row>
        <row r="123">
          <cell r="BF123" t="str">
            <v>广东分公司</v>
          </cell>
        </row>
        <row r="124">
          <cell r="B124" t="str">
            <v>SJHT2019091200070</v>
          </cell>
          <cell r="C124" t="str">
            <v>城市快速路养护管理系统开发项目（补充协议）</v>
          </cell>
        </row>
        <row r="124">
          <cell r="K124" t="str">
            <v>上海城建城市运营（集团）有限公司</v>
          </cell>
        </row>
        <row r="124">
          <cell r="BF124" t="str">
            <v>智能运管中心</v>
          </cell>
        </row>
        <row r="125">
          <cell r="B125" t="str">
            <v>SJHT2018122400008</v>
          </cell>
          <cell r="C125" t="str">
            <v>翠苑花园2、3栋城市更新项目 智能监管平台设备买卖合同</v>
          </cell>
        </row>
        <row r="125">
          <cell r="K125" t="str">
            <v>中铁八局集团建筑工程有限公司</v>
          </cell>
        </row>
        <row r="125">
          <cell r="BF125" t="str">
            <v>广东分公司</v>
          </cell>
        </row>
        <row r="126">
          <cell r="B126" t="str">
            <v>SJHT2018122400007</v>
          </cell>
          <cell r="C126" t="str">
            <v>汇裕名都花园（三期）项目智慧监测系统及设备采购合同</v>
          </cell>
        </row>
        <row r="126">
          <cell r="K126" t="str">
            <v>中城投集团第八工程局有限公司</v>
          </cell>
        </row>
        <row r="126">
          <cell r="BF126" t="str">
            <v>广东分公司</v>
          </cell>
        </row>
        <row r="127">
          <cell r="B127" t="str">
            <v>SJHT2019092900075</v>
          </cell>
          <cell r="C127" t="str">
            <v>2019年隧道股份数据综合分析和展示系统开发合同</v>
          </cell>
        </row>
        <row r="127">
          <cell r="K127" t="str">
            <v>上海隧道工程股份有限公司</v>
          </cell>
        </row>
        <row r="127">
          <cell r="BF127" t="str">
            <v>数智管理中心</v>
          </cell>
        </row>
        <row r="128">
          <cell r="B128" t="str">
            <v>SJHT2019011000008</v>
          </cell>
          <cell r="C128" t="str">
            <v>深圳市博物馆维修改造工程智慧工地建设设备采购合同</v>
          </cell>
        </row>
        <row r="128">
          <cell r="K128" t="str">
            <v>中冶天工集团有限公司</v>
          </cell>
        </row>
        <row r="128">
          <cell r="BF128" t="str">
            <v>广东分公司</v>
          </cell>
        </row>
        <row r="129">
          <cell r="B129" t="str">
            <v>SJHT2019091800072</v>
          </cell>
          <cell r="C129" t="str">
            <v>上海南码头社区14-03C地块装修项目弱电工程材料采购合同</v>
          </cell>
        </row>
        <row r="129">
          <cell r="K129" t="str">
            <v>上海巨一科技发展有限公司</v>
          </cell>
        </row>
        <row r="129">
          <cell r="BF129" t="str">
            <v>智能运管中心</v>
          </cell>
        </row>
        <row r="130">
          <cell r="B130" t="str">
            <v>SJHT2019011000004</v>
          </cell>
          <cell r="C130" t="str">
            <v>回龙埔EPC项目智慧监测设备采购合同</v>
          </cell>
        </row>
        <row r="130">
          <cell r="K130" t="str">
            <v>中国华西企业有限公司</v>
          </cell>
        </row>
        <row r="130">
          <cell r="BF130" t="str">
            <v>广东分公司</v>
          </cell>
        </row>
        <row r="131">
          <cell r="B131" t="str">
            <v>SJHT2019082700064</v>
          </cell>
          <cell r="C131" t="str">
            <v>隧道股份人力资源系统2019年运维及支持</v>
          </cell>
        </row>
        <row r="131">
          <cell r="K131" t="str">
            <v>上海隧道工程股份有限公司</v>
          </cell>
        </row>
        <row r="131">
          <cell r="BF131" t="str">
            <v>数智管理中心</v>
          </cell>
        </row>
        <row r="132">
          <cell r="B132" t="str">
            <v>SJHT2019021800017</v>
          </cell>
          <cell r="C132" t="str">
            <v>深圳地铁10号线1012-3A标物资购销合同</v>
          </cell>
        </row>
        <row r="132">
          <cell r="K132" t="str">
            <v>中铁十二局集团第二工程有限公司</v>
          </cell>
        </row>
        <row r="132">
          <cell r="BF132" t="str">
            <v>广东分公司</v>
          </cell>
        </row>
        <row r="133">
          <cell r="B133" t="str">
            <v>SJHT2019011000010</v>
          </cell>
          <cell r="C133" t="str">
            <v>深圳市宝安区老虎坑垃圾焚烧发电厂三期建筑安装工程智慧工地项目协议</v>
          </cell>
        </row>
        <row r="133">
          <cell r="K133" t="str">
            <v>中国能源建设集团广东火电工程有限公司</v>
          </cell>
        </row>
        <row r="133">
          <cell r="BF133" t="str">
            <v>广东分公司</v>
          </cell>
        </row>
        <row r="134">
          <cell r="B134" t="str">
            <v>SJHT2019073000058</v>
          </cell>
          <cell r="C134" t="str">
            <v>桌面系统运维与保障服务项目（城建投资）</v>
          </cell>
        </row>
        <row r="134">
          <cell r="K134" t="str">
            <v>上海基础设施建设发展（集团）有限公司</v>
          </cell>
        </row>
        <row r="134">
          <cell r="BF134" t="str">
            <v>数智管理中心</v>
          </cell>
        </row>
        <row r="135">
          <cell r="B135" t="str">
            <v>SJHT2019011000011</v>
          </cell>
          <cell r="C135" t="str">
            <v>深圳机场扩建工程T4航站区软基处理工程2标项目智慧建造合同</v>
          </cell>
        </row>
        <row r="135">
          <cell r="K135" t="str">
            <v>深圳市华兴建安工程有限公司</v>
          </cell>
        </row>
        <row r="135">
          <cell r="BF135" t="str">
            <v>广东分公司</v>
          </cell>
        </row>
        <row r="136">
          <cell r="B136" t="str">
            <v>SJHT2019030600025</v>
          </cell>
          <cell r="C136" t="str">
            <v>天健智慧管养监控平台系统开发合同</v>
          </cell>
        </row>
        <row r="136">
          <cell r="K136" t="str">
            <v>深圳市天健（集团）股份有限公司</v>
          </cell>
        </row>
        <row r="136">
          <cell r="BF136" t="str">
            <v>广东分公司</v>
          </cell>
        </row>
        <row r="137">
          <cell r="B137" t="str">
            <v>SJHT2019011000015</v>
          </cell>
          <cell r="C137" t="str">
            <v>万福花园智慧工地监控(监测)系统安装合同</v>
          </cell>
        </row>
        <row r="137">
          <cell r="K137" t="str">
            <v>深圳市汕源新实业有限公司</v>
          </cell>
        </row>
        <row r="137">
          <cell r="BF137" t="str">
            <v>广东分公司</v>
          </cell>
        </row>
        <row r="138">
          <cell r="B138" t="str">
            <v>SJHT2019011000016</v>
          </cell>
          <cell r="C138" t="str">
            <v>南方科技大学校园建设工程（二期）项目施工总承包I标建造合同</v>
          </cell>
        </row>
        <row r="138">
          <cell r="K138" t="str">
            <v>江苏省华建建设股份有限公司深圳分公司</v>
          </cell>
        </row>
        <row r="138">
          <cell r="BF138" t="str">
            <v>广东分公司</v>
          </cell>
        </row>
        <row r="139">
          <cell r="B139" t="str">
            <v>SJHT2019011000009</v>
          </cell>
          <cell r="C139" t="str">
            <v>深圳市城市轨道交通4号线4302标段二工区项目智慧监测设备采购合同</v>
          </cell>
        </row>
        <row r="139">
          <cell r="K139" t="str">
            <v>深圳中铁二局工程有限公司</v>
          </cell>
        </row>
        <row r="139">
          <cell r="BF139" t="str">
            <v>广东分公司</v>
          </cell>
        </row>
        <row r="140">
          <cell r="B140" t="str">
            <v>SJHT2019011000003</v>
          </cell>
          <cell r="C140" t="str">
            <v>盐田港国际物流服务中心土石方及基坑支护工程智能监管平台设备采购合同</v>
          </cell>
        </row>
        <row r="140">
          <cell r="K140" t="str">
            <v>深圳中瑞建设工程有限公司</v>
          </cell>
        </row>
        <row r="140">
          <cell r="BF140" t="str">
            <v>广东分公司</v>
          </cell>
        </row>
        <row r="141">
          <cell r="B141" t="str">
            <v>SJHT2019011000007</v>
          </cell>
          <cell r="C141" t="str">
            <v>风投大厦地基与基础工程智慧工地建设设备采购合同</v>
          </cell>
        </row>
        <row r="141">
          <cell r="K141" t="str">
            <v>深圳市勘察测绘院有限公司</v>
          </cell>
        </row>
        <row r="141">
          <cell r="BF141" t="str">
            <v>广东分公司</v>
          </cell>
        </row>
        <row r="142">
          <cell r="B142" t="str">
            <v>SJHT2019071700055</v>
          </cell>
          <cell r="C142" t="str">
            <v>隧道股份相关系统2019年维护与支持</v>
          </cell>
        </row>
        <row r="142">
          <cell r="K142" t="str">
            <v>上海隧道工程股份有限公司</v>
          </cell>
        </row>
        <row r="142">
          <cell r="BF142" t="str">
            <v>数智管理中心</v>
          </cell>
        </row>
        <row r="143">
          <cell r="B143" t="str">
            <v>SJHT2019011000012</v>
          </cell>
          <cell r="C143" t="str">
            <v>深圳机场扩建工程T4航站区软基处理工程3标项目智慧建造合同</v>
          </cell>
        </row>
        <row r="143">
          <cell r="K143" t="str">
            <v>深圳市百路达建设工程有限公司</v>
          </cell>
        </row>
        <row r="143">
          <cell r="BF143" t="str">
            <v>广东分公司</v>
          </cell>
        </row>
        <row r="144">
          <cell r="B144" t="str">
            <v>SJHT2018122400010</v>
          </cell>
          <cell r="C144" t="str">
            <v>邦彦绿谷工厂智慧建造合同</v>
          </cell>
        </row>
        <row r="144">
          <cell r="K144" t="str">
            <v>深圳市嘉盛建筑工程有限公司</v>
          </cell>
        </row>
        <row r="144">
          <cell r="BF144" t="str">
            <v>广东分公司</v>
          </cell>
        </row>
        <row r="145">
          <cell r="B145" t="str">
            <v>SJHT2018122400009</v>
          </cell>
          <cell r="C145" t="str">
            <v>深业鹤塘岭试点项目智慧工地监控设备安装合同</v>
          </cell>
        </row>
        <row r="145">
          <cell r="K145" t="str">
            <v>深圳市城市公共安全技术研究院有限公司</v>
          </cell>
        </row>
        <row r="145">
          <cell r="BF145" t="str">
            <v>广东分公司</v>
          </cell>
        </row>
        <row r="146">
          <cell r="B146" t="str">
            <v>SJHT2019071100054</v>
          </cell>
          <cell r="C146" t="str">
            <v>隧道股份信息基础设施2019年升级改造</v>
          </cell>
        </row>
        <row r="146">
          <cell r="K146" t="str">
            <v>上海隧道工程股份有限公司</v>
          </cell>
        </row>
        <row r="146">
          <cell r="BF146" t="str">
            <v>数智管理中心</v>
          </cell>
        </row>
        <row r="147">
          <cell r="B147" t="str">
            <v>SJHT2019010200001</v>
          </cell>
          <cell r="C147" t="str">
            <v>南通市地铁一号线龙门吊智慧监测设备采购合同</v>
          </cell>
        </row>
        <row r="147">
          <cell r="K147" t="str">
            <v>中国中铁三局集团有限公司(</v>
          </cell>
        </row>
        <row r="147">
          <cell r="BF147" t="str">
            <v>广东分公司</v>
          </cell>
        </row>
        <row r="148">
          <cell r="B148" t="str">
            <v>SJHT2019070200052</v>
          </cell>
          <cell r="C148" t="str">
            <v>2019年隧道股份视频监控平台（二期）开发和运维</v>
          </cell>
        </row>
        <row r="148">
          <cell r="K148" t="str">
            <v>上海隧道工程股份有限公司</v>
          </cell>
        </row>
        <row r="148">
          <cell r="BF148" t="str">
            <v>数智管理中心</v>
          </cell>
        </row>
        <row r="149">
          <cell r="B149" t="str">
            <v>SJHT2019071900056</v>
          </cell>
          <cell r="C149" t="str">
            <v>隧道股份项目跟踪及市场分析系统2019年升级及维护</v>
          </cell>
        </row>
        <row r="149">
          <cell r="K149" t="str">
            <v>上海隧道工程股份有限公司</v>
          </cell>
        </row>
        <row r="149">
          <cell r="BF149" t="str">
            <v>数智管理中心</v>
          </cell>
        </row>
        <row r="150">
          <cell r="B150" t="str">
            <v>SJHT2018122500013</v>
          </cell>
          <cell r="C150" t="str">
            <v>天珑移动大厦施工总承包工程塔吊、电梯监控系统及用电监测系统采购合同</v>
          </cell>
        </row>
        <row r="150">
          <cell r="K150" t="str">
            <v>中建三局集团有限公司</v>
          </cell>
        </row>
        <row r="150">
          <cell r="BF150" t="str">
            <v>广东分公司</v>
          </cell>
        </row>
        <row r="151">
          <cell r="B151" t="str">
            <v>SJHT2019061400049</v>
          </cell>
          <cell r="C151" t="str">
            <v>隧道股份全面预算评审管理系统升级和维护</v>
          </cell>
        </row>
        <row r="151">
          <cell r="K151" t="str">
            <v>上海隧道工程股份有限公司</v>
          </cell>
        </row>
        <row r="151">
          <cell r="BF151" t="str">
            <v>数智管理中心</v>
          </cell>
        </row>
        <row r="152">
          <cell r="B152" t="str">
            <v>SJHT2018122400012</v>
          </cell>
          <cell r="C152" t="str">
            <v>深圳市深旅物业管理有限公司收地补偿用地 （居住用地）项目智慧工地设备采购合同</v>
          </cell>
        </row>
        <row r="152">
          <cell r="K152" t="str">
            <v>深圳市建工集团股份有限公司</v>
          </cell>
        </row>
        <row r="152">
          <cell r="BF152" t="str">
            <v>广东分公司</v>
          </cell>
        </row>
        <row r="153">
          <cell r="B153" t="str">
            <v>SJHT2019061800050</v>
          </cell>
          <cell r="C153" t="str">
            <v>隧道股份主数据管理平台2019年升级和维护</v>
          </cell>
        </row>
        <row r="153">
          <cell r="K153" t="str">
            <v>上海隧道工程股份有限公司</v>
          </cell>
        </row>
        <row r="153">
          <cell r="BF153" t="str">
            <v>数智管理中心</v>
          </cell>
        </row>
        <row r="154">
          <cell r="B154" t="str">
            <v>ZHT2021031000011</v>
          </cell>
          <cell r="C154" t="str">
            <v>市政道路工程规划前期可视化技术研究与应用</v>
          </cell>
        </row>
        <row r="154">
          <cell r="K154" t="str">
            <v>上海城投公路投资（集团）有限公司</v>
          </cell>
        </row>
        <row r="154">
          <cell r="BF154" t="str">
            <v>数字建造中心</v>
          </cell>
        </row>
        <row r="155">
          <cell r="B155" t="str">
            <v>SJHT2018122400011</v>
          </cell>
          <cell r="C155" t="str">
            <v>飞影思用电检测合同</v>
          </cell>
        </row>
        <row r="155">
          <cell r="K155" t="str">
            <v>深圳市西部城建工程有限公司</v>
          </cell>
        </row>
        <row r="155">
          <cell r="BF155" t="str">
            <v>广东分公司</v>
          </cell>
        </row>
        <row r="156">
          <cell r="B156" t="str">
            <v>KF190002-A-01</v>
          </cell>
          <cell r="C156" t="str">
            <v>闵浦大桥运维管理平台</v>
          </cell>
        </row>
        <row r="156">
          <cell r="K156" t="str">
            <v>上海巨一科技发展有限公司</v>
          </cell>
        </row>
        <row r="156">
          <cell r="BF156" t="str">
            <v>智能运管中心</v>
          </cell>
        </row>
        <row r="157">
          <cell r="B157" t="str">
            <v>KF190004-A-01</v>
          </cell>
          <cell r="C157" t="str">
            <v>北横通道新建二期工程1标BIM平台应用</v>
          </cell>
        </row>
        <row r="157">
          <cell r="K157" t="str">
            <v>上海巨一科技发展有限公司</v>
          </cell>
        </row>
        <row r="157">
          <cell r="BF157" t="str">
            <v>数字建造中心</v>
          </cell>
        </row>
        <row r="158">
          <cell r="B158" t="str">
            <v>SJHT2019052200044</v>
          </cell>
          <cell r="C158" t="str">
            <v>上海市民防工程BIM信息管理平台金山区防办平台部署 技术服务合同</v>
          </cell>
        </row>
        <row r="158">
          <cell r="K158" t="str">
            <v>上海市金山区民防办</v>
          </cell>
        </row>
        <row r="158">
          <cell r="BF158" t="str">
            <v>数字建造中心</v>
          </cell>
        </row>
        <row r="159">
          <cell r="B159" t="str">
            <v>KF190003-A-01</v>
          </cell>
          <cell r="C159" t="str">
            <v>地铁18号线鹤立西路站BIM咨询服务</v>
          </cell>
        </row>
        <row r="159">
          <cell r="K159" t="str">
            <v>上海巨一科技发展有限公司</v>
          </cell>
        </row>
        <row r="159">
          <cell r="BF159" t="str">
            <v>数字建造中心</v>
          </cell>
        </row>
        <row r="160">
          <cell r="B160" t="str">
            <v>KF190007-A-01</v>
          </cell>
          <cell r="C160" t="str">
            <v>沿江通道工程BIM总体咨询服务</v>
          </cell>
        </row>
        <row r="160">
          <cell r="K160" t="str">
            <v>上海巨一科技发展有限公司</v>
          </cell>
        </row>
        <row r="160">
          <cell r="BF160" t="str">
            <v>数字建造中心</v>
          </cell>
        </row>
        <row r="161">
          <cell r="B161" t="str">
            <v>SJHT2019061100047</v>
          </cell>
          <cell r="C161" t="str">
            <v>隧道股份财务相关系统2019年建设及维护服务合同</v>
          </cell>
        </row>
        <row r="161">
          <cell r="K161" t="str">
            <v>上海隧道工程股份有限公司</v>
          </cell>
        </row>
        <row r="161">
          <cell r="BF161" t="str">
            <v>数智管理中心</v>
          </cell>
        </row>
        <row r="162">
          <cell r="B162" t="str">
            <v>KF190001-A-01</v>
          </cell>
          <cell r="C162" t="str">
            <v>基于运维BIM导向的路桥基础设施数字化竣工交付应用研究与示范</v>
          </cell>
        </row>
        <row r="162">
          <cell r="K162" t="str">
            <v>上海巨一科技发展有限公司</v>
          </cell>
        </row>
        <row r="162">
          <cell r="BF162" t="str">
            <v>智能运管中心</v>
          </cell>
        </row>
        <row r="163">
          <cell r="B163" t="str">
            <v>KF190006-A-01</v>
          </cell>
          <cell r="C163" t="str">
            <v>南浦、杨浦、卢浦大桥运维BIM系统研发</v>
          </cell>
        </row>
        <row r="163">
          <cell r="K163" t="str">
            <v>上海巨一科技发展有限公司</v>
          </cell>
        </row>
        <row r="163">
          <cell r="BF163" t="str">
            <v>智能运管中心</v>
          </cell>
        </row>
        <row r="164">
          <cell r="B164" t="str">
            <v>SJHT2019061200048</v>
          </cell>
          <cell r="C164" t="str">
            <v>隧道股份综合管理信息系统2019年服务合同</v>
          </cell>
        </row>
        <row r="164">
          <cell r="K164" t="str">
            <v>上海隧道工程股份有限公司</v>
          </cell>
        </row>
        <row r="164">
          <cell r="BF164" t="str">
            <v>数智管理中心</v>
          </cell>
        </row>
        <row r="165">
          <cell r="B165" t="str">
            <v>ZHT2020061300026</v>
          </cell>
          <cell r="C165" t="str">
            <v>智能供水管网建运信息交互平台研发与应用</v>
          </cell>
        </row>
        <row r="165">
          <cell r="K165" t="str">
            <v>上海水务建设工程有限公司</v>
          </cell>
        </row>
        <row r="165">
          <cell r="BF165" t="str">
            <v>智能运管中心</v>
          </cell>
        </row>
        <row r="166">
          <cell r="B166" t="str">
            <v>ZHT2020060800024</v>
          </cell>
          <cell r="C166" t="str">
            <v>智能供水管网数据信息综合交互平台研发与应用</v>
          </cell>
        </row>
        <row r="166">
          <cell r="K166" t="str">
            <v>上海城建水务工程有限公司</v>
          </cell>
        </row>
        <row r="166">
          <cell r="BF166" t="str">
            <v>智能运管中心</v>
          </cell>
        </row>
        <row r="167">
          <cell r="B167" t="str">
            <v>SJHT2019043000040</v>
          </cell>
          <cell r="C167" t="str">
            <v>隧道股份2019年综合信息服务项目</v>
          </cell>
        </row>
        <row r="167">
          <cell r="K167" t="str">
            <v>上海隧道工程股份有限公司</v>
          </cell>
        </row>
        <row r="167">
          <cell r="BF167" t="str">
            <v>数智管理中心</v>
          </cell>
        </row>
        <row r="168">
          <cell r="B168" t="str">
            <v>SJHT2019050500042</v>
          </cell>
          <cell r="C168" t="str">
            <v>城建信息科技销售合同-城建水务20190415</v>
          </cell>
        </row>
        <row r="168">
          <cell r="K168" t="str">
            <v>上海城建水务工程有限公司</v>
          </cell>
        </row>
        <row r="168">
          <cell r="BF168" t="str">
            <v>数智管理中心</v>
          </cell>
        </row>
        <row r="169">
          <cell r="B169" t="str">
            <v>SJHT2019050500041</v>
          </cell>
          <cell r="C169" t="str">
            <v>隧道股份信息安全等保评估和系统安全整改</v>
          </cell>
        </row>
        <row r="169">
          <cell r="K169" t="str">
            <v>上海隧道工程股份有限公司</v>
          </cell>
        </row>
        <row r="169">
          <cell r="BF169" t="str">
            <v>数智管理中心</v>
          </cell>
        </row>
        <row r="170">
          <cell r="B170" t="str">
            <v>SJHT2019041900037</v>
          </cell>
          <cell r="C170" t="str">
            <v>城建信息科技销售合同-水务建设20190415</v>
          </cell>
        </row>
        <row r="170">
          <cell r="K170" t="str">
            <v>上海水务建设工程有限公司</v>
          </cell>
        </row>
        <row r="170">
          <cell r="BF170" t="str">
            <v>数智管理中心</v>
          </cell>
        </row>
        <row r="171">
          <cell r="B171" t="str">
            <v>SJHT2019041000032</v>
          </cell>
          <cell r="C171" t="str">
            <v>城建国际2019年数据中心IDC技术服务</v>
          </cell>
        </row>
        <row r="171">
          <cell r="K171" t="str">
            <v>上海城建国际工程有限公司</v>
          </cell>
        </row>
        <row r="171">
          <cell r="BF171" t="str">
            <v>数智管理中心</v>
          </cell>
        </row>
        <row r="172">
          <cell r="B172" t="str">
            <v>SJHT2019040100030</v>
          </cell>
          <cell r="C172" t="str">
            <v>上海隧道2019年数据中心IDC技术服务合同</v>
          </cell>
        </row>
        <row r="172">
          <cell r="K172" t="str">
            <v>上海隧道工程有限公司</v>
          </cell>
        </row>
        <row r="172">
          <cell r="BF172" t="str">
            <v>数智管理中心</v>
          </cell>
        </row>
        <row r="173">
          <cell r="B173" t="str">
            <v>SJHT2019031500026</v>
          </cell>
          <cell r="C173" t="str">
            <v>城建投资2019年数据中心IDC技术服务合同</v>
          </cell>
        </row>
        <row r="173">
          <cell r="K173" t="str">
            <v>上海基础设施建设发展（集团）有限公司</v>
          </cell>
        </row>
        <row r="173">
          <cell r="BF173" t="str">
            <v>数智管理中心</v>
          </cell>
        </row>
        <row r="174">
          <cell r="B174" t="str">
            <v>SJHT2019041000033</v>
          </cell>
          <cell r="C174" t="str">
            <v>城市交通基础设施智能运管平台软件开发</v>
          </cell>
        </row>
        <row r="174">
          <cell r="K174" t="str">
            <v>上海城建城市运营（集团）有限公司</v>
          </cell>
        </row>
        <row r="174">
          <cell r="BF174" t="str">
            <v>智能运管中心</v>
          </cell>
        </row>
        <row r="175">
          <cell r="B175" t="str">
            <v>SJHT2019041100034</v>
          </cell>
          <cell r="C175" t="str">
            <v>运养大平台-大屏与APP开发</v>
          </cell>
        </row>
        <row r="175">
          <cell r="K175" t="str">
            <v>上海城建城市运营（集团）有限公司</v>
          </cell>
        </row>
        <row r="175">
          <cell r="BF175" t="str">
            <v>智能运管中心</v>
          </cell>
        </row>
        <row r="176">
          <cell r="B176" t="str">
            <v>SJHT2019041100035</v>
          </cell>
          <cell r="C176" t="str">
            <v>运管平台基础数据实施服务</v>
          </cell>
        </row>
        <row r="176">
          <cell r="K176" t="str">
            <v>上海城建城市运营（集团）有限公司</v>
          </cell>
        </row>
        <row r="176">
          <cell r="BF176" t="str">
            <v>智能运管中心</v>
          </cell>
        </row>
        <row r="177">
          <cell r="B177" t="str">
            <v>SJHT2018121400004</v>
          </cell>
          <cell r="C177" t="str">
            <v>S6高速公路桥梁健康监测系统设备采购合同</v>
          </cell>
        </row>
        <row r="177">
          <cell r="K177" t="str">
            <v>上海浦江桥隧运营管理有限公司</v>
          </cell>
        </row>
        <row r="177">
          <cell r="BF177" t="str">
            <v>智能运管中心</v>
          </cell>
        </row>
        <row r="178">
          <cell r="B178" t="str">
            <v>SJHT2018121400006</v>
          </cell>
          <cell r="C178" t="str">
            <v>城市快速路养护管理系统开发项目</v>
          </cell>
        </row>
        <row r="178">
          <cell r="K178" t="str">
            <v>上海城建城市运营（集团）有限公司</v>
          </cell>
        </row>
        <row r="178">
          <cell r="BF178" t="str">
            <v>智能运管中心</v>
          </cell>
        </row>
        <row r="179">
          <cell r="B179" t="str">
            <v>SJHT2018121400005</v>
          </cell>
          <cell r="C179" t="str">
            <v>车辆位置视频服务平台系统建设与技术服务</v>
          </cell>
        </row>
        <row r="179">
          <cell r="K179" t="str">
            <v>上海城建城市运营（集团）有限公司</v>
          </cell>
        </row>
        <row r="179">
          <cell r="BF179" t="str">
            <v>智能运管中心</v>
          </cell>
        </row>
        <row r="180">
          <cell r="B180" t="str">
            <v>虚拟1</v>
          </cell>
          <cell r="C180" t="str">
            <v>中铁五局深圳轨交4号线1011-4标</v>
          </cell>
        </row>
        <row r="181">
          <cell r="B181" t="str">
            <v>ZHT2020030600008</v>
          </cell>
          <cell r="C181" t="str">
            <v>城市运营EAS固定资产模块项目合同</v>
          </cell>
        </row>
        <row r="181">
          <cell r="K181" t="str">
            <v>上海城建城市运营（集团）有限公司</v>
          </cell>
        </row>
        <row r="181">
          <cell r="BF181" t="str">
            <v>数智管理中心</v>
          </cell>
        </row>
        <row r="182">
          <cell r="B182" t="str">
            <v>ZHT2020032700010</v>
          </cell>
          <cell r="C182" t="str">
            <v>深圳宝安区空港新城启动区展览大道 3 号桥与凤塘大道7号桥BIM服务合同</v>
          </cell>
        </row>
        <row r="182">
          <cell r="K182" t="str">
            <v>上海五行建筑装潢有限公司</v>
          </cell>
        </row>
        <row r="182">
          <cell r="BF182" t="str">
            <v>广东分公司</v>
          </cell>
        </row>
        <row r="183">
          <cell r="B183" t="str">
            <v>ZHT2020032500009</v>
          </cell>
          <cell r="C183" t="str">
            <v>上海基础设施建设发展(集团)有限公司OA系统升级项目</v>
          </cell>
        </row>
        <row r="183">
          <cell r="K183" t="str">
            <v>上海基础设施建设发展（集团）有限公司</v>
          </cell>
        </row>
        <row r="183">
          <cell r="BF183" t="str">
            <v>数智管理中心</v>
          </cell>
        </row>
        <row r="184">
          <cell r="B184" t="str">
            <v>ZHT2020040100011</v>
          </cell>
          <cell r="C184" t="str">
            <v>第二管线_集团人力资源系统查询接口开发</v>
          </cell>
        </row>
        <row r="184">
          <cell r="K184" t="str">
            <v>上海煤气第二管线工程有限公司</v>
          </cell>
        </row>
        <row r="184">
          <cell r="BF184" t="str">
            <v>数智管理中心</v>
          </cell>
        </row>
        <row r="185">
          <cell r="B185" t="str">
            <v>ZHT2020042100014</v>
          </cell>
          <cell r="C185" t="str">
            <v>2019年隧道股份硬件采购项目合同</v>
          </cell>
        </row>
        <row r="185">
          <cell r="K185" t="str">
            <v>上海隧道工程股份有限公司</v>
          </cell>
        </row>
        <row r="185">
          <cell r="BF185" t="str">
            <v>数智管理中心</v>
          </cell>
        </row>
        <row r="186">
          <cell r="B186" t="str">
            <v>ZHT2020050100015</v>
          </cell>
          <cell r="C186" t="str">
            <v>上海市民防工程BIM信息管理平台（运维）</v>
          </cell>
        </row>
        <row r="186">
          <cell r="K186" t="str">
            <v>上海市民防办公室</v>
          </cell>
        </row>
        <row r="186">
          <cell r="BF186" t="str">
            <v>数字建造中心</v>
          </cell>
        </row>
        <row r="187">
          <cell r="B187" t="str">
            <v>ZHT2020053000021</v>
          </cell>
          <cell r="C187" t="str">
            <v>皇岗口岸临时旅检场地建设工程（EPC）项目BIM运维工程分包合同</v>
          </cell>
        </row>
        <row r="187">
          <cell r="K187" t="str">
            <v>中建科工集团有限公司</v>
          </cell>
        </row>
        <row r="187">
          <cell r="BF187" t="str">
            <v>广东分公司</v>
          </cell>
        </row>
        <row r="188">
          <cell r="B188" t="str">
            <v>ZHT2020051300018</v>
          </cell>
          <cell r="C188" t="str">
            <v>城建投资2020年安全等保服务</v>
          </cell>
        </row>
        <row r="188">
          <cell r="K188" t="str">
            <v>上海基础设施建设发展（集团）有限公司</v>
          </cell>
        </row>
        <row r="188">
          <cell r="BF188" t="str">
            <v>数智管理中心</v>
          </cell>
        </row>
        <row r="189">
          <cell r="B189" t="str">
            <v>ZHT2020060200022</v>
          </cell>
          <cell r="C189" t="str">
            <v>杭州时代大道南延项目工程信息化建设项目</v>
          </cell>
        </row>
        <row r="189">
          <cell r="K189" t="str">
            <v>上海城建市政工程（集团）有限公司</v>
          </cell>
        </row>
        <row r="189">
          <cell r="BF189" t="str">
            <v>数智管理中心</v>
          </cell>
        </row>
        <row r="190">
          <cell r="B190" t="str">
            <v>ZHT2020060400023</v>
          </cell>
          <cell r="C190" t="str">
            <v>2020年隧道股份人力资源系统运维及支持</v>
          </cell>
        </row>
        <row r="190">
          <cell r="K190" t="str">
            <v>上海隧道工程股份有限公司</v>
          </cell>
        </row>
        <row r="190">
          <cell r="BF190" t="str">
            <v>数智管理中心</v>
          </cell>
        </row>
        <row r="191">
          <cell r="B191" t="str">
            <v>ZHT2020040600013</v>
          </cell>
          <cell r="C191" t="str">
            <v>厦门市轨道交通2号线工程机电施工阶段BIM咨询服务</v>
          </cell>
        </row>
        <row r="191">
          <cell r="K191" t="str">
            <v>上海隧道工程有限公司</v>
          </cell>
        </row>
        <row r="191">
          <cell r="BF191" t="str">
            <v>福建分公司</v>
          </cell>
        </row>
        <row r="192">
          <cell r="B192" t="str">
            <v>ZHT2020061500027</v>
          </cell>
          <cell r="C192" t="str">
            <v>深圳前海T102－0346宗地项目智慧工地工程</v>
          </cell>
        </row>
        <row r="192">
          <cell r="K192" t="str">
            <v>龙光工程建设有限公司深圳分公司</v>
          </cell>
        </row>
        <row r="192">
          <cell r="BF192" t="str">
            <v>广东分公司</v>
          </cell>
        </row>
        <row r="193">
          <cell r="B193" t="str">
            <v>ZHT2020061700028</v>
          </cell>
          <cell r="C193" t="str">
            <v>城建投资设备采购合同</v>
          </cell>
        </row>
        <row r="193">
          <cell r="K193" t="str">
            <v>上海基础设施建设发展（集团）有限公司</v>
          </cell>
        </row>
        <row r="193">
          <cell r="BF193" t="str">
            <v>数智管理中心</v>
          </cell>
        </row>
        <row r="194">
          <cell r="B194" t="str">
            <v>ZHT2020062900030</v>
          </cell>
          <cell r="C194" t="str">
            <v>佛山一环智能交通升级改造项目</v>
          </cell>
        </row>
        <row r="194">
          <cell r="K194" t="str">
            <v>上海智能交通有限公司</v>
          </cell>
        </row>
        <row r="194">
          <cell r="BF194" t="str">
            <v>智能运管中心</v>
          </cell>
        </row>
        <row r="195">
          <cell r="B195" t="str">
            <v>ZHT2020071300032</v>
          </cell>
          <cell r="C195" t="str">
            <v>上海隧道资金项目合同</v>
          </cell>
        </row>
        <row r="195">
          <cell r="K195" t="str">
            <v>上海隧道工程有限公司</v>
          </cell>
        </row>
        <row r="195">
          <cell r="BF195" t="str">
            <v>数智管理中心</v>
          </cell>
        </row>
        <row r="196">
          <cell r="B196" t="str">
            <v>ZHT2020071300033</v>
          </cell>
          <cell r="C196" t="str">
            <v>隧道股份财务相关系统2020年建设及维护服务合同</v>
          </cell>
        </row>
        <row r="196">
          <cell r="K196" t="str">
            <v>上海隧道工程股份有限公司</v>
          </cell>
        </row>
        <row r="196">
          <cell r="BF196" t="str">
            <v>数智管理中心</v>
          </cell>
        </row>
        <row r="197">
          <cell r="B197" t="str">
            <v>ZHT2020070600031</v>
          </cell>
          <cell r="C197" t="str">
            <v>《松江区南永丰公交停车保养场新建工程BIM技术服务》项目</v>
          </cell>
        </row>
        <row r="197">
          <cell r="K197" t="str">
            <v>上海市城市建设设计研究总院（集团）有限公司</v>
          </cell>
        </row>
        <row r="197">
          <cell r="BF197" t="str">
            <v>智能运管中心</v>
          </cell>
        </row>
        <row r="198">
          <cell r="B198" t="str">
            <v>ZHT2020062200029</v>
          </cell>
          <cell r="C198" t="str">
            <v>2020年桌面维护服务</v>
          </cell>
        </row>
        <row r="198">
          <cell r="K198" t="str">
            <v>上海市土木工程学会</v>
          </cell>
        </row>
        <row r="198">
          <cell r="BF198" t="str">
            <v>数智管理中心</v>
          </cell>
        </row>
        <row r="199">
          <cell r="B199" t="str">
            <v>ZHT2020071300035</v>
          </cell>
          <cell r="C199" t="str">
            <v>杭州地铁4号线二期工程机电三工区车站BIM技术服务</v>
          </cell>
        </row>
        <row r="199">
          <cell r="K199" t="str">
            <v>上海隧道工程有限公司</v>
          </cell>
        </row>
        <row r="199">
          <cell r="BF199" t="str">
            <v>数字建造中心</v>
          </cell>
        </row>
        <row r="200">
          <cell r="B200" t="str">
            <v>ZHT2020071400036</v>
          </cell>
          <cell r="C200" t="str">
            <v>上海轨道交通市域线机场联络线工程（西段）JCXSG-3标智慧工地</v>
          </cell>
        </row>
        <row r="200">
          <cell r="K200" t="str">
            <v>上海隧道工程有限公司</v>
          </cell>
        </row>
        <row r="200">
          <cell r="BF200" t="str">
            <v>数字建造中心</v>
          </cell>
        </row>
        <row r="201">
          <cell r="B201" t="str">
            <v>ZHT2020073000039</v>
          </cell>
          <cell r="C201" t="str">
            <v>2020年隧道股份监控中心大屏运维</v>
          </cell>
        </row>
        <row r="201">
          <cell r="K201" t="str">
            <v>上海隧道工程股份有限公司</v>
          </cell>
        </row>
        <row r="201">
          <cell r="BF201" t="str">
            <v>数智管理中心</v>
          </cell>
        </row>
        <row r="202">
          <cell r="B202" t="str">
            <v>ZHT2020081200041</v>
          </cell>
          <cell r="C202" t="str">
            <v>城市运营信息安全整改设备采购合同</v>
          </cell>
        </row>
        <row r="202">
          <cell r="K202" t="str">
            <v>上海城建城市运营（集团）有限公司</v>
          </cell>
        </row>
        <row r="202">
          <cell r="BF202" t="str">
            <v>智能运管中心</v>
          </cell>
        </row>
        <row r="203">
          <cell r="B203" t="str">
            <v>ZHT2020081300044</v>
          </cell>
          <cell r="C203" t="str">
            <v>应急通信设备销售合同</v>
          </cell>
        </row>
        <row r="203">
          <cell r="K203" t="str">
            <v>上海世都动力设备有限公司</v>
          </cell>
        </row>
        <row r="203">
          <cell r="BF203" t="str">
            <v>数智管理中心</v>
          </cell>
        </row>
        <row r="204">
          <cell r="B204" t="str">
            <v>ZHT2020081900045</v>
          </cell>
          <cell r="C204" t="str">
            <v>上海南码头社区14-03C地块装修项目报告厅音视频系统工程材料采购</v>
          </cell>
        </row>
        <row r="204">
          <cell r="K204" t="str">
            <v>上海龙雨建设工程有限公司</v>
          </cell>
        </row>
        <row r="204">
          <cell r="BF204" t="str">
            <v>智能运管中心</v>
          </cell>
        </row>
        <row r="205">
          <cell r="B205" t="str">
            <v>ZHT2020081200040</v>
          </cell>
          <cell r="C205" t="str">
            <v>隧道股份综合管理信息系统2020年服务合同</v>
          </cell>
        </row>
        <row r="205">
          <cell r="K205" t="str">
            <v>上海隧道工程股份有限公司</v>
          </cell>
        </row>
        <row r="205">
          <cell r="BF205" t="str">
            <v>数智管理中心</v>
          </cell>
        </row>
        <row r="206">
          <cell r="B206" t="str">
            <v>ZHT2020090100048</v>
          </cell>
          <cell r="C206" t="str">
            <v>上海基础设施建设发展(集团)有限公司印章管理销售合同</v>
          </cell>
        </row>
        <row r="206">
          <cell r="K206" t="str">
            <v>上海基础设施建设发展（集团）有限公司</v>
          </cell>
        </row>
        <row r="206">
          <cell r="BF206" t="str">
            <v>数智管理中心</v>
          </cell>
        </row>
        <row r="207">
          <cell r="B207" t="str">
            <v>ZHT2020090700049</v>
          </cell>
          <cell r="C207" t="str">
            <v>隧道股份2020年综合信息服务项目</v>
          </cell>
        </row>
        <row r="207">
          <cell r="K207" t="str">
            <v>上海隧道工程股份有限公司</v>
          </cell>
        </row>
        <row r="207">
          <cell r="BF207" t="str">
            <v>数智管理中心</v>
          </cell>
        </row>
        <row r="208">
          <cell r="B208" t="str">
            <v>ZHT2020091800052</v>
          </cell>
          <cell r="C208" t="str">
            <v>浦东新区南码头街道471街坊36/1丘办公用房装修项目-弱电工程材料采购（主）合同</v>
          </cell>
        </row>
        <row r="208">
          <cell r="K208" t="str">
            <v>上海龙雨建设工程有限公司</v>
          </cell>
        </row>
        <row r="208">
          <cell r="BF208" t="str">
            <v>智能运管中心</v>
          </cell>
        </row>
        <row r="209">
          <cell r="B209" t="str">
            <v>ZHT2020091500051</v>
          </cell>
          <cell r="C209" t="str">
            <v>上海市域铁路1标中铁二十四局智慧工地项目</v>
          </cell>
        </row>
        <row r="209">
          <cell r="K209" t="str">
            <v>中铁二十四局集团有限公司</v>
          </cell>
        </row>
        <row r="209">
          <cell r="BF209" t="str">
            <v>数字建造中心</v>
          </cell>
        </row>
        <row r="210">
          <cell r="B210" t="str">
            <v>ZHT2020072100037</v>
          </cell>
          <cell r="C210" t="str">
            <v>厦门市轨道交通3号线南延段工程BIM技术应用咨询管理服务</v>
          </cell>
        </row>
        <row r="210">
          <cell r="K210" t="str">
            <v>中铁第四勘察设计院集团有限公司</v>
          </cell>
        </row>
        <row r="210">
          <cell r="BF210" t="str">
            <v>福建分公司</v>
          </cell>
        </row>
        <row r="211">
          <cell r="B211" t="str">
            <v>ZHT2020092400054</v>
          </cell>
          <cell r="C211" t="str">
            <v>隧道股份2020年堡垒机系统升级改造</v>
          </cell>
        </row>
        <row r="211">
          <cell r="K211" t="str">
            <v>上海隧道工程股份有限公司</v>
          </cell>
        </row>
        <row r="211">
          <cell r="BF211" t="str">
            <v>数智管理中心</v>
          </cell>
        </row>
        <row r="212">
          <cell r="B212" t="str">
            <v>ZHT2020092400053</v>
          </cell>
          <cell r="C212" t="str">
            <v>隧道股份2020年数据中心刀片服务器升级改造</v>
          </cell>
        </row>
        <row r="212">
          <cell r="K212" t="str">
            <v>上海隧道工程股份有限公司</v>
          </cell>
        </row>
        <row r="212">
          <cell r="BF212" t="str">
            <v>数智管理中心</v>
          </cell>
        </row>
        <row r="213">
          <cell r="B213" t="str">
            <v>ZHT2020092900057</v>
          </cell>
          <cell r="C213" t="str">
            <v>张江西北区07-03科技总部平台项目 BIM咨询服务</v>
          </cell>
        </row>
        <row r="213">
          <cell r="K213" t="str">
            <v>上海灏巨置业有限公司</v>
          </cell>
        </row>
        <row r="213">
          <cell r="BF213" t="str">
            <v>数字建造中心</v>
          </cell>
        </row>
        <row r="214">
          <cell r="B214" t="str">
            <v>ZHT2020092400055</v>
          </cell>
          <cell r="C214" t="str">
            <v>嘉兴有轨电车一期项目BIM技术服务合同</v>
          </cell>
        </row>
        <row r="214">
          <cell r="K214" t="str">
            <v>上海城建市政工程(集团)有限公司第五分公司</v>
          </cell>
        </row>
        <row r="214">
          <cell r="BF214" t="str">
            <v>数字建造中心</v>
          </cell>
        </row>
        <row r="215">
          <cell r="B215" t="str">
            <v>ZHT2020101000061</v>
          </cell>
          <cell r="C215" t="str">
            <v>隧道股份综合管理信息系统2020年运维及支持</v>
          </cell>
        </row>
        <row r="215">
          <cell r="K215" t="str">
            <v>上海隧道工程股份有限公司</v>
          </cell>
        </row>
        <row r="215">
          <cell r="BF215" t="str">
            <v>数智管理中心</v>
          </cell>
        </row>
        <row r="216">
          <cell r="B216" t="str">
            <v>ZHT2020100900060</v>
          </cell>
          <cell r="C216" t="str">
            <v>2020年隧道股份数据综合分析和展示运维合同</v>
          </cell>
        </row>
        <row r="216">
          <cell r="K216" t="str">
            <v>上海隧道工程股份有限公司</v>
          </cell>
        </row>
        <row r="216">
          <cell r="BF216" t="str">
            <v>数智管理中心</v>
          </cell>
        </row>
        <row r="217">
          <cell r="B217" t="str">
            <v>ZHT2020093000058</v>
          </cell>
          <cell r="C217" t="str">
            <v>隧道股份安全生产隐患排查治理平台2020年运维支持</v>
          </cell>
        </row>
        <row r="217">
          <cell r="K217" t="str">
            <v>上海隧道工程股份有限公司</v>
          </cell>
        </row>
        <row r="217">
          <cell r="BF217" t="str">
            <v>数智管理中心</v>
          </cell>
        </row>
        <row r="218">
          <cell r="B218" t="str">
            <v>ZHT2020093000059</v>
          </cell>
          <cell r="C218" t="str">
            <v>隧道股份产值营收系统2020年运维支持</v>
          </cell>
        </row>
        <row r="218">
          <cell r="K218" t="str">
            <v>上海隧道工程股份有限公司</v>
          </cell>
        </row>
        <row r="218">
          <cell r="BF218" t="str">
            <v>数智管理中心</v>
          </cell>
        </row>
        <row r="219">
          <cell r="B219" t="str">
            <v>ZHT2020092800056</v>
          </cell>
          <cell r="C219" t="str">
            <v>隧道股份智能化工程信息管理系统(CM2.5)2020运维升级</v>
          </cell>
        </row>
        <row r="219">
          <cell r="K219" t="str">
            <v>上海隧道工程股份有限公司</v>
          </cell>
        </row>
        <row r="219">
          <cell r="BF219" t="str">
            <v>数智管理中心</v>
          </cell>
        </row>
        <row r="220">
          <cell r="B220" t="str">
            <v>ZHT2020072900038</v>
          </cell>
          <cell r="C220" t="str">
            <v>皇岗口岸重建项目拆除工程II标段合同</v>
          </cell>
        </row>
        <row r="220">
          <cell r="K220" t="str">
            <v>中建科工集团有限公司</v>
          </cell>
        </row>
        <row r="220">
          <cell r="BF220" t="str">
            <v>广东分公司</v>
          </cell>
        </row>
        <row r="221">
          <cell r="B221" t="str">
            <v>ZHT2020101200062</v>
          </cell>
          <cell r="C221" t="str">
            <v>上海市域铁路9标中铁四局智慧工地项目</v>
          </cell>
        </row>
        <row r="221">
          <cell r="K221" t="str">
            <v>中铁四局集团有限公司上海分公司</v>
          </cell>
        </row>
        <row r="221">
          <cell r="BF221" t="str">
            <v>数字建造中心</v>
          </cell>
        </row>
        <row r="222">
          <cell r="B222" t="str">
            <v>ZHT2020101500063</v>
          </cell>
          <cell r="C222" t="str">
            <v>2020年隧道股份视频融合平台运维</v>
          </cell>
        </row>
        <row r="222">
          <cell r="K222" t="str">
            <v>上海隧道工程股份有限公司</v>
          </cell>
        </row>
        <row r="222">
          <cell r="BF222" t="str">
            <v>数智管理中心</v>
          </cell>
        </row>
        <row r="223">
          <cell r="B223" t="str">
            <v>ZHT2020102900069</v>
          </cell>
          <cell r="C223" t="str">
            <v>杭州时代大道南延项目工程信息化建设项目补充协议</v>
          </cell>
        </row>
        <row r="223">
          <cell r="K223" t="str">
            <v>上海城建市政工程（集团）有限公司</v>
          </cell>
        </row>
        <row r="223">
          <cell r="BF223" t="str">
            <v>数智管理中心</v>
          </cell>
        </row>
        <row r="224">
          <cell r="B224" t="str">
            <v>ZHT2020102100064</v>
          </cell>
          <cell r="C224" t="str">
            <v>深投控智慧建造监管平台开发技术服务合同</v>
          </cell>
        </row>
        <row r="224">
          <cell r="K224" t="str">
            <v>深圳市城市公共安全技术研究院有限公司</v>
          </cell>
        </row>
        <row r="224">
          <cell r="BF224" t="str">
            <v>广东分公司</v>
          </cell>
        </row>
        <row r="225">
          <cell r="B225" t="str">
            <v>ZHT2020102700067</v>
          </cell>
          <cell r="C225" t="str">
            <v>2020年隧道股份人事招聘系统合同</v>
          </cell>
        </row>
        <row r="225">
          <cell r="K225" t="str">
            <v>上海隧道工程股份有限公司</v>
          </cell>
        </row>
        <row r="225">
          <cell r="BF225" t="str">
            <v>数智管理中心</v>
          </cell>
        </row>
        <row r="226">
          <cell r="B226" t="str">
            <v>ZHT2020102800068</v>
          </cell>
          <cell r="C226" t="str">
            <v>新加坡T316智慧工地项目</v>
          </cell>
        </row>
        <row r="226">
          <cell r="K226" t="str">
            <v>上海隧道工程股份（新加坡）有限公司</v>
          </cell>
        </row>
        <row r="226">
          <cell r="BF226" t="str">
            <v>广东分公司</v>
          </cell>
        </row>
        <row r="227">
          <cell r="B227" t="str">
            <v>ZHT2020110200074</v>
          </cell>
          <cell r="C227" t="str">
            <v>上海市域铁路机场联络线1标一分部 中铁二十四局集团有限公司智慧工地项目</v>
          </cell>
        </row>
        <row r="227">
          <cell r="K227" t="str">
            <v>中铁二十四局集团有限公司</v>
          </cell>
        </row>
        <row r="227">
          <cell r="BF227" t="str">
            <v>数字建造中心</v>
          </cell>
        </row>
        <row r="228">
          <cell r="B228" t="str">
            <v>ZHT2020102300065</v>
          </cell>
          <cell r="C228" t="str">
            <v>北横通道土建结构实时监测系统研究</v>
          </cell>
        </row>
        <row r="228">
          <cell r="K228" t="str">
            <v>上海城建城市运营（集团）有限公司</v>
          </cell>
        </row>
        <row r="228">
          <cell r="BF228" t="str">
            <v>智能运管中心</v>
          </cell>
        </row>
        <row r="229">
          <cell r="B229" t="str">
            <v>ZHT2020102600066</v>
          </cell>
          <cell r="C229" t="str">
            <v>上海轨道交通市域线机场联络工程（东段）JCXSG-8标智慧工地项目</v>
          </cell>
        </row>
        <row r="229">
          <cell r="K229" t="str">
            <v>中交隧道工程局有限公司</v>
          </cell>
        </row>
        <row r="229">
          <cell r="BF229" t="str">
            <v>数字建造中心</v>
          </cell>
        </row>
        <row r="230">
          <cell r="B230" t="str">
            <v>ZHT2020110300076</v>
          </cell>
          <cell r="C230" t="str">
            <v>城市运营养护道班视频监控系统技术服务 （6家试点道班）</v>
          </cell>
        </row>
        <row r="230">
          <cell r="K230" t="str">
            <v>上海城建城市运营（集团）有限公司</v>
          </cell>
        </row>
        <row r="230">
          <cell r="BF230" t="str">
            <v>智能运管中心</v>
          </cell>
        </row>
        <row r="231">
          <cell r="B231" t="str">
            <v>ZHT2020110300077</v>
          </cell>
          <cell r="C231" t="str">
            <v>2020年长宁区民防工程BIM信息管理平台建设竞争性磋商项目</v>
          </cell>
        </row>
        <row r="231">
          <cell r="K231" t="str">
            <v>上海市地下空间设计研究总院有限公司</v>
          </cell>
        </row>
        <row r="231">
          <cell r="BF231" t="str">
            <v>数字建造中心</v>
          </cell>
        </row>
        <row r="232">
          <cell r="B232" t="str">
            <v>ZHT2020110900078</v>
          </cell>
          <cell r="C232" t="str">
            <v>上海隧道2020年IDC服务</v>
          </cell>
        </row>
        <row r="232">
          <cell r="K232" t="str">
            <v>上海隧道工程有限公司</v>
          </cell>
        </row>
        <row r="232">
          <cell r="BF232" t="str">
            <v>数智管理中心</v>
          </cell>
        </row>
        <row r="233">
          <cell r="B233" t="str">
            <v>ZHT2020111000083</v>
          </cell>
          <cell r="C233" t="str">
            <v>无线网络系统集成项目设备采购合同</v>
          </cell>
        </row>
        <row r="233">
          <cell r="K233" t="str">
            <v>上海浦江桥隧运营管理有限公司</v>
          </cell>
        </row>
        <row r="233">
          <cell r="BF233" t="str">
            <v>智能运管中心</v>
          </cell>
        </row>
        <row r="234">
          <cell r="B234" t="str">
            <v>ZHT2020111000081</v>
          </cell>
          <cell r="C234" t="str">
            <v>小间距LED显示屏系统设备采购合同</v>
          </cell>
        </row>
        <row r="234">
          <cell r="K234" t="str">
            <v>上海城建城市运营（集团）有限公司</v>
          </cell>
        </row>
        <row r="234">
          <cell r="BF234" t="str">
            <v>智能运管中心</v>
          </cell>
        </row>
        <row r="235">
          <cell r="B235" t="str">
            <v>ZHT2020111000082</v>
          </cell>
          <cell r="C235" t="str">
            <v>城市运营集团信息系统网络维保技术服务合同</v>
          </cell>
        </row>
        <row r="235">
          <cell r="K235" t="str">
            <v>上海市政养护管理有限公司</v>
          </cell>
        </row>
        <row r="235">
          <cell r="BF235" t="str">
            <v>智能运管中心</v>
          </cell>
        </row>
        <row r="236">
          <cell r="B236" t="str">
            <v>ZHT2020111100084</v>
          </cell>
          <cell r="C236" t="str">
            <v>隧道股份信息安全等保服务</v>
          </cell>
        </row>
        <row r="236">
          <cell r="K236" t="str">
            <v>上海隧道工程股份有限公司</v>
          </cell>
        </row>
        <row r="236">
          <cell r="BF236" t="str">
            <v>数智管理中心</v>
          </cell>
        </row>
        <row r="237">
          <cell r="B237" t="str">
            <v>ZHT2020111000080</v>
          </cell>
          <cell r="C237" t="str">
            <v>隧道股份2020年生产系统数据备份项目</v>
          </cell>
        </row>
        <row r="237">
          <cell r="K237" t="str">
            <v>上海隧道工程股份有限公司</v>
          </cell>
        </row>
        <row r="237">
          <cell r="BF237" t="str">
            <v>数智管理中心</v>
          </cell>
        </row>
        <row r="238">
          <cell r="B238" t="str">
            <v>ZHT2020111000079</v>
          </cell>
          <cell r="C238" t="str">
            <v>隧道股份2020年核心交换机系统升级改造项目</v>
          </cell>
        </row>
        <row r="238">
          <cell r="K238" t="str">
            <v>上海隧道工程股份有限公司</v>
          </cell>
        </row>
        <row r="238">
          <cell r="BF238" t="str">
            <v>数智管理中心</v>
          </cell>
        </row>
        <row r="239">
          <cell r="B239" t="str">
            <v>ZHT2020111800089</v>
          </cell>
          <cell r="C239" t="str">
            <v>301会议室多媒体系统设备采购合同</v>
          </cell>
        </row>
        <row r="239">
          <cell r="K239" t="str">
            <v>上海城建城市运营（集团）有限公司</v>
          </cell>
        </row>
        <row r="239">
          <cell r="BF239" t="str">
            <v>智能运管中心</v>
          </cell>
        </row>
        <row r="240">
          <cell r="B240" t="str">
            <v>ZHT2020110200071</v>
          </cell>
          <cell r="C240" t="str">
            <v>上海轨道交通市域线机场联络工程（东段） JCXSG-7标智慧工地项目</v>
          </cell>
        </row>
        <row r="240">
          <cell r="K240" t="str">
            <v>上海建工集团股份有限公司</v>
          </cell>
        </row>
        <row r="240">
          <cell r="BF240" t="str">
            <v>数字建造中心</v>
          </cell>
        </row>
        <row r="241">
          <cell r="B241" t="str">
            <v>ZHT2020111600088</v>
          </cell>
          <cell r="C241" t="str">
            <v>深圳市光明区玉律学校(原玉律小学)扩建工程——代建管理技术咨询服务合同</v>
          </cell>
        </row>
        <row r="241">
          <cell r="K241" t="str">
            <v>上海市城市建设设计研究总院（集团）有限公司</v>
          </cell>
        </row>
        <row r="241">
          <cell r="BF241" t="str">
            <v>广东分公司</v>
          </cell>
        </row>
        <row r="242">
          <cell r="B242" t="str">
            <v>ZHT2020112200092</v>
          </cell>
          <cell r="C242" t="str">
            <v>新加坡J102智慧工地项目</v>
          </cell>
        </row>
        <row r="242">
          <cell r="K242" t="str">
            <v>上海隧道工程股份（新加坡）有限公司</v>
          </cell>
        </row>
        <row r="242">
          <cell r="BF242" t="str">
            <v>广东分公司</v>
          </cell>
        </row>
        <row r="243">
          <cell r="B243" t="str">
            <v>ZHT2020112400095</v>
          </cell>
          <cell r="C243" t="str">
            <v>供应链管理整体解决方案项目合同</v>
          </cell>
        </row>
        <row r="243">
          <cell r="K243" t="str">
            <v>上海城建物资有限公司</v>
          </cell>
        </row>
        <row r="243">
          <cell r="BF243" t="str">
            <v>数智管理中心</v>
          </cell>
        </row>
        <row r="244">
          <cell r="B244" t="str">
            <v>ZHT2020111800090</v>
          </cell>
          <cell r="C244" t="str">
            <v>上海轨道交通市域线机场联络线工程（西段）JCXSG-4标网络工程</v>
          </cell>
        </row>
        <row r="244">
          <cell r="K244" t="str">
            <v>上海隧道工程有限公司</v>
          </cell>
        </row>
        <row r="244">
          <cell r="BF244" t="str">
            <v>数字建造中心</v>
          </cell>
        </row>
        <row r="245">
          <cell r="B245" t="str">
            <v>ZHT2020112300093</v>
          </cell>
          <cell r="C245" t="str">
            <v>上海市地下空间开发实业有限公司OA系统建设项目</v>
          </cell>
        </row>
        <row r="245">
          <cell r="K245" t="str">
            <v>上海市地下空间开发实业有限公司</v>
          </cell>
        </row>
        <row r="245">
          <cell r="BF245" t="str">
            <v>数智管理中心</v>
          </cell>
        </row>
        <row r="246">
          <cell r="B246" t="str">
            <v>ZHT2020113000098</v>
          </cell>
          <cell r="C246" t="str">
            <v>隧道股份2020年视频监控系统（三期）</v>
          </cell>
        </row>
        <row r="246">
          <cell r="K246" t="str">
            <v>上海隧道工程股份有限公司</v>
          </cell>
        </row>
        <row r="246">
          <cell r="BF246" t="str">
            <v>数智管理中心</v>
          </cell>
        </row>
        <row r="247">
          <cell r="B247" t="str">
            <v>ZHT2020113000096</v>
          </cell>
          <cell r="C247" t="str">
            <v>隧道股份项目跟踪及市场分析系统2020年运维及支持</v>
          </cell>
        </row>
        <row r="247">
          <cell r="K247" t="str">
            <v>上海隧道工程股份有限公司</v>
          </cell>
        </row>
        <row r="247">
          <cell r="BF247" t="str">
            <v>数智管理中心</v>
          </cell>
        </row>
        <row r="248">
          <cell r="B248" t="str">
            <v>ZHT2020113000097</v>
          </cell>
          <cell r="C248" t="str">
            <v>隧道股份2020年服务器区堆叠采购项目</v>
          </cell>
        </row>
        <row r="248">
          <cell r="K248" t="str">
            <v>上海隧道工程股份有限公司</v>
          </cell>
        </row>
        <row r="248">
          <cell r="BF248" t="str">
            <v>数智管理中心</v>
          </cell>
        </row>
        <row r="249">
          <cell r="B249" t="str">
            <v>ZHT2020120100099</v>
          </cell>
          <cell r="C249" t="str">
            <v>《金山区精神卫生中心改扩建工程BIM设计服务》项目BIM协同管理平台新增项目授权技术咨询合同</v>
          </cell>
        </row>
        <row r="249">
          <cell r="K249" t="str">
            <v>上海市城市建设设计研究总院（集团）有限公司</v>
          </cell>
        </row>
        <row r="249">
          <cell r="BF249" t="str">
            <v>智能运管中心</v>
          </cell>
        </row>
        <row r="250">
          <cell r="B250" t="str">
            <v>ZHT2020121100115</v>
          </cell>
          <cell r="C250" t="str">
            <v>嘉兴市污水管网智慧平台数据中心支撑环境建设项目（火星舱）</v>
          </cell>
        </row>
        <row r="250">
          <cell r="K250" t="str">
            <v>浙江和达科技股份有限公司</v>
          </cell>
        </row>
        <row r="250">
          <cell r="BF250" t="str">
            <v>智能运管中心</v>
          </cell>
        </row>
        <row r="251">
          <cell r="B251" t="str">
            <v>ZHT2020121100113</v>
          </cell>
          <cell r="C251" t="str">
            <v>嘉兴市污水管网智慧平台数据中心支撑环境建设项目（华三设备）</v>
          </cell>
        </row>
        <row r="251">
          <cell r="K251" t="str">
            <v>浙江和达科技股份有限公司</v>
          </cell>
        </row>
        <row r="251">
          <cell r="BF251" t="str">
            <v>智能运管中心</v>
          </cell>
        </row>
        <row r="252">
          <cell r="B252" t="str">
            <v>ZHT2020121100114</v>
          </cell>
          <cell r="C252" t="str">
            <v>嘉兴市污水管网智慧平台数据中心支撑环境建设项目（奇安信）</v>
          </cell>
        </row>
        <row r="252">
          <cell r="K252" t="str">
            <v>浙江和达科技股份有限公司</v>
          </cell>
        </row>
        <row r="252">
          <cell r="BF252" t="str">
            <v>智能运管中心</v>
          </cell>
        </row>
        <row r="253">
          <cell r="B253" t="str">
            <v>ZHT2020121100112</v>
          </cell>
          <cell r="C253" t="str">
            <v>嘉兴市污水管网智慧平台数据中心支撑环境建设项目（安恒网络设备）</v>
          </cell>
        </row>
        <row r="253">
          <cell r="K253" t="str">
            <v>浙江和达科技股份有限公司</v>
          </cell>
        </row>
        <row r="253">
          <cell r="BF253" t="str">
            <v>智能运管中心</v>
          </cell>
        </row>
        <row r="254">
          <cell r="B254" t="str">
            <v>ZHT2020121100118</v>
          </cell>
          <cell r="C254" t="str">
            <v>嘉兴市污水管网智慧平台数据中心支撑环境建设项目（大道大屏设备）</v>
          </cell>
        </row>
        <row r="254">
          <cell r="K254" t="str">
            <v>浙江和达科技股份有限公司</v>
          </cell>
        </row>
        <row r="254">
          <cell r="BF254" t="str">
            <v>智能运管中心</v>
          </cell>
        </row>
        <row r="255">
          <cell r="B255" t="str">
            <v>ZHT2020120400100</v>
          </cell>
          <cell r="C255" t="str">
            <v>城建滨江大厦1-2F、7F 视频会议设备改造的服务合同</v>
          </cell>
        </row>
        <row r="255">
          <cell r="K255" t="str">
            <v>上海城建滨江置业有限公司</v>
          </cell>
        </row>
        <row r="255">
          <cell r="BF255" t="str">
            <v>数智管理中心</v>
          </cell>
        </row>
        <row r="256">
          <cell r="B256" t="str">
            <v>ZHT2020120700105</v>
          </cell>
          <cell r="C256" t="str">
            <v>地下院平移-深圳市龙华区人民检察院办案及专业技术用房建设工程BIM实施顾问服务</v>
          </cell>
        </row>
        <row r="256">
          <cell r="K256" t="str">
            <v>上海市地下空间设计研究总院有限公司</v>
          </cell>
        </row>
        <row r="256">
          <cell r="BF256" t="str">
            <v>广东分公司</v>
          </cell>
        </row>
        <row r="257">
          <cell r="B257" t="str">
            <v>ZHT2020120700107</v>
          </cell>
          <cell r="C257" t="str">
            <v>地下院平移-深汕高级中学项目BIM实施顾问服务合同</v>
          </cell>
        </row>
        <row r="257">
          <cell r="K257" t="str">
            <v>上海市地下空间设计研究总院有限公司</v>
          </cell>
        </row>
        <row r="257">
          <cell r="BF257" t="str">
            <v>广东分公司</v>
          </cell>
        </row>
        <row r="258">
          <cell r="B258" t="str">
            <v>ZHT2020120700106</v>
          </cell>
          <cell r="C258" t="str">
            <v>地下院平移-深圳市公安局龙岗分局三所三队一中心1号地块工程项目BIM实施顾问服务合同</v>
          </cell>
        </row>
        <row r="258">
          <cell r="K258" t="str">
            <v>上海市地下空间设计研究总院有限公司</v>
          </cell>
        </row>
        <row r="258">
          <cell r="BF258" t="str">
            <v>广东分公司</v>
          </cell>
        </row>
        <row r="259">
          <cell r="B259" t="str">
            <v>ZHT2020121100119</v>
          </cell>
          <cell r="C259" t="str">
            <v>上海轨道交通市域线机场联络线工程（西段）JCXSG-2标智慧化工地</v>
          </cell>
        </row>
        <row r="259">
          <cell r="K259" t="str">
            <v>中铁十四局集团大盾构工程有限公司</v>
          </cell>
        </row>
        <row r="259">
          <cell r="BF259" t="str">
            <v>数字建造中心</v>
          </cell>
        </row>
        <row r="260">
          <cell r="B260" t="str">
            <v>ZHT2020121000110</v>
          </cell>
          <cell r="C260" t="str">
            <v>2020年隧道股份档案管理系统</v>
          </cell>
        </row>
        <row r="260">
          <cell r="K260" t="str">
            <v>上海隧道工程股份有限公司</v>
          </cell>
        </row>
        <row r="260">
          <cell r="BF260" t="str">
            <v>数智管理中心</v>
          </cell>
        </row>
        <row r="261">
          <cell r="B261" t="str">
            <v>ZHT2020121000109</v>
          </cell>
          <cell r="C261" t="str">
            <v>香港KT5B基础设施工程BIM技术应用</v>
          </cell>
        </row>
        <row r="261">
          <cell r="K261" t="str">
            <v>上海隧道股份（香港）有限公司</v>
          </cell>
        </row>
        <row r="261">
          <cell r="BF261" t="str">
            <v>数字建造中心</v>
          </cell>
        </row>
        <row r="262">
          <cell r="B262" t="str">
            <v>ZHT2020121100116</v>
          </cell>
          <cell r="C262" t="str">
            <v>嘉兴市污水管网智慧平台数据中心支撑环境建设项目（绿盟防火墙）</v>
          </cell>
        </row>
        <row r="262">
          <cell r="K262" t="str">
            <v>浙江和达科技股份有限公司</v>
          </cell>
        </row>
        <row r="262">
          <cell r="BF262" t="str">
            <v>智能运管中心</v>
          </cell>
        </row>
        <row r="263">
          <cell r="B263" t="str">
            <v>ZHT2020121100117</v>
          </cell>
          <cell r="C263" t="str">
            <v>嘉兴市污水管网智慧平台数据中心支撑环境建设项目（深信服）</v>
          </cell>
        </row>
        <row r="263">
          <cell r="K263" t="str">
            <v>浙江和达科技股份有限公司</v>
          </cell>
        </row>
        <row r="263">
          <cell r="BF263" t="str">
            <v>智能运管中心</v>
          </cell>
        </row>
        <row r="264">
          <cell r="B264" t="str">
            <v>ZHT2020121100111</v>
          </cell>
          <cell r="C264" t="str">
            <v>吴淞江工程（上海段）建设管理平台</v>
          </cell>
        </row>
        <row r="264">
          <cell r="K264" t="str">
            <v>上海公路桥梁（集团）有限公司</v>
          </cell>
        </row>
        <row r="264">
          <cell r="BF264" t="str">
            <v>数字建造中心</v>
          </cell>
        </row>
        <row r="265">
          <cell r="B265" t="str">
            <v>ZHT2020121000108</v>
          </cell>
          <cell r="C265" t="str">
            <v>隧道股份2020年安全服务（增补合同）</v>
          </cell>
        </row>
        <row r="265">
          <cell r="K265" t="str">
            <v>上海隧道工程股份有限公司</v>
          </cell>
        </row>
        <row r="265">
          <cell r="BF265" t="str">
            <v>数智管理中心</v>
          </cell>
        </row>
        <row r="266">
          <cell r="B266" t="str">
            <v>ZHT2020121500120</v>
          </cell>
          <cell r="C266" t="str">
            <v>钱江隧道视频云联网和网络安全态势感知及高清视频改造项目软硬件系统采购合同</v>
          </cell>
        </row>
        <row r="266">
          <cell r="K266" t="str">
            <v>上海浦江桥隧运营管理有限公司</v>
          </cell>
        </row>
        <row r="266">
          <cell r="BF266" t="str">
            <v>智能运管中心</v>
          </cell>
        </row>
        <row r="267">
          <cell r="B267" t="str">
            <v>ZHT2020121700121</v>
          </cell>
          <cell r="C267" t="str">
            <v>隧道股份不动产信息管理维护(2020)</v>
          </cell>
        </row>
        <row r="267">
          <cell r="K267" t="str">
            <v>上海隧道工程股份有限公司</v>
          </cell>
        </row>
        <row r="267">
          <cell r="BF267" t="str">
            <v>数智管理中心</v>
          </cell>
        </row>
        <row r="268">
          <cell r="B268" t="str">
            <v>ZHT2020121800122</v>
          </cell>
          <cell r="C268" t="str">
            <v>城市基础设施智慧运营维护管理平台综合运行大屏开发</v>
          </cell>
        </row>
        <row r="268">
          <cell r="K268" t="str">
            <v>上海城建城市运营（集团）有限公司</v>
          </cell>
        </row>
        <row r="268">
          <cell r="BF268" t="str">
            <v>智能运管中心</v>
          </cell>
        </row>
        <row r="269">
          <cell r="B269" t="str">
            <v>ZHT2020121800123</v>
          </cell>
          <cell r="C269" t="str">
            <v>城市基础设施智慧运营维护管理平台数据初始化及维护服务</v>
          </cell>
        </row>
        <row r="269">
          <cell r="K269" t="str">
            <v>上海城建城市运营（集团）有限公司</v>
          </cell>
        </row>
        <row r="269">
          <cell r="BF269" t="str">
            <v>智能运管中心</v>
          </cell>
        </row>
        <row r="270">
          <cell r="B270" t="str">
            <v>ZHT2020121800124</v>
          </cell>
          <cell r="C270" t="str">
            <v>城市基础设施智慧运营维护管理平台基础功能三期开发</v>
          </cell>
        </row>
        <row r="270">
          <cell r="K270" t="str">
            <v>上海城建城市运营（集团）有限公司</v>
          </cell>
        </row>
        <row r="270">
          <cell r="BF270" t="str">
            <v>智能运管中心</v>
          </cell>
        </row>
        <row r="271">
          <cell r="B271" t="str">
            <v>ZHT2020121800125</v>
          </cell>
          <cell r="C271" t="str">
            <v>城市基础设施智慧运营维护管理平台新增功能三期开发</v>
          </cell>
        </row>
        <row r="271">
          <cell r="K271" t="str">
            <v>上海城建城市运营（集团）有限公司</v>
          </cell>
        </row>
        <row r="271">
          <cell r="BF271" t="str">
            <v>智能运管中心</v>
          </cell>
        </row>
        <row r="272">
          <cell r="B272" t="str">
            <v>ZHT2020122200129</v>
          </cell>
          <cell r="C272" t="str">
            <v>合杆智能综合电源箱、设备箱及物资全过程跟踪软件采购合同</v>
          </cell>
        </row>
        <row r="272">
          <cell r="K272" t="str">
            <v>上海若熙市政工程有限公司</v>
          </cell>
        </row>
        <row r="272">
          <cell r="BF272" t="str">
            <v>智能运管中心</v>
          </cell>
        </row>
        <row r="273">
          <cell r="B273" t="str">
            <v>ZHT2020121900126</v>
          </cell>
          <cell r="C273" t="str">
            <v>二环南路智慧快速路工程BIM全寿命期大数据管理平台建设服务项目</v>
          </cell>
        </row>
        <row r="273">
          <cell r="K273" t="str">
            <v>中铁十一局集团有限公司第四分公司</v>
          </cell>
        </row>
        <row r="273">
          <cell r="BF273" t="str">
            <v>数字建造中心</v>
          </cell>
        </row>
        <row r="274">
          <cell r="B274" t="str">
            <v>ZHT2020122200127</v>
          </cell>
          <cell r="C274" t="str">
            <v>公投智慧运维项目技术服务合同</v>
          </cell>
        </row>
        <row r="274">
          <cell r="K274" t="str">
            <v>上海巨一科技发展有限公司</v>
          </cell>
        </row>
        <row r="274">
          <cell r="BF274" t="str">
            <v>智能运管中心</v>
          </cell>
        </row>
        <row r="275">
          <cell r="B275" t="str">
            <v>ZHT2020122200128</v>
          </cell>
          <cell r="C275" t="str">
            <v>福建交发建设工程试点项目BIM技能培训服务合同</v>
          </cell>
        </row>
        <row r="275">
          <cell r="K275" t="str">
            <v>福建省交发工程设计有限公司</v>
          </cell>
        </row>
        <row r="275">
          <cell r="BF275" t="str">
            <v>福建分公司</v>
          </cell>
        </row>
        <row r="276">
          <cell r="B276" t="str">
            <v>ZHT2020122200130</v>
          </cell>
          <cell r="C276" t="str">
            <v>温州S2线瓯江北口智慧隧道项目</v>
          </cell>
        </row>
        <row r="276">
          <cell r="K276" t="str">
            <v>上海隧道工程有限公司盾构工程分公司</v>
          </cell>
        </row>
        <row r="276">
          <cell r="BF276" t="str">
            <v>数字建造中心</v>
          </cell>
        </row>
        <row r="277">
          <cell r="B277" t="str">
            <v>ZHT2020122300131</v>
          </cell>
          <cell r="C277" t="str">
            <v>隧道股份智能化工程信息管理系统3.0（2020）</v>
          </cell>
        </row>
        <row r="277">
          <cell r="K277" t="str">
            <v>上海隧道工程股份有限公司</v>
          </cell>
        </row>
        <row r="277">
          <cell r="BF277" t="str">
            <v>数智管理中心</v>
          </cell>
        </row>
        <row r="278">
          <cell r="B278" t="str">
            <v>ZHT2020122400132</v>
          </cell>
          <cell r="C278" t="str">
            <v>隧道股份2020年行为管理采购项目</v>
          </cell>
        </row>
        <row r="278">
          <cell r="K278" t="str">
            <v>上海隧道工程股份有限公司</v>
          </cell>
        </row>
        <row r="278">
          <cell r="BF278" t="str">
            <v>数智管理中心</v>
          </cell>
        </row>
        <row r="279">
          <cell r="B279" t="str">
            <v>ZHT2020122400133</v>
          </cell>
          <cell r="C279" t="str">
            <v>2021年桌面维护服务</v>
          </cell>
        </row>
        <row r="279">
          <cell r="K279" t="str">
            <v>上海市土木工程学会</v>
          </cell>
        </row>
        <row r="279">
          <cell r="BF279" t="str">
            <v>数智管理中心</v>
          </cell>
        </row>
        <row r="280">
          <cell r="B280" t="str">
            <v>ZHT2020122400134</v>
          </cell>
          <cell r="C280" t="str">
            <v>隧道股份阳光采购平台2020年维护项目合同</v>
          </cell>
        </row>
        <row r="280">
          <cell r="K280" t="str">
            <v>上海隧道工程股份有限公司</v>
          </cell>
        </row>
        <row r="280">
          <cell r="BF280" t="str">
            <v>数智管理中心</v>
          </cell>
        </row>
        <row r="281">
          <cell r="B281" t="str">
            <v>ZHT2020122400135</v>
          </cell>
          <cell r="C281" t="str">
            <v>隧道股份阳光采购平台2020年升级维护项目合同</v>
          </cell>
        </row>
        <row r="281">
          <cell r="K281" t="str">
            <v>上海隧道工程股份有限公司</v>
          </cell>
        </row>
        <row r="281">
          <cell r="BF281" t="str">
            <v>数智管理中心</v>
          </cell>
        </row>
        <row r="282">
          <cell r="B282" t="str">
            <v>ZHT2020122500140</v>
          </cell>
          <cell r="C282" t="str">
            <v>隧道股份2020年统一门户系统（二期）</v>
          </cell>
        </row>
        <row r="282">
          <cell r="K282" t="str">
            <v>上海隧道工程股份有限公司</v>
          </cell>
        </row>
        <row r="282">
          <cell r="BF282" t="str">
            <v>数智管理中心</v>
          </cell>
        </row>
        <row r="283">
          <cell r="B283" t="str">
            <v>ZHT2020122900145</v>
          </cell>
          <cell r="C283" t="str">
            <v>合杆项目（西藏路段）智能灯杆构件及NFC多部件组装管理软件采购合同</v>
          </cell>
        </row>
        <row r="283">
          <cell r="K283" t="str">
            <v>上海若熙市政工程有限公司</v>
          </cell>
        </row>
        <row r="283">
          <cell r="BF283" t="str">
            <v>智能运管中心</v>
          </cell>
        </row>
        <row r="284">
          <cell r="B284" t="str">
            <v>ZHT2020122900144</v>
          </cell>
          <cell r="C284" t="str">
            <v>合杆项目（吴中路段）智能灯杆构件及NFC多部件组装管理软件采购合同</v>
          </cell>
        </row>
        <row r="284">
          <cell r="K284" t="str">
            <v>上海若熙市政工程有限公司</v>
          </cell>
        </row>
        <row r="284">
          <cell r="BF284" t="str">
            <v>智能运管中心</v>
          </cell>
        </row>
        <row r="285">
          <cell r="B285" t="str">
            <v>ZHT2020122900143</v>
          </cell>
          <cell r="C285" t="str">
            <v>合杆项目（祁连山南路真南路段）智能灯杆构件及NFC多部件组装管理软件采购合同</v>
          </cell>
        </row>
        <row r="285">
          <cell r="K285" t="str">
            <v>上海若熙市政工程有限公司</v>
          </cell>
        </row>
        <row r="285">
          <cell r="BF285" t="str">
            <v>智能运管中心</v>
          </cell>
        </row>
        <row r="286">
          <cell r="B286" t="str">
            <v>ZHT2020122900146</v>
          </cell>
          <cell r="C286" t="str">
            <v>合杆项目（斜土路龙华中路段）智能灯杆构件及NFC多部件组装管理软件采购合同</v>
          </cell>
        </row>
        <row r="286">
          <cell r="K286" t="str">
            <v>上海若熙市政工程有限公司</v>
          </cell>
        </row>
        <row r="286">
          <cell r="BF286" t="str">
            <v>智能运管中心</v>
          </cell>
        </row>
        <row r="287">
          <cell r="B287" t="str">
            <v>ZHT2020122500141</v>
          </cell>
          <cell r="C287" t="str">
            <v>海口市世纪大桥琼州大桥结构监控工程合同</v>
          </cell>
        </row>
        <row r="287">
          <cell r="K287" t="str">
            <v>海口市建工城市运营管理有限公司</v>
          </cell>
        </row>
        <row r="287">
          <cell r="BF287" t="str">
            <v>智能运管中心</v>
          </cell>
        </row>
        <row r="288">
          <cell r="B288" t="str">
            <v>ZHT2020122500139</v>
          </cell>
          <cell r="C288" t="str">
            <v>02-技术开发合同-数据分析系统</v>
          </cell>
        </row>
        <row r="288">
          <cell r="K288" t="str">
            <v>上海隧道工程股份有限公司</v>
          </cell>
        </row>
        <row r="288">
          <cell r="BF288" t="str">
            <v>数智管理中心</v>
          </cell>
        </row>
        <row r="289">
          <cell r="B289" t="str">
            <v>ZHT2020122500136</v>
          </cell>
          <cell r="C289" t="str">
            <v>嘉兴市二环内污水管网BIM数字资产建立及AR-MR巡维系统服务项目</v>
          </cell>
        </row>
        <row r="289">
          <cell r="K289" t="str">
            <v>浙江和达科技股份有限公司</v>
          </cell>
        </row>
        <row r="289">
          <cell r="BF289" t="str">
            <v>数字建造中心</v>
          </cell>
        </row>
        <row r="290">
          <cell r="B290" t="str">
            <v>待补2</v>
          </cell>
          <cell r="C290" t="str">
            <v>阳江市厨邦屋顶分布式光伏发电项目技术服务合同</v>
          </cell>
        </row>
        <row r="290">
          <cell r="K290" t="str">
            <v>深圳市艾飞盛新能源有限公司</v>
          </cell>
        </row>
        <row r="291">
          <cell r="B291" t="str">
            <v>ZHT2020112300094</v>
          </cell>
          <cell r="C291" t="str">
            <v>深超总枢纽数字化仿真服务专题合同</v>
          </cell>
        </row>
        <row r="291">
          <cell r="K291" t="str">
            <v>深圳市城市交通规划设计研究中心股份有限公司</v>
          </cell>
        </row>
        <row r="291">
          <cell r="BF291" t="str">
            <v>数字建造中心</v>
          </cell>
        </row>
        <row r="292">
          <cell r="B292" t="str">
            <v>ZHT2020122800142</v>
          </cell>
          <cell r="C292" t="str">
            <v>1号楼101智能运维管控中心改造项目AR沙盘及广告装饰技术服务</v>
          </cell>
        </row>
        <row r="292">
          <cell r="K292" t="str">
            <v>上海城建城市运营（集团）有限公司</v>
          </cell>
        </row>
        <row r="292">
          <cell r="BF292" t="str">
            <v>智能运管中心</v>
          </cell>
        </row>
        <row r="293">
          <cell r="B293" t="str">
            <v>虚拟2</v>
          </cell>
          <cell r="C293" t="str">
            <v>城建国际2020年数据中心IDC技术服务</v>
          </cell>
        </row>
        <row r="293">
          <cell r="K293" t="str">
            <v>上海城建国际工程有限公司</v>
          </cell>
        </row>
        <row r="294">
          <cell r="B294" t="str">
            <v>ZHT2021010600003</v>
          </cell>
          <cell r="C294" t="str">
            <v>杭州文一路隧道结构健康监测系统供电路由改造合同</v>
          </cell>
        </row>
        <row r="294">
          <cell r="K294" t="str">
            <v>上海上自电气控制有限公司</v>
          </cell>
        </row>
        <row r="294">
          <cell r="BF294" t="str">
            <v>智能运管中心</v>
          </cell>
        </row>
        <row r="295">
          <cell r="B295" t="str">
            <v>ZHT2020111800091</v>
          </cell>
          <cell r="C295" t="str">
            <v>上海隧道4标智慧工地项目</v>
          </cell>
        </row>
        <row r="295">
          <cell r="K295" t="str">
            <v>上海隧道工程有限公司</v>
          </cell>
        </row>
        <row r="295">
          <cell r="BF295" t="str">
            <v>数字建造中心</v>
          </cell>
        </row>
        <row r="296">
          <cell r="B296" t="str">
            <v>ZHT2021012000006</v>
          </cell>
          <cell r="C296" t="str">
            <v>厦门轨道交通1号线文灶站公交地块配套项目(二期)1#、2#轨道线网指挥中心BIM技术应用</v>
          </cell>
        </row>
        <row r="296">
          <cell r="K296" t="str">
            <v>厦门轨道交通集团有限公司</v>
          </cell>
        </row>
        <row r="296">
          <cell r="BF296" t="str">
            <v>福建分公司</v>
          </cell>
        </row>
        <row r="297">
          <cell r="B297" t="str">
            <v>ZHT2021010600002</v>
          </cell>
          <cell r="C297" t="str">
            <v>洛阳轨道交通2号线设备BIM族库模型建模咨询</v>
          </cell>
        </row>
        <row r="297">
          <cell r="K297" t="str">
            <v>卡斯柯信号有限公司</v>
          </cell>
        </row>
        <row r="297">
          <cell r="BF297" t="str">
            <v>福建分公司</v>
          </cell>
        </row>
        <row r="298">
          <cell r="B298" t="str">
            <v>ZHT2021012000005</v>
          </cell>
          <cell r="C298" t="str">
            <v>深圳市建设工程过程数据处理技术服务采购合同</v>
          </cell>
        </row>
        <row r="298">
          <cell r="K298" t="str">
            <v>深圳城安软通科技集团有限公司</v>
          </cell>
        </row>
        <row r="298">
          <cell r="BF298" t="str">
            <v>广东分公司</v>
          </cell>
        </row>
        <row r="299">
          <cell r="B299" t="str">
            <v>ZHT2021010400001</v>
          </cell>
          <cell r="C299" t="str">
            <v>城市快速路养护管理系统新增功能二期开发</v>
          </cell>
        </row>
        <row r="299">
          <cell r="K299" t="str">
            <v>上海城建城市运营（集团）有限公司</v>
          </cell>
        </row>
        <row r="299">
          <cell r="BF299" t="str">
            <v>智能运管中心</v>
          </cell>
        </row>
        <row r="300">
          <cell r="B300" t="str">
            <v>ZHT2021011800004</v>
          </cell>
          <cell r="C300" t="str">
            <v>城市运营全面预算管理软件销售及实施合同</v>
          </cell>
        </row>
        <row r="300">
          <cell r="K300" t="str">
            <v>上海城建城市运营（集团）有限公司</v>
          </cell>
        </row>
        <row r="300">
          <cell r="BF300" t="str">
            <v>数智管理中心</v>
          </cell>
        </row>
        <row r="301">
          <cell r="B301" t="str">
            <v>ZHT2021020500009</v>
          </cell>
          <cell r="C301" t="str">
            <v>2021地空停车信息管理系统项目</v>
          </cell>
        </row>
        <row r="301">
          <cell r="K301" t="str">
            <v>上海地空停车管理有限公司</v>
          </cell>
        </row>
        <row r="301">
          <cell r="BF301" t="str">
            <v>数智管理中心</v>
          </cell>
        </row>
        <row r="302">
          <cell r="B302" t="str">
            <v>ZHT2021020200008</v>
          </cell>
          <cell r="C302" t="str">
            <v>南湖区老（旧）住宅区改造提升专项工程（二期）方案设计、初步设计项目BIM技术应用</v>
          </cell>
        </row>
        <row r="302">
          <cell r="K302" t="str">
            <v>上海市城市建设设计研究总院（集团）有限公司</v>
          </cell>
        </row>
        <row r="302">
          <cell r="BF302" t="str">
            <v>数字建造中心</v>
          </cell>
        </row>
        <row r="303">
          <cell r="B303" t="str">
            <v>ZHT2021031000013</v>
          </cell>
          <cell r="C303" t="str">
            <v>上海基础设施建设发展(集团)有限公司OA系统与现金平台对接</v>
          </cell>
        </row>
        <row r="303">
          <cell r="K303" t="str">
            <v>上海基础设施建设发展（集团）有限公司</v>
          </cell>
        </row>
        <row r="303">
          <cell r="BF303" t="str">
            <v>数智管理中心</v>
          </cell>
        </row>
        <row r="304">
          <cell r="B304" t="str">
            <v>ZHT2021031000012</v>
          </cell>
          <cell r="C304" t="str">
            <v>上海基础设施建设发展(集团)有限公司OA系统升级项目（二期）</v>
          </cell>
        </row>
        <row r="304">
          <cell r="K304" t="str">
            <v>上海基础设施建设发展（集团）有限公司</v>
          </cell>
        </row>
        <row r="304">
          <cell r="BF304" t="str">
            <v>数智管理中心</v>
          </cell>
        </row>
        <row r="305">
          <cell r="B305" t="str">
            <v>ZHT2021031700016</v>
          </cell>
          <cell r="C305" t="str">
            <v>2021年度边坡健康监测系统运维服务合同</v>
          </cell>
        </row>
        <row r="305">
          <cell r="K305" t="str">
            <v>深圳市交通公用设施管理处</v>
          </cell>
        </row>
        <row r="305">
          <cell r="BF305" t="str">
            <v>广东分公司</v>
          </cell>
        </row>
        <row r="306">
          <cell r="B306" t="str">
            <v>ZHT2021031100015</v>
          </cell>
          <cell r="C306" t="str">
            <v>城市运营养护道班数据采集技术服务</v>
          </cell>
        </row>
        <row r="306">
          <cell r="K306" t="str">
            <v>上海城建城市运营（集团）有限公司</v>
          </cell>
        </row>
        <row r="306">
          <cell r="BF306" t="str">
            <v>智能运管中心</v>
          </cell>
        </row>
        <row r="307">
          <cell r="B307" t="str">
            <v>ZHT2021031900018</v>
          </cell>
          <cell r="C307" t="str">
            <v>城建投资2021年IDC服务合同</v>
          </cell>
        </row>
        <row r="307">
          <cell r="K307" t="str">
            <v>上海基础设施建设发展（集团）有限公司</v>
          </cell>
        </row>
        <row r="307">
          <cell r="BF307" t="str">
            <v>数智管理中心</v>
          </cell>
        </row>
        <row r="308">
          <cell r="B308" t="str">
            <v>ZHT2021031900019</v>
          </cell>
          <cell r="C308" t="str">
            <v>城建投资2021年桌面维护服务</v>
          </cell>
        </row>
        <row r="308">
          <cell r="K308" t="str">
            <v>上海基础设施建设发展（集团）有限公司</v>
          </cell>
        </row>
        <row r="308">
          <cell r="BF308" t="str">
            <v>数智管理中心</v>
          </cell>
        </row>
        <row r="309">
          <cell r="B309" t="str">
            <v>ZHT2021020500010</v>
          </cell>
          <cell r="C309" t="str">
            <v>2021年隧道股份人力资源系统运维及支持</v>
          </cell>
        </row>
        <row r="309">
          <cell r="K309" t="str">
            <v>上海隧道工程股份有限公司</v>
          </cell>
        </row>
        <row r="309">
          <cell r="BF309" t="str">
            <v>数智管理中心</v>
          </cell>
        </row>
        <row r="310">
          <cell r="B310" t="str">
            <v>ZHT2021032500022</v>
          </cell>
          <cell r="C310" t="str">
            <v>建筑智慧运维现状及发展趋势研究采购合同</v>
          </cell>
        </row>
        <row r="310">
          <cell r="K310" t="str">
            <v>深圳市城市建设开发(集团)有限公司</v>
          </cell>
        </row>
        <row r="310">
          <cell r="BF310" t="str">
            <v>广东分公司</v>
          </cell>
        </row>
        <row r="311">
          <cell r="B311" t="str">
            <v>ZHT2021031800017</v>
          </cell>
          <cell r="C311" t="str">
            <v>上海轨道交通市域线机场联络线工程（西段）JCXSG-2 标智慧工地采购合同</v>
          </cell>
        </row>
        <row r="311">
          <cell r="K311" t="str">
            <v>中铁十四局集团大盾构工程有限公司</v>
          </cell>
        </row>
        <row r="311">
          <cell r="BF311" t="str">
            <v>数字建造中心</v>
          </cell>
        </row>
        <row r="312">
          <cell r="B312" t="str">
            <v>ZHT2021031000014</v>
          </cell>
          <cell r="C312" t="str">
            <v>厦门第二东通道工程A5B标钢箱梁施工项目BIM技术应用</v>
          </cell>
        </row>
        <row r="312">
          <cell r="K312" t="str">
            <v>武船重型工程股份有限公司</v>
          </cell>
        </row>
        <row r="312">
          <cell r="BF312" t="str">
            <v>福建分公司</v>
          </cell>
        </row>
        <row r="313">
          <cell r="B313" t="str">
            <v>ZHT2021031900021</v>
          </cell>
          <cell r="C313" t="str">
            <v>上海市公安局金山分局智能交通系统信号机及外场绘图劳务</v>
          </cell>
        </row>
        <row r="313">
          <cell r="K313" t="str">
            <v>上海市城市建设设计研究总院（集团）有限公司</v>
          </cell>
        </row>
        <row r="313">
          <cell r="BF313" t="str">
            <v>智能运管中心</v>
          </cell>
        </row>
        <row r="314">
          <cell r="B314" t="str">
            <v>ZHT2021031900020</v>
          </cell>
          <cell r="C314" t="str">
            <v>钱江隧道视频云联网项目弱电劳务</v>
          </cell>
        </row>
        <row r="314">
          <cell r="K314" t="str">
            <v>上海市城市建设设计研究总院（集团）有限公司</v>
          </cell>
        </row>
        <row r="314">
          <cell r="BF314" t="str">
            <v>智能运管中心</v>
          </cell>
        </row>
        <row r="315">
          <cell r="B315" t="str">
            <v>ZHT2021040600023</v>
          </cell>
          <cell r="C315" t="str">
            <v>上海建元财务管理有限公司OA系统建设项目</v>
          </cell>
        </row>
        <row r="315">
          <cell r="K315" t="str">
            <v>上海建元财务管理有限公司</v>
          </cell>
        </row>
        <row r="315">
          <cell r="BF315" t="str">
            <v>数智管理中心</v>
          </cell>
        </row>
        <row r="316">
          <cell r="B316" t="str">
            <v>ZHT2021041200025</v>
          </cell>
          <cell r="C316" t="str">
            <v>上海轨道交通市域线机场联络工程（东段）JCXSG-15标智慧工地项目</v>
          </cell>
        </row>
        <row r="316">
          <cell r="K316" t="str">
            <v>腾达建设集团股份有限公司</v>
          </cell>
        </row>
        <row r="316">
          <cell r="BF316" t="str">
            <v>数字建造中心</v>
          </cell>
        </row>
        <row r="317">
          <cell r="B317" t="str">
            <v>ZHT2021041400027</v>
          </cell>
          <cell r="C317" t="str">
            <v>上海轨道交通市域线机场联络线工程JCXSG-10标项目智慧工地系统集成及技术服务</v>
          </cell>
        </row>
        <row r="317">
          <cell r="K317" t="str">
            <v>中国建筑第八工程局有限公司</v>
          </cell>
        </row>
        <row r="317">
          <cell r="BF317" t="str">
            <v>数字建造中心</v>
          </cell>
        </row>
        <row r="318">
          <cell r="B318" t="str">
            <v>ZHT2021042600030</v>
          </cell>
          <cell r="C318" t="str">
            <v>城市运营集团1号楼101室多媒体设备采购合同</v>
          </cell>
        </row>
        <row r="318">
          <cell r="K318" t="str">
            <v>上海城建城市运营（集团）有限公司</v>
          </cell>
        </row>
        <row r="318">
          <cell r="BF318" t="str">
            <v>智能运管中心</v>
          </cell>
        </row>
        <row r="319">
          <cell r="B319" t="str">
            <v>ZHT2021042000029</v>
          </cell>
          <cell r="C319" t="str">
            <v>隧道股份项目跟踪及市场分析系统2021年运维及支持</v>
          </cell>
        </row>
        <row r="319">
          <cell r="K319" t="str">
            <v>上海隧道工程股份有限公司</v>
          </cell>
        </row>
        <row r="319">
          <cell r="BF319" t="str">
            <v>数智管理中心</v>
          </cell>
        </row>
        <row r="320">
          <cell r="B320" t="str">
            <v>ZHT2021042000028</v>
          </cell>
          <cell r="C320" t="str">
            <v>隧道股份综合管理信息系统2021年运维及支持</v>
          </cell>
        </row>
        <row r="320">
          <cell r="K320" t="str">
            <v>上海隧道工程股份有限公司</v>
          </cell>
        </row>
        <row r="320">
          <cell r="BF320" t="str">
            <v>数智管理中心</v>
          </cell>
        </row>
        <row r="321">
          <cell r="B321" t="str">
            <v>ZHT2021042700034</v>
          </cell>
          <cell r="C321" t="str">
            <v>城市运营养护道班(二期)数据采集技术服务（市政养护）</v>
          </cell>
        </row>
        <row r="321">
          <cell r="K321" t="str">
            <v>上海市政养护管理有限公司</v>
          </cell>
        </row>
        <row r="321">
          <cell r="BF321" t="str">
            <v>智能运管中心</v>
          </cell>
        </row>
        <row r="322">
          <cell r="B322" t="str">
            <v>ZHT2021050700040</v>
          </cell>
          <cell r="C322" t="str">
            <v>南湖区老（旧）住宅区改造提升专项工程（二期）第一批次设计采购施工总承包(EPC)项目BIM应用技术咨询</v>
          </cell>
        </row>
        <row r="322">
          <cell r="K322" t="str">
            <v>上海市地下空间设计研究总院有限公司</v>
          </cell>
        </row>
        <row r="322">
          <cell r="BF322" t="str">
            <v>数字建造中心</v>
          </cell>
        </row>
        <row r="323">
          <cell r="B323" t="str">
            <v>ZHT2021041300026</v>
          </cell>
          <cell r="C323" t="str">
            <v>上海隧道2021年IDC服务</v>
          </cell>
        </row>
        <row r="323">
          <cell r="K323" t="str">
            <v>上海隧道工程有限公司</v>
          </cell>
        </row>
        <row r="323">
          <cell r="BF323" t="str">
            <v>数智管理中心</v>
          </cell>
        </row>
        <row r="324">
          <cell r="B324" t="str">
            <v>ZHT2021050700039</v>
          </cell>
          <cell r="C324" t="str">
            <v>产品采购合同</v>
          </cell>
        </row>
        <row r="324">
          <cell r="K324" t="str">
            <v>上海巨一科技发展有限公司</v>
          </cell>
        </row>
        <row r="324">
          <cell r="BF324" t="str">
            <v>数字建造中心</v>
          </cell>
        </row>
        <row r="325">
          <cell r="B325" t="str">
            <v>ZHT2021050600038</v>
          </cell>
          <cell r="C325" t="str">
            <v>2021年隧道股份监控中心大屏运维</v>
          </cell>
        </row>
        <row r="325">
          <cell r="K325" t="str">
            <v>上海隧道工程股份有限公司</v>
          </cell>
        </row>
        <row r="325">
          <cell r="BF325" t="str">
            <v>数智管理中心</v>
          </cell>
        </row>
        <row r="326">
          <cell r="B326" t="str">
            <v>ZHT2021050600037</v>
          </cell>
          <cell r="C326" t="str">
            <v>2021年隧道股份视频融合平台运维</v>
          </cell>
        </row>
        <row r="326">
          <cell r="K326" t="str">
            <v>上海隧道工程股份有限公司</v>
          </cell>
        </row>
        <row r="326">
          <cell r="BF326" t="str">
            <v>数智管理中心</v>
          </cell>
        </row>
        <row r="327">
          <cell r="B327" t="str">
            <v>ZHT2021042800035</v>
          </cell>
          <cell r="C327" t="str">
            <v>上海轨道交通市域线机场联络工程JCXSG-11标智慧工地项目</v>
          </cell>
        </row>
        <row r="327">
          <cell r="K327" t="str">
            <v>中铁隧道股份有限公司</v>
          </cell>
        </row>
        <row r="327">
          <cell r="BF327" t="str">
            <v>数字建造中心</v>
          </cell>
        </row>
        <row r="328">
          <cell r="B328" t="str">
            <v>ZHT2021051100047</v>
          </cell>
          <cell r="C328" t="str">
            <v>2021年隧道工程股份招聘系统运维</v>
          </cell>
        </row>
        <row r="328">
          <cell r="K328" t="str">
            <v>上海隧道工程股份有限公司</v>
          </cell>
        </row>
        <row r="328">
          <cell r="BF328" t="str">
            <v>数智管理中心</v>
          </cell>
        </row>
        <row r="329">
          <cell r="B329" t="str">
            <v>ZHT2021042700033</v>
          </cell>
          <cell r="C329" t="str">
            <v>城市运营养护道班(二期)数据采集技术服务（浦江桥隧）</v>
          </cell>
        </row>
        <row r="329">
          <cell r="K329" t="str">
            <v>上海浦江桥隧运营管理有限公司</v>
          </cell>
        </row>
        <row r="329">
          <cell r="BF329" t="str">
            <v>智能运管中心</v>
          </cell>
        </row>
        <row r="330">
          <cell r="B330" t="str">
            <v>ZHT2021051400049</v>
          </cell>
          <cell r="C330" t="str">
            <v>隧道股份产值营收系统2021年运维及支持</v>
          </cell>
        </row>
        <row r="330">
          <cell r="K330" t="str">
            <v>上海隧道工程股份有限公司</v>
          </cell>
        </row>
        <row r="330">
          <cell r="BF330" t="str">
            <v>数智管理中心</v>
          </cell>
        </row>
        <row r="331">
          <cell r="B331" t="str">
            <v>ZHT2021051700050</v>
          </cell>
          <cell r="C331" t="str">
            <v>2021年隧道股份测评合同</v>
          </cell>
        </row>
        <row r="331">
          <cell r="K331" t="str">
            <v>上海隧道工程股份有限公司</v>
          </cell>
        </row>
        <row r="331">
          <cell r="BF331" t="str">
            <v>数智管理中心</v>
          </cell>
        </row>
        <row r="332">
          <cell r="B332" t="str">
            <v>ZHT2021042700031</v>
          </cell>
          <cell r="C332" t="str">
            <v>上海轨道交通市域线机场联络工程（东段）JCXSG-14标智慧工地项目</v>
          </cell>
        </row>
        <row r="332">
          <cell r="K332" t="str">
            <v>宏润建设集团股份有限公司</v>
          </cell>
        </row>
        <row r="332">
          <cell r="BF332" t="str">
            <v>数字建造中心</v>
          </cell>
        </row>
        <row r="333">
          <cell r="B333" t="str">
            <v>ZHT2021051200048</v>
          </cell>
          <cell r="C333" t="str">
            <v>上海轨道交通市域线机场联络工程（东段）JCXSG-12标智慧工地项目</v>
          </cell>
        </row>
        <row r="333">
          <cell r="K333" t="str">
            <v>上海隧道工程有限公司</v>
          </cell>
        </row>
        <row r="333">
          <cell r="BF333" t="str">
            <v>数字建造中心</v>
          </cell>
        </row>
        <row r="334">
          <cell r="B334" t="str">
            <v>ZHT2021052700054</v>
          </cell>
          <cell r="C334" t="str">
            <v>奉贤区致远高级中学（暂定名）迁建工程BIM咨询服务</v>
          </cell>
        </row>
        <row r="334">
          <cell r="K334" t="str">
            <v>上海市奉贤区教育局</v>
          </cell>
        </row>
        <row r="334">
          <cell r="BF334" t="str">
            <v>智能运管中心</v>
          </cell>
        </row>
        <row r="335">
          <cell r="B335" t="str">
            <v>ZHT2021042700032</v>
          </cell>
          <cell r="C335" t="str">
            <v>城市运营养护道班(二期)数据采集技术服务（城建养护）</v>
          </cell>
        </row>
        <row r="335">
          <cell r="K335" t="str">
            <v>上海城建养护管理有限公司</v>
          </cell>
        </row>
        <row r="335">
          <cell r="BF335" t="str">
            <v>智能运管中心</v>
          </cell>
        </row>
        <row r="336">
          <cell r="B336" t="str">
            <v>ZHT2021052100052</v>
          </cell>
          <cell r="C336" t="str">
            <v>城建投资S-HR系统实施开发项目</v>
          </cell>
        </row>
        <row r="336">
          <cell r="K336" t="str">
            <v>上海基础设施建设发展（集团）有限公司</v>
          </cell>
        </row>
        <row r="336">
          <cell r="BF336" t="str">
            <v>数智管理中心</v>
          </cell>
        </row>
        <row r="337">
          <cell r="B337" t="str">
            <v>ZHT2021052000051</v>
          </cell>
          <cell r="C337" t="str">
            <v>陆家嘴乐居租赁公寓管理软件系统技术服务合同</v>
          </cell>
        </row>
        <row r="337">
          <cell r="K337" t="str">
            <v>上海陆家嘴（集团）有限公司</v>
          </cell>
        </row>
        <row r="337">
          <cell r="BF337" t="str">
            <v>数智管理中心</v>
          </cell>
        </row>
        <row r="338">
          <cell r="B338" t="str">
            <v>ZHT2021052700056</v>
          </cell>
          <cell r="C338" t="str">
            <v>隧道股份财务相关系统2021年建设及维护服务合同</v>
          </cell>
        </row>
        <row r="338">
          <cell r="K338" t="str">
            <v>上海隧道工程股份有限公司</v>
          </cell>
        </row>
        <row r="338">
          <cell r="BF338" t="str">
            <v>数智管理中心</v>
          </cell>
        </row>
        <row r="339">
          <cell r="B339" t="str">
            <v>ZHT2021052700055</v>
          </cell>
          <cell r="C339" t="str">
            <v>2021年隧道股份数据综合分析和展示系统运维合同</v>
          </cell>
        </row>
        <row r="339">
          <cell r="K339" t="str">
            <v>上海隧道工程股份有限公司</v>
          </cell>
        </row>
        <row r="339">
          <cell r="BF339" t="str">
            <v>数智管理中心</v>
          </cell>
        </row>
        <row r="340">
          <cell r="B340" t="str">
            <v>ZHT2021060200062</v>
          </cell>
          <cell r="C340" t="str">
            <v>隧道股份2021年综合信息服务项目</v>
          </cell>
        </row>
        <row r="340">
          <cell r="K340" t="str">
            <v>上海隧道工程股份有限公司</v>
          </cell>
        </row>
        <row r="340">
          <cell r="BF340" t="str">
            <v>数智管理中心</v>
          </cell>
        </row>
        <row r="341">
          <cell r="B341" t="str">
            <v>ZHT2021060200067</v>
          </cell>
          <cell r="C341" t="str">
            <v>苏州申亿通虚拟化平台建设项目设备采购合同</v>
          </cell>
        </row>
        <row r="341">
          <cell r="K341" t="str">
            <v>上海城建城市运营（集团）有限公司</v>
          </cell>
        </row>
        <row r="341">
          <cell r="BF341" t="str">
            <v>智能运管中心</v>
          </cell>
        </row>
        <row r="342">
          <cell r="B342" t="str">
            <v>ZHT2021061700071</v>
          </cell>
          <cell r="C342" t="str">
            <v>嘉浏改扩建一体化平台大屏开发</v>
          </cell>
        </row>
        <row r="342">
          <cell r="K342" t="str">
            <v>上海城建城市运营（集团）有限公司</v>
          </cell>
        </row>
        <row r="342">
          <cell r="BF342" t="str">
            <v>智能运管中心</v>
          </cell>
        </row>
        <row r="343">
          <cell r="B343" t="str">
            <v>ZHT2021053100059</v>
          </cell>
          <cell r="C343" t="str">
            <v>上海城建养护管理有限公司 视频分会场系统建设设备采购合同</v>
          </cell>
        </row>
        <row r="343">
          <cell r="K343" t="str">
            <v>上海城建养护管理有限公司</v>
          </cell>
        </row>
        <row r="343">
          <cell r="BF343" t="str">
            <v>智能运管中心</v>
          </cell>
        </row>
        <row r="344">
          <cell r="B344" t="str">
            <v>ZHT2021062100072</v>
          </cell>
          <cell r="C344" t="str">
            <v>横琴新区市政交通设施管养标准体系研究的采购项目信息咨询</v>
          </cell>
        </row>
        <row r="344">
          <cell r="K344" t="str">
            <v>上海城建城市运营（集团）有限公司</v>
          </cell>
        </row>
        <row r="344">
          <cell r="BF344" t="str">
            <v>智能运管中心</v>
          </cell>
        </row>
        <row r="345">
          <cell r="B345" t="str">
            <v>ZHT2021062400075</v>
          </cell>
          <cell r="C345" t="str">
            <v>嘉浏改扩建一体化中控牵引管理系统开发</v>
          </cell>
        </row>
        <row r="345">
          <cell r="K345" t="str">
            <v>上海城建城市运营（集团）有限公司</v>
          </cell>
        </row>
        <row r="345">
          <cell r="BF345" t="str">
            <v>智能运管中心</v>
          </cell>
        </row>
        <row r="346">
          <cell r="B346" t="str">
            <v>ZHT2021062100073</v>
          </cell>
          <cell r="C346" t="str">
            <v>春申湖快速路智慧运维管理平台服务</v>
          </cell>
        </row>
        <row r="346">
          <cell r="K346" t="str">
            <v>上海城建城市运营（集团）有限公司</v>
          </cell>
        </row>
        <row r="346">
          <cell r="BF346" t="str">
            <v>智能运管中心</v>
          </cell>
        </row>
        <row r="347">
          <cell r="B347" t="str">
            <v>ZHT2021060200066</v>
          </cell>
          <cell r="C347" t="str">
            <v>上海市政养护兆亿/兆申公司视频分会场系统设备采购合同</v>
          </cell>
        </row>
        <row r="347">
          <cell r="K347" t="str">
            <v>上海市政养护管理有限公司</v>
          </cell>
        </row>
        <row r="347">
          <cell r="BF347" t="str">
            <v>智能运管中心</v>
          </cell>
        </row>
        <row r="348">
          <cell r="B348" t="str">
            <v>ZHT2021052400053</v>
          </cell>
          <cell r="C348" t="str">
            <v>上海轨道交通市域线机场联络工程JCXSG-6标智慧工地</v>
          </cell>
        </row>
        <row r="348">
          <cell r="K348" t="str">
            <v>上海建工集团股份有限公司</v>
          </cell>
        </row>
        <row r="348">
          <cell r="BF348" t="str">
            <v>数字建造中心</v>
          </cell>
        </row>
        <row r="349">
          <cell r="B349" t="str">
            <v>ZHT2021050700041</v>
          </cell>
          <cell r="C349" t="str">
            <v>南湖区老（旧）住宅区改造及二环以内背街小巷提升工程设计采购施工总承包（EPC）（新兴街道王安片区） 之智慧化工程</v>
          </cell>
        </row>
        <row r="349">
          <cell r="K349" t="str">
            <v>上海市城市建设设计研究总院（集团）有限公司</v>
          </cell>
        </row>
        <row r="349">
          <cell r="BF349" t="str">
            <v>数字建造中心</v>
          </cell>
        </row>
        <row r="350">
          <cell r="B350" t="str">
            <v>ZHT2021060200064</v>
          </cell>
          <cell r="C350" t="str">
            <v>上海市政养护视频分会场系统设备采购合同</v>
          </cell>
        </row>
        <row r="350">
          <cell r="K350" t="str">
            <v>上海市政养护管理有限公司</v>
          </cell>
        </row>
        <row r="350">
          <cell r="BF350" t="str">
            <v>智能运管中心</v>
          </cell>
        </row>
        <row r="351">
          <cell r="B351" t="str">
            <v>ZHT2021060200065</v>
          </cell>
          <cell r="C351" t="str">
            <v>上海市政养护沪嘉交通公司视频分会场系统设备采购合同</v>
          </cell>
        </row>
        <row r="351">
          <cell r="K351" t="str">
            <v>上海市政养护管理有限公司</v>
          </cell>
        </row>
        <row r="351">
          <cell r="BF351" t="str">
            <v>智能运管中心</v>
          </cell>
        </row>
        <row r="352">
          <cell r="B352" t="str">
            <v>ZHT2021063000078</v>
          </cell>
          <cell r="C352" t="str">
            <v>隧道股份安全生产隐患排查治理平台2021年运维及支持</v>
          </cell>
        </row>
        <row r="352">
          <cell r="K352" t="str">
            <v>上海隧道工程股份有限公司</v>
          </cell>
        </row>
        <row r="352">
          <cell r="BF352" t="str">
            <v>数智管理中心</v>
          </cell>
        </row>
        <row r="353">
          <cell r="B353" t="str">
            <v>ZHT2021062800076</v>
          </cell>
          <cell r="C353" t="str">
            <v>上海市民防工程BIM信息管理平台（运维）</v>
          </cell>
        </row>
        <row r="353">
          <cell r="K353" t="str">
            <v>上海市民防办公室</v>
          </cell>
        </row>
        <row r="353">
          <cell r="BF353" t="str">
            <v>数字建造中心</v>
          </cell>
        </row>
        <row r="354">
          <cell r="B354" t="str">
            <v>ZHT2021060200063</v>
          </cell>
          <cell r="C354" t="str">
            <v>上海市政养护成基公司视频分会场系统设备采购合同</v>
          </cell>
        </row>
        <row r="354">
          <cell r="K354" t="str">
            <v>上海市政养护管理有限公司</v>
          </cell>
        </row>
        <row r="354">
          <cell r="BF354" t="str">
            <v>智能运管中心</v>
          </cell>
        </row>
        <row r="355">
          <cell r="B355" t="str">
            <v>ZHT2021051000043</v>
          </cell>
          <cell r="C355" t="str">
            <v>南湖区老（旧）住宅区改造提升专项工程（二期）第一批次（文昌片区，西丽片区，菜花泾片区，月河片区） 之智慧化工程</v>
          </cell>
        </row>
        <row r="355">
          <cell r="K355" t="str">
            <v>上海市城市建设设计研究总院（集团）有限公司</v>
          </cell>
        </row>
        <row r="355">
          <cell r="BF355" t="str">
            <v>数字建造中心</v>
          </cell>
        </row>
        <row r="356">
          <cell r="B356" t="str">
            <v>ZHT2021051000045</v>
          </cell>
          <cell r="C356" t="str">
            <v>南湖区老（旧）住宅区改造提升专项工程（二期）第二批次（真合片区、凌塘片区） 之智慧化工程</v>
          </cell>
        </row>
        <row r="356">
          <cell r="K356" t="str">
            <v>上海市城市建设设计研究总院（集团）有限公司</v>
          </cell>
        </row>
        <row r="356">
          <cell r="BF356" t="str">
            <v>数字建造中心</v>
          </cell>
        </row>
        <row r="357">
          <cell r="B357" t="str">
            <v>ZHT2021051000046</v>
          </cell>
          <cell r="C357" t="str">
            <v>南湖区老（旧）住宅区改造提升专项工程（二期）第二批次（明月片区） 之智慧化工程</v>
          </cell>
        </row>
        <row r="357">
          <cell r="K357" t="str">
            <v>上海市城市建设设计研究总院（集团）有限公司</v>
          </cell>
        </row>
        <row r="357">
          <cell r="BF357" t="str">
            <v>数字建造中心</v>
          </cell>
        </row>
        <row r="358">
          <cell r="B358" t="str">
            <v>ZHT2021051000042</v>
          </cell>
          <cell r="C358" t="str">
            <v>嘉兴市南湖区二环以内背街小巷提升工程（新兴街道松鹤片区）之智慧化工程</v>
          </cell>
        </row>
        <row r="358">
          <cell r="K358" t="str">
            <v>上海市城市建设设计研究总院（集团）有限公司</v>
          </cell>
        </row>
        <row r="358">
          <cell r="BF358" t="str">
            <v>数字建造中心</v>
          </cell>
        </row>
        <row r="359">
          <cell r="B359" t="str">
            <v>ZHT2021052800057</v>
          </cell>
          <cell r="C359" t="str">
            <v>上海城建城市运营（集团）有限公司 钱江隧道视频分会场系统设备采购合同</v>
          </cell>
        </row>
        <row r="359">
          <cell r="K359" t="str">
            <v>上海城建城市运营（集团）有限公司</v>
          </cell>
        </row>
        <row r="359">
          <cell r="BF359" t="str">
            <v>智能运管中心</v>
          </cell>
        </row>
        <row r="360">
          <cell r="B360" t="str">
            <v>ZHT2021071300082</v>
          </cell>
          <cell r="C360" t="str">
            <v>隧道股份2021网络安全态势感知服务</v>
          </cell>
        </row>
        <row r="360">
          <cell r="K360" t="str">
            <v>上海隧道工程股份有限公司</v>
          </cell>
        </row>
        <row r="360">
          <cell r="BF360" t="str">
            <v>数智管理中心</v>
          </cell>
        </row>
        <row r="361">
          <cell r="B361" t="str">
            <v>ZHT2021070900081</v>
          </cell>
          <cell r="C361" t="str">
            <v>深圳区域公司深圳光明15亩项目智慧工地及大门工程合同</v>
          </cell>
        </row>
        <row r="361">
          <cell r="K361" t="str">
            <v>深圳市龙光骏凯房地产有限公司</v>
          </cell>
        </row>
        <row r="361">
          <cell r="BF361" t="str">
            <v>广东分公司</v>
          </cell>
        </row>
        <row r="362">
          <cell r="B362" t="str">
            <v>ZHT2021062400074</v>
          </cell>
          <cell r="C362" t="str">
            <v>上海浦江桥隧运营管理有限公司视频分会场系统建设设备采购合同</v>
          </cell>
        </row>
        <row r="362">
          <cell r="K362" t="str">
            <v>上海浦江桥隧运营管理有限公司</v>
          </cell>
        </row>
        <row r="362">
          <cell r="BF362" t="str">
            <v>智能运管中心</v>
          </cell>
        </row>
        <row r="363">
          <cell r="B363" t="str">
            <v>ZHT2021051000044</v>
          </cell>
          <cell r="C363" t="str">
            <v>南湖区老（旧）住宅区改造提升专项工程（二期）第二批次（秀运片区、解放路片区） 之智慧化工程</v>
          </cell>
        </row>
        <row r="363">
          <cell r="K363" t="str">
            <v>上海市城市建设设计研究总院（集团）有限公司</v>
          </cell>
        </row>
        <row r="363">
          <cell r="BF363" t="str">
            <v>数字建造中心</v>
          </cell>
        </row>
        <row r="364">
          <cell r="B364" t="str">
            <v>ZHT2021040800024</v>
          </cell>
          <cell r="C364" t="str">
            <v>1号楼101智能运维管控中心改造项目AR沙盘及广告装饰技术服务补充协议</v>
          </cell>
        </row>
        <row r="364">
          <cell r="K364" t="str">
            <v>上海城建城市运营（集团）有限公司</v>
          </cell>
        </row>
        <row r="364">
          <cell r="BF364" t="str">
            <v>智能运管中心</v>
          </cell>
        </row>
        <row r="365">
          <cell r="B365" t="str">
            <v>ZHT2021072200088</v>
          </cell>
          <cell r="C365" t="str">
            <v>2021年诸光路地道机电监控系统数据接入项目</v>
          </cell>
        </row>
        <row r="365">
          <cell r="K365" t="str">
            <v>上海市政养护管理有限公司</v>
          </cell>
        </row>
        <row r="365">
          <cell r="BF365" t="str">
            <v>智能运管中心</v>
          </cell>
        </row>
        <row r="366">
          <cell r="B366" t="str">
            <v>ZHT2021072200086</v>
          </cell>
          <cell r="C366" t="str">
            <v>2021年中山南路地道机电监控系统数据接入项目</v>
          </cell>
        </row>
        <row r="366">
          <cell r="K366" t="str">
            <v>上海市政养护管理有限公司</v>
          </cell>
        </row>
        <row r="366">
          <cell r="BF366" t="str">
            <v>智能运管中心</v>
          </cell>
        </row>
        <row r="367">
          <cell r="B367" t="str">
            <v>ZHT2021072200085</v>
          </cell>
          <cell r="C367" t="str">
            <v>2021年外滩通道机电监控系统数据接入项目</v>
          </cell>
        </row>
        <row r="367">
          <cell r="K367" t="str">
            <v>上海市政养护管理有限公司</v>
          </cell>
        </row>
        <row r="367">
          <cell r="BF367" t="str">
            <v>智能运管中心</v>
          </cell>
        </row>
        <row r="368">
          <cell r="B368" t="str">
            <v>ZHT2021072200084</v>
          </cell>
          <cell r="C368" t="str">
            <v>2021年虹梅南路隧道机电监控系统数据接入项目</v>
          </cell>
        </row>
        <row r="368">
          <cell r="K368" t="str">
            <v>上海浦江桥隧运营管理有限公司</v>
          </cell>
        </row>
        <row r="368">
          <cell r="BF368" t="str">
            <v>智能运管中心</v>
          </cell>
        </row>
        <row r="369">
          <cell r="B369" t="str">
            <v>ZHT2021072200083</v>
          </cell>
          <cell r="C369" t="str">
            <v>2021年北翟路地道机电监控系统数据接入项目</v>
          </cell>
        </row>
        <row r="369">
          <cell r="K369" t="str">
            <v>上海浦江桥隧运营管理有限公司</v>
          </cell>
        </row>
        <row r="369">
          <cell r="BF369" t="str">
            <v>智能运管中心</v>
          </cell>
        </row>
        <row r="370">
          <cell r="B370" t="str">
            <v>ZHT2021070800080</v>
          </cell>
          <cell r="C370" t="str">
            <v>南湖区老（旧）住宅区改造提升专项工程（二期）第二批次设计采购施工总承包(EPC)项目施工阶段的BIM应用技术</v>
          </cell>
        </row>
        <row r="370">
          <cell r="K370" t="str">
            <v>上海市城市建设设计研究总院（集团）有限公司</v>
          </cell>
        </row>
        <row r="370">
          <cell r="BF370" t="str">
            <v>数字建造中心</v>
          </cell>
        </row>
        <row r="371">
          <cell r="B371" t="str">
            <v>ZHT2021063000077</v>
          </cell>
          <cell r="C371" t="str">
            <v>2021年隧道股份安全网络学院一期开发</v>
          </cell>
        </row>
        <row r="371">
          <cell r="K371" t="str">
            <v>上海隧道工程股份有限公司</v>
          </cell>
        </row>
        <row r="371">
          <cell r="BF371" t="str">
            <v>数智管理中心</v>
          </cell>
        </row>
        <row r="372">
          <cell r="B372" t="str">
            <v>ZHT2021072800093</v>
          </cell>
          <cell r="C372" t="str">
            <v>2021年长江路隧道机电监控系统数据接入项目</v>
          </cell>
        </row>
        <row r="372">
          <cell r="K372" t="str">
            <v>上海市政养护管理有限公司</v>
          </cell>
        </row>
        <row r="372">
          <cell r="BF372" t="str">
            <v>智能运管中心</v>
          </cell>
        </row>
        <row r="373">
          <cell r="B373" t="str">
            <v>ZHT2021072200087</v>
          </cell>
          <cell r="C373" t="str">
            <v>2021周家嘴路隧道机电监控系统数据接入项目</v>
          </cell>
        </row>
        <row r="373">
          <cell r="K373" t="str">
            <v>上海市政养护管理有限公司</v>
          </cell>
        </row>
        <row r="373">
          <cell r="BF373" t="str">
            <v>智能运管中心</v>
          </cell>
        </row>
        <row r="374">
          <cell r="B374" t="str">
            <v>ZHT2021072800090</v>
          </cell>
          <cell r="C374" t="str">
            <v>2021年西藏南路隧道专项-机电监控系统数据接入项目</v>
          </cell>
        </row>
        <row r="374">
          <cell r="K374" t="str">
            <v>上海市政养护管理有限公司</v>
          </cell>
        </row>
        <row r="374">
          <cell r="BF374" t="str">
            <v>智能运管中心</v>
          </cell>
        </row>
        <row r="375">
          <cell r="B375" t="str">
            <v>ZHT2021072800091</v>
          </cell>
          <cell r="C375" t="str">
            <v>2021年上中路隧道专项机电监控系统数据接入项目</v>
          </cell>
        </row>
        <row r="375">
          <cell r="K375" t="str">
            <v>上海市政养护管理有限公司</v>
          </cell>
        </row>
        <row r="375">
          <cell r="BF375" t="str">
            <v>智能运管中心</v>
          </cell>
        </row>
        <row r="376">
          <cell r="B376" t="str">
            <v>ZHT2021072800092</v>
          </cell>
          <cell r="C376" t="str">
            <v>2021年军工路隧道专项机电监控系统数据接入项目</v>
          </cell>
        </row>
        <row r="376">
          <cell r="K376" t="str">
            <v>上海成基市政建设发展有限公司</v>
          </cell>
        </row>
        <row r="376">
          <cell r="BF376" t="str">
            <v>智能运管中心</v>
          </cell>
        </row>
        <row r="377">
          <cell r="B377" t="str">
            <v>ZHT2021080600095</v>
          </cell>
          <cell r="C377" t="str">
            <v>常州市轨道交通BIM总体管理及平台开发服务项目</v>
          </cell>
        </row>
        <row r="377">
          <cell r="K377" t="str">
            <v>常州地铁集团有限公司</v>
          </cell>
        </row>
        <row r="377">
          <cell r="BF377" t="str">
            <v>数字建造中心</v>
          </cell>
        </row>
        <row r="378">
          <cell r="B378" t="str">
            <v>ZHT2021081200096</v>
          </cell>
          <cell r="C378" t="str">
            <v>嘉兴经济技术开发区污水管网智能感知系统项目 技术服务协议</v>
          </cell>
        </row>
        <row r="378">
          <cell r="K378" t="str">
            <v>上海市城市建设设计研究总院（集团）有限公司</v>
          </cell>
        </row>
        <row r="378">
          <cell r="BF378" t="str">
            <v>数字建造中心</v>
          </cell>
        </row>
        <row r="379">
          <cell r="B379" t="str">
            <v>ZHT2021082300099</v>
          </cell>
          <cell r="C379" t="str">
            <v>上海地空防护设备有限公司OA系统建设项目</v>
          </cell>
        </row>
        <row r="379">
          <cell r="K379" t="str">
            <v>上海地空防护设备有限公司</v>
          </cell>
        </row>
        <row r="379">
          <cell r="BF379" t="str">
            <v>数智管理中心</v>
          </cell>
        </row>
        <row r="380">
          <cell r="B380" t="str">
            <v>ZHT2021082300100</v>
          </cell>
          <cell r="C380" t="str">
            <v>上海铭弘物业管理有限公司OA系统建设项目</v>
          </cell>
        </row>
        <row r="380">
          <cell r="K380" t="str">
            <v>上海铭弘物业管理有限公司</v>
          </cell>
        </row>
        <row r="380">
          <cell r="BF380" t="str">
            <v>数智管理中心</v>
          </cell>
        </row>
        <row r="381">
          <cell r="B381" t="str">
            <v>ZHT2021082500101</v>
          </cell>
          <cell r="C381" t="str">
            <v>南湖区污水管网提升改造工程（三期工程）设计施工总承包之智慧水务工程</v>
          </cell>
        </row>
        <row r="381">
          <cell r="K381" t="str">
            <v>上海市城市建设设计研究总院（集团）有限公司</v>
          </cell>
        </row>
        <row r="381">
          <cell r="BF381" t="str">
            <v>数字建造中心</v>
          </cell>
        </row>
        <row r="382">
          <cell r="B382" t="str">
            <v>ZHT2021081900098</v>
          </cell>
          <cell r="C382" t="str">
            <v>隧道股份统一门户Portal 2.0 平台2021年运维及支持</v>
          </cell>
        </row>
        <row r="382">
          <cell r="K382" t="str">
            <v>上海隧道工程股份有限公司</v>
          </cell>
        </row>
        <row r="382">
          <cell r="BF382" t="str">
            <v>数智管理中心</v>
          </cell>
        </row>
        <row r="383">
          <cell r="B383" t="str">
            <v>ZHT2021090100104</v>
          </cell>
          <cell r="C383" t="str">
            <v>BIMRUN云平台 合作协议</v>
          </cell>
        </row>
        <row r="383">
          <cell r="K383" t="str">
            <v>广东方程建筑科技有限公司</v>
          </cell>
        </row>
        <row r="383">
          <cell r="BF383" t="str">
            <v>广东分公司</v>
          </cell>
        </row>
        <row r="384">
          <cell r="B384" t="str">
            <v>ZHT2021092300109</v>
          </cell>
          <cell r="C384" t="str">
            <v>海滨污水处理片区“厂、站、网”一体化运管平台 （含监测点完善与模型构建）</v>
          </cell>
        </row>
        <row r="384">
          <cell r="K384" t="str">
            <v>上海南汇排水有限公司</v>
          </cell>
        </row>
        <row r="384">
          <cell r="BF384" t="str">
            <v>数字建造中心</v>
          </cell>
        </row>
        <row r="385">
          <cell r="B385" t="str">
            <v>ZHT2021083000102</v>
          </cell>
          <cell r="C385" t="str">
            <v>深圳路桥集团坂银通道日常养护管理智能管养平台专业分包</v>
          </cell>
        </row>
        <row r="385">
          <cell r="K385" t="str">
            <v>深圳市路桥建设集团有限公司</v>
          </cell>
        </row>
        <row r="385">
          <cell r="BF385" t="str">
            <v>广东分公司</v>
          </cell>
        </row>
        <row r="386">
          <cell r="B386" t="str">
            <v>ZHT2021090100103</v>
          </cell>
          <cell r="C386" t="str">
            <v>深圳西丽32亩项目智慧工地工程合同</v>
          </cell>
        </row>
        <row r="386">
          <cell r="K386" t="str">
            <v>深圳市龙光骏博房地产有限公司</v>
          </cell>
        </row>
        <row r="386">
          <cell r="BF386" t="str">
            <v>广东分公司</v>
          </cell>
        </row>
        <row r="387">
          <cell r="B387" t="str">
            <v>ZHT2021091000108</v>
          </cell>
          <cell r="C387" t="str">
            <v>上海市金山区龙航路小学新建工程BIM咨询设计服务合同</v>
          </cell>
        </row>
        <row r="387">
          <cell r="K387" t="str">
            <v>上海市金山区校产基建设备管理中心</v>
          </cell>
        </row>
        <row r="387">
          <cell r="BF387" t="str">
            <v>数字建造中心</v>
          </cell>
        </row>
        <row r="388">
          <cell r="B388" t="str">
            <v>ZHT2021100800114</v>
          </cell>
          <cell r="C388" t="str">
            <v>隧道全生命管养大屏数据展示软件开发</v>
          </cell>
        </row>
        <row r="388">
          <cell r="K388" t="str">
            <v>上海城建城市运营（集团）有限公司</v>
          </cell>
        </row>
        <row r="388">
          <cell r="BF388" t="str">
            <v>智能运管中心</v>
          </cell>
        </row>
        <row r="389">
          <cell r="B389" t="str">
            <v>ZHT2021100800115</v>
          </cell>
          <cell r="C389" t="str">
            <v>基于BIM+GIS的隧道全生命管养大屏地图展示开发</v>
          </cell>
        </row>
        <row r="389">
          <cell r="K389" t="str">
            <v>上海城建城市运营（集团）有限公司</v>
          </cell>
        </row>
        <row r="389">
          <cell r="BF389" t="str">
            <v>智能运管中心</v>
          </cell>
        </row>
        <row r="390">
          <cell r="B390" t="str">
            <v>ZHT2021091300108</v>
          </cell>
          <cell r="C390" t="str">
            <v>越东路互通连接线工程公路项目第一合同段BIM全寿命期 大数据管理平台建设服务合同</v>
          </cell>
        </row>
        <row r="390">
          <cell r="K390" t="str">
            <v>中交第二航务工程局有限公司第四分公司</v>
          </cell>
        </row>
        <row r="390">
          <cell r="BF390" t="str">
            <v>数字建造中心</v>
          </cell>
        </row>
        <row r="391">
          <cell r="B391" t="str">
            <v>ZHT2021080400094</v>
          </cell>
          <cell r="C391" t="str">
            <v>城建信息销售合同-路桥集团-CAD-2021</v>
          </cell>
        </row>
        <row r="391">
          <cell r="K391" t="str">
            <v>上海公路桥梁（集团）有限公司</v>
          </cell>
        </row>
        <row r="391">
          <cell r="BF391" t="str">
            <v>数智管理中心</v>
          </cell>
        </row>
        <row r="392">
          <cell r="B392" t="str">
            <v>ZHT2021092300111</v>
          </cell>
          <cell r="C392" t="str">
            <v>郑州京港澳双湖大道养护工区中控大屏设备采购合同</v>
          </cell>
        </row>
        <row r="392">
          <cell r="K392" t="str">
            <v>上海城建养护管理有限公司</v>
          </cell>
        </row>
        <row r="392">
          <cell r="BF392" t="str">
            <v>智能运管中心</v>
          </cell>
        </row>
        <row r="393">
          <cell r="B393" t="str">
            <v>ZHT2021092300110</v>
          </cell>
          <cell r="C393" t="str">
            <v>上海城建城市运营（集团）有限公司浦东信息分中心信息大屏系统建设项目设备采购合同</v>
          </cell>
        </row>
        <row r="393">
          <cell r="K393" t="str">
            <v>上海城建养护管理有限公司</v>
          </cell>
        </row>
        <row r="393">
          <cell r="BF393" t="str">
            <v>智能运管中心</v>
          </cell>
        </row>
        <row r="394">
          <cell r="B394" t="str">
            <v>ZHT2021091000106</v>
          </cell>
          <cell r="C394" t="str">
            <v>上海轨道交通市域线机场联络线工程（西段）JCXSG-3 标智慧工地项目（增项）</v>
          </cell>
        </row>
        <row r="394">
          <cell r="K394" t="str">
            <v>上海隧道工程有限公司</v>
          </cell>
        </row>
        <row r="394">
          <cell r="BF394" t="str">
            <v>数字建造中心</v>
          </cell>
        </row>
        <row r="395">
          <cell r="B395" t="str">
            <v>ZHT2021053100061</v>
          </cell>
          <cell r="C395" t="str">
            <v>隧道综合监控系统数据接入（二）</v>
          </cell>
        </row>
        <row r="395">
          <cell r="K395" t="str">
            <v>上海城建城市运营（集团）有限公司</v>
          </cell>
        </row>
        <row r="395">
          <cell r="BF395" t="str">
            <v>智能运管中心</v>
          </cell>
        </row>
        <row r="396">
          <cell r="B396" t="str">
            <v>ZHT2021053100060</v>
          </cell>
          <cell r="C396" t="str">
            <v>隧道综合监控系统数据接入（一）</v>
          </cell>
        </row>
        <row r="396">
          <cell r="K396" t="str">
            <v>上海城建城市运营（集团）有限公司</v>
          </cell>
        </row>
        <row r="396">
          <cell r="BF396" t="str">
            <v>智能运管中心</v>
          </cell>
        </row>
        <row r="397">
          <cell r="B397" t="str">
            <v>ZHT2021102200118</v>
          </cell>
          <cell r="C397" t="str">
            <v>北横通道（西段）2021年智能化提升专项结构监测及平台搭建（一期）项目</v>
          </cell>
        </row>
        <row r="397">
          <cell r="K397" t="str">
            <v>上海浦江桥隧运营管理有限公司</v>
          </cell>
        </row>
        <row r="397">
          <cell r="BF397" t="str">
            <v>智能运管中心</v>
          </cell>
        </row>
        <row r="398">
          <cell r="B398" t="str">
            <v>ZHT2021091000107</v>
          </cell>
          <cell r="C398" t="str">
            <v>2021年农村公路改造提升项目（第二合同段）智慧路网采购</v>
          </cell>
        </row>
        <row r="398">
          <cell r="K398" t="str">
            <v>上海浦江桥隧运营管理有限公司</v>
          </cell>
        </row>
        <row r="398">
          <cell r="BF398" t="str">
            <v>智能运管中心</v>
          </cell>
        </row>
        <row r="399">
          <cell r="B399" t="str">
            <v>ZHT2021102900119</v>
          </cell>
          <cell r="C399" t="str">
            <v>陆家嘴乐居租赁公寓管理软件系统网络资源配置与部署技术服务合同</v>
          </cell>
        </row>
        <row r="399">
          <cell r="K399" t="str">
            <v>上海陆家嘴（集团）有限公司</v>
          </cell>
        </row>
        <row r="399">
          <cell r="BF399" t="str">
            <v>数智管理中心</v>
          </cell>
        </row>
        <row r="400">
          <cell r="B400" t="str">
            <v>ZHT2021110200120</v>
          </cell>
          <cell r="C400" t="str">
            <v>祁连山路地道视频接入</v>
          </cell>
        </row>
        <row r="400">
          <cell r="K400" t="str">
            <v>上海城建城市运营（集团）有限公司</v>
          </cell>
        </row>
        <row r="400">
          <cell r="BF400" t="str">
            <v>智能运管中心</v>
          </cell>
        </row>
        <row r="401">
          <cell r="B401" t="str">
            <v>ZHT2021110800122</v>
          </cell>
          <cell r="C401" t="str">
            <v>奉贤新城16单元高丰路小学新建工程BIM咨询服务项目</v>
          </cell>
        </row>
        <row r="401">
          <cell r="K401" t="str">
            <v>上海市奉贤区教育局</v>
          </cell>
        </row>
        <row r="401">
          <cell r="BF401" t="str">
            <v>智能运管中心</v>
          </cell>
        </row>
        <row r="402">
          <cell r="B402" t="str">
            <v>ZHT2021101400117</v>
          </cell>
          <cell r="C402" t="str">
            <v>文明东越江通道积水监测工程施工合同</v>
          </cell>
        </row>
        <row r="402">
          <cell r="K402" t="str">
            <v>海口市建工城市运营管理有限公司</v>
          </cell>
        </row>
        <row r="402">
          <cell r="BF402" t="str">
            <v>广东分公司</v>
          </cell>
        </row>
        <row r="403">
          <cell r="B403" t="str">
            <v>ZHT2021110400121</v>
          </cell>
          <cell r="C403" t="str">
            <v>隧道股份不动产信息管理系统2021年运维及支持</v>
          </cell>
        </row>
        <row r="403">
          <cell r="K403" t="str">
            <v>上海隧道工程股份有限公司</v>
          </cell>
        </row>
        <row r="403">
          <cell r="BF403" t="str">
            <v>数智管理中心</v>
          </cell>
        </row>
        <row r="404">
          <cell r="B404" t="str">
            <v>ZHT2021092800112</v>
          </cell>
          <cell r="C404" t="str">
            <v>深圳市前海-南山排水深隧系统工程BIM咨询服务委托合同</v>
          </cell>
        </row>
        <row r="404">
          <cell r="K404" t="str">
            <v>深圳市前海数字城市科技有限公司</v>
          </cell>
        </row>
        <row r="404">
          <cell r="BF404" t="str">
            <v>广东分公司</v>
          </cell>
        </row>
        <row r="405">
          <cell r="B405" t="str">
            <v>ZHT2021101400116</v>
          </cell>
          <cell r="C405" t="str">
            <v>坪山沙湖项目智慧工地施工合同</v>
          </cell>
        </row>
        <row r="405">
          <cell r="K405" t="str">
            <v>深圳市龙光春城投资发展有限公司</v>
          </cell>
        </row>
        <row r="405">
          <cell r="BF405" t="str">
            <v>广东分公司</v>
          </cell>
        </row>
        <row r="406">
          <cell r="B406" t="str">
            <v>ZHT2021111800125</v>
          </cell>
          <cell r="C406" t="str">
            <v>BIMRUN云平台合作协议-澳门黑沙湾A地段</v>
          </cell>
        </row>
        <row r="406">
          <cell r="K406" t="str">
            <v>广东方程建筑科技有限公司</v>
          </cell>
        </row>
        <row r="406">
          <cell r="BF406" t="str">
            <v>广东分公司</v>
          </cell>
        </row>
        <row r="407">
          <cell r="B407" t="str">
            <v>虚拟3</v>
          </cell>
          <cell r="C407" t="str">
            <v>城建国际2021年数据中心IDC技术服务</v>
          </cell>
        </row>
        <row r="407">
          <cell r="K407" t="str">
            <v>上海城建国际工程有限公司</v>
          </cell>
        </row>
        <row r="408">
          <cell r="B408" t="str">
            <v>ZHT2021112200127</v>
          </cell>
          <cell r="C408" t="str">
            <v>城市基础设施智慧运营维护管理平台综合运行大屏首屏增补开发</v>
          </cell>
        </row>
        <row r="408">
          <cell r="K408" t="str">
            <v>上海城建城市运营（集团）有限公司</v>
          </cell>
        </row>
        <row r="408">
          <cell r="BF408" t="str">
            <v>智能运管中心</v>
          </cell>
        </row>
        <row r="409">
          <cell r="B409" t="str">
            <v>ZHT2021112200129</v>
          </cell>
          <cell r="C409" t="str">
            <v>城市基础设施智慧运营维护管理平台综合运行大屏专业场景增补开发</v>
          </cell>
        </row>
        <row r="409">
          <cell r="K409" t="str">
            <v>上海城建城市运营（集团）有限公司</v>
          </cell>
        </row>
        <row r="409">
          <cell r="BF409" t="str">
            <v>智能运管中心</v>
          </cell>
        </row>
        <row r="410">
          <cell r="B410" t="str">
            <v>ZHT2021111900126</v>
          </cell>
          <cell r="C410" t="str">
            <v>上海轨道交通市域线机场联络线虹桥枢纽工程</v>
          </cell>
        </row>
        <row r="410">
          <cell r="K410" t="str">
            <v>上海荔汀实业有限公司</v>
          </cell>
        </row>
        <row r="410">
          <cell r="BF410" t="str">
            <v>数字建造中心</v>
          </cell>
        </row>
        <row r="411">
          <cell r="B411" t="str">
            <v>ZHT2021112800136</v>
          </cell>
          <cell r="C411" t="str">
            <v>《竹园污水处理厂四期工程》项目BIM协同管理平台新增项目授权及定制开发服务</v>
          </cell>
        </row>
        <row r="411">
          <cell r="K411" t="str">
            <v>上海田由网络科技有限公司</v>
          </cell>
        </row>
        <row r="411">
          <cell r="BF411" t="str">
            <v>产品研发中心</v>
          </cell>
        </row>
        <row r="412">
          <cell r="B412" t="str">
            <v>ZHT2021120100139</v>
          </cell>
          <cell r="C412" t="str">
            <v>虹桥商务区核心区民防工程BIM运管平台开发技术服务</v>
          </cell>
        </row>
        <row r="412">
          <cell r="K412" t="str">
            <v>上海瀚通建设工程有限公司</v>
          </cell>
        </row>
        <row r="412">
          <cell r="BF412" t="str">
            <v>数字建造中心</v>
          </cell>
        </row>
        <row r="413">
          <cell r="B413" t="str">
            <v>ZHT2021120100140</v>
          </cell>
          <cell r="C413" t="str">
            <v>虹桥商务区核心区民防工程弱电智能化改造硬件采购</v>
          </cell>
        </row>
        <row r="413">
          <cell r="K413" t="str">
            <v>上海瀚通建设工程有限公司</v>
          </cell>
        </row>
        <row r="413">
          <cell r="BF413" t="str">
            <v>数字建造中心</v>
          </cell>
        </row>
        <row r="414">
          <cell r="B414" t="str">
            <v>ZHT2021112500133</v>
          </cell>
          <cell r="C414" t="str">
            <v>嘉兴市南湖区燃气场站视频抓拍硬件采购合同</v>
          </cell>
        </row>
        <row r="414">
          <cell r="K414" t="str">
            <v>嘉兴市南湖区住房和城乡建设局</v>
          </cell>
        </row>
        <row r="414">
          <cell r="BF414" t="str">
            <v>智能运管中心</v>
          </cell>
        </row>
        <row r="415">
          <cell r="B415" t="str">
            <v>ZHT2021112400132</v>
          </cell>
          <cell r="C415" t="str">
            <v>竹园污水处理厂四期工程ZYSQ1.3标数字赋能平台技术服务合同</v>
          </cell>
        </row>
        <row r="415">
          <cell r="K415" t="str">
            <v>上海城建市政工程（集团）有限公司</v>
          </cell>
        </row>
        <row r="415">
          <cell r="BF415" t="str">
            <v>数字建造中心</v>
          </cell>
        </row>
        <row r="416">
          <cell r="B416" t="str">
            <v>ZHT2021111600124</v>
          </cell>
          <cell r="C416" t="str">
            <v>奉贤区言子书院新建工程BIM服务项目</v>
          </cell>
        </row>
        <row r="416">
          <cell r="K416" t="str">
            <v>上海市奉贤区南桥新城建设发展有限公司</v>
          </cell>
        </row>
        <row r="416">
          <cell r="BF416" t="str">
            <v>智能运管中心</v>
          </cell>
        </row>
        <row r="417">
          <cell r="B417" t="str">
            <v>ZHT2021112200128</v>
          </cell>
          <cell r="C417" t="str">
            <v>城市基础设施智慧运营维护管理平台新增功能四期开发</v>
          </cell>
        </row>
        <row r="417">
          <cell r="K417" t="str">
            <v>上海城建城市运营（集团）有限公司</v>
          </cell>
        </row>
        <row r="417">
          <cell r="BF417" t="str">
            <v>智能运管中心</v>
          </cell>
        </row>
        <row r="418">
          <cell r="B418" t="str">
            <v>ZHT2021120200141</v>
          </cell>
          <cell r="C418" t="str">
            <v>建设工程服务企业数字化转型咨询服务</v>
          </cell>
        </row>
        <row r="418">
          <cell r="K418" t="str">
            <v>上海睿磐建设工程咨询有限公司</v>
          </cell>
        </row>
        <row r="418">
          <cell r="BF418" t="str">
            <v>市场经营拓展中心</v>
          </cell>
        </row>
        <row r="419">
          <cell r="B419" t="str">
            <v>ZHT2021113000138</v>
          </cell>
          <cell r="C419" t="str">
            <v>上海地铁人防门维护维修监管平台技术服务合同</v>
          </cell>
        </row>
        <row r="419">
          <cell r="K419" t="str">
            <v>上海地空防护设备有限公司</v>
          </cell>
        </row>
        <row r="419">
          <cell r="BF419" t="str">
            <v>数字建造中心</v>
          </cell>
        </row>
        <row r="420">
          <cell r="B420" t="str">
            <v>ZHT2021112600135</v>
          </cell>
          <cell r="C420" t="str">
            <v>陆家嘴乐居租赁公寓管理软件系统技术服务合同之补充协议</v>
          </cell>
        </row>
        <row r="420">
          <cell r="K420" t="str">
            <v>上海陆家嘴（集团）有限公司</v>
          </cell>
        </row>
        <row r="420">
          <cell r="BF420" t="str">
            <v>数智管理中心</v>
          </cell>
        </row>
        <row r="421">
          <cell r="B421" t="str">
            <v>ZHT2021111000123</v>
          </cell>
          <cell r="C421" t="str">
            <v>上海市民防工程BIM信息管理平台数据治理技术服务合同</v>
          </cell>
        </row>
        <row r="421">
          <cell r="K421" t="str">
            <v>上海城市地理信息系统发展有限公司</v>
          </cell>
        </row>
        <row r="421">
          <cell r="BF421" t="str">
            <v>数字建造中心</v>
          </cell>
        </row>
        <row r="422">
          <cell r="B422" t="str">
            <v>ZHT2021121000146</v>
          </cell>
          <cell r="C422" t="str">
            <v>秀洲区污水管网智能感知系统项目</v>
          </cell>
        </row>
        <row r="422">
          <cell r="K422" t="str">
            <v>浙江长三角城建有限公司</v>
          </cell>
        </row>
        <row r="422">
          <cell r="BF422" t="str">
            <v>数字建造中心</v>
          </cell>
        </row>
        <row r="423">
          <cell r="B423" t="str">
            <v>ZHT2021120700144</v>
          </cell>
          <cell r="C423" t="str">
            <v>浦东区域综合管理数字化大屏开发合同</v>
          </cell>
        </row>
        <row r="423">
          <cell r="K423" t="str">
            <v>上海城建养护管理有限公司</v>
          </cell>
        </row>
        <row r="423">
          <cell r="BF423" t="str">
            <v>智能运管中心</v>
          </cell>
        </row>
        <row r="424">
          <cell r="B424" t="str">
            <v>ZHT2021120700143</v>
          </cell>
          <cell r="C424" t="str">
            <v>郑州区域基础设施智慧运营维护管理平台项目</v>
          </cell>
        </row>
        <row r="424">
          <cell r="K424" t="str">
            <v>上海城建养护管理有限公司</v>
          </cell>
        </row>
        <row r="424">
          <cell r="BF424" t="str">
            <v>智能运管中心</v>
          </cell>
        </row>
        <row r="425">
          <cell r="B425" t="str">
            <v>ZHT2021112200131</v>
          </cell>
          <cell r="C425" t="str">
            <v>临港全要素智慧管养平台软件接口及智能化应用开发</v>
          </cell>
        </row>
        <row r="425">
          <cell r="K425" t="str">
            <v>上海城建城市运营（集团）有限公司</v>
          </cell>
        </row>
        <row r="425">
          <cell r="BF425" t="str">
            <v>智能运管中心</v>
          </cell>
        </row>
        <row r="426">
          <cell r="B426" t="str">
            <v>ZHT2021112200130</v>
          </cell>
          <cell r="C426" t="str">
            <v>临港全要素智慧管养大屏开发合同</v>
          </cell>
        </row>
        <row r="426">
          <cell r="K426" t="str">
            <v>上海城建城市运营（集团）有限公司</v>
          </cell>
        </row>
        <row r="426">
          <cell r="BF426" t="str">
            <v>智能运管中心</v>
          </cell>
        </row>
        <row r="427">
          <cell r="B427" t="str">
            <v>ZHT2021121600148</v>
          </cell>
          <cell r="C427" t="str">
            <v>秀洲区工业污水厂BIM技术服务合同</v>
          </cell>
        </row>
        <row r="427">
          <cell r="K427" t="str">
            <v>浙江长三角城建有限公司</v>
          </cell>
        </row>
        <row r="427">
          <cell r="BF427" t="str">
            <v>数字建造中心</v>
          </cell>
        </row>
        <row r="428">
          <cell r="B428" t="str">
            <v>ZHT2021122100151</v>
          </cell>
          <cell r="C428" t="str">
            <v>运营集团浦东信息分中心信息化设备采购合同</v>
          </cell>
        </row>
        <row r="428">
          <cell r="K428" t="str">
            <v>上海城建养护管理有限公司</v>
          </cell>
        </row>
        <row r="428">
          <cell r="BF428" t="str">
            <v>智能运管中心</v>
          </cell>
        </row>
        <row r="429">
          <cell r="B429" t="str">
            <v>ZHT2021122700163</v>
          </cell>
          <cell r="C429" t="str">
            <v>越东路（三江路-规划曹娥江大桥）智慧快速路工程BIM全寿命期大数据管理平台建设服务项目工程技术咨询合同</v>
          </cell>
        </row>
        <row r="429">
          <cell r="K429" t="str">
            <v>上海市城市建设设计研究总院（集团）有限公司</v>
          </cell>
        </row>
        <row r="429">
          <cell r="BF429" t="str">
            <v>数字建造中心</v>
          </cell>
        </row>
        <row r="430">
          <cell r="B430" t="str">
            <v>ZHT2021122700165</v>
          </cell>
          <cell r="C430" t="str">
            <v>解放大道及北延伸（康宁路、汤公路）建设改造工程BIM全寿命期大数据管理平台建设服务项目工程技术咨询合同</v>
          </cell>
        </row>
        <row r="430">
          <cell r="K430" t="str">
            <v>上海市城市建设设计研究总院（集团）有限公司</v>
          </cell>
        </row>
        <row r="430">
          <cell r="BF430" t="str">
            <v>数字建造中心</v>
          </cell>
        </row>
        <row r="431">
          <cell r="B431" t="str">
            <v>ZHT2021112500134</v>
          </cell>
          <cell r="C431" t="str">
            <v>竹园污水处理厂四期工程多源实景数据融合展示系统平台技术开发合同</v>
          </cell>
        </row>
        <row r="431">
          <cell r="K431" t="str">
            <v>上海市城市建设设计研究总院（集团）有限公司</v>
          </cell>
        </row>
        <row r="431">
          <cell r="BF431" t="str">
            <v>产品研发中心</v>
          </cell>
        </row>
        <row r="432">
          <cell r="B432" t="str">
            <v>ZHT2021121400147</v>
          </cell>
          <cell r="C432" t="str">
            <v>城建滨江大厦201会议室改造为固定视屏会议室的施工合同</v>
          </cell>
        </row>
        <row r="432">
          <cell r="K432" t="str">
            <v>上海城建滨江置业有限公司</v>
          </cell>
        </row>
        <row r="432">
          <cell r="BF432" t="str">
            <v>智能运管中心</v>
          </cell>
        </row>
        <row r="433">
          <cell r="B433" t="str">
            <v>ZHT2021112900137</v>
          </cell>
          <cell r="C433" t="str">
            <v>嘉兴市联合污水外排一期泵站及管线大修工程（1#连通管复线）设计-BIM技术咨询合同</v>
          </cell>
        </row>
        <row r="433">
          <cell r="K433" t="str">
            <v>上海市城市建设设计研究总院（集团）有限公司</v>
          </cell>
        </row>
        <row r="433">
          <cell r="BF433" t="str">
            <v>智能运管中心</v>
          </cell>
        </row>
        <row r="434">
          <cell r="B434" t="str">
            <v>ZHT2021122200152</v>
          </cell>
          <cell r="C434" t="str">
            <v>绍兴项目监控中心智能化工程专业分包合同</v>
          </cell>
        </row>
        <row r="434">
          <cell r="K434" t="str">
            <v>中铁二十二局集团第三工程有限公司</v>
          </cell>
        </row>
        <row r="434">
          <cell r="BF434" t="str">
            <v>数字建造中心</v>
          </cell>
        </row>
        <row r="435">
          <cell r="B435" t="str">
            <v>ZHT2021122400162</v>
          </cell>
          <cell r="C435" t="str">
            <v>绍兴S308省道智慧快速路改造工程EPC总承包项目智慧工程集成控制平台服务项目软件采购合同</v>
          </cell>
        </row>
        <row r="435">
          <cell r="K435" t="str">
            <v>北京百度网讯科技有限公司</v>
          </cell>
        </row>
        <row r="435">
          <cell r="BF435" t="str">
            <v>智能运管中心</v>
          </cell>
        </row>
        <row r="436">
          <cell r="B436" t="str">
            <v>ZHT2021120700145</v>
          </cell>
          <cell r="C436" t="str">
            <v>2021年智能运维事业部苏州信息化项目健康监测设备材料采购</v>
          </cell>
        </row>
        <row r="436">
          <cell r="K436" t="str">
            <v>上海城建城市运营（集团）有限公司</v>
          </cell>
        </row>
        <row r="436">
          <cell r="BF436" t="str">
            <v>智能运管中心</v>
          </cell>
        </row>
        <row r="437">
          <cell r="B437" t="str">
            <v>ZHT2021122300161</v>
          </cell>
          <cell r="C437" t="str">
            <v>绍兴市城市智慧道路快速系统和地下管廊项目-越东路及南延段（杭甬高速-绍诸高速平水口）智慧快速路工程</v>
          </cell>
        </row>
        <row r="437">
          <cell r="K437" t="str">
            <v>上海市城市建设设计研究总院（集团）有限公司</v>
          </cell>
        </row>
        <row r="437">
          <cell r="BF437" t="str">
            <v>数字建造中心</v>
          </cell>
        </row>
        <row r="438">
          <cell r="B438" t="str">
            <v>ZHT2021120600142</v>
          </cell>
          <cell r="C438" t="str">
            <v>上海基础设施建设发展(集团)有限公司OA系统运维实施</v>
          </cell>
        </row>
        <row r="438">
          <cell r="K438" t="str">
            <v>上海基础设施建设发展（集团）有限公司</v>
          </cell>
        </row>
        <row r="438">
          <cell r="BF438" t="str">
            <v>数智管理中心</v>
          </cell>
        </row>
        <row r="439">
          <cell r="B439" t="str">
            <v>ZHT2021121700149</v>
          </cell>
          <cell r="C439" t="str">
            <v>轨道交通1号线软件园站配套项目BIM技术应用</v>
          </cell>
        </row>
        <row r="439">
          <cell r="K439" t="str">
            <v>厦门轨道交通集团有限公司</v>
          </cell>
        </row>
        <row r="439">
          <cell r="BF439" t="str">
            <v>福建分公司</v>
          </cell>
        </row>
        <row r="440">
          <cell r="B440" t="str">
            <v>ZHT2021122200159</v>
          </cell>
          <cell r="C440" t="str">
            <v>上海城建数字产业集团有限公司OA系统建设项目（一期）</v>
          </cell>
        </row>
        <row r="440">
          <cell r="K440" t="str">
            <v>上海城建数字产业集团有限公司</v>
          </cell>
        </row>
        <row r="440">
          <cell r="BF440" t="str">
            <v>数智管理中心</v>
          </cell>
        </row>
        <row r="441">
          <cell r="B441" t="str">
            <v>ZHT2022010400003</v>
          </cell>
          <cell r="C441" t="str">
            <v>绍兴市S308省道(二环西路智慧快速路)改造工程BIM全寿命期大数据管理平台建设服务项目工程技术咨询合同</v>
          </cell>
        </row>
        <row r="441">
          <cell r="K441" t="str">
            <v>上海市城市建设设计研究总院（集团）有限公司</v>
          </cell>
        </row>
        <row r="441">
          <cell r="BF441" t="str">
            <v>数字建造中心</v>
          </cell>
        </row>
        <row r="442">
          <cell r="B442" t="str">
            <v>ZHT2022010400002</v>
          </cell>
          <cell r="C442" t="str">
            <v>绍兴市城市智慧快速路BIM全寿命期大数据管理平台建设服务项目工程技术咨询合同</v>
          </cell>
        </row>
        <row r="442">
          <cell r="K442" t="str">
            <v>上海市城市建设设计研究总院（集团）有限公司</v>
          </cell>
        </row>
        <row r="442">
          <cell r="BF442" t="str">
            <v>数字建造中心</v>
          </cell>
        </row>
        <row r="443">
          <cell r="B443" t="str">
            <v>ZHT2021122200158</v>
          </cell>
          <cell r="C443" t="str">
            <v>隧道股份综合管理信息系统2021年服务合同</v>
          </cell>
        </row>
        <row r="443">
          <cell r="K443" t="str">
            <v>上海城建数字产业集团有限公司</v>
          </cell>
        </row>
        <row r="443">
          <cell r="BF443" t="str">
            <v>数智管理中心</v>
          </cell>
        </row>
        <row r="444">
          <cell r="B444" t="str">
            <v>ZHT2021122200156</v>
          </cell>
          <cell r="C444" t="str">
            <v>隧道股份项目跟踪及市场分析系统实施服务（2020 ~2021）</v>
          </cell>
        </row>
        <row r="444">
          <cell r="K444" t="str">
            <v>上海城建数字产业集团有限公司</v>
          </cell>
        </row>
        <row r="444">
          <cell r="BF444" t="str">
            <v>数智管理中心</v>
          </cell>
        </row>
        <row r="445">
          <cell r="B445" t="str">
            <v>ZHT2021122200157</v>
          </cell>
          <cell r="C445" t="str">
            <v>2021年隧道股份智能化运营管理中心展示平台</v>
          </cell>
        </row>
        <row r="445">
          <cell r="K445" t="str">
            <v>上海城建数字产业集团有限公司</v>
          </cell>
        </row>
        <row r="445">
          <cell r="BF445" t="str">
            <v>数智管理中心</v>
          </cell>
        </row>
        <row r="446">
          <cell r="B446" t="str">
            <v>ZHT2021122200153</v>
          </cell>
          <cell r="C446" t="str">
            <v>2021年隧道股份统一门户Portal实施服务</v>
          </cell>
        </row>
        <row r="446">
          <cell r="K446" t="str">
            <v>上海城建数字产业集团有限公司</v>
          </cell>
        </row>
        <row r="446">
          <cell r="BF446" t="str">
            <v>数智管理中心</v>
          </cell>
        </row>
        <row r="447">
          <cell r="B447" t="str">
            <v>ZHT2021122200160</v>
          </cell>
          <cell r="C447" t="str">
            <v>隧道股份企业员工信息自助服务2021年服务合同</v>
          </cell>
        </row>
        <row r="447">
          <cell r="K447" t="str">
            <v>上海城建数字产业集团有限公司</v>
          </cell>
        </row>
        <row r="447">
          <cell r="BF447" t="str">
            <v>数智管理中心</v>
          </cell>
        </row>
        <row r="448">
          <cell r="B448" t="str">
            <v>ZHT2021122200154</v>
          </cell>
          <cell r="C448" t="str">
            <v>隧道股份网络安全学堂升级开发（V1.2版）</v>
          </cell>
        </row>
        <row r="448">
          <cell r="K448" t="str">
            <v>上海城建数字产业集团有限公司</v>
          </cell>
        </row>
        <row r="448">
          <cell r="BF448" t="str">
            <v>数智管理中心</v>
          </cell>
        </row>
        <row r="449">
          <cell r="B449" t="str">
            <v>ZHT2021122700164</v>
          </cell>
          <cell r="C449" t="str">
            <v>绍兴市区智慧快速路一体化运营管理方案技术服务合同</v>
          </cell>
        </row>
        <row r="449">
          <cell r="K449" t="str">
            <v>绍兴市住房和城乡建设局</v>
          </cell>
        </row>
        <row r="449">
          <cell r="BF449" t="str">
            <v>智能运管中心</v>
          </cell>
        </row>
        <row r="450">
          <cell r="B450" t="str">
            <v>ZHT2022011000009</v>
          </cell>
          <cell r="C450" t="str">
            <v>运营集团服务合同-面向全生命周期管理的多隧道运维平台-考核评价体系-软件开发</v>
          </cell>
        </row>
        <row r="450">
          <cell r="K450" t="str">
            <v>上海城建城市运营（集团）有限公司</v>
          </cell>
        </row>
        <row r="450">
          <cell r="BF450" t="str">
            <v>智能运管中心</v>
          </cell>
        </row>
        <row r="451">
          <cell r="B451" t="str">
            <v>ZHT2022011200010</v>
          </cell>
          <cell r="C451" t="str">
            <v>运营集团服务合同-面向全生命周期管理的多隧道运维平台-数据标准化-软件开发</v>
          </cell>
        </row>
        <row r="451">
          <cell r="K451" t="str">
            <v>上海城建城市运营（集团）有限公司</v>
          </cell>
        </row>
        <row r="451">
          <cell r="BF451" t="str">
            <v>智能运管中心</v>
          </cell>
        </row>
        <row r="452">
          <cell r="B452" t="str">
            <v>ZHT2022011200012</v>
          </cell>
          <cell r="C452" t="str">
            <v>面向全生命周期管理的多隧道运维平台（功能优化与部署实施）软件开发</v>
          </cell>
        </row>
        <row r="452">
          <cell r="K452" t="str">
            <v>上海城建城市运营（集团）有限公司</v>
          </cell>
        </row>
        <row r="452">
          <cell r="BF452" t="str">
            <v>智能运管中心</v>
          </cell>
        </row>
        <row r="453">
          <cell r="B453" t="str">
            <v>ZHT2022011200011</v>
          </cell>
          <cell r="C453" t="str">
            <v>面向全生命周期管理的多隧道运维平台（单项目新功能）软件开发</v>
          </cell>
        </row>
        <row r="453">
          <cell r="K453" t="str">
            <v>上海城建城市运营（集团）有限公司</v>
          </cell>
        </row>
        <row r="453">
          <cell r="BF453" t="str">
            <v>智能运管中心</v>
          </cell>
        </row>
        <row r="454">
          <cell r="B454" t="str">
            <v>ZHT2022010600006</v>
          </cell>
          <cell r="C454" t="str">
            <v>隧道股份上海城建物资有限公司 视频会议系统设备采购合同</v>
          </cell>
        </row>
        <row r="454">
          <cell r="K454" t="str">
            <v>上海城建物资有限公司</v>
          </cell>
        </row>
        <row r="454">
          <cell r="BF454" t="str">
            <v>智能运管中心</v>
          </cell>
        </row>
        <row r="455">
          <cell r="B455" t="str">
            <v>ZHT2021122000150</v>
          </cell>
          <cell r="C455" t="str">
            <v>机场联络线JCXSG-5标智慧隧道项目</v>
          </cell>
        </row>
        <row r="455">
          <cell r="K455" t="str">
            <v>上海隧道工程有限公司</v>
          </cell>
        </row>
        <row r="455">
          <cell r="BF455" t="str">
            <v>数字建造中心</v>
          </cell>
        </row>
        <row r="456">
          <cell r="B456" t="str">
            <v>ZHT2021122800167</v>
          </cell>
          <cell r="C456" t="str">
            <v>地道视频监控缺陷整治工程</v>
          </cell>
        </row>
        <row r="456">
          <cell r="K456" t="str">
            <v>上海浦江桥隧运营管理有限公司</v>
          </cell>
        </row>
        <row r="456">
          <cell r="BF456" t="str">
            <v>智能运管中心</v>
          </cell>
        </row>
        <row r="457">
          <cell r="B457" t="str">
            <v>ZHT2022011400014</v>
          </cell>
          <cell r="C457" t="str">
            <v>2020年杭州时代大道南延项目工程信息化建设项目（补充合同二）</v>
          </cell>
        </row>
        <row r="457">
          <cell r="K457" t="str">
            <v>上海城建市政工程（集团）有限公司</v>
          </cell>
        </row>
        <row r="457">
          <cell r="BF457" t="str">
            <v>数智管理中心</v>
          </cell>
        </row>
        <row r="458">
          <cell r="B458" t="str">
            <v>ZHT2022010600005</v>
          </cell>
          <cell r="C458" t="str">
            <v>海口市桥梁隧道管养信息平台合同</v>
          </cell>
        </row>
        <row r="458">
          <cell r="K458" t="str">
            <v>海口市建工城市运营管理有限公司</v>
          </cell>
        </row>
        <row r="458">
          <cell r="BF458" t="str">
            <v>广东分公司</v>
          </cell>
        </row>
        <row r="459">
          <cell r="B459" t="str">
            <v>ZHT2021123100169</v>
          </cell>
          <cell r="C459" t="str">
            <v>BIMRUN云平台合作协议-澳门黑沙湾C2地段</v>
          </cell>
        </row>
        <row r="459">
          <cell r="K459" t="str">
            <v>广东方程建筑科技有限公司</v>
          </cell>
        </row>
        <row r="459">
          <cell r="BF459" t="str">
            <v>广东分公司</v>
          </cell>
        </row>
        <row r="460">
          <cell r="B460" t="str">
            <v>ZHT2022010400001</v>
          </cell>
          <cell r="C460" t="str">
            <v>2021年隧道股份视频监控系统（三期）补充合同</v>
          </cell>
        </row>
        <row r="460">
          <cell r="K460" t="str">
            <v>上海城建数字产业集团有限公司</v>
          </cell>
        </row>
        <row r="460">
          <cell r="BF460" t="str">
            <v>数智管理中心</v>
          </cell>
        </row>
        <row r="461">
          <cell r="B461" t="str">
            <v>ZHT2022012400015</v>
          </cell>
          <cell r="C461" t="str">
            <v>临港养护基地信息化建设工程项目</v>
          </cell>
        </row>
        <row r="461">
          <cell r="K461" t="str">
            <v>上海浦江桥隧运营管理有限公司</v>
          </cell>
        </row>
        <row r="461">
          <cell r="BF461" t="str">
            <v>智能运管中心</v>
          </cell>
        </row>
        <row r="462">
          <cell r="B462" t="str">
            <v>ZHT2021122700166</v>
          </cell>
          <cell r="C462" t="str">
            <v>奉贤区智慧工地监管系统之国产化软件产品采购合同</v>
          </cell>
        </row>
        <row r="462">
          <cell r="K462" t="str">
            <v>上海中软计算机系统工程有限公司</v>
          </cell>
        </row>
        <row r="462">
          <cell r="BF462" t="str">
            <v>智能运管中心</v>
          </cell>
        </row>
        <row r="463">
          <cell r="B463" t="str">
            <v>ZHT2022022400019</v>
          </cell>
          <cell r="C463" t="str">
            <v>隧道股份上海城建数字产业集团有限公司视频会议系统设备采购合同</v>
          </cell>
        </row>
        <row r="463">
          <cell r="K463" t="str">
            <v>上海城建数字产业集团有限公司</v>
          </cell>
        </row>
        <row r="463">
          <cell r="BF463" t="str">
            <v>智能运管中心</v>
          </cell>
        </row>
        <row r="464">
          <cell r="B464" t="str">
            <v>ZHT2022022200017</v>
          </cell>
          <cell r="C464" t="str">
            <v>上海轨道交通市域线嘉闵线工程JMSG-1标智慧工地项目系统集成及技术服务合同</v>
          </cell>
        </row>
        <row r="464">
          <cell r="K464" t="str">
            <v>上海建工集团股份有限公司</v>
          </cell>
        </row>
        <row r="464">
          <cell r="BF464" t="str">
            <v>数字建造中心</v>
          </cell>
        </row>
        <row r="465">
          <cell r="B465" t="str">
            <v>ZHT2022011000008</v>
          </cell>
          <cell r="C465" t="str">
            <v>厦门第二东通道工程A5A标钢箱梁全生命周期平台技术服务</v>
          </cell>
        </row>
        <row r="465">
          <cell r="K465" t="str">
            <v>上海振华重工（集团）股份有限公司</v>
          </cell>
        </row>
        <row r="465">
          <cell r="BF465" t="str">
            <v>福建分公司</v>
          </cell>
        </row>
        <row r="466">
          <cell r="B466" t="str">
            <v>ZHT2022022100016</v>
          </cell>
          <cell r="C466" t="str">
            <v>隧道股份上海能源建设集团有限公司视频会议系统设备采购合同</v>
          </cell>
        </row>
        <row r="466">
          <cell r="K466" t="str">
            <v>上海能源建设集团有限公司</v>
          </cell>
        </row>
        <row r="466">
          <cell r="BF466" t="str">
            <v>智能运管中心</v>
          </cell>
        </row>
        <row r="467">
          <cell r="B467" t="str">
            <v>ZHT2022031400027</v>
          </cell>
          <cell r="C467" t="str">
            <v>2022 年度边坡健康监测系统运维服务合同</v>
          </cell>
        </row>
        <row r="467">
          <cell r="K467" t="str">
            <v>深圳市交通公用设施管理处</v>
          </cell>
        </row>
        <row r="467">
          <cell r="BF467" t="str">
            <v>广东分公司</v>
          </cell>
        </row>
        <row r="468">
          <cell r="B468" t="str">
            <v>ZHT2022030800022</v>
          </cell>
          <cell r="C468" t="str">
            <v>基于BIM的工程管理平台应用与咨询服务合同-环莞快速路三期路面标</v>
          </cell>
        </row>
        <row r="468">
          <cell r="K468" t="str">
            <v>广东冠粤路桥有限公司</v>
          </cell>
        </row>
        <row r="468">
          <cell r="BF468" t="str">
            <v>广东分公司</v>
          </cell>
        </row>
        <row r="469">
          <cell r="B469" t="str">
            <v>ZHT2022022400018</v>
          </cell>
          <cell r="C469" t="str">
            <v>诸暨市项目全生命周期数字管理平台建设服务项目合同</v>
          </cell>
        </row>
        <row r="469">
          <cell r="K469" t="str">
            <v>浙江公路水运工程咨询有限责任公司</v>
          </cell>
        </row>
        <row r="469">
          <cell r="BF469" t="str">
            <v>智能运管中心</v>
          </cell>
        </row>
        <row r="470">
          <cell r="B470" t="str">
            <v>ZHT2022050400036</v>
          </cell>
          <cell r="C470" t="str">
            <v>嘉定F1方舱医院智慧监管平台技术服务</v>
          </cell>
        </row>
        <row r="470">
          <cell r="K470" t="str">
            <v>上海城建数字产业集团有限公司</v>
          </cell>
        </row>
        <row r="470">
          <cell r="BF470" t="str">
            <v>智能运管中心</v>
          </cell>
        </row>
        <row r="471">
          <cell r="B471" t="str">
            <v>ZHT2022050400035</v>
          </cell>
          <cell r="C471" t="str">
            <v>F1方舱支援项目无人机行业应用软件销售及服务合同</v>
          </cell>
        </row>
        <row r="471">
          <cell r="K471" t="str">
            <v>上海城建数字产业集团有限公司</v>
          </cell>
        </row>
        <row r="471">
          <cell r="BF471" t="str">
            <v>智能运管中心</v>
          </cell>
        </row>
        <row r="472">
          <cell r="B472" t="str">
            <v>ZHT2022050900037</v>
          </cell>
          <cell r="C472" t="str">
            <v>地下实验室科研数据动态管理平台项目</v>
          </cell>
        </row>
        <row r="472">
          <cell r="K472" t="str">
            <v>核工业北京地质研究院</v>
          </cell>
        </row>
        <row r="472">
          <cell r="BF472" t="str">
            <v>数字建造中心</v>
          </cell>
        </row>
        <row r="473">
          <cell r="B473" t="str">
            <v>ZHT2022030800023</v>
          </cell>
          <cell r="C473" t="str">
            <v>绍兴G329国道智慧快速路改造工程基础设施结构智能监测工程专业分包</v>
          </cell>
        </row>
        <row r="473">
          <cell r="K473" t="str">
            <v>中铁一局集团第五工程有限公司</v>
          </cell>
        </row>
        <row r="473">
          <cell r="BF473" t="str">
            <v>智能运管中心</v>
          </cell>
        </row>
        <row r="474">
          <cell r="B474" t="str">
            <v>ZHT2022051300038</v>
          </cell>
          <cell r="C474" t="str">
            <v>青岛国际资源配置中心北片区建设运营数智一体化项目</v>
          </cell>
        </row>
        <row r="474">
          <cell r="K474" t="str">
            <v>中德联合集团有限公司</v>
          </cell>
        </row>
        <row r="474">
          <cell r="BF474" t="str">
            <v>数字建造中心</v>
          </cell>
        </row>
        <row r="475">
          <cell r="B475" t="str">
            <v>ZHT2022031100026</v>
          </cell>
          <cell r="C475" t="str">
            <v>嘉兴市污水管网智慧平台BIM+GIS系统建设项目（嘉兴市联合污水外排一期泵站及管网大修工程）</v>
          </cell>
        </row>
        <row r="475">
          <cell r="K475" t="str">
            <v>上海市城市建设设计研究总院（集团）有限公司</v>
          </cell>
        </row>
        <row r="475">
          <cell r="BF475" t="str">
            <v>智能运管中心</v>
          </cell>
        </row>
        <row r="476">
          <cell r="B476" t="str">
            <v>ZHT2022052600040</v>
          </cell>
          <cell r="C476" t="str">
            <v>环莞快速路三期莞深高速至东部快速路段工程（一标段）</v>
          </cell>
        </row>
        <row r="476">
          <cell r="K476" t="str">
            <v>浙江交工集团股份有限公司东莞市环莞快速路三期莞深高速至东部快速路段工程土建一标项目经理部</v>
          </cell>
        </row>
        <row r="476">
          <cell r="BF476" t="str">
            <v>广东分公司</v>
          </cell>
        </row>
        <row r="477">
          <cell r="B477" t="str">
            <v>ZHT2021122200155</v>
          </cell>
          <cell r="C477" t="str">
            <v>上海市域铁路机场联络线 1 标一分部中铁二十四局集团有限公司智慧工地项目系统集成及技术服务补充合同</v>
          </cell>
        </row>
        <row r="477">
          <cell r="K477" t="str">
            <v>中铁二十四局集团有限公司</v>
          </cell>
        </row>
        <row r="477">
          <cell r="BF477" t="str">
            <v>数字建造中心</v>
          </cell>
        </row>
        <row r="478">
          <cell r="B478" t="str">
            <v>ZHT2022031100025</v>
          </cell>
          <cell r="C478" t="str">
            <v>上海轨道交通市域线机场联络线虹桥枢纽工程系统集成及技术服务合同</v>
          </cell>
        </row>
        <row r="478">
          <cell r="K478" t="str">
            <v>上海荔汀实业有限公司</v>
          </cell>
        </row>
        <row r="478">
          <cell r="BF478" t="str">
            <v>数字建造中心</v>
          </cell>
        </row>
        <row r="479">
          <cell r="B479" t="str">
            <v>ZHT2022061300045</v>
          </cell>
          <cell r="C479" t="str">
            <v>梅红小学建设工程项目BIM全过程咨询服务合同</v>
          </cell>
        </row>
        <row r="479">
          <cell r="K479" t="str">
            <v>深圳市福田区建筑工务署</v>
          </cell>
        </row>
        <row r="479">
          <cell r="BF479" t="str">
            <v>广东分公司</v>
          </cell>
        </row>
        <row r="480">
          <cell r="B480" t="str">
            <v>ZHT2022031700033</v>
          </cell>
          <cell r="C480" t="str">
            <v>隧道股份上海城建置业发展有限公司视频会议系统设备采购合同</v>
          </cell>
        </row>
        <row r="480">
          <cell r="K480" t="str">
            <v>上海城建置业发展有限公司</v>
          </cell>
        </row>
        <row r="480">
          <cell r="BF480" t="str">
            <v>智能运管中心</v>
          </cell>
        </row>
        <row r="481">
          <cell r="B481" t="str">
            <v>ZHT2022022500020</v>
          </cell>
          <cell r="C481" t="str">
            <v>隧道股份上海公路桥梁(集团)有限公司 视频会议系统设备采购合同</v>
          </cell>
        </row>
        <row r="481">
          <cell r="K481" t="str">
            <v>上海公路桥梁（集团）有限公司</v>
          </cell>
        </row>
        <row r="481">
          <cell r="BF481" t="str">
            <v>智能运管中心</v>
          </cell>
        </row>
        <row r="482">
          <cell r="B482" t="str">
            <v>ZHT2022060600043</v>
          </cell>
          <cell r="C482" t="str">
            <v>嘉兴市铁投集团建设一体化全过程管控平台建设服务项目合同</v>
          </cell>
        </row>
        <row r="482">
          <cell r="K482" t="str">
            <v>嘉兴市铁路与轨道交通投资集团有限责任公司</v>
          </cell>
        </row>
        <row r="482">
          <cell r="BF482" t="str">
            <v>数字建造中心</v>
          </cell>
        </row>
        <row r="483">
          <cell r="B483" t="str">
            <v>ZHT2022061700046</v>
          </cell>
          <cell r="C483" t="str">
            <v>龙岗区委党校迁址重建工程BIM设计与施工联合应用技术服务合同</v>
          </cell>
        </row>
        <row r="483">
          <cell r="K483" t="str">
            <v>华润（深圳）有限公司</v>
          </cell>
        </row>
        <row r="483">
          <cell r="BF483" t="str">
            <v>广东分公司</v>
          </cell>
        </row>
        <row r="484">
          <cell r="B484" t="str">
            <v>ZHT2022032100034</v>
          </cell>
          <cell r="C484" t="str">
            <v>产品购销合同</v>
          </cell>
        </row>
        <row r="484">
          <cell r="K484" t="str">
            <v>上海市基础工程集团有限公司</v>
          </cell>
        </row>
        <row r="484">
          <cell r="BF484" t="str">
            <v>数字建造中心</v>
          </cell>
        </row>
        <row r="485">
          <cell r="B485" t="str">
            <v>ZHT2022060600044</v>
          </cell>
          <cell r="C485" t="str">
            <v>基于数字孪生的地铁资产变化监测与更新及其示范应用</v>
          </cell>
        </row>
        <row r="485">
          <cell r="K485" t="str">
            <v>厦门轨道交通集团有限公司</v>
          </cell>
        </row>
        <row r="485">
          <cell r="BF485" t="str">
            <v>市场经营拓展中心</v>
          </cell>
        </row>
        <row r="486">
          <cell r="B486" t="str">
            <v>ZHT2022031600029</v>
          </cell>
          <cell r="C486" t="str">
            <v>越江大桥全生命管养平台软件开发服务</v>
          </cell>
        </row>
        <row r="486">
          <cell r="K486" t="str">
            <v>上海浦江桥隧运营管理有限公司</v>
          </cell>
        </row>
        <row r="486">
          <cell r="BF486" t="str">
            <v>智能运管中心</v>
          </cell>
        </row>
        <row r="487">
          <cell r="B487" t="str">
            <v>ZHT2022031400028</v>
          </cell>
          <cell r="C487" t="str">
            <v>智能基础设施编码测试与应用示范</v>
          </cell>
        </row>
        <row r="487">
          <cell r="K487" t="str">
            <v>上海市政工程设计研究总院（集团）有限公司</v>
          </cell>
        </row>
        <row r="487">
          <cell r="BF487" t="str">
            <v>智能运管中心</v>
          </cell>
        </row>
        <row r="488">
          <cell r="B488" t="str">
            <v>ZHT2022031700032</v>
          </cell>
          <cell r="C488" t="str">
            <v>视频会议系统设备采购合同</v>
          </cell>
        </row>
        <row r="488">
          <cell r="K488" t="str">
            <v>上海基础设施建设发展（集团）有限公司</v>
          </cell>
        </row>
        <row r="488">
          <cell r="BF488" t="str">
            <v>智能运管中心</v>
          </cell>
        </row>
        <row r="489">
          <cell r="B489" t="str">
            <v>ZHT2022011200013</v>
          </cell>
          <cell r="C489" t="str">
            <v>隧道股份上海市地下空间开发实业有限公司视频会议系统设备采购合同</v>
          </cell>
        </row>
        <row r="489">
          <cell r="K489" t="str">
            <v>上海市地下空间开发实业有限公司</v>
          </cell>
        </row>
        <row r="489">
          <cell r="BF489" t="str">
            <v>智能运管中心</v>
          </cell>
        </row>
        <row r="490">
          <cell r="B490" t="str">
            <v>ZHT2022031700030</v>
          </cell>
          <cell r="C490" t="str">
            <v>隧道股份上海建元财务管理有限公司 视频会议系统设备采购合同</v>
          </cell>
        </row>
        <row r="490">
          <cell r="K490" t="str">
            <v>上海建元财务管理有限公司</v>
          </cell>
        </row>
        <row r="490">
          <cell r="BF490" t="str">
            <v>智能运管中心</v>
          </cell>
        </row>
        <row r="491">
          <cell r="B491" t="str">
            <v>ZHT2022062400048</v>
          </cell>
          <cell r="C491" t="str">
            <v>萧山钱江污水处理厂BIM运维服务平台建设项目</v>
          </cell>
        </row>
        <row r="491">
          <cell r="K491" t="str">
            <v>浙江和达科技股份有限公司</v>
          </cell>
        </row>
        <row r="491">
          <cell r="BF491" t="str">
            <v>智能运管中心</v>
          </cell>
        </row>
        <row r="492">
          <cell r="B492" t="str">
            <v>ZHT2022060200042</v>
          </cell>
          <cell r="C492" t="str">
            <v>工程管理平台项目开发外包合同</v>
          </cell>
        </row>
        <row r="492">
          <cell r="K492" t="str">
            <v>重庆交通开投科技发展有限公司</v>
          </cell>
        </row>
        <row r="492">
          <cell r="BF492" t="str">
            <v>广东分公司</v>
          </cell>
        </row>
        <row r="493">
          <cell r="B493" t="str">
            <v>ZHT2022070500054</v>
          </cell>
          <cell r="C493" t="str">
            <v>上海 市城市建设设计研究总院 （ 集团 ） 有限公司 视频会议系统设备采购合同</v>
          </cell>
        </row>
        <row r="493">
          <cell r="K493" t="str">
            <v>上海市城市建设设计研究总院（集团）有限公司</v>
          </cell>
        </row>
        <row r="493">
          <cell r="BF493" t="str">
            <v>智能运管中心</v>
          </cell>
        </row>
        <row r="494">
          <cell r="B494" t="str">
            <v>ZHT2022052800041</v>
          </cell>
          <cell r="C494" t="str">
            <v>上海市燃气行业监管信息系统2022年升级改造项目（上海市燃料电池汽车加氢站监管平台）</v>
          </cell>
        </row>
        <row r="494">
          <cell r="K494" t="str">
            <v>上海市燃气管理事务中心</v>
          </cell>
        </row>
        <row r="494">
          <cell r="BF494" t="str">
            <v>数字建造中心</v>
          </cell>
        </row>
        <row r="495">
          <cell r="B495" t="str">
            <v>ZHT2022071800057</v>
          </cell>
          <cell r="C495" t="str">
            <v>大湾区区域总部展示厅硬件系统</v>
          </cell>
        </row>
        <row r="495">
          <cell r="K495" t="str">
            <v>广东湾建基础设施发展集团有限公司</v>
          </cell>
        </row>
        <row r="495">
          <cell r="BF495" t="str">
            <v>广东分公司</v>
          </cell>
        </row>
        <row r="496">
          <cell r="B496" t="str">
            <v>ZHT2022072800060</v>
          </cell>
          <cell r="C496" t="str">
            <v>深莞龙光西丽32亩（玖麟商务中心）项目新开2号大门</v>
          </cell>
        </row>
        <row r="496">
          <cell r="K496" t="str">
            <v>深圳市龙光骏博房地产有限公司</v>
          </cell>
        </row>
        <row r="496">
          <cell r="BF496" t="str">
            <v>广东分公司</v>
          </cell>
        </row>
        <row r="497">
          <cell r="B497" t="str">
            <v>ZHT2022071500055</v>
          </cell>
          <cell r="C497" t="str">
            <v>环莞快速路三期莞深高速至东部快速路段工程 -3标</v>
          </cell>
        </row>
        <row r="497">
          <cell r="K497" t="str">
            <v>中铁十五局集团有限公司东莞市环莞快速路三期莞深高速至东部快速路段工程土建三标项目经理部</v>
          </cell>
        </row>
        <row r="497">
          <cell r="BF497" t="str">
            <v>广东分公司</v>
          </cell>
        </row>
        <row r="498">
          <cell r="B498" t="str">
            <v>ZHT2022070400053</v>
          </cell>
          <cell r="C498" t="str">
            <v>徐汇区滨江C单元188N-Q-1地块商办楼项目BIM运营平台开发服务合同</v>
          </cell>
        </row>
        <row r="498">
          <cell r="K498" t="str">
            <v>上海瑞腾国际置业有限公司</v>
          </cell>
        </row>
        <row r="498">
          <cell r="BF498" t="str">
            <v>数智管理中心</v>
          </cell>
        </row>
        <row r="499">
          <cell r="B499" t="str">
            <v>ZHT2022022500021</v>
          </cell>
          <cell r="C499" t="str">
            <v>隧道股份上海城建国际工程有限公司 视频会议系统设备采购合同</v>
          </cell>
        </row>
        <row r="499">
          <cell r="K499" t="str">
            <v>上海城建国际工程有限公司</v>
          </cell>
        </row>
        <row r="499">
          <cell r="BF499" t="str">
            <v>智能运管中心</v>
          </cell>
        </row>
        <row r="500">
          <cell r="B500" t="str">
            <v>ZHT2022081000062</v>
          </cell>
          <cell r="C500" t="str">
            <v>市域铁路视频广场一期建设-技术咨询合同</v>
          </cell>
        </row>
        <row r="500">
          <cell r="K500" t="str">
            <v>上海申铁投资有限公司</v>
          </cell>
        </row>
        <row r="500">
          <cell r="BF500" t="str">
            <v>数字建造中心</v>
          </cell>
        </row>
        <row r="501">
          <cell r="B501" t="str">
            <v>ZHT2022082400069</v>
          </cell>
          <cell r="C501" t="str">
            <v>嘉浏智慧高速机电系统施工项目专业分包合同</v>
          </cell>
        </row>
        <row r="501">
          <cell r="K501" t="str">
            <v>上海智能交通有限公司</v>
          </cell>
        </row>
        <row r="501">
          <cell r="BF501" t="str">
            <v>智能运管中心</v>
          </cell>
        </row>
        <row r="502">
          <cell r="B502" t="str">
            <v>ZHT2022062900051</v>
          </cell>
          <cell r="C502" t="str">
            <v>上海轨道交通市域线机场联络工程（东段）JCXSG-13标智慧工地项目系统集成及技术服务合同</v>
          </cell>
        </row>
        <row r="502">
          <cell r="K502" t="str">
            <v>上海建工集团股份有限公司</v>
          </cell>
        </row>
        <row r="502">
          <cell r="BF502" t="str">
            <v>数字建造中心</v>
          </cell>
        </row>
        <row r="503">
          <cell r="B503" t="str">
            <v>ZHT2022070100052</v>
          </cell>
          <cell r="C503" t="str">
            <v>中铁上海工程局集团有限公司城市轨道交通工程分公司上海市域线嘉闵线工程JMSG-19标项目部智慧工地系统集成及技术服务</v>
          </cell>
        </row>
        <row r="503">
          <cell r="K503" t="str">
            <v>中铁上海工程局集团有限公司</v>
          </cell>
        </row>
        <row r="503">
          <cell r="BF503" t="str">
            <v>数字建造中心</v>
          </cell>
        </row>
        <row r="504">
          <cell r="B504" t="str">
            <v>ZHT2022081500063</v>
          </cell>
          <cell r="C504" t="str">
            <v>上海市水务建设工程安全质量监督管理系统运行维护</v>
          </cell>
        </row>
        <row r="504">
          <cell r="K504" t="str">
            <v>上海市水务建设工程安全质量监督中心站</v>
          </cell>
        </row>
        <row r="504">
          <cell r="BF504" t="str">
            <v>数字建造中心</v>
          </cell>
        </row>
        <row r="505">
          <cell r="B505" t="str">
            <v>ZHT2022090100071</v>
          </cell>
          <cell r="C505" t="str">
            <v>上海市民防办公室BIM信息管理平台维护与数据治理采购合同书（2022）</v>
          </cell>
        </row>
        <row r="505">
          <cell r="K505" t="str">
            <v>光典信息发展有限公司</v>
          </cell>
        </row>
        <row r="505">
          <cell r="BF505" t="str">
            <v>数字建造中心</v>
          </cell>
        </row>
        <row r="506">
          <cell r="B506" t="str">
            <v>ZHT2022082400068</v>
          </cell>
          <cell r="C506" t="str">
            <v>浦东新区精神卫生中心（书院院区）新建工程-BIM的合同</v>
          </cell>
        </row>
        <row r="506">
          <cell r="K506" t="str">
            <v>上海市浦东新区南汇精神卫生中心</v>
          </cell>
        </row>
        <row r="506">
          <cell r="BF506" t="str">
            <v>数字建造中心</v>
          </cell>
        </row>
        <row r="507">
          <cell r="B507" t="str">
            <v>ZHT2022080200061</v>
          </cell>
          <cell r="C507" t="str">
            <v>上海轨道交通市域线机场联络线工程JCXSG-5标智慧工地项目</v>
          </cell>
        </row>
        <row r="507">
          <cell r="K507" t="str">
            <v>上海隧道工程有限公司</v>
          </cell>
        </row>
        <row r="507">
          <cell r="BF507" t="str">
            <v>数字建造中心</v>
          </cell>
        </row>
        <row r="508">
          <cell r="B508" t="str">
            <v>ZHT2022091600076</v>
          </cell>
          <cell r="C508" t="str">
            <v>供排水工程重要部位（关键工序）质量管控项目</v>
          </cell>
        </row>
        <row r="508">
          <cell r="K508" t="str">
            <v>上海城建数字产业集团有限公司</v>
          </cell>
        </row>
        <row r="508">
          <cell r="BF508" t="str">
            <v>数字建造中心</v>
          </cell>
        </row>
        <row r="509">
          <cell r="B509" t="str">
            <v>ZHT2022091600077</v>
          </cell>
          <cell r="C509" t="str">
            <v>供排水工程危大工程管理和风险分级管控</v>
          </cell>
        </row>
        <row r="509">
          <cell r="K509" t="str">
            <v>上海城建数字产业集团有限公司</v>
          </cell>
        </row>
        <row r="509">
          <cell r="BF509" t="str">
            <v>数字建造中心</v>
          </cell>
        </row>
        <row r="510">
          <cell r="B510" t="str">
            <v>ZHT2022081500064</v>
          </cell>
          <cell r="C510" t="str">
            <v>上海轨道交通市域线机场联络工程（东段）JCXSG-16标智慧工地项目</v>
          </cell>
        </row>
        <row r="510">
          <cell r="K510" t="str">
            <v>上海建工四建集团有限公司</v>
          </cell>
        </row>
        <row r="510">
          <cell r="BF510" t="str">
            <v>数字建造中心</v>
          </cell>
        </row>
        <row r="511">
          <cell r="B511" t="str">
            <v>ZHT2022091900078</v>
          </cell>
          <cell r="C511" t="str">
            <v>盛和房产BIM标准技术服务合同</v>
          </cell>
        </row>
        <row r="511">
          <cell r="K511" t="str">
            <v>江苏盛和房地产股份有限公司</v>
          </cell>
        </row>
        <row r="511">
          <cell r="BF511" t="str">
            <v>智能运管中心</v>
          </cell>
        </row>
        <row r="512">
          <cell r="B512" t="str">
            <v>ZHT2022090600073</v>
          </cell>
          <cell r="C512" t="str">
            <v>上海轨道交通市域线机场联络线工程JCXSG-5标智慧工地设备采购及配套技术服务项目</v>
          </cell>
        </row>
        <row r="512">
          <cell r="K512" t="str">
            <v>上海隧道工程有限公司</v>
          </cell>
        </row>
        <row r="512">
          <cell r="BF512" t="str">
            <v>数字建造中心</v>
          </cell>
        </row>
        <row r="513">
          <cell r="B513" t="str">
            <v>ZHT2022062300047</v>
          </cell>
          <cell r="C513" t="str">
            <v>太原市城市轨道交通2号线一期工程控制中心楼宇智能化项目BIM智慧楼宇平台</v>
          </cell>
        </row>
        <row r="513">
          <cell r="K513" t="str">
            <v>青岛海信网络科技股份有限公司</v>
          </cell>
        </row>
        <row r="513">
          <cell r="BF513" t="str">
            <v>福建分公司</v>
          </cell>
        </row>
        <row r="514">
          <cell r="B514" t="str">
            <v>ZHT2022081700066</v>
          </cell>
          <cell r="C514" t="str">
            <v>数据驱动的区域化设施全生命周期精准维养研究与应用科研项目设备采购</v>
          </cell>
        </row>
        <row r="514">
          <cell r="K514" t="str">
            <v>上海城建养护管理有限公司</v>
          </cell>
        </row>
        <row r="514">
          <cell r="BF514" t="str">
            <v>智能运管中心</v>
          </cell>
        </row>
        <row r="515">
          <cell r="B515" t="str">
            <v>ZHT2022092800083</v>
          </cell>
          <cell r="C515" t="str">
            <v>南湖工业污水处理厂配套项目智慧水务项目合同</v>
          </cell>
        </row>
        <row r="515">
          <cell r="K515" t="str">
            <v>嘉兴市南数运营科技有限公司</v>
          </cell>
        </row>
        <row r="515">
          <cell r="BF515" t="str">
            <v>智能运管中心</v>
          </cell>
        </row>
        <row r="516">
          <cell r="B516" t="str">
            <v>ZHT2022092000079</v>
          </cell>
          <cell r="C516" t="str">
            <v>金桥出口加工区T29地块智慧工地管理服务项目</v>
          </cell>
        </row>
        <row r="516">
          <cell r="K516" t="str">
            <v>上海金桥出口加工区联合发展有限公司</v>
          </cell>
        </row>
        <row r="516">
          <cell r="BF516" t="str">
            <v>数字建造中心</v>
          </cell>
        </row>
        <row r="517">
          <cell r="B517" t="str">
            <v>ZHT2022092900084</v>
          </cell>
          <cell r="C517" t="str">
            <v>供排水工程钢顶管焊接施工质量QC攻关</v>
          </cell>
        </row>
        <row r="517">
          <cell r="K517" t="str">
            <v>上海城建数字产业集团有限公司</v>
          </cell>
        </row>
        <row r="517">
          <cell r="BF517" t="str">
            <v>数字建造中心</v>
          </cell>
        </row>
        <row r="518">
          <cell r="B518" t="str">
            <v>ZHT2022092200080</v>
          </cell>
          <cell r="C518" t="str">
            <v>南汇支线（两港市域铁路）工程NHSG-1标智慧工地项目</v>
          </cell>
        </row>
        <row r="518">
          <cell r="K518" t="str">
            <v>上海隧道工程有限公司</v>
          </cell>
        </row>
        <row r="518">
          <cell r="BF518" t="str">
            <v>数字建造中心</v>
          </cell>
        </row>
        <row r="519">
          <cell r="B519" t="str">
            <v>ZHT2022082300067</v>
          </cell>
          <cell r="C519" t="str">
            <v>隧道股份上海城建城市运营（集团）有限公司视频会议系统设备采购合同</v>
          </cell>
        </row>
        <row r="519">
          <cell r="K519" t="str">
            <v>上海城建城市运营（集团）有限公司</v>
          </cell>
        </row>
        <row r="519">
          <cell r="BF519" t="str">
            <v>智能运管中心</v>
          </cell>
        </row>
        <row r="520">
          <cell r="B520" t="str">
            <v>ZHT2022092600081</v>
          </cell>
          <cell r="C520" t="str">
            <v>城东埭头公交综合场站工程建设管理信息化平台新增项目级授权应用服务</v>
          </cell>
        </row>
        <row r="520">
          <cell r="K520" t="str">
            <v>福建第一公路工程集团有限公司</v>
          </cell>
        </row>
        <row r="520">
          <cell r="BF520" t="str">
            <v>福建分公司</v>
          </cell>
        </row>
        <row r="521">
          <cell r="B521" t="str">
            <v>ZHT2022051300039</v>
          </cell>
          <cell r="C521" t="str">
            <v>妈湾隧道1标数字孪生工地项目</v>
          </cell>
        </row>
        <row r="521">
          <cell r="K521" t="str">
            <v>上海隧道工程有限公司</v>
          </cell>
        </row>
        <row r="521">
          <cell r="BF521" t="str">
            <v>广东分公司</v>
          </cell>
        </row>
        <row r="522">
          <cell r="B522" t="str">
            <v>ZHT2022100900087</v>
          </cell>
          <cell r="C522" t="str">
            <v>重庆市智慧工地建设咨询服务合同</v>
          </cell>
        </row>
        <row r="522">
          <cell r="K522" t="str">
            <v>重庆交通开投科技发展有限公司</v>
          </cell>
        </row>
        <row r="522">
          <cell r="BF522" t="str">
            <v>广东分公司</v>
          </cell>
        </row>
        <row r="523">
          <cell r="B523" t="str">
            <v>ZHT2022101900088</v>
          </cell>
          <cell r="C523" t="str">
            <v>城市运营集团安全等保测评服务</v>
          </cell>
        </row>
        <row r="523">
          <cell r="K523" t="str">
            <v>上海城建城市运营（集团）有限公司</v>
          </cell>
        </row>
        <row r="523">
          <cell r="BF523" t="str">
            <v>数智管理中心</v>
          </cell>
        </row>
        <row r="524">
          <cell r="B524" t="str">
            <v>ZHT2022090200072</v>
          </cell>
          <cell r="C524" t="str">
            <v>上海市域铁路风险防控基坑信息化平台开发技术服务</v>
          </cell>
        </row>
        <row r="524">
          <cell r="K524" t="str">
            <v>上海申铁投资有限公司</v>
          </cell>
        </row>
        <row r="524">
          <cell r="BF524" t="str">
            <v>数字建造中心</v>
          </cell>
        </row>
        <row r="525">
          <cell r="B525" t="str">
            <v>ZHT2022071500056</v>
          </cell>
          <cell r="C525" t="str">
            <v>环莞快速路三期莞深高速至东部快速路段工程-2标</v>
          </cell>
        </row>
        <row r="525">
          <cell r="K525" t="str">
            <v>中铁大桥局集团有限公司第四工程分公司路三期莞深高速至东部快速路段工程土建三标项目经理部</v>
          </cell>
        </row>
        <row r="525">
          <cell r="BF525" t="str">
            <v>广东分公司</v>
          </cell>
        </row>
        <row r="526">
          <cell r="B526" t="str">
            <v>ZHT2022090100070</v>
          </cell>
          <cell r="C526" t="str">
            <v>上海轨道交通市域线嘉闵线工程JMSG-15标智慧工地项目</v>
          </cell>
        </row>
        <row r="526">
          <cell r="K526" t="str">
            <v>中铁十一局集团城市轨道工程有限公司</v>
          </cell>
        </row>
        <row r="526">
          <cell r="BF526" t="str">
            <v>数字建造中心</v>
          </cell>
        </row>
        <row r="527">
          <cell r="B527" t="str">
            <v>ZHT2022091400075</v>
          </cell>
          <cell r="C527" t="str">
            <v>隧道股份上海城建水务工程有限公司视频会议系统设备采购合同</v>
          </cell>
        </row>
        <row r="527">
          <cell r="K527" t="str">
            <v>上海城建水务工程有限公司</v>
          </cell>
        </row>
        <row r="527">
          <cell r="BF527" t="str">
            <v>智能运管中心</v>
          </cell>
        </row>
        <row r="528">
          <cell r="B528" t="str">
            <v>ZHT2022102400089</v>
          </cell>
          <cell r="C528" t="str">
            <v>中信金融中心项目基于BIM的数字化技术研究</v>
          </cell>
        </row>
        <row r="528">
          <cell r="K528" t="str">
            <v>中信建设有限责任公司</v>
          </cell>
        </row>
        <row r="528">
          <cell r="BF528" t="str">
            <v>广东分公司</v>
          </cell>
        </row>
        <row r="529">
          <cell r="B529" t="str">
            <v>ZHT2022110300093</v>
          </cell>
          <cell r="C529" t="str">
            <v>2023年陆家嘴乐居租赁公寓管理软件系统网络资源配置与服务器运维技术服务合同</v>
          </cell>
        </row>
        <row r="529">
          <cell r="K529" t="str">
            <v>上海陆家嘴（集团）有限公司</v>
          </cell>
        </row>
        <row r="529">
          <cell r="BF529" t="str">
            <v>数智管理中心</v>
          </cell>
        </row>
        <row r="530">
          <cell r="B530" t="str">
            <v>ZHT2022092800082</v>
          </cell>
          <cell r="C530" t="str">
            <v>绍兴市二环南路智慧快速路智慧功能工程建设工程施工专业分包</v>
          </cell>
        </row>
        <row r="530">
          <cell r="K530" t="str">
            <v>中铁十一局集团有限公司
长业建设集团有限公司</v>
          </cell>
        </row>
        <row r="530">
          <cell r="BF530" t="str">
            <v>数字建造中心</v>
          </cell>
        </row>
        <row r="531">
          <cell r="B531" t="str">
            <v>ZHT2022112200101</v>
          </cell>
          <cell r="C531" t="str">
            <v>既有轻纺城高架柯桥段智慧化改造工程采购合同</v>
          </cell>
        </row>
        <row r="531">
          <cell r="K531" t="str">
            <v>上海城建数字产业集团有限公司</v>
          </cell>
        </row>
        <row r="531">
          <cell r="BF531" t="str">
            <v>智能运管中心</v>
          </cell>
        </row>
        <row r="532">
          <cell r="B532" t="str">
            <v>ZHT2022112200102</v>
          </cell>
          <cell r="C532" t="str">
            <v>既有轻纺城高架柯桥段智慧化改造工程技术服务</v>
          </cell>
        </row>
        <row r="532">
          <cell r="K532" t="str">
            <v>上海城建数字产业集团有限公司</v>
          </cell>
        </row>
        <row r="532">
          <cell r="BF532" t="str">
            <v>智能运管中心</v>
          </cell>
        </row>
        <row r="533">
          <cell r="B533" t="str">
            <v>ZHT2022100800085</v>
          </cell>
          <cell r="C533" t="str">
            <v>上海隧道4标智慧工地项目（增项）</v>
          </cell>
        </row>
        <row r="533">
          <cell r="K533" t="str">
            <v>上海隧道工程有限公司</v>
          </cell>
        </row>
        <row r="533">
          <cell r="BF533" t="str">
            <v>数字建造中心</v>
          </cell>
        </row>
        <row r="534">
          <cell r="B534" t="str">
            <v>ZHT2022102800091</v>
          </cell>
          <cell r="C534" t="str">
            <v>上海城建数字产业集团有限公司OA系统建设项目（二期）</v>
          </cell>
        </row>
        <row r="534">
          <cell r="K534" t="str">
            <v>上海城建数字产业集团有限公司</v>
          </cell>
        </row>
        <row r="534">
          <cell r="BF534" t="str">
            <v>数智管理中心</v>
          </cell>
        </row>
        <row r="535">
          <cell r="B535" t="str">
            <v>ZHT2022112200098</v>
          </cell>
          <cell r="C535" t="str">
            <v>城盾隧安数字化管控项目平台技术服务合同</v>
          </cell>
        </row>
        <row r="535">
          <cell r="K535" t="str">
            <v>城盾隧安地下工程有限公司</v>
          </cell>
        </row>
        <row r="535">
          <cell r="BF535" t="str">
            <v>数字建造中心</v>
          </cell>
        </row>
        <row r="536">
          <cell r="B536" t="str">
            <v>ZHT2022112200099</v>
          </cell>
          <cell r="C536" t="str">
            <v>轨道交通应急抢险应用系统技术服务合同</v>
          </cell>
        </row>
        <row r="536">
          <cell r="K536" t="str">
            <v>城盾隧安地下工程有限公司</v>
          </cell>
        </row>
        <row r="536">
          <cell r="BF536" t="str">
            <v>数字建造中心</v>
          </cell>
        </row>
        <row r="537">
          <cell r="B537" t="str">
            <v>ZHT2022112200100</v>
          </cell>
          <cell r="C537" t="str">
            <v>轨道交通运营结构维保及隧道综合综合整治大修应用系统技术服务合同</v>
          </cell>
        </row>
        <row r="537">
          <cell r="K537" t="str">
            <v>城盾隧安地下工程有限公司</v>
          </cell>
        </row>
        <row r="537">
          <cell r="BF537" t="str">
            <v>数字建造中心</v>
          </cell>
        </row>
        <row r="538">
          <cell r="B538" t="str">
            <v>ZHT2022112300104</v>
          </cell>
          <cell r="C538" t="str">
            <v>绍兴二环南路智慧快速路智慧工程采购合同</v>
          </cell>
        </row>
        <row r="538">
          <cell r="K538" t="str">
            <v>上海城建数字产业集团有限公司</v>
          </cell>
        </row>
        <row r="538">
          <cell r="BF538" t="str">
            <v>数字建造中心</v>
          </cell>
        </row>
        <row r="539">
          <cell r="B539" t="str">
            <v>ZHT2022112500106</v>
          </cell>
          <cell r="C539" t="str">
            <v>2022年隧道股份软件系统标准运维服务</v>
          </cell>
        </row>
        <row r="539">
          <cell r="K539" t="str">
            <v>上海城建数字产业集团有限公司</v>
          </cell>
        </row>
        <row r="539">
          <cell r="BF539" t="str">
            <v>数智管理中心</v>
          </cell>
        </row>
        <row r="540">
          <cell r="B540" t="str">
            <v>ZHT2022110800094</v>
          </cell>
          <cell r="C540" t="str">
            <v>绿云路（凤林西路以北-329国道）智慧快速路工程BIM全寿命期大数据管理平台建设服务项目</v>
          </cell>
        </row>
        <row r="540">
          <cell r="K540" t="str">
            <v>绍兴市城投建设开发有限公司</v>
          </cell>
        </row>
        <row r="540">
          <cell r="BF540" t="str">
            <v>数字建造中心</v>
          </cell>
        </row>
        <row r="541">
          <cell r="B541" t="str">
            <v>ZHT2022111800096</v>
          </cell>
          <cell r="C541" t="str">
            <v>BIMRUN平台私有云及其相关技术服务采购</v>
          </cell>
        </row>
        <row r="541">
          <cell r="K541" t="str">
            <v>上海燃气工程设计研究有限公司</v>
          </cell>
        </row>
        <row r="541">
          <cell r="BF541" t="str">
            <v>数字建造中心</v>
          </cell>
        </row>
        <row r="542">
          <cell r="B542" t="str">
            <v>ZHT2022111400095</v>
          </cell>
          <cell r="C542" t="str">
            <v>闵浦三桥监控机房屏控系统升级服务</v>
          </cell>
        </row>
        <row r="542">
          <cell r="K542" t="str">
            <v>上海浦江桥隧运营管理有限公司</v>
          </cell>
        </row>
        <row r="542">
          <cell r="BF542" t="str">
            <v>智能运管中心</v>
          </cell>
        </row>
        <row r="543">
          <cell r="B543" t="str">
            <v>ZHT2022031700031</v>
          </cell>
          <cell r="C543" t="str">
            <v>隧道股份上海水务建设工程有限公司 视频会议系统设备采购合同</v>
          </cell>
        </row>
        <row r="543">
          <cell r="K543" t="str">
            <v>上海水务建设工程有限公司</v>
          </cell>
        </row>
        <row r="543">
          <cell r="BF543" t="str">
            <v>智能运管中心</v>
          </cell>
        </row>
        <row r="544">
          <cell r="B544" t="str">
            <v>ZHT2022112300103</v>
          </cell>
          <cell r="C544" t="str">
            <v>上海市域铁路9标中铁四局智慧工地项目</v>
          </cell>
        </row>
        <row r="544">
          <cell r="K544" t="str">
            <v>中铁四局集团有限公司上海分公司</v>
          </cell>
        </row>
        <row r="544">
          <cell r="BF544" t="str">
            <v>数字建造中心</v>
          </cell>
        </row>
        <row r="545">
          <cell r="B545" t="str">
            <v>ZHT2022103100092</v>
          </cell>
          <cell r="C545" t="str">
            <v>数据驱动的区域化设施全生命周期精准维养研究与应用（地道健康监测）</v>
          </cell>
        </row>
        <row r="545">
          <cell r="K545" t="str">
            <v>上海城建养护管理有限公司</v>
          </cell>
        </row>
        <row r="545">
          <cell r="BF545" t="str">
            <v>智能运管中心</v>
          </cell>
        </row>
        <row r="546">
          <cell r="B546" t="str">
            <v>ZHT2022120900108</v>
          </cell>
          <cell r="C546" t="str">
            <v>2022年隐患排查升级项目开发服务</v>
          </cell>
        </row>
        <row r="546">
          <cell r="K546" t="str">
            <v>上海城建数字产业集团有限公司</v>
          </cell>
        </row>
        <row r="546">
          <cell r="BF546" t="str">
            <v>数智管理中心</v>
          </cell>
        </row>
        <row r="547">
          <cell r="B547" t="str">
            <v>ZHT2022121200109</v>
          </cell>
          <cell r="C547" t="str">
            <v>2022年隧道股份BI系统升级开发技术服务</v>
          </cell>
        </row>
        <row r="547">
          <cell r="K547" t="str">
            <v>上海城建数字产业集团有限公司</v>
          </cell>
        </row>
        <row r="547">
          <cell r="BF547" t="str">
            <v>数智管理中心</v>
          </cell>
        </row>
        <row r="548">
          <cell r="B548" t="str">
            <v>ZHT2022121600114</v>
          </cell>
          <cell r="C548" t="str">
            <v>2022年统一门户及身份认证系统开发实施服务</v>
          </cell>
        </row>
        <row r="548">
          <cell r="K548" t="str">
            <v>上海城建数字产业集团有限公司</v>
          </cell>
        </row>
        <row r="548">
          <cell r="BF548" t="str">
            <v>数智管理中心</v>
          </cell>
        </row>
        <row r="549">
          <cell r="B549" t="str">
            <v>ZHT2022122000120</v>
          </cell>
          <cell r="C549" t="str">
            <v>2022年隧道股份数字哨兵系统开发</v>
          </cell>
        </row>
        <row r="549">
          <cell r="K549" t="str">
            <v>上海城建数字产业集团有限公司</v>
          </cell>
        </row>
        <row r="549">
          <cell r="BF549" t="str">
            <v>数智管理中心</v>
          </cell>
        </row>
        <row r="550">
          <cell r="B550" t="str">
            <v>ZHT2022121900115</v>
          </cell>
          <cell r="C550" t="str">
            <v>嘉兴港区智慧污水（化工园区）平台项目BIM系统 服务之AR/MR咨询项目</v>
          </cell>
        </row>
        <row r="550">
          <cell r="K550" t="str">
            <v>浙江长三角规划设计研究咨询有限公司</v>
          </cell>
        </row>
        <row r="550">
          <cell r="BF550" t="str">
            <v>福建分公司</v>
          </cell>
        </row>
        <row r="551">
          <cell r="B551" t="str">
            <v>ZHT2022121900116</v>
          </cell>
          <cell r="C551" t="str">
            <v>嘉兴港区智慧污水（化工园区）平台项目BIM系统服务之BIM咨询项目</v>
          </cell>
        </row>
        <row r="551">
          <cell r="K551" t="str">
            <v>浙江长三角规划设计研究咨询有限公司</v>
          </cell>
        </row>
        <row r="551">
          <cell r="BF551" t="str">
            <v>福建分公司</v>
          </cell>
        </row>
        <row r="552">
          <cell r="B552" t="str">
            <v>ZHT2022122000118</v>
          </cell>
          <cell r="C552" t="str">
            <v>2022年隧道股份信息安全等保测评服务</v>
          </cell>
        </row>
        <row r="552">
          <cell r="K552" t="str">
            <v>上海隧道工程股份有限公司</v>
          </cell>
        </row>
        <row r="552">
          <cell r="BF552" t="str">
            <v>数智管理中心</v>
          </cell>
        </row>
        <row r="553">
          <cell r="B553" t="str">
            <v>ZHT2022121200110</v>
          </cell>
          <cell r="C553" t="str">
            <v>隧道股份综合管理信息系统2022年实施服务</v>
          </cell>
        </row>
        <row r="553">
          <cell r="K553" t="str">
            <v>上海城建数字产业集团有限公司</v>
          </cell>
        </row>
        <row r="553">
          <cell r="BF553" t="str">
            <v>数智管理中心</v>
          </cell>
        </row>
        <row r="554">
          <cell r="B554" t="str">
            <v>ZHT2022122000119</v>
          </cell>
          <cell r="C554" t="str">
            <v>上海建元财务管理有限公司2022年OA系统实施服务项目</v>
          </cell>
        </row>
        <row r="554">
          <cell r="K554" t="str">
            <v>上海城建数字产业集团有限公司</v>
          </cell>
        </row>
        <row r="554">
          <cell r="BF554" t="str">
            <v>数智管理中心</v>
          </cell>
        </row>
        <row r="555">
          <cell r="B555" t="str">
            <v>ZHT2022122100121</v>
          </cell>
          <cell r="C555" t="str">
            <v>2022年隧道股份BI财务板块升级开发服务</v>
          </cell>
        </row>
        <row r="555">
          <cell r="K555" t="str">
            <v>上海城建数字产业集团有限公司</v>
          </cell>
        </row>
        <row r="555">
          <cell r="BF555" t="str">
            <v>数智管理中心</v>
          </cell>
        </row>
        <row r="556">
          <cell r="B556" t="str">
            <v>ZHT2022112100097</v>
          </cell>
          <cell r="C556" t="str">
            <v>《市域铁路工程基于建筑信息模型（BIM）分解结构的关键技术应用研究》</v>
          </cell>
        </row>
        <row r="556">
          <cell r="K556" t="str">
            <v>上海申铁投资有限公司</v>
          </cell>
        </row>
        <row r="556">
          <cell r="BF556" t="str">
            <v>数字建造中心</v>
          </cell>
        </row>
        <row r="557">
          <cell r="B557" t="str">
            <v>ZHT2022031000024</v>
          </cell>
          <cell r="C557" t="str">
            <v>秀洲区污水厂智能运维通用平台系统工程采购合同</v>
          </cell>
        </row>
        <row r="557">
          <cell r="K557" t="str">
            <v>浙江长三角规划设计研究咨询有限公司</v>
          </cell>
        </row>
        <row r="557">
          <cell r="BF557" t="str">
            <v>数字建造中心</v>
          </cell>
        </row>
        <row r="558">
          <cell r="B558" t="str">
            <v>ZHT2023032800029</v>
          </cell>
          <cell r="C558" t="str">
            <v>G15（嘉浏段）智慧高速业务平台开发技术服务合同</v>
          </cell>
        </row>
        <row r="558">
          <cell r="K558" t="str">
            <v>上海城建智慧城市运营管理有限公司</v>
          </cell>
        </row>
        <row r="558">
          <cell r="BF558" t="str">
            <v>智能运管中心</v>
          </cell>
        </row>
        <row r="559">
          <cell r="B559" t="str">
            <v>ZHT2023033100031</v>
          </cell>
          <cell r="C559" t="str">
            <v>G15（嘉浏段）智慧高速大屏软件系统开发</v>
          </cell>
        </row>
        <row r="559">
          <cell r="K559" t="str">
            <v>上海巨一科技发展有限公司</v>
          </cell>
        </row>
        <row r="559">
          <cell r="BF559" t="str">
            <v>智能运管中心</v>
          </cell>
        </row>
        <row r="560">
          <cell r="B560" t="str">
            <v>ZHT2022072600059</v>
          </cell>
          <cell r="C560" t="str">
            <v>上海轨道交通市域线机场联络线工程市政配套工程JCSZSG-5 标智慧工地平台服务合同</v>
          </cell>
        </row>
        <row r="560">
          <cell r="K560" t="str">
            <v>上海市浦东新区建设（集团）有限公司</v>
          </cell>
        </row>
        <row r="560">
          <cell r="BF560" t="str">
            <v>数字建造中心</v>
          </cell>
        </row>
        <row r="561">
          <cell r="B561" t="str">
            <v>ZHT2022091400074</v>
          </cell>
          <cell r="C561" t="str">
            <v>上海市域铁路机场联络线1标一分部 中铁二十四局集团有限公司智慧工地项目</v>
          </cell>
        </row>
        <row r="561">
          <cell r="K561" t="str">
            <v>中铁二十四局集团有限公司</v>
          </cell>
        </row>
        <row r="561">
          <cell r="BF561" t="str">
            <v>数字建造中心</v>
          </cell>
        </row>
        <row r="562">
          <cell r="B562" t="str">
            <v>ZHT2022102400090</v>
          </cell>
          <cell r="C562" t="str">
            <v>中铁一局集团嘉兴至枫南市域铁路（嘉兴南站）土建施工项目智慧工地工程</v>
          </cell>
        </row>
        <row r="562">
          <cell r="K562" t="str">
            <v>中铁一局集团第二工程有限公司</v>
          </cell>
        </row>
        <row r="562">
          <cell r="BF562" t="str">
            <v>智能运管中心</v>
          </cell>
        </row>
        <row r="563">
          <cell r="B563" t="str">
            <v>ZHT2022112300105</v>
          </cell>
          <cell r="C563" t="str">
            <v>基于 BIM的工程管理平台应用与咨询服务合同-预制标</v>
          </cell>
        </row>
        <row r="563">
          <cell r="K563" t="str">
            <v>中铁四局集团有限公司</v>
          </cell>
        </row>
        <row r="563">
          <cell r="BF563" t="str">
            <v>广东分公司</v>
          </cell>
        </row>
        <row r="564">
          <cell r="B564" t="str">
            <v>ZHT2022120500107</v>
          </cell>
          <cell r="C564" t="str">
            <v>南汇支线（两港市域铁路）工程BIM专项咨询技术咨询</v>
          </cell>
        </row>
        <row r="564">
          <cell r="K564" t="str">
            <v>中国铁路设计集团有限公司</v>
          </cell>
        </row>
        <row r="564">
          <cell r="BF564" t="str">
            <v>数字建造中心</v>
          </cell>
        </row>
        <row r="565">
          <cell r="B565" t="str">
            <v>ZHT2022121400111</v>
          </cell>
          <cell r="C565" t="str">
            <v>工程技术咨询合同（南汇支线（两港市域铁路）工程—BIM总体咨询）</v>
          </cell>
        </row>
        <row r="565">
          <cell r="K565" t="str">
            <v>上海市城市建设设计研究总院（集团）有限公司</v>
          </cell>
        </row>
        <row r="565">
          <cell r="BF565" t="str">
            <v>数字建造中心</v>
          </cell>
        </row>
        <row r="566">
          <cell r="B566" t="str">
            <v>ZHT2022121400112</v>
          </cell>
          <cell r="C566" t="str">
            <v>上海集成电路设计产业园5-6项目BIM咨询服务项目</v>
          </cell>
        </row>
        <row r="566">
          <cell r="K566" t="str">
            <v>上海张江集成电路产业区开发有限公司</v>
          </cell>
        </row>
        <row r="566">
          <cell r="BF566" t="str">
            <v>数字建造中心</v>
          </cell>
        </row>
        <row r="567">
          <cell r="B567" t="str">
            <v>ZHT2022122100122</v>
          </cell>
          <cell r="C567" t="str">
            <v>新昌东门如城城市有机更新项目智慧工程、智慧照明景观亮化工程</v>
          </cell>
        </row>
        <row r="567">
          <cell r="K567" t="str">
            <v>中铁十一局集团第四工程有限公司智慧建造研究院</v>
          </cell>
        </row>
        <row r="567">
          <cell r="BF567" t="str">
            <v>智能运管中心</v>
          </cell>
        </row>
        <row r="568">
          <cell r="B568" t="str">
            <v>ZHT2022122800127</v>
          </cell>
          <cell r="C568" t="str">
            <v>青岛航运贸易金融融合创新基地CDG地块地上区域BIM总体咨询项目</v>
          </cell>
        </row>
        <row r="568">
          <cell r="K568" t="str">
            <v>中德联合集团有限公司</v>
          </cell>
        </row>
        <row r="568">
          <cell r="BF568" t="str">
            <v>数字建造中心</v>
          </cell>
        </row>
        <row r="569">
          <cell r="B569" t="str">
            <v>ZHT2022122800128</v>
          </cell>
          <cell r="C569" t="str">
            <v>新皇岗口岸联检大楼基坑支护工程监测信息化开发项目</v>
          </cell>
        </row>
        <row r="569">
          <cell r="K569" t="str">
            <v>深圳市房屋安全和工程质量检测鉴定中心</v>
          </cell>
        </row>
        <row r="569">
          <cell r="BF569" t="str">
            <v>广东分公司</v>
          </cell>
        </row>
        <row r="570">
          <cell r="B570" t="str">
            <v>ZHT2022122800125</v>
          </cell>
          <cell r="C570" t="str">
            <v>2022年隧道股份全面预算平台实施服务</v>
          </cell>
        </row>
        <row r="570">
          <cell r="K570" t="str">
            <v>上海城建数字产业集团有限公司</v>
          </cell>
        </row>
        <row r="570">
          <cell r="BF570" t="str">
            <v>数智管理中心</v>
          </cell>
        </row>
        <row r="571">
          <cell r="B571" t="str">
            <v>ZHT2022122800126</v>
          </cell>
          <cell r="C571" t="str">
            <v>2022年隧道股份工程管理平台及大学生活动实施服务</v>
          </cell>
        </row>
        <row r="571">
          <cell r="K571" t="str">
            <v>上海城建数字产业集团有限公司</v>
          </cell>
        </row>
        <row r="571">
          <cell r="BF571" t="str">
            <v>数智管理中心</v>
          </cell>
        </row>
        <row r="572">
          <cell r="B572" t="str">
            <v>ZHT2023010600006</v>
          </cell>
          <cell r="C572" t="str">
            <v>深圳市路桥建设集团坂银通道智慧运管数字孪生与BIM咨询服务</v>
          </cell>
        </row>
        <row r="572">
          <cell r="K572" t="str">
            <v>深圳市路桥建设集团有限公司</v>
          </cell>
        </row>
        <row r="572">
          <cell r="BF572" t="str">
            <v>广东分公司</v>
          </cell>
        </row>
        <row r="573">
          <cell r="B573" t="str">
            <v>ZHT2023051600043</v>
          </cell>
          <cell r="C573" t="str">
            <v>城盾隧道数字化管控平台硬件设备采购合同</v>
          </cell>
        </row>
        <row r="573">
          <cell r="K573" t="str">
            <v>城盾隧安地下工程有限公司</v>
          </cell>
        </row>
        <row r="573">
          <cell r="BF573" t="str">
            <v>数字建造中心</v>
          </cell>
        </row>
        <row r="574">
          <cell r="B574" t="str">
            <v>ZHT2022121900117</v>
          </cell>
          <cell r="C574" t="str">
            <v>工程服务劳务合同-漕宝路快速路新建工程BIM技术服务</v>
          </cell>
        </row>
        <row r="574">
          <cell r="K574" t="str">
            <v>上海市城市建设设计研究总院（集团）有限公司</v>
          </cell>
        </row>
        <row r="574">
          <cell r="BF574" t="str">
            <v>数字建造中心</v>
          </cell>
        </row>
        <row r="575">
          <cell r="B575" t="str">
            <v>ZHT2022122200123</v>
          </cell>
          <cell r="C575" t="str">
            <v>隧道股份中原区域视频会议系统设备采购合同</v>
          </cell>
        </row>
        <row r="575">
          <cell r="K575" t="str">
            <v>河南宏筑实业有限公司</v>
          </cell>
        </row>
        <row r="575">
          <cell r="BF575" t="str">
            <v>智能运管中心</v>
          </cell>
        </row>
        <row r="576">
          <cell r="B576" t="str">
            <v>ZHT2023010300002</v>
          </cell>
          <cell r="C576" t="str">
            <v>2022年隧道股份安全网络学堂升级开发服务</v>
          </cell>
        </row>
        <row r="576">
          <cell r="K576" t="str">
            <v>上海城建数字产业集团有限公司</v>
          </cell>
        </row>
        <row r="576">
          <cell r="BF576" t="str">
            <v>数智管理中心</v>
          </cell>
        </row>
        <row r="577">
          <cell r="B577" t="str">
            <v>ZHT2022122700124</v>
          </cell>
          <cell r="C577" t="str">
            <v>郑州四港联动互通立交工程信息技术服务合同</v>
          </cell>
        </row>
        <row r="577">
          <cell r="K577" t="str">
            <v>上海公路桥梁（集团）有限公司</v>
          </cell>
        </row>
        <row r="577">
          <cell r="BF577" t="str">
            <v>福建分公司</v>
          </cell>
        </row>
        <row r="578">
          <cell r="B578" t="str">
            <v>ZHT2022123000129</v>
          </cell>
          <cell r="C578" t="str">
            <v>临港全要素智慧管养项目二期建设项目</v>
          </cell>
        </row>
        <row r="578">
          <cell r="K578" t="str">
            <v>上海浦江桥隧运营管理有限公司</v>
          </cell>
        </row>
        <row r="578">
          <cell r="BF578" t="str">
            <v>智能运管中心</v>
          </cell>
        </row>
        <row r="579">
          <cell r="B579" t="str">
            <v>ZHT2022123000130</v>
          </cell>
          <cell r="C579" t="str">
            <v>临港全要素智慧管养大屏泥城区域增补开发</v>
          </cell>
        </row>
        <row r="579">
          <cell r="K579" t="str">
            <v>上海浦江桥隧运营管理有限公司</v>
          </cell>
        </row>
        <row r="579">
          <cell r="BF579" t="str">
            <v>智能运管中心</v>
          </cell>
        </row>
        <row r="580">
          <cell r="B580" t="str">
            <v>ZHT2022123000131</v>
          </cell>
          <cell r="C580" t="str">
            <v>2023年城市基础设施智慧运营维护管理平台＆综合运行大屏运维服务</v>
          </cell>
        </row>
        <row r="580">
          <cell r="K580" t="str">
            <v>上海城建城市运营（集团）有限公司</v>
          </cell>
        </row>
        <row r="580">
          <cell r="BF580" t="str">
            <v>智能运管中心</v>
          </cell>
        </row>
        <row r="581">
          <cell r="B581" t="str">
            <v>ZHT2022123000132</v>
          </cell>
          <cell r="C581" t="str">
            <v>城市基础设施智慧运营维护管理平台新增功能五期开发</v>
          </cell>
        </row>
        <row r="581">
          <cell r="K581" t="str">
            <v>上海城建城市运营（集团）有限公司</v>
          </cell>
        </row>
        <row r="581">
          <cell r="BF581" t="str">
            <v>智能运管中心</v>
          </cell>
        </row>
        <row r="582">
          <cell r="B582" t="str">
            <v>ZHT2022123000133</v>
          </cell>
          <cell r="C582" t="str">
            <v>城市基础设施智慧运营维护管理平台综合运行大屏二期增补开发</v>
          </cell>
        </row>
        <row r="582">
          <cell r="K582" t="str">
            <v>上海城建城市运营（集团）有限公司</v>
          </cell>
        </row>
        <row r="582">
          <cell r="BF582" t="str">
            <v>智能运管中心</v>
          </cell>
        </row>
        <row r="583">
          <cell r="B583" t="str">
            <v>ZHT2023010300003</v>
          </cell>
          <cell r="C583" t="str">
            <v>浦东区域综合管理数字化大屏二期开发</v>
          </cell>
        </row>
        <row r="583">
          <cell r="K583" t="str">
            <v>上海城建养护管理有限公司</v>
          </cell>
        </row>
        <row r="583">
          <cell r="BF583" t="str">
            <v>智能运管中心</v>
          </cell>
        </row>
        <row r="584">
          <cell r="B584" t="str">
            <v>ZHT2023010900007</v>
          </cell>
          <cell r="C584" t="str">
            <v>隧道全生命管养平台三期开发服务</v>
          </cell>
        </row>
        <row r="584">
          <cell r="K584" t="str">
            <v>上海城建城市运营（集团）有限公司</v>
          </cell>
        </row>
        <row r="584">
          <cell r="BF584" t="str">
            <v>智能运管中心</v>
          </cell>
        </row>
        <row r="585">
          <cell r="B585" t="str">
            <v>ZHT2023011100008</v>
          </cell>
          <cell r="C585" t="str">
            <v>2023年陆家嘴乐居 租赁公寓管理软件系统运维及运营服务合同</v>
          </cell>
        </row>
        <row r="585">
          <cell r="K585" t="str">
            <v>上海陆家嘴（集团）有限公司</v>
          </cell>
        </row>
        <row r="585">
          <cell r="BF585" t="str">
            <v>数智管理中心</v>
          </cell>
        </row>
        <row r="586">
          <cell r="B586" t="str">
            <v>ZHT2023020600010</v>
          </cell>
          <cell r="C586" t="str">
            <v>郑州区域基础设施智慧运营维护管理 平台功能增补开发</v>
          </cell>
        </row>
        <row r="586">
          <cell r="K586" t="str">
            <v>上海城建养护管理有限公司</v>
          </cell>
        </row>
        <row r="586">
          <cell r="BF586" t="str">
            <v>智能运管中心</v>
          </cell>
        </row>
        <row r="587">
          <cell r="B587" t="str">
            <v>ZHT2023010500005</v>
          </cell>
          <cell r="C587" t="str">
            <v>上海轨道交通市域线机场联络线虹桥枢纽工程增补内容</v>
          </cell>
        </row>
        <row r="587">
          <cell r="K587" t="str">
            <v>上海荔汀实业有限公司</v>
          </cell>
        </row>
        <row r="587">
          <cell r="BF587" t="str">
            <v>数字建造中心</v>
          </cell>
        </row>
        <row r="588">
          <cell r="B588" t="str">
            <v>ZHT2023011600009</v>
          </cell>
          <cell r="C588" t="str">
            <v>上海轨道交通市域线线网中心智慧工地项目</v>
          </cell>
        </row>
        <row r="588">
          <cell r="K588" t="str">
            <v>上海建工四建集团有限公司</v>
          </cell>
        </row>
        <row r="588">
          <cell r="BF588" t="str">
            <v>数字建造中心</v>
          </cell>
        </row>
        <row r="589">
          <cell r="B589" t="str">
            <v>ZHT2023022000017</v>
          </cell>
          <cell r="C589" t="str">
            <v>城建滨江大厦 1-2F 视频会议设备升级改造施工合同</v>
          </cell>
        </row>
        <row r="589">
          <cell r="K589" t="str">
            <v>上海城建滨江置业有限公司</v>
          </cell>
        </row>
        <row r="589">
          <cell r="BF589" t="str">
            <v>智能运管中心</v>
          </cell>
        </row>
        <row r="590">
          <cell r="B590" t="str">
            <v>ZHT2023022200019</v>
          </cell>
          <cell r="C590" t="str">
            <v>嘉善县公路数字化智能管养平台二期开发</v>
          </cell>
        </row>
        <row r="590">
          <cell r="K590" t="str">
            <v>上海市政养护管理有限公司</v>
          </cell>
        </row>
        <row r="590">
          <cell r="BF590" t="str">
            <v>智能运管中心</v>
          </cell>
        </row>
        <row r="591">
          <cell r="B591" t="str">
            <v>ZHT2023010400004</v>
          </cell>
          <cell r="C591" t="str">
            <v>上海市示范区线一期工程SFQSG-1标智慧工地项目</v>
          </cell>
        </row>
        <row r="591">
          <cell r="K591" t="str">
            <v>上海隧道工程有限公司</v>
          </cell>
        </row>
        <row r="591">
          <cell r="BF591" t="str">
            <v>数字建造中心</v>
          </cell>
        </row>
        <row r="592">
          <cell r="B592" t="str">
            <v>ZHT2023030700022</v>
          </cell>
          <cell r="C592" t="str">
            <v>厦航总部大厦智能化集成管理平台BIM建设部分技术服务合同</v>
          </cell>
        </row>
        <row r="592">
          <cell r="K592" t="str">
            <v>厦门伟屹大数据研究院有限公司</v>
          </cell>
        </row>
        <row r="592">
          <cell r="BF592" t="str">
            <v>福建分公司</v>
          </cell>
        </row>
        <row r="593">
          <cell r="B593" t="str">
            <v>ZHT2023020800013</v>
          </cell>
          <cell r="C593" t="str">
            <v>南汇支线（两港市域铁路）工程 NHSG-10 标智慧工地项目</v>
          </cell>
        </row>
        <row r="593">
          <cell r="K593" t="str">
            <v>宏润建设集团股份有限公司</v>
          </cell>
        </row>
        <row r="593">
          <cell r="BF593" t="str">
            <v>数字建造中心</v>
          </cell>
        </row>
        <row r="594">
          <cell r="B594" t="str">
            <v>ZHT2023021400016</v>
          </cell>
          <cell r="C594" t="str">
            <v>上海轨道交通市域线嘉闵线工程JMSG-3标施工项目智慧工地系统集成及技术服务合同</v>
          </cell>
        </row>
        <row r="594">
          <cell r="K594" t="str">
            <v>中国建筑第八工程局有限公司</v>
          </cell>
        </row>
        <row r="594">
          <cell r="BF594" t="str">
            <v>数字建造中心</v>
          </cell>
        </row>
        <row r="595">
          <cell r="B595" t="str">
            <v>ZHT2023010300001</v>
          </cell>
          <cell r="C595" t="str">
            <v>上海轨道交通市域线嘉闵线工程 JMSG-6 标智慧工地项目</v>
          </cell>
        </row>
        <row r="595">
          <cell r="K595" t="str">
            <v>上海隧道工程有限公司</v>
          </cell>
        </row>
        <row r="595">
          <cell r="BF595" t="str">
            <v>数字建造中心</v>
          </cell>
        </row>
        <row r="596">
          <cell r="B596" t="str">
            <v>ZHT2023031400025</v>
          </cell>
          <cell r="C596" t="str">
            <v>2023年度边坡试点健康监测数据整理及管理服务</v>
          </cell>
        </row>
        <row r="596">
          <cell r="K596" t="str">
            <v>深圳市交通公用设施管理处</v>
          </cell>
        </row>
        <row r="596">
          <cell r="BF596" t="str">
            <v>广东分公司</v>
          </cell>
        </row>
        <row r="597">
          <cell r="B597" t="str">
            <v>ZHT2023021300015</v>
          </cell>
          <cell r="C597" t="str">
            <v>嘉兴市区分质供水工程—现状供水管网改造提升项目管道硬件监测及运维监控管理提升改造项目（漏损控制专项）</v>
          </cell>
        </row>
        <row r="597">
          <cell r="K597" t="str">
            <v>浙江和达科技股份有限公司</v>
          </cell>
        </row>
        <row r="597">
          <cell r="BF597" t="str">
            <v>智能运管中心</v>
          </cell>
        </row>
        <row r="598">
          <cell r="B598" t="str">
            <v>ZHT2023022400020</v>
          </cell>
          <cell r="C598" t="str">
            <v>新加坡TWRPPL智慧管理系统设备采购合同</v>
          </cell>
        </row>
        <row r="598">
          <cell r="K598" t="str">
            <v>PAI Systems Pte Ltd</v>
          </cell>
        </row>
        <row r="598">
          <cell r="BF598" t="str">
            <v>广东分公司</v>
          </cell>
        </row>
        <row r="599">
          <cell r="B599" t="str">
            <v>ZHT2023031300023</v>
          </cell>
          <cell r="C599" t="str">
            <v>2022年北横通道隧道智慧应用系统试点工程隧道健康监测专业分包项目标准合同</v>
          </cell>
        </row>
        <row r="599">
          <cell r="K599" t="str">
            <v>上海浦江桥隧运营管理有限公司</v>
          </cell>
        </row>
        <row r="599">
          <cell r="BF599" t="str">
            <v>智能运管中心</v>
          </cell>
        </row>
        <row r="600">
          <cell r="B600" t="str">
            <v>ZHT2023030200021</v>
          </cell>
          <cell r="C600" t="str">
            <v>上海市水务建设工程安全质量监督管理系统 2023年度运行维护</v>
          </cell>
        </row>
        <row r="600">
          <cell r="K600" t="str">
            <v>上海市水务建设工程安全质量监督中心站</v>
          </cell>
        </row>
        <row r="600">
          <cell r="BF600" t="str">
            <v>数字建造中心</v>
          </cell>
        </row>
        <row r="601">
          <cell r="B601" t="str">
            <v>ZHT2023022200018</v>
          </cell>
          <cell r="C601" t="str">
            <v>南汇支线（两港市域铁路）工程 NHSG-8标智慧工地项目</v>
          </cell>
        </row>
        <row r="601">
          <cell r="K601" t="str">
            <v>上海建工集团股份有限公司</v>
          </cell>
        </row>
        <row r="601">
          <cell r="BF601" t="str">
            <v>数字建造中心</v>
          </cell>
        </row>
        <row r="602">
          <cell r="B602" t="str">
            <v>ZHT2023042400036</v>
          </cell>
          <cell r="C602" t="str">
            <v>2023年隧道股份亿方云软件及集成服务</v>
          </cell>
        </row>
        <row r="602">
          <cell r="K602" t="str">
            <v>上海城建数字产业集团有限公司</v>
          </cell>
        </row>
        <row r="602">
          <cell r="BF602" t="str">
            <v>数智管理中心</v>
          </cell>
        </row>
        <row r="603">
          <cell r="B603" t="str">
            <v>ZHT2023042700037</v>
          </cell>
          <cell r="C603" t="str">
            <v>兰原高速黄河大桥BIM咨询服务项目</v>
          </cell>
        </row>
        <row r="603">
          <cell r="K603" t="str">
            <v>上海城建数字产业集团有限公司</v>
          </cell>
        </row>
        <row r="603">
          <cell r="BF603" t="str">
            <v>数字建造中心</v>
          </cell>
        </row>
        <row r="604">
          <cell r="B604" t="str">
            <v>ZHT2023032100026</v>
          </cell>
          <cell r="C604" t="str">
            <v>中铁一局集团嘉兴至枫南市域铁路（嘉兴南站）土建施工项目智慧工地工程</v>
          </cell>
        </row>
        <row r="604">
          <cell r="K604" t="str">
            <v>中铁一局集团第二工程有限公司</v>
          </cell>
        </row>
        <row r="604">
          <cell r="BF604" t="str">
            <v>智能运管中心</v>
          </cell>
        </row>
        <row r="605">
          <cell r="B605" t="str">
            <v>ZHT2023041900034</v>
          </cell>
          <cell r="C605" t="str">
            <v>龙水南路建管平台及BIM应用技术服务合同</v>
          </cell>
        </row>
        <row r="605">
          <cell r="K605" t="str">
            <v>上海隧道工程有限公司</v>
          </cell>
        </row>
        <row r="605">
          <cell r="BF605" t="str">
            <v>数字建造中心</v>
          </cell>
        </row>
        <row r="606">
          <cell r="B606" t="str">
            <v>ZHT2023051600042</v>
          </cell>
          <cell r="C606" t="str">
            <v>2023年隧道股份智能AI应用服务开发合同</v>
          </cell>
        </row>
        <row r="606">
          <cell r="K606" t="str">
            <v>上海隧道工程股份有限公司</v>
          </cell>
        </row>
        <row r="606">
          <cell r="BF606" t="str">
            <v>数智管理中心</v>
          </cell>
        </row>
        <row r="607">
          <cell r="B607" t="str">
            <v>ZHT2023040300032</v>
          </cell>
          <cell r="C607" t="str">
            <v>材料采购合同-杨高路地道 2022 年信息化设备采购</v>
          </cell>
        </row>
        <row r="607">
          <cell r="K607" t="str">
            <v>上海浦江桥隧运营管理有限公司</v>
          </cell>
        </row>
        <row r="607">
          <cell r="BF607" t="str">
            <v>智能运管中心</v>
          </cell>
        </row>
        <row r="608">
          <cell r="B608" t="str">
            <v>ZHT2023040300033</v>
          </cell>
          <cell r="C608" t="str">
            <v>养护工程专业分包合同-杨高路地道2022年机电系统整改工程</v>
          </cell>
        </row>
        <row r="608">
          <cell r="K608" t="str">
            <v>上海浦江桥隧运营管理有限公司</v>
          </cell>
        </row>
        <row r="608">
          <cell r="BF608" t="str">
            <v>智能运管中心</v>
          </cell>
        </row>
        <row r="609">
          <cell r="B609" t="str">
            <v>ZHT2023053100047</v>
          </cell>
          <cell r="C609" t="str">
            <v>关键人员考勤一期功能开发项目</v>
          </cell>
        </row>
        <row r="609">
          <cell r="K609" t="str">
            <v>上海涵辕信息技术有限公司</v>
          </cell>
        </row>
        <row r="609">
          <cell r="BF609" t="str">
            <v>数字建造中心</v>
          </cell>
        </row>
        <row r="610">
          <cell r="B610" t="str">
            <v>ZHT2023032200027</v>
          </cell>
          <cell r="C610" t="str">
            <v>上海轨道交通市域线嘉闵线工程JMSG-8标智慧工地项目</v>
          </cell>
        </row>
        <row r="610">
          <cell r="K610" t="str">
            <v>上海市机械施工集团有限公司</v>
          </cell>
        </row>
        <row r="610">
          <cell r="BF610" t="str">
            <v>数字建造中心</v>
          </cell>
        </row>
        <row r="611">
          <cell r="B611" t="str">
            <v>ZHT2023032200028</v>
          </cell>
          <cell r="C611" t="str">
            <v>2023年城市运营集团信息安全等保测评服务</v>
          </cell>
        </row>
        <row r="611">
          <cell r="K611" t="str">
            <v>上海城建城市运营（集团）有限公司</v>
          </cell>
        </row>
        <row r="611">
          <cell r="BF611" t="str">
            <v>数智管理中心</v>
          </cell>
        </row>
        <row r="612">
          <cell r="B612" t="str">
            <v>ZHT2023032900030</v>
          </cell>
          <cell r="C612" t="str">
            <v>妈湾跨海通道 1 标数字孪生工地</v>
          </cell>
        </row>
        <row r="612">
          <cell r="K612" t="str">
            <v>上海隧道工程有限公司</v>
          </cell>
        </row>
        <row r="612">
          <cell r="BF612" t="str">
            <v>广东分公司</v>
          </cell>
        </row>
        <row r="613">
          <cell r="B613" t="str">
            <v>ZHT2023053100046</v>
          </cell>
          <cell r="C613" t="str">
            <v>嘉定区光明灯头厂改扩建工程智慧园区BIM咨询服务</v>
          </cell>
        </row>
        <row r="613">
          <cell r="K613" t="str">
            <v>上海城建数字产业集团有限公司</v>
          </cell>
        </row>
        <row r="613">
          <cell r="BF613" t="str">
            <v>数字建造中心</v>
          </cell>
        </row>
        <row r="614">
          <cell r="B614" t="str">
            <v>ZHT2023031300024</v>
          </cell>
          <cell r="C614" t="str">
            <v>厦门新机场场道工程五标BIM服务合同</v>
          </cell>
        </row>
        <row r="614">
          <cell r="K614" t="str">
            <v>上海公路桥梁（集团）有限公司</v>
          </cell>
        </row>
        <row r="614">
          <cell r="BF614" t="str">
            <v>福建分公司</v>
          </cell>
        </row>
        <row r="615">
          <cell r="B615" t="str">
            <v>ZHT2023053000045</v>
          </cell>
          <cell r="C615" t="str">
            <v>上海市民防办公室BIM信息管理平台维护与数据治理采购合同书</v>
          </cell>
        </row>
        <row r="615">
          <cell r="K615" t="str">
            <v>光典信息发展有限公司</v>
          </cell>
        </row>
        <row r="615">
          <cell r="BF615" t="str">
            <v>数字建造中心</v>
          </cell>
        </row>
        <row r="616">
          <cell r="B616" t="str">
            <v>ZHT2023060800051</v>
          </cell>
          <cell r="C616" t="str">
            <v>2023年隧道股份信息安全等保测评服务</v>
          </cell>
        </row>
        <row r="616">
          <cell r="K616" t="str">
            <v>上海隧道工程股份有限公司</v>
          </cell>
        </row>
        <row r="616">
          <cell r="BF616" t="str">
            <v>数智管理中心</v>
          </cell>
        </row>
        <row r="617">
          <cell r="B617" t="str">
            <v>ZHT2023051500041</v>
          </cell>
          <cell r="C617" t="str">
            <v>桥梁健康监测BIM数字化展示模块开发服务</v>
          </cell>
        </row>
        <row r="617">
          <cell r="K617" t="str">
            <v>深圳市路桥建设集团有限公司</v>
          </cell>
        </row>
        <row r="617">
          <cell r="BF617" t="str">
            <v>广东分公司</v>
          </cell>
        </row>
        <row r="618">
          <cell r="B618" t="str">
            <v>ZHT2023062800055</v>
          </cell>
          <cell r="C618" t="str">
            <v>2023年水务工程重要隐蔽（关键部位）综合管控项目</v>
          </cell>
        </row>
        <row r="618">
          <cell r="K618" t="str">
            <v>上海城建数字产业集团有限公司</v>
          </cell>
        </row>
        <row r="618">
          <cell r="BF618" t="str">
            <v>数字建造中心</v>
          </cell>
        </row>
        <row r="619">
          <cell r="B619" t="str">
            <v>ZHT2023070300057</v>
          </cell>
          <cell r="C619" t="str">
            <v>2023年水务工程重大危险源管理</v>
          </cell>
        </row>
        <row r="619">
          <cell r="K619" t="str">
            <v>上海城建数字产业集团有限公司</v>
          </cell>
        </row>
        <row r="619">
          <cell r="BF619" t="str">
            <v>数字建造中心</v>
          </cell>
        </row>
        <row r="620">
          <cell r="B620" t="str">
            <v>ZHT2023062700054</v>
          </cell>
          <cell r="C620" t="str">
            <v>上海轨道交通市域线嘉闵线工程JMSG-7标智慧工地项目系统集成及技术服务合同</v>
          </cell>
        </row>
        <row r="620">
          <cell r="K620" t="str">
            <v>中铁十五局集团有限公司</v>
          </cell>
        </row>
        <row r="620">
          <cell r="BF620" t="str">
            <v>数字建造中心</v>
          </cell>
        </row>
        <row r="621">
          <cell r="B621" t="str">
            <v>ZHT2023061200052</v>
          </cell>
          <cell r="C621" t="str">
            <v>SC21 入闸机及劳务系统研发工程 三方合同</v>
          </cell>
        </row>
        <row r="621">
          <cell r="K621" t="str">
            <v>上海隧道工程股份有限公司-澳门分公司</v>
          </cell>
        </row>
        <row r="621">
          <cell r="BF621" t="str">
            <v>广东分公司</v>
          </cell>
        </row>
        <row r="622">
          <cell r="B622" t="str">
            <v>ZHT2023071100063</v>
          </cell>
          <cell r="C622" t="str">
            <v>上海轨道交通市域线嘉闵线12标工程系统集成及技术服务合同</v>
          </cell>
        </row>
        <row r="622">
          <cell r="K622" t="str">
            <v>中铁七局集团有限公司</v>
          </cell>
        </row>
        <row r="622">
          <cell r="BF622" t="str">
            <v>数字建造中心</v>
          </cell>
        </row>
        <row r="623">
          <cell r="B623" t="str">
            <v>ZHT2023071300070</v>
          </cell>
          <cell r="C623" t="str">
            <v>上海市崇明区交通委员会崇明区综合交通智慧运营管理平台-大屏与数字孪生底座开发</v>
          </cell>
        </row>
        <row r="623">
          <cell r="K623" t="str">
            <v>上海城建数字产业集团有限公司</v>
          </cell>
        </row>
        <row r="623">
          <cell r="BF623" t="str">
            <v>智能运管中心</v>
          </cell>
        </row>
        <row r="624">
          <cell r="B624" t="str">
            <v>ZHT2023061300053</v>
          </cell>
          <cell r="C624" t="str">
            <v>嘉兴西塘二标智慧工地实施合同</v>
          </cell>
        </row>
        <row r="624">
          <cell r="K624" t="str">
            <v>中铁北京工程局集团有限公司杭州分公司</v>
          </cell>
        </row>
        <row r="624">
          <cell r="BF624" t="str">
            <v>智能运管中心</v>
          </cell>
        </row>
        <row r="625">
          <cell r="B625" t="str">
            <v>ZHT2023070500061</v>
          </cell>
          <cell r="C625" t="str">
            <v>厦门轨道交通1、2号线改造项目管道AR应用程序研发</v>
          </cell>
        </row>
        <row r="625">
          <cell r="K625" t="str">
            <v>天津凯发电气股份有限公司</v>
          </cell>
        </row>
        <row r="625">
          <cell r="BF625" t="str">
            <v>福建分公司</v>
          </cell>
        </row>
        <row r="626">
          <cell r="B626" t="str">
            <v>ZHT2023071700071</v>
          </cell>
          <cell r="C626" t="str">
            <v>嘉兴市域铁路枫南SG1标段智慧工地工程技术咨询服务合同</v>
          </cell>
        </row>
        <row r="626">
          <cell r="K626" t="str">
            <v>中铁隧道局集团有限公司嘉兴至枫南市域铁路土建施工SG1标段项目经理部</v>
          </cell>
        </row>
        <row r="626">
          <cell r="BF626" t="str">
            <v>智能运管中心</v>
          </cell>
        </row>
        <row r="627">
          <cell r="B627" t="str">
            <v>ZHT2023071200065</v>
          </cell>
          <cell r="C627" t="str">
            <v>视频会议系统端口及维保技术服务（水务建设）</v>
          </cell>
        </row>
        <row r="627">
          <cell r="K627" t="str">
            <v>上海水务建设工程有限公司</v>
          </cell>
        </row>
        <row r="627">
          <cell r="BF627" t="str">
            <v>智能运管中心</v>
          </cell>
        </row>
        <row r="628">
          <cell r="B628" t="str">
            <v>ZHT2023071200067</v>
          </cell>
          <cell r="C628" t="str">
            <v>视频会议系统端口及维保技术服务（地空开发实业）</v>
          </cell>
        </row>
        <row r="628">
          <cell r="K628" t="str">
            <v>上海市地下空间开发实业有限公司</v>
          </cell>
        </row>
        <row r="628">
          <cell r="BF628" t="str">
            <v>智能运管中心</v>
          </cell>
        </row>
        <row r="629">
          <cell r="B629" t="str">
            <v>ZHT2023071800073</v>
          </cell>
          <cell r="C629" t="str">
            <v>2023年隧道股份应用集成开发服务</v>
          </cell>
        </row>
        <row r="629">
          <cell r="K629" t="str">
            <v>上海隧道工程股份有限公司</v>
          </cell>
        </row>
        <row r="629">
          <cell r="BF629" t="str">
            <v>数智管理中心</v>
          </cell>
        </row>
        <row r="630">
          <cell r="B630" t="str">
            <v>ZHT2023073100077</v>
          </cell>
          <cell r="C630" t="str">
            <v>视频会议系统端口服务（基础设施）</v>
          </cell>
        </row>
        <row r="630">
          <cell r="K630" t="str">
            <v>上海基础设施建设发展（集团）有限公司</v>
          </cell>
        </row>
        <row r="630">
          <cell r="BF630" t="str">
            <v>智能运管中心</v>
          </cell>
        </row>
        <row r="631">
          <cell r="B631" t="str">
            <v>ZHT2023070700062</v>
          </cell>
          <cell r="C631" t="str">
            <v>深圳市路桥建设集团坂银通道智慧运管数字孪生与BIM咨询服务（变更）</v>
          </cell>
        </row>
        <row r="631">
          <cell r="K631" t="str">
            <v>深圳市路桥建设集团有限公司</v>
          </cell>
        </row>
        <row r="631">
          <cell r="BF631" t="str">
            <v>广东分公司</v>
          </cell>
        </row>
        <row r="632">
          <cell r="B632" t="str">
            <v>ZHT2023060500050</v>
          </cell>
          <cell r="C632" t="str">
            <v>南汇支线（两港市域铁路）工程 NHSG-4 标智慧工地项目</v>
          </cell>
        </row>
        <row r="632">
          <cell r="K632" t="str">
            <v>上海城建市政工程（集团）有限公司</v>
          </cell>
        </row>
        <row r="632">
          <cell r="BF632" t="str">
            <v>数字建造中心</v>
          </cell>
        </row>
        <row r="633">
          <cell r="B633" t="str">
            <v>ZHT2023071200069</v>
          </cell>
          <cell r="C633" t="str">
            <v>视频会议系统端口及维保技术服务（能源建设集团）</v>
          </cell>
        </row>
        <row r="633">
          <cell r="K633" t="str">
            <v>上海能源建设集团有限公司</v>
          </cell>
        </row>
        <row r="633">
          <cell r="BF633" t="str">
            <v>智能运管中心</v>
          </cell>
        </row>
        <row r="634">
          <cell r="B634" t="str">
            <v>ZHT2023080900081</v>
          </cell>
          <cell r="C634" t="str">
            <v>横琴粤澳深度合作区城市规划和建设局智慧市政整体规划政府采购项目</v>
          </cell>
        </row>
        <row r="634">
          <cell r="K634" t="str">
            <v>横琴粤澳深度合作区城市规划和建设局</v>
          </cell>
        </row>
        <row r="634">
          <cell r="BF634" t="str">
            <v>广东分公司</v>
          </cell>
        </row>
        <row r="635">
          <cell r="B635" t="str">
            <v>ZHT2023071200068</v>
          </cell>
          <cell r="C635" t="str">
            <v>视频会议系统端口及维保技术服务（公路桥梁）</v>
          </cell>
        </row>
        <row r="635">
          <cell r="K635" t="str">
            <v>上海公路桥梁（集团）有限公司</v>
          </cell>
        </row>
        <row r="635">
          <cell r="BF635" t="str">
            <v>智能运管中心</v>
          </cell>
        </row>
        <row r="636">
          <cell r="B636" t="str">
            <v>ZHT2023081800085</v>
          </cell>
          <cell r="C636" t="str">
            <v>2023年隧道股份软件系统标准运维服务</v>
          </cell>
        </row>
        <row r="636">
          <cell r="K636" t="str">
            <v>上海城建数字产业集团有限公司</v>
          </cell>
        </row>
        <row r="636">
          <cell r="BF636" t="str">
            <v>数智管理中心</v>
          </cell>
        </row>
        <row r="637">
          <cell r="B637" t="str">
            <v>ZHT2023082100086</v>
          </cell>
          <cell r="C637" t="str">
            <v>泉州交发集团级工程建设管理信息化平台 (一期) 项目</v>
          </cell>
        </row>
        <row r="637">
          <cell r="K637" t="str">
            <v>泉州市搏浪科技集团有限公司</v>
          </cell>
        </row>
        <row r="637">
          <cell r="BF637" t="str">
            <v>数字建造中心</v>
          </cell>
        </row>
        <row r="638">
          <cell r="B638" t="str">
            <v>ZHT2023080700080</v>
          </cell>
          <cell r="C638" t="str">
            <v>城建投资综合管理信息系统2023年运维及支持</v>
          </cell>
        </row>
        <row r="638">
          <cell r="K638" t="str">
            <v>上海城建数字产业集团有限公司</v>
          </cell>
        </row>
        <row r="638">
          <cell r="BF638" t="str">
            <v>数智管理中心</v>
          </cell>
        </row>
        <row r="639">
          <cell r="B639" t="str">
            <v>ZHT2023060100048</v>
          </cell>
          <cell r="C639" t="str">
            <v>深圳市人民医院宝安医院BIM咨询服务合同</v>
          </cell>
        </row>
        <row r="639">
          <cell r="K639" t="str">
            <v>五洲工程顾问集团有限公司</v>
          </cell>
        </row>
        <row r="639">
          <cell r="BF639" t="str">
            <v>广东分公司</v>
          </cell>
        </row>
        <row r="640">
          <cell r="B640" t="str">
            <v>ZHT2023072400076</v>
          </cell>
          <cell r="C640" t="str">
            <v>2023年城建置业ERP应用集成开发服务</v>
          </cell>
        </row>
        <row r="640">
          <cell r="K640" t="str">
            <v>上海城建置业发展有限公司</v>
          </cell>
        </row>
        <row r="640">
          <cell r="BF640" t="str">
            <v>数智管理中心</v>
          </cell>
        </row>
        <row r="641">
          <cell r="B641" t="str">
            <v>ZHT2023090400091</v>
          </cell>
          <cell r="C641" t="str">
            <v>2023年隧道股份主数据管理平台建设</v>
          </cell>
        </row>
        <row r="641">
          <cell r="K641" t="str">
            <v>上海隧道工程股份有限公司</v>
          </cell>
        </row>
        <row r="641">
          <cell r="BF641" t="str">
            <v>数智管理中心</v>
          </cell>
        </row>
        <row r="642">
          <cell r="B642" t="str">
            <v>ZHT2023083000089</v>
          </cell>
          <cell r="C642" t="str">
            <v>嘉善至西塘市域铁路第三方测量人脸考勤设备采购合同</v>
          </cell>
        </row>
        <row r="642">
          <cell r="K642" t="str">
            <v>浙江华东测绘与工程安全技术有限公司</v>
          </cell>
        </row>
        <row r="642">
          <cell r="BF642" t="str">
            <v>智能运管中心</v>
          </cell>
        </row>
        <row r="643">
          <cell r="B643" t="str">
            <v>ZHT2023050800038</v>
          </cell>
          <cell r="C643" t="str">
            <v>上海轨道交通市域线机场联络线工程（西段）  JCXSG-3标智慧工地项目2021-2022年增项</v>
          </cell>
        </row>
        <row r="643">
          <cell r="K643" t="str">
            <v>上海隧道工程有限公司</v>
          </cell>
        </row>
        <row r="643">
          <cell r="BF643" t="str">
            <v>数字建造中心</v>
          </cell>
        </row>
        <row r="644">
          <cell r="B644" t="str">
            <v>ZHT2023052400044</v>
          </cell>
          <cell r="C644" t="str">
            <v>越东路及南延段（杭甬高速—绍诸高速平水口）智慧快速路工程（二环南路以北至绍诸高速平水口）BIM全寿命期大数据管理平台建设服务项目</v>
          </cell>
        </row>
        <row r="644">
          <cell r="K644" t="str">
            <v>上海市城市建设设计研究总院（集团）有限公司</v>
          </cell>
        </row>
        <row r="644">
          <cell r="BF644" t="str">
            <v>数字建造中心</v>
          </cell>
        </row>
        <row r="645">
          <cell r="B645" t="str">
            <v>ZHT2023072400075</v>
          </cell>
          <cell r="C645" t="str">
            <v>2023年隧道股份综合管理信息系统实施</v>
          </cell>
        </row>
        <row r="645">
          <cell r="K645" t="str">
            <v>上海城建数字产业集团有限公司</v>
          </cell>
        </row>
        <row r="645">
          <cell r="BF645" t="str">
            <v>数智管理中心</v>
          </cell>
        </row>
        <row r="646">
          <cell r="B646" t="str">
            <v>ZHT2023082300087</v>
          </cell>
          <cell r="C646" t="str">
            <v>上海轨道交通市域线嘉闵线BIM咨询专题委外咨询服务合同</v>
          </cell>
        </row>
        <row r="646">
          <cell r="K646" t="str">
            <v>中铁上海设计院集团有限公司</v>
          </cell>
        </row>
        <row r="646">
          <cell r="BF646" t="str">
            <v>数字建造中心</v>
          </cell>
        </row>
        <row r="647">
          <cell r="B647" t="str">
            <v>ZHT2023081400082</v>
          </cell>
          <cell r="C647" t="str">
            <v>南汇支线（两港市域铁路）工程 NHSG-5标智慧工地项目</v>
          </cell>
        </row>
        <row r="647">
          <cell r="K647" t="str">
            <v>中铁十四局集团有限公司</v>
          </cell>
        </row>
        <row r="647">
          <cell r="BF647" t="str">
            <v>数字建造中心</v>
          </cell>
        </row>
        <row r="648">
          <cell r="B648" t="str">
            <v>ZHT2023083000090</v>
          </cell>
          <cell r="C648" t="str">
            <v>关键人员考勤二期功能开发项目技术服务合同</v>
          </cell>
        </row>
        <row r="648">
          <cell r="K648" t="str">
            <v>上海涵辕信息技术有限公司</v>
          </cell>
        </row>
        <row r="648">
          <cell r="BF648" t="str">
            <v>数字建造中心</v>
          </cell>
        </row>
        <row r="649">
          <cell r="B649" t="str">
            <v>ZHT2023091300094</v>
          </cell>
          <cell r="C649" t="str">
            <v>南昌轨道交通1号线北延、东延及2号线东延工程信息化建设项目01标</v>
          </cell>
        </row>
        <row r="649">
          <cell r="K649" t="str">
            <v>南昌轨道交通集团有限公司</v>
          </cell>
        </row>
        <row r="649">
          <cell r="BF649" t="str">
            <v>数字建造中心</v>
          </cell>
        </row>
        <row r="650">
          <cell r="B650" t="str">
            <v>ZHT2023082700088</v>
          </cell>
          <cell r="C650" t="str">
            <v>嘉兴市域快速道路智慧建设管理平台服务项目</v>
          </cell>
        </row>
        <row r="650">
          <cell r="K650" t="str">
            <v>嘉兴市快速路建设发展有限公司</v>
          </cell>
        </row>
        <row r="650">
          <cell r="BF650" t="str">
            <v>数字建造中心</v>
          </cell>
        </row>
        <row r="651">
          <cell r="B651" t="str">
            <v>ZHT2023091800098</v>
          </cell>
          <cell r="C651" t="str">
            <v>上海市疾病预防控制中心新建工程民防智能化项目智慧民防软件技术服务</v>
          </cell>
        </row>
        <row r="651">
          <cell r="K651" t="str">
            <v>上海智能交通有限公司</v>
          </cell>
        </row>
        <row r="651">
          <cell r="BF651" t="str">
            <v>数字建造中心</v>
          </cell>
        </row>
        <row r="652">
          <cell r="B652" t="str">
            <v>ZHT2023092100099</v>
          </cell>
          <cell r="C652" t="str">
            <v>上海市疾病预防控制中心新建工程民防智能化项目三防智能化系统采购合同</v>
          </cell>
        </row>
        <row r="652">
          <cell r="K652" t="str">
            <v>上海智能交通有限公司</v>
          </cell>
        </row>
        <row r="652">
          <cell r="BF652" t="str">
            <v>数字建造中心</v>
          </cell>
        </row>
        <row r="653">
          <cell r="B653" t="str">
            <v>ZHT2023081700083</v>
          </cell>
          <cell r="C653" t="str">
            <v>视频会议系统端口及维保技术服务（建元财务）</v>
          </cell>
        </row>
        <row r="653">
          <cell r="K653" t="str">
            <v>上海建元财务管理有限公司</v>
          </cell>
        </row>
        <row r="653">
          <cell r="BF653" t="str">
            <v>智能运管中心</v>
          </cell>
        </row>
        <row r="654">
          <cell r="B654" t="str">
            <v>ZHT2023101100108</v>
          </cell>
          <cell r="C654" t="str">
            <v>深圳市建筑工务署2023年度BIM咨询服务合同</v>
          </cell>
        </row>
        <row r="654">
          <cell r="K654" t="str">
            <v>深圳市建筑工务署</v>
          </cell>
        </row>
        <row r="654">
          <cell r="BF654" t="str">
            <v>广东分公司</v>
          </cell>
        </row>
        <row r="655">
          <cell r="B655" t="str">
            <v>ZHT2023100900105</v>
          </cell>
          <cell r="C655" t="str">
            <v>2023年隧道股份市场分析系统升级改造服务</v>
          </cell>
        </row>
        <row r="655">
          <cell r="K655" t="str">
            <v>上海城建数字产业集团有限公司</v>
          </cell>
        </row>
        <row r="655">
          <cell r="BF655" t="str">
            <v>数智管理中心</v>
          </cell>
        </row>
        <row r="656">
          <cell r="B656" t="str">
            <v>ZHT2023091400095</v>
          </cell>
          <cell r="C656" t="str">
            <v>市域铁路视频广场二期建设</v>
          </cell>
        </row>
        <row r="656">
          <cell r="K656" t="str">
            <v>上海申铁投资有限公司</v>
          </cell>
        </row>
        <row r="656">
          <cell r="BF656" t="str">
            <v>数字建造中心</v>
          </cell>
        </row>
        <row r="657">
          <cell r="B657" t="str">
            <v>ZHT2023092800102</v>
          </cell>
          <cell r="C657" t="str">
            <v>厦门轨道6号线机电施工四工区BIM技术应用技术服务合同</v>
          </cell>
        </row>
        <row r="657">
          <cell r="K657" t="str">
            <v>中铁十一局集团电务工程有限公司</v>
          </cell>
        </row>
        <row r="657">
          <cell r="BF657" t="str">
            <v>福建分公司</v>
          </cell>
        </row>
        <row r="658">
          <cell r="B658" t="str">
            <v>ZHT2023091400096</v>
          </cell>
          <cell r="C658" t="str">
            <v>2023年晟元保理业务系统信息安全等保测评</v>
          </cell>
        </row>
        <row r="658">
          <cell r="K658" t="str">
            <v>上海晟元商业保理有限公司</v>
          </cell>
        </row>
        <row r="658">
          <cell r="BF658" t="str">
            <v>数智管理中心</v>
          </cell>
        </row>
        <row r="659">
          <cell r="B659" t="str">
            <v>ZHT2023101200109</v>
          </cell>
          <cell r="C659" t="str">
            <v>嘉兴市域快速道路智慧建设管理平台服务项目</v>
          </cell>
        </row>
        <row r="659">
          <cell r="K659" t="str">
            <v>中交路桥建设有限公司</v>
          </cell>
        </row>
        <row r="659">
          <cell r="BF659" t="str">
            <v>数字建造中心</v>
          </cell>
        </row>
        <row r="660">
          <cell r="B660" t="str">
            <v>ZHT2023101200110</v>
          </cell>
          <cell r="C660" t="str">
            <v>嘉兴市域快速道路智慧建设管理平台服务项目</v>
          </cell>
        </row>
        <row r="660">
          <cell r="K660" t="str">
            <v>江苏镇江路桥工程有限公司</v>
          </cell>
        </row>
        <row r="660">
          <cell r="BF660" t="str">
            <v>数字建造中心</v>
          </cell>
        </row>
        <row r="661">
          <cell r="B661" t="str">
            <v>ZHT2023101200111</v>
          </cell>
          <cell r="C661" t="str">
            <v>嘉兴市域快速道路智慧建设管理平台服务项目</v>
          </cell>
        </row>
        <row r="661">
          <cell r="K661" t="str">
            <v>浙江交工集团股份有限公司</v>
          </cell>
        </row>
        <row r="661">
          <cell r="BF661" t="str">
            <v>数字建造中心</v>
          </cell>
        </row>
        <row r="662">
          <cell r="B662" t="str">
            <v>ZHT2023101300112</v>
          </cell>
          <cell r="C662" t="str">
            <v>上海轨道交通市域线嘉闵线工程JMSG-10标智慧工地项目</v>
          </cell>
        </row>
        <row r="662">
          <cell r="K662" t="str">
            <v>上海建工集团股份有限公司</v>
          </cell>
        </row>
        <row r="662">
          <cell r="BF662" t="str">
            <v>数字建造中心</v>
          </cell>
        </row>
        <row r="663">
          <cell r="B663" t="str">
            <v>ZHT2023101300113</v>
          </cell>
          <cell r="C663" t="str">
            <v>2023年城市运营上海停车APP等保测评服务</v>
          </cell>
        </row>
        <row r="663">
          <cell r="K663" t="str">
            <v>上海停车信息科技有限公司</v>
          </cell>
        </row>
        <row r="663">
          <cell r="BF663" t="str">
            <v>数智管理中心</v>
          </cell>
        </row>
        <row r="664">
          <cell r="B664" t="str">
            <v>ZHT2023071200066</v>
          </cell>
          <cell r="C664" t="str">
            <v>视频会议系统端口及维保技术服务（城建置业）</v>
          </cell>
        </row>
        <row r="664">
          <cell r="K664" t="str">
            <v>上海城建置业发展有限公司</v>
          </cell>
        </row>
        <row r="664">
          <cell r="BF664" t="str">
            <v>智能运管中心</v>
          </cell>
        </row>
        <row r="665">
          <cell r="B665" t="str">
            <v>ZHT2023073100078</v>
          </cell>
          <cell r="C665" t="str">
            <v>视频会议系统端口服务（城建国际）</v>
          </cell>
        </row>
        <row r="665">
          <cell r="K665" t="str">
            <v>上海城建国际工程有限公司</v>
          </cell>
        </row>
        <row r="665">
          <cell r="BF665" t="str">
            <v>智能运管中心</v>
          </cell>
        </row>
        <row r="666">
          <cell r="B666" t="str">
            <v>ZHT2023073100079</v>
          </cell>
          <cell r="C666" t="str">
            <v>视频会议系统端口服务（数字集团）</v>
          </cell>
        </row>
        <row r="666">
          <cell r="K666" t="str">
            <v>上海城建数字产业集团有限公司</v>
          </cell>
        </row>
        <row r="666">
          <cell r="BF666" t="str">
            <v>智能运管中心</v>
          </cell>
        </row>
        <row r="667">
          <cell r="B667" t="str">
            <v>ZHT2023101300114</v>
          </cell>
          <cell r="C667" t="str">
            <v>2023年隧道股份信息安全软件及服务</v>
          </cell>
        </row>
        <row r="667">
          <cell r="K667" t="str">
            <v>上海隧道工程股份有限公司</v>
          </cell>
        </row>
        <row r="667">
          <cell r="BF667" t="str">
            <v>数智管理中心</v>
          </cell>
        </row>
        <row r="668">
          <cell r="B668" t="str">
            <v>ZHT2023091200093</v>
          </cell>
          <cell r="C668" t="str">
            <v>南汇支线（两港市域铁路）工程 NHSG-9 标智慧工地项目</v>
          </cell>
        </row>
        <row r="668">
          <cell r="K668" t="str">
            <v>腾达建设集团股份有限公司</v>
          </cell>
        </row>
        <row r="668">
          <cell r="BF668" t="str">
            <v>数字建造中心</v>
          </cell>
        </row>
        <row r="669">
          <cell r="B669" t="str">
            <v>ZHT2023102400119</v>
          </cell>
          <cell r="C669" t="str">
            <v>特大城市重大交通基础设施全周期管理标准体系构建及示范子课题前期规划管理平台V2.0</v>
          </cell>
        </row>
        <row r="669">
          <cell r="K669" t="str">
            <v>上海城投公路投资（集团）有限公司</v>
          </cell>
        </row>
        <row r="669">
          <cell r="BF669" t="str">
            <v>数字建造中心</v>
          </cell>
        </row>
        <row r="670">
          <cell r="B670" t="str">
            <v>ZHT2023102700126</v>
          </cell>
          <cell r="C670" t="str">
            <v>厦门市轨道交通1号线工程弱电系 统提升项目给排水管道溯源数据库及手持终端软件采购</v>
          </cell>
        </row>
        <row r="670">
          <cell r="K670" t="str">
            <v>南京南瑞工业控制技术有限公司</v>
          </cell>
        </row>
        <row r="670">
          <cell r="BF670" t="str">
            <v>福建分公司</v>
          </cell>
        </row>
        <row r="671">
          <cell r="B671" t="str">
            <v>ZHT2023102500121</v>
          </cell>
          <cell r="C671" t="str">
            <v>绍兴智慧快速路智能路巡系统采购项目合同</v>
          </cell>
        </row>
        <row r="671">
          <cell r="K671" t="str">
            <v>绍兴市智慧快速路运营管理有限公司</v>
          </cell>
        </row>
        <row r="671">
          <cell r="BF671" t="str">
            <v>智能运管中心</v>
          </cell>
        </row>
        <row r="672">
          <cell r="B672" t="str">
            <v>ZHT2023102700127</v>
          </cell>
          <cell r="C672" t="str">
            <v>观城项目01-05地块BIM咨询服务</v>
          </cell>
        </row>
        <row r="672">
          <cell r="K672" t="str">
            <v>数智瓦里（深圳）科技有限公司</v>
          </cell>
        </row>
        <row r="672">
          <cell r="BF672" t="str">
            <v>广东分公司</v>
          </cell>
        </row>
        <row r="673">
          <cell r="B673" t="str">
            <v>ZHT2023102700125</v>
          </cell>
          <cell r="C673" t="str">
            <v>2024年陆家嘴乐居租赁公寓管理软件系统网络资源配置与服务器运维技术服务合同</v>
          </cell>
        </row>
        <row r="673">
          <cell r="K673" t="str">
            <v>上海陆家嘴（集团）有限公司</v>
          </cell>
        </row>
        <row r="673">
          <cell r="BF673" t="str">
            <v>数智管理中心</v>
          </cell>
        </row>
        <row r="674">
          <cell r="B674" t="str">
            <v>ZHT2023092800103</v>
          </cell>
          <cell r="C674" t="str">
            <v>厦门市轨道交通6号线漳州（角美）延伸段工程机电安装及装修施工BIM服务</v>
          </cell>
        </row>
        <row r="674">
          <cell r="K674" t="str">
            <v>中铁二十二局集团电气化工程有限公司</v>
          </cell>
        </row>
        <row r="674">
          <cell r="BF674" t="str">
            <v>福建分公司</v>
          </cell>
        </row>
        <row r="675">
          <cell r="B675" t="str">
            <v>ZHT2023110300132</v>
          </cell>
          <cell r="C675" t="str">
            <v>政和杨源至永定高速公路永泰至德化段BIM咨询服务合同</v>
          </cell>
        </row>
        <row r="675">
          <cell r="K675" t="str">
            <v>福建第一公路工程集团有限公司泉州设计分公司</v>
          </cell>
        </row>
        <row r="675">
          <cell r="BF675" t="str">
            <v>福建分公司</v>
          </cell>
        </row>
        <row r="676">
          <cell r="B676" t="str">
            <v>ZHT2023092600100</v>
          </cell>
          <cell r="C676" t="str">
            <v>2023年隧道股份招聘系统开发服务</v>
          </cell>
        </row>
        <row r="676">
          <cell r="K676" t="str">
            <v>上海城建数字产业集团有限公司</v>
          </cell>
        </row>
        <row r="676">
          <cell r="BF676" t="str">
            <v>数智管理中心</v>
          </cell>
        </row>
        <row r="677">
          <cell r="B677" t="str">
            <v>ZHT2023101100107</v>
          </cell>
          <cell r="C677" t="str">
            <v>2023年隧道股份资金平台技术支持服务</v>
          </cell>
        </row>
        <row r="677">
          <cell r="K677" t="str">
            <v>上海城建数字产业集团有限公司</v>
          </cell>
        </row>
        <row r="677">
          <cell r="BF677" t="str">
            <v>数智管理中心</v>
          </cell>
        </row>
        <row r="678">
          <cell r="B678" t="str">
            <v>ZHT2023102700123</v>
          </cell>
          <cell r="C678" t="str">
            <v>厦门轨道交通4号线信号系统族库模型建模咨询</v>
          </cell>
        </row>
        <row r="678">
          <cell r="K678" t="str">
            <v>卡斯柯信号有限公司</v>
          </cell>
        </row>
        <row r="678">
          <cell r="BF678" t="str">
            <v>福建分公司</v>
          </cell>
        </row>
        <row r="679">
          <cell r="B679" t="str">
            <v>ZHT2023102700124</v>
          </cell>
          <cell r="C679" t="str">
            <v>厦门轨道交通6号线（林埭西至华侨大学段）及漳州（角美）延伸段工程信号系统设备族库模型建模咨询</v>
          </cell>
        </row>
        <row r="679">
          <cell r="K679" t="str">
            <v>卡斯柯信号有限公司</v>
          </cell>
        </row>
        <row r="679">
          <cell r="BF679" t="str">
            <v>福建分公司</v>
          </cell>
        </row>
        <row r="680">
          <cell r="B680" t="str">
            <v>ZHT2023102400120</v>
          </cell>
          <cell r="C680" t="str">
            <v>2023年北横通道(西段、高架段)隧道智慧应用系统试点工程（二期）项目-结构健康与设备健康监测设备及数据实施与页面展示标准合同</v>
          </cell>
        </row>
        <row r="680">
          <cell r="K680" t="str">
            <v>上海城建智慧城市运营管理有限公司</v>
          </cell>
        </row>
        <row r="680">
          <cell r="BF680" t="str">
            <v>智能运管中心</v>
          </cell>
        </row>
        <row r="681">
          <cell r="B681" t="str">
            <v>ZHT2023111300134</v>
          </cell>
          <cell r="C681" t="str">
            <v>上海轨道交通市域线嘉闵线工程JMSG-20标智慧工地系统集成及技术服务合同</v>
          </cell>
        </row>
        <row r="681">
          <cell r="K681" t="str">
            <v>中铁四局集团有限公司上海分公司</v>
          </cell>
        </row>
        <row r="681">
          <cell r="BF681" t="str">
            <v>数字建造中心</v>
          </cell>
        </row>
        <row r="682">
          <cell r="B682" t="str">
            <v>ZHT2023091100092</v>
          </cell>
          <cell r="C682" t="str">
            <v>G15（嘉浏段）智慧高速大屏集成管理技术服务</v>
          </cell>
        </row>
        <row r="682">
          <cell r="K682" t="str">
            <v>上海城建智慧城市运营管理有限公司</v>
          </cell>
        </row>
        <row r="682">
          <cell r="BF682" t="str">
            <v>智能运管中心</v>
          </cell>
        </row>
        <row r="683">
          <cell r="B683" t="str">
            <v>ZHT2023071100064</v>
          </cell>
          <cell r="C683" t="str">
            <v>水务工程造价人员管理技术服务</v>
          </cell>
        </row>
        <row r="683">
          <cell r="K683" t="str">
            <v>上海市水务建设工程安全质量监督中心站</v>
          </cell>
        </row>
        <row r="683">
          <cell r="BF683" t="str">
            <v>数字建造中心</v>
          </cell>
        </row>
        <row r="684">
          <cell r="B684" t="str">
            <v>ZHT2023071700072</v>
          </cell>
          <cell r="C684" t="str">
            <v>上海轨道交通南汇支线（两港市域铁路）NHSG-3标智慧工地项目</v>
          </cell>
        </row>
        <row r="684">
          <cell r="K684" t="str">
            <v>中铁十六局集团有限公司</v>
          </cell>
        </row>
        <row r="684">
          <cell r="BF684" t="str">
            <v>数字建造中心</v>
          </cell>
        </row>
        <row r="685">
          <cell r="B685" t="str">
            <v>ZHT2023111400135</v>
          </cell>
          <cell r="C685" t="str">
            <v>中铁上海工程局集团有限公司南汇支线（两港市域铁路）工程NHSG-2标智慧工地项目</v>
          </cell>
        </row>
        <row r="685">
          <cell r="K685" t="str">
            <v>中铁上海工程局集团有限公司城市建设分公司</v>
          </cell>
        </row>
        <row r="685">
          <cell r="BF685" t="str">
            <v>数字建造中心</v>
          </cell>
        </row>
        <row r="686">
          <cell r="B686" t="str">
            <v>ZHT2023111600137</v>
          </cell>
          <cell r="C686" t="str">
            <v>浙江镜岭水库工程数字孪生系统（一期）采购项目</v>
          </cell>
        </row>
        <row r="686">
          <cell r="K686" t="str">
            <v>浙江镜岭水库有限公司</v>
          </cell>
        </row>
        <row r="686">
          <cell r="BF686" t="str">
            <v>数字建造中心</v>
          </cell>
        </row>
        <row r="687">
          <cell r="B687" t="str">
            <v>ZHT2023071900074</v>
          </cell>
          <cell r="C687" t="str">
            <v>2023年隧道股份市场分析数据及报表实施服务</v>
          </cell>
        </row>
        <row r="687">
          <cell r="K687" t="str">
            <v>上海隧道工程股份有限公司</v>
          </cell>
        </row>
        <row r="687">
          <cell r="BF687" t="str">
            <v>数智管理中心</v>
          </cell>
        </row>
        <row r="688">
          <cell r="B688" t="str">
            <v>ZHT2023101900118</v>
          </cell>
          <cell r="C688" t="str">
            <v>2023年隧道股份全面预算平台实施服务</v>
          </cell>
        </row>
        <row r="688">
          <cell r="K688" t="str">
            <v>上海隧道工程股份有限公司</v>
          </cell>
        </row>
        <row r="688">
          <cell r="BF688" t="str">
            <v>数智管理中心</v>
          </cell>
        </row>
        <row r="689">
          <cell r="B689" t="str">
            <v>ZHT2023062800056</v>
          </cell>
          <cell r="C689" t="str">
            <v>北接线智慧高速建设（二期）项目合同协议书</v>
          </cell>
        </row>
        <row r="689">
          <cell r="K689" t="str">
            <v>嘉兴市杭州湾大桥投资开发有限责任公司</v>
          </cell>
        </row>
        <row r="689">
          <cell r="BF689" t="str">
            <v>智能运管中心</v>
          </cell>
        </row>
        <row r="690">
          <cell r="B690" t="str">
            <v>ZHT2023101800115</v>
          </cell>
          <cell r="C690" t="str">
            <v>上海轨道交通市域线嘉闵线工程 JMSG-16标智慧工地项目系统集成及技术服务合同</v>
          </cell>
        </row>
        <row r="690">
          <cell r="K690" t="str">
            <v>上海建工集团股份有限公司</v>
          </cell>
        </row>
        <row r="690">
          <cell r="BF690" t="str">
            <v>数字建造中心</v>
          </cell>
        </row>
        <row r="691">
          <cell r="B691" t="str">
            <v>ZHT2023113000143</v>
          </cell>
          <cell r="C691" t="str">
            <v>智慧合杆管理软件开发技术服务合同</v>
          </cell>
        </row>
        <row r="691">
          <cell r="K691" t="str">
            <v>上海勤电信息科技有限公司</v>
          </cell>
        </row>
        <row r="691">
          <cell r="BF691" t="str">
            <v>智能运管中心</v>
          </cell>
        </row>
        <row r="692">
          <cell r="B692" t="str">
            <v>ZHT2023103100129</v>
          </cell>
          <cell r="C692" t="str">
            <v>城建滨江大厦访客系统、梯控及设备网络改造施工合同</v>
          </cell>
        </row>
        <row r="692">
          <cell r="K692" t="str">
            <v>上海城建滨江置业有限公司</v>
          </cell>
        </row>
        <row r="692">
          <cell r="BF692" t="str">
            <v>智能运管中心</v>
          </cell>
        </row>
        <row r="693">
          <cell r="B693" t="str">
            <v>ZHT2023112900141</v>
          </cell>
          <cell r="C693" t="str">
            <v>2023年隧道股份信息系统审计分析产品采购及安全服务</v>
          </cell>
        </row>
        <row r="693">
          <cell r="K693" t="str">
            <v>上海隧道工程股份有限公司</v>
          </cell>
        </row>
        <row r="693">
          <cell r="BF693" t="str">
            <v>数智管理中心</v>
          </cell>
        </row>
        <row r="694">
          <cell r="B694" t="str">
            <v>ZHT2023120400144</v>
          </cell>
          <cell r="C694" t="str">
            <v>2023年隧道股份信息系统数据备份产品及服务采购</v>
          </cell>
        </row>
        <row r="694">
          <cell r="K694" t="str">
            <v>上海隧道工程股份有限公司</v>
          </cell>
        </row>
        <row r="694">
          <cell r="BF694" t="str">
            <v>数智管理中心</v>
          </cell>
        </row>
        <row r="695">
          <cell r="B695" t="str">
            <v>ZHT2023120600147</v>
          </cell>
          <cell r="C695" t="str">
            <v>2023年城市运营报表建设服务</v>
          </cell>
        </row>
        <row r="695">
          <cell r="K695" t="str">
            <v>上海城建城市运营（集团）有限公司</v>
          </cell>
        </row>
        <row r="695">
          <cell r="BF695" t="str">
            <v>数智管理中心</v>
          </cell>
        </row>
        <row r="696">
          <cell r="B696" t="str">
            <v>ZHT2023120600148</v>
          </cell>
          <cell r="C696" t="str">
            <v>城市运营管理域信息系统数据治理技术服务</v>
          </cell>
        </row>
        <row r="696">
          <cell r="K696" t="str">
            <v>上海城建城市运营（集团）有限公司</v>
          </cell>
        </row>
        <row r="696">
          <cell r="BF696" t="str">
            <v>数智管理中心</v>
          </cell>
        </row>
        <row r="697">
          <cell r="B697" t="str">
            <v>ZHT2023112900139</v>
          </cell>
          <cell r="C697" t="str">
            <v>2023年隧道股份SOA平台建设</v>
          </cell>
        </row>
        <row r="697">
          <cell r="K697" t="str">
            <v>上海隧道工程股份有限公司</v>
          </cell>
        </row>
        <row r="697">
          <cell r="BF697" t="str">
            <v>数智管理中心</v>
          </cell>
        </row>
        <row r="698">
          <cell r="B698" t="str">
            <v>ZHT2023120600145</v>
          </cell>
          <cell r="C698" t="str">
            <v>城市运营主数据平台建设开发技术服务合同</v>
          </cell>
        </row>
        <row r="698">
          <cell r="K698" t="str">
            <v>上海城建城市运营（集团）有限公司</v>
          </cell>
        </row>
        <row r="698">
          <cell r="BF698" t="str">
            <v>数智管理中心</v>
          </cell>
        </row>
        <row r="699">
          <cell r="B699" t="str">
            <v>ZHT2023120600146</v>
          </cell>
          <cell r="C699" t="str">
            <v>城市运营管理域数据分析技术开发服务合同</v>
          </cell>
        </row>
        <row r="699">
          <cell r="K699" t="str">
            <v>上海城建城市运营（集团）有限公司</v>
          </cell>
        </row>
        <row r="699">
          <cell r="BF699" t="str">
            <v>数智管理中心</v>
          </cell>
        </row>
        <row r="700">
          <cell r="B700" t="str">
            <v>ZHT2023120600149</v>
          </cell>
          <cell r="C700" t="str">
            <v>城市运营接口监管平台采购及实施服务</v>
          </cell>
        </row>
        <row r="700">
          <cell r="K700" t="str">
            <v>上海城建城市运营（集团）有限公司</v>
          </cell>
        </row>
        <row r="700">
          <cell r="BF700" t="str">
            <v>数智管理中心</v>
          </cell>
        </row>
        <row r="701">
          <cell r="B701" t="str">
            <v>ZHT2023110100131</v>
          </cell>
          <cell r="C701" t="str">
            <v>城市区块数字化管理模式的研究（数字化管理系统）</v>
          </cell>
        </row>
        <row r="701">
          <cell r="K701" t="str">
            <v>上海城建养护管理有限公司</v>
          </cell>
        </row>
        <row r="701">
          <cell r="BF701" t="str">
            <v>智能运管中心</v>
          </cell>
        </row>
        <row r="702">
          <cell r="B702" t="str">
            <v>ZHT2023120800150</v>
          </cell>
          <cell r="C702" t="str">
            <v>城建滨江大厦2F（210）会议系统改造施工合同</v>
          </cell>
        </row>
        <row r="702">
          <cell r="K702" t="str">
            <v>上海隧道工程有限公司</v>
          </cell>
        </row>
        <row r="702">
          <cell r="BF702" t="str">
            <v>智能运管中心</v>
          </cell>
        </row>
        <row r="703">
          <cell r="B703" t="str">
            <v>ZHT2023121300156</v>
          </cell>
          <cell r="C703" t="str">
            <v>2023年隧道股份统一门户开发服务</v>
          </cell>
        </row>
        <row r="703">
          <cell r="K703" t="str">
            <v>上海城建数字产业集团有限公司</v>
          </cell>
        </row>
        <row r="703">
          <cell r="BF703" t="str">
            <v>数智管理中心</v>
          </cell>
        </row>
        <row r="704">
          <cell r="B704" t="str">
            <v>ZHT2023092700101</v>
          </cell>
          <cell r="C704" t="str">
            <v>上海轨道交通市域线示范区线一期工程SFQSG-3标智慧工地项目</v>
          </cell>
        </row>
        <row r="704">
          <cell r="K704" t="str">
            <v>上海建工集团股份有限公司</v>
          </cell>
        </row>
        <row r="704">
          <cell r="BF704" t="str">
            <v>数字建造中心</v>
          </cell>
        </row>
        <row r="705">
          <cell r="B705" t="str">
            <v>ZHT2023112900138</v>
          </cell>
          <cell r="C705" t="str">
            <v>2023年数字集团数据仓库开发服务</v>
          </cell>
        </row>
        <row r="705">
          <cell r="K705" t="str">
            <v>上海城建数字产业集团有限公司</v>
          </cell>
        </row>
        <row r="705">
          <cell r="BF705" t="str">
            <v>数智管理中心</v>
          </cell>
        </row>
        <row r="706">
          <cell r="B706" t="str">
            <v>ZHT2023112900140</v>
          </cell>
          <cell r="C706" t="str">
            <v>2023年隧道股份工程管理系统实施服务</v>
          </cell>
        </row>
        <row r="706">
          <cell r="K706" t="str">
            <v>上海城建数字产业集团有限公司</v>
          </cell>
        </row>
        <row r="706">
          <cell r="BF706" t="str">
            <v>数智管理中心</v>
          </cell>
        </row>
        <row r="707">
          <cell r="B707" t="str">
            <v>ZHT2023121400159</v>
          </cell>
          <cell r="C707" t="str">
            <v>慢速车数据服务平台开发项目</v>
          </cell>
        </row>
        <row r="707">
          <cell r="K707" t="str">
            <v>上海城建城市运营（集团）有限公司</v>
          </cell>
        </row>
        <row r="707">
          <cell r="BF707" t="str">
            <v>智能运管中心</v>
          </cell>
        </row>
        <row r="708">
          <cell r="B708" t="str">
            <v>ZHT2023102700122</v>
          </cell>
          <cell r="C708" t="str">
            <v>BIMRUN云平台合作协议-莆田市政</v>
          </cell>
        </row>
        <row r="708">
          <cell r="K708" t="str">
            <v>厦门绿豆建筑科技有限公司</v>
          </cell>
        </row>
        <row r="708">
          <cell r="BF708" t="str">
            <v>福建分公司</v>
          </cell>
        </row>
        <row r="709">
          <cell r="B709" t="str">
            <v>ZHT2023101800116</v>
          </cell>
          <cell r="C709" t="str">
            <v>快速路养护运营业务管理系统主数据数据接口开发</v>
          </cell>
        </row>
        <row r="709">
          <cell r="K709" t="str">
            <v>上海城建智慧城市运营管理有限公司</v>
          </cell>
        </row>
        <row r="709">
          <cell r="BF709" t="str">
            <v>智能运管中心</v>
          </cell>
        </row>
        <row r="710">
          <cell r="B710" t="str">
            <v>ZHT2023101800117</v>
          </cell>
          <cell r="C710" t="str">
            <v>快速路数字化大屏GIS地图技术服务</v>
          </cell>
        </row>
        <row r="710">
          <cell r="K710" t="str">
            <v>上海城建智慧城市运营管理有限公司</v>
          </cell>
        </row>
        <row r="710">
          <cell r="BF710" t="str">
            <v>智能运管中心</v>
          </cell>
        </row>
        <row r="711">
          <cell r="B711" t="str">
            <v>ZHT2023111400136</v>
          </cell>
          <cell r="C711" t="str">
            <v>地下院平移-皇岗口岸临时旅检场地建设工程项目BIM实施顾问服务合同</v>
          </cell>
        </row>
        <row r="711">
          <cell r="K711" t="str">
            <v>上海市地下空间设计研究总院有限公司</v>
          </cell>
        </row>
        <row r="711">
          <cell r="BF711" t="str">
            <v>广东分公司</v>
          </cell>
        </row>
        <row r="712">
          <cell r="B712" t="str">
            <v>ZHT2023121900164</v>
          </cell>
          <cell r="C712" t="str">
            <v>黄石有轨电车二期项目BIM前期规划管理平台建设服务项目工程技术咨询合同</v>
          </cell>
        </row>
        <row r="712">
          <cell r="K712" t="str">
            <v>上海市城市建设设计研究总院（集团）有限公司</v>
          </cell>
        </row>
        <row r="712">
          <cell r="BF712" t="str">
            <v>数字建造中心</v>
          </cell>
        </row>
        <row r="713">
          <cell r="B713" t="str">
            <v>ZHT2023121900165</v>
          </cell>
          <cell r="C713" t="str">
            <v>2023年安全生产隐患排查治理平台升级</v>
          </cell>
        </row>
        <row r="713">
          <cell r="K713" t="str">
            <v>上海城建数字产业集团有限公司</v>
          </cell>
        </row>
        <row r="713">
          <cell r="BF713" t="str">
            <v>数智管理中心</v>
          </cell>
        </row>
        <row r="714">
          <cell r="B714" t="str">
            <v>ZHT2023122100169</v>
          </cell>
          <cell r="C714" t="str">
            <v>生产运营质量安全管理应用系统技术服务合同</v>
          </cell>
        </row>
        <row r="714">
          <cell r="K714" t="str">
            <v>城盾隧安地下工程有限公司</v>
          </cell>
        </row>
        <row r="714">
          <cell r="BF714" t="str">
            <v>数字建造中心</v>
          </cell>
        </row>
        <row r="715">
          <cell r="B715" t="str">
            <v>ZHT2023122100170</v>
          </cell>
          <cell r="C715" t="str">
            <v>轨道交通运营结构维保及隧道综合综合整治大修应用系统二期技术服务合同</v>
          </cell>
        </row>
        <row r="715">
          <cell r="K715" t="str">
            <v>城盾隧安地下工程有限公司</v>
          </cell>
        </row>
        <row r="715">
          <cell r="BF715" t="str">
            <v>数字建造中心</v>
          </cell>
        </row>
        <row r="716">
          <cell r="B716" t="str">
            <v>ZHT2023121900166</v>
          </cell>
          <cell r="C716" t="str">
            <v>2024年隧道股份亿方云企业文件管理软件服务</v>
          </cell>
        </row>
        <row r="716">
          <cell r="K716" t="str">
            <v>上海隧道工程股份有限公司</v>
          </cell>
        </row>
        <row r="716">
          <cell r="BF716" t="str">
            <v>数智管理中心</v>
          </cell>
        </row>
        <row r="717">
          <cell r="B717" t="str">
            <v>ZHT2023121100152</v>
          </cell>
          <cell r="C717" t="str">
            <v>2023年城市基础设施综合运营大屏技术开发合同</v>
          </cell>
        </row>
        <row r="717">
          <cell r="K717" t="str">
            <v>上海城建智慧城市运营管理有限公司</v>
          </cell>
        </row>
        <row r="717">
          <cell r="BF717" t="str">
            <v>智能运管中心</v>
          </cell>
        </row>
        <row r="718">
          <cell r="B718" t="str">
            <v>ZHT2023121100153</v>
          </cell>
          <cell r="C718" t="str">
            <v>2023年城市基础设施基础及业务数据服务技术服务合同</v>
          </cell>
        </row>
        <row r="718">
          <cell r="K718" t="str">
            <v>上海城建智慧城市运营管理有限公司</v>
          </cell>
        </row>
        <row r="718">
          <cell r="BF718" t="str">
            <v>智能运管中心</v>
          </cell>
        </row>
        <row r="719">
          <cell r="B719" t="str">
            <v>ZHT2023121100154</v>
          </cell>
          <cell r="C719" t="str">
            <v>2023年城市基础设施车辆、应急及测绘管理功能技术开发合同</v>
          </cell>
        </row>
        <row r="719">
          <cell r="K719" t="str">
            <v>上海城建智慧城市运营管理有限公司</v>
          </cell>
        </row>
        <row r="719">
          <cell r="BF719" t="str">
            <v>智能运管中心</v>
          </cell>
        </row>
        <row r="720">
          <cell r="B720" t="str">
            <v>ZHT2023121100155</v>
          </cell>
          <cell r="C720" t="str">
            <v>2023年城市基础设施智慧运管平台功能提升技术开发合同</v>
          </cell>
        </row>
        <row r="720">
          <cell r="K720" t="str">
            <v>上海城建智慧城市运营管理有限公司</v>
          </cell>
        </row>
        <row r="720">
          <cell r="BF720" t="str">
            <v>智能运管中心</v>
          </cell>
        </row>
        <row r="721">
          <cell r="B721" t="str">
            <v>ZHT2023121300157</v>
          </cell>
          <cell r="C721" t="str">
            <v>隧道全生命管养大屏功能二期项目</v>
          </cell>
        </row>
        <row r="721">
          <cell r="K721" t="str">
            <v>上海城建智慧城市运营管理有限公司</v>
          </cell>
        </row>
        <row r="721">
          <cell r="BF721" t="str">
            <v>智能运管中心</v>
          </cell>
        </row>
        <row r="722">
          <cell r="B722" t="str">
            <v>ZHT2023122500174</v>
          </cell>
          <cell r="C722" t="str">
            <v>油墩港航道整治工程工可阶段BIM技术咨询服务</v>
          </cell>
        </row>
        <row r="722">
          <cell r="K722" t="str">
            <v>上海市城市建设设计研究总院（集团）有限公司</v>
          </cell>
        </row>
        <row r="722">
          <cell r="BF722" t="str">
            <v>数字建造中心</v>
          </cell>
        </row>
        <row r="723">
          <cell r="B723" t="str">
            <v>ZHT2023122100172</v>
          </cell>
          <cell r="C723" t="str">
            <v>2023年隧道股份一体化运维监控产品及服务采购</v>
          </cell>
        </row>
        <row r="723">
          <cell r="K723" t="str">
            <v>上海隧道工程股份有限公司</v>
          </cell>
        </row>
        <row r="723">
          <cell r="BF723" t="str">
            <v>数智管理中心</v>
          </cell>
        </row>
        <row r="724">
          <cell r="B724" t="str">
            <v>ZHT2023122200173</v>
          </cell>
          <cell r="C724" t="str">
            <v>隧道股份“数字孪生”底座信创技术体系建设技术服务</v>
          </cell>
        </row>
        <row r="724">
          <cell r="K724" t="str">
            <v>上海隧道工程股份有限公司</v>
          </cell>
        </row>
        <row r="724">
          <cell r="BF724" t="str">
            <v>智能运管中心</v>
          </cell>
        </row>
        <row r="725">
          <cell r="B725" t="str">
            <v>ZHT2023122500176</v>
          </cell>
          <cell r="C725" t="str">
            <v>2023年隧道股份基于大语言模型（LLM）的知识管理平台建设</v>
          </cell>
        </row>
        <row r="725">
          <cell r="K725" t="str">
            <v>上海隧道工程股份有限公司</v>
          </cell>
        </row>
        <row r="725">
          <cell r="BF725" t="str">
            <v>数智管理中心</v>
          </cell>
        </row>
        <row r="726">
          <cell r="B726" t="str">
            <v>ZHT2023111000133</v>
          </cell>
          <cell r="C726" t="str">
            <v>春申湖快速路智慧运维管理平台服务(二期)</v>
          </cell>
        </row>
        <row r="726">
          <cell r="K726" t="str">
            <v>上海城建城市运营（集团）有限公司</v>
          </cell>
        </row>
        <row r="726">
          <cell r="BF726" t="str">
            <v>智能运管中心</v>
          </cell>
        </row>
        <row r="727">
          <cell r="B727" t="str">
            <v>ZHT2023122600178</v>
          </cell>
          <cell r="C727" t="str">
            <v>2023年度隧道公司BIM技术服务</v>
          </cell>
        </row>
        <row r="727">
          <cell r="K727" t="str">
            <v>上海隧道工程有限公司</v>
          </cell>
        </row>
        <row r="727">
          <cell r="BF727" t="str">
            <v>广东分公司</v>
          </cell>
        </row>
        <row r="728">
          <cell r="B728" t="str">
            <v>ZHT2023070400058</v>
          </cell>
          <cell r="C728" t="str">
            <v>全过程管控平台实施与服务合同（中铁一局）</v>
          </cell>
        </row>
        <row r="728">
          <cell r="K728" t="str">
            <v>中铁一局集团有限公司</v>
          </cell>
        </row>
        <row r="729">
          <cell r="B729" t="str">
            <v>ZHT2023070400059</v>
          </cell>
          <cell r="C729" t="str">
            <v>嘉兴铁投集团建设一体化全过程管控平台实施与服务合同（中铁隧道局集团有限公司嘉兴至枫南市域铁路土建施工SG1标项目经理部 ）</v>
          </cell>
        </row>
        <row r="729">
          <cell r="K729" t="str">
            <v>中铁隧道局集团有限公司嘉兴至枫南市域铁路土建施工SG1标段项目经理部</v>
          </cell>
        </row>
        <row r="729">
          <cell r="BF729" t="str">
            <v>数字建造中心</v>
          </cell>
        </row>
        <row r="730">
          <cell r="B730" t="str">
            <v>ZHT2023070400060</v>
          </cell>
          <cell r="C730" t="str">
            <v>全过程管控平台实施与服务合同（中铁北京工程局集团有限公司杭州分公司）</v>
          </cell>
        </row>
        <row r="730">
          <cell r="K730" t="str">
            <v>中铁北京工程局集团有限公司杭州分公司</v>
          </cell>
        </row>
        <row r="731">
          <cell r="B731" t="str">
            <v>ZHT2023121900160</v>
          </cell>
          <cell r="C731" t="str">
            <v>上海市域铁路应急管理平台项目咨询合同（示范区线）</v>
          </cell>
        </row>
        <row r="731">
          <cell r="K731" t="str">
            <v>上海申铁投资有限公司</v>
          </cell>
        </row>
        <row r="731">
          <cell r="BF731" t="str">
            <v>数字建造中心</v>
          </cell>
        </row>
        <row r="732">
          <cell r="B732" t="str">
            <v>ZHT2023121900161</v>
          </cell>
          <cell r="C732" t="str">
            <v>上海市域铁路应急管理平台项目咨询合同（南汇支线）</v>
          </cell>
        </row>
        <row r="732">
          <cell r="K732" t="str">
            <v>上海申铁投资有限公司</v>
          </cell>
        </row>
        <row r="732">
          <cell r="BF732" t="str">
            <v>数字建造中心</v>
          </cell>
        </row>
        <row r="733">
          <cell r="B733" t="str">
            <v>ZHT2023121900162</v>
          </cell>
          <cell r="C733" t="str">
            <v>上海市域铁路应急管理平台项目咨询合同（嘉闵线）</v>
          </cell>
        </row>
        <row r="733">
          <cell r="K733" t="str">
            <v>上海申铁投资有限公司</v>
          </cell>
        </row>
        <row r="733">
          <cell r="BF733" t="str">
            <v>数字建造中心</v>
          </cell>
        </row>
        <row r="734">
          <cell r="B734" t="str">
            <v>ZHT2023121900163</v>
          </cell>
          <cell r="C734" t="str">
            <v>上海市域铁路应急管理平台项目咨询合同（机场线）</v>
          </cell>
        </row>
        <row r="734">
          <cell r="K734" t="str">
            <v>上海申铁投资有限公司</v>
          </cell>
        </row>
        <row r="734">
          <cell r="BF734" t="str">
            <v>数字建造中心</v>
          </cell>
        </row>
        <row r="735">
          <cell r="B735" t="str">
            <v>ZHT2024012600012</v>
          </cell>
          <cell r="C735" t="str">
            <v>甬台温高速公路（G15 沈阳至海口国家高速公路）改扩建工程临海青岭至温岭大溪岭段信息化管理系统第 XXGL01 标段</v>
          </cell>
        </row>
        <row r="735">
          <cell r="K735" t="str">
            <v>台州交投高速公路有限公司</v>
          </cell>
        </row>
        <row r="735">
          <cell r="BF735" t="str">
            <v>数字建造中心</v>
          </cell>
        </row>
        <row r="736">
          <cell r="B736" t="str">
            <v>ZHT2024012600014</v>
          </cell>
          <cell r="C736" t="str">
            <v>黄岩区产城融合示范区片区开发项目（甬台温高速公路黄岩段桥下地面道路工程）信息化管理系统第XXGL01标段</v>
          </cell>
        </row>
        <row r="736">
          <cell r="K736" t="str">
            <v>台州市黄岩交通建设发展集团有限公司</v>
          </cell>
        </row>
        <row r="736">
          <cell r="BF736" t="str">
            <v>数字建造中心</v>
          </cell>
        </row>
        <row r="737">
          <cell r="B737" t="str">
            <v>ZHT2023103000128</v>
          </cell>
          <cell r="C737" t="str">
            <v>上海市域线嘉闵线工程JMSG-19标智慧工地人员通道改造技术服务合同</v>
          </cell>
        </row>
        <row r="737">
          <cell r="K737" t="str">
            <v>中铁上海工程局集团有限公司</v>
          </cell>
        </row>
        <row r="737">
          <cell r="BF737" t="str">
            <v>数字建造中心</v>
          </cell>
        </row>
        <row r="738">
          <cell r="B738" t="str">
            <v>ZHT2023122000168</v>
          </cell>
          <cell r="C738" t="str">
            <v>2023年隧道股份打印系统集成服务</v>
          </cell>
        </row>
        <row r="738">
          <cell r="K738" t="str">
            <v>上海隧道工程股份有限公司</v>
          </cell>
        </row>
        <row r="738">
          <cell r="BF738" t="str">
            <v>数智管理中心</v>
          </cell>
        </row>
        <row r="739">
          <cell r="B739" t="str">
            <v>ZHT2023121900167</v>
          </cell>
          <cell r="C739" t="str">
            <v>2024年陆家嘴乐居租赁公寓管理软件系统运维、运营及开发服务合同</v>
          </cell>
        </row>
        <row r="739">
          <cell r="K739" t="str">
            <v>上海陆家嘴（集团）有限公司</v>
          </cell>
        </row>
        <row r="739">
          <cell r="BF739" t="str">
            <v>数智管理中心</v>
          </cell>
        </row>
        <row r="740">
          <cell r="B740" t="str">
            <v>ZHT2023122700179</v>
          </cell>
          <cell r="C740" t="str">
            <v>上海市示范区线工程SFQSG-5标智慧工地项目系统集成及技术服务合同</v>
          </cell>
        </row>
        <row r="740">
          <cell r="K740" t="str">
            <v>中铁上海工程局集团有限公司城市建设分公司</v>
          </cell>
        </row>
        <row r="740">
          <cell r="BF740" t="str">
            <v>数字建造中心</v>
          </cell>
        </row>
        <row r="741">
          <cell r="B741" t="str">
            <v>ZHT2024010400003</v>
          </cell>
          <cell r="C741" t="str">
            <v>北横通道隧道智慧应用系统试点 (一期)技术服务合同</v>
          </cell>
        </row>
        <row r="741">
          <cell r="K741" t="str">
            <v>上海智能交通有限公司</v>
          </cell>
        </row>
        <row r="741">
          <cell r="BF741" t="str">
            <v>数字建造中心</v>
          </cell>
        </row>
        <row r="742">
          <cell r="B742" t="str">
            <v>ZHT2024012600013</v>
          </cell>
          <cell r="C742" t="str">
            <v>2023年隧道股份安全网络学堂升级开发服务</v>
          </cell>
        </row>
        <row r="742">
          <cell r="K742" t="str">
            <v>上海城建数字产业集团有限公司</v>
          </cell>
        </row>
        <row r="742">
          <cell r="BF742" t="str">
            <v>数智管理中心</v>
          </cell>
        </row>
        <row r="743">
          <cell r="B743" t="str">
            <v>ZHT2023122500175</v>
          </cell>
          <cell r="C743" t="str">
            <v>城市运营验工月报开发服务</v>
          </cell>
        </row>
        <row r="743">
          <cell r="K743" t="str">
            <v>上海城建城市运营（集团）有限公司</v>
          </cell>
        </row>
        <row r="743">
          <cell r="BF743" t="str">
            <v>数智管理中心</v>
          </cell>
        </row>
        <row r="744">
          <cell r="B744" t="str">
            <v>ZHT2024011700005</v>
          </cell>
          <cell r="C744" t="str">
            <v>城建滨江大厦1F、2F会议室会议系统设备改造补充合同</v>
          </cell>
        </row>
        <row r="744">
          <cell r="K744" t="str">
            <v>上海城建滨江置业有限公司</v>
          </cell>
        </row>
        <row r="744">
          <cell r="BF744" t="str">
            <v>智能运管中心</v>
          </cell>
        </row>
        <row r="745">
          <cell r="B745" t="str">
            <v>ZHT2023081700084</v>
          </cell>
          <cell r="C745" t="str">
            <v>钱江隧道视频云联网和网络安全态势感知及高清视频改造 项目软硬件系统采购合同补充协议</v>
          </cell>
        </row>
        <row r="745">
          <cell r="K745" t="str">
            <v>上海浦江桥隧运营管理有限公司</v>
          </cell>
        </row>
        <row r="745">
          <cell r="BF745" t="str">
            <v>智能运管中心</v>
          </cell>
        </row>
        <row r="746">
          <cell r="B746" t="str">
            <v>ZHT2023110100130</v>
          </cell>
          <cell r="C746" t="str">
            <v>嘉善县公路数字化智能管养大屏三期开发</v>
          </cell>
        </row>
        <row r="746">
          <cell r="K746" t="str">
            <v>上海城建智慧城市运营管理有限公司</v>
          </cell>
        </row>
        <row r="746">
          <cell r="BF746" t="str">
            <v>智能运管中心</v>
          </cell>
        </row>
        <row r="747">
          <cell r="B747" t="str">
            <v>ZHT2024012300006</v>
          </cell>
          <cell r="C747" t="str">
            <v>临港全要素智慧管养项目三期建设项目</v>
          </cell>
        </row>
        <row r="747">
          <cell r="K747" t="str">
            <v>上海城建智慧城市运营管理有限公司</v>
          </cell>
        </row>
        <row r="747">
          <cell r="BF747" t="str">
            <v>智能运管中心</v>
          </cell>
        </row>
        <row r="748">
          <cell r="B748" t="str">
            <v>ZHT2024012500011</v>
          </cell>
          <cell r="C748" t="str">
            <v>浦东大屏三期建设项目</v>
          </cell>
        </row>
        <row r="748">
          <cell r="K748" t="str">
            <v>上海城建智慧城市运营管理有限公司</v>
          </cell>
        </row>
        <row r="748">
          <cell r="BF748" t="str">
            <v>智能运管中心</v>
          </cell>
        </row>
        <row r="749">
          <cell r="B749" t="str">
            <v>ZHT2024020200017</v>
          </cell>
          <cell r="C749" t="str">
            <v>材料采购合同-杨高路地道2023数字化建设项目</v>
          </cell>
        </row>
        <row r="749">
          <cell r="K749" t="str">
            <v>上海城建养护管理有限公司</v>
          </cell>
        </row>
        <row r="749">
          <cell r="BF749" t="str">
            <v>智能运管中心</v>
          </cell>
        </row>
        <row r="750">
          <cell r="B750" t="str">
            <v>ZHT2024022600021</v>
          </cell>
          <cell r="C750" t="str">
            <v>2024年城市运营大模型算法服务器采购</v>
          </cell>
        </row>
        <row r="750">
          <cell r="K750" t="str">
            <v>上海城建城市运营（集团）有限公司</v>
          </cell>
        </row>
        <row r="750">
          <cell r="BF750" t="str">
            <v>数智管理中心</v>
          </cell>
        </row>
        <row r="751">
          <cell r="B751" t="str">
            <v>ZHT2024022600020</v>
          </cell>
          <cell r="C751" t="str">
            <v>系统测试服务合同</v>
          </cell>
        </row>
        <row r="751">
          <cell r="K751" t="str">
            <v>上海尊蓝信息科技发展股份有限公司</v>
          </cell>
        </row>
        <row r="751">
          <cell r="BF751" t="str">
            <v>智能运管中心</v>
          </cell>
        </row>
        <row r="752">
          <cell r="B752" t="str">
            <v>ZHT2023122100171</v>
          </cell>
          <cell r="C752" t="str">
            <v>中铁一局集团嘉兴至枫南市域铁路（嘉兴南站）土建施工项目智慧工地合同-补充合同</v>
          </cell>
        </row>
        <row r="752">
          <cell r="K752" t="str">
            <v>中铁一局集团第二工程有限公司</v>
          </cell>
        </row>
        <row r="752">
          <cell r="BF752" t="str">
            <v>智能运管中心</v>
          </cell>
        </row>
        <row r="753">
          <cell r="B753" t="str">
            <v>ZHT2024012400009</v>
          </cell>
          <cell r="C753" t="str">
            <v>综合杆运维管理平台开发项目技术开发合同</v>
          </cell>
        </row>
        <row r="753">
          <cell r="K753" t="str">
            <v>上海城建智慧城市运营管理有限公司</v>
          </cell>
        </row>
        <row r="753">
          <cell r="BF753" t="str">
            <v>智能运管中心</v>
          </cell>
        </row>
        <row r="754">
          <cell r="B754" t="str">
            <v>ZHT2024020200018</v>
          </cell>
          <cell r="C754" t="str">
            <v>运动员项目入闸机采购工程三方合同</v>
          </cell>
        </row>
        <row r="754">
          <cell r="K754" t="str">
            <v>上海隧道工程股份有限公司-澳门分公司</v>
          </cell>
        </row>
        <row r="754">
          <cell r="BF754" t="str">
            <v>广东分公司</v>
          </cell>
        </row>
        <row r="755">
          <cell r="B755" t="str">
            <v>ZHT2024022800022</v>
          </cell>
          <cell r="C755" t="str">
            <v>道路塌陷隐患识别平台测试服务合同</v>
          </cell>
        </row>
        <row r="755">
          <cell r="K755" t="str">
            <v>上海靖东信息科技有限公司</v>
          </cell>
        </row>
        <row r="755">
          <cell r="BF755" t="str">
            <v>智能运管中心</v>
          </cell>
        </row>
        <row r="756">
          <cell r="B756" t="str">
            <v>ZHT2024030500023</v>
          </cell>
          <cell r="C756" t="str">
            <v>关键人员考勤三期功能开发项目</v>
          </cell>
        </row>
        <row r="756">
          <cell r="K756" t="str">
            <v>上海涵辕信息技术有限公司</v>
          </cell>
        </row>
        <row r="756">
          <cell r="BF756" t="str">
            <v>数字建造中心</v>
          </cell>
        </row>
        <row r="757">
          <cell r="B757" t="str">
            <v>ZHT2024012900015</v>
          </cell>
          <cell r="C757" t="str">
            <v>南汇支线（两港市域铁路）工程 NHSG-5标扬尘监测设备采购安装合同</v>
          </cell>
        </row>
        <row r="757">
          <cell r="K757" t="str">
            <v>中铁十四局集团有限公司</v>
          </cell>
        </row>
        <row r="757">
          <cell r="BF757" t="str">
            <v>数字建造中心</v>
          </cell>
        </row>
        <row r="758">
          <cell r="B758" t="str">
            <v>ZHT2024022200019</v>
          </cell>
          <cell r="C758" t="str">
            <v>新加坡自动扶梯BIM咨询服务合同</v>
          </cell>
        </row>
        <row r="758">
          <cell r="K758" t="str">
            <v>塞纳自动梯（佛山）有限公司</v>
          </cell>
        </row>
        <row r="758">
          <cell r="BF758" t="str">
            <v>广东分公司</v>
          </cell>
        </row>
        <row r="759">
          <cell r="B759" t="str">
            <v>ZHT2024031900027</v>
          </cell>
          <cell r="C759" t="str">
            <v>上海市水务建设工程安全质量监督管理系统 2024年运维项目</v>
          </cell>
        </row>
        <row r="759">
          <cell r="K759" t="str">
            <v>上海市水务建设工程安全质量监督中心站</v>
          </cell>
        </row>
        <row r="759">
          <cell r="BF759" t="str">
            <v>数字建造中心</v>
          </cell>
        </row>
        <row r="760">
          <cell r="B760" t="str">
            <v>ZHT2023121100151</v>
          </cell>
          <cell r="C760" t="str">
            <v>上海市示范区线工程SFQSG-4标智慧工地项目</v>
          </cell>
        </row>
        <row r="760">
          <cell r="K760" t="str">
            <v>中铁十一局集团第二工程有限公司上海市示范区线工程SFQSG-4标施工项目经理部</v>
          </cell>
        </row>
        <row r="760">
          <cell r="BF760" t="str">
            <v>数字建造中心</v>
          </cell>
        </row>
        <row r="761">
          <cell r="B761" t="str">
            <v>ZHT2024030900024</v>
          </cell>
          <cell r="C761" t="str">
            <v>西宁市凤凰山路新建道路工程BIM咨询管理服务合同-补充合同</v>
          </cell>
        </row>
        <row r="761">
          <cell r="K761" t="str">
            <v>上海市地下空间设计研究总院有限公司</v>
          </cell>
        </row>
        <row r="761">
          <cell r="BF761" t="str">
            <v>数字建造中心</v>
          </cell>
        </row>
        <row r="762">
          <cell r="B762" t="str">
            <v>ZHT2024031900028</v>
          </cell>
          <cell r="C762" t="str">
            <v>2024年陆家嘴乐居企业公寓管理软件系统技术服务合同</v>
          </cell>
        </row>
        <row r="762">
          <cell r="K762" t="str">
            <v>上海陆家嘴（集团）有限公司</v>
          </cell>
        </row>
        <row r="762">
          <cell r="BF762" t="str">
            <v>数智管理中心</v>
          </cell>
        </row>
        <row r="763">
          <cell r="B763" t="str">
            <v>ZHT2024031200026</v>
          </cell>
          <cell r="C763" t="str">
            <v>2024年度造价师管理信息系统建设维护</v>
          </cell>
        </row>
        <row r="763">
          <cell r="K763" t="str">
            <v>上海市水务建设工程安全质量监督中心站</v>
          </cell>
        </row>
        <row r="763">
          <cell r="BF763" t="str">
            <v>数字建造中心</v>
          </cell>
        </row>
        <row r="764">
          <cell r="B764" t="str">
            <v>ZHT2024020200016</v>
          </cell>
          <cell r="C764" t="str">
            <v>上海轨道交通市域线嘉闵线工程   JMSG-17标智慧工地项目系统集成及技术服务合同</v>
          </cell>
        </row>
        <row r="764">
          <cell r="K764" t="str">
            <v>中铁一局集团城市轨道交通工程有限公司</v>
          </cell>
        </row>
        <row r="764">
          <cell r="BF764" t="str">
            <v>数字建造中心</v>
          </cell>
        </row>
        <row r="765">
          <cell r="B765" t="str">
            <v>ZHT2024032600030</v>
          </cell>
          <cell r="C765" t="str">
            <v>隧道股份视频会议及科技展厅多媒体系统软硬件维保服务合同</v>
          </cell>
        </row>
        <row r="765">
          <cell r="K765" t="str">
            <v>上海城建物业管理有限公司</v>
          </cell>
        </row>
        <row r="765">
          <cell r="BF765" t="str">
            <v>智能运管中心</v>
          </cell>
        </row>
        <row r="766">
          <cell r="B766" t="str">
            <v>ZHT2024040200033</v>
          </cell>
          <cell r="C766" t="str">
            <v>上海示范区线工程SFQSG-14标智慧工地系统及建管平台技术服务合同</v>
          </cell>
        </row>
        <row r="766">
          <cell r="K766" t="str">
            <v>中铁隧道股份有限公司</v>
          </cell>
        </row>
        <row r="766">
          <cell r="BF766" t="str">
            <v>数字建造中心</v>
          </cell>
        </row>
        <row r="767">
          <cell r="B767" t="str">
            <v>ZHT2024032200029</v>
          </cell>
          <cell r="C767" t="str">
            <v>S227林桐线卫辉市至郑济公铁两用桥段改建工程智慧建设管理平台及电子档案技术服务项目</v>
          </cell>
        </row>
        <row r="767">
          <cell r="K767" t="str">
            <v>新乡郑新交通建设发展有限责任公司</v>
          </cell>
        </row>
        <row r="767">
          <cell r="BF767" t="str">
            <v>数字建造中心</v>
          </cell>
        </row>
        <row r="768">
          <cell r="B768" t="str">
            <v>ZHT2024032700031</v>
          </cell>
          <cell r="C768" t="str">
            <v>轨道交通机电系统、供电系统BIM技术咨询服务项目合同</v>
          </cell>
        </row>
        <row r="768">
          <cell r="K768" t="str">
            <v>太原市轨道交通智慧建造科技有限公司</v>
          </cell>
        </row>
        <row r="768">
          <cell r="BF768" t="str">
            <v>福建分公司</v>
          </cell>
        </row>
        <row r="769">
          <cell r="B769" t="str">
            <v>ZHT2024041800038</v>
          </cell>
          <cell r="C769" t="str">
            <v>上海市奉贤区政府采购信息 2024-026 ——奉贤公安分局全警实战大练兵管 理与智慧练兵比武平台（一期）项目</v>
          </cell>
        </row>
        <row r="769">
          <cell r="K769" t="str">
            <v>上海市公安局奉贤分局</v>
          </cell>
        </row>
        <row r="769">
          <cell r="BF769" t="str">
            <v>数智管理中心</v>
          </cell>
        </row>
        <row r="770">
          <cell r="B770" t="str">
            <v>ZHT2024040200032</v>
          </cell>
          <cell r="C770" t="str">
            <v>南汇支线（两港市域铁路）工程 NHSG-12标智慧工地项目</v>
          </cell>
        </row>
        <row r="770">
          <cell r="K770" t="str">
            <v>中铁五局集团有限公司上海闵行分公司</v>
          </cell>
        </row>
        <row r="770">
          <cell r="BF770" t="str">
            <v>数字建造中心</v>
          </cell>
        </row>
        <row r="771">
          <cell r="B771" t="str">
            <v>ZHT2024041100036</v>
          </cell>
          <cell r="C771" t="str">
            <v>虹口城管执法局2024年信息化系统运维服务</v>
          </cell>
        </row>
        <row r="771">
          <cell r="K771" t="str">
            <v>上海市虹口区城市管理行政执法局</v>
          </cell>
        </row>
        <row r="771">
          <cell r="BF771" t="str">
            <v>市场经营拓展中心</v>
          </cell>
        </row>
        <row r="772">
          <cell r="B772" t="str">
            <v>ZHT2024042500040</v>
          </cell>
          <cell r="C772" t="str">
            <v>2024年水务工程重要隐蔽（关键部位）综合管控项目</v>
          </cell>
        </row>
        <row r="772">
          <cell r="K772" t="str">
            <v>上海城建数字产业集团有限公司</v>
          </cell>
        </row>
        <row r="772">
          <cell r="BF772" t="str">
            <v>数字建造中心</v>
          </cell>
        </row>
        <row r="773">
          <cell r="B773" t="str">
            <v>ZHT2024042600041</v>
          </cell>
          <cell r="C773" t="str">
            <v>2024年水务工程重大危险源管理技术服务合同</v>
          </cell>
        </row>
        <row r="773">
          <cell r="K773" t="str">
            <v>上海城建数字产业集团有限公司</v>
          </cell>
        </row>
        <row r="773">
          <cell r="BF773" t="str">
            <v>数字建造中心</v>
          </cell>
        </row>
        <row r="774">
          <cell r="B774" t="str">
            <v>ZHT2024040200034</v>
          </cell>
          <cell r="C774" t="str">
            <v>十字门隧道隧道交通态势感知项目建设工程专业合同</v>
          </cell>
        </row>
        <row r="774">
          <cell r="K774" t="str">
            <v>上海城建城市运营（集团）有限公司</v>
          </cell>
        </row>
        <row r="774">
          <cell r="BF774" t="str">
            <v>智能运管中心</v>
          </cell>
        </row>
        <row r="775">
          <cell r="B775" t="str">
            <v>ZHT2024040700035</v>
          </cell>
          <cell r="C775" t="str">
            <v>设备BIM软件开发项目</v>
          </cell>
        </row>
        <row r="775">
          <cell r="K775" t="str">
            <v>福建元信泰智能科技有限公司</v>
          </cell>
        </row>
        <row r="775">
          <cell r="BF775" t="str">
            <v>市场经营拓展中心</v>
          </cell>
        </row>
        <row r="776">
          <cell r="B776" t="str">
            <v>ZHT2024042400039</v>
          </cell>
          <cell r="C776" t="str">
            <v>越江大桥拱桥标准优化开发服务</v>
          </cell>
        </row>
        <row r="776">
          <cell r="K776" t="str">
            <v>上海城建智慧城市运营管理有限公司</v>
          </cell>
        </row>
        <row r="776">
          <cell r="BF776" t="str">
            <v>智能运管中心</v>
          </cell>
        </row>
        <row r="777">
          <cell r="B777" t="str">
            <v>ZHT2024052000056</v>
          </cell>
          <cell r="C777" t="str">
            <v>2024年边坡试点健康监测数据整理及管理服务合同</v>
          </cell>
        </row>
        <row r="777">
          <cell r="K777" t="str">
            <v>深圳市交通公用设施管理处</v>
          </cell>
        </row>
        <row r="777">
          <cell r="BF777" t="str">
            <v>广东分公司</v>
          </cell>
        </row>
        <row r="778">
          <cell r="B778" t="str">
            <v>ZHT2024041200037</v>
          </cell>
          <cell r="C778" t="str">
            <v>信息化规划咨询服务合同</v>
          </cell>
        </row>
        <row r="778">
          <cell r="K778" t="str">
            <v>厦门地铁恒顺物泰有限公司</v>
          </cell>
        </row>
        <row r="778">
          <cell r="BF778" t="str">
            <v>市场经营拓展中心</v>
          </cell>
        </row>
        <row r="779">
          <cell r="B779" t="str">
            <v>ZHT2024052700064</v>
          </cell>
          <cell r="C779" t="str">
            <v>2024年BI驾驶舱样式改版及数据看板升级服务</v>
          </cell>
        </row>
        <row r="779">
          <cell r="K779" t="str">
            <v>上海隧道工程股份有限公司</v>
          </cell>
        </row>
        <row r="779">
          <cell r="BF779" t="str">
            <v>数智管理中心</v>
          </cell>
        </row>
        <row r="780">
          <cell r="B780" t="str">
            <v>ZHT2024052200060</v>
          </cell>
          <cell r="C780" t="str">
            <v>停车可视化大屏开发</v>
          </cell>
        </row>
        <row r="780">
          <cell r="K780" t="str">
            <v>上海停车信息科技有限公司</v>
          </cell>
        </row>
        <row r="780">
          <cell r="BF780" t="str">
            <v>智能运管中心</v>
          </cell>
        </row>
        <row r="781">
          <cell r="B781" t="str">
            <v>ZHT2024051300051</v>
          </cell>
          <cell r="C781" t="str">
            <v>智慧工地系统集成及技术服务合同</v>
          </cell>
        </row>
        <row r="781">
          <cell r="K781" t="str">
            <v>中铁一局集团新运工程有限公司</v>
          </cell>
        </row>
        <row r="781">
          <cell r="BF781" t="str">
            <v>数字建造中心</v>
          </cell>
        </row>
        <row r="782">
          <cell r="B782" t="str">
            <v>ZHT2024051400052</v>
          </cell>
          <cell r="C782" t="str">
            <v>上海轨道交通机场联络线工程安装4标项目智慧工地系统集成及技术服务合同</v>
          </cell>
        </row>
        <row r="782">
          <cell r="K782" t="str">
            <v>江苏金常瑞智能科技有限公司</v>
          </cell>
        </row>
        <row r="782">
          <cell r="BF782" t="str">
            <v>数字建造中心</v>
          </cell>
        </row>
        <row r="783">
          <cell r="B783" t="str">
            <v>ZHT2024052300061</v>
          </cell>
          <cell r="C783" t="str">
            <v>上海轨道交通机场联络线工程安装2标项目智慧工地系统集成及技术服务</v>
          </cell>
        </row>
        <row r="783">
          <cell r="K783" t="str">
            <v>中铁十一局集团第六工程有限公司</v>
          </cell>
        </row>
        <row r="783">
          <cell r="BF783" t="str">
            <v>数字建造中心</v>
          </cell>
        </row>
        <row r="784">
          <cell r="B784" t="str">
            <v>ZHT2024051600055</v>
          </cell>
          <cell r="C784" t="str">
            <v>上海轨道交通机场联络线工程辅轨1标项目智慧工地系统集成及技术服务</v>
          </cell>
        </row>
        <row r="784">
          <cell r="K784" t="str">
            <v>中铁二十四局集团有限公司</v>
          </cell>
        </row>
        <row r="784">
          <cell r="BF784" t="str">
            <v>数字建造中心</v>
          </cell>
        </row>
        <row r="785">
          <cell r="B785" t="str">
            <v>ZHT2024012300008</v>
          </cell>
          <cell r="C785" t="str">
            <v>桥梁全寿命二期建设项目</v>
          </cell>
        </row>
        <row r="785">
          <cell r="K785" t="str">
            <v>上海城建智慧城市运营管理有限公司</v>
          </cell>
        </row>
        <row r="785">
          <cell r="BF785" t="str">
            <v>智能运管中心</v>
          </cell>
        </row>
        <row r="786">
          <cell r="B786" t="str">
            <v>ZHT2024052100057</v>
          </cell>
          <cell r="C786" t="str">
            <v>上海轨道交通机场联络线工程供电标项目智慧工地系统集成及技术服务</v>
          </cell>
        </row>
        <row r="786">
          <cell r="K786" t="str">
            <v>中铁电气化局集团有限公司上海电气化工程分公司</v>
          </cell>
        </row>
        <row r="786">
          <cell r="BF786" t="str">
            <v>数字建造中心</v>
          </cell>
        </row>
        <row r="787">
          <cell r="B787" t="str">
            <v>ZHT2024052300063</v>
          </cell>
          <cell r="C787" t="str">
            <v>上海轨道交通市域线机场联络线工程车站装修及安装施工5标项目智慧工地系统集成及技术服务</v>
          </cell>
        </row>
        <row r="787">
          <cell r="K787" t="str">
            <v>中铁一局集团电务工程有限公司</v>
          </cell>
        </row>
        <row r="787">
          <cell r="BF787" t="str">
            <v>数字建造中心</v>
          </cell>
        </row>
        <row r="788">
          <cell r="B788" t="str">
            <v>ZHT2024052900065</v>
          </cell>
          <cell r="C788" t="str">
            <v>机场线JCX-车站装修及安装施工3标智慧工地项目</v>
          </cell>
        </row>
        <row r="788">
          <cell r="K788" t="str">
            <v>上海鲁班彩建筑装饰工程有限公司</v>
          </cell>
        </row>
        <row r="788">
          <cell r="BF788" t="str">
            <v>数字建造中心</v>
          </cell>
        </row>
        <row r="789">
          <cell r="B789" t="str">
            <v>ZHT2024052100058</v>
          </cell>
          <cell r="C789" t="str">
            <v>2023年浦东大道地道设施缺陷监控项目技术服务</v>
          </cell>
        </row>
        <row r="789">
          <cell r="K789" t="str">
            <v>上海靖东信息科技有限公司</v>
          </cell>
        </row>
        <row r="789">
          <cell r="BF789" t="str">
            <v>智能运管中心</v>
          </cell>
        </row>
        <row r="790">
          <cell r="B790" t="str">
            <v>ZHT2024052100059</v>
          </cell>
          <cell r="C790" t="str">
            <v>2024年隧道股份应用系统标准运维服务</v>
          </cell>
        </row>
        <row r="790">
          <cell r="K790" t="str">
            <v>上海城建数字产业集团有限公司</v>
          </cell>
        </row>
        <row r="790">
          <cell r="BF790" t="str">
            <v>数智管理中心</v>
          </cell>
        </row>
        <row r="791">
          <cell r="B791" t="str">
            <v>ZHT2024061200068</v>
          </cell>
          <cell r="C791" t="str">
            <v>嘉兴市联合污水处理厂数字孪生运营管理平台建设</v>
          </cell>
        </row>
        <row r="791">
          <cell r="K791" t="str">
            <v>浙江嘉源和达水务有限公司</v>
          </cell>
        </row>
        <row r="791">
          <cell r="BF791" t="str">
            <v>智能运管中心</v>
          </cell>
        </row>
        <row r="792">
          <cell r="B792" t="str">
            <v>ZHT2024061900075</v>
          </cell>
          <cell r="C792" t="str">
            <v>2024年晟元保理平台应用集成开发服务</v>
          </cell>
        </row>
        <row r="792">
          <cell r="K792" t="str">
            <v>上海城建数字产业集团有限公司</v>
          </cell>
        </row>
        <row r="792">
          <cell r="BF792" t="str">
            <v>数智管理中心</v>
          </cell>
        </row>
        <row r="793">
          <cell r="B793" t="str">
            <v>ZHT2024061900076</v>
          </cell>
          <cell r="C793" t="str">
            <v>2024年融资租赁平台应用集成开发服务</v>
          </cell>
        </row>
        <row r="793">
          <cell r="K793" t="str">
            <v>上海城建数字产业集团有限公司</v>
          </cell>
        </row>
        <row r="793">
          <cell r="BF793" t="str">
            <v>数智管理中心</v>
          </cell>
        </row>
        <row r="794">
          <cell r="B794" t="str">
            <v>ZHT2024061300069</v>
          </cell>
          <cell r="C794" t="str">
            <v>2024年上海建元财务有限公司系统等保测评</v>
          </cell>
        </row>
        <row r="794">
          <cell r="K794" t="str">
            <v>上海城建数字产业集团有限公司</v>
          </cell>
        </row>
        <row r="794">
          <cell r="BF794" t="str">
            <v>数智管理中心</v>
          </cell>
        </row>
        <row r="795">
          <cell r="B795" t="str">
            <v>ZHT2024061300070</v>
          </cell>
          <cell r="C795" t="str">
            <v>上海建元财务有限公司隧道股份城信云链平台等保测评</v>
          </cell>
        </row>
        <row r="795">
          <cell r="K795" t="str">
            <v>上海城建数字产业集团有限公司</v>
          </cell>
        </row>
        <row r="795">
          <cell r="BF795" t="str">
            <v>数智管理中心</v>
          </cell>
        </row>
        <row r="796">
          <cell r="B796" t="str">
            <v>ZHT2024052900066</v>
          </cell>
          <cell r="C796" t="str">
            <v>上海基础设施建设发展（集团）有限公司 视频会议系统云会议室采购合同</v>
          </cell>
        </row>
        <row r="796">
          <cell r="K796" t="str">
            <v>上海基础设施建设发展（集团）有限公司</v>
          </cell>
        </row>
        <row r="796">
          <cell r="BF796" t="str">
            <v>智能运管中心</v>
          </cell>
        </row>
        <row r="797">
          <cell r="B797" t="str">
            <v>ZHT2024062400078</v>
          </cell>
          <cell r="C797" t="str">
            <v>厦门新机场片区规划设计技术咨询服务</v>
          </cell>
        </row>
        <row r="797">
          <cell r="K797" t="str">
            <v>上海市政工程设计研究总院（集团）有限公司</v>
          </cell>
        </row>
        <row r="797">
          <cell r="BF797" t="str">
            <v>福建分公司</v>
          </cell>
        </row>
        <row r="798">
          <cell r="B798" t="str">
            <v>ZHT2024052300062</v>
          </cell>
          <cell r="C798" t="str">
            <v>JCX-车站装修及安装施工6标智慧工地项目</v>
          </cell>
        </row>
        <row r="798">
          <cell r="K798" t="str">
            <v>上海天德城市建设集团有限公司</v>
          </cell>
        </row>
        <row r="798">
          <cell r="BF798" t="str">
            <v>数字建造中心</v>
          </cell>
        </row>
        <row r="799">
          <cell r="B799" t="str">
            <v>ZHT2024060400067</v>
          </cell>
          <cell r="C799" t="str">
            <v>JCX-车站装修及安装施工1标智慧工地项目</v>
          </cell>
        </row>
        <row r="799">
          <cell r="K799" t="str">
            <v>中铁十四局集团电气化工程有限公司</v>
          </cell>
        </row>
        <row r="799">
          <cell r="BF799" t="str">
            <v>数字建造中心</v>
          </cell>
        </row>
        <row r="800">
          <cell r="B800" t="str">
            <v>ZHT2024070100082</v>
          </cell>
          <cell r="C800" t="str">
            <v>四川省高速公路服务区信息化平台合同协议书</v>
          </cell>
        </row>
        <row r="800">
          <cell r="K800" t="str">
            <v>四川智能交通系统管理有限责任公司</v>
          </cell>
        </row>
        <row r="800">
          <cell r="BF800" t="str">
            <v>市场经营拓展中心</v>
          </cell>
        </row>
        <row r="801">
          <cell r="B801" t="str">
            <v>ZHT2024061800074</v>
          </cell>
          <cell r="C801" t="str">
            <v>上海机场联络线轨道2标智慧工地系统集成及技术服务合同</v>
          </cell>
        </row>
        <row r="801">
          <cell r="K801" t="str">
            <v>中铁一局集团新运工程有限公司</v>
          </cell>
        </row>
        <row r="801">
          <cell r="BF801" t="str">
            <v>数字建造中心</v>
          </cell>
        </row>
        <row r="802">
          <cell r="B802" t="str">
            <v>ZHT2024070200083</v>
          </cell>
          <cell r="C802" t="str">
            <v>上海示范区线工程施工SFQSG-2 标智慧工地项目</v>
          </cell>
        </row>
        <row r="802">
          <cell r="K802" t="str">
            <v>上海建工集团股份有限公司</v>
          </cell>
        </row>
        <row r="802">
          <cell r="BF802" t="str">
            <v>数字建造中心</v>
          </cell>
        </row>
        <row r="803">
          <cell r="B803" t="str">
            <v>ZHT2024070800084</v>
          </cell>
          <cell r="C803" t="str">
            <v>数据采购合同</v>
          </cell>
        </row>
        <row r="803">
          <cell r="K803" t="str">
            <v>中津城咨询管理（上海）中心</v>
          </cell>
        </row>
        <row r="803">
          <cell r="BF803" t="str">
            <v>数字建造中心</v>
          </cell>
        </row>
        <row r="804">
          <cell r="B804" t="str">
            <v>ZHT2024061900077</v>
          </cell>
          <cell r="C804" t="str">
            <v>深圳市深水龙岗水务集团有限公司 VR廉洁教育基地项目开发合同</v>
          </cell>
        </row>
        <row r="804">
          <cell r="K804" t="str">
            <v>深圳市深水龙岗水务集团有限公司</v>
          </cell>
        </row>
        <row r="804">
          <cell r="BF804" t="str">
            <v>广东分公司</v>
          </cell>
        </row>
        <row r="805">
          <cell r="B805" t="str">
            <v>ZHT2024050800042</v>
          </cell>
          <cell r="C805" t="str">
            <v>上海示范区线工程SFQSG-15标智慧工地项目</v>
          </cell>
        </row>
        <row r="805">
          <cell r="K805" t="str">
            <v>上海城建市政工程（集团）有限公司</v>
          </cell>
        </row>
        <row r="805">
          <cell r="BF805" t="str">
            <v>数字建造中心</v>
          </cell>
        </row>
        <row r="806">
          <cell r="B806" t="str">
            <v>ZHT2024071100087</v>
          </cell>
          <cell r="C806" t="str">
            <v>BIM数据处理与业务应用支撑系统</v>
          </cell>
        </row>
        <row r="806">
          <cell r="K806" t="str">
            <v>上海城市地理信息系统发展有限公司</v>
          </cell>
        </row>
        <row r="806">
          <cell r="BF806" t="str">
            <v>智能运管中心</v>
          </cell>
        </row>
        <row r="807">
          <cell r="B807" t="str">
            <v>ZHT2024072400090</v>
          </cell>
          <cell r="C807" t="str">
            <v>2024年隧道股份市场部数据服务</v>
          </cell>
        </row>
        <row r="807">
          <cell r="K807" t="str">
            <v>上海隧道工程股份有限公司</v>
          </cell>
        </row>
        <row r="807">
          <cell r="BF807" t="str">
            <v>数智管理中心</v>
          </cell>
        </row>
        <row r="808">
          <cell r="B808" t="str">
            <v>ZHT2024062700080</v>
          </cell>
          <cell r="C808" t="str">
            <v>中铁一局集团嘉兴至枫南市域铁路SG2土建施工项目 智慧拌合安全生产监控系统合同</v>
          </cell>
        </row>
        <row r="808">
          <cell r="K808" t="str">
            <v>中铁一局集团有限公司第二工程分公司</v>
          </cell>
        </row>
        <row r="808">
          <cell r="BF808" t="str">
            <v>智能运管中心</v>
          </cell>
        </row>
        <row r="809">
          <cell r="B809" t="str">
            <v>ZHT2024011500004</v>
          </cell>
          <cell r="C809" t="str">
            <v>上海轨道交通市域线嘉闵线工程JMSG-13标智慧工地项目</v>
          </cell>
        </row>
        <row r="809">
          <cell r="K809" t="str">
            <v>上海公路桥梁（集团）有限公司</v>
          </cell>
        </row>
        <row r="809">
          <cell r="BF809" t="str">
            <v>数字建造中心</v>
          </cell>
        </row>
        <row r="810">
          <cell r="B810" t="str">
            <v>ZHT2024051400053</v>
          </cell>
          <cell r="C810" t="str">
            <v>2023浦东大道地道设施缺陷监控项目设备采购合同</v>
          </cell>
        </row>
        <row r="810">
          <cell r="K810" t="str">
            <v>上海城建智慧城市运营管理有限公司</v>
          </cell>
        </row>
        <row r="810">
          <cell r="BF810" t="str">
            <v>智能运管中心</v>
          </cell>
        </row>
        <row r="811">
          <cell r="B811" t="str">
            <v>ZHT2024073000091</v>
          </cell>
          <cell r="C811" t="str">
            <v>2024年隧道股份应用用户集成和认证开发服务合同</v>
          </cell>
        </row>
        <row r="811">
          <cell r="K811" t="str">
            <v>上海隧道工程股份有限公司</v>
          </cell>
        </row>
        <row r="811">
          <cell r="BF811" t="str">
            <v>数智管理中心</v>
          </cell>
        </row>
        <row r="812">
          <cell r="B812" t="str">
            <v>ZHT2024072400089</v>
          </cell>
          <cell r="C812" t="str">
            <v>2024年隧道股份Web应用安全防护服务</v>
          </cell>
        </row>
        <row r="812">
          <cell r="K812" t="str">
            <v>上海隧道工程股份有限公司</v>
          </cell>
        </row>
        <row r="812">
          <cell r="BF812" t="str">
            <v>数智管理中心</v>
          </cell>
        </row>
        <row r="813">
          <cell r="B813" t="str">
            <v>ZHT2024081600096</v>
          </cell>
          <cell r="C813" t="str">
            <v>奉贤区智能网联示范区车路协同应用建设项目一标段专业分包</v>
          </cell>
        </row>
        <row r="813">
          <cell r="K813" t="str">
            <v>上海智能交通有限公司</v>
          </cell>
        </row>
        <row r="813">
          <cell r="BF813" t="str">
            <v>市场经营拓展中心</v>
          </cell>
        </row>
        <row r="814">
          <cell r="B814" t="str">
            <v>ZHT2024081600097</v>
          </cell>
          <cell r="C814" t="str">
            <v>奉贤区智能网联示范区车路协同应用建设项目二标段专业分包</v>
          </cell>
        </row>
        <row r="814">
          <cell r="K814" t="str">
            <v>上海智能交通有限公司</v>
          </cell>
        </row>
        <row r="814">
          <cell r="BF814" t="str">
            <v>市场经营拓展中心</v>
          </cell>
        </row>
        <row r="815">
          <cell r="B815" t="str">
            <v>ZHT2024080900092</v>
          </cell>
          <cell r="C815" t="str">
            <v>2024年隧道股份招聘系统开发服务</v>
          </cell>
        </row>
        <row r="815">
          <cell r="K815" t="str">
            <v>上海城建数字产业集团有限公司</v>
          </cell>
        </row>
        <row r="815">
          <cell r="BF815" t="str">
            <v>数智管理中心</v>
          </cell>
        </row>
        <row r="816">
          <cell r="B816" t="str">
            <v>ZHT2024071000086</v>
          </cell>
          <cell r="C816" t="str">
            <v>2024年城市运营上海停车APP等保测评服务</v>
          </cell>
        </row>
        <row r="816">
          <cell r="K816" t="str">
            <v>上海停车信息科技有限公司</v>
          </cell>
        </row>
        <row r="816">
          <cell r="BF816" t="str">
            <v>数智管理中心</v>
          </cell>
        </row>
        <row r="817">
          <cell r="B817" t="str">
            <v>ZHT2024081600094</v>
          </cell>
          <cell r="C817" t="str">
            <v>2024年建元资管平台应用集成开发服务</v>
          </cell>
        </row>
        <row r="817">
          <cell r="K817" t="str">
            <v>上海建元资产管理有限公司</v>
          </cell>
        </row>
        <row r="817">
          <cell r="BF817" t="str">
            <v>数智管理中心</v>
          </cell>
        </row>
        <row r="818">
          <cell r="B818" t="str">
            <v>ZHT2024062700081</v>
          </cell>
          <cell r="C818" t="str">
            <v>嘉兴至枫南市域铁路SG2土建施工项目智慧工地合同</v>
          </cell>
        </row>
        <row r="818">
          <cell r="K818" t="str">
            <v>中铁一局集团有限公司第二工程分公司</v>
          </cell>
        </row>
        <row r="818">
          <cell r="BF818" t="str">
            <v>智能运管中心</v>
          </cell>
        </row>
        <row r="819">
          <cell r="B819" t="str">
            <v>ZHT2024081400093</v>
          </cell>
          <cell r="C819" t="str">
            <v>上海轨道交通市域线嘉闵线工程JMSG-4标项目经理部智慧工地系统集成及技术服务合同</v>
          </cell>
        </row>
        <row r="819">
          <cell r="K819" t="str">
            <v>中铁二局集团有限公司城通分公司</v>
          </cell>
        </row>
        <row r="819">
          <cell r="BF819" t="str">
            <v>数字建造中心</v>
          </cell>
        </row>
        <row r="820">
          <cell r="B820" t="str">
            <v>ZHT2024082100099</v>
          </cell>
          <cell r="C820" t="str">
            <v>上海市民防工程BIM信息管理平台2024运维服务合同</v>
          </cell>
        </row>
        <row r="820">
          <cell r="K820" t="str">
            <v>仪电双杨智能科技（上海）有限公司</v>
          </cell>
        </row>
        <row r="820">
          <cell r="BF820" t="str">
            <v>数字建造中心</v>
          </cell>
        </row>
        <row r="821">
          <cell r="B821" t="str">
            <v>ZHT2024082200101</v>
          </cell>
          <cell r="C821" t="str">
            <v>上海轨道交通市域线嘉闵线工程 JMSG-11标智慧工地项目</v>
          </cell>
        </row>
        <row r="821">
          <cell r="K821" t="str">
            <v>上海城建市政工程(集团)有限公司</v>
          </cell>
        </row>
        <row r="821">
          <cell r="BF821" t="str">
            <v>数字建造中心</v>
          </cell>
        </row>
        <row r="822">
          <cell r="B822" t="str">
            <v>ZHT2024090400105</v>
          </cell>
          <cell r="C822" t="str">
            <v>城建滨江大厦门禁系统升级改造工程</v>
          </cell>
        </row>
        <row r="822">
          <cell r="K822" t="str">
            <v>上海城建滨江置业有限公司</v>
          </cell>
        </row>
        <row r="822">
          <cell r="BF822" t="str">
            <v>智能运管中心</v>
          </cell>
        </row>
        <row r="823">
          <cell r="B823" t="str">
            <v>ZHT2024091000110</v>
          </cell>
          <cell r="C823" t="str">
            <v>关键人员考勤四期功能开发项目</v>
          </cell>
        </row>
        <row r="823">
          <cell r="K823" t="str">
            <v>上海涵辕信息技术有限公司</v>
          </cell>
        </row>
        <row r="823">
          <cell r="BF823" t="str">
            <v>数字建造中心</v>
          </cell>
        </row>
        <row r="824">
          <cell r="B824" t="str">
            <v>ZHT2024092300117</v>
          </cell>
          <cell r="C824" t="str">
            <v>2024年隧道股份安全软件服务增购</v>
          </cell>
        </row>
        <row r="824">
          <cell r="K824" t="str">
            <v>上海隧道工程股份有限公司</v>
          </cell>
        </row>
        <row r="824">
          <cell r="BF824" t="str">
            <v>数智管理中心</v>
          </cell>
        </row>
        <row r="825">
          <cell r="B825" t="str">
            <v>ZHT2024092400119</v>
          </cell>
          <cell r="C825" t="str">
            <v>运维可视化信息管理系统</v>
          </cell>
        </row>
        <row r="825">
          <cell r="K825" t="str">
            <v>硕橙（厦门）科技有限公司</v>
          </cell>
        </row>
        <row r="825">
          <cell r="BF825" t="str">
            <v>福建分公司</v>
          </cell>
        </row>
        <row r="826">
          <cell r="B826" t="str">
            <v>ZHT2024090500107</v>
          </cell>
          <cell r="C826" t="str">
            <v>海口世纪大桥琼州大桥结构监控工程维保技术服务</v>
          </cell>
        </row>
        <row r="826">
          <cell r="K826" t="str">
            <v>海口市建工城市运营管理有限公司</v>
          </cell>
        </row>
        <row r="826">
          <cell r="BF826" t="str">
            <v>智能运管中心</v>
          </cell>
        </row>
        <row r="827">
          <cell r="B827" t="str">
            <v>ZHT2024092300116</v>
          </cell>
          <cell r="C827" t="str">
            <v>上海城建城市运营（集团）有限公司101投屏工作站等设备采购合同</v>
          </cell>
        </row>
        <row r="827">
          <cell r="K827" t="str">
            <v>上海城建城市运营（集团）有限公司</v>
          </cell>
        </row>
        <row r="827">
          <cell r="BF827" t="str">
            <v>智能运管中心</v>
          </cell>
        </row>
        <row r="828">
          <cell r="B828" t="str">
            <v>ZHT2024090300102</v>
          </cell>
          <cell r="C828" t="str">
            <v>嘉善至西塘市域铁路SG5标智慧工地（项目部）专项技术服务</v>
          </cell>
        </row>
        <row r="828">
          <cell r="K828" t="str">
            <v>中铁十八局集团有限公司</v>
          </cell>
        </row>
        <row r="828">
          <cell r="BF828" t="str">
            <v>智能运管中心</v>
          </cell>
        </row>
        <row r="829">
          <cell r="B829" t="str">
            <v>ZHT2024090300103</v>
          </cell>
          <cell r="C829" t="str">
            <v>深圳市第三人民医院应急院区配套宿舍项目基于BIM的数字化管理咨询服务合同</v>
          </cell>
        </row>
        <row r="829">
          <cell r="K829" t="str">
            <v>五洲工程顾问集团有限公司</v>
          </cell>
        </row>
        <row r="829">
          <cell r="BF829" t="str">
            <v>广东分公司</v>
          </cell>
        </row>
        <row r="830">
          <cell r="B830" t="str">
            <v>ZHT2024090300104</v>
          </cell>
          <cell r="C830" t="str">
            <v>深圳市人民医院宝安医院项目基于BIM的数字化管理咨询服务合同</v>
          </cell>
        </row>
        <row r="830">
          <cell r="K830" t="str">
            <v>五洲工程顾问集团有限公司</v>
          </cell>
        </row>
        <row r="830">
          <cell r="BF830" t="str">
            <v>广东分公司</v>
          </cell>
        </row>
        <row r="831">
          <cell r="B831" t="str">
            <v>ZHT2024091800113</v>
          </cell>
          <cell r="C831" t="str">
            <v>2024年隧道股份SOA平台二期建设项目</v>
          </cell>
        </row>
        <row r="831">
          <cell r="K831" t="str">
            <v>上海隧道工程股份有限公司</v>
          </cell>
        </row>
        <row r="831">
          <cell r="BF831" t="str">
            <v>数智管理中心</v>
          </cell>
        </row>
        <row r="832">
          <cell r="B832" t="str">
            <v>ZHT2024091800114</v>
          </cell>
          <cell r="C832" t="str">
            <v>2024年隧道股份报账系统建设服务</v>
          </cell>
        </row>
        <row r="832">
          <cell r="K832" t="str">
            <v>上海隧道工程股份有限公司</v>
          </cell>
        </row>
        <row r="832">
          <cell r="BF832" t="str">
            <v>数智管理中心</v>
          </cell>
        </row>
        <row r="833">
          <cell r="B833" t="str">
            <v>ZHT2024082100100</v>
          </cell>
          <cell r="C833" t="str">
            <v>上海轨道交通嘉闵线工程JMSG-18标智慧工地系统及建管平台技术服务合同</v>
          </cell>
        </row>
        <row r="833">
          <cell r="K833" t="str">
            <v>中铁隧道股份有限公司</v>
          </cell>
        </row>
        <row r="833">
          <cell r="BF833" t="str">
            <v>数字建造中心</v>
          </cell>
        </row>
        <row r="834">
          <cell r="B834" t="str">
            <v>ZHT2024090600108</v>
          </cell>
          <cell r="C834" t="str">
            <v>南汇支线（两港市域铁路）工程 NHSG-7 标 智慧工地项目</v>
          </cell>
        </row>
        <row r="834">
          <cell r="K834" t="str">
            <v>上海市基础工程集团有限公司</v>
          </cell>
        </row>
        <row r="834">
          <cell r="BF834" t="str">
            <v>数字建造中心</v>
          </cell>
        </row>
        <row r="835">
          <cell r="B835" t="str">
            <v>ZHT2024091100111</v>
          </cell>
          <cell r="C835" t="str">
            <v>轨道工程信号系统BIM模型建模咨询</v>
          </cell>
        </row>
        <row r="835">
          <cell r="K835" t="str">
            <v>卡斯柯信号有限公司</v>
          </cell>
        </row>
        <row r="835">
          <cell r="BF835" t="str">
            <v>福建分公司</v>
          </cell>
        </row>
        <row r="836">
          <cell r="B836" t="str">
            <v>ZHT2024091100112</v>
          </cell>
          <cell r="C836" t="str">
            <v>上海市示范区线工程SFQSG-13标智慧工地项目</v>
          </cell>
        </row>
        <row r="836">
          <cell r="K836" t="str">
            <v>中国建筑第八工程局有限公司</v>
          </cell>
        </row>
        <row r="836">
          <cell r="BF836" t="str">
            <v>数字建造中心</v>
          </cell>
        </row>
        <row r="837">
          <cell r="B837" t="str">
            <v>ZHT2024090500106</v>
          </cell>
          <cell r="C837" t="str">
            <v>上海轨道交通市域线嘉闵线工程JMSG-17标智慧工地 扬尘监测设备采购安装合同</v>
          </cell>
        </row>
        <row r="837">
          <cell r="K837" t="str">
            <v>中铁一局集团城市轨道交通工程有限公司</v>
          </cell>
        </row>
        <row r="837">
          <cell r="BF837" t="str">
            <v>数字建造中心</v>
          </cell>
        </row>
        <row r="838">
          <cell r="B838" t="str">
            <v>ZHT2024091900115</v>
          </cell>
          <cell r="C838" t="str">
            <v>2024年隧道股份主数据管理平台升级</v>
          </cell>
        </row>
        <row r="838">
          <cell r="K838" t="str">
            <v>上海隧道工程股份有限公司</v>
          </cell>
        </row>
        <row r="838">
          <cell r="BF838" t="str">
            <v>数智管理中心</v>
          </cell>
        </row>
        <row r="839">
          <cell r="B839" t="str">
            <v>ZHT2024100800123</v>
          </cell>
          <cell r="C839" t="str">
            <v>2024年上海市燃气行业监管信息系统-补贴核算子系统、运行监管子系统（运维）</v>
          </cell>
        </row>
        <row r="839">
          <cell r="K839" t="str">
            <v>上海博坤信息技术有限公司</v>
          </cell>
        </row>
        <row r="839">
          <cell r="BF839" t="str">
            <v>数字建造中心</v>
          </cell>
        </row>
        <row r="840">
          <cell r="B840" t="str">
            <v>ZHT2024101600129</v>
          </cell>
          <cell r="C840" t="str">
            <v>2025年陆家嘴乐居租赁公寓管理软件系统“新乐里”企业公寓二期技术服务合同</v>
          </cell>
        </row>
        <row r="840">
          <cell r="K840" t="str">
            <v>上海陆家嘴（集团）有限公司</v>
          </cell>
        </row>
        <row r="840">
          <cell r="BF840" t="str">
            <v>数智管理中心</v>
          </cell>
        </row>
        <row r="841">
          <cell r="B841" t="str">
            <v>ZHT2024101100125</v>
          </cell>
          <cell r="C841" t="str">
            <v>2024年隧道股份全面预算平台实施服务</v>
          </cell>
        </row>
        <row r="841">
          <cell r="K841" t="str">
            <v>上海隧道工程股份有限公司</v>
          </cell>
        </row>
        <row r="841">
          <cell r="BF841" t="str">
            <v>数智管理中心</v>
          </cell>
        </row>
        <row r="842">
          <cell r="B842" t="str">
            <v>ZHT2024061700073</v>
          </cell>
          <cell r="C842" t="str">
            <v>2024年BI财务专版开发运维服务</v>
          </cell>
        </row>
        <row r="842">
          <cell r="K842" t="str">
            <v>上海城建数字产业集团有限公司</v>
          </cell>
        </row>
        <row r="842">
          <cell r="BF842" t="str">
            <v>数智管理中心</v>
          </cell>
        </row>
        <row r="843">
          <cell r="B843" t="str">
            <v>ZHT2024102400132</v>
          </cell>
          <cell r="C843" t="str">
            <v>G15嘉浏智慧高速网络与信息安全专项专业合同</v>
          </cell>
        </row>
        <row r="843">
          <cell r="K843" t="str">
            <v>上海城建城市运营（集团）有限公司</v>
          </cell>
        </row>
        <row r="843">
          <cell r="BF843" t="str">
            <v>智能运管中心</v>
          </cell>
        </row>
        <row r="844">
          <cell r="B844" t="str">
            <v>ZHT2024102800133</v>
          </cell>
          <cell r="C844" t="str">
            <v>2025年陆家嘴乐居租赁公寓管理软件 系统运维、运营及开发服务合同</v>
          </cell>
        </row>
        <row r="844">
          <cell r="K844" t="str">
            <v>上海陆家嘴乐居资产管理有限公司</v>
          </cell>
        </row>
        <row r="844">
          <cell r="BF844" t="str">
            <v>数智管理中心</v>
          </cell>
        </row>
        <row r="845">
          <cell r="B845" t="str">
            <v>ZHT2024072200088</v>
          </cell>
          <cell r="C845" t="str">
            <v>2024年城市运营集团等保测评服务</v>
          </cell>
        </row>
        <row r="845">
          <cell r="K845" t="str">
            <v>上海城建城市运营（集团）有限公司</v>
          </cell>
        </row>
        <row r="845">
          <cell r="BF845" t="str">
            <v>数智管理中心</v>
          </cell>
        </row>
        <row r="846">
          <cell r="B846" t="str">
            <v>ZHT2024101000124</v>
          </cell>
          <cell r="C846" t="str">
            <v>厦门新机场场道工程5标BIM技术服务合同补充协议</v>
          </cell>
        </row>
        <row r="846">
          <cell r="K846" t="str">
            <v>上海公路桥梁（集团）有限公司</v>
          </cell>
        </row>
        <row r="846">
          <cell r="BF846" t="str">
            <v>福建分公司</v>
          </cell>
        </row>
        <row r="847">
          <cell r="B847" t="str">
            <v>ZHT2024101100126</v>
          </cell>
          <cell r="C847" t="str">
            <v>2024年隧道股份应用用户集成和认证开发服务（补充）</v>
          </cell>
        </row>
        <row r="847">
          <cell r="K847" t="str">
            <v>上海隧道工程股份有限公司</v>
          </cell>
        </row>
        <row r="847">
          <cell r="BF847" t="str">
            <v>数智管理中心</v>
          </cell>
        </row>
        <row r="848">
          <cell r="B848" t="str">
            <v>ZHT2024102300131</v>
          </cell>
          <cell r="C848" t="str">
            <v>深圳市路桥建设集团隧道智慧运营数字孪生与坪盐通道BIM咨询服务</v>
          </cell>
        </row>
        <row r="848">
          <cell r="K848" t="str">
            <v>深圳市路桥建设集团有限公司</v>
          </cell>
        </row>
        <row r="848">
          <cell r="BF848" t="str">
            <v>广东分公司</v>
          </cell>
        </row>
        <row r="849">
          <cell r="B849" t="str">
            <v>ZHT2024100800122</v>
          </cell>
          <cell r="C849" t="str">
            <v>上海轨道交通市域线嘉闵线工程JMSG-2标智慧工地项目</v>
          </cell>
        </row>
        <row r="849">
          <cell r="K849" t="str">
            <v>中铁十六局集团有限公司</v>
          </cell>
        </row>
        <row r="849">
          <cell r="BF849" t="str">
            <v>数字建造中心</v>
          </cell>
        </row>
        <row r="850">
          <cell r="B850" t="str">
            <v>ZHT2024110500135</v>
          </cell>
          <cell r="C850" t="str">
            <v>2024年隧道股份智能AI应用服务升级</v>
          </cell>
        </row>
        <row r="850">
          <cell r="K850" t="str">
            <v>上海隧道工程股份有限公司</v>
          </cell>
        </row>
        <row r="850">
          <cell r="BF850" t="str">
            <v>数智管理中心</v>
          </cell>
        </row>
        <row r="851">
          <cell r="B851" t="str">
            <v>ZHT2024102200130</v>
          </cell>
          <cell r="C851" t="str">
            <v>深圳市建筑工务署2024年度BIM咨询服务合同</v>
          </cell>
        </row>
        <row r="851">
          <cell r="K851" t="str">
            <v>深圳市建筑工务署</v>
          </cell>
        </row>
        <row r="851">
          <cell r="BF851" t="str">
            <v>广东分公司</v>
          </cell>
        </row>
        <row r="852">
          <cell r="B852" t="str">
            <v>ZHT2024110800137</v>
          </cell>
          <cell r="C852" t="str">
            <v>基于城市道路风险预警的智慧运营养护管理平台开发服务</v>
          </cell>
        </row>
        <row r="852">
          <cell r="K852" t="str">
            <v>上海城建城市运营（集团）有限公司</v>
          </cell>
        </row>
        <row r="852">
          <cell r="BF852" t="str">
            <v>智能运管中心</v>
          </cell>
        </row>
        <row r="853">
          <cell r="B853" t="str">
            <v>ZHT2024092700121</v>
          </cell>
          <cell r="C853" t="str">
            <v>2024年城市运营集团资信管理平台建设项目</v>
          </cell>
        </row>
        <row r="853">
          <cell r="K853" t="str">
            <v>上海城建城市运营（集团）有限公司</v>
          </cell>
        </row>
        <row r="853">
          <cell r="BF853" t="str">
            <v>数智管理中心</v>
          </cell>
        </row>
        <row r="854">
          <cell r="B854" t="str">
            <v>ZHT2024101400127</v>
          </cell>
          <cell r="C854" t="str">
            <v>2024年城市运营综合管理平台建设项目</v>
          </cell>
        </row>
        <row r="854">
          <cell r="K854" t="str">
            <v>上海城建城市运营（集团）有限公司</v>
          </cell>
        </row>
        <row r="854">
          <cell r="BF854" t="str">
            <v>数智管理中心</v>
          </cell>
        </row>
        <row r="855">
          <cell r="B855" t="str">
            <v>ZHT2024110500136</v>
          </cell>
          <cell r="C855" t="str">
            <v>2024年城市运营生产资源管理数据标准化服务合同</v>
          </cell>
        </row>
        <row r="855">
          <cell r="K855" t="str">
            <v>上海城建城市运营（集团）有限公司</v>
          </cell>
        </row>
        <row r="855">
          <cell r="BF855" t="str">
            <v>数智管理中心</v>
          </cell>
        </row>
        <row r="856">
          <cell r="B856" t="str">
            <v>ZHT2024111100138</v>
          </cell>
          <cell r="C856" t="str">
            <v>上海市域铁路示范区线工程BIM咨询专项委外合同</v>
          </cell>
        </row>
        <row r="856">
          <cell r="K856" t="str">
            <v>中铁上海设计院集团有限公司</v>
          </cell>
        </row>
        <row r="856">
          <cell r="BF856" t="str">
            <v>数字建造中心</v>
          </cell>
        </row>
        <row r="857">
          <cell r="B857" t="str">
            <v>ZHT2024082100098</v>
          </cell>
          <cell r="C857" t="str">
            <v>枫南SG1智慧工地建设工程补充协议（一）</v>
          </cell>
        </row>
        <row r="857">
          <cell r="K857" t="str">
            <v>中铁隧道局集团有限公司嘉兴至枫南市域铁路土建施工SG1标段项目经理部</v>
          </cell>
        </row>
        <row r="857">
          <cell r="BF857" t="str">
            <v>智能运管中心</v>
          </cell>
        </row>
        <row r="858">
          <cell r="B858" t="str">
            <v>ZHT2024111800140</v>
          </cell>
          <cell r="C858" t="str">
            <v>前海地下道路服务采购协议</v>
          </cell>
        </row>
        <row r="858">
          <cell r="K858" t="str">
            <v>深圳市商汤科技有限公司</v>
          </cell>
        </row>
        <row r="858">
          <cell r="BF858" t="str">
            <v>广东分公司</v>
          </cell>
        </row>
        <row r="859">
          <cell r="B859" t="str">
            <v>ZHT2024092300118</v>
          </cell>
          <cell r="C859" t="str">
            <v>2024年隧道股份网络安全服务</v>
          </cell>
        </row>
        <row r="859">
          <cell r="K859" t="str">
            <v>上海隧道工程股份有限公司</v>
          </cell>
        </row>
        <row r="859">
          <cell r="BF859" t="str">
            <v>数智管理中心</v>
          </cell>
        </row>
        <row r="860">
          <cell r="B860" t="str">
            <v>ZHT2024110100134</v>
          </cell>
          <cell r="C860" t="str">
            <v>上海市示范区线工程SFQSG-13标智慧工地硬件设备采购项目</v>
          </cell>
        </row>
        <row r="860">
          <cell r="K860" t="str">
            <v>上海悦普建设工程有限公司</v>
          </cell>
        </row>
        <row r="860">
          <cell r="BF860" t="str">
            <v>数字建造中心</v>
          </cell>
        </row>
        <row r="861">
          <cell r="B861" t="str">
            <v>ZHT2024112200145</v>
          </cell>
          <cell r="C861" t="str">
            <v>2024年元晟租赁业务系统信息安全等保测评</v>
          </cell>
        </row>
        <row r="861">
          <cell r="K861" t="str">
            <v>上海元晟融资租赁有限公司</v>
          </cell>
        </row>
        <row r="861">
          <cell r="BF861" t="str">
            <v>数智管理中心</v>
          </cell>
        </row>
        <row r="862">
          <cell r="B862" t="str">
            <v>ZHT2024112900152</v>
          </cell>
          <cell r="C862" t="str">
            <v>盾構隧道健康監測</v>
          </cell>
        </row>
        <row r="862">
          <cell r="K862" t="str">
            <v>中建（香港）-中建（澳门）-隧道股份合作经营</v>
          </cell>
        </row>
        <row r="862">
          <cell r="BF862" t="str">
            <v>智能运管中心</v>
          </cell>
        </row>
        <row r="863">
          <cell r="B863" t="str">
            <v>ZHT2024112600150</v>
          </cell>
          <cell r="C863" t="str">
            <v>2024年城市道路综合养护工程（包件16-世博大道地道标） 气体及废水检测设备采购项目</v>
          </cell>
        </row>
        <row r="863">
          <cell r="K863" t="str">
            <v>上海城建养护管理有限公司</v>
          </cell>
        </row>
        <row r="863">
          <cell r="BF863" t="str">
            <v>智能运管中心</v>
          </cell>
        </row>
        <row r="864">
          <cell r="B864" t="str">
            <v>ZHT2024092500120</v>
          </cell>
          <cell r="C864" t="str">
            <v>中铁十四局集团有限公司嘉善至西塘市域铁路SG4标段智慧工地工程技术咨询服务合同</v>
          </cell>
        </row>
        <row r="864">
          <cell r="K864" t="str">
            <v>中铁十四局集团有限公司</v>
          </cell>
        </row>
        <row r="864">
          <cell r="BF864" t="str">
            <v>智能运管中心</v>
          </cell>
        </row>
        <row r="865">
          <cell r="B865" t="str">
            <v>ZHT2024120900155</v>
          </cell>
          <cell r="C865" t="str">
            <v>2025年隧道股份网络安全态势感知服务</v>
          </cell>
        </row>
        <row r="865">
          <cell r="K865" t="str">
            <v>上海隧道工程股份有限公司</v>
          </cell>
        </row>
        <row r="865">
          <cell r="BF865" t="str">
            <v>数智管理中心</v>
          </cell>
        </row>
        <row r="866">
          <cell r="B866" t="str">
            <v>ZHT2024112200146</v>
          </cell>
          <cell r="C866" t="str">
            <v>2024年隧道股份FineBI应用开发服务</v>
          </cell>
        </row>
        <row r="866">
          <cell r="K866" t="str">
            <v>上海城建数字产业集团有限公司</v>
          </cell>
        </row>
        <row r="866">
          <cell r="BF866" t="str">
            <v>数智管理中心</v>
          </cell>
        </row>
        <row r="867">
          <cell r="B867" t="str">
            <v>ZHT2024112600151</v>
          </cell>
          <cell r="C867" t="str">
            <v>西塘SG3智慧工地项目</v>
          </cell>
        </row>
        <row r="867">
          <cell r="K867" t="str">
            <v>中铁大桥局集团有限公司上海分公司</v>
          </cell>
        </row>
        <row r="867">
          <cell r="BF867" t="str">
            <v>智能运管中心</v>
          </cell>
        </row>
        <row r="868">
          <cell r="B868" t="str">
            <v>ZHT2024121600158</v>
          </cell>
          <cell r="C868" t="str">
            <v>新能源车联网数据中台数据底座项目</v>
          </cell>
        </row>
        <row r="868">
          <cell r="K868" t="str">
            <v>隆讯（徐州）智能科技有限公司</v>
          </cell>
        </row>
        <row r="868">
          <cell r="BF868" t="str">
            <v>市场经营拓展中心</v>
          </cell>
        </row>
        <row r="869">
          <cell r="B869" t="str">
            <v>ZHT2024121600159</v>
          </cell>
          <cell r="C869" t="str">
            <v>车联网数据中台</v>
          </cell>
        </row>
        <row r="869">
          <cell r="K869" t="str">
            <v>上海禹为通信技术有限公司</v>
          </cell>
        </row>
        <row r="869">
          <cell r="BF869" t="str">
            <v>市场经营拓展中心</v>
          </cell>
        </row>
        <row r="870">
          <cell r="B870" t="str">
            <v>ZHT2024112200144</v>
          </cell>
          <cell r="C870" t="str">
            <v>2024年城市运营数据分析服务项目</v>
          </cell>
        </row>
        <row r="870">
          <cell r="K870" t="str">
            <v>上海城建城市运营（集团）有限公司</v>
          </cell>
        </row>
        <row r="870">
          <cell r="BF870" t="str">
            <v>数智管理中心</v>
          </cell>
        </row>
        <row r="871">
          <cell r="B871" t="str">
            <v>ZHT2024071000085</v>
          </cell>
          <cell r="C871" t="str">
            <v>2024年财务系统技术支持服务</v>
          </cell>
        </row>
        <row r="871">
          <cell r="K871" t="str">
            <v>上海城建数字产业集团有限公司</v>
          </cell>
        </row>
        <row r="871">
          <cell r="BF871" t="str">
            <v>数智管理中心</v>
          </cell>
        </row>
        <row r="872">
          <cell r="B872" t="str">
            <v>ZHT2024121300156</v>
          </cell>
          <cell r="C872" t="str">
            <v>2024年财务系统三大报表改造服务</v>
          </cell>
        </row>
        <row r="872">
          <cell r="K872" t="str">
            <v>上海城建数字产业集团有限公司</v>
          </cell>
        </row>
        <row r="872">
          <cell r="BF872" t="str">
            <v>数智管理中心</v>
          </cell>
        </row>
        <row r="873">
          <cell r="B873" t="str">
            <v>ZHT2024121600157</v>
          </cell>
          <cell r="C873" t="str">
            <v>2024年城市运营综合管理平台建设项目(下半年)</v>
          </cell>
        </row>
        <row r="873">
          <cell r="K873" t="str">
            <v>上海城建城市运营（集团）有限公司</v>
          </cell>
        </row>
        <row r="873">
          <cell r="BF873" t="str">
            <v>数智管理中心</v>
          </cell>
        </row>
        <row r="874">
          <cell r="B874" t="str">
            <v>ZHT2024121600160</v>
          </cell>
          <cell r="C874" t="str">
            <v>S9苏绍高速钱江隧道2024年度信息化提升实施及应用服务项目材料采购合同</v>
          </cell>
        </row>
        <row r="874">
          <cell r="K874" t="str">
            <v>上海城建城市运营（集团）有限公司</v>
          </cell>
        </row>
        <row r="874">
          <cell r="BF874" t="str">
            <v>智能运管中心</v>
          </cell>
        </row>
        <row r="875">
          <cell r="B875" t="str">
            <v>ZHT2024111300139</v>
          </cell>
          <cell r="C875" t="str">
            <v>S9苏绍高速钱江隧道信息化提升实施及应用项目材料采购合同</v>
          </cell>
        </row>
        <row r="875">
          <cell r="K875" t="str">
            <v>上海城建城市运营（集团）有限公司</v>
          </cell>
        </row>
        <row r="875">
          <cell r="BF875" t="str">
            <v>智能运管中心</v>
          </cell>
        </row>
        <row r="876">
          <cell r="B876" t="str">
            <v>ZHT2024112500147</v>
          </cell>
          <cell r="C876" t="str">
            <v>高端加固管理应用系统</v>
          </cell>
        </row>
        <row r="876">
          <cell r="K876" t="str">
            <v>城盾隧安地下工程有限公司</v>
          </cell>
        </row>
        <row r="876">
          <cell r="BF876" t="str">
            <v>数字建造中心</v>
          </cell>
        </row>
        <row r="877">
          <cell r="B877" t="str">
            <v>ZHT2024112500148</v>
          </cell>
          <cell r="C877" t="str">
            <v>轨道交通运营结构维保(香港)应用系统</v>
          </cell>
        </row>
        <row r="877">
          <cell r="K877" t="str">
            <v>城盾隧安地下工程有限公司</v>
          </cell>
        </row>
        <row r="877">
          <cell r="BF877" t="str">
            <v>数字建造中心</v>
          </cell>
        </row>
        <row r="878">
          <cell r="B878" t="str">
            <v>ZHT2024112500149</v>
          </cell>
          <cell r="C878" t="str">
            <v>新加坡总览项目应用系统</v>
          </cell>
        </row>
        <row r="878">
          <cell r="K878" t="str">
            <v>城盾隧安地下工程有限公司</v>
          </cell>
        </row>
        <row r="878">
          <cell r="BF878" t="str">
            <v>数字建造中心</v>
          </cell>
        </row>
        <row r="879">
          <cell r="B879" t="str">
            <v>ZHT2024122000169</v>
          </cell>
          <cell r="C879" t="str">
            <v>智慧园区物联网平台研发项目</v>
          </cell>
        </row>
        <row r="879">
          <cell r="K879" t="str">
            <v>厦门天洋数字科技有限公司</v>
          </cell>
        </row>
        <row r="879">
          <cell r="BF879" t="str">
            <v>福建分公司</v>
          </cell>
        </row>
        <row r="880">
          <cell r="B880" t="str">
            <v>ZHT2024121800161</v>
          </cell>
          <cell r="C880" t="str">
            <v>北虹桥区域开发数字建设管控系统建设项目</v>
          </cell>
        </row>
        <row r="880">
          <cell r="K880" t="str">
            <v>上海城建数字产业集团有限公司</v>
          </cell>
        </row>
        <row r="880">
          <cell r="BF880" t="str">
            <v>数字建造中心</v>
          </cell>
        </row>
        <row r="881">
          <cell r="B881" t="str">
            <v>ZHT2024122000162</v>
          </cell>
          <cell r="C881" t="str">
            <v>2024年隧道股份综合管理信息系统实施服务</v>
          </cell>
        </row>
        <row r="881">
          <cell r="K881" t="str">
            <v>上海城建数字产业集团有限公司</v>
          </cell>
        </row>
        <row r="881">
          <cell r="BF881" t="str">
            <v>数智管理中心</v>
          </cell>
        </row>
        <row r="882">
          <cell r="B882" t="str">
            <v>ZHT2024122000163</v>
          </cell>
          <cell r="C882" t="str">
            <v>2024-2025城建投资综合管理系统运维和技术支持服务</v>
          </cell>
        </row>
        <row r="882">
          <cell r="K882" t="str">
            <v>上海城建数字产业集团有限公司</v>
          </cell>
        </row>
        <row r="882">
          <cell r="BF882" t="str">
            <v>数智管理中心</v>
          </cell>
        </row>
        <row r="883">
          <cell r="B883" t="str">
            <v>ZHT2024122000166</v>
          </cell>
          <cell r="C883" t="str">
            <v>2024年隧道股份SSL VPN采购和认证开发服务</v>
          </cell>
        </row>
        <row r="883">
          <cell r="K883" t="str">
            <v>上海隧道工程股份有限公司</v>
          </cell>
        </row>
        <row r="883">
          <cell r="BF883" t="str">
            <v>数智管理中心</v>
          </cell>
        </row>
        <row r="884">
          <cell r="B884" t="str">
            <v>ZHT2024122000167</v>
          </cell>
          <cell r="C884" t="str">
            <v>2024年隧道股份知识库大模型建设(二期)</v>
          </cell>
        </row>
        <row r="884">
          <cell r="K884" t="str">
            <v>上海隧道工程股份有限公司</v>
          </cell>
        </row>
        <row r="884">
          <cell r="BF884" t="str">
            <v>数智管理中心</v>
          </cell>
        </row>
        <row r="885">
          <cell r="B885" t="str">
            <v>ZHT2024122400171</v>
          </cell>
          <cell r="C885" t="str">
            <v>杨浦城投城市服务一体化 管理平台项目</v>
          </cell>
        </row>
        <row r="885">
          <cell r="K885" t="str">
            <v>上海杨浦城市建设投资（集团）有限公司</v>
          </cell>
        </row>
        <row r="885">
          <cell r="BF885" t="str">
            <v>智能运管中心</v>
          </cell>
        </row>
        <row r="886">
          <cell r="B886" t="str">
            <v>ZHT2024122400172</v>
          </cell>
          <cell r="C886" t="str">
            <v>2023年浦东大道地道监控系统整治项目技术服务</v>
          </cell>
        </row>
        <row r="886">
          <cell r="K886" t="str">
            <v>上海城建智慧城市运营管理有限公司</v>
          </cell>
        </row>
        <row r="886">
          <cell r="BF886" t="str">
            <v>智能运管中心</v>
          </cell>
        </row>
        <row r="887">
          <cell r="B887" t="str">
            <v>ZHT2024111900141</v>
          </cell>
          <cell r="C887" t="str">
            <v>机场轨交智慧运维平台(一期)运管大屏开发项目</v>
          </cell>
        </row>
        <row r="887">
          <cell r="K887" t="str">
            <v>上海城建智慧城市运营管理有限公司</v>
          </cell>
        </row>
        <row r="887">
          <cell r="BF887" t="str">
            <v>智能运管中心</v>
          </cell>
        </row>
        <row r="888">
          <cell r="B888" t="str">
            <v>ZHT2024111900142</v>
          </cell>
          <cell r="C888" t="str">
            <v>机场轨交智慧运维平台(一期)数据结构及接口部署项目</v>
          </cell>
        </row>
        <row r="888">
          <cell r="K888" t="str">
            <v>上海城建智慧城市运营管理有限公司</v>
          </cell>
        </row>
        <row r="888">
          <cell r="BF888" t="str">
            <v>智能运管中心</v>
          </cell>
        </row>
        <row r="889">
          <cell r="B889" t="str">
            <v>ZHT2024122000164</v>
          </cell>
          <cell r="C889" t="str">
            <v>数据资产盘点及数据交易平台建设</v>
          </cell>
        </row>
        <row r="889">
          <cell r="K889" t="str">
            <v>上海隧道工程股份有限公司</v>
          </cell>
        </row>
        <row r="889">
          <cell r="BF889" t="str">
            <v>产品研发中心</v>
          </cell>
        </row>
        <row r="890">
          <cell r="B890" t="str">
            <v>ZHT2024122000165</v>
          </cell>
          <cell r="C890" t="str">
            <v>2024年隧道股份更新淘汰（信创）应用项目</v>
          </cell>
        </row>
        <row r="890">
          <cell r="K890" t="str">
            <v>上海隧道工程股份有限公司</v>
          </cell>
        </row>
        <row r="890">
          <cell r="BF890" t="str">
            <v>数智管理中心</v>
          </cell>
        </row>
        <row r="891">
          <cell r="B891" t="str">
            <v>ZHT2023113000142</v>
          </cell>
          <cell r="C891" t="str">
            <v>南汇支线（两港市域铁路）工程 NHSG-6标智慧工地项目</v>
          </cell>
        </row>
        <row r="891">
          <cell r="K891" t="str">
            <v>上海公路桥梁（集团）有限公司</v>
          </cell>
        </row>
        <row r="891">
          <cell r="BF891" t="str">
            <v>数字建造中心</v>
          </cell>
        </row>
        <row r="892">
          <cell r="B892" t="str">
            <v>ZHT2024122700176</v>
          </cell>
          <cell r="C892" t="str">
            <v>申铁指挥中心升级服务合同</v>
          </cell>
        </row>
        <row r="892">
          <cell r="K892" t="str">
            <v>上海申铁投资有限公司</v>
          </cell>
        </row>
        <row r="892">
          <cell r="BF892" t="str">
            <v>数字建造中心</v>
          </cell>
        </row>
        <row r="893">
          <cell r="B893" t="str">
            <v>ZHT2024123000178</v>
          </cell>
          <cell r="C893" t="str">
            <v>湖南高速信息科技有限公司 BIM 引擎软件产品采购合同</v>
          </cell>
        </row>
        <row r="893">
          <cell r="K893" t="str">
            <v>湖南高速信息科技有限公司</v>
          </cell>
        </row>
        <row r="893">
          <cell r="BF893" t="str">
            <v>智能运管中心</v>
          </cell>
        </row>
        <row r="894">
          <cell r="B894" t="str">
            <v>ZHT2024122500173</v>
          </cell>
          <cell r="C894" t="str">
            <v>2024年隧道股份亿方云本地化开发实施服务</v>
          </cell>
        </row>
        <row r="894">
          <cell r="K894" t="str">
            <v>上海隧道工程股份有限公司</v>
          </cell>
        </row>
        <row r="894">
          <cell r="BF894" t="str">
            <v>数智管理中心</v>
          </cell>
        </row>
        <row r="895">
          <cell r="B895" t="str">
            <v>ZHT2024120600153</v>
          </cell>
          <cell r="C895" t="str">
            <v>深圳机场充电桩运维服务项目合同</v>
          </cell>
        </row>
        <row r="895">
          <cell r="K895" t="str">
            <v>人民电器集团有限公司</v>
          </cell>
        </row>
        <row r="895">
          <cell r="BF895" t="str">
            <v>智能运管中心</v>
          </cell>
        </row>
        <row r="896">
          <cell r="B896" t="str">
            <v>ZHT2024122500174</v>
          </cell>
          <cell r="C896" t="str">
            <v>城市基础设施智慧巡检管理平台开发服务</v>
          </cell>
        </row>
        <row r="896">
          <cell r="K896" t="str">
            <v>上海城建智慧城市运营管理有限公司</v>
          </cell>
        </row>
        <row r="896">
          <cell r="BF896" t="str">
            <v>智能运管中心</v>
          </cell>
        </row>
        <row r="897">
          <cell r="B897" t="str">
            <v>ZHT2024010200002</v>
          </cell>
          <cell r="C897" t="str">
            <v>警犬基地周转用房及射击场建设工程建筑信息模型（BIM）技术应用</v>
          </cell>
        </row>
        <row r="897">
          <cell r="K897" t="str">
            <v>深圳市龙岗区建筑工务署</v>
          </cell>
        </row>
        <row r="897">
          <cell r="BF897" t="str">
            <v>广东分公司</v>
          </cell>
        </row>
        <row r="898">
          <cell r="B898" t="str">
            <v>ZHT2024101400128</v>
          </cell>
          <cell r="C898" t="str">
            <v>上海轨道交通市域线嘉闵线工程 JMSG-9标智慧工地项目</v>
          </cell>
        </row>
        <row r="898">
          <cell r="K898" t="str">
            <v>中铁十九局集团有限公司上海轨交嘉闵线9标项目部</v>
          </cell>
        </row>
        <row r="898">
          <cell r="BF898" t="str">
            <v>数字建造中心</v>
          </cell>
        </row>
        <row r="899">
          <cell r="B899" t="str">
            <v>ZHT2024120600154</v>
          </cell>
          <cell r="C899" t="str">
            <v>深圳机场充电桩运营合同</v>
          </cell>
        </row>
        <row r="899">
          <cell r="K899" t="str">
            <v>人民电器集团有限公司</v>
          </cell>
        </row>
        <row r="899">
          <cell r="BF899" t="str">
            <v>智能运管中心</v>
          </cell>
        </row>
        <row r="900">
          <cell r="B900" t="str">
            <v>ZHT2023122500177</v>
          </cell>
          <cell r="C900" t="str">
            <v>全过程管控平台实施与服务合同（中铁一局集团有限公司第二工程分公司）</v>
          </cell>
        </row>
        <row r="900">
          <cell r="K900" t="str">
            <v>中铁一局集团第二工程有限公司</v>
          </cell>
        </row>
        <row r="901">
          <cell r="B901" t="str">
            <v>ZHT2025031800028</v>
          </cell>
          <cell r="C901" t="str">
            <v>中交隧道工程局有限公司上海轨道交通嘉闵线工程JMSG-5标智慧工地项目</v>
          </cell>
        </row>
        <row r="901">
          <cell r="K901" t="str">
            <v>中交隧道工程局有限公司</v>
          </cell>
        </row>
        <row r="901">
          <cell r="BF901" t="str">
            <v>数字建造中心</v>
          </cell>
        </row>
        <row r="902">
          <cell r="B902" t="str">
            <v>ZHT2025031800029</v>
          </cell>
          <cell r="C902" t="str">
            <v>S457新港至南陵界一级公路改建工程智慧工地信息化项目（开源）</v>
          </cell>
        </row>
        <row r="902">
          <cell r="K902" t="str">
            <v>安徽开源建设工程有限责任公司繁昌区S457新港至南陵界一级公路改建工程施工第一标段项目经理部</v>
          </cell>
        </row>
        <row r="902">
          <cell r="BF902" t="str">
            <v>数字建造中心</v>
          </cell>
        </row>
        <row r="903">
          <cell r="B903" t="str">
            <v>ZHT2025031800031</v>
          </cell>
          <cell r="C903" t="str">
            <v>S457新港至南陵界一级公路改建工程智慧工地信息化项目（冠粤）</v>
          </cell>
        </row>
        <row r="903">
          <cell r="K903" t="str">
            <v>芜湖芜粤建设工程有限责任公司</v>
          </cell>
        </row>
        <row r="903">
          <cell r="BF903" t="str">
            <v>数字建造中心</v>
          </cell>
        </row>
        <row r="904">
          <cell r="B904" t="str">
            <v>ZHT2025031800032</v>
          </cell>
          <cell r="C904" t="str">
            <v>概念验证服务协议-智能工地监督系统</v>
          </cell>
        </row>
        <row r="904">
          <cell r="K904" t="str">
            <v>上海城建（广东）科技创新与产业研究有限公司</v>
          </cell>
        </row>
        <row r="904">
          <cell r="BF904" t="str">
            <v>广东分公司</v>
          </cell>
        </row>
        <row r="905">
          <cell r="B905" t="str">
            <v>ZHT2025010700003</v>
          </cell>
          <cell r="C905" t="str">
            <v>摩羯台风灾后海口世纪大桥琼州大桥结构监控工程设备更换工程</v>
          </cell>
        </row>
        <row r="905">
          <cell r="K905" t="str">
            <v>海口市建工城市运营管理有限公司</v>
          </cell>
        </row>
        <row r="905">
          <cell r="BF905" t="str">
            <v>智能运管中心</v>
          </cell>
        </row>
        <row r="906">
          <cell r="B906" t="str">
            <v>ZHT2025011300005</v>
          </cell>
          <cell r="C906" t="str">
            <v>虹口城管执法局2025年信息化系统运维服务</v>
          </cell>
        </row>
        <row r="906">
          <cell r="K906" t="str">
            <v>上海市虹口区城市管理行政执法局</v>
          </cell>
        </row>
        <row r="906">
          <cell r="BF906" t="str">
            <v>市场经营拓展中心</v>
          </cell>
        </row>
        <row r="907">
          <cell r="B907" t="str">
            <v>ZHT2025011300004</v>
          </cell>
          <cell r="C907" t="str">
            <v>技术服务合同</v>
          </cell>
        </row>
        <row r="907">
          <cell r="K907" t="str">
            <v>上海市政养护管理有限公司</v>
          </cell>
        </row>
        <row r="907">
          <cell r="BF907" t="str">
            <v>智能运管中心</v>
          </cell>
        </row>
        <row r="908">
          <cell r="B908" t="str">
            <v>ZHT2025011300006</v>
          </cell>
          <cell r="C908" t="str">
            <v>新加坡樟宜机场2号航站楼连接工程及机场设施建设BIM咨询项目</v>
          </cell>
        </row>
        <row r="908">
          <cell r="K908" t="str">
            <v>上海城建国际工程有限公司</v>
          </cell>
        </row>
        <row r="908">
          <cell r="BF908" t="str">
            <v>广东分公司</v>
          </cell>
        </row>
        <row r="909">
          <cell r="B909" t="str">
            <v>ZHT2024122000168</v>
          </cell>
          <cell r="C909" t="str">
            <v>2024年城市运营工程管理数据集成服务</v>
          </cell>
        </row>
        <row r="909">
          <cell r="K909" t="str">
            <v>上海城建城市运营（集团）有限公司</v>
          </cell>
        </row>
        <row r="909">
          <cell r="BF909" t="str">
            <v>数智管理中心</v>
          </cell>
        </row>
        <row r="910">
          <cell r="B910" t="str">
            <v>ZHT2025010300001</v>
          </cell>
          <cell r="C910" t="str">
            <v>2025年陆家嘴乐居租赁公寓管理软件系统合同对接OA电子签技术服务合同</v>
          </cell>
        </row>
        <row r="910">
          <cell r="K910" t="str">
            <v>上海陆家嘴乐居资产管理有限公司</v>
          </cell>
        </row>
        <row r="910">
          <cell r="BF910" t="str">
            <v>数智管理中心</v>
          </cell>
        </row>
        <row r="911">
          <cell r="B911" t="str">
            <v>ZHT2025010300002</v>
          </cell>
          <cell r="C911" t="str">
            <v>郊环隧道2024年隧道全生命管养平台开发服务项目</v>
          </cell>
        </row>
        <row r="911">
          <cell r="K911" t="str">
            <v>上海城建智慧城市运营管理有限公司</v>
          </cell>
        </row>
        <row r="911">
          <cell r="BF911" t="str">
            <v>智能运管中心</v>
          </cell>
        </row>
        <row r="912">
          <cell r="B912" t="str">
            <v>ZHT2025021100010</v>
          </cell>
          <cell r="C912" t="str">
            <v>嘉兴空港智联创新园BIM技术咨询合同</v>
          </cell>
        </row>
        <row r="912">
          <cell r="K912" t="str">
            <v>上海市城市建设设计研究总院（集团）有限公司</v>
          </cell>
        </row>
        <row r="912">
          <cell r="BF912" t="str">
            <v>数字建造中心</v>
          </cell>
        </row>
        <row r="913">
          <cell r="B913" t="str">
            <v>ZHT2025011700008</v>
          </cell>
          <cell r="C913" t="str">
            <v>浦东国际机场四期扩建工程市政配套工程BIM技术服务</v>
          </cell>
        </row>
        <row r="913">
          <cell r="K913" t="str">
            <v>上海隧道工程有限公司</v>
          </cell>
        </row>
        <row r="913">
          <cell r="BF913" t="str">
            <v>智能运管中心</v>
          </cell>
        </row>
        <row r="914">
          <cell r="B914" t="str">
            <v>ZHT2025011700007</v>
          </cell>
          <cell r="C914" t="str">
            <v>厦门市机场片区规划设计技术咨询服务（2024-2025年度）</v>
          </cell>
        </row>
        <row r="914">
          <cell r="K914" t="str">
            <v>上海市政工程设计研究总院（集团）有限公司</v>
          </cell>
        </row>
        <row r="914">
          <cell r="BF914" t="str">
            <v>福建分公司</v>
          </cell>
        </row>
        <row r="915">
          <cell r="B915" t="str">
            <v>ZHT2025021700012</v>
          </cell>
          <cell r="C915" t="str">
            <v>2024年隧道股份工程管理平台实施服务</v>
          </cell>
        </row>
        <row r="915">
          <cell r="K915" t="str">
            <v>上海城建数字产业集团有限公司</v>
          </cell>
        </row>
        <row r="915">
          <cell r="BF915" t="str">
            <v>数智管理中心</v>
          </cell>
        </row>
        <row r="916">
          <cell r="B916" t="str">
            <v>ZHT2025021700013</v>
          </cell>
          <cell r="C916" t="str">
            <v>城市运营数据管理架构设计服务</v>
          </cell>
        </row>
        <row r="916">
          <cell r="K916" t="str">
            <v>上海城建城市运营（集团）有限公司</v>
          </cell>
        </row>
        <row r="916">
          <cell r="BF916" t="str">
            <v>数智管理中心</v>
          </cell>
        </row>
        <row r="917">
          <cell r="B917" t="str">
            <v>ZHT2025021900018</v>
          </cell>
          <cell r="C917" t="str">
            <v>交通基础设施管养平台双碳模块开发服务</v>
          </cell>
        </row>
        <row r="917">
          <cell r="K917" t="str">
            <v>上海城建城市运营（集团）有限公司</v>
          </cell>
        </row>
        <row r="917">
          <cell r="BF917" t="str">
            <v>智能运管中心</v>
          </cell>
        </row>
        <row r="918">
          <cell r="B918" t="str">
            <v>ZHT2025021900020</v>
          </cell>
          <cell r="C918" t="str">
            <v>2024年隧道股份打印系统实施运维服务</v>
          </cell>
        </row>
        <row r="918">
          <cell r="K918" t="str">
            <v>上海隧道工程股份有限公司</v>
          </cell>
        </row>
        <row r="918">
          <cell r="BF918" t="str">
            <v>数智管理中心</v>
          </cell>
        </row>
        <row r="919">
          <cell r="B919" t="str">
            <v>ZHT2025021900019</v>
          </cell>
          <cell r="C919" t="str">
            <v>2025年隧道股份Web应用安全防护服务</v>
          </cell>
        </row>
        <row r="919">
          <cell r="K919" t="str">
            <v>上海隧道工程股份有限公司</v>
          </cell>
        </row>
        <row r="919">
          <cell r="BF919" t="str">
            <v>数智管理中心</v>
          </cell>
        </row>
        <row r="920">
          <cell r="B920" t="str">
            <v>ZHT2025030300023</v>
          </cell>
          <cell r="C920" t="str">
            <v>澳门轻轨东线南段设计连建造工程BIM动画制作合同</v>
          </cell>
        </row>
        <row r="920">
          <cell r="K920" t="str">
            <v>中国建筑工程(香港)有限公司澳门分公司、中国建筑工程(澳门)有限公司、上海隧道工程股份有限公司-澳门分公司合作经营</v>
          </cell>
        </row>
        <row r="920">
          <cell r="BF920" t="str">
            <v>广东分公司</v>
          </cell>
        </row>
        <row r="921">
          <cell r="B921" t="str">
            <v>ZHT2025031000026</v>
          </cell>
          <cell r="C921" t="str">
            <v>龙岗区房建类既有重要建筑精细化BIM建模（第二批）工作采购项目合同</v>
          </cell>
        </row>
        <row r="921">
          <cell r="K921" t="str">
            <v>深圳市龙岗区住房和建设局</v>
          </cell>
        </row>
        <row r="921">
          <cell r="BF921" t="str">
            <v>广东分公司</v>
          </cell>
        </row>
        <row r="922">
          <cell r="B922" t="str">
            <v>ZHT2025021300011</v>
          </cell>
          <cell r="C922" t="str">
            <v>上海市水务建设工程安全质量监督管理系统 2025年运维项目</v>
          </cell>
        </row>
        <row r="922">
          <cell r="K922" t="str">
            <v>上海市水务建设工程安全质量监督中心站</v>
          </cell>
        </row>
        <row r="922">
          <cell r="BF922" t="str">
            <v>数字建造中心</v>
          </cell>
        </row>
        <row r="923">
          <cell r="B923" t="str">
            <v>ZHT2025021800014</v>
          </cell>
          <cell r="C923" t="str">
            <v>S9苏绍高速钱江隧道信息化提升实施及应用项目孪生底座产品采购合同</v>
          </cell>
        </row>
        <row r="923">
          <cell r="K923" t="str">
            <v>上海显晋自动化工程有限公司</v>
          </cell>
        </row>
        <row r="923">
          <cell r="BF923" t="str">
            <v>智能运管中心</v>
          </cell>
        </row>
        <row r="924">
          <cell r="B924" t="str">
            <v>ZHT2025021800016</v>
          </cell>
          <cell r="C924" t="str">
            <v>S9 苏绍高速钱江隧道2024 年度信息化提升实施及应用服务业务平台系统软件采购项目</v>
          </cell>
        </row>
        <row r="924">
          <cell r="K924" t="str">
            <v>上海显晋自动化工程有限公司</v>
          </cell>
        </row>
        <row r="924">
          <cell r="BF924" t="str">
            <v>智能运管中心</v>
          </cell>
        </row>
        <row r="925">
          <cell r="B925" t="str">
            <v>ZHT2025022000021</v>
          </cell>
          <cell r="C925" t="str">
            <v>第二期-新加坡DTSS11深遂道项目BIM咨询</v>
          </cell>
        </row>
        <row r="925">
          <cell r="K925" t="str">
            <v>上海隧道工程股份（新加坡）有限公司</v>
          </cell>
        </row>
        <row r="925">
          <cell r="BF925" t="str">
            <v>广东分公司</v>
          </cell>
        </row>
        <row r="926">
          <cell r="B926" t="str">
            <v>ZHT2025031100027</v>
          </cell>
          <cell r="C926" t="str">
            <v>无线道路温度传感器设备提供数据服务</v>
          </cell>
        </row>
        <row r="926">
          <cell r="K926" t="str">
            <v>上海城建养护管理有限公司</v>
          </cell>
        </row>
        <row r="926">
          <cell r="BF926" t="str">
            <v>智能运管中心</v>
          </cell>
        </row>
        <row r="927">
          <cell r="B927" t="str">
            <v>ZHT2025032600035</v>
          </cell>
          <cell r="C927" t="str">
            <v>城建滨江大厦项目 2025 年科技展厅、会务设备维保服务合同</v>
          </cell>
        </row>
        <row r="927">
          <cell r="K927" t="str">
            <v>上海瑞锦诚物业服务有限公司</v>
          </cell>
        </row>
        <row r="927">
          <cell r="BF927" t="str">
            <v>智能运管中心</v>
          </cell>
        </row>
        <row r="928">
          <cell r="B928" t="str">
            <v>ZHT2025032400034</v>
          </cell>
          <cell r="C928" t="str">
            <v>Branch of SEPCO Electric Power Construction Corporation MGS-Ⅲ-PKG2 New Compression Facilities at BGCS 10  Purchase Order</v>
          </cell>
        </row>
        <row r="928">
          <cell r="K928" t="str">
            <v>中国电建山东电力建设有限公司沙特分公司</v>
          </cell>
        </row>
        <row r="928">
          <cell r="BF928" t="str">
            <v>数字建造中心</v>
          </cell>
        </row>
        <row r="929">
          <cell r="B929" t="str">
            <v>ZHT2025040100036</v>
          </cell>
          <cell r="C929" t="str">
            <v>2025年陆家嘴乐居租赁公寓管理系统智慧化升级技术服务合同</v>
          </cell>
        </row>
        <row r="929">
          <cell r="K929" t="str">
            <v>上海陆家嘴乐居资产管理有限公司</v>
          </cell>
        </row>
        <row r="929">
          <cell r="BF929" t="str">
            <v>数智管理中心</v>
          </cell>
        </row>
        <row r="930">
          <cell r="B930" t="str">
            <v>ZHT2025040800038</v>
          </cell>
          <cell r="C930" t="str">
            <v>城建滨江大厦二楼无线网络安全隐患整改的紧急维修工程项目</v>
          </cell>
        </row>
        <row r="930">
          <cell r="K930" t="str">
            <v>上海城建滨江置业有限公司</v>
          </cell>
        </row>
        <row r="930">
          <cell r="BF930" t="str">
            <v>智能运管中心</v>
          </cell>
        </row>
        <row r="931">
          <cell r="B931" t="str">
            <v>ZHT2025040800037</v>
          </cell>
          <cell r="C931" t="str">
            <v>关键人员考勤五期技术服务项目</v>
          </cell>
        </row>
        <row r="931">
          <cell r="K931" t="str">
            <v>上海涵辕信息技术有限公司</v>
          </cell>
        </row>
        <row r="931">
          <cell r="BF931" t="str">
            <v>数字建造中心</v>
          </cell>
        </row>
        <row r="932">
          <cell r="B932" t="str">
            <v>ZHT2025030500025</v>
          </cell>
          <cell r="C932" t="str">
            <v>新江湾城公园改造项目-弱电材料项目材料采购合同</v>
          </cell>
        </row>
        <row r="932">
          <cell r="K932" t="str">
            <v>上海城建养护管理有限公司</v>
          </cell>
        </row>
        <row r="932">
          <cell r="BF932" t="str">
            <v>数字建造中心</v>
          </cell>
        </row>
        <row r="933">
          <cell r="B933" t="str">
            <v>ZHT2025021800017</v>
          </cell>
          <cell r="C933" t="str">
            <v>S9苏绍高速钱江隧道信息化提升实施及应用服务</v>
          </cell>
        </row>
        <row r="933">
          <cell r="K933" t="str">
            <v>上海城建智慧城市运营管理有限公司</v>
          </cell>
        </row>
        <row r="933">
          <cell r="BF933" t="str">
            <v>智能运管中心</v>
          </cell>
        </row>
        <row r="934">
          <cell r="B934" t="str">
            <v>ZHT2024122300170</v>
          </cell>
          <cell r="C934" t="str">
            <v>既有轻纺城高架柯桥段智慧化改造新增工程专业分包合同</v>
          </cell>
        </row>
        <row r="934">
          <cell r="K934" t="str">
            <v>上海城建数字产业集团有限公司</v>
          </cell>
        </row>
        <row r="934">
          <cell r="BF934" t="str">
            <v>智能运管中心</v>
          </cell>
        </row>
        <row r="935">
          <cell r="B935" t="str">
            <v>ZHT2025042100042</v>
          </cell>
          <cell r="C935" t="str">
            <v>浦东大道地道设施补缺项目-BIM制作服务</v>
          </cell>
        </row>
        <row r="935">
          <cell r="K935" t="str">
            <v>上海城建养护管理有限公司</v>
          </cell>
        </row>
        <row r="935">
          <cell r="BF935" t="str">
            <v>智能运管中心</v>
          </cell>
        </row>
        <row r="936">
          <cell r="B936" t="str">
            <v>ZHT2025051200051</v>
          </cell>
          <cell r="C936" t="str">
            <v>隧道股份全面预算管理平台升级项目</v>
          </cell>
        </row>
        <row r="936">
          <cell r="K936" t="str">
            <v>上海建元财务管理有限公司</v>
          </cell>
        </row>
        <row r="936">
          <cell r="BF936" t="str">
            <v>数智管理中心</v>
          </cell>
        </row>
        <row r="937">
          <cell r="B937" t="str">
            <v>ZHT2025041600039</v>
          </cell>
          <cell r="C937" t="str">
            <v>绍兴 308 省道智慧快速路改造工程 EPC 总承包项目监控中心智能化工程补充协议</v>
          </cell>
        </row>
        <row r="937">
          <cell r="K937" t="str">
            <v>中铁二十二局集团第三工程有限公司</v>
          </cell>
        </row>
        <row r="937">
          <cell r="BF937" t="str">
            <v>数字建造中心</v>
          </cell>
        </row>
        <row r="938">
          <cell r="B938" t="str">
            <v>ZHT2025050700046</v>
          </cell>
          <cell r="C938" t="str">
            <v>2025年隧道股份软件系统标准运维服务</v>
          </cell>
        </row>
        <row r="938">
          <cell r="K938" t="str">
            <v>上海隧道工程股份有限公司</v>
          </cell>
        </row>
        <row r="938">
          <cell r="BF938" t="str">
            <v>数智管理中心</v>
          </cell>
        </row>
        <row r="939">
          <cell r="B939" t="str">
            <v>ZHT2025051200048</v>
          </cell>
          <cell r="C939" t="str">
            <v>2025年隧道股份信息安全等保测评服务</v>
          </cell>
        </row>
        <row r="939">
          <cell r="K939" t="str">
            <v>上海隧道工程股份有限公司</v>
          </cell>
        </row>
        <row r="939">
          <cell r="BF939" t="str">
            <v>数智管理中心</v>
          </cell>
        </row>
        <row r="940">
          <cell r="B940" t="str">
            <v>ZHT2025051200049</v>
          </cell>
          <cell r="C940" t="str">
            <v>2025年供应链金融平台安全等保测评服务</v>
          </cell>
        </row>
        <row r="940">
          <cell r="K940" t="str">
            <v>上海建元财务管理有限公司</v>
          </cell>
        </row>
        <row r="940">
          <cell r="BF940" t="str">
            <v>数智管理中心</v>
          </cell>
        </row>
        <row r="941">
          <cell r="B941" t="str">
            <v>SZJT202550021</v>
          </cell>
          <cell r="C941" t="str">
            <v>2025年隧道股份核心人力开发实施服务（一期）</v>
          </cell>
        </row>
        <row r="941">
          <cell r="K941" t="str">
            <v>上海隧道工程股份有限公司</v>
          </cell>
        </row>
        <row r="941">
          <cell r="BF941" t="str">
            <v>数智管理中心</v>
          </cell>
        </row>
        <row r="942">
          <cell r="B942" t="str">
            <v>SZJT202560021</v>
          </cell>
          <cell r="C942" t="str">
            <v>上海化工区平台开发服务项目</v>
          </cell>
        </row>
        <row r="942">
          <cell r="K942" t="str">
            <v>上海城建城市运营（集团）有限公司</v>
          </cell>
        </row>
        <row r="942">
          <cell r="BF942" t="str">
            <v>智能运管中心</v>
          </cell>
        </row>
        <row r="943">
          <cell r="B943" t="str">
            <v>SZJT202560022</v>
          </cell>
          <cell r="C943" t="str">
            <v>2024~2025年城建金服安全服务</v>
          </cell>
        </row>
        <row r="943">
          <cell r="K943" t="str">
            <v>上海建元财务管理有限公司</v>
          </cell>
        </row>
        <row r="943">
          <cell r="BF943" t="str">
            <v>数智管理中心</v>
          </cell>
        </row>
        <row r="944">
          <cell r="B944" t="str">
            <v>SZJT202560023</v>
          </cell>
          <cell r="C944" t="str">
            <v>2024~2025年城建金服公有云服务</v>
          </cell>
        </row>
        <row r="944">
          <cell r="K944" t="str">
            <v>上海建元财务管理有限公司</v>
          </cell>
        </row>
        <row r="944">
          <cell r="BF944" t="str">
            <v>数智管理中心</v>
          </cell>
        </row>
        <row r="945">
          <cell r="B945" t="str">
            <v>SZJT202560025</v>
          </cell>
          <cell r="C945" t="str">
            <v>财务数智化管理平台开发实施服务</v>
          </cell>
        </row>
        <row r="945">
          <cell r="K945" t="str">
            <v>上海建元财务管理有限公司</v>
          </cell>
        </row>
        <row r="945">
          <cell r="BF945" t="str">
            <v>数智管理中心</v>
          </cell>
        </row>
        <row r="946">
          <cell r="B946" t="str">
            <v>SZJT202560026</v>
          </cell>
          <cell r="C946" t="str">
            <v>基于数字孪生理念的区域整体开发全生命周期管控模式研究与示范技术服务</v>
          </cell>
        </row>
        <row r="946">
          <cell r="K946" t="str">
            <v>上海城投长兴建设发展（集团）有限公司</v>
          </cell>
        </row>
        <row r="946">
          <cell r="BF946" t="str">
            <v>数字建造中心</v>
          </cell>
        </row>
        <row r="947">
          <cell r="B947" t="str">
            <v>SZJT202570005</v>
          </cell>
          <cell r="C947" t="str">
            <v>2025年上海市燃气行业监管信息系统-补贴核算子系统、运行监管子系统（运维）</v>
          </cell>
        </row>
        <row r="947">
          <cell r="K947" t="str">
            <v>上海博坤信息技术有限公司</v>
          </cell>
        </row>
        <row r="947">
          <cell r="BF947" t="str">
            <v>数字建造中心</v>
          </cell>
        </row>
        <row r="948">
          <cell r="B948" t="str">
            <v>SZJT202570002</v>
          </cell>
          <cell r="C948" t="str">
            <v>隧道股份司库管理系统2.0建设</v>
          </cell>
        </row>
        <row r="948">
          <cell r="K948" t="str">
            <v>上海建元财务管理有限公司</v>
          </cell>
        </row>
        <row r="948">
          <cell r="BF948" t="str">
            <v>数智管理中心</v>
          </cell>
        </row>
        <row r="949">
          <cell r="B949" t="str">
            <v>SZJT202570001</v>
          </cell>
          <cell r="C949" t="str">
            <v>2025年数据库运维服务</v>
          </cell>
        </row>
        <row r="949">
          <cell r="K949" t="str">
            <v>上海建元财务管理有限公司</v>
          </cell>
        </row>
        <row r="949">
          <cell r="BF949" t="str">
            <v>数智管理中心</v>
          </cell>
        </row>
        <row r="950">
          <cell r="B950" t="str">
            <v>SZJT202570019</v>
          </cell>
          <cell r="C950" t="str">
            <v>FineReport产品升级及集中部署服务</v>
          </cell>
        </row>
        <row r="950">
          <cell r="K950" t="str">
            <v>上海隧道工程股份有限公司</v>
          </cell>
        </row>
        <row r="950">
          <cell r="BF950" t="str">
            <v>数智管理中心</v>
          </cell>
        </row>
        <row r="951">
          <cell r="B951" t="str">
            <v>SZJT202570016</v>
          </cell>
          <cell r="C951" t="str">
            <v>2025年供应链平台项目</v>
          </cell>
        </row>
        <row r="951">
          <cell r="K951" t="str">
            <v>上海城建物资有限公司</v>
          </cell>
        </row>
        <row r="951">
          <cell r="BF951" t="str">
            <v>数智管理中心</v>
          </cell>
        </row>
        <row r="952">
          <cell r="B952" t="str">
            <v>SZJT202570007</v>
          </cell>
          <cell r="C952" t="str">
            <v>2025隧道股份招聘系统实施服务</v>
          </cell>
        </row>
        <row r="952">
          <cell r="K952" t="str">
            <v>上海隧道工程股份有限公司</v>
          </cell>
        </row>
        <row r="952">
          <cell r="BF952" t="str">
            <v>数智管理中心</v>
          </cell>
        </row>
        <row r="953">
          <cell r="B953" t="str">
            <v>SZJT202570011</v>
          </cell>
          <cell r="C953" t="str">
            <v>2025年隧道股份综合管理信息系统实施服务</v>
          </cell>
        </row>
        <row r="953">
          <cell r="K953" t="str">
            <v>上海隧道工程股份有限公司</v>
          </cell>
        </row>
        <row r="953">
          <cell r="BF953" t="str">
            <v>数智管理中心</v>
          </cell>
        </row>
        <row r="954">
          <cell r="B954" t="str">
            <v>SZJT202570025</v>
          </cell>
          <cell r="C954" t="str">
            <v>厦门电力与清水进岛隧道土建工程BIM信息化应用委托合同</v>
          </cell>
        </row>
        <row r="954">
          <cell r="K954" t="str">
            <v>厦门路桥建设集团有限公司</v>
          </cell>
        </row>
        <row r="954">
          <cell r="BF954" t="str">
            <v>福建分公司</v>
          </cell>
        </row>
        <row r="955">
          <cell r="B955" t="str">
            <v>SZJT202570033</v>
          </cell>
          <cell r="C955" t="str">
            <v>龙耀路隧道综合整治工程二标隧道孪生综合一体化平台系统技术服务</v>
          </cell>
        </row>
        <row r="955">
          <cell r="K955" t="str">
            <v>上海城建数字产业集团有限公司</v>
          </cell>
        </row>
        <row r="955">
          <cell r="BF955" t="str">
            <v>智能运管中心</v>
          </cell>
        </row>
        <row r="956">
          <cell r="B956" t="str">
            <v>SZJT202570038</v>
          </cell>
          <cell r="C956" t="str">
            <v>2025市政养护积水检测智能传感设备技术服务</v>
          </cell>
        </row>
        <row r="956">
          <cell r="K956" t="str">
            <v>上海市政养护管理有限公司</v>
          </cell>
        </row>
        <row r="956">
          <cell r="BF956" t="str">
            <v>智能运管中心</v>
          </cell>
        </row>
        <row r="957">
          <cell r="B957" t="str">
            <v>SZJT202570032</v>
          </cell>
          <cell r="C957" t="str">
            <v>厦门第三东通道工程数字化平台建设项目总体咨询服务</v>
          </cell>
        </row>
        <row r="957">
          <cell r="K957" t="str">
            <v>厦门路桥勘察设计院有限公司</v>
          </cell>
        </row>
        <row r="957">
          <cell r="BF957" t="str">
            <v>福建分公司</v>
          </cell>
        </row>
        <row r="958">
          <cell r="B958" t="str">
            <v>SZJT202570037</v>
          </cell>
          <cell r="C958" t="str">
            <v>临港供排水项目数字化管理平台专业咨询服务</v>
          </cell>
        </row>
        <row r="958">
          <cell r="K958" t="str">
            <v>上海城建数字产业集团有限公司</v>
          </cell>
        </row>
        <row r="958">
          <cell r="BF958" t="str">
            <v>数字建造中心</v>
          </cell>
        </row>
        <row r="959">
          <cell r="B959" t="str">
            <v>C0CJZY-FW-T-2025001</v>
          </cell>
          <cell r="C959" t="str">
            <v>浦江桥隧2025积水检测项目技术服务</v>
          </cell>
        </row>
        <row r="959">
          <cell r="K959" t="str">
            <v>上海浦江桥隧运营管理有限公司</v>
          </cell>
        </row>
        <row r="959">
          <cell r="BF959" t="str">
            <v>智能运管中心</v>
          </cell>
        </row>
        <row r="960">
          <cell r="B960" t="str">
            <v>SZJT202580008</v>
          </cell>
          <cell r="C960" t="str">
            <v>城建养护2025道路感知数据服务项目技术服务</v>
          </cell>
        </row>
        <row r="960">
          <cell r="K960" t="str">
            <v>上海城建养护管理有限公司</v>
          </cell>
        </row>
        <row r="960">
          <cell r="BF960" t="str">
            <v>智能运管中心</v>
          </cell>
        </row>
        <row r="961">
          <cell r="B961" t="str">
            <v>C0CJZY-FW-T-2025006</v>
          </cell>
          <cell r="C961" t="str">
            <v>智慧运营养护管理平台升级服务</v>
          </cell>
        </row>
        <row r="961">
          <cell r="K961" t="str">
            <v>上海城建城市运营（集团）有限公司</v>
          </cell>
        </row>
        <row r="961">
          <cell r="BF961" t="str">
            <v>智能运管中心</v>
          </cell>
        </row>
        <row r="962">
          <cell r="B962" t="str">
            <v>C0CJZY-FW-T-2025007</v>
          </cell>
          <cell r="C962" t="str">
            <v>桥梁动态管理系统开发服务</v>
          </cell>
        </row>
        <row r="962">
          <cell r="K962" t="str">
            <v>上海城建城市运营（集团）有限公司</v>
          </cell>
        </row>
        <row r="962">
          <cell r="BF962" t="str">
            <v>智能运管中心</v>
          </cell>
        </row>
        <row r="963">
          <cell r="B963" t="str">
            <v>C0CJZY-FW-T-2025008</v>
          </cell>
          <cell r="C963" t="str">
            <v>应急管理系统开发服务</v>
          </cell>
        </row>
        <row r="963">
          <cell r="K963" t="str">
            <v>上海城建城市运营（集团）有限公司</v>
          </cell>
        </row>
        <row r="963">
          <cell r="BF963" t="str">
            <v>智能运管中心</v>
          </cell>
        </row>
        <row r="964">
          <cell r="B964" t="str">
            <v>SZJT202570024</v>
          </cell>
          <cell r="C964" t="str">
            <v>DUBAI STRATEGIC SEWER TUNNEL – TUNNEL, LINK SEWERS AND TERMINAL PUMPING STATION (DSST – TLT) FOR DUBAI MUNICIPALITY  FOR  PACKAGE J1 AND W  Digital Innovation and BIM Consulting Services Agreement</v>
          </cell>
        </row>
        <row r="964">
          <cell r="K964" t="str">
            <v>中国土木工程集团有限公司迪拜分公司</v>
          </cell>
        </row>
        <row r="964">
          <cell r="BF964" t="str">
            <v>数字建造中心</v>
          </cell>
        </row>
        <row r="965">
          <cell r="B965" t="str">
            <v>SZJT202580003</v>
          </cell>
          <cell r="C965" t="str">
            <v>2025年第一管线OA系统实施服务</v>
          </cell>
        </row>
        <row r="965">
          <cell r="K965" t="str">
            <v>上海煤气第一管线工程有限公司</v>
          </cell>
        </row>
        <row r="965">
          <cell r="BF965" t="str">
            <v>数智管理中心</v>
          </cell>
        </row>
        <row r="966">
          <cell r="B966" t="str">
            <v>SZJT202580007</v>
          </cell>
          <cell r="C966" t="str">
            <v>2025年上能院OA系统实施服务</v>
          </cell>
        </row>
        <row r="966">
          <cell r="K966" t="str">
            <v>上海能源建设工程设计研究有限公司</v>
          </cell>
        </row>
        <row r="966">
          <cell r="BF966" t="str">
            <v>数智管理中心</v>
          </cell>
        </row>
        <row r="967">
          <cell r="B967" t="str">
            <v>SZJT202580006</v>
          </cell>
          <cell r="C967" t="str">
            <v>2025年能建集团OA系统实施服务</v>
          </cell>
        </row>
        <row r="967">
          <cell r="K967" t="str">
            <v>上海能源建设集团有限公司</v>
          </cell>
        </row>
        <row r="967">
          <cell r="BF967" t="str">
            <v>数智管理中心</v>
          </cell>
        </row>
        <row r="968">
          <cell r="B968" t="str">
            <v>C0CJSG-FW-T-2025004</v>
          </cell>
          <cell r="C968" t="str">
            <v>2025年晟元保理业务系统信息安全等保测评</v>
          </cell>
        </row>
        <row r="968">
          <cell r="K968" t="str">
            <v>上海晟元商业保理有限公司</v>
          </cell>
        </row>
        <row r="968">
          <cell r="BF968" t="str">
            <v>数智管理中心</v>
          </cell>
        </row>
        <row r="969">
          <cell r="B969" t="str">
            <v>C0CJZY-JCCG-W-2025010</v>
          </cell>
          <cell r="C969" t="str">
            <v>2024年浦东大道地道设施缺陷监控项目设备采购</v>
          </cell>
        </row>
        <row r="969">
          <cell r="K969" t="str">
            <v>上海城建智慧城市运营管理有限公司</v>
          </cell>
        </row>
        <row r="969">
          <cell r="BF969" t="str">
            <v>智能运管中心</v>
          </cell>
        </row>
        <row r="970">
          <cell r="B970" t="str">
            <v>SZJT202580009</v>
          </cell>
          <cell r="C970" t="str">
            <v>基于BIM的高速公路智慧一体化平台软件采购项目</v>
          </cell>
        </row>
        <row r="970">
          <cell r="K970" t="str">
            <v>四川旷谷信息工程有限公司</v>
          </cell>
        </row>
        <row r="970">
          <cell r="BF970" t="str">
            <v>广东分公司</v>
          </cell>
        </row>
        <row r="971">
          <cell r="B971" t="str">
            <v>C0CJSG-FW-T-2025005</v>
          </cell>
          <cell r="C971" t="str">
            <v>2025年城市运营上海停车APP等保测评服务</v>
          </cell>
        </row>
        <row r="971">
          <cell r="K971" t="str">
            <v>上海停车信息科技有限公司</v>
          </cell>
        </row>
        <row r="971">
          <cell r="BF971" t="str">
            <v>数智管理中心</v>
          </cell>
        </row>
        <row r="972">
          <cell r="B972" t="str">
            <v>C0CJZY-FW-T-2025020</v>
          </cell>
          <cell r="C972" t="str">
            <v>2025-2026城市运营1号楼101室设备维保合同</v>
          </cell>
        </row>
        <row r="972">
          <cell r="K972" t="str">
            <v>上海城建城市运营（集团）有限公司</v>
          </cell>
        </row>
        <row r="972">
          <cell r="BF972" t="str">
            <v>智能运管中心</v>
          </cell>
        </row>
        <row r="973">
          <cell r="B973" t="str">
            <v>C0CJSG-FW-T-2025003</v>
          </cell>
          <cell r="C973" t="str">
            <v>2025年司库管理系统安全等保测评服务</v>
          </cell>
        </row>
        <row r="973">
          <cell r="K973" t="str">
            <v>上海建元财务管理有限公司</v>
          </cell>
        </row>
        <row r="973">
          <cell r="BF973" t="str">
            <v>数智管理中心</v>
          </cell>
        </row>
        <row r="974">
          <cell r="B974" t="str">
            <v>C0CJSG-FW-T-2025012</v>
          </cell>
          <cell r="C974" t="str">
            <v>2025年上海建元云链科技有限公司OA业务模块及报账对接合同</v>
          </cell>
        </row>
        <row r="974">
          <cell r="K974" t="str">
            <v>上海建元云链科技有限公司</v>
          </cell>
        </row>
        <row r="974">
          <cell r="BF974" t="str">
            <v>数智管理中心</v>
          </cell>
        </row>
        <row r="975">
          <cell r="B975" t="str">
            <v>SZJT202570034</v>
          </cell>
          <cell r="C975" t="str">
            <v>2025年度轨道交通应急抢险应用系统优化及运维服务</v>
          </cell>
        </row>
        <row r="975">
          <cell r="K975" t="str">
            <v>城盾隧安地下工程有限公司</v>
          </cell>
        </row>
        <row r="975">
          <cell r="BF975" t="str">
            <v>数字建造中心</v>
          </cell>
        </row>
        <row r="976">
          <cell r="B976" t="str">
            <v>C0CJSC-JCCG-T/W-2025013</v>
          </cell>
          <cell r="C976" t="str">
            <v>泉州普通公路桥梁隧道智慧运维平台项目</v>
          </cell>
        </row>
        <row r="976">
          <cell r="K976" t="str">
            <v>泉州市公路事业发展中心桥梁隧道分中心</v>
          </cell>
        </row>
        <row r="976">
          <cell r="BF976" t="str">
            <v>福建分公司</v>
          </cell>
        </row>
        <row r="977">
          <cell r="B977" t="str">
            <v>C0CJSG-FW-T-2025021</v>
          </cell>
          <cell r="C977" t="str">
            <v>2025年供应链平台安全服务</v>
          </cell>
        </row>
        <row r="977">
          <cell r="K977" t="str">
            <v>上海城建物资有限公司</v>
          </cell>
        </row>
        <row r="977">
          <cell r="BF977" t="str">
            <v>数智管理中心</v>
          </cell>
        </row>
        <row r="978">
          <cell r="B978" t="str">
            <v>C0CJSG-FW-T-2025019</v>
          </cell>
          <cell r="C978" t="str">
            <v>2025隧道股份供应链数字化管理平台升级实施与维护服务</v>
          </cell>
        </row>
        <row r="978">
          <cell r="K978" t="str">
            <v>上海隧道工程股份有限公司</v>
          </cell>
        </row>
        <row r="978">
          <cell r="BF978" t="str">
            <v>数智管理中心</v>
          </cell>
        </row>
        <row r="979">
          <cell r="B979" t="str">
            <v>C0CJSG-FW-T-2025018</v>
          </cell>
          <cell r="C979" t="str">
            <v>2025年隧道股份统一门户运营服务</v>
          </cell>
        </row>
        <row r="979">
          <cell r="K979" t="str">
            <v>上海隧道工程股份有限公司</v>
          </cell>
        </row>
        <row r="979">
          <cell r="BF979" t="str">
            <v>数智管理中心</v>
          </cell>
        </row>
        <row r="980">
          <cell r="B980" t="str">
            <v>C0CJZY-FW-T-2025009</v>
          </cell>
          <cell r="C980" t="str">
            <v>2024年浦东大道地道设施缺陷监控及系统整治</v>
          </cell>
        </row>
        <row r="980">
          <cell r="K980" t="str">
            <v>上海城建智慧城市运营管理有限公司</v>
          </cell>
        </row>
        <row r="980">
          <cell r="BF980" t="str">
            <v>智能运管中心</v>
          </cell>
        </row>
        <row r="981">
          <cell r="B981" t="str">
            <v>C0CJSG-FW-T-2025024</v>
          </cell>
          <cell r="C981" t="str">
            <v>2025年城建投资安全服务</v>
          </cell>
        </row>
        <row r="981">
          <cell r="K981" t="str">
            <v>上海基础设施建设发展（集团）有限公司</v>
          </cell>
        </row>
        <row r="981">
          <cell r="BF981" t="str">
            <v>数智管理中心</v>
          </cell>
        </row>
        <row r="982">
          <cell r="B982" t="str">
            <v>C0CJSG-FW-T-2025014</v>
          </cell>
          <cell r="C982" t="str">
            <v>2025年城市运营集团等保测评服务</v>
          </cell>
        </row>
        <row r="982">
          <cell r="K982" t="str">
            <v>上海城建城市运营（集团）有限公司</v>
          </cell>
        </row>
        <row r="982">
          <cell r="BF982" t="str">
            <v>数智管理中心</v>
          </cell>
        </row>
        <row r="983">
          <cell r="B983" t="str">
            <v>C0CJZY-FW-T-2025027</v>
          </cell>
          <cell r="C983" t="str">
            <v>临港新片区智能网联云控平台建设项目（一期）二标段项目 城市治理场景采购合同</v>
          </cell>
        </row>
        <row r="983">
          <cell r="K983" t="str">
            <v>上海城建智慧城市运营管理有限公司</v>
          </cell>
        </row>
        <row r="983">
          <cell r="BF983" t="str">
            <v>智能运管中心</v>
          </cell>
        </row>
        <row r="984">
          <cell r="B984" t="str">
            <v>C0CJZY-FW-T-2025026</v>
          </cell>
          <cell r="C984" t="str">
            <v>大桥及高速板块平台开发项目</v>
          </cell>
        </row>
        <row r="984">
          <cell r="K984" t="str">
            <v>上海城建智慧城市运营管理有限公司</v>
          </cell>
        </row>
        <row r="984">
          <cell r="BF984" t="str">
            <v>智能运管中心</v>
          </cell>
        </row>
        <row r="985">
          <cell r="B985" t="str">
            <v>C0CJZY-FW-T-2025025</v>
          </cell>
          <cell r="C985" t="str">
            <v>片区及大桥板块平台开发项目</v>
          </cell>
        </row>
        <row r="985">
          <cell r="K985" t="str">
            <v>上海城建智慧城市运营管理有限公司</v>
          </cell>
        </row>
        <row r="985">
          <cell r="BF985" t="str">
            <v>智能运管中心</v>
          </cell>
        </row>
        <row r="986">
          <cell r="B986" t="str">
            <v>C0CJSG-FW-T-2025017</v>
          </cell>
          <cell r="C986" t="str">
            <v>2025年财务软件系统基础运维服务</v>
          </cell>
        </row>
        <row r="986">
          <cell r="K986" t="str">
            <v>上海建元财务管理有限公司</v>
          </cell>
        </row>
        <row r="986">
          <cell r="BF986" t="str">
            <v>数智管理中心</v>
          </cell>
        </row>
        <row r="987">
          <cell r="B987" t="str">
            <v>C0CJZY-FW-T/W-2025015</v>
          </cell>
          <cell r="C987" t="str">
            <v>成都市政开发有限公司智慧城市运维平台（一期）系统建设 服务合同</v>
          </cell>
        </row>
        <row r="987">
          <cell r="K987" t="str">
            <v>成都市政开发有限公司</v>
          </cell>
        </row>
        <row r="987">
          <cell r="BF987" t="str">
            <v>智能运管中心</v>
          </cell>
        </row>
        <row r="988">
          <cell r="B988" t="str">
            <v>C0CJSG-FW-T-2025028</v>
          </cell>
          <cell r="C988" t="str">
            <v>上海隧道2025年IDC服务</v>
          </cell>
        </row>
        <row r="988">
          <cell r="K988" t="str">
            <v>上海隧道工程有限公司</v>
          </cell>
        </row>
        <row r="988">
          <cell r="BF988" t="str">
            <v>数智管理中心</v>
          </cell>
        </row>
        <row r="989">
          <cell r="B989" t="str">
            <v>C0CJSJ-JC-T-2025016</v>
          </cell>
          <cell r="C989" t="str">
            <v>南汇支线（两港市域铁路）工程轨道施工项目信息化建设系统集成及技术服务项目</v>
          </cell>
        </row>
        <row r="989">
          <cell r="K989" t="str">
            <v>中铁二十四局集团有限公司</v>
          </cell>
        </row>
        <row r="989">
          <cell r="BF989" t="str">
            <v>数字建造中心</v>
          </cell>
        </row>
        <row r="990">
          <cell r="B990" t="str">
            <v>C0CJSG-FW-T-2025035</v>
          </cell>
          <cell r="C990" t="str">
            <v>2025年度隧道股份文书档案数字资源采集与实施</v>
          </cell>
        </row>
        <row r="990">
          <cell r="K990" t="str">
            <v>上海隧道工程股份有限公司</v>
          </cell>
        </row>
        <row r="990">
          <cell r="BF990" t="str">
            <v>数智管理中心</v>
          </cell>
        </row>
        <row r="991">
          <cell r="B991" t="str">
            <v>C0CJSG-FW-T-2025023</v>
          </cell>
          <cell r="C991" t="str">
            <v>2025年城建投资安全等保测评服务</v>
          </cell>
        </row>
        <row r="991">
          <cell r="K991" t="str">
            <v>上海基础设施建设发展（集团）有限公司</v>
          </cell>
        </row>
        <row r="991">
          <cell r="BF991" t="str">
            <v>数智管理中心</v>
          </cell>
        </row>
        <row r="992">
          <cell r="B992" t="str">
            <v>C0CJSG-FW-T-2025032</v>
          </cell>
          <cell r="C992" t="str">
            <v>2025年隧道股份主数据管理平台实施项目</v>
          </cell>
        </row>
        <row r="992">
          <cell r="K992" t="str">
            <v>上海隧道工程股份有限公司</v>
          </cell>
        </row>
        <row r="992">
          <cell r="BF992" t="str">
            <v>数智管理中心</v>
          </cell>
        </row>
        <row r="993">
          <cell r="B993" t="str">
            <v>C0CJSG-FW-T/W-2025030</v>
          </cell>
          <cell r="C993" t="str">
            <v>2025年隧道股份机房扩容项目</v>
          </cell>
        </row>
        <row r="993">
          <cell r="K993" t="str">
            <v>上海隧道工程股份有限公司</v>
          </cell>
        </row>
        <row r="993">
          <cell r="BF993" t="str">
            <v>数智管理中心</v>
          </cell>
        </row>
        <row r="994">
          <cell r="B994" t="str">
            <v>SZJT202570026</v>
          </cell>
          <cell r="C994" t="str">
            <v>2024年数字营销手册技术支持及集成服务</v>
          </cell>
        </row>
        <row r="994">
          <cell r="K994" t="str">
            <v>上海城建数字产业集团有限公司</v>
          </cell>
        </row>
        <row r="994">
          <cell r="BF994" t="str">
            <v>数智管理中心</v>
          </cell>
        </row>
        <row r="995">
          <cell r="B995" t="str">
            <v>C0CJSG-FW-T-2025041</v>
          </cell>
          <cell r="C995" t="str">
            <v>2025年业务报账及共享运营平台运维服务</v>
          </cell>
        </row>
        <row r="995">
          <cell r="K995" t="str">
            <v>上海建元财务管理有限公司</v>
          </cell>
        </row>
        <row r="995">
          <cell r="BF995" t="str">
            <v>数智管理中心</v>
          </cell>
        </row>
        <row r="996">
          <cell r="B996" t="str">
            <v>C0CJSG-FW-T-2025040</v>
          </cell>
          <cell r="C996" t="str">
            <v>2025年城市运营OA集群部署</v>
          </cell>
        </row>
        <row r="996">
          <cell r="K996" t="str">
            <v>上海城建城市运营（集团）有限公司</v>
          </cell>
        </row>
        <row r="996">
          <cell r="BF996" t="str">
            <v>数智管理中心</v>
          </cell>
        </row>
        <row r="997">
          <cell r="B997" t="str">
            <v>C0CJSG-FW-T-2025042</v>
          </cell>
          <cell r="C997" t="str">
            <v>2025年城市运营对接股份报账结构开发及基础数据治理服务</v>
          </cell>
        </row>
        <row r="997">
          <cell r="K997" t="str">
            <v>上海城建城市运营（集团）有限公司</v>
          </cell>
        </row>
        <row r="997">
          <cell r="BF997" t="str">
            <v>数智管理中心</v>
          </cell>
        </row>
        <row r="998">
          <cell r="B998" t="str">
            <v>C0CJSG-FW-T-2025043</v>
          </cell>
          <cell r="C998" t="str">
            <v>2025年城市运营报账表单开发服务</v>
          </cell>
        </row>
        <row r="998">
          <cell r="K998" t="str">
            <v>上海城建城市运营（集团）有限公司</v>
          </cell>
        </row>
        <row r="998">
          <cell r="BF998" t="str">
            <v>数智管理中心</v>
          </cell>
        </row>
        <row r="999">
          <cell r="B999" t="str">
            <v>C0CJSG-FW-T-2025044</v>
          </cell>
          <cell r="C999" t="str">
            <v>2025年城市运营科研报账及流程统一开发服务</v>
          </cell>
        </row>
        <row r="999">
          <cell r="K999" t="str">
            <v>上海城建城市运营（集团）有限公司</v>
          </cell>
        </row>
        <row r="999">
          <cell r="BF999" t="str">
            <v>数智管理中心</v>
          </cell>
        </row>
        <row r="1000">
          <cell r="B1000" t="str">
            <v>C0CJZY-FW-T-2025047</v>
          </cell>
          <cell r="C1000" t="str">
            <v>2023年S9苏绍高速钱江隧道信息化提升实施及应用项目技术服务</v>
          </cell>
        </row>
        <row r="1000">
          <cell r="K1000" t="str">
            <v>上海城建智慧城市运营管理有限公司</v>
          </cell>
        </row>
        <row r="1000">
          <cell r="BF1000" t="str">
            <v>智能运管中心</v>
          </cell>
        </row>
        <row r="1001">
          <cell r="B1001" t="str">
            <v>C0CJZY-FW-T-2025036</v>
          </cell>
          <cell r="C1001" t="str">
            <v>嘉浏平台路面养护决策功能开发服务</v>
          </cell>
        </row>
        <row r="1001">
          <cell r="K1001" t="str">
            <v>上海城建智慧城市运营管理有限公司</v>
          </cell>
        </row>
        <row r="1001">
          <cell r="BF1001" t="str">
            <v>智能运管中心</v>
          </cell>
        </row>
        <row r="1002">
          <cell r="B1002" t="str">
            <v>C0CJSG-FW-T/W-2025048</v>
          </cell>
          <cell r="C1002" t="str">
            <v>2025年隧道股份信息安全服务</v>
          </cell>
        </row>
        <row r="1002">
          <cell r="K1002" t="str">
            <v>上海隧道工程股份有限公司</v>
          </cell>
        </row>
        <row r="1002">
          <cell r="BF1002" t="str">
            <v>数智管理中心</v>
          </cell>
        </row>
        <row r="1003">
          <cell r="B1003" t="str">
            <v>C0CJSG-FW-T-2025049</v>
          </cell>
          <cell r="C1003" t="str">
            <v>2025年简道云及数据挖掘账号增购及开发实施服务</v>
          </cell>
        </row>
        <row r="1003">
          <cell r="K1003" t="str">
            <v>上海隧道工程股份有限公司</v>
          </cell>
        </row>
        <row r="1003">
          <cell r="BF1003" t="str">
            <v>数智管理中心</v>
          </cell>
        </row>
        <row r="1004">
          <cell r="B1004" t="str">
            <v>C0CJSC-FW-T/W-2025054</v>
          </cell>
          <cell r="C1004" t="str">
            <v>高邑县区域视频管控平台集成和定制开发项目</v>
          </cell>
        </row>
        <row r="1004">
          <cell r="K1004" t="str">
            <v>中国移动通信集团河北有限公司石家庄分公司</v>
          </cell>
        </row>
        <row r="1004">
          <cell r="BF1004" t="str">
            <v>市场经营拓展中心</v>
          </cell>
        </row>
        <row r="1005">
          <cell r="B1005" t="str">
            <v>C0CJSC-JCCG-T/W-2025053</v>
          </cell>
          <cell r="C1005" t="str">
            <v>高邑县县域机房及监控改造升级项目合同</v>
          </cell>
        </row>
        <row r="1005">
          <cell r="K1005" t="str">
            <v>中国移动通信集团河北有限公司石家庄分公司</v>
          </cell>
        </row>
        <row r="1005">
          <cell r="BF1005" t="str">
            <v>市场经营拓展中心</v>
          </cell>
        </row>
        <row r="1006">
          <cell r="B1006" t="str">
            <v>C0CJZY-FW-T-2025051</v>
          </cell>
          <cell r="C1006" t="str">
            <v>无人机感知语料标注服务项目技术咨询及维护服务采购合同</v>
          </cell>
        </row>
        <row r="1006">
          <cell r="K1006" t="str">
            <v>中国联合网络通信有限公司上海市分公司</v>
          </cell>
        </row>
        <row r="1006">
          <cell r="BF1006" t="str">
            <v>智能运管中心</v>
          </cell>
        </row>
        <row r="1007">
          <cell r="B1007" t="str">
            <v>C0CJZY-FW-T-2025052</v>
          </cell>
          <cell r="C1007" t="str">
            <v>智慧城市交通规划语料服务加工项目技术咨询及维护服务采购合同</v>
          </cell>
        </row>
        <row r="1007">
          <cell r="K1007" t="str">
            <v>中国联合网络通信有限公司上海市分公司</v>
          </cell>
        </row>
        <row r="1007">
          <cell r="BF1007" t="str">
            <v>智能运管中心</v>
          </cell>
        </row>
        <row r="1008">
          <cell r="B1008" t="str">
            <v>C0CJSG-FW-T-2025022</v>
          </cell>
          <cell r="C1008" t="str">
            <v>2025年建元财务信息系统安全等保测评服务</v>
          </cell>
        </row>
        <row r="1008">
          <cell r="K1008" t="str">
            <v>上海建元财务管理有限公司</v>
          </cell>
        </row>
        <row r="1008">
          <cell r="BF1008" t="str">
            <v>数智管理中心</v>
          </cell>
        </row>
        <row r="1009">
          <cell r="B1009" t="str">
            <v>C0CJSG-FW-T-2025045</v>
          </cell>
          <cell r="C1009" t="str">
            <v>2025年建元财务投资管理域开发服务</v>
          </cell>
        </row>
        <row r="1009">
          <cell r="K1009" t="str">
            <v>上海建元财务管理有限公司</v>
          </cell>
        </row>
        <row r="1009">
          <cell r="BF1009" t="str">
            <v>数智管理中心</v>
          </cell>
        </row>
        <row r="1010">
          <cell r="B1010" t="str">
            <v>C0CJSG-FW-T-2025002</v>
          </cell>
          <cell r="C1010" t="str">
            <v>2025年上海建元云链科技有限公司OA系统建设</v>
          </cell>
        </row>
        <row r="1010">
          <cell r="K1010" t="str">
            <v>上海建元云链科技有限公司</v>
          </cell>
        </row>
        <row r="1010">
          <cell r="BF1010" t="str">
            <v>数智管理中心</v>
          </cell>
        </row>
        <row r="1011">
          <cell r="B1011" t="str">
            <v>SZJT2025100001</v>
          </cell>
          <cell r="C1011" t="str">
            <v>JH项目-隧道管理平台合同</v>
          </cell>
        </row>
        <row r="1011">
          <cell r="K1011" t="str">
            <v>中软国际软件（苏州）有限公司</v>
          </cell>
        </row>
        <row r="1011">
          <cell r="BF1011" t="str">
            <v>广东分公司</v>
          </cell>
        </row>
        <row r="1012">
          <cell r="B1012" t="str">
            <v>C0CJZY-FW-T/W-2025058</v>
          </cell>
          <cell r="C1012" t="str">
            <v>湖南省高速公路交通基础设施数字化转型升级公共服务项目桥梁数字化管养平台技术劳务服务</v>
          </cell>
        </row>
        <row r="1012">
          <cell r="K1012" t="str">
            <v>湖南高速信息科技有限公司</v>
          </cell>
        </row>
        <row r="1012">
          <cell r="BF1012" t="str">
            <v>智能运管中心</v>
          </cell>
        </row>
        <row r="1013">
          <cell r="B1013" t="str">
            <v>C0CJFJ-FW-T-2025057</v>
          </cell>
          <cell r="C1013" t="str">
            <v>城市一体化应用技术服务项目采购合同</v>
          </cell>
        </row>
        <row r="1013">
          <cell r="K1013" t="str">
            <v>福建广电网络集团股份有限公司思明分公司</v>
          </cell>
        </row>
        <row r="1013">
          <cell r="BF1013" t="str">
            <v>福建分公司</v>
          </cell>
        </row>
        <row r="1014">
          <cell r="B1014" t="str">
            <v>C0CJSG-FW-T-2025037</v>
          </cell>
          <cell r="C1014" t="str">
            <v>隧道股份供应链金融平台建设项目(二期)</v>
          </cell>
        </row>
        <row r="1014">
          <cell r="K1014" t="str">
            <v>上海建元财务管理有限公司</v>
          </cell>
        </row>
        <row r="1014">
          <cell r="BF1014" t="str">
            <v>数智管理中心</v>
          </cell>
        </row>
        <row r="1015">
          <cell r="B1015" t="str">
            <v>C0CJSG-FW-T-2025065</v>
          </cell>
          <cell r="C1015" t="str">
            <v>2025年城市运营CRM升级服务</v>
          </cell>
        </row>
        <row r="1015">
          <cell r="K1015" t="str">
            <v>上海城建城市运营（集团）有限公司</v>
          </cell>
        </row>
        <row r="1015">
          <cell r="BF1015" t="str">
            <v>数智管理中心</v>
          </cell>
        </row>
        <row r="1016">
          <cell r="B1016" t="str">
            <v>C0CJSG-FW-T-2025066</v>
          </cell>
          <cell r="C1016" t="str">
            <v>2025年城市运营企业信息化需求开发服务</v>
          </cell>
        </row>
        <row r="1016">
          <cell r="K1016" t="str">
            <v>上海城建城市运营（集团）有限公司</v>
          </cell>
        </row>
        <row r="1016">
          <cell r="BF1016" t="str">
            <v>数智管理中心</v>
          </cell>
        </row>
        <row r="1017">
          <cell r="B1017" t="str">
            <v>C0CJSJ-JCCG-T-2025055</v>
          </cell>
          <cell r="C1017" t="str">
            <v>上海轨道交通市域线嘉闵线马东动车运用所工程系统集成及技术服务</v>
          </cell>
        </row>
        <row r="1017">
          <cell r="K1017" t="str">
            <v>中电建铁路建设投资集团有限公司</v>
          </cell>
        </row>
        <row r="1017">
          <cell r="BF1017" t="str">
            <v>数字建造中心</v>
          </cell>
        </row>
        <row r="1018">
          <cell r="B1018" t="str">
            <v>C0CJSG-FW-T-2025064</v>
          </cell>
          <cell r="C1018" t="str">
            <v>2025年城市运营OA运维服务</v>
          </cell>
        </row>
        <row r="1018">
          <cell r="K1018" t="str">
            <v>上海城建城市运营（集团）有限公司</v>
          </cell>
        </row>
        <row r="1018">
          <cell r="BF1018" t="str">
            <v>数智管理中心</v>
          </cell>
        </row>
        <row r="1019">
          <cell r="B1019" t="str">
            <v>C0CJSG-FW-T-2025059</v>
          </cell>
          <cell r="C1019" t="str">
            <v>2025年申迪集团官网升级技术服务</v>
          </cell>
        </row>
        <row r="1019">
          <cell r="K1019" t="str">
            <v>上海城建数字产业集团有限公司</v>
          </cell>
        </row>
        <row r="1019">
          <cell r="BF1019" t="str">
            <v>数智管理中心</v>
          </cell>
        </row>
        <row r="1020">
          <cell r="B1020" t="str">
            <v>C0CJSG-FW-T-2025067</v>
          </cell>
          <cell r="C1020" t="str">
            <v>隧道股份人才发展地图数字化项目（一期）</v>
          </cell>
        </row>
        <row r="1020">
          <cell r="K1020" t="str">
            <v>上海隧道工程股份有限公司</v>
          </cell>
        </row>
        <row r="1020">
          <cell r="BF1020" t="str">
            <v>数智管理中心</v>
          </cell>
        </row>
        <row r="1021">
          <cell r="B1021" t="str">
            <v>C0CJSG-FW-T-2025068</v>
          </cell>
          <cell r="C1021" t="str">
            <v>2025年保理系统运维服务</v>
          </cell>
        </row>
        <row r="1021">
          <cell r="K1021" t="str">
            <v>上海晟元商业保理有限公司</v>
          </cell>
        </row>
        <row r="1021">
          <cell r="BF1021" t="str">
            <v>数智管理中心</v>
          </cell>
        </row>
        <row r="1022">
          <cell r="B1022" t="str">
            <v>C0CJSG-FW-T-2025070</v>
          </cell>
          <cell r="C1022" t="str">
            <v>2025年保理系统开发实施服务</v>
          </cell>
        </row>
        <row r="1022">
          <cell r="K1022" t="str">
            <v>上海晟元商业保理有限公司</v>
          </cell>
        </row>
        <row r="1022">
          <cell r="BF1022" t="str">
            <v>数智管理中心</v>
          </cell>
        </row>
        <row r="1023">
          <cell r="B1023" t="str">
            <v>C0CJZY-FW-T-2025061</v>
          </cell>
          <cell r="C1023" t="str">
            <v>成都双流动态感知项目技术服务合同</v>
          </cell>
        </row>
        <row r="1023">
          <cell r="K1023" t="str">
            <v>成都申蓉城运城市管理服务有限公司</v>
          </cell>
        </row>
        <row r="1023">
          <cell r="BF1023" t="str">
            <v>智能运管中心</v>
          </cell>
        </row>
        <row r="1024">
          <cell r="B1024" t="str">
            <v>C0CJSC-FW-T-2025062</v>
          </cell>
          <cell r="C1024" t="str">
            <v>数字家庭建设指南智能终端接入设计咨询服务采购合同</v>
          </cell>
        </row>
        <row r="1024">
          <cell r="K1024" t="str">
            <v>浙江城市数字技术有限公司</v>
          </cell>
        </row>
        <row r="1024">
          <cell r="BF1024" t="str">
            <v>市场经营拓展中心</v>
          </cell>
        </row>
        <row r="1025">
          <cell r="B1025" t="str">
            <v>C0CJSG-FW-T-2025072</v>
          </cell>
          <cell r="C1025" t="str">
            <v>2025年隧道股份市场招投标项目情报数据服务</v>
          </cell>
        </row>
        <row r="1025">
          <cell r="K1025" t="str">
            <v>上海隧道工程股份有限公司</v>
          </cell>
        </row>
        <row r="1025">
          <cell r="BF1025" t="str">
            <v>数智管理中心</v>
          </cell>
        </row>
        <row r="1026">
          <cell r="B1026" t="str">
            <v>C0CJZY-FW-T-2025071</v>
          </cell>
          <cell r="C1026" t="str">
            <v>隧道股份环境、社会和治理信息化平台技术开发服务项目</v>
          </cell>
        </row>
        <row r="1026">
          <cell r="K1026" t="str">
            <v>上海能源建设工程设计研究有限公司</v>
          </cell>
        </row>
        <row r="1026">
          <cell r="BF1026" t="str">
            <v>智能运管中心</v>
          </cell>
        </row>
        <row r="1027">
          <cell r="B1027" t="str">
            <v>C0CJSG-FW-W-2025080</v>
          </cell>
          <cell r="C1027" t="str">
            <v>源点大厦机房 安全建设设备系统采购合同</v>
          </cell>
        </row>
        <row r="1027">
          <cell r="K1027" t="str">
            <v>上海城建数字产业集团有限公司</v>
          </cell>
        </row>
        <row r="1027">
          <cell r="BF1027" t="str">
            <v>数智管理中心</v>
          </cell>
        </row>
        <row r="1028">
          <cell r="B1028" t="str">
            <v>C0CJSG-FW-T-2025069</v>
          </cell>
          <cell r="C1028" t="str">
            <v>源点大厦机房安全建设技术服务采购</v>
          </cell>
        </row>
        <row r="1028">
          <cell r="K1028" t="str">
            <v>上海城建数字产业集团有限公司</v>
          </cell>
        </row>
        <row r="1028">
          <cell r="BF1028" t="str">
            <v>数智管理中心</v>
          </cell>
        </row>
        <row r="1029">
          <cell r="B1029" t="str">
            <v>C0CJSG-FW-T-2025082</v>
          </cell>
          <cell r="C1029" t="str">
            <v>2025年隧道股份电子印章管理平台升级项目</v>
          </cell>
        </row>
        <row r="1029">
          <cell r="K1029" t="str">
            <v>上海隧道工程股份有限公司</v>
          </cell>
        </row>
        <row r="1029">
          <cell r="BF1029" t="str">
            <v>数智管理中心</v>
          </cell>
        </row>
        <row r="1030">
          <cell r="B1030" t="str">
            <v>C0CJSG-FW-T/W-2025081</v>
          </cell>
          <cell r="C1030" t="str">
            <v>2025年隧道股份信息安全软件及服务</v>
          </cell>
        </row>
        <row r="1030">
          <cell r="K1030" t="str">
            <v>上海隧道工程股份有限公司</v>
          </cell>
        </row>
        <row r="1030">
          <cell r="BF1030" t="str">
            <v>数智管理中心</v>
          </cell>
        </row>
        <row r="1031">
          <cell r="B1031" t="str">
            <v>C0CJSG-FW-T/W-2025089</v>
          </cell>
          <cell r="C1031" t="str">
            <v>2025-2026 年司库系统配套软硬件及实施服务采购</v>
          </cell>
        </row>
        <row r="1031">
          <cell r="K1031" t="str">
            <v>上海申迪（集团）有限公司</v>
          </cell>
        </row>
        <row r="1031">
          <cell r="BF1031" t="str">
            <v>数智管理中心</v>
          </cell>
        </row>
        <row r="1032">
          <cell r="B1032" t="str">
            <v>C0CJSG-FW-T-2025083</v>
          </cell>
          <cell r="C1032" t="str">
            <v>2025年隧道股份数字身份认证平台改造项目</v>
          </cell>
        </row>
        <row r="1032">
          <cell r="K1032" t="str">
            <v>上海隧道工程股份有限公司</v>
          </cell>
        </row>
        <row r="1032">
          <cell r="BF1032" t="str">
            <v>数智管理中心</v>
          </cell>
        </row>
        <row r="1033">
          <cell r="B1033" t="str">
            <v>C0CJSG-FW-T-2025077</v>
          </cell>
          <cell r="C1033" t="str">
            <v>城建国际2025年IDC服务</v>
          </cell>
        </row>
        <row r="1033">
          <cell r="K1033" t="str">
            <v>上海城建国际工程有限公司</v>
          </cell>
        </row>
        <row r="1033">
          <cell r="BF1033" t="str">
            <v>数智管理中心</v>
          </cell>
        </row>
        <row r="1034">
          <cell r="B1034" t="str">
            <v>C0CJSG-FW-T-2025076</v>
          </cell>
          <cell r="C1034" t="str">
            <v>2025年城建投资IDC服务</v>
          </cell>
        </row>
        <row r="1034">
          <cell r="K1034" t="str">
            <v>上海基础设施建设发展（集团）有限公司</v>
          </cell>
        </row>
        <row r="1034">
          <cell r="BF1034" t="str">
            <v>数智管理中心</v>
          </cell>
        </row>
        <row r="1035">
          <cell r="B1035" t="str">
            <v>C0CJSG-FW-T-2025075</v>
          </cell>
          <cell r="C1035" t="str">
            <v>2025年城建投资桌面维护服务</v>
          </cell>
        </row>
        <row r="1035">
          <cell r="K1035" t="str">
            <v>上海基础设施建设发展（集团）有限公司</v>
          </cell>
        </row>
        <row r="1035">
          <cell r="BF1035" t="str">
            <v>数智管理中心</v>
          </cell>
        </row>
        <row r="1036">
          <cell r="B1036" t="str">
            <v>C0CJZY-FW-T-2025093</v>
          </cell>
          <cell r="C1036" t="str">
            <v>智慧公司2025积水检测项目</v>
          </cell>
        </row>
        <row r="1036">
          <cell r="K1036" t="str">
            <v>上海城建智慧城市运营管理有限公司</v>
          </cell>
        </row>
        <row r="1036">
          <cell r="BF1036" t="str">
            <v>智能运管中心</v>
          </cell>
        </row>
        <row r="1037">
          <cell r="B1037" t="str">
            <v>C0CJFJ-FW-T-2025100</v>
          </cell>
          <cell r="C1037" t="str">
            <v>BIM协同平台使用服务合同</v>
          </cell>
        </row>
        <row r="1037">
          <cell r="K1037" t="str">
            <v>厦门港口开发建设有限公司</v>
          </cell>
        </row>
        <row r="1037">
          <cell r="BF1037" t="str">
            <v>福建分公司</v>
          </cell>
        </row>
        <row r="1038">
          <cell r="B1038" t="str">
            <v>C0CJSG-FW-T-2025101</v>
          </cell>
          <cell r="C1038" t="str">
            <v>2025年隧道股份信息安全等保测评服务（第二期）</v>
          </cell>
        </row>
        <row r="1038">
          <cell r="K1038" t="str">
            <v>上海隧道工程股份有限公司</v>
          </cell>
        </row>
        <row r="1038">
          <cell r="BF1038" t="str">
            <v>数智管理中心</v>
          </cell>
        </row>
        <row r="1039">
          <cell r="B1039" t="str">
            <v>C0CJSG-JC-W-2025074</v>
          </cell>
          <cell r="C1039" t="str">
            <v>2025年隧道股份机房集群服务器采购</v>
          </cell>
        </row>
        <row r="1039">
          <cell r="K1039" t="str">
            <v>上海隧道工程股份有限公司</v>
          </cell>
        </row>
        <row r="1039">
          <cell r="BF1039" t="str">
            <v>数智管理中心</v>
          </cell>
        </row>
        <row r="1040">
          <cell r="B1040" t="str">
            <v>C0CJSG-FW-T-2025092</v>
          </cell>
          <cell r="C1040" t="str">
            <v>融资租赁平台系统建设(二期)</v>
          </cell>
        </row>
        <row r="1040">
          <cell r="K1040" t="str">
            <v>上海元晟融资租赁有限公司</v>
          </cell>
        </row>
        <row r="1040">
          <cell r="BF1040" t="str">
            <v>数智管理中心</v>
          </cell>
        </row>
        <row r="1041">
          <cell r="B1041" t="str">
            <v>C0CJFJ-FW-T-2025106</v>
          </cell>
          <cell r="C1041" t="str">
            <v>2025年数据运维服务项目技术服务合同</v>
          </cell>
        </row>
        <row r="1041">
          <cell r="K1041" t="str">
            <v>厦门地铁创新科技有限公司</v>
          </cell>
        </row>
        <row r="1041">
          <cell r="BF1041" t="str">
            <v>福建分公司</v>
          </cell>
        </row>
        <row r="1042">
          <cell r="B1042" t="str">
            <v>C0CJSG-FW-T-2025039</v>
          </cell>
          <cell r="C1042" t="str">
            <v>2025年隧道股份企业服务总线系统优化项目</v>
          </cell>
        </row>
        <row r="1042">
          <cell r="K1042" t="str">
            <v>上海隧道工程股份有限公司</v>
          </cell>
        </row>
        <row r="1042">
          <cell r="BF1042" t="str">
            <v>数智管理中心</v>
          </cell>
        </row>
        <row r="1043">
          <cell r="B1043" t="str">
            <v>C0CJSG-FW-T-2025111</v>
          </cell>
          <cell r="C1043" t="str">
            <v>2025年数字集团安全服务</v>
          </cell>
        </row>
        <row r="1043">
          <cell r="K1043" t="str">
            <v>上海城建数字产业集团有限公司</v>
          </cell>
        </row>
        <row r="1043">
          <cell r="BF1043" t="str">
            <v>数智管理中心</v>
          </cell>
        </row>
        <row r="1044">
          <cell r="B1044" t="str">
            <v>C0CJGD-FW-T-2025099</v>
          </cell>
          <cell r="C1044" t="str">
            <v>甬莞-莞佛高速公路常平至虎门段及虎门港支线一期改扩建工程施工第十二标段项目智慧高速建运管养一体化平台项目</v>
          </cell>
        </row>
        <row r="1044">
          <cell r="K1044" t="str">
            <v>北京公科飞达交通工程发展有限公司</v>
          </cell>
        </row>
        <row r="1044">
          <cell r="BF1044" t="str">
            <v>广东分公司</v>
          </cell>
        </row>
        <row r="1045">
          <cell r="B1045" t="str">
            <v>C0CJGD-FW-T-2025096</v>
          </cell>
          <cell r="C1045" t="str">
            <v>珠三角环线东莞至深圳高速公路塘厦至东城段及龙林支线改扩建工程施工第十四合同段交通管控软件技术服务合同</v>
          </cell>
        </row>
        <row r="1045">
          <cell r="K1045" t="str">
            <v>广东新粤交通投资有限公司</v>
          </cell>
        </row>
        <row r="1045">
          <cell r="BF1045" t="str">
            <v>广东分公司</v>
          </cell>
        </row>
        <row r="1046">
          <cell r="B1046" t="str">
            <v>C0CJGD-FW-T-2025098</v>
          </cell>
          <cell r="C1046" t="str">
            <v>莞深高速改扩建工程施工第十一合同段项目智慧高速交通组织动态管控平台技术服务合同</v>
          </cell>
        </row>
        <row r="1046">
          <cell r="K1046" t="str">
            <v>中交第二公路工程局有限公司莞深高速改扩建工程施工第十一合同段项目经理部</v>
          </cell>
        </row>
        <row r="1046">
          <cell r="BF1046" t="str">
            <v>广东分公司</v>
          </cell>
        </row>
        <row r="1047">
          <cell r="B1047" t="str">
            <v>C0CJGD-FW-T-2025094</v>
          </cell>
          <cell r="C1047" t="str">
            <v>珠三角环线东莞至深圳高速公路塘厦至东城段及龙林支线改扩建工程施工第十二合同段项目 智慧高速交通组织动态管控平台技术服务合同</v>
          </cell>
        </row>
        <row r="1047">
          <cell r="K1047" t="str">
            <v>中铁十二局集团有限公司莞深高速改扩建工程施工第十二合同段项目经理部</v>
          </cell>
        </row>
        <row r="1047">
          <cell r="BF1047" t="str">
            <v>广东分公司</v>
          </cell>
        </row>
        <row r="1048">
          <cell r="B1048" t="str">
            <v>C0CJGD-FW-T-2025095</v>
          </cell>
          <cell r="C1048" t="str">
            <v>甬莞-莞佛高速公路常平至虎门段及虎门港支线一期改扩建工程施工第十合同段项目智慧高速交通组织动态管控平台技术服务合同</v>
          </cell>
        </row>
        <row r="1048">
          <cell r="K1048" t="str">
            <v>中铁四局集团有限公司甬莞-莞佛高速公路常平至虎门段及虎门港支线一期改扩建工程施工第十合同段项目经理部</v>
          </cell>
        </row>
        <row r="1048">
          <cell r="BF1048" t="str">
            <v>广东分公司</v>
          </cell>
        </row>
        <row r="1049">
          <cell r="B1049" t="str">
            <v>C0CJGD-FW-T-2025097</v>
          </cell>
          <cell r="C1049" t="str">
            <v>甬莞-莞佛高速公路常平至虎门段及虎门港支线一期改扩建工程施工第九合同段智慧高速交通组织动态管控平台技术服务合同</v>
          </cell>
        </row>
        <row r="1049">
          <cell r="K1049" t="str">
            <v>中铁十一局集团有限公司甬莞-莞佛高速公路常平至虎门段及虎门港支线一期改扩建工程施工第九合同段项目经理部</v>
          </cell>
        </row>
        <row r="1049">
          <cell r="BF1049" t="str">
            <v>广东分公司</v>
          </cell>
        </row>
        <row r="1050">
          <cell r="B1050" t="str">
            <v>C0CJZY-FW-T-2025102</v>
          </cell>
          <cell r="C1050" t="str">
            <v>浦江桥隧2025气象监测项目技术服务合同</v>
          </cell>
        </row>
        <row r="1050">
          <cell r="K1050" t="str">
            <v>上海浦江桥隧运营管理有限公司</v>
          </cell>
        </row>
        <row r="1050">
          <cell r="BF1050" t="str">
            <v>智能运管中心</v>
          </cell>
        </row>
        <row r="1051">
          <cell r="B1051" t="str">
            <v>C0CJSG-FW-T-2025115</v>
          </cell>
          <cell r="C1051" t="str">
            <v>2025年数字集团OA项目实施服务二期</v>
          </cell>
        </row>
        <row r="1051">
          <cell r="K1051" t="str">
            <v>上海城建数字产业集团有限公司</v>
          </cell>
        </row>
        <row r="1051">
          <cell r="BF1051" t="str">
            <v>数智管理中心</v>
          </cell>
        </row>
        <row r="1052">
          <cell r="B1052" t="str">
            <v>C0CJSG-FW-T/W-2025078</v>
          </cell>
          <cell r="C1052" t="str">
            <v>电子会计档案开发实施服务</v>
          </cell>
        </row>
        <row r="1052">
          <cell r="K1052" t="str">
            <v>上海建元财务管理有限公司</v>
          </cell>
        </row>
        <row r="1052">
          <cell r="BF1052" t="str">
            <v>数智管理中心</v>
          </cell>
        </row>
        <row r="1053">
          <cell r="B1053" t="str">
            <v>C0CJSG-FW-T-2025114</v>
          </cell>
          <cell r="C1053" t="str">
            <v>2025年隧道股份市场数据分析及报表实施服务</v>
          </cell>
        </row>
        <row r="1053">
          <cell r="K1053" t="str">
            <v>上海隧道工程股份有限公司</v>
          </cell>
        </row>
        <row r="1053">
          <cell r="BF1053" t="str">
            <v>数智管理中心</v>
          </cell>
        </row>
        <row r="1054">
          <cell r="B1054" t="str">
            <v>C0CJSG-FW-T-2025079</v>
          </cell>
          <cell r="C1054" t="str">
            <v>隧道股份电子税务系统开发实施</v>
          </cell>
        </row>
        <row r="1054">
          <cell r="K1054" t="str">
            <v>上海建元财务管理有限公司</v>
          </cell>
        </row>
        <row r="1054">
          <cell r="BF1054" t="str">
            <v>数智管理中心</v>
          </cell>
        </row>
        <row r="1055">
          <cell r="B1055" t="str">
            <v>C0CJSG-FW-T-2025113</v>
          </cell>
          <cell r="C1055" t="str">
            <v>2025年智能工具知识服务合同</v>
          </cell>
        </row>
        <row r="1055">
          <cell r="K1055" t="str">
            <v>上海城建城市运营（集团）有限公司</v>
          </cell>
        </row>
        <row r="1055">
          <cell r="BF1055" t="str">
            <v>数智管理中心</v>
          </cell>
        </row>
        <row r="1056">
          <cell r="B1056" t="str">
            <v>C0CJSG-FW-T-2025073</v>
          </cell>
          <cell r="C1056" t="str">
            <v>上海城建供应链金融综合服务平台监管报表开发</v>
          </cell>
        </row>
        <row r="1056">
          <cell r="K1056" t="str">
            <v>上海建元财务管理有限公司</v>
          </cell>
        </row>
        <row r="1056">
          <cell r="BF1056" t="str">
            <v>数智管理中心</v>
          </cell>
        </row>
        <row r="1057">
          <cell r="B1057" t="str">
            <v>C0CJSG-FW-T-2025112</v>
          </cell>
          <cell r="C1057" t="str">
            <v>2025年建元财务综合管理信息系统实施服务</v>
          </cell>
        </row>
        <row r="1057">
          <cell r="K1057" t="str">
            <v>上海建元财务管理有限公司</v>
          </cell>
        </row>
        <row r="1057">
          <cell r="BF1057" t="str">
            <v>数智管理中心</v>
          </cell>
        </row>
        <row r="1058">
          <cell r="B1058" t="str">
            <v>C0CJZY-FW-T-2025117</v>
          </cell>
          <cell r="C1058" t="str">
            <v>2025 年闵行区区管公路资产数字化信息采集（一路一档数据采集服务）——大屏开发</v>
          </cell>
        </row>
        <row r="1058">
          <cell r="K1058" t="str">
            <v>上海城建智慧城市运营管理有限公司</v>
          </cell>
        </row>
        <row r="1058">
          <cell r="BF1058" t="str">
            <v>智能运管中心</v>
          </cell>
        </row>
        <row r="1059">
          <cell r="B1059" t="str">
            <v>C0CJZY-FW-T-2025120</v>
          </cell>
          <cell r="C1059" t="str">
            <v>浦东新区城市道路管养平台(二期)-道路塌陷风险预警安全应急管理</v>
          </cell>
        </row>
        <row r="1059">
          <cell r="K1059" t="str">
            <v>上海显晋自动化工程有限公司</v>
          </cell>
        </row>
        <row r="1059">
          <cell r="BF1059" t="str">
            <v>智能运管中心</v>
          </cell>
        </row>
        <row r="1060">
          <cell r="B1060" t="str">
            <v>C0CJSC-SG-W-2025105</v>
          </cell>
          <cell r="C1060" t="str">
            <v>兖矿设备采购-气相色谱和气相色谱质谱联用仪</v>
          </cell>
        </row>
        <row r="1060">
          <cell r="K1060" t="str">
            <v>兖矿集团有限公司煤液化及煤化工国家重点实验室</v>
          </cell>
        </row>
        <row r="1060">
          <cell r="BF1060" t="str">
            <v>市场经营拓展中心</v>
          </cell>
        </row>
        <row r="1061">
          <cell r="B1061" t="str">
            <v>C0CJFJ-FW-T-2025123</v>
          </cell>
          <cell r="C1061" t="str">
            <v>工程建管平台开发服务项目</v>
          </cell>
        </row>
        <row r="1061">
          <cell r="K1061" t="str">
            <v>泉州市数据集团有限责任公司</v>
          </cell>
        </row>
        <row r="1061">
          <cell r="BF1061" t="str">
            <v>福建分公司</v>
          </cell>
        </row>
        <row r="1062">
          <cell r="B1062" t="str">
            <v>C0CJFJ-FW-T-2025121</v>
          </cell>
          <cell r="C1062" t="str">
            <v>厦门跨东海域通道陆域段BIM技术咨询服务验工计价合同</v>
          </cell>
        </row>
        <row r="1062">
          <cell r="K1062" t="str">
            <v>安徽智维空间科技有限公司</v>
          </cell>
        </row>
        <row r="1062">
          <cell r="BF1062" t="str">
            <v>福建分公司</v>
          </cell>
        </row>
        <row r="1063">
          <cell r="B1063" t="str">
            <v>C0CJSG-FW-T-2025116</v>
          </cell>
          <cell r="C1063" t="str">
            <v>2025年隧道股份数据中台实施项目</v>
          </cell>
        </row>
        <row r="1063">
          <cell r="K1063" t="str">
            <v>上海隧道工程股份有限公司</v>
          </cell>
        </row>
        <row r="1063">
          <cell r="BF1063" t="str">
            <v>数智管理中心</v>
          </cell>
        </row>
        <row r="1064">
          <cell r="B1064" t="str">
            <v>C0CJSJ-FW-T-2025118</v>
          </cell>
          <cell r="C1064" t="str">
            <v>关键人员考勤六期技术服务项目</v>
          </cell>
        </row>
        <row r="1064">
          <cell r="K1064" t="str">
            <v>上海涵辕信息技术有限公司</v>
          </cell>
        </row>
        <row r="1064">
          <cell r="BF1064" t="str">
            <v>数字建造中心</v>
          </cell>
        </row>
        <row r="1065">
          <cell r="B1065" t="str">
            <v>C0CJSJ-JC-T-2025110</v>
          </cell>
          <cell r="C1065" t="str">
            <v>越高速低空安全智巡系统采购项目综合显示大屏系统定制开发服务</v>
          </cell>
        </row>
        <row r="1065">
          <cell r="K1065" t="str">
            <v>上海城建数字产业集团有限公司</v>
          </cell>
        </row>
        <row r="1065">
          <cell r="BF1065" t="str">
            <v>数字建造中心</v>
          </cell>
        </row>
        <row r="1066">
          <cell r="B1066" t="str">
            <v>C0CJZY--T-2025127</v>
          </cell>
          <cell r="C1066" t="str">
            <v>城市运营会议系统维保项目</v>
          </cell>
        </row>
        <row r="1066">
          <cell r="K1066" t="str">
            <v>上海城建城市运营（集团）有限公司</v>
          </cell>
        </row>
        <row r="1066">
          <cell r="BF1066" t="str">
            <v>智能运管中心</v>
          </cell>
        </row>
        <row r="1067">
          <cell r="B1067" t="str">
            <v>C0CJSG-FW-T-2025124</v>
          </cell>
          <cell r="C1067" t="str">
            <v>2026年隧道股份数据挖掘FineBI软件订阅及账号采购</v>
          </cell>
        </row>
        <row r="1067">
          <cell r="K1067" t="str">
            <v>上海隧道工程股份有限公司</v>
          </cell>
        </row>
        <row r="1067">
          <cell r="BF1067" t="str">
            <v>数智管理中心</v>
          </cell>
        </row>
        <row r="1068">
          <cell r="B1068" t="str">
            <v>C0CJZY-FW-T-2025122</v>
          </cell>
          <cell r="C1068" t="str">
            <v>城市片区一体化管理数字化产品(南湖项目)大屏系统开发</v>
          </cell>
        </row>
        <row r="1068">
          <cell r="K1068" t="str">
            <v>上海城建智慧城市运营管理有限公司</v>
          </cell>
        </row>
        <row r="1068">
          <cell r="BF1068" t="str">
            <v>智能运管中心</v>
          </cell>
        </row>
        <row r="1069">
          <cell r="B1069" t="str">
            <v>C0CJSJ-FW-T-2025138</v>
          </cell>
          <cell r="C1069" t="str">
            <v>新加坡地铁盾构隧道检测数据平台</v>
          </cell>
        </row>
        <row r="1069">
          <cell r="K1069" t="str">
            <v>城盾隧安地下工程有限公司</v>
          </cell>
        </row>
        <row r="1069">
          <cell r="BF1069" t="str">
            <v>数字建造中心</v>
          </cell>
        </row>
        <row r="1070">
          <cell r="B1070" t="str">
            <v>C0CJSJ-JCCG-T-2025107</v>
          </cell>
          <cell r="C1070" t="str">
            <v>常州地铁应急管理系统开发服务项目</v>
          </cell>
        </row>
        <row r="1070">
          <cell r="K1070" t="str">
            <v>城盾隧安地下工程有限公司</v>
          </cell>
        </row>
        <row r="1070">
          <cell r="BF1070" t="str">
            <v>数字建造中心</v>
          </cell>
        </row>
        <row r="1071">
          <cell r="B1071" t="str">
            <v>C0CJSJ-FW-T-2025090</v>
          </cell>
          <cell r="C1071" t="str">
            <v>嘉兴铁投集团建设一体化全过程管控平台信创改造</v>
          </cell>
        </row>
        <row r="1071">
          <cell r="K1071" t="str">
            <v>上海市城市建设设计研究总院（集团）有限公司</v>
          </cell>
        </row>
        <row r="1071">
          <cell r="BF1071" t="str">
            <v>数字建造中心</v>
          </cell>
        </row>
        <row r="1072">
          <cell r="B1072" t="str">
            <v>C0CJCP-FW-T-2025131</v>
          </cell>
          <cell r="C1072" t="str">
            <v>上海市CIM平台（二期）-BIM管理</v>
          </cell>
        </row>
        <row r="1072">
          <cell r="K1072" t="str">
            <v>上海勘察设计研究院（集团）股份有限公司</v>
          </cell>
        </row>
        <row r="1072">
          <cell r="BF1072" t="str">
            <v>产品研发中心</v>
          </cell>
        </row>
        <row r="1073">
          <cell r="B1073" t="str">
            <v>C0CJZY-FW-T-2025128</v>
          </cell>
          <cell r="C1073" t="str">
            <v>S9苏绍高速钱江通道及接线工程钱江隧道2025年专 项维修服务项目自动化应用平台服务项目技术服务合同</v>
          </cell>
        </row>
        <row r="1073">
          <cell r="K1073" t="str">
            <v>上海浦江桥隧运营管理有限公司</v>
          </cell>
        </row>
        <row r="1073">
          <cell r="BF1073" t="str">
            <v>智能运管中心</v>
          </cell>
        </row>
        <row r="1074">
          <cell r="B1074" t="str">
            <v>SZJT202570006</v>
          </cell>
          <cell r="C1074" t="str">
            <v>S457新港至南陵界一级公路改建工程智慧工地信息化项目</v>
          </cell>
        </row>
        <row r="1074">
          <cell r="K1074" t="str">
            <v>中交路建（芜湖）城市发展有限公司</v>
          </cell>
        </row>
        <row r="1074">
          <cell r="BF1074" t="str">
            <v>数字建造中心</v>
          </cell>
        </row>
        <row r="1075">
          <cell r="B1075" t="str">
            <v>C0CJZY-FW-T-2025125</v>
          </cell>
          <cell r="C1075" t="str">
            <v>2025市政养护道路结冰监测项目</v>
          </cell>
        </row>
        <row r="1075">
          <cell r="K1075" t="str">
            <v>上海市政养护管理有限公司</v>
          </cell>
        </row>
        <row r="1075">
          <cell r="BF1075" t="str">
            <v>智能运管中心</v>
          </cell>
        </row>
        <row r="1076">
          <cell r="B1076" t="str">
            <v>C0CJZY-QT-T-2025142</v>
          </cell>
          <cell r="C1076" t="str">
            <v>城市交通基础设施气象监测技术服务</v>
          </cell>
        </row>
        <row r="1076">
          <cell r="K1076" t="str">
            <v>上海城建城市运营（集团）有限公司</v>
          </cell>
        </row>
        <row r="1076">
          <cell r="BF1076" t="str">
            <v>智能运管中心</v>
          </cell>
        </row>
        <row r="1077">
          <cell r="B1077" t="str">
            <v>C0CJGD-FW-T-2025108</v>
          </cell>
          <cell r="C1077" t="str">
            <v>新加坡CNIM项目二期</v>
          </cell>
        </row>
        <row r="1077">
          <cell r="K1077" t="str">
            <v>塞纳自动梯（佛山）有限公司</v>
          </cell>
        </row>
        <row r="1077">
          <cell r="BF1077" t="str">
            <v>广东分公司</v>
          </cell>
        </row>
        <row r="1078">
          <cell r="B1078" t="str">
            <v>C0CJSJ-FW-T-2025139</v>
          </cell>
          <cell r="C1078" t="str">
            <v>城建投资数字化转型建设服务框架协议</v>
          </cell>
        </row>
        <row r="1078">
          <cell r="K1078" t="str">
            <v>上海城建投资发展有限公司</v>
          </cell>
        </row>
        <row r="1078">
          <cell r="BF1078" t="str">
            <v>数字建造中心</v>
          </cell>
        </row>
        <row r="1079">
          <cell r="B1079" t="str">
            <v>C0CJGD-FW-T-2025130</v>
          </cell>
          <cell r="C1079" t="str">
            <v>龙岗区数字家园平台（一期）建设项目（标段一）</v>
          </cell>
        </row>
        <row r="1079">
          <cell r="K1079" t="str">
            <v>上海城建数字产业集团有限公司</v>
          </cell>
        </row>
        <row r="1079">
          <cell r="BF1079" t="str">
            <v>广东分公司</v>
          </cell>
        </row>
        <row r="1080">
          <cell r="B1080" t="str">
            <v>C0CJGD-FW-T-2025141</v>
          </cell>
          <cell r="C1080" t="str">
            <v>澳门轻轨东线南段智慧工地-数智隧道管理平台采购项目</v>
          </cell>
        </row>
        <row r="1080">
          <cell r="K1080" t="str">
            <v>上海城建数字产业集团有限公司</v>
          </cell>
        </row>
        <row r="1080">
          <cell r="BF1080" t="str">
            <v>广东分公司</v>
          </cell>
        </row>
        <row r="1081">
          <cell r="B1081" t="str">
            <v>C0CJSJ--T-2025103</v>
          </cell>
          <cell r="C1081" t="str">
            <v>嘉兴至枫南市域铁路七星车辆段一体化全过程管控平台实施与服务</v>
          </cell>
        </row>
        <row r="1081">
          <cell r="K1081" t="str">
            <v>上海市城市建设设计研究总院（集团）有限公司</v>
          </cell>
        </row>
        <row r="1081">
          <cell r="BF1081" t="str">
            <v>数字建造中心</v>
          </cell>
        </row>
        <row r="1082">
          <cell r="B1082" t="str">
            <v>C0CJZH-QT-T-2025136</v>
          </cell>
          <cell r="C1082" t="str">
            <v>普陀办公室设备托管-数字集团</v>
          </cell>
        </row>
        <row r="1082">
          <cell r="K1082" t="str">
            <v>上海城建数字产业集团有限公司</v>
          </cell>
        </row>
        <row r="1082">
          <cell r="BF1082" t="str">
            <v>综合事务管理中心</v>
          </cell>
        </row>
        <row r="1083">
          <cell r="B1083" t="str">
            <v>C0CJGD-JCCG-T-2025109</v>
          </cell>
          <cell r="C1083" t="str">
            <v>滨海大道下沉段 智慧隧道管理软件采购合同</v>
          </cell>
        </row>
        <row r="1083">
          <cell r="K1083" t="str">
            <v>东来数字技术与服务（深圳）有限公司</v>
          </cell>
        </row>
        <row r="1083">
          <cell r="BF1083" t="str">
            <v>广东分公司</v>
          </cell>
        </row>
        <row r="1084">
          <cell r="B1084" t="str">
            <v>C0CJSJ-FW-T-2025129</v>
          </cell>
          <cell r="C1084" t="str">
            <v>2025年水务工程重要隐蔽（关键部位）综合管控项目</v>
          </cell>
        </row>
        <row r="1084">
          <cell r="K1084" t="str">
            <v>上海城建数字产业集团有限公司</v>
          </cell>
        </row>
        <row r="1084">
          <cell r="BF1084" t="str">
            <v>数字建造中心</v>
          </cell>
        </row>
        <row r="1085">
          <cell r="B1085" t="str">
            <v>C0CJZY-FW-T-2025140</v>
          </cell>
          <cell r="C1085" t="str">
            <v>双流区基础设施智慧运营管理大屏软件建设项目</v>
          </cell>
        </row>
        <row r="1085">
          <cell r="K1085" t="str">
            <v>上海城建智慧城市运营管理有限公司</v>
          </cell>
        </row>
        <row r="1085">
          <cell r="BF1085" t="str">
            <v>智能运管中心</v>
          </cell>
        </row>
        <row r="1086">
          <cell r="B1086" t="str">
            <v>C0CJGD-FW-T-2025104</v>
          </cell>
          <cell r="C1086" t="str">
            <v>高架桥和桥梁结构健康测量分析像素化 概念证明项目</v>
          </cell>
        </row>
        <row r="1086">
          <cell r="K1086" t="str">
            <v>上海城建数字产业集团有限公司</v>
          </cell>
        </row>
        <row r="1086">
          <cell r="BF1086" t="str">
            <v>广东分公司</v>
          </cell>
        </row>
        <row r="1087">
          <cell r="B1087" t="str">
            <v>C0CJZY-FW-T-2025126</v>
          </cell>
          <cell r="C1087" t="str">
            <v>花木项目部环境监测项目</v>
          </cell>
        </row>
        <row r="1087">
          <cell r="K1087" t="str">
            <v>上海城建养护管理有限公司</v>
          </cell>
        </row>
        <row r="1087">
          <cell r="BF1087" t="str">
            <v>智能运管中心</v>
          </cell>
        </row>
        <row r="1088">
          <cell r="B1088" t="str">
            <v>C0CJZY-FW-T-2025145</v>
          </cell>
          <cell r="C1088" t="str">
            <v>环境集团排水数智运维平台建设服务框架协议</v>
          </cell>
        </row>
        <row r="1088">
          <cell r="K1088" t="str">
            <v>上海城市环境集团有限公司</v>
          </cell>
        </row>
        <row r="1088">
          <cell r="BF1088" t="str">
            <v>智能运管中心</v>
          </cell>
        </row>
        <row r="1089">
          <cell r="B1089" t="str">
            <v>C0CJZY-FW-T-2025119</v>
          </cell>
          <cell r="C1089" t="str">
            <v>浦东新区城市道路管养平台(二期)-重 大交通基础设施全生命周期安全监测平台项目</v>
          </cell>
        </row>
        <row r="1089">
          <cell r="K1089" t="str">
            <v>上海城建智慧城市运营管理有限公司</v>
          </cell>
        </row>
        <row r="1089">
          <cell r="BF1089" t="str">
            <v>智能运管中心</v>
          </cell>
        </row>
        <row r="1090">
          <cell r="B1090" t="str">
            <v>C0CJZY-FW-T-2025144</v>
          </cell>
          <cell r="C1090" t="str">
            <v>2025年隧道及综合杆平台开发服务项目</v>
          </cell>
        </row>
        <row r="1090">
          <cell r="K1090" t="str">
            <v>上海城建智慧城市运营管理有限公司</v>
          </cell>
        </row>
        <row r="1090">
          <cell r="BF1090" t="str">
            <v>智能运管中心</v>
          </cell>
        </row>
        <row r="1091">
          <cell r="B1091" t="str">
            <v>C0CJSJ-FW-T-2026001</v>
          </cell>
          <cell r="C1091" t="str">
            <v>上海示范区线工程SFQSG-12标智慧工地项目</v>
          </cell>
        </row>
        <row r="1091">
          <cell r="K1091" t="str">
            <v>上海城建市政工程（集团）有限公司</v>
          </cell>
        </row>
        <row r="1091">
          <cell r="BF1091" t="str">
            <v>数字建造中心</v>
          </cell>
        </row>
        <row r="1092">
          <cell r="B1092" t="str">
            <v>C0CJZY-QT-T-2026006</v>
          </cell>
          <cell r="C1092" t="str">
            <v>打浦路600号 8号楼801室设备维保合同</v>
          </cell>
        </row>
        <row r="1092">
          <cell r="K1092" t="str">
            <v>上海城建智慧城市运营管理有限公司</v>
          </cell>
        </row>
        <row r="1092">
          <cell r="BF1092" t="str">
            <v>智能运管中心</v>
          </cell>
        </row>
        <row r="1093">
          <cell r="B1093" t="str">
            <v>C0CJZY-FW-T/Y-2025146</v>
          </cell>
          <cell r="C1093" t="str">
            <v>太原市城市安全生命线-桥梁及隧道健康监测系统项目（一标段-软件集成部分）</v>
          </cell>
        </row>
        <row r="1093">
          <cell r="K1093" t="str">
            <v>太原市市政公共设施建设管理中心</v>
          </cell>
        </row>
        <row r="1093">
          <cell r="BF1093" t="str">
            <v>智能运管中心</v>
          </cell>
        </row>
        <row r="1094">
          <cell r="B1094" t="str">
            <v>C0CJSG-FW-T-2025143</v>
          </cell>
          <cell r="C1094" t="str">
            <v>资金结算业务中RPA-OCR技术的财务数字员工体系构建和应用研究</v>
          </cell>
        </row>
        <row r="1094">
          <cell r="K1094" t="str">
            <v>上海建元财务管理有限公司</v>
          </cell>
        </row>
        <row r="1094">
          <cell r="BF1094" t="str">
            <v>数智管理中心</v>
          </cell>
        </row>
        <row r="1095">
          <cell r="B1095" t="str">
            <v>C0CJSG-FW-T-2026002</v>
          </cell>
          <cell r="C1095" t="str">
            <v>2026年供应链金融平台安全等保测评服务</v>
          </cell>
        </row>
        <row r="1095">
          <cell r="K1095" t="str">
            <v>上海建元财务管理有限公司</v>
          </cell>
        </row>
        <row r="1095">
          <cell r="BF1095" t="str">
            <v>数智管理中心</v>
          </cell>
        </row>
        <row r="1096">
          <cell r="B1096" t="str">
            <v>C0CJSJ-JCCG-T/W-2026003</v>
          </cell>
          <cell r="C1096" t="str">
            <v>上海市示范区线工程SFQSG-10标智慧工地项目</v>
          </cell>
        </row>
        <row r="1096">
          <cell r="K1096" t="str">
            <v>中铁十五局集团有限公司</v>
          </cell>
        </row>
        <row r="1096">
          <cell r="BF1096" t="str">
            <v>数字建造中心</v>
          </cell>
        </row>
        <row r="1097">
          <cell r="B1097" t="str">
            <v>C0CJGD-FW-T-2026005</v>
          </cell>
          <cell r="C1097" t="str">
            <v>2026年龙岗区建筑工务署工程建设管理平台运维服务项目</v>
          </cell>
        </row>
        <row r="1097">
          <cell r="K1097" t="str">
            <v>深圳市龙岗区建筑工务署</v>
          </cell>
        </row>
        <row r="1097">
          <cell r="BF1097" t="str">
            <v>广东分公司</v>
          </cell>
        </row>
        <row r="1098">
          <cell r="B1098" t="str">
            <v>C0CJGD-FW-T-2026011</v>
          </cell>
          <cell r="C1098" t="str">
            <v>智慧隧道软件系统软件开发技术服务采购项目</v>
          </cell>
        </row>
        <row r="1098">
          <cell r="K1098" t="str">
            <v>新交投（成都）大数据有限责任公司</v>
          </cell>
        </row>
        <row r="1098">
          <cell r="BF1098" t="str">
            <v>广东分公司</v>
          </cell>
        </row>
        <row r="1099">
          <cell r="B1099" t="str">
            <v>C0CJZY-JCCG-W-2026010</v>
          </cell>
          <cell r="C1099" t="str">
            <v>打浦路600号房屋修缮工程弱电设备采购合同</v>
          </cell>
        </row>
        <row r="1099">
          <cell r="K1099" t="str">
            <v>上海城建城市运营（集团）有限公司</v>
          </cell>
        </row>
        <row r="1099">
          <cell r="BF1099" t="str">
            <v>智能运管中心</v>
          </cell>
        </row>
        <row r="1100">
          <cell r="B1100" t="str">
            <v>C0CJZY-FW-T-2026009</v>
          </cell>
          <cell r="C1100" t="str">
            <v>片区绿植灌溉分析与研究－环境监测系统</v>
          </cell>
        </row>
        <row r="1100">
          <cell r="K1100" t="str">
            <v>上海城建养护管理有限公司</v>
          </cell>
        </row>
        <row r="1100">
          <cell r="BF1100" t="str">
            <v>智能运管中心</v>
          </cell>
        </row>
        <row r="1101">
          <cell r="B1101" t="str">
            <v>C0CJSC-FW-T-2026007</v>
          </cell>
          <cell r="C1101" t="str">
            <v>虹口区城市管理行政执法局2026年信息化系统运维服务</v>
          </cell>
        </row>
        <row r="1101">
          <cell r="K1101" t="str">
            <v>上海市虹口区城市管理行政执法局</v>
          </cell>
        </row>
        <row r="1101">
          <cell r="BF1101" t="str">
            <v>市场经营拓展中心</v>
          </cell>
        </row>
        <row r="1102">
          <cell r="B1102" t="str">
            <v>C0CJGD--T-2026013</v>
          </cell>
          <cell r="C1102" t="str">
            <v>广州市增城区道路交通隐患治理应用软件开发及分析研判咨询服务</v>
          </cell>
        </row>
        <row r="1102">
          <cell r="K1102" t="str">
            <v>佳都科技集团股份有限公司</v>
          </cell>
        </row>
        <row r="1102">
          <cell r="BF1102" t="str">
            <v>广东分公司</v>
          </cell>
        </row>
        <row r="1103">
          <cell r="B1103" t="str">
            <v>C0CJZY-SGCG-W-2026008</v>
          </cell>
          <cell r="C1103" t="str">
            <v>浙江区域大屏建设项目设备采购合同</v>
          </cell>
        </row>
        <row r="1103">
          <cell r="K1103" t="str">
            <v>上海城建智慧城市运营管理有限公司</v>
          </cell>
        </row>
        <row r="1103">
          <cell r="BF1103" t="str">
            <v>智能运管中心</v>
          </cell>
        </row>
      </sheetData>
      <sheetData sheetId="3"/>
      <sheetData sheetId="4">
        <row r="1">
          <cell r="F1">
            <v>133962.140028</v>
          </cell>
        </row>
        <row r="1">
          <cell r="AH1">
            <v>2900.696852</v>
          </cell>
        </row>
        <row r="2">
          <cell r="F2">
            <v>5169.593612</v>
          </cell>
        </row>
        <row r="2">
          <cell r="AH2">
            <v>320.827456</v>
          </cell>
        </row>
        <row r="3">
          <cell r="B3" t="str">
            <v>合同编号</v>
          </cell>
        </row>
        <row r="3">
          <cell r="F3" t="str">
            <v>合同额（变更后或结算金额）</v>
          </cell>
        </row>
        <row r="3">
          <cell r="AH3" t="str">
            <v>26收款</v>
          </cell>
        </row>
        <row r="4">
          <cell r="B4" t="str">
            <v>SJHT2019111800090</v>
          </cell>
        </row>
        <row r="4">
          <cell r="F4">
            <v>103</v>
          </cell>
        </row>
        <row r="4">
          <cell r="AH4">
            <v>0</v>
          </cell>
        </row>
        <row r="5">
          <cell r="B5" t="str">
            <v>SJHT2019111100083</v>
          </cell>
        </row>
        <row r="5">
          <cell r="F5">
            <v>80</v>
          </cell>
        </row>
        <row r="5">
          <cell r="AH5">
            <v>0</v>
          </cell>
        </row>
        <row r="6">
          <cell r="B6" t="str">
            <v>SJHT2019121300114</v>
          </cell>
        </row>
        <row r="6">
          <cell r="F6">
            <v>80</v>
          </cell>
        </row>
        <row r="6">
          <cell r="AH6">
            <v>0</v>
          </cell>
        </row>
        <row r="7">
          <cell r="B7" t="str">
            <v>SJHT2019121800149</v>
          </cell>
        </row>
        <row r="7">
          <cell r="F7">
            <v>45</v>
          </cell>
        </row>
        <row r="7">
          <cell r="AH7">
            <v>0</v>
          </cell>
        </row>
        <row r="8">
          <cell r="B8" t="str">
            <v>SJHT2019121800147</v>
          </cell>
        </row>
        <row r="8">
          <cell r="F8">
            <v>16</v>
          </cell>
        </row>
        <row r="8">
          <cell r="AH8">
            <v>0</v>
          </cell>
        </row>
        <row r="9">
          <cell r="B9" t="str">
            <v>BIM191012B1</v>
          </cell>
        </row>
        <row r="9">
          <cell r="F9">
            <v>410</v>
          </cell>
        </row>
        <row r="9">
          <cell r="AH9">
            <v>0</v>
          </cell>
        </row>
        <row r="10">
          <cell r="B10" t="str">
            <v>SJHT2019102800081</v>
          </cell>
        </row>
        <row r="10">
          <cell r="F10">
            <v>377.4271</v>
          </cell>
        </row>
        <row r="10">
          <cell r="AH10">
            <v>0</v>
          </cell>
        </row>
        <row r="11">
          <cell r="B11" t="str">
            <v>SJHT2019121700130</v>
          </cell>
        </row>
        <row r="11">
          <cell r="F11">
            <v>0</v>
          </cell>
        </row>
        <row r="11">
          <cell r="AH11">
            <v>0</v>
          </cell>
        </row>
        <row r="12">
          <cell r="B12" t="str">
            <v>ZHT2020122500137</v>
          </cell>
        </row>
        <row r="12">
          <cell r="F12">
            <v>825.3142</v>
          </cell>
        </row>
        <row r="12">
          <cell r="AH12">
            <v>0</v>
          </cell>
        </row>
        <row r="13">
          <cell r="B13" t="str">
            <v>SJHT2019121700140</v>
          </cell>
        </row>
        <row r="13">
          <cell r="F13">
            <v>9.17</v>
          </cell>
        </row>
        <row r="13">
          <cell r="AH13">
            <v>0</v>
          </cell>
        </row>
        <row r="14">
          <cell r="B14" t="str">
            <v>SJHT2019081200062</v>
          </cell>
        </row>
        <row r="14">
          <cell r="F14">
            <v>297.55</v>
          </cell>
        </row>
        <row r="14">
          <cell r="AH14">
            <v>0</v>
          </cell>
        </row>
        <row r="15">
          <cell r="B15" t="str">
            <v>SJHT2019122000157</v>
          </cell>
        </row>
        <row r="15">
          <cell r="F15">
            <v>32.47</v>
          </cell>
        </row>
        <row r="15">
          <cell r="AH15">
            <v>0</v>
          </cell>
        </row>
        <row r="16">
          <cell r="B16" t="str">
            <v>SJHT2019051500043</v>
          </cell>
        </row>
        <row r="16">
          <cell r="F16">
            <v>600</v>
          </cell>
        </row>
        <row r="16">
          <cell r="AH16">
            <v>0</v>
          </cell>
        </row>
        <row r="17">
          <cell r="B17" t="str">
            <v>SJHT2019121700136</v>
          </cell>
        </row>
        <row r="17">
          <cell r="F17">
            <v>98.26</v>
          </cell>
        </row>
        <row r="17">
          <cell r="AH17">
            <v>0</v>
          </cell>
        </row>
        <row r="18">
          <cell r="B18" t="str">
            <v>SJHT2018121400002</v>
          </cell>
        </row>
        <row r="18">
          <cell r="F18">
            <v>40</v>
          </cell>
        </row>
        <row r="18">
          <cell r="AH18">
            <v>0</v>
          </cell>
        </row>
        <row r="19">
          <cell r="B19" t="str">
            <v>SJHT2018121400003</v>
          </cell>
        </row>
        <row r="19">
          <cell r="F19">
            <v>29.46</v>
          </cell>
        </row>
        <row r="19">
          <cell r="AH19">
            <v>0</v>
          </cell>
        </row>
        <row r="20">
          <cell r="B20" t="str">
            <v>SJHT2019102400079</v>
          </cell>
        </row>
        <row r="20">
          <cell r="F20">
            <v>40</v>
          </cell>
        </row>
        <row r="20">
          <cell r="AH20">
            <v>0</v>
          </cell>
        </row>
        <row r="21">
          <cell r="B21" t="str">
            <v>SJHT2019122500160</v>
          </cell>
        </row>
        <row r="21">
          <cell r="F21">
            <v>470</v>
          </cell>
        </row>
        <row r="21">
          <cell r="AH21">
            <v>0</v>
          </cell>
        </row>
        <row r="22">
          <cell r="B22" t="str">
            <v>ZHT2020120700104</v>
          </cell>
        </row>
        <row r="22">
          <cell r="F22">
            <v>19.464947</v>
          </cell>
        </row>
        <row r="22">
          <cell r="AH22">
            <v>0</v>
          </cell>
        </row>
        <row r="23">
          <cell r="B23" t="str">
            <v>ZHT2020123100147</v>
          </cell>
        </row>
        <row r="23">
          <cell r="F23">
            <v>266.4</v>
          </cell>
        </row>
        <row r="23">
          <cell r="AH23">
            <v>0</v>
          </cell>
        </row>
        <row r="24">
          <cell r="B24" t="str">
            <v>ZHT2020051300017</v>
          </cell>
        </row>
        <row r="24">
          <cell r="F24">
            <v>15</v>
          </cell>
        </row>
        <row r="24">
          <cell r="AH24">
            <v>0</v>
          </cell>
        </row>
        <row r="25">
          <cell r="B25" t="str">
            <v>SJHT2019112900098</v>
          </cell>
        </row>
        <row r="25">
          <cell r="F25">
            <v>433.8</v>
          </cell>
        </row>
        <row r="25">
          <cell r="AH25">
            <v>0</v>
          </cell>
        </row>
        <row r="26">
          <cell r="B26" t="str">
            <v>SJHT2019121700141</v>
          </cell>
        </row>
        <row r="26">
          <cell r="F26">
            <v>63.47</v>
          </cell>
        </row>
        <row r="26">
          <cell r="AH26">
            <v>0</v>
          </cell>
        </row>
        <row r="27">
          <cell r="B27" t="str">
            <v>ZHT2020120700102</v>
          </cell>
        </row>
        <row r="27">
          <cell r="F27">
            <v>27.9098</v>
          </cell>
        </row>
        <row r="27">
          <cell r="AH27">
            <v>0</v>
          </cell>
        </row>
        <row r="28">
          <cell r="B28" t="str">
            <v>SJHT2019121700138</v>
          </cell>
        </row>
        <row r="28">
          <cell r="F28">
            <v>3.09</v>
          </cell>
        </row>
        <row r="28">
          <cell r="AH28">
            <v>0</v>
          </cell>
        </row>
        <row r="29">
          <cell r="B29" t="str">
            <v>SJHT2019121700145</v>
          </cell>
        </row>
        <row r="29">
          <cell r="F29">
            <v>16</v>
          </cell>
        </row>
        <row r="29">
          <cell r="AH29">
            <v>0</v>
          </cell>
        </row>
        <row r="30">
          <cell r="B30" t="str">
            <v>SJHT2019122500159</v>
          </cell>
        </row>
        <row r="30">
          <cell r="F30">
            <v>739.7142</v>
          </cell>
        </row>
        <row r="30">
          <cell r="AH30">
            <v>0</v>
          </cell>
        </row>
        <row r="31">
          <cell r="B31" t="str">
            <v>SJHT2019121800148</v>
          </cell>
        </row>
        <row r="31">
          <cell r="F31">
            <v>347</v>
          </cell>
        </row>
        <row r="31">
          <cell r="AH31">
            <v>0</v>
          </cell>
        </row>
        <row r="32">
          <cell r="B32" t="str">
            <v>ZHT2020120700101</v>
          </cell>
        </row>
        <row r="32">
          <cell r="F32">
            <v>137.3515</v>
          </cell>
        </row>
        <row r="32">
          <cell r="AH32">
            <v>0</v>
          </cell>
        </row>
        <row r="33">
          <cell r="B33" t="str">
            <v>SJHT2019121700133</v>
          </cell>
        </row>
        <row r="33">
          <cell r="F33">
            <v>253.56</v>
          </cell>
        </row>
        <row r="33">
          <cell r="AH33">
            <v>0</v>
          </cell>
        </row>
        <row r="34">
          <cell r="B34" t="str">
            <v>SJHT2019121700131</v>
          </cell>
        </row>
        <row r="34">
          <cell r="F34">
            <v>0</v>
          </cell>
        </row>
        <row r="34">
          <cell r="AH34">
            <v>0</v>
          </cell>
        </row>
        <row r="35">
          <cell r="B35" t="str">
            <v>SJHT2019121200103</v>
          </cell>
        </row>
        <row r="35">
          <cell r="F35">
            <v>258</v>
          </cell>
        </row>
        <row r="35">
          <cell r="AH35">
            <v>0</v>
          </cell>
        </row>
        <row r="36">
          <cell r="B36" t="str">
            <v>ZHT2020111300087</v>
          </cell>
        </row>
        <row r="36">
          <cell r="F36">
            <v>30</v>
          </cell>
        </row>
        <row r="36">
          <cell r="AH36">
            <v>0</v>
          </cell>
        </row>
        <row r="37">
          <cell r="B37" t="str">
            <v>ZHT2020071300034</v>
          </cell>
        </row>
        <row r="37">
          <cell r="F37">
            <v>100</v>
          </cell>
        </row>
        <row r="37">
          <cell r="AH37">
            <v>0</v>
          </cell>
        </row>
        <row r="38">
          <cell r="B38" t="str">
            <v>SJHT2019121700129</v>
          </cell>
        </row>
        <row r="38">
          <cell r="F38">
            <v>3.2</v>
          </cell>
        </row>
        <row r="38">
          <cell r="AH38">
            <v>0</v>
          </cell>
        </row>
        <row r="39">
          <cell r="B39" t="str">
            <v>SJHT2019121700144</v>
          </cell>
        </row>
        <row r="39">
          <cell r="F39">
            <v>31.12</v>
          </cell>
        </row>
        <row r="39">
          <cell r="AH39">
            <v>0</v>
          </cell>
        </row>
        <row r="40">
          <cell r="B40" t="str">
            <v>SJHT2019121700135</v>
          </cell>
        </row>
        <row r="40">
          <cell r="F40">
            <v>151.2</v>
          </cell>
        </row>
        <row r="40">
          <cell r="AH40">
            <v>0</v>
          </cell>
        </row>
        <row r="41">
          <cell r="B41" t="str">
            <v>SJHT2019121900152</v>
          </cell>
        </row>
        <row r="41">
          <cell r="F41">
            <v>128.99</v>
          </cell>
        </row>
        <row r="41">
          <cell r="AH41">
            <v>0</v>
          </cell>
        </row>
        <row r="42">
          <cell r="B42" t="str">
            <v>SJHT2019120500099</v>
          </cell>
        </row>
        <row r="42">
          <cell r="F42">
            <v>100</v>
          </cell>
        </row>
        <row r="42">
          <cell r="AH42">
            <v>0</v>
          </cell>
        </row>
        <row r="43">
          <cell r="B43" t="str">
            <v>SJHT2019121700137</v>
          </cell>
        </row>
        <row r="43">
          <cell r="F43">
            <v>21.6</v>
          </cell>
        </row>
        <row r="43">
          <cell r="AH43">
            <v>0</v>
          </cell>
        </row>
        <row r="44">
          <cell r="B44" t="str">
            <v>SJHT2019121900154</v>
          </cell>
        </row>
        <row r="44">
          <cell r="F44">
            <v>55.52</v>
          </cell>
        </row>
        <row r="44">
          <cell r="AH44">
            <v>0</v>
          </cell>
        </row>
        <row r="45">
          <cell r="B45" t="str">
            <v>ZHT2020021800006</v>
          </cell>
        </row>
        <row r="45">
          <cell r="F45">
            <v>230</v>
          </cell>
        </row>
        <row r="45">
          <cell r="AH45">
            <v>0</v>
          </cell>
        </row>
        <row r="46">
          <cell r="B46" t="str">
            <v>ZHT2020120700103</v>
          </cell>
        </row>
        <row r="46">
          <cell r="F46">
            <v>84.1501</v>
          </cell>
        </row>
        <row r="46">
          <cell r="AH46">
            <v>0</v>
          </cell>
        </row>
        <row r="47">
          <cell r="B47" t="str">
            <v>SJHT2019121900151</v>
          </cell>
        </row>
        <row r="47">
          <cell r="F47">
            <v>38</v>
          </cell>
        </row>
        <row r="47">
          <cell r="AH47">
            <v>0</v>
          </cell>
        </row>
        <row r="48">
          <cell r="B48" t="str">
            <v>SJHT2019121700142</v>
          </cell>
        </row>
        <row r="48">
          <cell r="F48">
            <v>16.66</v>
          </cell>
        </row>
        <row r="48">
          <cell r="AH48">
            <v>0</v>
          </cell>
        </row>
        <row r="49">
          <cell r="B49" t="str">
            <v>ZHT2020021600005</v>
          </cell>
        </row>
        <row r="49">
          <cell r="F49">
            <v>150</v>
          </cell>
        </row>
        <row r="49">
          <cell r="AH49">
            <v>0</v>
          </cell>
        </row>
        <row r="50">
          <cell r="B50" t="str">
            <v>SJHT2019121900153</v>
          </cell>
        </row>
        <row r="50">
          <cell r="F50">
            <v>11.78</v>
          </cell>
        </row>
        <row r="50">
          <cell r="AH50">
            <v>0</v>
          </cell>
        </row>
        <row r="51">
          <cell r="B51" t="str">
            <v>SJHT2019121900155</v>
          </cell>
        </row>
        <row r="51">
          <cell r="F51">
            <v>8.82</v>
          </cell>
        </row>
        <row r="51">
          <cell r="AH51">
            <v>0</v>
          </cell>
        </row>
        <row r="52">
          <cell r="B52" t="str">
            <v>SJHT2019121700143</v>
          </cell>
        </row>
        <row r="52">
          <cell r="F52">
            <v>68.63</v>
          </cell>
        </row>
        <row r="52">
          <cell r="AH52">
            <v>0</v>
          </cell>
        </row>
        <row r="53">
          <cell r="B53" t="str">
            <v>SJHT2019121700134</v>
          </cell>
        </row>
        <row r="53">
          <cell r="F53">
            <v>25.55</v>
          </cell>
        </row>
        <row r="53">
          <cell r="AH53">
            <v>0</v>
          </cell>
        </row>
        <row r="54">
          <cell r="B54" t="str">
            <v>SJHT2019122000156</v>
          </cell>
        </row>
        <row r="54">
          <cell r="F54">
            <v>0</v>
          </cell>
        </row>
        <row r="54">
          <cell r="AH54">
            <v>0</v>
          </cell>
        </row>
        <row r="55">
          <cell r="B55" t="str">
            <v>KF190005-A-01</v>
          </cell>
        </row>
        <row r="55">
          <cell r="F55">
            <v>50</v>
          </cell>
        </row>
        <row r="55">
          <cell r="AH55">
            <v>0</v>
          </cell>
        </row>
        <row r="56">
          <cell r="B56" t="str">
            <v>SJHT2019121600126</v>
          </cell>
        </row>
        <row r="56">
          <cell r="F56">
            <v>112.34</v>
          </cell>
        </row>
        <row r="56">
          <cell r="AH56">
            <v>0</v>
          </cell>
        </row>
        <row r="57">
          <cell r="B57" t="str">
            <v>SJHT2019121200106</v>
          </cell>
        </row>
        <row r="57">
          <cell r="F57">
            <v>196.45</v>
          </cell>
        </row>
        <row r="57">
          <cell r="AH57">
            <v>0</v>
          </cell>
        </row>
        <row r="58">
          <cell r="B58" t="str">
            <v>SJHT2019121300112</v>
          </cell>
        </row>
        <row r="58">
          <cell r="F58">
            <v>82.2</v>
          </cell>
        </row>
        <row r="58">
          <cell r="AH58">
            <v>0</v>
          </cell>
        </row>
        <row r="59">
          <cell r="B59" t="str">
            <v>SJHT2019121300118</v>
          </cell>
        </row>
        <row r="59">
          <cell r="F59">
            <v>416.65</v>
          </cell>
        </row>
        <row r="59">
          <cell r="AH59">
            <v>0</v>
          </cell>
        </row>
        <row r="60">
          <cell r="B60" t="str">
            <v>SJHT2019121200105</v>
          </cell>
        </row>
        <row r="60">
          <cell r="F60">
            <v>20.47</v>
          </cell>
        </row>
        <row r="60">
          <cell r="AH60">
            <v>0</v>
          </cell>
        </row>
        <row r="61">
          <cell r="B61" t="str">
            <v>SJHT2019120500100</v>
          </cell>
        </row>
        <row r="61">
          <cell r="F61">
            <v>60</v>
          </cell>
        </row>
        <row r="61">
          <cell r="AH61">
            <v>0</v>
          </cell>
        </row>
        <row r="62">
          <cell r="B62" t="str">
            <v>SJHT2019121300122</v>
          </cell>
        </row>
        <row r="62">
          <cell r="F62">
            <v>23.38</v>
          </cell>
        </row>
        <row r="62">
          <cell r="AH62">
            <v>5.92</v>
          </cell>
        </row>
        <row r="63">
          <cell r="B63" t="str">
            <v>SJHT2019121600127</v>
          </cell>
        </row>
        <row r="63">
          <cell r="F63">
            <v>820.83</v>
          </cell>
        </row>
        <row r="63">
          <cell r="AH63">
            <v>0</v>
          </cell>
        </row>
        <row r="64">
          <cell r="B64" t="str">
            <v>SJHT2019121300123</v>
          </cell>
        </row>
        <row r="64">
          <cell r="F64">
            <v>9.92</v>
          </cell>
        </row>
        <row r="64">
          <cell r="AH64">
            <v>0</v>
          </cell>
        </row>
        <row r="65">
          <cell r="B65" t="str">
            <v>SJHT2019121200104</v>
          </cell>
        </row>
        <row r="65">
          <cell r="F65">
            <v>34.31</v>
          </cell>
        </row>
        <row r="65">
          <cell r="AH65">
            <v>0</v>
          </cell>
        </row>
        <row r="66">
          <cell r="B66" t="str">
            <v>SJHT2019121300121</v>
          </cell>
        </row>
        <row r="66">
          <cell r="F66">
            <v>38.84</v>
          </cell>
        </row>
        <row r="66">
          <cell r="AH66">
            <v>0</v>
          </cell>
        </row>
        <row r="67">
          <cell r="B67" t="str">
            <v>SJHT2019102400080</v>
          </cell>
        </row>
        <row r="67">
          <cell r="F67">
            <v>27</v>
          </cell>
        </row>
        <row r="67">
          <cell r="AH67">
            <v>0</v>
          </cell>
        </row>
        <row r="68">
          <cell r="B68" t="str">
            <v>SJHT2019122500158</v>
          </cell>
        </row>
        <row r="68">
          <cell r="F68">
            <v>50</v>
          </cell>
        </row>
        <row r="68">
          <cell r="AH68">
            <v>0</v>
          </cell>
        </row>
        <row r="69">
          <cell r="B69" t="str">
            <v>SJHT2019080600060</v>
          </cell>
        </row>
        <row r="69">
          <cell r="F69">
            <v>8</v>
          </cell>
        </row>
        <row r="69">
          <cell r="AH69">
            <v>0</v>
          </cell>
        </row>
        <row r="70">
          <cell r="B70" t="str">
            <v>ZHT2020030300007</v>
          </cell>
        </row>
        <row r="70">
          <cell r="F70">
            <v>220.6</v>
          </cell>
        </row>
        <row r="70">
          <cell r="AH70">
            <v>0</v>
          </cell>
        </row>
        <row r="71">
          <cell r="B71" t="str">
            <v>SJHT2019121600128</v>
          </cell>
        </row>
        <row r="71">
          <cell r="F71">
            <v>134.82</v>
          </cell>
        </row>
        <row r="71">
          <cell r="AH71">
            <v>0</v>
          </cell>
        </row>
        <row r="72">
          <cell r="B72" t="str">
            <v>SJHT2019111900092</v>
          </cell>
        </row>
        <row r="72">
          <cell r="F72">
            <v>847</v>
          </cell>
        </row>
        <row r="72">
          <cell r="AH72">
            <v>0</v>
          </cell>
        </row>
        <row r="73">
          <cell r="B73" t="str">
            <v>ZHT2020051300016</v>
          </cell>
        </row>
        <row r="73">
          <cell r="F73">
            <v>27.28</v>
          </cell>
        </row>
        <row r="73">
          <cell r="AH73">
            <v>0</v>
          </cell>
        </row>
        <row r="74">
          <cell r="B74" t="str">
            <v>SJHT2019121300119</v>
          </cell>
        </row>
        <row r="74">
          <cell r="F74">
            <v>139.92</v>
          </cell>
        </row>
        <row r="74">
          <cell r="AH74">
            <v>17.49</v>
          </cell>
        </row>
        <row r="75">
          <cell r="B75" t="str">
            <v>SJHT2019080800061</v>
          </cell>
        </row>
        <row r="75">
          <cell r="F75">
            <v>3.5415</v>
          </cell>
        </row>
        <row r="75">
          <cell r="AH75">
            <v>0</v>
          </cell>
        </row>
        <row r="76">
          <cell r="B76" t="str">
            <v>SJHT2019112800095</v>
          </cell>
        </row>
        <row r="76">
          <cell r="F76">
            <v>90.6</v>
          </cell>
        </row>
        <row r="76">
          <cell r="AH76">
            <v>0</v>
          </cell>
        </row>
        <row r="77">
          <cell r="B77" t="str">
            <v>SJHT2019121300124</v>
          </cell>
        </row>
        <row r="77">
          <cell r="F77">
            <v>19.635</v>
          </cell>
        </row>
        <row r="77">
          <cell r="AH77">
            <v>0</v>
          </cell>
        </row>
        <row r="78">
          <cell r="B78" t="str">
            <v>SJHT2019092000073</v>
          </cell>
        </row>
        <row r="78">
          <cell r="F78">
            <v>18.1481</v>
          </cell>
        </row>
        <row r="78">
          <cell r="AH78">
            <v>0</v>
          </cell>
        </row>
        <row r="79">
          <cell r="B79" t="str">
            <v>SJHT2019112200094</v>
          </cell>
        </row>
        <row r="79">
          <cell r="F79">
            <v>62.56</v>
          </cell>
        </row>
        <row r="79">
          <cell r="AH79">
            <v>0</v>
          </cell>
        </row>
        <row r="80">
          <cell r="B80" t="str">
            <v>SJHT2019082700066</v>
          </cell>
        </row>
        <row r="80">
          <cell r="F80">
            <v>15</v>
          </cell>
        </row>
        <row r="80">
          <cell r="AH80">
            <v>0</v>
          </cell>
        </row>
        <row r="81">
          <cell r="B81" t="str">
            <v>SJHT2019083000068</v>
          </cell>
        </row>
        <row r="81">
          <cell r="F81">
            <v>227.2675</v>
          </cell>
        </row>
        <row r="81">
          <cell r="AH81">
            <v>0</v>
          </cell>
        </row>
        <row r="82">
          <cell r="B82" t="str">
            <v>SJHT2019112800097</v>
          </cell>
        </row>
        <row r="82">
          <cell r="F82">
            <v>83.64</v>
          </cell>
        </row>
        <row r="82">
          <cell r="AH82">
            <v>0</v>
          </cell>
        </row>
        <row r="83">
          <cell r="B83" t="str">
            <v>SJHT2019082700065</v>
          </cell>
        </row>
        <row r="83">
          <cell r="F83">
            <v>12</v>
          </cell>
        </row>
        <row r="83">
          <cell r="AH83">
            <v>0</v>
          </cell>
        </row>
        <row r="84">
          <cell r="B84" t="str">
            <v>SJHT2019121300115</v>
          </cell>
        </row>
        <row r="84">
          <cell r="F84">
            <v>4.08</v>
          </cell>
        </row>
        <row r="84">
          <cell r="AH84">
            <v>0</v>
          </cell>
        </row>
        <row r="85">
          <cell r="B85" t="str">
            <v>SJHT2019083000067</v>
          </cell>
        </row>
        <row r="85">
          <cell r="F85">
            <v>78.68</v>
          </cell>
        </row>
        <row r="85">
          <cell r="AH85">
            <v>0</v>
          </cell>
        </row>
        <row r="86">
          <cell r="B86" t="str">
            <v>SJHT2019111200089</v>
          </cell>
        </row>
        <row r="86">
          <cell r="F86">
            <v>0.98</v>
          </cell>
        </row>
        <row r="86">
          <cell r="AH86">
            <v>0</v>
          </cell>
        </row>
        <row r="87">
          <cell r="B87" t="str">
            <v>SJHT2019101200078</v>
          </cell>
        </row>
        <row r="87">
          <cell r="F87">
            <v>193.7383</v>
          </cell>
        </row>
        <row r="87">
          <cell r="AH87">
            <v>0</v>
          </cell>
        </row>
        <row r="88">
          <cell r="B88" t="str">
            <v>SJHT2019121300120</v>
          </cell>
        </row>
        <row r="88">
          <cell r="F88">
            <v>28.33</v>
          </cell>
        </row>
        <row r="88">
          <cell r="AH88">
            <v>0</v>
          </cell>
        </row>
        <row r="89">
          <cell r="B89" t="str">
            <v>SJHT2019110100082</v>
          </cell>
        </row>
        <row r="89">
          <cell r="F89">
            <v>334.87</v>
          </cell>
        </row>
        <row r="89">
          <cell r="AH89">
            <v>0</v>
          </cell>
        </row>
        <row r="90">
          <cell r="B90" t="str">
            <v>SJHT2019121300125</v>
          </cell>
        </row>
        <row r="90">
          <cell r="F90">
            <v>52.2</v>
          </cell>
        </row>
        <row r="90">
          <cell r="AH90">
            <v>0</v>
          </cell>
        </row>
        <row r="91">
          <cell r="B91" t="str">
            <v>SJHT2019121300109</v>
          </cell>
        </row>
        <row r="91">
          <cell r="F91">
            <v>97.24</v>
          </cell>
        </row>
        <row r="91">
          <cell r="AH91">
            <v>0</v>
          </cell>
        </row>
        <row r="92">
          <cell r="B92" t="str">
            <v>SJHT2019082200063</v>
          </cell>
        </row>
        <row r="92">
          <cell r="F92">
            <v>15.535</v>
          </cell>
        </row>
        <row r="92">
          <cell r="AH92">
            <v>0</v>
          </cell>
        </row>
        <row r="93">
          <cell r="B93" t="str">
            <v>SJHT2019121300116</v>
          </cell>
        </row>
        <row r="93">
          <cell r="F93">
            <v>33.12</v>
          </cell>
        </row>
        <row r="93">
          <cell r="AH93">
            <v>0</v>
          </cell>
        </row>
        <row r="94">
          <cell r="B94" t="str">
            <v>SJHT2019121300113</v>
          </cell>
        </row>
        <row r="94">
          <cell r="F94">
            <v>10.7</v>
          </cell>
        </row>
        <row r="94">
          <cell r="AH94">
            <v>0</v>
          </cell>
        </row>
        <row r="95">
          <cell r="B95" t="str">
            <v>SJHT2019121300111</v>
          </cell>
        </row>
        <row r="95">
          <cell r="F95">
            <v>14.93</v>
          </cell>
        </row>
        <row r="95">
          <cell r="AH95">
            <v>0</v>
          </cell>
        </row>
        <row r="96">
          <cell r="B96" t="str">
            <v>SJHT2019121300108</v>
          </cell>
        </row>
        <row r="96">
          <cell r="F96">
            <v>201.09</v>
          </cell>
        </row>
        <row r="96">
          <cell r="AH96">
            <v>0</v>
          </cell>
        </row>
        <row r="97">
          <cell r="B97" t="str">
            <v>SJHT2019062400051</v>
          </cell>
        </row>
        <row r="97">
          <cell r="F97">
            <v>5.5</v>
          </cell>
        </row>
        <row r="97">
          <cell r="AH97">
            <v>0</v>
          </cell>
        </row>
        <row r="98">
          <cell r="B98" t="str">
            <v>SJHT2019052200045</v>
          </cell>
        </row>
        <row r="98">
          <cell r="F98">
            <v>1733</v>
          </cell>
        </row>
        <row r="98">
          <cell r="AH98">
            <v>0</v>
          </cell>
        </row>
        <row r="99">
          <cell r="B99" t="str">
            <v>SJHT2019121800146</v>
          </cell>
        </row>
        <row r="99">
          <cell r="F99">
            <v>24.68</v>
          </cell>
        </row>
        <row r="99">
          <cell r="AH99">
            <v>0</v>
          </cell>
        </row>
        <row r="100">
          <cell r="B100" t="str">
            <v>SJHT2019121300110</v>
          </cell>
        </row>
        <row r="100">
          <cell r="F100">
            <v>46.69</v>
          </cell>
        </row>
        <row r="100">
          <cell r="AH100">
            <v>0</v>
          </cell>
        </row>
        <row r="101">
          <cell r="B101" t="str">
            <v>SJHT2019121800150</v>
          </cell>
        </row>
        <row r="101">
          <cell r="F101">
            <v>22.18</v>
          </cell>
        </row>
        <row r="101">
          <cell r="AH101">
            <v>0</v>
          </cell>
        </row>
        <row r="102">
          <cell r="B102" t="str">
            <v>SJHT2019031800028</v>
          </cell>
        </row>
        <row r="102">
          <cell r="F102">
            <v>21.2</v>
          </cell>
        </row>
        <row r="102">
          <cell r="AH102">
            <v>0.86</v>
          </cell>
        </row>
        <row r="103">
          <cell r="B103" t="str">
            <v>SJHT2019121300117</v>
          </cell>
        </row>
        <row r="103">
          <cell r="F103">
            <v>30.96</v>
          </cell>
        </row>
        <row r="103">
          <cell r="AH103">
            <v>0</v>
          </cell>
        </row>
        <row r="104">
          <cell r="B104" t="str">
            <v>SJHT2019041700036</v>
          </cell>
        </row>
        <row r="104">
          <cell r="F104">
            <v>5.5</v>
          </cell>
        </row>
        <row r="104">
          <cell r="AH104">
            <v>0</v>
          </cell>
        </row>
        <row r="105">
          <cell r="B105" t="str">
            <v>SJHT2019121300107</v>
          </cell>
        </row>
        <row r="105">
          <cell r="F105">
            <v>92.87</v>
          </cell>
        </row>
        <row r="105">
          <cell r="AH105">
            <v>0</v>
          </cell>
        </row>
        <row r="106">
          <cell r="B106" t="str">
            <v>SJHT2019040800031</v>
          </cell>
        </row>
        <row r="106">
          <cell r="F106">
            <v>5.5</v>
          </cell>
        </row>
        <row r="106">
          <cell r="AH106">
            <v>0</v>
          </cell>
        </row>
        <row r="107">
          <cell r="B107" t="str">
            <v>SJHT2019112800096</v>
          </cell>
        </row>
        <row r="107">
          <cell r="F107">
            <v>98.91</v>
          </cell>
        </row>
        <row r="107">
          <cell r="AH107">
            <v>0</v>
          </cell>
        </row>
        <row r="108">
          <cell r="B108" t="str">
            <v>SJHT2019032800029</v>
          </cell>
        </row>
        <row r="108">
          <cell r="F108">
            <v>58.9</v>
          </cell>
        </row>
        <row r="108">
          <cell r="AH108">
            <v>0</v>
          </cell>
        </row>
        <row r="109">
          <cell r="B109" t="str">
            <v>SJHT2019100900077</v>
          </cell>
        </row>
        <row r="109">
          <cell r="F109">
            <v>36.3</v>
          </cell>
        </row>
        <row r="109">
          <cell r="AH109">
            <v>0</v>
          </cell>
        </row>
        <row r="110">
          <cell r="B110" t="str">
            <v>SJHT2019021800022</v>
          </cell>
        </row>
        <row r="110">
          <cell r="F110">
            <v>1.8</v>
          </cell>
        </row>
        <row r="110">
          <cell r="AH110">
            <v>0</v>
          </cell>
        </row>
        <row r="111">
          <cell r="B111" t="str">
            <v>SJHT2019111100085</v>
          </cell>
        </row>
        <row r="111">
          <cell r="F111">
            <v>21.79</v>
          </cell>
        </row>
        <row r="111">
          <cell r="AH111">
            <v>0</v>
          </cell>
        </row>
        <row r="112">
          <cell r="B112" t="str">
            <v>SJHT2019011000014</v>
          </cell>
        </row>
        <row r="112">
          <cell r="F112">
            <v>1.2</v>
          </cell>
        </row>
        <row r="112">
          <cell r="AH112">
            <v>0</v>
          </cell>
        </row>
        <row r="113">
          <cell r="B113" t="str">
            <v>SJHT2019111100084</v>
          </cell>
        </row>
        <row r="113">
          <cell r="F113">
            <v>10.9</v>
          </cell>
        </row>
        <row r="113">
          <cell r="AH113">
            <v>0</v>
          </cell>
        </row>
        <row r="114">
          <cell r="B114" t="str">
            <v>SJHT2019011000005</v>
          </cell>
        </row>
        <row r="114">
          <cell r="F114">
            <v>1.455</v>
          </cell>
        </row>
        <row r="114">
          <cell r="AH114">
            <v>0</v>
          </cell>
        </row>
        <row r="115">
          <cell r="B115" t="str">
            <v>SJHT2019100900076</v>
          </cell>
        </row>
        <row r="115">
          <cell r="F115">
            <v>74.51945</v>
          </cell>
        </row>
        <row r="115">
          <cell r="AH115">
            <v>0</v>
          </cell>
        </row>
        <row r="116">
          <cell r="B116" t="str">
            <v>SJHT2019011000002</v>
          </cell>
        </row>
        <row r="116">
          <cell r="F116">
            <v>5.49</v>
          </cell>
        </row>
        <row r="116">
          <cell r="AH116">
            <v>0</v>
          </cell>
        </row>
        <row r="117">
          <cell r="B117" t="str">
            <v>SJHT2019111100087</v>
          </cell>
        </row>
        <row r="117">
          <cell r="F117">
            <v>10.9</v>
          </cell>
        </row>
        <row r="117">
          <cell r="AH117">
            <v>0</v>
          </cell>
        </row>
        <row r="118">
          <cell r="B118" t="str">
            <v>SJHT2019011000006</v>
          </cell>
        </row>
        <row r="118">
          <cell r="F118">
            <v>8.6</v>
          </cell>
        </row>
        <row r="118">
          <cell r="AH118">
            <v>0</v>
          </cell>
        </row>
        <row r="119">
          <cell r="B119" t="str">
            <v>SJHT2019111100086</v>
          </cell>
        </row>
        <row r="119">
          <cell r="F119">
            <v>8.31</v>
          </cell>
        </row>
        <row r="119">
          <cell r="AH119">
            <v>0</v>
          </cell>
        </row>
        <row r="120">
          <cell r="B120" t="str">
            <v>SJHT2019021800018</v>
          </cell>
        </row>
        <row r="120">
          <cell r="F120">
            <v>4.84</v>
          </cell>
        </row>
        <row r="120">
          <cell r="AH120">
            <v>0</v>
          </cell>
        </row>
        <row r="121">
          <cell r="B121" t="str">
            <v>SJHT2019021800021</v>
          </cell>
        </row>
        <row r="121">
          <cell r="F121">
            <v>9</v>
          </cell>
        </row>
        <row r="121">
          <cell r="AH121">
            <v>0</v>
          </cell>
        </row>
        <row r="122">
          <cell r="B122" t="str">
            <v>SJHT2019022700024</v>
          </cell>
        </row>
        <row r="122">
          <cell r="F122">
            <v>350</v>
          </cell>
        </row>
        <row r="122">
          <cell r="AH122">
            <v>0</v>
          </cell>
        </row>
        <row r="123">
          <cell r="B123" t="str">
            <v>SJHT2019091000069</v>
          </cell>
        </row>
        <row r="123">
          <cell r="F123">
            <v>39.6</v>
          </cell>
        </row>
        <row r="123">
          <cell r="AH123">
            <v>0</v>
          </cell>
        </row>
        <row r="124">
          <cell r="B124" t="str">
            <v>SJHT2019092700074</v>
          </cell>
        </row>
        <row r="124">
          <cell r="F124">
            <v>12</v>
          </cell>
        </row>
        <row r="124">
          <cell r="AH124">
            <v>0</v>
          </cell>
        </row>
        <row r="125">
          <cell r="B125" t="str">
            <v>SJHT2019011000013</v>
          </cell>
        </row>
        <row r="125">
          <cell r="F125">
            <v>1.2</v>
          </cell>
        </row>
        <row r="125">
          <cell r="AH125">
            <v>0</v>
          </cell>
        </row>
        <row r="126">
          <cell r="B126" t="str">
            <v>SJHT2019091200070</v>
          </cell>
        </row>
        <row r="126">
          <cell r="F126">
            <v>54.4</v>
          </cell>
        </row>
        <row r="126">
          <cell r="AH126">
            <v>0</v>
          </cell>
        </row>
        <row r="127">
          <cell r="B127" t="str">
            <v>SJHT2018122400008</v>
          </cell>
        </row>
        <row r="127">
          <cell r="F127">
            <v>7.329</v>
          </cell>
        </row>
        <row r="127">
          <cell r="AH127">
            <v>0</v>
          </cell>
        </row>
        <row r="128">
          <cell r="B128" t="str">
            <v>SJHT2018122400007</v>
          </cell>
        </row>
        <row r="128">
          <cell r="F128">
            <v>31.05</v>
          </cell>
        </row>
        <row r="128">
          <cell r="AH128">
            <v>0</v>
          </cell>
        </row>
        <row r="129">
          <cell r="B129" t="str">
            <v>SJHT2019092900075</v>
          </cell>
        </row>
        <row r="129">
          <cell r="F129">
            <v>120</v>
          </cell>
        </row>
        <row r="129">
          <cell r="AH129">
            <v>0</v>
          </cell>
        </row>
        <row r="130">
          <cell r="B130" t="str">
            <v>SJHT2019011000008</v>
          </cell>
        </row>
        <row r="130">
          <cell r="F130">
            <v>3.731</v>
          </cell>
        </row>
        <row r="130">
          <cell r="AH130">
            <v>0</v>
          </cell>
        </row>
        <row r="131">
          <cell r="B131" t="str">
            <v>SJHT2019091800072</v>
          </cell>
        </row>
        <row r="131">
          <cell r="F131">
            <v>323</v>
          </cell>
        </row>
        <row r="131">
          <cell r="AH131">
            <v>0</v>
          </cell>
        </row>
        <row r="132">
          <cell r="B132" t="str">
            <v>SJHT2019011000004</v>
          </cell>
        </row>
        <row r="132">
          <cell r="F132">
            <v>1.92</v>
          </cell>
        </row>
        <row r="132">
          <cell r="AH132">
            <v>0</v>
          </cell>
        </row>
        <row r="133">
          <cell r="B133" t="str">
            <v>SJHT2019082700064</v>
          </cell>
        </row>
        <row r="133">
          <cell r="F133">
            <v>30</v>
          </cell>
        </row>
        <row r="133">
          <cell r="AH133">
            <v>0</v>
          </cell>
        </row>
        <row r="134">
          <cell r="B134" t="str">
            <v>SJHT2019021800017</v>
          </cell>
        </row>
        <row r="134">
          <cell r="F134">
            <v>7.92</v>
          </cell>
        </row>
        <row r="134">
          <cell r="AH134">
            <v>0</v>
          </cell>
        </row>
        <row r="135">
          <cell r="B135" t="str">
            <v>SJHT2019011000010</v>
          </cell>
        </row>
        <row r="135">
          <cell r="F135">
            <v>35.734</v>
          </cell>
        </row>
        <row r="135">
          <cell r="AH135">
            <v>0</v>
          </cell>
        </row>
        <row r="136">
          <cell r="B136" t="str">
            <v>SJHT2019073000058</v>
          </cell>
        </row>
        <row r="136">
          <cell r="F136">
            <v>6</v>
          </cell>
        </row>
        <row r="136">
          <cell r="AH136">
            <v>0</v>
          </cell>
        </row>
        <row r="137">
          <cell r="B137" t="str">
            <v>SJHT2019011000011</v>
          </cell>
        </row>
        <row r="137">
          <cell r="F137">
            <v>1.2</v>
          </cell>
        </row>
        <row r="137">
          <cell r="AH137">
            <v>0</v>
          </cell>
        </row>
        <row r="138">
          <cell r="B138" t="str">
            <v>SJHT2019030600025</v>
          </cell>
        </row>
        <row r="138">
          <cell r="F138">
            <v>88.2</v>
          </cell>
        </row>
        <row r="138">
          <cell r="AH138">
            <v>0</v>
          </cell>
        </row>
        <row r="139">
          <cell r="B139" t="str">
            <v>SJHT2019011000015</v>
          </cell>
        </row>
        <row r="139">
          <cell r="F139">
            <v>10.94</v>
          </cell>
        </row>
        <row r="139">
          <cell r="AH139">
            <v>0</v>
          </cell>
        </row>
        <row r="140">
          <cell r="B140" t="str">
            <v>SJHT2019011000016</v>
          </cell>
        </row>
        <row r="140">
          <cell r="F140">
            <v>1.2</v>
          </cell>
        </row>
        <row r="140">
          <cell r="AH140">
            <v>0</v>
          </cell>
        </row>
        <row r="141">
          <cell r="B141" t="str">
            <v>SJHT2019011000009</v>
          </cell>
        </row>
        <row r="141">
          <cell r="F141">
            <v>13.5</v>
          </cell>
        </row>
        <row r="141">
          <cell r="AH141">
            <v>0</v>
          </cell>
        </row>
        <row r="142">
          <cell r="B142" t="str">
            <v>SJHT2019011000003</v>
          </cell>
        </row>
        <row r="142">
          <cell r="F142">
            <v>3.84</v>
          </cell>
        </row>
        <row r="142">
          <cell r="AH142">
            <v>0</v>
          </cell>
        </row>
        <row r="143">
          <cell r="B143" t="str">
            <v>SJHT2019011000007</v>
          </cell>
        </row>
        <row r="143">
          <cell r="F143">
            <v>0.9</v>
          </cell>
        </row>
        <row r="143">
          <cell r="AH143">
            <v>0</v>
          </cell>
        </row>
        <row r="144">
          <cell r="B144" t="str">
            <v>SJHT2019071700055</v>
          </cell>
        </row>
        <row r="144">
          <cell r="F144">
            <v>139.5</v>
          </cell>
        </row>
        <row r="144">
          <cell r="AH144">
            <v>0</v>
          </cell>
        </row>
        <row r="145">
          <cell r="B145" t="str">
            <v>SJHT2019011000012</v>
          </cell>
        </row>
        <row r="145">
          <cell r="F145">
            <v>1.2</v>
          </cell>
        </row>
        <row r="145">
          <cell r="AH145">
            <v>0</v>
          </cell>
        </row>
        <row r="146">
          <cell r="B146" t="str">
            <v>SJHT2018122400010</v>
          </cell>
        </row>
        <row r="146">
          <cell r="F146">
            <v>6.75</v>
          </cell>
        </row>
        <row r="146">
          <cell r="AH146">
            <v>0</v>
          </cell>
        </row>
        <row r="147">
          <cell r="B147" t="str">
            <v>SJHT2018122400009</v>
          </cell>
        </row>
        <row r="147">
          <cell r="F147">
            <v>9.33</v>
          </cell>
        </row>
        <row r="147">
          <cell r="AH147">
            <v>0</v>
          </cell>
        </row>
        <row r="148">
          <cell r="B148" t="str">
            <v>SJHT2019071100054</v>
          </cell>
        </row>
        <row r="148">
          <cell r="F148">
            <v>270</v>
          </cell>
        </row>
        <row r="148">
          <cell r="AH148">
            <v>0</v>
          </cell>
        </row>
        <row r="149">
          <cell r="B149" t="str">
            <v>SJHT2019010200001</v>
          </cell>
        </row>
        <row r="149">
          <cell r="F149">
            <v>11</v>
          </cell>
        </row>
        <row r="149">
          <cell r="AH149">
            <v>0</v>
          </cell>
        </row>
        <row r="150">
          <cell r="B150" t="str">
            <v>SJHT2019070200052</v>
          </cell>
        </row>
        <row r="150">
          <cell r="F150">
            <v>300</v>
          </cell>
        </row>
        <row r="150">
          <cell r="AH150">
            <v>0</v>
          </cell>
        </row>
        <row r="151">
          <cell r="B151" t="str">
            <v>SJHT2019071900056</v>
          </cell>
        </row>
        <row r="151">
          <cell r="F151">
            <v>72</v>
          </cell>
        </row>
        <row r="151">
          <cell r="AH151">
            <v>0</v>
          </cell>
        </row>
        <row r="152">
          <cell r="B152" t="str">
            <v>SJHT2018122500013</v>
          </cell>
        </row>
        <row r="152">
          <cell r="F152">
            <v>19.51</v>
          </cell>
        </row>
        <row r="152">
          <cell r="AH152">
            <v>0</v>
          </cell>
        </row>
        <row r="153">
          <cell r="B153" t="str">
            <v>SJHT2019061400049</v>
          </cell>
        </row>
        <row r="153">
          <cell r="F153">
            <v>25</v>
          </cell>
        </row>
        <row r="153">
          <cell r="AH153">
            <v>0</v>
          </cell>
        </row>
        <row r="154">
          <cell r="B154" t="str">
            <v>SJHT2018122400012</v>
          </cell>
        </row>
        <row r="154">
          <cell r="F154">
            <v>38.23214</v>
          </cell>
        </row>
        <row r="154">
          <cell r="AH154">
            <v>0</v>
          </cell>
        </row>
        <row r="155">
          <cell r="B155" t="str">
            <v>SJHT2019061800050</v>
          </cell>
        </row>
        <row r="155">
          <cell r="F155">
            <v>92</v>
          </cell>
        </row>
        <row r="155">
          <cell r="AH155">
            <v>0</v>
          </cell>
        </row>
        <row r="156">
          <cell r="B156" t="str">
            <v>ZHT2021031000011</v>
          </cell>
        </row>
        <row r="156">
          <cell r="F156">
            <v>30</v>
          </cell>
        </row>
        <row r="156">
          <cell r="AH156">
            <v>0</v>
          </cell>
        </row>
        <row r="157">
          <cell r="B157" t="str">
            <v>SJHT2018122400011</v>
          </cell>
        </row>
        <row r="157">
          <cell r="F157">
            <v>0.6</v>
          </cell>
        </row>
        <row r="157">
          <cell r="AH157">
            <v>0</v>
          </cell>
        </row>
        <row r="158">
          <cell r="B158" t="str">
            <v>KF190002-A-01</v>
          </cell>
        </row>
        <row r="158">
          <cell r="F158">
            <v>13</v>
          </cell>
        </row>
        <row r="158">
          <cell r="AH158">
            <v>0</v>
          </cell>
        </row>
        <row r="159">
          <cell r="B159" t="str">
            <v>KF190004-A-01</v>
          </cell>
        </row>
        <row r="159">
          <cell r="F159">
            <v>12</v>
          </cell>
        </row>
        <row r="159">
          <cell r="AH159">
            <v>0</v>
          </cell>
        </row>
        <row r="160">
          <cell r="B160" t="str">
            <v>SJHT2019052200044</v>
          </cell>
        </row>
        <row r="160">
          <cell r="F160">
            <v>19.9</v>
          </cell>
        </row>
        <row r="160">
          <cell r="AH160">
            <v>0</v>
          </cell>
        </row>
        <row r="161">
          <cell r="B161" t="str">
            <v>KF190003-A-01</v>
          </cell>
        </row>
        <row r="161">
          <cell r="F161">
            <v>9</v>
          </cell>
        </row>
        <row r="161">
          <cell r="AH161">
            <v>0</v>
          </cell>
        </row>
        <row r="162">
          <cell r="B162" t="str">
            <v>KF190007-A-01</v>
          </cell>
        </row>
        <row r="162">
          <cell r="F162">
            <v>75</v>
          </cell>
        </row>
        <row r="162">
          <cell r="AH162">
            <v>0</v>
          </cell>
        </row>
        <row r="163">
          <cell r="B163" t="str">
            <v>SJHT2019061100047</v>
          </cell>
        </row>
        <row r="163">
          <cell r="F163">
            <v>200</v>
          </cell>
        </row>
        <row r="163">
          <cell r="AH163">
            <v>0</v>
          </cell>
        </row>
        <row r="164">
          <cell r="B164" t="str">
            <v>KF190001-A-01</v>
          </cell>
        </row>
        <row r="164">
          <cell r="F164">
            <v>59</v>
          </cell>
        </row>
        <row r="164">
          <cell r="AH164">
            <v>0</v>
          </cell>
        </row>
        <row r="165">
          <cell r="B165" t="str">
            <v>KF190006-A-01</v>
          </cell>
        </row>
        <row r="165">
          <cell r="F165">
            <v>5</v>
          </cell>
        </row>
        <row r="165">
          <cell r="AH165">
            <v>0</v>
          </cell>
        </row>
        <row r="166">
          <cell r="B166" t="str">
            <v>SJHT2019061200048</v>
          </cell>
        </row>
        <row r="166">
          <cell r="F166">
            <v>105</v>
          </cell>
        </row>
        <row r="166">
          <cell r="AH166">
            <v>0</v>
          </cell>
        </row>
        <row r="167">
          <cell r="B167" t="str">
            <v>ZHT2020061300026</v>
          </cell>
        </row>
        <row r="167">
          <cell r="F167">
            <v>306</v>
          </cell>
        </row>
        <row r="167">
          <cell r="AH167">
            <v>0</v>
          </cell>
        </row>
        <row r="168">
          <cell r="B168" t="str">
            <v>ZHT2020060800024</v>
          </cell>
        </row>
        <row r="168">
          <cell r="F168">
            <v>216</v>
          </cell>
        </row>
        <row r="168">
          <cell r="AH168">
            <v>0</v>
          </cell>
        </row>
        <row r="169">
          <cell r="B169" t="str">
            <v>SJHT2019043000040</v>
          </cell>
        </row>
        <row r="169">
          <cell r="F169">
            <v>262</v>
          </cell>
        </row>
        <row r="169">
          <cell r="AH169">
            <v>0</v>
          </cell>
        </row>
        <row r="170">
          <cell r="B170" t="str">
            <v>SJHT2019050500042</v>
          </cell>
        </row>
        <row r="170">
          <cell r="F170">
            <v>1.5</v>
          </cell>
        </row>
        <row r="170">
          <cell r="AH170">
            <v>0</v>
          </cell>
        </row>
        <row r="171">
          <cell r="B171" t="str">
            <v>SJHT2019050500041</v>
          </cell>
        </row>
        <row r="171">
          <cell r="F171">
            <v>205</v>
          </cell>
        </row>
        <row r="171">
          <cell r="AH171">
            <v>0</v>
          </cell>
        </row>
        <row r="172">
          <cell r="B172" t="str">
            <v>SJHT2019041900037</v>
          </cell>
        </row>
        <row r="172">
          <cell r="F172">
            <v>1</v>
          </cell>
        </row>
        <row r="172">
          <cell r="AH172">
            <v>0</v>
          </cell>
        </row>
        <row r="173">
          <cell r="B173" t="str">
            <v>SJHT2019041000032</v>
          </cell>
        </row>
        <row r="173">
          <cell r="F173">
            <v>13.452</v>
          </cell>
        </row>
        <row r="173">
          <cell r="AH173">
            <v>0</v>
          </cell>
        </row>
        <row r="174">
          <cell r="B174" t="str">
            <v>SJHT2019040100030</v>
          </cell>
        </row>
        <row r="174">
          <cell r="F174">
            <v>30</v>
          </cell>
        </row>
        <row r="174">
          <cell r="AH174">
            <v>0</v>
          </cell>
        </row>
        <row r="175">
          <cell r="B175" t="str">
            <v>SJHT2019031500026</v>
          </cell>
        </row>
        <row r="175">
          <cell r="F175">
            <v>22.28</v>
          </cell>
        </row>
        <row r="175">
          <cell r="AH175">
            <v>0</v>
          </cell>
        </row>
        <row r="176">
          <cell r="B176" t="str">
            <v>SJHT2019041000033</v>
          </cell>
        </row>
        <row r="176">
          <cell r="F176">
            <v>99.25</v>
          </cell>
        </row>
        <row r="176">
          <cell r="AH176">
            <v>0</v>
          </cell>
        </row>
        <row r="177">
          <cell r="B177" t="str">
            <v>SJHT2019041100034</v>
          </cell>
        </row>
        <row r="177">
          <cell r="F177">
            <v>97.626</v>
          </cell>
        </row>
        <row r="177">
          <cell r="AH177">
            <v>0</v>
          </cell>
        </row>
        <row r="178">
          <cell r="B178" t="str">
            <v>SJHT2019041100035</v>
          </cell>
        </row>
        <row r="178">
          <cell r="F178">
            <v>98</v>
          </cell>
        </row>
        <row r="178">
          <cell r="AH178">
            <v>0</v>
          </cell>
        </row>
        <row r="179">
          <cell r="B179" t="str">
            <v>SJHT2018121400004</v>
          </cell>
        </row>
        <row r="179">
          <cell r="F179">
            <v>46.526</v>
          </cell>
        </row>
        <row r="179">
          <cell r="AH179">
            <v>0</v>
          </cell>
        </row>
        <row r="180">
          <cell r="B180" t="str">
            <v>SJHT2018121400006</v>
          </cell>
        </row>
        <row r="180">
          <cell r="F180">
            <v>63.8</v>
          </cell>
        </row>
        <row r="180">
          <cell r="AH180">
            <v>0</v>
          </cell>
        </row>
        <row r="181">
          <cell r="B181" t="str">
            <v>SJHT2018121400005</v>
          </cell>
        </row>
        <row r="181">
          <cell r="F181">
            <v>38.28</v>
          </cell>
        </row>
        <row r="181">
          <cell r="AH181">
            <v>0</v>
          </cell>
        </row>
        <row r="182">
          <cell r="B182" t="str">
            <v>虚拟1</v>
          </cell>
        </row>
        <row r="182">
          <cell r="F182">
            <v>3.872</v>
          </cell>
        </row>
        <row r="182">
          <cell r="AH182">
            <v>0</v>
          </cell>
        </row>
        <row r="183">
          <cell r="B183" t="str">
            <v>ZHT2020030600008</v>
          </cell>
        </row>
        <row r="183">
          <cell r="F183">
            <v>10</v>
          </cell>
        </row>
        <row r="183">
          <cell r="AH183">
            <v>0</v>
          </cell>
        </row>
        <row r="184">
          <cell r="B184" t="str">
            <v>ZHT2020032700010</v>
          </cell>
        </row>
        <row r="184">
          <cell r="F184">
            <v>20.3</v>
          </cell>
        </row>
        <row r="184">
          <cell r="AH184">
            <v>0</v>
          </cell>
        </row>
        <row r="185">
          <cell r="B185" t="str">
            <v>ZHT2020032500009</v>
          </cell>
        </row>
        <row r="185">
          <cell r="F185">
            <v>88</v>
          </cell>
        </row>
        <row r="185">
          <cell r="AH185">
            <v>0</v>
          </cell>
        </row>
        <row r="186">
          <cell r="B186" t="str">
            <v>ZHT2020040100011</v>
          </cell>
        </row>
        <row r="186">
          <cell r="F186">
            <v>10</v>
          </cell>
        </row>
        <row r="186">
          <cell r="AH186">
            <v>0</v>
          </cell>
        </row>
        <row r="187">
          <cell r="B187" t="str">
            <v>ZHT2020042100014</v>
          </cell>
        </row>
        <row r="187">
          <cell r="F187">
            <v>12.805</v>
          </cell>
        </row>
        <row r="187">
          <cell r="AH187">
            <v>0</v>
          </cell>
        </row>
        <row r="188">
          <cell r="B188" t="str">
            <v>ZHT2020050100015</v>
          </cell>
        </row>
        <row r="188">
          <cell r="F188">
            <v>20.201</v>
          </cell>
        </row>
        <row r="188">
          <cell r="AH188">
            <v>0</v>
          </cell>
        </row>
        <row r="189">
          <cell r="B189" t="str">
            <v>ZHT2020053000021</v>
          </cell>
        </row>
        <row r="189">
          <cell r="F189">
            <v>148.566182</v>
          </cell>
        </row>
        <row r="189">
          <cell r="AH189">
            <v>0</v>
          </cell>
        </row>
        <row r="190">
          <cell r="B190" t="str">
            <v>ZHT2020051300018</v>
          </cell>
        </row>
        <row r="190">
          <cell r="F190">
            <v>22</v>
          </cell>
        </row>
        <row r="190">
          <cell r="AH190">
            <v>0</v>
          </cell>
        </row>
        <row r="191">
          <cell r="B191" t="str">
            <v>ZHT2020060200022</v>
          </cell>
        </row>
        <row r="191">
          <cell r="F191">
            <v>56.49448</v>
          </cell>
        </row>
        <row r="191">
          <cell r="AH191">
            <v>0</v>
          </cell>
        </row>
        <row r="192">
          <cell r="B192" t="str">
            <v>ZHT2020060400023</v>
          </cell>
        </row>
        <row r="192">
          <cell r="F192">
            <v>30</v>
          </cell>
        </row>
        <row r="192">
          <cell r="AH192">
            <v>0</v>
          </cell>
        </row>
        <row r="193">
          <cell r="B193" t="str">
            <v>ZHT2020040600013</v>
          </cell>
        </row>
        <row r="193">
          <cell r="F193">
            <v>54.087997</v>
          </cell>
        </row>
        <row r="193">
          <cell r="AH193">
            <v>0</v>
          </cell>
        </row>
        <row r="194">
          <cell r="B194" t="str">
            <v>ZHT2020061500027</v>
          </cell>
        </row>
        <row r="194">
          <cell r="F194">
            <v>13.685</v>
          </cell>
        </row>
        <row r="194">
          <cell r="AH194">
            <v>0</v>
          </cell>
        </row>
        <row r="195">
          <cell r="B195" t="str">
            <v>ZHT2020061700028</v>
          </cell>
        </row>
        <row r="195">
          <cell r="F195">
            <v>4.2</v>
          </cell>
        </row>
        <row r="195">
          <cell r="AH195">
            <v>0</v>
          </cell>
        </row>
        <row r="196">
          <cell r="B196" t="str">
            <v>ZHT2020062900030</v>
          </cell>
        </row>
        <row r="196">
          <cell r="F196">
            <v>55</v>
          </cell>
        </row>
        <row r="196">
          <cell r="AH196">
            <v>0</v>
          </cell>
        </row>
        <row r="197">
          <cell r="B197" t="str">
            <v>ZHT2020071300032</v>
          </cell>
        </row>
        <row r="197">
          <cell r="F197">
            <v>42</v>
          </cell>
        </row>
        <row r="197">
          <cell r="AH197">
            <v>0</v>
          </cell>
        </row>
        <row r="198">
          <cell r="B198" t="str">
            <v>ZHT2020071300033</v>
          </cell>
        </row>
        <row r="198">
          <cell r="F198">
            <v>185</v>
          </cell>
        </row>
        <row r="198">
          <cell r="AH198">
            <v>0</v>
          </cell>
        </row>
        <row r="199">
          <cell r="B199" t="str">
            <v>ZHT2020070600031</v>
          </cell>
        </row>
        <row r="199">
          <cell r="F199">
            <v>24.4848</v>
          </cell>
        </row>
        <row r="199">
          <cell r="AH199">
            <v>0</v>
          </cell>
        </row>
        <row r="200">
          <cell r="B200" t="str">
            <v>ZHT2020062200029</v>
          </cell>
        </row>
        <row r="200">
          <cell r="F200">
            <v>2</v>
          </cell>
        </row>
        <row r="200">
          <cell r="AH200">
            <v>0</v>
          </cell>
        </row>
        <row r="201">
          <cell r="B201" t="str">
            <v>ZHT2020071300035</v>
          </cell>
        </row>
        <row r="201">
          <cell r="F201">
            <v>125</v>
          </cell>
        </row>
        <row r="201">
          <cell r="AH201">
            <v>0</v>
          </cell>
        </row>
        <row r="202">
          <cell r="B202" t="str">
            <v>ZHT2020071400036</v>
          </cell>
        </row>
        <row r="202">
          <cell r="F202">
            <v>171.5</v>
          </cell>
        </row>
        <row r="202">
          <cell r="AH202">
            <v>0</v>
          </cell>
        </row>
        <row r="203">
          <cell r="B203" t="str">
            <v>ZHT2020073000039</v>
          </cell>
        </row>
        <row r="203">
          <cell r="F203">
            <v>70</v>
          </cell>
        </row>
        <row r="203">
          <cell r="AH203">
            <v>0</v>
          </cell>
        </row>
        <row r="204">
          <cell r="B204" t="str">
            <v>ZHT2020081200041</v>
          </cell>
        </row>
        <row r="204">
          <cell r="F204">
            <v>77.252</v>
          </cell>
        </row>
        <row r="204">
          <cell r="AH204">
            <v>0</v>
          </cell>
        </row>
        <row r="205">
          <cell r="B205" t="str">
            <v>ZHT2020081300044</v>
          </cell>
        </row>
        <row r="205">
          <cell r="F205">
            <v>30</v>
          </cell>
        </row>
        <row r="205">
          <cell r="AH205">
            <v>0</v>
          </cell>
        </row>
        <row r="206">
          <cell r="B206" t="str">
            <v>ZHT2020081900045</v>
          </cell>
        </row>
        <row r="206">
          <cell r="F206">
            <v>27.666</v>
          </cell>
        </row>
        <row r="206">
          <cell r="AH206">
            <v>0</v>
          </cell>
        </row>
        <row r="207">
          <cell r="B207" t="str">
            <v>ZHT2020081200040</v>
          </cell>
        </row>
        <row r="207">
          <cell r="F207">
            <v>115</v>
          </cell>
        </row>
        <row r="207">
          <cell r="AH207">
            <v>0</v>
          </cell>
        </row>
        <row r="208">
          <cell r="B208" t="str">
            <v>ZHT2020090100048</v>
          </cell>
        </row>
        <row r="208">
          <cell r="F208">
            <v>29.8</v>
          </cell>
        </row>
        <row r="208">
          <cell r="AH208">
            <v>0</v>
          </cell>
        </row>
        <row r="209">
          <cell r="B209" t="str">
            <v>ZHT2020090700049</v>
          </cell>
        </row>
        <row r="209">
          <cell r="F209">
            <v>297</v>
          </cell>
        </row>
        <row r="209">
          <cell r="AH209">
            <v>0</v>
          </cell>
        </row>
        <row r="210">
          <cell r="B210" t="str">
            <v>ZHT2020091800052</v>
          </cell>
        </row>
        <row r="210">
          <cell r="F210">
            <v>69.2664</v>
          </cell>
        </row>
        <row r="210">
          <cell r="AH210">
            <v>0</v>
          </cell>
        </row>
        <row r="211">
          <cell r="B211" t="str">
            <v>ZHT2020091500051</v>
          </cell>
        </row>
        <row r="211">
          <cell r="F211">
            <v>77.5668</v>
          </cell>
        </row>
        <row r="211">
          <cell r="AH211">
            <v>0</v>
          </cell>
        </row>
        <row r="212">
          <cell r="B212" t="str">
            <v>ZHT2020072100037</v>
          </cell>
        </row>
        <row r="212">
          <cell r="F212">
            <v>80</v>
          </cell>
        </row>
        <row r="212">
          <cell r="AH212">
            <v>0</v>
          </cell>
        </row>
        <row r="213">
          <cell r="B213" t="str">
            <v>ZHT2020092400054</v>
          </cell>
        </row>
        <row r="213">
          <cell r="F213">
            <v>20.5</v>
          </cell>
        </row>
        <row r="213">
          <cell r="AH213">
            <v>0</v>
          </cell>
        </row>
        <row r="214">
          <cell r="B214" t="str">
            <v>ZHT2020092400053</v>
          </cell>
        </row>
        <row r="214">
          <cell r="F214">
            <v>168.82</v>
          </cell>
        </row>
        <row r="214">
          <cell r="AH214">
            <v>0</v>
          </cell>
        </row>
        <row r="215">
          <cell r="B215" t="str">
            <v>ZHT2020092900057</v>
          </cell>
        </row>
        <row r="215">
          <cell r="F215">
            <v>109.7</v>
          </cell>
        </row>
        <row r="215">
          <cell r="AH215">
            <v>0</v>
          </cell>
        </row>
        <row r="216">
          <cell r="B216" t="str">
            <v>ZHT2020092400055</v>
          </cell>
        </row>
        <row r="216">
          <cell r="F216">
            <v>168</v>
          </cell>
        </row>
        <row r="216">
          <cell r="AH216">
            <v>0</v>
          </cell>
        </row>
        <row r="217">
          <cell r="B217" t="str">
            <v>ZHT2020101000061</v>
          </cell>
        </row>
        <row r="217">
          <cell r="F217">
            <v>25</v>
          </cell>
        </row>
        <row r="217">
          <cell r="AH217">
            <v>0</v>
          </cell>
        </row>
        <row r="218">
          <cell r="B218" t="str">
            <v>ZHT2020100900060</v>
          </cell>
        </row>
        <row r="218">
          <cell r="F218">
            <v>20</v>
          </cell>
        </row>
        <row r="218">
          <cell r="AH218">
            <v>0</v>
          </cell>
        </row>
        <row r="219">
          <cell r="B219" t="str">
            <v>ZHT2020093000058</v>
          </cell>
        </row>
        <row r="219">
          <cell r="F219">
            <v>25</v>
          </cell>
        </row>
        <row r="219">
          <cell r="AH219">
            <v>0</v>
          </cell>
        </row>
        <row r="220">
          <cell r="B220" t="str">
            <v>ZHT2020093000059</v>
          </cell>
        </row>
        <row r="220">
          <cell r="F220">
            <v>15</v>
          </cell>
        </row>
        <row r="220">
          <cell r="AH220">
            <v>0</v>
          </cell>
        </row>
        <row r="221">
          <cell r="B221" t="str">
            <v>ZHT2020092800056</v>
          </cell>
        </row>
        <row r="221">
          <cell r="F221">
            <v>57</v>
          </cell>
        </row>
        <row r="221">
          <cell r="AH221">
            <v>0</v>
          </cell>
        </row>
        <row r="222">
          <cell r="B222" t="str">
            <v>ZHT2020072900038</v>
          </cell>
        </row>
        <row r="222">
          <cell r="F222">
            <v>32.896</v>
          </cell>
        </row>
        <row r="222">
          <cell r="AH222">
            <v>0</v>
          </cell>
        </row>
        <row r="223">
          <cell r="B223" t="str">
            <v>ZHT2020101200062</v>
          </cell>
        </row>
        <row r="223">
          <cell r="F223">
            <v>124.23</v>
          </cell>
        </row>
        <row r="223">
          <cell r="AH223">
            <v>0</v>
          </cell>
        </row>
        <row r="224">
          <cell r="B224" t="str">
            <v>ZHT2020101500063</v>
          </cell>
        </row>
        <row r="224">
          <cell r="F224">
            <v>40</v>
          </cell>
        </row>
        <row r="224">
          <cell r="AH224">
            <v>0</v>
          </cell>
        </row>
        <row r="225">
          <cell r="B225" t="str">
            <v>ZHT2020102900069</v>
          </cell>
        </row>
        <row r="225">
          <cell r="F225">
            <v>4.5</v>
          </cell>
        </row>
        <row r="225">
          <cell r="AH225">
            <v>0</v>
          </cell>
        </row>
        <row r="226">
          <cell r="B226" t="str">
            <v>ZHT2020102100064</v>
          </cell>
        </row>
        <row r="226">
          <cell r="F226">
            <v>19.5</v>
          </cell>
        </row>
        <row r="226">
          <cell r="AH226">
            <v>0</v>
          </cell>
        </row>
        <row r="227">
          <cell r="B227" t="str">
            <v>ZHT2020102700067</v>
          </cell>
        </row>
        <row r="227">
          <cell r="F227">
            <v>32.5</v>
          </cell>
        </row>
        <row r="227">
          <cell r="AH227">
            <v>0</v>
          </cell>
        </row>
        <row r="228">
          <cell r="B228" t="str">
            <v>ZHT2020102800068</v>
          </cell>
        </row>
        <row r="228">
          <cell r="F228">
            <v>403.3188</v>
          </cell>
        </row>
        <row r="228">
          <cell r="AH228">
            <v>0</v>
          </cell>
        </row>
        <row r="229">
          <cell r="B229" t="str">
            <v>ZHT2020110200074</v>
          </cell>
        </row>
        <row r="229">
          <cell r="F229">
            <v>76.3735</v>
          </cell>
        </row>
        <row r="229">
          <cell r="AH229">
            <v>0</v>
          </cell>
        </row>
        <row r="230">
          <cell r="B230" t="str">
            <v>ZHT2020102300065</v>
          </cell>
        </row>
        <row r="230">
          <cell r="F230">
            <v>15</v>
          </cell>
        </row>
        <row r="230">
          <cell r="AH230">
            <v>0</v>
          </cell>
        </row>
        <row r="231">
          <cell r="B231" t="str">
            <v>ZHT2020102600066</v>
          </cell>
        </row>
        <row r="231">
          <cell r="F231">
            <v>148.8858</v>
          </cell>
        </row>
        <row r="231">
          <cell r="AH231">
            <v>0</v>
          </cell>
        </row>
        <row r="232">
          <cell r="B232" t="str">
            <v>ZHT2020110300076</v>
          </cell>
        </row>
        <row r="232">
          <cell r="F232">
            <v>20.77615</v>
          </cell>
        </row>
        <row r="232">
          <cell r="AH232">
            <v>0</v>
          </cell>
        </row>
        <row r="233">
          <cell r="B233" t="str">
            <v>ZHT2020110300077</v>
          </cell>
        </row>
        <row r="233">
          <cell r="F233">
            <v>37.9</v>
          </cell>
        </row>
        <row r="233">
          <cell r="AH233">
            <v>0</v>
          </cell>
        </row>
        <row r="234">
          <cell r="B234" t="str">
            <v>ZHT2020110900078</v>
          </cell>
        </row>
        <row r="234">
          <cell r="F234">
            <v>24.8968</v>
          </cell>
        </row>
        <row r="234">
          <cell r="AH234">
            <v>0</v>
          </cell>
        </row>
        <row r="235">
          <cell r="B235" t="str">
            <v>ZHT2020111000083</v>
          </cell>
        </row>
        <row r="235">
          <cell r="F235">
            <v>37.8653</v>
          </cell>
        </row>
        <row r="235">
          <cell r="AH235">
            <v>0</v>
          </cell>
        </row>
        <row r="236">
          <cell r="B236" t="str">
            <v>ZHT2020111000081</v>
          </cell>
        </row>
        <row r="236">
          <cell r="F236">
            <v>456.11</v>
          </cell>
        </row>
        <row r="236">
          <cell r="AH236">
            <v>0</v>
          </cell>
        </row>
        <row r="237">
          <cell r="B237" t="str">
            <v>ZHT2020111000082</v>
          </cell>
        </row>
        <row r="237">
          <cell r="F237">
            <v>43.260006</v>
          </cell>
        </row>
        <row r="237">
          <cell r="AH237">
            <v>0</v>
          </cell>
        </row>
        <row r="238">
          <cell r="B238" t="str">
            <v>ZHT2020111100084</v>
          </cell>
        </row>
        <row r="238">
          <cell r="F238">
            <v>120</v>
          </cell>
        </row>
        <row r="238">
          <cell r="AH238">
            <v>0</v>
          </cell>
        </row>
        <row r="239">
          <cell r="B239" t="str">
            <v>ZHT2020111000080</v>
          </cell>
        </row>
        <row r="239">
          <cell r="F239">
            <v>44.8</v>
          </cell>
        </row>
        <row r="239">
          <cell r="AH239">
            <v>0</v>
          </cell>
        </row>
        <row r="240">
          <cell r="B240" t="str">
            <v>ZHT2020111000079</v>
          </cell>
        </row>
        <row r="240">
          <cell r="F240">
            <v>42.56</v>
          </cell>
        </row>
        <row r="240">
          <cell r="AH240">
            <v>0</v>
          </cell>
        </row>
        <row r="241">
          <cell r="B241" t="str">
            <v>ZHT2020111800089</v>
          </cell>
        </row>
        <row r="241">
          <cell r="F241">
            <v>28.26373</v>
          </cell>
        </row>
        <row r="241">
          <cell r="AH241">
            <v>0</v>
          </cell>
        </row>
        <row r="242">
          <cell r="B242" t="str">
            <v>ZHT2020110200071</v>
          </cell>
        </row>
        <row r="242">
          <cell r="F242">
            <v>108.57</v>
          </cell>
        </row>
        <row r="242">
          <cell r="AH242">
            <v>0</v>
          </cell>
        </row>
        <row r="243">
          <cell r="B243" t="str">
            <v>ZHT2020111600088</v>
          </cell>
        </row>
        <row r="243">
          <cell r="F243">
            <v>32</v>
          </cell>
        </row>
        <row r="243">
          <cell r="AH243">
            <v>0</v>
          </cell>
        </row>
        <row r="244">
          <cell r="B244" t="str">
            <v>ZHT2020112200092</v>
          </cell>
        </row>
        <row r="244">
          <cell r="F244">
            <v>161.5765</v>
          </cell>
        </row>
        <row r="244">
          <cell r="AH244">
            <v>0</v>
          </cell>
        </row>
        <row r="245">
          <cell r="B245" t="str">
            <v>ZHT2020112400095</v>
          </cell>
        </row>
        <row r="245">
          <cell r="F245">
            <v>198</v>
          </cell>
        </row>
        <row r="245">
          <cell r="AH245">
            <v>0</v>
          </cell>
        </row>
        <row r="246">
          <cell r="B246" t="str">
            <v>ZHT2020111800090</v>
          </cell>
        </row>
        <row r="246">
          <cell r="F246">
            <v>8.5</v>
          </cell>
        </row>
        <row r="246">
          <cell r="AH246">
            <v>0</v>
          </cell>
        </row>
        <row r="247">
          <cell r="B247" t="str">
            <v>ZHT2020112300093</v>
          </cell>
        </row>
        <row r="247">
          <cell r="F247">
            <v>60</v>
          </cell>
        </row>
        <row r="247">
          <cell r="AH247">
            <v>0</v>
          </cell>
        </row>
        <row r="248">
          <cell r="B248" t="str">
            <v>ZHT2020113000098</v>
          </cell>
        </row>
        <row r="248">
          <cell r="F248">
            <v>200</v>
          </cell>
        </row>
        <row r="248">
          <cell r="AH248">
            <v>0</v>
          </cell>
        </row>
        <row r="249">
          <cell r="B249" t="str">
            <v>ZHT2020113000096</v>
          </cell>
        </row>
        <row r="249">
          <cell r="F249">
            <v>15</v>
          </cell>
        </row>
        <row r="249">
          <cell r="AH249">
            <v>0</v>
          </cell>
        </row>
        <row r="250">
          <cell r="B250" t="str">
            <v>ZHT2020113000097</v>
          </cell>
        </row>
        <row r="250">
          <cell r="F250">
            <v>56</v>
          </cell>
        </row>
        <row r="250">
          <cell r="AH250">
            <v>0</v>
          </cell>
        </row>
        <row r="251">
          <cell r="B251" t="str">
            <v>ZHT2020120100099</v>
          </cell>
        </row>
        <row r="251">
          <cell r="F251">
            <v>7.2</v>
          </cell>
        </row>
        <row r="251">
          <cell r="AH251">
            <v>0</v>
          </cell>
        </row>
        <row r="252">
          <cell r="B252" t="str">
            <v>ZHT2020121100115</v>
          </cell>
        </row>
        <row r="252">
          <cell r="F252">
            <v>12.79</v>
          </cell>
        </row>
        <row r="252">
          <cell r="AH252">
            <v>0</v>
          </cell>
        </row>
        <row r="253">
          <cell r="B253" t="str">
            <v>ZHT2020121100113</v>
          </cell>
        </row>
        <row r="253">
          <cell r="F253">
            <v>56.684</v>
          </cell>
        </row>
        <row r="253">
          <cell r="AH253">
            <v>0</v>
          </cell>
        </row>
        <row r="254">
          <cell r="B254" t="str">
            <v>ZHT2020121100114</v>
          </cell>
        </row>
        <row r="254">
          <cell r="F254">
            <v>88.4525</v>
          </cell>
        </row>
        <row r="254">
          <cell r="AH254">
            <v>0</v>
          </cell>
        </row>
        <row r="255">
          <cell r="B255" t="str">
            <v>ZHT2020121100112</v>
          </cell>
        </row>
        <row r="255">
          <cell r="F255">
            <v>78.603</v>
          </cell>
        </row>
        <row r="255">
          <cell r="AH255">
            <v>0</v>
          </cell>
        </row>
        <row r="256">
          <cell r="B256" t="str">
            <v>ZHT2020121100118</v>
          </cell>
        </row>
        <row r="256">
          <cell r="F256">
            <v>186.5</v>
          </cell>
        </row>
        <row r="256">
          <cell r="AH256">
            <v>0</v>
          </cell>
        </row>
        <row r="257">
          <cell r="B257" t="str">
            <v>ZHT2020120400100</v>
          </cell>
        </row>
        <row r="257">
          <cell r="F257">
            <v>26.4011</v>
          </cell>
        </row>
        <row r="257">
          <cell r="AH257">
            <v>0</v>
          </cell>
        </row>
        <row r="258">
          <cell r="B258" t="str">
            <v>ZHT2020120700105</v>
          </cell>
        </row>
        <row r="258">
          <cell r="F258">
            <v>51.6375</v>
          </cell>
        </row>
        <row r="258">
          <cell r="AH258">
            <v>0</v>
          </cell>
        </row>
        <row r="259">
          <cell r="B259" t="str">
            <v>ZHT2020120700107</v>
          </cell>
        </row>
        <row r="259">
          <cell r="F259">
            <v>261.19354</v>
          </cell>
        </row>
        <row r="259">
          <cell r="AH259">
            <v>0</v>
          </cell>
        </row>
        <row r="260">
          <cell r="B260" t="str">
            <v>ZHT2020120700106</v>
          </cell>
        </row>
        <row r="260">
          <cell r="F260">
            <v>63.41</v>
          </cell>
        </row>
        <row r="260">
          <cell r="AH260">
            <v>0</v>
          </cell>
        </row>
        <row r="261">
          <cell r="B261" t="str">
            <v>ZHT2020121100119</v>
          </cell>
        </row>
        <row r="261">
          <cell r="F261">
            <v>99.35</v>
          </cell>
        </row>
        <row r="261">
          <cell r="AH261">
            <v>0</v>
          </cell>
        </row>
        <row r="262">
          <cell r="B262" t="str">
            <v>ZHT2020121000110</v>
          </cell>
        </row>
        <row r="262">
          <cell r="F262">
            <v>30</v>
          </cell>
        </row>
        <row r="262">
          <cell r="AH262">
            <v>0</v>
          </cell>
        </row>
        <row r="263">
          <cell r="B263" t="str">
            <v>ZHT2020121000109</v>
          </cell>
        </row>
        <row r="263">
          <cell r="F263">
            <v>283</v>
          </cell>
        </row>
        <row r="263">
          <cell r="AH263">
            <v>9.234896</v>
          </cell>
        </row>
        <row r="264">
          <cell r="B264" t="str">
            <v>ZHT2020121100116</v>
          </cell>
        </row>
        <row r="264">
          <cell r="F264">
            <v>35.6975</v>
          </cell>
        </row>
        <row r="264">
          <cell r="AH264">
            <v>0</v>
          </cell>
        </row>
        <row r="265">
          <cell r="B265" t="str">
            <v>ZHT2020121100117</v>
          </cell>
        </row>
        <row r="265">
          <cell r="F265">
            <v>2.8704</v>
          </cell>
        </row>
        <row r="265">
          <cell r="AH265">
            <v>0</v>
          </cell>
        </row>
        <row r="266">
          <cell r="B266" t="str">
            <v>ZHT2020121100111</v>
          </cell>
        </row>
        <row r="266">
          <cell r="F266">
            <v>147</v>
          </cell>
        </row>
        <row r="266">
          <cell r="AH266">
            <v>0</v>
          </cell>
        </row>
        <row r="267">
          <cell r="B267" t="str">
            <v>ZHT2020121000108</v>
          </cell>
        </row>
        <row r="267">
          <cell r="F267">
            <v>37.37</v>
          </cell>
        </row>
        <row r="267">
          <cell r="AH267">
            <v>0</v>
          </cell>
        </row>
        <row r="268">
          <cell r="B268" t="str">
            <v>ZHT2020121500120</v>
          </cell>
        </row>
        <row r="268">
          <cell r="F268">
            <v>827</v>
          </cell>
        </row>
        <row r="268">
          <cell r="AH268">
            <v>0</v>
          </cell>
        </row>
        <row r="269">
          <cell r="B269" t="str">
            <v>ZHT2020121700121</v>
          </cell>
        </row>
        <row r="269">
          <cell r="F269">
            <v>30</v>
          </cell>
        </row>
        <row r="269">
          <cell r="AH269">
            <v>0</v>
          </cell>
        </row>
        <row r="270">
          <cell r="B270" t="str">
            <v>ZHT2020121800122</v>
          </cell>
        </row>
        <row r="270">
          <cell r="F270">
            <v>98.42</v>
          </cell>
        </row>
        <row r="270">
          <cell r="AH270">
            <v>0</v>
          </cell>
        </row>
        <row r="271">
          <cell r="B271" t="str">
            <v>ZHT2020121800123</v>
          </cell>
        </row>
        <row r="271">
          <cell r="F271">
            <v>74.65</v>
          </cell>
        </row>
        <row r="271">
          <cell r="AH271">
            <v>0</v>
          </cell>
        </row>
        <row r="272">
          <cell r="B272" t="str">
            <v>ZHT2020121800124</v>
          </cell>
        </row>
        <row r="272">
          <cell r="F272">
            <v>55.42</v>
          </cell>
        </row>
        <row r="272">
          <cell r="AH272">
            <v>0</v>
          </cell>
        </row>
        <row r="273">
          <cell r="B273" t="str">
            <v>ZHT2020121800125</v>
          </cell>
        </row>
        <row r="273">
          <cell r="F273">
            <v>68.66</v>
          </cell>
        </row>
        <row r="273">
          <cell r="AH273">
            <v>0</v>
          </cell>
        </row>
        <row r="274">
          <cell r="B274" t="str">
            <v>ZHT2020122200129</v>
          </cell>
        </row>
        <row r="274">
          <cell r="F274">
            <v>1640.7543</v>
          </cell>
        </row>
        <row r="274">
          <cell r="AH274">
            <v>0</v>
          </cell>
        </row>
        <row r="275">
          <cell r="B275" t="str">
            <v>ZHT2020121900126</v>
          </cell>
        </row>
        <row r="275">
          <cell r="F275">
            <v>85</v>
          </cell>
        </row>
        <row r="275">
          <cell r="AH275">
            <v>0</v>
          </cell>
        </row>
        <row r="276">
          <cell r="B276" t="str">
            <v>ZHT2020122200127</v>
          </cell>
        </row>
        <row r="276">
          <cell r="F276">
            <v>5</v>
          </cell>
        </row>
        <row r="276">
          <cell r="AH276">
            <v>0</v>
          </cell>
        </row>
        <row r="277">
          <cell r="B277" t="str">
            <v>ZHT2020122200128</v>
          </cell>
        </row>
        <row r="277">
          <cell r="F277">
            <v>25</v>
          </cell>
        </row>
        <row r="277">
          <cell r="AH277">
            <v>0</v>
          </cell>
        </row>
        <row r="278">
          <cell r="B278" t="str">
            <v>ZHT2020122200130</v>
          </cell>
        </row>
        <row r="278">
          <cell r="F278">
            <v>286</v>
          </cell>
        </row>
        <row r="278">
          <cell r="AH278">
            <v>0</v>
          </cell>
        </row>
        <row r="279">
          <cell r="B279" t="str">
            <v>ZHT2020122300131</v>
          </cell>
        </row>
        <row r="279">
          <cell r="F279">
            <v>300</v>
          </cell>
        </row>
        <row r="279">
          <cell r="AH279">
            <v>0</v>
          </cell>
        </row>
        <row r="280">
          <cell r="B280" t="str">
            <v>ZHT2020122400132</v>
          </cell>
        </row>
        <row r="280">
          <cell r="F280">
            <v>56.52</v>
          </cell>
        </row>
        <row r="280">
          <cell r="AH280">
            <v>0</v>
          </cell>
        </row>
        <row r="281">
          <cell r="B281" t="str">
            <v>ZHT2020122400133</v>
          </cell>
        </row>
        <row r="281">
          <cell r="F281">
            <v>2</v>
          </cell>
        </row>
        <row r="281">
          <cell r="AH281">
            <v>0</v>
          </cell>
        </row>
        <row r="282">
          <cell r="B282" t="str">
            <v>ZHT2020122400134</v>
          </cell>
        </row>
        <row r="282">
          <cell r="F282">
            <v>50</v>
          </cell>
        </row>
        <row r="282">
          <cell r="AH282">
            <v>0</v>
          </cell>
        </row>
        <row r="283">
          <cell r="B283" t="str">
            <v>ZHT2020122400135</v>
          </cell>
        </row>
        <row r="283">
          <cell r="F283">
            <v>80</v>
          </cell>
        </row>
        <row r="283">
          <cell r="AH283">
            <v>0</v>
          </cell>
        </row>
        <row r="284">
          <cell r="B284" t="str">
            <v>ZHT2020122500140</v>
          </cell>
        </row>
        <row r="284">
          <cell r="F284">
            <v>114.6</v>
          </cell>
        </row>
        <row r="284">
          <cell r="AH284">
            <v>0</v>
          </cell>
        </row>
        <row r="285">
          <cell r="B285" t="str">
            <v>ZHT2020122900145</v>
          </cell>
        </row>
        <row r="285">
          <cell r="F285">
            <v>0</v>
          </cell>
        </row>
        <row r="285">
          <cell r="AH285">
            <v>0</v>
          </cell>
        </row>
        <row r="286">
          <cell r="B286" t="str">
            <v>ZHT2020122900144</v>
          </cell>
        </row>
        <row r="286">
          <cell r="F286">
            <v>296.0678</v>
          </cell>
        </row>
        <row r="286">
          <cell r="AH286">
            <v>0</v>
          </cell>
        </row>
        <row r="287">
          <cell r="B287" t="str">
            <v>ZHT2020122900143</v>
          </cell>
        </row>
        <row r="287">
          <cell r="F287">
            <v>173.9607</v>
          </cell>
        </row>
        <row r="287">
          <cell r="AH287">
            <v>0</v>
          </cell>
        </row>
        <row r="288">
          <cell r="B288" t="str">
            <v>ZHT2020122900146</v>
          </cell>
        </row>
        <row r="288">
          <cell r="F288">
            <v>37.7326</v>
          </cell>
        </row>
        <row r="288">
          <cell r="AH288">
            <v>0</v>
          </cell>
        </row>
        <row r="289">
          <cell r="B289" t="str">
            <v>ZHT2020122500141</v>
          </cell>
        </row>
        <row r="289">
          <cell r="F289">
            <v>203.7</v>
          </cell>
        </row>
        <row r="289">
          <cell r="AH289">
            <v>0</v>
          </cell>
        </row>
        <row r="290">
          <cell r="B290" t="str">
            <v>ZHT2020122500139</v>
          </cell>
        </row>
        <row r="290">
          <cell r="F290">
            <v>119</v>
          </cell>
        </row>
        <row r="290">
          <cell r="AH290">
            <v>0</v>
          </cell>
        </row>
        <row r="291">
          <cell r="B291" t="str">
            <v>ZHT2020122500136</v>
          </cell>
        </row>
        <row r="291">
          <cell r="F291">
            <v>148</v>
          </cell>
        </row>
        <row r="291">
          <cell r="AH291">
            <v>0</v>
          </cell>
        </row>
        <row r="292">
          <cell r="B292" t="str">
            <v>待补2</v>
          </cell>
        </row>
        <row r="292">
          <cell r="F292">
            <v>1880</v>
          </cell>
        </row>
        <row r="292">
          <cell r="AH292">
            <v>0</v>
          </cell>
        </row>
        <row r="293">
          <cell r="B293" t="str">
            <v>ZHT2020112300094</v>
          </cell>
        </row>
        <row r="293">
          <cell r="F293">
            <v>28</v>
          </cell>
        </row>
        <row r="293">
          <cell r="AH293">
            <v>0</v>
          </cell>
        </row>
        <row r="294">
          <cell r="B294" t="str">
            <v>ZHT2020122800142</v>
          </cell>
        </row>
        <row r="294">
          <cell r="F294">
            <v>42.87</v>
          </cell>
        </row>
        <row r="294">
          <cell r="AH294">
            <v>0</v>
          </cell>
        </row>
        <row r="295">
          <cell r="B295" t="str">
            <v>虚拟2</v>
          </cell>
        </row>
        <row r="295">
          <cell r="F295">
            <v>13.452</v>
          </cell>
        </row>
        <row r="295">
          <cell r="AH295">
            <v>0</v>
          </cell>
        </row>
        <row r="296">
          <cell r="B296" t="str">
            <v>ZHT2021010600003</v>
          </cell>
        </row>
        <row r="296">
          <cell r="F296">
            <v>21.037</v>
          </cell>
        </row>
        <row r="296">
          <cell r="AH296">
            <v>0</v>
          </cell>
        </row>
        <row r="297">
          <cell r="B297" t="str">
            <v>ZHT2020111800091</v>
          </cell>
        </row>
        <row r="297">
          <cell r="F297">
            <v>144.06</v>
          </cell>
        </row>
        <row r="297">
          <cell r="AH297">
            <v>0</v>
          </cell>
        </row>
        <row r="298">
          <cell r="B298" t="str">
            <v>ZHT2021012000006</v>
          </cell>
        </row>
        <row r="298">
          <cell r="F298">
            <v>51.77</v>
          </cell>
        </row>
        <row r="298">
          <cell r="AH298">
            <v>0</v>
          </cell>
        </row>
        <row r="299">
          <cell r="B299" t="str">
            <v>ZHT2021010600002</v>
          </cell>
        </row>
        <row r="299">
          <cell r="F299">
            <v>22.2</v>
          </cell>
        </row>
        <row r="299">
          <cell r="AH299">
            <v>0</v>
          </cell>
        </row>
        <row r="300">
          <cell r="B300" t="str">
            <v>ZHT2021012000005</v>
          </cell>
        </row>
        <row r="300">
          <cell r="F300">
            <v>143</v>
          </cell>
        </row>
        <row r="300">
          <cell r="AH300">
            <v>0</v>
          </cell>
        </row>
        <row r="301">
          <cell r="B301" t="str">
            <v>ZHT2021010400001</v>
          </cell>
        </row>
        <row r="301">
          <cell r="F301">
            <v>99.335</v>
          </cell>
        </row>
        <row r="301">
          <cell r="AH301">
            <v>0</v>
          </cell>
        </row>
        <row r="302">
          <cell r="B302" t="str">
            <v>ZHT2021011800004</v>
          </cell>
        </row>
        <row r="302">
          <cell r="F302">
            <v>39.675</v>
          </cell>
        </row>
        <row r="302">
          <cell r="AH302">
            <v>0</v>
          </cell>
        </row>
        <row r="303">
          <cell r="B303" t="str">
            <v>ZHT2021020500009</v>
          </cell>
        </row>
        <row r="303">
          <cell r="F303">
            <v>90</v>
          </cell>
        </row>
        <row r="303">
          <cell r="AH303">
            <v>0</v>
          </cell>
        </row>
        <row r="304">
          <cell r="B304" t="str">
            <v>ZHT2021020200008</v>
          </cell>
        </row>
        <row r="304">
          <cell r="F304">
            <v>138.4</v>
          </cell>
        </row>
        <row r="304">
          <cell r="AH304">
            <v>0</v>
          </cell>
        </row>
        <row r="305">
          <cell r="B305" t="str">
            <v>ZHT2021031000013</v>
          </cell>
        </row>
        <row r="305">
          <cell r="F305">
            <v>12.5</v>
          </cell>
        </row>
        <row r="305">
          <cell r="AH305">
            <v>0</v>
          </cell>
        </row>
        <row r="306">
          <cell r="B306" t="str">
            <v>ZHT2021031000012</v>
          </cell>
        </row>
        <row r="306">
          <cell r="F306">
            <v>17.625</v>
          </cell>
        </row>
        <row r="306">
          <cell r="AH306">
            <v>0</v>
          </cell>
        </row>
        <row r="307">
          <cell r="B307" t="str">
            <v>ZHT2021031700016</v>
          </cell>
        </row>
        <row r="307">
          <cell r="F307">
            <v>19.6</v>
          </cell>
        </row>
        <row r="307">
          <cell r="AH307">
            <v>0</v>
          </cell>
        </row>
        <row r="308">
          <cell r="B308" t="str">
            <v>ZHT2021031100015</v>
          </cell>
        </row>
        <row r="308">
          <cell r="F308">
            <v>95.03788</v>
          </cell>
        </row>
        <row r="308">
          <cell r="AH308">
            <v>0</v>
          </cell>
        </row>
        <row r="309">
          <cell r="B309" t="str">
            <v>ZHT2021031900018</v>
          </cell>
        </row>
        <row r="309">
          <cell r="F309">
            <v>22.28</v>
          </cell>
        </row>
        <row r="309">
          <cell r="AH309">
            <v>0</v>
          </cell>
        </row>
        <row r="310">
          <cell r="B310" t="str">
            <v>ZHT2021031900019</v>
          </cell>
        </row>
        <row r="310">
          <cell r="F310">
            <v>15</v>
          </cell>
        </row>
        <row r="310">
          <cell r="AH310">
            <v>0</v>
          </cell>
        </row>
        <row r="311">
          <cell r="B311" t="str">
            <v>ZHT2021020500010</v>
          </cell>
        </row>
        <row r="311">
          <cell r="F311">
            <v>30</v>
          </cell>
        </row>
        <row r="311">
          <cell r="AH311">
            <v>0</v>
          </cell>
        </row>
        <row r="312">
          <cell r="B312" t="str">
            <v>ZHT2021032500022</v>
          </cell>
        </row>
        <row r="312">
          <cell r="F312">
            <v>0</v>
          </cell>
        </row>
        <row r="312">
          <cell r="AH312">
            <v>0</v>
          </cell>
        </row>
        <row r="313">
          <cell r="B313" t="str">
            <v>ZHT2021031800017</v>
          </cell>
        </row>
        <row r="313">
          <cell r="F313">
            <v>37.965</v>
          </cell>
        </row>
        <row r="313">
          <cell r="AH313">
            <v>0</v>
          </cell>
        </row>
        <row r="314">
          <cell r="B314" t="str">
            <v>ZHT2021031000014</v>
          </cell>
        </row>
        <row r="314">
          <cell r="F314">
            <v>35</v>
          </cell>
        </row>
        <row r="314">
          <cell r="AH314">
            <v>0</v>
          </cell>
        </row>
        <row r="315">
          <cell r="B315" t="str">
            <v>ZHT2021031900021</v>
          </cell>
        </row>
        <row r="315">
          <cell r="F315">
            <v>13</v>
          </cell>
        </row>
        <row r="315">
          <cell r="AH315">
            <v>0</v>
          </cell>
        </row>
        <row r="316">
          <cell r="B316" t="str">
            <v>ZHT2021031900020</v>
          </cell>
        </row>
        <row r="316">
          <cell r="F316">
            <v>10.6</v>
          </cell>
        </row>
        <row r="316">
          <cell r="AH316">
            <v>0</v>
          </cell>
        </row>
        <row r="317">
          <cell r="B317" t="str">
            <v>ZHT2021040600023</v>
          </cell>
        </row>
        <row r="317">
          <cell r="F317">
            <v>30</v>
          </cell>
        </row>
        <row r="317">
          <cell r="AH317">
            <v>0</v>
          </cell>
        </row>
        <row r="318">
          <cell r="B318" t="str">
            <v>ZHT2021041200025</v>
          </cell>
        </row>
        <row r="318">
          <cell r="F318">
            <v>66.2</v>
          </cell>
        </row>
        <row r="318">
          <cell r="AH318">
            <v>0</v>
          </cell>
        </row>
        <row r="319">
          <cell r="B319" t="str">
            <v>ZHT2021041400027</v>
          </cell>
        </row>
        <row r="319">
          <cell r="F319">
            <v>126.245108</v>
          </cell>
        </row>
        <row r="319">
          <cell r="AH319">
            <v>0</v>
          </cell>
        </row>
        <row r="320">
          <cell r="B320" t="str">
            <v>ZHT2021042600030</v>
          </cell>
        </row>
        <row r="320">
          <cell r="F320">
            <v>16.20157</v>
          </cell>
        </row>
        <row r="320">
          <cell r="AH320">
            <v>0</v>
          </cell>
        </row>
        <row r="321">
          <cell r="B321" t="str">
            <v>ZHT2021042000029</v>
          </cell>
        </row>
        <row r="321">
          <cell r="F321">
            <v>20</v>
          </cell>
        </row>
        <row r="321">
          <cell r="AH321">
            <v>0</v>
          </cell>
        </row>
        <row r="322">
          <cell r="B322" t="str">
            <v>ZHT2021042000028</v>
          </cell>
        </row>
        <row r="322">
          <cell r="F322">
            <v>30</v>
          </cell>
        </row>
        <row r="322">
          <cell r="AH322">
            <v>0</v>
          </cell>
        </row>
        <row r="323">
          <cell r="B323" t="str">
            <v>ZHT2021042700034</v>
          </cell>
        </row>
        <row r="323">
          <cell r="F323">
            <v>50.1111</v>
          </cell>
        </row>
        <row r="323">
          <cell r="AH323">
            <v>0</v>
          </cell>
        </row>
        <row r="324">
          <cell r="B324" t="str">
            <v>ZHT2021050700040</v>
          </cell>
        </row>
        <row r="324">
          <cell r="F324">
            <v>21</v>
          </cell>
        </row>
        <row r="324">
          <cell r="AH324">
            <v>0</v>
          </cell>
        </row>
        <row r="325">
          <cell r="B325" t="str">
            <v>ZHT2021041300026</v>
          </cell>
        </row>
        <row r="325">
          <cell r="F325">
            <v>29.4577</v>
          </cell>
        </row>
        <row r="325">
          <cell r="AH325">
            <v>0</v>
          </cell>
        </row>
        <row r="326">
          <cell r="B326" t="str">
            <v>ZHT2021050700039</v>
          </cell>
        </row>
        <row r="326">
          <cell r="F326">
            <v>52.38</v>
          </cell>
        </row>
        <row r="326">
          <cell r="AH326">
            <v>0</v>
          </cell>
        </row>
        <row r="327">
          <cell r="B327" t="str">
            <v>ZHT2021050600038</v>
          </cell>
        </row>
        <row r="327">
          <cell r="F327">
            <v>40</v>
          </cell>
        </row>
        <row r="327">
          <cell r="AH327">
            <v>0</v>
          </cell>
        </row>
        <row r="328">
          <cell r="B328" t="str">
            <v>ZHT2021050600037</v>
          </cell>
        </row>
        <row r="328">
          <cell r="F328">
            <v>40</v>
          </cell>
        </row>
        <row r="328">
          <cell r="AH328">
            <v>0</v>
          </cell>
        </row>
        <row r="329">
          <cell r="B329" t="str">
            <v>ZHT2021042800035</v>
          </cell>
        </row>
        <row r="329">
          <cell r="F329">
            <v>106.902</v>
          </cell>
        </row>
        <row r="329">
          <cell r="AH329">
            <v>0</v>
          </cell>
        </row>
        <row r="330">
          <cell r="B330" t="str">
            <v>ZHT2021051100047</v>
          </cell>
        </row>
        <row r="330">
          <cell r="F330">
            <v>24</v>
          </cell>
        </row>
        <row r="330">
          <cell r="AH330">
            <v>0</v>
          </cell>
        </row>
        <row r="331">
          <cell r="B331" t="str">
            <v>ZHT2021042700033</v>
          </cell>
        </row>
        <row r="331">
          <cell r="F331">
            <v>14.9398</v>
          </cell>
        </row>
        <row r="331">
          <cell r="AH331">
            <v>0</v>
          </cell>
        </row>
        <row r="332">
          <cell r="B332" t="str">
            <v>ZHT2021051400049</v>
          </cell>
        </row>
        <row r="332">
          <cell r="F332">
            <v>15</v>
          </cell>
        </row>
        <row r="332">
          <cell r="AH332">
            <v>0</v>
          </cell>
        </row>
        <row r="333">
          <cell r="B333" t="str">
            <v>ZHT2021051700050</v>
          </cell>
        </row>
        <row r="333">
          <cell r="F333">
            <v>3.3</v>
          </cell>
        </row>
        <row r="333">
          <cell r="AH333">
            <v>0</v>
          </cell>
        </row>
        <row r="334">
          <cell r="B334" t="str">
            <v>ZHT2021042700031</v>
          </cell>
        </row>
        <row r="334">
          <cell r="F334">
            <v>66.2</v>
          </cell>
        </row>
        <row r="334">
          <cell r="AH334">
            <v>0</v>
          </cell>
        </row>
        <row r="335">
          <cell r="B335" t="str">
            <v>ZHT2021051200048</v>
          </cell>
        </row>
        <row r="335">
          <cell r="F335">
            <v>103.9</v>
          </cell>
        </row>
        <row r="335">
          <cell r="AH335">
            <v>0</v>
          </cell>
        </row>
        <row r="336">
          <cell r="B336" t="str">
            <v>ZHT2021052700054</v>
          </cell>
        </row>
        <row r="336">
          <cell r="F336">
            <v>215.945</v>
          </cell>
        </row>
        <row r="336">
          <cell r="AH336">
            <v>0</v>
          </cell>
        </row>
        <row r="337">
          <cell r="B337" t="str">
            <v>ZHT2021042700032</v>
          </cell>
        </row>
        <row r="337">
          <cell r="F337">
            <v>8.2596</v>
          </cell>
        </row>
        <row r="337">
          <cell r="AH337">
            <v>0</v>
          </cell>
        </row>
        <row r="338">
          <cell r="B338" t="str">
            <v>ZHT2021052100052</v>
          </cell>
        </row>
        <row r="338">
          <cell r="F338">
            <v>29.8</v>
          </cell>
        </row>
        <row r="338">
          <cell r="AH338">
            <v>0</v>
          </cell>
        </row>
        <row r="339">
          <cell r="B339" t="str">
            <v>ZHT2021052000051</v>
          </cell>
        </row>
        <row r="339">
          <cell r="F339">
            <v>120</v>
          </cell>
        </row>
        <row r="339">
          <cell r="AH339">
            <v>0</v>
          </cell>
        </row>
        <row r="340">
          <cell r="B340" t="str">
            <v>ZHT2021052700056</v>
          </cell>
        </row>
        <row r="340">
          <cell r="F340">
            <v>155</v>
          </cell>
        </row>
        <row r="340">
          <cell r="AH340">
            <v>0</v>
          </cell>
        </row>
        <row r="341">
          <cell r="B341" t="str">
            <v>ZHT2021052700055</v>
          </cell>
        </row>
        <row r="341">
          <cell r="F341">
            <v>30</v>
          </cell>
        </row>
        <row r="341">
          <cell r="AH341">
            <v>0</v>
          </cell>
        </row>
        <row r="342">
          <cell r="B342" t="str">
            <v>ZHT2021060200062</v>
          </cell>
        </row>
        <row r="342">
          <cell r="F342">
            <v>260</v>
          </cell>
        </row>
        <row r="342">
          <cell r="AH342">
            <v>0</v>
          </cell>
        </row>
        <row r="343">
          <cell r="B343" t="str">
            <v>ZHT2021060200067</v>
          </cell>
        </row>
        <row r="343">
          <cell r="F343">
            <v>40.3178</v>
          </cell>
        </row>
        <row r="343">
          <cell r="AH343">
            <v>0</v>
          </cell>
        </row>
        <row r="344">
          <cell r="B344" t="str">
            <v>ZHT2021061700071</v>
          </cell>
        </row>
        <row r="344">
          <cell r="F344">
            <v>99.72</v>
          </cell>
        </row>
        <row r="344">
          <cell r="AH344">
            <v>0</v>
          </cell>
        </row>
        <row r="345">
          <cell r="B345" t="str">
            <v>ZHT2021053100059</v>
          </cell>
        </row>
        <row r="345">
          <cell r="F345">
            <v>12.10385</v>
          </cell>
        </row>
        <row r="345">
          <cell r="AH345">
            <v>0</v>
          </cell>
        </row>
        <row r="346">
          <cell r="B346" t="str">
            <v>ZHT2021062100072</v>
          </cell>
        </row>
        <row r="346">
          <cell r="F346">
            <v>20.04</v>
          </cell>
        </row>
        <row r="346">
          <cell r="AH346">
            <v>0</v>
          </cell>
        </row>
        <row r="347">
          <cell r="B347" t="str">
            <v>ZHT2021062400075</v>
          </cell>
        </row>
        <row r="347">
          <cell r="F347">
            <v>99</v>
          </cell>
        </row>
        <row r="347">
          <cell r="AH347">
            <v>0</v>
          </cell>
        </row>
        <row r="348">
          <cell r="B348" t="str">
            <v>ZHT2021062100073</v>
          </cell>
        </row>
        <row r="348">
          <cell r="F348">
            <v>70</v>
          </cell>
        </row>
        <row r="348">
          <cell r="AH348">
            <v>0</v>
          </cell>
        </row>
        <row r="349">
          <cell r="B349" t="str">
            <v>ZHT2021060200066</v>
          </cell>
        </row>
        <row r="349">
          <cell r="F349">
            <v>0</v>
          </cell>
        </row>
        <row r="349">
          <cell r="AH349">
            <v>0</v>
          </cell>
        </row>
        <row r="350">
          <cell r="B350" t="str">
            <v>ZHT2021052400053</v>
          </cell>
        </row>
        <row r="350">
          <cell r="F350">
            <v>86.2</v>
          </cell>
        </row>
        <row r="350">
          <cell r="AH350">
            <v>0</v>
          </cell>
        </row>
        <row r="351">
          <cell r="B351" t="str">
            <v>ZHT2021050700041</v>
          </cell>
        </row>
        <row r="351">
          <cell r="F351">
            <v>852.7218</v>
          </cell>
        </row>
        <row r="351">
          <cell r="AH351">
            <v>0</v>
          </cell>
        </row>
        <row r="352">
          <cell r="B352" t="str">
            <v>ZHT2021060200064</v>
          </cell>
        </row>
        <row r="352">
          <cell r="F352">
            <v>0</v>
          </cell>
        </row>
        <row r="352">
          <cell r="AH352">
            <v>0</v>
          </cell>
        </row>
        <row r="353">
          <cell r="B353" t="str">
            <v>ZHT2021060200065</v>
          </cell>
        </row>
        <row r="353">
          <cell r="F353">
            <v>0</v>
          </cell>
        </row>
        <row r="353">
          <cell r="AH353">
            <v>0</v>
          </cell>
        </row>
        <row r="354">
          <cell r="B354" t="str">
            <v>ZHT2021063000078</v>
          </cell>
        </row>
        <row r="354">
          <cell r="F354">
            <v>25</v>
          </cell>
        </row>
        <row r="354">
          <cell r="AH354">
            <v>0</v>
          </cell>
        </row>
        <row r="355">
          <cell r="B355" t="str">
            <v>ZHT2021062800076</v>
          </cell>
        </row>
        <row r="355">
          <cell r="F355">
            <v>24.15</v>
          </cell>
        </row>
        <row r="355">
          <cell r="AH355">
            <v>0</v>
          </cell>
        </row>
        <row r="356">
          <cell r="B356" t="str">
            <v>ZHT2021060200063</v>
          </cell>
        </row>
        <row r="356">
          <cell r="F356">
            <v>0</v>
          </cell>
        </row>
        <row r="356">
          <cell r="AH356">
            <v>0</v>
          </cell>
        </row>
        <row r="357">
          <cell r="B357" t="str">
            <v>ZHT2021051000043</v>
          </cell>
        </row>
        <row r="357">
          <cell r="F357">
            <v>991.5259</v>
          </cell>
        </row>
        <row r="357">
          <cell r="AH357">
            <v>0</v>
          </cell>
        </row>
        <row r="358">
          <cell r="B358" t="str">
            <v>ZHT2021051000045</v>
          </cell>
        </row>
        <row r="358">
          <cell r="F358">
            <v>715.0755</v>
          </cell>
        </row>
        <row r="358">
          <cell r="AH358">
            <v>0</v>
          </cell>
        </row>
        <row r="359">
          <cell r="B359" t="str">
            <v>ZHT2021051000046</v>
          </cell>
        </row>
        <row r="359">
          <cell r="F359">
            <v>966.8287</v>
          </cell>
        </row>
        <row r="359">
          <cell r="AH359">
            <v>0</v>
          </cell>
        </row>
        <row r="360">
          <cell r="B360" t="str">
            <v>ZHT2021051000042</v>
          </cell>
        </row>
        <row r="360">
          <cell r="F360">
            <v>724.8999</v>
          </cell>
        </row>
        <row r="360">
          <cell r="AH360">
            <v>0</v>
          </cell>
        </row>
        <row r="361">
          <cell r="B361" t="str">
            <v>ZHT2021052800057</v>
          </cell>
        </row>
        <row r="361">
          <cell r="F361">
            <v>0</v>
          </cell>
        </row>
        <row r="361">
          <cell r="AH361">
            <v>0</v>
          </cell>
        </row>
        <row r="362">
          <cell r="B362" t="str">
            <v>ZHT2021071300082</v>
          </cell>
        </row>
        <row r="362">
          <cell r="F362">
            <v>198.72</v>
          </cell>
        </row>
        <row r="362">
          <cell r="AH362">
            <v>0</v>
          </cell>
        </row>
        <row r="363">
          <cell r="B363" t="str">
            <v>ZHT2021070900081</v>
          </cell>
        </row>
        <row r="363">
          <cell r="F363">
            <v>11.915638</v>
          </cell>
        </row>
        <row r="363">
          <cell r="AH363">
            <v>0</v>
          </cell>
        </row>
        <row r="364">
          <cell r="B364" t="str">
            <v>ZHT2021062400074</v>
          </cell>
        </row>
        <row r="364">
          <cell r="F364">
            <v>10.45165</v>
          </cell>
        </row>
        <row r="364">
          <cell r="AH364">
            <v>0</v>
          </cell>
        </row>
        <row r="365">
          <cell r="B365" t="str">
            <v>ZHT2021051000044</v>
          </cell>
        </row>
        <row r="365">
          <cell r="F365">
            <v>507.0983</v>
          </cell>
        </row>
        <row r="365">
          <cell r="AH365">
            <v>0</v>
          </cell>
        </row>
        <row r="366">
          <cell r="B366" t="str">
            <v>ZHT2021040800024</v>
          </cell>
        </row>
        <row r="366">
          <cell r="F366">
            <v>3.3561</v>
          </cell>
        </row>
        <row r="366">
          <cell r="AH366">
            <v>0</v>
          </cell>
        </row>
        <row r="367">
          <cell r="B367" t="str">
            <v>ZHT2021072200088</v>
          </cell>
        </row>
        <row r="367">
          <cell r="F367">
            <v>19.74</v>
          </cell>
        </row>
        <row r="367">
          <cell r="AH367">
            <v>0</v>
          </cell>
        </row>
        <row r="368">
          <cell r="B368" t="str">
            <v>ZHT2021072200086</v>
          </cell>
        </row>
        <row r="368">
          <cell r="F368">
            <v>19.74</v>
          </cell>
        </row>
        <row r="368">
          <cell r="AH368">
            <v>0</v>
          </cell>
        </row>
        <row r="369">
          <cell r="B369" t="str">
            <v>ZHT2021072200085</v>
          </cell>
        </row>
        <row r="369">
          <cell r="F369">
            <v>19.74</v>
          </cell>
        </row>
        <row r="369">
          <cell r="AH369">
            <v>0</v>
          </cell>
        </row>
        <row r="370">
          <cell r="B370" t="str">
            <v>ZHT2021072200084</v>
          </cell>
        </row>
        <row r="370">
          <cell r="F370">
            <v>19.74</v>
          </cell>
        </row>
        <row r="370">
          <cell r="AH370">
            <v>0</v>
          </cell>
        </row>
        <row r="371">
          <cell r="B371" t="str">
            <v>ZHT2021072200083</v>
          </cell>
        </row>
        <row r="371">
          <cell r="F371">
            <v>19.74</v>
          </cell>
        </row>
        <row r="371">
          <cell r="AH371">
            <v>0</v>
          </cell>
        </row>
        <row r="372">
          <cell r="B372" t="str">
            <v>ZHT2021070800080</v>
          </cell>
        </row>
        <row r="372">
          <cell r="F372">
            <v>255.8</v>
          </cell>
        </row>
        <row r="372">
          <cell r="AH372">
            <v>0</v>
          </cell>
        </row>
        <row r="373">
          <cell r="B373" t="str">
            <v>ZHT2021063000077</v>
          </cell>
        </row>
        <row r="373">
          <cell r="F373">
            <v>60</v>
          </cell>
        </row>
        <row r="373">
          <cell r="AH373">
            <v>0</v>
          </cell>
        </row>
        <row r="374">
          <cell r="B374" t="str">
            <v>ZHT2021072800093</v>
          </cell>
        </row>
        <row r="374">
          <cell r="F374">
            <v>19.74</v>
          </cell>
        </row>
        <row r="374">
          <cell r="AH374">
            <v>0</v>
          </cell>
        </row>
        <row r="375">
          <cell r="B375" t="str">
            <v>ZHT2021072200087</v>
          </cell>
        </row>
        <row r="375">
          <cell r="F375">
            <v>19.74</v>
          </cell>
        </row>
        <row r="375">
          <cell r="AH375">
            <v>0</v>
          </cell>
        </row>
        <row r="376">
          <cell r="B376" t="str">
            <v>ZHT2021072800090</v>
          </cell>
        </row>
        <row r="376">
          <cell r="F376">
            <v>19.74</v>
          </cell>
        </row>
        <row r="376">
          <cell r="AH376">
            <v>0</v>
          </cell>
        </row>
        <row r="377">
          <cell r="B377" t="str">
            <v>ZHT2021072800091</v>
          </cell>
        </row>
        <row r="377">
          <cell r="F377">
            <v>19.74</v>
          </cell>
        </row>
        <row r="377">
          <cell r="AH377">
            <v>0</v>
          </cell>
        </row>
        <row r="378">
          <cell r="B378" t="str">
            <v>ZHT2021072800092</v>
          </cell>
        </row>
        <row r="378">
          <cell r="F378">
            <v>19.74</v>
          </cell>
        </row>
        <row r="378">
          <cell r="AH378">
            <v>0</v>
          </cell>
        </row>
        <row r="379">
          <cell r="B379" t="str">
            <v>ZHT2021080600095</v>
          </cell>
        </row>
        <row r="379">
          <cell r="F379">
            <v>2723.85</v>
          </cell>
        </row>
        <row r="379">
          <cell r="AH379">
            <v>0</v>
          </cell>
        </row>
        <row r="380">
          <cell r="B380" t="str">
            <v>ZHT2021081200096</v>
          </cell>
        </row>
        <row r="380">
          <cell r="F380">
            <v>430.65</v>
          </cell>
        </row>
        <row r="380">
          <cell r="AH380">
            <v>0</v>
          </cell>
        </row>
        <row r="381">
          <cell r="B381" t="str">
            <v>ZHT2021082300099</v>
          </cell>
        </row>
        <row r="381">
          <cell r="F381">
            <v>4.9</v>
          </cell>
        </row>
        <row r="381">
          <cell r="AH381">
            <v>0</v>
          </cell>
        </row>
        <row r="382">
          <cell r="B382" t="str">
            <v>ZHT2021082300100</v>
          </cell>
        </row>
        <row r="382">
          <cell r="F382">
            <v>4.9</v>
          </cell>
        </row>
        <row r="382">
          <cell r="AH382">
            <v>0</v>
          </cell>
        </row>
        <row r="383">
          <cell r="B383" t="str">
            <v>ZHT2021082500101</v>
          </cell>
        </row>
        <row r="383">
          <cell r="F383">
            <v>1498.0063</v>
          </cell>
        </row>
        <row r="383">
          <cell r="AH383">
            <v>0</v>
          </cell>
        </row>
        <row r="384">
          <cell r="B384" t="str">
            <v>ZHT2021081900098</v>
          </cell>
        </row>
        <row r="384">
          <cell r="F384">
            <v>26</v>
          </cell>
        </row>
        <row r="384">
          <cell r="AH384">
            <v>0</v>
          </cell>
        </row>
        <row r="385">
          <cell r="B385" t="str">
            <v>ZHT2021090100104</v>
          </cell>
        </row>
        <row r="385">
          <cell r="F385">
            <v>12</v>
          </cell>
        </row>
        <row r="385">
          <cell r="AH385">
            <v>0</v>
          </cell>
        </row>
        <row r="386">
          <cell r="B386" t="str">
            <v>ZHT2021092300109</v>
          </cell>
        </row>
        <row r="386">
          <cell r="F386">
            <v>2503.92907</v>
          </cell>
        </row>
        <row r="386">
          <cell r="AH386">
            <v>0</v>
          </cell>
        </row>
        <row r="387">
          <cell r="B387" t="str">
            <v>ZHT2021083000102</v>
          </cell>
        </row>
        <row r="387">
          <cell r="F387">
            <v>60.42</v>
          </cell>
        </row>
        <row r="387">
          <cell r="AH387">
            <v>0</v>
          </cell>
        </row>
        <row r="388">
          <cell r="B388" t="str">
            <v>ZHT2021090100103</v>
          </cell>
        </row>
        <row r="388">
          <cell r="F388">
            <v>19.20475</v>
          </cell>
        </row>
        <row r="388">
          <cell r="AH388">
            <v>0</v>
          </cell>
        </row>
        <row r="389">
          <cell r="B389" t="str">
            <v>ZHT2021091000108</v>
          </cell>
        </row>
        <row r="389">
          <cell r="F389">
            <v>44.8</v>
          </cell>
        </row>
        <row r="389">
          <cell r="AH389">
            <v>0</v>
          </cell>
        </row>
        <row r="390">
          <cell r="B390" t="str">
            <v>ZHT2021100800114</v>
          </cell>
        </row>
        <row r="390">
          <cell r="F390">
            <v>90</v>
          </cell>
        </row>
        <row r="390">
          <cell r="AH390">
            <v>0</v>
          </cell>
        </row>
        <row r="391">
          <cell r="B391" t="str">
            <v>ZHT2021100800115</v>
          </cell>
        </row>
        <row r="391">
          <cell r="F391">
            <v>50</v>
          </cell>
        </row>
        <row r="391">
          <cell r="AH391">
            <v>0</v>
          </cell>
        </row>
        <row r="392">
          <cell r="B392" t="str">
            <v>ZHT2021091300108</v>
          </cell>
        </row>
        <row r="392">
          <cell r="F392">
            <v>180</v>
          </cell>
        </row>
        <row r="392">
          <cell r="AH392">
            <v>0</v>
          </cell>
        </row>
        <row r="393">
          <cell r="B393" t="str">
            <v>ZHT2021080400094</v>
          </cell>
        </row>
        <row r="393">
          <cell r="F393">
            <v>7.4124</v>
          </cell>
        </row>
        <row r="393">
          <cell r="AH393">
            <v>0</v>
          </cell>
        </row>
        <row r="394">
          <cell r="B394" t="str">
            <v>ZHT2021092300111</v>
          </cell>
        </row>
        <row r="394">
          <cell r="F394">
            <v>19.7633</v>
          </cell>
        </row>
        <row r="394">
          <cell r="AH394">
            <v>0</v>
          </cell>
        </row>
        <row r="395">
          <cell r="B395" t="str">
            <v>ZHT2021092300110</v>
          </cell>
        </row>
        <row r="395">
          <cell r="F395">
            <v>94.5</v>
          </cell>
        </row>
        <row r="395">
          <cell r="AH395">
            <v>0</v>
          </cell>
        </row>
        <row r="396">
          <cell r="B396" t="str">
            <v>ZHT2021091000106</v>
          </cell>
        </row>
        <row r="396">
          <cell r="F396">
            <v>16.054</v>
          </cell>
        </row>
        <row r="396">
          <cell r="AH396">
            <v>0</v>
          </cell>
        </row>
        <row r="397">
          <cell r="B397" t="str">
            <v>ZHT2021053100061</v>
          </cell>
        </row>
        <row r="397">
          <cell r="F397">
            <v>95</v>
          </cell>
        </row>
        <row r="397">
          <cell r="AH397">
            <v>0</v>
          </cell>
        </row>
        <row r="398">
          <cell r="B398" t="str">
            <v>ZHT2021053100060</v>
          </cell>
        </row>
        <row r="398">
          <cell r="F398">
            <v>95</v>
          </cell>
        </row>
        <row r="398">
          <cell r="AH398">
            <v>0</v>
          </cell>
        </row>
        <row r="399">
          <cell r="B399" t="str">
            <v>ZHT2021102200118</v>
          </cell>
        </row>
        <row r="399">
          <cell r="F399">
            <v>375.832</v>
          </cell>
        </row>
        <row r="399">
          <cell r="AH399">
            <v>0</v>
          </cell>
        </row>
        <row r="400">
          <cell r="B400" t="str">
            <v>ZHT2021091000107</v>
          </cell>
        </row>
        <row r="400">
          <cell r="F400">
            <v>428.52</v>
          </cell>
        </row>
        <row r="400">
          <cell r="AH400">
            <v>109.5494</v>
          </cell>
        </row>
        <row r="401">
          <cell r="B401" t="str">
            <v>ZHT2021102900119</v>
          </cell>
        </row>
        <row r="401">
          <cell r="F401">
            <v>105.6069</v>
          </cell>
        </row>
        <row r="401">
          <cell r="AH401">
            <v>0</v>
          </cell>
        </row>
        <row r="402">
          <cell r="B402" t="str">
            <v>ZHT2021110200120</v>
          </cell>
        </row>
        <row r="402">
          <cell r="F402">
            <v>3</v>
          </cell>
        </row>
        <row r="402">
          <cell r="AH402">
            <v>0</v>
          </cell>
        </row>
        <row r="403">
          <cell r="B403" t="str">
            <v>ZHT2021110800122</v>
          </cell>
        </row>
        <row r="403">
          <cell r="F403">
            <v>79.3455</v>
          </cell>
        </row>
        <row r="403">
          <cell r="AH403">
            <v>0</v>
          </cell>
        </row>
        <row r="404">
          <cell r="B404" t="str">
            <v>ZHT2021101400117</v>
          </cell>
        </row>
        <row r="404">
          <cell r="F404">
            <v>3</v>
          </cell>
        </row>
        <row r="404">
          <cell r="AH404">
            <v>0</v>
          </cell>
        </row>
        <row r="405">
          <cell r="B405" t="str">
            <v>ZHT2021110400121</v>
          </cell>
        </row>
        <row r="405">
          <cell r="F405">
            <v>30</v>
          </cell>
        </row>
        <row r="405">
          <cell r="AH405">
            <v>0</v>
          </cell>
        </row>
        <row r="406">
          <cell r="B406" t="str">
            <v>ZHT2021092800112</v>
          </cell>
        </row>
        <row r="406">
          <cell r="F406">
            <v>92.22</v>
          </cell>
        </row>
        <row r="406">
          <cell r="AH406">
            <v>0</v>
          </cell>
        </row>
        <row r="407">
          <cell r="B407" t="str">
            <v>ZHT2021101400116</v>
          </cell>
        </row>
        <row r="407">
          <cell r="F407">
            <v>18.972247</v>
          </cell>
        </row>
        <row r="407">
          <cell r="AH407">
            <v>0</v>
          </cell>
        </row>
        <row r="408">
          <cell r="B408" t="str">
            <v>ZHT2021111800125</v>
          </cell>
        </row>
        <row r="408">
          <cell r="F408">
            <v>6</v>
          </cell>
        </row>
        <row r="408">
          <cell r="AH408">
            <v>0</v>
          </cell>
        </row>
        <row r="409">
          <cell r="B409" t="str">
            <v>虚拟3</v>
          </cell>
        </row>
        <row r="409">
          <cell r="F409">
            <v>13.452</v>
          </cell>
        </row>
        <row r="409">
          <cell r="AH409">
            <v>0</v>
          </cell>
        </row>
        <row r="410">
          <cell r="B410" t="str">
            <v>ZHT2021112200127</v>
          </cell>
        </row>
        <row r="410">
          <cell r="F410">
            <v>95.12</v>
          </cell>
        </row>
        <row r="410">
          <cell r="AH410">
            <v>0</v>
          </cell>
        </row>
        <row r="411">
          <cell r="B411" t="str">
            <v>ZHT2021112200129</v>
          </cell>
        </row>
        <row r="411">
          <cell r="F411">
            <v>55.06</v>
          </cell>
        </row>
        <row r="411">
          <cell r="AH411">
            <v>0</v>
          </cell>
        </row>
        <row r="412">
          <cell r="B412" t="str">
            <v>ZHT2021111900126</v>
          </cell>
        </row>
        <row r="412">
          <cell r="F412">
            <v>0</v>
          </cell>
        </row>
        <row r="412">
          <cell r="AH412">
            <v>0</v>
          </cell>
        </row>
        <row r="413">
          <cell r="B413" t="str">
            <v>ZHT2021112800136</v>
          </cell>
        </row>
        <row r="413">
          <cell r="F413">
            <v>12</v>
          </cell>
        </row>
        <row r="413">
          <cell r="AH413">
            <v>0</v>
          </cell>
        </row>
        <row r="414">
          <cell r="B414" t="str">
            <v>ZHT2021120100139</v>
          </cell>
        </row>
        <row r="414">
          <cell r="F414">
            <v>146.04</v>
          </cell>
        </row>
        <row r="414">
          <cell r="AH414">
            <v>0</v>
          </cell>
        </row>
        <row r="415">
          <cell r="B415" t="str">
            <v>ZHT2021120100140</v>
          </cell>
        </row>
        <row r="415">
          <cell r="F415">
            <v>74.12854</v>
          </cell>
        </row>
        <row r="415">
          <cell r="AH415">
            <v>0</v>
          </cell>
        </row>
        <row r="416">
          <cell r="B416" t="str">
            <v>ZHT2021112500133</v>
          </cell>
        </row>
        <row r="416">
          <cell r="F416">
            <v>8.95</v>
          </cell>
        </row>
        <row r="416">
          <cell r="AH416">
            <v>0</v>
          </cell>
        </row>
        <row r="417">
          <cell r="B417" t="str">
            <v>ZHT2021112400132</v>
          </cell>
        </row>
        <row r="417">
          <cell r="F417">
            <v>83</v>
          </cell>
        </row>
        <row r="417">
          <cell r="AH417">
            <v>0</v>
          </cell>
        </row>
        <row r="418">
          <cell r="B418" t="str">
            <v>ZHT2021111600124</v>
          </cell>
        </row>
        <row r="418">
          <cell r="F418">
            <v>14.9896</v>
          </cell>
        </row>
        <row r="418">
          <cell r="AH418">
            <v>0</v>
          </cell>
        </row>
        <row r="419">
          <cell r="B419" t="str">
            <v>ZHT2021112200128</v>
          </cell>
        </row>
        <row r="419">
          <cell r="F419">
            <v>99.46</v>
          </cell>
        </row>
        <row r="419">
          <cell r="AH419">
            <v>0</v>
          </cell>
        </row>
        <row r="420">
          <cell r="B420" t="str">
            <v>ZHT2021120200141</v>
          </cell>
        </row>
        <row r="420">
          <cell r="F420">
            <v>8.5</v>
          </cell>
        </row>
        <row r="420">
          <cell r="AH420">
            <v>0</v>
          </cell>
        </row>
        <row r="421">
          <cell r="B421" t="str">
            <v>ZHT2021113000138</v>
          </cell>
        </row>
        <row r="421">
          <cell r="F421">
            <v>15</v>
          </cell>
        </row>
        <row r="421">
          <cell r="AH421">
            <v>0</v>
          </cell>
        </row>
        <row r="422">
          <cell r="B422" t="str">
            <v>ZHT2021112600135</v>
          </cell>
        </row>
        <row r="422">
          <cell r="F422">
            <v>149.2</v>
          </cell>
        </row>
        <row r="422">
          <cell r="AH422">
            <v>0</v>
          </cell>
        </row>
        <row r="423">
          <cell r="B423" t="str">
            <v>ZHT2021111000123</v>
          </cell>
        </row>
        <row r="423">
          <cell r="F423">
            <v>6</v>
          </cell>
        </row>
        <row r="423">
          <cell r="AH423">
            <v>0</v>
          </cell>
        </row>
        <row r="424">
          <cell r="B424" t="str">
            <v>ZHT2021121000146</v>
          </cell>
        </row>
        <row r="424">
          <cell r="F424">
            <v>361.69</v>
          </cell>
        </row>
        <row r="424">
          <cell r="AH424">
            <v>0</v>
          </cell>
        </row>
        <row r="425">
          <cell r="B425" t="str">
            <v>ZHT2021120700144</v>
          </cell>
        </row>
        <row r="425">
          <cell r="F425">
            <v>98.17</v>
          </cell>
        </row>
        <row r="425">
          <cell r="AH425">
            <v>0</v>
          </cell>
        </row>
        <row r="426">
          <cell r="B426" t="str">
            <v>ZHT2021120700143</v>
          </cell>
        </row>
        <row r="426">
          <cell r="F426">
            <v>59.66</v>
          </cell>
        </row>
        <row r="426">
          <cell r="AH426">
            <v>0</v>
          </cell>
        </row>
        <row r="427">
          <cell r="B427" t="str">
            <v>ZHT2021112200131</v>
          </cell>
        </row>
        <row r="427">
          <cell r="F427">
            <v>53.38</v>
          </cell>
        </row>
        <row r="427">
          <cell r="AH427">
            <v>0</v>
          </cell>
        </row>
        <row r="428">
          <cell r="B428" t="str">
            <v>ZHT2021112200130</v>
          </cell>
        </row>
        <row r="428">
          <cell r="F428">
            <v>77.4</v>
          </cell>
        </row>
        <row r="428">
          <cell r="AH428">
            <v>0</v>
          </cell>
        </row>
        <row r="429">
          <cell r="B429" t="str">
            <v>ZHT2021121600148</v>
          </cell>
        </row>
        <row r="429">
          <cell r="F429">
            <v>100</v>
          </cell>
        </row>
        <row r="429">
          <cell r="AH429">
            <v>0</v>
          </cell>
        </row>
        <row r="430">
          <cell r="B430" t="str">
            <v>ZHT2021122100151</v>
          </cell>
        </row>
        <row r="430">
          <cell r="F430">
            <v>17.7539</v>
          </cell>
        </row>
        <row r="430">
          <cell r="AH430">
            <v>0</v>
          </cell>
        </row>
        <row r="431">
          <cell r="B431" t="str">
            <v>ZHT2021122700163</v>
          </cell>
        </row>
        <row r="431">
          <cell r="F431">
            <v>17.8</v>
          </cell>
        </row>
        <row r="431">
          <cell r="AH431">
            <v>0</v>
          </cell>
        </row>
        <row r="432">
          <cell r="B432" t="str">
            <v>ZHT2021122700165</v>
          </cell>
        </row>
        <row r="432">
          <cell r="F432">
            <v>17.7</v>
          </cell>
        </row>
        <row r="432">
          <cell r="AH432">
            <v>0</v>
          </cell>
        </row>
        <row r="433">
          <cell r="B433" t="str">
            <v>ZHT2021112500134</v>
          </cell>
        </row>
        <row r="433">
          <cell r="F433">
            <v>28.8</v>
          </cell>
        </row>
        <row r="433">
          <cell r="AH433">
            <v>0</v>
          </cell>
        </row>
        <row r="434">
          <cell r="B434" t="str">
            <v>ZHT2021121400147</v>
          </cell>
        </row>
        <row r="434">
          <cell r="F434">
            <v>246.2362</v>
          </cell>
        </row>
        <row r="434">
          <cell r="AH434">
            <v>0</v>
          </cell>
        </row>
        <row r="435">
          <cell r="B435" t="str">
            <v>ZHT2021112900137</v>
          </cell>
        </row>
        <row r="435">
          <cell r="F435">
            <v>11.63</v>
          </cell>
        </row>
        <row r="435">
          <cell r="AH435">
            <v>0</v>
          </cell>
        </row>
        <row r="436">
          <cell r="B436" t="str">
            <v>ZHT2021122200152</v>
          </cell>
        </row>
        <row r="436">
          <cell r="F436">
            <v>2154.62888</v>
          </cell>
        </row>
        <row r="436">
          <cell r="AH436">
            <v>553.359268</v>
          </cell>
        </row>
        <row r="437">
          <cell r="B437" t="str">
            <v>ZHT2021122400162</v>
          </cell>
        </row>
        <row r="437">
          <cell r="F437">
            <v>1500</v>
          </cell>
        </row>
        <row r="437">
          <cell r="AH437">
            <v>0</v>
          </cell>
        </row>
        <row r="438">
          <cell r="B438" t="str">
            <v>ZHT2021120700145</v>
          </cell>
        </row>
        <row r="438">
          <cell r="F438">
            <v>170</v>
          </cell>
        </row>
        <row r="438">
          <cell r="AH438">
            <v>0</v>
          </cell>
        </row>
        <row r="439">
          <cell r="B439" t="str">
            <v>ZHT2021122300161</v>
          </cell>
        </row>
        <row r="439">
          <cell r="F439">
            <v>70</v>
          </cell>
        </row>
        <row r="439">
          <cell r="AH439">
            <v>0</v>
          </cell>
        </row>
        <row r="440">
          <cell r="B440" t="str">
            <v>ZHT2021120600142</v>
          </cell>
        </row>
        <row r="440">
          <cell r="F440">
            <v>20</v>
          </cell>
        </row>
        <row r="440">
          <cell r="AH440">
            <v>0</v>
          </cell>
        </row>
        <row r="441">
          <cell r="B441" t="str">
            <v>ZHT2021121700149</v>
          </cell>
        </row>
        <row r="441">
          <cell r="F441">
            <v>153</v>
          </cell>
        </row>
        <row r="441">
          <cell r="AH441">
            <v>30.6</v>
          </cell>
        </row>
        <row r="442">
          <cell r="B442" t="str">
            <v>ZHT2021122200159</v>
          </cell>
        </row>
        <row r="442">
          <cell r="F442">
            <v>35</v>
          </cell>
        </row>
        <row r="442">
          <cell r="AH442">
            <v>0</v>
          </cell>
        </row>
        <row r="443">
          <cell r="B443" t="str">
            <v>ZHT2022010400003</v>
          </cell>
        </row>
        <row r="443">
          <cell r="F443">
            <v>58.6</v>
          </cell>
        </row>
        <row r="443">
          <cell r="AH443">
            <v>0</v>
          </cell>
        </row>
        <row r="444">
          <cell r="B444" t="str">
            <v>ZHT2022010400002</v>
          </cell>
        </row>
        <row r="444">
          <cell r="F444">
            <v>470.729</v>
          </cell>
        </row>
        <row r="444">
          <cell r="AH444">
            <v>0</v>
          </cell>
        </row>
        <row r="445">
          <cell r="B445" t="str">
            <v>ZHT2021122200158</v>
          </cell>
        </row>
        <row r="445">
          <cell r="F445">
            <v>23.75</v>
          </cell>
        </row>
        <row r="445">
          <cell r="AH445">
            <v>0</v>
          </cell>
        </row>
        <row r="446">
          <cell r="B446" t="str">
            <v>ZHT2021122200156</v>
          </cell>
        </row>
        <row r="446">
          <cell r="F446">
            <v>78.85</v>
          </cell>
        </row>
        <row r="446">
          <cell r="AH446">
            <v>0</v>
          </cell>
        </row>
        <row r="447">
          <cell r="B447" t="str">
            <v>ZHT2021122200157</v>
          </cell>
        </row>
        <row r="447">
          <cell r="F447">
            <v>112</v>
          </cell>
        </row>
        <row r="447">
          <cell r="AH447">
            <v>0</v>
          </cell>
        </row>
        <row r="448">
          <cell r="B448" t="str">
            <v>ZHT2021122200153</v>
          </cell>
        </row>
        <row r="448">
          <cell r="F448">
            <v>45.6</v>
          </cell>
        </row>
        <row r="448">
          <cell r="AH448">
            <v>0</v>
          </cell>
        </row>
        <row r="449">
          <cell r="B449" t="str">
            <v>ZHT2021122200160</v>
          </cell>
        </row>
        <row r="449">
          <cell r="F449">
            <v>44.748779</v>
          </cell>
        </row>
        <row r="449">
          <cell r="AH449">
            <v>0</v>
          </cell>
        </row>
        <row r="450">
          <cell r="B450" t="str">
            <v>ZHT2021122200154</v>
          </cell>
        </row>
        <row r="450">
          <cell r="F450">
            <v>81.3</v>
          </cell>
        </row>
        <row r="450">
          <cell r="AH450">
            <v>0</v>
          </cell>
        </row>
        <row r="451">
          <cell r="B451" t="str">
            <v>ZHT2021122700164</v>
          </cell>
        </row>
        <row r="451">
          <cell r="F451">
            <v>17.94</v>
          </cell>
        </row>
        <row r="451">
          <cell r="AH451">
            <v>0</v>
          </cell>
        </row>
        <row r="452">
          <cell r="B452" t="str">
            <v>ZHT2022011000009</v>
          </cell>
        </row>
        <row r="452">
          <cell r="F452">
            <v>90</v>
          </cell>
        </row>
        <row r="452">
          <cell r="AH452">
            <v>0</v>
          </cell>
        </row>
        <row r="453">
          <cell r="B453" t="str">
            <v>ZHT2022011200010</v>
          </cell>
        </row>
        <row r="453">
          <cell r="F453">
            <v>83</v>
          </cell>
        </row>
        <row r="453">
          <cell r="AH453">
            <v>0</v>
          </cell>
        </row>
        <row r="454">
          <cell r="B454" t="str">
            <v>ZHT2022011200012</v>
          </cell>
        </row>
        <row r="454">
          <cell r="F454">
            <v>80</v>
          </cell>
        </row>
        <row r="454">
          <cell r="AH454">
            <v>0</v>
          </cell>
        </row>
        <row r="455">
          <cell r="B455" t="str">
            <v>ZHT2022011200011</v>
          </cell>
        </row>
        <row r="455">
          <cell r="F455">
            <v>67</v>
          </cell>
        </row>
        <row r="455">
          <cell r="AH455">
            <v>0</v>
          </cell>
        </row>
        <row r="456">
          <cell r="B456" t="str">
            <v>ZHT2022010600006</v>
          </cell>
        </row>
        <row r="456">
          <cell r="F456">
            <v>21.2401</v>
          </cell>
        </row>
        <row r="456">
          <cell r="AH456">
            <v>0</v>
          </cell>
        </row>
        <row r="457">
          <cell r="B457" t="str">
            <v>ZHT2021122000150</v>
          </cell>
        </row>
        <row r="457">
          <cell r="F457">
            <v>190</v>
          </cell>
        </row>
        <row r="457">
          <cell r="AH457">
            <v>0</v>
          </cell>
        </row>
        <row r="458">
          <cell r="B458" t="str">
            <v>ZHT2021122800167</v>
          </cell>
        </row>
        <row r="458">
          <cell r="F458">
            <v>6.31412</v>
          </cell>
        </row>
        <row r="458">
          <cell r="AH458">
            <v>0</v>
          </cell>
        </row>
        <row r="459">
          <cell r="B459" t="str">
            <v>ZHT2022011400014</v>
          </cell>
        </row>
        <row r="459">
          <cell r="F459">
            <v>5</v>
          </cell>
        </row>
        <row r="459">
          <cell r="AH459">
            <v>0</v>
          </cell>
        </row>
        <row r="460">
          <cell r="B460" t="str">
            <v>ZHT2022010600005</v>
          </cell>
        </row>
        <row r="460">
          <cell r="F460">
            <v>237.06</v>
          </cell>
        </row>
        <row r="460">
          <cell r="AH460">
            <v>0</v>
          </cell>
        </row>
        <row r="461">
          <cell r="B461" t="str">
            <v>ZHT2021123100169</v>
          </cell>
        </row>
        <row r="461">
          <cell r="F461">
            <v>6</v>
          </cell>
        </row>
        <row r="461">
          <cell r="AH461">
            <v>0</v>
          </cell>
        </row>
        <row r="462">
          <cell r="B462" t="str">
            <v>ZHT2022010400001</v>
          </cell>
        </row>
        <row r="462">
          <cell r="F462">
            <v>72.65</v>
          </cell>
        </row>
        <row r="462">
          <cell r="AH462">
            <v>0</v>
          </cell>
        </row>
        <row r="463">
          <cell r="B463" t="str">
            <v>ZHT2022012400015</v>
          </cell>
        </row>
        <row r="463">
          <cell r="F463">
            <v>49.2408</v>
          </cell>
        </row>
        <row r="463">
          <cell r="AH463">
            <v>0</v>
          </cell>
        </row>
        <row r="464">
          <cell r="B464" t="str">
            <v>ZHT2021122700166</v>
          </cell>
        </row>
        <row r="464">
          <cell r="F464">
            <v>26.03</v>
          </cell>
        </row>
        <row r="464">
          <cell r="AH464">
            <v>0</v>
          </cell>
        </row>
        <row r="465">
          <cell r="B465" t="str">
            <v>ZHT2022022400019</v>
          </cell>
        </row>
        <row r="465">
          <cell r="F465">
            <v>14.93624</v>
          </cell>
        </row>
        <row r="465">
          <cell r="AH465">
            <v>0</v>
          </cell>
        </row>
        <row r="466">
          <cell r="B466" t="str">
            <v>ZHT2022022200017</v>
          </cell>
        </row>
        <row r="466">
          <cell r="F466">
            <v>67</v>
          </cell>
        </row>
        <row r="466">
          <cell r="AH466">
            <v>0</v>
          </cell>
        </row>
        <row r="467">
          <cell r="B467" t="str">
            <v>ZHT2022011000008</v>
          </cell>
        </row>
        <row r="467">
          <cell r="F467">
            <v>25</v>
          </cell>
        </row>
        <row r="467">
          <cell r="AH467">
            <v>0</v>
          </cell>
        </row>
        <row r="468">
          <cell r="B468" t="str">
            <v>ZHT2022022100016</v>
          </cell>
        </row>
        <row r="468">
          <cell r="F468">
            <v>10.084624</v>
          </cell>
        </row>
        <row r="468">
          <cell r="AH468">
            <v>0</v>
          </cell>
        </row>
        <row r="469">
          <cell r="B469" t="str">
            <v>ZHT2022031400027</v>
          </cell>
        </row>
        <row r="469">
          <cell r="F469">
            <v>37.8</v>
          </cell>
        </row>
        <row r="469">
          <cell r="AH469">
            <v>0</v>
          </cell>
        </row>
        <row r="470">
          <cell r="B470" t="str">
            <v>ZHT2022030800022</v>
          </cell>
        </row>
        <row r="470">
          <cell r="F470">
            <v>48.9206</v>
          </cell>
        </row>
        <row r="470">
          <cell r="AH470">
            <v>0</v>
          </cell>
        </row>
        <row r="471">
          <cell r="B471" t="str">
            <v>ZHT2022022400018</v>
          </cell>
        </row>
        <row r="471">
          <cell r="F471">
            <v>355.68</v>
          </cell>
        </row>
        <row r="471">
          <cell r="AH471">
            <v>0</v>
          </cell>
        </row>
        <row r="472">
          <cell r="B472" t="str">
            <v>ZHT2022050400036</v>
          </cell>
        </row>
        <row r="472">
          <cell r="F472">
            <v>287.025</v>
          </cell>
        </row>
        <row r="472">
          <cell r="AH472">
            <v>0</v>
          </cell>
        </row>
        <row r="473">
          <cell r="B473" t="str">
            <v>ZHT2022050400035</v>
          </cell>
        </row>
        <row r="473">
          <cell r="F473">
            <v>70</v>
          </cell>
        </row>
        <row r="473">
          <cell r="AH473">
            <v>0</v>
          </cell>
        </row>
        <row r="474">
          <cell r="B474" t="str">
            <v>ZHT2022050900037</v>
          </cell>
        </row>
        <row r="474">
          <cell r="F474">
            <v>2952</v>
          </cell>
        </row>
        <row r="474">
          <cell r="AH474">
            <v>0</v>
          </cell>
        </row>
        <row r="475">
          <cell r="B475" t="str">
            <v>ZHT2022030800023</v>
          </cell>
        </row>
        <row r="475">
          <cell r="F475">
            <v>125.003261</v>
          </cell>
        </row>
        <row r="475">
          <cell r="AH475">
            <v>0</v>
          </cell>
        </row>
        <row r="476">
          <cell r="B476" t="str">
            <v>ZHT2022051300038</v>
          </cell>
        </row>
        <row r="476">
          <cell r="F476">
            <v>2168.7</v>
          </cell>
        </row>
        <row r="476">
          <cell r="AH476">
            <v>0</v>
          </cell>
        </row>
        <row r="477">
          <cell r="B477" t="str">
            <v>ZHT2022031100026</v>
          </cell>
        </row>
        <row r="477">
          <cell r="F477">
            <v>150</v>
          </cell>
        </row>
        <row r="477">
          <cell r="AH477">
            <v>0</v>
          </cell>
        </row>
        <row r="478">
          <cell r="B478" t="str">
            <v>ZHT2022052600040</v>
          </cell>
        </row>
        <row r="478">
          <cell r="F478">
            <v>41.0839</v>
          </cell>
        </row>
        <row r="478">
          <cell r="AH478">
            <v>0</v>
          </cell>
        </row>
        <row r="479">
          <cell r="B479" t="str">
            <v>ZHT2021122200155</v>
          </cell>
        </row>
        <row r="479">
          <cell r="F479">
            <v>6.4749</v>
          </cell>
        </row>
        <row r="479">
          <cell r="AH479">
            <v>0.579852</v>
          </cell>
        </row>
        <row r="480">
          <cell r="B480" t="str">
            <v>ZHT2022031100025</v>
          </cell>
        </row>
        <row r="480">
          <cell r="F480">
            <v>95</v>
          </cell>
        </row>
        <row r="480">
          <cell r="AH480">
            <v>0</v>
          </cell>
        </row>
        <row r="481">
          <cell r="B481" t="str">
            <v>ZHT2022061300045</v>
          </cell>
        </row>
        <row r="481">
          <cell r="F481">
            <v>12.18</v>
          </cell>
        </row>
        <row r="481">
          <cell r="AH481">
            <v>0</v>
          </cell>
        </row>
        <row r="482">
          <cell r="B482" t="str">
            <v>ZHT2022031700033</v>
          </cell>
        </row>
        <row r="482">
          <cell r="F482">
            <v>15.694448</v>
          </cell>
        </row>
        <row r="482">
          <cell r="AH482">
            <v>0</v>
          </cell>
        </row>
        <row r="483">
          <cell r="B483" t="str">
            <v>ZHT2022022500020</v>
          </cell>
        </row>
        <row r="483">
          <cell r="F483">
            <v>14.93624</v>
          </cell>
        </row>
        <row r="483">
          <cell r="AH483">
            <v>0</v>
          </cell>
        </row>
        <row r="484">
          <cell r="B484" t="str">
            <v>ZHT2022060600043</v>
          </cell>
        </row>
        <row r="484">
          <cell r="F484">
            <v>1737.03</v>
          </cell>
        </row>
        <row r="484">
          <cell r="AH484">
            <v>0</v>
          </cell>
        </row>
        <row r="485">
          <cell r="B485" t="str">
            <v>ZHT2022061700046</v>
          </cell>
        </row>
        <row r="485">
          <cell r="F485">
            <v>97.8336</v>
          </cell>
        </row>
        <row r="485">
          <cell r="AH485">
            <v>0</v>
          </cell>
        </row>
        <row r="486">
          <cell r="B486" t="str">
            <v>ZHT2022032100034</v>
          </cell>
        </row>
        <row r="486">
          <cell r="F486">
            <v>10.3</v>
          </cell>
        </row>
        <row r="486">
          <cell r="AH486">
            <v>0</v>
          </cell>
        </row>
        <row r="487">
          <cell r="B487" t="str">
            <v>ZHT2022060600044</v>
          </cell>
        </row>
        <row r="487">
          <cell r="F487">
            <v>10</v>
          </cell>
        </row>
        <row r="487">
          <cell r="AH487">
            <v>0</v>
          </cell>
        </row>
        <row r="488">
          <cell r="B488" t="str">
            <v>ZHT2022031600029</v>
          </cell>
        </row>
        <row r="488">
          <cell r="F488">
            <v>248</v>
          </cell>
        </row>
        <row r="488">
          <cell r="AH488">
            <v>0</v>
          </cell>
        </row>
        <row r="489">
          <cell r="B489" t="str">
            <v>ZHT2022031400028</v>
          </cell>
        </row>
        <row r="489">
          <cell r="F489">
            <v>16</v>
          </cell>
        </row>
        <row r="489">
          <cell r="AH489">
            <v>0</v>
          </cell>
        </row>
        <row r="490">
          <cell r="B490" t="str">
            <v>ZHT2022031700032</v>
          </cell>
        </row>
        <row r="490">
          <cell r="F490">
            <v>12.631665</v>
          </cell>
        </row>
        <row r="490">
          <cell r="AH490">
            <v>0</v>
          </cell>
        </row>
        <row r="491">
          <cell r="B491" t="str">
            <v>ZHT2022011200013</v>
          </cell>
        </row>
        <row r="491">
          <cell r="F491">
            <v>13.6334</v>
          </cell>
        </row>
        <row r="491">
          <cell r="AH491">
            <v>0</v>
          </cell>
        </row>
        <row r="492">
          <cell r="B492" t="str">
            <v>ZHT2022031700030</v>
          </cell>
        </row>
        <row r="492">
          <cell r="F492">
            <v>10.084624</v>
          </cell>
        </row>
        <row r="492">
          <cell r="AH492">
            <v>0</v>
          </cell>
        </row>
        <row r="493">
          <cell r="B493" t="str">
            <v>ZHT2022062400048</v>
          </cell>
        </row>
        <row r="493">
          <cell r="F493">
            <v>70</v>
          </cell>
        </row>
        <row r="493">
          <cell r="AH493">
            <v>0</v>
          </cell>
        </row>
        <row r="494">
          <cell r="B494" t="str">
            <v>ZHT2022060200042</v>
          </cell>
        </row>
        <row r="494">
          <cell r="F494">
            <v>71.4</v>
          </cell>
        </row>
        <row r="494">
          <cell r="AH494">
            <v>0</v>
          </cell>
        </row>
        <row r="495">
          <cell r="B495" t="str">
            <v>ZHT2022070500054</v>
          </cell>
        </row>
        <row r="495">
          <cell r="F495">
            <v>12.371524</v>
          </cell>
        </row>
        <row r="495">
          <cell r="AH495">
            <v>0</v>
          </cell>
        </row>
        <row r="496">
          <cell r="B496" t="str">
            <v>ZHT2022052800041</v>
          </cell>
        </row>
        <row r="496">
          <cell r="F496">
            <v>51.408</v>
          </cell>
        </row>
        <row r="496">
          <cell r="AH496">
            <v>0</v>
          </cell>
        </row>
        <row r="497">
          <cell r="B497" t="str">
            <v>ZHT2022071800057</v>
          </cell>
        </row>
        <row r="497">
          <cell r="F497">
            <v>52.7074</v>
          </cell>
        </row>
        <row r="497">
          <cell r="AH497">
            <v>0</v>
          </cell>
        </row>
        <row r="498">
          <cell r="B498" t="str">
            <v>ZHT2022072800060</v>
          </cell>
        </row>
        <row r="498">
          <cell r="F498">
            <v>19.2047</v>
          </cell>
        </row>
        <row r="498">
          <cell r="AH498">
            <v>0</v>
          </cell>
        </row>
        <row r="499">
          <cell r="B499" t="str">
            <v>ZHT2022071500055</v>
          </cell>
        </row>
        <row r="499">
          <cell r="F499">
            <v>35.3873</v>
          </cell>
        </row>
        <row r="499">
          <cell r="AH499">
            <v>0</v>
          </cell>
        </row>
        <row r="500">
          <cell r="B500" t="str">
            <v>ZHT2022070400053</v>
          </cell>
        </row>
        <row r="500">
          <cell r="F500">
            <v>328.8458</v>
          </cell>
        </row>
        <row r="500">
          <cell r="AH500">
            <v>0</v>
          </cell>
        </row>
        <row r="501">
          <cell r="B501" t="str">
            <v>ZHT2022022500021</v>
          </cell>
        </row>
        <row r="501">
          <cell r="F501">
            <v>12.311024</v>
          </cell>
        </row>
        <row r="501">
          <cell r="AH501">
            <v>0</v>
          </cell>
        </row>
        <row r="502">
          <cell r="B502" t="str">
            <v>ZHT2022081000062</v>
          </cell>
        </row>
        <row r="502">
          <cell r="F502">
            <v>28</v>
          </cell>
        </row>
        <row r="502">
          <cell r="AH502">
            <v>0</v>
          </cell>
        </row>
        <row r="503">
          <cell r="B503" t="str">
            <v>ZHT2022082400069</v>
          </cell>
        </row>
        <row r="503">
          <cell r="F503">
            <v>169.411</v>
          </cell>
        </row>
        <row r="503">
          <cell r="AH503">
            <v>16.9411</v>
          </cell>
        </row>
        <row r="504">
          <cell r="B504" t="str">
            <v>ZHT2022062900051</v>
          </cell>
        </row>
        <row r="504">
          <cell r="F504">
            <v>86.2</v>
          </cell>
        </row>
        <row r="504">
          <cell r="AH504">
            <v>0</v>
          </cell>
        </row>
        <row r="505">
          <cell r="B505" t="str">
            <v>ZHT2022070100052</v>
          </cell>
        </row>
        <row r="505">
          <cell r="F505">
            <v>66.2</v>
          </cell>
        </row>
        <row r="505">
          <cell r="AH505">
            <v>0</v>
          </cell>
        </row>
        <row r="506">
          <cell r="B506" t="str">
            <v>ZHT2022081500063</v>
          </cell>
        </row>
        <row r="506">
          <cell r="F506">
            <v>10</v>
          </cell>
        </row>
        <row r="506">
          <cell r="AH506">
            <v>0</v>
          </cell>
        </row>
        <row r="507">
          <cell r="B507" t="str">
            <v>ZHT2022090100071</v>
          </cell>
        </row>
        <row r="507">
          <cell r="F507">
            <v>19.05</v>
          </cell>
        </row>
        <row r="507">
          <cell r="AH507">
            <v>0</v>
          </cell>
        </row>
        <row r="508">
          <cell r="B508" t="str">
            <v>ZHT2022082400068</v>
          </cell>
        </row>
        <row r="508">
          <cell r="F508">
            <v>378</v>
          </cell>
        </row>
        <row r="508">
          <cell r="AH508">
            <v>0</v>
          </cell>
        </row>
        <row r="509">
          <cell r="B509" t="str">
            <v>ZHT2022080200061</v>
          </cell>
        </row>
        <row r="509">
          <cell r="F509">
            <v>75</v>
          </cell>
        </row>
        <row r="509">
          <cell r="AH509">
            <v>0</v>
          </cell>
        </row>
        <row r="510">
          <cell r="B510" t="str">
            <v>ZHT2022091600076</v>
          </cell>
        </row>
        <row r="510">
          <cell r="F510">
            <v>28.9836</v>
          </cell>
        </row>
        <row r="510">
          <cell r="AH510">
            <v>0</v>
          </cell>
        </row>
        <row r="511">
          <cell r="B511" t="str">
            <v>ZHT2022091600077</v>
          </cell>
        </row>
        <row r="511">
          <cell r="F511">
            <v>18.43</v>
          </cell>
        </row>
        <row r="511">
          <cell r="AH511">
            <v>0</v>
          </cell>
        </row>
        <row r="512">
          <cell r="B512" t="str">
            <v>ZHT2022081500064</v>
          </cell>
        </row>
        <row r="512">
          <cell r="F512">
            <v>97.5</v>
          </cell>
        </row>
        <row r="512">
          <cell r="AH512">
            <v>0</v>
          </cell>
        </row>
        <row r="513">
          <cell r="B513" t="str">
            <v>ZHT2022091900078</v>
          </cell>
        </row>
        <row r="513">
          <cell r="F513">
            <v>14.5</v>
          </cell>
        </row>
        <row r="513">
          <cell r="AH513">
            <v>0</v>
          </cell>
        </row>
        <row r="514">
          <cell r="B514" t="str">
            <v>ZHT2022090600073</v>
          </cell>
        </row>
        <row r="514">
          <cell r="F514">
            <v>26</v>
          </cell>
        </row>
        <row r="514">
          <cell r="AH514">
            <v>0</v>
          </cell>
        </row>
        <row r="515">
          <cell r="B515" t="str">
            <v>ZHT2022062300047</v>
          </cell>
        </row>
        <row r="515">
          <cell r="F515">
            <v>312</v>
          </cell>
        </row>
        <row r="515">
          <cell r="AH515">
            <v>0</v>
          </cell>
        </row>
        <row r="516">
          <cell r="B516" t="str">
            <v>ZHT2022081700066</v>
          </cell>
        </row>
        <row r="516">
          <cell r="F516">
            <v>29.8295</v>
          </cell>
        </row>
        <row r="516">
          <cell r="AH516">
            <v>0</v>
          </cell>
        </row>
        <row r="517">
          <cell r="B517" t="str">
            <v>ZHT2022092800083</v>
          </cell>
        </row>
        <row r="517">
          <cell r="F517">
            <v>944.74</v>
          </cell>
        </row>
        <row r="517">
          <cell r="AH517">
            <v>67.6434</v>
          </cell>
        </row>
        <row r="518">
          <cell r="B518" t="str">
            <v>ZHT2022092000079</v>
          </cell>
        </row>
        <row r="518">
          <cell r="F518">
            <v>394.608</v>
          </cell>
        </row>
        <row r="518">
          <cell r="AH518">
            <v>0</v>
          </cell>
        </row>
        <row r="519">
          <cell r="B519" t="str">
            <v>ZHT2022092900084</v>
          </cell>
        </row>
        <row r="519">
          <cell r="F519">
            <v>4.85</v>
          </cell>
        </row>
        <row r="519">
          <cell r="AH519">
            <v>0</v>
          </cell>
        </row>
        <row r="520">
          <cell r="B520" t="str">
            <v>ZHT2022092200080</v>
          </cell>
        </row>
        <row r="520">
          <cell r="F520">
            <v>63.5</v>
          </cell>
        </row>
        <row r="520">
          <cell r="AH520">
            <v>0</v>
          </cell>
        </row>
        <row r="521">
          <cell r="B521" t="str">
            <v>ZHT2022082300067</v>
          </cell>
        </row>
        <row r="521">
          <cell r="F521">
            <v>11.327184</v>
          </cell>
        </row>
        <row r="521">
          <cell r="AH521">
            <v>0</v>
          </cell>
        </row>
        <row r="522">
          <cell r="B522" t="str">
            <v>ZHT2022092600081</v>
          </cell>
        </row>
        <row r="522">
          <cell r="F522">
            <v>15</v>
          </cell>
        </row>
        <row r="522">
          <cell r="AH522">
            <v>0</v>
          </cell>
        </row>
        <row r="523">
          <cell r="B523" t="str">
            <v>ZHT2022051300039</v>
          </cell>
        </row>
        <row r="523">
          <cell r="F523">
            <v>43</v>
          </cell>
        </row>
        <row r="523">
          <cell r="AH523">
            <v>0</v>
          </cell>
        </row>
        <row r="524">
          <cell r="B524" t="str">
            <v>ZHT2022100900087</v>
          </cell>
        </row>
        <row r="524">
          <cell r="F524">
            <v>5</v>
          </cell>
        </row>
        <row r="524">
          <cell r="AH524">
            <v>0</v>
          </cell>
        </row>
        <row r="525">
          <cell r="B525" t="str">
            <v>ZHT2022101900088</v>
          </cell>
        </row>
        <row r="525">
          <cell r="F525">
            <v>8.3</v>
          </cell>
        </row>
        <row r="525">
          <cell r="AH525">
            <v>0</v>
          </cell>
        </row>
        <row r="526">
          <cell r="B526" t="str">
            <v>ZHT2022090200072</v>
          </cell>
        </row>
        <row r="526">
          <cell r="F526">
            <v>9</v>
          </cell>
        </row>
        <row r="526">
          <cell r="AH526">
            <v>0</v>
          </cell>
        </row>
        <row r="527">
          <cell r="B527" t="str">
            <v>ZHT2022071500056</v>
          </cell>
        </row>
        <row r="527">
          <cell r="F527">
            <v>57.3924</v>
          </cell>
        </row>
        <row r="527">
          <cell r="AH527">
            <v>0</v>
          </cell>
        </row>
        <row r="528">
          <cell r="B528" t="str">
            <v>ZHT2022090100070</v>
          </cell>
        </row>
        <row r="528">
          <cell r="F528">
            <v>66.2</v>
          </cell>
        </row>
        <row r="528">
          <cell r="AH528">
            <v>0</v>
          </cell>
        </row>
        <row r="529">
          <cell r="B529" t="str">
            <v>ZHT2022091400075</v>
          </cell>
        </row>
        <row r="529">
          <cell r="F529">
            <v>17.721141</v>
          </cell>
        </row>
        <row r="529">
          <cell r="AH529">
            <v>0</v>
          </cell>
        </row>
        <row r="530">
          <cell r="B530" t="str">
            <v>ZHT2022102400089</v>
          </cell>
        </row>
        <row r="530">
          <cell r="F530">
            <v>455</v>
          </cell>
        </row>
        <row r="530">
          <cell r="AH530">
            <v>36</v>
          </cell>
        </row>
        <row r="531">
          <cell r="B531" t="str">
            <v>ZHT2022110300093</v>
          </cell>
        </row>
        <row r="531">
          <cell r="F531">
            <v>74.96</v>
          </cell>
        </row>
        <row r="531">
          <cell r="AH531">
            <v>0</v>
          </cell>
        </row>
        <row r="532">
          <cell r="B532" t="str">
            <v>ZHT2022092800082</v>
          </cell>
        </row>
        <row r="532">
          <cell r="F532">
            <v>2827.8042</v>
          </cell>
        </row>
        <row r="532">
          <cell r="AH532">
            <v>0</v>
          </cell>
        </row>
        <row r="533">
          <cell r="B533" t="str">
            <v>ZHT2022112200101</v>
          </cell>
        </row>
        <row r="533">
          <cell r="F533">
            <v>598.3135</v>
          </cell>
        </row>
        <row r="533">
          <cell r="AH533">
            <v>0</v>
          </cell>
        </row>
        <row r="534">
          <cell r="B534" t="str">
            <v>ZHT2022112200102</v>
          </cell>
        </row>
        <row r="534">
          <cell r="F534">
            <v>710.0859</v>
          </cell>
        </row>
        <row r="534">
          <cell r="AH534">
            <v>0</v>
          </cell>
        </row>
        <row r="535">
          <cell r="B535" t="str">
            <v>ZHT2022100800085</v>
          </cell>
        </row>
        <row r="535">
          <cell r="F535">
            <v>9.3245</v>
          </cell>
        </row>
        <row r="535">
          <cell r="AH535">
            <v>0</v>
          </cell>
        </row>
        <row r="536">
          <cell r="B536" t="str">
            <v>ZHT2022102800091</v>
          </cell>
        </row>
        <row r="536">
          <cell r="F536">
            <v>27.25</v>
          </cell>
        </row>
        <row r="536">
          <cell r="AH536">
            <v>0</v>
          </cell>
        </row>
        <row r="537">
          <cell r="B537" t="str">
            <v>ZHT2022112200098</v>
          </cell>
        </row>
        <row r="537">
          <cell r="F537">
            <v>122.6738</v>
          </cell>
        </row>
        <row r="537">
          <cell r="AH537">
            <v>0</v>
          </cell>
        </row>
        <row r="538">
          <cell r="B538" t="str">
            <v>ZHT2022112200099</v>
          </cell>
        </row>
        <row r="538">
          <cell r="F538">
            <v>278</v>
          </cell>
        </row>
        <row r="538">
          <cell r="AH538">
            <v>0</v>
          </cell>
        </row>
        <row r="539">
          <cell r="B539" t="str">
            <v>ZHT2022112200100</v>
          </cell>
        </row>
        <row r="539">
          <cell r="F539">
            <v>258</v>
          </cell>
        </row>
        <row r="539">
          <cell r="AH539">
            <v>0</v>
          </cell>
        </row>
        <row r="540">
          <cell r="B540" t="str">
            <v>ZHT2022112300104</v>
          </cell>
        </row>
        <row r="540">
          <cell r="F540">
            <v>802.5057</v>
          </cell>
        </row>
        <row r="540">
          <cell r="AH540">
            <v>0</v>
          </cell>
        </row>
        <row r="541">
          <cell r="B541" t="str">
            <v>ZHT2022112500106</v>
          </cell>
        </row>
        <row r="541">
          <cell r="F541">
            <v>180</v>
          </cell>
        </row>
        <row r="541">
          <cell r="AH541">
            <v>0</v>
          </cell>
        </row>
        <row r="542">
          <cell r="B542" t="str">
            <v>ZHT2022110800094</v>
          </cell>
        </row>
        <row r="542">
          <cell r="F542">
            <v>167</v>
          </cell>
        </row>
        <row r="542">
          <cell r="AH542">
            <v>0</v>
          </cell>
        </row>
        <row r="543">
          <cell r="B543" t="str">
            <v>ZHT2022111800096</v>
          </cell>
        </row>
        <row r="543">
          <cell r="F543">
            <v>26.4</v>
          </cell>
        </row>
        <row r="543">
          <cell r="AH543">
            <v>0</v>
          </cell>
        </row>
        <row r="544">
          <cell r="B544" t="str">
            <v>ZHT2022111400095</v>
          </cell>
        </row>
        <row r="544">
          <cell r="F544">
            <v>6.8</v>
          </cell>
        </row>
        <row r="544">
          <cell r="AH544">
            <v>0</v>
          </cell>
        </row>
        <row r="545">
          <cell r="B545" t="str">
            <v>ZHT2022031700031</v>
          </cell>
        </row>
        <row r="545">
          <cell r="F545">
            <v>12.311024</v>
          </cell>
        </row>
        <row r="545">
          <cell r="AH545">
            <v>0</v>
          </cell>
        </row>
        <row r="546">
          <cell r="B546" t="str">
            <v>ZHT2022112300103</v>
          </cell>
        </row>
        <row r="546">
          <cell r="F546">
            <v>3.3787</v>
          </cell>
        </row>
        <row r="546">
          <cell r="AH546">
            <v>0</v>
          </cell>
        </row>
        <row r="547">
          <cell r="B547" t="str">
            <v>ZHT2022103100092</v>
          </cell>
        </row>
        <row r="547">
          <cell r="F547">
            <v>18.21</v>
          </cell>
        </row>
        <row r="547">
          <cell r="AH547">
            <v>0</v>
          </cell>
        </row>
        <row r="548">
          <cell r="B548" t="str">
            <v>ZHT2022120900108</v>
          </cell>
        </row>
        <row r="548">
          <cell r="F548">
            <v>70</v>
          </cell>
        </row>
        <row r="548">
          <cell r="AH548">
            <v>0</v>
          </cell>
        </row>
        <row r="549">
          <cell r="B549" t="str">
            <v>ZHT2022121200109</v>
          </cell>
        </row>
        <row r="549">
          <cell r="F549">
            <v>70</v>
          </cell>
        </row>
        <row r="549">
          <cell r="AH549">
            <v>0</v>
          </cell>
        </row>
        <row r="550">
          <cell r="B550" t="str">
            <v>ZHT2022121600114</v>
          </cell>
        </row>
        <row r="550">
          <cell r="F550">
            <v>130</v>
          </cell>
        </row>
        <row r="550">
          <cell r="AH550">
            <v>0</v>
          </cell>
        </row>
        <row r="551">
          <cell r="B551" t="str">
            <v>ZHT2022122000120</v>
          </cell>
        </row>
        <row r="551">
          <cell r="F551">
            <v>50</v>
          </cell>
        </row>
        <row r="551">
          <cell r="AH551">
            <v>0</v>
          </cell>
        </row>
        <row r="552">
          <cell r="B552" t="str">
            <v>ZHT2022121900115</v>
          </cell>
        </row>
        <row r="552">
          <cell r="F552">
            <v>48</v>
          </cell>
        </row>
        <row r="552">
          <cell r="AH552">
            <v>0</v>
          </cell>
        </row>
        <row r="553">
          <cell r="B553" t="str">
            <v>ZHT2022121900116</v>
          </cell>
        </row>
        <row r="553">
          <cell r="F553">
            <v>82</v>
          </cell>
        </row>
        <row r="553">
          <cell r="AH553">
            <v>0</v>
          </cell>
        </row>
        <row r="554">
          <cell r="B554" t="str">
            <v>ZHT2022122000118</v>
          </cell>
        </row>
        <row r="554">
          <cell r="F554">
            <v>84</v>
          </cell>
        </row>
        <row r="554">
          <cell r="AH554">
            <v>0</v>
          </cell>
        </row>
        <row r="555">
          <cell r="B555" t="str">
            <v>ZHT2022121200110</v>
          </cell>
        </row>
        <row r="555">
          <cell r="F555">
            <v>40</v>
          </cell>
        </row>
        <row r="555">
          <cell r="AH555">
            <v>0</v>
          </cell>
        </row>
        <row r="556">
          <cell r="B556" t="str">
            <v>ZHT2022122000119</v>
          </cell>
        </row>
        <row r="556">
          <cell r="F556">
            <v>23.3949</v>
          </cell>
        </row>
        <row r="556">
          <cell r="AH556">
            <v>0</v>
          </cell>
        </row>
        <row r="557">
          <cell r="B557" t="str">
            <v>ZHT2022122100121</v>
          </cell>
        </row>
        <row r="557">
          <cell r="F557">
            <v>50</v>
          </cell>
        </row>
        <row r="557">
          <cell r="AH557">
            <v>0</v>
          </cell>
        </row>
        <row r="558">
          <cell r="B558" t="str">
            <v>ZHT2022112100097</v>
          </cell>
        </row>
        <row r="558">
          <cell r="F558">
            <v>25</v>
          </cell>
        </row>
        <row r="558">
          <cell r="AH558">
            <v>0</v>
          </cell>
        </row>
        <row r="559">
          <cell r="B559" t="str">
            <v>ZHT2022031000024</v>
          </cell>
        </row>
        <row r="559">
          <cell r="F559">
            <v>36.3648</v>
          </cell>
        </row>
        <row r="559">
          <cell r="AH559">
            <v>0</v>
          </cell>
        </row>
        <row r="560">
          <cell r="B560" t="str">
            <v>ZHT2023032800029</v>
          </cell>
        </row>
        <row r="560">
          <cell r="F560">
            <v>736.7</v>
          </cell>
        </row>
        <row r="560">
          <cell r="AH560">
            <v>0</v>
          </cell>
        </row>
        <row r="561">
          <cell r="B561" t="str">
            <v>ZHT2023033100031</v>
          </cell>
        </row>
        <row r="561">
          <cell r="F561">
            <v>239.8</v>
          </cell>
        </row>
        <row r="561">
          <cell r="AH561">
            <v>0</v>
          </cell>
        </row>
        <row r="562">
          <cell r="B562" t="str">
            <v>ZHT2022072600059</v>
          </cell>
        </row>
        <row r="562">
          <cell r="F562">
            <v>42</v>
          </cell>
        </row>
        <row r="562">
          <cell r="AH562">
            <v>0</v>
          </cell>
        </row>
        <row r="563">
          <cell r="B563" t="str">
            <v>ZHT2022091400074</v>
          </cell>
        </row>
        <row r="563">
          <cell r="F563">
            <v>15.6584</v>
          </cell>
        </row>
        <row r="563">
          <cell r="AH563">
            <v>4.420148</v>
          </cell>
        </row>
        <row r="564">
          <cell r="B564" t="str">
            <v>ZHT2022102400090</v>
          </cell>
        </row>
        <row r="564">
          <cell r="F564">
            <v>41.425235</v>
          </cell>
        </row>
        <row r="564">
          <cell r="AH564">
            <v>10.425235</v>
          </cell>
        </row>
        <row r="565">
          <cell r="B565" t="str">
            <v>ZHT2022112300105</v>
          </cell>
        </row>
        <row r="565">
          <cell r="F565">
            <v>67.2158</v>
          </cell>
        </row>
        <row r="565">
          <cell r="AH565">
            <v>0</v>
          </cell>
        </row>
        <row r="566">
          <cell r="B566" t="str">
            <v>ZHT2022120500107</v>
          </cell>
        </row>
        <row r="566">
          <cell r="F566">
            <v>159.8</v>
          </cell>
        </row>
        <row r="566">
          <cell r="AH566">
            <v>0</v>
          </cell>
        </row>
        <row r="567">
          <cell r="B567" t="str">
            <v>ZHT2022121400111</v>
          </cell>
        </row>
        <row r="567">
          <cell r="F567">
            <v>30.2</v>
          </cell>
        </row>
        <row r="567">
          <cell r="AH567">
            <v>0</v>
          </cell>
        </row>
        <row r="568">
          <cell r="B568" t="str">
            <v>ZHT2022121400112</v>
          </cell>
        </row>
        <row r="568">
          <cell r="F568">
            <v>162.7</v>
          </cell>
        </row>
        <row r="568">
          <cell r="AH568">
            <v>0</v>
          </cell>
        </row>
        <row r="569">
          <cell r="B569" t="str">
            <v>ZHT2022122100122</v>
          </cell>
        </row>
        <row r="569">
          <cell r="F569">
            <v>0</v>
          </cell>
        </row>
        <row r="569">
          <cell r="AH569">
            <v>0</v>
          </cell>
        </row>
        <row r="570">
          <cell r="B570" t="str">
            <v>ZHT2022122800127</v>
          </cell>
        </row>
        <row r="570">
          <cell r="F570">
            <v>142</v>
          </cell>
        </row>
        <row r="570">
          <cell r="AH570">
            <v>0</v>
          </cell>
        </row>
        <row r="571">
          <cell r="B571" t="str">
            <v>ZHT2022122800128</v>
          </cell>
        </row>
        <row r="571">
          <cell r="F571">
            <v>195</v>
          </cell>
        </row>
        <row r="571">
          <cell r="AH571">
            <v>0</v>
          </cell>
        </row>
        <row r="572">
          <cell r="B572" t="str">
            <v>ZHT2022122800125</v>
          </cell>
        </row>
        <row r="572">
          <cell r="F572">
            <v>12.825</v>
          </cell>
        </row>
        <row r="572">
          <cell r="AH572">
            <v>0</v>
          </cell>
        </row>
        <row r="573">
          <cell r="B573" t="str">
            <v>ZHT2022122800126</v>
          </cell>
        </row>
        <row r="573">
          <cell r="F573">
            <v>16.5</v>
          </cell>
        </row>
        <row r="573">
          <cell r="AH573">
            <v>0</v>
          </cell>
        </row>
        <row r="574">
          <cell r="B574" t="str">
            <v>ZHT2023010600006</v>
          </cell>
        </row>
        <row r="574">
          <cell r="F574">
            <v>193.707898</v>
          </cell>
        </row>
        <row r="574">
          <cell r="AH574">
            <v>0</v>
          </cell>
        </row>
        <row r="575">
          <cell r="B575" t="str">
            <v>ZHT2023051600043</v>
          </cell>
        </row>
        <row r="575">
          <cell r="F575">
            <v>76.640518</v>
          </cell>
        </row>
        <row r="575">
          <cell r="AH575">
            <v>0</v>
          </cell>
        </row>
        <row r="576">
          <cell r="B576" t="str">
            <v>ZHT2022121900117</v>
          </cell>
        </row>
        <row r="576">
          <cell r="F576">
            <v>62</v>
          </cell>
        </row>
        <row r="576">
          <cell r="AH576">
            <v>0</v>
          </cell>
        </row>
        <row r="577">
          <cell r="B577" t="str">
            <v>ZHT2022122200123</v>
          </cell>
        </row>
        <row r="577">
          <cell r="F577">
            <v>16.87708</v>
          </cell>
        </row>
        <row r="577">
          <cell r="AH577">
            <v>0</v>
          </cell>
        </row>
        <row r="578">
          <cell r="B578" t="str">
            <v>ZHT2023010300002</v>
          </cell>
        </row>
        <row r="578">
          <cell r="F578">
            <v>50</v>
          </cell>
        </row>
        <row r="578">
          <cell r="AH578">
            <v>0</v>
          </cell>
        </row>
        <row r="579">
          <cell r="B579" t="str">
            <v>ZHT2022122700124</v>
          </cell>
        </row>
        <row r="579">
          <cell r="F579">
            <v>609</v>
          </cell>
        </row>
        <row r="579">
          <cell r="AH579">
            <v>0</v>
          </cell>
        </row>
        <row r="580">
          <cell r="B580" t="str">
            <v>ZHT2022123000129</v>
          </cell>
        </row>
        <row r="580">
          <cell r="F580">
            <v>19</v>
          </cell>
        </row>
        <row r="580">
          <cell r="AH580">
            <v>0</v>
          </cell>
        </row>
        <row r="581">
          <cell r="B581" t="str">
            <v>ZHT2022123000130</v>
          </cell>
        </row>
        <row r="581">
          <cell r="F581">
            <v>35.98</v>
          </cell>
        </row>
        <row r="581">
          <cell r="AH581">
            <v>0</v>
          </cell>
        </row>
        <row r="582">
          <cell r="B582" t="str">
            <v>ZHT2022123000131</v>
          </cell>
        </row>
        <row r="582">
          <cell r="F582">
            <v>30</v>
          </cell>
        </row>
        <row r="582">
          <cell r="AH582">
            <v>0</v>
          </cell>
        </row>
        <row r="583">
          <cell r="B583" t="str">
            <v>ZHT2022123000132</v>
          </cell>
        </row>
        <row r="583">
          <cell r="F583">
            <v>90</v>
          </cell>
        </row>
        <row r="583">
          <cell r="AH583">
            <v>0</v>
          </cell>
        </row>
        <row r="584">
          <cell r="B584" t="str">
            <v>ZHT2022123000133</v>
          </cell>
        </row>
        <row r="584">
          <cell r="F584">
            <v>50</v>
          </cell>
        </row>
        <row r="584">
          <cell r="AH584">
            <v>0</v>
          </cell>
        </row>
        <row r="585">
          <cell r="B585" t="str">
            <v>ZHT2023010300003</v>
          </cell>
        </row>
        <row r="585">
          <cell r="F585">
            <v>39.5</v>
          </cell>
        </row>
        <row r="585">
          <cell r="AH585">
            <v>0</v>
          </cell>
        </row>
        <row r="586">
          <cell r="B586" t="str">
            <v>ZHT2023010900007</v>
          </cell>
        </row>
        <row r="586">
          <cell r="F586">
            <v>89.87</v>
          </cell>
        </row>
        <row r="586">
          <cell r="AH586">
            <v>0</v>
          </cell>
        </row>
        <row r="587">
          <cell r="B587" t="str">
            <v>ZHT2023011100008</v>
          </cell>
        </row>
        <row r="587">
          <cell r="F587">
            <v>38.0063</v>
          </cell>
        </row>
        <row r="587">
          <cell r="AH587">
            <v>0</v>
          </cell>
        </row>
        <row r="588">
          <cell r="B588" t="str">
            <v>ZHT2023020600010</v>
          </cell>
        </row>
        <row r="588">
          <cell r="F588">
            <v>28.18</v>
          </cell>
        </row>
        <row r="588">
          <cell r="AH588">
            <v>0</v>
          </cell>
        </row>
        <row r="589">
          <cell r="B589" t="str">
            <v>ZHT2023010500005</v>
          </cell>
        </row>
        <row r="589">
          <cell r="F589">
            <v>4.316</v>
          </cell>
        </row>
        <row r="589">
          <cell r="AH589">
            <v>0</v>
          </cell>
        </row>
        <row r="590">
          <cell r="B590" t="str">
            <v>ZHT2023011600009</v>
          </cell>
        </row>
        <row r="590">
          <cell r="F590">
            <v>64.8</v>
          </cell>
        </row>
        <row r="590">
          <cell r="AH590">
            <v>0</v>
          </cell>
        </row>
        <row r="591">
          <cell r="B591" t="str">
            <v>ZHT2023022000017</v>
          </cell>
        </row>
        <row r="591">
          <cell r="F591">
            <v>168.385722</v>
          </cell>
        </row>
        <row r="591">
          <cell r="AH591">
            <v>0</v>
          </cell>
        </row>
        <row r="592">
          <cell r="B592" t="str">
            <v>ZHT2023022200019</v>
          </cell>
        </row>
        <row r="592">
          <cell r="F592">
            <v>20</v>
          </cell>
        </row>
        <row r="592">
          <cell r="AH592">
            <v>0</v>
          </cell>
        </row>
        <row r="593">
          <cell r="B593" t="str">
            <v>ZHT2023010400004</v>
          </cell>
        </row>
        <row r="593">
          <cell r="F593">
            <v>86.2</v>
          </cell>
        </row>
        <row r="593">
          <cell r="AH593">
            <v>0</v>
          </cell>
        </row>
        <row r="594">
          <cell r="B594" t="str">
            <v>ZHT2023030700022</v>
          </cell>
        </row>
        <row r="594">
          <cell r="F594">
            <v>80</v>
          </cell>
        </row>
        <row r="594">
          <cell r="AH594">
            <v>0</v>
          </cell>
        </row>
        <row r="595">
          <cell r="B595" t="str">
            <v>ZHT2023020800013</v>
          </cell>
        </row>
        <row r="595">
          <cell r="F595">
            <v>46.2</v>
          </cell>
        </row>
        <row r="595">
          <cell r="AH595">
            <v>0</v>
          </cell>
        </row>
        <row r="596">
          <cell r="B596" t="str">
            <v>ZHT2023021400016</v>
          </cell>
        </row>
        <row r="596">
          <cell r="F596">
            <v>64.8</v>
          </cell>
        </row>
        <row r="596">
          <cell r="AH596">
            <v>0</v>
          </cell>
        </row>
        <row r="597">
          <cell r="B597" t="str">
            <v>ZHT2023010300001</v>
          </cell>
        </row>
        <row r="597">
          <cell r="F597">
            <v>46.2</v>
          </cell>
        </row>
        <row r="597">
          <cell r="AH597">
            <v>0</v>
          </cell>
        </row>
        <row r="598">
          <cell r="B598" t="str">
            <v>ZHT2023031400025</v>
          </cell>
        </row>
        <row r="598">
          <cell r="F598">
            <v>37.7</v>
          </cell>
        </row>
        <row r="598">
          <cell r="AH598">
            <v>0</v>
          </cell>
        </row>
        <row r="599">
          <cell r="B599" t="str">
            <v>ZHT2023021300015</v>
          </cell>
        </row>
        <row r="599">
          <cell r="F599">
            <v>322.5</v>
          </cell>
        </row>
        <row r="599">
          <cell r="AH599">
            <v>0</v>
          </cell>
        </row>
        <row r="600">
          <cell r="B600" t="str">
            <v>ZHT2023022400020</v>
          </cell>
        </row>
        <row r="600">
          <cell r="F600">
            <v>51.78</v>
          </cell>
        </row>
        <row r="600">
          <cell r="AH600">
            <v>0</v>
          </cell>
        </row>
        <row r="601">
          <cell r="B601" t="str">
            <v>ZHT2023031300023</v>
          </cell>
        </row>
        <row r="601">
          <cell r="F601">
            <v>174.639586</v>
          </cell>
        </row>
        <row r="601">
          <cell r="AH601">
            <v>0</v>
          </cell>
        </row>
        <row r="602">
          <cell r="B602" t="str">
            <v>ZHT2023030200021</v>
          </cell>
        </row>
        <row r="602">
          <cell r="F602">
            <v>11.484</v>
          </cell>
        </row>
        <row r="602">
          <cell r="AH602">
            <v>0</v>
          </cell>
        </row>
        <row r="603">
          <cell r="B603" t="str">
            <v>ZHT2023022200018</v>
          </cell>
        </row>
        <row r="603">
          <cell r="F603">
            <v>66.2</v>
          </cell>
        </row>
        <row r="603">
          <cell r="AH603">
            <v>0</v>
          </cell>
        </row>
        <row r="604">
          <cell r="B604" t="str">
            <v>ZHT2023042400036</v>
          </cell>
        </row>
        <row r="604">
          <cell r="F604">
            <v>16.675</v>
          </cell>
        </row>
        <row r="604">
          <cell r="AH604">
            <v>0</v>
          </cell>
        </row>
        <row r="605">
          <cell r="B605" t="str">
            <v>ZHT2023042700037</v>
          </cell>
        </row>
        <row r="605">
          <cell r="F605">
            <v>150</v>
          </cell>
        </row>
        <row r="605">
          <cell r="AH605">
            <v>0</v>
          </cell>
        </row>
        <row r="606">
          <cell r="B606" t="str">
            <v>ZHT2023032100026</v>
          </cell>
        </row>
        <row r="606">
          <cell r="F606">
            <v>0.850021</v>
          </cell>
        </row>
        <row r="606">
          <cell r="AH606">
            <v>0</v>
          </cell>
        </row>
        <row r="607">
          <cell r="B607" t="str">
            <v>ZHT2023041900034</v>
          </cell>
        </row>
        <row r="607">
          <cell r="F607">
            <v>50</v>
          </cell>
        </row>
        <row r="607">
          <cell r="AH607">
            <v>0</v>
          </cell>
        </row>
        <row r="608">
          <cell r="B608" t="str">
            <v>ZHT2023051600042</v>
          </cell>
        </row>
        <row r="608">
          <cell r="F608">
            <v>15.7</v>
          </cell>
        </row>
        <row r="608">
          <cell r="AH608">
            <v>0</v>
          </cell>
        </row>
        <row r="609">
          <cell r="B609" t="str">
            <v>ZHT2023040300032</v>
          </cell>
        </row>
        <row r="609">
          <cell r="F609">
            <v>17.915</v>
          </cell>
        </row>
        <row r="609">
          <cell r="AH609">
            <v>0</v>
          </cell>
        </row>
        <row r="610">
          <cell r="B610" t="str">
            <v>ZHT2023040300033</v>
          </cell>
        </row>
        <row r="610">
          <cell r="F610">
            <v>29.954</v>
          </cell>
        </row>
        <row r="610">
          <cell r="AH610">
            <v>0</v>
          </cell>
        </row>
        <row r="611">
          <cell r="B611" t="str">
            <v>ZHT2023053100047</v>
          </cell>
        </row>
        <row r="611">
          <cell r="F611">
            <v>16.5074</v>
          </cell>
        </row>
        <row r="611">
          <cell r="AH611">
            <v>0</v>
          </cell>
        </row>
        <row r="612">
          <cell r="B612" t="str">
            <v>ZHT2023032200027</v>
          </cell>
        </row>
        <row r="612">
          <cell r="F612">
            <v>66.2</v>
          </cell>
        </row>
        <row r="612">
          <cell r="AH612">
            <v>0</v>
          </cell>
        </row>
        <row r="613">
          <cell r="B613" t="str">
            <v>ZHT2023032200028</v>
          </cell>
        </row>
        <row r="613">
          <cell r="F613">
            <v>9</v>
          </cell>
        </row>
        <row r="613">
          <cell r="AH613">
            <v>0</v>
          </cell>
        </row>
        <row r="614">
          <cell r="B614" t="str">
            <v>ZHT2023032900030</v>
          </cell>
        </row>
        <row r="614">
          <cell r="F614">
            <v>81.71</v>
          </cell>
        </row>
        <row r="614">
          <cell r="AH614">
            <v>0</v>
          </cell>
        </row>
        <row r="615">
          <cell r="B615" t="str">
            <v>ZHT2023053100046</v>
          </cell>
        </row>
        <row r="615">
          <cell r="F615">
            <v>64</v>
          </cell>
        </row>
        <row r="615">
          <cell r="AH615">
            <v>9.6</v>
          </cell>
        </row>
        <row r="616">
          <cell r="B616" t="str">
            <v>ZHT2023031300024</v>
          </cell>
        </row>
        <row r="616">
          <cell r="F616">
            <v>150.37</v>
          </cell>
        </row>
        <row r="616">
          <cell r="AH616">
            <v>0</v>
          </cell>
        </row>
        <row r="617">
          <cell r="B617" t="str">
            <v>ZHT2023053000045</v>
          </cell>
        </row>
        <row r="617">
          <cell r="F617">
            <v>13.7</v>
          </cell>
        </row>
        <row r="617">
          <cell r="AH617">
            <v>0</v>
          </cell>
        </row>
        <row r="618">
          <cell r="B618" t="str">
            <v>ZHT2023060800051</v>
          </cell>
        </row>
        <row r="618">
          <cell r="F618">
            <v>72</v>
          </cell>
        </row>
        <row r="618">
          <cell r="AH618">
            <v>0</v>
          </cell>
        </row>
        <row r="619">
          <cell r="B619" t="str">
            <v>ZHT2023051500041</v>
          </cell>
        </row>
        <row r="619">
          <cell r="F619">
            <v>16.0961</v>
          </cell>
        </row>
        <row r="619">
          <cell r="AH619">
            <v>0</v>
          </cell>
        </row>
        <row r="620">
          <cell r="B620" t="str">
            <v>ZHT2023062800055</v>
          </cell>
        </row>
        <row r="620">
          <cell r="F620">
            <v>60.43</v>
          </cell>
        </row>
        <row r="620">
          <cell r="AH620">
            <v>0</v>
          </cell>
        </row>
        <row r="621">
          <cell r="B621" t="str">
            <v>ZHT2023070300057</v>
          </cell>
        </row>
        <row r="621">
          <cell r="F621">
            <v>27.7475</v>
          </cell>
        </row>
        <row r="621">
          <cell r="AH621">
            <v>0</v>
          </cell>
        </row>
        <row r="622">
          <cell r="B622" t="str">
            <v>ZHT2023062700054</v>
          </cell>
        </row>
        <row r="622">
          <cell r="F622">
            <v>83.4</v>
          </cell>
        </row>
        <row r="622">
          <cell r="AH622">
            <v>0</v>
          </cell>
        </row>
        <row r="623">
          <cell r="B623" t="str">
            <v>ZHT2023061200052</v>
          </cell>
        </row>
        <row r="623">
          <cell r="F623">
            <v>35.065</v>
          </cell>
        </row>
        <row r="623">
          <cell r="AH623">
            <v>0</v>
          </cell>
        </row>
        <row r="624">
          <cell r="B624" t="str">
            <v>ZHT2023071100063</v>
          </cell>
        </row>
        <row r="624">
          <cell r="F624">
            <v>66.2</v>
          </cell>
        </row>
        <row r="624">
          <cell r="AH624">
            <v>0</v>
          </cell>
        </row>
        <row r="625">
          <cell r="B625" t="str">
            <v>ZHT2023071300070</v>
          </cell>
        </row>
        <row r="625">
          <cell r="F625">
            <v>183</v>
          </cell>
        </row>
        <row r="625">
          <cell r="AH625">
            <v>0</v>
          </cell>
        </row>
        <row r="626">
          <cell r="B626" t="str">
            <v>ZHT2023061300053</v>
          </cell>
        </row>
        <row r="626">
          <cell r="F626">
            <v>105.794</v>
          </cell>
        </row>
        <row r="626">
          <cell r="AH626">
            <v>5.437</v>
          </cell>
        </row>
        <row r="627">
          <cell r="B627" t="str">
            <v>ZHT2023070500061</v>
          </cell>
        </row>
        <row r="627">
          <cell r="F627">
            <v>49.5</v>
          </cell>
        </row>
        <row r="627">
          <cell r="AH627">
            <v>0</v>
          </cell>
        </row>
        <row r="628">
          <cell r="B628" t="str">
            <v>ZHT2023071700071</v>
          </cell>
        </row>
        <row r="628">
          <cell r="F628">
            <v>79.276</v>
          </cell>
        </row>
        <row r="628">
          <cell r="AH628">
            <v>0</v>
          </cell>
        </row>
        <row r="629">
          <cell r="B629" t="str">
            <v>ZHT2023071200065</v>
          </cell>
        </row>
        <row r="629">
          <cell r="F629">
            <v>4.77</v>
          </cell>
        </row>
        <row r="629">
          <cell r="AH629">
            <v>0</v>
          </cell>
        </row>
        <row r="630">
          <cell r="B630" t="str">
            <v>ZHT2023071200067</v>
          </cell>
        </row>
        <row r="630">
          <cell r="F630">
            <v>4.0226</v>
          </cell>
        </row>
        <row r="630">
          <cell r="AH630">
            <v>0</v>
          </cell>
        </row>
        <row r="631">
          <cell r="B631" t="str">
            <v>ZHT2023071800073</v>
          </cell>
        </row>
        <row r="631">
          <cell r="F631">
            <v>74.5</v>
          </cell>
        </row>
        <row r="631">
          <cell r="AH631">
            <v>0</v>
          </cell>
        </row>
        <row r="632">
          <cell r="B632" t="str">
            <v>ZHT2023073100077</v>
          </cell>
        </row>
        <row r="632">
          <cell r="F632">
            <v>1.08</v>
          </cell>
        </row>
        <row r="632">
          <cell r="AH632">
            <v>0</v>
          </cell>
        </row>
        <row r="633">
          <cell r="B633" t="str">
            <v>ZHT2023070700062</v>
          </cell>
        </row>
        <row r="633">
          <cell r="F633">
            <v>18.75</v>
          </cell>
        </row>
        <row r="633">
          <cell r="AH633">
            <v>0</v>
          </cell>
        </row>
        <row r="634">
          <cell r="B634" t="str">
            <v>ZHT2023060500050</v>
          </cell>
        </row>
        <row r="634">
          <cell r="F634">
            <v>46.2</v>
          </cell>
        </row>
        <row r="634">
          <cell r="AH634">
            <v>0</v>
          </cell>
        </row>
        <row r="635">
          <cell r="B635" t="str">
            <v>ZHT2023071200069</v>
          </cell>
        </row>
        <row r="635">
          <cell r="F635">
            <v>4.1</v>
          </cell>
        </row>
        <row r="635">
          <cell r="AH635">
            <v>0</v>
          </cell>
        </row>
        <row r="636">
          <cell r="B636" t="str">
            <v>ZHT2023080900081</v>
          </cell>
        </row>
        <row r="636">
          <cell r="F636">
            <v>197</v>
          </cell>
        </row>
        <row r="636">
          <cell r="AH636">
            <v>0</v>
          </cell>
        </row>
        <row r="637">
          <cell r="B637" t="str">
            <v>ZHT2023071200068</v>
          </cell>
        </row>
        <row r="637">
          <cell r="F637">
            <v>5.56</v>
          </cell>
        </row>
        <row r="637">
          <cell r="AH637">
            <v>0</v>
          </cell>
        </row>
        <row r="638">
          <cell r="B638" t="str">
            <v>ZHT2023081800085</v>
          </cell>
        </row>
        <row r="638">
          <cell r="F638">
            <v>165</v>
          </cell>
        </row>
        <row r="638">
          <cell r="AH638">
            <v>0</v>
          </cell>
        </row>
        <row r="639">
          <cell r="B639" t="str">
            <v>ZHT2023082100086</v>
          </cell>
        </row>
        <row r="639">
          <cell r="F639">
            <v>180</v>
          </cell>
        </row>
        <row r="639">
          <cell r="AH639">
            <v>0</v>
          </cell>
        </row>
        <row r="640">
          <cell r="B640" t="str">
            <v>ZHT2023080700080</v>
          </cell>
        </row>
        <row r="640">
          <cell r="F640">
            <v>9.5</v>
          </cell>
        </row>
        <row r="640">
          <cell r="AH640">
            <v>0</v>
          </cell>
        </row>
        <row r="641">
          <cell r="B641" t="str">
            <v>ZHT2023060100048</v>
          </cell>
        </row>
        <row r="641">
          <cell r="F641">
            <v>220</v>
          </cell>
        </row>
        <row r="641">
          <cell r="AH641">
            <v>0</v>
          </cell>
        </row>
        <row r="642">
          <cell r="B642" t="str">
            <v>ZHT2023072400076</v>
          </cell>
        </row>
        <row r="642">
          <cell r="F642">
            <v>5</v>
          </cell>
        </row>
        <row r="642">
          <cell r="AH642">
            <v>0</v>
          </cell>
        </row>
        <row r="643">
          <cell r="B643" t="str">
            <v>ZHT2023090400091</v>
          </cell>
        </row>
        <row r="643">
          <cell r="F643">
            <v>131</v>
          </cell>
        </row>
        <row r="643">
          <cell r="AH643">
            <v>0</v>
          </cell>
        </row>
        <row r="644">
          <cell r="B644" t="str">
            <v>ZHT2023083000089</v>
          </cell>
        </row>
        <row r="644">
          <cell r="F644">
            <v>0</v>
          </cell>
        </row>
        <row r="644">
          <cell r="AH644">
            <v>0</v>
          </cell>
        </row>
        <row r="645">
          <cell r="B645" t="str">
            <v>ZHT2023050800038</v>
          </cell>
        </row>
        <row r="645">
          <cell r="F645">
            <v>8.44</v>
          </cell>
        </row>
        <row r="645">
          <cell r="AH645">
            <v>0</v>
          </cell>
        </row>
        <row r="646">
          <cell r="B646" t="str">
            <v>ZHT2023052400044</v>
          </cell>
        </row>
        <row r="646">
          <cell r="F646">
            <v>71</v>
          </cell>
        </row>
        <row r="646">
          <cell r="AH646">
            <v>0</v>
          </cell>
        </row>
        <row r="647">
          <cell r="B647" t="str">
            <v>ZHT2023072400075</v>
          </cell>
        </row>
        <row r="647">
          <cell r="F647">
            <v>51</v>
          </cell>
        </row>
        <row r="647">
          <cell r="AH647">
            <v>0</v>
          </cell>
        </row>
        <row r="648">
          <cell r="B648" t="str">
            <v>ZHT2023082300087</v>
          </cell>
        </row>
        <row r="648">
          <cell r="F648">
            <v>400.892</v>
          </cell>
        </row>
        <row r="648">
          <cell r="AH648">
            <v>40.0892</v>
          </cell>
        </row>
        <row r="649">
          <cell r="B649" t="str">
            <v>ZHT2023081400082</v>
          </cell>
        </row>
        <row r="649">
          <cell r="F649">
            <v>46.2</v>
          </cell>
        </row>
        <row r="649">
          <cell r="AH649">
            <v>0</v>
          </cell>
        </row>
        <row r="650">
          <cell r="B650" t="str">
            <v>ZHT2023083000090</v>
          </cell>
        </row>
        <row r="650">
          <cell r="F650">
            <v>34.2615</v>
          </cell>
        </row>
        <row r="650">
          <cell r="AH650">
            <v>0</v>
          </cell>
        </row>
        <row r="651">
          <cell r="B651" t="str">
            <v>ZHT2023091300094</v>
          </cell>
        </row>
        <row r="651">
          <cell r="F651">
            <v>1751.12</v>
          </cell>
        </row>
        <row r="651">
          <cell r="AH651">
            <v>0</v>
          </cell>
        </row>
        <row r="652">
          <cell r="B652" t="str">
            <v>ZHT2023082700088</v>
          </cell>
        </row>
        <row r="652">
          <cell r="F652">
            <v>0</v>
          </cell>
        </row>
        <row r="652">
          <cell r="AH652">
            <v>0</v>
          </cell>
        </row>
        <row r="653">
          <cell r="B653" t="str">
            <v>ZHT2023091800098</v>
          </cell>
        </row>
        <row r="653">
          <cell r="F653">
            <v>222</v>
          </cell>
        </row>
        <row r="653">
          <cell r="AH653">
            <v>0</v>
          </cell>
        </row>
        <row r="654">
          <cell r="B654" t="str">
            <v>ZHT2023092100099</v>
          </cell>
        </row>
        <row r="654">
          <cell r="F654">
            <v>364.1875</v>
          </cell>
        </row>
        <row r="654">
          <cell r="AH654">
            <v>0</v>
          </cell>
        </row>
        <row r="655">
          <cell r="B655" t="str">
            <v>ZHT2023081700083</v>
          </cell>
        </row>
        <row r="655">
          <cell r="F655">
            <v>4.1</v>
          </cell>
        </row>
        <row r="655">
          <cell r="AH655">
            <v>0</v>
          </cell>
        </row>
        <row r="656">
          <cell r="B656" t="str">
            <v>ZHT2023101100108</v>
          </cell>
        </row>
        <row r="656">
          <cell r="F656">
            <v>170</v>
          </cell>
        </row>
        <row r="656">
          <cell r="AH656">
            <v>0</v>
          </cell>
        </row>
        <row r="657">
          <cell r="B657" t="str">
            <v>ZHT2023100900105</v>
          </cell>
        </row>
        <row r="657">
          <cell r="F657">
            <v>50</v>
          </cell>
        </row>
        <row r="657">
          <cell r="AH657">
            <v>0</v>
          </cell>
        </row>
        <row r="658">
          <cell r="B658" t="str">
            <v>ZHT2023091400095</v>
          </cell>
        </row>
        <row r="658">
          <cell r="F658">
            <v>34.548</v>
          </cell>
        </row>
        <row r="658">
          <cell r="AH658">
            <v>0</v>
          </cell>
        </row>
        <row r="659">
          <cell r="B659" t="str">
            <v>ZHT2023092800102</v>
          </cell>
        </row>
        <row r="659">
          <cell r="F659">
            <v>46.93</v>
          </cell>
        </row>
        <row r="659">
          <cell r="AH659">
            <v>0</v>
          </cell>
        </row>
        <row r="660">
          <cell r="B660" t="str">
            <v>ZHT2023091400096</v>
          </cell>
        </row>
        <row r="660">
          <cell r="F660">
            <v>11</v>
          </cell>
        </row>
        <row r="660">
          <cell r="AH660">
            <v>0</v>
          </cell>
        </row>
        <row r="661">
          <cell r="B661" t="str">
            <v>ZHT2023101200109</v>
          </cell>
        </row>
        <row r="661">
          <cell r="F661">
            <v>86.671832</v>
          </cell>
        </row>
        <row r="661">
          <cell r="AH661">
            <v>0</v>
          </cell>
        </row>
        <row r="662">
          <cell r="B662" t="str">
            <v>ZHT2023101200110</v>
          </cell>
        </row>
        <row r="662">
          <cell r="F662">
            <v>260.136884</v>
          </cell>
        </row>
        <row r="662">
          <cell r="AH662">
            <v>0</v>
          </cell>
        </row>
        <row r="663">
          <cell r="B663" t="str">
            <v>ZHT2023101200111</v>
          </cell>
        </row>
        <row r="663">
          <cell r="F663">
            <v>260.136884</v>
          </cell>
        </row>
        <row r="663">
          <cell r="AH663">
            <v>0</v>
          </cell>
        </row>
        <row r="664">
          <cell r="B664" t="str">
            <v>ZHT2023101300112</v>
          </cell>
        </row>
        <row r="664">
          <cell r="F664">
            <v>66.2</v>
          </cell>
        </row>
        <row r="664">
          <cell r="AH664">
            <v>0</v>
          </cell>
        </row>
        <row r="665">
          <cell r="B665" t="str">
            <v>ZHT2023101300113</v>
          </cell>
        </row>
        <row r="665">
          <cell r="F665">
            <v>15.5</v>
          </cell>
        </row>
        <row r="665">
          <cell r="AH665">
            <v>0</v>
          </cell>
        </row>
        <row r="666">
          <cell r="B666" t="str">
            <v>ZHT2023071200066</v>
          </cell>
        </row>
        <row r="666">
          <cell r="F666">
            <v>6.86</v>
          </cell>
        </row>
        <row r="666">
          <cell r="AH666">
            <v>0</v>
          </cell>
        </row>
        <row r="667">
          <cell r="B667" t="str">
            <v>ZHT2023073100078</v>
          </cell>
        </row>
        <row r="667">
          <cell r="F667">
            <v>1.08</v>
          </cell>
        </row>
        <row r="667">
          <cell r="AH667">
            <v>0</v>
          </cell>
        </row>
        <row r="668">
          <cell r="B668" t="str">
            <v>ZHT2023073100079</v>
          </cell>
        </row>
        <row r="668">
          <cell r="F668">
            <v>1.08</v>
          </cell>
        </row>
        <row r="668">
          <cell r="AH668">
            <v>0</v>
          </cell>
        </row>
        <row r="669">
          <cell r="B669" t="str">
            <v>ZHT2023101300114</v>
          </cell>
        </row>
        <row r="669">
          <cell r="F669">
            <v>20</v>
          </cell>
        </row>
        <row r="669">
          <cell r="AH669">
            <v>0</v>
          </cell>
        </row>
        <row r="670">
          <cell r="B670" t="str">
            <v>ZHT2023091200093</v>
          </cell>
        </row>
        <row r="670">
          <cell r="F670">
            <v>66.2</v>
          </cell>
        </row>
        <row r="670">
          <cell r="AH670">
            <v>0</v>
          </cell>
        </row>
        <row r="671">
          <cell r="B671" t="str">
            <v>ZHT2023102400119</v>
          </cell>
        </row>
        <row r="671">
          <cell r="F671">
            <v>99</v>
          </cell>
        </row>
        <row r="671">
          <cell r="AH671">
            <v>0</v>
          </cell>
        </row>
        <row r="672">
          <cell r="B672" t="str">
            <v>ZHT2023102700126</v>
          </cell>
        </row>
        <row r="672">
          <cell r="F672">
            <v>35</v>
          </cell>
        </row>
        <row r="672">
          <cell r="AH672">
            <v>0</v>
          </cell>
        </row>
        <row r="673">
          <cell r="B673" t="str">
            <v>ZHT2023102500121</v>
          </cell>
        </row>
        <row r="673">
          <cell r="F673">
            <v>39.8</v>
          </cell>
        </row>
        <row r="673">
          <cell r="AH673">
            <v>3.98</v>
          </cell>
        </row>
        <row r="674">
          <cell r="B674" t="str">
            <v>ZHT2023102700127</v>
          </cell>
        </row>
        <row r="674">
          <cell r="F674">
            <v>141.2153</v>
          </cell>
        </row>
        <row r="674">
          <cell r="AH674">
            <v>0</v>
          </cell>
        </row>
        <row r="675">
          <cell r="B675" t="str">
            <v>ZHT2023102700125</v>
          </cell>
        </row>
        <row r="675">
          <cell r="F675">
            <v>76.4</v>
          </cell>
        </row>
        <row r="675">
          <cell r="AH675">
            <v>0</v>
          </cell>
        </row>
        <row r="676">
          <cell r="B676" t="str">
            <v>ZHT2023092800103</v>
          </cell>
        </row>
        <row r="676">
          <cell r="F676">
            <v>97.614085</v>
          </cell>
        </row>
        <row r="676">
          <cell r="AH676">
            <v>0</v>
          </cell>
        </row>
        <row r="677">
          <cell r="B677" t="str">
            <v>ZHT2023110300132</v>
          </cell>
        </row>
        <row r="677">
          <cell r="F677">
            <v>49</v>
          </cell>
        </row>
        <row r="677">
          <cell r="AH677">
            <v>0</v>
          </cell>
        </row>
        <row r="678">
          <cell r="B678" t="str">
            <v>ZHT2023092600100</v>
          </cell>
        </row>
        <row r="678">
          <cell r="F678">
            <v>12</v>
          </cell>
        </row>
        <row r="678">
          <cell r="AH678">
            <v>0</v>
          </cell>
        </row>
        <row r="679">
          <cell r="B679" t="str">
            <v>ZHT2023101100107</v>
          </cell>
        </row>
        <row r="679">
          <cell r="F679">
            <v>22</v>
          </cell>
        </row>
        <row r="679">
          <cell r="AH679">
            <v>0</v>
          </cell>
        </row>
        <row r="680">
          <cell r="B680" t="str">
            <v>ZHT2023102700123</v>
          </cell>
        </row>
        <row r="680">
          <cell r="F680">
            <v>16.3</v>
          </cell>
        </row>
        <row r="680">
          <cell r="AH680">
            <v>0</v>
          </cell>
        </row>
        <row r="681">
          <cell r="B681" t="str">
            <v>ZHT2023102700124</v>
          </cell>
        </row>
        <row r="681">
          <cell r="F681">
            <v>23.85</v>
          </cell>
        </row>
        <row r="681">
          <cell r="AH681">
            <v>0</v>
          </cell>
        </row>
        <row r="682">
          <cell r="B682" t="str">
            <v>ZHT2023102400120</v>
          </cell>
        </row>
        <row r="682">
          <cell r="F682">
            <v>140.485714</v>
          </cell>
        </row>
        <row r="682">
          <cell r="AH682">
            <v>0</v>
          </cell>
        </row>
        <row r="683">
          <cell r="B683" t="str">
            <v>ZHT2023111300134</v>
          </cell>
        </row>
        <row r="683">
          <cell r="F683">
            <v>66.2</v>
          </cell>
        </row>
        <row r="683">
          <cell r="AH683">
            <v>0</v>
          </cell>
        </row>
        <row r="684">
          <cell r="B684" t="str">
            <v>ZHT2023091100092</v>
          </cell>
        </row>
        <row r="684">
          <cell r="F684">
            <v>25.6</v>
          </cell>
        </row>
        <row r="684">
          <cell r="AH684">
            <v>0</v>
          </cell>
        </row>
        <row r="685">
          <cell r="B685" t="str">
            <v>ZHT2023071100064</v>
          </cell>
        </row>
        <row r="685">
          <cell r="F685">
            <v>3</v>
          </cell>
        </row>
        <row r="685">
          <cell r="AH685">
            <v>0</v>
          </cell>
        </row>
        <row r="686">
          <cell r="B686" t="str">
            <v>ZHT2023071700072</v>
          </cell>
        </row>
        <row r="686">
          <cell r="F686">
            <v>66.2</v>
          </cell>
        </row>
        <row r="686">
          <cell r="AH686">
            <v>0</v>
          </cell>
        </row>
        <row r="687">
          <cell r="B687" t="str">
            <v>ZHT2023111400135</v>
          </cell>
        </row>
        <row r="687">
          <cell r="F687">
            <v>66.2</v>
          </cell>
        </row>
        <row r="687">
          <cell r="AH687">
            <v>0</v>
          </cell>
        </row>
        <row r="688">
          <cell r="B688" t="str">
            <v>ZHT2023111600137</v>
          </cell>
        </row>
        <row r="688">
          <cell r="F688">
            <v>796.212</v>
          </cell>
        </row>
        <row r="688">
          <cell r="AH688">
            <v>0</v>
          </cell>
        </row>
        <row r="689">
          <cell r="B689" t="str">
            <v>ZHT2023071900074</v>
          </cell>
        </row>
        <row r="689">
          <cell r="F689">
            <v>40</v>
          </cell>
        </row>
        <row r="689">
          <cell r="AH689">
            <v>0</v>
          </cell>
        </row>
        <row r="690">
          <cell r="B690" t="str">
            <v>ZHT2023101900118</v>
          </cell>
        </row>
        <row r="690">
          <cell r="F690">
            <v>12.5</v>
          </cell>
        </row>
        <row r="690">
          <cell r="AH690">
            <v>0</v>
          </cell>
        </row>
        <row r="691">
          <cell r="B691" t="str">
            <v>ZHT2023062800056</v>
          </cell>
        </row>
        <row r="691">
          <cell r="F691">
            <v>570</v>
          </cell>
        </row>
        <row r="691">
          <cell r="AH691">
            <v>0</v>
          </cell>
        </row>
        <row r="692">
          <cell r="B692" t="str">
            <v>ZHT2023101800115</v>
          </cell>
        </row>
        <row r="692">
          <cell r="F692">
            <v>86.2</v>
          </cell>
        </row>
        <row r="692">
          <cell r="AH692">
            <v>0</v>
          </cell>
        </row>
        <row r="693">
          <cell r="B693" t="str">
            <v>ZHT2023113000143</v>
          </cell>
        </row>
        <row r="693">
          <cell r="F693">
            <v>85</v>
          </cell>
        </row>
        <row r="693">
          <cell r="AH693">
            <v>0</v>
          </cell>
        </row>
        <row r="694">
          <cell r="B694" t="str">
            <v>ZHT2023103100129</v>
          </cell>
        </row>
        <row r="694">
          <cell r="F694">
            <v>112.651502</v>
          </cell>
        </row>
        <row r="694">
          <cell r="AH694">
            <v>0</v>
          </cell>
        </row>
        <row r="695">
          <cell r="B695" t="str">
            <v>ZHT2023112900141</v>
          </cell>
        </row>
        <row r="695">
          <cell r="F695">
            <v>64</v>
          </cell>
        </row>
        <row r="695">
          <cell r="AH695">
            <v>0</v>
          </cell>
        </row>
        <row r="696">
          <cell r="B696" t="str">
            <v>ZHT2023120400144</v>
          </cell>
        </row>
        <row r="696">
          <cell r="F696">
            <v>50</v>
          </cell>
        </row>
        <row r="696">
          <cell r="AH696">
            <v>0</v>
          </cell>
        </row>
        <row r="697">
          <cell r="B697" t="str">
            <v>ZHT2023120600147</v>
          </cell>
        </row>
        <row r="697">
          <cell r="F697">
            <v>16</v>
          </cell>
        </row>
        <row r="697">
          <cell r="AH697">
            <v>0</v>
          </cell>
        </row>
        <row r="698">
          <cell r="B698" t="str">
            <v>ZHT2023120600148</v>
          </cell>
        </row>
        <row r="698">
          <cell r="F698">
            <v>45</v>
          </cell>
        </row>
        <row r="698">
          <cell r="AH698">
            <v>0</v>
          </cell>
        </row>
        <row r="699">
          <cell r="B699" t="str">
            <v>ZHT2023112900139</v>
          </cell>
        </row>
        <row r="699">
          <cell r="F699">
            <v>71.8</v>
          </cell>
        </row>
        <row r="699">
          <cell r="AH699">
            <v>0</v>
          </cell>
        </row>
        <row r="700">
          <cell r="B700" t="str">
            <v>ZHT2023120600145</v>
          </cell>
        </row>
        <row r="700">
          <cell r="F700">
            <v>75</v>
          </cell>
        </row>
        <row r="700">
          <cell r="AH700">
            <v>0</v>
          </cell>
        </row>
        <row r="701">
          <cell r="B701" t="str">
            <v>ZHT2023120600146</v>
          </cell>
        </row>
        <row r="701">
          <cell r="F701">
            <v>91</v>
          </cell>
        </row>
        <row r="701">
          <cell r="AH701">
            <v>0</v>
          </cell>
        </row>
        <row r="702">
          <cell r="B702" t="str">
            <v>ZHT2023120600149</v>
          </cell>
        </row>
        <row r="702">
          <cell r="F702">
            <v>44</v>
          </cell>
        </row>
        <row r="702">
          <cell r="AH702">
            <v>0</v>
          </cell>
        </row>
        <row r="703">
          <cell r="B703" t="str">
            <v>ZHT2023110100131</v>
          </cell>
        </row>
        <row r="703">
          <cell r="F703">
            <v>23</v>
          </cell>
        </row>
        <row r="703">
          <cell r="AH703">
            <v>14.95</v>
          </cell>
        </row>
        <row r="704">
          <cell r="B704" t="str">
            <v>ZHT2023120800150</v>
          </cell>
        </row>
        <row r="704">
          <cell r="F704">
            <v>5.1785</v>
          </cell>
        </row>
        <row r="704">
          <cell r="AH704">
            <v>0</v>
          </cell>
        </row>
        <row r="705">
          <cell r="B705" t="str">
            <v>ZHT2023121300156</v>
          </cell>
        </row>
        <row r="705">
          <cell r="F705">
            <v>39.1</v>
          </cell>
        </row>
        <row r="705">
          <cell r="AH705">
            <v>0</v>
          </cell>
        </row>
        <row r="706">
          <cell r="B706" t="str">
            <v>ZHT2023092700101</v>
          </cell>
        </row>
        <row r="706">
          <cell r="F706">
            <v>66</v>
          </cell>
        </row>
        <row r="706">
          <cell r="AH706">
            <v>0</v>
          </cell>
        </row>
        <row r="707">
          <cell r="B707" t="str">
            <v>ZHT2023112900138</v>
          </cell>
        </row>
        <row r="707">
          <cell r="F707">
            <v>30.5</v>
          </cell>
        </row>
        <row r="707">
          <cell r="AH707">
            <v>0</v>
          </cell>
        </row>
        <row r="708">
          <cell r="B708" t="str">
            <v>ZHT2023112900140</v>
          </cell>
        </row>
        <row r="708">
          <cell r="F708">
            <v>16.5</v>
          </cell>
        </row>
        <row r="708">
          <cell r="AH708">
            <v>0</v>
          </cell>
        </row>
        <row r="709">
          <cell r="B709" t="str">
            <v>ZHT2023121400159</v>
          </cell>
        </row>
        <row r="709">
          <cell r="F709">
            <v>34.8</v>
          </cell>
        </row>
        <row r="709">
          <cell r="AH709">
            <v>0</v>
          </cell>
        </row>
        <row r="710">
          <cell r="B710" t="str">
            <v>ZHT2023102700122</v>
          </cell>
        </row>
        <row r="710">
          <cell r="F710">
            <v>0.98</v>
          </cell>
        </row>
        <row r="710">
          <cell r="AH710">
            <v>0</v>
          </cell>
        </row>
        <row r="711">
          <cell r="B711" t="str">
            <v>ZHT2023101800116</v>
          </cell>
        </row>
        <row r="711">
          <cell r="F711">
            <v>48</v>
          </cell>
        </row>
        <row r="711">
          <cell r="AH711">
            <v>0</v>
          </cell>
        </row>
        <row r="712">
          <cell r="B712" t="str">
            <v>ZHT2023101800117</v>
          </cell>
        </row>
        <row r="712">
          <cell r="F712">
            <v>49</v>
          </cell>
        </row>
        <row r="712">
          <cell r="AH712">
            <v>0</v>
          </cell>
        </row>
        <row r="713">
          <cell r="B713" t="str">
            <v>ZHT2023111400136</v>
          </cell>
        </row>
        <row r="713">
          <cell r="F713">
            <v>4.25</v>
          </cell>
        </row>
        <row r="713">
          <cell r="AH713">
            <v>0</v>
          </cell>
        </row>
        <row r="714">
          <cell r="B714" t="str">
            <v>ZHT2023121900164</v>
          </cell>
        </row>
        <row r="714">
          <cell r="F714">
            <v>379</v>
          </cell>
        </row>
        <row r="714">
          <cell r="AH714">
            <v>0</v>
          </cell>
        </row>
        <row r="715">
          <cell r="B715" t="str">
            <v>ZHT2023121900165</v>
          </cell>
        </row>
        <row r="715">
          <cell r="F715">
            <v>35</v>
          </cell>
        </row>
        <row r="715">
          <cell r="AH715">
            <v>0</v>
          </cell>
        </row>
        <row r="716">
          <cell r="B716" t="str">
            <v>ZHT2023122100169</v>
          </cell>
        </row>
        <row r="716">
          <cell r="F716">
            <v>282</v>
          </cell>
        </row>
        <row r="716">
          <cell r="AH716">
            <v>0</v>
          </cell>
        </row>
        <row r="717">
          <cell r="B717" t="str">
            <v>ZHT2023122100170</v>
          </cell>
        </row>
        <row r="717">
          <cell r="F717">
            <v>188</v>
          </cell>
        </row>
        <row r="717">
          <cell r="AH717">
            <v>0</v>
          </cell>
        </row>
        <row r="718">
          <cell r="B718" t="str">
            <v>ZHT2023121900166</v>
          </cell>
        </row>
        <row r="718">
          <cell r="F718">
            <v>26.68</v>
          </cell>
        </row>
        <row r="718">
          <cell r="AH718">
            <v>0</v>
          </cell>
        </row>
        <row r="719">
          <cell r="B719" t="str">
            <v>ZHT2023121100152</v>
          </cell>
        </row>
        <row r="719">
          <cell r="F719">
            <v>88.821</v>
          </cell>
        </row>
        <row r="719">
          <cell r="AH719">
            <v>4.44105</v>
          </cell>
        </row>
        <row r="720">
          <cell r="B720" t="str">
            <v>ZHT2023121100153</v>
          </cell>
        </row>
        <row r="720">
          <cell r="F720">
            <v>47.889</v>
          </cell>
        </row>
        <row r="720">
          <cell r="AH720">
            <v>2.39445</v>
          </cell>
        </row>
        <row r="721">
          <cell r="B721" t="str">
            <v>ZHT2023121100154</v>
          </cell>
        </row>
        <row r="721">
          <cell r="F721">
            <v>74.826</v>
          </cell>
        </row>
        <row r="721">
          <cell r="AH721">
            <v>3.7413</v>
          </cell>
        </row>
        <row r="722">
          <cell r="B722" t="str">
            <v>ZHT2023121100155</v>
          </cell>
        </row>
        <row r="722">
          <cell r="F722">
            <v>71.064</v>
          </cell>
        </row>
        <row r="722">
          <cell r="AH722">
            <v>3.5532</v>
          </cell>
        </row>
        <row r="723">
          <cell r="B723" t="str">
            <v>ZHT2023121300157</v>
          </cell>
        </row>
        <row r="723">
          <cell r="F723">
            <v>75</v>
          </cell>
        </row>
        <row r="723">
          <cell r="AH723">
            <v>3.75</v>
          </cell>
        </row>
        <row r="724">
          <cell r="B724" t="str">
            <v>ZHT2023122500174</v>
          </cell>
        </row>
        <row r="724">
          <cell r="F724">
            <v>30</v>
          </cell>
        </row>
        <row r="724">
          <cell r="AH724">
            <v>0</v>
          </cell>
        </row>
        <row r="725">
          <cell r="B725" t="str">
            <v>ZHT2023122100172</v>
          </cell>
        </row>
        <row r="725">
          <cell r="F725">
            <v>49</v>
          </cell>
        </row>
        <row r="725">
          <cell r="AH725">
            <v>0</v>
          </cell>
        </row>
        <row r="726">
          <cell r="B726" t="str">
            <v>ZHT2023122200173</v>
          </cell>
        </row>
        <row r="726">
          <cell r="F726">
            <v>120</v>
          </cell>
        </row>
        <row r="726">
          <cell r="AH726">
            <v>0</v>
          </cell>
        </row>
        <row r="727">
          <cell r="B727" t="str">
            <v>ZHT2023122500176</v>
          </cell>
        </row>
        <row r="727">
          <cell r="F727">
            <v>210</v>
          </cell>
        </row>
        <row r="727">
          <cell r="AH727">
            <v>0</v>
          </cell>
        </row>
        <row r="728">
          <cell r="B728" t="str">
            <v>ZHT2023111000133</v>
          </cell>
        </row>
        <row r="728">
          <cell r="F728">
            <v>30.78</v>
          </cell>
        </row>
        <row r="728">
          <cell r="AH728">
            <v>0</v>
          </cell>
        </row>
        <row r="729">
          <cell r="B729" t="str">
            <v>ZHT2023122600178</v>
          </cell>
        </row>
        <row r="729">
          <cell r="F729">
            <v>120</v>
          </cell>
        </row>
        <row r="729">
          <cell r="AH729">
            <v>0</v>
          </cell>
        </row>
        <row r="730">
          <cell r="B730" t="str">
            <v>ZHT2023070400058</v>
          </cell>
        </row>
        <row r="730">
          <cell r="F730">
            <v>0</v>
          </cell>
        </row>
        <row r="730">
          <cell r="AH730">
            <v>0</v>
          </cell>
        </row>
        <row r="731">
          <cell r="B731" t="str">
            <v>ZHT2023070400059</v>
          </cell>
        </row>
        <row r="731">
          <cell r="F731">
            <v>0</v>
          </cell>
        </row>
        <row r="731">
          <cell r="AH731">
            <v>0</v>
          </cell>
        </row>
        <row r="732">
          <cell r="B732" t="str">
            <v>ZHT2023070400060</v>
          </cell>
        </row>
        <row r="732">
          <cell r="F732">
            <v>0</v>
          </cell>
        </row>
        <row r="732">
          <cell r="AH732">
            <v>0</v>
          </cell>
        </row>
        <row r="733">
          <cell r="B733" t="str">
            <v>ZHT2023121900160</v>
          </cell>
        </row>
        <row r="733">
          <cell r="F733">
            <v>45.1</v>
          </cell>
        </row>
        <row r="733">
          <cell r="AH733">
            <v>0</v>
          </cell>
        </row>
        <row r="734">
          <cell r="B734" t="str">
            <v>ZHT2023121900161</v>
          </cell>
        </row>
        <row r="734">
          <cell r="F734">
            <v>18.4</v>
          </cell>
        </row>
        <row r="734">
          <cell r="AH734">
            <v>0</v>
          </cell>
        </row>
        <row r="735">
          <cell r="B735" t="str">
            <v>ZHT2023121900162</v>
          </cell>
        </row>
        <row r="735">
          <cell r="F735">
            <v>51.5</v>
          </cell>
        </row>
        <row r="735">
          <cell r="AH735">
            <v>0</v>
          </cell>
        </row>
        <row r="736">
          <cell r="B736" t="str">
            <v>ZHT2023121900163</v>
          </cell>
        </row>
        <row r="736">
          <cell r="F736">
            <v>60</v>
          </cell>
        </row>
        <row r="736">
          <cell r="AH736">
            <v>0</v>
          </cell>
        </row>
        <row r="737">
          <cell r="B737" t="str">
            <v>ZHT2024012600012</v>
          </cell>
        </row>
        <row r="737">
          <cell r="F737">
            <v>1040.9215</v>
          </cell>
        </row>
        <row r="737">
          <cell r="AH737">
            <v>0</v>
          </cell>
        </row>
        <row r="738">
          <cell r="B738" t="str">
            <v>ZHT2024012600014</v>
          </cell>
        </row>
        <row r="738">
          <cell r="F738">
            <v>446.1092</v>
          </cell>
        </row>
        <row r="738">
          <cell r="AH738">
            <v>0</v>
          </cell>
        </row>
        <row r="739">
          <cell r="B739" t="str">
            <v>ZHT2023103000128</v>
          </cell>
        </row>
        <row r="739">
          <cell r="F739">
            <v>4.6</v>
          </cell>
        </row>
        <row r="739">
          <cell r="AH739">
            <v>0</v>
          </cell>
        </row>
        <row r="740">
          <cell r="B740" t="str">
            <v>ZHT2023122000168</v>
          </cell>
        </row>
        <row r="740">
          <cell r="F740">
            <v>26</v>
          </cell>
        </row>
        <row r="740">
          <cell r="AH740">
            <v>0</v>
          </cell>
        </row>
        <row r="741">
          <cell r="B741" t="str">
            <v>ZHT2023121900167</v>
          </cell>
        </row>
        <row r="741">
          <cell r="F741">
            <v>103.4569</v>
          </cell>
        </row>
        <row r="741">
          <cell r="AH741">
            <v>0</v>
          </cell>
        </row>
        <row r="742">
          <cell r="B742" t="str">
            <v>ZHT2023122700179</v>
          </cell>
        </row>
        <row r="742">
          <cell r="F742">
            <v>66.2</v>
          </cell>
        </row>
        <row r="742">
          <cell r="AH742">
            <v>0</v>
          </cell>
        </row>
        <row r="743">
          <cell r="B743" t="str">
            <v>ZHT2024010400003</v>
          </cell>
        </row>
        <row r="743">
          <cell r="F743">
            <v>50</v>
          </cell>
        </row>
        <row r="743">
          <cell r="AH743">
            <v>0</v>
          </cell>
        </row>
        <row r="744">
          <cell r="B744" t="str">
            <v>ZHT2024012600013</v>
          </cell>
        </row>
        <row r="744">
          <cell r="F744">
            <v>15</v>
          </cell>
        </row>
        <row r="744">
          <cell r="AH744">
            <v>0</v>
          </cell>
        </row>
        <row r="745">
          <cell r="B745" t="str">
            <v>ZHT2023122500175</v>
          </cell>
        </row>
        <row r="745">
          <cell r="F745">
            <v>20</v>
          </cell>
        </row>
        <row r="745">
          <cell r="AH745">
            <v>0</v>
          </cell>
        </row>
        <row r="746">
          <cell r="B746" t="str">
            <v>ZHT2024011700005</v>
          </cell>
        </row>
        <row r="746">
          <cell r="F746">
            <v>4.594179</v>
          </cell>
        </row>
        <row r="746">
          <cell r="AH746">
            <v>0</v>
          </cell>
        </row>
        <row r="747">
          <cell r="B747" t="str">
            <v>ZHT2023081700084</v>
          </cell>
        </row>
        <row r="747">
          <cell r="F747">
            <v>20.910275</v>
          </cell>
        </row>
        <row r="747">
          <cell r="AH747">
            <v>0</v>
          </cell>
        </row>
        <row r="748">
          <cell r="B748" t="str">
            <v>ZHT2023110100130</v>
          </cell>
        </row>
        <row r="748">
          <cell r="F748">
            <v>16.7</v>
          </cell>
        </row>
        <row r="748">
          <cell r="AH748">
            <v>0</v>
          </cell>
        </row>
        <row r="749">
          <cell r="B749" t="str">
            <v>ZHT2024012300006</v>
          </cell>
        </row>
        <row r="749">
          <cell r="F749">
            <v>28.82</v>
          </cell>
        </row>
        <row r="749">
          <cell r="AH749">
            <v>0</v>
          </cell>
        </row>
        <row r="750">
          <cell r="B750" t="str">
            <v>ZHT2024012500011</v>
          </cell>
        </row>
        <row r="750">
          <cell r="F750">
            <v>49.05</v>
          </cell>
        </row>
        <row r="750">
          <cell r="AH750">
            <v>0</v>
          </cell>
        </row>
        <row r="751">
          <cell r="B751" t="str">
            <v>ZHT2024020200017</v>
          </cell>
        </row>
        <row r="751">
          <cell r="F751">
            <v>43.690207</v>
          </cell>
        </row>
        <row r="751">
          <cell r="AH751">
            <v>0</v>
          </cell>
        </row>
        <row r="752">
          <cell r="B752" t="str">
            <v>ZHT2024022600021</v>
          </cell>
        </row>
        <row r="752">
          <cell r="F752">
            <v>30.768</v>
          </cell>
        </row>
        <row r="752">
          <cell r="AH752">
            <v>0</v>
          </cell>
        </row>
        <row r="753">
          <cell r="B753" t="str">
            <v>ZHT2024022600020</v>
          </cell>
        </row>
        <row r="753">
          <cell r="F753">
            <v>21.62</v>
          </cell>
        </row>
        <row r="753">
          <cell r="AH753">
            <v>0</v>
          </cell>
        </row>
        <row r="754">
          <cell r="B754" t="str">
            <v>ZHT2023122100171</v>
          </cell>
        </row>
        <row r="754">
          <cell r="F754">
            <v>6.21</v>
          </cell>
        </row>
        <row r="754">
          <cell r="AH754">
            <v>6.21</v>
          </cell>
        </row>
        <row r="755">
          <cell r="B755" t="str">
            <v>ZHT2024012400009</v>
          </cell>
        </row>
        <row r="755">
          <cell r="F755">
            <v>52</v>
          </cell>
        </row>
        <row r="755">
          <cell r="AH755">
            <v>0</v>
          </cell>
        </row>
        <row r="756">
          <cell r="B756" t="str">
            <v>ZHT2024020200018</v>
          </cell>
        </row>
        <row r="756">
          <cell r="F756">
            <v>15.368</v>
          </cell>
        </row>
        <row r="756">
          <cell r="AH756">
            <v>0</v>
          </cell>
        </row>
        <row r="757">
          <cell r="B757" t="str">
            <v>ZHT2024022800022</v>
          </cell>
        </row>
        <row r="757">
          <cell r="F757">
            <v>28.13</v>
          </cell>
        </row>
        <row r="757">
          <cell r="AH757">
            <v>0</v>
          </cell>
        </row>
        <row r="758">
          <cell r="B758" t="str">
            <v>ZHT2024030500023</v>
          </cell>
        </row>
        <row r="758">
          <cell r="F758">
            <v>16.4255</v>
          </cell>
        </row>
        <row r="758">
          <cell r="AH758">
            <v>0</v>
          </cell>
        </row>
        <row r="759">
          <cell r="B759" t="str">
            <v>ZHT2024012900015</v>
          </cell>
        </row>
        <row r="759">
          <cell r="F759">
            <v>8.5</v>
          </cell>
        </row>
        <row r="759">
          <cell r="AH759">
            <v>0</v>
          </cell>
        </row>
        <row r="760">
          <cell r="B760" t="str">
            <v>ZHT2024022200019</v>
          </cell>
        </row>
        <row r="760">
          <cell r="F760">
            <v>28.9804</v>
          </cell>
        </row>
        <row r="760">
          <cell r="AH760">
            <v>0</v>
          </cell>
        </row>
        <row r="761">
          <cell r="B761" t="str">
            <v>ZHT2024031900027</v>
          </cell>
        </row>
        <row r="761">
          <cell r="F761">
            <v>15.7</v>
          </cell>
        </row>
        <row r="761">
          <cell r="AH761">
            <v>0</v>
          </cell>
        </row>
        <row r="762">
          <cell r="B762" t="str">
            <v>ZHT2023121100151</v>
          </cell>
        </row>
        <row r="762">
          <cell r="F762">
            <v>46.2</v>
          </cell>
        </row>
        <row r="762">
          <cell r="AH762">
            <v>0</v>
          </cell>
        </row>
        <row r="763">
          <cell r="B763" t="str">
            <v>ZHT2024030900024</v>
          </cell>
        </row>
        <row r="763">
          <cell r="F763">
            <v>27.5</v>
          </cell>
        </row>
        <row r="763">
          <cell r="AH763">
            <v>0</v>
          </cell>
        </row>
        <row r="764">
          <cell r="B764" t="str">
            <v>ZHT2024031900028</v>
          </cell>
        </row>
        <row r="764">
          <cell r="F764">
            <v>41.5</v>
          </cell>
        </row>
        <row r="764">
          <cell r="AH764">
            <v>0</v>
          </cell>
        </row>
        <row r="765">
          <cell r="B765" t="str">
            <v>ZHT2024031200026</v>
          </cell>
        </row>
        <row r="765">
          <cell r="F765">
            <v>3</v>
          </cell>
        </row>
        <row r="765">
          <cell r="AH765">
            <v>0</v>
          </cell>
        </row>
        <row r="766">
          <cell r="B766" t="str">
            <v>ZHT2024020200016</v>
          </cell>
        </row>
        <row r="766">
          <cell r="F766">
            <v>66.2</v>
          </cell>
        </row>
        <row r="766">
          <cell r="AH766">
            <v>0</v>
          </cell>
        </row>
        <row r="767">
          <cell r="B767" t="str">
            <v>ZHT2024032600030</v>
          </cell>
        </row>
        <row r="767">
          <cell r="F767">
            <v>40</v>
          </cell>
        </row>
        <row r="767">
          <cell r="AH767">
            <v>0</v>
          </cell>
        </row>
        <row r="768">
          <cell r="B768" t="str">
            <v>ZHT2024040200033</v>
          </cell>
        </row>
        <row r="768">
          <cell r="F768">
            <v>68.4</v>
          </cell>
        </row>
        <row r="768">
          <cell r="AH768">
            <v>0</v>
          </cell>
        </row>
        <row r="769">
          <cell r="B769" t="str">
            <v>ZHT2024032200029</v>
          </cell>
        </row>
        <row r="769">
          <cell r="F769">
            <v>348</v>
          </cell>
        </row>
        <row r="769">
          <cell r="AH769">
            <v>0</v>
          </cell>
        </row>
        <row r="770">
          <cell r="B770" t="str">
            <v>ZHT2024032700031</v>
          </cell>
        </row>
        <row r="770">
          <cell r="F770">
            <v>46.778012</v>
          </cell>
        </row>
        <row r="770">
          <cell r="AH770">
            <v>0</v>
          </cell>
        </row>
        <row r="771">
          <cell r="B771" t="str">
            <v>ZHT2024041800038</v>
          </cell>
        </row>
        <row r="771">
          <cell r="F771">
            <v>312.2</v>
          </cell>
        </row>
        <row r="771">
          <cell r="AH771">
            <v>0</v>
          </cell>
        </row>
        <row r="772">
          <cell r="B772" t="str">
            <v>ZHT2024040200032</v>
          </cell>
        </row>
        <row r="772">
          <cell r="F772">
            <v>66.2</v>
          </cell>
        </row>
        <row r="772">
          <cell r="AH772">
            <v>0</v>
          </cell>
        </row>
        <row r="773">
          <cell r="B773" t="str">
            <v>ZHT2024041100036</v>
          </cell>
        </row>
        <row r="773">
          <cell r="F773">
            <v>53.3</v>
          </cell>
        </row>
        <row r="773">
          <cell r="AH773">
            <v>0</v>
          </cell>
        </row>
        <row r="774">
          <cell r="B774" t="str">
            <v>ZHT2024042500040</v>
          </cell>
        </row>
        <row r="774">
          <cell r="F774">
            <v>56.647</v>
          </cell>
        </row>
        <row r="774">
          <cell r="AH774">
            <v>0</v>
          </cell>
        </row>
        <row r="775">
          <cell r="B775" t="str">
            <v>ZHT2024042600041</v>
          </cell>
        </row>
        <row r="775">
          <cell r="F775">
            <v>26.256</v>
          </cell>
        </row>
        <row r="775">
          <cell r="AH775">
            <v>0</v>
          </cell>
        </row>
        <row r="776">
          <cell r="B776" t="str">
            <v>ZHT2024040200034</v>
          </cell>
        </row>
        <row r="776">
          <cell r="F776">
            <v>92.000033</v>
          </cell>
        </row>
        <row r="776">
          <cell r="AH776">
            <v>0</v>
          </cell>
        </row>
        <row r="777">
          <cell r="B777" t="str">
            <v>ZHT2024040700035</v>
          </cell>
        </row>
        <row r="777">
          <cell r="F777">
            <v>20</v>
          </cell>
        </row>
        <row r="777">
          <cell r="AH777">
            <v>0</v>
          </cell>
        </row>
        <row r="778">
          <cell r="B778" t="str">
            <v>ZHT2024042400039</v>
          </cell>
        </row>
        <row r="778">
          <cell r="F778">
            <v>30</v>
          </cell>
        </row>
        <row r="778">
          <cell r="AH778">
            <v>0</v>
          </cell>
        </row>
        <row r="779">
          <cell r="B779" t="str">
            <v>ZHT2024052000056</v>
          </cell>
        </row>
        <row r="779">
          <cell r="F779">
            <v>37.6</v>
          </cell>
        </row>
        <row r="779">
          <cell r="AH779">
            <v>0</v>
          </cell>
        </row>
        <row r="780">
          <cell r="B780" t="str">
            <v>ZHT2024041200037</v>
          </cell>
        </row>
        <row r="780">
          <cell r="F780">
            <v>5</v>
          </cell>
        </row>
        <row r="780">
          <cell r="AH780">
            <v>0</v>
          </cell>
        </row>
        <row r="781">
          <cell r="B781" t="str">
            <v>ZHT2024052700064</v>
          </cell>
        </row>
        <row r="781">
          <cell r="F781">
            <v>10</v>
          </cell>
        </row>
        <row r="781">
          <cell r="AH781">
            <v>0</v>
          </cell>
        </row>
        <row r="782">
          <cell r="B782" t="str">
            <v>ZHT2024052200060</v>
          </cell>
        </row>
        <row r="782">
          <cell r="F782">
            <v>35.04</v>
          </cell>
        </row>
        <row r="782">
          <cell r="AH782">
            <v>1.752</v>
          </cell>
        </row>
        <row r="783">
          <cell r="B783" t="str">
            <v>ZHT2024051300051</v>
          </cell>
        </row>
        <row r="783">
          <cell r="F783">
            <v>5.508</v>
          </cell>
        </row>
        <row r="783">
          <cell r="AH783">
            <v>0</v>
          </cell>
        </row>
        <row r="784">
          <cell r="B784" t="str">
            <v>ZHT2024051400052</v>
          </cell>
        </row>
        <row r="784">
          <cell r="F784">
            <v>5</v>
          </cell>
        </row>
        <row r="784">
          <cell r="AH784">
            <v>0</v>
          </cell>
        </row>
        <row r="785">
          <cell r="B785" t="str">
            <v>ZHT2024052300061</v>
          </cell>
        </row>
        <row r="785">
          <cell r="F785">
            <v>5</v>
          </cell>
        </row>
        <row r="785">
          <cell r="AH785">
            <v>0</v>
          </cell>
        </row>
        <row r="786">
          <cell r="B786" t="str">
            <v>ZHT2024051600055</v>
          </cell>
        </row>
        <row r="786">
          <cell r="F786">
            <v>5</v>
          </cell>
        </row>
        <row r="786">
          <cell r="AH786">
            <v>0</v>
          </cell>
        </row>
        <row r="787">
          <cell r="B787" t="str">
            <v>ZHT2024012300008</v>
          </cell>
        </row>
        <row r="787">
          <cell r="F787">
            <v>71.48</v>
          </cell>
        </row>
        <row r="787">
          <cell r="AH787">
            <v>0</v>
          </cell>
        </row>
        <row r="788">
          <cell r="B788" t="str">
            <v>ZHT2024052100057</v>
          </cell>
        </row>
        <row r="788">
          <cell r="F788">
            <v>3.4</v>
          </cell>
        </row>
        <row r="788">
          <cell r="AH788">
            <v>0</v>
          </cell>
        </row>
        <row r="789">
          <cell r="B789" t="str">
            <v>ZHT2024052300063</v>
          </cell>
        </row>
        <row r="789">
          <cell r="F789">
            <v>5</v>
          </cell>
        </row>
        <row r="789">
          <cell r="AH789">
            <v>0</v>
          </cell>
        </row>
        <row r="790">
          <cell r="B790" t="str">
            <v>ZHT2024052900065</v>
          </cell>
        </row>
        <row r="790">
          <cell r="F790">
            <v>5</v>
          </cell>
        </row>
        <row r="790">
          <cell r="AH790">
            <v>0</v>
          </cell>
        </row>
        <row r="791">
          <cell r="B791" t="str">
            <v>ZHT2024052100058</v>
          </cell>
        </row>
        <row r="791">
          <cell r="F791">
            <v>54.359223</v>
          </cell>
        </row>
        <row r="791">
          <cell r="AH791">
            <v>0</v>
          </cell>
        </row>
        <row r="792">
          <cell r="B792" t="str">
            <v>ZHT2024052100059</v>
          </cell>
        </row>
        <row r="792">
          <cell r="F792">
            <v>210</v>
          </cell>
        </row>
        <row r="792">
          <cell r="AH792">
            <v>0</v>
          </cell>
        </row>
        <row r="793">
          <cell r="B793" t="str">
            <v>ZHT2024061200068</v>
          </cell>
        </row>
        <row r="793">
          <cell r="F793">
            <v>135</v>
          </cell>
        </row>
        <row r="793">
          <cell r="AH793">
            <v>0</v>
          </cell>
        </row>
        <row r="794">
          <cell r="B794" t="str">
            <v>ZHT2024061900075</v>
          </cell>
        </row>
        <row r="794">
          <cell r="F794">
            <v>4.99</v>
          </cell>
        </row>
        <row r="794">
          <cell r="AH794">
            <v>0</v>
          </cell>
        </row>
        <row r="795">
          <cell r="B795" t="str">
            <v>ZHT2024061900076</v>
          </cell>
        </row>
        <row r="795">
          <cell r="F795">
            <v>4.99</v>
          </cell>
        </row>
        <row r="795">
          <cell r="AH795">
            <v>0</v>
          </cell>
        </row>
        <row r="796">
          <cell r="B796" t="str">
            <v>ZHT2024061300069</v>
          </cell>
        </row>
        <row r="796">
          <cell r="F796">
            <v>24</v>
          </cell>
        </row>
        <row r="796">
          <cell r="AH796">
            <v>0</v>
          </cell>
        </row>
        <row r="797">
          <cell r="B797" t="str">
            <v>ZHT2024061300070</v>
          </cell>
        </row>
        <row r="797">
          <cell r="F797">
            <v>12</v>
          </cell>
        </row>
        <row r="797">
          <cell r="AH797">
            <v>0</v>
          </cell>
        </row>
        <row r="798">
          <cell r="B798" t="str">
            <v>ZHT2024052900066</v>
          </cell>
        </row>
        <row r="798">
          <cell r="F798">
            <v>0.55</v>
          </cell>
        </row>
        <row r="798">
          <cell r="AH798">
            <v>0</v>
          </cell>
        </row>
        <row r="799">
          <cell r="B799" t="str">
            <v>ZHT2024062400078</v>
          </cell>
        </row>
        <row r="799">
          <cell r="F799">
            <v>70</v>
          </cell>
        </row>
        <row r="799">
          <cell r="AH799">
            <v>0</v>
          </cell>
        </row>
        <row r="800">
          <cell r="B800" t="str">
            <v>ZHT2024052300062</v>
          </cell>
        </row>
        <row r="800">
          <cell r="F800">
            <v>5</v>
          </cell>
        </row>
        <row r="800">
          <cell r="AH800">
            <v>0</v>
          </cell>
        </row>
        <row r="801">
          <cell r="B801" t="str">
            <v>ZHT2024060400067</v>
          </cell>
        </row>
        <row r="801">
          <cell r="F801">
            <v>4.9</v>
          </cell>
        </row>
        <row r="801">
          <cell r="AH801">
            <v>0</v>
          </cell>
        </row>
        <row r="802">
          <cell r="B802" t="str">
            <v>ZHT2024070100082</v>
          </cell>
        </row>
        <row r="802">
          <cell r="F802">
            <v>522.16</v>
          </cell>
        </row>
        <row r="802">
          <cell r="AH802">
            <v>0</v>
          </cell>
        </row>
        <row r="803">
          <cell r="B803" t="str">
            <v>ZHT2024061800074</v>
          </cell>
        </row>
        <row r="803">
          <cell r="F803">
            <v>4</v>
          </cell>
        </row>
        <row r="803">
          <cell r="AH803">
            <v>0</v>
          </cell>
        </row>
        <row r="804">
          <cell r="B804" t="str">
            <v>ZHT2024070200083</v>
          </cell>
        </row>
        <row r="804">
          <cell r="F804">
            <v>86.2</v>
          </cell>
        </row>
        <row r="804">
          <cell r="AH804">
            <v>0</v>
          </cell>
        </row>
        <row r="805">
          <cell r="B805" t="str">
            <v>ZHT2024070800084</v>
          </cell>
        </row>
        <row r="805">
          <cell r="F805">
            <v>11</v>
          </cell>
        </row>
        <row r="805">
          <cell r="AH805">
            <v>0</v>
          </cell>
        </row>
        <row r="806">
          <cell r="B806" t="str">
            <v>ZHT2024061900077</v>
          </cell>
        </row>
        <row r="806">
          <cell r="F806">
            <v>17.8</v>
          </cell>
        </row>
        <row r="806">
          <cell r="AH806">
            <v>0</v>
          </cell>
        </row>
        <row r="807">
          <cell r="B807" t="str">
            <v>ZHT2024050800042</v>
          </cell>
        </row>
        <row r="807">
          <cell r="F807">
            <v>86.2</v>
          </cell>
        </row>
        <row r="807">
          <cell r="AH807">
            <v>0</v>
          </cell>
        </row>
        <row r="808">
          <cell r="B808" t="str">
            <v>ZHT2024071100087</v>
          </cell>
        </row>
        <row r="808">
          <cell r="F808">
            <v>60</v>
          </cell>
        </row>
        <row r="808">
          <cell r="AH808">
            <v>12</v>
          </cell>
        </row>
        <row r="809">
          <cell r="B809" t="str">
            <v>ZHT2024072400090</v>
          </cell>
        </row>
        <row r="809">
          <cell r="F809">
            <v>60</v>
          </cell>
        </row>
        <row r="809">
          <cell r="AH809">
            <v>0</v>
          </cell>
        </row>
        <row r="810">
          <cell r="B810" t="str">
            <v>ZHT2024062700080</v>
          </cell>
        </row>
        <row r="810">
          <cell r="F810">
            <v>159.1</v>
          </cell>
        </row>
        <row r="810">
          <cell r="AH810">
            <v>0</v>
          </cell>
        </row>
        <row r="811">
          <cell r="B811" t="str">
            <v>ZHT2024011500004</v>
          </cell>
        </row>
        <row r="811">
          <cell r="F811">
            <v>64.8</v>
          </cell>
        </row>
        <row r="811">
          <cell r="AH811">
            <v>0</v>
          </cell>
        </row>
        <row r="812">
          <cell r="B812" t="str">
            <v>ZHT2024051400053</v>
          </cell>
        </row>
        <row r="812">
          <cell r="F812">
            <v>120.47</v>
          </cell>
        </row>
        <row r="812">
          <cell r="AH812">
            <v>12.047</v>
          </cell>
        </row>
        <row r="813">
          <cell r="B813" t="str">
            <v>ZHT2024073000091</v>
          </cell>
        </row>
        <row r="813">
          <cell r="F813">
            <v>20</v>
          </cell>
        </row>
        <row r="813">
          <cell r="AH813">
            <v>0</v>
          </cell>
        </row>
        <row r="814">
          <cell r="B814" t="str">
            <v>ZHT2024072400089</v>
          </cell>
        </row>
        <row r="814">
          <cell r="F814">
            <v>20</v>
          </cell>
        </row>
        <row r="814">
          <cell r="AH814">
            <v>0</v>
          </cell>
        </row>
        <row r="815">
          <cell r="B815" t="str">
            <v>ZHT2024081600096</v>
          </cell>
        </row>
        <row r="815">
          <cell r="F815">
            <v>1496.0008</v>
          </cell>
        </row>
        <row r="815">
          <cell r="AH815">
            <v>2.3904</v>
          </cell>
        </row>
        <row r="816">
          <cell r="B816" t="str">
            <v>ZHT2024081600097</v>
          </cell>
        </row>
        <row r="816">
          <cell r="F816">
            <v>1476.867082</v>
          </cell>
        </row>
        <row r="816">
          <cell r="AH816">
            <v>1.935956</v>
          </cell>
        </row>
        <row r="817">
          <cell r="B817" t="str">
            <v>ZHT2024080900092</v>
          </cell>
        </row>
        <row r="817">
          <cell r="F817">
            <v>4.99</v>
          </cell>
        </row>
        <row r="817">
          <cell r="AH817">
            <v>0</v>
          </cell>
        </row>
        <row r="818">
          <cell r="B818" t="str">
            <v>ZHT2024071000086</v>
          </cell>
        </row>
        <row r="818">
          <cell r="F818">
            <v>15.5</v>
          </cell>
        </row>
        <row r="818">
          <cell r="AH818">
            <v>0</v>
          </cell>
        </row>
        <row r="819">
          <cell r="B819" t="str">
            <v>ZHT2024081600094</v>
          </cell>
        </row>
        <row r="819">
          <cell r="F819">
            <v>4</v>
          </cell>
        </row>
        <row r="819">
          <cell r="AH819">
            <v>0</v>
          </cell>
        </row>
        <row r="820">
          <cell r="B820" t="str">
            <v>ZHT2024062700081</v>
          </cell>
        </row>
        <row r="820">
          <cell r="F820">
            <v>17.144</v>
          </cell>
        </row>
        <row r="820">
          <cell r="AH820">
            <v>3.144</v>
          </cell>
        </row>
        <row r="821">
          <cell r="B821" t="str">
            <v>ZHT2024081400093</v>
          </cell>
        </row>
        <row r="821">
          <cell r="F821">
            <v>66.2</v>
          </cell>
        </row>
        <row r="821">
          <cell r="AH821">
            <v>13</v>
          </cell>
        </row>
        <row r="822">
          <cell r="B822" t="str">
            <v>ZHT2024082100099</v>
          </cell>
        </row>
        <row r="822">
          <cell r="F822">
            <v>5</v>
          </cell>
        </row>
        <row r="822">
          <cell r="AH822">
            <v>0</v>
          </cell>
        </row>
        <row r="823">
          <cell r="B823" t="str">
            <v>ZHT2024082200101</v>
          </cell>
        </row>
        <row r="823">
          <cell r="F823">
            <v>64.8</v>
          </cell>
        </row>
        <row r="823">
          <cell r="AH823">
            <v>0</v>
          </cell>
        </row>
        <row r="824">
          <cell r="B824" t="str">
            <v>ZHT2024090400105</v>
          </cell>
        </row>
        <row r="824">
          <cell r="F824">
            <v>53.562487</v>
          </cell>
        </row>
        <row r="824">
          <cell r="AH824">
            <v>0</v>
          </cell>
        </row>
        <row r="825">
          <cell r="B825" t="str">
            <v>ZHT2024091000110</v>
          </cell>
        </row>
        <row r="825">
          <cell r="F825">
            <v>31.1984</v>
          </cell>
        </row>
        <row r="825">
          <cell r="AH825">
            <v>0</v>
          </cell>
        </row>
        <row r="826">
          <cell r="B826" t="str">
            <v>ZHT2024092300117</v>
          </cell>
        </row>
        <row r="826">
          <cell r="F826">
            <v>6.5</v>
          </cell>
        </row>
        <row r="826">
          <cell r="AH826">
            <v>0</v>
          </cell>
        </row>
        <row r="827">
          <cell r="B827" t="str">
            <v>ZHT2024092400119</v>
          </cell>
        </row>
        <row r="827">
          <cell r="F827">
            <v>305</v>
          </cell>
        </row>
        <row r="827">
          <cell r="AH827">
            <v>0</v>
          </cell>
        </row>
        <row r="828">
          <cell r="B828" t="str">
            <v>ZHT2024090500107</v>
          </cell>
        </row>
        <row r="828">
          <cell r="F828">
            <v>23.85</v>
          </cell>
        </row>
        <row r="828">
          <cell r="AH828">
            <v>7.155</v>
          </cell>
        </row>
        <row r="829">
          <cell r="B829" t="str">
            <v>ZHT2024092300116</v>
          </cell>
        </row>
        <row r="829">
          <cell r="F829">
            <v>9.9</v>
          </cell>
        </row>
        <row r="829">
          <cell r="AH829">
            <v>0</v>
          </cell>
        </row>
        <row r="830">
          <cell r="B830" t="str">
            <v>ZHT2024090300102</v>
          </cell>
        </row>
        <row r="830">
          <cell r="F830">
            <v>49.057</v>
          </cell>
        </row>
        <row r="830">
          <cell r="AH830">
            <v>0</v>
          </cell>
        </row>
        <row r="831">
          <cell r="B831" t="str">
            <v>ZHT2024090300103</v>
          </cell>
        </row>
        <row r="831">
          <cell r="F831">
            <v>50</v>
          </cell>
        </row>
        <row r="831">
          <cell r="AH831">
            <v>0</v>
          </cell>
        </row>
        <row r="832">
          <cell r="B832" t="str">
            <v>ZHT2024090300104</v>
          </cell>
        </row>
        <row r="832">
          <cell r="F832">
            <v>330</v>
          </cell>
        </row>
        <row r="832">
          <cell r="AH832">
            <v>0</v>
          </cell>
        </row>
        <row r="833">
          <cell r="B833" t="str">
            <v>ZHT2024091800113</v>
          </cell>
        </row>
        <row r="833">
          <cell r="F833">
            <v>35</v>
          </cell>
        </row>
        <row r="833">
          <cell r="AH833">
            <v>0</v>
          </cell>
        </row>
        <row r="834">
          <cell r="B834" t="str">
            <v>ZHT2024091800114</v>
          </cell>
        </row>
        <row r="834">
          <cell r="F834">
            <v>40</v>
          </cell>
        </row>
        <row r="834">
          <cell r="AH834">
            <v>0</v>
          </cell>
        </row>
        <row r="835">
          <cell r="B835" t="str">
            <v>ZHT2024082100100</v>
          </cell>
        </row>
        <row r="835">
          <cell r="F835">
            <v>46.2</v>
          </cell>
        </row>
        <row r="835">
          <cell r="AH835">
            <v>0</v>
          </cell>
        </row>
        <row r="836">
          <cell r="B836" t="str">
            <v>ZHT2024090600108</v>
          </cell>
        </row>
        <row r="836">
          <cell r="F836">
            <v>60.6</v>
          </cell>
        </row>
        <row r="836">
          <cell r="AH836">
            <v>12.12</v>
          </cell>
        </row>
        <row r="837">
          <cell r="B837" t="str">
            <v>ZHT2024091100111</v>
          </cell>
        </row>
        <row r="837">
          <cell r="F837">
            <v>23.5</v>
          </cell>
        </row>
        <row r="837">
          <cell r="AH837">
            <v>0</v>
          </cell>
        </row>
        <row r="838">
          <cell r="B838" t="str">
            <v>ZHT2024091100112</v>
          </cell>
        </row>
        <row r="838">
          <cell r="F838">
            <v>66.2</v>
          </cell>
        </row>
        <row r="838">
          <cell r="AH838">
            <v>0</v>
          </cell>
        </row>
        <row r="839">
          <cell r="B839" t="str">
            <v>ZHT2024090500106</v>
          </cell>
        </row>
        <row r="839">
          <cell r="F839">
            <v>10</v>
          </cell>
        </row>
        <row r="839">
          <cell r="AH839">
            <v>0</v>
          </cell>
        </row>
        <row r="840">
          <cell r="B840" t="str">
            <v>ZHT2024091900115</v>
          </cell>
        </row>
        <row r="840">
          <cell r="F840">
            <v>127</v>
          </cell>
        </row>
        <row r="840">
          <cell r="AH840">
            <v>0</v>
          </cell>
        </row>
        <row r="841">
          <cell r="B841" t="str">
            <v>ZHT2024100800123</v>
          </cell>
        </row>
        <row r="841">
          <cell r="F841">
            <v>4.9</v>
          </cell>
        </row>
        <row r="841">
          <cell r="AH841">
            <v>0</v>
          </cell>
        </row>
        <row r="842">
          <cell r="B842" t="str">
            <v>ZHT2024101600129</v>
          </cell>
        </row>
        <row r="842">
          <cell r="F842">
            <v>35.48</v>
          </cell>
        </row>
        <row r="842">
          <cell r="AH842">
            <v>0</v>
          </cell>
        </row>
        <row r="843">
          <cell r="B843" t="str">
            <v>ZHT2024101100125</v>
          </cell>
        </row>
        <row r="843">
          <cell r="F843">
            <v>12</v>
          </cell>
        </row>
        <row r="843">
          <cell r="AH843">
            <v>0</v>
          </cell>
        </row>
        <row r="844">
          <cell r="B844" t="str">
            <v>ZHT2024061700073</v>
          </cell>
        </row>
        <row r="844">
          <cell r="F844">
            <v>16</v>
          </cell>
        </row>
        <row r="844">
          <cell r="AH844">
            <v>0</v>
          </cell>
        </row>
        <row r="845">
          <cell r="B845" t="str">
            <v>ZHT2024102400132</v>
          </cell>
        </row>
        <row r="845">
          <cell r="F845">
            <v>249.83633</v>
          </cell>
        </row>
        <row r="845">
          <cell r="AH845">
            <v>0</v>
          </cell>
        </row>
        <row r="846">
          <cell r="B846" t="str">
            <v>ZHT2024102800133</v>
          </cell>
        </row>
        <row r="846">
          <cell r="F846">
            <v>170.05315</v>
          </cell>
        </row>
        <row r="846">
          <cell r="AH846">
            <v>31.26925</v>
          </cell>
        </row>
        <row r="847">
          <cell r="B847" t="str">
            <v>ZHT2024072200088</v>
          </cell>
        </row>
        <row r="847">
          <cell r="F847">
            <v>15</v>
          </cell>
        </row>
        <row r="847">
          <cell r="AH847">
            <v>0</v>
          </cell>
        </row>
        <row r="848">
          <cell r="B848" t="str">
            <v>ZHT2024101000124</v>
          </cell>
        </row>
        <row r="848">
          <cell r="F848">
            <v>6</v>
          </cell>
        </row>
        <row r="848">
          <cell r="AH848">
            <v>0</v>
          </cell>
        </row>
        <row r="849">
          <cell r="B849" t="str">
            <v>ZHT2024101100126</v>
          </cell>
        </row>
        <row r="849">
          <cell r="F849">
            <v>15</v>
          </cell>
        </row>
        <row r="849">
          <cell r="AH849">
            <v>0</v>
          </cell>
        </row>
        <row r="850">
          <cell r="B850" t="str">
            <v>ZHT2024102300131</v>
          </cell>
        </row>
        <row r="850">
          <cell r="F850">
            <v>249.8257</v>
          </cell>
        </row>
        <row r="850">
          <cell r="AH850">
            <v>0</v>
          </cell>
        </row>
        <row r="851">
          <cell r="B851" t="str">
            <v>ZHT2024100800122</v>
          </cell>
        </row>
        <row r="851">
          <cell r="F851">
            <v>46.2</v>
          </cell>
        </row>
        <row r="851">
          <cell r="AH851">
            <v>0</v>
          </cell>
        </row>
        <row r="852">
          <cell r="B852" t="str">
            <v>ZHT2024110500135</v>
          </cell>
        </row>
        <row r="852">
          <cell r="F852">
            <v>10</v>
          </cell>
        </row>
        <row r="852">
          <cell r="AH852">
            <v>0</v>
          </cell>
        </row>
        <row r="853">
          <cell r="B853" t="str">
            <v>ZHT2024102200130</v>
          </cell>
        </row>
        <row r="853">
          <cell r="F853">
            <v>170</v>
          </cell>
        </row>
        <row r="853">
          <cell r="AH853">
            <v>0</v>
          </cell>
        </row>
        <row r="854">
          <cell r="B854" t="str">
            <v>ZHT2024110800137</v>
          </cell>
        </row>
        <row r="854">
          <cell r="F854">
            <v>220</v>
          </cell>
        </row>
        <row r="854">
          <cell r="AH854">
            <v>0</v>
          </cell>
        </row>
        <row r="855">
          <cell r="B855" t="str">
            <v>ZHT2024092700121</v>
          </cell>
        </row>
        <row r="855">
          <cell r="F855">
            <v>45</v>
          </cell>
        </row>
        <row r="855">
          <cell r="AH855">
            <v>0</v>
          </cell>
        </row>
        <row r="856">
          <cell r="B856" t="str">
            <v>ZHT2024101400127</v>
          </cell>
        </row>
        <row r="856">
          <cell r="F856">
            <v>62.5</v>
          </cell>
        </row>
        <row r="856">
          <cell r="AH856">
            <v>0</v>
          </cell>
        </row>
        <row r="857">
          <cell r="B857" t="str">
            <v>ZHT2024110500136</v>
          </cell>
        </row>
        <row r="857">
          <cell r="F857">
            <v>64</v>
          </cell>
        </row>
        <row r="857">
          <cell r="AH857">
            <v>0</v>
          </cell>
        </row>
        <row r="858">
          <cell r="B858" t="str">
            <v>ZHT2024111100138</v>
          </cell>
        </row>
        <row r="858">
          <cell r="F858">
            <v>191.8812</v>
          </cell>
        </row>
        <row r="858">
          <cell r="AH858">
            <v>0</v>
          </cell>
        </row>
        <row r="859">
          <cell r="B859" t="str">
            <v>ZHT2024082100098</v>
          </cell>
        </row>
        <row r="859">
          <cell r="F859">
            <v>26.805038</v>
          </cell>
        </row>
        <row r="859">
          <cell r="AH859">
            <v>5</v>
          </cell>
        </row>
        <row r="860">
          <cell r="B860" t="str">
            <v>ZHT2024111800140</v>
          </cell>
        </row>
        <row r="860">
          <cell r="F860">
            <v>198.94</v>
          </cell>
        </row>
        <row r="860">
          <cell r="AH860">
            <v>0</v>
          </cell>
        </row>
        <row r="861">
          <cell r="B861" t="str">
            <v>ZHT2024092300118</v>
          </cell>
        </row>
        <row r="861">
          <cell r="F861">
            <v>28</v>
          </cell>
        </row>
        <row r="861">
          <cell r="AH861">
            <v>0</v>
          </cell>
        </row>
        <row r="862">
          <cell r="B862" t="str">
            <v>ZHT2024110100134</v>
          </cell>
        </row>
        <row r="862">
          <cell r="F862">
            <v>20.566</v>
          </cell>
        </row>
        <row r="862">
          <cell r="AH862">
            <v>0</v>
          </cell>
        </row>
        <row r="863">
          <cell r="B863" t="str">
            <v>ZHT2024112200145</v>
          </cell>
        </row>
        <row r="863">
          <cell r="F863">
            <v>11</v>
          </cell>
        </row>
        <row r="863">
          <cell r="AH863">
            <v>0</v>
          </cell>
        </row>
        <row r="864">
          <cell r="B864" t="str">
            <v>ZHT2024112900152</v>
          </cell>
        </row>
        <row r="864">
          <cell r="F864">
            <v>311</v>
          </cell>
        </row>
        <row r="864">
          <cell r="AH864">
            <v>0</v>
          </cell>
        </row>
        <row r="865">
          <cell r="B865" t="str">
            <v>ZHT2024112600150</v>
          </cell>
        </row>
        <row r="865">
          <cell r="F865">
            <v>17.133625</v>
          </cell>
        </row>
        <row r="865">
          <cell r="AH865">
            <v>0</v>
          </cell>
        </row>
        <row r="866">
          <cell r="B866" t="str">
            <v>ZHT2024092500120</v>
          </cell>
        </row>
        <row r="866">
          <cell r="F866">
            <v>43.834</v>
          </cell>
        </row>
        <row r="866">
          <cell r="AH866">
            <v>0</v>
          </cell>
        </row>
        <row r="867">
          <cell r="B867" t="str">
            <v>ZHT2024120900155</v>
          </cell>
        </row>
        <row r="867">
          <cell r="F867">
            <v>65</v>
          </cell>
        </row>
        <row r="867">
          <cell r="AH867">
            <v>0</v>
          </cell>
        </row>
        <row r="868">
          <cell r="B868" t="str">
            <v>ZHT2024112200146</v>
          </cell>
        </row>
        <row r="868">
          <cell r="F868">
            <v>4.99</v>
          </cell>
        </row>
        <row r="868">
          <cell r="AH868">
            <v>0</v>
          </cell>
        </row>
        <row r="869">
          <cell r="B869" t="str">
            <v>ZHT2024112600151</v>
          </cell>
        </row>
        <row r="869">
          <cell r="F869">
            <v>14.218</v>
          </cell>
        </row>
        <row r="869">
          <cell r="AH869">
            <v>0</v>
          </cell>
        </row>
        <row r="870">
          <cell r="B870" t="str">
            <v>ZHT2024121600158</v>
          </cell>
        </row>
        <row r="870">
          <cell r="F870">
            <v>565</v>
          </cell>
        </row>
        <row r="870">
          <cell r="AH870">
            <v>0</v>
          </cell>
        </row>
        <row r="871">
          <cell r="B871" t="str">
            <v>ZHT2024121600159</v>
          </cell>
        </row>
        <row r="871">
          <cell r="F871">
            <v>643.5</v>
          </cell>
        </row>
        <row r="871">
          <cell r="AH871">
            <v>0</v>
          </cell>
        </row>
        <row r="872">
          <cell r="B872" t="str">
            <v>ZHT2024112200144</v>
          </cell>
        </row>
        <row r="872">
          <cell r="F872">
            <v>47</v>
          </cell>
        </row>
        <row r="872">
          <cell r="AH872">
            <v>0</v>
          </cell>
        </row>
        <row r="873">
          <cell r="B873" t="str">
            <v>ZHT2024071000085</v>
          </cell>
        </row>
        <row r="873">
          <cell r="F873">
            <v>40</v>
          </cell>
        </row>
        <row r="873">
          <cell r="AH873">
            <v>0</v>
          </cell>
        </row>
        <row r="874">
          <cell r="B874" t="str">
            <v>ZHT2024121300156</v>
          </cell>
        </row>
        <row r="874">
          <cell r="F874">
            <v>12</v>
          </cell>
        </row>
        <row r="874">
          <cell r="AH874">
            <v>0</v>
          </cell>
        </row>
        <row r="875">
          <cell r="B875" t="str">
            <v>ZHT2024121600157</v>
          </cell>
        </row>
        <row r="875">
          <cell r="F875">
            <v>49</v>
          </cell>
        </row>
        <row r="875">
          <cell r="AH875">
            <v>0</v>
          </cell>
        </row>
        <row r="876">
          <cell r="B876" t="str">
            <v>ZHT2024121600160</v>
          </cell>
        </row>
        <row r="876">
          <cell r="F876">
            <v>168.508686</v>
          </cell>
        </row>
        <row r="876">
          <cell r="AH876">
            <v>0</v>
          </cell>
        </row>
        <row r="877">
          <cell r="B877" t="str">
            <v>ZHT2024111300139</v>
          </cell>
        </row>
        <row r="877">
          <cell r="F877">
            <v>176.870053</v>
          </cell>
        </row>
        <row r="877">
          <cell r="AH877">
            <v>0</v>
          </cell>
        </row>
        <row r="878">
          <cell r="B878" t="str">
            <v>ZHT2024112500147</v>
          </cell>
        </row>
        <row r="878">
          <cell r="F878">
            <v>95.18</v>
          </cell>
        </row>
        <row r="878">
          <cell r="AH878">
            <v>0</v>
          </cell>
        </row>
        <row r="879">
          <cell r="B879" t="str">
            <v>ZHT2024112500148</v>
          </cell>
        </row>
        <row r="879">
          <cell r="F879">
            <v>40.6</v>
          </cell>
        </row>
        <row r="879">
          <cell r="AH879">
            <v>0</v>
          </cell>
        </row>
        <row r="880">
          <cell r="B880" t="str">
            <v>ZHT2024112500149</v>
          </cell>
        </row>
        <row r="880">
          <cell r="F880">
            <v>86</v>
          </cell>
        </row>
        <row r="880">
          <cell r="AH880">
            <v>0</v>
          </cell>
        </row>
        <row r="881">
          <cell r="B881" t="str">
            <v>ZHT2024122000169</v>
          </cell>
        </row>
        <row r="881">
          <cell r="F881">
            <v>445</v>
          </cell>
        </row>
        <row r="881">
          <cell r="AH881">
            <v>0</v>
          </cell>
        </row>
        <row r="882">
          <cell r="B882" t="str">
            <v>ZHT2024121800161</v>
          </cell>
        </row>
        <row r="882">
          <cell r="F882">
            <v>199.1</v>
          </cell>
        </row>
        <row r="882">
          <cell r="AH882">
            <v>0</v>
          </cell>
        </row>
        <row r="883">
          <cell r="B883" t="str">
            <v>ZHT2024122000162</v>
          </cell>
        </row>
        <row r="883">
          <cell r="F883">
            <v>45</v>
          </cell>
        </row>
        <row r="883">
          <cell r="AH883">
            <v>0</v>
          </cell>
        </row>
        <row r="884">
          <cell r="B884" t="str">
            <v>ZHT2024122000163</v>
          </cell>
        </row>
        <row r="884">
          <cell r="F884">
            <v>19</v>
          </cell>
        </row>
        <row r="884">
          <cell r="AH884">
            <v>0</v>
          </cell>
        </row>
        <row r="885">
          <cell r="B885" t="str">
            <v>ZHT2024122000166</v>
          </cell>
        </row>
        <row r="885">
          <cell r="F885">
            <v>60</v>
          </cell>
        </row>
        <row r="885">
          <cell r="AH885">
            <v>0</v>
          </cell>
        </row>
        <row r="886">
          <cell r="B886" t="str">
            <v>ZHT2024122000167</v>
          </cell>
        </row>
        <row r="886">
          <cell r="F886">
            <v>130</v>
          </cell>
        </row>
        <row r="886">
          <cell r="AH886">
            <v>0</v>
          </cell>
        </row>
        <row r="887">
          <cell r="B887" t="str">
            <v>ZHT2024122400171</v>
          </cell>
        </row>
        <row r="887">
          <cell r="F887">
            <v>720</v>
          </cell>
        </row>
        <row r="887">
          <cell r="AH887">
            <v>0</v>
          </cell>
        </row>
        <row r="888">
          <cell r="B888" t="str">
            <v>ZHT2024122400172</v>
          </cell>
        </row>
        <row r="888">
          <cell r="F888">
            <v>97.3728</v>
          </cell>
        </row>
        <row r="888">
          <cell r="AH888">
            <v>4.86864</v>
          </cell>
        </row>
        <row r="889">
          <cell r="B889" t="str">
            <v>ZHT2024111900141</v>
          </cell>
        </row>
        <row r="889">
          <cell r="F889">
            <v>74.11626</v>
          </cell>
        </row>
        <row r="889">
          <cell r="AH889">
            <v>0</v>
          </cell>
        </row>
        <row r="890">
          <cell r="B890" t="str">
            <v>ZHT2024111900142</v>
          </cell>
        </row>
        <row r="890">
          <cell r="F890">
            <v>24.75</v>
          </cell>
        </row>
        <row r="890">
          <cell r="AH890">
            <v>0</v>
          </cell>
        </row>
        <row r="891">
          <cell r="B891" t="str">
            <v>ZHT2024122000164</v>
          </cell>
        </row>
        <row r="891">
          <cell r="F891">
            <v>240</v>
          </cell>
        </row>
        <row r="891">
          <cell r="AH891">
            <v>0</v>
          </cell>
        </row>
        <row r="892">
          <cell r="B892" t="str">
            <v>ZHT2024122000165</v>
          </cell>
        </row>
        <row r="892">
          <cell r="F892">
            <v>87</v>
          </cell>
        </row>
        <row r="892">
          <cell r="AH892">
            <v>0</v>
          </cell>
        </row>
        <row r="893">
          <cell r="B893" t="str">
            <v>ZHT2023113000142</v>
          </cell>
        </row>
        <row r="893">
          <cell r="F893">
            <v>46.2</v>
          </cell>
        </row>
        <row r="893">
          <cell r="AH893">
            <v>17</v>
          </cell>
        </row>
        <row r="894">
          <cell r="B894" t="str">
            <v>ZHT2024122700176</v>
          </cell>
        </row>
        <row r="894">
          <cell r="F894">
            <v>4.4687</v>
          </cell>
        </row>
        <row r="894">
          <cell r="AH894">
            <v>0</v>
          </cell>
        </row>
        <row r="895">
          <cell r="B895" t="str">
            <v>ZHT2024123000178</v>
          </cell>
        </row>
        <row r="895">
          <cell r="F895">
            <v>145</v>
          </cell>
        </row>
        <row r="895">
          <cell r="AH895">
            <v>0</v>
          </cell>
        </row>
        <row r="896">
          <cell r="B896" t="str">
            <v>ZHT2024122500173</v>
          </cell>
        </row>
        <row r="896">
          <cell r="F896">
            <v>40</v>
          </cell>
        </row>
        <row r="896">
          <cell r="AH896">
            <v>0</v>
          </cell>
        </row>
        <row r="897">
          <cell r="B897" t="str">
            <v>ZHT2024120600153</v>
          </cell>
        </row>
        <row r="897">
          <cell r="F897">
            <v>1380</v>
          </cell>
        </row>
        <row r="897">
          <cell r="AH897">
            <v>78.514332</v>
          </cell>
        </row>
        <row r="898">
          <cell r="B898" t="str">
            <v>ZHT2024122500174</v>
          </cell>
        </row>
        <row r="898">
          <cell r="F898">
            <v>279.97</v>
          </cell>
        </row>
        <row r="898">
          <cell r="AH898">
            <v>0</v>
          </cell>
        </row>
        <row r="899">
          <cell r="B899" t="str">
            <v>ZHT2024010200002</v>
          </cell>
        </row>
        <row r="899">
          <cell r="F899">
            <v>17.75</v>
          </cell>
        </row>
        <row r="899">
          <cell r="AH899">
            <v>0</v>
          </cell>
        </row>
        <row r="900">
          <cell r="B900" t="str">
            <v>ZHT2024101400128</v>
          </cell>
        </row>
        <row r="900">
          <cell r="F900">
            <v>66.2</v>
          </cell>
        </row>
        <row r="900">
          <cell r="AH900">
            <v>0</v>
          </cell>
        </row>
        <row r="901">
          <cell r="B901" t="str">
            <v>ZHT2024120600154</v>
          </cell>
        </row>
        <row r="901">
          <cell r="F901">
            <v>0</v>
          </cell>
        </row>
        <row r="901">
          <cell r="AH901">
            <v>0.089143</v>
          </cell>
        </row>
        <row r="902">
          <cell r="B902" t="str">
            <v>ZHT2023122500177</v>
          </cell>
        </row>
        <row r="902">
          <cell r="F902">
            <v>0</v>
          </cell>
        </row>
        <row r="902">
          <cell r="AH902">
            <v>0</v>
          </cell>
        </row>
        <row r="903">
          <cell r="B903" t="str">
            <v>ZHT2025031800028</v>
          </cell>
        </row>
        <row r="903">
          <cell r="F903">
            <v>46.2</v>
          </cell>
        </row>
        <row r="903">
          <cell r="AH903">
            <v>0</v>
          </cell>
        </row>
        <row r="904">
          <cell r="B904" t="str">
            <v>ZHT2025031800029</v>
          </cell>
        </row>
        <row r="904">
          <cell r="F904">
            <v>129.3333</v>
          </cell>
        </row>
        <row r="904">
          <cell r="AH904">
            <v>64.66665</v>
          </cell>
        </row>
        <row r="905">
          <cell r="B905" t="str">
            <v>ZHT2025031800031</v>
          </cell>
        </row>
        <row r="905">
          <cell r="F905">
            <v>129.3333</v>
          </cell>
        </row>
        <row r="905">
          <cell r="AH905">
            <v>50</v>
          </cell>
        </row>
        <row r="906">
          <cell r="B906" t="str">
            <v>ZHT2025031800032</v>
          </cell>
        </row>
        <row r="906">
          <cell r="F906">
            <v>204.3</v>
          </cell>
        </row>
        <row r="906">
          <cell r="AH906">
            <v>49.09541</v>
          </cell>
        </row>
        <row r="907">
          <cell r="B907" t="str">
            <v>ZHT2025010700003</v>
          </cell>
        </row>
        <row r="907">
          <cell r="F907">
            <v>9.444</v>
          </cell>
        </row>
        <row r="907">
          <cell r="AH907">
            <v>0</v>
          </cell>
        </row>
        <row r="908">
          <cell r="B908" t="str">
            <v>ZHT2025011300005</v>
          </cell>
        </row>
        <row r="908">
          <cell r="F908">
            <v>53.5</v>
          </cell>
        </row>
        <row r="908">
          <cell r="AH908">
            <v>0</v>
          </cell>
        </row>
        <row r="909">
          <cell r="B909" t="str">
            <v>ZHT2025011300004</v>
          </cell>
        </row>
        <row r="909">
          <cell r="F909">
            <v>16.8</v>
          </cell>
        </row>
        <row r="909">
          <cell r="AH909">
            <v>0</v>
          </cell>
        </row>
        <row r="910">
          <cell r="B910" t="str">
            <v>ZHT2025011300006</v>
          </cell>
        </row>
        <row r="910">
          <cell r="F910">
            <v>265</v>
          </cell>
        </row>
        <row r="910">
          <cell r="AH910">
            <v>0</v>
          </cell>
        </row>
        <row r="911">
          <cell r="B911" t="str">
            <v>ZHT2024122000168</v>
          </cell>
        </row>
        <row r="911">
          <cell r="F911">
            <v>49.97</v>
          </cell>
        </row>
        <row r="911">
          <cell r="AH911">
            <v>0</v>
          </cell>
        </row>
        <row r="912">
          <cell r="B912" t="str">
            <v>ZHT2025010300001</v>
          </cell>
        </row>
        <row r="912">
          <cell r="F912">
            <v>15.85</v>
          </cell>
        </row>
        <row r="912">
          <cell r="AH912">
            <v>0</v>
          </cell>
        </row>
        <row r="913">
          <cell r="B913" t="str">
            <v>ZHT2025010300002</v>
          </cell>
        </row>
        <row r="913">
          <cell r="F913">
            <v>98.99</v>
          </cell>
        </row>
        <row r="913">
          <cell r="AH913">
            <v>0</v>
          </cell>
        </row>
        <row r="914">
          <cell r="B914" t="str">
            <v>ZHT2025021100010</v>
          </cell>
        </row>
        <row r="914">
          <cell r="F914">
            <v>28.5</v>
          </cell>
        </row>
        <row r="914">
          <cell r="AH914">
            <v>0</v>
          </cell>
        </row>
        <row r="915">
          <cell r="B915" t="str">
            <v>ZHT2025011700008</v>
          </cell>
        </row>
        <row r="915">
          <cell r="F915">
            <v>79.8</v>
          </cell>
        </row>
        <row r="915">
          <cell r="AH915">
            <v>23.94</v>
          </cell>
        </row>
        <row r="916">
          <cell r="B916" t="str">
            <v>ZHT2025011700007</v>
          </cell>
        </row>
        <row r="916">
          <cell r="F916">
            <v>50</v>
          </cell>
        </row>
        <row r="916">
          <cell r="AH916">
            <v>0</v>
          </cell>
        </row>
        <row r="917">
          <cell r="B917" t="str">
            <v>ZHT2025021700012</v>
          </cell>
        </row>
        <row r="917">
          <cell r="F917">
            <v>20</v>
          </cell>
        </row>
        <row r="917">
          <cell r="AH917">
            <v>0</v>
          </cell>
        </row>
        <row r="918">
          <cell r="B918" t="str">
            <v>ZHT2025021700013</v>
          </cell>
        </row>
        <row r="918">
          <cell r="F918">
            <v>10</v>
          </cell>
        </row>
        <row r="918">
          <cell r="AH918">
            <v>0</v>
          </cell>
        </row>
        <row r="919">
          <cell r="B919" t="str">
            <v>ZHT2025021900018</v>
          </cell>
        </row>
        <row r="919">
          <cell r="F919">
            <v>25</v>
          </cell>
        </row>
        <row r="919">
          <cell r="AH919">
            <v>0</v>
          </cell>
        </row>
        <row r="920">
          <cell r="B920" t="str">
            <v>ZHT2025021900020</v>
          </cell>
        </row>
        <row r="920">
          <cell r="F920">
            <v>10</v>
          </cell>
        </row>
        <row r="920">
          <cell r="AH920">
            <v>0</v>
          </cell>
        </row>
        <row r="921">
          <cell r="B921" t="str">
            <v>ZHT2025021900019</v>
          </cell>
        </row>
        <row r="921">
          <cell r="F921">
            <v>25</v>
          </cell>
        </row>
        <row r="921">
          <cell r="AH921">
            <v>0</v>
          </cell>
        </row>
        <row r="922">
          <cell r="B922" t="str">
            <v>ZHT2025030300023</v>
          </cell>
        </row>
        <row r="922">
          <cell r="F922">
            <v>24</v>
          </cell>
        </row>
        <row r="922">
          <cell r="AH922">
            <v>0</v>
          </cell>
        </row>
        <row r="923">
          <cell r="B923" t="str">
            <v>ZHT2025031000026</v>
          </cell>
        </row>
        <row r="923">
          <cell r="F923">
            <v>258.024</v>
          </cell>
        </row>
        <row r="923">
          <cell r="AH923">
            <v>0</v>
          </cell>
        </row>
        <row r="924">
          <cell r="B924" t="str">
            <v>ZHT2025021300011</v>
          </cell>
        </row>
        <row r="924">
          <cell r="F924">
            <v>14.9</v>
          </cell>
        </row>
        <row r="924">
          <cell r="AH924">
            <v>0</v>
          </cell>
        </row>
        <row r="925">
          <cell r="B925" t="str">
            <v>ZHT2025021800014</v>
          </cell>
        </row>
        <row r="925">
          <cell r="F925">
            <v>93.337993</v>
          </cell>
        </row>
        <row r="925">
          <cell r="AH925">
            <v>0</v>
          </cell>
        </row>
        <row r="926">
          <cell r="B926" t="str">
            <v>ZHT2025021800016</v>
          </cell>
        </row>
        <row r="926">
          <cell r="F926">
            <v>73.495964</v>
          </cell>
        </row>
        <row r="926">
          <cell r="AH926">
            <v>0</v>
          </cell>
        </row>
        <row r="927">
          <cell r="B927" t="str">
            <v>ZHT2025022000021</v>
          </cell>
        </row>
        <row r="927">
          <cell r="F927">
            <v>54.569</v>
          </cell>
        </row>
        <row r="927">
          <cell r="AH927">
            <v>0</v>
          </cell>
        </row>
        <row r="928">
          <cell r="B928" t="str">
            <v>ZHT2025031100027</v>
          </cell>
        </row>
        <row r="928">
          <cell r="F928">
            <v>2.7</v>
          </cell>
        </row>
        <row r="928">
          <cell r="AH928">
            <v>0</v>
          </cell>
        </row>
        <row r="929">
          <cell r="B929" t="str">
            <v>ZHT2025032600035</v>
          </cell>
        </row>
        <row r="929">
          <cell r="F929">
            <v>35.7008</v>
          </cell>
        </row>
        <row r="929">
          <cell r="AH929">
            <v>0</v>
          </cell>
        </row>
        <row r="930">
          <cell r="B930" t="str">
            <v>ZHT2025032400034</v>
          </cell>
        </row>
        <row r="930">
          <cell r="F930">
            <v>693.5631</v>
          </cell>
        </row>
        <row r="930">
          <cell r="AH930">
            <v>0</v>
          </cell>
        </row>
        <row r="931">
          <cell r="B931" t="str">
            <v>ZHT2025040100036</v>
          </cell>
        </row>
        <row r="931">
          <cell r="F931">
            <v>48.45</v>
          </cell>
        </row>
        <row r="931">
          <cell r="AH931">
            <v>0</v>
          </cell>
        </row>
        <row r="932">
          <cell r="B932" t="str">
            <v>ZHT2025040800038</v>
          </cell>
        </row>
        <row r="932">
          <cell r="F932">
            <v>32.851761</v>
          </cell>
        </row>
        <row r="932">
          <cell r="AH932">
            <v>0</v>
          </cell>
        </row>
        <row r="933">
          <cell r="B933" t="str">
            <v>ZHT2025040800037</v>
          </cell>
        </row>
        <row r="933">
          <cell r="F933">
            <v>29.9317</v>
          </cell>
        </row>
        <row r="933">
          <cell r="AH933">
            <v>0</v>
          </cell>
        </row>
        <row r="934">
          <cell r="B934" t="str">
            <v>ZHT2025030500025</v>
          </cell>
        </row>
        <row r="934">
          <cell r="F934">
            <v>60.3</v>
          </cell>
        </row>
        <row r="934">
          <cell r="AH934">
            <v>0</v>
          </cell>
        </row>
        <row r="935">
          <cell r="B935" t="str">
            <v>ZHT2025021800017</v>
          </cell>
        </row>
        <row r="935">
          <cell r="F935">
            <v>113.695753</v>
          </cell>
        </row>
        <row r="935">
          <cell r="AH935">
            <v>0</v>
          </cell>
        </row>
        <row r="936">
          <cell r="B936" t="str">
            <v>ZHT2024122300170</v>
          </cell>
        </row>
        <row r="936">
          <cell r="F936">
            <v>89.640529</v>
          </cell>
        </row>
        <row r="936">
          <cell r="AH936">
            <v>0</v>
          </cell>
        </row>
        <row r="937">
          <cell r="B937" t="str">
            <v>ZHT2025042100042</v>
          </cell>
        </row>
        <row r="937">
          <cell r="F937">
            <v>71.12918</v>
          </cell>
        </row>
        <row r="937">
          <cell r="AH937">
            <v>0</v>
          </cell>
        </row>
        <row r="938">
          <cell r="B938" t="str">
            <v>ZHT2025051200051</v>
          </cell>
        </row>
        <row r="938">
          <cell r="F938">
            <v>800</v>
          </cell>
        </row>
        <row r="938">
          <cell r="AH938">
            <v>0</v>
          </cell>
        </row>
        <row r="939">
          <cell r="B939" t="str">
            <v>ZHT2025041600039</v>
          </cell>
        </row>
        <row r="939">
          <cell r="F939">
            <v>9.513381</v>
          </cell>
        </row>
        <row r="939">
          <cell r="AH939">
            <v>0</v>
          </cell>
        </row>
        <row r="940">
          <cell r="B940" t="str">
            <v>ZHT2025050700046</v>
          </cell>
        </row>
        <row r="940">
          <cell r="F940">
            <v>320</v>
          </cell>
        </row>
        <row r="940">
          <cell r="AH940">
            <v>80</v>
          </cell>
        </row>
        <row r="941">
          <cell r="B941" t="str">
            <v>ZHT2025051200048</v>
          </cell>
        </row>
        <row r="941">
          <cell r="F941">
            <v>24</v>
          </cell>
        </row>
        <row r="941">
          <cell r="AH941">
            <v>0</v>
          </cell>
        </row>
        <row r="942">
          <cell r="B942" t="str">
            <v>ZHT2025051200049</v>
          </cell>
        </row>
        <row r="942">
          <cell r="F942">
            <v>16</v>
          </cell>
        </row>
        <row r="942">
          <cell r="AH942">
            <v>0</v>
          </cell>
        </row>
        <row r="943">
          <cell r="B943" t="str">
            <v>SZJT202550021</v>
          </cell>
        </row>
        <row r="943">
          <cell r="F943">
            <v>650</v>
          </cell>
        </row>
        <row r="943">
          <cell r="AH943">
            <v>0</v>
          </cell>
        </row>
        <row r="944">
          <cell r="B944" t="str">
            <v>SZJT202560021</v>
          </cell>
        </row>
        <row r="944">
          <cell r="F944">
            <v>113.99</v>
          </cell>
        </row>
        <row r="944">
          <cell r="AH944">
            <v>0</v>
          </cell>
        </row>
        <row r="945">
          <cell r="B945" t="str">
            <v>SZJT202560022</v>
          </cell>
        </row>
        <row r="945">
          <cell r="F945">
            <v>11.5</v>
          </cell>
        </row>
        <row r="945">
          <cell r="AH945">
            <v>0</v>
          </cell>
        </row>
        <row r="946">
          <cell r="B946" t="str">
            <v>SZJT202560023</v>
          </cell>
        </row>
        <row r="946">
          <cell r="F946">
            <v>42.545</v>
          </cell>
        </row>
        <row r="946">
          <cell r="AH946">
            <v>0</v>
          </cell>
        </row>
        <row r="947">
          <cell r="B947" t="str">
            <v>SZJT202560025</v>
          </cell>
        </row>
        <row r="947">
          <cell r="F947">
            <v>30</v>
          </cell>
        </row>
        <row r="947">
          <cell r="AH947">
            <v>0</v>
          </cell>
        </row>
        <row r="948">
          <cell r="B948" t="str">
            <v>SZJT202560026</v>
          </cell>
        </row>
        <row r="948">
          <cell r="F948">
            <v>99.28</v>
          </cell>
        </row>
        <row r="948">
          <cell r="AH948">
            <v>0</v>
          </cell>
        </row>
        <row r="949">
          <cell r="B949" t="str">
            <v>SZJT202570005</v>
          </cell>
        </row>
        <row r="949">
          <cell r="F949">
            <v>4.2</v>
          </cell>
        </row>
        <row r="949">
          <cell r="AH949">
            <v>0</v>
          </cell>
        </row>
        <row r="950">
          <cell r="B950" t="str">
            <v>SZJT202570002</v>
          </cell>
        </row>
        <row r="950">
          <cell r="F950">
            <v>400</v>
          </cell>
        </row>
        <row r="950">
          <cell r="AH950">
            <v>80</v>
          </cell>
        </row>
        <row r="951">
          <cell r="B951" t="str">
            <v>SZJT202570001</v>
          </cell>
        </row>
        <row r="951">
          <cell r="F951">
            <v>23</v>
          </cell>
        </row>
        <row r="951">
          <cell r="AH951">
            <v>6.9</v>
          </cell>
        </row>
        <row r="952">
          <cell r="B952" t="str">
            <v>SZJT202570019</v>
          </cell>
        </row>
        <row r="952">
          <cell r="F952">
            <v>36</v>
          </cell>
        </row>
        <row r="952">
          <cell r="AH952">
            <v>0</v>
          </cell>
        </row>
        <row r="953">
          <cell r="B953" t="str">
            <v>SZJT202570016</v>
          </cell>
        </row>
        <row r="953">
          <cell r="F953">
            <v>30</v>
          </cell>
        </row>
        <row r="953">
          <cell r="AH953">
            <v>0</v>
          </cell>
        </row>
        <row r="954">
          <cell r="B954" t="str">
            <v>SZJT202570007</v>
          </cell>
        </row>
        <row r="954">
          <cell r="F954">
            <v>58</v>
          </cell>
        </row>
        <row r="954">
          <cell r="AH954">
            <v>0</v>
          </cell>
        </row>
        <row r="955">
          <cell r="B955" t="str">
            <v>SZJT202570011</v>
          </cell>
        </row>
        <row r="955">
          <cell r="F955">
            <v>160</v>
          </cell>
        </row>
        <row r="955">
          <cell r="AH955">
            <v>0</v>
          </cell>
        </row>
        <row r="956">
          <cell r="B956" t="str">
            <v>SZJT202570025</v>
          </cell>
        </row>
        <row r="956">
          <cell r="F956">
            <v>271.01</v>
          </cell>
        </row>
        <row r="956">
          <cell r="AH956">
            <v>54.202</v>
          </cell>
        </row>
        <row r="957">
          <cell r="B957" t="str">
            <v>SZJT202570033</v>
          </cell>
        </row>
        <row r="957">
          <cell r="F957">
            <v>99.7</v>
          </cell>
        </row>
        <row r="957">
          <cell r="AH957">
            <v>0</v>
          </cell>
        </row>
        <row r="958">
          <cell r="B958" t="str">
            <v>SZJT202570038</v>
          </cell>
        </row>
        <row r="958">
          <cell r="F958">
            <v>21.73</v>
          </cell>
        </row>
        <row r="958">
          <cell r="AH958">
            <v>0</v>
          </cell>
        </row>
        <row r="959">
          <cell r="B959" t="str">
            <v>SZJT202570032</v>
          </cell>
        </row>
        <row r="959">
          <cell r="F959">
            <v>150.15</v>
          </cell>
        </row>
        <row r="959">
          <cell r="AH959">
            <v>45.045</v>
          </cell>
        </row>
        <row r="960">
          <cell r="B960" t="str">
            <v>SZJT202570037</v>
          </cell>
        </row>
        <row r="960">
          <cell r="F960">
            <v>15</v>
          </cell>
        </row>
        <row r="960">
          <cell r="AH960">
            <v>0</v>
          </cell>
        </row>
        <row r="961">
          <cell r="B961" t="str">
            <v>C0CJZY-FW-T-2025001</v>
          </cell>
        </row>
        <row r="961">
          <cell r="F961">
            <v>5.33</v>
          </cell>
        </row>
        <row r="961">
          <cell r="AH961">
            <v>0</v>
          </cell>
        </row>
        <row r="962">
          <cell r="B962" t="str">
            <v>SZJT202580008</v>
          </cell>
        </row>
        <row r="962">
          <cell r="F962">
            <v>9.495</v>
          </cell>
        </row>
        <row r="962">
          <cell r="AH962">
            <v>0</v>
          </cell>
        </row>
        <row r="963">
          <cell r="B963" t="str">
            <v>C0CJZY-FW-T-2025006</v>
          </cell>
        </row>
        <row r="963">
          <cell r="F963">
            <v>95</v>
          </cell>
        </row>
        <row r="963">
          <cell r="AH963">
            <v>0</v>
          </cell>
        </row>
        <row r="964">
          <cell r="B964" t="str">
            <v>C0CJZY-FW-T-2025007</v>
          </cell>
        </row>
        <row r="964">
          <cell r="F964">
            <v>85</v>
          </cell>
        </row>
        <row r="964">
          <cell r="AH964">
            <v>0</v>
          </cell>
        </row>
        <row r="965">
          <cell r="B965" t="str">
            <v>C0CJZY-FW-T-2025008</v>
          </cell>
        </row>
        <row r="965">
          <cell r="F965">
            <v>90</v>
          </cell>
        </row>
        <row r="965">
          <cell r="AH965">
            <v>0</v>
          </cell>
        </row>
        <row r="966">
          <cell r="B966" t="str">
            <v>SZJT202570024</v>
          </cell>
        </row>
        <row r="966">
          <cell r="F966">
            <v>40.792</v>
          </cell>
        </row>
        <row r="966">
          <cell r="AH966">
            <v>8.121411</v>
          </cell>
        </row>
        <row r="967">
          <cell r="B967" t="str">
            <v>SZJT202580003</v>
          </cell>
        </row>
        <row r="967">
          <cell r="F967">
            <v>4.625</v>
          </cell>
        </row>
        <row r="967">
          <cell r="AH967">
            <v>0</v>
          </cell>
        </row>
        <row r="968">
          <cell r="B968" t="str">
            <v>SZJT202580007</v>
          </cell>
        </row>
        <row r="968">
          <cell r="F968">
            <v>2.75</v>
          </cell>
        </row>
        <row r="968">
          <cell r="AH968">
            <v>0</v>
          </cell>
        </row>
        <row r="969">
          <cell r="B969" t="str">
            <v>SZJT202580006</v>
          </cell>
        </row>
        <row r="969">
          <cell r="F969">
            <v>6.375</v>
          </cell>
        </row>
        <row r="969">
          <cell r="AH969">
            <v>0</v>
          </cell>
        </row>
        <row r="970">
          <cell r="B970" t="str">
            <v>C0CJSG-FW-T-2025004</v>
          </cell>
        </row>
        <row r="970">
          <cell r="F970">
            <v>11</v>
          </cell>
        </row>
        <row r="970">
          <cell r="AH970">
            <v>3.3</v>
          </cell>
        </row>
        <row r="971">
          <cell r="B971" t="str">
            <v>C0CJZY-JCCG-W-2025010</v>
          </cell>
        </row>
        <row r="971">
          <cell r="F971">
            <v>46.7</v>
          </cell>
        </row>
        <row r="971">
          <cell r="AH971">
            <v>0</v>
          </cell>
        </row>
        <row r="972">
          <cell r="B972" t="str">
            <v>SZJT202580009</v>
          </cell>
        </row>
        <row r="972">
          <cell r="F972">
            <v>677.2224</v>
          </cell>
        </row>
        <row r="972">
          <cell r="AH972">
            <v>0</v>
          </cell>
        </row>
        <row r="973">
          <cell r="B973" t="str">
            <v>C0CJSG-FW-T-2025005</v>
          </cell>
        </row>
        <row r="973">
          <cell r="F973">
            <v>15.5</v>
          </cell>
        </row>
        <row r="973">
          <cell r="AH973">
            <v>10.85</v>
          </cell>
        </row>
        <row r="974">
          <cell r="B974" t="str">
            <v>C0CJZY-FW-T-2025020</v>
          </cell>
        </row>
        <row r="974">
          <cell r="F974">
            <v>24</v>
          </cell>
        </row>
        <row r="974">
          <cell r="AH974">
            <v>0</v>
          </cell>
        </row>
        <row r="975">
          <cell r="B975" t="str">
            <v>C0CJSG-FW-T-2025003</v>
          </cell>
        </row>
        <row r="975">
          <cell r="F975">
            <v>16</v>
          </cell>
        </row>
        <row r="975">
          <cell r="AH975">
            <v>0</v>
          </cell>
        </row>
        <row r="976">
          <cell r="B976" t="str">
            <v>C0CJSG-FW-T-2025012</v>
          </cell>
        </row>
        <row r="976">
          <cell r="F976">
            <v>62.5</v>
          </cell>
        </row>
        <row r="976">
          <cell r="AH976">
            <v>0</v>
          </cell>
        </row>
        <row r="977">
          <cell r="B977" t="str">
            <v>SZJT202570034</v>
          </cell>
        </row>
        <row r="977">
          <cell r="F977">
            <v>45.9</v>
          </cell>
        </row>
        <row r="977">
          <cell r="AH977">
            <v>0</v>
          </cell>
        </row>
        <row r="978">
          <cell r="B978" t="str">
            <v>C0CJSC-JCCG-T/W-2025013</v>
          </cell>
        </row>
        <row r="978">
          <cell r="F978">
            <v>135.2875</v>
          </cell>
        </row>
        <row r="978">
          <cell r="AH978">
            <v>0</v>
          </cell>
        </row>
        <row r="979">
          <cell r="B979" t="str">
            <v>C0CJSG-FW-T-2025021</v>
          </cell>
        </row>
        <row r="979">
          <cell r="F979">
            <v>11</v>
          </cell>
        </row>
        <row r="979">
          <cell r="AH979">
            <v>0</v>
          </cell>
        </row>
        <row r="980">
          <cell r="B980" t="str">
            <v>C0CJSG-FW-T-2025019</v>
          </cell>
        </row>
        <row r="980">
          <cell r="F980">
            <v>120</v>
          </cell>
        </row>
        <row r="980">
          <cell r="AH980">
            <v>0</v>
          </cell>
        </row>
        <row r="981">
          <cell r="B981" t="str">
            <v>C0CJSG-FW-T-2025018</v>
          </cell>
        </row>
        <row r="981">
          <cell r="F981">
            <v>34</v>
          </cell>
        </row>
        <row r="981">
          <cell r="AH981">
            <v>3.4</v>
          </cell>
        </row>
        <row r="982">
          <cell r="B982" t="str">
            <v>C0CJZY-FW-T-2025009</v>
          </cell>
        </row>
        <row r="982">
          <cell r="F982">
            <v>95.2622</v>
          </cell>
        </row>
        <row r="982">
          <cell r="AH982">
            <v>0</v>
          </cell>
        </row>
        <row r="983">
          <cell r="B983" t="str">
            <v>C0CJSG-FW-T-2025024</v>
          </cell>
        </row>
        <row r="983">
          <cell r="F983">
            <v>6</v>
          </cell>
        </row>
        <row r="983">
          <cell r="AH983">
            <v>0</v>
          </cell>
        </row>
        <row r="984">
          <cell r="B984" t="str">
            <v>C0CJSG-FW-T-2025014</v>
          </cell>
        </row>
        <row r="984">
          <cell r="F984">
            <v>21</v>
          </cell>
        </row>
        <row r="984">
          <cell r="AH984">
            <v>14.7</v>
          </cell>
        </row>
        <row r="985">
          <cell r="B985" t="str">
            <v>C0CJZY-FW-T-2025027</v>
          </cell>
        </row>
        <row r="985">
          <cell r="F985">
            <v>99.5</v>
          </cell>
        </row>
        <row r="985">
          <cell r="AH985">
            <v>29.85</v>
          </cell>
        </row>
        <row r="986">
          <cell r="B986" t="str">
            <v>C0CJZY-FW-T-2025026</v>
          </cell>
        </row>
        <row r="986">
          <cell r="F986">
            <v>54</v>
          </cell>
        </row>
        <row r="986">
          <cell r="AH986">
            <v>0</v>
          </cell>
        </row>
        <row r="987">
          <cell r="B987" t="str">
            <v>C0CJZY-FW-T-2025025</v>
          </cell>
        </row>
        <row r="987">
          <cell r="F987">
            <v>67</v>
          </cell>
        </row>
        <row r="987">
          <cell r="AH987">
            <v>0</v>
          </cell>
        </row>
        <row r="988">
          <cell r="B988" t="str">
            <v>C0CJSG-FW-T-2025017</v>
          </cell>
        </row>
        <row r="988">
          <cell r="F988">
            <v>145</v>
          </cell>
        </row>
        <row r="988">
          <cell r="AH988">
            <v>36.25</v>
          </cell>
        </row>
        <row r="989">
          <cell r="B989" t="str">
            <v>C0CJZY-FW-T/W-2025015</v>
          </cell>
        </row>
        <row r="989">
          <cell r="F989">
            <v>400.6124</v>
          </cell>
        </row>
        <row r="989">
          <cell r="AH989">
            <v>77.76648</v>
          </cell>
        </row>
        <row r="990">
          <cell r="B990" t="str">
            <v>C0CJSG-FW-T-2025028</v>
          </cell>
        </row>
        <row r="990">
          <cell r="F990">
            <v>17</v>
          </cell>
        </row>
        <row r="990">
          <cell r="AH990">
            <v>0</v>
          </cell>
        </row>
        <row r="991">
          <cell r="B991" t="str">
            <v>C0CJSJ-JC-T-2025016</v>
          </cell>
        </row>
        <row r="991">
          <cell r="F991">
            <v>20</v>
          </cell>
        </row>
        <row r="991">
          <cell r="AH991">
            <v>0</v>
          </cell>
        </row>
        <row r="992">
          <cell r="B992" t="str">
            <v>C0CJSG-FW-T-2025035</v>
          </cell>
        </row>
        <row r="992">
          <cell r="F992">
            <v>15.7595</v>
          </cell>
        </row>
        <row r="992">
          <cell r="AH992">
            <v>0</v>
          </cell>
        </row>
        <row r="993">
          <cell r="B993" t="str">
            <v>C0CJSG-FW-T-2025023</v>
          </cell>
        </row>
        <row r="993">
          <cell r="F993">
            <v>22</v>
          </cell>
        </row>
        <row r="993">
          <cell r="AH993">
            <v>6.6</v>
          </cell>
        </row>
        <row r="994">
          <cell r="B994" t="str">
            <v>C0CJSG-FW-T-2025032</v>
          </cell>
        </row>
        <row r="994">
          <cell r="F994">
            <v>135</v>
          </cell>
        </row>
        <row r="994">
          <cell r="AH994">
            <v>0</v>
          </cell>
        </row>
        <row r="995">
          <cell r="B995" t="str">
            <v>C0CJSG-FW-T/W-2025030</v>
          </cell>
        </row>
        <row r="995">
          <cell r="F995">
            <v>61.8</v>
          </cell>
        </row>
        <row r="995">
          <cell r="AH995">
            <v>0</v>
          </cell>
        </row>
        <row r="996">
          <cell r="B996" t="str">
            <v>SZJT202570026</v>
          </cell>
        </row>
        <row r="996">
          <cell r="F996">
            <v>9</v>
          </cell>
        </row>
        <row r="996">
          <cell r="AH996">
            <v>0</v>
          </cell>
        </row>
        <row r="997">
          <cell r="B997" t="str">
            <v>C0CJSG-FW-T-2025041</v>
          </cell>
        </row>
        <row r="997">
          <cell r="F997">
            <v>80</v>
          </cell>
        </row>
        <row r="997">
          <cell r="AH997">
            <v>20</v>
          </cell>
        </row>
        <row r="998">
          <cell r="B998" t="str">
            <v>C0CJSG-FW-T-2025040</v>
          </cell>
        </row>
        <row r="998">
          <cell r="F998">
            <v>20</v>
          </cell>
        </row>
        <row r="998">
          <cell r="AH998">
            <v>0</v>
          </cell>
        </row>
        <row r="999">
          <cell r="B999" t="str">
            <v>C0CJSG-FW-T-2025042</v>
          </cell>
        </row>
        <row r="999">
          <cell r="F999">
            <v>81.5</v>
          </cell>
        </row>
        <row r="999">
          <cell r="AH999">
            <v>12.225</v>
          </cell>
        </row>
        <row r="1000">
          <cell r="B1000" t="str">
            <v>C0CJSG-FW-T-2025043</v>
          </cell>
        </row>
        <row r="1000">
          <cell r="F1000">
            <v>84.75</v>
          </cell>
        </row>
        <row r="1000">
          <cell r="AH1000">
            <v>12.7125</v>
          </cell>
        </row>
        <row r="1001">
          <cell r="B1001" t="str">
            <v>C0CJSG-FW-T-2025044</v>
          </cell>
        </row>
        <row r="1001">
          <cell r="F1001">
            <v>74.5</v>
          </cell>
        </row>
        <row r="1001">
          <cell r="AH1001">
            <v>0</v>
          </cell>
        </row>
        <row r="1002">
          <cell r="B1002" t="str">
            <v>C0CJZY-FW-T-2025047</v>
          </cell>
        </row>
        <row r="1002">
          <cell r="F1002">
            <v>79.55139</v>
          </cell>
        </row>
        <row r="1002">
          <cell r="AH1002">
            <v>0</v>
          </cell>
        </row>
        <row r="1003">
          <cell r="B1003" t="str">
            <v>C0CJZY-FW-T-2025036</v>
          </cell>
        </row>
        <row r="1003">
          <cell r="F1003">
            <v>129.7</v>
          </cell>
        </row>
        <row r="1003">
          <cell r="AH1003">
            <v>0</v>
          </cell>
        </row>
        <row r="1004">
          <cell r="B1004" t="str">
            <v>C0CJSG-FW-T/W-2025048</v>
          </cell>
        </row>
        <row r="1004">
          <cell r="F1004">
            <v>20</v>
          </cell>
        </row>
        <row r="1004">
          <cell r="AH1004">
            <v>0</v>
          </cell>
        </row>
        <row r="1005">
          <cell r="B1005" t="str">
            <v>C0CJSG-FW-T-2025049</v>
          </cell>
        </row>
        <row r="1005">
          <cell r="F1005">
            <v>18.2854</v>
          </cell>
        </row>
        <row r="1005">
          <cell r="AH1005">
            <v>0</v>
          </cell>
        </row>
        <row r="1006">
          <cell r="B1006" t="str">
            <v>C0CJSC-FW-T/W-2025054</v>
          </cell>
        </row>
        <row r="1006">
          <cell r="F1006">
            <v>269.906</v>
          </cell>
        </row>
        <row r="1006">
          <cell r="AH1006">
            <v>0</v>
          </cell>
        </row>
        <row r="1007">
          <cell r="B1007" t="str">
            <v>C0CJSC-JCCG-T/W-2025053</v>
          </cell>
        </row>
        <row r="1007">
          <cell r="F1007">
            <v>297.938</v>
          </cell>
        </row>
        <row r="1007">
          <cell r="AH1007">
            <v>0</v>
          </cell>
        </row>
        <row r="1008">
          <cell r="B1008" t="str">
            <v>C0CJZY-FW-T-2025051</v>
          </cell>
        </row>
        <row r="1008">
          <cell r="F1008">
            <v>53.3532</v>
          </cell>
        </row>
        <row r="1008">
          <cell r="AH1008">
            <v>53.3532</v>
          </cell>
        </row>
        <row r="1009">
          <cell r="B1009" t="str">
            <v>C0CJZY-FW-T-2025052</v>
          </cell>
        </row>
        <row r="1009">
          <cell r="F1009">
            <v>73.7032</v>
          </cell>
        </row>
        <row r="1009">
          <cell r="AH1009">
            <v>73.7032</v>
          </cell>
        </row>
        <row r="1010">
          <cell r="B1010" t="str">
            <v>C0CJSG-FW-T-2025022</v>
          </cell>
        </row>
        <row r="1010">
          <cell r="F1010">
            <v>24</v>
          </cell>
        </row>
        <row r="1010">
          <cell r="AH1010">
            <v>0</v>
          </cell>
        </row>
        <row r="1011">
          <cell r="B1011" t="str">
            <v>C0CJSG-FW-T-2025045</v>
          </cell>
        </row>
        <row r="1011">
          <cell r="F1011">
            <v>29</v>
          </cell>
        </row>
        <row r="1011">
          <cell r="AH1011">
            <v>0</v>
          </cell>
        </row>
        <row r="1012">
          <cell r="B1012" t="str">
            <v>C0CJSG-FW-T-2025002</v>
          </cell>
        </row>
        <row r="1012">
          <cell r="F1012">
            <v>10.125</v>
          </cell>
        </row>
        <row r="1012">
          <cell r="AH1012">
            <v>5.0625</v>
          </cell>
        </row>
        <row r="1013">
          <cell r="B1013" t="str">
            <v>SZJT2025100001</v>
          </cell>
        </row>
        <row r="1013">
          <cell r="F1013">
            <v>108.865</v>
          </cell>
        </row>
        <row r="1013">
          <cell r="AH1013">
            <v>0</v>
          </cell>
        </row>
        <row r="1014">
          <cell r="B1014" t="str">
            <v>C0CJZY-FW-T/W-2025058</v>
          </cell>
        </row>
        <row r="1014">
          <cell r="F1014">
            <v>734.08</v>
          </cell>
        </row>
        <row r="1014">
          <cell r="AH1014">
            <v>0</v>
          </cell>
        </row>
        <row r="1015">
          <cell r="B1015" t="str">
            <v>C0CJFJ-FW-T-2025057</v>
          </cell>
        </row>
        <row r="1015">
          <cell r="F1015">
            <v>197.2</v>
          </cell>
        </row>
        <row r="1015">
          <cell r="AH1015">
            <v>0</v>
          </cell>
        </row>
        <row r="1016">
          <cell r="B1016" t="str">
            <v>C0CJSG-FW-T-2025037</v>
          </cell>
        </row>
        <row r="1016">
          <cell r="F1016">
            <v>29</v>
          </cell>
        </row>
        <row r="1016">
          <cell r="AH1016">
            <v>0</v>
          </cell>
        </row>
        <row r="1017">
          <cell r="B1017" t="str">
            <v>C0CJSG-FW-T-2025065</v>
          </cell>
        </row>
        <row r="1017">
          <cell r="F1017">
            <v>49.25</v>
          </cell>
        </row>
        <row r="1017">
          <cell r="AH1017">
            <v>24.625</v>
          </cell>
        </row>
        <row r="1018">
          <cell r="B1018" t="str">
            <v>C0CJSG-FW-T-2025066</v>
          </cell>
        </row>
        <row r="1018">
          <cell r="F1018">
            <v>49.25</v>
          </cell>
        </row>
        <row r="1018">
          <cell r="AH1018">
            <v>24.625</v>
          </cell>
        </row>
        <row r="1019">
          <cell r="B1019" t="str">
            <v>C0CJSJ-JCCG-T-2025055</v>
          </cell>
        </row>
        <row r="1019">
          <cell r="F1019">
            <v>106.2</v>
          </cell>
        </row>
        <row r="1019">
          <cell r="AH1019">
            <v>84.96</v>
          </cell>
        </row>
        <row r="1020">
          <cell r="B1020" t="str">
            <v>C0CJSG-FW-T-2025064</v>
          </cell>
        </row>
        <row r="1020">
          <cell r="F1020">
            <v>48</v>
          </cell>
        </row>
        <row r="1020">
          <cell r="AH1020">
            <v>0</v>
          </cell>
        </row>
        <row r="1021">
          <cell r="B1021" t="str">
            <v>C0CJSG-FW-T-2025059</v>
          </cell>
        </row>
        <row r="1021">
          <cell r="F1021">
            <v>19</v>
          </cell>
        </row>
        <row r="1021">
          <cell r="AH1021">
            <v>0</v>
          </cell>
        </row>
        <row r="1022">
          <cell r="B1022" t="str">
            <v>C0CJSG-FW-T-2025067</v>
          </cell>
        </row>
        <row r="1022">
          <cell r="F1022">
            <v>108</v>
          </cell>
        </row>
        <row r="1022">
          <cell r="AH1022">
            <v>0</v>
          </cell>
        </row>
        <row r="1023">
          <cell r="B1023" t="str">
            <v>C0CJSG-FW-T-2025068</v>
          </cell>
        </row>
        <row r="1023">
          <cell r="F1023">
            <v>38.3</v>
          </cell>
        </row>
        <row r="1023">
          <cell r="AH1023">
            <v>12.075</v>
          </cell>
        </row>
        <row r="1024">
          <cell r="B1024" t="str">
            <v>C0CJSG-FW-T-2025070</v>
          </cell>
        </row>
        <row r="1024">
          <cell r="F1024">
            <v>37.3</v>
          </cell>
        </row>
        <row r="1024">
          <cell r="AH1024">
            <v>0</v>
          </cell>
        </row>
        <row r="1025">
          <cell r="B1025" t="str">
            <v>C0CJZY-FW-T-2025061</v>
          </cell>
        </row>
        <row r="1025">
          <cell r="F1025">
            <v>14</v>
          </cell>
        </row>
        <row r="1025">
          <cell r="AH1025">
            <v>0</v>
          </cell>
        </row>
        <row r="1026">
          <cell r="B1026" t="str">
            <v>C0CJSC-FW-T-2025062</v>
          </cell>
        </row>
        <row r="1026">
          <cell r="F1026">
            <v>5</v>
          </cell>
        </row>
        <row r="1026">
          <cell r="AH1026">
            <v>0</v>
          </cell>
        </row>
        <row r="1027">
          <cell r="B1027" t="str">
            <v>C0CJSG-FW-T-2025072</v>
          </cell>
        </row>
        <row r="1027">
          <cell r="F1027">
            <v>50</v>
          </cell>
        </row>
        <row r="1027">
          <cell r="AH1027">
            <v>0</v>
          </cell>
        </row>
        <row r="1028">
          <cell r="B1028" t="str">
            <v>C0CJZY-FW-T-2025071</v>
          </cell>
        </row>
        <row r="1028">
          <cell r="F1028">
            <v>69</v>
          </cell>
        </row>
        <row r="1028">
          <cell r="AH1028">
            <v>13.8</v>
          </cell>
        </row>
        <row r="1029">
          <cell r="B1029" t="str">
            <v>C0CJSG-FW-W-2025080</v>
          </cell>
        </row>
        <row r="1029">
          <cell r="F1029">
            <v>8.09</v>
          </cell>
        </row>
        <row r="1029">
          <cell r="AH1029">
            <v>8.09</v>
          </cell>
        </row>
        <row r="1030">
          <cell r="B1030" t="str">
            <v>C0CJSG-FW-T-2025069</v>
          </cell>
        </row>
        <row r="1030">
          <cell r="F1030">
            <v>3.95</v>
          </cell>
        </row>
        <row r="1030">
          <cell r="AH1030">
            <v>0.35</v>
          </cell>
        </row>
        <row r="1031">
          <cell r="B1031" t="str">
            <v>C0CJSG-FW-T-2025082</v>
          </cell>
        </row>
        <row r="1031">
          <cell r="F1031">
            <v>24</v>
          </cell>
        </row>
        <row r="1031">
          <cell r="AH1031">
            <v>0</v>
          </cell>
        </row>
        <row r="1032">
          <cell r="B1032" t="str">
            <v>C0CJSG-FW-T/W-2025081</v>
          </cell>
        </row>
        <row r="1032">
          <cell r="F1032">
            <v>12</v>
          </cell>
        </row>
        <row r="1032">
          <cell r="AH1032">
            <v>0</v>
          </cell>
        </row>
        <row r="1033">
          <cell r="B1033" t="str">
            <v>C0CJSG-FW-T/W-2025089</v>
          </cell>
        </row>
        <row r="1033">
          <cell r="F1033">
            <v>93</v>
          </cell>
        </row>
        <row r="1033">
          <cell r="AH1033">
            <v>0</v>
          </cell>
        </row>
        <row r="1034">
          <cell r="B1034" t="str">
            <v>C0CJSG-FW-T-2025083</v>
          </cell>
        </row>
        <row r="1034">
          <cell r="F1034">
            <v>80</v>
          </cell>
        </row>
        <row r="1034">
          <cell r="AH1034">
            <v>0</v>
          </cell>
        </row>
        <row r="1035">
          <cell r="B1035" t="str">
            <v>C0CJSG-FW-T-2025077</v>
          </cell>
        </row>
        <row r="1035">
          <cell r="F1035">
            <v>13.452</v>
          </cell>
        </row>
        <row r="1035">
          <cell r="AH1035">
            <v>0</v>
          </cell>
        </row>
        <row r="1036">
          <cell r="B1036" t="str">
            <v>C0CJSG-FW-T-2025076</v>
          </cell>
        </row>
        <row r="1036">
          <cell r="F1036">
            <v>22.28</v>
          </cell>
        </row>
        <row r="1036">
          <cell r="AH1036">
            <v>0</v>
          </cell>
        </row>
        <row r="1037">
          <cell r="B1037" t="str">
            <v>C0CJSG-FW-T-2025075</v>
          </cell>
        </row>
        <row r="1037">
          <cell r="F1037">
            <v>15</v>
          </cell>
        </row>
        <row r="1037">
          <cell r="AH1037">
            <v>0</v>
          </cell>
        </row>
        <row r="1038">
          <cell r="B1038" t="str">
            <v>C0CJZY-FW-T-2025093</v>
          </cell>
        </row>
        <row r="1038">
          <cell r="F1038">
            <v>0.795</v>
          </cell>
        </row>
        <row r="1038">
          <cell r="AH1038">
            <v>0.795</v>
          </cell>
        </row>
        <row r="1039">
          <cell r="B1039" t="str">
            <v>C0CJFJ-FW-T-2025100</v>
          </cell>
        </row>
        <row r="1039">
          <cell r="F1039">
            <v>19.7</v>
          </cell>
        </row>
        <row r="1039">
          <cell r="AH1039">
            <v>3.94</v>
          </cell>
        </row>
        <row r="1040">
          <cell r="B1040" t="str">
            <v>C0CJSG-FW-T-2025101</v>
          </cell>
        </row>
        <row r="1040">
          <cell r="F1040">
            <v>72</v>
          </cell>
        </row>
        <row r="1040">
          <cell r="AH1040">
            <v>0</v>
          </cell>
        </row>
        <row r="1041">
          <cell r="B1041" t="str">
            <v>C0CJSG-JC-W-2025074</v>
          </cell>
        </row>
        <row r="1041">
          <cell r="F1041">
            <v>16.3</v>
          </cell>
        </row>
        <row r="1041">
          <cell r="AH1041">
            <v>0</v>
          </cell>
        </row>
        <row r="1042">
          <cell r="B1042" t="str">
            <v>C0CJSG-FW-T-2025092</v>
          </cell>
        </row>
        <row r="1042">
          <cell r="F1042">
            <v>80.3</v>
          </cell>
        </row>
        <row r="1042">
          <cell r="AH1042">
            <v>0</v>
          </cell>
        </row>
        <row r="1043">
          <cell r="B1043" t="str">
            <v>C0CJFJ-FW-T-2025106</v>
          </cell>
        </row>
        <row r="1043">
          <cell r="F1043">
            <v>232.3</v>
          </cell>
        </row>
        <row r="1043">
          <cell r="AH1043">
            <v>162.61</v>
          </cell>
        </row>
        <row r="1044">
          <cell r="B1044" t="str">
            <v>C0CJSG-FW-T-2025039</v>
          </cell>
        </row>
        <row r="1044">
          <cell r="F1044">
            <v>80</v>
          </cell>
        </row>
        <row r="1044">
          <cell r="AH1044">
            <v>0</v>
          </cell>
        </row>
        <row r="1045">
          <cell r="B1045" t="str">
            <v>C0CJSG-FW-T-2025111</v>
          </cell>
        </row>
        <row r="1045">
          <cell r="F1045">
            <v>8.1</v>
          </cell>
        </row>
        <row r="1045">
          <cell r="AH1045">
            <v>0</v>
          </cell>
        </row>
        <row r="1046">
          <cell r="B1046" t="str">
            <v>C0CJGD-FW-T-2025099</v>
          </cell>
        </row>
        <row r="1046">
          <cell r="F1046">
            <v>210.16926</v>
          </cell>
        </row>
        <row r="1046">
          <cell r="AH1046">
            <v>0</v>
          </cell>
        </row>
        <row r="1047">
          <cell r="B1047" t="str">
            <v>C0CJGD-FW-T-2025096</v>
          </cell>
        </row>
        <row r="1047">
          <cell r="F1047">
            <v>225.423</v>
          </cell>
        </row>
        <row r="1047">
          <cell r="AH1047">
            <v>0</v>
          </cell>
        </row>
        <row r="1048">
          <cell r="B1048" t="str">
            <v>C0CJGD-FW-T-2025098</v>
          </cell>
        </row>
        <row r="1048">
          <cell r="F1048">
            <v>53.93227</v>
          </cell>
        </row>
        <row r="1048">
          <cell r="AH1048">
            <v>16.179681</v>
          </cell>
        </row>
        <row r="1049">
          <cell r="B1049" t="str">
            <v>C0CJGD-FW-T-2025094</v>
          </cell>
        </row>
        <row r="1049">
          <cell r="F1049">
            <v>46.420503</v>
          </cell>
        </row>
        <row r="1049">
          <cell r="AH1049">
            <v>0</v>
          </cell>
        </row>
        <row r="1050">
          <cell r="B1050" t="str">
            <v>C0CJGD-FW-T-2025095</v>
          </cell>
        </row>
        <row r="1050">
          <cell r="F1050">
            <v>38.25</v>
          </cell>
        </row>
        <row r="1050">
          <cell r="AH1050">
            <v>0</v>
          </cell>
        </row>
        <row r="1051">
          <cell r="B1051" t="str">
            <v>C0CJGD-FW-T-2025097</v>
          </cell>
        </row>
        <row r="1051">
          <cell r="F1051">
            <v>39.15</v>
          </cell>
        </row>
        <row r="1051">
          <cell r="AH1051">
            <v>0</v>
          </cell>
        </row>
        <row r="1052">
          <cell r="B1052" t="str">
            <v>C0CJZY-FW-T-2025102</v>
          </cell>
        </row>
        <row r="1052">
          <cell r="F1052">
            <v>4.035</v>
          </cell>
        </row>
        <row r="1052">
          <cell r="AH1052">
            <v>4.035</v>
          </cell>
        </row>
        <row r="1053">
          <cell r="B1053" t="str">
            <v>C0CJSG-FW-T-2025115</v>
          </cell>
        </row>
        <row r="1053">
          <cell r="F1053">
            <v>74.25</v>
          </cell>
        </row>
        <row r="1053">
          <cell r="AH1053">
            <v>74.25</v>
          </cell>
        </row>
        <row r="1054">
          <cell r="B1054" t="str">
            <v>C0CJSG-FW-T/W-2025078</v>
          </cell>
        </row>
        <row r="1054">
          <cell r="F1054">
            <v>88</v>
          </cell>
        </row>
        <row r="1054">
          <cell r="AH1054">
            <v>0</v>
          </cell>
        </row>
        <row r="1055">
          <cell r="B1055" t="str">
            <v>C0CJSG-FW-T-2025114</v>
          </cell>
        </row>
        <row r="1055">
          <cell r="F1055">
            <v>85</v>
          </cell>
        </row>
        <row r="1055">
          <cell r="AH1055">
            <v>0</v>
          </cell>
        </row>
        <row r="1056">
          <cell r="B1056" t="str">
            <v>C0CJSG-FW-T-2025079</v>
          </cell>
        </row>
        <row r="1056">
          <cell r="F1056">
            <v>49.5</v>
          </cell>
        </row>
        <row r="1056">
          <cell r="AH1056">
            <v>0</v>
          </cell>
        </row>
        <row r="1057">
          <cell r="B1057" t="str">
            <v>C0CJSG-FW-T-2025113</v>
          </cell>
        </row>
        <row r="1057">
          <cell r="F1057">
            <v>1.5</v>
          </cell>
        </row>
        <row r="1057">
          <cell r="AH1057">
            <v>1.5</v>
          </cell>
        </row>
        <row r="1058">
          <cell r="B1058" t="str">
            <v>C0CJSG-FW-T-2025073</v>
          </cell>
        </row>
        <row r="1058">
          <cell r="F1058">
            <v>44</v>
          </cell>
        </row>
        <row r="1058">
          <cell r="AH1058">
            <v>0</v>
          </cell>
        </row>
        <row r="1059">
          <cell r="B1059" t="str">
            <v>C0CJSG-FW-T-2025112</v>
          </cell>
        </row>
        <row r="1059">
          <cell r="F1059">
            <v>20</v>
          </cell>
        </row>
        <row r="1059">
          <cell r="AH1059">
            <v>20</v>
          </cell>
        </row>
        <row r="1060">
          <cell r="B1060" t="str">
            <v>C0CJZY-FW-T-2025117</v>
          </cell>
        </row>
        <row r="1060">
          <cell r="F1060">
            <v>68.99</v>
          </cell>
        </row>
        <row r="1060">
          <cell r="AH1060">
            <v>0</v>
          </cell>
        </row>
        <row r="1061">
          <cell r="B1061" t="str">
            <v>C0CJZY-FW-T-2025120</v>
          </cell>
        </row>
        <row r="1061">
          <cell r="F1061">
            <v>159.8269</v>
          </cell>
        </row>
        <row r="1061">
          <cell r="AH1061">
            <v>0</v>
          </cell>
        </row>
        <row r="1062">
          <cell r="B1062" t="str">
            <v>C0CJSC-SG-W-2025105</v>
          </cell>
        </row>
        <row r="1062">
          <cell r="F1062">
            <v>429</v>
          </cell>
        </row>
        <row r="1062">
          <cell r="AH1062">
            <v>0</v>
          </cell>
        </row>
        <row r="1063">
          <cell r="B1063" t="str">
            <v>C0CJFJ-FW-T-2025123</v>
          </cell>
        </row>
        <row r="1063">
          <cell r="F1063">
            <v>87.8</v>
          </cell>
        </row>
        <row r="1063">
          <cell r="AH1063">
            <v>0</v>
          </cell>
        </row>
        <row r="1064">
          <cell r="B1064" t="str">
            <v>C0CJFJ-FW-T-2025121</v>
          </cell>
        </row>
        <row r="1064">
          <cell r="F1064">
            <v>119</v>
          </cell>
        </row>
        <row r="1064">
          <cell r="AH1064">
            <v>0</v>
          </cell>
        </row>
        <row r="1065">
          <cell r="B1065" t="str">
            <v>C0CJSG-FW-T-2025116</v>
          </cell>
        </row>
        <row r="1065">
          <cell r="F1065">
            <v>100</v>
          </cell>
        </row>
        <row r="1065">
          <cell r="AH1065">
            <v>0</v>
          </cell>
        </row>
        <row r="1066">
          <cell r="B1066" t="str">
            <v>C0CJSJ-FW-T-2025118</v>
          </cell>
        </row>
        <row r="1066">
          <cell r="F1066">
            <v>47.882</v>
          </cell>
        </row>
        <row r="1066">
          <cell r="AH1066">
            <v>27.882</v>
          </cell>
        </row>
        <row r="1067">
          <cell r="B1067" t="str">
            <v>C0CJSJ-JC-T-2025110</v>
          </cell>
        </row>
        <row r="1067">
          <cell r="F1067">
            <v>20</v>
          </cell>
        </row>
        <row r="1067">
          <cell r="AH1067">
            <v>0</v>
          </cell>
        </row>
        <row r="1068">
          <cell r="B1068" t="str">
            <v>C0CJZY--T-2025127</v>
          </cell>
        </row>
        <row r="1068">
          <cell r="F1068">
            <v>2.36</v>
          </cell>
        </row>
        <row r="1068">
          <cell r="AH1068">
            <v>2.36</v>
          </cell>
        </row>
        <row r="1069">
          <cell r="B1069" t="str">
            <v>C0CJSG-FW-T-2025124</v>
          </cell>
        </row>
        <row r="1069">
          <cell r="F1069">
            <v>27</v>
          </cell>
        </row>
        <row r="1069">
          <cell r="AH1069">
            <v>0</v>
          </cell>
        </row>
        <row r="1070">
          <cell r="B1070" t="str">
            <v>C0CJZY-FW-T-2025122</v>
          </cell>
        </row>
        <row r="1070">
          <cell r="F1070">
            <v>20.5</v>
          </cell>
        </row>
        <row r="1070">
          <cell r="AH1070">
            <v>0</v>
          </cell>
        </row>
        <row r="1071">
          <cell r="B1071" t="str">
            <v>C0CJSJ-FW-T-2025138</v>
          </cell>
        </row>
        <row r="1071">
          <cell r="F1071">
            <v>142</v>
          </cell>
        </row>
        <row r="1071">
          <cell r="AH1071">
            <v>0</v>
          </cell>
        </row>
        <row r="1072">
          <cell r="B1072" t="str">
            <v>C0CJSJ-JCCG-T-2025107</v>
          </cell>
        </row>
        <row r="1072">
          <cell r="F1072">
            <v>130</v>
          </cell>
        </row>
        <row r="1072">
          <cell r="AH1072">
            <v>0</v>
          </cell>
        </row>
        <row r="1073">
          <cell r="B1073" t="str">
            <v>C0CJSJ-FW-T-2025090</v>
          </cell>
        </row>
        <row r="1073">
          <cell r="F1073">
            <v>19.2</v>
          </cell>
        </row>
        <row r="1073">
          <cell r="AH1073">
            <v>0</v>
          </cell>
        </row>
        <row r="1074">
          <cell r="B1074" t="str">
            <v>C0CJCP-FW-T-2025131</v>
          </cell>
        </row>
        <row r="1074">
          <cell r="F1074">
            <v>10</v>
          </cell>
        </row>
        <row r="1074">
          <cell r="AH1074">
            <v>0</v>
          </cell>
        </row>
        <row r="1075">
          <cell r="B1075" t="str">
            <v>C0CJZY-FW-T-2025128</v>
          </cell>
        </row>
        <row r="1075">
          <cell r="F1075">
            <v>189</v>
          </cell>
        </row>
        <row r="1075">
          <cell r="AH1075">
            <v>0</v>
          </cell>
        </row>
        <row r="1076">
          <cell r="B1076" t="str">
            <v>SZJT202570006</v>
          </cell>
        </row>
        <row r="1076">
          <cell r="F1076">
            <v>129.3333</v>
          </cell>
        </row>
        <row r="1076">
          <cell r="AH1076">
            <v>0</v>
          </cell>
        </row>
        <row r="1077">
          <cell r="B1077" t="str">
            <v>C0CJZY-FW-T-2025125</v>
          </cell>
        </row>
        <row r="1077">
          <cell r="F1077">
            <v>3.45</v>
          </cell>
        </row>
        <row r="1077">
          <cell r="AH1077">
            <v>3.45</v>
          </cell>
        </row>
        <row r="1078">
          <cell r="B1078" t="str">
            <v>C0CJZY-QT-T-2025142</v>
          </cell>
        </row>
        <row r="1078">
          <cell r="F1078">
            <v>1.91</v>
          </cell>
        </row>
        <row r="1078">
          <cell r="AH1078">
            <v>0</v>
          </cell>
        </row>
        <row r="1079">
          <cell r="B1079" t="str">
            <v>C0CJGD-FW-T-2025108</v>
          </cell>
        </row>
        <row r="1079">
          <cell r="F1079">
            <v>8.13232</v>
          </cell>
        </row>
        <row r="1079">
          <cell r="AH1079">
            <v>6.7416</v>
          </cell>
        </row>
        <row r="1080">
          <cell r="B1080" t="str">
            <v>C0CJSJ-FW-T-2025139</v>
          </cell>
        </row>
        <row r="1080">
          <cell r="F1080">
            <v>3200</v>
          </cell>
        </row>
        <row r="1080">
          <cell r="AH1080">
            <v>0</v>
          </cell>
        </row>
        <row r="1081">
          <cell r="B1081" t="str">
            <v>C0CJGD-FW-T-2025130</v>
          </cell>
        </row>
        <row r="1081">
          <cell r="F1081">
            <v>299.8</v>
          </cell>
        </row>
        <row r="1081">
          <cell r="AH1081">
            <v>89.94</v>
          </cell>
        </row>
        <row r="1082">
          <cell r="B1082" t="str">
            <v>C0CJGD-FW-T-2025141</v>
          </cell>
        </row>
        <row r="1082">
          <cell r="F1082">
            <v>134.8</v>
          </cell>
        </row>
        <row r="1082">
          <cell r="AH1082">
            <v>0</v>
          </cell>
        </row>
        <row r="1083">
          <cell r="B1083" t="str">
            <v>C0CJSJ--T-2025103</v>
          </cell>
        </row>
        <row r="1083">
          <cell r="F1083">
            <v>50.218</v>
          </cell>
        </row>
        <row r="1083">
          <cell r="AH1083">
            <v>0</v>
          </cell>
        </row>
        <row r="1084">
          <cell r="B1084" t="str">
            <v>C0CJZH-QT-T-2025136</v>
          </cell>
        </row>
        <row r="1084">
          <cell r="F1084">
            <v>59.20719</v>
          </cell>
        </row>
        <row r="1084">
          <cell r="AH1084">
            <v>0</v>
          </cell>
        </row>
        <row r="1085">
          <cell r="B1085" t="str">
            <v>C0CJGD-JCCG-T-2025109</v>
          </cell>
        </row>
        <row r="1085">
          <cell r="F1085">
            <v>100.8</v>
          </cell>
        </row>
        <row r="1085">
          <cell r="AH1085">
            <v>0</v>
          </cell>
        </row>
        <row r="1086">
          <cell r="B1086" t="str">
            <v>C0CJSJ-FW-T-2025129</v>
          </cell>
        </row>
        <row r="1086">
          <cell r="F1086">
            <v>33.6072</v>
          </cell>
        </row>
        <row r="1086">
          <cell r="AH1086">
            <v>0</v>
          </cell>
        </row>
        <row r="1087">
          <cell r="B1087" t="str">
            <v>C0CJZY-FW-T-2025140</v>
          </cell>
        </row>
        <row r="1087">
          <cell r="F1087">
            <v>191.99</v>
          </cell>
        </row>
        <row r="1087">
          <cell r="AH1087">
            <v>0</v>
          </cell>
        </row>
        <row r="1088">
          <cell r="B1088" t="str">
            <v>C0CJGD-FW-T-2025104</v>
          </cell>
        </row>
        <row r="1088">
          <cell r="F1088">
            <v>65</v>
          </cell>
        </row>
        <row r="1088">
          <cell r="AH1088">
            <v>0</v>
          </cell>
        </row>
        <row r="1089">
          <cell r="B1089" t="str">
            <v>C0CJZY-FW-T-2025126</v>
          </cell>
        </row>
        <row r="1089">
          <cell r="F1089">
            <v>3.35</v>
          </cell>
        </row>
        <row r="1089">
          <cell r="AH1089">
            <v>3.35</v>
          </cell>
        </row>
        <row r="1090">
          <cell r="B1090" t="str">
            <v>C0CJZY-FW-T-2025145</v>
          </cell>
        </row>
        <row r="1090">
          <cell r="F1090">
            <v>367</v>
          </cell>
        </row>
        <row r="1090">
          <cell r="AH1090">
            <v>0</v>
          </cell>
        </row>
        <row r="1091">
          <cell r="B1091" t="str">
            <v>C0CJZY-FW-T-2025119</v>
          </cell>
        </row>
        <row r="1091">
          <cell r="F1091">
            <v>194.8269</v>
          </cell>
        </row>
        <row r="1091">
          <cell r="AH1091">
            <v>0</v>
          </cell>
        </row>
        <row r="1092">
          <cell r="B1092" t="str">
            <v>C0CJZY-FW-T-2025144</v>
          </cell>
        </row>
        <row r="1092">
          <cell r="F1092">
            <v>73.96</v>
          </cell>
        </row>
        <row r="1092">
          <cell r="AH1092">
            <v>0</v>
          </cell>
        </row>
        <row r="1093">
          <cell r="B1093" t="str">
            <v>C0CJSJ-FW-T-2026001</v>
          </cell>
        </row>
        <row r="1093">
          <cell r="F1093">
            <v>46.2</v>
          </cell>
        </row>
        <row r="1093">
          <cell r="AH1093">
            <v>30.38</v>
          </cell>
        </row>
        <row r="1094">
          <cell r="B1094" t="str">
            <v>C0CJZY-QT-T-2026006</v>
          </cell>
        </row>
        <row r="1094">
          <cell r="F1094">
            <v>5.39</v>
          </cell>
        </row>
        <row r="1094">
          <cell r="AH1094">
            <v>0</v>
          </cell>
        </row>
        <row r="1095">
          <cell r="B1095" t="str">
            <v>C0CJZY-FW-T/Y-2025146</v>
          </cell>
        </row>
        <row r="1095">
          <cell r="F1095">
            <v>800.3518</v>
          </cell>
        </row>
        <row r="1095">
          <cell r="AH1095">
            <v>240.1</v>
          </cell>
        </row>
        <row r="1096">
          <cell r="B1096" t="str">
            <v>C0CJSG-FW-T-2025143</v>
          </cell>
        </row>
        <row r="1096">
          <cell r="F1096">
            <v>30</v>
          </cell>
        </row>
        <row r="1096">
          <cell r="AH1096">
            <v>0</v>
          </cell>
        </row>
        <row r="1097">
          <cell r="B1097" t="str">
            <v>C0CJSG-FW-T-2026002</v>
          </cell>
        </row>
        <row r="1097">
          <cell r="F1097">
            <v>16</v>
          </cell>
        </row>
        <row r="1097">
          <cell r="AH1097">
            <v>0</v>
          </cell>
        </row>
        <row r="1098">
          <cell r="B1098" t="str">
            <v>C0CJSJ-JCCG-T/W-2026003</v>
          </cell>
        </row>
        <row r="1098">
          <cell r="F1098">
            <v>67.2</v>
          </cell>
        </row>
        <row r="1098">
          <cell r="AH1098">
            <v>43.26</v>
          </cell>
        </row>
        <row r="1099">
          <cell r="B1099" t="str">
            <v>C0CJGD-FW-T-2026005</v>
          </cell>
        </row>
        <row r="1099">
          <cell r="F1099">
            <v>54</v>
          </cell>
        </row>
        <row r="1099">
          <cell r="AH1099">
            <v>16.2</v>
          </cell>
        </row>
        <row r="1100">
          <cell r="B1100" t="str">
            <v>C0CJGD-FW-T-2026011</v>
          </cell>
        </row>
        <row r="1100">
          <cell r="F1100">
            <v>49.6</v>
          </cell>
        </row>
        <row r="1100">
          <cell r="AH1100">
            <v>0</v>
          </cell>
        </row>
        <row r="1101">
          <cell r="B1101" t="str">
            <v>C0CJZY-JCCG-W-2026010</v>
          </cell>
        </row>
        <row r="1101">
          <cell r="F1101">
            <v>44.0364</v>
          </cell>
        </row>
        <row r="1101">
          <cell r="AH1101">
            <v>0</v>
          </cell>
        </row>
        <row r="1102">
          <cell r="B1102" t="str">
            <v>C0CJZY-FW-T-2026009</v>
          </cell>
        </row>
        <row r="1102">
          <cell r="F1102">
            <v>8.662</v>
          </cell>
        </row>
        <row r="1102">
          <cell r="AH1102">
            <v>0</v>
          </cell>
        </row>
        <row r="1103">
          <cell r="B1103" t="str">
            <v>C0CJSC-FW-T-2026007</v>
          </cell>
        </row>
        <row r="1103">
          <cell r="F1103">
            <v>28.88</v>
          </cell>
        </row>
        <row r="1103">
          <cell r="AH1103">
            <v>0</v>
          </cell>
        </row>
        <row r="1104">
          <cell r="B1104" t="str">
            <v>C0CJGD--T-2026013</v>
          </cell>
        </row>
        <row r="1104">
          <cell r="F1104">
            <v>200</v>
          </cell>
        </row>
        <row r="1104">
          <cell r="AH1104">
            <v>0</v>
          </cell>
        </row>
        <row r="1105">
          <cell r="B1105" t="str">
            <v>C0CJZY-SGCG-W-2026008</v>
          </cell>
        </row>
        <row r="1105">
          <cell r="F1105">
            <v>32.00703</v>
          </cell>
        </row>
        <row r="1105">
          <cell r="AH1105">
            <v>0</v>
          </cell>
        </row>
      </sheetData>
      <sheetData sheetId="5">
        <row r="1965">
          <cell r="A1965">
            <v>45663</v>
          </cell>
        </row>
        <row r="1965">
          <cell r="G1965">
            <v>57.6926</v>
          </cell>
        </row>
        <row r="1965">
          <cell r="J1965" t="str">
            <v>广东分公司</v>
          </cell>
        </row>
        <row r="1966">
          <cell r="A1966">
            <v>45663</v>
          </cell>
        </row>
        <row r="1966">
          <cell r="G1966">
            <v>36.96</v>
          </cell>
        </row>
        <row r="1966">
          <cell r="J1966" t="str">
            <v>数字建造中心</v>
          </cell>
        </row>
        <row r="1967">
          <cell r="A1967">
            <v>45664</v>
          </cell>
        </row>
        <row r="1967">
          <cell r="G1967">
            <v>6.463427</v>
          </cell>
        </row>
        <row r="1967">
          <cell r="J1967" t="str">
            <v>广东分公司</v>
          </cell>
        </row>
        <row r="1968">
          <cell r="A1968">
            <v>45665</v>
          </cell>
        </row>
        <row r="1968">
          <cell r="G1968">
            <v>3.726681</v>
          </cell>
        </row>
        <row r="1968">
          <cell r="J1968" t="str">
            <v>数字建造中心</v>
          </cell>
        </row>
        <row r="1969">
          <cell r="A1969">
            <v>45670</v>
          </cell>
        </row>
        <row r="1969">
          <cell r="G1969">
            <v>10.97</v>
          </cell>
        </row>
        <row r="1969">
          <cell r="J1969" t="str">
            <v>数字建造中心</v>
          </cell>
        </row>
        <row r="1970">
          <cell r="A1970">
            <v>45670</v>
          </cell>
        </row>
        <row r="1970">
          <cell r="G1970">
            <v>5.485</v>
          </cell>
        </row>
        <row r="1970">
          <cell r="J1970" t="str">
            <v>数字建造中心</v>
          </cell>
        </row>
        <row r="1971">
          <cell r="A1971">
            <v>45677</v>
          </cell>
        </row>
        <row r="1971">
          <cell r="G1971">
            <v>52.96</v>
          </cell>
        </row>
        <row r="1971">
          <cell r="J1971" t="str">
            <v>数字建造中心</v>
          </cell>
        </row>
        <row r="1972">
          <cell r="A1972">
            <v>45677</v>
          </cell>
        </row>
        <row r="1972">
          <cell r="G1972">
            <v>37</v>
          </cell>
        </row>
        <row r="1972">
          <cell r="J1972" t="str">
            <v>数字建造中心</v>
          </cell>
        </row>
        <row r="1973">
          <cell r="A1973">
            <v>45677</v>
          </cell>
        </row>
        <row r="1973">
          <cell r="G1973">
            <v>8.26</v>
          </cell>
        </row>
        <row r="1973">
          <cell r="J1973" t="str">
            <v>数字建造中心</v>
          </cell>
        </row>
        <row r="1974">
          <cell r="A1974">
            <v>45677</v>
          </cell>
        </row>
        <row r="1974">
          <cell r="G1974">
            <v>5.1</v>
          </cell>
        </row>
        <row r="1974">
          <cell r="J1974" t="str">
            <v>智能运管中心</v>
          </cell>
        </row>
        <row r="1975">
          <cell r="A1975">
            <v>45677</v>
          </cell>
        </row>
        <row r="1975">
          <cell r="G1975">
            <v>4.39705</v>
          </cell>
        </row>
        <row r="1975">
          <cell r="J1975" t="str">
            <v>智能运管中心</v>
          </cell>
        </row>
        <row r="1976">
          <cell r="A1976">
            <v>45677</v>
          </cell>
        </row>
        <row r="1976">
          <cell r="G1976">
            <v>13.2</v>
          </cell>
        </row>
        <row r="1976">
          <cell r="J1976" t="str">
            <v>数字建造中心</v>
          </cell>
        </row>
        <row r="1977">
          <cell r="A1977">
            <v>45677</v>
          </cell>
        </row>
        <row r="1977">
          <cell r="G1977">
            <v>15</v>
          </cell>
        </row>
        <row r="1977">
          <cell r="J1977" t="str">
            <v>数智管理中心</v>
          </cell>
        </row>
        <row r="1978">
          <cell r="A1978">
            <v>45677</v>
          </cell>
        </row>
        <row r="1978">
          <cell r="G1978">
            <v>48.48</v>
          </cell>
        </row>
        <row r="1978">
          <cell r="J1978" t="str">
            <v>数字建造中心</v>
          </cell>
        </row>
        <row r="1979">
          <cell r="A1979">
            <v>45677</v>
          </cell>
        </row>
        <row r="1979">
          <cell r="G1979">
            <v>2.667</v>
          </cell>
        </row>
        <row r="1979">
          <cell r="J1979" t="str">
            <v>智能运管中心</v>
          </cell>
        </row>
        <row r="1980">
          <cell r="A1980">
            <v>45677</v>
          </cell>
        </row>
        <row r="1980">
          <cell r="G1980">
            <v>191.182</v>
          </cell>
        </row>
        <row r="1980">
          <cell r="J1980" t="str">
            <v>数字建造中心</v>
          </cell>
        </row>
        <row r="1981">
          <cell r="A1981">
            <v>45677</v>
          </cell>
        </row>
        <row r="1981">
          <cell r="G1981">
            <v>1.375606</v>
          </cell>
        </row>
        <row r="1981">
          <cell r="J1981" t="str">
            <v>广东分公司</v>
          </cell>
        </row>
        <row r="1982">
          <cell r="A1982">
            <v>45677</v>
          </cell>
        </row>
        <row r="1982">
          <cell r="G1982">
            <v>0.173734</v>
          </cell>
        </row>
        <row r="1982">
          <cell r="J1982" t="str">
            <v>广东分公司</v>
          </cell>
        </row>
        <row r="1983">
          <cell r="A1983">
            <v>45677</v>
          </cell>
        </row>
        <row r="1983">
          <cell r="G1983">
            <v>16</v>
          </cell>
        </row>
        <row r="1983">
          <cell r="J1983" t="str">
            <v>数智管理中心</v>
          </cell>
        </row>
        <row r="1984">
          <cell r="A1984">
            <v>45677</v>
          </cell>
        </row>
        <row r="1984">
          <cell r="G1984">
            <v>4.99</v>
          </cell>
        </row>
        <row r="1984">
          <cell r="J1984" t="str">
            <v>数智管理中心</v>
          </cell>
        </row>
        <row r="1985">
          <cell r="A1985">
            <v>45677</v>
          </cell>
        </row>
        <row r="1985">
          <cell r="G1985">
            <v>24.5</v>
          </cell>
        </row>
        <row r="1985">
          <cell r="J1985" t="str">
            <v>数智管理中心</v>
          </cell>
        </row>
        <row r="1986">
          <cell r="A1986">
            <v>45677</v>
          </cell>
        </row>
        <row r="1986">
          <cell r="G1986">
            <v>23.5</v>
          </cell>
        </row>
        <row r="1986">
          <cell r="J1986" t="str">
            <v>数智管理中心</v>
          </cell>
        </row>
        <row r="1987">
          <cell r="A1987">
            <v>45677</v>
          </cell>
        </row>
        <row r="1987">
          <cell r="G1987">
            <v>2.2</v>
          </cell>
        </row>
        <row r="1987">
          <cell r="J1987" t="str">
            <v>数智管理中心</v>
          </cell>
        </row>
        <row r="1988">
          <cell r="A1988">
            <v>45677</v>
          </cell>
        </row>
        <row r="1988">
          <cell r="G1988">
            <v>110</v>
          </cell>
        </row>
        <row r="1988">
          <cell r="J1988" t="str">
            <v>智能运管中心</v>
          </cell>
        </row>
        <row r="1989">
          <cell r="A1989">
            <v>45677</v>
          </cell>
        </row>
        <row r="1989">
          <cell r="G1989">
            <v>108.423</v>
          </cell>
        </row>
        <row r="1989">
          <cell r="J1989" t="str">
            <v>智能运管中心</v>
          </cell>
        </row>
        <row r="1990">
          <cell r="A1990">
            <v>45677</v>
          </cell>
        </row>
        <row r="1990">
          <cell r="G1990">
            <v>30.26</v>
          </cell>
        </row>
        <row r="1990">
          <cell r="J1990" t="str">
            <v>福建分公司</v>
          </cell>
        </row>
        <row r="1991">
          <cell r="A1991">
            <v>45677</v>
          </cell>
        </row>
        <row r="1991">
          <cell r="G1991">
            <v>5.3</v>
          </cell>
        </row>
        <row r="1991">
          <cell r="J1991" t="str">
            <v>广东分公司</v>
          </cell>
        </row>
        <row r="1992">
          <cell r="A1992">
            <v>45677</v>
          </cell>
        </row>
        <row r="1992">
          <cell r="G1992">
            <v>14.575</v>
          </cell>
        </row>
        <row r="1992">
          <cell r="J1992" t="str">
            <v>广东分公司</v>
          </cell>
        </row>
        <row r="1993">
          <cell r="A1993">
            <v>45677</v>
          </cell>
        </row>
        <row r="1993">
          <cell r="G1993">
            <v>35.3335</v>
          </cell>
        </row>
        <row r="1993">
          <cell r="J1993" t="str">
            <v>智能运管中心</v>
          </cell>
        </row>
        <row r="1994">
          <cell r="A1994">
            <v>45677</v>
          </cell>
        </row>
        <row r="1994">
          <cell r="G1994">
            <v>14.065</v>
          </cell>
        </row>
        <row r="1994">
          <cell r="J1994" t="str">
            <v>智能运管中心</v>
          </cell>
        </row>
        <row r="1995">
          <cell r="A1995">
            <v>45678</v>
          </cell>
        </row>
        <row r="1995">
          <cell r="G1995">
            <v>10</v>
          </cell>
        </row>
        <row r="1995">
          <cell r="J1995" t="str">
            <v>智能运管中心</v>
          </cell>
        </row>
        <row r="1996">
          <cell r="A1996">
            <v>45678</v>
          </cell>
        </row>
        <row r="1996">
          <cell r="G1996">
            <v>21.0048</v>
          </cell>
        </row>
        <row r="1996">
          <cell r="J1996" t="str">
            <v>数字建造中心</v>
          </cell>
        </row>
        <row r="1997">
          <cell r="A1997">
            <v>45678</v>
          </cell>
        </row>
        <row r="1997">
          <cell r="G1997">
            <v>16.9941</v>
          </cell>
        </row>
        <row r="1997">
          <cell r="J1997" t="str">
            <v>数字建造中心</v>
          </cell>
        </row>
        <row r="1998">
          <cell r="A1998">
            <v>45678</v>
          </cell>
        </row>
        <row r="1998">
          <cell r="G1998">
            <v>4.99</v>
          </cell>
        </row>
        <row r="1998">
          <cell r="J1998" t="str">
            <v>数智管理中心</v>
          </cell>
        </row>
        <row r="1999">
          <cell r="A1999">
            <v>45679</v>
          </cell>
        </row>
        <row r="1999">
          <cell r="G1999">
            <v>175.95</v>
          </cell>
        </row>
        <row r="1999">
          <cell r="J1999" t="str">
            <v>市场经营拓展中心</v>
          </cell>
        </row>
        <row r="2000">
          <cell r="A2000">
            <v>45684</v>
          </cell>
        </row>
        <row r="2000">
          <cell r="G2000">
            <v>110</v>
          </cell>
        </row>
        <row r="2000">
          <cell r="J2000" t="str">
            <v>广东分公司</v>
          </cell>
        </row>
        <row r="2001">
          <cell r="A2001">
            <v>45684</v>
          </cell>
        </row>
        <row r="2001">
          <cell r="G2001">
            <v>13.24</v>
          </cell>
        </row>
        <row r="2001">
          <cell r="J2001" t="str">
            <v>数字建造中心</v>
          </cell>
        </row>
        <row r="2002">
          <cell r="A2002">
            <v>45684</v>
          </cell>
        </row>
        <row r="2002">
          <cell r="G2002">
            <v>52.96</v>
          </cell>
        </row>
        <row r="2002">
          <cell r="J2002" t="str">
            <v>数字建造中心</v>
          </cell>
        </row>
        <row r="2003">
          <cell r="A2003">
            <v>45684</v>
          </cell>
        </row>
        <row r="2003">
          <cell r="G2003">
            <v>35.612</v>
          </cell>
        </row>
        <row r="2003">
          <cell r="J2003" t="str">
            <v>市场经营拓展中心</v>
          </cell>
        </row>
        <row r="2004">
          <cell r="A2004">
            <v>45684</v>
          </cell>
        </row>
        <row r="2004">
          <cell r="G2004">
            <v>90.773849</v>
          </cell>
        </row>
        <row r="2004">
          <cell r="J2004" t="str">
            <v>市场经营拓展中心</v>
          </cell>
        </row>
        <row r="2005">
          <cell r="A2005">
            <v>45684</v>
          </cell>
        </row>
        <row r="2005">
          <cell r="G2005">
            <v>9.24</v>
          </cell>
        </row>
        <row r="2005">
          <cell r="J2005" t="str">
            <v>数字建造中心</v>
          </cell>
        </row>
        <row r="2006">
          <cell r="A2006">
            <v>45684</v>
          </cell>
        </row>
        <row r="2006">
          <cell r="G2006">
            <v>13.24</v>
          </cell>
        </row>
        <row r="2006">
          <cell r="J2006" t="str">
            <v>数字建造中心</v>
          </cell>
        </row>
        <row r="2007">
          <cell r="A2007">
            <v>45684</v>
          </cell>
        </row>
        <row r="2007">
          <cell r="G2007">
            <v>5</v>
          </cell>
        </row>
        <row r="2007">
          <cell r="J2007" t="str">
            <v>智能运管中心</v>
          </cell>
        </row>
        <row r="2008">
          <cell r="A2008">
            <v>45684</v>
          </cell>
        </row>
        <row r="2008">
          <cell r="G2008">
            <v>10</v>
          </cell>
        </row>
        <row r="2008">
          <cell r="J2008" t="str">
            <v>数字建造中心</v>
          </cell>
        </row>
        <row r="2009">
          <cell r="A2009">
            <v>45684</v>
          </cell>
        </row>
        <row r="2009">
          <cell r="G2009">
            <v>38.2713</v>
          </cell>
        </row>
        <row r="2009">
          <cell r="J2009" t="str">
            <v>广东分公司</v>
          </cell>
        </row>
        <row r="2010">
          <cell r="A2010">
            <v>45684</v>
          </cell>
        </row>
        <row r="2010">
          <cell r="G2010">
            <v>12.4</v>
          </cell>
        </row>
        <row r="2010">
          <cell r="J2010" t="str">
            <v>智能运管中心</v>
          </cell>
        </row>
        <row r="2011">
          <cell r="A2011">
            <v>45684</v>
          </cell>
        </row>
        <row r="2011">
          <cell r="G2011">
            <v>9.24</v>
          </cell>
        </row>
        <row r="2011">
          <cell r="J2011" t="str">
            <v>数字建造中心</v>
          </cell>
        </row>
        <row r="2012">
          <cell r="A2012">
            <v>45684</v>
          </cell>
        </row>
        <row r="2012">
          <cell r="G2012">
            <v>35.739</v>
          </cell>
        </row>
        <row r="2012">
          <cell r="J2012" t="str">
            <v>福建分公司</v>
          </cell>
        </row>
        <row r="2013">
          <cell r="A2013">
            <v>45684</v>
          </cell>
        </row>
        <row r="2013">
          <cell r="G2013">
            <v>13.24</v>
          </cell>
        </row>
        <row r="2013">
          <cell r="J2013" t="str">
            <v>数字建造中心</v>
          </cell>
        </row>
        <row r="2014">
          <cell r="A2014">
            <v>45684</v>
          </cell>
        </row>
        <row r="2014">
          <cell r="G2014">
            <v>7.5</v>
          </cell>
        </row>
        <row r="2014">
          <cell r="J2014" t="str">
            <v>福建分公司</v>
          </cell>
        </row>
        <row r="2015">
          <cell r="A2015">
            <v>45684</v>
          </cell>
        </row>
        <row r="2015">
          <cell r="G2015">
            <v>17</v>
          </cell>
        </row>
        <row r="2015">
          <cell r="J2015" t="str">
            <v>智能运管中心</v>
          </cell>
        </row>
        <row r="2016">
          <cell r="A2016">
            <v>45684</v>
          </cell>
        </row>
        <row r="2016">
          <cell r="G2016">
            <v>10.44</v>
          </cell>
        </row>
        <row r="2016">
          <cell r="J2016" t="str">
            <v>智能运管中心</v>
          </cell>
        </row>
        <row r="2017">
          <cell r="A2017">
            <v>45684</v>
          </cell>
        </row>
        <row r="2017">
          <cell r="G2017">
            <v>17.24</v>
          </cell>
        </row>
        <row r="2017">
          <cell r="J2017" t="str">
            <v>数字建造中心</v>
          </cell>
        </row>
        <row r="2018">
          <cell r="A2018">
            <v>45684</v>
          </cell>
        </row>
        <row r="2018">
          <cell r="G2018">
            <v>5.2512</v>
          </cell>
        </row>
        <row r="2018">
          <cell r="J2018" t="str">
            <v>数字建造中心</v>
          </cell>
        </row>
        <row r="2019">
          <cell r="A2019">
            <v>45684</v>
          </cell>
        </row>
        <row r="2019">
          <cell r="G2019">
            <v>39.6529</v>
          </cell>
        </row>
        <row r="2019">
          <cell r="J2019" t="str">
            <v>数字建造中心</v>
          </cell>
        </row>
        <row r="2020">
          <cell r="A2020">
            <v>45684</v>
          </cell>
        </row>
        <row r="2020">
          <cell r="G2020">
            <v>58.65</v>
          </cell>
        </row>
        <row r="2020">
          <cell r="J2020" t="str">
            <v>数字建造中心</v>
          </cell>
        </row>
        <row r="2021">
          <cell r="A2021">
            <v>45684</v>
          </cell>
        </row>
        <row r="2021">
          <cell r="G2021">
            <v>50.6</v>
          </cell>
        </row>
        <row r="2021">
          <cell r="J2021" t="str">
            <v>数字建造中心</v>
          </cell>
        </row>
        <row r="2022">
          <cell r="A2022">
            <v>45684</v>
          </cell>
        </row>
        <row r="2022">
          <cell r="G2022">
            <v>139.620172</v>
          </cell>
        </row>
        <row r="2022">
          <cell r="J2022" t="str">
            <v>数字建造中心</v>
          </cell>
        </row>
        <row r="2023">
          <cell r="A2023">
            <v>45684</v>
          </cell>
        </row>
        <row r="2023">
          <cell r="G2023">
            <v>45</v>
          </cell>
        </row>
        <row r="2023">
          <cell r="J2023" t="str">
            <v>数字建造中心</v>
          </cell>
        </row>
        <row r="2024">
          <cell r="A2024">
            <v>45684</v>
          </cell>
        </row>
        <row r="2024">
          <cell r="G2024">
            <v>56.130028</v>
          </cell>
        </row>
        <row r="2024">
          <cell r="J2024" t="str">
            <v>数字建造中心</v>
          </cell>
        </row>
        <row r="2025">
          <cell r="A2025">
            <v>45684</v>
          </cell>
        </row>
        <row r="2025">
          <cell r="G2025">
            <v>20</v>
          </cell>
        </row>
        <row r="2025">
          <cell r="J2025" t="str">
            <v>数字建造中心</v>
          </cell>
        </row>
        <row r="2026">
          <cell r="A2026">
            <v>45684</v>
          </cell>
        </row>
        <row r="2026">
          <cell r="G2026">
            <v>69.6</v>
          </cell>
        </row>
        <row r="2026">
          <cell r="J2026" t="str">
            <v>数字建造中心</v>
          </cell>
        </row>
        <row r="2027">
          <cell r="A2027">
            <v>45684</v>
          </cell>
        </row>
        <row r="2027">
          <cell r="G2027">
            <v>18</v>
          </cell>
        </row>
        <row r="2027">
          <cell r="J2027" t="str">
            <v>智能运管中心</v>
          </cell>
        </row>
        <row r="2028">
          <cell r="A2028">
            <v>45684</v>
          </cell>
        </row>
        <row r="2028">
          <cell r="G2028">
            <v>58</v>
          </cell>
        </row>
        <row r="2028">
          <cell r="J2028" t="str">
            <v>智能运管中心</v>
          </cell>
        </row>
        <row r="2029">
          <cell r="A2029">
            <v>45684</v>
          </cell>
        </row>
        <row r="2029">
          <cell r="G2029">
            <v>55.907775</v>
          </cell>
        </row>
        <row r="2029">
          <cell r="J2029" t="str">
            <v>市场经营拓展中心</v>
          </cell>
        </row>
        <row r="2030">
          <cell r="A2030">
            <v>45688</v>
          </cell>
        </row>
        <row r="2030">
          <cell r="G2030">
            <v>10</v>
          </cell>
        </row>
        <row r="2030">
          <cell r="J2030" t="str">
            <v>智能运管中心</v>
          </cell>
        </row>
        <row r="2031">
          <cell r="A2031">
            <v>45688</v>
          </cell>
        </row>
        <row r="2031">
          <cell r="G2031">
            <v>0.00096</v>
          </cell>
        </row>
        <row r="2031">
          <cell r="J2031" t="str">
            <v>智能运管中心</v>
          </cell>
        </row>
        <row r="2032">
          <cell r="A2032">
            <v>45688</v>
          </cell>
        </row>
        <row r="2032">
          <cell r="G2032">
            <v>48.4</v>
          </cell>
        </row>
        <row r="2032">
          <cell r="J2032" t="str">
            <v>数字建造中心</v>
          </cell>
        </row>
        <row r="2033">
          <cell r="A2033">
            <v>45688</v>
          </cell>
        </row>
        <row r="2033">
          <cell r="G2033">
            <v>0.002922</v>
          </cell>
        </row>
        <row r="2033">
          <cell r="J2033" t="str">
            <v>智能运管中心</v>
          </cell>
        </row>
        <row r="2034">
          <cell r="A2034">
            <v>45688</v>
          </cell>
        </row>
        <row r="2034">
          <cell r="G2034">
            <v>52.5</v>
          </cell>
        </row>
        <row r="2034">
          <cell r="J2034" t="str">
            <v>数智管理中心</v>
          </cell>
        </row>
        <row r="2035">
          <cell r="A2035">
            <v>45688</v>
          </cell>
        </row>
        <row r="2035">
          <cell r="G2035">
            <v>59.431125</v>
          </cell>
        </row>
        <row r="2035">
          <cell r="J2035" t="str">
            <v>市场经营拓展中心</v>
          </cell>
        </row>
        <row r="2036">
          <cell r="A2036">
            <v>45707</v>
          </cell>
        </row>
        <row r="2036">
          <cell r="G2036">
            <v>0.065674</v>
          </cell>
        </row>
        <row r="2036">
          <cell r="J2036" t="str">
            <v>智能运管中心</v>
          </cell>
        </row>
        <row r="2037">
          <cell r="A2037">
            <v>45707</v>
          </cell>
        </row>
        <row r="2037">
          <cell r="G2037">
            <v>0.013191</v>
          </cell>
        </row>
        <row r="2037">
          <cell r="J2037" t="str">
            <v>智能运管中心</v>
          </cell>
        </row>
        <row r="2038">
          <cell r="A2038">
            <v>45707</v>
          </cell>
        </row>
        <row r="2038">
          <cell r="G2038">
            <v>0.021183</v>
          </cell>
        </row>
        <row r="2038">
          <cell r="J2038" t="str">
            <v>智能运管中心</v>
          </cell>
        </row>
        <row r="2039">
          <cell r="A2039">
            <v>45707</v>
          </cell>
        </row>
        <row r="2039">
          <cell r="G2039">
            <v>59.73</v>
          </cell>
        </row>
        <row r="2039">
          <cell r="J2039" t="str">
            <v>数字建造中心</v>
          </cell>
        </row>
        <row r="2040">
          <cell r="A2040">
            <v>45707</v>
          </cell>
        </row>
        <row r="2040">
          <cell r="G2040">
            <v>0.024493</v>
          </cell>
        </row>
        <row r="2040">
          <cell r="J2040" t="str">
            <v>智能运管中心</v>
          </cell>
        </row>
        <row r="2041">
          <cell r="A2041">
            <v>45707</v>
          </cell>
        </row>
        <row r="2041">
          <cell r="G2041">
            <v>0.011391</v>
          </cell>
        </row>
        <row r="2041">
          <cell r="J2041" t="str">
            <v>智能运管中心</v>
          </cell>
        </row>
        <row r="2042">
          <cell r="A2042">
            <v>45707</v>
          </cell>
        </row>
        <row r="2042">
          <cell r="G2042">
            <v>0.021168</v>
          </cell>
        </row>
        <row r="2042">
          <cell r="J2042" t="str">
            <v>智能运管中心</v>
          </cell>
        </row>
        <row r="2043">
          <cell r="A2043">
            <v>45707</v>
          </cell>
        </row>
        <row r="2043">
          <cell r="G2043">
            <v>3.0265</v>
          </cell>
        </row>
        <row r="2043">
          <cell r="J2043" t="str">
            <v>智能运管中心</v>
          </cell>
        </row>
        <row r="2044">
          <cell r="A2044">
            <v>45707</v>
          </cell>
        </row>
        <row r="2044">
          <cell r="G2044">
            <v>4.9</v>
          </cell>
        </row>
        <row r="2044">
          <cell r="J2044" t="str">
            <v>数字建造中心</v>
          </cell>
        </row>
        <row r="2045">
          <cell r="A2045">
            <v>45707</v>
          </cell>
        </row>
        <row r="2045">
          <cell r="G2045">
            <v>0.010326</v>
          </cell>
        </row>
        <row r="2045">
          <cell r="J2045" t="str">
            <v>智能运管中心</v>
          </cell>
        </row>
        <row r="2046">
          <cell r="A2046">
            <v>45707</v>
          </cell>
        </row>
        <row r="2046">
          <cell r="G2046">
            <v>0.013695</v>
          </cell>
        </row>
        <row r="2046">
          <cell r="J2046" t="str">
            <v>智能运管中心</v>
          </cell>
        </row>
        <row r="2047">
          <cell r="A2047">
            <v>45707</v>
          </cell>
        </row>
        <row r="2047">
          <cell r="G2047">
            <v>0.020991</v>
          </cell>
        </row>
        <row r="2047">
          <cell r="J2047" t="str">
            <v>智能运管中心</v>
          </cell>
        </row>
        <row r="2048">
          <cell r="A2048">
            <v>45707</v>
          </cell>
        </row>
        <row r="2048">
          <cell r="G2048">
            <v>0.007412</v>
          </cell>
        </row>
        <row r="2048">
          <cell r="J2048" t="str">
            <v>智能运管中心</v>
          </cell>
        </row>
        <row r="2049">
          <cell r="A2049">
            <v>45707</v>
          </cell>
        </row>
        <row r="2049">
          <cell r="G2049">
            <v>0.014162</v>
          </cell>
        </row>
        <row r="2049">
          <cell r="J2049" t="str">
            <v>智能运管中心</v>
          </cell>
        </row>
        <row r="2050">
          <cell r="A2050">
            <v>45707</v>
          </cell>
        </row>
        <row r="2050">
          <cell r="G2050">
            <v>0.015311</v>
          </cell>
        </row>
        <row r="2050">
          <cell r="J2050" t="str">
            <v>智能运管中心</v>
          </cell>
        </row>
        <row r="2051">
          <cell r="A2051">
            <v>45707</v>
          </cell>
        </row>
        <row r="2051">
          <cell r="G2051">
            <v>0.011201</v>
          </cell>
        </row>
        <row r="2051">
          <cell r="J2051" t="str">
            <v>智能运管中心</v>
          </cell>
        </row>
        <row r="2052">
          <cell r="A2052">
            <v>45707</v>
          </cell>
        </row>
        <row r="2052">
          <cell r="G2052">
            <v>0.021723</v>
          </cell>
        </row>
        <row r="2052">
          <cell r="J2052" t="str">
            <v>智能运管中心</v>
          </cell>
        </row>
        <row r="2053">
          <cell r="A2053">
            <v>45713</v>
          </cell>
        </row>
        <row r="2053">
          <cell r="G2053">
            <v>0.016403</v>
          </cell>
        </row>
        <row r="2053">
          <cell r="J2053" t="str">
            <v>智能运管中心</v>
          </cell>
        </row>
        <row r="2054">
          <cell r="A2054">
            <v>45713</v>
          </cell>
        </row>
        <row r="2054">
          <cell r="G2054">
            <v>0.019631</v>
          </cell>
        </row>
        <row r="2054">
          <cell r="J2054" t="str">
            <v>智能运管中心</v>
          </cell>
        </row>
        <row r="2055">
          <cell r="A2055">
            <v>45713</v>
          </cell>
        </row>
        <row r="2055">
          <cell r="G2055">
            <v>65.07</v>
          </cell>
        </row>
        <row r="2055">
          <cell r="J2055" t="str">
            <v>数字建造中心</v>
          </cell>
        </row>
        <row r="2056">
          <cell r="A2056">
            <v>45713</v>
          </cell>
        </row>
        <row r="2056">
          <cell r="G2056">
            <v>4.99</v>
          </cell>
        </row>
        <row r="2056">
          <cell r="J2056" t="str">
            <v>数智管理中心</v>
          </cell>
        </row>
        <row r="2057">
          <cell r="A2057">
            <v>45713</v>
          </cell>
        </row>
        <row r="2057">
          <cell r="G2057">
            <v>0.02093</v>
          </cell>
        </row>
        <row r="2057">
          <cell r="J2057" t="str">
            <v>智能运管中心</v>
          </cell>
        </row>
        <row r="2058">
          <cell r="A2058">
            <v>45713</v>
          </cell>
        </row>
        <row r="2058">
          <cell r="G2058">
            <v>10</v>
          </cell>
        </row>
        <row r="2058">
          <cell r="J2058" t="str">
            <v>广东分公司</v>
          </cell>
        </row>
        <row r="2059">
          <cell r="A2059">
            <v>45713</v>
          </cell>
        </row>
        <row r="2059">
          <cell r="G2059">
            <v>0.017807</v>
          </cell>
        </row>
        <row r="2059">
          <cell r="J2059" t="str">
            <v>智能运管中心</v>
          </cell>
        </row>
        <row r="2060">
          <cell r="A2060">
            <v>45713</v>
          </cell>
        </row>
        <row r="2060">
          <cell r="G2060">
            <v>26</v>
          </cell>
        </row>
        <row r="2060">
          <cell r="J2060" t="str">
            <v>智能运管中心</v>
          </cell>
        </row>
        <row r="2061">
          <cell r="A2061">
            <v>45713</v>
          </cell>
        </row>
        <row r="2061">
          <cell r="G2061">
            <v>9</v>
          </cell>
        </row>
        <row r="2061">
          <cell r="J2061" t="str">
            <v>智能运管中心</v>
          </cell>
        </row>
        <row r="2062">
          <cell r="A2062">
            <v>45713</v>
          </cell>
        </row>
        <row r="2062">
          <cell r="G2062">
            <v>0.022676</v>
          </cell>
        </row>
        <row r="2062">
          <cell r="J2062" t="str">
            <v>智能运管中心</v>
          </cell>
        </row>
        <row r="2063">
          <cell r="A2063">
            <v>45715</v>
          </cell>
        </row>
        <row r="2063">
          <cell r="G2063">
            <v>10.85</v>
          </cell>
        </row>
        <row r="2063">
          <cell r="J2063" t="str">
            <v>数智管理中心</v>
          </cell>
        </row>
        <row r="2064">
          <cell r="A2064">
            <v>45715</v>
          </cell>
        </row>
        <row r="2064">
          <cell r="G2064">
            <v>4</v>
          </cell>
        </row>
        <row r="2064">
          <cell r="J2064" t="str">
            <v>数智管理中心</v>
          </cell>
        </row>
        <row r="2065">
          <cell r="A2065">
            <v>45715</v>
          </cell>
        </row>
        <row r="2065">
          <cell r="G2065">
            <v>0.023976</v>
          </cell>
        </row>
        <row r="2065">
          <cell r="J2065" t="str">
            <v>智能运管中心</v>
          </cell>
        </row>
        <row r="2066">
          <cell r="A2066">
            <v>45715</v>
          </cell>
        </row>
        <row r="2066">
          <cell r="G2066">
            <v>0.028762</v>
          </cell>
        </row>
        <row r="2066">
          <cell r="J2066" t="str">
            <v>智能运管中心</v>
          </cell>
        </row>
        <row r="2067">
          <cell r="A2067">
            <v>45715</v>
          </cell>
        </row>
        <row r="2067">
          <cell r="G2067">
            <v>0.022348</v>
          </cell>
        </row>
        <row r="2067">
          <cell r="J2067" t="str">
            <v>智能运管中心</v>
          </cell>
        </row>
        <row r="2068">
          <cell r="A2068">
            <v>45715</v>
          </cell>
        </row>
        <row r="2068">
          <cell r="G2068">
            <v>0.024732</v>
          </cell>
        </row>
        <row r="2068">
          <cell r="J2068" t="str">
            <v>智能运管中心</v>
          </cell>
        </row>
        <row r="2069">
          <cell r="A2069">
            <v>45716</v>
          </cell>
        </row>
        <row r="2069">
          <cell r="G2069">
            <v>0.024426</v>
          </cell>
        </row>
        <row r="2069">
          <cell r="J2069" t="str">
            <v>智能运管中心</v>
          </cell>
        </row>
        <row r="2070">
          <cell r="A2070">
            <v>45716</v>
          </cell>
        </row>
        <row r="2070">
          <cell r="G2070">
            <v>13.44</v>
          </cell>
        </row>
        <row r="2070">
          <cell r="J2070" t="str">
            <v>广东分公司</v>
          </cell>
        </row>
        <row r="2071">
          <cell r="A2071">
            <v>45716</v>
          </cell>
        </row>
        <row r="2071">
          <cell r="G2071">
            <v>4.0434</v>
          </cell>
        </row>
        <row r="2071">
          <cell r="J2071" t="str">
            <v>广东分公司</v>
          </cell>
        </row>
        <row r="2072">
          <cell r="A2072">
            <v>45716</v>
          </cell>
        </row>
        <row r="2072">
          <cell r="G2072">
            <v>1.984</v>
          </cell>
        </row>
        <row r="2072">
          <cell r="J2072" t="str">
            <v>广东分公司</v>
          </cell>
        </row>
        <row r="2073">
          <cell r="A2073">
            <v>45728</v>
          </cell>
        </row>
        <row r="2073">
          <cell r="G2073">
            <v>0.023337</v>
          </cell>
        </row>
        <row r="2073">
          <cell r="J2073" t="str">
            <v>智能运管中心</v>
          </cell>
        </row>
        <row r="2074">
          <cell r="A2074">
            <v>45728</v>
          </cell>
        </row>
        <row r="2074">
          <cell r="G2074">
            <v>0.029992</v>
          </cell>
        </row>
        <row r="2074">
          <cell r="J2074" t="str">
            <v>智能运管中心</v>
          </cell>
        </row>
        <row r="2075">
          <cell r="A2075">
            <v>45728</v>
          </cell>
        </row>
        <row r="2075">
          <cell r="G2075">
            <v>0.028358</v>
          </cell>
        </row>
        <row r="2075">
          <cell r="J2075" t="str">
            <v>智能运管中心</v>
          </cell>
        </row>
        <row r="2076">
          <cell r="A2076">
            <v>45728</v>
          </cell>
        </row>
        <row r="2076">
          <cell r="G2076">
            <v>0.038867</v>
          </cell>
        </row>
        <row r="2076">
          <cell r="J2076" t="str">
            <v>智能运管中心</v>
          </cell>
        </row>
        <row r="2077">
          <cell r="A2077">
            <v>45728</v>
          </cell>
        </row>
        <row r="2077">
          <cell r="G2077">
            <v>0.035146</v>
          </cell>
        </row>
        <row r="2077">
          <cell r="J2077" t="str">
            <v>智能运管中心</v>
          </cell>
        </row>
        <row r="2078">
          <cell r="A2078">
            <v>45728</v>
          </cell>
        </row>
        <row r="2078">
          <cell r="G2078">
            <v>0.038419</v>
          </cell>
        </row>
        <row r="2078">
          <cell r="J2078" t="str">
            <v>智能运管中心</v>
          </cell>
        </row>
        <row r="2079">
          <cell r="A2079">
            <v>45728</v>
          </cell>
        </row>
        <row r="2079">
          <cell r="G2079">
            <v>0.044699</v>
          </cell>
        </row>
        <row r="2079">
          <cell r="J2079" t="str">
            <v>智能运管中心</v>
          </cell>
        </row>
        <row r="2080">
          <cell r="A2080">
            <v>45728</v>
          </cell>
        </row>
        <row r="2080">
          <cell r="G2080">
            <v>0.024665</v>
          </cell>
        </row>
        <row r="2080">
          <cell r="J2080" t="str">
            <v>智能运管中心</v>
          </cell>
        </row>
        <row r="2081">
          <cell r="A2081">
            <v>45728</v>
          </cell>
        </row>
        <row r="2081">
          <cell r="G2081">
            <v>0.023676</v>
          </cell>
        </row>
        <row r="2081">
          <cell r="J2081" t="str">
            <v>智能运管中心</v>
          </cell>
        </row>
        <row r="2082">
          <cell r="A2082">
            <v>45728</v>
          </cell>
        </row>
        <row r="2082">
          <cell r="G2082">
            <v>0.00316</v>
          </cell>
        </row>
        <row r="2082">
          <cell r="J2082" t="str">
            <v>广东分公司</v>
          </cell>
        </row>
        <row r="2083">
          <cell r="A2083">
            <v>45728</v>
          </cell>
        </row>
        <row r="2083">
          <cell r="G2083">
            <v>2.4</v>
          </cell>
        </row>
        <row r="2083">
          <cell r="J2083" t="str">
            <v>智能运管中心</v>
          </cell>
        </row>
        <row r="2084">
          <cell r="A2084">
            <v>45728</v>
          </cell>
        </row>
        <row r="2084">
          <cell r="G2084">
            <v>2.45</v>
          </cell>
        </row>
        <row r="2084">
          <cell r="J2084" t="str">
            <v>智能运管中心</v>
          </cell>
        </row>
        <row r="2085">
          <cell r="A2085">
            <v>45728</v>
          </cell>
        </row>
        <row r="2085">
          <cell r="G2085">
            <v>16.771473</v>
          </cell>
        </row>
        <row r="2085">
          <cell r="J2085" t="str">
            <v>广东分公司</v>
          </cell>
        </row>
        <row r="2086">
          <cell r="A2086">
            <v>45728</v>
          </cell>
        </row>
        <row r="2086">
          <cell r="G2086">
            <v>16.771473</v>
          </cell>
        </row>
        <row r="2086">
          <cell r="J2086" t="str">
            <v>广东分公司</v>
          </cell>
        </row>
        <row r="2087">
          <cell r="A2087">
            <v>45728</v>
          </cell>
        </row>
        <row r="2087">
          <cell r="G2087">
            <v>12</v>
          </cell>
        </row>
        <row r="2087">
          <cell r="J2087" t="str">
            <v>数智管理中心</v>
          </cell>
        </row>
        <row r="2088">
          <cell r="A2088">
            <v>45735</v>
          </cell>
        </row>
        <row r="2088">
          <cell r="G2088">
            <v>3.702358</v>
          </cell>
        </row>
        <row r="2088">
          <cell r="J2088" t="str">
            <v>数字建造中心</v>
          </cell>
        </row>
        <row r="2089">
          <cell r="A2089">
            <v>45743</v>
          </cell>
        </row>
        <row r="2089">
          <cell r="G2089">
            <v>0.011372</v>
          </cell>
        </row>
        <row r="2089">
          <cell r="J2089" t="str">
            <v>智能运管中心</v>
          </cell>
        </row>
        <row r="2090">
          <cell r="A2090">
            <v>45743</v>
          </cell>
        </row>
        <row r="2090">
          <cell r="G2090">
            <v>0.021476</v>
          </cell>
        </row>
        <row r="2090">
          <cell r="J2090" t="str">
            <v>智能运管中心</v>
          </cell>
        </row>
        <row r="2091">
          <cell r="A2091">
            <v>45743</v>
          </cell>
        </row>
        <row r="2091">
          <cell r="G2091">
            <v>0.024557</v>
          </cell>
        </row>
        <row r="2091">
          <cell r="J2091" t="str">
            <v>智能运管中心</v>
          </cell>
        </row>
        <row r="2092">
          <cell r="A2092">
            <v>45743</v>
          </cell>
        </row>
        <row r="2092">
          <cell r="G2092">
            <v>0.028191</v>
          </cell>
        </row>
        <row r="2092">
          <cell r="J2092" t="str">
            <v>智能运管中心</v>
          </cell>
        </row>
        <row r="2093">
          <cell r="A2093">
            <v>45743</v>
          </cell>
        </row>
        <row r="2093">
          <cell r="G2093">
            <v>0.034411</v>
          </cell>
        </row>
        <row r="2093">
          <cell r="J2093" t="str">
            <v>智能运管中心</v>
          </cell>
        </row>
        <row r="2094">
          <cell r="A2094">
            <v>45743</v>
          </cell>
        </row>
        <row r="2094">
          <cell r="G2094">
            <v>0.027365</v>
          </cell>
        </row>
        <row r="2094">
          <cell r="J2094" t="str">
            <v>智能运管中心</v>
          </cell>
        </row>
        <row r="2095">
          <cell r="A2095">
            <v>45743</v>
          </cell>
        </row>
        <row r="2095">
          <cell r="G2095">
            <v>0.020232</v>
          </cell>
        </row>
        <row r="2095">
          <cell r="J2095" t="str">
            <v>智能运管中心</v>
          </cell>
        </row>
        <row r="2096">
          <cell r="A2096">
            <v>45743</v>
          </cell>
        </row>
        <row r="2096">
          <cell r="G2096">
            <v>0.024933</v>
          </cell>
        </row>
        <row r="2096">
          <cell r="J2096" t="str">
            <v>智能运管中心</v>
          </cell>
        </row>
        <row r="2097">
          <cell r="A2097">
            <v>45743</v>
          </cell>
        </row>
        <row r="2097">
          <cell r="G2097">
            <v>0.025437</v>
          </cell>
        </row>
        <row r="2097">
          <cell r="J2097" t="str">
            <v>智能运管中心</v>
          </cell>
        </row>
        <row r="2098">
          <cell r="A2098">
            <v>45743</v>
          </cell>
        </row>
        <row r="2098">
          <cell r="G2098">
            <v>0.022176</v>
          </cell>
        </row>
        <row r="2098">
          <cell r="J2098" t="str">
            <v>智能运管中心</v>
          </cell>
        </row>
        <row r="2099">
          <cell r="A2099">
            <v>45743</v>
          </cell>
        </row>
        <row r="2099">
          <cell r="G2099">
            <v>0.021021</v>
          </cell>
        </row>
        <row r="2099">
          <cell r="J2099" t="str">
            <v>智能运管中心</v>
          </cell>
        </row>
        <row r="2100">
          <cell r="A2100">
            <v>45743</v>
          </cell>
        </row>
        <row r="2100">
          <cell r="G2100">
            <v>0.02286</v>
          </cell>
        </row>
        <row r="2100">
          <cell r="J2100" t="str">
            <v>智能运管中心</v>
          </cell>
        </row>
        <row r="2101">
          <cell r="A2101">
            <v>45743</v>
          </cell>
        </row>
        <row r="2101">
          <cell r="G2101">
            <v>0.022723</v>
          </cell>
        </row>
        <row r="2101">
          <cell r="J2101" t="str">
            <v>智能运管中心</v>
          </cell>
        </row>
        <row r="2102">
          <cell r="A2102">
            <v>45743</v>
          </cell>
        </row>
        <row r="2102">
          <cell r="G2102">
            <v>0.023775</v>
          </cell>
        </row>
        <row r="2102">
          <cell r="J2102" t="str">
            <v>智能运管中心</v>
          </cell>
        </row>
        <row r="2103">
          <cell r="A2103">
            <v>45743</v>
          </cell>
        </row>
        <row r="2103">
          <cell r="G2103">
            <v>0.0237</v>
          </cell>
        </row>
        <row r="2103">
          <cell r="J2103" t="str">
            <v>智能运管中心</v>
          </cell>
        </row>
        <row r="2104">
          <cell r="A2104">
            <v>45743</v>
          </cell>
        </row>
        <row r="2104">
          <cell r="G2104">
            <v>0.026208</v>
          </cell>
        </row>
        <row r="2104">
          <cell r="J2104" t="str">
            <v>智能运管中心</v>
          </cell>
        </row>
        <row r="2105">
          <cell r="A2105">
            <v>45743</v>
          </cell>
        </row>
        <row r="2105">
          <cell r="G2105">
            <v>0.02637</v>
          </cell>
        </row>
        <row r="2105">
          <cell r="J2105" t="str">
            <v>智能运管中心</v>
          </cell>
        </row>
        <row r="2106">
          <cell r="A2106">
            <v>45744</v>
          </cell>
        </row>
        <row r="2106">
          <cell r="G2106">
            <v>0.005927</v>
          </cell>
        </row>
        <row r="2106">
          <cell r="J2106" t="str">
            <v>智能运管中心</v>
          </cell>
        </row>
        <row r="2107">
          <cell r="A2107">
            <v>45744</v>
          </cell>
        </row>
        <row r="2107">
          <cell r="G2107">
            <v>0.008907</v>
          </cell>
        </row>
        <row r="2107">
          <cell r="J2107" t="str">
            <v>智能运管中心</v>
          </cell>
        </row>
        <row r="2108">
          <cell r="A2108">
            <v>45744</v>
          </cell>
        </row>
        <row r="2108">
          <cell r="G2108">
            <v>0.015435</v>
          </cell>
        </row>
        <row r="2108">
          <cell r="J2108" t="str">
            <v>智能运管中心</v>
          </cell>
        </row>
        <row r="2109">
          <cell r="A2109">
            <v>45744</v>
          </cell>
        </row>
        <row r="2109">
          <cell r="G2109">
            <v>0.032823</v>
          </cell>
        </row>
        <row r="2109">
          <cell r="J2109" t="str">
            <v>智能运管中心</v>
          </cell>
        </row>
        <row r="2110">
          <cell r="A2110">
            <v>45744</v>
          </cell>
        </row>
        <row r="2110">
          <cell r="G2110">
            <v>0.023352</v>
          </cell>
        </row>
        <row r="2110">
          <cell r="J2110" t="str">
            <v>智能运管中心</v>
          </cell>
        </row>
        <row r="2111">
          <cell r="A2111">
            <v>45747</v>
          </cell>
        </row>
        <row r="2111">
          <cell r="G2111">
            <v>11.925</v>
          </cell>
        </row>
        <row r="2111">
          <cell r="J2111" t="str">
            <v>福建分公司</v>
          </cell>
        </row>
        <row r="2112">
          <cell r="A2112">
            <v>45747</v>
          </cell>
        </row>
        <row r="2112">
          <cell r="G2112">
            <v>226</v>
          </cell>
        </row>
        <row r="2112">
          <cell r="J2112" t="str">
            <v>市场经营拓展中心</v>
          </cell>
        </row>
        <row r="2113">
          <cell r="A2113">
            <v>45747</v>
          </cell>
        </row>
        <row r="2113">
          <cell r="G2113">
            <v>13.5</v>
          </cell>
        </row>
        <row r="2113">
          <cell r="J2113" t="str">
            <v>数智管理中心</v>
          </cell>
        </row>
        <row r="2114">
          <cell r="A2114">
            <v>45747</v>
          </cell>
        </row>
        <row r="2114">
          <cell r="G2114">
            <v>257.4</v>
          </cell>
        </row>
        <row r="2114">
          <cell r="J2114" t="str">
            <v>市场经营拓展中心</v>
          </cell>
        </row>
        <row r="2115">
          <cell r="A2115">
            <v>45747</v>
          </cell>
        </row>
        <row r="2115">
          <cell r="G2115">
            <v>6.5</v>
          </cell>
        </row>
        <row r="2115">
          <cell r="J2115" t="str">
            <v>数智管理中心</v>
          </cell>
        </row>
        <row r="2116">
          <cell r="A2116">
            <v>45747</v>
          </cell>
        </row>
        <row r="2116">
          <cell r="G2116">
            <v>52</v>
          </cell>
        </row>
        <row r="2116">
          <cell r="J2116" t="str">
            <v>数智管理中心</v>
          </cell>
        </row>
        <row r="2117">
          <cell r="A2117">
            <v>45747</v>
          </cell>
        </row>
        <row r="2117">
          <cell r="G2117">
            <v>7</v>
          </cell>
        </row>
        <row r="2117">
          <cell r="J2117" t="str">
            <v>数字建造中心</v>
          </cell>
        </row>
        <row r="2118">
          <cell r="A2118">
            <v>45747</v>
          </cell>
        </row>
        <row r="2118">
          <cell r="G2118">
            <v>103.6</v>
          </cell>
        </row>
        <row r="2118">
          <cell r="J2118" t="str">
            <v>广东分公司</v>
          </cell>
        </row>
        <row r="2119">
          <cell r="A2119">
            <v>45747</v>
          </cell>
        </row>
        <row r="2119">
          <cell r="G2119">
            <v>30</v>
          </cell>
        </row>
        <row r="2119">
          <cell r="J2119" t="str">
            <v>数智管理中心</v>
          </cell>
        </row>
        <row r="2120">
          <cell r="A2120">
            <v>45747</v>
          </cell>
        </row>
        <row r="2120">
          <cell r="G2120">
            <v>1.975</v>
          </cell>
        </row>
        <row r="2120">
          <cell r="J2120" t="str">
            <v>智能运管中心</v>
          </cell>
        </row>
        <row r="2121">
          <cell r="A2121">
            <v>45747</v>
          </cell>
        </row>
        <row r="2121">
          <cell r="G2121">
            <v>9.375</v>
          </cell>
        </row>
        <row r="2121">
          <cell r="J2121" t="str">
            <v>数智管理中心</v>
          </cell>
        </row>
        <row r="2122">
          <cell r="A2122">
            <v>45747</v>
          </cell>
        </row>
        <row r="2122">
          <cell r="G2122">
            <v>20</v>
          </cell>
        </row>
        <row r="2122">
          <cell r="J2122" t="str">
            <v>数智管理中心</v>
          </cell>
        </row>
        <row r="2123">
          <cell r="A2123">
            <v>45747</v>
          </cell>
        </row>
        <row r="2123">
          <cell r="G2123">
            <v>18.75</v>
          </cell>
        </row>
        <row r="2123">
          <cell r="J2123" t="str">
            <v>数智管理中心</v>
          </cell>
        </row>
        <row r="2124">
          <cell r="A2124">
            <v>45747</v>
          </cell>
        </row>
        <row r="2124">
          <cell r="G2124">
            <v>30</v>
          </cell>
        </row>
        <row r="2124">
          <cell r="J2124" t="str">
            <v>数智管理中心</v>
          </cell>
        </row>
        <row r="2125">
          <cell r="A2125">
            <v>45747</v>
          </cell>
        </row>
        <row r="2125">
          <cell r="G2125">
            <v>151.87659</v>
          </cell>
        </row>
        <row r="2125">
          <cell r="J2125" t="str">
            <v>市场经营拓展中心</v>
          </cell>
        </row>
        <row r="2126">
          <cell r="A2126">
            <v>45747</v>
          </cell>
        </row>
        <row r="2126">
          <cell r="G2126">
            <v>24.985</v>
          </cell>
        </row>
        <row r="2126">
          <cell r="J2126" t="str">
            <v>数智管理中心</v>
          </cell>
        </row>
        <row r="2127">
          <cell r="A2127">
            <v>45747</v>
          </cell>
        </row>
        <row r="2127">
          <cell r="G2127">
            <v>132.94334</v>
          </cell>
        </row>
        <row r="2127">
          <cell r="J2127" t="str">
            <v>数字建造中心</v>
          </cell>
        </row>
        <row r="2128">
          <cell r="A2128">
            <v>45747</v>
          </cell>
        </row>
        <row r="2128">
          <cell r="G2128">
            <v>38.58696</v>
          </cell>
        </row>
        <row r="2128">
          <cell r="J2128" t="str">
            <v>数字建造中心</v>
          </cell>
        </row>
        <row r="2129">
          <cell r="A2129">
            <v>45747</v>
          </cell>
        </row>
        <row r="2129">
          <cell r="G2129">
            <v>12</v>
          </cell>
        </row>
        <row r="2129">
          <cell r="J2129" t="str">
            <v>数智管理中心</v>
          </cell>
        </row>
        <row r="2130">
          <cell r="A2130">
            <v>45747</v>
          </cell>
        </row>
        <row r="2130">
          <cell r="G2130">
            <v>20.6</v>
          </cell>
        </row>
        <row r="2130">
          <cell r="J2130" t="str">
            <v>市场经营拓展中心</v>
          </cell>
        </row>
        <row r="2131">
          <cell r="A2131">
            <v>45747</v>
          </cell>
        </row>
        <row r="2131">
          <cell r="G2131">
            <v>6.75</v>
          </cell>
        </row>
        <row r="2131">
          <cell r="J2131" t="str">
            <v>数智管理中心</v>
          </cell>
        </row>
        <row r="2132">
          <cell r="A2132">
            <v>45747</v>
          </cell>
        </row>
        <row r="2132">
          <cell r="G2132">
            <v>21.15603</v>
          </cell>
        </row>
        <row r="2132">
          <cell r="J2132" t="str">
            <v>数字建造中心</v>
          </cell>
        </row>
        <row r="2133">
          <cell r="A2133">
            <v>45747</v>
          </cell>
        </row>
        <row r="2133">
          <cell r="G2133">
            <v>103.2096</v>
          </cell>
        </row>
        <row r="2133">
          <cell r="J2133" t="str">
            <v>广东分公司</v>
          </cell>
        </row>
        <row r="2134">
          <cell r="A2134">
            <v>45747</v>
          </cell>
        </row>
        <row r="2134">
          <cell r="G2134">
            <v>2.35067</v>
          </cell>
        </row>
        <row r="2134">
          <cell r="J2134" t="str">
            <v>数字建造中心</v>
          </cell>
        </row>
        <row r="2135">
          <cell r="A2135">
            <v>45757</v>
          </cell>
        </row>
        <row r="2135">
          <cell r="G2135">
            <v>0.151537</v>
          </cell>
        </row>
        <row r="2135">
          <cell r="J2135" t="str">
            <v>智能运管中心</v>
          </cell>
        </row>
        <row r="2136">
          <cell r="A2136">
            <v>45757</v>
          </cell>
        </row>
        <row r="2136">
          <cell r="G2136">
            <v>0.066961</v>
          </cell>
        </row>
        <row r="2136">
          <cell r="J2136" t="str">
            <v>智能运管中心</v>
          </cell>
        </row>
        <row r="2137">
          <cell r="A2137">
            <v>45757</v>
          </cell>
        </row>
        <row r="2137">
          <cell r="G2137">
            <v>0.030736</v>
          </cell>
        </row>
        <row r="2137">
          <cell r="J2137" t="str">
            <v>智能运管中心</v>
          </cell>
        </row>
        <row r="2138">
          <cell r="A2138">
            <v>45757</v>
          </cell>
        </row>
        <row r="2138">
          <cell r="G2138">
            <v>0.060447</v>
          </cell>
        </row>
        <row r="2138">
          <cell r="J2138" t="str">
            <v>智能运管中心</v>
          </cell>
        </row>
        <row r="2139">
          <cell r="A2139">
            <v>45757</v>
          </cell>
        </row>
        <row r="2139">
          <cell r="G2139">
            <v>0.055383</v>
          </cell>
        </row>
        <row r="2139">
          <cell r="J2139" t="str">
            <v>智能运管中心</v>
          </cell>
        </row>
        <row r="2140">
          <cell r="A2140">
            <v>45757</v>
          </cell>
        </row>
        <row r="2140">
          <cell r="G2140">
            <v>0.028734</v>
          </cell>
        </row>
        <row r="2140">
          <cell r="J2140" t="str">
            <v>智能运管中心</v>
          </cell>
        </row>
        <row r="2141">
          <cell r="A2141">
            <v>45764</v>
          </cell>
        </row>
        <row r="2141">
          <cell r="G2141">
            <v>0.041991</v>
          </cell>
        </row>
        <row r="2141">
          <cell r="J2141" t="str">
            <v>智能运管中心</v>
          </cell>
        </row>
        <row r="2142">
          <cell r="A2142">
            <v>45764</v>
          </cell>
        </row>
        <row r="2142">
          <cell r="G2142">
            <v>0.059629</v>
          </cell>
        </row>
        <row r="2142">
          <cell r="J2142" t="str">
            <v>智能运管中心</v>
          </cell>
        </row>
        <row r="2143">
          <cell r="A2143">
            <v>45764</v>
          </cell>
        </row>
        <row r="2143">
          <cell r="G2143">
            <v>0.052519</v>
          </cell>
        </row>
        <row r="2143">
          <cell r="J2143" t="str">
            <v>智能运管中心</v>
          </cell>
        </row>
        <row r="2144">
          <cell r="A2144">
            <v>45764</v>
          </cell>
        </row>
        <row r="2144">
          <cell r="G2144">
            <v>0.037455</v>
          </cell>
        </row>
        <row r="2144">
          <cell r="J2144" t="str">
            <v>智能运管中心</v>
          </cell>
        </row>
        <row r="2145">
          <cell r="A2145">
            <v>45764</v>
          </cell>
        </row>
        <row r="2145">
          <cell r="G2145">
            <v>0.058892</v>
          </cell>
        </row>
        <row r="2145">
          <cell r="J2145" t="str">
            <v>智能运管中心</v>
          </cell>
        </row>
        <row r="2146">
          <cell r="A2146">
            <v>45764</v>
          </cell>
        </row>
        <row r="2146">
          <cell r="G2146">
            <v>0.075272</v>
          </cell>
        </row>
        <row r="2146">
          <cell r="J2146" t="str">
            <v>智能运管中心</v>
          </cell>
        </row>
        <row r="2147">
          <cell r="A2147">
            <v>45764</v>
          </cell>
        </row>
        <row r="2147">
          <cell r="G2147">
            <v>0.057727</v>
          </cell>
        </row>
        <row r="2147">
          <cell r="J2147" t="str">
            <v>智能运管中心</v>
          </cell>
        </row>
        <row r="2148">
          <cell r="A2148">
            <v>45768</v>
          </cell>
        </row>
        <row r="2148">
          <cell r="G2148">
            <v>26.25</v>
          </cell>
        </row>
        <row r="2148">
          <cell r="J2148" t="str">
            <v>智能运管中心</v>
          </cell>
        </row>
        <row r="2149">
          <cell r="A2149">
            <v>45768</v>
          </cell>
        </row>
        <row r="2149">
          <cell r="G2149">
            <v>89.595</v>
          </cell>
        </row>
        <row r="2149">
          <cell r="J2149" t="str">
            <v>数字建造中心</v>
          </cell>
        </row>
        <row r="2150">
          <cell r="A2150">
            <v>45768</v>
          </cell>
        </row>
        <row r="2150">
          <cell r="G2150">
            <v>81.9351</v>
          </cell>
        </row>
        <row r="2150">
          <cell r="J2150" t="str">
            <v>数字建造中心</v>
          </cell>
        </row>
        <row r="2151">
          <cell r="A2151">
            <v>45768</v>
          </cell>
        </row>
        <row r="2151">
          <cell r="G2151">
            <v>12.5</v>
          </cell>
        </row>
        <row r="2151">
          <cell r="J2151" t="str">
            <v>智能运管中心</v>
          </cell>
        </row>
        <row r="2152">
          <cell r="A2152">
            <v>45768</v>
          </cell>
        </row>
        <row r="2152">
          <cell r="G2152">
            <v>9.5</v>
          </cell>
        </row>
        <row r="2152">
          <cell r="J2152" t="str">
            <v>数智管理中心</v>
          </cell>
        </row>
        <row r="2153">
          <cell r="A2153">
            <v>45768</v>
          </cell>
        </row>
        <row r="2153">
          <cell r="G2153">
            <v>22.4865</v>
          </cell>
        </row>
        <row r="2153">
          <cell r="J2153" t="str">
            <v>数智管理中心</v>
          </cell>
        </row>
        <row r="2154">
          <cell r="A2154">
            <v>45768</v>
          </cell>
        </row>
        <row r="2154">
          <cell r="G2154">
            <v>10</v>
          </cell>
        </row>
        <row r="2154">
          <cell r="J2154" t="str">
            <v>数智管理中心</v>
          </cell>
        </row>
        <row r="2155">
          <cell r="A2155">
            <v>45768</v>
          </cell>
        </row>
        <row r="2155">
          <cell r="G2155">
            <v>0.95</v>
          </cell>
        </row>
        <row r="2155">
          <cell r="J2155" t="str">
            <v>智能运管中心</v>
          </cell>
        </row>
        <row r="2156">
          <cell r="A2156">
            <v>45768</v>
          </cell>
        </row>
        <row r="2156">
          <cell r="G2156">
            <v>21.6</v>
          </cell>
        </row>
        <row r="2156">
          <cell r="J2156" t="str">
            <v>数智管理中心</v>
          </cell>
        </row>
        <row r="2157">
          <cell r="A2157">
            <v>45768</v>
          </cell>
        </row>
        <row r="2157">
          <cell r="G2157">
            <v>1.799</v>
          </cell>
        </row>
        <row r="2157">
          <cell r="J2157" t="str">
            <v>智能运管中心</v>
          </cell>
        </row>
        <row r="2158">
          <cell r="A2158">
            <v>45768</v>
          </cell>
        </row>
        <row r="2158">
          <cell r="G2158">
            <v>22.5</v>
          </cell>
        </row>
        <row r="2158">
          <cell r="J2158" t="str">
            <v>智能运管中心</v>
          </cell>
        </row>
        <row r="2159">
          <cell r="A2159">
            <v>45768</v>
          </cell>
        </row>
        <row r="2159">
          <cell r="G2159">
            <v>19.1881</v>
          </cell>
        </row>
        <row r="2159">
          <cell r="J2159" t="str">
            <v>数字建造中心</v>
          </cell>
        </row>
        <row r="2160">
          <cell r="A2160">
            <v>45768</v>
          </cell>
        </row>
        <row r="2160">
          <cell r="G2160">
            <v>9.24</v>
          </cell>
        </row>
        <row r="2160">
          <cell r="J2160" t="str">
            <v>数字建造中心</v>
          </cell>
        </row>
        <row r="2161">
          <cell r="A2161">
            <v>45771</v>
          </cell>
        </row>
        <row r="2161">
          <cell r="G2161">
            <v>0.063087</v>
          </cell>
        </row>
        <row r="2161">
          <cell r="J2161" t="str">
            <v>智能运管中心</v>
          </cell>
        </row>
        <row r="2162">
          <cell r="A2162">
            <v>45771</v>
          </cell>
        </row>
        <row r="2162">
          <cell r="G2162">
            <v>0.031827</v>
          </cell>
        </row>
        <row r="2162">
          <cell r="J2162" t="str">
            <v>智能运管中心</v>
          </cell>
        </row>
        <row r="2163">
          <cell r="A2163">
            <v>45771</v>
          </cell>
        </row>
        <row r="2163">
          <cell r="G2163">
            <v>0.076059</v>
          </cell>
        </row>
        <row r="2163">
          <cell r="J2163" t="str">
            <v>智能运管中心</v>
          </cell>
        </row>
        <row r="2164">
          <cell r="A2164">
            <v>45771</v>
          </cell>
        </row>
        <row r="2164">
          <cell r="G2164">
            <v>0.035494</v>
          </cell>
        </row>
        <row r="2164">
          <cell r="J2164" t="str">
            <v>智能运管中心</v>
          </cell>
        </row>
        <row r="2165">
          <cell r="A2165">
            <v>45771</v>
          </cell>
        </row>
        <row r="2165">
          <cell r="G2165">
            <v>0.073303</v>
          </cell>
        </row>
        <row r="2165">
          <cell r="J2165" t="str">
            <v>智能运管中心</v>
          </cell>
        </row>
        <row r="2166">
          <cell r="A2166">
            <v>45771</v>
          </cell>
        </row>
        <row r="2166">
          <cell r="G2166">
            <v>0.090585</v>
          </cell>
        </row>
        <row r="2166">
          <cell r="J2166" t="str">
            <v>智能运管中心</v>
          </cell>
        </row>
        <row r="2167">
          <cell r="A2167">
            <v>45771</v>
          </cell>
        </row>
        <row r="2167">
          <cell r="G2167">
            <v>39.55</v>
          </cell>
        </row>
        <row r="2167">
          <cell r="J2167" t="str">
            <v>福建分公司</v>
          </cell>
        </row>
        <row r="2168">
          <cell r="A2168">
            <v>45771</v>
          </cell>
        </row>
        <row r="2168">
          <cell r="G2168">
            <v>0.056816</v>
          </cell>
        </row>
        <row r="2168">
          <cell r="J2168" t="str">
            <v>智能运管中心</v>
          </cell>
        </row>
        <row r="2169">
          <cell r="A2169">
            <v>45772</v>
          </cell>
        </row>
        <row r="2169">
          <cell r="G2169">
            <v>22.234878</v>
          </cell>
        </row>
        <row r="2169">
          <cell r="J2169" t="str">
            <v>智能运管中心</v>
          </cell>
        </row>
        <row r="2170">
          <cell r="A2170">
            <v>45772</v>
          </cell>
        </row>
        <row r="2170">
          <cell r="G2170">
            <v>15.96</v>
          </cell>
        </row>
        <row r="2170">
          <cell r="J2170" t="str">
            <v>智能运管中心</v>
          </cell>
        </row>
        <row r="2171">
          <cell r="A2171">
            <v>45772</v>
          </cell>
        </row>
        <row r="2171">
          <cell r="G2171">
            <v>7.425</v>
          </cell>
        </row>
        <row r="2171">
          <cell r="J2171" t="str">
            <v>智能运管中心</v>
          </cell>
        </row>
        <row r="2172">
          <cell r="A2172">
            <v>45775</v>
          </cell>
        </row>
        <row r="2172">
          <cell r="G2172">
            <v>0.08178</v>
          </cell>
        </row>
        <row r="2172">
          <cell r="J2172" t="str">
            <v>智能运管中心</v>
          </cell>
        </row>
        <row r="2173">
          <cell r="A2173">
            <v>45775</v>
          </cell>
        </row>
        <row r="2173">
          <cell r="G2173">
            <v>0.072545</v>
          </cell>
        </row>
        <row r="2173">
          <cell r="J2173" t="str">
            <v>智能运管中心</v>
          </cell>
        </row>
        <row r="2174">
          <cell r="A2174">
            <v>45775</v>
          </cell>
        </row>
        <row r="2174">
          <cell r="G2174">
            <v>0.069133</v>
          </cell>
        </row>
        <row r="2174">
          <cell r="J2174" t="str">
            <v>智能运管中心</v>
          </cell>
        </row>
        <row r="2175">
          <cell r="A2175">
            <v>45775</v>
          </cell>
        </row>
        <row r="2175">
          <cell r="G2175">
            <v>0.0422</v>
          </cell>
        </row>
        <row r="2175">
          <cell r="J2175" t="str">
            <v>智能运管中心</v>
          </cell>
        </row>
        <row r="2176">
          <cell r="A2176">
            <v>45776</v>
          </cell>
        </row>
        <row r="2176">
          <cell r="G2176">
            <v>27.47394</v>
          </cell>
        </row>
        <row r="2176">
          <cell r="J2176" t="str">
            <v>福建分公司</v>
          </cell>
        </row>
        <row r="2177">
          <cell r="A2177">
            <v>45776</v>
          </cell>
        </row>
        <row r="2177">
          <cell r="G2177">
            <v>4</v>
          </cell>
        </row>
        <row r="2177">
          <cell r="J2177" t="str">
            <v>数智管理中心</v>
          </cell>
        </row>
        <row r="2178">
          <cell r="A2178">
            <v>45776</v>
          </cell>
        </row>
        <row r="2178">
          <cell r="G2178">
            <v>62.44</v>
          </cell>
        </row>
        <row r="2178">
          <cell r="J2178" t="str">
            <v>数智管理中心</v>
          </cell>
        </row>
        <row r="2179">
          <cell r="A2179">
            <v>45777</v>
          </cell>
        </row>
        <row r="2179">
          <cell r="G2179">
            <v>0.091656</v>
          </cell>
        </row>
        <row r="2179">
          <cell r="J2179" t="str">
            <v>智能运管中心</v>
          </cell>
        </row>
        <row r="2180">
          <cell r="A2180">
            <v>45777</v>
          </cell>
        </row>
        <row r="2180">
          <cell r="G2180">
            <v>56.7</v>
          </cell>
        </row>
        <row r="2180">
          <cell r="J2180" t="str">
            <v>数字建造中心</v>
          </cell>
        </row>
        <row r="2181">
          <cell r="A2181">
            <v>45777</v>
          </cell>
        </row>
        <row r="2181">
          <cell r="G2181">
            <v>0.067113</v>
          </cell>
        </row>
        <row r="2181">
          <cell r="J2181" t="str">
            <v>智能运管中心</v>
          </cell>
        </row>
        <row r="2182">
          <cell r="A2182">
            <v>45784</v>
          </cell>
        </row>
        <row r="2182">
          <cell r="G2182">
            <v>0.804805</v>
          </cell>
        </row>
        <row r="2182">
          <cell r="J2182" t="str">
            <v>广东分公司</v>
          </cell>
        </row>
        <row r="2183">
          <cell r="A2183">
            <v>45784</v>
          </cell>
        </row>
        <row r="2183">
          <cell r="G2183">
            <v>169.5</v>
          </cell>
        </row>
        <row r="2183">
          <cell r="J2183" t="str">
            <v>市场经营拓展中心</v>
          </cell>
        </row>
        <row r="2184">
          <cell r="A2184">
            <v>45784</v>
          </cell>
        </row>
        <row r="2184">
          <cell r="G2184">
            <v>193.05</v>
          </cell>
        </row>
        <row r="2184">
          <cell r="J2184" t="str">
            <v>市场经营拓展中心</v>
          </cell>
        </row>
        <row r="2185">
          <cell r="A2185">
            <v>45785</v>
          </cell>
        </row>
        <row r="2185">
          <cell r="G2185">
            <v>193.05</v>
          </cell>
        </row>
        <row r="2185">
          <cell r="J2185" t="str">
            <v>市场经营拓展中心</v>
          </cell>
        </row>
        <row r="2186">
          <cell r="A2186">
            <v>45785</v>
          </cell>
        </row>
        <row r="2186">
          <cell r="G2186">
            <v>169.5</v>
          </cell>
        </row>
        <row r="2186">
          <cell r="J2186" t="str">
            <v>市场经营拓展中心</v>
          </cell>
        </row>
        <row r="2187">
          <cell r="A2187">
            <v>45785</v>
          </cell>
        </row>
        <row r="2187">
          <cell r="G2187">
            <v>29.21184</v>
          </cell>
        </row>
        <row r="2187">
          <cell r="J2187" t="str">
            <v>智能运管中心</v>
          </cell>
        </row>
        <row r="2188">
          <cell r="A2188">
            <v>45786</v>
          </cell>
        </row>
        <row r="2188">
          <cell r="G2188">
            <v>177.084</v>
          </cell>
        </row>
        <row r="2188">
          <cell r="J2188" t="str">
            <v>数字建造中心</v>
          </cell>
        </row>
        <row r="2189">
          <cell r="A2189">
            <v>45790</v>
          </cell>
        </row>
        <row r="2189">
          <cell r="G2189">
            <v>24.225</v>
          </cell>
        </row>
        <row r="2189">
          <cell r="J2189" t="str">
            <v>数智管理中心</v>
          </cell>
        </row>
        <row r="2190">
          <cell r="A2190">
            <v>45790</v>
          </cell>
        </row>
        <row r="2190">
          <cell r="G2190">
            <v>7.925</v>
          </cell>
        </row>
        <row r="2190">
          <cell r="J2190" t="str">
            <v>数智管理中心</v>
          </cell>
        </row>
        <row r="2191">
          <cell r="A2191">
            <v>45791</v>
          </cell>
        </row>
        <row r="2191">
          <cell r="G2191">
            <v>12.18</v>
          </cell>
        </row>
        <row r="2191">
          <cell r="J2191" t="str">
            <v>智能运管中心</v>
          </cell>
        </row>
        <row r="2192">
          <cell r="A2192">
            <v>45791</v>
          </cell>
        </row>
        <row r="2192">
          <cell r="G2192">
            <v>7.5</v>
          </cell>
        </row>
        <row r="2192">
          <cell r="J2192" t="str">
            <v>智能运管中心</v>
          </cell>
        </row>
        <row r="2193">
          <cell r="A2193">
            <v>45791</v>
          </cell>
        </row>
        <row r="2193">
          <cell r="G2193">
            <v>5</v>
          </cell>
        </row>
        <row r="2193">
          <cell r="J2193" t="str">
            <v>数智管理中心</v>
          </cell>
        </row>
        <row r="2194">
          <cell r="A2194">
            <v>45792</v>
          </cell>
        </row>
        <row r="2194">
          <cell r="G2194">
            <v>10</v>
          </cell>
        </row>
        <row r="2194">
          <cell r="J2194" t="str">
            <v>数字建造中心</v>
          </cell>
        </row>
        <row r="2195">
          <cell r="A2195">
            <v>45796</v>
          </cell>
        </row>
        <row r="2195">
          <cell r="G2195">
            <v>5.79608</v>
          </cell>
        </row>
        <row r="2195">
          <cell r="J2195" t="str">
            <v>广东分公司</v>
          </cell>
        </row>
        <row r="2196">
          <cell r="A2196">
            <v>45796</v>
          </cell>
        </row>
        <row r="2196">
          <cell r="G2196">
            <v>4.267936</v>
          </cell>
        </row>
        <row r="2196">
          <cell r="J2196" t="str">
            <v>数字建造中心</v>
          </cell>
        </row>
        <row r="2197">
          <cell r="A2197">
            <v>45796</v>
          </cell>
        </row>
        <row r="2197">
          <cell r="G2197">
            <v>54.618388</v>
          </cell>
        </row>
        <row r="2197">
          <cell r="J2197" t="str">
            <v>广东分公司</v>
          </cell>
        </row>
        <row r="2198">
          <cell r="A2198">
            <v>45797</v>
          </cell>
        </row>
        <row r="2198">
          <cell r="G2198">
            <v>83.991</v>
          </cell>
        </row>
        <row r="2198">
          <cell r="J2198" t="str">
            <v>智能运管中心</v>
          </cell>
        </row>
        <row r="2199">
          <cell r="A2199">
            <v>45797</v>
          </cell>
        </row>
        <row r="2199">
          <cell r="G2199">
            <v>10</v>
          </cell>
        </row>
        <row r="2199">
          <cell r="J2199" t="str">
            <v>智能运管中心</v>
          </cell>
        </row>
        <row r="2200">
          <cell r="A2200">
            <v>45797</v>
          </cell>
        </row>
        <row r="2200">
          <cell r="G2200">
            <v>10.087</v>
          </cell>
        </row>
        <row r="2200">
          <cell r="J2200" t="str">
            <v>智能运管中心</v>
          </cell>
        </row>
        <row r="2201">
          <cell r="A2201">
            <v>45800</v>
          </cell>
        </row>
        <row r="2201">
          <cell r="G2201">
            <v>350.224</v>
          </cell>
        </row>
        <row r="2201">
          <cell r="J2201" t="str">
            <v>数字建造中心</v>
          </cell>
        </row>
        <row r="2202">
          <cell r="A2202">
            <v>45800</v>
          </cell>
        </row>
        <row r="2202">
          <cell r="G2202">
            <v>136.1925</v>
          </cell>
        </row>
        <row r="2202">
          <cell r="J2202" t="str">
            <v>数字建造中心</v>
          </cell>
        </row>
        <row r="2203">
          <cell r="A2203">
            <v>45800</v>
          </cell>
        </row>
        <row r="2203">
          <cell r="G2203">
            <v>20</v>
          </cell>
        </row>
        <row r="2203">
          <cell r="J2203" t="str">
            <v>数字建造中心</v>
          </cell>
        </row>
        <row r="2204">
          <cell r="A2204">
            <v>45803</v>
          </cell>
        </row>
        <row r="2204">
          <cell r="G2204">
            <v>25.5</v>
          </cell>
        </row>
        <row r="2204">
          <cell r="J2204" t="str">
            <v>智能运管中心</v>
          </cell>
        </row>
        <row r="2205">
          <cell r="A2205">
            <v>45803</v>
          </cell>
        </row>
        <row r="2205">
          <cell r="G2205">
            <v>105</v>
          </cell>
        </row>
        <row r="2205">
          <cell r="J2205" t="str">
            <v>智能运管中心</v>
          </cell>
        </row>
        <row r="2206">
          <cell r="A2206">
            <v>45804</v>
          </cell>
        </row>
        <row r="2206">
          <cell r="G2206">
            <v>10</v>
          </cell>
        </row>
        <row r="2206">
          <cell r="J2206" t="str">
            <v>数字建造中心</v>
          </cell>
        </row>
        <row r="2207">
          <cell r="A2207">
            <v>45805</v>
          </cell>
        </row>
        <row r="2207">
          <cell r="G2207">
            <v>23.94</v>
          </cell>
        </row>
        <row r="2207">
          <cell r="J2207" t="str">
            <v>智能运管中心</v>
          </cell>
        </row>
        <row r="2208">
          <cell r="A2208">
            <v>45806</v>
          </cell>
        </row>
        <row r="2208">
          <cell r="G2208">
            <v>9.9317</v>
          </cell>
        </row>
        <row r="2208">
          <cell r="J2208" t="str">
            <v>数字建造中心</v>
          </cell>
        </row>
        <row r="2209">
          <cell r="A2209">
            <v>45807</v>
          </cell>
        </row>
        <row r="2209">
          <cell r="G2209">
            <v>10.354</v>
          </cell>
        </row>
        <row r="2209">
          <cell r="J2209" t="str">
            <v>福建分公司</v>
          </cell>
        </row>
        <row r="2210">
          <cell r="A2210">
            <v>45807</v>
          </cell>
        </row>
        <row r="2210">
          <cell r="G2210">
            <v>34.8</v>
          </cell>
        </row>
        <row r="2210">
          <cell r="J2210" t="str">
            <v>数字建造中心</v>
          </cell>
        </row>
        <row r="2211">
          <cell r="A2211">
            <v>45783</v>
          </cell>
        </row>
        <row r="2211">
          <cell r="G2211">
            <v>0.214601</v>
          </cell>
        </row>
        <row r="2211">
          <cell r="J2211" t="str">
            <v>智能运管中心</v>
          </cell>
        </row>
        <row r="2212">
          <cell r="A2212">
            <v>45783</v>
          </cell>
        </row>
        <row r="2212">
          <cell r="G2212">
            <v>0.106521</v>
          </cell>
        </row>
        <row r="2212">
          <cell r="J2212" t="str">
            <v>智能运管中心</v>
          </cell>
        </row>
        <row r="2213">
          <cell r="A2213">
            <v>45784</v>
          </cell>
        </row>
        <row r="2213">
          <cell r="G2213">
            <v>0.103447</v>
          </cell>
        </row>
        <row r="2213">
          <cell r="J2213" t="str">
            <v>智能运管中心</v>
          </cell>
        </row>
        <row r="2214">
          <cell r="A2214">
            <v>45785</v>
          </cell>
        </row>
        <row r="2214">
          <cell r="G2214">
            <v>0.096077</v>
          </cell>
        </row>
        <row r="2214">
          <cell r="J2214" t="str">
            <v>智能运管中心</v>
          </cell>
        </row>
        <row r="2215">
          <cell r="A2215">
            <v>45796</v>
          </cell>
        </row>
        <row r="2215">
          <cell r="G2215">
            <v>0.092294</v>
          </cell>
        </row>
        <row r="2215">
          <cell r="J2215" t="str">
            <v>智能运管中心</v>
          </cell>
        </row>
        <row r="2216">
          <cell r="A2216">
            <v>45796</v>
          </cell>
        </row>
        <row r="2216">
          <cell r="G2216">
            <v>0.063776</v>
          </cell>
        </row>
        <row r="2216">
          <cell r="J2216" t="str">
            <v>智能运管中心</v>
          </cell>
        </row>
        <row r="2217">
          <cell r="A2217">
            <v>45796</v>
          </cell>
        </row>
        <row r="2217">
          <cell r="G2217">
            <v>0.02904</v>
          </cell>
        </row>
        <row r="2217">
          <cell r="J2217" t="str">
            <v>智能运管中心</v>
          </cell>
        </row>
        <row r="2218">
          <cell r="A2218">
            <v>45793</v>
          </cell>
        </row>
        <row r="2218">
          <cell r="G2218">
            <v>0.081704</v>
          </cell>
        </row>
        <row r="2218">
          <cell r="J2218" t="str">
            <v>智能运管中心</v>
          </cell>
        </row>
        <row r="2219">
          <cell r="A2219">
            <v>45792</v>
          </cell>
        </row>
        <row r="2219">
          <cell r="G2219">
            <v>0.074719</v>
          </cell>
        </row>
        <row r="2219">
          <cell r="J2219" t="str">
            <v>智能运管中心</v>
          </cell>
        </row>
        <row r="2220">
          <cell r="A2220">
            <v>45791</v>
          </cell>
        </row>
        <row r="2220">
          <cell r="G2220">
            <v>0.096537</v>
          </cell>
        </row>
        <row r="2220">
          <cell r="J2220" t="str">
            <v>智能运管中心</v>
          </cell>
        </row>
        <row r="2221">
          <cell r="A2221">
            <v>45790</v>
          </cell>
        </row>
        <row r="2221">
          <cell r="G2221">
            <v>0.097497</v>
          </cell>
        </row>
        <row r="2221">
          <cell r="J2221" t="str">
            <v>智能运管中心</v>
          </cell>
        </row>
        <row r="2222">
          <cell r="A2222">
            <v>45789</v>
          </cell>
        </row>
        <row r="2222">
          <cell r="G2222">
            <v>0.031121</v>
          </cell>
        </row>
        <row r="2222">
          <cell r="J2222" t="str">
            <v>智能运管中心</v>
          </cell>
        </row>
        <row r="2223">
          <cell r="A2223">
            <v>45789</v>
          </cell>
        </row>
        <row r="2223">
          <cell r="G2223">
            <v>0.077238</v>
          </cell>
        </row>
        <row r="2223">
          <cell r="J2223" t="str">
            <v>智能运管中心</v>
          </cell>
        </row>
        <row r="2224">
          <cell r="A2224">
            <v>45789</v>
          </cell>
        </row>
        <row r="2224">
          <cell r="G2224">
            <v>0.0724</v>
          </cell>
        </row>
        <row r="2224">
          <cell r="J2224" t="str">
            <v>智能运管中心</v>
          </cell>
        </row>
        <row r="2225">
          <cell r="A2225">
            <v>45786</v>
          </cell>
        </row>
        <row r="2225">
          <cell r="G2225">
            <v>0.087336</v>
          </cell>
        </row>
        <row r="2225">
          <cell r="J2225" t="str">
            <v>智能运管中心</v>
          </cell>
        </row>
        <row r="2226">
          <cell r="A2226">
            <v>45797</v>
          </cell>
        </row>
        <row r="2226">
          <cell r="G2226">
            <v>0.098532</v>
          </cell>
        </row>
        <row r="2226">
          <cell r="J2226" t="str">
            <v>智能运管中心</v>
          </cell>
        </row>
        <row r="2227">
          <cell r="A2227">
            <v>45798</v>
          </cell>
        </row>
        <row r="2227">
          <cell r="G2227">
            <v>0.08174</v>
          </cell>
        </row>
        <row r="2227">
          <cell r="J2227" t="str">
            <v>智能运管中心</v>
          </cell>
        </row>
        <row r="2228">
          <cell r="A2228">
            <v>45799</v>
          </cell>
        </row>
        <row r="2228">
          <cell r="G2228">
            <v>0.073789</v>
          </cell>
        </row>
        <row r="2228">
          <cell r="J2228" t="str">
            <v>智能运管中心</v>
          </cell>
        </row>
        <row r="2229">
          <cell r="A2229">
            <v>45798</v>
          </cell>
        </row>
        <row r="2229">
          <cell r="G2229">
            <v>0.11119</v>
          </cell>
        </row>
        <row r="2229">
          <cell r="J2229" t="str">
            <v>智能运管中心</v>
          </cell>
        </row>
        <row r="2230">
          <cell r="A2230">
            <v>45803</v>
          </cell>
        </row>
        <row r="2230">
          <cell r="G2230">
            <v>0.059651</v>
          </cell>
        </row>
        <row r="2230">
          <cell r="J2230" t="str">
            <v>智能运管中心</v>
          </cell>
        </row>
        <row r="2231">
          <cell r="A2231">
            <v>45803</v>
          </cell>
        </row>
        <row r="2231">
          <cell r="G2231">
            <v>0.108312</v>
          </cell>
        </row>
        <row r="2231">
          <cell r="J2231" t="str">
            <v>智能运管中心</v>
          </cell>
        </row>
        <row r="2232">
          <cell r="A2232">
            <v>45803</v>
          </cell>
        </row>
        <row r="2232">
          <cell r="G2232">
            <v>0.049382</v>
          </cell>
        </row>
        <row r="2232">
          <cell r="J2232" t="str">
            <v>智能运管中心</v>
          </cell>
        </row>
        <row r="2233">
          <cell r="A2233">
            <v>45804</v>
          </cell>
        </row>
        <row r="2233">
          <cell r="G2233">
            <v>0.062963</v>
          </cell>
        </row>
        <row r="2233">
          <cell r="J2233" t="str">
            <v>智能运管中心</v>
          </cell>
        </row>
        <row r="2234">
          <cell r="A2234">
            <v>45805</v>
          </cell>
        </row>
        <row r="2234">
          <cell r="G2234">
            <v>0.123688</v>
          </cell>
        </row>
        <row r="2234">
          <cell r="J2234" t="str">
            <v>智能运管中心</v>
          </cell>
        </row>
        <row r="2235">
          <cell r="A2235">
            <v>45806</v>
          </cell>
        </row>
        <row r="2235">
          <cell r="G2235">
            <v>0.094052</v>
          </cell>
        </row>
        <row r="2235">
          <cell r="J2235" t="str">
            <v>智能运管中心</v>
          </cell>
        </row>
        <row r="2236">
          <cell r="A2236">
            <v>45807</v>
          </cell>
        </row>
        <row r="2236">
          <cell r="G2236">
            <v>0.083868</v>
          </cell>
        </row>
        <row r="2236">
          <cell r="J2236" t="str">
            <v>智能运管中心</v>
          </cell>
        </row>
        <row r="2237">
          <cell r="A2237">
            <v>45812</v>
          </cell>
        </row>
        <row r="2237">
          <cell r="G2237">
            <v>25.018</v>
          </cell>
        </row>
        <row r="2237">
          <cell r="J2237" t="str">
            <v>智能运管中心</v>
          </cell>
        </row>
        <row r="2238">
          <cell r="A2238">
            <v>45813</v>
          </cell>
        </row>
        <row r="2238">
          <cell r="G2238">
            <v>20</v>
          </cell>
        </row>
        <row r="2238">
          <cell r="J2238" t="str">
            <v>市场经营拓展中心</v>
          </cell>
        </row>
        <row r="2239">
          <cell r="A2239">
            <v>45820</v>
          </cell>
        </row>
        <row r="2239">
          <cell r="G2239">
            <v>37.7986</v>
          </cell>
        </row>
        <row r="2239">
          <cell r="J2239" t="str">
            <v>广东分公司</v>
          </cell>
        </row>
        <row r="2240">
          <cell r="A2240">
            <v>45821</v>
          </cell>
        </row>
        <row r="2240">
          <cell r="G2240">
            <v>217.5</v>
          </cell>
        </row>
        <row r="2240">
          <cell r="J2240" t="str">
            <v>数智管理中心</v>
          </cell>
        </row>
        <row r="2241">
          <cell r="A2241">
            <v>45822</v>
          </cell>
        </row>
        <row r="2241">
          <cell r="G2241">
            <v>60</v>
          </cell>
        </row>
        <row r="2241">
          <cell r="J2241" t="str">
            <v>福建分公司</v>
          </cell>
        </row>
        <row r="2242">
          <cell r="A2242">
            <v>45825</v>
          </cell>
        </row>
        <row r="2242">
          <cell r="G2242">
            <v>53.777287</v>
          </cell>
        </row>
        <row r="2242">
          <cell r="J2242" t="str">
            <v>广东分公司</v>
          </cell>
        </row>
        <row r="2243">
          <cell r="A2243">
            <v>45825</v>
          </cell>
        </row>
        <row r="2243">
          <cell r="G2243">
            <v>260</v>
          </cell>
        </row>
        <row r="2243">
          <cell r="J2243" t="str">
            <v>数智管理中心</v>
          </cell>
        </row>
        <row r="2244">
          <cell r="A2244">
            <v>45825</v>
          </cell>
        </row>
        <row r="2244">
          <cell r="G2244">
            <v>23.5</v>
          </cell>
        </row>
        <row r="2244">
          <cell r="J2244" t="str">
            <v>福建分公司</v>
          </cell>
        </row>
        <row r="2245">
          <cell r="A2245">
            <v>45825</v>
          </cell>
        </row>
        <row r="2245">
          <cell r="G2245">
            <v>50</v>
          </cell>
        </row>
        <row r="2245">
          <cell r="J2245" t="str">
            <v>福建分公司</v>
          </cell>
        </row>
        <row r="2246">
          <cell r="A2246">
            <v>45828</v>
          </cell>
        </row>
        <row r="2246">
          <cell r="G2246">
            <v>4.4687</v>
          </cell>
        </row>
        <row r="2246">
          <cell r="J2246" t="str">
            <v>数字建造中心</v>
          </cell>
        </row>
        <row r="2247">
          <cell r="A2247">
            <v>45828</v>
          </cell>
        </row>
        <row r="2247">
          <cell r="G2247">
            <v>70</v>
          </cell>
        </row>
        <row r="2247">
          <cell r="J2247" t="str">
            <v>福建分公司</v>
          </cell>
        </row>
        <row r="2248">
          <cell r="A2248">
            <v>45828</v>
          </cell>
        </row>
        <row r="2248">
          <cell r="G2248">
            <v>13.5</v>
          </cell>
        </row>
        <row r="2248">
          <cell r="J2248" t="str">
            <v>数智管理中心</v>
          </cell>
        </row>
        <row r="2249">
          <cell r="A2249">
            <v>45833</v>
          </cell>
        </row>
        <row r="2249">
          <cell r="G2249">
            <v>160.083252</v>
          </cell>
        </row>
        <row r="2249">
          <cell r="J2249" t="str">
            <v>智能运管中心</v>
          </cell>
        </row>
        <row r="2250">
          <cell r="A2250">
            <v>45833</v>
          </cell>
        </row>
        <row r="2250">
          <cell r="G2250">
            <v>4.4935</v>
          </cell>
        </row>
        <row r="2250">
          <cell r="J2250" t="str">
            <v>智能运管中心</v>
          </cell>
        </row>
        <row r="2251">
          <cell r="A2251">
            <v>45833</v>
          </cell>
        </row>
        <row r="2251">
          <cell r="G2251">
            <v>20.404686</v>
          </cell>
        </row>
        <row r="2251">
          <cell r="J2251" t="str">
            <v>市场经营拓展中心</v>
          </cell>
        </row>
        <row r="2252">
          <cell r="A2252">
            <v>45833</v>
          </cell>
        </row>
        <row r="2252">
          <cell r="G2252">
            <v>20.6</v>
          </cell>
        </row>
        <row r="2252">
          <cell r="J2252" t="str">
            <v>市场经营拓展中心</v>
          </cell>
        </row>
        <row r="2253">
          <cell r="A2253">
            <v>45833</v>
          </cell>
        </row>
        <row r="2253">
          <cell r="G2253">
            <v>51.5</v>
          </cell>
        </row>
        <row r="2253">
          <cell r="J2253" t="str">
            <v>市场经营拓展中心</v>
          </cell>
        </row>
        <row r="2254">
          <cell r="A2254">
            <v>45834</v>
          </cell>
        </row>
        <row r="2254">
          <cell r="G2254">
            <v>13.24</v>
          </cell>
        </row>
        <row r="2254">
          <cell r="J2254" t="str">
            <v>数字建造中心</v>
          </cell>
        </row>
        <row r="2255">
          <cell r="A2255">
            <v>45835</v>
          </cell>
        </row>
        <row r="2255">
          <cell r="G2255">
            <v>36.96</v>
          </cell>
        </row>
        <row r="2255">
          <cell r="J2255" t="str">
            <v>数字建造中心</v>
          </cell>
        </row>
        <row r="2256">
          <cell r="A2256">
            <v>45835</v>
          </cell>
        </row>
        <row r="2256">
          <cell r="G2256">
            <v>26.75</v>
          </cell>
        </row>
        <row r="2256">
          <cell r="J2256" t="str">
            <v>市场经营拓展中心</v>
          </cell>
        </row>
        <row r="2257">
          <cell r="A2257">
            <v>45835</v>
          </cell>
        </row>
        <row r="2257">
          <cell r="G2257">
            <v>16.8</v>
          </cell>
        </row>
        <row r="2257">
          <cell r="J2257" t="str">
            <v>数智管理中心</v>
          </cell>
        </row>
        <row r="2258">
          <cell r="A2258">
            <v>45838</v>
          </cell>
        </row>
        <row r="2258">
          <cell r="G2258">
            <v>125.034</v>
          </cell>
        </row>
        <row r="2258">
          <cell r="J2258" t="str">
            <v>广东分公司</v>
          </cell>
        </row>
        <row r="2259">
          <cell r="A2259">
            <v>45838</v>
          </cell>
        </row>
        <row r="2259">
          <cell r="G2259">
            <v>78.19</v>
          </cell>
        </row>
        <row r="2259">
          <cell r="J2259" t="str">
            <v>数字建造中心</v>
          </cell>
        </row>
        <row r="2260">
          <cell r="A2260">
            <v>45811</v>
          </cell>
        </row>
        <row r="2260">
          <cell r="G2260">
            <v>0.051035</v>
          </cell>
        </row>
        <row r="2260">
          <cell r="J2260" t="str">
            <v>智能运管中心</v>
          </cell>
        </row>
        <row r="2261">
          <cell r="A2261">
            <v>45811</v>
          </cell>
        </row>
        <row r="2261">
          <cell r="G2261">
            <v>0.048281</v>
          </cell>
        </row>
        <row r="2261">
          <cell r="J2261" t="str">
            <v>智能运管中心</v>
          </cell>
        </row>
        <row r="2262">
          <cell r="A2262">
            <v>45811</v>
          </cell>
        </row>
        <row r="2262">
          <cell r="G2262">
            <v>0.120007</v>
          </cell>
        </row>
        <row r="2262">
          <cell r="J2262" t="str">
            <v>智能运管中心</v>
          </cell>
        </row>
        <row r="2263">
          <cell r="A2263">
            <v>45811</v>
          </cell>
        </row>
        <row r="2263">
          <cell r="G2263">
            <v>0.042513</v>
          </cell>
        </row>
        <row r="2263">
          <cell r="J2263" t="str">
            <v>智能运管中心</v>
          </cell>
        </row>
        <row r="2264">
          <cell r="A2264">
            <v>45812</v>
          </cell>
        </row>
        <row r="2264">
          <cell r="G2264">
            <v>0.108633</v>
          </cell>
        </row>
        <row r="2264">
          <cell r="J2264" t="str">
            <v>智能运管中心</v>
          </cell>
        </row>
        <row r="2265">
          <cell r="A2265">
            <v>45813</v>
          </cell>
        </row>
        <row r="2265">
          <cell r="G2265">
            <v>0.088232</v>
          </cell>
        </row>
        <row r="2265">
          <cell r="J2265" t="str">
            <v>智能运管中心</v>
          </cell>
        </row>
        <row r="2266">
          <cell r="A2266">
            <v>45814</v>
          </cell>
        </row>
        <row r="2266">
          <cell r="G2266">
            <v>0.112235</v>
          </cell>
        </row>
        <row r="2266">
          <cell r="J2266" t="str">
            <v>智能运管中心</v>
          </cell>
        </row>
        <row r="2267">
          <cell r="A2267">
            <v>45817</v>
          </cell>
        </row>
        <row r="2267">
          <cell r="G2267">
            <v>0.056862</v>
          </cell>
        </row>
        <row r="2267">
          <cell r="J2267" t="str">
            <v>智能运管中心</v>
          </cell>
        </row>
        <row r="2268">
          <cell r="A2268">
            <v>45818</v>
          </cell>
        </row>
        <row r="2268">
          <cell r="G2268">
            <v>0.092046</v>
          </cell>
        </row>
        <row r="2268">
          <cell r="J2268" t="str">
            <v>智能运管中心</v>
          </cell>
        </row>
        <row r="2269">
          <cell r="A2269">
            <v>45818</v>
          </cell>
        </row>
        <row r="2269">
          <cell r="G2269">
            <v>0.057426</v>
          </cell>
        </row>
        <row r="2269">
          <cell r="J2269" t="str">
            <v>智能运管中心</v>
          </cell>
        </row>
        <row r="2270">
          <cell r="A2270">
            <v>45818</v>
          </cell>
        </row>
        <row r="2270">
          <cell r="G2270">
            <v>0.140731</v>
          </cell>
        </row>
        <row r="2270">
          <cell r="J2270" t="str">
            <v>智能运管中心</v>
          </cell>
        </row>
        <row r="2271">
          <cell r="A2271">
            <v>45819</v>
          </cell>
        </row>
        <row r="2271">
          <cell r="G2271">
            <v>0.121766</v>
          </cell>
        </row>
        <row r="2271">
          <cell r="J2271" t="str">
            <v>智能运管中心</v>
          </cell>
        </row>
        <row r="2272">
          <cell r="A2272">
            <v>45820</v>
          </cell>
        </row>
        <row r="2272">
          <cell r="G2272">
            <v>0.113853</v>
          </cell>
        </row>
        <row r="2272">
          <cell r="J2272" t="str">
            <v>智能运管中心</v>
          </cell>
        </row>
        <row r="2273">
          <cell r="A2273">
            <v>45821</v>
          </cell>
        </row>
        <row r="2273">
          <cell r="G2273">
            <v>0.126096</v>
          </cell>
        </row>
        <row r="2273">
          <cell r="J2273" t="str">
            <v>智能运管中心</v>
          </cell>
        </row>
        <row r="2274">
          <cell r="A2274">
            <v>45824</v>
          </cell>
        </row>
        <row r="2274">
          <cell r="G2274">
            <v>0.066212</v>
          </cell>
        </row>
        <row r="2274">
          <cell r="J2274" t="str">
            <v>智能运管中心</v>
          </cell>
        </row>
        <row r="2275">
          <cell r="A2275">
            <v>45824</v>
          </cell>
        </row>
        <row r="2275">
          <cell r="G2275">
            <v>0.096316</v>
          </cell>
        </row>
        <row r="2275">
          <cell r="J2275" t="str">
            <v>智能运管中心</v>
          </cell>
        </row>
        <row r="2276">
          <cell r="A2276">
            <v>45824</v>
          </cell>
        </row>
        <row r="2276">
          <cell r="G2276">
            <v>0.169573</v>
          </cell>
        </row>
        <row r="2276">
          <cell r="J2276" t="str">
            <v>智能运管中心</v>
          </cell>
        </row>
        <row r="2277">
          <cell r="A2277">
            <v>45825</v>
          </cell>
        </row>
        <row r="2277">
          <cell r="G2277">
            <v>0.157896</v>
          </cell>
        </row>
        <row r="2277">
          <cell r="J2277" t="str">
            <v>智能运管中心</v>
          </cell>
        </row>
        <row r="2278">
          <cell r="A2278">
            <v>45832</v>
          </cell>
        </row>
        <row r="2278">
          <cell r="G2278">
            <v>0.180131</v>
          </cell>
        </row>
        <row r="2278">
          <cell r="J2278" t="str">
            <v>智能运管中心</v>
          </cell>
        </row>
        <row r="2279">
          <cell r="A2279">
            <v>45833</v>
          </cell>
        </row>
        <row r="2279">
          <cell r="G2279">
            <v>0.162097</v>
          </cell>
        </row>
        <row r="2279">
          <cell r="J2279" t="str">
            <v>智能运管中心</v>
          </cell>
        </row>
        <row r="2280">
          <cell r="A2280">
            <v>45834</v>
          </cell>
        </row>
        <row r="2280">
          <cell r="G2280">
            <v>0.160305</v>
          </cell>
        </row>
        <row r="2280">
          <cell r="J2280" t="str">
            <v>智能运管中心</v>
          </cell>
        </row>
        <row r="2281">
          <cell r="A2281">
            <v>45838</v>
          </cell>
        </row>
        <row r="2281">
          <cell r="G2281">
            <v>0.200803</v>
          </cell>
        </row>
        <row r="2281">
          <cell r="J2281" t="str">
            <v>智能运管中心</v>
          </cell>
        </row>
        <row r="2282">
          <cell r="A2282">
            <v>45838</v>
          </cell>
        </row>
        <row r="2282">
          <cell r="G2282">
            <v>0.075643</v>
          </cell>
        </row>
        <row r="2282">
          <cell r="J2282" t="str">
            <v>智能运管中心</v>
          </cell>
        </row>
        <row r="2283">
          <cell r="A2283">
            <v>45838</v>
          </cell>
        </row>
        <row r="2283">
          <cell r="G2283">
            <v>0.068319</v>
          </cell>
        </row>
        <row r="2283">
          <cell r="J2283" t="str">
            <v>智能运管中心</v>
          </cell>
        </row>
        <row r="2284">
          <cell r="A2284">
            <v>45840</v>
          </cell>
        </row>
        <row r="2284">
          <cell r="G2284">
            <v>40.5</v>
          </cell>
        </row>
        <row r="2284">
          <cell r="J2284" t="str">
            <v>智能运管中心</v>
          </cell>
        </row>
        <row r="2285">
          <cell r="A2285">
            <v>45845</v>
          </cell>
        </row>
        <row r="2285">
          <cell r="G2285">
            <v>59</v>
          </cell>
        </row>
        <row r="2285">
          <cell r="J2285" t="str">
            <v>智能运管中心</v>
          </cell>
        </row>
        <row r="2286">
          <cell r="A2286">
            <v>45845</v>
          </cell>
        </row>
        <row r="2286">
          <cell r="G2286">
            <v>83.93</v>
          </cell>
        </row>
        <row r="2286">
          <cell r="J2286" t="str">
            <v>智能运管中心</v>
          </cell>
        </row>
        <row r="2287">
          <cell r="A2287">
            <v>45845</v>
          </cell>
        </row>
        <row r="2287">
          <cell r="G2287">
            <v>14.91945</v>
          </cell>
        </row>
        <row r="2287">
          <cell r="J2287" t="str">
            <v>智能运管中心</v>
          </cell>
        </row>
        <row r="2288">
          <cell r="A2288">
            <v>45845</v>
          </cell>
        </row>
        <row r="2288">
          <cell r="G2288">
            <v>2.3</v>
          </cell>
        </row>
        <row r="2288">
          <cell r="J2288" t="str">
            <v>智能运管中心</v>
          </cell>
        </row>
        <row r="2289">
          <cell r="A2289">
            <v>45846</v>
          </cell>
        </row>
        <row r="2289">
          <cell r="G2289">
            <v>4.9999</v>
          </cell>
        </row>
        <row r="2289">
          <cell r="J2289" t="str">
            <v>广东分公司</v>
          </cell>
        </row>
        <row r="2290">
          <cell r="A2290">
            <v>45847</v>
          </cell>
        </row>
        <row r="2290">
          <cell r="G2290">
            <v>10.44</v>
          </cell>
        </row>
        <row r="2290">
          <cell r="J2290" t="str">
            <v>智能运管中心</v>
          </cell>
        </row>
        <row r="2291">
          <cell r="A2291">
            <v>45847</v>
          </cell>
        </row>
        <row r="2291">
          <cell r="G2291">
            <v>4.2648</v>
          </cell>
        </row>
        <row r="2291">
          <cell r="J2291" t="str">
            <v>广东分公司</v>
          </cell>
        </row>
        <row r="2292">
          <cell r="A2292">
            <v>45854</v>
          </cell>
        </row>
        <row r="2292">
          <cell r="G2292">
            <v>28.8313</v>
          </cell>
        </row>
        <row r="2292">
          <cell r="J2292" t="str">
            <v>数智管理中心</v>
          </cell>
        </row>
        <row r="2293">
          <cell r="A2293">
            <v>45854</v>
          </cell>
        </row>
        <row r="2293">
          <cell r="G2293">
            <v>6.34</v>
          </cell>
        </row>
        <row r="2293">
          <cell r="J2293" t="str">
            <v>数智管理中心</v>
          </cell>
        </row>
        <row r="2294">
          <cell r="A2294">
            <v>45854</v>
          </cell>
        </row>
        <row r="2294">
          <cell r="G2294">
            <v>11.2</v>
          </cell>
        </row>
        <row r="2294">
          <cell r="J2294" t="str">
            <v>数智管理中心</v>
          </cell>
        </row>
        <row r="2295">
          <cell r="A2295">
            <v>45854</v>
          </cell>
        </row>
        <row r="2295">
          <cell r="G2295">
            <v>4.230953</v>
          </cell>
        </row>
        <row r="2295">
          <cell r="J2295" t="str">
            <v>数字建造中心</v>
          </cell>
        </row>
        <row r="2296">
          <cell r="A2296">
            <v>45854</v>
          </cell>
        </row>
        <row r="2296">
          <cell r="G2296">
            <v>3.3</v>
          </cell>
        </row>
        <row r="2296">
          <cell r="J2296" t="str">
            <v>数智管理中心</v>
          </cell>
        </row>
        <row r="2297">
          <cell r="A2297">
            <v>45854</v>
          </cell>
        </row>
        <row r="2297">
          <cell r="G2297">
            <v>6.5</v>
          </cell>
        </row>
        <row r="2297">
          <cell r="J2297" t="str">
            <v>数智管理中心</v>
          </cell>
        </row>
        <row r="2298">
          <cell r="A2298">
            <v>45854</v>
          </cell>
        </row>
        <row r="2298">
          <cell r="G2298">
            <v>25</v>
          </cell>
        </row>
        <row r="2298">
          <cell r="J2298" t="str">
            <v>数智管理中心</v>
          </cell>
        </row>
        <row r="2299">
          <cell r="A2299">
            <v>45856</v>
          </cell>
        </row>
        <row r="2299">
          <cell r="G2299">
            <v>2.7</v>
          </cell>
        </row>
        <row r="2299">
          <cell r="J2299" t="str">
            <v>智能运管中心</v>
          </cell>
        </row>
        <row r="2300">
          <cell r="A2300">
            <v>45860</v>
          </cell>
        </row>
        <row r="2300">
          <cell r="G2300">
            <v>7.425</v>
          </cell>
        </row>
        <row r="2300">
          <cell r="J2300" t="str">
            <v>智能运管中心</v>
          </cell>
        </row>
        <row r="2301">
          <cell r="A2301">
            <v>45860</v>
          </cell>
        </row>
        <row r="2301">
          <cell r="G2301">
            <v>22.234878</v>
          </cell>
        </row>
        <row r="2301">
          <cell r="J2301" t="str">
            <v>智能运管中心</v>
          </cell>
        </row>
        <row r="2302">
          <cell r="A2302">
            <v>45861</v>
          </cell>
        </row>
        <row r="2302">
          <cell r="G2302">
            <v>2.5</v>
          </cell>
        </row>
        <row r="2302">
          <cell r="J2302" t="str">
            <v>数字建造中心</v>
          </cell>
        </row>
        <row r="2303">
          <cell r="A2303">
            <v>45861</v>
          </cell>
        </row>
        <row r="2303">
          <cell r="G2303">
            <v>97.9895</v>
          </cell>
        </row>
        <row r="2303">
          <cell r="J2303" t="str">
            <v>智能运管中心</v>
          </cell>
        </row>
        <row r="2304">
          <cell r="A2304">
            <v>45861</v>
          </cell>
        </row>
        <row r="2304">
          <cell r="G2304">
            <v>3.24</v>
          </cell>
        </row>
        <row r="2304">
          <cell r="J2304" t="str">
            <v>智能运管中心</v>
          </cell>
        </row>
        <row r="2305">
          <cell r="A2305">
            <v>45862</v>
          </cell>
        </row>
        <row r="2305">
          <cell r="G2305">
            <v>5</v>
          </cell>
        </row>
        <row r="2305">
          <cell r="J2305" t="str">
            <v>智能运管中心</v>
          </cell>
        </row>
        <row r="2306">
          <cell r="A2306">
            <v>45862</v>
          </cell>
        </row>
        <row r="2306">
          <cell r="G2306">
            <v>5</v>
          </cell>
        </row>
        <row r="2306">
          <cell r="J2306" t="str">
            <v>数智管理中心</v>
          </cell>
        </row>
        <row r="2307">
          <cell r="A2307">
            <v>45866</v>
          </cell>
        </row>
        <row r="2307">
          <cell r="G2307">
            <v>8.15</v>
          </cell>
        </row>
        <row r="2307">
          <cell r="J2307" t="str">
            <v>福建分公司</v>
          </cell>
        </row>
        <row r="2308">
          <cell r="A2308">
            <v>45867</v>
          </cell>
        </row>
        <row r="2308">
          <cell r="G2308">
            <v>34.197</v>
          </cell>
        </row>
        <row r="2308">
          <cell r="J2308" t="str">
            <v>智能运管中心</v>
          </cell>
        </row>
        <row r="2309">
          <cell r="A2309">
            <v>45867</v>
          </cell>
        </row>
        <row r="2309">
          <cell r="G2309">
            <v>19.2</v>
          </cell>
        </row>
        <row r="2309">
          <cell r="J2309" t="str">
            <v>数智管理中心</v>
          </cell>
        </row>
        <row r="2310">
          <cell r="A2310">
            <v>45867</v>
          </cell>
        </row>
        <row r="2310">
          <cell r="G2310">
            <v>3.75</v>
          </cell>
        </row>
        <row r="2310">
          <cell r="J2310" t="str">
            <v>数智管理中心</v>
          </cell>
        </row>
        <row r="2311">
          <cell r="A2311">
            <v>45867</v>
          </cell>
        </row>
        <row r="2311">
          <cell r="G2311">
            <v>22.75</v>
          </cell>
        </row>
        <row r="2311">
          <cell r="J2311" t="str">
            <v>数智管理中心</v>
          </cell>
        </row>
        <row r="2312">
          <cell r="A2312">
            <v>45867</v>
          </cell>
        </row>
        <row r="2312">
          <cell r="G2312">
            <v>18</v>
          </cell>
        </row>
        <row r="2312">
          <cell r="J2312" t="str">
            <v>数智管理中心</v>
          </cell>
        </row>
        <row r="2313">
          <cell r="A2313">
            <v>45868</v>
          </cell>
        </row>
        <row r="2313">
          <cell r="G2313">
            <v>34.08048</v>
          </cell>
        </row>
        <row r="2313">
          <cell r="J2313" t="str">
            <v>智能运管中心</v>
          </cell>
        </row>
        <row r="2314">
          <cell r="A2314">
            <v>45839</v>
          </cell>
        </row>
        <row r="2314">
          <cell r="G2314">
            <v>0.190399</v>
          </cell>
        </row>
        <row r="2314">
          <cell r="J2314" t="str">
            <v>智能运管中心</v>
          </cell>
        </row>
        <row r="2315">
          <cell r="A2315">
            <v>45840</v>
          </cell>
        </row>
        <row r="2315">
          <cell r="G2315">
            <v>0.160341</v>
          </cell>
        </row>
        <row r="2315">
          <cell r="J2315" t="str">
            <v>智能运管中心</v>
          </cell>
        </row>
        <row r="2316">
          <cell r="A2316">
            <v>45841</v>
          </cell>
        </row>
        <row r="2316">
          <cell r="G2316">
            <v>0.173039</v>
          </cell>
        </row>
        <row r="2316">
          <cell r="J2316" t="str">
            <v>智能运管中心</v>
          </cell>
        </row>
        <row r="2317">
          <cell r="A2317">
            <v>45842</v>
          </cell>
        </row>
        <row r="2317">
          <cell r="G2317">
            <v>0.174985</v>
          </cell>
        </row>
        <row r="2317">
          <cell r="J2317" t="str">
            <v>智能运管中心</v>
          </cell>
        </row>
        <row r="2318">
          <cell r="A2318">
            <v>45845</v>
          </cell>
        </row>
        <row r="2318">
          <cell r="G2318">
            <v>0.06457</v>
          </cell>
        </row>
        <row r="2318">
          <cell r="J2318" t="str">
            <v>智能运管中心</v>
          </cell>
        </row>
        <row r="2319">
          <cell r="A2319">
            <v>45845</v>
          </cell>
        </row>
        <row r="2319">
          <cell r="G2319">
            <v>0.193126</v>
          </cell>
        </row>
        <row r="2319">
          <cell r="J2319" t="str">
            <v>智能运管中心</v>
          </cell>
        </row>
        <row r="2320">
          <cell r="A2320">
            <v>45845</v>
          </cell>
        </row>
        <row r="2320">
          <cell r="G2320">
            <v>0.097816</v>
          </cell>
        </row>
        <row r="2320">
          <cell r="J2320" t="str">
            <v>智能运管中心</v>
          </cell>
        </row>
        <row r="2321">
          <cell r="A2321">
            <v>45847</v>
          </cell>
        </row>
        <row r="2321">
          <cell r="G2321">
            <v>0.200675</v>
          </cell>
        </row>
        <row r="2321">
          <cell r="J2321" t="str">
            <v>智能运管中心</v>
          </cell>
        </row>
        <row r="2322">
          <cell r="A2322">
            <v>45847</v>
          </cell>
        </row>
        <row r="2322">
          <cell r="G2322">
            <v>0.188128</v>
          </cell>
        </row>
        <row r="2322">
          <cell r="J2322" t="str">
            <v>智能运管中心</v>
          </cell>
        </row>
        <row r="2323">
          <cell r="A2323">
            <v>45848</v>
          </cell>
        </row>
        <row r="2323">
          <cell r="G2323">
            <v>0.158159</v>
          </cell>
        </row>
        <row r="2323">
          <cell r="J2323" t="str">
            <v>智能运管中心</v>
          </cell>
        </row>
        <row r="2324">
          <cell r="A2324">
            <v>45849</v>
          </cell>
        </row>
        <row r="2324">
          <cell r="G2324">
            <v>0.16847</v>
          </cell>
        </row>
        <row r="2324">
          <cell r="J2324" t="str">
            <v>智能运管中心</v>
          </cell>
        </row>
        <row r="2325">
          <cell r="A2325">
            <v>45852</v>
          </cell>
        </row>
        <row r="2325">
          <cell r="G2325">
            <v>0.080752</v>
          </cell>
        </row>
        <row r="2325">
          <cell r="J2325" t="str">
            <v>智能运管中心</v>
          </cell>
        </row>
        <row r="2326">
          <cell r="A2326">
            <v>45853</v>
          </cell>
        </row>
        <row r="2326">
          <cell r="G2326">
            <v>0.107505</v>
          </cell>
        </row>
        <row r="2326">
          <cell r="J2326" t="str">
            <v>智能运管中心</v>
          </cell>
        </row>
        <row r="2327">
          <cell r="A2327">
            <v>45853</v>
          </cell>
        </row>
        <row r="2327">
          <cell r="G2327">
            <v>0.191999</v>
          </cell>
        </row>
        <row r="2327">
          <cell r="J2327" t="str">
            <v>智能运管中心</v>
          </cell>
        </row>
        <row r="2328">
          <cell r="A2328">
            <v>45853</v>
          </cell>
        </row>
        <row r="2328">
          <cell r="G2328">
            <v>0.197289</v>
          </cell>
        </row>
        <row r="2328">
          <cell r="J2328" t="str">
            <v>智能运管中心</v>
          </cell>
        </row>
        <row r="2329">
          <cell r="A2329">
            <v>45854</v>
          </cell>
        </row>
        <row r="2329">
          <cell r="G2329">
            <v>0.213114</v>
          </cell>
        </row>
        <row r="2329">
          <cell r="J2329" t="str">
            <v>智能运管中心</v>
          </cell>
        </row>
        <row r="2330">
          <cell r="A2330">
            <v>45855</v>
          </cell>
        </row>
        <row r="2330">
          <cell r="G2330">
            <v>0.170908</v>
          </cell>
        </row>
        <row r="2330">
          <cell r="J2330" t="str">
            <v>智能运管中心</v>
          </cell>
        </row>
        <row r="2331">
          <cell r="A2331">
            <v>45856</v>
          </cell>
        </row>
        <row r="2331">
          <cell r="G2331">
            <v>0.174286</v>
          </cell>
        </row>
        <row r="2331">
          <cell r="J2331" t="str">
            <v>智能运管中心</v>
          </cell>
        </row>
        <row r="2332">
          <cell r="A2332">
            <v>45859</v>
          </cell>
        </row>
        <row r="2332">
          <cell r="G2332">
            <v>0.09151</v>
          </cell>
        </row>
        <row r="2332">
          <cell r="J2332" t="str">
            <v>智能运管中心</v>
          </cell>
        </row>
        <row r="2333">
          <cell r="A2333">
            <v>45859</v>
          </cell>
        </row>
        <row r="2333">
          <cell r="G2333">
            <v>0.076807</v>
          </cell>
        </row>
        <row r="2333">
          <cell r="J2333" t="str">
            <v>智能运管中心</v>
          </cell>
        </row>
        <row r="2334">
          <cell r="A2334">
            <v>45859</v>
          </cell>
        </row>
        <row r="2334">
          <cell r="G2334">
            <v>0.204674</v>
          </cell>
        </row>
        <row r="2334">
          <cell r="J2334" t="str">
            <v>智能运管中心</v>
          </cell>
        </row>
        <row r="2335">
          <cell r="A2335">
            <v>45860</v>
          </cell>
        </row>
        <row r="2335">
          <cell r="G2335">
            <v>0.187145</v>
          </cell>
        </row>
        <row r="2335">
          <cell r="J2335" t="str">
            <v>智能运管中心</v>
          </cell>
        </row>
        <row r="2336">
          <cell r="A2336">
            <v>45861</v>
          </cell>
        </row>
        <row r="2336">
          <cell r="G2336">
            <v>0.17514</v>
          </cell>
        </row>
        <row r="2336">
          <cell r="J2336" t="str">
            <v>智能运管中心</v>
          </cell>
        </row>
        <row r="2337">
          <cell r="A2337">
            <v>45862</v>
          </cell>
        </row>
        <row r="2337">
          <cell r="G2337">
            <v>0.159715</v>
          </cell>
        </row>
        <row r="2337">
          <cell r="J2337" t="str">
            <v>智能运管中心</v>
          </cell>
        </row>
        <row r="2338">
          <cell r="A2338">
            <v>45863</v>
          </cell>
        </row>
        <row r="2338">
          <cell r="G2338">
            <v>0.162971</v>
          </cell>
        </row>
        <row r="2338">
          <cell r="J2338" t="str">
            <v>智能运管中心</v>
          </cell>
        </row>
        <row r="2339">
          <cell r="A2339">
            <v>45866</v>
          </cell>
        </row>
        <row r="2339">
          <cell r="G2339">
            <v>0.095452</v>
          </cell>
        </row>
        <row r="2339">
          <cell r="J2339" t="str">
            <v>智能运管中心</v>
          </cell>
        </row>
        <row r="2340">
          <cell r="A2340">
            <v>45866</v>
          </cell>
        </row>
        <row r="2340">
          <cell r="G2340">
            <v>0.201674</v>
          </cell>
        </row>
        <row r="2340">
          <cell r="J2340" t="str">
            <v>智能运管中心</v>
          </cell>
        </row>
        <row r="2341">
          <cell r="A2341">
            <v>45866</v>
          </cell>
        </row>
        <row r="2341">
          <cell r="G2341">
            <v>0.073589</v>
          </cell>
        </row>
        <row r="2341">
          <cell r="J2341" t="str">
            <v>智能运管中心</v>
          </cell>
        </row>
        <row r="2342">
          <cell r="A2342">
            <v>45867</v>
          </cell>
        </row>
        <row r="2342">
          <cell r="G2342">
            <v>0.210662</v>
          </cell>
        </row>
        <row r="2342">
          <cell r="J2342" t="str">
            <v>智能运管中心</v>
          </cell>
        </row>
        <row r="2343">
          <cell r="A2343">
            <v>45868</v>
          </cell>
        </row>
        <row r="2343">
          <cell r="G2343">
            <v>0.169629</v>
          </cell>
        </row>
        <row r="2343">
          <cell r="J2343" t="str">
            <v>智能运管中心</v>
          </cell>
        </row>
        <row r="2344">
          <cell r="A2344">
            <v>45869</v>
          </cell>
        </row>
        <row r="2344">
          <cell r="G2344">
            <v>0.172961</v>
          </cell>
        </row>
        <row r="2344">
          <cell r="J2344" t="str">
            <v>智能运管中心</v>
          </cell>
        </row>
        <row r="2345">
          <cell r="A2345">
            <v>45874</v>
          </cell>
        </row>
        <row r="2345">
          <cell r="G2345">
            <v>160</v>
          </cell>
        </row>
        <row r="2345">
          <cell r="J2345" t="str">
            <v>数智管理中心</v>
          </cell>
        </row>
        <row r="2346">
          <cell r="A2346">
            <v>45875</v>
          </cell>
        </row>
        <row r="2346">
          <cell r="G2346">
            <v>5</v>
          </cell>
        </row>
        <row r="2346">
          <cell r="J2346" t="str">
            <v>广东分公司</v>
          </cell>
        </row>
        <row r="2347">
          <cell r="A2347">
            <v>45877</v>
          </cell>
        </row>
        <row r="2347">
          <cell r="G2347">
            <v>4.8</v>
          </cell>
        </row>
        <row r="2347">
          <cell r="J2347" t="str">
            <v>数智管理中心</v>
          </cell>
        </row>
        <row r="2348">
          <cell r="A2348">
            <v>45881</v>
          </cell>
        </row>
        <row r="2348">
          <cell r="G2348">
            <v>220</v>
          </cell>
        </row>
        <row r="2348">
          <cell r="J2348" t="str">
            <v>福建分公司</v>
          </cell>
        </row>
        <row r="2349">
          <cell r="A2349">
            <v>45881</v>
          </cell>
        </row>
        <row r="2349">
          <cell r="G2349">
            <v>25.8813</v>
          </cell>
        </row>
        <row r="2349">
          <cell r="J2349" t="str">
            <v>数智管理中心</v>
          </cell>
        </row>
        <row r="2350">
          <cell r="A2350">
            <v>45881</v>
          </cell>
        </row>
        <row r="2350">
          <cell r="G2350">
            <v>1.585</v>
          </cell>
        </row>
        <row r="2350">
          <cell r="J2350" t="str">
            <v>数智管理中心</v>
          </cell>
        </row>
        <row r="2351">
          <cell r="A2351">
            <v>45881</v>
          </cell>
        </row>
        <row r="2351">
          <cell r="G2351">
            <v>11.25</v>
          </cell>
        </row>
        <row r="2351">
          <cell r="J2351" t="str">
            <v>数智管理中心</v>
          </cell>
        </row>
        <row r="2352">
          <cell r="A2352">
            <v>45881</v>
          </cell>
        </row>
        <row r="2352">
          <cell r="G2352">
            <v>2.5</v>
          </cell>
        </row>
        <row r="2352">
          <cell r="J2352" t="str">
            <v>福建分公司</v>
          </cell>
        </row>
        <row r="2353">
          <cell r="A2353">
            <v>45882</v>
          </cell>
        </row>
        <row r="2353">
          <cell r="G2353">
            <v>4</v>
          </cell>
        </row>
        <row r="2353">
          <cell r="J2353" t="str">
            <v>智能运管中心</v>
          </cell>
        </row>
        <row r="2354">
          <cell r="A2354">
            <v>45884</v>
          </cell>
        </row>
        <row r="2354">
          <cell r="G2354">
            <v>6.1698</v>
          </cell>
        </row>
        <row r="2354">
          <cell r="J2354" t="str">
            <v>数字建造中心</v>
          </cell>
        </row>
        <row r="2355">
          <cell r="A2355">
            <v>45884</v>
          </cell>
        </row>
        <row r="2355">
          <cell r="G2355">
            <v>10</v>
          </cell>
        </row>
        <row r="2355">
          <cell r="J2355" t="str">
            <v>数智管理中心</v>
          </cell>
        </row>
        <row r="2356">
          <cell r="A2356">
            <v>45888</v>
          </cell>
        </row>
        <row r="2356">
          <cell r="G2356">
            <v>31.5</v>
          </cell>
        </row>
        <row r="2356">
          <cell r="J2356" t="str">
            <v>数智管理中心</v>
          </cell>
        </row>
        <row r="2357">
          <cell r="A2357">
            <v>45890</v>
          </cell>
        </row>
        <row r="2357">
          <cell r="G2357">
            <v>14.7</v>
          </cell>
        </row>
        <row r="2357">
          <cell r="J2357" t="str">
            <v>数智管理中心</v>
          </cell>
        </row>
        <row r="2358">
          <cell r="A2358">
            <v>45890</v>
          </cell>
        </row>
        <row r="2358">
          <cell r="G2358">
            <v>168.02655</v>
          </cell>
        </row>
        <row r="2358">
          <cell r="J2358" t="str">
            <v>智能运管中心</v>
          </cell>
        </row>
        <row r="2359">
          <cell r="A2359">
            <v>45890</v>
          </cell>
        </row>
        <row r="2359">
          <cell r="G2359">
            <v>17.133625</v>
          </cell>
        </row>
        <row r="2359">
          <cell r="J2359" t="str">
            <v>智能运管中心</v>
          </cell>
        </row>
        <row r="2360">
          <cell r="A2360">
            <v>45891</v>
          </cell>
        </row>
        <row r="2360">
          <cell r="G2360">
            <v>-9.5</v>
          </cell>
        </row>
        <row r="2360">
          <cell r="J2360" t="str">
            <v>数智管理中心</v>
          </cell>
        </row>
        <row r="2361">
          <cell r="A2361">
            <v>45891</v>
          </cell>
        </row>
        <row r="2361">
          <cell r="G2361">
            <v>4.5</v>
          </cell>
        </row>
        <row r="2361">
          <cell r="J2361" t="str">
            <v>数智管理中心</v>
          </cell>
        </row>
        <row r="2362">
          <cell r="A2362">
            <v>45891</v>
          </cell>
        </row>
        <row r="2362">
          <cell r="G2362">
            <v>5</v>
          </cell>
        </row>
        <row r="2362">
          <cell r="J2362" t="str">
            <v>数智管理中心</v>
          </cell>
        </row>
        <row r="2363">
          <cell r="A2363">
            <v>45891</v>
          </cell>
        </row>
        <row r="2363">
          <cell r="G2363">
            <v>7.155</v>
          </cell>
        </row>
        <row r="2363">
          <cell r="J2363" t="str">
            <v>智能运管中心</v>
          </cell>
        </row>
        <row r="2364">
          <cell r="A2364">
            <v>45891</v>
          </cell>
        </row>
        <row r="2364">
          <cell r="G2364">
            <v>28.24306</v>
          </cell>
        </row>
        <row r="2364">
          <cell r="J2364" t="str">
            <v>广东分公司</v>
          </cell>
        </row>
        <row r="2365">
          <cell r="A2365">
            <v>45891</v>
          </cell>
        </row>
        <row r="2365">
          <cell r="G2365">
            <v>8.24306</v>
          </cell>
        </row>
        <row r="2365">
          <cell r="J2365" t="str">
            <v>广东分公司</v>
          </cell>
        </row>
        <row r="2366">
          <cell r="A2366">
            <v>45896</v>
          </cell>
        </row>
        <row r="2366">
          <cell r="G2366">
            <v>79.75</v>
          </cell>
        </row>
        <row r="2366">
          <cell r="J2366" t="str">
            <v>智能运管中心</v>
          </cell>
        </row>
        <row r="2367">
          <cell r="A2367">
            <v>45896</v>
          </cell>
        </row>
        <row r="2367">
          <cell r="G2367">
            <v>21.444</v>
          </cell>
        </row>
        <row r="2367">
          <cell r="J2367" t="str">
            <v>智能运管中心</v>
          </cell>
        </row>
        <row r="2368">
          <cell r="A2368">
            <v>45896</v>
          </cell>
        </row>
        <row r="2368">
          <cell r="G2368">
            <v>10.512</v>
          </cell>
        </row>
        <row r="2368">
          <cell r="J2368" t="str">
            <v>智能运管中心</v>
          </cell>
        </row>
        <row r="2369">
          <cell r="A2369">
            <v>45897</v>
          </cell>
        </row>
        <row r="2369">
          <cell r="G2369">
            <v>58</v>
          </cell>
        </row>
        <row r="2369">
          <cell r="J2369" t="str">
            <v>数智管理中心</v>
          </cell>
        </row>
        <row r="2370">
          <cell r="A2370">
            <v>45898</v>
          </cell>
        </row>
        <row r="2370">
          <cell r="G2370">
            <v>28.5</v>
          </cell>
        </row>
        <row r="2370">
          <cell r="J2370" t="str">
            <v>智能运管中心</v>
          </cell>
        </row>
        <row r="2371">
          <cell r="A2371">
            <v>45898</v>
          </cell>
        </row>
        <row r="2371">
          <cell r="G2371">
            <v>27</v>
          </cell>
        </row>
        <row r="2371">
          <cell r="J2371" t="str">
            <v>智能运管中心</v>
          </cell>
        </row>
        <row r="2372">
          <cell r="A2372">
            <v>45898</v>
          </cell>
        </row>
        <row r="2372">
          <cell r="G2372">
            <v>25.5</v>
          </cell>
        </row>
        <row r="2372">
          <cell r="J2372" t="str">
            <v>智能运管中心</v>
          </cell>
        </row>
        <row r="2373">
          <cell r="A2373">
            <v>45898</v>
          </cell>
        </row>
        <row r="2373">
          <cell r="G2373">
            <v>235.45</v>
          </cell>
        </row>
        <row r="2373">
          <cell r="J2373" t="str">
            <v>市场经营拓展中心</v>
          </cell>
        </row>
        <row r="2374">
          <cell r="A2374">
            <v>45873</v>
          </cell>
        </row>
        <row r="2374">
          <cell r="G2374">
            <v>0.097773</v>
          </cell>
        </row>
        <row r="2374">
          <cell r="J2374" t="str">
            <v>智能运管中心</v>
          </cell>
        </row>
        <row r="2375">
          <cell r="A2375">
            <v>45873</v>
          </cell>
        </row>
        <row r="2375">
          <cell r="G2375">
            <v>0.220422</v>
          </cell>
        </row>
        <row r="2375">
          <cell r="J2375" t="str">
            <v>智能运管中心</v>
          </cell>
        </row>
        <row r="2376">
          <cell r="A2376">
            <v>45873</v>
          </cell>
        </row>
        <row r="2376">
          <cell r="G2376">
            <v>0.100506</v>
          </cell>
        </row>
        <row r="2376">
          <cell r="J2376" t="str">
            <v>智能运管中心</v>
          </cell>
        </row>
        <row r="2377">
          <cell r="A2377">
            <v>45874</v>
          </cell>
        </row>
        <row r="2377">
          <cell r="G2377">
            <v>0.19186</v>
          </cell>
        </row>
        <row r="2377">
          <cell r="J2377" t="str">
            <v>智能运管中心</v>
          </cell>
        </row>
        <row r="2378">
          <cell r="A2378">
            <v>45875</v>
          </cell>
        </row>
        <row r="2378">
          <cell r="G2378">
            <v>0.179135</v>
          </cell>
        </row>
        <row r="2378">
          <cell r="J2378" t="str">
            <v>智能运管中心</v>
          </cell>
        </row>
        <row r="2379">
          <cell r="A2379">
            <v>45870</v>
          </cell>
        </row>
        <row r="2379">
          <cell r="G2379">
            <v>0.147775</v>
          </cell>
        </row>
        <row r="2379">
          <cell r="J2379" t="str">
            <v>智能运管中心</v>
          </cell>
        </row>
        <row r="2380">
          <cell r="A2380">
            <v>45876</v>
          </cell>
        </row>
        <row r="2380">
          <cell r="G2380">
            <v>0.19096</v>
          </cell>
        </row>
        <row r="2380">
          <cell r="J2380" t="str">
            <v>智能运管中心</v>
          </cell>
        </row>
        <row r="2381">
          <cell r="A2381">
            <v>45877</v>
          </cell>
        </row>
        <row r="2381">
          <cell r="G2381">
            <v>0.151769</v>
          </cell>
        </row>
        <row r="2381">
          <cell r="J2381" t="str">
            <v>智能运管中心</v>
          </cell>
        </row>
        <row r="2382">
          <cell r="A2382">
            <v>45880</v>
          </cell>
        </row>
        <row r="2382">
          <cell r="G2382">
            <v>0.222301</v>
          </cell>
        </row>
        <row r="2382">
          <cell r="J2382" t="str">
            <v>智能运管中心</v>
          </cell>
        </row>
        <row r="2383">
          <cell r="A2383">
            <v>45880</v>
          </cell>
        </row>
        <row r="2383">
          <cell r="G2383">
            <v>0.104267</v>
          </cell>
        </row>
        <row r="2383">
          <cell r="J2383" t="str">
            <v>智能运管中心</v>
          </cell>
        </row>
        <row r="2384">
          <cell r="A2384">
            <v>45880</v>
          </cell>
        </row>
        <row r="2384">
          <cell r="G2384">
            <v>0.109638</v>
          </cell>
        </row>
        <row r="2384">
          <cell r="J2384" t="str">
            <v>智能运管中心</v>
          </cell>
        </row>
        <row r="2385">
          <cell r="A2385">
            <v>45881</v>
          </cell>
        </row>
        <row r="2385">
          <cell r="G2385">
            <v>0.220147</v>
          </cell>
        </row>
        <row r="2385">
          <cell r="J2385" t="str">
            <v>智能运管中心</v>
          </cell>
        </row>
        <row r="2386">
          <cell r="A2386">
            <v>45882</v>
          </cell>
        </row>
        <row r="2386">
          <cell r="G2386">
            <v>0.191686</v>
          </cell>
        </row>
        <row r="2386">
          <cell r="J2386" t="str">
            <v>智能运管中心</v>
          </cell>
        </row>
        <row r="2387">
          <cell r="A2387">
            <v>45883</v>
          </cell>
        </row>
        <row r="2387">
          <cell r="G2387">
            <v>0.168998</v>
          </cell>
        </row>
        <row r="2387">
          <cell r="J2387" t="str">
            <v>智能运管中心</v>
          </cell>
        </row>
        <row r="2388">
          <cell r="A2388">
            <v>45884</v>
          </cell>
        </row>
        <row r="2388">
          <cell r="G2388">
            <v>0.191424</v>
          </cell>
        </row>
        <row r="2388">
          <cell r="J2388" t="str">
            <v>智能运管中心</v>
          </cell>
        </row>
        <row r="2389">
          <cell r="A2389">
            <v>45887</v>
          </cell>
        </row>
        <row r="2389">
          <cell r="G2389">
            <v>0.197965</v>
          </cell>
        </row>
        <row r="2389">
          <cell r="J2389" t="str">
            <v>智能运管中心</v>
          </cell>
        </row>
        <row r="2390">
          <cell r="A2390">
            <v>45887</v>
          </cell>
        </row>
        <row r="2390">
          <cell r="G2390">
            <v>0.148035</v>
          </cell>
        </row>
        <row r="2390">
          <cell r="J2390" t="str">
            <v>智能运管中心</v>
          </cell>
        </row>
        <row r="2391">
          <cell r="A2391">
            <v>45887</v>
          </cell>
        </row>
        <row r="2391">
          <cell r="G2391">
            <v>0.102056</v>
          </cell>
        </row>
        <row r="2391">
          <cell r="J2391" t="str">
            <v>智能运管中心</v>
          </cell>
        </row>
        <row r="2392">
          <cell r="A2392">
            <v>45888</v>
          </cell>
        </row>
        <row r="2392">
          <cell r="G2392">
            <v>0.247943</v>
          </cell>
        </row>
        <row r="2392">
          <cell r="J2392" t="str">
            <v>智能运管中心</v>
          </cell>
        </row>
        <row r="2393">
          <cell r="A2393">
            <v>45889</v>
          </cell>
        </row>
        <row r="2393">
          <cell r="G2393">
            <v>0.173106</v>
          </cell>
        </row>
        <row r="2393">
          <cell r="J2393" t="str">
            <v>智能运管中心</v>
          </cell>
        </row>
        <row r="2394">
          <cell r="A2394">
            <v>45890</v>
          </cell>
        </row>
        <row r="2394">
          <cell r="G2394">
            <v>0.213586</v>
          </cell>
        </row>
        <row r="2394">
          <cell r="J2394" t="str">
            <v>智能运管中心</v>
          </cell>
        </row>
        <row r="2395">
          <cell r="A2395">
            <v>45891</v>
          </cell>
        </row>
        <row r="2395">
          <cell r="G2395">
            <v>0.175507</v>
          </cell>
        </row>
        <row r="2395">
          <cell r="J2395" t="str">
            <v>智能运管中心</v>
          </cell>
        </row>
        <row r="2396">
          <cell r="A2396">
            <v>45894</v>
          </cell>
        </row>
        <row r="2396">
          <cell r="G2396">
            <v>0.201039</v>
          </cell>
        </row>
        <row r="2396">
          <cell r="J2396" t="str">
            <v>智能运管中心</v>
          </cell>
        </row>
        <row r="2397">
          <cell r="A2397">
            <v>45894</v>
          </cell>
        </row>
        <row r="2397">
          <cell r="G2397">
            <v>0.099917</v>
          </cell>
        </row>
        <row r="2397">
          <cell r="J2397" t="str">
            <v>智能运管中心</v>
          </cell>
        </row>
        <row r="2398">
          <cell r="A2398">
            <v>45894</v>
          </cell>
        </row>
        <row r="2398">
          <cell r="G2398">
            <v>0.092828</v>
          </cell>
        </row>
        <row r="2398">
          <cell r="J2398" t="str">
            <v>智能运管中心</v>
          </cell>
        </row>
        <row r="2399">
          <cell r="A2399">
            <v>45895</v>
          </cell>
        </row>
        <row r="2399">
          <cell r="G2399">
            <v>0.204333</v>
          </cell>
        </row>
        <row r="2399">
          <cell r="J2399" t="str">
            <v>智能运管中心</v>
          </cell>
        </row>
        <row r="2400">
          <cell r="A2400">
            <v>45896</v>
          </cell>
        </row>
        <row r="2400">
          <cell r="G2400">
            <v>0.190754</v>
          </cell>
        </row>
        <row r="2400">
          <cell r="J2400" t="str">
            <v>智能运管中心</v>
          </cell>
        </row>
        <row r="2401">
          <cell r="A2401">
            <v>45897</v>
          </cell>
        </row>
        <row r="2401">
          <cell r="G2401">
            <v>0.19247</v>
          </cell>
        </row>
        <row r="2401">
          <cell r="J2401" t="str">
            <v>智能运管中心</v>
          </cell>
        </row>
        <row r="2402">
          <cell r="A2402">
            <v>45898</v>
          </cell>
        </row>
        <row r="2402">
          <cell r="G2402">
            <v>0.172028</v>
          </cell>
        </row>
        <row r="2402">
          <cell r="J2402" t="str">
            <v>智能运管中心</v>
          </cell>
        </row>
        <row r="2403">
          <cell r="A2403">
            <v>45902</v>
          </cell>
        </row>
        <row r="2403">
          <cell r="G2403">
            <v>4.8</v>
          </cell>
        </row>
        <row r="2403">
          <cell r="J2403" t="str">
            <v>福建分公司</v>
          </cell>
        </row>
        <row r="2404">
          <cell r="A2404">
            <v>45902</v>
          </cell>
        </row>
        <row r="2404">
          <cell r="G2404">
            <v>8.2</v>
          </cell>
        </row>
        <row r="2404">
          <cell r="J2404" t="str">
            <v>福建分公司</v>
          </cell>
        </row>
        <row r="2405">
          <cell r="A2405">
            <v>45902</v>
          </cell>
        </row>
        <row r="2405">
          <cell r="G2405">
            <v>57</v>
          </cell>
        </row>
        <row r="2405">
          <cell r="J2405" t="str">
            <v>智能运管中心</v>
          </cell>
        </row>
        <row r="2406">
          <cell r="A2406">
            <v>45905</v>
          </cell>
        </row>
        <row r="2406">
          <cell r="G2406">
            <v>78</v>
          </cell>
        </row>
        <row r="2406">
          <cell r="J2406" t="str">
            <v>广东分公司</v>
          </cell>
        </row>
        <row r="2407">
          <cell r="A2407">
            <v>45908</v>
          </cell>
        </row>
        <row r="2407">
          <cell r="G2407">
            <v>151.87659</v>
          </cell>
        </row>
        <row r="2407">
          <cell r="J2407" t="str">
            <v>市场经营拓展中心</v>
          </cell>
        </row>
        <row r="2408">
          <cell r="A2408">
            <v>45910</v>
          </cell>
        </row>
        <row r="2408">
          <cell r="G2408">
            <v>73.67</v>
          </cell>
        </row>
        <row r="2408">
          <cell r="J2408" t="str">
            <v>智能运管中心</v>
          </cell>
        </row>
        <row r="2409">
          <cell r="A2409">
            <v>45911</v>
          </cell>
        </row>
        <row r="2409">
          <cell r="G2409">
            <v>120</v>
          </cell>
        </row>
        <row r="2409">
          <cell r="J2409" t="str">
            <v>数智管理中心</v>
          </cell>
        </row>
        <row r="2410">
          <cell r="A2410">
            <v>45912</v>
          </cell>
        </row>
        <row r="2410">
          <cell r="G2410">
            <v>5</v>
          </cell>
        </row>
        <row r="2410">
          <cell r="J2410" t="str">
            <v>智能运管中心</v>
          </cell>
        </row>
        <row r="2411">
          <cell r="A2411">
            <v>45915</v>
          </cell>
        </row>
        <row r="2411">
          <cell r="G2411">
            <v>19.557</v>
          </cell>
        </row>
        <row r="2411">
          <cell r="J2411" t="str">
            <v>智能运管中心</v>
          </cell>
        </row>
        <row r="2412">
          <cell r="A2412">
            <v>45915</v>
          </cell>
        </row>
        <row r="2412">
          <cell r="G2412">
            <v>14.192</v>
          </cell>
        </row>
        <row r="2412">
          <cell r="J2412" t="str">
            <v>数智管理中心</v>
          </cell>
        </row>
        <row r="2413">
          <cell r="A2413">
            <v>45915</v>
          </cell>
        </row>
        <row r="2413">
          <cell r="G2413">
            <v>9.136011</v>
          </cell>
        </row>
        <row r="2413">
          <cell r="J2413" t="str">
            <v>综合事务管理中心</v>
          </cell>
        </row>
        <row r="2414">
          <cell r="A2414">
            <v>45916</v>
          </cell>
        </row>
        <row r="2414">
          <cell r="G2414">
            <v>81.303</v>
          </cell>
        </row>
        <row r="2414">
          <cell r="J2414" t="str">
            <v>福建分公司</v>
          </cell>
        </row>
        <row r="2415">
          <cell r="A2415">
            <v>45918</v>
          </cell>
        </row>
        <row r="2415">
          <cell r="G2415">
            <v>13.24</v>
          </cell>
        </row>
        <row r="2415">
          <cell r="J2415" t="str">
            <v>数字建造中心</v>
          </cell>
        </row>
        <row r="2416">
          <cell r="G2416">
            <v>60</v>
          </cell>
        </row>
        <row r="2416">
          <cell r="J2416" t="str">
            <v>智能运管中心</v>
          </cell>
        </row>
        <row r="2417">
          <cell r="A2417">
            <v>45919</v>
          </cell>
        </row>
        <row r="2417">
          <cell r="G2417">
            <v>6.9</v>
          </cell>
        </row>
        <row r="2417">
          <cell r="J2417" t="str">
            <v>数智管理中心</v>
          </cell>
        </row>
        <row r="2418">
          <cell r="A2418">
            <v>45922</v>
          </cell>
        </row>
        <row r="2418">
          <cell r="G2418">
            <v>10.5</v>
          </cell>
        </row>
        <row r="2418">
          <cell r="J2418" t="str">
            <v>福建分公司</v>
          </cell>
        </row>
        <row r="2419">
          <cell r="A2419">
            <v>45924</v>
          </cell>
        </row>
        <row r="2419">
          <cell r="G2419">
            <v>49.64</v>
          </cell>
        </row>
        <row r="2419">
          <cell r="J2419" t="str">
            <v>数字建造中心</v>
          </cell>
        </row>
        <row r="2420">
          <cell r="A2420">
            <v>45926</v>
          </cell>
        </row>
        <row r="2420">
          <cell r="G2420">
            <v>125.83</v>
          </cell>
        </row>
        <row r="2420">
          <cell r="J2420" t="str">
            <v>数智管理中心</v>
          </cell>
        </row>
        <row r="2421">
          <cell r="A2421">
            <v>45926</v>
          </cell>
        </row>
        <row r="2421">
          <cell r="G2421">
            <v>30.6</v>
          </cell>
        </row>
        <row r="2421">
          <cell r="J2421" t="str">
            <v>数智管理中心</v>
          </cell>
        </row>
        <row r="2422">
          <cell r="A2422">
            <v>45926</v>
          </cell>
        </row>
        <row r="2422">
          <cell r="G2422">
            <v>38.88324</v>
          </cell>
        </row>
        <row r="2422">
          <cell r="J2422" t="str">
            <v>智能运管中心</v>
          </cell>
        </row>
        <row r="2423">
          <cell r="A2423">
            <v>45926</v>
          </cell>
        </row>
        <row r="2423">
          <cell r="G2423">
            <v>9.2</v>
          </cell>
        </row>
        <row r="2423">
          <cell r="J2423" t="str">
            <v>数智管理中心</v>
          </cell>
        </row>
        <row r="2424">
          <cell r="A2424">
            <v>45926</v>
          </cell>
        </row>
        <row r="2424">
          <cell r="G2424">
            <v>5.75</v>
          </cell>
        </row>
        <row r="2424">
          <cell r="J2424" t="str">
            <v>数智管理中心</v>
          </cell>
        </row>
        <row r="2425">
          <cell r="A2425">
            <v>45928</v>
          </cell>
        </row>
        <row r="2425">
          <cell r="G2425">
            <v>42.545</v>
          </cell>
        </row>
        <row r="2425">
          <cell r="J2425" t="str">
            <v>数智管理中心</v>
          </cell>
        </row>
        <row r="2426">
          <cell r="A2426">
            <v>45928</v>
          </cell>
        </row>
        <row r="2426">
          <cell r="G2426">
            <v>21.67852</v>
          </cell>
        </row>
        <row r="2426">
          <cell r="J2426" t="str">
            <v>市场经营拓展中心</v>
          </cell>
        </row>
        <row r="2427">
          <cell r="A2427">
            <v>45928</v>
          </cell>
        </row>
        <row r="2427">
          <cell r="G2427">
            <v>19.1881</v>
          </cell>
        </row>
        <row r="2427">
          <cell r="J2427" t="str">
            <v>数字建造中心</v>
          </cell>
        </row>
        <row r="2428">
          <cell r="A2428">
            <v>45929</v>
          </cell>
        </row>
        <row r="2428">
          <cell r="G2428">
            <v>16</v>
          </cell>
        </row>
        <row r="2428">
          <cell r="J2428" t="str">
            <v>数字建造中心</v>
          </cell>
        </row>
        <row r="2429">
          <cell r="A2429">
            <v>45929</v>
          </cell>
        </row>
        <row r="2429">
          <cell r="G2429">
            <v>108.75</v>
          </cell>
        </row>
        <row r="2429">
          <cell r="J2429" t="str">
            <v>数智管理中心</v>
          </cell>
        </row>
        <row r="2430">
          <cell r="A2430">
            <v>45929</v>
          </cell>
        </row>
        <row r="2430">
          <cell r="G2430">
            <v>26.1</v>
          </cell>
        </row>
        <row r="2430">
          <cell r="J2430" t="str">
            <v>数智管理中心</v>
          </cell>
        </row>
        <row r="2431">
          <cell r="A2431">
            <v>45929</v>
          </cell>
        </row>
        <row r="2431">
          <cell r="G2431">
            <v>10.512</v>
          </cell>
        </row>
        <row r="2431">
          <cell r="J2431" t="str">
            <v>智能运管中心</v>
          </cell>
        </row>
        <row r="2432">
          <cell r="A2432">
            <v>45911</v>
          </cell>
        </row>
        <row r="2432">
          <cell r="G2432">
            <v>10</v>
          </cell>
        </row>
        <row r="2432">
          <cell r="J2432" t="str">
            <v>智能运管中心</v>
          </cell>
        </row>
        <row r="2433">
          <cell r="A2433">
            <v>45930</v>
          </cell>
        </row>
        <row r="2433">
          <cell r="G2433">
            <v>4.625</v>
          </cell>
        </row>
        <row r="2433">
          <cell r="J2433" t="str">
            <v>数智管理中心</v>
          </cell>
        </row>
        <row r="2434">
          <cell r="A2434">
            <v>45901</v>
          </cell>
        </row>
        <row r="2434">
          <cell r="G2434">
            <v>0.123178</v>
          </cell>
        </row>
        <row r="2434">
          <cell r="J2434" t="str">
            <v>智能运管中心</v>
          </cell>
        </row>
        <row r="2435">
          <cell r="A2435">
            <v>45901</v>
          </cell>
        </row>
        <row r="2435">
          <cell r="G2435">
            <v>0.092926</v>
          </cell>
        </row>
        <row r="2435">
          <cell r="J2435" t="str">
            <v>智能运管中心</v>
          </cell>
        </row>
        <row r="2436">
          <cell r="A2436">
            <v>45901</v>
          </cell>
        </row>
        <row r="2436">
          <cell r="G2436">
            <v>0.232332</v>
          </cell>
        </row>
        <row r="2436">
          <cell r="J2436" t="str">
            <v>智能运管中心</v>
          </cell>
        </row>
        <row r="2437">
          <cell r="A2437">
            <v>45902</v>
          </cell>
        </row>
        <row r="2437">
          <cell r="G2437">
            <v>0.227836</v>
          </cell>
        </row>
        <row r="2437">
          <cell r="J2437" t="str">
            <v>智能运管中心</v>
          </cell>
        </row>
        <row r="2438">
          <cell r="A2438">
            <v>45903</v>
          </cell>
        </row>
        <row r="2438">
          <cell r="G2438">
            <v>0.204514</v>
          </cell>
        </row>
        <row r="2438">
          <cell r="J2438" t="str">
            <v>智能运管中心</v>
          </cell>
        </row>
        <row r="2439">
          <cell r="A2439">
            <v>45904</v>
          </cell>
        </row>
        <row r="2439">
          <cell r="G2439">
            <v>0.182852</v>
          </cell>
        </row>
        <row r="2439">
          <cell r="J2439" t="str">
            <v>智能运管中心</v>
          </cell>
        </row>
        <row r="2440">
          <cell r="A2440">
            <v>45905</v>
          </cell>
        </row>
        <row r="2440">
          <cell r="G2440">
            <v>0.171606</v>
          </cell>
        </row>
        <row r="2440">
          <cell r="J2440" t="str">
            <v>智能运管中心</v>
          </cell>
        </row>
        <row r="2441">
          <cell r="A2441">
            <v>45908</v>
          </cell>
        </row>
        <row r="2441">
          <cell r="G2441">
            <v>0.102203</v>
          </cell>
        </row>
        <row r="2441">
          <cell r="J2441" t="str">
            <v>智能运管中心</v>
          </cell>
        </row>
        <row r="2442">
          <cell r="A2442">
            <v>45908</v>
          </cell>
        </row>
        <row r="2442">
          <cell r="G2442">
            <v>0.106084</v>
          </cell>
        </row>
        <row r="2442">
          <cell r="J2442" t="str">
            <v>智能运管中心</v>
          </cell>
        </row>
        <row r="2443">
          <cell r="A2443">
            <v>45908</v>
          </cell>
        </row>
        <row r="2443">
          <cell r="G2443">
            <v>0.233589</v>
          </cell>
        </row>
        <row r="2443">
          <cell r="J2443" t="str">
            <v>智能运管中心</v>
          </cell>
        </row>
        <row r="2444">
          <cell r="A2444">
            <v>45909</v>
          </cell>
        </row>
        <row r="2444">
          <cell r="G2444">
            <v>0.211518</v>
          </cell>
        </row>
        <row r="2444">
          <cell r="J2444" t="str">
            <v>智能运管中心</v>
          </cell>
        </row>
        <row r="2445">
          <cell r="A2445">
            <v>45910</v>
          </cell>
        </row>
        <row r="2445">
          <cell r="G2445">
            <v>0.155556</v>
          </cell>
        </row>
        <row r="2445">
          <cell r="J2445" t="str">
            <v>智能运管中心</v>
          </cell>
        </row>
        <row r="2446">
          <cell r="A2446">
            <v>45911</v>
          </cell>
        </row>
        <row r="2446">
          <cell r="G2446">
            <v>0.188093</v>
          </cell>
        </row>
        <row r="2446">
          <cell r="J2446" t="str">
            <v>智能运管中心</v>
          </cell>
        </row>
        <row r="2447">
          <cell r="A2447">
            <v>45912</v>
          </cell>
        </row>
        <row r="2447">
          <cell r="G2447">
            <v>0.225475</v>
          </cell>
        </row>
        <row r="2447">
          <cell r="J2447" t="str">
            <v>智能运管中心</v>
          </cell>
        </row>
        <row r="2448">
          <cell r="A2448">
            <v>45915</v>
          </cell>
        </row>
        <row r="2448">
          <cell r="G2448">
            <v>0.237844</v>
          </cell>
        </row>
        <row r="2448">
          <cell r="J2448" t="str">
            <v>智能运管中心</v>
          </cell>
        </row>
        <row r="2449">
          <cell r="A2449">
            <v>45915</v>
          </cell>
        </row>
        <row r="2449">
          <cell r="G2449">
            <v>0.087868</v>
          </cell>
        </row>
        <row r="2449">
          <cell r="J2449" t="str">
            <v>智能运管中心</v>
          </cell>
        </row>
        <row r="2450">
          <cell r="A2450">
            <v>45916</v>
          </cell>
        </row>
        <row r="2450">
          <cell r="G2450">
            <v>0.111414</v>
          </cell>
        </row>
        <row r="2450">
          <cell r="J2450" t="str">
            <v>智能运管中心</v>
          </cell>
        </row>
        <row r="2451">
          <cell r="A2451">
            <v>45916</v>
          </cell>
        </row>
        <row r="2451">
          <cell r="G2451">
            <v>0.201829</v>
          </cell>
        </row>
        <row r="2451">
          <cell r="J2451" t="str">
            <v>智能运管中心</v>
          </cell>
        </row>
        <row r="2452">
          <cell r="A2452">
            <v>45917</v>
          </cell>
        </row>
        <row r="2452">
          <cell r="G2452">
            <v>0.161514</v>
          </cell>
        </row>
        <row r="2452">
          <cell r="J2452" t="str">
            <v>智能运管中心</v>
          </cell>
        </row>
        <row r="2453">
          <cell r="A2453">
            <v>45918</v>
          </cell>
        </row>
        <row r="2453">
          <cell r="G2453">
            <v>0.179899</v>
          </cell>
        </row>
        <row r="2453">
          <cell r="J2453" t="str">
            <v>智能运管中心</v>
          </cell>
        </row>
        <row r="2454">
          <cell r="A2454">
            <v>45919</v>
          </cell>
        </row>
        <row r="2454">
          <cell r="G2454">
            <v>0.14818</v>
          </cell>
        </row>
        <row r="2454">
          <cell r="J2454" t="str">
            <v>智能运管中心</v>
          </cell>
        </row>
        <row r="2455">
          <cell r="A2455">
            <v>45922</v>
          </cell>
        </row>
        <row r="2455">
          <cell r="G2455">
            <v>0.125751</v>
          </cell>
        </row>
        <row r="2455">
          <cell r="J2455" t="str">
            <v>智能运管中心</v>
          </cell>
        </row>
        <row r="2456">
          <cell r="A2456">
            <v>45922</v>
          </cell>
        </row>
        <row r="2456">
          <cell r="G2456">
            <v>0.204918</v>
          </cell>
        </row>
        <row r="2456">
          <cell r="J2456" t="str">
            <v>智能运管中心</v>
          </cell>
        </row>
        <row r="2457">
          <cell r="A2457">
            <v>45922</v>
          </cell>
        </row>
        <row r="2457">
          <cell r="G2457">
            <v>0.081177</v>
          </cell>
        </row>
        <row r="2457">
          <cell r="J2457" t="str">
            <v>智能运管中心</v>
          </cell>
        </row>
        <row r="2458">
          <cell r="A2458">
            <v>45923</v>
          </cell>
        </row>
        <row r="2458">
          <cell r="G2458">
            <v>0.21843</v>
          </cell>
        </row>
        <row r="2458">
          <cell r="J2458" t="str">
            <v>智能运管中心</v>
          </cell>
        </row>
        <row r="2459">
          <cell r="A2459">
            <v>45924</v>
          </cell>
        </row>
        <row r="2459">
          <cell r="G2459">
            <v>0.193919</v>
          </cell>
        </row>
        <row r="2459">
          <cell r="J2459" t="str">
            <v>智能运管中心</v>
          </cell>
        </row>
        <row r="2460">
          <cell r="A2460">
            <v>45925</v>
          </cell>
        </row>
        <row r="2460">
          <cell r="G2460">
            <v>0.071544</v>
          </cell>
        </row>
        <row r="2460">
          <cell r="J2460" t="str">
            <v>智能运管中心</v>
          </cell>
        </row>
        <row r="2461">
          <cell r="A2461">
            <v>45925</v>
          </cell>
        </row>
        <row r="2461">
          <cell r="G2461">
            <v>0.155422</v>
          </cell>
        </row>
        <row r="2461">
          <cell r="J2461" t="str">
            <v>智能运管中心</v>
          </cell>
        </row>
        <row r="2462">
          <cell r="A2462">
            <v>45928</v>
          </cell>
        </row>
        <row r="2462">
          <cell r="G2462">
            <v>0.139341</v>
          </cell>
        </row>
        <row r="2462">
          <cell r="J2462" t="str">
            <v>智能运管中心</v>
          </cell>
        </row>
        <row r="2463">
          <cell r="A2463">
            <v>45928</v>
          </cell>
        </row>
        <row r="2463">
          <cell r="G2463">
            <v>0.215811</v>
          </cell>
        </row>
        <row r="2463">
          <cell r="J2463" t="str">
            <v>智能运管中心</v>
          </cell>
        </row>
        <row r="2464">
          <cell r="A2464">
            <v>45929</v>
          </cell>
        </row>
        <row r="2464">
          <cell r="G2464">
            <v>0.211363</v>
          </cell>
        </row>
        <row r="2464">
          <cell r="J2464" t="str">
            <v>智能运管中心</v>
          </cell>
        </row>
        <row r="2465">
          <cell r="A2465">
            <v>45930</v>
          </cell>
        </row>
        <row r="2465">
          <cell r="G2465">
            <v>0.222623</v>
          </cell>
        </row>
        <row r="2465">
          <cell r="J2465" t="str">
            <v>智能运管中心</v>
          </cell>
        </row>
        <row r="2466">
          <cell r="A2466">
            <v>45940</v>
          </cell>
        </row>
        <row r="2466">
          <cell r="G2466">
            <v>80</v>
          </cell>
        </row>
        <row r="2466">
          <cell r="J2466" t="str">
            <v>数字建造中心</v>
          </cell>
        </row>
        <row r="2467">
          <cell r="A2467">
            <v>45940</v>
          </cell>
        </row>
        <row r="2467">
          <cell r="G2467">
            <v>75</v>
          </cell>
        </row>
        <row r="2467">
          <cell r="J2467" t="str">
            <v>数字建造中心</v>
          </cell>
        </row>
        <row r="2468">
          <cell r="A2468">
            <v>45940</v>
          </cell>
        </row>
        <row r="2468">
          <cell r="G2468">
            <v>60.8881</v>
          </cell>
        </row>
        <row r="2468">
          <cell r="J2468" t="str">
            <v>数字建造中心</v>
          </cell>
        </row>
        <row r="2469">
          <cell r="A2469">
            <v>45943</v>
          </cell>
        </row>
        <row r="2469">
          <cell r="G2469">
            <v>5.33</v>
          </cell>
        </row>
        <row r="2469">
          <cell r="J2469" t="str">
            <v>智能运管中心</v>
          </cell>
        </row>
        <row r="2470">
          <cell r="A2470">
            <v>45943</v>
          </cell>
        </row>
        <row r="2470">
          <cell r="G2470">
            <v>12.96</v>
          </cell>
        </row>
        <row r="2470">
          <cell r="J2470" t="str">
            <v>数字建造中心</v>
          </cell>
        </row>
        <row r="2471">
          <cell r="A2471">
            <v>45945</v>
          </cell>
        </row>
        <row r="2471">
          <cell r="G2471">
            <v>14.079</v>
          </cell>
        </row>
        <row r="2471">
          <cell r="J2471" t="str">
            <v>福建分公司</v>
          </cell>
        </row>
        <row r="2472">
          <cell r="A2472">
            <v>45951</v>
          </cell>
        </row>
        <row r="2472">
          <cell r="G2472">
            <v>20</v>
          </cell>
        </row>
        <row r="2472">
          <cell r="J2472" t="str">
            <v>数智管理中心</v>
          </cell>
        </row>
        <row r="2473">
          <cell r="A2473">
            <v>45953</v>
          </cell>
        </row>
        <row r="2473">
          <cell r="G2473">
            <v>4.5</v>
          </cell>
        </row>
        <row r="2473">
          <cell r="J2473" t="str">
            <v>数字建造中心</v>
          </cell>
        </row>
        <row r="2474">
          <cell r="A2474">
            <v>45953</v>
          </cell>
        </row>
        <row r="2474">
          <cell r="G2474">
            <v>4.65</v>
          </cell>
        </row>
        <row r="2474">
          <cell r="J2474" t="str">
            <v>数智管理中心</v>
          </cell>
        </row>
        <row r="2475">
          <cell r="A2475">
            <v>45958</v>
          </cell>
        </row>
        <row r="2475">
          <cell r="G2475">
            <v>9.97</v>
          </cell>
        </row>
        <row r="2475">
          <cell r="J2475" t="str">
            <v>智能运管中心</v>
          </cell>
        </row>
        <row r="2476">
          <cell r="A2476">
            <v>45958</v>
          </cell>
        </row>
        <row r="2476">
          <cell r="G2476">
            <v>6.375</v>
          </cell>
        </row>
        <row r="2476">
          <cell r="J2476" t="str">
            <v>数智管理中心</v>
          </cell>
        </row>
        <row r="2477">
          <cell r="A2477">
            <v>45958</v>
          </cell>
        </row>
        <row r="2477">
          <cell r="G2477">
            <v>37.25</v>
          </cell>
        </row>
        <row r="2477">
          <cell r="J2477" t="str">
            <v>数智管理中心</v>
          </cell>
        </row>
        <row r="2478">
          <cell r="A2478">
            <v>45958</v>
          </cell>
        </row>
        <row r="2478">
          <cell r="G2478">
            <v>42.375</v>
          </cell>
        </row>
        <row r="2478">
          <cell r="J2478" t="str">
            <v>数智管理中心</v>
          </cell>
        </row>
        <row r="2479">
          <cell r="A2479">
            <v>45958</v>
          </cell>
        </row>
        <row r="2479">
          <cell r="G2479">
            <v>40.75</v>
          </cell>
        </row>
        <row r="2479">
          <cell r="J2479" t="str">
            <v>数智管理中心</v>
          </cell>
        </row>
        <row r="2480">
          <cell r="A2480">
            <v>45959</v>
          </cell>
        </row>
        <row r="2480">
          <cell r="G2480">
            <v>216</v>
          </cell>
        </row>
        <row r="2480">
          <cell r="J2480" t="str">
            <v>智能运管中心</v>
          </cell>
        </row>
        <row r="2481">
          <cell r="A2481">
            <v>45960</v>
          </cell>
        </row>
        <row r="2481">
          <cell r="G2481">
            <v>4.225141</v>
          </cell>
        </row>
        <row r="2481">
          <cell r="J2481" t="str">
            <v>数字建造中心</v>
          </cell>
        </row>
        <row r="2482">
          <cell r="A2482">
            <v>45961</v>
          </cell>
        </row>
        <row r="2482">
          <cell r="G2482">
            <v>1</v>
          </cell>
        </row>
        <row r="2482">
          <cell r="J2482" t="str">
            <v>广东分公司</v>
          </cell>
        </row>
        <row r="2483">
          <cell r="A2483">
            <v>45961</v>
          </cell>
        </row>
        <row r="2483">
          <cell r="G2483">
            <v>3</v>
          </cell>
        </row>
        <row r="2483">
          <cell r="J2483" t="str">
            <v>数字建造中心</v>
          </cell>
        </row>
        <row r="2484">
          <cell r="A2484">
            <v>45961</v>
          </cell>
        </row>
        <row r="2484">
          <cell r="G2484">
            <v>60.163</v>
          </cell>
        </row>
        <row r="2484">
          <cell r="J2484" t="str">
            <v>数字建造中心</v>
          </cell>
        </row>
        <row r="2485">
          <cell r="A2485">
            <v>45939</v>
          </cell>
        </row>
        <row r="2485">
          <cell r="G2485">
            <v>0.748871</v>
          </cell>
        </row>
        <row r="2485">
          <cell r="J2485" t="str">
            <v>智能运管中心</v>
          </cell>
        </row>
        <row r="2486">
          <cell r="A2486">
            <v>45939</v>
          </cell>
        </row>
        <row r="2486">
          <cell r="G2486">
            <v>0.245967</v>
          </cell>
        </row>
        <row r="2486">
          <cell r="J2486" t="str">
            <v>智能运管中心</v>
          </cell>
        </row>
        <row r="2487">
          <cell r="A2487">
            <v>45940</v>
          </cell>
        </row>
        <row r="2487">
          <cell r="G2487">
            <v>0.262112</v>
          </cell>
        </row>
        <row r="2487">
          <cell r="J2487" t="str">
            <v>智能运管中心</v>
          </cell>
        </row>
        <row r="2488">
          <cell r="A2488">
            <v>45941</v>
          </cell>
        </row>
        <row r="2488">
          <cell r="G2488">
            <v>0.166019</v>
          </cell>
        </row>
        <row r="2488">
          <cell r="J2488" t="str">
            <v>智能运管中心</v>
          </cell>
        </row>
        <row r="2489">
          <cell r="A2489">
            <v>45943</v>
          </cell>
        </row>
        <row r="2489">
          <cell r="G2489">
            <v>0.202806</v>
          </cell>
        </row>
        <row r="2489">
          <cell r="J2489" t="str">
            <v>智能运管中心</v>
          </cell>
        </row>
        <row r="2490">
          <cell r="A2490">
            <v>45943</v>
          </cell>
        </row>
        <row r="2490">
          <cell r="G2490">
            <v>0.082823</v>
          </cell>
        </row>
        <row r="2490">
          <cell r="J2490" t="str">
            <v>智能运管中心</v>
          </cell>
        </row>
        <row r="2491">
          <cell r="A2491">
            <v>45944</v>
          </cell>
        </row>
        <row r="2491">
          <cell r="G2491">
            <v>0.194412</v>
          </cell>
        </row>
        <row r="2491">
          <cell r="J2491" t="str">
            <v>智能运管中心</v>
          </cell>
        </row>
        <row r="2492">
          <cell r="A2492">
            <v>45945</v>
          </cell>
        </row>
        <row r="2492">
          <cell r="G2492">
            <v>0.169239</v>
          </cell>
        </row>
        <row r="2492">
          <cell r="J2492" t="str">
            <v>智能运管中心</v>
          </cell>
        </row>
        <row r="2493">
          <cell r="A2493">
            <v>45947</v>
          </cell>
        </row>
        <row r="2493">
          <cell r="G2493">
            <v>0.214463</v>
          </cell>
        </row>
        <row r="2493">
          <cell r="J2493" t="str">
            <v>智能运管中心</v>
          </cell>
        </row>
        <row r="2494">
          <cell r="A2494">
            <v>45947</v>
          </cell>
        </row>
        <row r="2494">
          <cell r="G2494">
            <v>0.18858</v>
          </cell>
        </row>
        <row r="2494">
          <cell r="J2494" t="str">
            <v>智能运管中心</v>
          </cell>
        </row>
        <row r="2495">
          <cell r="A2495">
            <v>45950</v>
          </cell>
        </row>
        <row r="2495">
          <cell r="G2495">
            <v>0.220683</v>
          </cell>
        </row>
        <row r="2495">
          <cell r="J2495" t="str">
            <v>智能运管中心</v>
          </cell>
        </row>
        <row r="2496">
          <cell r="A2496">
            <v>45950</v>
          </cell>
        </row>
        <row r="2496">
          <cell r="G2496">
            <v>0.103329</v>
          </cell>
        </row>
        <row r="2496">
          <cell r="J2496" t="str">
            <v>智能运管中心</v>
          </cell>
        </row>
        <row r="2497">
          <cell r="A2497">
            <v>45950</v>
          </cell>
        </row>
        <row r="2497">
          <cell r="G2497">
            <v>0.094187</v>
          </cell>
        </row>
        <row r="2497">
          <cell r="J2497" t="str">
            <v>智能运管中心</v>
          </cell>
        </row>
        <row r="2498">
          <cell r="A2498">
            <v>45951</v>
          </cell>
        </row>
        <row r="2498">
          <cell r="G2498">
            <v>0.207779</v>
          </cell>
        </row>
        <row r="2498">
          <cell r="J2498" t="str">
            <v>智能运管中心</v>
          </cell>
        </row>
        <row r="2499">
          <cell r="A2499">
            <v>45952</v>
          </cell>
        </row>
        <row r="2499">
          <cell r="G2499">
            <v>0.195176</v>
          </cell>
        </row>
        <row r="2499">
          <cell r="J2499" t="str">
            <v>智能运管中心</v>
          </cell>
        </row>
        <row r="2500">
          <cell r="A2500">
            <v>45953</v>
          </cell>
        </row>
        <row r="2500">
          <cell r="G2500">
            <v>0.175309</v>
          </cell>
        </row>
        <row r="2500">
          <cell r="J2500" t="str">
            <v>智能运管中心</v>
          </cell>
        </row>
        <row r="2501">
          <cell r="A2501">
            <v>45954</v>
          </cell>
        </row>
        <row r="2501">
          <cell r="G2501">
            <v>0.232111</v>
          </cell>
        </row>
        <row r="2501">
          <cell r="J2501" t="str">
            <v>智能运管中心</v>
          </cell>
        </row>
        <row r="2502">
          <cell r="A2502">
            <v>45957</v>
          </cell>
        </row>
        <row r="2502">
          <cell r="G2502">
            <v>0.118371</v>
          </cell>
        </row>
        <row r="2502">
          <cell r="J2502" t="str">
            <v>智能运管中心</v>
          </cell>
        </row>
        <row r="2503">
          <cell r="A2503">
            <v>45957</v>
          </cell>
        </row>
        <row r="2503">
          <cell r="G2503">
            <v>0.22725</v>
          </cell>
        </row>
        <row r="2503">
          <cell r="J2503" t="str">
            <v>智能运管中心</v>
          </cell>
        </row>
        <row r="2504">
          <cell r="A2504">
            <v>45957</v>
          </cell>
        </row>
        <row r="2504">
          <cell r="G2504">
            <v>0.07697</v>
          </cell>
        </row>
        <row r="2504">
          <cell r="J2504" t="str">
            <v>智能运管中心</v>
          </cell>
        </row>
        <row r="2505">
          <cell r="A2505">
            <v>45958</v>
          </cell>
        </row>
        <row r="2505">
          <cell r="G2505">
            <v>0.240573</v>
          </cell>
        </row>
        <row r="2505">
          <cell r="J2505" t="str">
            <v>智能运管中心</v>
          </cell>
        </row>
        <row r="2506">
          <cell r="A2506">
            <v>45959</v>
          </cell>
        </row>
        <row r="2506">
          <cell r="G2506">
            <v>0.202209</v>
          </cell>
        </row>
        <row r="2506">
          <cell r="J2506" t="str">
            <v>智能运管中心</v>
          </cell>
        </row>
        <row r="2507">
          <cell r="A2507">
            <v>45961</v>
          </cell>
        </row>
        <row r="2507">
          <cell r="G2507">
            <v>0.190816</v>
          </cell>
        </row>
        <row r="2507">
          <cell r="J2507" t="str">
            <v>智能运管中心</v>
          </cell>
        </row>
        <row r="2508">
          <cell r="A2508">
            <v>45961</v>
          </cell>
        </row>
        <row r="2508">
          <cell r="G2508">
            <v>0.19107</v>
          </cell>
        </row>
        <row r="2508">
          <cell r="J2508" t="str">
            <v>智能运管中心</v>
          </cell>
        </row>
        <row r="2509">
          <cell r="A2509">
            <v>45964</v>
          </cell>
        </row>
        <row r="2509">
          <cell r="G2509">
            <v>60</v>
          </cell>
        </row>
        <row r="2509">
          <cell r="J2509" t="str">
            <v>数智管理中心</v>
          </cell>
        </row>
        <row r="2510">
          <cell r="A2510">
            <v>45965</v>
          </cell>
        </row>
        <row r="2510">
          <cell r="G2510">
            <v>80</v>
          </cell>
        </row>
        <row r="2510">
          <cell r="J2510" t="str">
            <v>数智管理中心</v>
          </cell>
        </row>
        <row r="2511">
          <cell r="A2511">
            <v>45965</v>
          </cell>
        </row>
        <row r="2511">
          <cell r="G2511">
            <v>36</v>
          </cell>
        </row>
        <row r="2511">
          <cell r="J2511" t="str">
            <v>数智管理中心</v>
          </cell>
        </row>
        <row r="2512">
          <cell r="A2512">
            <v>45965</v>
          </cell>
        </row>
        <row r="2512">
          <cell r="G2512">
            <v>18.2854</v>
          </cell>
        </row>
        <row r="2512">
          <cell r="J2512" t="str">
            <v>数智管理中心</v>
          </cell>
        </row>
        <row r="2513">
          <cell r="A2513">
            <v>45943</v>
          </cell>
        </row>
        <row r="2513">
          <cell r="G2513">
            <v>5</v>
          </cell>
        </row>
        <row r="2513">
          <cell r="J2513" t="str">
            <v>智能运管中心</v>
          </cell>
        </row>
        <row r="2514">
          <cell r="A2514">
            <v>45967</v>
          </cell>
        </row>
        <row r="2514">
          <cell r="G2514">
            <v>120</v>
          </cell>
        </row>
        <row r="2514">
          <cell r="J2514" t="str">
            <v>数智管理中心</v>
          </cell>
        </row>
        <row r="2515">
          <cell r="A2515">
            <v>45968</v>
          </cell>
        </row>
        <row r="2515">
          <cell r="G2515">
            <v>8.9252</v>
          </cell>
        </row>
        <row r="2515">
          <cell r="J2515" t="str">
            <v>智能运管中心</v>
          </cell>
        </row>
        <row r="2516">
          <cell r="A2516">
            <v>45968</v>
          </cell>
        </row>
        <row r="2516">
          <cell r="G2516">
            <v>24.1406</v>
          </cell>
        </row>
        <row r="2516">
          <cell r="J2516" t="str">
            <v>数智管理中心</v>
          </cell>
        </row>
        <row r="2517">
          <cell r="A2517">
            <v>45968</v>
          </cell>
        </row>
        <row r="2517">
          <cell r="G2517">
            <v>19.38</v>
          </cell>
        </row>
        <row r="2517">
          <cell r="J2517" t="str">
            <v>数智管理中心</v>
          </cell>
        </row>
        <row r="2518">
          <cell r="A2518">
            <v>45968</v>
          </cell>
        </row>
        <row r="2518">
          <cell r="G2518">
            <v>16.6</v>
          </cell>
        </row>
        <row r="2518">
          <cell r="J2518" t="str">
            <v>数字建造中心</v>
          </cell>
        </row>
        <row r="2519">
          <cell r="A2519">
            <v>45968</v>
          </cell>
        </row>
        <row r="2519">
          <cell r="G2519">
            <v>2.475</v>
          </cell>
        </row>
        <row r="2519">
          <cell r="J2519" t="str">
            <v>福建分公司</v>
          </cell>
        </row>
        <row r="2520">
          <cell r="A2520">
            <v>45968</v>
          </cell>
        </row>
        <row r="2520">
          <cell r="G2520">
            <v>4.4</v>
          </cell>
        </row>
        <row r="2520">
          <cell r="J2520" t="str">
            <v>数字建造中心</v>
          </cell>
        </row>
        <row r="2521">
          <cell r="A2521">
            <v>45968</v>
          </cell>
        </row>
        <row r="2521">
          <cell r="G2521">
            <v>9.16068</v>
          </cell>
        </row>
        <row r="2521">
          <cell r="J2521" t="str">
            <v>智能运管中心</v>
          </cell>
        </row>
        <row r="2522">
          <cell r="A2522">
            <v>45968</v>
          </cell>
        </row>
        <row r="2522">
          <cell r="G2522">
            <v>35.559</v>
          </cell>
        </row>
        <row r="2522">
          <cell r="J2522" t="str">
            <v>广东分公司</v>
          </cell>
        </row>
        <row r="2523">
          <cell r="A2523">
            <v>45971</v>
          </cell>
        </row>
        <row r="2523">
          <cell r="G2523">
            <v>5</v>
          </cell>
        </row>
        <row r="2523">
          <cell r="J2523" t="str">
            <v>智能运管中心</v>
          </cell>
        </row>
        <row r="2524">
          <cell r="A2524">
            <v>45974</v>
          </cell>
        </row>
        <row r="2524">
          <cell r="G2524">
            <v>10.512</v>
          </cell>
        </row>
        <row r="2524">
          <cell r="J2524" t="str">
            <v>智能运管中心</v>
          </cell>
        </row>
        <row r="2525">
          <cell r="A2525">
            <v>45974</v>
          </cell>
        </row>
        <row r="2525">
          <cell r="G2525">
            <v>36.25</v>
          </cell>
        </row>
        <row r="2525">
          <cell r="J2525" t="str">
            <v>数智管理中心</v>
          </cell>
        </row>
        <row r="2526">
          <cell r="A2526">
            <v>45975</v>
          </cell>
        </row>
        <row r="2526">
          <cell r="G2526">
            <v>89</v>
          </cell>
        </row>
        <row r="2526">
          <cell r="J2526" t="str">
            <v>福建分公司</v>
          </cell>
        </row>
        <row r="2527">
          <cell r="A2527">
            <v>45978</v>
          </cell>
        </row>
        <row r="2527">
          <cell r="G2527">
            <v>0.5</v>
          </cell>
        </row>
        <row r="2527">
          <cell r="J2527" t="str">
            <v>广东分公司</v>
          </cell>
        </row>
        <row r="2528">
          <cell r="A2528">
            <v>45978</v>
          </cell>
        </row>
        <row r="2528">
          <cell r="G2528">
            <v>9</v>
          </cell>
        </row>
        <row r="2528">
          <cell r="J2528" t="str">
            <v>数智管理中心</v>
          </cell>
        </row>
        <row r="2529">
          <cell r="A2529">
            <v>45978</v>
          </cell>
        </row>
        <row r="2529">
          <cell r="G2529">
            <v>19.6</v>
          </cell>
        </row>
        <row r="2529">
          <cell r="J2529" t="str">
            <v>数字建造中心</v>
          </cell>
        </row>
        <row r="2530">
          <cell r="A2530">
            <v>45980</v>
          </cell>
        </row>
        <row r="2530">
          <cell r="G2530">
            <v>94.5</v>
          </cell>
        </row>
        <row r="2530">
          <cell r="J2530" t="str">
            <v>数智管理中心</v>
          </cell>
        </row>
        <row r="2531">
          <cell r="A2531">
            <v>45980</v>
          </cell>
        </row>
        <row r="2531">
          <cell r="G2531">
            <v>25</v>
          </cell>
        </row>
        <row r="2531">
          <cell r="J2531" t="str">
            <v>数智管理中心</v>
          </cell>
        </row>
        <row r="2532">
          <cell r="A2532">
            <v>45981</v>
          </cell>
        </row>
        <row r="2532">
          <cell r="G2532">
            <v>11.19</v>
          </cell>
        </row>
        <row r="2532">
          <cell r="J2532" t="str">
            <v>数智管理中心</v>
          </cell>
        </row>
        <row r="2533">
          <cell r="A2533">
            <v>45981</v>
          </cell>
        </row>
        <row r="2533">
          <cell r="G2533">
            <v>1.491475</v>
          </cell>
        </row>
        <row r="2533">
          <cell r="J2533" t="str">
            <v>智能运管中心</v>
          </cell>
        </row>
        <row r="2534">
          <cell r="A2534">
            <v>45982</v>
          </cell>
        </row>
        <row r="2534">
          <cell r="G2534">
            <v>57.3506</v>
          </cell>
        </row>
        <row r="2534">
          <cell r="J2534" t="str">
            <v>福建分公司</v>
          </cell>
        </row>
        <row r="2535">
          <cell r="A2535">
            <v>45982</v>
          </cell>
        </row>
        <row r="2535">
          <cell r="G2535">
            <v>0.9105</v>
          </cell>
        </row>
        <row r="2535">
          <cell r="J2535" t="str">
            <v>智能运管中心</v>
          </cell>
        </row>
        <row r="2536">
          <cell r="A2536">
            <v>45984</v>
          </cell>
        </row>
        <row r="2536">
          <cell r="G2536">
            <v>16</v>
          </cell>
        </row>
        <row r="2536">
          <cell r="J2536" t="str">
            <v>福建分公司</v>
          </cell>
        </row>
        <row r="2537">
          <cell r="A2537">
            <v>45985</v>
          </cell>
        </row>
        <row r="2537">
          <cell r="G2537">
            <v>17</v>
          </cell>
        </row>
        <row r="2537">
          <cell r="J2537" t="str">
            <v>数智管理中心</v>
          </cell>
        </row>
        <row r="2538">
          <cell r="A2538">
            <v>45985</v>
          </cell>
        </row>
        <row r="2538">
          <cell r="G2538">
            <v>29.85</v>
          </cell>
        </row>
        <row r="2538">
          <cell r="J2538" t="str">
            <v>智能运管中心</v>
          </cell>
        </row>
        <row r="2539">
          <cell r="A2539">
            <v>45985</v>
          </cell>
        </row>
        <row r="2539">
          <cell r="G2539">
            <v>24.45</v>
          </cell>
        </row>
        <row r="2539">
          <cell r="J2539" t="str">
            <v>数智管理中心</v>
          </cell>
        </row>
        <row r="2540">
          <cell r="A2540">
            <v>45985</v>
          </cell>
        </row>
        <row r="2540">
          <cell r="G2540">
            <v>25.425</v>
          </cell>
        </row>
        <row r="2540">
          <cell r="J2540" t="str">
            <v>数智管理中心</v>
          </cell>
        </row>
        <row r="2541">
          <cell r="A2541">
            <v>45986</v>
          </cell>
        </row>
        <row r="2541">
          <cell r="G2541">
            <v>26.75</v>
          </cell>
        </row>
        <row r="2541">
          <cell r="J2541" t="str">
            <v>市场经营拓展中心</v>
          </cell>
        </row>
        <row r="2542">
          <cell r="A2542">
            <v>45987</v>
          </cell>
        </row>
        <row r="2542">
          <cell r="G2542">
            <v>72</v>
          </cell>
        </row>
        <row r="2542">
          <cell r="J2542" t="str">
            <v>产品研发中心</v>
          </cell>
        </row>
        <row r="2543">
          <cell r="A2543">
            <v>45987</v>
          </cell>
        </row>
        <row r="2543">
          <cell r="G2543">
            <v>4</v>
          </cell>
        </row>
        <row r="2543">
          <cell r="J2543" t="str">
            <v>广东分公司</v>
          </cell>
        </row>
        <row r="2544">
          <cell r="A2544">
            <v>45987</v>
          </cell>
        </row>
        <row r="2544">
          <cell r="G2544">
            <v>108.010965</v>
          </cell>
        </row>
        <row r="2544">
          <cell r="J2544" t="str">
            <v>智能运管中心</v>
          </cell>
        </row>
        <row r="2545">
          <cell r="A2545">
            <v>45988</v>
          </cell>
        </row>
        <row r="2545">
          <cell r="G2545">
            <v>3.8376</v>
          </cell>
        </row>
        <row r="2545">
          <cell r="J2545" t="str">
            <v>数字建造中心</v>
          </cell>
        </row>
        <row r="2546">
          <cell r="A2546">
            <v>45988</v>
          </cell>
        </row>
        <row r="2546">
          <cell r="G2546">
            <v>2.1</v>
          </cell>
        </row>
        <row r="2546">
          <cell r="J2546" t="str">
            <v>福建分公司</v>
          </cell>
        </row>
        <row r="2547">
          <cell r="A2547">
            <v>45989</v>
          </cell>
        </row>
        <row r="2547">
          <cell r="G2547">
            <v>15.4</v>
          </cell>
        </row>
        <row r="2547">
          <cell r="J2547" t="str">
            <v>数智管理中心</v>
          </cell>
        </row>
        <row r="2548">
          <cell r="A2548">
            <v>45989</v>
          </cell>
        </row>
        <row r="2548">
          <cell r="G2548">
            <v>6</v>
          </cell>
        </row>
        <row r="2548">
          <cell r="J2548" t="str">
            <v>数智管理中心</v>
          </cell>
        </row>
        <row r="2549">
          <cell r="A2549">
            <v>45989</v>
          </cell>
        </row>
        <row r="2549">
          <cell r="G2549">
            <v>11.76</v>
          </cell>
        </row>
        <row r="2549">
          <cell r="J2549" t="str">
            <v>智能运管中心</v>
          </cell>
        </row>
        <row r="2550">
          <cell r="A2550">
            <v>45964</v>
          </cell>
        </row>
        <row r="2550">
          <cell r="G2550">
            <v>0.110808</v>
          </cell>
        </row>
        <row r="2550">
          <cell r="J2550" t="str">
            <v>智能运管中心</v>
          </cell>
        </row>
        <row r="2551">
          <cell r="A2551">
            <v>45964</v>
          </cell>
        </row>
        <row r="2551">
          <cell r="G2551">
            <v>0.136599</v>
          </cell>
        </row>
        <row r="2551">
          <cell r="J2551" t="str">
            <v>智能运管中心</v>
          </cell>
        </row>
        <row r="2552">
          <cell r="A2552">
            <v>45965</v>
          </cell>
        </row>
        <row r="2552">
          <cell r="G2552">
            <v>0.245224</v>
          </cell>
        </row>
        <row r="2552">
          <cell r="J2552" t="str">
            <v>智能运管中心</v>
          </cell>
        </row>
        <row r="2553">
          <cell r="A2553">
            <v>45965</v>
          </cell>
        </row>
        <row r="2553">
          <cell r="G2553">
            <v>0.231364</v>
          </cell>
        </row>
        <row r="2553">
          <cell r="J2553" t="str">
            <v>智能运管中心</v>
          </cell>
        </row>
        <row r="2554">
          <cell r="A2554">
            <v>45966</v>
          </cell>
        </row>
        <row r="2554">
          <cell r="G2554">
            <v>0.193176</v>
          </cell>
        </row>
        <row r="2554">
          <cell r="J2554" t="str">
            <v>智能运管中心</v>
          </cell>
        </row>
        <row r="2555">
          <cell r="A2555">
            <v>45968</v>
          </cell>
        </row>
        <row r="2555">
          <cell r="G2555">
            <v>0.173427</v>
          </cell>
        </row>
        <row r="2555">
          <cell r="J2555" t="str">
            <v>智能运管中心</v>
          </cell>
        </row>
        <row r="2556">
          <cell r="A2556">
            <v>45967</v>
          </cell>
        </row>
        <row r="2556">
          <cell r="G2556">
            <v>0.185334</v>
          </cell>
        </row>
        <row r="2556">
          <cell r="J2556" t="str">
            <v>智能运管中心</v>
          </cell>
        </row>
        <row r="2557">
          <cell r="A2557">
            <v>45971</v>
          </cell>
        </row>
        <row r="2557">
          <cell r="G2557">
            <v>0.0857</v>
          </cell>
        </row>
        <row r="2557">
          <cell r="J2557" t="str">
            <v>智能运管中心</v>
          </cell>
        </row>
        <row r="2558">
          <cell r="A2558">
            <v>45971</v>
          </cell>
        </row>
        <row r="2558">
          <cell r="G2558">
            <v>0.212919</v>
          </cell>
        </row>
        <row r="2558">
          <cell r="J2558" t="str">
            <v>智能运管中心</v>
          </cell>
        </row>
        <row r="2559">
          <cell r="A2559">
            <v>45971</v>
          </cell>
        </row>
        <row r="2559">
          <cell r="G2559">
            <v>0.095963</v>
          </cell>
        </row>
        <row r="2559">
          <cell r="J2559" t="str">
            <v>智能运管中心</v>
          </cell>
        </row>
        <row r="2560">
          <cell r="A2560">
            <v>45972</v>
          </cell>
        </row>
        <row r="2560">
          <cell r="G2560">
            <v>0.249133</v>
          </cell>
        </row>
        <row r="2560">
          <cell r="J2560" t="str">
            <v>智能运管中心</v>
          </cell>
        </row>
        <row r="2561">
          <cell r="A2561">
            <v>45973</v>
          </cell>
        </row>
        <row r="2561">
          <cell r="G2561">
            <v>0.178695</v>
          </cell>
        </row>
        <row r="2561">
          <cell r="J2561" t="str">
            <v>智能运管中心</v>
          </cell>
        </row>
        <row r="2562">
          <cell r="A2562">
            <v>45974</v>
          </cell>
        </row>
        <row r="2562">
          <cell r="G2562">
            <v>0.228578</v>
          </cell>
        </row>
        <row r="2562">
          <cell r="J2562" t="str">
            <v>智能运管中心</v>
          </cell>
        </row>
        <row r="2563">
          <cell r="A2563">
            <v>45975</v>
          </cell>
        </row>
        <row r="2563">
          <cell r="G2563">
            <v>0.156224</v>
          </cell>
        </row>
        <row r="2563">
          <cell r="J2563" t="str">
            <v>智能运管中心</v>
          </cell>
        </row>
        <row r="2564">
          <cell r="A2564">
            <v>45978</v>
          </cell>
        </row>
        <row r="2564">
          <cell r="G2564">
            <v>0.114608</v>
          </cell>
        </row>
        <row r="2564">
          <cell r="J2564" t="str">
            <v>智能运管中心</v>
          </cell>
        </row>
        <row r="2565">
          <cell r="A2565">
            <v>45978</v>
          </cell>
        </row>
        <row r="2565">
          <cell r="G2565">
            <v>0.242253</v>
          </cell>
        </row>
        <row r="2565">
          <cell r="J2565" t="str">
            <v>智能运管中心</v>
          </cell>
        </row>
        <row r="2566">
          <cell r="A2566">
            <v>45978</v>
          </cell>
        </row>
        <row r="2566">
          <cell r="G2566">
            <v>0.099117</v>
          </cell>
        </row>
        <row r="2566">
          <cell r="J2566" t="str">
            <v>智能运管中心</v>
          </cell>
        </row>
        <row r="2567">
          <cell r="A2567">
            <v>45979</v>
          </cell>
        </row>
        <row r="2567">
          <cell r="G2567">
            <v>0.253915</v>
          </cell>
        </row>
        <row r="2567">
          <cell r="J2567" t="str">
            <v>智能运管中心</v>
          </cell>
        </row>
        <row r="2568">
          <cell r="A2568">
            <v>45980</v>
          </cell>
        </row>
        <row r="2568">
          <cell r="G2568">
            <v>0.208752</v>
          </cell>
        </row>
        <row r="2568">
          <cell r="J2568" t="str">
            <v>智能运管中心</v>
          </cell>
        </row>
        <row r="2569">
          <cell r="A2569">
            <v>45981</v>
          </cell>
        </row>
        <row r="2569">
          <cell r="G2569">
            <v>0.225922</v>
          </cell>
        </row>
        <row r="2569">
          <cell r="J2569" t="str">
            <v>智能运管中心</v>
          </cell>
        </row>
        <row r="2570">
          <cell r="A2570">
            <v>45985</v>
          </cell>
        </row>
        <row r="2570">
          <cell r="G2570">
            <v>0.238757</v>
          </cell>
        </row>
        <row r="2570">
          <cell r="J2570" t="str">
            <v>智能运管中心</v>
          </cell>
        </row>
        <row r="2571">
          <cell r="A2571">
            <v>45985</v>
          </cell>
        </row>
        <row r="2571">
          <cell r="G2571">
            <v>0.100255</v>
          </cell>
        </row>
        <row r="2571">
          <cell r="J2571" t="str">
            <v>智能运管中心</v>
          </cell>
        </row>
        <row r="2572">
          <cell r="A2572">
            <v>45985</v>
          </cell>
        </row>
        <row r="2572">
          <cell r="G2572">
            <v>0.092981</v>
          </cell>
        </row>
        <row r="2572">
          <cell r="J2572" t="str">
            <v>智能运管中心</v>
          </cell>
        </row>
        <row r="2573">
          <cell r="A2573">
            <v>45986</v>
          </cell>
        </row>
        <row r="2573">
          <cell r="G2573">
            <v>0.285504</v>
          </cell>
        </row>
        <row r="2573">
          <cell r="J2573" t="str">
            <v>智能运管中心</v>
          </cell>
        </row>
        <row r="2574">
          <cell r="A2574">
            <v>45987</v>
          </cell>
        </row>
        <row r="2574">
          <cell r="G2574">
            <v>0.205837</v>
          </cell>
        </row>
        <row r="2574">
          <cell r="J2574" t="str">
            <v>智能运管中心</v>
          </cell>
        </row>
        <row r="2575">
          <cell r="A2575">
            <v>45982</v>
          </cell>
        </row>
        <row r="2575">
          <cell r="G2575">
            <v>0.223563</v>
          </cell>
        </row>
        <row r="2575">
          <cell r="J2575" t="str">
            <v>智能运管中心</v>
          </cell>
        </row>
        <row r="2576">
          <cell r="A2576">
            <v>45988</v>
          </cell>
        </row>
        <row r="2576">
          <cell r="G2576">
            <v>0.221755</v>
          </cell>
        </row>
        <row r="2576">
          <cell r="J2576" t="str">
            <v>智能运管中心</v>
          </cell>
        </row>
        <row r="2577">
          <cell r="A2577">
            <v>45989</v>
          </cell>
        </row>
        <row r="2577">
          <cell r="G2577">
            <v>0.215912</v>
          </cell>
        </row>
        <row r="2577">
          <cell r="J2577" t="str">
            <v>智能运管中心</v>
          </cell>
        </row>
        <row r="2578">
          <cell r="A2578">
            <v>45975</v>
          </cell>
        </row>
        <row r="2578">
          <cell r="G2578">
            <v>10</v>
          </cell>
        </row>
        <row r="2578">
          <cell r="J2578" t="str">
            <v>智能运管中心</v>
          </cell>
        </row>
        <row r="2579">
          <cell r="A2579">
            <v>45992</v>
          </cell>
        </row>
        <row r="2579">
          <cell r="G2579">
            <v>65</v>
          </cell>
        </row>
        <row r="2579">
          <cell r="J2579" t="str">
            <v>数智管理中心</v>
          </cell>
        </row>
        <row r="2580">
          <cell r="A2580">
            <v>45992</v>
          </cell>
        </row>
        <row r="2580">
          <cell r="G2580">
            <v>7.7</v>
          </cell>
        </row>
        <row r="2580">
          <cell r="J2580" t="str">
            <v>数智管理中心</v>
          </cell>
        </row>
        <row r="2581">
          <cell r="A2581">
            <v>45992</v>
          </cell>
        </row>
        <row r="2581">
          <cell r="G2581">
            <v>316.7945</v>
          </cell>
        </row>
        <row r="2581">
          <cell r="J2581" t="str">
            <v>数字建造中心</v>
          </cell>
        </row>
        <row r="2582">
          <cell r="A2582">
            <v>45994</v>
          </cell>
        </row>
        <row r="2582">
          <cell r="G2582">
            <v>50</v>
          </cell>
        </row>
        <row r="2582">
          <cell r="J2582" t="str">
            <v>智能运管中心</v>
          </cell>
        </row>
        <row r="2583">
          <cell r="A2583">
            <v>45995</v>
          </cell>
        </row>
        <row r="2583">
          <cell r="G2583">
            <v>19.821166</v>
          </cell>
        </row>
        <row r="2583">
          <cell r="J2583" t="str">
            <v>智能运管中心</v>
          </cell>
        </row>
        <row r="2584">
          <cell r="A2584">
            <v>45995</v>
          </cell>
        </row>
        <row r="2584">
          <cell r="G2584">
            <v>39.82</v>
          </cell>
        </row>
        <row r="2584">
          <cell r="J2584" t="str">
            <v>数字建造中心</v>
          </cell>
        </row>
        <row r="2585">
          <cell r="A2585">
            <v>45996</v>
          </cell>
        </row>
        <row r="2585">
          <cell r="G2585">
            <v>9.6</v>
          </cell>
        </row>
        <row r="2585">
          <cell r="J2585" t="str">
            <v>数智管理中心</v>
          </cell>
        </row>
        <row r="2586">
          <cell r="A2586">
            <v>45996</v>
          </cell>
        </row>
        <row r="2586">
          <cell r="G2586">
            <v>2.75</v>
          </cell>
        </row>
        <row r="2586">
          <cell r="J2586" t="str">
            <v>数智管理中心</v>
          </cell>
        </row>
        <row r="2587">
          <cell r="A2587">
            <v>45996</v>
          </cell>
        </row>
        <row r="2587">
          <cell r="G2587">
            <v>15.7595</v>
          </cell>
        </row>
        <row r="2587">
          <cell r="J2587" t="str">
            <v>数智管理中心</v>
          </cell>
        </row>
        <row r="2588">
          <cell r="A2588">
            <v>45996</v>
          </cell>
        </row>
        <row r="2588">
          <cell r="G2588">
            <v>15</v>
          </cell>
        </row>
        <row r="2588">
          <cell r="J2588" t="str">
            <v>数智管理中心</v>
          </cell>
        </row>
        <row r="2589">
          <cell r="A2589">
            <v>45996</v>
          </cell>
        </row>
        <row r="2589">
          <cell r="G2589">
            <v>1.38</v>
          </cell>
        </row>
        <row r="2589">
          <cell r="J2589" t="str">
            <v>智能运管中心</v>
          </cell>
        </row>
        <row r="2590">
          <cell r="A2590">
            <v>45996</v>
          </cell>
        </row>
        <row r="2590">
          <cell r="G2590">
            <v>2.965</v>
          </cell>
        </row>
        <row r="2590">
          <cell r="J2590" t="str">
            <v>智能运管中心</v>
          </cell>
        </row>
        <row r="2591">
          <cell r="A2591">
            <v>45996</v>
          </cell>
        </row>
        <row r="2591">
          <cell r="G2591">
            <v>0.765</v>
          </cell>
        </row>
        <row r="2591">
          <cell r="J2591" t="str">
            <v>智能运管中心</v>
          </cell>
        </row>
        <row r="2592">
          <cell r="A2592">
            <v>45996</v>
          </cell>
        </row>
        <row r="2592">
          <cell r="G2592">
            <v>2.2</v>
          </cell>
        </row>
        <row r="2592">
          <cell r="J2592" t="str">
            <v>智能运管中心</v>
          </cell>
        </row>
        <row r="2593">
          <cell r="A2593">
            <v>45996</v>
          </cell>
        </row>
        <row r="2593">
          <cell r="G2593">
            <v>22.28</v>
          </cell>
        </row>
        <row r="2593">
          <cell r="J2593" t="str">
            <v>数智管理中心</v>
          </cell>
        </row>
        <row r="2594">
          <cell r="A2594">
            <v>45996</v>
          </cell>
        </row>
        <row r="2594">
          <cell r="G2594">
            <v>254.1175</v>
          </cell>
        </row>
        <row r="2594">
          <cell r="J2594" t="str">
            <v>数字建造中心</v>
          </cell>
        </row>
        <row r="2595">
          <cell r="A2595">
            <v>45997</v>
          </cell>
        </row>
        <row r="2595">
          <cell r="G2595">
            <v>59.752465</v>
          </cell>
        </row>
        <row r="2595">
          <cell r="J2595" t="str">
            <v>智能运管中心</v>
          </cell>
        </row>
        <row r="2596">
          <cell r="A2596">
            <v>45999</v>
          </cell>
        </row>
        <row r="2596">
          <cell r="G2596">
            <v>8.7</v>
          </cell>
        </row>
        <row r="2596">
          <cell r="J2596" t="str">
            <v>数智管理中心</v>
          </cell>
        </row>
        <row r="2597">
          <cell r="A2597">
            <v>45999</v>
          </cell>
        </row>
        <row r="2597">
          <cell r="G2597">
            <v>11.2</v>
          </cell>
        </row>
        <row r="2597">
          <cell r="J2597" t="str">
            <v>数智管理中心</v>
          </cell>
        </row>
        <row r="2598">
          <cell r="A2598">
            <v>45999</v>
          </cell>
        </row>
        <row r="2598">
          <cell r="G2598">
            <v>3.548</v>
          </cell>
        </row>
        <row r="2598">
          <cell r="J2598" t="str">
            <v>数智管理中心</v>
          </cell>
        </row>
        <row r="2599">
          <cell r="A2599">
            <v>45999</v>
          </cell>
        </row>
        <row r="2599">
          <cell r="G2599">
            <v>4.845</v>
          </cell>
        </row>
        <row r="2599">
          <cell r="J2599" t="str">
            <v>数智管理中心</v>
          </cell>
        </row>
        <row r="2600">
          <cell r="A2600">
            <v>46000</v>
          </cell>
        </row>
        <row r="2600">
          <cell r="G2600">
            <v>7.075</v>
          </cell>
        </row>
        <row r="2600">
          <cell r="J2600" t="str">
            <v>数智管理中心</v>
          </cell>
        </row>
        <row r="2601">
          <cell r="A2601">
            <v>46000</v>
          </cell>
        </row>
        <row r="2601">
          <cell r="G2601">
            <v>24.09</v>
          </cell>
        </row>
        <row r="2601">
          <cell r="J2601" t="str">
            <v>数智管理中心</v>
          </cell>
        </row>
        <row r="2602">
          <cell r="A2602">
            <v>46000</v>
          </cell>
        </row>
        <row r="2602">
          <cell r="G2602">
            <v>13.452</v>
          </cell>
        </row>
        <row r="2602">
          <cell r="J2602" t="str">
            <v>数智管理中心</v>
          </cell>
        </row>
        <row r="2603">
          <cell r="A2603">
            <v>46001</v>
          </cell>
        </row>
        <row r="2603">
          <cell r="G2603">
            <v>7.9</v>
          </cell>
        </row>
        <row r="2603">
          <cell r="J2603" t="str">
            <v>数字建造中心</v>
          </cell>
        </row>
        <row r="2604">
          <cell r="A2604">
            <v>46002</v>
          </cell>
        </row>
        <row r="2604">
          <cell r="G2604">
            <v>38</v>
          </cell>
        </row>
        <row r="2604">
          <cell r="J2604" t="str">
            <v>数字建造中心</v>
          </cell>
        </row>
        <row r="2605">
          <cell r="A2605">
            <v>46003</v>
          </cell>
        </row>
        <row r="2605">
          <cell r="G2605">
            <v>32.54</v>
          </cell>
        </row>
        <row r="2605">
          <cell r="J2605" t="str">
            <v>数字建造中心</v>
          </cell>
        </row>
        <row r="2606">
          <cell r="A2606">
            <v>46003</v>
          </cell>
        </row>
        <row r="2606">
          <cell r="G2606">
            <v>24.405</v>
          </cell>
        </row>
        <row r="2606">
          <cell r="J2606" t="str">
            <v>数字建造中心</v>
          </cell>
        </row>
        <row r="2607">
          <cell r="A2607">
            <v>46003</v>
          </cell>
        </row>
        <row r="2607">
          <cell r="G2607">
            <v>33.884247</v>
          </cell>
        </row>
        <row r="2607">
          <cell r="J2607" t="str">
            <v>智能运管中心</v>
          </cell>
        </row>
        <row r="2608">
          <cell r="A2608">
            <v>46003</v>
          </cell>
        </row>
        <row r="2608">
          <cell r="G2608">
            <v>30.9</v>
          </cell>
        </row>
        <row r="2608">
          <cell r="J2608" t="str">
            <v>市场经营拓展中心</v>
          </cell>
        </row>
        <row r="2609">
          <cell r="A2609">
            <v>46006</v>
          </cell>
        </row>
        <row r="2609">
          <cell r="G2609">
            <v>128.7</v>
          </cell>
        </row>
        <row r="2609">
          <cell r="J2609" t="str">
            <v>市场经营拓展中心</v>
          </cell>
        </row>
        <row r="2610">
          <cell r="A2610">
            <v>46006</v>
          </cell>
        </row>
        <row r="2610">
          <cell r="G2610">
            <v>20.3</v>
          </cell>
        </row>
        <row r="2610">
          <cell r="J2610" t="str">
            <v>数智管理中心</v>
          </cell>
        </row>
        <row r="2611">
          <cell r="A2611">
            <v>46006</v>
          </cell>
        </row>
        <row r="2611">
          <cell r="G2611">
            <v>5.0625</v>
          </cell>
        </row>
        <row r="2611">
          <cell r="J2611" t="str">
            <v>数智管理中心</v>
          </cell>
        </row>
        <row r="2612">
          <cell r="A2612">
            <v>46006</v>
          </cell>
        </row>
        <row r="2612">
          <cell r="G2612">
            <v>25</v>
          </cell>
        </row>
        <row r="2612">
          <cell r="J2612" t="str">
            <v>数智管理中心</v>
          </cell>
        </row>
        <row r="2613">
          <cell r="A2613">
            <v>46006</v>
          </cell>
        </row>
        <row r="2613">
          <cell r="G2613">
            <v>10</v>
          </cell>
        </row>
        <row r="2613">
          <cell r="J2613" t="str">
            <v>数智管理中心</v>
          </cell>
        </row>
        <row r="2614">
          <cell r="A2614">
            <v>46006</v>
          </cell>
        </row>
        <row r="2614">
          <cell r="G2614">
            <v>6</v>
          </cell>
        </row>
        <row r="2614">
          <cell r="J2614" t="str">
            <v>数智管理中心</v>
          </cell>
        </row>
        <row r="2615">
          <cell r="A2615">
            <v>46007</v>
          </cell>
        </row>
        <row r="2615">
          <cell r="G2615">
            <v>3</v>
          </cell>
        </row>
        <row r="2615">
          <cell r="J2615" t="str">
            <v>数智管理中心</v>
          </cell>
        </row>
        <row r="2616">
          <cell r="A2616">
            <v>46008</v>
          </cell>
        </row>
        <row r="2616">
          <cell r="G2616">
            <v>2.678131</v>
          </cell>
        </row>
        <row r="2616">
          <cell r="J2616" t="str">
            <v>智能运管中心</v>
          </cell>
        </row>
        <row r="2617">
          <cell r="A2617">
            <v>46008</v>
          </cell>
        </row>
        <row r="2617">
          <cell r="G2617">
            <v>12</v>
          </cell>
        </row>
        <row r="2617">
          <cell r="J2617" t="str">
            <v>数智管理中心</v>
          </cell>
        </row>
        <row r="2618">
          <cell r="A2618">
            <v>46008</v>
          </cell>
        </row>
        <row r="2618">
          <cell r="G2618">
            <v>20</v>
          </cell>
        </row>
        <row r="2618">
          <cell r="J2618" t="str">
            <v>数智管理中心</v>
          </cell>
        </row>
        <row r="2619">
          <cell r="A2619">
            <v>46008</v>
          </cell>
        </row>
        <row r="2619">
          <cell r="G2619">
            <v>39</v>
          </cell>
        </row>
        <row r="2619">
          <cell r="J2619" t="str">
            <v>数智管理中心</v>
          </cell>
        </row>
        <row r="2620">
          <cell r="A2620">
            <v>46009</v>
          </cell>
        </row>
        <row r="2620">
          <cell r="G2620">
            <v>16.8</v>
          </cell>
        </row>
        <row r="2620">
          <cell r="J2620" t="str">
            <v>数智管理中心</v>
          </cell>
        </row>
        <row r="2621">
          <cell r="A2621">
            <v>46009</v>
          </cell>
        </row>
        <row r="2621">
          <cell r="G2621">
            <v>35</v>
          </cell>
        </row>
        <row r="2621">
          <cell r="J2621" t="str">
            <v>数智管理中心</v>
          </cell>
        </row>
        <row r="2622">
          <cell r="A2622">
            <v>46009</v>
          </cell>
        </row>
        <row r="2622">
          <cell r="G2622">
            <v>1.775</v>
          </cell>
        </row>
        <row r="2622">
          <cell r="J2622" t="str">
            <v>广东分公司</v>
          </cell>
        </row>
        <row r="2623">
          <cell r="A2623">
            <v>46009</v>
          </cell>
        </row>
        <row r="2623">
          <cell r="G2623">
            <v>56.7</v>
          </cell>
        </row>
        <row r="2623">
          <cell r="J2623" t="str">
            <v>数字建造中心</v>
          </cell>
        </row>
        <row r="2624">
          <cell r="A2624">
            <v>46009</v>
          </cell>
        </row>
        <row r="2624">
          <cell r="G2624">
            <v>51.84</v>
          </cell>
        </row>
        <row r="2624">
          <cell r="J2624" t="str">
            <v>数字建造中心</v>
          </cell>
        </row>
        <row r="2625">
          <cell r="A2625">
            <v>46009</v>
          </cell>
        </row>
        <row r="2625">
          <cell r="G2625">
            <v>252</v>
          </cell>
        </row>
        <row r="2625">
          <cell r="J2625" t="str">
            <v>智能运管中心</v>
          </cell>
        </row>
        <row r="2626">
          <cell r="A2626">
            <v>46010</v>
          </cell>
        </row>
        <row r="2626">
          <cell r="G2626">
            <v>9.5</v>
          </cell>
        </row>
        <row r="2626">
          <cell r="J2626" t="str">
            <v>数智管理中心</v>
          </cell>
        </row>
        <row r="2627">
          <cell r="A2627">
            <v>46010</v>
          </cell>
        </row>
        <row r="2627">
          <cell r="G2627">
            <v>8.1</v>
          </cell>
        </row>
        <row r="2627">
          <cell r="J2627" t="str">
            <v>数智管理中心</v>
          </cell>
        </row>
        <row r="2628">
          <cell r="A2628">
            <v>46010</v>
          </cell>
        </row>
        <row r="2628">
          <cell r="G2628">
            <v>10</v>
          </cell>
        </row>
        <row r="2628">
          <cell r="J2628" t="str">
            <v>广东分公司</v>
          </cell>
        </row>
        <row r="2629">
          <cell r="A2629">
            <v>46010</v>
          </cell>
        </row>
        <row r="2629">
          <cell r="G2629">
            <v>13.24</v>
          </cell>
        </row>
        <row r="2629">
          <cell r="J2629" t="str">
            <v>数字建造中心</v>
          </cell>
        </row>
        <row r="2630">
          <cell r="A2630">
            <v>46013</v>
          </cell>
        </row>
        <row r="2630">
          <cell r="G2630">
            <v>17</v>
          </cell>
        </row>
        <row r="2630">
          <cell r="J2630" t="str">
            <v>广东分公司</v>
          </cell>
        </row>
        <row r="2631">
          <cell r="A2631">
            <v>46013</v>
          </cell>
        </row>
        <row r="2631">
          <cell r="G2631">
            <v>71.703192</v>
          </cell>
        </row>
        <row r="2631">
          <cell r="J2631" t="str">
            <v>智能运管中心</v>
          </cell>
        </row>
        <row r="2632">
          <cell r="A2632">
            <v>46013</v>
          </cell>
        </row>
        <row r="2632">
          <cell r="G2632">
            <v>40</v>
          </cell>
        </row>
        <row r="2632">
          <cell r="J2632" t="str">
            <v>数字建造中心</v>
          </cell>
        </row>
        <row r="2633">
          <cell r="A2633">
            <v>45993</v>
          </cell>
        </row>
        <row r="2633">
          <cell r="G2633">
            <v>21.56864</v>
          </cell>
        </row>
        <row r="2633">
          <cell r="J2633" t="str">
            <v>广东分公司</v>
          </cell>
        </row>
        <row r="2634">
          <cell r="A2634">
            <v>46013</v>
          </cell>
        </row>
        <row r="2634">
          <cell r="G2634">
            <v>197.57317</v>
          </cell>
        </row>
        <row r="2634">
          <cell r="J2634" t="str">
            <v>智能运管中心</v>
          </cell>
        </row>
        <row r="2635">
          <cell r="A2635">
            <v>46013</v>
          </cell>
        </row>
        <row r="2635">
          <cell r="G2635">
            <v>5</v>
          </cell>
        </row>
        <row r="2635">
          <cell r="J2635" t="str">
            <v>市场经营拓展中心</v>
          </cell>
        </row>
        <row r="2636">
          <cell r="A2636">
            <v>46013</v>
          </cell>
        </row>
        <row r="2636">
          <cell r="G2636">
            <v>54</v>
          </cell>
        </row>
        <row r="2636">
          <cell r="J2636" t="str">
            <v>数字建造中心</v>
          </cell>
        </row>
        <row r="2637">
          <cell r="A2637">
            <v>46013</v>
          </cell>
        </row>
        <row r="2637">
          <cell r="G2637">
            <v>101.2256</v>
          </cell>
        </row>
        <row r="2637">
          <cell r="J2637" t="str">
            <v>数字建造中心</v>
          </cell>
        </row>
        <row r="2638">
          <cell r="A2638">
            <v>46014</v>
          </cell>
        </row>
        <row r="2638">
          <cell r="G2638">
            <v>39.712</v>
          </cell>
        </row>
        <row r="2638">
          <cell r="J2638" t="str">
            <v>数字建造中心</v>
          </cell>
        </row>
        <row r="2639">
          <cell r="A2639">
            <v>46014</v>
          </cell>
        </row>
        <row r="2639">
          <cell r="G2639">
            <v>15</v>
          </cell>
        </row>
        <row r="2639">
          <cell r="J2639" t="str">
            <v>数智管理中心</v>
          </cell>
        </row>
        <row r="2640">
          <cell r="A2640">
            <v>46014</v>
          </cell>
        </row>
        <row r="2640">
          <cell r="G2640">
            <v>325</v>
          </cell>
        </row>
        <row r="2640">
          <cell r="J2640" t="str">
            <v>数智管理中心</v>
          </cell>
        </row>
        <row r="2641">
          <cell r="A2641">
            <v>46014</v>
          </cell>
        </row>
        <row r="2641">
          <cell r="G2641">
            <v>75.6</v>
          </cell>
        </row>
        <row r="2641">
          <cell r="J2641" t="str">
            <v>数智管理中心</v>
          </cell>
        </row>
        <row r="2642">
          <cell r="A2642">
            <v>46014</v>
          </cell>
        </row>
        <row r="2642">
          <cell r="G2642">
            <v>10</v>
          </cell>
        </row>
        <row r="2642">
          <cell r="J2642" t="str">
            <v>数智管理中心</v>
          </cell>
        </row>
        <row r="2643">
          <cell r="A2643">
            <v>46014</v>
          </cell>
        </row>
        <row r="2643">
          <cell r="G2643">
            <v>30.9309</v>
          </cell>
        </row>
        <row r="2643">
          <cell r="J2643" t="str">
            <v>市场经营拓展中心</v>
          </cell>
        </row>
        <row r="2644">
          <cell r="A2644">
            <v>46014</v>
          </cell>
        </row>
        <row r="2644">
          <cell r="G2644">
            <v>80</v>
          </cell>
        </row>
        <row r="2644">
          <cell r="J2644" t="str">
            <v>数智管理中心</v>
          </cell>
        </row>
        <row r="2645">
          <cell r="A2645">
            <v>46014</v>
          </cell>
        </row>
        <row r="2645">
          <cell r="G2645">
            <v>85</v>
          </cell>
        </row>
        <row r="2645">
          <cell r="J2645" t="str">
            <v>数智管理中心</v>
          </cell>
        </row>
        <row r="2646">
          <cell r="A2646">
            <v>46014</v>
          </cell>
        </row>
        <row r="2646">
          <cell r="G2646">
            <v>88</v>
          </cell>
        </row>
        <row r="2646">
          <cell r="J2646" t="str">
            <v>数智管理中心</v>
          </cell>
        </row>
        <row r="2647">
          <cell r="A2647">
            <v>46014</v>
          </cell>
        </row>
        <row r="2647">
          <cell r="G2647">
            <v>94.9424</v>
          </cell>
        </row>
        <row r="2647">
          <cell r="J2647" t="str">
            <v>智能运管中心</v>
          </cell>
        </row>
        <row r="2648">
          <cell r="A2648">
            <v>46015</v>
          </cell>
        </row>
        <row r="2648">
          <cell r="G2648">
            <v>5.590491</v>
          </cell>
        </row>
        <row r="2648">
          <cell r="J2648" t="str">
            <v>广东分公司</v>
          </cell>
        </row>
        <row r="2649">
          <cell r="A2649">
            <v>46015</v>
          </cell>
        </row>
        <row r="2649">
          <cell r="G2649">
            <v>16.3</v>
          </cell>
        </row>
        <row r="2649">
          <cell r="J2649" t="str">
            <v>数智管理中心</v>
          </cell>
        </row>
        <row r="2650">
          <cell r="A2650">
            <v>46015</v>
          </cell>
        </row>
        <row r="2650">
          <cell r="G2650">
            <v>8.9252</v>
          </cell>
        </row>
        <row r="2650">
          <cell r="J2650" t="str">
            <v>智能运管中心</v>
          </cell>
        </row>
        <row r="2651">
          <cell r="A2651">
            <v>46015</v>
          </cell>
        </row>
        <row r="2651">
          <cell r="G2651">
            <v>29</v>
          </cell>
        </row>
        <row r="2651">
          <cell r="J2651" t="str">
            <v>数智管理中心</v>
          </cell>
        </row>
        <row r="2652">
          <cell r="A2652">
            <v>46015</v>
          </cell>
        </row>
        <row r="2652">
          <cell r="G2652">
            <v>15.98</v>
          </cell>
        </row>
        <row r="2652">
          <cell r="J2652" t="str">
            <v>数字建造中心</v>
          </cell>
        </row>
        <row r="2653">
          <cell r="A2653">
            <v>46015</v>
          </cell>
        </row>
        <row r="2653">
          <cell r="G2653">
            <v>136.1925</v>
          </cell>
        </row>
        <row r="2653">
          <cell r="J2653" t="str">
            <v>数字建造中心</v>
          </cell>
        </row>
        <row r="2654">
          <cell r="A2654">
            <v>46015</v>
          </cell>
        </row>
        <row r="2654">
          <cell r="G2654">
            <v>128.1</v>
          </cell>
        </row>
        <row r="2654">
          <cell r="J2654" t="str">
            <v>智能运管中心</v>
          </cell>
        </row>
        <row r="2655">
          <cell r="A2655">
            <v>46015</v>
          </cell>
        </row>
        <row r="2655">
          <cell r="G2655">
            <v>33.81345</v>
          </cell>
        </row>
        <row r="2655">
          <cell r="J2655" t="str">
            <v>广东分公司</v>
          </cell>
        </row>
        <row r="2656">
          <cell r="A2656">
            <v>46016</v>
          </cell>
        </row>
        <row r="2656">
          <cell r="G2656">
            <v>29.21184</v>
          </cell>
        </row>
        <row r="2656">
          <cell r="J2656" t="str">
            <v>智能运管中心</v>
          </cell>
        </row>
        <row r="2657">
          <cell r="A2657">
            <v>46016</v>
          </cell>
        </row>
        <row r="2657">
          <cell r="G2657">
            <v>9.3</v>
          </cell>
        </row>
        <row r="2657">
          <cell r="J2657" t="str">
            <v>智能运管中心</v>
          </cell>
        </row>
        <row r="2658">
          <cell r="A2658">
            <v>46016</v>
          </cell>
        </row>
        <row r="2658">
          <cell r="G2658">
            <v>98.65374</v>
          </cell>
        </row>
        <row r="2658">
          <cell r="J2658" t="str">
            <v>数智管理中心</v>
          </cell>
        </row>
        <row r="2659">
          <cell r="A2659">
            <v>46017</v>
          </cell>
        </row>
        <row r="2659">
          <cell r="G2659">
            <v>10</v>
          </cell>
        </row>
        <row r="2659">
          <cell r="J2659" t="str">
            <v>数字建造中心</v>
          </cell>
        </row>
        <row r="2660">
          <cell r="A2660">
            <v>46017</v>
          </cell>
        </row>
        <row r="2660">
          <cell r="G2660">
            <v>8.611877</v>
          </cell>
        </row>
        <row r="2660">
          <cell r="J2660" t="str">
            <v>广东分公司</v>
          </cell>
        </row>
        <row r="2661">
          <cell r="A2661">
            <v>46017</v>
          </cell>
        </row>
        <row r="2661">
          <cell r="G2661">
            <v>25.06311</v>
          </cell>
        </row>
        <row r="2661">
          <cell r="J2661" t="str">
            <v>广东分公司</v>
          </cell>
        </row>
        <row r="2662">
          <cell r="A2662">
            <v>46017</v>
          </cell>
        </row>
        <row r="2662">
          <cell r="G2662">
            <v>10.767639</v>
          </cell>
        </row>
        <row r="2662">
          <cell r="J2662" t="str">
            <v>广东分公司</v>
          </cell>
        </row>
        <row r="2663">
          <cell r="A2663">
            <v>46017</v>
          </cell>
        </row>
        <row r="2663">
          <cell r="G2663">
            <v>11.129593</v>
          </cell>
        </row>
        <row r="2663">
          <cell r="J2663" t="str">
            <v>广东分公司</v>
          </cell>
        </row>
        <row r="2664">
          <cell r="A2664">
            <v>46017</v>
          </cell>
        </row>
        <row r="2664">
          <cell r="G2664">
            <v>19.375491</v>
          </cell>
        </row>
        <row r="2664">
          <cell r="J2664" t="str">
            <v>广东分公司</v>
          </cell>
        </row>
        <row r="2665">
          <cell r="A2665">
            <v>46017</v>
          </cell>
        </row>
        <row r="2665">
          <cell r="G2665">
            <v>83.991</v>
          </cell>
        </row>
        <row r="2665">
          <cell r="J2665" t="str">
            <v>智能运管中心</v>
          </cell>
        </row>
        <row r="2666">
          <cell r="A2666">
            <v>46020</v>
          </cell>
        </row>
        <row r="2666">
          <cell r="G2666">
            <v>6.3</v>
          </cell>
        </row>
        <row r="2666">
          <cell r="J2666" t="str">
            <v>数智管理中心</v>
          </cell>
        </row>
        <row r="2667">
          <cell r="A2667">
            <v>46020</v>
          </cell>
        </row>
        <row r="2667">
          <cell r="G2667">
            <v>30</v>
          </cell>
        </row>
        <row r="2667">
          <cell r="J2667" t="str">
            <v>数智管理中心</v>
          </cell>
        </row>
        <row r="2668">
          <cell r="A2668">
            <v>46020</v>
          </cell>
        </row>
        <row r="2668">
          <cell r="G2668">
            <v>35.2</v>
          </cell>
        </row>
        <row r="2668">
          <cell r="J2668" t="str">
            <v>数智管理中心</v>
          </cell>
        </row>
        <row r="2669">
          <cell r="A2669">
            <v>46020</v>
          </cell>
        </row>
        <row r="2669">
          <cell r="G2669">
            <v>12.46</v>
          </cell>
        </row>
        <row r="2669">
          <cell r="J2669" t="str">
            <v>广东分公司</v>
          </cell>
        </row>
        <row r="2670">
          <cell r="A2670">
            <v>46020</v>
          </cell>
        </row>
        <row r="2670">
          <cell r="G2670">
            <v>39.6</v>
          </cell>
        </row>
        <row r="2670">
          <cell r="J2670" t="str">
            <v>数智管理中心</v>
          </cell>
        </row>
        <row r="2671">
          <cell r="A2671">
            <v>46020</v>
          </cell>
        </row>
        <row r="2671">
          <cell r="G2671">
            <v>40.8793</v>
          </cell>
        </row>
        <row r="2671">
          <cell r="J2671" t="str">
            <v>福建分公司</v>
          </cell>
        </row>
        <row r="2672">
          <cell r="A2672">
            <v>46021</v>
          </cell>
        </row>
        <row r="2672">
          <cell r="G2672">
            <v>5.75</v>
          </cell>
        </row>
        <row r="2672">
          <cell r="J2672" t="str">
            <v>数智管理中心</v>
          </cell>
        </row>
        <row r="2673">
          <cell r="A2673">
            <v>46021</v>
          </cell>
        </row>
        <row r="2673">
          <cell r="G2673">
            <v>50.2</v>
          </cell>
        </row>
        <row r="2673">
          <cell r="J2673" t="str">
            <v>数智管理中心</v>
          </cell>
        </row>
        <row r="2674">
          <cell r="A2674">
            <v>46021</v>
          </cell>
        </row>
        <row r="2674">
          <cell r="G2674">
            <v>10</v>
          </cell>
        </row>
        <row r="2674">
          <cell r="J2674" t="str">
            <v>数字建造中心</v>
          </cell>
        </row>
        <row r="2675">
          <cell r="A2675">
            <v>46022</v>
          </cell>
        </row>
        <row r="2675">
          <cell r="G2675">
            <v>27</v>
          </cell>
        </row>
        <row r="2675">
          <cell r="J2675" t="str">
            <v>数智管理中心</v>
          </cell>
        </row>
        <row r="2676">
          <cell r="A2676">
            <v>46022</v>
          </cell>
        </row>
        <row r="2676">
          <cell r="G2676">
            <v>7.2</v>
          </cell>
        </row>
        <row r="2676">
          <cell r="J2676" t="str">
            <v>数智管理中心</v>
          </cell>
        </row>
        <row r="2677">
          <cell r="A2677">
            <v>46022</v>
          </cell>
        </row>
        <row r="2677">
          <cell r="G2677">
            <v>70</v>
          </cell>
        </row>
        <row r="2677">
          <cell r="J2677" t="str">
            <v>数智管理中心</v>
          </cell>
        </row>
        <row r="2678">
          <cell r="A2678">
            <v>46022</v>
          </cell>
        </row>
        <row r="2678">
          <cell r="G2678">
            <v>17.4</v>
          </cell>
        </row>
        <row r="2678">
          <cell r="J2678" t="str">
            <v>数字建造中心</v>
          </cell>
        </row>
        <row r="2679">
          <cell r="A2679">
            <v>46022</v>
          </cell>
        </row>
        <row r="2679">
          <cell r="G2679">
            <v>61.8</v>
          </cell>
        </row>
        <row r="2679">
          <cell r="J2679" t="str">
            <v>数智管理中心</v>
          </cell>
        </row>
        <row r="2680">
          <cell r="A2680">
            <v>46022</v>
          </cell>
        </row>
        <row r="2680">
          <cell r="G2680">
            <v>18</v>
          </cell>
        </row>
        <row r="2680">
          <cell r="J2680" t="str">
            <v>数智管理中心</v>
          </cell>
        </row>
        <row r="2681">
          <cell r="A2681">
            <v>46022</v>
          </cell>
        </row>
        <row r="2681">
          <cell r="G2681">
            <v>80</v>
          </cell>
        </row>
        <row r="2681">
          <cell r="J2681" t="str">
            <v>数智管理中心</v>
          </cell>
        </row>
        <row r="2682">
          <cell r="A2682">
            <v>46022</v>
          </cell>
        </row>
        <row r="2682">
          <cell r="G2682">
            <v>0.765</v>
          </cell>
        </row>
        <row r="2682">
          <cell r="J2682" t="str">
            <v>智能运管中心</v>
          </cell>
        </row>
        <row r="2683">
          <cell r="A2683">
            <v>46022</v>
          </cell>
        </row>
        <row r="2683">
          <cell r="G2683">
            <v>1.42</v>
          </cell>
        </row>
        <row r="2683">
          <cell r="J2683" t="str">
            <v>智能运管中心</v>
          </cell>
        </row>
        <row r="2684">
          <cell r="A2684">
            <v>45992</v>
          </cell>
        </row>
        <row r="2684">
          <cell r="G2684">
            <v>0.089361</v>
          </cell>
        </row>
        <row r="2684">
          <cell r="J2684" t="str">
            <v>智能运管中心</v>
          </cell>
        </row>
        <row r="2685">
          <cell r="A2685">
            <v>45994</v>
          </cell>
        </row>
        <row r="2685">
          <cell r="G2685">
            <v>0.21528</v>
          </cell>
        </row>
        <row r="2685">
          <cell r="J2685" t="str">
            <v>智能运管中心</v>
          </cell>
        </row>
        <row r="2686">
          <cell r="A2686">
            <v>45996</v>
          </cell>
        </row>
        <row r="2686">
          <cell r="G2686">
            <v>0.209192</v>
          </cell>
        </row>
        <row r="2686">
          <cell r="J2686" t="str">
            <v>智能运管中心</v>
          </cell>
        </row>
        <row r="2687">
          <cell r="A2687">
            <v>45997</v>
          </cell>
        </row>
        <row r="2687">
          <cell r="G2687">
            <v>0.23455</v>
          </cell>
        </row>
        <row r="2687">
          <cell r="J2687" t="str">
            <v>智能运管中心</v>
          </cell>
        </row>
        <row r="2688">
          <cell r="A2688">
            <v>45999</v>
          </cell>
        </row>
        <row r="2688">
          <cell r="G2688">
            <v>0.137618</v>
          </cell>
        </row>
        <row r="2688">
          <cell r="J2688" t="str">
            <v>智能运管中心</v>
          </cell>
        </row>
        <row r="2689">
          <cell r="A2689">
            <v>46000</v>
          </cell>
        </row>
        <row r="2689">
          <cell r="G2689">
            <v>0.263071</v>
          </cell>
        </row>
        <row r="2689">
          <cell r="J2689" t="str">
            <v>智能运管中心</v>
          </cell>
        </row>
        <row r="2690">
          <cell r="A2690">
            <v>46000</v>
          </cell>
        </row>
        <row r="2690">
          <cell r="G2690">
            <v>0.123105</v>
          </cell>
        </row>
        <row r="2690">
          <cell r="J2690" t="str">
            <v>智能运管中心</v>
          </cell>
        </row>
        <row r="2691">
          <cell r="A2691">
            <v>45992</v>
          </cell>
        </row>
        <row r="2691">
          <cell r="G2691">
            <v>0.240604</v>
          </cell>
        </row>
        <row r="2691">
          <cell r="J2691" t="str">
            <v>智能运管中心</v>
          </cell>
        </row>
        <row r="2692">
          <cell r="A2692">
            <v>45992</v>
          </cell>
        </row>
        <row r="2692">
          <cell r="G2692">
            <v>0.111804</v>
          </cell>
        </row>
        <row r="2692">
          <cell r="J2692" t="str">
            <v>智能运管中心</v>
          </cell>
        </row>
        <row r="2693">
          <cell r="A2693">
            <v>45993</v>
          </cell>
        </row>
        <row r="2693">
          <cell r="G2693">
            <v>0.241841</v>
          </cell>
        </row>
        <row r="2693">
          <cell r="J2693" t="str">
            <v>智能运管中心</v>
          </cell>
        </row>
        <row r="2694">
          <cell r="A2694">
            <v>46000</v>
          </cell>
        </row>
        <row r="2694">
          <cell r="G2694">
            <v>0.273815</v>
          </cell>
        </row>
        <row r="2694">
          <cell r="J2694" t="str">
            <v>智能运管中心</v>
          </cell>
        </row>
        <row r="2695">
          <cell r="A2695">
            <v>46001</v>
          </cell>
        </row>
        <row r="2695">
          <cell r="G2695">
            <v>0.216573</v>
          </cell>
        </row>
        <row r="2695">
          <cell r="J2695" t="str">
            <v>智能运管中心</v>
          </cell>
        </row>
        <row r="2696">
          <cell r="A2696">
            <v>46002</v>
          </cell>
        </row>
        <row r="2696">
          <cell r="G2696">
            <v>0.177845</v>
          </cell>
        </row>
        <row r="2696">
          <cell r="J2696" t="str">
            <v>智能运管中心</v>
          </cell>
        </row>
        <row r="2697">
          <cell r="A2697">
            <v>46003</v>
          </cell>
        </row>
        <row r="2697">
          <cell r="G2697">
            <v>0.183095</v>
          </cell>
        </row>
        <row r="2697">
          <cell r="J2697" t="str">
            <v>智能运管中心</v>
          </cell>
        </row>
        <row r="2698">
          <cell r="A2698">
            <v>46006</v>
          </cell>
        </row>
        <row r="2698">
          <cell r="G2698">
            <v>0.06023</v>
          </cell>
        </row>
        <row r="2698">
          <cell r="J2698" t="str">
            <v>智能运管中心</v>
          </cell>
        </row>
        <row r="2699">
          <cell r="A2699">
            <v>46006</v>
          </cell>
        </row>
        <row r="2699">
          <cell r="G2699">
            <v>0.082934</v>
          </cell>
        </row>
        <row r="2699">
          <cell r="J2699" t="str">
            <v>智能运管中心</v>
          </cell>
        </row>
        <row r="2700">
          <cell r="A2700">
            <v>46006</v>
          </cell>
        </row>
        <row r="2700">
          <cell r="G2700">
            <v>0.214306</v>
          </cell>
        </row>
        <row r="2700">
          <cell r="J2700" t="str">
            <v>智能运管中心</v>
          </cell>
        </row>
        <row r="2701">
          <cell r="A2701">
            <v>46007</v>
          </cell>
        </row>
        <row r="2701">
          <cell r="G2701">
            <v>0.105355</v>
          </cell>
        </row>
        <row r="2701">
          <cell r="J2701" t="str">
            <v>智能运管中心</v>
          </cell>
        </row>
        <row r="2702">
          <cell r="A2702">
            <v>46008</v>
          </cell>
        </row>
        <row r="2702">
          <cell r="G2702">
            <v>0.107476</v>
          </cell>
        </row>
        <row r="2702">
          <cell r="J2702" t="str">
            <v>智能运管中心</v>
          </cell>
        </row>
        <row r="2703">
          <cell r="A2703">
            <v>46009</v>
          </cell>
        </row>
        <row r="2703">
          <cell r="G2703">
            <v>0.115719</v>
          </cell>
        </row>
        <row r="2703">
          <cell r="J2703" t="str">
            <v>智能运管中心</v>
          </cell>
        </row>
        <row r="2704">
          <cell r="A2704">
            <v>46010</v>
          </cell>
        </row>
        <row r="2704">
          <cell r="G2704">
            <v>0.080658</v>
          </cell>
        </row>
        <row r="2704">
          <cell r="J2704" t="str">
            <v>智能运管中心</v>
          </cell>
        </row>
        <row r="2705">
          <cell r="A2705">
            <v>46013</v>
          </cell>
        </row>
        <row r="2705">
          <cell r="G2705">
            <v>0.040194</v>
          </cell>
        </row>
        <row r="2705">
          <cell r="J2705" t="str">
            <v>智能运管中心</v>
          </cell>
        </row>
        <row r="2706">
          <cell r="A2706">
            <v>46013</v>
          </cell>
        </row>
        <row r="2706">
          <cell r="G2706">
            <v>0.093811</v>
          </cell>
        </row>
        <row r="2706">
          <cell r="J2706" t="str">
            <v>智能运管中心</v>
          </cell>
        </row>
        <row r="2707">
          <cell r="A2707">
            <v>46013</v>
          </cell>
        </row>
        <row r="2707">
          <cell r="G2707">
            <v>0.002007</v>
          </cell>
        </row>
        <row r="2707">
          <cell r="J2707" t="str">
            <v>智能运管中心</v>
          </cell>
        </row>
        <row r="2708">
          <cell r="A2708">
            <v>46014</v>
          </cell>
        </row>
        <row r="2708">
          <cell r="G2708">
            <v>0.005151</v>
          </cell>
        </row>
        <row r="2708">
          <cell r="J2708" t="str">
            <v>智能运管中心</v>
          </cell>
        </row>
        <row r="2709">
          <cell r="A2709">
            <v>46016</v>
          </cell>
        </row>
        <row r="2709">
          <cell r="G2709">
            <v>0.002338</v>
          </cell>
        </row>
        <row r="2709">
          <cell r="J2709" t="str">
            <v>智能运管中心</v>
          </cell>
        </row>
        <row r="2710">
          <cell r="A2710">
            <v>46017</v>
          </cell>
        </row>
        <row r="2710">
          <cell r="G2710">
            <v>0.002114</v>
          </cell>
        </row>
        <row r="2710">
          <cell r="J2710" t="str">
            <v>智能运管中心</v>
          </cell>
        </row>
        <row r="2711">
          <cell r="A2711">
            <v>46020</v>
          </cell>
        </row>
        <row r="2711">
          <cell r="G2711">
            <v>0.001316</v>
          </cell>
        </row>
        <row r="2711">
          <cell r="J2711" t="str">
            <v>智能运管中心</v>
          </cell>
        </row>
        <row r="2712">
          <cell r="A2712">
            <v>46020</v>
          </cell>
        </row>
        <row r="2712">
          <cell r="G2712">
            <v>0.001293</v>
          </cell>
        </row>
        <row r="2712">
          <cell r="J2712" t="str">
            <v>智能运管中心</v>
          </cell>
        </row>
        <row r="2713">
          <cell r="A2713">
            <v>46020</v>
          </cell>
        </row>
        <row r="2713">
          <cell r="G2713">
            <v>1.3e-5</v>
          </cell>
        </row>
        <row r="2713">
          <cell r="J2713" t="str">
            <v>智能运管中心</v>
          </cell>
        </row>
        <row r="2714">
          <cell r="A2714">
            <v>46021</v>
          </cell>
        </row>
        <row r="2714">
          <cell r="G2714">
            <v>0.004099</v>
          </cell>
        </row>
        <row r="2714">
          <cell r="J2714" t="str">
            <v>智能运管中心</v>
          </cell>
        </row>
        <row r="2715">
          <cell r="A2715">
            <v>46022</v>
          </cell>
        </row>
        <row r="2715">
          <cell r="G2715">
            <v>0.002288</v>
          </cell>
        </row>
        <row r="2715">
          <cell r="J2715" t="str">
            <v>智能运管中心</v>
          </cell>
        </row>
        <row r="2717">
          <cell r="A2717">
            <v>46026</v>
          </cell>
        </row>
        <row r="2717">
          <cell r="G2717">
            <v>36</v>
          </cell>
        </row>
        <row r="2717">
          <cell r="J2717" t="str">
            <v>广东分公司</v>
          </cell>
        </row>
        <row r="2718">
          <cell r="A2718">
            <v>46026</v>
          </cell>
        </row>
        <row r="2718">
          <cell r="G2718">
            <v>5.0625</v>
          </cell>
        </row>
        <row r="2718">
          <cell r="J2718" t="str">
            <v>数智管理中心</v>
          </cell>
        </row>
        <row r="2719">
          <cell r="A2719">
            <v>46030</v>
          </cell>
        </row>
        <row r="2719">
          <cell r="G2719">
            <v>74.25</v>
          </cell>
        </row>
        <row r="2719">
          <cell r="J2719" t="str">
            <v>数智管理中心</v>
          </cell>
        </row>
        <row r="2720">
          <cell r="A2720">
            <v>46031</v>
          </cell>
        </row>
        <row r="2720">
          <cell r="G2720">
            <v>1.5</v>
          </cell>
        </row>
        <row r="2720">
          <cell r="J2720" t="str">
            <v>数智管理中心</v>
          </cell>
        </row>
      </sheetData>
      <sheetData sheetId="6"/>
      <sheetData sheetId="7"/>
      <sheetData sheetId="8"/>
      <sheetData sheetId="9"/>
      <sheetData sheetId="10"/>
      <sheetData sheetId="11">
        <row r="1">
          <cell r="Q1" t="str">
            <v>股份内所有公司名字集合（不断往下加）</v>
          </cell>
        </row>
        <row r="2">
          <cell r="Q2" t="str">
            <v>上海市城市建设设计研究总院（集团）有限公司</v>
          </cell>
        </row>
        <row r="3">
          <cell r="Q3" t="str">
            <v>上海市地下空间设计研究总院有限公司</v>
          </cell>
        </row>
        <row r="4">
          <cell r="Q4" t="str">
            <v>上海城建审图咨询有限公司</v>
          </cell>
        </row>
        <row r="5">
          <cell r="Q5" t="str">
            <v>合肥市市政设计研究总院有限公司</v>
          </cell>
        </row>
        <row r="6">
          <cell r="Q6" t="str">
            <v>上海城建城市运营（集团）有限公司</v>
          </cell>
        </row>
        <row r="7">
          <cell r="Q7" t="str">
            <v>上海市政养护管理有限公司</v>
          </cell>
        </row>
        <row r="8">
          <cell r="Q8" t="str">
            <v>上海浦江桥隧运营管理有限公司</v>
          </cell>
        </row>
        <row r="9">
          <cell r="Q9" t="str">
            <v>上海城建养护管理有限公司</v>
          </cell>
        </row>
        <row r="10">
          <cell r="Q10" t="str">
            <v>上海隧道工程股份有限公司</v>
          </cell>
        </row>
        <row r="11">
          <cell r="Q11" t="str">
            <v>上海煤气第二管线工程有限公司</v>
          </cell>
        </row>
        <row r="12">
          <cell r="Q12" t="str">
            <v>上海公路桥梁（集团）有限公司</v>
          </cell>
        </row>
        <row r="13">
          <cell r="Q13" t="str">
            <v>上海城建市政工程（集团）有限公司</v>
          </cell>
        </row>
        <row r="14">
          <cell r="Q14" t="str">
            <v>上海隧达建筑装饰工程有限公司</v>
          </cell>
        </row>
        <row r="15">
          <cell r="Q15" t="str">
            <v>上海燃气工程设计研究有限公司</v>
          </cell>
        </row>
        <row r="16">
          <cell r="Q16" t="str">
            <v>上海煤气第一管线工程有限公司</v>
          </cell>
        </row>
        <row r="17">
          <cell r="Q17" t="str">
            <v>上海瑞腾国际置业有限公司</v>
          </cell>
        </row>
        <row r="18">
          <cell r="Q18" t="str">
            <v>上海浦东混凝土制品有限公司</v>
          </cell>
        </row>
        <row r="19">
          <cell r="Q19" t="str">
            <v>上海隧峰房地产开发有限公司</v>
          </cell>
        </row>
        <row r="20">
          <cell r="Q20" t="str">
            <v>杭州晟文建设发展有限公司</v>
          </cell>
        </row>
        <row r="21">
          <cell r="Q21" t="str">
            <v>上海基础设施建设发展（集团）有限公司</v>
          </cell>
        </row>
        <row r="22">
          <cell r="Q22" t="str">
            <v>上海隧道工程有限公司</v>
          </cell>
        </row>
        <row r="23">
          <cell r="Q23" t="str">
            <v>上海城建投资发展有限公司</v>
          </cell>
        </row>
        <row r="24">
          <cell r="Q24" t="str">
            <v>上海城建国际工程有限公司</v>
          </cell>
        </row>
        <row r="25">
          <cell r="Q25" t="str">
            <v>上海上隧实业有限公司</v>
          </cell>
        </row>
        <row r="26">
          <cell r="Q26" t="str">
            <v>上海建元投资有限公司</v>
          </cell>
        </row>
        <row r="27">
          <cell r="Q27" t="str">
            <v>上海城建置业发展有限公司</v>
          </cell>
        </row>
        <row r="28">
          <cell r="Q28" t="str">
            <v>上海市地下空间开发实业有限公司</v>
          </cell>
        </row>
        <row r="29">
          <cell r="Q29" t="str">
            <v>上海城建物资有限公司</v>
          </cell>
        </row>
        <row r="30">
          <cell r="Q30" t="str">
            <v>上海城建水务工程有限公司</v>
          </cell>
        </row>
        <row r="31">
          <cell r="Q31" t="str">
            <v>上海水务建设工程有限公司</v>
          </cell>
        </row>
        <row r="32">
          <cell r="Q32" t="str">
            <v>上海黄山合城置业有限公司</v>
          </cell>
        </row>
        <row r="33">
          <cell r="Q33" t="str">
            <v>上海隧道股份（香港）有限公司</v>
          </cell>
        </row>
        <row r="34">
          <cell r="Q34" t="str">
            <v>上海隧道工程股份（新加坡）有限公司</v>
          </cell>
        </row>
        <row r="35">
          <cell r="Q35" t="str">
            <v>上海智能交通有限公司</v>
          </cell>
        </row>
        <row r="36">
          <cell r="Q36" t="str">
            <v>上海城建集团印度基础设施私人有限公司</v>
          </cell>
        </row>
        <row r="37">
          <cell r="Q37" t="str">
            <v>上海城建市政工程(集团)有限公司第五分公司</v>
          </cell>
        </row>
        <row r="38">
          <cell r="Q38" t="str">
            <v>杭州建元隧道发展有限公司</v>
          </cell>
        </row>
        <row r="39">
          <cell r="Q39" t="str">
            <v>上海城建滨江置业有限公司</v>
          </cell>
        </row>
        <row r="40">
          <cell r="Q40" t="str">
            <v>上海隧道工程有限公司盾构工程分公司</v>
          </cell>
        </row>
        <row r="41">
          <cell r="Q41" t="str">
            <v>上海地空停车管理有限公司</v>
          </cell>
        </row>
        <row r="42">
          <cell r="Q42" t="str">
            <v>上海建元财务管理有限公司</v>
          </cell>
        </row>
        <row r="43">
          <cell r="Q43" t="str">
            <v>上海成基市政建设发展有限公司</v>
          </cell>
        </row>
        <row r="44">
          <cell r="Q44" t="str">
            <v>上海能源建设集团有限公司</v>
          </cell>
        </row>
        <row r="45">
          <cell r="Q45" t="str">
            <v>浙江长三角城建有限公司</v>
          </cell>
        </row>
        <row r="46">
          <cell r="Q46" t="str">
            <v>上海城建数字产业集团有限公司</v>
          </cell>
        </row>
        <row r="47">
          <cell r="Q47" t="str">
            <v>城盾隧安地下工程有限公司</v>
          </cell>
        </row>
        <row r="48">
          <cell r="Q48" t="str">
            <v>上海隧道工程股份有限公司-澳门分公司</v>
          </cell>
        </row>
        <row r="49">
          <cell r="Q49" t="str">
            <v>上海地空防护设备有限公司</v>
          </cell>
        </row>
        <row r="50">
          <cell r="Q50" t="str">
            <v>上海铭弘物业管理有限公司</v>
          </cell>
        </row>
        <row r="51">
          <cell r="Q51" t="str">
            <v>上海城建智慧城市运营管理有限公司</v>
          </cell>
        </row>
        <row r="52">
          <cell r="Q52" t="str">
            <v>上海停车信息科技有限公司</v>
          </cell>
        </row>
        <row r="53">
          <cell r="Q53" t="str">
            <v>上海城建物业管理有限公司</v>
          </cell>
        </row>
        <row r="54">
          <cell r="Q54" t="str">
            <v>上海建元资产管理有限公司</v>
          </cell>
        </row>
        <row r="55">
          <cell r="Q55" t="str">
            <v>上海城建市政工程(集团)有限公司</v>
          </cell>
        </row>
        <row r="56">
          <cell r="Q56" t="str">
            <v>上海元晟融资租赁有限公司</v>
          </cell>
        </row>
        <row r="57">
          <cell r="Q57" t="str">
            <v>上海城建（广东）科技创新与产业研究有限公司</v>
          </cell>
        </row>
        <row r="58">
          <cell r="Q58" t="str">
            <v>上海瑞锦诚物业服务有限公司</v>
          </cell>
        </row>
        <row r="59">
          <cell r="Q59" t="str">
            <v>上海能源建设工程设计研究有限公司</v>
          </cell>
        </row>
        <row r="60">
          <cell r="Q60" t="str">
            <v>上海晟元商业保理有限公司</v>
          </cell>
        </row>
        <row r="61">
          <cell r="Q61" t="str">
            <v>上海建元云链科技有限公司</v>
          </cell>
        </row>
        <row r="62">
          <cell r="Q62" t="str">
            <v>上海城市环境集团有限公司</v>
          </cell>
        </row>
        <row r="63">
          <cell r="Q63" t="str">
            <v>浙江长三角规划设计研究咨询有限公司</v>
          </cell>
        </row>
      </sheetData>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Set>
  </externalBook>
</externalLink>
</file>

<file path=xl/externalLinks/externalLink9.xml><?xml version="1.0" encoding="utf-8"?>
<externalLink xmlns="http://schemas.openxmlformats.org/spreadsheetml/2006/main">
  <externalBook xmlns:r="http://schemas.openxmlformats.org/officeDocument/2006/relationships" r:id="rId1">
    <sheetNames>
      <sheetName val="2025"/>
      <sheetName val="2026"/>
    </sheetNames>
    <sheetDataSet>
      <sheetData sheetId="0">
        <row r="1">
          <cell r="K1" t="str">
            <v>本期产值不含税</v>
          </cell>
        </row>
        <row r="1">
          <cell r="N1" t="str">
            <v>目标不含税毛利率</v>
          </cell>
        </row>
        <row r="1">
          <cell r="AA1" t="str">
            <v>主导部门</v>
          </cell>
        </row>
        <row r="2">
          <cell r="K2">
            <v>509433.96</v>
          </cell>
        </row>
        <row r="2">
          <cell r="N2">
            <v>0.3</v>
          </cell>
        </row>
        <row r="2">
          <cell r="T2" t="str">
            <v>1月</v>
          </cell>
        </row>
        <row r="2">
          <cell r="AA2" t="str">
            <v>数字建造中心</v>
          </cell>
        </row>
        <row r="3">
          <cell r="K3">
            <v>10188.68</v>
          </cell>
        </row>
        <row r="3">
          <cell r="N3">
            <v>0.1</v>
          </cell>
        </row>
        <row r="3">
          <cell r="T3" t="str">
            <v>1月</v>
          </cell>
        </row>
        <row r="3">
          <cell r="AA3" t="str">
            <v>智能运管中心</v>
          </cell>
        </row>
        <row r="4">
          <cell r="K4">
            <v>10188.68</v>
          </cell>
        </row>
        <row r="4">
          <cell r="N4">
            <v>0.1</v>
          </cell>
        </row>
        <row r="4">
          <cell r="T4" t="str">
            <v>1月</v>
          </cell>
        </row>
        <row r="4">
          <cell r="AA4" t="str">
            <v>智能运管中心</v>
          </cell>
        </row>
        <row r="5">
          <cell r="K5">
            <v>5188.68</v>
          </cell>
        </row>
        <row r="5">
          <cell r="N5">
            <v>0.1</v>
          </cell>
        </row>
        <row r="5">
          <cell r="T5" t="str">
            <v>1月</v>
          </cell>
        </row>
        <row r="5">
          <cell r="AA5" t="str">
            <v>智能运管中心</v>
          </cell>
        </row>
        <row r="6">
          <cell r="K6">
            <v>47509.17</v>
          </cell>
        </row>
        <row r="6">
          <cell r="N6">
            <v>0.2</v>
          </cell>
        </row>
        <row r="6">
          <cell r="T6" t="str">
            <v>1月</v>
          </cell>
        </row>
        <row r="6">
          <cell r="AA6" t="str">
            <v>智能运管中心</v>
          </cell>
        </row>
        <row r="7">
          <cell r="K7">
            <v>71358.94</v>
          </cell>
        </row>
        <row r="7">
          <cell r="N7">
            <v>0.03</v>
          </cell>
        </row>
        <row r="7">
          <cell r="T7" t="str">
            <v>1月</v>
          </cell>
        </row>
        <row r="7">
          <cell r="AA7" t="str">
            <v>智能运管中心</v>
          </cell>
        </row>
        <row r="8">
          <cell r="K8">
            <v>0</v>
          </cell>
        </row>
        <row r="8">
          <cell r="N8">
            <v>0</v>
          </cell>
        </row>
        <row r="8">
          <cell r="T8" t="str">
            <v>1月</v>
          </cell>
        </row>
        <row r="8">
          <cell r="AA8">
            <v>0</v>
          </cell>
        </row>
        <row r="9">
          <cell r="K9">
            <v>-244831.86</v>
          </cell>
        </row>
        <row r="9">
          <cell r="N9">
            <v>0.01</v>
          </cell>
        </row>
        <row r="9">
          <cell r="T9" t="str">
            <v>2月</v>
          </cell>
        </row>
        <row r="9">
          <cell r="AA9" t="str">
            <v>智能运管中心</v>
          </cell>
        </row>
        <row r="10">
          <cell r="K10">
            <v>244831.86</v>
          </cell>
        </row>
        <row r="10">
          <cell r="N10">
            <v>0.1</v>
          </cell>
        </row>
        <row r="10">
          <cell r="T10" t="str">
            <v>2月</v>
          </cell>
        </row>
        <row r="10">
          <cell r="AA10" t="str">
            <v>智能运管中心</v>
          </cell>
        </row>
        <row r="11">
          <cell r="K11">
            <v>435849.06</v>
          </cell>
        </row>
        <row r="11">
          <cell r="N11">
            <v>0.8</v>
          </cell>
        </row>
        <row r="11">
          <cell r="T11" t="str">
            <v>2月</v>
          </cell>
        </row>
        <row r="11">
          <cell r="AA11" t="str">
            <v>数字建造中心</v>
          </cell>
        </row>
        <row r="12">
          <cell r="K12">
            <v>499622.64</v>
          </cell>
        </row>
        <row r="12">
          <cell r="N12">
            <v>0.8</v>
          </cell>
        </row>
        <row r="12">
          <cell r="T12" t="str">
            <v>2月</v>
          </cell>
        </row>
        <row r="12">
          <cell r="AA12" t="str">
            <v>数字建造中心</v>
          </cell>
        </row>
        <row r="13">
          <cell r="K13">
            <v>1283185.84</v>
          </cell>
        </row>
        <row r="13">
          <cell r="N13">
            <v>0.2086</v>
          </cell>
        </row>
        <row r="13">
          <cell r="T13" t="str">
            <v>2月</v>
          </cell>
        </row>
        <row r="13">
          <cell r="AA13" t="str">
            <v>智能运管中心</v>
          </cell>
        </row>
        <row r="14">
          <cell r="K14">
            <v>89622.64</v>
          </cell>
        </row>
        <row r="14">
          <cell r="N14">
            <v>0.8</v>
          </cell>
        </row>
        <row r="14">
          <cell r="T14" t="str">
            <v>2月</v>
          </cell>
        </row>
        <row r="14">
          <cell r="AA14" t="str">
            <v>数智管理中心</v>
          </cell>
        </row>
        <row r="15">
          <cell r="K15">
            <v>265330.19</v>
          </cell>
        </row>
        <row r="15">
          <cell r="N15">
            <v>0.3</v>
          </cell>
        </row>
        <row r="15">
          <cell r="T15" t="str">
            <v>2月</v>
          </cell>
        </row>
        <row r="15">
          <cell r="AA15" t="str">
            <v>数智管理中心</v>
          </cell>
        </row>
        <row r="16">
          <cell r="K16">
            <v>191037.74</v>
          </cell>
        </row>
        <row r="16">
          <cell r="N16">
            <v>0.8</v>
          </cell>
        </row>
        <row r="16">
          <cell r="T16" t="str">
            <v>2月</v>
          </cell>
        </row>
        <row r="16">
          <cell r="AA16" t="str">
            <v>数智管理中心</v>
          </cell>
        </row>
        <row r="17">
          <cell r="K17">
            <v>179245.28</v>
          </cell>
        </row>
        <row r="17">
          <cell r="N17">
            <v>0.1603</v>
          </cell>
        </row>
        <row r="17">
          <cell r="T17" t="str">
            <v>2月</v>
          </cell>
        </row>
        <row r="17">
          <cell r="AA17" t="str">
            <v>数智管理中心</v>
          </cell>
        </row>
        <row r="18">
          <cell r="K18">
            <v>185840.71</v>
          </cell>
        </row>
        <row r="18">
          <cell r="N18">
            <v>0.1603</v>
          </cell>
        </row>
        <row r="18">
          <cell r="T18" t="str">
            <v>2月</v>
          </cell>
        </row>
        <row r="18">
          <cell r="AA18" t="str">
            <v>数智管理中心</v>
          </cell>
        </row>
        <row r="19">
          <cell r="K19">
            <v>124905.66</v>
          </cell>
        </row>
        <row r="19">
          <cell r="N19">
            <v>0.5</v>
          </cell>
        </row>
        <row r="19">
          <cell r="T19" t="str">
            <v>2月</v>
          </cell>
        </row>
        <row r="19">
          <cell r="AA19" t="str">
            <v>数字建造中心</v>
          </cell>
        </row>
        <row r="20">
          <cell r="K20">
            <v>0</v>
          </cell>
        </row>
        <row r="20">
          <cell r="N20">
            <v>0</v>
          </cell>
        </row>
        <row r="20">
          <cell r="T20" t="str">
            <v>2月</v>
          </cell>
        </row>
        <row r="20">
          <cell r="AA20">
            <v>0</v>
          </cell>
        </row>
        <row r="21">
          <cell r="K21">
            <v>490566.04</v>
          </cell>
        </row>
        <row r="21">
          <cell r="N21">
            <v>0.1515</v>
          </cell>
        </row>
        <row r="21">
          <cell r="T21" t="str">
            <v>3月</v>
          </cell>
        </row>
        <row r="21">
          <cell r="AA21" t="str">
            <v>数智管理中心</v>
          </cell>
        </row>
        <row r="22">
          <cell r="K22">
            <v>115044.25</v>
          </cell>
        </row>
        <row r="22">
          <cell r="N22">
            <v>0.1515</v>
          </cell>
        </row>
        <row r="22">
          <cell r="T22" t="str">
            <v>3月</v>
          </cell>
        </row>
        <row r="22">
          <cell r="AA22" t="str">
            <v>数智管理中心</v>
          </cell>
        </row>
        <row r="23">
          <cell r="K23">
            <v>330188.68</v>
          </cell>
        </row>
        <row r="23">
          <cell r="N23">
            <v>0.6109</v>
          </cell>
        </row>
        <row r="23">
          <cell r="T23" t="str">
            <v>3月</v>
          </cell>
        </row>
        <row r="23">
          <cell r="AA23" t="str">
            <v>福建分公司</v>
          </cell>
        </row>
        <row r="24">
          <cell r="K24">
            <v>297169.81</v>
          </cell>
        </row>
        <row r="24">
          <cell r="N24">
            <v>0.8</v>
          </cell>
        </row>
        <row r="24">
          <cell r="T24" t="str">
            <v>3月</v>
          </cell>
        </row>
        <row r="24">
          <cell r="AA24" t="str">
            <v>数智管理中心</v>
          </cell>
        </row>
        <row r="25">
          <cell r="K25">
            <v>22641.51</v>
          </cell>
        </row>
        <row r="25">
          <cell r="N25">
            <v>0.1</v>
          </cell>
        </row>
        <row r="25">
          <cell r="T25" t="str">
            <v>3月</v>
          </cell>
        </row>
        <row r="25">
          <cell r="AA25" t="str">
            <v>智能运管中心</v>
          </cell>
        </row>
        <row r="26">
          <cell r="K26">
            <v>23113.21</v>
          </cell>
        </row>
        <row r="26">
          <cell r="N26">
            <v>0.1</v>
          </cell>
        </row>
        <row r="26">
          <cell r="T26" t="str">
            <v>3月</v>
          </cell>
        </row>
        <row r="26">
          <cell r="AA26" t="str">
            <v>智能运管中心</v>
          </cell>
        </row>
        <row r="27">
          <cell r="K27">
            <v>94339.62</v>
          </cell>
        </row>
        <row r="27">
          <cell r="N27">
            <v>0.299</v>
          </cell>
        </row>
        <row r="27">
          <cell r="T27" t="str">
            <v>3月</v>
          </cell>
        </row>
        <row r="27">
          <cell r="AA27" t="str">
            <v>数智管理中心</v>
          </cell>
        </row>
        <row r="28">
          <cell r="K28">
            <v>287986.79</v>
          </cell>
        </row>
        <row r="28">
          <cell r="N28">
            <v>0.3</v>
          </cell>
        </row>
        <row r="28">
          <cell r="T28" t="str">
            <v>3月</v>
          </cell>
        </row>
        <row r="28">
          <cell r="AA28" t="str">
            <v>福建分公司</v>
          </cell>
        </row>
        <row r="29">
          <cell r="K29">
            <v>188679.25</v>
          </cell>
        </row>
        <row r="29">
          <cell r="N29">
            <v>0.6215</v>
          </cell>
        </row>
        <row r="29">
          <cell r="T29" t="str">
            <v>3月</v>
          </cell>
        </row>
        <row r="29">
          <cell r="AA29" t="str">
            <v>数智管理中心</v>
          </cell>
        </row>
        <row r="30">
          <cell r="K30">
            <v>640622.64</v>
          </cell>
        </row>
        <row r="30">
          <cell r="N30">
            <v>0.45</v>
          </cell>
        </row>
        <row r="30">
          <cell r="T30" t="str">
            <v>3月</v>
          </cell>
        </row>
        <row r="30">
          <cell r="AA30" t="str">
            <v>智能运管中心</v>
          </cell>
        </row>
        <row r="31">
          <cell r="K31">
            <v>47169.81</v>
          </cell>
        </row>
        <row r="31">
          <cell r="N31">
            <v>0.3</v>
          </cell>
        </row>
        <row r="31">
          <cell r="T31" t="str">
            <v>3月</v>
          </cell>
        </row>
        <row r="31">
          <cell r="AA31" t="str">
            <v>数字建造中心</v>
          </cell>
        </row>
        <row r="32">
          <cell r="K32">
            <v>94339.62</v>
          </cell>
        </row>
        <row r="32">
          <cell r="N32">
            <v>0.25</v>
          </cell>
        </row>
        <row r="32">
          <cell r="T32" t="str">
            <v>3月</v>
          </cell>
        </row>
        <row r="32">
          <cell r="AA32" t="str">
            <v>智能运管中心</v>
          </cell>
        </row>
        <row r="33">
          <cell r="K33">
            <v>29481.13</v>
          </cell>
        </row>
        <row r="33">
          <cell r="N33">
            <v>0.3</v>
          </cell>
        </row>
        <row r="33">
          <cell r="T33" t="str">
            <v>3月</v>
          </cell>
        </row>
        <row r="33">
          <cell r="AA33" t="str">
            <v>数智管理中心</v>
          </cell>
        </row>
        <row r="34">
          <cell r="K34">
            <v>214622.64</v>
          </cell>
        </row>
        <row r="34">
          <cell r="N34">
            <v>0.1</v>
          </cell>
        </row>
        <row r="34">
          <cell r="T34" t="str">
            <v>3月</v>
          </cell>
        </row>
        <row r="34">
          <cell r="AA34" t="str">
            <v>数智管理中心</v>
          </cell>
        </row>
        <row r="35">
          <cell r="K35">
            <v>-132075.47</v>
          </cell>
        </row>
        <row r="35">
          <cell r="N35">
            <v>0.1</v>
          </cell>
        </row>
        <row r="35">
          <cell r="T35" t="str">
            <v>3月</v>
          </cell>
        </row>
        <row r="35">
          <cell r="AA35" t="str">
            <v>数智管理中心</v>
          </cell>
        </row>
        <row r="36">
          <cell r="K36">
            <v>123893.81</v>
          </cell>
        </row>
        <row r="36">
          <cell r="N36">
            <v>0.1</v>
          </cell>
        </row>
        <row r="36">
          <cell r="T36" t="str">
            <v>3月</v>
          </cell>
        </row>
        <row r="36">
          <cell r="AA36" t="str">
            <v>数智管理中心</v>
          </cell>
        </row>
        <row r="37">
          <cell r="K37">
            <v>18867.92</v>
          </cell>
        </row>
        <row r="37">
          <cell r="N37">
            <v>0.1</v>
          </cell>
        </row>
        <row r="37">
          <cell r="T37" t="str">
            <v>3月</v>
          </cell>
        </row>
        <row r="37">
          <cell r="AA37" t="str">
            <v>数智管理中心</v>
          </cell>
        </row>
        <row r="38">
          <cell r="K38">
            <v>15486.73</v>
          </cell>
        </row>
        <row r="38">
          <cell r="N38">
            <v>0.1</v>
          </cell>
        </row>
        <row r="38">
          <cell r="T38" t="str">
            <v>3月</v>
          </cell>
        </row>
        <row r="38">
          <cell r="AA38" t="str">
            <v>数智管理中心</v>
          </cell>
        </row>
        <row r="39">
          <cell r="K39">
            <v>106132.08</v>
          </cell>
        </row>
        <row r="39">
          <cell r="N39">
            <v>0.1</v>
          </cell>
        </row>
        <row r="39">
          <cell r="T39" t="str">
            <v>3月</v>
          </cell>
        </row>
        <row r="39">
          <cell r="AA39" t="str">
            <v>数智管理中心</v>
          </cell>
        </row>
        <row r="40">
          <cell r="K40">
            <v>21226.42</v>
          </cell>
        </row>
        <row r="40">
          <cell r="N40">
            <v>0.8</v>
          </cell>
        </row>
        <row r="40">
          <cell r="T40" t="str">
            <v>3月</v>
          </cell>
        </row>
        <row r="40">
          <cell r="AA40" t="str">
            <v>数智管理中心</v>
          </cell>
        </row>
        <row r="41">
          <cell r="K41">
            <v>447844.34</v>
          </cell>
        </row>
        <row r="41">
          <cell r="N41">
            <v>0.5682</v>
          </cell>
        </row>
        <row r="41">
          <cell r="T41" t="str">
            <v>3月</v>
          </cell>
        </row>
        <row r="41">
          <cell r="AA41" t="str">
            <v>数智管理中心</v>
          </cell>
        </row>
        <row r="42">
          <cell r="K42">
            <v>650406.76</v>
          </cell>
        </row>
        <row r="42">
          <cell r="N42">
            <v>0.6304</v>
          </cell>
        </row>
        <row r="42">
          <cell r="T42" t="str">
            <v>3月</v>
          </cell>
        </row>
        <row r="42">
          <cell r="AA42" t="str">
            <v>智能运管中心</v>
          </cell>
        </row>
        <row r="43">
          <cell r="K43">
            <v>1111946.9</v>
          </cell>
        </row>
        <row r="43">
          <cell r="N43">
            <v>0.03</v>
          </cell>
        </row>
        <row r="43">
          <cell r="T43" t="str">
            <v>3月</v>
          </cell>
        </row>
        <row r="43">
          <cell r="AA43" t="str">
            <v>智能运管中心</v>
          </cell>
        </row>
        <row r="44">
          <cell r="K44">
            <v>1018867.92</v>
          </cell>
        </row>
        <row r="44">
          <cell r="N44">
            <v>0.35</v>
          </cell>
        </row>
        <row r="44">
          <cell r="T44" t="str">
            <v>3月</v>
          </cell>
        </row>
        <row r="44">
          <cell r="AA44" t="str">
            <v>智能运管中心</v>
          </cell>
        </row>
        <row r="45">
          <cell r="K45">
            <v>44247.79</v>
          </cell>
        </row>
        <row r="45">
          <cell r="N45">
            <v>0.35</v>
          </cell>
        </row>
        <row r="45">
          <cell r="T45" t="str">
            <v>3月</v>
          </cell>
        </row>
        <row r="45">
          <cell r="AA45" t="str">
            <v>智能运管中心</v>
          </cell>
        </row>
        <row r="46">
          <cell r="K46">
            <v>825999.94</v>
          </cell>
        </row>
        <row r="46">
          <cell r="N46">
            <v>0.5733</v>
          </cell>
        </row>
        <row r="46">
          <cell r="T46" t="str">
            <v>3月</v>
          </cell>
        </row>
        <row r="46">
          <cell r="AA46" t="str">
            <v>智能运管中心</v>
          </cell>
        </row>
        <row r="47">
          <cell r="K47">
            <v>0</v>
          </cell>
        </row>
        <row r="47">
          <cell r="N47">
            <v>0</v>
          </cell>
        </row>
        <row r="47">
          <cell r="T47" t="str">
            <v>3月</v>
          </cell>
        </row>
        <row r="47">
          <cell r="AA47">
            <v>0</v>
          </cell>
        </row>
        <row r="48">
          <cell r="K48">
            <v>86642.2</v>
          </cell>
        </row>
        <row r="48">
          <cell r="N48">
            <v>0.1602</v>
          </cell>
        </row>
        <row r="48">
          <cell r="T48" t="str">
            <v>4月</v>
          </cell>
        </row>
        <row r="48">
          <cell r="AA48" t="str">
            <v>智能运管中心</v>
          </cell>
        </row>
        <row r="49">
          <cell r="K49">
            <v>124905.66</v>
          </cell>
        </row>
        <row r="49">
          <cell r="N49">
            <v>0.3</v>
          </cell>
        </row>
        <row r="49">
          <cell r="T49" t="str">
            <v>4月</v>
          </cell>
        </row>
        <row r="49">
          <cell r="AA49" t="str">
            <v>数字建造中心</v>
          </cell>
        </row>
        <row r="50">
          <cell r="K50">
            <v>162641.51</v>
          </cell>
        </row>
        <row r="50">
          <cell r="N50">
            <v>0.3</v>
          </cell>
        </row>
        <row r="50">
          <cell r="T50" t="str">
            <v>4月</v>
          </cell>
        </row>
        <row r="50">
          <cell r="AA50" t="str">
            <v>数字建造中心</v>
          </cell>
        </row>
        <row r="51">
          <cell r="K51">
            <v>534905.66</v>
          </cell>
        </row>
        <row r="51">
          <cell r="N51">
            <v>0.03</v>
          </cell>
        </row>
        <row r="51">
          <cell r="T51" t="str">
            <v>4月</v>
          </cell>
        </row>
        <row r="51">
          <cell r="AA51" t="str">
            <v>数字建造中心</v>
          </cell>
        </row>
        <row r="52">
          <cell r="K52">
            <v>-188679.25</v>
          </cell>
        </row>
        <row r="52">
          <cell r="N52">
            <v>0.8</v>
          </cell>
        </row>
        <row r="52">
          <cell r="T52" t="str">
            <v>4月</v>
          </cell>
        </row>
        <row r="52">
          <cell r="AA52" t="str">
            <v>数字建造中心</v>
          </cell>
        </row>
        <row r="53">
          <cell r="K53">
            <v>158490.57</v>
          </cell>
        </row>
        <row r="53">
          <cell r="N53">
            <v>0.0892</v>
          </cell>
        </row>
        <row r="53">
          <cell r="T53" t="str">
            <v>4月</v>
          </cell>
        </row>
        <row r="53">
          <cell r="AA53" t="str">
            <v>智能运管中心</v>
          </cell>
        </row>
        <row r="54">
          <cell r="K54">
            <v>457358.49</v>
          </cell>
        </row>
        <row r="54">
          <cell r="N54">
            <v>0.8</v>
          </cell>
        </row>
        <row r="54">
          <cell r="T54" t="str">
            <v>4月</v>
          </cell>
        </row>
        <row r="54">
          <cell r="AA54" t="str">
            <v>数字建造中心</v>
          </cell>
        </row>
        <row r="55">
          <cell r="K55">
            <v>87169.81</v>
          </cell>
        </row>
        <row r="55">
          <cell r="N55">
            <v>0.5</v>
          </cell>
        </row>
        <row r="55">
          <cell r="T55" t="str">
            <v>4月</v>
          </cell>
        </row>
        <row r="55">
          <cell r="AA55" t="str">
            <v>数字建造中心</v>
          </cell>
        </row>
        <row r="56">
          <cell r="K56">
            <v>0</v>
          </cell>
        </row>
        <row r="56">
          <cell r="N56">
            <v>0</v>
          </cell>
        </row>
        <row r="56">
          <cell r="T56" t="str">
            <v>4月</v>
          </cell>
        </row>
        <row r="56">
          <cell r="AA56">
            <v>0</v>
          </cell>
        </row>
        <row r="57">
          <cell r="K57">
            <v>188679.25</v>
          </cell>
        </row>
        <row r="57">
          <cell r="N57">
            <v>0.45</v>
          </cell>
        </row>
        <row r="57">
          <cell r="T57" t="str">
            <v>5月</v>
          </cell>
        </row>
        <row r="57">
          <cell r="AA57" t="str">
            <v>广东分公司</v>
          </cell>
        </row>
        <row r="58">
          <cell r="K58">
            <v>94339.62</v>
          </cell>
        </row>
        <row r="58">
          <cell r="N58">
            <v>0.8</v>
          </cell>
        </row>
        <row r="58">
          <cell r="T58" t="str">
            <v>5月</v>
          </cell>
        </row>
        <row r="58">
          <cell r="AA58" t="str">
            <v>广东分公司</v>
          </cell>
        </row>
        <row r="59">
          <cell r="K59">
            <v>424528.3</v>
          </cell>
        </row>
        <row r="59">
          <cell r="N59">
            <v>0.5</v>
          </cell>
        </row>
        <row r="59">
          <cell r="T59" t="str">
            <v>5月</v>
          </cell>
        </row>
        <row r="59">
          <cell r="AA59" t="str">
            <v>广东分公司</v>
          </cell>
        </row>
        <row r="60">
          <cell r="K60">
            <v>282374.53</v>
          </cell>
        </row>
        <row r="60">
          <cell r="N60">
            <v>0.6454</v>
          </cell>
        </row>
        <row r="60">
          <cell r="T60" t="str">
            <v>5月</v>
          </cell>
        </row>
        <row r="60">
          <cell r="AA60" t="str">
            <v>数字建造中心</v>
          </cell>
        </row>
        <row r="61">
          <cell r="K61">
            <v>2830188.68</v>
          </cell>
        </row>
        <row r="61">
          <cell r="N61">
            <v>0.6</v>
          </cell>
        </row>
        <row r="61">
          <cell r="T61" t="str">
            <v>5月</v>
          </cell>
        </row>
        <row r="61">
          <cell r="AA61" t="str">
            <v>福建分公司</v>
          </cell>
        </row>
        <row r="62">
          <cell r="K62">
            <v>328301.89</v>
          </cell>
        </row>
        <row r="62">
          <cell r="N62">
            <v>0.5</v>
          </cell>
        </row>
        <row r="62">
          <cell r="T62" t="str">
            <v>5月</v>
          </cell>
        </row>
        <row r="62">
          <cell r="AA62" t="str">
            <v>数字建造中心</v>
          </cell>
        </row>
        <row r="63">
          <cell r="K63">
            <v>39900</v>
          </cell>
        </row>
        <row r="63">
          <cell r="N63">
            <v>0.4</v>
          </cell>
        </row>
        <row r="63">
          <cell r="T63" t="str">
            <v>5月</v>
          </cell>
        </row>
        <row r="63">
          <cell r="AA63" t="str">
            <v>数字建造中心</v>
          </cell>
        </row>
        <row r="64">
          <cell r="K64">
            <v>1242300</v>
          </cell>
        </row>
        <row r="64">
          <cell r="N64">
            <v>0.4</v>
          </cell>
        </row>
        <row r="64">
          <cell r="T64" t="str">
            <v>5月</v>
          </cell>
        </row>
        <row r="64">
          <cell r="AA64" t="str">
            <v>数字建造中心</v>
          </cell>
        </row>
        <row r="65">
          <cell r="K65">
            <v>1072601.44</v>
          </cell>
        </row>
        <row r="65">
          <cell r="N65">
            <v>0.5522</v>
          </cell>
        </row>
        <row r="65">
          <cell r="T65" t="str">
            <v>5月</v>
          </cell>
        </row>
        <row r="65">
          <cell r="AA65" t="str">
            <v>智能运管中心</v>
          </cell>
        </row>
        <row r="66">
          <cell r="K66">
            <v>0</v>
          </cell>
        </row>
        <row r="66">
          <cell r="T66" t="str">
            <v>5月</v>
          </cell>
        </row>
        <row r="66">
          <cell r="AA66">
            <v>0</v>
          </cell>
        </row>
        <row r="67">
          <cell r="K67">
            <v>87169.81</v>
          </cell>
        </row>
        <row r="67">
          <cell r="N67">
            <v>0.8</v>
          </cell>
        </row>
        <row r="67">
          <cell r="T67" t="str">
            <v>6月</v>
          </cell>
        </row>
        <row r="67">
          <cell r="AA67" t="str">
            <v>数字建造中心</v>
          </cell>
        </row>
        <row r="68">
          <cell r="K68">
            <v>40263.55</v>
          </cell>
        </row>
        <row r="68">
          <cell r="N68">
            <v>0.2</v>
          </cell>
        </row>
        <row r="68">
          <cell r="T68" t="str">
            <v>6月</v>
          </cell>
        </row>
        <row r="68">
          <cell r="AA68" t="str">
            <v>数字建造中心</v>
          </cell>
        </row>
        <row r="69">
          <cell r="K69">
            <v>42391.51</v>
          </cell>
        </row>
        <row r="69">
          <cell r="N69">
            <v>0.1</v>
          </cell>
        </row>
        <row r="69">
          <cell r="T69" t="str">
            <v>6月</v>
          </cell>
        </row>
        <row r="69">
          <cell r="AA69" t="str">
            <v>智能运管中心</v>
          </cell>
        </row>
        <row r="70">
          <cell r="K70">
            <v>179584.91</v>
          </cell>
        </row>
        <row r="70">
          <cell r="N70">
            <v>0.8</v>
          </cell>
        </row>
        <row r="70">
          <cell r="T70" t="str">
            <v>6月</v>
          </cell>
        </row>
        <row r="70">
          <cell r="AA70" t="str">
            <v>数字建造中心</v>
          </cell>
        </row>
        <row r="71">
          <cell r="K71">
            <v>76603.77</v>
          </cell>
        </row>
        <row r="71">
          <cell r="N71">
            <v>0.8</v>
          </cell>
        </row>
        <row r="71">
          <cell r="T71" t="str">
            <v>6月</v>
          </cell>
        </row>
        <row r="71">
          <cell r="AA71" t="str">
            <v>数字建造中心</v>
          </cell>
        </row>
        <row r="72">
          <cell r="K72">
            <v>624528.3</v>
          </cell>
        </row>
        <row r="72">
          <cell r="N72">
            <v>0.8116</v>
          </cell>
        </row>
        <row r="72">
          <cell r="T72" t="str">
            <v>6月</v>
          </cell>
        </row>
        <row r="72">
          <cell r="AA72" t="str">
            <v>数字建造中心</v>
          </cell>
        </row>
        <row r="73">
          <cell r="K73">
            <v>44273.58</v>
          </cell>
        </row>
        <row r="73">
          <cell r="N73">
            <v>0.3</v>
          </cell>
        </row>
        <row r="73">
          <cell r="T73" t="str">
            <v>6月</v>
          </cell>
        </row>
        <row r="73">
          <cell r="AA73" t="str">
            <v>福建分公司</v>
          </cell>
        </row>
        <row r="74">
          <cell r="K74">
            <v>230221.9</v>
          </cell>
        </row>
        <row r="74">
          <cell r="N74">
            <v>0.3</v>
          </cell>
        </row>
        <row r="74">
          <cell r="T74" t="str">
            <v>6月</v>
          </cell>
        </row>
        <row r="74">
          <cell r="AA74" t="str">
            <v>福建分公司</v>
          </cell>
        </row>
        <row r="75">
          <cell r="K75">
            <v>162264.15</v>
          </cell>
        </row>
        <row r="75">
          <cell r="N75">
            <v>0.8</v>
          </cell>
        </row>
        <row r="75">
          <cell r="T75" t="str">
            <v>6月</v>
          </cell>
        </row>
        <row r="75">
          <cell r="AA75" t="str">
            <v>数字建造中心</v>
          </cell>
        </row>
        <row r="76">
          <cell r="K76">
            <v>127358.49</v>
          </cell>
        </row>
        <row r="76">
          <cell r="N76">
            <v>0.8</v>
          </cell>
        </row>
        <row r="76">
          <cell r="T76" t="str">
            <v>6月</v>
          </cell>
        </row>
        <row r="76">
          <cell r="AA76" t="str">
            <v>数智管理中心</v>
          </cell>
        </row>
        <row r="77">
          <cell r="K77">
            <v>151625</v>
          </cell>
        </row>
        <row r="77">
          <cell r="N77">
            <v>0.2926</v>
          </cell>
        </row>
        <row r="77">
          <cell r="T77" t="str">
            <v>6月</v>
          </cell>
        </row>
        <row r="77">
          <cell r="AA77" t="str">
            <v>智能运管中心</v>
          </cell>
        </row>
        <row r="78">
          <cell r="K78">
            <v>793279.02</v>
          </cell>
        </row>
        <row r="78">
          <cell r="N78">
            <v>0.2633</v>
          </cell>
        </row>
        <row r="78">
          <cell r="T78" t="str">
            <v>6月</v>
          </cell>
        </row>
        <row r="78">
          <cell r="AA78" t="str">
            <v>智能运管中心</v>
          </cell>
        </row>
        <row r="79">
          <cell r="K79">
            <v>1509433.96</v>
          </cell>
        </row>
        <row r="79">
          <cell r="N79">
            <v>0.6032</v>
          </cell>
        </row>
        <row r="79">
          <cell r="T79" t="str">
            <v>6月</v>
          </cell>
        </row>
        <row r="79">
          <cell r="AA79" t="str">
            <v>数智管理中心</v>
          </cell>
        </row>
        <row r="80">
          <cell r="K80">
            <v>98490.57</v>
          </cell>
        </row>
        <row r="80">
          <cell r="N80">
            <v>0.35</v>
          </cell>
        </row>
        <row r="80">
          <cell r="T80" t="str">
            <v>6月</v>
          </cell>
        </row>
        <row r="80">
          <cell r="AA80" t="str">
            <v>智能运管中心</v>
          </cell>
        </row>
        <row r="81">
          <cell r="K81">
            <v>235849.06</v>
          </cell>
        </row>
        <row r="81">
          <cell r="N81">
            <v>0.1379</v>
          </cell>
        </row>
        <row r="81">
          <cell r="T81" t="str">
            <v>6月</v>
          </cell>
        </row>
        <row r="81">
          <cell r="AA81" t="str">
            <v>数智管理中心</v>
          </cell>
        </row>
        <row r="82">
          <cell r="K82">
            <v>1332251.89</v>
          </cell>
        </row>
        <row r="82">
          <cell r="N82">
            <v>0.35</v>
          </cell>
        </row>
        <row r="82">
          <cell r="T82" t="str">
            <v>6月</v>
          </cell>
        </row>
        <row r="82">
          <cell r="AA82" t="str">
            <v>数字建造中心</v>
          </cell>
        </row>
        <row r="83">
          <cell r="K83">
            <v>245194.78</v>
          </cell>
        </row>
        <row r="83">
          <cell r="N83">
            <v>0.15</v>
          </cell>
        </row>
        <row r="83">
          <cell r="T83" t="str">
            <v>6月</v>
          </cell>
        </row>
        <row r="83">
          <cell r="AA83" t="str">
            <v>数字建造中心</v>
          </cell>
        </row>
        <row r="84">
          <cell r="K84">
            <v>884.96</v>
          </cell>
        </row>
        <row r="84">
          <cell r="N84">
            <v>0.15</v>
          </cell>
        </row>
        <row r="84">
          <cell r="T84" t="str">
            <v>6月</v>
          </cell>
        </row>
        <row r="84">
          <cell r="AA84" t="str">
            <v>数字建造中心</v>
          </cell>
        </row>
        <row r="85">
          <cell r="K85">
            <v>81693.45</v>
          </cell>
        </row>
        <row r="85">
          <cell r="N85">
            <v>0.15</v>
          </cell>
        </row>
        <row r="85">
          <cell r="T85" t="str">
            <v>6月</v>
          </cell>
        </row>
        <row r="85">
          <cell r="AA85" t="str">
            <v>数字建造中心</v>
          </cell>
        </row>
        <row r="86">
          <cell r="K86">
            <v>245194.78</v>
          </cell>
        </row>
        <row r="86">
          <cell r="N86">
            <v>0.15</v>
          </cell>
        </row>
        <row r="86">
          <cell r="T86" t="str">
            <v>6月</v>
          </cell>
        </row>
        <row r="86">
          <cell r="AA86" t="str">
            <v>数字建造中心</v>
          </cell>
        </row>
        <row r="87">
          <cell r="K87">
            <v>884.96</v>
          </cell>
        </row>
        <row r="87">
          <cell r="N87">
            <v>0.15</v>
          </cell>
        </row>
        <row r="87">
          <cell r="T87" t="str">
            <v>6月</v>
          </cell>
        </row>
        <row r="87">
          <cell r="AA87" t="str">
            <v>数字建造中心</v>
          </cell>
        </row>
        <row r="88">
          <cell r="K88">
            <v>197853.21</v>
          </cell>
        </row>
        <row r="88">
          <cell r="N88">
            <v>0.15</v>
          </cell>
        </row>
        <row r="88">
          <cell r="T88" t="str">
            <v>6月</v>
          </cell>
        </row>
        <row r="88">
          <cell r="AA88" t="str">
            <v>智能运管中心</v>
          </cell>
        </row>
        <row r="89">
          <cell r="K89">
            <v>73097.35</v>
          </cell>
        </row>
        <row r="89">
          <cell r="N89">
            <v>0.1</v>
          </cell>
        </row>
        <row r="89">
          <cell r="T89" t="str">
            <v>6月</v>
          </cell>
        </row>
        <row r="89">
          <cell r="AA89" t="str">
            <v>数字建造中心</v>
          </cell>
        </row>
        <row r="90">
          <cell r="K90">
            <v>81721.7</v>
          </cell>
        </row>
        <row r="90">
          <cell r="N90">
            <v>0.5</v>
          </cell>
        </row>
        <row r="90">
          <cell r="T90" t="str">
            <v>6月</v>
          </cell>
        </row>
        <row r="90">
          <cell r="AA90" t="str">
            <v>智能运管中心</v>
          </cell>
        </row>
        <row r="91">
          <cell r="K91">
            <v>244723.5</v>
          </cell>
        </row>
        <row r="91">
          <cell r="N91">
            <v>0.5</v>
          </cell>
        </row>
        <row r="91">
          <cell r="T91" t="str">
            <v>6月</v>
          </cell>
        </row>
        <row r="91">
          <cell r="AA91" t="str">
            <v>智能运管中心</v>
          </cell>
        </row>
        <row r="92">
          <cell r="K92">
            <v>235849.06</v>
          </cell>
        </row>
        <row r="92">
          <cell r="N92">
            <v>0.5009</v>
          </cell>
        </row>
        <row r="92">
          <cell r="T92" t="str">
            <v>6月</v>
          </cell>
        </row>
        <row r="92">
          <cell r="AA92" t="str">
            <v>智能运管中心</v>
          </cell>
        </row>
        <row r="93">
          <cell r="K93">
            <v>94339.62</v>
          </cell>
        </row>
        <row r="93">
          <cell r="N93">
            <v>0.1272</v>
          </cell>
        </row>
        <row r="93">
          <cell r="T93" t="str">
            <v>6月</v>
          </cell>
        </row>
        <row r="93">
          <cell r="AA93" t="str">
            <v>数智管理中心</v>
          </cell>
        </row>
        <row r="94">
          <cell r="K94">
            <v>876634.96</v>
          </cell>
        </row>
        <row r="94">
          <cell r="N94">
            <v>0.2064</v>
          </cell>
        </row>
        <row r="94">
          <cell r="T94" t="str">
            <v>6月</v>
          </cell>
        </row>
        <row r="94">
          <cell r="AA94" t="str">
            <v>数字建造中心</v>
          </cell>
        </row>
        <row r="95">
          <cell r="K95">
            <v>103773.58</v>
          </cell>
        </row>
        <row r="95">
          <cell r="N95">
            <v>0.3484</v>
          </cell>
        </row>
        <row r="95">
          <cell r="T95" t="str">
            <v>6月</v>
          </cell>
        </row>
        <row r="95">
          <cell r="AA95" t="str">
            <v>数智管理中心</v>
          </cell>
        </row>
        <row r="96">
          <cell r="K96">
            <v>225849.06</v>
          </cell>
        </row>
        <row r="96">
          <cell r="N96">
            <v>0.3096</v>
          </cell>
        </row>
        <row r="96">
          <cell r="T96" t="str">
            <v>6月</v>
          </cell>
        </row>
        <row r="96">
          <cell r="AA96" t="str">
            <v>智能运管中心</v>
          </cell>
        </row>
        <row r="97">
          <cell r="K97">
            <v>330188.68</v>
          </cell>
        </row>
        <row r="97">
          <cell r="N97">
            <v>0.3</v>
          </cell>
        </row>
        <row r="97">
          <cell r="T97" t="str">
            <v>6月</v>
          </cell>
        </row>
        <row r="97">
          <cell r="AA97" t="str">
            <v>智能运管中心</v>
          </cell>
        </row>
        <row r="98">
          <cell r="K98">
            <v>439599.06</v>
          </cell>
        </row>
        <row r="98">
          <cell r="N98">
            <v>0.6575</v>
          </cell>
        </row>
        <row r="98">
          <cell r="T98" t="str">
            <v>6月</v>
          </cell>
        </row>
        <row r="98">
          <cell r="AA98" t="str">
            <v>智能运管中心</v>
          </cell>
        </row>
        <row r="99">
          <cell r="K99">
            <v>84200</v>
          </cell>
        </row>
        <row r="99">
          <cell r="N99">
            <v>0.1023</v>
          </cell>
        </row>
        <row r="99">
          <cell r="T99" t="str">
            <v>6月</v>
          </cell>
        </row>
        <row r="99">
          <cell r="AA99" t="str">
            <v>智能运管中心</v>
          </cell>
        </row>
        <row r="100">
          <cell r="K100">
            <v>441603.04</v>
          </cell>
        </row>
        <row r="100">
          <cell r="N100">
            <v>0.3112</v>
          </cell>
        </row>
        <row r="100">
          <cell r="T100" t="str">
            <v>6月</v>
          </cell>
        </row>
        <row r="100">
          <cell r="AA100" t="str">
            <v>智能运管中心</v>
          </cell>
        </row>
        <row r="101">
          <cell r="K101">
            <v>67500</v>
          </cell>
        </row>
        <row r="101">
          <cell r="N101">
            <v>0.4822</v>
          </cell>
        </row>
        <row r="101">
          <cell r="T101" t="str">
            <v>6月</v>
          </cell>
        </row>
        <row r="101">
          <cell r="AA101" t="str">
            <v>智能运管中心</v>
          </cell>
        </row>
        <row r="102">
          <cell r="K102">
            <v>0</v>
          </cell>
        </row>
        <row r="102">
          <cell r="N102">
            <v>0</v>
          </cell>
        </row>
        <row r="102">
          <cell r="T102" t="str">
            <v>6月</v>
          </cell>
        </row>
        <row r="102">
          <cell r="AA102">
            <v>0</v>
          </cell>
        </row>
        <row r="103">
          <cell r="K103">
            <v>94339.62</v>
          </cell>
        </row>
        <row r="103">
          <cell r="N103">
            <v>0.6265</v>
          </cell>
        </row>
        <row r="103">
          <cell r="T103" t="str">
            <v>7月</v>
          </cell>
        </row>
        <row r="103">
          <cell r="AA103" t="str">
            <v>数智管理中心</v>
          </cell>
        </row>
        <row r="104">
          <cell r="K104">
            <v>150943.4</v>
          </cell>
        </row>
        <row r="104">
          <cell r="N104">
            <v>0.2972</v>
          </cell>
        </row>
        <row r="104">
          <cell r="T104" t="str">
            <v>7月</v>
          </cell>
        </row>
        <row r="104">
          <cell r="AA104" t="str">
            <v>数智管理中心</v>
          </cell>
        </row>
        <row r="105">
          <cell r="K105">
            <v>54955.75</v>
          </cell>
        </row>
        <row r="105">
          <cell r="N105">
            <v>0.35</v>
          </cell>
        </row>
        <row r="105">
          <cell r="T105" t="str">
            <v>7月</v>
          </cell>
        </row>
        <row r="105">
          <cell r="AA105" t="str">
            <v>智能运管中心</v>
          </cell>
        </row>
        <row r="106">
          <cell r="K106">
            <v>1301886.79</v>
          </cell>
        </row>
        <row r="106">
          <cell r="N106">
            <v>0.0742</v>
          </cell>
        </row>
        <row r="106">
          <cell r="T106" t="str">
            <v>7月</v>
          </cell>
        </row>
        <row r="106">
          <cell r="AA106" t="str">
            <v>智能运管中心</v>
          </cell>
        </row>
        <row r="107">
          <cell r="K107">
            <v>271993.4</v>
          </cell>
        </row>
        <row r="107">
          <cell r="N107">
            <v>0.3</v>
          </cell>
        </row>
        <row r="107">
          <cell r="T107" t="str">
            <v>7月</v>
          </cell>
        </row>
        <row r="107">
          <cell r="AA107" t="str">
            <v>数智管理中心</v>
          </cell>
        </row>
        <row r="108">
          <cell r="K108">
            <v>149528.3</v>
          </cell>
        </row>
        <row r="108">
          <cell r="N108">
            <v>0.3375</v>
          </cell>
        </row>
        <row r="108">
          <cell r="T108" t="str">
            <v>7月</v>
          </cell>
        </row>
        <row r="108">
          <cell r="AA108" t="str">
            <v>数智管理中心</v>
          </cell>
        </row>
        <row r="109">
          <cell r="K109">
            <v>0</v>
          </cell>
        </row>
        <row r="109">
          <cell r="N109">
            <v>0</v>
          </cell>
        </row>
        <row r="109">
          <cell r="T109" t="str">
            <v>7月</v>
          </cell>
        </row>
        <row r="109">
          <cell r="AA109">
            <v>0</v>
          </cell>
        </row>
        <row r="110">
          <cell r="K110">
            <v>20353.98</v>
          </cell>
        </row>
        <row r="110">
          <cell r="N110">
            <v>0.402</v>
          </cell>
        </row>
        <row r="110">
          <cell r="T110" t="str">
            <v>8月</v>
          </cell>
        </row>
        <row r="110">
          <cell r="AA110" t="str">
            <v>智能运管中心</v>
          </cell>
        </row>
        <row r="111">
          <cell r="K111">
            <v>140749.53</v>
          </cell>
        </row>
        <row r="111">
          <cell r="N111">
            <v>0.402</v>
          </cell>
        </row>
        <row r="111">
          <cell r="T111" t="str">
            <v>8月</v>
          </cell>
        </row>
        <row r="111">
          <cell r="AA111" t="str">
            <v>智能运管中心</v>
          </cell>
        </row>
        <row r="112">
          <cell r="K112">
            <v>25471.7</v>
          </cell>
        </row>
        <row r="112">
          <cell r="N112">
            <v>0.106</v>
          </cell>
        </row>
        <row r="112">
          <cell r="T112" t="str">
            <v>8月</v>
          </cell>
        </row>
        <row r="112">
          <cell r="AA112" t="str">
            <v>智能运管中心</v>
          </cell>
        </row>
        <row r="113">
          <cell r="K113">
            <v>1075377.36</v>
          </cell>
        </row>
        <row r="113">
          <cell r="N113">
            <v>0.5029</v>
          </cell>
        </row>
        <row r="113">
          <cell r="T113" t="str">
            <v>8月</v>
          </cell>
        </row>
        <row r="113">
          <cell r="AA113" t="str">
            <v>智能运管中心</v>
          </cell>
        </row>
        <row r="114">
          <cell r="K114">
            <v>513274.34</v>
          </cell>
        </row>
        <row r="114">
          <cell r="N114">
            <v>0.0406</v>
          </cell>
        </row>
        <row r="114">
          <cell r="T114" t="str">
            <v>8月</v>
          </cell>
        </row>
        <row r="114">
          <cell r="AA114" t="str">
            <v>数智管理中心</v>
          </cell>
        </row>
        <row r="115">
          <cell r="K115">
            <v>624528.3</v>
          </cell>
        </row>
        <row r="115">
          <cell r="N115">
            <v>0.6002</v>
          </cell>
        </row>
        <row r="115">
          <cell r="T115" t="str">
            <v>8月</v>
          </cell>
        </row>
        <row r="115">
          <cell r="AA115" t="str">
            <v>数字建造中心</v>
          </cell>
        </row>
        <row r="116">
          <cell r="K116">
            <v>244163.21</v>
          </cell>
        </row>
        <row r="116">
          <cell r="N116">
            <v>0.3</v>
          </cell>
        </row>
        <row r="116">
          <cell r="T116" t="str">
            <v>8月</v>
          </cell>
        </row>
        <row r="116">
          <cell r="AA116" t="str">
            <v>数智管理中心</v>
          </cell>
        </row>
        <row r="117">
          <cell r="K117">
            <v>124905.66</v>
          </cell>
        </row>
        <row r="117">
          <cell r="N117">
            <v>0.3</v>
          </cell>
        </row>
        <row r="117">
          <cell r="T117" t="str">
            <v>8月</v>
          </cell>
        </row>
        <row r="117">
          <cell r="AA117" t="str">
            <v>数字建造中心</v>
          </cell>
        </row>
        <row r="118">
          <cell r="K118">
            <v>50283.02</v>
          </cell>
        </row>
        <row r="118">
          <cell r="N118">
            <v>0.1819</v>
          </cell>
        </row>
        <row r="118">
          <cell r="T118" t="str">
            <v>8月</v>
          </cell>
        </row>
        <row r="118">
          <cell r="AA118" t="str">
            <v>智能运管中心</v>
          </cell>
        </row>
        <row r="119">
          <cell r="K119">
            <v>205000</v>
          </cell>
        </row>
        <row r="119">
          <cell r="N119">
            <v>0.2268</v>
          </cell>
        </row>
        <row r="119">
          <cell r="T119" t="str">
            <v>8月</v>
          </cell>
        </row>
        <row r="119">
          <cell r="AA119" t="str">
            <v>智能运管中心</v>
          </cell>
        </row>
        <row r="120">
          <cell r="K120">
            <v>0</v>
          </cell>
        </row>
        <row r="120">
          <cell r="N120">
            <v>0</v>
          </cell>
        </row>
        <row r="120">
          <cell r="T120" t="str">
            <v>8月</v>
          </cell>
        </row>
        <row r="120">
          <cell r="AA120">
            <v>0</v>
          </cell>
        </row>
        <row r="121">
          <cell r="K121">
            <v>2153241.51</v>
          </cell>
        </row>
        <row r="121">
          <cell r="N121">
            <v>0.2971</v>
          </cell>
        </row>
        <row r="121">
          <cell r="T121" t="str">
            <v>9月</v>
          </cell>
        </row>
        <row r="121">
          <cell r="AA121" t="str">
            <v>广东分公司</v>
          </cell>
        </row>
        <row r="122">
          <cell r="K122">
            <v>39914.65</v>
          </cell>
        </row>
        <row r="122">
          <cell r="N122">
            <v>0.2</v>
          </cell>
        </row>
        <row r="122">
          <cell r="T122" t="str">
            <v>9月</v>
          </cell>
        </row>
        <row r="122">
          <cell r="AA122" t="str">
            <v>数字建造中心</v>
          </cell>
        </row>
        <row r="123">
          <cell r="K123">
            <v>124905.66</v>
          </cell>
        </row>
        <row r="123">
          <cell r="N123">
            <v>0.5</v>
          </cell>
        </row>
        <row r="123">
          <cell r="T123" t="str">
            <v>9月</v>
          </cell>
        </row>
        <row r="123">
          <cell r="AA123" t="str">
            <v>数字建造中心</v>
          </cell>
        </row>
        <row r="124">
          <cell r="K124">
            <v>348679.25</v>
          </cell>
        </row>
        <row r="124">
          <cell r="N124">
            <v>0.7057</v>
          </cell>
        </row>
        <row r="124">
          <cell r="T124" t="str">
            <v>9月</v>
          </cell>
        </row>
        <row r="124">
          <cell r="AA124" t="str">
            <v>数字建造中心</v>
          </cell>
        </row>
        <row r="125">
          <cell r="K125">
            <v>958018.87</v>
          </cell>
        </row>
        <row r="125">
          <cell r="N125">
            <v>0.05</v>
          </cell>
        </row>
        <row r="125">
          <cell r="T125" t="str">
            <v>9月</v>
          </cell>
        </row>
        <row r="125">
          <cell r="AA125" t="str">
            <v>数字建造中心</v>
          </cell>
        </row>
        <row r="126">
          <cell r="K126">
            <v>410566.04</v>
          </cell>
        </row>
        <row r="126">
          <cell r="N126">
            <v>0.05</v>
          </cell>
        </row>
        <row r="126">
          <cell r="T126" t="str">
            <v>9月</v>
          </cell>
        </row>
        <row r="126">
          <cell r="AA126" t="str">
            <v>数字建造中心</v>
          </cell>
        </row>
        <row r="127">
          <cell r="K127">
            <v>1545622.64</v>
          </cell>
        </row>
        <row r="127">
          <cell r="N127">
            <v>0.1408</v>
          </cell>
        </row>
        <row r="127">
          <cell r="T127" t="str">
            <v>9月</v>
          </cell>
        </row>
        <row r="127">
          <cell r="AA127" t="str">
            <v>广东分公司</v>
          </cell>
        </row>
        <row r="128">
          <cell r="K128">
            <v>401367.92</v>
          </cell>
        </row>
        <row r="128">
          <cell r="N128">
            <v>0.2361</v>
          </cell>
        </row>
        <row r="128">
          <cell r="T128" t="str">
            <v>9月</v>
          </cell>
        </row>
        <row r="128">
          <cell r="AA128" t="str">
            <v>数智管理中心</v>
          </cell>
        </row>
        <row r="129">
          <cell r="K129">
            <v>656877.36</v>
          </cell>
        </row>
        <row r="129">
          <cell r="N129">
            <v>0.75</v>
          </cell>
        </row>
        <row r="129">
          <cell r="T129" t="str">
            <v>9月</v>
          </cell>
        </row>
        <row r="129">
          <cell r="AA129" t="str">
            <v>广东分公司</v>
          </cell>
        </row>
        <row r="130">
          <cell r="K130">
            <v>266443.96</v>
          </cell>
        </row>
        <row r="130">
          <cell r="N130">
            <v>0.45</v>
          </cell>
        </row>
        <row r="130">
          <cell r="T130" t="str">
            <v>9月</v>
          </cell>
        </row>
        <row r="130">
          <cell r="AA130" t="str">
            <v>广东分公司</v>
          </cell>
        </row>
        <row r="131">
          <cell r="K131">
            <v>735849.06</v>
          </cell>
        </row>
        <row r="131">
          <cell r="N131">
            <v>0.35</v>
          </cell>
        </row>
        <row r="131">
          <cell r="T131" t="str">
            <v>9月</v>
          </cell>
        </row>
        <row r="131">
          <cell r="AA131" t="str">
            <v>广东分公司</v>
          </cell>
        </row>
        <row r="132">
          <cell r="K132">
            <v>1132075.47</v>
          </cell>
        </row>
        <row r="132">
          <cell r="N132">
            <v>0.0281</v>
          </cell>
        </row>
        <row r="132">
          <cell r="T132" t="str">
            <v>9月</v>
          </cell>
        </row>
        <row r="132">
          <cell r="AA132" t="str">
            <v>数智管理中心</v>
          </cell>
        </row>
        <row r="133">
          <cell r="K133">
            <v>42452.83</v>
          </cell>
        </row>
        <row r="133">
          <cell r="N133">
            <v>0.6038</v>
          </cell>
        </row>
        <row r="133">
          <cell r="T133" t="str">
            <v>9月</v>
          </cell>
        </row>
        <row r="133">
          <cell r="AA133" t="str">
            <v>数字建造中心</v>
          </cell>
        </row>
        <row r="134">
          <cell r="K134">
            <v>477876.11</v>
          </cell>
        </row>
        <row r="134">
          <cell r="N134">
            <v>0.1473</v>
          </cell>
        </row>
        <row r="134">
          <cell r="T134" t="str">
            <v>9月</v>
          </cell>
        </row>
        <row r="134">
          <cell r="AA134" t="str">
            <v>数智管理中心</v>
          </cell>
        </row>
        <row r="135">
          <cell r="K135">
            <v>311320.75</v>
          </cell>
        </row>
        <row r="135">
          <cell r="N135">
            <v>0.1473</v>
          </cell>
        </row>
        <row r="135">
          <cell r="T135" t="str">
            <v>9月</v>
          </cell>
        </row>
        <row r="135">
          <cell r="AA135" t="str">
            <v>数智管理中心</v>
          </cell>
        </row>
        <row r="136">
          <cell r="K136">
            <v>334716.98</v>
          </cell>
        </row>
        <row r="136">
          <cell r="N136">
            <v>0.3</v>
          </cell>
        </row>
        <row r="136">
          <cell r="T136" t="str">
            <v>9月</v>
          </cell>
        </row>
        <row r="136">
          <cell r="AA136" t="str">
            <v>数智管理中心</v>
          </cell>
        </row>
        <row r="137">
          <cell r="K137">
            <v>69339.62</v>
          </cell>
        </row>
        <row r="137">
          <cell r="N137">
            <v>0.2</v>
          </cell>
        </row>
        <row r="137">
          <cell r="T137" t="str">
            <v>9月</v>
          </cell>
        </row>
        <row r="137">
          <cell r="AA137" t="str">
            <v>福建分公司</v>
          </cell>
        </row>
        <row r="138">
          <cell r="K138">
            <v>2560651.35</v>
          </cell>
        </row>
        <row r="138">
          <cell r="N138">
            <v>0.15</v>
          </cell>
        </row>
        <row r="138">
          <cell r="T138" t="str">
            <v>9月</v>
          </cell>
        </row>
        <row r="138">
          <cell r="AA138" t="str">
            <v>数字建造中心</v>
          </cell>
        </row>
        <row r="139">
          <cell r="K139">
            <v>301392.3</v>
          </cell>
        </row>
        <row r="139">
          <cell r="N139">
            <v>0.1208</v>
          </cell>
        </row>
        <row r="139">
          <cell r="T139" t="str">
            <v>9月</v>
          </cell>
        </row>
        <row r="139">
          <cell r="AA139" t="str">
            <v>智能运管中心</v>
          </cell>
        </row>
        <row r="140">
          <cell r="K140">
            <v>60087.04</v>
          </cell>
        </row>
        <row r="140">
          <cell r="N140">
            <v>0.25</v>
          </cell>
        </row>
        <row r="140">
          <cell r="T140" t="str">
            <v>9月</v>
          </cell>
        </row>
        <row r="140">
          <cell r="AA140" t="str">
            <v>数字建造中心</v>
          </cell>
        </row>
        <row r="141">
          <cell r="K141">
            <v>184905.66</v>
          </cell>
        </row>
        <row r="141">
          <cell r="N141">
            <v>0.3</v>
          </cell>
        </row>
        <row r="141">
          <cell r="T141" t="str">
            <v>9月</v>
          </cell>
        </row>
        <row r="141">
          <cell r="AA141" t="str">
            <v>数字建造中心</v>
          </cell>
        </row>
        <row r="142">
          <cell r="K142">
            <v>92258.72</v>
          </cell>
        </row>
        <row r="142">
          <cell r="N142">
            <v>0.35</v>
          </cell>
        </row>
        <row r="142">
          <cell r="T142" t="str">
            <v>9月</v>
          </cell>
        </row>
        <row r="142">
          <cell r="AA142" t="str">
            <v>智能运管中心</v>
          </cell>
        </row>
        <row r="143">
          <cell r="K143">
            <v>767009.43</v>
          </cell>
        </row>
        <row r="143">
          <cell r="N143">
            <v>0.1574</v>
          </cell>
        </row>
        <row r="143">
          <cell r="T143" t="str">
            <v>9月</v>
          </cell>
        </row>
        <row r="143">
          <cell r="AA143" t="str">
            <v>福建分公司</v>
          </cell>
        </row>
        <row r="144">
          <cell r="K144">
            <v>141509.43</v>
          </cell>
        </row>
        <row r="144">
          <cell r="N144">
            <v>0.6109</v>
          </cell>
        </row>
        <row r="144">
          <cell r="T144" t="str">
            <v>9月</v>
          </cell>
        </row>
        <row r="144">
          <cell r="AA144" t="str">
            <v>福建分公司</v>
          </cell>
        </row>
        <row r="145">
          <cell r="K145">
            <v>339622.64</v>
          </cell>
        </row>
        <row r="145">
          <cell r="N145">
            <v>0.1</v>
          </cell>
        </row>
        <row r="145">
          <cell r="T145" t="str">
            <v>9月</v>
          </cell>
        </row>
        <row r="145">
          <cell r="AA145" t="str">
            <v>数字建造中心</v>
          </cell>
        </row>
        <row r="146">
          <cell r="K146">
            <v>2945283.02</v>
          </cell>
        </row>
        <row r="146">
          <cell r="N146">
            <v>0.02</v>
          </cell>
        </row>
        <row r="146">
          <cell r="T146" t="str">
            <v>9月</v>
          </cell>
        </row>
        <row r="146">
          <cell r="AA146" t="str">
            <v>数智管理中心</v>
          </cell>
        </row>
        <row r="147">
          <cell r="K147">
            <v>1301886.79</v>
          </cell>
        </row>
        <row r="147">
          <cell r="N147">
            <v>0.0742</v>
          </cell>
        </row>
        <row r="147">
          <cell r="T147" t="str">
            <v>9月</v>
          </cell>
        </row>
        <row r="147">
          <cell r="AA147" t="str">
            <v>智能运管中心</v>
          </cell>
        </row>
        <row r="148">
          <cell r="K148">
            <v>84200</v>
          </cell>
        </row>
        <row r="148">
          <cell r="N148">
            <v>0.1023</v>
          </cell>
        </row>
        <row r="148">
          <cell r="T148" t="str">
            <v>9月</v>
          </cell>
        </row>
        <row r="148">
          <cell r="AA148" t="str">
            <v>智能运管中心</v>
          </cell>
        </row>
        <row r="149">
          <cell r="K149">
            <v>515267.81</v>
          </cell>
        </row>
        <row r="149">
          <cell r="N149">
            <v>0.1065</v>
          </cell>
        </row>
        <row r="149">
          <cell r="T149" t="str">
            <v>9月</v>
          </cell>
        </row>
        <row r="149">
          <cell r="AA149" t="str">
            <v>广东分公司</v>
          </cell>
        </row>
        <row r="150">
          <cell r="K150">
            <v>283018.87</v>
          </cell>
        </row>
        <row r="150">
          <cell r="N150">
            <v>0.5</v>
          </cell>
        </row>
        <row r="150">
          <cell r="T150" t="str">
            <v>9月</v>
          </cell>
        </row>
        <row r="150">
          <cell r="AA150" t="str">
            <v>广东分公司</v>
          </cell>
        </row>
        <row r="151">
          <cell r="K151">
            <v>671030</v>
          </cell>
        </row>
        <row r="151">
          <cell r="N151">
            <v>0.5244</v>
          </cell>
        </row>
        <row r="151">
          <cell r="T151" t="str">
            <v>9月</v>
          </cell>
        </row>
        <row r="151">
          <cell r="AA151" t="str">
            <v>智能运管中心</v>
          </cell>
        </row>
        <row r="152">
          <cell r="K152">
            <v>424952.83</v>
          </cell>
        </row>
        <row r="152">
          <cell r="N152">
            <v>0.2053</v>
          </cell>
        </row>
        <row r="152">
          <cell r="T152" t="str">
            <v>9月</v>
          </cell>
        </row>
        <row r="152">
          <cell r="AA152" t="str">
            <v>福建分公司</v>
          </cell>
        </row>
        <row r="153">
          <cell r="K153">
            <v>60141.51</v>
          </cell>
        </row>
        <row r="153">
          <cell r="N153">
            <v>0.0884</v>
          </cell>
        </row>
        <row r="153">
          <cell r="T153" t="str">
            <v>9月</v>
          </cell>
        </row>
        <row r="153">
          <cell r="AA153" t="str">
            <v>数智管理中心</v>
          </cell>
        </row>
        <row r="154">
          <cell r="K154">
            <v>54680</v>
          </cell>
        </row>
        <row r="154">
          <cell r="N154">
            <v>0.15</v>
          </cell>
        </row>
        <row r="154">
          <cell r="T154" t="str">
            <v>9月</v>
          </cell>
        </row>
        <row r="154">
          <cell r="AA154" t="str">
            <v>广东分公司</v>
          </cell>
        </row>
        <row r="155">
          <cell r="K155">
            <v>113207.55</v>
          </cell>
        </row>
        <row r="155">
          <cell r="N155">
            <v>0.4625</v>
          </cell>
        </row>
        <row r="155">
          <cell r="T155" t="str">
            <v>9月</v>
          </cell>
        </row>
        <row r="155">
          <cell r="AA155" t="str">
            <v>数智管理中心</v>
          </cell>
        </row>
        <row r="156">
          <cell r="K156">
            <v>80839.62</v>
          </cell>
        </row>
        <row r="156">
          <cell r="N156">
            <v>0.2</v>
          </cell>
        </row>
        <row r="156">
          <cell r="T156" t="str">
            <v>9月</v>
          </cell>
        </row>
        <row r="156">
          <cell r="AA156" t="str">
            <v>数字建造中心</v>
          </cell>
        </row>
        <row r="157">
          <cell r="K157">
            <v>107547.17</v>
          </cell>
        </row>
        <row r="157">
          <cell r="N157">
            <v>0.2</v>
          </cell>
        </row>
        <row r="157">
          <cell r="T157" t="str">
            <v>9月</v>
          </cell>
        </row>
        <row r="157">
          <cell r="AA157" t="str">
            <v>数字建造中心</v>
          </cell>
        </row>
        <row r="158">
          <cell r="K158">
            <v>92311.32</v>
          </cell>
        </row>
        <row r="158">
          <cell r="N158">
            <v>0.2</v>
          </cell>
        </row>
        <row r="158">
          <cell r="T158" t="str">
            <v>9月</v>
          </cell>
        </row>
        <row r="158">
          <cell r="AA158" t="str">
            <v>数字建造中心</v>
          </cell>
        </row>
        <row r="159">
          <cell r="K159">
            <v>32981.13</v>
          </cell>
        </row>
        <row r="159">
          <cell r="N159">
            <v>0.2</v>
          </cell>
        </row>
        <row r="159">
          <cell r="T159" t="str">
            <v>9月</v>
          </cell>
        </row>
        <row r="159">
          <cell r="AA159" t="str">
            <v>数字建造中心</v>
          </cell>
        </row>
        <row r="160">
          <cell r="K160">
            <v>483962.26</v>
          </cell>
        </row>
        <row r="160">
          <cell r="N160">
            <v>0.3696</v>
          </cell>
        </row>
        <row r="160">
          <cell r="T160" t="str">
            <v>9月</v>
          </cell>
        </row>
        <row r="160">
          <cell r="AA160" t="str">
            <v>智能运管中心</v>
          </cell>
        </row>
        <row r="161">
          <cell r="K161">
            <v>600471.7</v>
          </cell>
        </row>
        <row r="161">
          <cell r="N161">
            <v>0.2562</v>
          </cell>
        </row>
        <row r="161">
          <cell r="T161" t="str">
            <v>9月</v>
          </cell>
        </row>
        <row r="161">
          <cell r="AA161" t="str">
            <v>智能运管中心</v>
          </cell>
        </row>
        <row r="162">
          <cell r="K162">
            <v>563207.55</v>
          </cell>
        </row>
        <row r="162">
          <cell r="N162">
            <v>0.5129</v>
          </cell>
        </row>
        <row r="162">
          <cell r="T162" t="str">
            <v>9月</v>
          </cell>
        </row>
        <row r="162">
          <cell r="AA162" t="str">
            <v>智能运管中心</v>
          </cell>
        </row>
        <row r="163">
          <cell r="K163">
            <v>455752.21</v>
          </cell>
        </row>
        <row r="163">
          <cell r="N163">
            <v>0.1101</v>
          </cell>
        </row>
        <row r="163">
          <cell r="T163" t="str">
            <v>9月</v>
          </cell>
        </row>
        <row r="163">
          <cell r="AA163" t="str">
            <v>福建分公司</v>
          </cell>
        </row>
        <row r="164">
          <cell r="K164">
            <v>35955.78</v>
          </cell>
        </row>
        <row r="164">
          <cell r="N164">
            <v>0.15</v>
          </cell>
        </row>
        <row r="164">
          <cell r="T164" t="str">
            <v>9月</v>
          </cell>
        </row>
        <row r="164">
          <cell r="AA164" t="str">
            <v>智能运管中心</v>
          </cell>
        </row>
        <row r="165">
          <cell r="K165">
            <v>36160.47</v>
          </cell>
        </row>
        <row r="165">
          <cell r="N165">
            <v>0.15</v>
          </cell>
        </row>
        <row r="165">
          <cell r="T165" t="str">
            <v>9月</v>
          </cell>
        </row>
        <row r="165">
          <cell r="AA165" t="str">
            <v>智能运管中心</v>
          </cell>
        </row>
        <row r="166">
          <cell r="K166">
            <v>67500</v>
          </cell>
        </row>
        <row r="166">
          <cell r="N166">
            <v>0.4822</v>
          </cell>
        </row>
        <row r="166">
          <cell r="T166" t="str">
            <v>9月</v>
          </cell>
        </row>
        <row r="166">
          <cell r="AA166" t="str">
            <v>智能运管中心</v>
          </cell>
        </row>
        <row r="167">
          <cell r="K167">
            <v>15318.58</v>
          </cell>
        </row>
        <row r="167">
          <cell r="N167">
            <v>0.25</v>
          </cell>
        </row>
        <row r="167">
          <cell r="T167" t="str">
            <v>9月</v>
          </cell>
        </row>
        <row r="167">
          <cell r="AA167" t="str">
            <v>智能运管中心</v>
          </cell>
        </row>
        <row r="168">
          <cell r="K168">
            <v>24103.77</v>
          </cell>
        </row>
        <row r="168">
          <cell r="N168">
            <v>0.25</v>
          </cell>
        </row>
        <row r="168">
          <cell r="T168" t="str">
            <v>9月</v>
          </cell>
        </row>
        <row r="168">
          <cell r="AA168" t="str">
            <v>智能运管中心</v>
          </cell>
        </row>
        <row r="169">
          <cell r="K169">
            <v>151886.79</v>
          </cell>
        </row>
        <row r="169">
          <cell r="N169">
            <v>0.126</v>
          </cell>
        </row>
        <row r="169">
          <cell r="T169" t="str">
            <v>9月</v>
          </cell>
        </row>
        <row r="169">
          <cell r="AA169" t="str">
            <v>数智管理中心</v>
          </cell>
        </row>
        <row r="170">
          <cell r="K170">
            <v>341981.13</v>
          </cell>
        </row>
        <row r="170">
          <cell r="N170">
            <v>0.0865</v>
          </cell>
        </row>
        <row r="170">
          <cell r="T170" t="str">
            <v>9月</v>
          </cell>
        </row>
        <row r="170">
          <cell r="AA170" t="str">
            <v>数智管理中心</v>
          </cell>
        </row>
        <row r="171">
          <cell r="K171">
            <v>1025943.4</v>
          </cell>
        </row>
        <row r="171">
          <cell r="N171">
            <v>0.5042</v>
          </cell>
        </row>
        <row r="171">
          <cell r="T171" t="str">
            <v>9月</v>
          </cell>
        </row>
        <row r="171">
          <cell r="AA171" t="str">
            <v>数智管理中心</v>
          </cell>
        </row>
        <row r="172">
          <cell r="K172">
            <v>288679.25</v>
          </cell>
        </row>
        <row r="172">
          <cell r="N172">
            <v>0.5931</v>
          </cell>
        </row>
        <row r="172">
          <cell r="T172" t="str">
            <v>9月</v>
          </cell>
        </row>
        <row r="172">
          <cell r="AA172" t="str">
            <v>数智管理中心</v>
          </cell>
        </row>
        <row r="173">
          <cell r="K173">
            <v>54245.28</v>
          </cell>
        </row>
        <row r="173">
          <cell r="N173">
            <v>0.4627</v>
          </cell>
        </row>
        <row r="173">
          <cell r="T173" t="str">
            <v>9月</v>
          </cell>
        </row>
        <row r="173">
          <cell r="AA173" t="str">
            <v>数智管理中心</v>
          </cell>
        </row>
        <row r="174">
          <cell r="K174">
            <v>81566.04</v>
          </cell>
        </row>
        <row r="174">
          <cell r="N174">
            <v>0.8</v>
          </cell>
        </row>
        <row r="174">
          <cell r="T174" t="str">
            <v>9月</v>
          </cell>
        </row>
        <row r="174">
          <cell r="AA174" t="str">
            <v>智能运管中心</v>
          </cell>
        </row>
        <row r="175">
          <cell r="K175">
            <v>750484.81</v>
          </cell>
        </row>
        <row r="175">
          <cell r="N175">
            <v>0.5528</v>
          </cell>
        </row>
        <row r="175">
          <cell r="T175" t="str">
            <v>9月</v>
          </cell>
        </row>
        <row r="175">
          <cell r="AA175" t="str">
            <v>智能运管中心</v>
          </cell>
        </row>
        <row r="176">
          <cell r="K176">
            <v>43632.08</v>
          </cell>
        </row>
        <row r="176">
          <cell r="N176">
            <v>0.0416</v>
          </cell>
        </row>
        <row r="176">
          <cell r="T176" t="str">
            <v>9月</v>
          </cell>
        </row>
        <row r="176">
          <cell r="AA176" t="str">
            <v>数智管理中心</v>
          </cell>
        </row>
        <row r="177">
          <cell r="K177">
            <v>1187075.47</v>
          </cell>
        </row>
        <row r="177">
          <cell r="N177">
            <v>0.1689</v>
          </cell>
        </row>
        <row r="177">
          <cell r="T177" t="str">
            <v>9月</v>
          </cell>
        </row>
        <row r="177">
          <cell r="AA177" t="str">
            <v>数智管理中心</v>
          </cell>
        </row>
        <row r="178">
          <cell r="K178">
            <v>164150.94</v>
          </cell>
        </row>
        <row r="178">
          <cell r="N178">
            <v>0.5</v>
          </cell>
        </row>
        <row r="178">
          <cell r="T178" t="str">
            <v>10月</v>
          </cell>
        </row>
        <row r="178">
          <cell r="AA178" t="str">
            <v>数字建造中心</v>
          </cell>
        </row>
        <row r="179">
          <cell r="K179">
            <v>141509.43</v>
          </cell>
        </row>
        <row r="179">
          <cell r="N179">
            <v>0.3877</v>
          </cell>
        </row>
        <row r="179">
          <cell r="T179" t="str">
            <v>10月</v>
          </cell>
        </row>
        <row r="179">
          <cell r="AA179" t="str">
            <v>数智管理中心</v>
          </cell>
        </row>
        <row r="180">
          <cell r="K180">
            <v>115840.71</v>
          </cell>
        </row>
        <row r="180">
          <cell r="N180">
            <v>0.3</v>
          </cell>
        </row>
        <row r="180">
          <cell r="T180" t="str">
            <v>10月</v>
          </cell>
        </row>
        <row r="180">
          <cell r="AA180" t="str">
            <v>智能运管中心</v>
          </cell>
        </row>
        <row r="181">
          <cell r="K181">
            <v>819905.66</v>
          </cell>
        </row>
        <row r="181">
          <cell r="N181">
            <v>0.3</v>
          </cell>
        </row>
        <row r="181">
          <cell r="T181" t="str">
            <v>10月</v>
          </cell>
        </row>
        <row r="181">
          <cell r="AA181" t="str">
            <v>智能运管中心</v>
          </cell>
        </row>
        <row r="182">
          <cell r="K182">
            <v>759551.89</v>
          </cell>
        </row>
        <row r="182">
          <cell r="N182">
            <v>0.209</v>
          </cell>
        </row>
        <row r="182">
          <cell r="T182" t="str">
            <v>10月</v>
          </cell>
        </row>
        <row r="182">
          <cell r="AA182" t="str">
            <v>数智管理中心</v>
          </cell>
        </row>
        <row r="183">
          <cell r="K183">
            <v>730424.53</v>
          </cell>
        </row>
        <row r="183">
          <cell r="N183">
            <v>0.2388</v>
          </cell>
        </row>
        <row r="183">
          <cell r="T183" t="str">
            <v>10月</v>
          </cell>
        </row>
        <row r="183">
          <cell r="AA183" t="str">
            <v>数智管理中心</v>
          </cell>
        </row>
        <row r="184">
          <cell r="K184">
            <v>84905.66</v>
          </cell>
        </row>
        <row r="184">
          <cell r="N184">
            <v>0.416</v>
          </cell>
        </row>
        <row r="184">
          <cell r="T184" t="str">
            <v>10月</v>
          </cell>
        </row>
        <row r="184">
          <cell r="AA184" t="str">
            <v>数智管理中心</v>
          </cell>
        </row>
        <row r="185">
          <cell r="K185">
            <v>25943.4</v>
          </cell>
        </row>
        <row r="185">
          <cell r="N185">
            <v>0.0704</v>
          </cell>
        </row>
        <row r="185">
          <cell r="T185" t="str">
            <v>10月</v>
          </cell>
        </row>
        <row r="185">
          <cell r="AA185" t="str">
            <v>数智管理中心</v>
          </cell>
        </row>
        <row r="186">
          <cell r="K186">
            <v>754716.98</v>
          </cell>
        </row>
        <row r="186">
          <cell r="N186">
            <v>0.6032</v>
          </cell>
        </row>
        <row r="186">
          <cell r="T186" t="str">
            <v>10月</v>
          </cell>
        </row>
        <row r="186">
          <cell r="AA186" t="str">
            <v>数智管理中心</v>
          </cell>
        </row>
        <row r="187">
          <cell r="K187">
            <v>566037.74</v>
          </cell>
        </row>
        <row r="187">
          <cell r="N187">
            <v>0.2226</v>
          </cell>
        </row>
        <row r="187">
          <cell r="T187" t="str">
            <v>10月</v>
          </cell>
        </row>
        <row r="187">
          <cell r="AA187" t="str">
            <v>数智管理中心</v>
          </cell>
        </row>
        <row r="188">
          <cell r="K188">
            <v>46226.42</v>
          </cell>
        </row>
        <row r="188">
          <cell r="N188">
            <v>0.0468</v>
          </cell>
        </row>
        <row r="188">
          <cell r="T188" t="str">
            <v>10月</v>
          </cell>
        </row>
        <row r="188">
          <cell r="AA188" t="str">
            <v>数字建造中心</v>
          </cell>
        </row>
        <row r="189">
          <cell r="K189">
            <v>46902.65</v>
          </cell>
        </row>
        <row r="189">
          <cell r="N189">
            <v>0.092</v>
          </cell>
        </row>
        <row r="189">
          <cell r="T189" t="str">
            <v>10月</v>
          </cell>
        </row>
        <row r="189">
          <cell r="AA189" t="str">
            <v>数智管理中心</v>
          </cell>
        </row>
        <row r="190">
          <cell r="K190">
            <v>289622.64</v>
          </cell>
        </row>
        <row r="190">
          <cell r="N190">
            <v>0.092</v>
          </cell>
        </row>
        <row r="190">
          <cell r="T190" t="str">
            <v>10月</v>
          </cell>
        </row>
        <row r="190">
          <cell r="AA190" t="str">
            <v>数智管理中心</v>
          </cell>
        </row>
        <row r="191">
          <cell r="K191">
            <v>172503.77</v>
          </cell>
        </row>
        <row r="191">
          <cell r="N191">
            <v>0.2345</v>
          </cell>
        </row>
        <row r="191">
          <cell r="T191" t="str">
            <v>10月</v>
          </cell>
        </row>
        <row r="191">
          <cell r="AA191" t="str">
            <v>数智管理中心</v>
          </cell>
        </row>
        <row r="192">
          <cell r="K192">
            <v>503332.08</v>
          </cell>
        </row>
        <row r="192">
          <cell r="N192">
            <v>0.6746</v>
          </cell>
        </row>
        <row r="192">
          <cell r="T192" t="str">
            <v>10月</v>
          </cell>
        </row>
        <row r="192">
          <cell r="AA192" t="str">
            <v>智能运管中心</v>
          </cell>
        </row>
        <row r="193">
          <cell r="K193">
            <v>695313.21</v>
          </cell>
        </row>
        <row r="193">
          <cell r="N193">
            <v>0.6329</v>
          </cell>
        </row>
        <row r="193">
          <cell r="T193" t="str">
            <v>10月</v>
          </cell>
        </row>
        <row r="193">
          <cell r="AA193" t="str">
            <v>智能运管中心</v>
          </cell>
        </row>
        <row r="194">
          <cell r="K194">
            <v>0</v>
          </cell>
        </row>
        <row r="194">
          <cell r="N194">
            <v>0</v>
          </cell>
        </row>
        <row r="194">
          <cell r="T194" t="str">
            <v>10月</v>
          </cell>
        </row>
        <row r="194">
          <cell r="AA194">
            <v>0</v>
          </cell>
        </row>
        <row r="195">
          <cell r="K195">
            <v>2264150.94</v>
          </cell>
        </row>
        <row r="195">
          <cell r="N195">
            <v>0.1389</v>
          </cell>
        </row>
        <row r="195">
          <cell r="T195" t="str">
            <v>11月</v>
          </cell>
        </row>
        <row r="195">
          <cell r="AA195" t="str">
            <v>产品研发中心</v>
          </cell>
        </row>
        <row r="196">
          <cell r="K196">
            <v>589211.56</v>
          </cell>
        </row>
        <row r="196">
          <cell r="N196">
            <v>0.35</v>
          </cell>
        </row>
        <row r="196">
          <cell r="T196" t="str">
            <v>11月</v>
          </cell>
        </row>
        <row r="196">
          <cell r="AA196" t="str">
            <v>广东分公司</v>
          </cell>
        </row>
        <row r="197">
          <cell r="K197">
            <v>481703.54</v>
          </cell>
        </row>
        <row r="197">
          <cell r="N197">
            <v>0.4704</v>
          </cell>
        </row>
        <row r="197">
          <cell r="T197" t="str">
            <v>11月</v>
          </cell>
        </row>
        <row r="197">
          <cell r="AA197" t="str">
            <v>广东分公司</v>
          </cell>
        </row>
        <row r="198">
          <cell r="K198">
            <v>138893.81</v>
          </cell>
        </row>
        <row r="198">
          <cell r="N198">
            <v>0.257</v>
          </cell>
        </row>
        <row r="198">
          <cell r="T198" t="str">
            <v>11月</v>
          </cell>
        </row>
        <row r="198">
          <cell r="AA198" t="str">
            <v>智能运管中心</v>
          </cell>
        </row>
        <row r="199">
          <cell r="K199">
            <v>179245.28</v>
          </cell>
        </row>
        <row r="199">
          <cell r="N199">
            <v>0.1308</v>
          </cell>
        </row>
        <row r="199">
          <cell r="T199" t="str">
            <v>11月</v>
          </cell>
        </row>
        <row r="199">
          <cell r="AA199" t="str">
            <v>数智管理中心</v>
          </cell>
        </row>
        <row r="200">
          <cell r="K200">
            <v>227741.51</v>
          </cell>
        </row>
        <row r="200">
          <cell r="N200">
            <v>0.3</v>
          </cell>
        </row>
        <row r="200">
          <cell r="T200" t="str">
            <v>11月</v>
          </cell>
        </row>
        <row r="200">
          <cell r="AA200" t="str">
            <v>数智管理中心</v>
          </cell>
        </row>
        <row r="201">
          <cell r="K201">
            <v>457075.47</v>
          </cell>
        </row>
        <row r="201">
          <cell r="N201">
            <v>0.2593</v>
          </cell>
        </row>
        <row r="201">
          <cell r="T201" t="str">
            <v>11月</v>
          </cell>
        </row>
        <row r="201">
          <cell r="AA201" t="str">
            <v>数智管理中心</v>
          </cell>
        </row>
        <row r="202">
          <cell r="K202">
            <v>33396.23</v>
          </cell>
        </row>
        <row r="202">
          <cell r="N202">
            <v>0.4</v>
          </cell>
        </row>
        <row r="202">
          <cell r="T202" t="str">
            <v>11月</v>
          </cell>
        </row>
        <row r="202">
          <cell r="AA202" t="str">
            <v>数字建造中心</v>
          </cell>
        </row>
        <row r="203">
          <cell r="K203">
            <v>33584.91</v>
          </cell>
        </row>
        <row r="203">
          <cell r="N203">
            <v>0.4</v>
          </cell>
        </row>
        <row r="203">
          <cell r="T203" t="str">
            <v>11月</v>
          </cell>
        </row>
        <row r="203">
          <cell r="AA203" t="str">
            <v>数字建造中心</v>
          </cell>
        </row>
        <row r="204">
          <cell r="K204">
            <v>358490.57</v>
          </cell>
        </row>
        <row r="204">
          <cell r="N204">
            <v>0.1</v>
          </cell>
        </row>
        <row r="204">
          <cell r="T204" t="str">
            <v>11月</v>
          </cell>
        </row>
        <row r="204">
          <cell r="AA204" t="str">
            <v>数字建造中心</v>
          </cell>
        </row>
        <row r="205">
          <cell r="K205">
            <v>39859.82</v>
          </cell>
        </row>
        <row r="205">
          <cell r="N205">
            <v>0.2</v>
          </cell>
        </row>
        <row r="205">
          <cell r="T205" t="str">
            <v>11月</v>
          </cell>
        </row>
        <row r="205">
          <cell r="AA205" t="str">
            <v>数字建造中心</v>
          </cell>
        </row>
        <row r="206">
          <cell r="K206">
            <v>110566.04</v>
          </cell>
        </row>
        <row r="206">
          <cell r="N206">
            <v>0.3</v>
          </cell>
        </row>
        <row r="206">
          <cell r="T206" t="str">
            <v>11月</v>
          </cell>
        </row>
        <row r="206">
          <cell r="AA206" t="str">
            <v>数字建造中心</v>
          </cell>
        </row>
        <row r="207">
          <cell r="K207">
            <v>132075.47</v>
          </cell>
        </row>
        <row r="207">
          <cell r="N207">
            <v>0.4171</v>
          </cell>
        </row>
        <row r="207">
          <cell r="T207" t="str">
            <v>11月</v>
          </cell>
        </row>
        <row r="207">
          <cell r="AA207" t="str">
            <v>智能运管中心</v>
          </cell>
        </row>
        <row r="208">
          <cell r="K208">
            <v>148674.53</v>
          </cell>
        </row>
        <row r="208">
          <cell r="N208">
            <v>0.0079</v>
          </cell>
        </row>
        <row r="208">
          <cell r="T208" t="str">
            <v>11月</v>
          </cell>
        </row>
        <row r="208">
          <cell r="AA208" t="str">
            <v>数智管理中心</v>
          </cell>
        </row>
        <row r="209">
          <cell r="K209">
            <v>36792.45</v>
          </cell>
        </row>
        <row r="209">
          <cell r="N209">
            <v>0.2</v>
          </cell>
        </row>
        <row r="209">
          <cell r="T209" t="str">
            <v>11月</v>
          </cell>
        </row>
        <row r="209">
          <cell r="AA209" t="str">
            <v>福建分公司</v>
          </cell>
        </row>
        <row r="210">
          <cell r="K210">
            <v>0</v>
          </cell>
        </row>
        <row r="210">
          <cell r="N210">
            <v>0</v>
          </cell>
        </row>
        <row r="210">
          <cell r="T210" t="str">
            <v>11月</v>
          </cell>
        </row>
        <row r="210">
          <cell r="AA210">
            <v>0</v>
          </cell>
        </row>
        <row r="211">
          <cell r="K211">
            <v>42452.83</v>
          </cell>
        </row>
        <row r="211">
          <cell r="N211">
            <v>0.6038</v>
          </cell>
        </row>
        <row r="211">
          <cell r="T211" t="str">
            <v>12月</v>
          </cell>
        </row>
        <row r="211">
          <cell r="AA211" t="str">
            <v>数字建造中心</v>
          </cell>
        </row>
        <row r="212">
          <cell r="K212">
            <v>187735.85</v>
          </cell>
        </row>
        <row r="212">
          <cell r="N212">
            <v>0.5129</v>
          </cell>
        </row>
        <row r="212">
          <cell r="T212" t="str">
            <v>12月</v>
          </cell>
        </row>
        <row r="212">
          <cell r="AA212" t="str">
            <v>智能运管中心</v>
          </cell>
        </row>
        <row r="213">
          <cell r="K213">
            <v>504716.98</v>
          </cell>
        </row>
        <row r="213">
          <cell r="N213">
            <v>0.0491</v>
          </cell>
        </row>
        <row r="213">
          <cell r="T213" t="str">
            <v>12月</v>
          </cell>
        </row>
        <row r="213">
          <cell r="AA213" t="str">
            <v>市场经营拓展中心</v>
          </cell>
        </row>
        <row r="214">
          <cell r="K214">
            <v>165000</v>
          </cell>
        </row>
        <row r="214">
          <cell r="N214">
            <v>0.2</v>
          </cell>
        </row>
        <row r="214">
          <cell r="T214" t="str">
            <v>12月</v>
          </cell>
        </row>
        <row r="214">
          <cell r="AA214" t="str">
            <v>智能运管中心</v>
          </cell>
        </row>
        <row r="215">
          <cell r="K215">
            <v>483844.34</v>
          </cell>
        </row>
        <row r="215">
          <cell r="N215">
            <v>0.1101</v>
          </cell>
        </row>
        <row r="215">
          <cell r="T215" t="str">
            <v>12月</v>
          </cell>
        </row>
        <row r="215">
          <cell r="AA215" t="str">
            <v>福建分公司</v>
          </cell>
        </row>
        <row r="216">
          <cell r="K216">
            <v>287610.62</v>
          </cell>
        </row>
        <row r="216">
          <cell r="N216">
            <v>0.1101</v>
          </cell>
        </row>
        <row r="216">
          <cell r="T216" t="str">
            <v>12月</v>
          </cell>
        </row>
        <row r="216">
          <cell r="AA216" t="str">
            <v>福建分公司</v>
          </cell>
        </row>
        <row r="217">
          <cell r="K217">
            <v>273584.91</v>
          </cell>
        </row>
        <row r="217">
          <cell r="N217">
            <v>0.1181</v>
          </cell>
        </row>
        <row r="217">
          <cell r="T217" t="str">
            <v>12月</v>
          </cell>
        </row>
        <row r="217">
          <cell r="AA217" t="str">
            <v>数智管理中心</v>
          </cell>
        </row>
        <row r="218">
          <cell r="K218">
            <v>1226415.09</v>
          </cell>
        </row>
        <row r="218">
          <cell r="N218">
            <v>0.6011</v>
          </cell>
        </row>
        <row r="218">
          <cell r="T218" t="str">
            <v>12月</v>
          </cell>
        </row>
        <row r="218">
          <cell r="AA218" t="str">
            <v>数智管理中心</v>
          </cell>
        </row>
        <row r="219">
          <cell r="K219">
            <v>3301.89</v>
          </cell>
        </row>
        <row r="219">
          <cell r="N219">
            <v>0.7447</v>
          </cell>
        </row>
        <row r="219">
          <cell r="T219" t="str">
            <v>12月</v>
          </cell>
        </row>
        <row r="219">
          <cell r="AA219" t="str">
            <v>数智管理中心</v>
          </cell>
        </row>
        <row r="220">
          <cell r="K220">
            <v>71592.92</v>
          </cell>
        </row>
        <row r="220">
          <cell r="N220">
            <v>0.0799</v>
          </cell>
        </row>
        <row r="220">
          <cell r="T220" t="str">
            <v>12月</v>
          </cell>
        </row>
        <row r="220">
          <cell r="AA220" t="str">
            <v>数智管理中心</v>
          </cell>
        </row>
        <row r="221">
          <cell r="K221">
            <v>94339.62</v>
          </cell>
        </row>
        <row r="221">
          <cell r="N221">
            <v>0.8</v>
          </cell>
        </row>
        <row r="221">
          <cell r="T221" t="str">
            <v>12月</v>
          </cell>
        </row>
        <row r="221">
          <cell r="AA221" t="str">
            <v>广东分公司</v>
          </cell>
        </row>
        <row r="222">
          <cell r="K222">
            <v>145283.02</v>
          </cell>
        </row>
        <row r="222">
          <cell r="N222">
            <v>0.5314</v>
          </cell>
        </row>
        <row r="222">
          <cell r="T222" t="str">
            <v>12月</v>
          </cell>
        </row>
        <row r="222">
          <cell r="AA222" t="str">
            <v>数智管理中心</v>
          </cell>
        </row>
        <row r="223">
          <cell r="K223">
            <v>56603.77</v>
          </cell>
        </row>
        <row r="223">
          <cell r="N223">
            <v>0.4625</v>
          </cell>
        </row>
        <row r="223">
          <cell r="T223" t="str">
            <v>12月</v>
          </cell>
        </row>
        <row r="223">
          <cell r="AA223" t="str">
            <v>数智管理中心</v>
          </cell>
        </row>
        <row r="224">
          <cell r="K224">
            <v>72641.51</v>
          </cell>
        </row>
        <row r="224">
          <cell r="N224">
            <v>0.3484</v>
          </cell>
        </row>
        <row r="224">
          <cell r="T224" t="str">
            <v>12月</v>
          </cell>
        </row>
        <row r="224">
          <cell r="AA224" t="str">
            <v>数智管理中心</v>
          </cell>
        </row>
        <row r="225">
          <cell r="K225">
            <v>283018.87</v>
          </cell>
        </row>
        <row r="225">
          <cell r="N225">
            <v>0.1445</v>
          </cell>
        </row>
        <row r="225">
          <cell r="T225" t="str">
            <v>12月</v>
          </cell>
        </row>
        <row r="225">
          <cell r="AA225" t="str">
            <v>数智管理中心</v>
          </cell>
        </row>
        <row r="226">
          <cell r="K226">
            <v>886792.74</v>
          </cell>
        </row>
        <row r="226">
          <cell r="N226">
            <v>0.1032</v>
          </cell>
        </row>
        <row r="226">
          <cell r="T226" t="str">
            <v>12月</v>
          </cell>
        </row>
        <row r="226">
          <cell r="AA226" t="str">
            <v>市场经营拓展中心</v>
          </cell>
        </row>
        <row r="227">
          <cell r="K227">
            <v>1556690</v>
          </cell>
        </row>
        <row r="227">
          <cell r="N227">
            <v>0.1032</v>
          </cell>
        </row>
        <row r="227">
          <cell r="T227" t="str">
            <v>12月</v>
          </cell>
        </row>
        <row r="227">
          <cell r="AA227" t="str">
            <v>市场经营拓展中心</v>
          </cell>
        </row>
        <row r="228">
          <cell r="K228">
            <v>758490.57</v>
          </cell>
        </row>
        <row r="228">
          <cell r="N228">
            <v>0.1103</v>
          </cell>
        </row>
        <row r="228">
          <cell r="T228" t="str">
            <v>12月</v>
          </cell>
        </row>
        <row r="228">
          <cell r="AA228" t="str">
            <v>市场经营拓展中心</v>
          </cell>
        </row>
        <row r="229">
          <cell r="K229">
            <v>1925115.04</v>
          </cell>
        </row>
        <row r="229">
          <cell r="N229">
            <v>0.1103</v>
          </cell>
        </row>
        <row r="229">
          <cell r="T229" t="str">
            <v>12月</v>
          </cell>
        </row>
        <row r="229">
          <cell r="AA229" t="str">
            <v>市场经营拓展中心</v>
          </cell>
        </row>
        <row r="230">
          <cell r="K230">
            <v>2665094.34</v>
          </cell>
        </row>
        <row r="230">
          <cell r="N230">
            <v>0.04</v>
          </cell>
        </row>
        <row r="230">
          <cell r="T230" t="str">
            <v>12月</v>
          </cell>
        </row>
        <row r="230">
          <cell r="AA230" t="str">
            <v>市场经营拓展中心</v>
          </cell>
        </row>
        <row r="231">
          <cell r="K231">
            <v>1808706.42</v>
          </cell>
        </row>
        <row r="231">
          <cell r="N231">
            <v>0.05</v>
          </cell>
        </row>
        <row r="231">
          <cell r="T231" t="str">
            <v>12月</v>
          </cell>
        </row>
        <row r="231">
          <cell r="AA231" t="str">
            <v>市场经营拓展中心</v>
          </cell>
        </row>
        <row r="232">
          <cell r="K232">
            <v>1432798.02</v>
          </cell>
        </row>
        <row r="232">
          <cell r="N232">
            <v>0.05</v>
          </cell>
        </row>
        <row r="232">
          <cell r="T232" t="str">
            <v>12月</v>
          </cell>
        </row>
        <row r="232">
          <cell r="AA232" t="str">
            <v>市场经营拓展中心</v>
          </cell>
        </row>
        <row r="233">
          <cell r="K233">
            <v>283018.87</v>
          </cell>
        </row>
        <row r="233">
          <cell r="N233">
            <v>0.5</v>
          </cell>
        </row>
        <row r="233">
          <cell r="T233" t="str">
            <v>12月</v>
          </cell>
        </row>
        <row r="233">
          <cell r="AA233" t="str">
            <v>广东分公司</v>
          </cell>
        </row>
        <row r="234">
          <cell r="K234">
            <v>255532.08</v>
          </cell>
        </row>
        <row r="234">
          <cell r="N234">
            <v>0.2</v>
          </cell>
        </row>
        <row r="234">
          <cell r="T234" t="str">
            <v>12月</v>
          </cell>
        </row>
        <row r="234">
          <cell r="AA234" t="str">
            <v>数字建造中心</v>
          </cell>
        </row>
        <row r="235">
          <cell r="K235">
            <v>66745.28</v>
          </cell>
        </row>
        <row r="235">
          <cell r="N235">
            <v>0.1211</v>
          </cell>
        </row>
        <row r="235">
          <cell r="T235" t="str">
            <v>12月</v>
          </cell>
        </row>
        <row r="235">
          <cell r="AA235" t="str">
            <v>数智管理中心</v>
          </cell>
        </row>
        <row r="236">
          <cell r="K236">
            <v>754716.98</v>
          </cell>
        </row>
        <row r="236">
          <cell r="N236">
            <v>0.5155</v>
          </cell>
        </row>
        <row r="236">
          <cell r="T236" t="str">
            <v>12月</v>
          </cell>
        </row>
        <row r="236">
          <cell r="AA236" t="str">
            <v>数智管理中心</v>
          </cell>
        </row>
        <row r="237">
          <cell r="K237">
            <v>226415.09</v>
          </cell>
        </row>
        <row r="237">
          <cell r="N237">
            <v>0.402</v>
          </cell>
        </row>
        <row r="237">
          <cell r="T237" t="str">
            <v>12月</v>
          </cell>
        </row>
        <row r="237">
          <cell r="AA237" t="str">
            <v>数智管理中心</v>
          </cell>
        </row>
        <row r="238">
          <cell r="K238">
            <v>2940774.34</v>
          </cell>
        </row>
        <row r="238">
          <cell r="N238">
            <v>0.35</v>
          </cell>
        </row>
        <row r="238">
          <cell r="T238" t="str">
            <v>12月</v>
          </cell>
        </row>
        <row r="238">
          <cell r="AA238" t="str">
            <v>数字建造中心</v>
          </cell>
        </row>
        <row r="239">
          <cell r="K239">
            <v>84200</v>
          </cell>
        </row>
        <row r="239">
          <cell r="N239">
            <v>0.1023</v>
          </cell>
        </row>
        <row r="239">
          <cell r="T239" t="str">
            <v>12月</v>
          </cell>
        </row>
        <row r="239">
          <cell r="AA239" t="str">
            <v>智能运管中心</v>
          </cell>
        </row>
        <row r="240">
          <cell r="K240">
            <v>795330.19</v>
          </cell>
        </row>
        <row r="240">
          <cell r="N240">
            <v>0.3589</v>
          </cell>
        </row>
        <row r="240">
          <cell r="T240" t="str">
            <v>12月</v>
          </cell>
        </row>
        <row r="240">
          <cell r="AA240" t="str">
            <v>智能运管中心</v>
          </cell>
        </row>
        <row r="241">
          <cell r="K241">
            <v>14150.94</v>
          </cell>
        </row>
        <row r="241">
          <cell r="N241">
            <v>0.05</v>
          </cell>
        </row>
        <row r="241">
          <cell r="T241" t="str">
            <v>12月</v>
          </cell>
        </row>
        <row r="241">
          <cell r="AA241" t="str">
            <v>智能运管中心</v>
          </cell>
        </row>
        <row r="242">
          <cell r="K242">
            <v>288679.25</v>
          </cell>
        </row>
        <row r="242">
          <cell r="N242">
            <v>0.3</v>
          </cell>
        </row>
        <row r="242">
          <cell r="T242" t="str">
            <v>12月</v>
          </cell>
        </row>
        <row r="242">
          <cell r="AA242" t="str">
            <v>福建分公司</v>
          </cell>
        </row>
        <row r="243">
          <cell r="K243">
            <v>1116226.42</v>
          </cell>
        </row>
        <row r="243">
          <cell r="N243">
            <v>0.0364</v>
          </cell>
        </row>
        <row r="243">
          <cell r="T243" t="str">
            <v>12月</v>
          </cell>
        </row>
        <row r="243">
          <cell r="AA243" t="str">
            <v>福建分公司</v>
          </cell>
        </row>
        <row r="244">
          <cell r="K244">
            <v>273584.91</v>
          </cell>
        </row>
        <row r="244">
          <cell r="N244">
            <v>0.627</v>
          </cell>
        </row>
        <row r="244">
          <cell r="T244" t="str">
            <v>12月</v>
          </cell>
        </row>
        <row r="244">
          <cell r="AA244" t="str">
            <v>数智管理中心</v>
          </cell>
        </row>
        <row r="245">
          <cell r="K245">
            <v>41896.7</v>
          </cell>
        </row>
        <row r="245">
          <cell r="N245">
            <v>0.6</v>
          </cell>
        </row>
        <row r="245">
          <cell r="T245" t="str">
            <v>12月</v>
          </cell>
        </row>
        <row r="245">
          <cell r="AA245" t="str">
            <v>智能运管中心</v>
          </cell>
        </row>
        <row r="246">
          <cell r="K246">
            <v>33520.75</v>
          </cell>
        </row>
        <row r="246">
          <cell r="N246">
            <v>0.6</v>
          </cell>
        </row>
        <row r="246">
          <cell r="T246" t="str">
            <v>12月</v>
          </cell>
        </row>
        <row r="246">
          <cell r="AA246" t="str">
            <v>智能运管中心</v>
          </cell>
        </row>
        <row r="247">
          <cell r="K247">
            <v>35295.28</v>
          </cell>
        </row>
        <row r="247">
          <cell r="N247">
            <v>0.6</v>
          </cell>
        </row>
        <row r="247">
          <cell r="T247" t="str">
            <v>12月</v>
          </cell>
        </row>
        <row r="247">
          <cell r="AA247" t="str">
            <v>智能运管中心</v>
          </cell>
        </row>
        <row r="248">
          <cell r="K248">
            <v>22589.15</v>
          </cell>
        </row>
        <row r="248">
          <cell r="N248">
            <v>0.6</v>
          </cell>
        </row>
        <row r="248">
          <cell r="T248" t="str">
            <v>12月</v>
          </cell>
        </row>
        <row r="248">
          <cell r="AA248" t="str">
            <v>智能运管中心</v>
          </cell>
        </row>
        <row r="249">
          <cell r="K249">
            <v>113113.21</v>
          </cell>
        </row>
        <row r="249">
          <cell r="N249">
            <v>0.5</v>
          </cell>
        </row>
        <row r="249">
          <cell r="T249" t="str">
            <v>12月</v>
          </cell>
        </row>
        <row r="249">
          <cell r="AA249" t="str">
            <v>智能运管中心</v>
          </cell>
        </row>
        <row r="250">
          <cell r="K250">
            <v>38066.04</v>
          </cell>
        </row>
        <row r="250">
          <cell r="N250">
            <v>0.1919</v>
          </cell>
        </row>
        <row r="250">
          <cell r="T250" t="str">
            <v>12月</v>
          </cell>
        </row>
        <row r="250">
          <cell r="AA250" t="str">
            <v>智能运管中心</v>
          </cell>
        </row>
        <row r="251">
          <cell r="K251">
            <v>210188.68</v>
          </cell>
        </row>
        <row r="251">
          <cell r="N251">
            <v>0.3481</v>
          </cell>
        </row>
        <row r="251">
          <cell r="T251" t="str">
            <v>12月</v>
          </cell>
        </row>
        <row r="251">
          <cell r="AA251" t="str">
            <v>数智管理中心</v>
          </cell>
        </row>
        <row r="252">
          <cell r="K252">
            <v>739662.73</v>
          </cell>
        </row>
        <row r="252">
          <cell r="N252">
            <v>0.15</v>
          </cell>
        </row>
        <row r="252">
          <cell r="T252" t="str">
            <v>12月</v>
          </cell>
        </row>
        <row r="252">
          <cell r="AA252" t="str">
            <v>广东分公司</v>
          </cell>
        </row>
        <row r="253">
          <cell r="K253">
            <v>141509.43</v>
          </cell>
        </row>
        <row r="253">
          <cell r="N253">
            <v>0.3877</v>
          </cell>
        </row>
        <row r="253">
          <cell r="T253" t="str">
            <v>12月</v>
          </cell>
        </row>
        <row r="253">
          <cell r="AA253" t="str">
            <v>数智管理中心</v>
          </cell>
        </row>
        <row r="254">
          <cell r="K254">
            <v>141509.43</v>
          </cell>
        </row>
        <row r="254">
          <cell r="N254">
            <v>0.9218</v>
          </cell>
        </row>
        <row r="254">
          <cell r="T254" t="str">
            <v>12月</v>
          </cell>
        </row>
        <row r="254">
          <cell r="AA254" t="str">
            <v>数智管理中心</v>
          </cell>
        </row>
        <row r="255">
          <cell r="K255">
            <v>126905.66</v>
          </cell>
        </row>
        <row r="255">
          <cell r="N255">
            <v>0.9137</v>
          </cell>
        </row>
        <row r="255">
          <cell r="T255" t="str">
            <v>12月</v>
          </cell>
        </row>
        <row r="255">
          <cell r="AA255" t="str">
            <v>数智管理中心</v>
          </cell>
        </row>
        <row r="256">
          <cell r="K256">
            <v>1301886.79</v>
          </cell>
        </row>
        <row r="256">
          <cell r="N256">
            <v>0.0742</v>
          </cell>
        </row>
        <row r="256">
          <cell r="T256" t="str">
            <v>12月</v>
          </cell>
        </row>
        <row r="256">
          <cell r="AA256" t="str">
            <v>智能运管中心</v>
          </cell>
        </row>
        <row r="257">
          <cell r="K257">
            <v>462443.52</v>
          </cell>
        </row>
        <row r="257">
          <cell r="N257">
            <v>0.3112</v>
          </cell>
        </row>
        <row r="257">
          <cell r="T257" t="str">
            <v>12月</v>
          </cell>
        </row>
        <row r="257">
          <cell r="AA257" t="str">
            <v>智能运管中心</v>
          </cell>
        </row>
        <row r="258">
          <cell r="K258">
            <v>35377.36</v>
          </cell>
        </row>
        <row r="258">
          <cell r="N258">
            <v>0.25</v>
          </cell>
        </row>
        <row r="258">
          <cell r="T258" t="str">
            <v>12月</v>
          </cell>
        </row>
        <row r="258">
          <cell r="AA258" t="str">
            <v>智能运管中心</v>
          </cell>
        </row>
        <row r="259">
          <cell r="K259">
            <v>33716.98</v>
          </cell>
        </row>
        <row r="259">
          <cell r="N259">
            <v>0.45</v>
          </cell>
        </row>
        <row r="259">
          <cell r="T259" t="str">
            <v>12月</v>
          </cell>
        </row>
        <row r="259">
          <cell r="AA259" t="str">
            <v>智能运管中心</v>
          </cell>
        </row>
        <row r="260">
          <cell r="K260">
            <v>898700</v>
          </cell>
        </row>
        <row r="260">
          <cell r="N260">
            <v>0.6678</v>
          </cell>
        </row>
        <row r="260">
          <cell r="T260" t="str">
            <v>12月</v>
          </cell>
        </row>
        <row r="260">
          <cell r="AA260" t="str">
            <v>智能运管中心</v>
          </cell>
        </row>
        <row r="261">
          <cell r="K261">
            <v>413274.34</v>
          </cell>
        </row>
        <row r="261">
          <cell r="N261">
            <v>0.1069</v>
          </cell>
        </row>
        <row r="261">
          <cell r="T261" t="str">
            <v>12月</v>
          </cell>
        </row>
        <row r="261">
          <cell r="AA261" t="str">
            <v>智能运管中心</v>
          </cell>
        </row>
        <row r="262">
          <cell r="K262">
            <v>105660.38</v>
          </cell>
        </row>
        <row r="262">
          <cell r="N262">
            <v>0.2972</v>
          </cell>
        </row>
        <row r="262">
          <cell r="T262" t="str">
            <v>12月</v>
          </cell>
        </row>
        <row r="262">
          <cell r="AA262" t="str">
            <v>数智管理中心</v>
          </cell>
        </row>
        <row r="263">
          <cell r="K263">
            <v>188679.25</v>
          </cell>
        </row>
        <row r="263">
          <cell r="N263">
            <v>0.542</v>
          </cell>
        </row>
        <row r="263">
          <cell r="T263" t="str">
            <v>12月</v>
          </cell>
        </row>
        <row r="263">
          <cell r="AA263" t="str">
            <v>数字建造中心</v>
          </cell>
        </row>
        <row r="264">
          <cell r="K264">
            <v>514801.89</v>
          </cell>
        </row>
        <row r="264">
          <cell r="N264">
            <v>0.8961</v>
          </cell>
        </row>
        <row r="264">
          <cell r="T264" t="str">
            <v>12月</v>
          </cell>
        </row>
        <row r="264">
          <cell r="AA264" t="str">
            <v>广东分公司</v>
          </cell>
        </row>
        <row r="265">
          <cell r="K265">
            <v>37169.81</v>
          </cell>
        </row>
        <row r="265">
          <cell r="N265">
            <v>0.2399</v>
          </cell>
        </row>
        <row r="265">
          <cell r="T265" t="str">
            <v>12月</v>
          </cell>
        </row>
        <row r="265">
          <cell r="AA265" t="str">
            <v>福建分公司</v>
          </cell>
        </row>
        <row r="266">
          <cell r="K266">
            <v>543396.23</v>
          </cell>
        </row>
        <row r="266">
          <cell r="N266">
            <v>0.3</v>
          </cell>
        </row>
        <row r="266">
          <cell r="T266" t="str">
            <v>12月</v>
          </cell>
        </row>
        <row r="266">
          <cell r="AA266" t="str">
            <v>福建分公司</v>
          </cell>
        </row>
        <row r="267">
          <cell r="K267">
            <v>141509.43</v>
          </cell>
        </row>
        <row r="267">
          <cell r="N267">
            <v>0.4541</v>
          </cell>
        </row>
        <row r="267">
          <cell r="T267" t="str">
            <v>12月</v>
          </cell>
        </row>
        <row r="267">
          <cell r="AA267" t="str">
            <v>数智管理中心</v>
          </cell>
        </row>
        <row r="268">
          <cell r="K268">
            <v>44247.79</v>
          </cell>
        </row>
        <row r="268">
          <cell r="N268">
            <v>0.4541</v>
          </cell>
        </row>
        <row r="268">
          <cell r="T268" t="str">
            <v>12月</v>
          </cell>
        </row>
        <row r="268">
          <cell r="AA268" t="str">
            <v>数智管理中心</v>
          </cell>
        </row>
        <row r="269">
          <cell r="K269">
            <v>347216.98</v>
          </cell>
        </row>
        <row r="269">
          <cell r="N269">
            <v>0.5</v>
          </cell>
        </row>
        <row r="269">
          <cell r="T269" t="str">
            <v>12月</v>
          </cell>
        </row>
        <row r="269">
          <cell r="AA269" t="str">
            <v>智能运管中心</v>
          </cell>
        </row>
        <row r="270">
          <cell r="K270">
            <v>89622.64</v>
          </cell>
        </row>
        <row r="270">
          <cell r="N270">
            <v>0.8</v>
          </cell>
        </row>
        <row r="270">
          <cell r="T270" t="str">
            <v>12月</v>
          </cell>
        </row>
        <row r="270">
          <cell r="AA270" t="str">
            <v>数智管理中心</v>
          </cell>
        </row>
        <row r="271">
          <cell r="K271">
            <v>351415.09</v>
          </cell>
        </row>
        <row r="271">
          <cell r="N271">
            <v>0.2803</v>
          </cell>
        </row>
        <row r="271">
          <cell r="T271" t="str">
            <v>12月</v>
          </cell>
        </row>
        <row r="271">
          <cell r="AA271" t="str">
            <v>数智管理中心</v>
          </cell>
        </row>
        <row r="272">
          <cell r="K272">
            <v>3679245.28</v>
          </cell>
        </row>
        <row r="272">
          <cell r="N272">
            <v>0.2011</v>
          </cell>
        </row>
        <row r="272">
          <cell r="T272" t="str">
            <v>12月</v>
          </cell>
        </row>
        <row r="272">
          <cell r="AA272" t="str">
            <v>数智管理中心</v>
          </cell>
        </row>
        <row r="273">
          <cell r="K273">
            <v>68962.26</v>
          </cell>
        </row>
        <row r="273">
          <cell r="N273">
            <v>0.1454</v>
          </cell>
        </row>
        <row r="273">
          <cell r="T273" t="str">
            <v>12月</v>
          </cell>
        </row>
        <row r="273">
          <cell r="AA273" t="str">
            <v>智能运管中心</v>
          </cell>
        </row>
        <row r="274">
          <cell r="K274">
            <v>1273584.91</v>
          </cell>
        </row>
        <row r="274">
          <cell r="N274">
            <v>0.5156</v>
          </cell>
        </row>
        <row r="274">
          <cell r="T274" t="str">
            <v>12月</v>
          </cell>
        </row>
        <row r="274">
          <cell r="AA274" t="str">
            <v>智能运管中心</v>
          </cell>
        </row>
        <row r="275">
          <cell r="K275">
            <v>471698.11</v>
          </cell>
        </row>
        <row r="275">
          <cell r="N275">
            <v>0.3572</v>
          </cell>
        </row>
        <row r="275">
          <cell r="T275" t="str">
            <v>12月</v>
          </cell>
        </row>
        <row r="275">
          <cell r="AA275" t="str">
            <v>数智管理中心</v>
          </cell>
        </row>
        <row r="276">
          <cell r="K276">
            <v>801886.79</v>
          </cell>
        </row>
        <row r="276">
          <cell r="N276">
            <v>0.4313</v>
          </cell>
        </row>
        <row r="276">
          <cell r="T276" t="str">
            <v>12月</v>
          </cell>
        </row>
        <row r="276">
          <cell r="AA276" t="str">
            <v>数智管理中心</v>
          </cell>
        </row>
        <row r="277">
          <cell r="K277">
            <v>373584.91</v>
          </cell>
        </row>
        <row r="277">
          <cell r="N277">
            <v>0.0615</v>
          </cell>
        </row>
        <row r="277">
          <cell r="T277" t="str">
            <v>12月</v>
          </cell>
        </row>
        <row r="277">
          <cell r="AA277" t="str">
            <v>数智管理中心</v>
          </cell>
        </row>
        <row r="278">
          <cell r="K278">
            <v>140566.04</v>
          </cell>
        </row>
        <row r="278">
          <cell r="N278">
            <v>0.1756</v>
          </cell>
        </row>
        <row r="278">
          <cell r="T278" t="str">
            <v>12月</v>
          </cell>
        </row>
        <row r="278">
          <cell r="AA278" t="str">
            <v>数字建造中心</v>
          </cell>
        </row>
        <row r="279">
          <cell r="K279">
            <v>1833207.55</v>
          </cell>
        </row>
        <row r="279">
          <cell r="N279">
            <v>0.0865</v>
          </cell>
        </row>
        <row r="279">
          <cell r="T279" t="str">
            <v>12月</v>
          </cell>
        </row>
        <row r="279">
          <cell r="AA279" t="str">
            <v>数智管理中心</v>
          </cell>
        </row>
        <row r="280">
          <cell r="K280">
            <v>426371.68</v>
          </cell>
        </row>
        <row r="280">
          <cell r="N280">
            <v>0.0865</v>
          </cell>
        </row>
        <row r="280">
          <cell r="T280" t="str">
            <v>12月</v>
          </cell>
        </row>
        <row r="280">
          <cell r="AA280" t="str">
            <v>数智管理中心</v>
          </cell>
        </row>
        <row r="281">
          <cell r="K281">
            <v>747169.81</v>
          </cell>
        </row>
        <row r="281">
          <cell r="N281">
            <v>0.15</v>
          </cell>
        </row>
        <row r="281">
          <cell r="T281" t="str">
            <v>12月</v>
          </cell>
        </row>
        <row r="281">
          <cell r="AA281" t="str">
            <v>广东分公司</v>
          </cell>
        </row>
        <row r="282">
          <cell r="K282">
            <v>754716.98</v>
          </cell>
        </row>
        <row r="282">
          <cell r="N282">
            <v>0.1449</v>
          </cell>
        </row>
        <row r="282">
          <cell r="T282" t="str">
            <v>12月</v>
          </cell>
        </row>
        <row r="282">
          <cell r="AA282" t="str">
            <v>数智管理中心</v>
          </cell>
        </row>
        <row r="283">
          <cell r="K283">
            <v>924429.25</v>
          </cell>
        </row>
        <row r="283">
          <cell r="N283">
            <v>0.65</v>
          </cell>
        </row>
        <row r="283">
          <cell r="T283" t="str">
            <v>12月</v>
          </cell>
        </row>
        <row r="283">
          <cell r="AA283" t="str">
            <v>智能运管中心</v>
          </cell>
        </row>
        <row r="284">
          <cell r="K284">
            <v>4111522.64</v>
          </cell>
        </row>
        <row r="284">
          <cell r="N284">
            <v>0.4003</v>
          </cell>
        </row>
        <row r="284">
          <cell r="T284" t="str">
            <v>12月</v>
          </cell>
        </row>
        <row r="284">
          <cell r="AA284" t="str">
            <v>智能运管中心</v>
          </cell>
        </row>
        <row r="285">
          <cell r="K285">
            <v>603350.44</v>
          </cell>
        </row>
        <row r="285">
          <cell r="N285">
            <v>0.4003</v>
          </cell>
        </row>
        <row r="285">
          <cell r="T285" t="str">
            <v>12月</v>
          </cell>
        </row>
        <row r="285">
          <cell r="AA285" t="str">
            <v>智能运管中心</v>
          </cell>
        </row>
        <row r="286">
          <cell r="K286">
            <v>468301.89</v>
          </cell>
        </row>
        <row r="286">
          <cell r="N286">
            <v>0.6033</v>
          </cell>
        </row>
        <row r="286">
          <cell r="T286" t="str">
            <v>12月</v>
          </cell>
        </row>
        <row r="286">
          <cell r="AA286" t="str">
            <v>数字建造中心</v>
          </cell>
        </row>
        <row r="287">
          <cell r="K287">
            <v>3880328.05</v>
          </cell>
        </row>
        <row r="287">
          <cell r="N287">
            <v>0.1619</v>
          </cell>
        </row>
        <row r="287">
          <cell r="T287" t="str">
            <v>12月</v>
          </cell>
        </row>
        <row r="287">
          <cell r="AA287" t="str">
            <v>数字建造中心</v>
          </cell>
        </row>
        <row r="288">
          <cell r="K288">
            <v>607014.15</v>
          </cell>
        </row>
        <row r="288">
          <cell r="N288">
            <v>0.6552</v>
          </cell>
        </row>
        <row r="288">
          <cell r="T288" t="str">
            <v>12月</v>
          </cell>
        </row>
        <row r="288">
          <cell r="AA288" t="str">
            <v>智能运管中心</v>
          </cell>
        </row>
        <row r="289">
          <cell r="K289">
            <v>109716.98</v>
          </cell>
        </row>
        <row r="289">
          <cell r="N289">
            <v>0.2</v>
          </cell>
        </row>
        <row r="289">
          <cell r="T289" t="str">
            <v>12月</v>
          </cell>
        </row>
        <row r="289">
          <cell r="AA289" t="str">
            <v>智能运管中心</v>
          </cell>
        </row>
        <row r="290">
          <cell r="K290">
            <v>569561.04</v>
          </cell>
        </row>
        <row r="290">
          <cell r="N290">
            <v>0.05</v>
          </cell>
        </row>
        <row r="290">
          <cell r="T290" t="str">
            <v>12月</v>
          </cell>
        </row>
        <row r="290">
          <cell r="AA290" t="str">
            <v>数字建造中心</v>
          </cell>
        </row>
        <row r="291">
          <cell r="K291">
            <v>1328975.75</v>
          </cell>
        </row>
        <row r="291">
          <cell r="N291">
            <v>0.05</v>
          </cell>
        </row>
        <row r="291">
          <cell r="T291" t="str">
            <v>12月</v>
          </cell>
        </row>
        <row r="291">
          <cell r="AA291" t="str">
            <v>数字建造中心</v>
          </cell>
        </row>
        <row r="292">
          <cell r="K292">
            <v>144247.79</v>
          </cell>
        </row>
        <row r="292">
          <cell r="N292">
            <v>0.008</v>
          </cell>
        </row>
        <row r="292">
          <cell r="T292" t="str">
            <v>12月</v>
          </cell>
        </row>
        <row r="292">
          <cell r="AA292" t="str">
            <v>数智管理中心</v>
          </cell>
        </row>
        <row r="293">
          <cell r="K293">
            <v>334905.66</v>
          </cell>
        </row>
        <row r="293">
          <cell r="N293">
            <v>0.0327</v>
          </cell>
        </row>
        <row r="293">
          <cell r="T293" t="str">
            <v>12月</v>
          </cell>
        </row>
        <row r="293">
          <cell r="AA293" t="str">
            <v>数智管理中心</v>
          </cell>
        </row>
        <row r="294">
          <cell r="K294">
            <v>216814.16</v>
          </cell>
        </row>
        <row r="294">
          <cell r="N294">
            <v>0.0327</v>
          </cell>
        </row>
        <row r="294">
          <cell r="T294" t="str">
            <v>12月</v>
          </cell>
        </row>
        <row r="294">
          <cell r="AA294" t="str">
            <v>数智管理中心</v>
          </cell>
        </row>
        <row r="295">
          <cell r="K295">
            <v>113207.55</v>
          </cell>
        </row>
        <row r="295">
          <cell r="N295">
            <v>0.0854</v>
          </cell>
        </row>
        <row r="295">
          <cell r="T295" t="str">
            <v>12月</v>
          </cell>
        </row>
        <row r="295">
          <cell r="AA295" t="str">
            <v>数智管理中心</v>
          </cell>
        </row>
        <row r="296">
          <cell r="K296">
            <v>440707.96</v>
          </cell>
        </row>
        <row r="296">
          <cell r="N296">
            <v>0.0854</v>
          </cell>
        </row>
        <row r="296">
          <cell r="T296" t="str">
            <v>12月</v>
          </cell>
        </row>
        <row r="296">
          <cell r="AA296" t="str">
            <v>数智管理中心</v>
          </cell>
        </row>
        <row r="297">
          <cell r="K297">
            <v>374641.51</v>
          </cell>
        </row>
        <row r="297">
          <cell r="N297">
            <v>0.6033</v>
          </cell>
        </row>
        <row r="297">
          <cell r="T297" t="str">
            <v>12月</v>
          </cell>
        </row>
        <row r="297">
          <cell r="AA297" t="str">
            <v>数字建造中心</v>
          </cell>
        </row>
        <row r="298">
          <cell r="K298">
            <v>283301.89</v>
          </cell>
        </row>
        <row r="298">
          <cell r="N298">
            <v>0.2053</v>
          </cell>
        </row>
        <row r="298">
          <cell r="T298" t="str">
            <v>12月</v>
          </cell>
        </row>
        <row r="298">
          <cell r="AA298" t="str">
            <v>福建分公司</v>
          </cell>
        </row>
        <row r="299">
          <cell r="K299">
            <v>283301.89</v>
          </cell>
        </row>
        <row r="299">
          <cell r="N299">
            <v>0.2053</v>
          </cell>
        </row>
        <row r="299">
          <cell r="T299" t="str">
            <v>12月</v>
          </cell>
        </row>
        <row r="299">
          <cell r="AA299" t="str">
            <v>福建分公司</v>
          </cell>
        </row>
        <row r="300">
          <cell r="K300">
            <v>76415.09</v>
          </cell>
        </row>
        <row r="300">
          <cell r="N300">
            <v>0.5999</v>
          </cell>
        </row>
        <row r="300">
          <cell r="T300" t="str">
            <v>12月</v>
          </cell>
        </row>
        <row r="300">
          <cell r="AA300" t="str">
            <v>数智管理中心</v>
          </cell>
        </row>
        <row r="301">
          <cell r="K301">
            <v>891509.43</v>
          </cell>
        </row>
        <row r="301">
          <cell r="N301">
            <v>0.2052</v>
          </cell>
        </row>
        <row r="301">
          <cell r="T301" t="str">
            <v>12月</v>
          </cell>
        </row>
        <row r="301">
          <cell r="AA301" t="str">
            <v>数智管理中心</v>
          </cell>
        </row>
        <row r="302">
          <cell r="K302">
            <v>-341981.13</v>
          </cell>
        </row>
        <row r="302">
          <cell r="N302">
            <v>0.0865</v>
          </cell>
        </row>
        <row r="302">
          <cell r="T302" t="str">
            <v>12月</v>
          </cell>
        </row>
        <row r="302">
          <cell r="AA302" t="str">
            <v>数智管理中心</v>
          </cell>
        </row>
        <row r="303">
          <cell r="K303">
            <v>266226.42</v>
          </cell>
        </row>
        <row r="303">
          <cell r="N303">
            <v>0.0865</v>
          </cell>
        </row>
        <row r="303">
          <cell r="T303" t="str">
            <v>12月</v>
          </cell>
        </row>
        <row r="303">
          <cell r="AA303" t="str">
            <v>数智管理中心</v>
          </cell>
        </row>
        <row r="304">
          <cell r="K304">
            <v>71061.95</v>
          </cell>
        </row>
        <row r="304">
          <cell r="N304">
            <v>0.0865</v>
          </cell>
        </row>
        <row r="304">
          <cell r="T304" t="str">
            <v>12月</v>
          </cell>
        </row>
        <row r="304">
          <cell r="AA304" t="str">
            <v>数智管理中心</v>
          </cell>
        </row>
        <row r="305">
          <cell r="K305">
            <v>64811.32</v>
          </cell>
        </row>
        <row r="305">
          <cell r="N305">
            <v>0.2171</v>
          </cell>
        </row>
        <row r="305">
          <cell r="T305" t="str">
            <v>12月</v>
          </cell>
        </row>
        <row r="305">
          <cell r="AA305" t="str">
            <v>数智管理中心</v>
          </cell>
        </row>
        <row r="306">
          <cell r="K306">
            <v>45398.23</v>
          </cell>
        </row>
        <row r="306">
          <cell r="N306">
            <v>0.2171</v>
          </cell>
        </row>
        <row r="306">
          <cell r="T306" t="str">
            <v>12月</v>
          </cell>
        </row>
        <row r="306">
          <cell r="AA306" t="str">
            <v>数智管理中心</v>
          </cell>
        </row>
        <row r="307">
          <cell r="K307">
            <v>160377.36</v>
          </cell>
        </row>
        <row r="307">
          <cell r="N307">
            <v>0.0856</v>
          </cell>
        </row>
        <row r="307">
          <cell r="T307" t="str">
            <v>12月</v>
          </cell>
        </row>
        <row r="307">
          <cell r="AA307" t="str">
            <v>数智管理中心</v>
          </cell>
        </row>
        <row r="308">
          <cell r="K308">
            <v>778761.06</v>
          </cell>
        </row>
        <row r="308">
          <cell r="N308">
            <v>0.1224</v>
          </cell>
        </row>
        <row r="308">
          <cell r="T308" t="str">
            <v>12月</v>
          </cell>
        </row>
        <row r="308">
          <cell r="AA308" t="str">
            <v>数智管理中心</v>
          </cell>
        </row>
        <row r="309">
          <cell r="K309">
            <v>433018.87</v>
          </cell>
        </row>
        <row r="309">
          <cell r="N309">
            <v>0.3314</v>
          </cell>
        </row>
        <row r="309">
          <cell r="T309" t="str">
            <v>12月</v>
          </cell>
        </row>
        <row r="309">
          <cell r="AA309" t="str">
            <v>数字建造中心</v>
          </cell>
        </row>
        <row r="310">
          <cell r="K310">
            <v>876634.96</v>
          </cell>
        </row>
        <row r="310">
          <cell r="N310">
            <v>0.3036</v>
          </cell>
        </row>
        <row r="310">
          <cell r="T310" t="str">
            <v>12月</v>
          </cell>
        </row>
        <row r="310">
          <cell r="AA310" t="str">
            <v>数字建造中心</v>
          </cell>
        </row>
        <row r="311">
          <cell r="K311">
            <v>451716.98</v>
          </cell>
        </row>
        <row r="311">
          <cell r="N311">
            <v>0.6671</v>
          </cell>
        </row>
        <row r="311">
          <cell r="T311" t="str">
            <v>12月</v>
          </cell>
        </row>
        <row r="311">
          <cell r="AA311" t="str">
            <v>数字建造中心</v>
          </cell>
        </row>
        <row r="312">
          <cell r="K312">
            <v>188679.25</v>
          </cell>
        </row>
        <row r="312">
          <cell r="N312">
            <v>0.436</v>
          </cell>
        </row>
        <row r="312">
          <cell r="T312" t="str">
            <v>12月</v>
          </cell>
        </row>
        <row r="312">
          <cell r="AA312" t="str">
            <v>数字建造中心</v>
          </cell>
        </row>
        <row r="313">
          <cell r="K313">
            <v>150754.72</v>
          </cell>
        </row>
        <row r="313">
          <cell r="N313">
            <v>0.2</v>
          </cell>
        </row>
        <row r="313">
          <cell r="T313" t="str">
            <v>12月</v>
          </cell>
        </row>
        <row r="313">
          <cell r="AA313" t="str">
            <v>数字建造中心</v>
          </cell>
        </row>
        <row r="314">
          <cell r="K314">
            <v>914150.94</v>
          </cell>
        </row>
        <row r="314">
          <cell r="N314">
            <v>0.1</v>
          </cell>
        </row>
        <row r="314">
          <cell r="T314" t="str">
            <v>12月</v>
          </cell>
        </row>
        <row r="314">
          <cell r="AA314" t="str">
            <v>福建分公司</v>
          </cell>
        </row>
        <row r="315">
          <cell r="K315">
            <v>124905.66</v>
          </cell>
        </row>
        <row r="315">
          <cell r="N315">
            <v>0.8</v>
          </cell>
        </row>
        <row r="315">
          <cell r="T315" t="str">
            <v>12月</v>
          </cell>
        </row>
        <row r="315">
          <cell r="AA315" t="str">
            <v>数字建造中心</v>
          </cell>
        </row>
        <row r="316">
          <cell r="K316">
            <v>160377.36</v>
          </cell>
        </row>
        <row r="316">
          <cell r="N316">
            <v>0.35</v>
          </cell>
        </row>
        <row r="316">
          <cell r="T316" t="str">
            <v>12月</v>
          </cell>
        </row>
        <row r="316">
          <cell r="AA316" t="str">
            <v>广东分公司</v>
          </cell>
        </row>
        <row r="317">
          <cell r="K317">
            <v>368475.26</v>
          </cell>
        </row>
        <row r="317">
          <cell r="N317">
            <v>0.1065</v>
          </cell>
        </row>
        <row r="317">
          <cell r="T317" t="str">
            <v>12月</v>
          </cell>
        </row>
        <row r="317">
          <cell r="AA317" t="str">
            <v>广东分公司</v>
          </cell>
        </row>
        <row r="318">
          <cell r="K318">
            <v>188679.25</v>
          </cell>
        </row>
        <row r="318">
          <cell r="N318">
            <v>0.2226</v>
          </cell>
        </row>
        <row r="318">
          <cell r="T318" t="str">
            <v>12月</v>
          </cell>
        </row>
        <row r="318">
          <cell r="AA318" t="str">
            <v>数智管理中心</v>
          </cell>
        </row>
        <row r="319">
          <cell r="K319">
            <v>283018.87</v>
          </cell>
        </row>
        <row r="319">
          <cell r="N319">
            <v>0.2</v>
          </cell>
        </row>
        <row r="319">
          <cell r="T319" t="str">
            <v>12月</v>
          </cell>
        </row>
        <row r="319">
          <cell r="AA319" t="str">
            <v>智能运管中心</v>
          </cell>
        </row>
        <row r="320">
          <cell r="K320">
            <v>369811.32</v>
          </cell>
        </row>
        <row r="320">
          <cell r="N320">
            <v>0.3</v>
          </cell>
        </row>
        <row r="320">
          <cell r="T320" t="str">
            <v>12月</v>
          </cell>
        </row>
        <row r="320">
          <cell r="AA320" t="str">
            <v>数智管理中心</v>
          </cell>
        </row>
        <row r="321">
          <cell r="K321">
            <v>132075.47</v>
          </cell>
        </row>
        <row r="321">
          <cell r="N321">
            <v>0.1</v>
          </cell>
        </row>
        <row r="321">
          <cell r="T321" t="str">
            <v>12月</v>
          </cell>
        </row>
        <row r="321">
          <cell r="AA321" t="str">
            <v>数智管理中心</v>
          </cell>
        </row>
        <row r="322">
          <cell r="K322">
            <v>221698.11</v>
          </cell>
        </row>
        <row r="322">
          <cell r="N322">
            <v>0.2296</v>
          </cell>
        </row>
        <row r="322">
          <cell r="T322" t="str">
            <v>12月</v>
          </cell>
        </row>
        <row r="322">
          <cell r="AA322" t="str">
            <v>数智管理中心</v>
          </cell>
        </row>
        <row r="323">
          <cell r="K323">
            <v>181132.08</v>
          </cell>
        </row>
        <row r="323">
          <cell r="N323">
            <v>0.3</v>
          </cell>
        </row>
        <row r="323">
          <cell r="T323" t="str">
            <v>12月</v>
          </cell>
        </row>
        <row r="323">
          <cell r="AA323" t="str">
            <v>数智管理中心</v>
          </cell>
        </row>
        <row r="324">
          <cell r="K324">
            <v>1242300</v>
          </cell>
        </row>
        <row r="324">
          <cell r="N324">
            <v>0.4</v>
          </cell>
        </row>
        <row r="324">
          <cell r="T324" t="str">
            <v>12月</v>
          </cell>
        </row>
        <row r="324">
          <cell r="AA324" t="str">
            <v>数字建造中心</v>
          </cell>
        </row>
        <row r="325">
          <cell r="K325">
            <v>39900</v>
          </cell>
        </row>
        <row r="325">
          <cell r="N325">
            <v>0.4</v>
          </cell>
        </row>
        <row r="325">
          <cell r="T325" t="str">
            <v>12月</v>
          </cell>
        </row>
        <row r="325">
          <cell r="AA325" t="str">
            <v>数字建造中心</v>
          </cell>
        </row>
        <row r="326">
          <cell r="K326">
            <v>32075.47</v>
          </cell>
        </row>
        <row r="326">
          <cell r="N326">
            <v>0.5931</v>
          </cell>
        </row>
        <row r="326">
          <cell r="T326" t="str">
            <v>12月</v>
          </cell>
        </row>
        <row r="326">
          <cell r="AA326" t="str">
            <v>数智管理中心</v>
          </cell>
        </row>
        <row r="327">
          <cell r="K327">
            <v>754716.98</v>
          </cell>
        </row>
        <row r="327">
          <cell r="N327">
            <v>0.6032</v>
          </cell>
        </row>
        <row r="327">
          <cell r="T327" t="str">
            <v>12月</v>
          </cell>
        </row>
        <row r="327">
          <cell r="AA327" t="str">
            <v>数智管理中心</v>
          </cell>
        </row>
        <row r="328">
          <cell r="K328">
            <v>713207.55</v>
          </cell>
        </row>
        <row r="328">
          <cell r="N328">
            <v>0.174</v>
          </cell>
        </row>
        <row r="328">
          <cell r="T328" t="str">
            <v>12月</v>
          </cell>
        </row>
        <row r="328">
          <cell r="AA328" t="str">
            <v>数智管理中心</v>
          </cell>
        </row>
        <row r="329">
          <cell r="K329">
            <v>341981.13</v>
          </cell>
        </row>
        <row r="329">
          <cell r="N329">
            <v>0.5042</v>
          </cell>
        </row>
        <row r="329">
          <cell r="T329" t="str">
            <v>12月</v>
          </cell>
        </row>
        <row r="329">
          <cell r="AA329" t="str">
            <v>数智管理中心</v>
          </cell>
        </row>
        <row r="330">
          <cell r="K330">
            <v>65094.34</v>
          </cell>
        </row>
        <row r="330">
          <cell r="N330">
            <v>0.126</v>
          </cell>
        </row>
        <row r="330">
          <cell r="T330" t="str">
            <v>12月</v>
          </cell>
        </row>
        <row r="330">
          <cell r="AA330" t="str">
            <v>数智管理中心</v>
          </cell>
        </row>
        <row r="331">
          <cell r="K331">
            <v>2080205.7</v>
          </cell>
        </row>
        <row r="331">
          <cell r="N331">
            <v>0.1619</v>
          </cell>
        </row>
        <row r="331">
          <cell r="T331" t="str">
            <v>12月</v>
          </cell>
        </row>
        <row r="331">
          <cell r="AA331" t="str">
            <v>数字建造中心</v>
          </cell>
        </row>
        <row r="332">
          <cell r="K332">
            <v>943396.23</v>
          </cell>
        </row>
        <row r="332">
          <cell r="N332">
            <v>0.4379</v>
          </cell>
        </row>
        <row r="332">
          <cell r="T332" t="str">
            <v>12月</v>
          </cell>
        </row>
        <row r="332">
          <cell r="AA332" t="str">
            <v>数字建造中心</v>
          </cell>
        </row>
        <row r="333">
          <cell r="K333">
            <v>216981.13</v>
          </cell>
        </row>
        <row r="333">
          <cell r="N333">
            <v>0.2</v>
          </cell>
        </row>
        <row r="333">
          <cell r="T333" t="str">
            <v>12月</v>
          </cell>
        </row>
        <row r="333">
          <cell r="AA333" t="str">
            <v>智能运管中心</v>
          </cell>
        </row>
        <row r="334">
          <cell r="K334">
            <v>1226415.09</v>
          </cell>
        </row>
        <row r="334">
          <cell r="N334">
            <v>0.3214</v>
          </cell>
        </row>
        <row r="334">
          <cell r="T334" t="str">
            <v>12月</v>
          </cell>
        </row>
        <row r="334">
          <cell r="AA334" t="str">
            <v>数字建造中心</v>
          </cell>
        </row>
        <row r="335">
          <cell r="K335">
            <v>1409418.35</v>
          </cell>
        </row>
        <row r="335">
          <cell r="N335">
            <v>0.11</v>
          </cell>
        </row>
        <row r="335">
          <cell r="T335" t="str">
            <v>12月</v>
          </cell>
        </row>
        <row r="335">
          <cell r="AA335" t="str">
            <v>市场经营拓展中心</v>
          </cell>
        </row>
        <row r="336">
          <cell r="K336">
            <v>244735.83</v>
          </cell>
        </row>
        <row r="336">
          <cell r="N336">
            <v>0.05</v>
          </cell>
        </row>
        <row r="336">
          <cell r="T336" t="str">
            <v>12月</v>
          </cell>
        </row>
        <row r="336">
          <cell r="AA336" t="str">
            <v>市场经营拓展中心</v>
          </cell>
        </row>
        <row r="337">
          <cell r="K337">
            <v>660377.36</v>
          </cell>
        </row>
        <row r="337">
          <cell r="N337">
            <v>0.4064</v>
          </cell>
        </row>
        <row r="337">
          <cell r="T337" t="str">
            <v>12月</v>
          </cell>
        </row>
        <row r="337">
          <cell r="AA337" t="str">
            <v>数智管理中心</v>
          </cell>
        </row>
        <row r="338">
          <cell r="K338">
            <v>332075.47</v>
          </cell>
        </row>
        <row r="338">
          <cell r="N338">
            <v>0.0614</v>
          </cell>
        </row>
        <row r="338">
          <cell r="T338" t="str">
            <v>12月</v>
          </cell>
        </row>
        <row r="338">
          <cell r="AA338" t="str">
            <v>数智管理中心</v>
          </cell>
        </row>
        <row r="339">
          <cell r="K339">
            <v>165660.38</v>
          </cell>
        </row>
        <row r="339">
          <cell r="N339">
            <v>0.2504</v>
          </cell>
        </row>
        <row r="339">
          <cell r="T339" t="str">
            <v>12月</v>
          </cell>
        </row>
        <row r="339">
          <cell r="AA339" t="str">
            <v>福建分公司</v>
          </cell>
        </row>
        <row r="340">
          <cell r="K340">
            <v>802830.19</v>
          </cell>
        </row>
        <row r="340">
          <cell r="N340">
            <v>0.3136</v>
          </cell>
        </row>
        <row r="340">
          <cell r="T340" t="str">
            <v>12月</v>
          </cell>
        </row>
        <row r="340">
          <cell r="AA340" t="str">
            <v>福建分公司</v>
          </cell>
        </row>
        <row r="341">
          <cell r="K341">
            <v>3304000</v>
          </cell>
        </row>
        <row r="341">
          <cell r="N341">
            <v>0.3</v>
          </cell>
        </row>
        <row r="341">
          <cell r="T341" t="str">
            <v>12月</v>
          </cell>
        </row>
        <row r="341">
          <cell r="AA341" t="str">
            <v>数字建造中心</v>
          </cell>
        </row>
        <row r="342">
          <cell r="K342">
            <v>2411981.13</v>
          </cell>
        </row>
        <row r="342">
          <cell r="N342">
            <v>0.3</v>
          </cell>
        </row>
        <row r="342">
          <cell r="T342" t="str">
            <v>12月</v>
          </cell>
        </row>
        <row r="342">
          <cell r="AA342" t="str">
            <v>智能运管中心</v>
          </cell>
        </row>
        <row r="343">
          <cell r="K343">
            <v>104070.8</v>
          </cell>
        </row>
        <row r="343">
          <cell r="N343">
            <v>0.3</v>
          </cell>
        </row>
        <row r="343">
          <cell r="T343" t="str">
            <v>12月</v>
          </cell>
        </row>
        <row r="343">
          <cell r="AA343" t="str">
            <v>智能运管中心</v>
          </cell>
        </row>
        <row r="344">
          <cell r="K344">
            <v>54245.28</v>
          </cell>
        </row>
        <row r="344">
          <cell r="N344">
            <v>0.4627</v>
          </cell>
        </row>
        <row r="344">
          <cell r="T344" t="str">
            <v>12月</v>
          </cell>
        </row>
        <row r="344">
          <cell r="AA344" t="str">
            <v>数智管理中心</v>
          </cell>
        </row>
        <row r="345">
          <cell r="K345">
            <v>32547.17</v>
          </cell>
        </row>
        <row r="345">
          <cell r="N345">
            <v>0.0675</v>
          </cell>
        </row>
        <row r="345">
          <cell r="T345" t="str">
            <v>12月</v>
          </cell>
        </row>
        <row r="345">
          <cell r="AA345" t="str">
            <v>智能运管中心</v>
          </cell>
        </row>
        <row r="346">
          <cell r="K346">
            <v>282821.55</v>
          </cell>
        </row>
        <row r="346">
          <cell r="N346">
            <v>0.35</v>
          </cell>
        </row>
        <row r="346">
          <cell r="T346" t="str">
            <v>12月</v>
          </cell>
        </row>
        <row r="346">
          <cell r="AA346" t="str">
            <v>广东分公司</v>
          </cell>
        </row>
        <row r="347">
          <cell r="K347">
            <v>59820.75</v>
          </cell>
        </row>
        <row r="347">
          <cell r="N347">
            <v>0.35</v>
          </cell>
        </row>
        <row r="347">
          <cell r="T347" t="str">
            <v>12月</v>
          </cell>
        </row>
        <row r="347">
          <cell r="AA347" t="str">
            <v>广东分公司</v>
          </cell>
        </row>
        <row r="348">
          <cell r="K348">
            <v>582547.17</v>
          </cell>
        </row>
        <row r="348">
          <cell r="N348">
            <v>0.3515</v>
          </cell>
        </row>
        <row r="348">
          <cell r="T348" t="str">
            <v>12月</v>
          </cell>
        </row>
        <row r="348">
          <cell r="AA348" t="str">
            <v>智能运管中心</v>
          </cell>
        </row>
        <row r="349">
          <cell r="K349">
            <v>521226.42</v>
          </cell>
        </row>
        <row r="349">
          <cell r="N349">
            <v>0.556</v>
          </cell>
        </row>
        <row r="349">
          <cell r="T349" t="str">
            <v>12月</v>
          </cell>
        </row>
        <row r="349">
          <cell r="AA349" t="str">
            <v>智能运管中心</v>
          </cell>
        </row>
        <row r="350">
          <cell r="K350">
            <v>551886.79</v>
          </cell>
        </row>
        <row r="350">
          <cell r="N350">
            <v>0.3512</v>
          </cell>
        </row>
        <row r="350">
          <cell r="T350" t="str">
            <v>12月</v>
          </cell>
        </row>
        <row r="350">
          <cell r="AA350" t="str">
            <v>智能运管中心</v>
          </cell>
        </row>
        <row r="351">
          <cell r="K351">
            <v>1783018.87</v>
          </cell>
        </row>
        <row r="351">
          <cell r="N351">
            <v>0.0193</v>
          </cell>
        </row>
        <row r="351">
          <cell r="T351" t="str">
            <v>12月</v>
          </cell>
        </row>
        <row r="351">
          <cell r="AA351" t="str">
            <v>智能运管中心</v>
          </cell>
        </row>
        <row r="352">
          <cell r="K352">
            <v>113207.55</v>
          </cell>
        </row>
        <row r="352">
          <cell r="N352">
            <v>0.0387</v>
          </cell>
        </row>
        <row r="352">
          <cell r="T352" t="str">
            <v>12月</v>
          </cell>
        </row>
        <row r="352">
          <cell r="AA352" t="str">
            <v>数字建造中心</v>
          </cell>
        </row>
        <row r="353">
          <cell r="K353">
            <v>876634.96</v>
          </cell>
        </row>
        <row r="353">
          <cell r="N353">
            <v>0.2031</v>
          </cell>
        </row>
        <row r="353">
          <cell r="T353" t="str">
            <v>12月</v>
          </cell>
        </row>
        <row r="353">
          <cell r="AA353" t="str">
            <v>数字建造中心</v>
          </cell>
        </row>
        <row r="354">
          <cell r="K354">
            <v>181132.08</v>
          </cell>
        </row>
        <row r="354">
          <cell r="N354">
            <v>0.4368</v>
          </cell>
        </row>
        <row r="354">
          <cell r="T354" t="str">
            <v>12月</v>
          </cell>
        </row>
        <row r="354">
          <cell r="AA354" t="str">
            <v>数字建造中心</v>
          </cell>
        </row>
        <row r="355">
          <cell r="K355">
            <v>61195.28</v>
          </cell>
        </row>
        <row r="355">
          <cell r="N355">
            <v>0.2</v>
          </cell>
        </row>
        <row r="355">
          <cell r="T355" t="str">
            <v>12月</v>
          </cell>
        </row>
        <row r="355">
          <cell r="AA355" t="str">
            <v>广东分公司</v>
          </cell>
        </row>
        <row r="356">
          <cell r="K356">
            <v>16792.44</v>
          </cell>
        </row>
        <row r="356">
          <cell r="N356">
            <v>0.2</v>
          </cell>
        </row>
        <row r="356">
          <cell r="T356" t="str">
            <v>12月</v>
          </cell>
        </row>
        <row r="356">
          <cell r="AA356" t="str">
            <v>广东分公司</v>
          </cell>
        </row>
        <row r="357">
          <cell r="K357">
            <v>90566.04</v>
          </cell>
        </row>
        <row r="357">
          <cell r="N357">
            <v>0.3</v>
          </cell>
        </row>
        <row r="357">
          <cell r="T357" t="str">
            <v>12月</v>
          </cell>
        </row>
        <row r="357">
          <cell r="AA357" t="str">
            <v>数智管理中心</v>
          </cell>
        </row>
        <row r="358">
          <cell r="K358">
            <v>1731320.75</v>
          </cell>
        </row>
        <row r="358">
          <cell r="N358">
            <v>0.109</v>
          </cell>
        </row>
        <row r="358">
          <cell r="T358" t="str">
            <v>12月</v>
          </cell>
        </row>
        <row r="358">
          <cell r="AA358" t="str">
            <v>智能运管中心</v>
          </cell>
        </row>
        <row r="359">
          <cell r="K359">
            <v>3441060.38</v>
          </cell>
        </row>
        <row r="359">
          <cell r="N359">
            <v>0.493</v>
          </cell>
        </row>
        <row r="359">
          <cell r="T359" t="str">
            <v>12月</v>
          </cell>
        </row>
        <row r="359">
          <cell r="AA359" t="str">
            <v>智能运管中心</v>
          </cell>
        </row>
        <row r="360">
          <cell r="K360">
            <v>263716.81</v>
          </cell>
        </row>
        <row r="360">
          <cell r="N360">
            <v>0.493</v>
          </cell>
        </row>
        <row r="360">
          <cell r="T360" t="str">
            <v>12月</v>
          </cell>
        </row>
        <row r="360">
          <cell r="AA360" t="str">
            <v>智能运管中心</v>
          </cell>
        </row>
        <row r="361">
          <cell r="K361">
            <v>1507800.94</v>
          </cell>
        </row>
        <row r="361">
          <cell r="N361">
            <v>0.5743</v>
          </cell>
        </row>
        <row r="361">
          <cell r="T361" t="str">
            <v>12月</v>
          </cell>
        </row>
        <row r="361">
          <cell r="AA361" t="str">
            <v>智能运管中心</v>
          </cell>
        </row>
        <row r="362">
          <cell r="K362">
            <v>152830.19</v>
          </cell>
        </row>
        <row r="362">
          <cell r="N362">
            <v>0.253</v>
          </cell>
        </row>
        <row r="362">
          <cell r="T362" t="str">
            <v>12月</v>
          </cell>
        </row>
        <row r="362">
          <cell r="AA362" t="str">
            <v>数智管理中心</v>
          </cell>
        </row>
        <row r="363">
          <cell r="K363">
            <v>300884.96</v>
          </cell>
        </row>
        <row r="363">
          <cell r="N363">
            <v>0.253</v>
          </cell>
        </row>
        <row r="363">
          <cell r="T363" t="str">
            <v>12月</v>
          </cell>
        </row>
        <row r="363">
          <cell r="AA363" t="str">
            <v>数智管理中心</v>
          </cell>
        </row>
        <row r="364">
          <cell r="K364">
            <v>1886792.45</v>
          </cell>
        </row>
        <row r="364">
          <cell r="N364">
            <v>0.3154</v>
          </cell>
        </row>
        <row r="364">
          <cell r="T364" t="str">
            <v>12月</v>
          </cell>
        </row>
        <row r="364">
          <cell r="AA364" t="str">
            <v>数智管理中心</v>
          </cell>
        </row>
        <row r="365">
          <cell r="K365">
            <v>326853.77</v>
          </cell>
        </row>
        <row r="365">
          <cell r="N365">
            <v>0.6552</v>
          </cell>
        </row>
        <row r="365">
          <cell r="T365" t="str">
            <v>12月</v>
          </cell>
        </row>
        <row r="365">
          <cell r="AA365" t="str">
            <v>智能运管中心</v>
          </cell>
        </row>
        <row r="366">
          <cell r="K366">
            <v>881040.57</v>
          </cell>
        </row>
        <row r="366">
          <cell r="N366">
            <v>0.4003</v>
          </cell>
        </row>
        <row r="366">
          <cell r="T366" t="str">
            <v>12月</v>
          </cell>
        </row>
        <row r="366">
          <cell r="AA366" t="str">
            <v>智能运管中心</v>
          </cell>
        </row>
        <row r="367">
          <cell r="K367">
            <v>129289.38</v>
          </cell>
        </row>
        <row r="367">
          <cell r="N367">
            <v>0.4003</v>
          </cell>
        </row>
        <row r="367">
          <cell r="T367" t="str">
            <v>12月</v>
          </cell>
        </row>
        <row r="367">
          <cell r="AA367" t="str">
            <v>智能运管中心</v>
          </cell>
        </row>
        <row r="368">
          <cell r="K368">
            <v>700471.7</v>
          </cell>
        </row>
        <row r="368">
          <cell r="N368">
            <v>0.066</v>
          </cell>
        </row>
        <row r="368">
          <cell r="T368" t="str">
            <v>12月</v>
          </cell>
        </row>
        <row r="368">
          <cell r="AA368" t="str">
            <v>数智管理中心</v>
          </cell>
        </row>
        <row r="369">
          <cell r="K369">
            <v>188679.25</v>
          </cell>
        </row>
        <row r="369">
          <cell r="N369">
            <v>0.1677</v>
          </cell>
        </row>
        <row r="369">
          <cell r="T369" t="str">
            <v>12月</v>
          </cell>
        </row>
        <row r="369">
          <cell r="AA369" t="str">
            <v>数智管理中心</v>
          </cell>
        </row>
        <row r="370">
          <cell r="K370">
            <v>146226.42</v>
          </cell>
        </row>
        <row r="370">
          <cell r="N370">
            <v>0.2748</v>
          </cell>
        </row>
        <row r="370">
          <cell r="T370" t="str">
            <v>12月</v>
          </cell>
        </row>
        <row r="370">
          <cell r="AA370" t="str">
            <v>数智管理中心</v>
          </cell>
        </row>
        <row r="371">
          <cell r="K371">
            <v>221698.11</v>
          </cell>
        </row>
        <row r="371">
          <cell r="N371">
            <v>0.2296</v>
          </cell>
        </row>
        <row r="371">
          <cell r="T371" t="str">
            <v>12月</v>
          </cell>
        </row>
        <row r="371">
          <cell r="AA371" t="str">
            <v>数智管理中心</v>
          </cell>
        </row>
        <row r="372">
          <cell r="K372">
            <v>92452.83</v>
          </cell>
        </row>
        <row r="372">
          <cell r="N372">
            <v>0.3</v>
          </cell>
        </row>
        <row r="372">
          <cell r="T372" t="str">
            <v>12月</v>
          </cell>
        </row>
        <row r="372">
          <cell r="AA372" t="str">
            <v>数智管理中心</v>
          </cell>
        </row>
        <row r="373">
          <cell r="K373">
            <v>1811226.42</v>
          </cell>
        </row>
        <row r="373">
          <cell r="N373">
            <v>0.2515</v>
          </cell>
        </row>
        <row r="373">
          <cell r="T373" t="str">
            <v>12月</v>
          </cell>
        </row>
        <row r="373">
          <cell r="AA373" t="str">
            <v>智能运管中心</v>
          </cell>
        </row>
        <row r="374">
          <cell r="K374">
            <v>534905.66</v>
          </cell>
        </row>
        <row r="374">
          <cell r="N374">
            <v>0.03</v>
          </cell>
        </row>
        <row r="374">
          <cell r="T374" t="str">
            <v>12月</v>
          </cell>
        </row>
        <row r="374">
          <cell r="AA374" t="str">
            <v>数字建造中心</v>
          </cell>
        </row>
        <row r="375">
          <cell r="K375">
            <v>317049.06</v>
          </cell>
        </row>
        <row r="375">
          <cell r="N375">
            <v>0.482</v>
          </cell>
        </row>
        <row r="375">
          <cell r="T375" t="str">
            <v>12月</v>
          </cell>
        </row>
        <row r="375">
          <cell r="AA375" t="str">
            <v>数字建造中心</v>
          </cell>
        </row>
        <row r="376">
          <cell r="K376">
            <v>381735.85</v>
          </cell>
        </row>
        <row r="376">
          <cell r="N376">
            <v>0.1408</v>
          </cell>
        </row>
        <row r="376">
          <cell r="T376" t="str">
            <v>12月</v>
          </cell>
        </row>
        <row r="376">
          <cell r="AA376" t="str">
            <v>广东分公司</v>
          </cell>
        </row>
        <row r="377">
          <cell r="K377">
            <v>903396.23</v>
          </cell>
        </row>
        <row r="377">
          <cell r="N377">
            <v>0.1844</v>
          </cell>
        </row>
        <row r="377">
          <cell r="T377" t="str">
            <v>12月</v>
          </cell>
        </row>
        <row r="377">
          <cell r="AA377" t="str">
            <v>广东分公司</v>
          </cell>
        </row>
        <row r="378">
          <cell r="K378">
            <v>5010817.7</v>
          </cell>
        </row>
        <row r="378">
          <cell r="N378">
            <v>0.105</v>
          </cell>
        </row>
        <row r="378">
          <cell r="T378" t="str">
            <v>12月</v>
          </cell>
        </row>
        <row r="378">
          <cell r="AA378" t="str">
            <v>广东分公司</v>
          </cell>
        </row>
        <row r="379">
          <cell r="K379">
            <v>203477.74</v>
          </cell>
        </row>
        <row r="379">
          <cell r="N379">
            <v>0.2655</v>
          </cell>
        </row>
        <row r="379">
          <cell r="T379" t="str">
            <v>12月</v>
          </cell>
        </row>
        <row r="379">
          <cell r="AA379" t="str">
            <v>广东分公司</v>
          </cell>
        </row>
        <row r="380">
          <cell r="K380">
            <v>1189637.74</v>
          </cell>
        </row>
        <row r="380">
          <cell r="N380">
            <v>0.3448</v>
          </cell>
        </row>
        <row r="380">
          <cell r="T380" t="str">
            <v>12月</v>
          </cell>
        </row>
        <row r="380">
          <cell r="AA380" t="str">
            <v>广东分公司</v>
          </cell>
        </row>
        <row r="381">
          <cell r="K381">
            <v>330716.75</v>
          </cell>
        </row>
        <row r="381">
          <cell r="N381">
            <v>0.1316</v>
          </cell>
        </row>
        <row r="381">
          <cell r="T381" t="str">
            <v>12月</v>
          </cell>
        </row>
        <row r="381">
          <cell r="AA381" t="str">
            <v>广东分公司</v>
          </cell>
        </row>
        <row r="382">
          <cell r="K382">
            <v>1382310.85</v>
          </cell>
        </row>
        <row r="382">
          <cell r="N382">
            <v>0.449</v>
          </cell>
        </row>
        <row r="382">
          <cell r="T382" t="str">
            <v>12月</v>
          </cell>
        </row>
        <row r="382">
          <cell r="AA382" t="str">
            <v>广东分公司</v>
          </cell>
        </row>
        <row r="383">
          <cell r="K383">
            <v>848490.57</v>
          </cell>
        </row>
        <row r="383">
          <cell r="N383">
            <v>0.2987</v>
          </cell>
        </row>
        <row r="383">
          <cell r="T383" t="str">
            <v>12月</v>
          </cell>
        </row>
        <row r="383">
          <cell r="AA383" t="str">
            <v>广东分公司</v>
          </cell>
        </row>
        <row r="384">
          <cell r="K384">
            <v>1271698.11</v>
          </cell>
        </row>
        <row r="384">
          <cell r="N384">
            <v>0.2703</v>
          </cell>
        </row>
        <row r="384">
          <cell r="T384" t="str">
            <v>12月</v>
          </cell>
        </row>
        <row r="384">
          <cell r="AA384" t="str">
            <v>广东分公司</v>
          </cell>
        </row>
        <row r="385">
          <cell r="K385">
            <v>275943.4</v>
          </cell>
        </row>
        <row r="385">
          <cell r="N385">
            <v>0.2721</v>
          </cell>
        </row>
        <row r="385">
          <cell r="T385" t="str">
            <v>12月</v>
          </cell>
        </row>
        <row r="385">
          <cell r="AA385" t="str">
            <v>广东分公司</v>
          </cell>
        </row>
        <row r="386">
          <cell r="K386">
            <v>473754.72</v>
          </cell>
        </row>
        <row r="386">
          <cell r="N386">
            <v>0.4037</v>
          </cell>
        </row>
        <row r="386">
          <cell r="T386" t="str">
            <v>12月</v>
          </cell>
        </row>
        <row r="386">
          <cell r="AA386" t="str">
            <v>数字建造中心</v>
          </cell>
        </row>
        <row r="387">
          <cell r="K387">
            <v>1886792.45</v>
          </cell>
        </row>
        <row r="387">
          <cell r="N387">
            <v>0.3154</v>
          </cell>
        </row>
        <row r="387">
          <cell r="T387" t="str">
            <v>12月</v>
          </cell>
        </row>
        <row r="387">
          <cell r="AA387" t="str">
            <v>数智管理中心</v>
          </cell>
        </row>
        <row r="388">
          <cell r="K388">
            <v>90566.04</v>
          </cell>
        </row>
        <row r="388">
          <cell r="N388">
            <v>0.03</v>
          </cell>
        </row>
        <row r="388">
          <cell r="T388" t="str">
            <v>12月</v>
          </cell>
        </row>
        <row r="388">
          <cell r="AA388" t="str">
            <v>数字建造中心</v>
          </cell>
        </row>
        <row r="389">
          <cell r="K389">
            <v>14150943.4</v>
          </cell>
        </row>
        <row r="389">
          <cell r="N389">
            <v>0.1002</v>
          </cell>
        </row>
        <row r="389">
          <cell r="T389" t="str">
            <v>12月</v>
          </cell>
        </row>
        <row r="389">
          <cell r="AA389" t="str">
            <v>数字建造中心</v>
          </cell>
        </row>
        <row r="390">
          <cell r="K390">
            <v>2769811.32</v>
          </cell>
        </row>
        <row r="390">
          <cell r="N390">
            <v>0.2147</v>
          </cell>
        </row>
        <row r="390">
          <cell r="T390" t="str">
            <v>12月</v>
          </cell>
        </row>
        <row r="390">
          <cell r="AA390" t="str">
            <v>智能运管中心</v>
          </cell>
        </row>
        <row r="391">
          <cell r="K391">
            <v>20613.21</v>
          </cell>
        </row>
        <row r="391">
          <cell r="N391">
            <v>0.1454</v>
          </cell>
        </row>
        <row r="391">
          <cell r="T391" t="str">
            <v>12月</v>
          </cell>
        </row>
        <row r="391">
          <cell r="AA391" t="str">
            <v>智能运管中心</v>
          </cell>
        </row>
        <row r="392">
          <cell r="K392">
            <v>240070.75</v>
          </cell>
        </row>
        <row r="392">
          <cell r="N392">
            <v>0.4562</v>
          </cell>
        </row>
        <row r="392">
          <cell r="T392" t="str">
            <v>12月</v>
          </cell>
        </row>
        <row r="392">
          <cell r="AA392" t="str">
            <v>广东分公司</v>
          </cell>
        </row>
        <row r="393">
          <cell r="K393">
            <v>284716.98</v>
          </cell>
        </row>
        <row r="393">
          <cell r="N393">
            <v>0.2974</v>
          </cell>
        </row>
        <row r="393">
          <cell r="T393" t="str">
            <v>12月</v>
          </cell>
        </row>
        <row r="393">
          <cell r="AA393" t="str">
            <v>广东分公司</v>
          </cell>
        </row>
        <row r="394">
          <cell r="K394">
            <v>232311.32</v>
          </cell>
        </row>
        <row r="394">
          <cell r="N394">
            <v>0.241</v>
          </cell>
        </row>
        <row r="394">
          <cell r="T394" t="str">
            <v>12月</v>
          </cell>
        </row>
        <row r="394">
          <cell r="AA394" t="str">
            <v>数智管理中心</v>
          </cell>
        </row>
        <row r="395">
          <cell r="K395">
            <v>158490.57</v>
          </cell>
        </row>
        <row r="395">
          <cell r="N395">
            <v>0.3944</v>
          </cell>
        </row>
        <row r="395">
          <cell r="T395" t="str">
            <v>12月</v>
          </cell>
        </row>
        <row r="395">
          <cell r="AA395" t="str">
            <v>数智管理中心</v>
          </cell>
        </row>
        <row r="396">
          <cell r="K396">
            <v>0</v>
          </cell>
        </row>
        <row r="396">
          <cell r="N396">
            <v>0</v>
          </cell>
        </row>
        <row r="396">
          <cell r="T396" t="str">
            <v>12月</v>
          </cell>
        </row>
        <row r="396">
          <cell r="AA396">
            <v>0</v>
          </cell>
        </row>
        <row r="397">
          <cell r="K397">
            <v>0</v>
          </cell>
        </row>
        <row r="397">
          <cell r="N397">
            <v>0</v>
          </cell>
        </row>
        <row r="397">
          <cell r="T397" t="str">
            <v>12月</v>
          </cell>
        </row>
        <row r="397">
          <cell r="AA397">
            <v>0</v>
          </cell>
        </row>
        <row r="398">
          <cell r="K398">
            <v>0</v>
          </cell>
        </row>
        <row r="398">
          <cell r="N398">
            <v>0</v>
          </cell>
        </row>
        <row r="398">
          <cell r="T398" t="str">
            <v>12月</v>
          </cell>
        </row>
        <row r="398">
          <cell r="AA398">
            <v>0</v>
          </cell>
        </row>
        <row r="403">
          <cell r="K403">
            <v>203045697.05</v>
          </cell>
        </row>
      </sheetData>
      <sheetData sheetId="1"/>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3.xml.rels><?xml version="1.0" encoding="UTF-8" standalone="yes"?>
<Relationships xmlns="http://schemas.openxmlformats.org/package/2006/relationships"><Relationship Id="rId7" Type="http://schemas.openxmlformats.org/officeDocument/2006/relationships/hyperlink" Target="https://365.kdocs.cn/l/cpTJeJtw4bIg" TargetMode="External"/><Relationship Id="rId6" Type="http://schemas.openxmlformats.org/officeDocument/2006/relationships/hyperlink" Target="https://365.kdocs.cn/l/coSZkPtBYXIR" TargetMode="External"/><Relationship Id="rId5" Type="http://schemas.openxmlformats.org/officeDocument/2006/relationships/hyperlink" Target="https://365.kdocs.cn/l/ccRYuu9K8LKt" TargetMode="External"/><Relationship Id="rId4" Type="http://schemas.openxmlformats.org/officeDocument/2006/relationships/hyperlink" Target="https://365.kdocs.cn/l/cfNVE3fWeh46" TargetMode="External"/><Relationship Id="rId3" Type="http://schemas.openxmlformats.org/officeDocument/2006/relationships/hyperlink" Target="https://365.kdocs.cn/l/cv8XwtBXruxv" TargetMode="External"/><Relationship Id="rId2" Type="http://schemas.openxmlformats.org/officeDocument/2006/relationships/hyperlink" Target="https://365.kdocs.cn/l/cib8FlqKzy0M" TargetMode="External"/><Relationship Id="rId1" Type="http://schemas.openxmlformats.org/officeDocument/2006/relationships/hyperlink" Target="https://365.kdocs.cn/l/cbojOC2qkjRz"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B31"/>
  <sheetViews>
    <sheetView showGridLines="0" workbookViewId="0">
      <selection activeCell="T7" sqref="T7"/>
    </sheetView>
  </sheetViews>
  <sheetFormatPr defaultColWidth="9" defaultRowHeight="13.5"/>
  <cols>
    <col min="2" max="2" width="9.125" customWidth="1"/>
    <col min="3" max="3" width="23" customWidth="1"/>
    <col min="4" max="4" width="4.25" customWidth="1"/>
    <col min="5" max="6" width="14" customWidth="1"/>
    <col min="7" max="9" width="4.25" customWidth="1"/>
    <col min="10" max="11" width="14.125" customWidth="1"/>
    <col min="12" max="14" width="4.25" customWidth="1"/>
    <col min="15" max="16" width="14" customWidth="1"/>
    <col min="17" max="18" width="4.25" customWidth="1"/>
    <col min="20" max="20" width="10.375"/>
  </cols>
  <sheetData>
    <row r="1" ht="57" customHeight="1" spans="1:28">
      <c r="B1" s="76"/>
      <c r="C1" s="76"/>
      <c r="D1" s="76"/>
      <c r="E1" s="84"/>
      <c r="F1" s="287"/>
      <c r="H1" s="288" t="s">
        <v>0</v>
      </c>
      <c r="J1" s="288"/>
      <c r="K1" s="76"/>
      <c r="L1" s="76"/>
      <c r="M1" s="76"/>
      <c r="N1" s="76"/>
      <c r="O1" s="289"/>
      <c r="P1" s="76"/>
      <c r="Q1" s="76"/>
    </row>
    <row r="2" ht="36.75" spans="1:28">
      <c r="A2" s="76"/>
      <c r="B2" s="291"/>
      <c r="C2" s="291"/>
      <c r="D2" s="291" t="s">
        <v>1</v>
      </c>
      <c r="E2" s="291"/>
      <c r="F2" s="292">
        <f>K16-'公司-汇总页'!C72</f>
        <v>129.783533113503</v>
      </c>
      <c r="G2" s="293"/>
      <c r="H2" s="294"/>
      <c r="I2" s="295"/>
      <c r="J2" s="291"/>
      <c r="K2" s="295"/>
      <c r="L2" s="291" t="s">
        <v>2</v>
      </c>
      <c r="M2" s="295"/>
      <c r="N2" s="295"/>
      <c r="O2" s="292"/>
      <c r="P2" s="292">
        <f>O16-'公司-汇总页'!D72</f>
        <v>2414.980984</v>
      </c>
      <c r="Q2" s="295"/>
      <c r="R2" s="293"/>
      <c r="S2" s="76"/>
      <c r="T2" s="76"/>
    </row>
    <row r="3" ht="17.25" spans="1:28">
      <c r="A3" s="76"/>
      <c r="B3" s="296"/>
      <c r="C3" s="296"/>
      <c r="D3" s="297"/>
      <c r="E3" s="296"/>
      <c r="F3" s="298"/>
      <c r="G3" s="296"/>
      <c r="H3" s="296"/>
      <c r="I3" s="296"/>
      <c r="J3" s="296"/>
      <c r="K3" s="296"/>
      <c r="L3" s="296"/>
      <c r="M3" s="296"/>
      <c r="N3" s="296"/>
      <c r="O3" s="296"/>
      <c r="P3" s="296"/>
      <c r="Q3" s="296"/>
      <c r="R3" s="296"/>
      <c r="S3" s="76"/>
      <c r="T3" s="76"/>
    </row>
    <row r="4" ht="24.75" spans="1:28">
      <c r="A4" s="76"/>
      <c r="B4" s="299"/>
      <c r="C4" s="300"/>
      <c r="D4" s="301"/>
      <c r="E4" s="301"/>
      <c r="F4" s="301"/>
      <c r="G4" s="301"/>
      <c r="H4" s="300"/>
      <c r="I4" s="301"/>
      <c r="J4" s="301"/>
      <c r="K4" s="301"/>
      <c r="L4" s="301"/>
      <c r="M4" s="300"/>
      <c r="N4" s="301"/>
      <c r="O4" s="301"/>
      <c r="P4" s="301"/>
      <c r="Q4" s="301"/>
      <c r="R4" s="302"/>
      <c r="S4" s="76"/>
      <c r="T4" s="76"/>
      <c r="AB4" s="1"/>
    </row>
    <row r="5" ht="24.75" spans="1:28">
      <c r="A5" s="76"/>
      <c r="B5" s="303"/>
      <c r="C5" s="304"/>
      <c r="D5" s="305"/>
      <c r="E5" s="306"/>
      <c r="F5" s="306"/>
      <c r="G5" s="305"/>
      <c r="H5" s="304"/>
      <c r="I5" s="306"/>
      <c r="J5" s="306"/>
      <c r="K5" s="306"/>
      <c r="L5" s="305"/>
      <c r="M5" s="304"/>
      <c r="N5" s="305"/>
      <c r="O5" s="306"/>
      <c r="P5" s="306"/>
      <c r="Q5" s="305"/>
      <c r="R5" s="307"/>
      <c r="S5" s="76"/>
      <c r="T5" s="76"/>
      <c r="AB5" s="1"/>
    </row>
    <row r="6" ht="36" customHeight="1" spans="1:28">
      <c r="A6" s="76"/>
      <c r="B6" s="303"/>
      <c r="C6" s="304"/>
      <c r="D6" s="305"/>
      <c r="E6" s="306" t="s">
        <v>3</v>
      </c>
      <c r="F6" s="306" t="s">
        <v>4</v>
      </c>
      <c r="G6" s="305"/>
      <c r="H6" s="304"/>
      <c r="I6" s="305"/>
      <c r="J6" s="306" t="s">
        <v>5</v>
      </c>
      <c r="K6" s="306" t="s">
        <v>6</v>
      </c>
      <c r="L6" s="305"/>
      <c r="M6" s="304"/>
      <c r="N6" s="305"/>
      <c r="O6" s="306" t="s">
        <v>7</v>
      </c>
      <c r="P6" s="306" t="s">
        <v>8</v>
      </c>
      <c r="Q6" s="305"/>
      <c r="R6" s="307"/>
      <c r="S6" s="76"/>
      <c r="T6" s="76"/>
    </row>
    <row r="7" ht="36" customHeight="1" spans="1:28">
      <c r="A7" s="76"/>
      <c r="B7" s="308">
        <v>1</v>
      </c>
      <c r="C7" s="309" t="s">
        <v>9</v>
      </c>
      <c r="D7" s="305"/>
      <c r="E7" s="310">
        <f ca="1">OFFSET('公司-汇总页'!$E$12,0,$B$7-1)</f>
        <v>421.406303</v>
      </c>
      <c r="F7" s="310">
        <f ca="1">OFFSET('公司-汇总页'!$E$22,0,$B$7-1)</f>
        <v>198.40684318412</v>
      </c>
      <c r="G7" s="311"/>
      <c r="H7" s="312"/>
      <c r="I7" s="311"/>
      <c r="J7" s="310">
        <f ca="1">OFFSET('公司-汇总页'!$E$32,0,$B$7-1)</f>
        <v>398.571983962264</v>
      </c>
      <c r="K7" s="310">
        <f ca="1">OFFSET('公司-汇总页'!$E$42,0,$B$7-1)</f>
        <v>187.346078475584</v>
      </c>
      <c r="L7" s="311"/>
      <c r="M7" s="312"/>
      <c r="N7" s="311"/>
      <c r="O7" s="310">
        <f ca="1">OFFSET('公司-汇总页'!$E$52,0,$B$7-1)</f>
        <v>1235.428091</v>
      </c>
      <c r="P7" s="310">
        <f ca="1">OFFSET('公司-汇总页'!$E$62,0,$B$7-1)</f>
        <v>669.62430285267</v>
      </c>
      <c r="Q7" s="313"/>
      <c r="R7" s="307"/>
      <c r="S7" s="76"/>
      <c r="T7" s="76"/>
    </row>
    <row r="8" ht="36" customHeight="1" spans="1:28">
      <c r="A8" s="76"/>
      <c r="B8" s="314">
        <f>B7</f>
        <v>1</v>
      </c>
      <c r="C8" s="309" t="s">
        <v>10</v>
      </c>
      <c r="D8" s="305"/>
      <c r="E8" s="310">
        <f ca="1">OFFSET('公司-汇总页'!$Q$12,0,$B$7-1)</f>
        <v>181.146253</v>
      </c>
      <c r="F8" s="310">
        <f ca="1">OFFSET('公司-汇总页'!$Q$22,0,$B$7-1)</f>
        <v>61.7035451003136</v>
      </c>
      <c r="G8" s="311"/>
      <c r="H8" s="312"/>
      <c r="I8" s="311"/>
      <c r="J8" s="310">
        <f ca="1">OFFSET('公司-汇总页'!$Q$32,0,$B$7-1)</f>
        <v>170.892691509434</v>
      </c>
      <c r="K8" s="310">
        <f ca="1">OFFSET('公司-汇总页'!$Q$42,0,$B$7-1)</f>
        <v>58.2108916040693</v>
      </c>
      <c r="L8" s="311"/>
      <c r="M8" s="312"/>
      <c r="N8" s="311"/>
      <c r="O8" s="310">
        <f ca="1">OFFSET('公司-汇总页'!$Q$52,0,$B$7-1)</f>
        <v>625.731167</v>
      </c>
      <c r="P8" s="310">
        <f ca="1">OFFSET('公司-汇总页'!$Q$62,0,$B$7-1)</f>
        <v>254.461301993421</v>
      </c>
      <c r="Q8" s="315"/>
      <c r="R8" s="307"/>
      <c r="S8" s="76"/>
    </row>
    <row r="9" ht="36" customHeight="1" spans="1:28">
      <c r="A9" s="76"/>
      <c r="B9" s="314">
        <f>B8</f>
        <v>1</v>
      </c>
      <c r="C9" s="309" t="s">
        <v>11</v>
      </c>
      <c r="D9" s="305"/>
      <c r="E9" s="317">
        <f ca="1" t="shared" ref="E9:K9" si="0">E8/E7</f>
        <v>0.429861280456453</v>
      </c>
      <c r="F9" s="317">
        <f ca="1" t="shared" si="0"/>
        <v>0.310995044878837</v>
      </c>
      <c r="G9" s="313"/>
      <c r="H9" s="318"/>
      <c r="I9" s="313"/>
      <c r="J9" s="317">
        <f ca="1" t="shared" si="0"/>
        <v>0.428762427831891</v>
      </c>
      <c r="K9" s="317">
        <f ca="1" t="shared" si="0"/>
        <v>0.310713157583683</v>
      </c>
      <c r="L9" s="313"/>
      <c r="M9" s="318"/>
      <c r="N9" s="313"/>
      <c r="O9" s="317">
        <f ca="1">O8/O7</f>
        <v>0.506489346938445</v>
      </c>
      <c r="P9" s="317">
        <f ca="1">P8/P7</f>
        <v>0.380006073419661</v>
      </c>
      <c r="Q9" s="315"/>
      <c r="R9" s="307"/>
      <c r="S9" s="76"/>
      <c r="T9" s="76"/>
    </row>
    <row r="10" ht="36" customHeight="1" spans="1:28">
      <c r="A10" s="76"/>
      <c r="B10" s="314"/>
      <c r="C10" s="319"/>
      <c r="D10" s="305"/>
      <c r="E10" s="320"/>
      <c r="F10" s="320"/>
      <c r="G10" s="313"/>
      <c r="H10" s="318"/>
      <c r="I10" s="313"/>
      <c r="J10" s="320"/>
      <c r="K10" s="320"/>
      <c r="L10" s="313"/>
      <c r="M10" s="318"/>
      <c r="N10" s="313"/>
      <c r="O10" s="320"/>
      <c r="P10" s="320"/>
      <c r="Q10" s="313"/>
      <c r="R10" s="307"/>
      <c r="S10" s="76"/>
      <c r="T10" s="76"/>
    </row>
    <row r="11" ht="36" customHeight="1" spans="1:28">
      <c r="A11" s="76"/>
      <c r="B11" s="308" t="s">
        <v>12</v>
      </c>
      <c r="C11" s="309" t="s">
        <v>13</v>
      </c>
      <c r="D11" s="305"/>
      <c r="E11" s="310">
        <f ca="1">SUM(OFFSET('公司-汇总页'!$E$12,0,(MATCH(B11,{"一","二","三","四"},0)-1)*3,1,3))</f>
        <v>1418.743203</v>
      </c>
      <c r="F11" s="310">
        <f ca="1">SUM(OFFSET('公司-汇总页'!$E$22,0,(MATCH(B11,{"一","二","三","四"},0)-1)*3,1,3))</f>
        <v>547.223013801728</v>
      </c>
      <c r="G11" s="311"/>
      <c r="H11" s="312"/>
      <c r="I11" s="311"/>
      <c r="J11" s="310">
        <f ca="1">SUM(OFFSET('公司-汇总页'!$E$32,0,(MATCH(B11,{"一","二","三","四"},0)-1)*3,1,3))</f>
        <v>1335.93876512644</v>
      </c>
      <c r="K11" s="310">
        <f ca="1">SUM(OFFSET('公司-汇总页'!$E$42,0,(MATCH(B11,{"一","二","三","四"},0)-1)*3,1,3))</f>
        <v>515.815801202239</v>
      </c>
      <c r="L11" s="311"/>
      <c r="M11" s="312"/>
      <c r="N11" s="311"/>
      <c r="O11" s="310">
        <f ca="1">SUM(OFFSET('公司-汇总页'!$E$52,0,(MATCH(B11,{"一","二","三","四"},0)-1)*3,1,3))</f>
        <v>4777.507478</v>
      </c>
      <c r="P11" s="310">
        <f ca="1">SUM(OFFSET('公司-汇总页'!$E$62,0,(MATCH(B11,{"一","二","三","四"},0)-1)*3,1,3))</f>
        <v>2253.88052457398</v>
      </c>
      <c r="Q11" s="313"/>
      <c r="R11" s="307"/>
      <c r="S11" s="76"/>
      <c r="T11" s="76"/>
    </row>
    <row r="12" ht="36" customHeight="1" spans="1:28">
      <c r="A12" s="76"/>
      <c r="B12" s="314" t="str">
        <f>B11</f>
        <v>一</v>
      </c>
      <c r="C12" s="309" t="s">
        <v>14</v>
      </c>
      <c r="D12" s="305"/>
      <c r="E12" s="310">
        <f ca="1">SUM(OFFSET('公司-汇总页'!$Q$12,0,(MATCH(B11,{"一","二","三","四"},0)-1)*3,1,3))</f>
        <v>484.868253</v>
      </c>
      <c r="F12" s="310">
        <f ca="1">SUM(OFFSET('公司-汇总页'!$Q$22,0,(MATCH(B11,{"一","二","三","四"},0)-1)*3,1,3))</f>
        <v>137.570545100314</v>
      </c>
      <c r="G12" s="311"/>
      <c r="H12" s="312"/>
      <c r="I12" s="311"/>
      <c r="J12" s="310">
        <f ca="1">SUM(OFFSET('公司-汇总页'!$Q$32,0,(MATCH(B11,{"一","二","三","四"},0)-1)*3,1,3))</f>
        <v>457.422880188679</v>
      </c>
      <c r="K12" s="310">
        <f ca="1">SUM(OFFSET('公司-汇总页'!$Q$42,0,(MATCH(B11,{"一","二","三","四"},0)-1)*3,1,3))</f>
        <v>129.783533113503</v>
      </c>
      <c r="L12" s="311"/>
      <c r="M12" s="312"/>
      <c r="N12" s="311"/>
      <c r="O12" s="310">
        <f ca="1">SUM(OFFSET('公司-汇总页'!$Q$52,0,(MATCH(B11,{"一","二","三","四"},0)-1)*3,1,3))</f>
        <v>2414.980984</v>
      </c>
      <c r="P12" s="310">
        <f ca="1">SUM(OFFSET('公司-汇总页'!$Q$62,0,(MATCH(B11,{"一","二","三","四"},0)-1)*3,1,3))</f>
        <v>1167.06056911214</v>
      </c>
      <c r="Q12" s="313"/>
      <c r="R12" s="307"/>
      <c r="S12" s="76"/>
      <c r="T12" s="76"/>
    </row>
    <row r="13" ht="36" customHeight="1" spans="1:28">
      <c r="A13" s="76"/>
      <c r="B13" s="314" t="str">
        <f>B12</f>
        <v>一</v>
      </c>
      <c r="C13" s="309" t="s">
        <v>15</v>
      </c>
      <c r="D13" s="305"/>
      <c r="E13" s="317">
        <f ca="1" t="shared" ref="E13:K13" si="1">E12/E11</f>
        <v>0.341758996254377</v>
      </c>
      <c r="F13" s="317">
        <f ca="1" t="shared" si="1"/>
        <v>0.251397586780147</v>
      </c>
      <c r="G13" s="313"/>
      <c r="H13" s="318"/>
      <c r="I13" s="313"/>
      <c r="J13" s="317">
        <f ca="1" t="shared" si="1"/>
        <v>0.342398088991292</v>
      </c>
      <c r="K13" s="317">
        <f ca="1" t="shared" si="1"/>
        <v>0.251608292749098</v>
      </c>
      <c r="L13" s="313"/>
      <c r="M13" s="318"/>
      <c r="N13" s="313"/>
      <c r="O13" s="317">
        <f ca="1">O12/O11</f>
        <v>0.505489733950344</v>
      </c>
      <c r="P13" s="317">
        <f ca="1">P12/P11</f>
        <v>0.517800547272901</v>
      </c>
      <c r="Q13" s="315"/>
      <c r="R13" s="307"/>
      <c r="S13" s="76"/>
      <c r="T13" s="76"/>
    </row>
    <row r="14" ht="36" customHeight="1" spans="1:28">
      <c r="A14" s="76"/>
      <c r="B14" s="314"/>
      <c r="C14" s="319"/>
      <c r="D14" s="305"/>
      <c r="E14" s="320"/>
      <c r="F14" s="320"/>
      <c r="G14" s="313"/>
      <c r="H14" s="318"/>
      <c r="I14" s="313"/>
      <c r="J14" s="320"/>
      <c r="K14" s="320"/>
      <c r="L14" s="313"/>
      <c r="M14" s="318"/>
      <c r="N14" s="313"/>
      <c r="O14" s="320"/>
      <c r="P14" s="320"/>
      <c r="Q14" s="313"/>
      <c r="R14" s="307"/>
      <c r="S14" s="76"/>
      <c r="T14" s="76"/>
    </row>
    <row r="15" ht="36" customHeight="1" spans="1:28">
      <c r="A15" s="76"/>
      <c r="B15" s="314"/>
      <c r="C15" s="309" t="s">
        <v>16</v>
      </c>
      <c r="D15" s="305"/>
      <c r="E15" s="315"/>
      <c r="F15" s="315"/>
      <c r="G15" s="322"/>
      <c r="H15" s="323"/>
      <c r="I15" s="322"/>
      <c r="J15" s="322"/>
      <c r="K15" s="315"/>
      <c r="L15" s="322"/>
      <c r="M15" s="323"/>
      <c r="N15" s="322"/>
      <c r="O15" s="315"/>
      <c r="P15" s="315"/>
      <c r="Q15" s="313"/>
      <c r="R15" s="307"/>
      <c r="S15" s="76"/>
      <c r="T15" s="76"/>
    </row>
    <row r="16" ht="36" customHeight="1" spans="1:28">
      <c r="A16" s="76"/>
      <c r="B16" s="314"/>
      <c r="C16" s="309" t="s">
        <v>17</v>
      </c>
      <c r="D16" s="324"/>
      <c r="E16" s="310">
        <f>'公司-汇总页'!D12</f>
        <v>484.868253</v>
      </c>
      <c r="F16" s="310">
        <f>'公司-汇总页'!D22</f>
        <v>137.570545100314</v>
      </c>
      <c r="G16" s="310"/>
      <c r="H16" s="325"/>
      <c r="I16" s="310"/>
      <c r="J16" s="310">
        <f>'公司-汇总页'!D32</f>
        <v>457.422880188679</v>
      </c>
      <c r="K16" s="310">
        <f>'公司-汇总页'!D42</f>
        <v>129.783533113503</v>
      </c>
      <c r="L16" s="310"/>
      <c r="M16" s="325"/>
      <c r="N16" s="310"/>
      <c r="O16" s="310">
        <f>'公司-汇总页'!D52</f>
        <v>2414.980984</v>
      </c>
      <c r="P16" s="310">
        <f>'公司-汇总页'!D62</f>
        <v>1167.06056911214</v>
      </c>
      <c r="Q16" s="315"/>
      <c r="R16" s="326"/>
      <c r="S16" s="76"/>
      <c r="T16" s="76"/>
    </row>
    <row r="17" ht="36" customHeight="1" spans="1:20">
      <c r="A17" s="76"/>
      <c r="B17" s="314"/>
      <c r="C17" s="309" t="s">
        <v>18</v>
      </c>
      <c r="D17" s="327"/>
      <c r="E17" s="315" t="e">
        <f t="shared" ref="E17:K17" si="2">E16/E15</f>
        <v>#DIV/0!</v>
      </c>
      <c r="F17" s="315" t="e">
        <f t="shared" si="2"/>
        <v>#DIV/0!</v>
      </c>
      <c r="G17" s="315"/>
      <c r="H17" s="328"/>
      <c r="I17" s="315"/>
      <c r="J17" s="315" t="e">
        <f t="shared" si="2"/>
        <v>#DIV/0!</v>
      </c>
      <c r="K17" s="315" t="e">
        <f t="shared" si="2"/>
        <v>#DIV/0!</v>
      </c>
      <c r="L17" s="315"/>
      <c r="M17" s="328"/>
      <c r="N17" s="315"/>
      <c r="O17" s="315" t="e">
        <f>O16/O15</f>
        <v>#DIV/0!</v>
      </c>
      <c r="P17" s="315" t="e">
        <f>P16/P15</f>
        <v>#DIV/0!</v>
      </c>
      <c r="Q17" s="315"/>
      <c r="R17" s="329"/>
      <c r="S17" s="76"/>
      <c r="T17" s="76"/>
    </row>
    <row r="18" ht="25.5" spans="1:20">
      <c r="A18" s="76"/>
      <c r="B18" s="330"/>
      <c r="C18" s="331"/>
      <c r="D18" s="332"/>
      <c r="E18" s="333"/>
      <c r="F18" s="333"/>
      <c r="G18" s="333"/>
      <c r="H18" s="334"/>
      <c r="I18" s="333"/>
      <c r="J18" s="333"/>
      <c r="K18" s="333"/>
      <c r="L18" s="333"/>
      <c r="M18" s="334"/>
      <c r="N18" s="333"/>
      <c r="O18" s="333"/>
      <c r="P18" s="333"/>
      <c r="Q18" s="333"/>
      <c r="R18" s="335"/>
      <c r="S18" s="76"/>
      <c r="T18" s="76"/>
    </row>
    <row r="19" ht="16.5" spans="1:20">
      <c r="A19" s="76"/>
      <c r="K19" s="336"/>
      <c r="L19" s="76"/>
      <c r="M19" s="76"/>
      <c r="N19" s="76"/>
      <c r="O19" s="76"/>
      <c r="P19" s="76"/>
      <c r="Q19" s="76"/>
      <c r="R19" s="76"/>
      <c r="S19" s="76"/>
      <c r="T19" s="76"/>
    </row>
    <row r="20" ht="16.5" spans="1:20">
      <c r="A20" s="76"/>
      <c r="K20" s="336"/>
      <c r="L20" s="76"/>
      <c r="M20" s="76"/>
      <c r="N20" s="76"/>
      <c r="O20" s="76"/>
      <c r="P20" s="76"/>
      <c r="Q20" s="76"/>
      <c r="R20" s="76"/>
      <c r="S20" s="76"/>
      <c r="T20" s="76"/>
    </row>
    <row r="21" ht="16.5" spans="1:20">
      <c r="A21" s="76"/>
      <c r="K21" s="337"/>
      <c r="L21" s="76"/>
      <c r="M21" s="76"/>
      <c r="N21" s="76"/>
      <c r="O21" s="76"/>
      <c r="P21" s="76"/>
      <c r="Q21" s="76"/>
      <c r="R21" s="76"/>
      <c r="S21" s="76"/>
      <c r="T21" s="76"/>
    </row>
    <row r="22" ht="16.5" spans="1:20">
      <c r="A22" s="76"/>
      <c r="B22" s="84"/>
      <c r="C22" s="84" t="s">
        <v>19</v>
      </c>
      <c r="K22" s="338"/>
      <c r="L22" s="76"/>
      <c r="M22" s="76"/>
      <c r="N22" s="76"/>
      <c r="O22" s="76"/>
      <c r="P22" s="76"/>
      <c r="Q22" s="76"/>
      <c r="R22" s="76"/>
      <c r="S22" s="76"/>
      <c r="T22" s="76"/>
    </row>
    <row r="23" ht="16.5" spans="1:20">
      <c r="A23" s="76"/>
      <c r="B23" s="84"/>
      <c r="C23" s="84" t="s">
        <v>20</v>
      </c>
      <c r="D23" s="76"/>
      <c r="E23" s="76"/>
      <c r="F23" s="76"/>
      <c r="G23" s="76"/>
      <c r="H23" s="76"/>
      <c r="I23" s="76"/>
      <c r="K23" s="76"/>
      <c r="L23" s="76"/>
      <c r="M23" s="76"/>
      <c r="N23" s="76"/>
      <c r="O23" s="76"/>
      <c r="P23" s="76"/>
      <c r="Q23" s="76"/>
      <c r="R23" s="76"/>
      <c r="S23" s="76"/>
      <c r="T23" s="76"/>
    </row>
    <row r="24" ht="16.5" spans="1:20">
      <c r="A24" s="76"/>
      <c r="B24" s="84"/>
      <c r="C24" s="84" t="s">
        <v>21</v>
      </c>
      <c r="D24" s="76"/>
      <c r="E24" s="76"/>
      <c r="F24" s="76"/>
      <c r="G24" s="76"/>
      <c r="H24" s="76"/>
      <c r="I24" s="76"/>
      <c r="J24" s="76"/>
      <c r="K24" s="76"/>
      <c r="L24" s="76"/>
      <c r="M24" s="76"/>
      <c r="N24" s="76"/>
      <c r="O24" s="76"/>
      <c r="P24" s="76"/>
      <c r="Q24" s="76"/>
      <c r="R24" s="76"/>
      <c r="S24" s="76"/>
      <c r="T24" s="76"/>
    </row>
    <row r="25" ht="16.5" spans="1:20">
      <c r="A25" s="76"/>
      <c r="B25" s="84"/>
      <c r="C25" s="84" t="s">
        <v>22</v>
      </c>
      <c r="D25" s="76"/>
      <c r="E25" s="76"/>
      <c r="F25" s="76"/>
      <c r="G25" s="76"/>
      <c r="H25" s="76"/>
      <c r="I25" s="76"/>
      <c r="J25" s="76"/>
      <c r="K25" s="76"/>
      <c r="L25" s="76"/>
      <c r="M25" s="76"/>
      <c r="N25" s="76"/>
      <c r="O25" s="76"/>
      <c r="P25" s="76"/>
      <c r="Q25" s="76"/>
      <c r="R25" s="76"/>
      <c r="S25" s="76"/>
      <c r="T25" s="76"/>
    </row>
    <row r="31" spans="1:20">
      <c r="C31" s="1">
        <f>MATCH(B11,{"一","二","三","四"},0)</f>
        <v>1</v>
      </c>
    </row>
  </sheetData>
  <sheetProtection formatCells="0" formatColumns="0" formatRows="0" insertRows="0" insertColumns="0" insertHyperlinks="0" deleteColumns="0" deleteRows="0" sort="0" autoFilter="0" pivotTables="0"/>
  <dataValidations count="3">
    <dataValidation type="list" allowBlank="1" showErrorMessage="1" errorTitle="错误提示" error="请输入下拉列表中的值" sqref="I3">
      <formula1>"修正,不修正"</formula1>
    </dataValidation>
    <dataValidation type="list" allowBlank="1" showErrorMessage="1" errorTitle="错误提示" error="请输入下拉列表中的值" sqref="B7">
      <formula1>"1,2,3,4,5,6,7,8,9,10,11,12"</formula1>
    </dataValidation>
    <dataValidation type="list" allowBlank="1" showErrorMessage="1" errorTitle="错误提示" error="请输入下拉列表中的值" sqref="B11">
      <formula1>"一,二,三,四"</formula1>
    </dataValidation>
  </dataValidations>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B35"/>
  <sheetViews>
    <sheetView showGridLines="0" topLeftCell="H1" workbookViewId="0">
      <selection activeCell="H1" sqref="H1"/>
    </sheetView>
  </sheetViews>
  <sheetFormatPr defaultColWidth="9" defaultRowHeight="13.5"/>
  <cols>
    <col min="2" max="2" width="9.125" customWidth="1"/>
    <col min="3" max="3" width="23" customWidth="1"/>
    <col min="4" max="4" width="4.25" customWidth="1"/>
    <col min="5" max="6" width="14" customWidth="1"/>
    <col min="7" max="9" width="4.25" customWidth="1"/>
    <col min="10" max="11" width="14.125" customWidth="1"/>
    <col min="12" max="14" width="4.25" customWidth="1"/>
    <col min="15" max="16" width="14" customWidth="1"/>
    <col min="17" max="18" width="4.25" customWidth="1"/>
    <col min="20" max="20" width="12.875"/>
  </cols>
  <sheetData>
    <row r="1" ht="57" customHeight="1" spans="1:28">
      <c r="B1" s="76"/>
      <c r="C1" s="76"/>
      <c r="D1" s="76"/>
      <c r="E1" s="84"/>
      <c r="F1" s="287" t="s">
        <v>23</v>
      </c>
      <c r="H1" s="288"/>
      <c r="J1" s="288" t="s">
        <v>24</v>
      </c>
      <c r="K1" s="76"/>
      <c r="L1" s="76"/>
      <c r="M1" s="76"/>
      <c r="N1" s="76"/>
      <c r="O1" s="289"/>
      <c r="P1" s="76"/>
      <c r="Q1" s="76"/>
      <c r="Z1" s="290" t="s">
        <v>25</v>
      </c>
    </row>
    <row r="2" ht="36.75" spans="1:28">
      <c r="A2" s="76"/>
      <c r="B2" s="291"/>
      <c r="C2" s="291"/>
      <c r="D2" s="291" t="s">
        <v>1</v>
      </c>
      <c r="E2" s="291"/>
      <c r="F2" s="292"/>
      <c r="G2" s="293"/>
      <c r="H2" s="294"/>
      <c r="I2" s="295"/>
      <c r="J2" s="291"/>
      <c r="K2" s="295"/>
      <c r="L2" s="291" t="s">
        <v>2</v>
      </c>
      <c r="M2" s="295"/>
      <c r="N2" s="295"/>
      <c r="O2" s="292"/>
      <c r="P2" s="292"/>
      <c r="Q2" s="295"/>
      <c r="R2" s="293"/>
      <c r="S2" s="76"/>
      <c r="T2" s="76"/>
      <c r="Z2" s="290" t="s">
        <v>26</v>
      </c>
    </row>
    <row r="3" ht="21" spans="1:28">
      <c r="A3" s="76"/>
      <c r="B3" s="296"/>
      <c r="C3" s="296"/>
      <c r="D3" s="297"/>
      <c r="E3" s="296"/>
      <c r="F3" s="298"/>
      <c r="G3" s="296"/>
      <c r="H3" s="296"/>
      <c r="I3" s="296"/>
      <c r="J3" s="296"/>
      <c r="K3" s="296"/>
      <c r="L3" s="296"/>
      <c r="M3" s="296"/>
      <c r="N3" s="296"/>
      <c r="O3" s="296"/>
      <c r="P3" s="296"/>
      <c r="Q3" s="296"/>
      <c r="R3" s="296"/>
      <c r="S3" s="76"/>
      <c r="T3" s="76"/>
      <c r="Z3" s="290" t="s">
        <v>27</v>
      </c>
    </row>
    <row r="4" ht="24.75" spans="1:28">
      <c r="A4" s="76"/>
      <c r="B4" s="299"/>
      <c r="C4" s="300"/>
      <c r="D4" s="301"/>
      <c r="E4" s="301"/>
      <c r="F4" s="301"/>
      <c r="G4" s="301"/>
      <c r="H4" s="300"/>
      <c r="I4" s="301"/>
      <c r="J4" s="301"/>
      <c r="K4" s="301"/>
      <c r="L4" s="301"/>
      <c r="M4" s="300"/>
      <c r="N4" s="301"/>
      <c r="O4" s="301"/>
      <c r="P4" s="301"/>
      <c r="Q4" s="301"/>
      <c r="R4" s="302"/>
      <c r="S4" s="76"/>
      <c r="T4" s="76"/>
      <c r="Z4" s="290" t="s">
        <v>28</v>
      </c>
      <c r="AB4" s="1"/>
    </row>
    <row r="5" ht="24.75" spans="1:28">
      <c r="A5" s="76"/>
      <c r="B5" s="303"/>
      <c r="C5" s="304"/>
      <c r="D5" s="305"/>
      <c r="E5" s="306"/>
      <c r="F5" s="306"/>
      <c r="G5" s="305"/>
      <c r="H5" s="304"/>
      <c r="I5" s="306"/>
      <c r="J5" s="306"/>
      <c r="K5" s="306"/>
      <c r="L5" s="305"/>
      <c r="M5" s="304"/>
      <c r="N5" s="305"/>
      <c r="O5" s="306"/>
      <c r="P5" s="306"/>
      <c r="Q5" s="305"/>
      <c r="R5" s="307"/>
      <c r="S5" s="76"/>
      <c r="T5" s="76"/>
      <c r="Z5" s="290" t="s">
        <v>29</v>
      </c>
      <c r="AB5" s="1"/>
    </row>
    <row r="6" ht="36" customHeight="1" spans="1:28">
      <c r="A6" s="76"/>
      <c r="B6" s="303"/>
      <c r="C6" s="304"/>
      <c r="D6" s="305"/>
      <c r="E6" s="306" t="s">
        <v>3</v>
      </c>
      <c r="F6" s="306" t="s">
        <v>4</v>
      </c>
      <c r="G6" s="305"/>
      <c r="H6" s="304"/>
      <c r="I6" s="305"/>
      <c r="J6" s="306" t="s">
        <v>5</v>
      </c>
      <c r="K6" s="306" t="s">
        <v>6</v>
      </c>
      <c r="L6" s="305"/>
      <c r="M6" s="304"/>
      <c r="N6" s="305"/>
      <c r="O6" s="306" t="s">
        <v>7</v>
      </c>
      <c r="P6" s="306" t="s">
        <v>8</v>
      </c>
      <c r="Q6" s="305"/>
      <c r="R6" s="307"/>
      <c r="S6" s="76"/>
      <c r="Z6" s="290" t="s">
        <v>30</v>
      </c>
    </row>
    <row r="7" ht="36" customHeight="1" spans="1:28">
      <c r="A7" s="76"/>
      <c r="B7" s="308">
        <v>3</v>
      </c>
      <c r="C7" s="309" t="s">
        <v>9</v>
      </c>
      <c r="D7" s="305"/>
      <c r="E7" s="310">
        <f ca="1">OFFSET('公司-汇总页'!$E$5,MATCH(F1,Z1:Z8,0)-1,$B$7-1)</f>
        <v>672.2637</v>
      </c>
      <c r="F7" s="310">
        <f ca="1">OFFSET('公司-汇总页'!$E$15,MATCH(F1,Z1:Z8,0)-1,$B$7-1)</f>
        <v>274.672798176299</v>
      </c>
      <c r="G7" s="311"/>
      <c r="H7" s="312"/>
      <c r="I7" s="311"/>
      <c r="J7" s="310">
        <f ca="1">OFFSET('公司-汇总页'!$E$25,MATCH(F1,Z1:Z8,0)-1,$B$7-1)</f>
        <v>630.931684437497</v>
      </c>
      <c r="K7" s="310">
        <f ca="1">OFFSET('公司-汇总页'!$E$35,MATCH(F1,Z1:Z8,0)-1,$B$7-1)</f>
        <v>258.547229100999</v>
      </c>
      <c r="L7" s="311"/>
      <c r="M7" s="312"/>
      <c r="N7" s="311"/>
      <c r="O7" s="310">
        <f ca="1">OFFSET('公司-汇总页'!$E$45,MATCH(F1,Z1:Z8,0)-1,$B$7-1)</f>
        <v>1749.581627</v>
      </c>
      <c r="P7" s="310">
        <f ca="1">OFFSET('公司-汇总页'!$E$55,MATCH(F1,Z1:Z8,0)-1,$B$7-1)</f>
        <v>679.415785505471</v>
      </c>
      <c r="Q7" s="313"/>
      <c r="R7" s="307"/>
      <c r="S7" s="76"/>
      <c r="T7" s="77"/>
      <c r="Z7" s="290" t="s">
        <v>31</v>
      </c>
    </row>
    <row r="8" ht="36" customHeight="1" spans="1:28">
      <c r="A8" s="76"/>
      <c r="B8" s="314">
        <f t="shared" ref="B8:B13" si="0">B7</f>
        <v>3</v>
      </c>
      <c r="C8" s="309" t="s">
        <v>10</v>
      </c>
      <c r="D8" s="305"/>
      <c r="E8" s="310">
        <f ca="1">OFFSET('公司-汇总页'!$Q$5,MATCH(F1,Z1:Z8,0)-1,$B$7-1)</f>
        <v>37.5</v>
      </c>
      <c r="F8" s="310">
        <f ca="1">OFFSET('公司-汇总页'!$Q$15,MATCH(F1,Z1:Z8,0)-1,$B$7-1)</f>
        <v>24.42</v>
      </c>
      <c r="G8" s="311"/>
      <c r="H8" s="312"/>
      <c r="I8" s="311"/>
      <c r="J8" s="310">
        <f ca="1">OFFSET('公司-汇总页'!$Q$25,MATCH(F1,Z1:Z8,0)-1,$B$7-1)</f>
        <v>35.377358490566</v>
      </c>
      <c r="K8" s="310">
        <f ca="1">OFFSET('公司-汇总页'!$Q$35,MATCH(F1,Z1:Z8,0)-1,$B$7-1)</f>
        <v>23.0377358490566</v>
      </c>
      <c r="L8" s="311"/>
      <c r="M8" s="312"/>
      <c r="N8" s="311"/>
      <c r="O8" s="310">
        <f ca="1">OFFSET('公司-汇总页'!$Q$45,MATCH(F1,Z1:Z8,0)-1,$B$7-1)</f>
        <v>255.8234</v>
      </c>
      <c r="P8" s="310">
        <f ca="1">OFFSET('公司-汇总页'!$Q$55,MATCH(F1,Z1:Z8,0)-1,$B$7-1)</f>
        <v>103.274747323906</v>
      </c>
      <c r="Q8" s="315"/>
      <c r="R8" s="307"/>
      <c r="S8" s="76"/>
      <c r="Z8" s="316" t="s">
        <v>23</v>
      </c>
    </row>
    <row r="9" ht="36" customHeight="1" spans="1:28">
      <c r="A9" s="76"/>
      <c r="B9" s="314">
        <f t="shared" si="0"/>
        <v>3</v>
      </c>
      <c r="C9" s="309" t="s">
        <v>11</v>
      </c>
      <c r="D9" s="305"/>
      <c r="E9" s="317">
        <f ca="1" t="shared" ref="E9:K9" si="1">E8/E7</f>
        <v>0.055781682098855</v>
      </c>
      <c r="F9" s="317">
        <f ca="1" t="shared" si="1"/>
        <v>0.0889057823058473</v>
      </c>
      <c r="G9" s="313"/>
      <c r="H9" s="318"/>
      <c r="I9" s="313"/>
      <c r="J9" s="317">
        <f ca="1" t="shared" si="1"/>
        <v>0.0560716149833345</v>
      </c>
      <c r="K9" s="317">
        <f ca="1" t="shared" si="1"/>
        <v>0.0891045552070378</v>
      </c>
      <c r="L9" s="313"/>
      <c r="M9" s="318"/>
      <c r="N9" s="313"/>
      <c r="O9" s="317">
        <f ca="1">O8/O7</f>
        <v>0.146219756799035</v>
      </c>
      <c r="P9" s="317">
        <f ca="1">P8/P7</f>
        <v>0.152005222026261</v>
      </c>
      <c r="Q9" s="315"/>
      <c r="R9" s="307"/>
      <c r="S9" s="76"/>
      <c r="T9" s="76"/>
    </row>
    <row r="10" ht="36" customHeight="1" spans="1:28">
      <c r="A10" s="76"/>
      <c r="B10" s="314"/>
      <c r="C10" s="319"/>
      <c r="D10" s="305"/>
      <c r="E10" s="320"/>
      <c r="F10" s="320"/>
      <c r="G10" s="313"/>
      <c r="H10" s="318"/>
      <c r="I10" s="313"/>
      <c r="J10" s="320"/>
      <c r="K10" s="320"/>
      <c r="L10" s="313"/>
      <c r="M10" s="318"/>
      <c r="N10" s="313"/>
      <c r="O10" s="320"/>
      <c r="P10" s="320"/>
      <c r="Q10" s="313"/>
      <c r="R10" s="307"/>
      <c r="S10" s="76"/>
      <c r="T10" s="76"/>
    </row>
    <row r="11" ht="36" customHeight="1" spans="1:28">
      <c r="A11" s="76"/>
      <c r="B11" s="308" t="s">
        <v>12</v>
      </c>
      <c r="C11" s="309" t="s">
        <v>13</v>
      </c>
      <c r="D11" s="305"/>
      <c r="E11" s="310">
        <f ca="1">SUM(OFFSET('公司-汇总页'!$E$5,MATCH(F1,Z1:Z8,0)-1,(MATCH(B11,{"一","二","三","四"},0)-1)*3,1,3))</f>
        <v>1418.743203</v>
      </c>
      <c r="F11" s="310">
        <f ca="1">SUM(OFFSET('公司-汇总页'!$E$15,MATCH(F1,Z1:Z8,0)-1,(MATCH(B11,{"一","二","三","四"},0)-1)*3,1,3))</f>
        <v>547.223013801728</v>
      </c>
      <c r="G11" s="311"/>
      <c r="H11" s="312"/>
      <c r="I11" s="311"/>
      <c r="J11" s="310">
        <f ca="1">SUM(OFFSET('公司-汇总页'!$E$25,MATCH(F1,Z1:Z8,0)-1,(MATCH(B11,{"一","二","三","四"},0)-1)*3,1,3))</f>
        <v>1335.93876512644</v>
      </c>
      <c r="K11" s="310">
        <f ca="1">SUM(OFFSET('公司-汇总页'!$E$35,MATCH(F1,Z1:Z8,0)-1,(MATCH(B11,{"一","二","三","四"},0)-1)*3,1,3))</f>
        <v>515.815801202239</v>
      </c>
      <c r="L11" s="311"/>
      <c r="M11" s="312"/>
      <c r="N11" s="311"/>
      <c r="O11" s="310">
        <f ca="1">SUM(OFFSET('公司-汇总页'!$E$45,MATCH(F1,Z1:Z8,0)-1,(MATCH(B11,{"一","二","三","四"},0)-1)*3,1,3))</f>
        <v>4777.507478</v>
      </c>
      <c r="P11" s="310">
        <f ca="1">SUM(OFFSET('公司-汇总页'!$E$55,MATCH(F1,Z1:Z8,0)-1,(MATCH(B11,{"一","二","三","四"},0)-1)*3,1,3))</f>
        <v>2253.88052457398</v>
      </c>
      <c r="Q11" s="313"/>
      <c r="R11" s="307"/>
      <c r="S11" s="76"/>
      <c r="T11" s="76"/>
    </row>
    <row r="12" ht="36" customHeight="1" spans="1:28">
      <c r="A12" s="76"/>
      <c r="B12" s="314" t="str">
        <f t="shared" si="0"/>
        <v>一</v>
      </c>
      <c r="C12" s="309" t="s">
        <v>14</v>
      </c>
      <c r="D12" s="305"/>
      <c r="E12" s="310">
        <f ca="1">SUM(OFFSET('公司-汇总页'!$Q$5,MATCH(F1,Z1:Z8,0)-1,(MATCH(B11,{"一","二","三","四"},0)-1)*3,1,3))</f>
        <v>484.868253</v>
      </c>
      <c r="F12" s="310">
        <f ca="1">SUM(OFFSET('公司-汇总页'!$Q$15,MATCH(F1,Z1:Z8,0)-1,(MATCH(B11,{"一","二","三","四"},0)-1)*3,1,3))</f>
        <v>137.570545100314</v>
      </c>
      <c r="G12" s="311"/>
      <c r="H12" s="312"/>
      <c r="I12" s="311"/>
      <c r="J12" s="310">
        <f ca="1">SUM(OFFSET('公司-汇总页'!$Q$25,MATCH(F1,Z1:Z8,0)-1,(MATCH(B11,{"一","二","三","四"},0)-1)*3,1,3))</f>
        <v>457.422880188679</v>
      </c>
      <c r="K12" s="310">
        <f ca="1">SUM(OFFSET('公司-汇总页'!$Q$35,MATCH(F1,Z1:Z8,0)-1,(MATCH(B11,{"一","二","三","四"},0)-1)*3,1,3))</f>
        <v>129.783533113503</v>
      </c>
      <c r="L12" s="311"/>
      <c r="M12" s="312"/>
      <c r="N12" s="311"/>
      <c r="O12" s="310">
        <f ca="1">SUM(OFFSET('公司-汇总页'!$Q$45,MATCH(F1,Z1:Z8,0)-1,(MATCH(B11,{"一","二","三","四"},0)-1)*3,1,3))</f>
        <v>2414.980984</v>
      </c>
      <c r="P12" s="310">
        <f ca="1">SUM(OFFSET('公司-汇总页'!$Q$55,MATCH(F1,Z1:Z8,0)-1,(MATCH(B11,{"一","二","三","四"},0)-1)*3,1,3))</f>
        <v>1167.06056911214</v>
      </c>
      <c r="Q12" s="313"/>
      <c r="R12" s="307"/>
      <c r="S12" s="76"/>
      <c r="T12" s="76"/>
    </row>
    <row r="13" ht="36" customHeight="1" spans="1:28">
      <c r="A13" s="76"/>
      <c r="B13" s="314" t="str">
        <f t="shared" si="0"/>
        <v>一</v>
      </c>
      <c r="C13" s="309" t="s">
        <v>15</v>
      </c>
      <c r="D13" s="305"/>
      <c r="E13" s="317">
        <f ca="1" t="shared" ref="E13:K13" si="2">E12/E11</f>
        <v>0.341758996254377</v>
      </c>
      <c r="F13" s="317">
        <f ca="1" t="shared" si="2"/>
        <v>0.251397586780147</v>
      </c>
      <c r="G13" s="313"/>
      <c r="H13" s="318"/>
      <c r="I13" s="313"/>
      <c r="J13" s="317">
        <f ca="1" t="shared" si="2"/>
        <v>0.342398088991292</v>
      </c>
      <c r="K13" s="317">
        <f ca="1" t="shared" si="2"/>
        <v>0.251608292749098</v>
      </c>
      <c r="L13" s="313"/>
      <c r="M13" s="318"/>
      <c r="N13" s="313"/>
      <c r="O13" s="317">
        <f ca="1">O12/O11</f>
        <v>0.505489733950344</v>
      </c>
      <c r="P13" s="317">
        <f ca="1">P12/P11</f>
        <v>0.517800547272901</v>
      </c>
      <c r="Q13" s="315"/>
      <c r="R13" s="307"/>
      <c r="S13" s="76"/>
      <c r="T13" s="76"/>
    </row>
    <row r="14" ht="36" hidden="1" customHeight="1" spans="1:28">
      <c r="A14" s="76"/>
      <c r="B14" s="314"/>
      <c r="C14" s="319"/>
      <c r="D14" s="305"/>
      <c r="E14" s="320"/>
      <c r="F14" s="320"/>
      <c r="G14" s="313"/>
      <c r="H14" s="318"/>
      <c r="I14" s="313"/>
      <c r="J14" s="320"/>
      <c r="K14" s="320"/>
      <c r="L14" s="313"/>
      <c r="M14" s="318"/>
      <c r="N14" s="313"/>
      <c r="O14" s="320"/>
      <c r="P14" s="320"/>
      <c r="Q14" s="313"/>
      <c r="R14" s="307"/>
      <c r="S14" s="76"/>
      <c r="T14" s="76"/>
    </row>
    <row r="15" ht="36" hidden="1" customHeight="1" spans="1:28">
      <c r="A15" s="76"/>
      <c r="B15" s="314" t="s">
        <v>12</v>
      </c>
      <c r="C15" s="319" t="s">
        <v>13</v>
      </c>
      <c r="D15" s="305"/>
      <c r="E15" s="310">
        <f ca="1">E11+'公司-汇总页'!Q12-'公司-汇总页'!E12</f>
        <v>1178.483153</v>
      </c>
      <c r="F15" s="310">
        <f ca="1">F11+'公司-汇总页'!Q22-'公司-汇总页'!E22</f>
        <v>410.519715717922</v>
      </c>
      <c r="G15" s="311"/>
      <c r="H15" s="312"/>
      <c r="I15" s="311"/>
      <c r="J15" s="321">
        <f ca="1">J11+'公司-汇总页'!Q32-'公司-汇总页'!E32</f>
        <v>1108.2594726736</v>
      </c>
      <c r="K15" s="321">
        <f ca="1">K11+'公司-汇总页'!Q42-'公司-汇总页'!E42</f>
        <v>386.680614330724</v>
      </c>
      <c r="L15" s="311"/>
      <c r="M15" s="312"/>
      <c r="N15" s="311"/>
      <c r="O15" s="321">
        <f ca="1">O11+'公司-汇总页'!Q52-'公司-汇总页'!E52</f>
        <v>4167.810554</v>
      </c>
      <c r="P15" s="321">
        <f ca="1">O12+'公司-汇总页'!Q62-'公司-汇总页'!E62</f>
        <v>1999.81798314075</v>
      </c>
      <c r="Q15" s="313"/>
      <c r="R15" s="307"/>
      <c r="S15" s="76"/>
      <c r="T15" s="76"/>
    </row>
    <row r="16" ht="36" hidden="1" customHeight="1" spans="1:28">
      <c r="A16" s="76"/>
      <c r="B16" s="314" t="s">
        <v>12</v>
      </c>
      <c r="C16" s="319" t="s">
        <v>14</v>
      </c>
      <c r="D16" s="305"/>
      <c r="E16" s="310">
        <f ca="1" t="shared" ref="E16:K16" si="3">E12</f>
        <v>484.868253</v>
      </c>
      <c r="F16" s="310">
        <f ca="1" t="shared" si="3"/>
        <v>137.570545100314</v>
      </c>
      <c r="G16" s="311"/>
      <c r="H16" s="312"/>
      <c r="I16" s="311"/>
      <c r="J16" s="321">
        <f ca="1" t="shared" si="3"/>
        <v>457.422880188679</v>
      </c>
      <c r="K16" s="321">
        <f ca="1" t="shared" si="3"/>
        <v>129.783533113503</v>
      </c>
      <c r="L16" s="311"/>
      <c r="M16" s="312"/>
      <c r="N16" s="311"/>
      <c r="O16" s="321">
        <f ca="1">O12</f>
        <v>2414.980984</v>
      </c>
      <c r="P16" s="321">
        <f ca="1">P12</f>
        <v>1167.06056911214</v>
      </c>
      <c r="Q16" s="313"/>
      <c r="R16" s="307"/>
      <c r="S16" s="76"/>
      <c r="T16" s="76"/>
    </row>
    <row r="17" ht="36" hidden="1" customHeight="1" spans="1:20">
      <c r="A17" s="76"/>
      <c r="B17" s="314" t="s">
        <v>12</v>
      </c>
      <c r="C17" s="319" t="s">
        <v>15</v>
      </c>
      <c r="D17" s="305"/>
      <c r="E17" s="317">
        <f ca="1" t="shared" ref="E17:K17" si="4">E16/E15</f>
        <v>0.411434182801593</v>
      </c>
      <c r="F17" s="317">
        <f ca="1" t="shared" si="4"/>
        <v>0.335113125711218</v>
      </c>
      <c r="G17" s="313"/>
      <c r="H17" s="318"/>
      <c r="I17" s="313"/>
      <c r="J17" s="317">
        <f ca="1" t="shared" si="4"/>
        <v>0.412739878582021</v>
      </c>
      <c r="K17" s="317">
        <f ca="1" t="shared" si="4"/>
        <v>0.335634961525381</v>
      </c>
      <c r="L17" s="313"/>
      <c r="M17" s="318"/>
      <c r="N17" s="313"/>
      <c r="O17" s="317">
        <f ca="1">O16/O15</f>
        <v>0.579436361780469</v>
      </c>
      <c r="P17" s="317">
        <f ca="1">P16/P15</f>
        <v>0.583583395564455</v>
      </c>
      <c r="Q17" s="313"/>
      <c r="R17" s="307"/>
      <c r="S17" s="76"/>
      <c r="T17" s="76"/>
    </row>
    <row r="18" ht="36" customHeight="1" spans="1:20">
      <c r="A18" s="76"/>
      <c r="B18" s="314"/>
      <c r="C18" s="319"/>
      <c r="D18" s="305"/>
      <c r="E18" s="320"/>
      <c r="F18" s="320"/>
      <c r="G18" s="313"/>
      <c r="H18" s="318"/>
      <c r="I18" s="313"/>
      <c r="J18" s="320"/>
      <c r="K18" s="320"/>
      <c r="L18" s="313"/>
      <c r="M18" s="318"/>
      <c r="N18" s="313"/>
      <c r="O18" s="320"/>
      <c r="P18" s="320"/>
      <c r="Q18" s="313"/>
      <c r="R18" s="307"/>
      <c r="S18" s="76"/>
      <c r="T18" s="76"/>
    </row>
    <row r="19" ht="36" customHeight="1" spans="1:20">
      <c r="A19" s="76"/>
      <c r="B19" s="314"/>
      <c r="C19" s="309" t="s">
        <v>16</v>
      </c>
      <c r="D19" s="305"/>
      <c r="E19" s="315"/>
      <c r="F19" s="315"/>
      <c r="G19" s="322"/>
      <c r="H19" s="323"/>
      <c r="I19" s="322"/>
      <c r="J19" s="322"/>
      <c r="K19" s="315"/>
      <c r="L19" s="322"/>
      <c r="M19" s="323"/>
      <c r="N19" s="322"/>
      <c r="O19" s="315"/>
      <c r="P19" s="315"/>
      <c r="Q19" s="313"/>
      <c r="R19" s="307"/>
      <c r="S19" s="76"/>
      <c r="T19" s="76"/>
    </row>
    <row r="20" ht="36" customHeight="1" spans="1:20">
      <c r="A20" s="76"/>
      <c r="B20" s="314"/>
      <c r="C20" s="309" t="s">
        <v>17</v>
      </c>
      <c r="D20" s="324"/>
      <c r="E20" s="310">
        <f>'公司-汇总页'!D12</f>
        <v>484.868253</v>
      </c>
      <c r="F20" s="310">
        <f>'公司-汇总页'!D22</f>
        <v>137.570545100314</v>
      </c>
      <c r="G20" s="310"/>
      <c r="H20" s="325"/>
      <c r="I20" s="310"/>
      <c r="J20" s="310">
        <f>'公司-汇总页'!D32</f>
        <v>457.422880188679</v>
      </c>
      <c r="K20" s="310">
        <f>'公司-汇总页'!D42</f>
        <v>129.783533113503</v>
      </c>
      <c r="L20" s="310"/>
      <c r="M20" s="325"/>
      <c r="N20" s="310"/>
      <c r="O20" s="310">
        <f>'公司-汇总页'!D52</f>
        <v>2414.980984</v>
      </c>
      <c r="P20" s="310">
        <f>'公司-汇总页'!D62</f>
        <v>1167.06056911214</v>
      </c>
      <c r="Q20" s="315"/>
      <c r="R20" s="326"/>
      <c r="S20" s="76"/>
      <c r="T20" s="76"/>
    </row>
    <row r="21" ht="36" customHeight="1" spans="1:20">
      <c r="A21" s="76"/>
      <c r="B21" s="314"/>
      <c r="C21" s="309" t="s">
        <v>18</v>
      </c>
      <c r="D21" s="327"/>
      <c r="E21" s="315" t="e">
        <f t="shared" ref="E21:K21" si="5">E20/E19</f>
        <v>#DIV/0!</v>
      </c>
      <c r="F21" s="315" t="e">
        <f t="shared" si="5"/>
        <v>#DIV/0!</v>
      </c>
      <c r="G21" s="315"/>
      <c r="H21" s="328"/>
      <c r="I21" s="315"/>
      <c r="J21" s="315" t="e">
        <f t="shared" si="5"/>
        <v>#DIV/0!</v>
      </c>
      <c r="K21" s="315" t="e">
        <f t="shared" si="5"/>
        <v>#DIV/0!</v>
      </c>
      <c r="L21" s="315"/>
      <c r="M21" s="328"/>
      <c r="N21" s="315"/>
      <c r="O21" s="315" t="e">
        <f>O20/O19</f>
        <v>#DIV/0!</v>
      </c>
      <c r="P21" s="315" t="e">
        <f>P20/P19</f>
        <v>#DIV/0!</v>
      </c>
      <c r="Q21" s="315"/>
      <c r="R21" s="329"/>
      <c r="S21" s="76"/>
      <c r="T21" s="76"/>
    </row>
    <row r="22" ht="25.5" spans="1:20">
      <c r="A22" s="76"/>
      <c r="B22" s="330"/>
      <c r="C22" s="331"/>
      <c r="D22" s="332"/>
      <c r="E22" s="333"/>
      <c r="F22" s="333"/>
      <c r="G22" s="333"/>
      <c r="H22" s="334"/>
      <c r="I22" s="333"/>
      <c r="J22" s="333"/>
      <c r="K22" s="333"/>
      <c r="L22" s="333"/>
      <c r="M22" s="334"/>
      <c r="N22" s="333"/>
      <c r="O22" s="333"/>
      <c r="P22" s="333"/>
      <c r="Q22" s="333"/>
      <c r="R22" s="335"/>
      <c r="S22" s="76"/>
      <c r="T22" s="76"/>
    </row>
    <row r="23" ht="16.5" spans="1:20">
      <c r="A23" s="76"/>
      <c r="K23" s="336"/>
      <c r="L23" s="76"/>
      <c r="M23" s="76"/>
      <c r="N23" s="76"/>
      <c r="O23" s="76"/>
      <c r="P23" s="76"/>
      <c r="Q23" s="76"/>
      <c r="R23" s="76"/>
      <c r="S23" s="76"/>
      <c r="T23" s="76"/>
    </row>
    <row r="24" ht="16.5" spans="1:20">
      <c r="A24" s="76"/>
      <c r="K24" s="336"/>
      <c r="L24" s="76"/>
      <c r="M24" s="76"/>
      <c r="N24" s="76"/>
      <c r="O24" s="76"/>
      <c r="P24" s="76"/>
      <c r="Q24" s="76"/>
      <c r="R24" s="76"/>
      <c r="S24" s="76"/>
      <c r="T24" s="76"/>
    </row>
    <row r="25" ht="16.5" spans="1:20">
      <c r="A25" s="76"/>
      <c r="K25" s="337"/>
      <c r="L25" s="76"/>
      <c r="M25" s="76"/>
      <c r="N25" s="76"/>
      <c r="O25" s="76"/>
      <c r="P25" s="76"/>
      <c r="Q25" s="76"/>
      <c r="R25" s="76"/>
      <c r="S25" s="76"/>
      <c r="T25" s="76"/>
    </row>
    <row r="26" ht="16.5" spans="1:20">
      <c r="A26" s="76"/>
      <c r="B26" s="84"/>
      <c r="C26" s="84" t="s">
        <v>19</v>
      </c>
      <c r="K26" s="338"/>
      <c r="L26" s="76"/>
      <c r="M26" s="76"/>
      <c r="N26" s="76"/>
      <c r="O26" s="76"/>
      <c r="P26" s="76"/>
      <c r="Q26" s="76"/>
      <c r="R26" s="76"/>
      <c r="S26" s="76"/>
      <c r="T26" s="76"/>
    </row>
    <row r="27" ht="16.5" spans="1:20">
      <c r="A27" s="76"/>
      <c r="B27" s="84"/>
      <c r="C27" s="84" t="s">
        <v>20</v>
      </c>
      <c r="D27" s="76"/>
      <c r="E27" s="76"/>
      <c r="F27" s="76"/>
      <c r="G27" s="76"/>
      <c r="H27" s="76"/>
      <c r="I27" s="76"/>
      <c r="K27" s="76"/>
      <c r="L27" s="76"/>
      <c r="M27" s="76"/>
      <c r="N27" s="76"/>
      <c r="O27" s="76"/>
      <c r="P27" s="76"/>
      <c r="Q27" s="76"/>
      <c r="R27" s="76"/>
      <c r="S27" s="76"/>
      <c r="T27" s="76"/>
    </row>
    <row r="28" ht="16.5" spans="1:20">
      <c r="A28" s="76"/>
      <c r="B28" s="84"/>
      <c r="C28" s="84" t="s">
        <v>21</v>
      </c>
      <c r="D28" s="76"/>
      <c r="E28" s="76"/>
      <c r="F28" s="76"/>
      <c r="G28" s="76"/>
      <c r="H28" s="76"/>
      <c r="I28" s="76"/>
      <c r="J28" s="76"/>
      <c r="K28" s="76"/>
      <c r="L28" s="76"/>
      <c r="M28" s="76"/>
      <c r="N28" s="76"/>
      <c r="O28" s="76"/>
      <c r="P28" s="76"/>
      <c r="Q28" s="76"/>
      <c r="R28" s="76"/>
      <c r="S28" s="76"/>
      <c r="T28" s="76"/>
    </row>
    <row r="29" ht="16.5" spans="1:20">
      <c r="A29" s="76"/>
      <c r="B29" s="84"/>
      <c r="C29" s="84" t="s">
        <v>22</v>
      </c>
      <c r="D29" s="76"/>
      <c r="E29" s="76"/>
      <c r="F29" s="76"/>
      <c r="G29" s="76"/>
      <c r="H29" s="76"/>
      <c r="I29" s="76"/>
      <c r="J29" s="76"/>
      <c r="K29" s="76"/>
      <c r="L29" s="76"/>
      <c r="M29" s="76"/>
      <c r="N29" s="76"/>
      <c r="O29" s="76"/>
      <c r="P29" s="76"/>
      <c r="Q29" s="76"/>
      <c r="R29" s="76"/>
      <c r="S29" s="76"/>
      <c r="T29" s="76"/>
    </row>
    <row r="35" spans="3:3">
      <c r="C35" s="1"/>
    </row>
  </sheetData>
  <sheetProtection sheet="1" formatCells="0" formatColumns="0" formatRows="0" insertRows="0" insertColumns="0" insertHyperlinks="0" deleteColumns="0" deleteRows="0" sort="0" autoFilter="0" pivotTables="0"/>
  <protectedRanges>
    <protectedRange sqref="B7 B11 F1" name="Range1"/>
    <protectedRange sqref="A$1:Z$1048576" name="Range2"/>
  </protectedRanges>
  <dataValidations count="4">
    <dataValidation type="list" allowBlank="1" showErrorMessage="1" errorTitle="错误提示" error="请输入下拉列表中的值" sqref="F1" errorStyle="information">
      <formula1>"数字建造中心,智能运管中心,数智管理中心,福建分公司,广东分公司,产品研发中心,市场经营拓展中心,公司"</formula1>
    </dataValidation>
    <dataValidation type="list" allowBlank="1" showErrorMessage="1" errorTitle="错误提示" error="请输入下拉列表中的值" sqref="I3">
      <formula1>"修正,不修正"</formula1>
    </dataValidation>
    <dataValidation type="list" allowBlank="1" showErrorMessage="1" errorTitle="错误提示" error="请输入下拉列表中的值" sqref="B7">
      <formula1>"1,2,3,4,5,6,7,8,9,10,11,12"</formula1>
    </dataValidation>
    <dataValidation type="list" allowBlank="1" showErrorMessage="1" errorTitle="错误提示" error="请输入下拉列表中的值" sqref="B11">
      <formula1>"一,二,三,四"</formula1>
    </dataValidation>
  </dataValidations>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BO83"/>
  <sheetViews>
    <sheetView showGridLines="0" zoomScale="70" zoomScaleNormal="70" workbookViewId="0">
      <pane xSplit="3" ySplit="1" topLeftCell="F82" activePane="bottomRight" state="frozen"/>
      <selection/>
      <selection pane="topRight"/>
      <selection pane="bottomLeft"/>
      <selection pane="bottomRight" activeCell="F82" sqref="F82"/>
    </sheetView>
  </sheetViews>
  <sheetFormatPr defaultColWidth="9" defaultRowHeight="21" customHeight="1"/>
  <cols>
    <col min="1" max="1" width="5.125" style="256" customWidth="1"/>
    <col min="2" max="2" width="37.375" style="257" customWidth="1"/>
    <col min="3" max="3" width="18.125" style="257" customWidth="1"/>
    <col min="4" max="4" width="18.125" style="258" customWidth="1"/>
    <col min="5" max="11" width="8.75" style="259" customWidth="1"/>
    <col min="12" max="22" width="8.75" style="260" customWidth="1"/>
    <col min="23" max="28" width="8.75" style="261" customWidth="1"/>
  </cols>
  <sheetData>
    <row r="1" ht="42.1" customHeight="1" spans="2:67">
      <c r="B1" s="262" t="s">
        <v>32</v>
      </c>
      <c r="C1" s="263"/>
      <c r="D1" s="264"/>
      <c r="E1" s="265" t="s">
        <v>25</v>
      </c>
      <c r="F1" s="265" t="s">
        <v>26</v>
      </c>
      <c r="G1" s="265" t="s">
        <v>27</v>
      </c>
      <c r="H1" s="265" t="s">
        <v>28</v>
      </c>
      <c r="I1" s="265" t="s">
        <v>29</v>
      </c>
      <c r="J1" s="265" t="s">
        <v>31</v>
      </c>
      <c r="K1" s="265" t="s">
        <v>30</v>
      </c>
      <c r="L1" s="266"/>
    </row>
    <row r="3" ht="26.25" customHeight="1" spans="2:67">
      <c r="AD3" s="1" t="s">
        <v>33</v>
      </c>
      <c r="AQ3" s="1" t="s">
        <v>34</v>
      </c>
      <c r="BD3" s="1" t="s">
        <v>35</v>
      </c>
    </row>
    <row r="4" customHeight="1" spans="2:67">
      <c r="B4" s="267" t="s">
        <v>3</v>
      </c>
      <c r="C4" s="268" t="s">
        <v>36</v>
      </c>
      <c r="D4" s="269" t="s">
        <v>37</v>
      </c>
      <c r="E4" s="270" t="s">
        <v>38</v>
      </c>
      <c r="F4" s="270" t="s">
        <v>39</v>
      </c>
      <c r="G4" s="270" t="s">
        <v>40</v>
      </c>
      <c r="H4" s="270" t="s">
        <v>41</v>
      </c>
      <c r="I4" s="270" t="s">
        <v>42</v>
      </c>
      <c r="J4" s="270" t="s">
        <v>43</v>
      </c>
      <c r="K4" s="270" t="s">
        <v>44</v>
      </c>
      <c r="L4" s="270" t="s">
        <v>45</v>
      </c>
      <c r="M4" s="270" t="s">
        <v>46</v>
      </c>
      <c r="N4" s="270" t="s">
        <v>47</v>
      </c>
      <c r="O4" s="270" t="s">
        <v>48</v>
      </c>
      <c r="P4" s="270" t="s">
        <v>49</v>
      </c>
      <c r="Q4" s="271" t="s">
        <v>50</v>
      </c>
      <c r="R4" s="271" t="s">
        <v>51</v>
      </c>
      <c r="S4" s="271" t="s">
        <v>52</v>
      </c>
      <c r="T4" s="271" t="s">
        <v>53</v>
      </c>
      <c r="U4" s="271" t="s">
        <v>54</v>
      </c>
      <c r="V4" s="271" t="s">
        <v>55</v>
      </c>
      <c r="W4" s="271" t="s">
        <v>56</v>
      </c>
      <c r="X4" s="271" t="s">
        <v>57</v>
      </c>
      <c r="Y4" s="271" t="s">
        <v>58</v>
      </c>
      <c r="Z4" s="271" t="s">
        <v>59</v>
      </c>
      <c r="AA4" s="271" t="s">
        <v>60</v>
      </c>
      <c r="AB4" s="271" t="s">
        <v>61</v>
      </c>
      <c r="AD4" s="270" t="s">
        <v>38</v>
      </c>
      <c r="AE4" s="270" t="s">
        <v>39</v>
      </c>
      <c r="AF4" s="270" t="s">
        <v>40</v>
      </c>
      <c r="AG4" s="270" t="s">
        <v>41</v>
      </c>
      <c r="AH4" s="270" t="s">
        <v>42</v>
      </c>
      <c r="AI4" s="270" t="s">
        <v>43</v>
      </c>
      <c r="AJ4" s="270" t="s">
        <v>44</v>
      </c>
      <c r="AK4" s="270" t="s">
        <v>45</v>
      </c>
      <c r="AL4" s="270" t="s">
        <v>46</v>
      </c>
      <c r="AM4" s="270" t="s">
        <v>47</v>
      </c>
      <c r="AN4" s="270" t="s">
        <v>48</v>
      </c>
      <c r="AO4" s="270" t="s">
        <v>49</v>
      </c>
      <c r="AQ4" s="270" t="s">
        <v>38</v>
      </c>
      <c r="AR4" s="270" t="s">
        <v>39</v>
      </c>
      <c r="AS4" s="270" t="s">
        <v>40</v>
      </c>
      <c r="AT4" s="270" t="s">
        <v>41</v>
      </c>
      <c r="AU4" s="270" t="s">
        <v>42</v>
      </c>
      <c r="AV4" s="270" t="s">
        <v>43</v>
      </c>
      <c r="AW4" s="270" t="s">
        <v>44</v>
      </c>
      <c r="AX4" s="270" t="s">
        <v>45</v>
      </c>
      <c r="AY4" s="270" t="s">
        <v>46</v>
      </c>
      <c r="AZ4" s="270" t="s">
        <v>47</v>
      </c>
      <c r="BA4" s="270" t="s">
        <v>48</v>
      </c>
      <c r="BB4" s="270" t="s">
        <v>49</v>
      </c>
      <c r="BD4" s="270" t="s">
        <v>38</v>
      </c>
      <c r="BE4" s="270" t="s">
        <v>39</v>
      </c>
      <c r="BF4" s="270" t="s">
        <v>40</v>
      </c>
      <c r="BG4" s="270" t="s">
        <v>41</v>
      </c>
      <c r="BH4" s="270" t="s">
        <v>42</v>
      </c>
      <c r="BI4" s="270" t="s">
        <v>43</v>
      </c>
      <c r="BJ4" s="270" t="s">
        <v>44</v>
      </c>
      <c r="BK4" s="270" t="s">
        <v>45</v>
      </c>
      <c r="BL4" s="270" t="s">
        <v>46</v>
      </c>
      <c r="BM4" s="270" t="s">
        <v>47</v>
      </c>
      <c r="BN4" s="270" t="s">
        <v>48</v>
      </c>
      <c r="BO4" s="270" t="s">
        <v>49</v>
      </c>
    </row>
    <row r="5" customHeight="1" spans="2:67">
      <c r="B5" s="272" t="s">
        <v>25</v>
      </c>
      <c r="C5" s="273">
        <f t="shared" ref="C5:C12" si="0">SUM(E5:P5)</f>
        <v>1640.442247</v>
      </c>
      <c r="D5" s="274">
        <f t="shared" ref="D5:D12" si="1">SUM(Q5:AB5)</f>
        <v>16.32</v>
      </c>
      <c r="E5" s="275">
        <f>'[1]部门-汇总页'!E3</f>
        <v>9</v>
      </c>
      <c r="F5" s="275">
        <f>'[1]部门-汇总页'!F3</f>
        <v>21.5887</v>
      </c>
      <c r="G5" s="275">
        <f>'[1]部门-汇总页'!G3</f>
        <v>9</v>
      </c>
      <c r="H5" s="275">
        <f>'[1]部门-汇总页'!H3</f>
        <v>73.2187</v>
      </c>
      <c r="I5" s="275">
        <f>'[1]部门-汇总页'!I3</f>
        <v>72.819988</v>
      </c>
      <c r="J5" s="275">
        <f>'[1]部门-汇总页'!J3</f>
        <v>555.081659</v>
      </c>
      <c r="K5" s="275">
        <f>'[1]部门-汇总页'!K3</f>
        <v>24.405</v>
      </c>
      <c r="L5" s="275">
        <f>'[1]部门-汇总页'!L3</f>
        <v>117.6</v>
      </c>
      <c r="M5" s="275">
        <f>'[1]部门-汇总页'!M3</f>
        <v>324.806</v>
      </c>
      <c r="N5" s="275">
        <f>'[1]部门-汇总页'!N3</f>
        <v>0</v>
      </c>
      <c r="O5" s="275">
        <f>'[1]部门-汇总页'!O3</f>
        <v>359.1762</v>
      </c>
      <c r="P5" s="275">
        <f>'[1]部门-汇总页'!P3</f>
        <v>73.746</v>
      </c>
      <c r="Q5" s="275">
        <f>'[1]部门-汇总页'!Q3</f>
        <v>0</v>
      </c>
      <c r="R5" s="275">
        <f>'[1]部门-汇总页'!R3</f>
        <v>12.12</v>
      </c>
      <c r="S5" s="275">
        <f>'[1]部门-汇总页'!S3</f>
        <v>4.2</v>
      </c>
      <c r="T5" s="275">
        <f>'[1]部门-汇总页'!T3</f>
        <v>0</v>
      </c>
      <c r="U5" s="275">
        <f>'[1]部门-汇总页'!U3</f>
        <v>0</v>
      </c>
      <c r="V5" s="275">
        <f>'[1]部门-汇总页'!V3</f>
        <v>0</v>
      </c>
      <c r="W5" s="275">
        <f>'[1]部门-汇总页'!W3</f>
        <v>0</v>
      </c>
      <c r="X5" s="275">
        <f>'[1]部门-汇总页'!X3</f>
        <v>0</v>
      </c>
      <c r="Y5" s="275">
        <f>'[1]部门-汇总页'!Y3</f>
        <v>0</v>
      </c>
      <c r="Z5" s="275">
        <f>'[1]部门-汇总页'!Z3</f>
        <v>0</v>
      </c>
      <c r="AA5" s="275">
        <f>'[1]部门-汇总页'!AA3</f>
        <v>0</v>
      </c>
      <c r="AB5" s="275">
        <f>'[1]部门-汇总页'!AB3</f>
        <v>0</v>
      </c>
      <c r="AD5" s="275">
        <v>0</v>
      </c>
      <c r="AE5" s="275">
        <v>12.12</v>
      </c>
      <c r="AF5" s="275">
        <v>404.809188</v>
      </c>
      <c r="AG5" s="275">
        <v>0</v>
      </c>
      <c r="AH5" s="275">
        <v>0</v>
      </c>
      <c r="AI5" s="275">
        <v>0</v>
      </c>
      <c r="AJ5" s="275">
        <v>0</v>
      </c>
      <c r="AK5" s="275">
        <v>0</v>
      </c>
      <c r="AL5" s="275">
        <v>0</v>
      </c>
      <c r="AM5" s="275">
        <v>0</v>
      </c>
      <c r="AN5" s="275">
        <v>0</v>
      </c>
      <c r="AO5" s="275">
        <v>0</v>
      </c>
      <c r="AQ5" s="275">
        <v>9</v>
      </c>
      <c r="AR5" s="275">
        <v>21.5887</v>
      </c>
      <c r="AS5" s="275">
        <v>323.849188</v>
      </c>
      <c r="AT5" s="275">
        <v>0</v>
      </c>
      <c r="AU5" s="275">
        <v>0</v>
      </c>
      <c r="AV5" s="275">
        <v>0</v>
      </c>
      <c r="AW5" s="275">
        <v>0</v>
      </c>
      <c r="AX5" s="275">
        <v>0</v>
      </c>
      <c r="AY5" s="275">
        <v>0</v>
      </c>
      <c r="AZ5" s="275">
        <v>0</v>
      </c>
      <c r="BA5" s="275">
        <v>0</v>
      </c>
      <c r="BB5" s="275">
        <v>0</v>
      </c>
      <c r="BD5" s="275">
        <v>9</v>
      </c>
      <c r="BE5" s="275">
        <v>21.5887</v>
      </c>
      <c r="BF5" s="275">
        <v>9</v>
      </c>
      <c r="BG5" s="275">
        <v>73.2187</v>
      </c>
      <c r="BH5" s="275">
        <v>72.819988</v>
      </c>
      <c r="BI5" s="275">
        <v>555.081659</v>
      </c>
      <c r="BJ5" s="275">
        <v>24.405</v>
      </c>
      <c r="BK5" s="275">
        <v>117.6</v>
      </c>
      <c r="BL5" s="275">
        <v>324.806</v>
      </c>
      <c r="BM5" s="275">
        <v>0</v>
      </c>
      <c r="BN5" s="275">
        <v>359.1762</v>
      </c>
      <c r="BO5" s="275">
        <v>73.746</v>
      </c>
    </row>
    <row r="6" customHeight="1" spans="2:67">
      <c r="B6" s="272" t="s">
        <v>26</v>
      </c>
      <c r="C6" s="273">
        <f t="shared" si="0"/>
        <v>1888.05272</v>
      </c>
      <c r="D6" s="274">
        <f t="shared" si="1"/>
        <v>36.83</v>
      </c>
      <c r="E6" s="275">
        <f>'[2]部门-汇总页'!E3</f>
        <v>0</v>
      </c>
      <c r="F6" s="275">
        <f>'[2]部门-汇总页'!F3</f>
        <v>33.5725</v>
      </c>
      <c r="G6" s="275">
        <f>'[2]部门-汇总页'!G3</f>
        <v>121.1137</v>
      </c>
      <c r="H6" s="275">
        <f>'[2]部门-汇总页'!H3</f>
        <v>505.18152</v>
      </c>
      <c r="I6" s="275">
        <f>'[2]部门-汇总页'!I3</f>
        <v>89.5</v>
      </c>
      <c r="J6" s="275">
        <f>'[2]部门-汇总页'!J3</f>
        <v>1011.564</v>
      </c>
      <c r="K6" s="275">
        <f>'[2]部门-汇总页'!K3</f>
        <v>1.74</v>
      </c>
      <c r="L6" s="275">
        <f>'[2]部门-汇总页'!L3</f>
        <v>54.1</v>
      </c>
      <c r="M6" s="275">
        <f>'[2]部门-汇总页'!M3</f>
        <v>45.395</v>
      </c>
      <c r="N6" s="275">
        <f>'[2]部门-汇总页'!N3</f>
        <v>0</v>
      </c>
      <c r="O6" s="275">
        <f>'[2]部门-汇总页'!O3</f>
        <v>25.886</v>
      </c>
      <c r="P6" s="275">
        <f>'[2]部门-汇总页'!P3</f>
        <v>0</v>
      </c>
      <c r="Q6" s="275">
        <f>'[2]部门-汇总页'!Q3</f>
        <v>9.54</v>
      </c>
      <c r="R6" s="275">
        <f>'[2]部门-汇总页'!R3</f>
        <v>27.29</v>
      </c>
      <c r="S6" s="275">
        <f>'[2]部门-汇总页'!S3</f>
        <v>0</v>
      </c>
      <c r="T6" s="275">
        <f>'[2]部门-汇总页'!T3</f>
        <v>0</v>
      </c>
      <c r="U6" s="275">
        <f>'[2]部门-汇总页'!U3</f>
        <v>0</v>
      </c>
      <c r="V6" s="275">
        <f>'[2]部门-汇总页'!V3</f>
        <v>0</v>
      </c>
      <c r="W6" s="275">
        <f>'[2]部门-汇总页'!W3</f>
        <v>0</v>
      </c>
      <c r="X6" s="275">
        <f>'[2]部门-汇总页'!X3</f>
        <v>0</v>
      </c>
      <c r="Y6" s="275">
        <f>'[2]部门-汇总页'!Y3</f>
        <v>0</v>
      </c>
      <c r="Z6" s="275">
        <f>'[2]部门-汇总页'!Z3</f>
        <v>0</v>
      </c>
      <c r="AA6" s="275">
        <f>'[2]部门-汇总页'!AA3</f>
        <v>0</v>
      </c>
      <c r="AB6" s="275">
        <f>'[2]部门-汇总页'!AB3</f>
        <v>0</v>
      </c>
      <c r="AD6" s="275">
        <v>0</v>
      </c>
      <c r="AE6" s="275">
        <v>6.055</v>
      </c>
      <c r="AF6" s="275">
        <v>401.2052</v>
      </c>
      <c r="AG6" s="275">
        <v>0</v>
      </c>
      <c r="AH6" s="275">
        <v>0</v>
      </c>
      <c r="AI6" s="275">
        <v>0</v>
      </c>
      <c r="AJ6" s="275">
        <v>0</v>
      </c>
      <c r="AK6" s="275">
        <v>0</v>
      </c>
      <c r="AL6" s="275">
        <v>0</v>
      </c>
      <c r="AM6" s="275">
        <v>0</v>
      </c>
      <c r="AN6" s="275">
        <v>0</v>
      </c>
      <c r="AO6" s="275">
        <v>0</v>
      </c>
      <c r="AQ6" s="275">
        <v>0</v>
      </c>
      <c r="AR6" s="275">
        <v>33.5725</v>
      </c>
      <c r="AS6" s="275">
        <v>495.22872</v>
      </c>
      <c r="AT6" s="275">
        <v>29.4126</v>
      </c>
      <c r="AU6" s="275">
        <v>0</v>
      </c>
      <c r="AV6" s="275">
        <v>0</v>
      </c>
      <c r="AW6" s="275">
        <v>0</v>
      </c>
      <c r="AX6" s="275">
        <v>0</v>
      </c>
      <c r="AY6" s="275">
        <v>0</v>
      </c>
      <c r="AZ6" s="275">
        <v>0</v>
      </c>
      <c r="BA6" s="275">
        <v>0</v>
      </c>
      <c r="BB6" s="275">
        <v>0</v>
      </c>
      <c r="BD6" s="275">
        <v>0</v>
      </c>
      <c r="BE6" s="275">
        <v>33.5725</v>
      </c>
      <c r="BF6" s="275">
        <v>121.1137</v>
      </c>
      <c r="BG6" s="275">
        <v>505.18152</v>
      </c>
      <c r="BH6" s="275">
        <v>89.5</v>
      </c>
      <c r="BI6" s="275">
        <v>1011.564</v>
      </c>
      <c r="BJ6" s="275">
        <v>1.74</v>
      </c>
      <c r="BK6" s="275">
        <v>54.1</v>
      </c>
      <c r="BL6" s="275">
        <v>45.395</v>
      </c>
      <c r="BM6" s="275">
        <v>0</v>
      </c>
      <c r="BN6" s="275">
        <v>25.886</v>
      </c>
      <c r="BO6" s="275">
        <v>0</v>
      </c>
    </row>
    <row r="7" customHeight="1" spans="2:67">
      <c r="B7" s="272" t="s">
        <v>27</v>
      </c>
      <c r="C7" s="273">
        <f t="shared" si="0"/>
        <v>1989.3003</v>
      </c>
      <c r="D7" s="274">
        <f t="shared" si="1"/>
        <v>108.76925</v>
      </c>
      <c r="E7" s="275">
        <f>'[3]部门-汇总页'!E3</f>
        <v>316.2693</v>
      </c>
      <c r="F7" s="275">
        <f>'[3]部门-汇总页'!F3</f>
        <v>53.1</v>
      </c>
      <c r="G7" s="275">
        <f>'[3]部门-汇总页'!G3</f>
        <v>542.15</v>
      </c>
      <c r="H7" s="275">
        <f>'[3]部门-汇总页'!H3</f>
        <v>231.26</v>
      </c>
      <c r="I7" s="275">
        <f>'[3]部门-汇总页'!I3</f>
        <v>121.6</v>
      </c>
      <c r="J7" s="275">
        <f>'[3]部门-汇总页'!J3</f>
        <v>340.6935</v>
      </c>
      <c r="K7" s="275">
        <f>'[3]部门-汇总页'!K3</f>
        <v>97.5</v>
      </c>
      <c r="L7" s="275">
        <f>'[3]部门-汇总页'!L3</f>
        <v>19</v>
      </c>
      <c r="M7" s="275">
        <f>'[3]部门-汇总页'!M3</f>
        <v>148.2</v>
      </c>
      <c r="N7" s="275">
        <f>'[3]部门-汇总页'!N3</f>
        <v>1</v>
      </c>
      <c r="O7" s="275">
        <f>'[3]部门-汇总页'!O3</f>
        <v>0</v>
      </c>
      <c r="P7" s="275">
        <f>'[3]部门-汇总页'!P3</f>
        <v>118.5275</v>
      </c>
      <c r="Q7" s="275">
        <f>'[3]部门-汇总页'!Q3</f>
        <v>75.46925</v>
      </c>
      <c r="R7" s="275">
        <f>'[3]部门-汇总页'!R3</f>
        <v>0</v>
      </c>
      <c r="S7" s="275">
        <f>'[3]部门-汇总页'!S3</f>
        <v>33.3</v>
      </c>
      <c r="T7" s="275">
        <f>'[3]部门-汇总页'!T3</f>
        <v>0</v>
      </c>
      <c r="U7" s="275">
        <f>'[3]部门-汇总页'!U3</f>
        <v>0</v>
      </c>
      <c r="V7" s="275">
        <f>'[3]部门-汇总页'!V3</f>
        <v>0</v>
      </c>
      <c r="W7" s="275">
        <f>'[3]部门-汇总页'!W3</f>
        <v>0</v>
      </c>
      <c r="X7" s="275">
        <f>'[3]部门-汇总页'!X3</f>
        <v>0</v>
      </c>
      <c r="Y7" s="275">
        <f>'[3]部门-汇总页'!Y3</f>
        <v>0</v>
      </c>
      <c r="Z7" s="275">
        <f>'[3]部门-汇总页'!Z3</f>
        <v>0</v>
      </c>
      <c r="AA7" s="275">
        <f>'[3]部门-汇总页'!AA3</f>
        <v>0</v>
      </c>
      <c r="AB7" s="275">
        <f>'[3]部门-汇总页'!AB3</f>
        <v>0</v>
      </c>
      <c r="AD7" s="275">
        <v>290</v>
      </c>
      <c r="AE7" s="275">
        <v>71.025</v>
      </c>
      <c r="AF7" s="275">
        <v>653.8678</v>
      </c>
      <c r="AG7" s="275">
        <v>63.65</v>
      </c>
      <c r="AH7" s="275">
        <v>16.785</v>
      </c>
      <c r="AI7" s="275">
        <v>305.145</v>
      </c>
      <c r="AJ7" s="275">
        <v>44</v>
      </c>
      <c r="AK7" s="275">
        <v>0</v>
      </c>
      <c r="AL7" s="275">
        <v>148.2</v>
      </c>
      <c r="AM7" s="275">
        <v>1</v>
      </c>
      <c r="AN7" s="275">
        <v>0</v>
      </c>
      <c r="AO7" s="275">
        <v>118.5275</v>
      </c>
      <c r="AQ7" s="275">
        <v>316.2693</v>
      </c>
      <c r="AR7" s="275">
        <v>53.1</v>
      </c>
      <c r="AS7" s="275">
        <v>758.4</v>
      </c>
      <c r="AT7" s="275">
        <v>73.61</v>
      </c>
      <c r="AU7" s="275">
        <v>21.6</v>
      </c>
      <c r="AV7" s="275">
        <v>401.4935</v>
      </c>
      <c r="AW7" s="275">
        <v>44</v>
      </c>
      <c r="AX7" s="275">
        <v>0</v>
      </c>
      <c r="AY7" s="275">
        <v>148.2</v>
      </c>
      <c r="AZ7" s="275">
        <v>1</v>
      </c>
      <c r="BA7" s="275">
        <v>0</v>
      </c>
      <c r="BB7" s="275">
        <v>118.5275</v>
      </c>
      <c r="BD7" s="275">
        <v>316.2693</v>
      </c>
      <c r="BE7" s="275">
        <v>53.1</v>
      </c>
      <c r="BF7" s="275">
        <v>542.15</v>
      </c>
      <c r="BG7" s="275">
        <v>231.26</v>
      </c>
      <c r="BH7" s="275">
        <v>121.6</v>
      </c>
      <c r="BI7" s="275">
        <v>340.6935</v>
      </c>
      <c r="BJ7" s="275">
        <v>97.5</v>
      </c>
      <c r="BK7" s="275">
        <v>19</v>
      </c>
      <c r="BL7" s="275">
        <v>148.2</v>
      </c>
      <c r="BM7" s="275">
        <v>1</v>
      </c>
      <c r="BN7" s="275">
        <v>0</v>
      </c>
      <c r="BO7" s="275">
        <v>118.5275</v>
      </c>
    </row>
    <row r="8" customHeight="1" spans="2:67">
      <c r="B8" s="272" t="s">
        <v>28</v>
      </c>
      <c r="C8" s="273">
        <f t="shared" si="0"/>
        <v>437.1494115</v>
      </c>
      <c r="D8" s="274">
        <f t="shared" si="1"/>
        <v>270.286503</v>
      </c>
      <c r="E8" s="275">
        <f>'[4]部门-汇总页'!E3</f>
        <v>53.474503</v>
      </c>
      <c r="F8" s="275">
        <f>'[4]部门-汇总页'!F3</f>
        <v>216.812</v>
      </c>
      <c r="G8" s="275">
        <f>'[4]部门-汇总页'!G3</f>
        <v>0</v>
      </c>
      <c r="H8" s="275">
        <f>'[4]部门-汇总页'!H3</f>
        <v>0</v>
      </c>
      <c r="I8" s="275">
        <f>'[4]部门-汇总页'!I3</f>
        <v>61.8115</v>
      </c>
      <c r="J8" s="275">
        <f>'[4]部门-汇总页'!J3</f>
        <v>105.0514085</v>
      </c>
      <c r="K8" s="275">
        <f>'[4]部门-汇总页'!K3</f>
        <v>0</v>
      </c>
      <c r="L8" s="275">
        <f>'[4]部门-汇总页'!L3</f>
        <v>0</v>
      </c>
      <c r="M8" s="275">
        <f>'[4]部门-汇总页'!M3</f>
        <v>0</v>
      </c>
      <c r="N8" s="275">
        <f>'[4]部门-汇总页'!N3</f>
        <v>0</v>
      </c>
      <c r="O8" s="275">
        <f>'[4]部门-汇总页'!O3</f>
        <v>0</v>
      </c>
      <c r="P8" s="275">
        <f>'[4]部门-汇总页'!P3</f>
        <v>0</v>
      </c>
      <c r="Q8" s="275">
        <f>'[4]部门-汇总页'!Q3</f>
        <v>53.474503</v>
      </c>
      <c r="R8" s="275">
        <f>'[4]部门-汇总页'!R3</f>
        <v>216.812</v>
      </c>
      <c r="S8" s="275">
        <f>'[4]部门-汇总页'!S3</f>
        <v>0</v>
      </c>
      <c r="T8" s="275">
        <f>'[4]部门-汇总页'!T3</f>
        <v>0</v>
      </c>
      <c r="U8" s="275">
        <f>'[4]部门-汇总页'!U3</f>
        <v>0</v>
      </c>
      <c r="V8" s="275">
        <f>'[4]部门-汇总页'!V3</f>
        <v>0</v>
      </c>
      <c r="W8" s="275">
        <f>'[4]部门-汇总页'!W3</f>
        <v>0</v>
      </c>
      <c r="X8" s="275">
        <f>'[4]部门-汇总页'!X3</f>
        <v>0</v>
      </c>
      <c r="Y8" s="275">
        <f>'[4]部门-汇总页'!Y3</f>
        <v>0</v>
      </c>
      <c r="Z8" s="275">
        <f>'[4]部门-汇总页'!Z3</f>
        <v>0</v>
      </c>
      <c r="AA8" s="275">
        <f>'[4]部门-汇总页'!AA3</f>
        <v>0</v>
      </c>
      <c r="AB8" s="275">
        <f>'[4]部门-汇总页'!AB3</f>
        <v>0</v>
      </c>
      <c r="AD8" s="275">
        <v>53.474503</v>
      </c>
      <c r="AE8" s="275">
        <v>244.2835</v>
      </c>
      <c r="AF8" s="275">
        <v>0</v>
      </c>
      <c r="AG8" s="275">
        <v>0</v>
      </c>
      <c r="AH8" s="275">
        <v>0</v>
      </c>
      <c r="AI8" s="275">
        <v>0</v>
      </c>
      <c r="AJ8" s="275">
        <v>0</v>
      </c>
      <c r="AK8" s="275">
        <v>0</v>
      </c>
      <c r="AL8" s="275">
        <v>0</v>
      </c>
      <c r="AM8" s="275">
        <v>0</v>
      </c>
      <c r="AN8" s="275">
        <v>0</v>
      </c>
      <c r="AO8" s="275">
        <v>0</v>
      </c>
      <c r="AQ8" s="275">
        <v>53.474503</v>
      </c>
      <c r="AR8" s="275">
        <v>216.812</v>
      </c>
      <c r="AS8" s="275">
        <v>27.4715</v>
      </c>
      <c r="AT8" s="275">
        <v>0</v>
      </c>
      <c r="AU8" s="275">
        <v>0</v>
      </c>
      <c r="AV8" s="275">
        <v>0</v>
      </c>
      <c r="AW8" s="275">
        <v>0</v>
      </c>
      <c r="AX8" s="275">
        <v>0</v>
      </c>
      <c r="AY8" s="275">
        <v>0</v>
      </c>
      <c r="AZ8" s="275">
        <v>0</v>
      </c>
      <c r="BA8" s="275">
        <v>0</v>
      </c>
      <c r="BB8" s="275">
        <v>0</v>
      </c>
      <c r="BD8" s="275">
        <v>53.474503</v>
      </c>
      <c r="BE8" s="275">
        <v>216.812</v>
      </c>
      <c r="BF8" s="275">
        <v>0</v>
      </c>
      <c r="BG8" s="275">
        <v>0</v>
      </c>
      <c r="BH8" s="275">
        <v>61.8115</v>
      </c>
      <c r="BI8" s="275">
        <v>105.0514085</v>
      </c>
      <c r="BJ8" s="275">
        <v>0</v>
      </c>
      <c r="BK8" s="275">
        <v>0</v>
      </c>
      <c r="BL8" s="275">
        <v>0</v>
      </c>
      <c r="BM8" s="275">
        <v>0</v>
      </c>
      <c r="BN8" s="275">
        <v>0</v>
      </c>
      <c r="BO8" s="275">
        <v>0</v>
      </c>
    </row>
    <row r="9" customHeight="1" spans="2:67">
      <c r="B9" s="272" t="s">
        <v>29</v>
      </c>
      <c r="C9" s="273">
        <f t="shared" si="0"/>
        <v>878.8767452</v>
      </c>
      <c r="D9" s="274">
        <f t="shared" si="1"/>
        <v>42.6625</v>
      </c>
      <c r="E9" s="275">
        <f>'[5]部门-汇总页'!E3</f>
        <v>42.6625</v>
      </c>
      <c r="F9" s="275">
        <f>'[5]部门-汇总页'!F3</f>
        <v>0</v>
      </c>
      <c r="G9" s="275">
        <f>'[5]部门-汇总页'!G3</f>
        <v>0</v>
      </c>
      <c r="H9" s="275">
        <f>'[5]部门-汇总页'!H3</f>
        <v>25.3416</v>
      </c>
      <c r="I9" s="275">
        <f>'[5]部门-汇总页'!I3</f>
        <v>40</v>
      </c>
      <c r="J9" s="275">
        <f>'[5]部门-汇总页'!J3</f>
        <v>770.8726452</v>
      </c>
      <c r="K9" s="275">
        <f>'[5]部门-汇总页'!K3</f>
        <v>0</v>
      </c>
      <c r="L9" s="275">
        <f>'[5]部门-汇总页'!L3</f>
        <v>0</v>
      </c>
      <c r="M9" s="275">
        <f>'[5]部门-汇总页'!M3</f>
        <v>0</v>
      </c>
      <c r="N9" s="275">
        <f>'[5]部门-汇总页'!N3</f>
        <v>0</v>
      </c>
      <c r="O9" s="275">
        <f>'[5]部门-汇总页'!O3</f>
        <v>0</v>
      </c>
      <c r="P9" s="275">
        <f>'[5]部门-汇总页'!P3</f>
        <v>0</v>
      </c>
      <c r="Q9" s="275">
        <f>'[5]部门-汇总页'!Q3</f>
        <v>42.6625</v>
      </c>
      <c r="R9" s="275">
        <f>'[5]部门-汇总页'!R3</f>
        <v>0</v>
      </c>
      <c r="S9" s="275">
        <f>'[5]部门-汇总页'!S3</f>
        <v>0</v>
      </c>
      <c r="T9" s="275">
        <f>'[5]部门-汇总页'!T3</f>
        <v>0</v>
      </c>
      <c r="U9" s="275">
        <f>'[5]部门-汇总页'!U3</f>
        <v>0</v>
      </c>
      <c r="V9" s="275">
        <f>'[5]部门-汇总页'!V3</f>
        <v>0</v>
      </c>
      <c r="W9" s="275">
        <f>'[5]部门-汇总页'!W3</f>
        <v>0</v>
      </c>
      <c r="X9" s="275">
        <f>'[5]部门-汇总页'!X3</f>
        <v>0</v>
      </c>
      <c r="Y9" s="275">
        <f>'[5]部门-汇总页'!Y3</f>
        <v>0</v>
      </c>
      <c r="Z9" s="275">
        <f>'[5]部门-汇总页'!Z3</f>
        <v>0</v>
      </c>
      <c r="AA9" s="275">
        <f>'[5]部门-汇总页'!AA3</f>
        <v>0</v>
      </c>
      <c r="AB9" s="275">
        <f>'[5]部门-汇总页'!AB3</f>
        <v>0</v>
      </c>
      <c r="AD9" s="275">
        <v>42.6625</v>
      </c>
      <c r="AE9" s="275">
        <v>111</v>
      </c>
      <c r="AF9" s="275">
        <v>96.4008</v>
      </c>
      <c r="AG9" s="275">
        <v>0</v>
      </c>
      <c r="AH9" s="275">
        <v>0</v>
      </c>
      <c r="AI9" s="275">
        <v>0</v>
      </c>
      <c r="AJ9" s="275">
        <v>0</v>
      </c>
      <c r="AK9" s="275">
        <v>0</v>
      </c>
      <c r="AL9" s="275">
        <v>0</v>
      </c>
      <c r="AM9" s="275">
        <v>0</v>
      </c>
      <c r="AN9" s="275">
        <v>0</v>
      </c>
      <c r="AO9" s="275">
        <v>0</v>
      </c>
      <c r="AQ9" s="275">
        <v>42.6625</v>
      </c>
      <c r="AR9" s="275">
        <v>0</v>
      </c>
      <c r="AS9" s="275">
        <v>96.4008</v>
      </c>
      <c r="AT9" s="275">
        <v>0</v>
      </c>
      <c r="AU9" s="275">
        <v>0</v>
      </c>
      <c r="AV9" s="275">
        <v>0</v>
      </c>
      <c r="AW9" s="275">
        <v>0</v>
      </c>
      <c r="AX9" s="275">
        <v>0</v>
      </c>
      <c r="AY9" s="275">
        <v>0</v>
      </c>
      <c r="AZ9" s="275">
        <v>0</v>
      </c>
      <c r="BA9" s="275">
        <v>0</v>
      </c>
      <c r="BB9" s="275">
        <v>0</v>
      </c>
      <c r="BD9" s="275">
        <v>42.6625</v>
      </c>
      <c r="BE9" s="275">
        <v>0</v>
      </c>
      <c r="BF9" s="275">
        <v>0</v>
      </c>
      <c r="BG9" s="275">
        <v>25.3416</v>
      </c>
      <c r="BH9" s="275">
        <v>40</v>
      </c>
      <c r="BI9" s="275">
        <v>770.8726452</v>
      </c>
      <c r="BJ9" s="275">
        <v>0</v>
      </c>
      <c r="BK9" s="275">
        <v>0</v>
      </c>
      <c r="BL9" s="275">
        <v>0</v>
      </c>
      <c r="BM9" s="275">
        <v>0</v>
      </c>
      <c r="BN9" s="275">
        <v>0</v>
      </c>
      <c r="BO9" s="275">
        <v>0</v>
      </c>
    </row>
    <row r="10" customHeight="1" spans="2:67">
      <c r="B10" s="272" t="s">
        <v>30</v>
      </c>
      <c r="C10" s="273">
        <f t="shared" si="0"/>
        <v>0</v>
      </c>
      <c r="D10" s="274">
        <f t="shared" si="1"/>
        <v>10</v>
      </c>
      <c r="E10" s="275">
        <f>'[7]部门-汇总页'!E3</f>
        <v>0</v>
      </c>
      <c r="F10" s="275">
        <f>'[7]部门-汇总页'!F3</f>
        <v>0</v>
      </c>
      <c r="G10" s="275">
        <f>'[7]部门-汇总页'!G3</f>
        <v>0</v>
      </c>
      <c r="H10" s="275">
        <f>'[7]部门-汇总页'!H3</f>
        <v>0</v>
      </c>
      <c r="I10" s="275">
        <f>'[7]部门-汇总页'!I3</f>
        <v>0</v>
      </c>
      <c r="J10" s="275">
        <f>'[7]部门-汇总页'!J3</f>
        <v>0</v>
      </c>
      <c r="K10" s="275">
        <f>'[7]部门-汇总页'!K3</f>
        <v>0</v>
      </c>
      <c r="L10" s="275">
        <f>'[7]部门-汇总页'!L3</f>
        <v>0</v>
      </c>
      <c r="M10" s="275">
        <f>'[7]部门-汇总页'!M3</f>
        <v>0</v>
      </c>
      <c r="N10" s="275">
        <f>'[7]部门-汇总页'!N3</f>
        <v>0</v>
      </c>
      <c r="O10" s="275">
        <f>'[7]部门-汇总页'!O3</f>
        <v>0</v>
      </c>
      <c r="P10" s="275">
        <f>'[7]部门-汇总页'!P3</f>
        <v>0</v>
      </c>
      <c r="Q10" s="275">
        <f>'[7]部门-汇总页'!Q3</f>
        <v>0</v>
      </c>
      <c r="R10" s="275">
        <f>'[7]部门-汇总页'!R3</f>
        <v>10</v>
      </c>
      <c r="S10" s="275">
        <f>'[7]部门-汇总页'!S3</f>
        <v>0</v>
      </c>
      <c r="T10" s="275">
        <f>'[7]部门-汇总页'!T3</f>
        <v>0</v>
      </c>
      <c r="U10" s="275">
        <f>'[7]部门-汇总页'!U3</f>
        <v>0</v>
      </c>
      <c r="V10" s="275">
        <f>'[7]部门-汇总页'!V3</f>
        <v>0</v>
      </c>
      <c r="W10" s="275">
        <f>'[7]部门-汇总页'!W3</f>
        <v>0</v>
      </c>
      <c r="X10" s="275">
        <f>'[7]部门-汇总页'!X3</f>
        <v>0</v>
      </c>
      <c r="Y10" s="275">
        <f>'[7]部门-汇总页'!Y3</f>
        <v>0</v>
      </c>
      <c r="Z10" s="275">
        <f>'[7]部门-汇总页'!Z3</f>
        <v>0</v>
      </c>
      <c r="AA10" s="275">
        <f>'[7]部门-汇总页'!AA3</f>
        <v>0</v>
      </c>
      <c r="AB10" s="275">
        <f>'[7]部门-汇总页'!AB3</f>
        <v>0</v>
      </c>
      <c r="AD10" s="275">
        <v>0</v>
      </c>
      <c r="AE10" s="275">
        <v>0</v>
      </c>
      <c r="AF10" s="275">
        <v>0</v>
      </c>
      <c r="AG10" s="275">
        <v>0</v>
      </c>
      <c r="AH10" s="275">
        <v>0</v>
      </c>
      <c r="AI10" s="275">
        <v>0</v>
      </c>
      <c r="AJ10" s="275">
        <v>0</v>
      </c>
      <c r="AK10" s="275">
        <v>0</v>
      </c>
      <c r="AL10" s="275">
        <v>0</v>
      </c>
      <c r="AM10" s="275">
        <v>0</v>
      </c>
      <c r="AN10" s="275">
        <v>0</v>
      </c>
      <c r="AO10" s="275">
        <v>0</v>
      </c>
      <c r="AQ10" s="275">
        <v>0</v>
      </c>
      <c r="AR10" s="275">
        <v>0</v>
      </c>
      <c r="AS10" s="275">
        <v>0</v>
      </c>
      <c r="AT10" s="275">
        <v>0</v>
      </c>
      <c r="AU10" s="275">
        <v>0</v>
      </c>
      <c r="AV10" s="275">
        <v>0</v>
      </c>
      <c r="AW10" s="275">
        <v>0</v>
      </c>
      <c r="AX10" s="275">
        <v>0</v>
      </c>
      <c r="AY10" s="275">
        <v>0</v>
      </c>
      <c r="AZ10" s="275">
        <v>0</v>
      </c>
      <c r="BA10" s="275">
        <v>0</v>
      </c>
      <c r="BB10" s="275">
        <v>0</v>
      </c>
      <c r="BD10" s="275">
        <v>0</v>
      </c>
      <c r="BE10" s="275">
        <v>0</v>
      </c>
      <c r="BF10" s="275">
        <v>0</v>
      </c>
      <c r="BG10" s="275">
        <v>0</v>
      </c>
      <c r="BH10" s="275">
        <v>0</v>
      </c>
      <c r="BI10" s="275">
        <v>0</v>
      </c>
      <c r="BJ10" s="275">
        <v>0</v>
      </c>
      <c r="BK10" s="275">
        <v>0</v>
      </c>
      <c r="BL10" s="275">
        <v>0</v>
      </c>
      <c r="BM10" s="275">
        <v>0</v>
      </c>
      <c r="BN10" s="275">
        <v>0</v>
      </c>
      <c r="BO10" s="275">
        <v>0</v>
      </c>
    </row>
    <row r="11" customHeight="1" spans="2:67">
      <c r="B11" s="272" t="s">
        <v>31</v>
      </c>
      <c r="C11" s="273">
        <f t="shared" si="0"/>
        <v>0</v>
      </c>
      <c r="D11" s="274">
        <f t="shared" si="1"/>
        <v>0</v>
      </c>
      <c r="E11" s="275">
        <f>'[6]部门-汇总页'!E3</f>
        <v>0</v>
      </c>
      <c r="F11" s="275">
        <f>'[6]部门-汇总页'!F3</f>
        <v>0</v>
      </c>
      <c r="G11" s="275">
        <f>'[6]部门-汇总页'!G3</f>
        <v>0</v>
      </c>
      <c r="H11" s="275">
        <f>'[6]部门-汇总页'!H3</f>
        <v>0</v>
      </c>
      <c r="I11" s="275">
        <f>'[6]部门-汇总页'!I3</f>
        <v>0</v>
      </c>
      <c r="J11" s="275">
        <f>'[6]部门-汇总页'!J3</f>
        <v>0</v>
      </c>
      <c r="K11" s="275">
        <f>'[6]部门-汇总页'!K3</f>
        <v>0</v>
      </c>
      <c r="L11" s="275">
        <f>'[6]部门-汇总页'!L3</f>
        <v>0</v>
      </c>
      <c r="M11" s="275">
        <f>'[6]部门-汇总页'!M3</f>
        <v>0</v>
      </c>
      <c r="N11" s="275">
        <f>'[6]部门-汇总页'!N3</f>
        <v>0</v>
      </c>
      <c r="O11" s="275">
        <f>'[6]部门-汇总页'!O3</f>
        <v>0</v>
      </c>
      <c r="P11" s="275">
        <f>'[6]部门-汇总页'!P3</f>
        <v>0</v>
      </c>
      <c r="Q11" s="275">
        <f>'[6]部门-汇总页'!Q3</f>
        <v>0</v>
      </c>
      <c r="R11" s="275">
        <f>'[6]部门-汇总页'!R3</f>
        <v>0</v>
      </c>
      <c r="S11" s="275">
        <f>'[6]部门-汇总页'!S3</f>
        <v>0</v>
      </c>
      <c r="T11" s="275">
        <f>'[6]部门-汇总页'!T3</f>
        <v>0</v>
      </c>
      <c r="U11" s="275">
        <f>'[6]部门-汇总页'!U3</f>
        <v>0</v>
      </c>
      <c r="V11" s="275">
        <f>'[6]部门-汇总页'!V3</f>
        <v>0</v>
      </c>
      <c r="W11" s="275">
        <f>'[6]部门-汇总页'!W3</f>
        <v>0</v>
      </c>
      <c r="X11" s="275">
        <f>'[6]部门-汇总页'!X3</f>
        <v>0</v>
      </c>
      <c r="Y11" s="275">
        <f>'[6]部门-汇总页'!Y3</f>
        <v>0</v>
      </c>
      <c r="Z11" s="275">
        <f>'[6]部门-汇总页'!Z3</f>
        <v>0</v>
      </c>
      <c r="AA11" s="275">
        <f>'[6]部门-汇总页'!AA3</f>
        <v>0</v>
      </c>
      <c r="AB11" s="275">
        <f>'[6]部门-汇总页'!AB3</f>
        <v>0</v>
      </c>
      <c r="AD11" s="275">
        <v>0</v>
      </c>
      <c r="AE11" s="275">
        <v>0</v>
      </c>
      <c r="AF11" s="275">
        <v>0</v>
      </c>
      <c r="AG11" s="275">
        <v>0</v>
      </c>
      <c r="AH11" s="275">
        <v>0</v>
      </c>
      <c r="AI11" s="275">
        <v>0</v>
      </c>
      <c r="AJ11" s="275">
        <v>0</v>
      </c>
      <c r="AK11" s="275">
        <v>0</v>
      </c>
      <c r="AL11" s="275">
        <v>0</v>
      </c>
      <c r="AM11" s="275">
        <v>0</v>
      </c>
      <c r="AN11" s="275">
        <v>0</v>
      </c>
      <c r="AO11" s="275">
        <v>0</v>
      </c>
      <c r="AQ11" s="275">
        <v>0</v>
      </c>
      <c r="AR11" s="275">
        <v>0</v>
      </c>
      <c r="AS11" s="275">
        <v>0</v>
      </c>
      <c r="AT11" s="275">
        <v>0</v>
      </c>
      <c r="AU11" s="275">
        <v>0</v>
      </c>
      <c r="AV11" s="275">
        <v>0</v>
      </c>
      <c r="AW11" s="275">
        <v>0</v>
      </c>
      <c r="AX11" s="275">
        <v>0</v>
      </c>
      <c r="AY11" s="275">
        <v>0</v>
      </c>
      <c r="AZ11" s="275">
        <v>0</v>
      </c>
      <c r="BA11" s="275">
        <v>0</v>
      </c>
      <c r="BB11" s="275">
        <v>0</v>
      </c>
      <c r="BD11" s="275">
        <v>0</v>
      </c>
      <c r="BE11" s="275">
        <v>0</v>
      </c>
      <c r="BF11" s="275">
        <v>0</v>
      </c>
      <c r="BG11" s="275">
        <v>0</v>
      </c>
      <c r="BH11" s="275">
        <v>0</v>
      </c>
      <c r="BI11" s="275">
        <v>0</v>
      </c>
      <c r="BJ11" s="275">
        <v>0</v>
      </c>
      <c r="BK11" s="275">
        <v>0</v>
      </c>
      <c r="BL11" s="275">
        <v>0</v>
      </c>
      <c r="BM11" s="275">
        <v>0</v>
      </c>
      <c r="BN11" s="275">
        <v>0</v>
      </c>
      <c r="BO11" s="275">
        <v>0</v>
      </c>
    </row>
    <row r="12" customHeight="1" spans="2:67">
      <c r="B12" s="276" t="s">
        <v>62</v>
      </c>
      <c r="C12" s="277">
        <f>SUM(C5:C11)</f>
        <v>6833.8214237</v>
      </c>
      <c r="D12" s="278">
        <f>SUM(D5:D11)</f>
        <v>484.868253</v>
      </c>
      <c r="E12" s="279">
        <f>SUM(E5:E11)</f>
        <v>421.406303</v>
      </c>
      <c r="F12" s="279">
        <f t="shared" ref="F12:AB12" si="2">SUM(F5:F11)</f>
        <v>325.0732</v>
      </c>
      <c r="G12" s="279">
        <f t="shared" si="2"/>
        <v>672.2637</v>
      </c>
      <c r="H12" s="279">
        <f t="shared" si="2"/>
        <v>835.00182</v>
      </c>
      <c r="I12" s="279">
        <f t="shared" si="2"/>
        <v>385.731488</v>
      </c>
      <c r="J12" s="279">
        <f t="shared" si="2"/>
        <v>2783.2632127</v>
      </c>
      <c r="K12" s="279">
        <f t="shared" si="2"/>
        <v>123.645</v>
      </c>
      <c r="L12" s="279">
        <f t="shared" si="2"/>
        <v>190.7</v>
      </c>
      <c r="M12" s="279">
        <f t="shared" si="2"/>
        <v>518.401</v>
      </c>
      <c r="N12" s="279">
        <f t="shared" si="2"/>
        <v>1</v>
      </c>
      <c r="O12" s="279">
        <f t="shared" si="2"/>
        <v>385.0622</v>
      </c>
      <c r="P12" s="279">
        <f t="shared" si="2"/>
        <v>192.2735</v>
      </c>
      <c r="Q12" s="279">
        <f t="shared" si="2"/>
        <v>181.146253</v>
      </c>
      <c r="R12" s="279">
        <f t="shared" si="2"/>
        <v>266.222</v>
      </c>
      <c r="S12" s="279">
        <f t="shared" si="2"/>
        <v>37.5</v>
      </c>
      <c r="T12" s="279">
        <f t="shared" si="2"/>
        <v>0</v>
      </c>
      <c r="U12" s="279">
        <f t="shared" si="2"/>
        <v>0</v>
      </c>
      <c r="V12" s="279">
        <f t="shared" si="2"/>
        <v>0</v>
      </c>
      <c r="W12" s="279">
        <f t="shared" si="2"/>
        <v>0</v>
      </c>
      <c r="X12" s="279">
        <f t="shared" si="2"/>
        <v>0</v>
      </c>
      <c r="Y12" s="279">
        <f t="shared" si="2"/>
        <v>0</v>
      </c>
      <c r="Z12" s="279">
        <f t="shared" si="2"/>
        <v>0</v>
      </c>
      <c r="AA12" s="279">
        <f t="shared" si="2"/>
        <v>0</v>
      </c>
      <c r="AB12" s="279">
        <f t="shared" si="2"/>
        <v>0</v>
      </c>
      <c r="AD12" s="279">
        <v>386.137003</v>
      </c>
      <c r="AE12" s="279">
        <v>444.4835</v>
      </c>
      <c r="AF12" s="279">
        <v>1556.282988</v>
      </c>
      <c r="AG12" s="279">
        <v>63.65</v>
      </c>
      <c r="AH12" s="279">
        <v>16.785</v>
      </c>
      <c r="AI12" s="279">
        <v>305.145</v>
      </c>
      <c r="AJ12" s="279">
        <v>44</v>
      </c>
      <c r="AK12" s="279">
        <v>0</v>
      </c>
      <c r="AL12" s="279">
        <v>148.2</v>
      </c>
      <c r="AM12" s="279">
        <v>1</v>
      </c>
      <c r="AN12" s="279">
        <v>0</v>
      </c>
      <c r="AO12" s="279">
        <v>118.5275</v>
      </c>
      <c r="AQ12" s="279">
        <v>421.406303</v>
      </c>
      <c r="AR12" s="279">
        <v>325.0732</v>
      </c>
      <c r="AS12" s="279">
        <v>1701.350208</v>
      </c>
      <c r="AT12" s="279">
        <v>103.0226</v>
      </c>
      <c r="AU12" s="279">
        <v>21.6</v>
      </c>
      <c r="AV12" s="279">
        <v>401.4935</v>
      </c>
      <c r="AW12" s="279">
        <v>44</v>
      </c>
      <c r="AX12" s="279">
        <v>0</v>
      </c>
      <c r="AY12" s="279">
        <v>148.2</v>
      </c>
      <c r="AZ12" s="279">
        <v>1</v>
      </c>
      <c r="BA12" s="279">
        <v>0</v>
      </c>
      <c r="BB12" s="279">
        <v>118.5275</v>
      </c>
      <c r="BD12" s="279">
        <v>421.406303</v>
      </c>
      <c r="BE12" s="279">
        <v>325.0732</v>
      </c>
      <c r="BF12" s="279">
        <v>672.2637</v>
      </c>
      <c r="BG12" s="279">
        <v>835.00182</v>
      </c>
      <c r="BH12" s="279">
        <v>385.731488</v>
      </c>
      <c r="BI12" s="279">
        <v>2783.2632127</v>
      </c>
      <c r="BJ12" s="279">
        <v>123.645</v>
      </c>
      <c r="BK12" s="279">
        <v>190.7</v>
      </c>
      <c r="BL12" s="279">
        <v>518.401</v>
      </c>
      <c r="BM12" s="279">
        <v>1</v>
      </c>
      <c r="BN12" s="279">
        <v>385.0622</v>
      </c>
      <c r="BO12" s="279">
        <v>192.2735</v>
      </c>
    </row>
    <row r="13" customHeight="1" spans="2:67">
      <c r="AD13" s="259"/>
      <c r="AE13" s="259"/>
      <c r="AF13" s="259"/>
      <c r="AG13" s="259"/>
      <c r="AH13" s="259"/>
      <c r="AI13" s="259"/>
      <c r="AJ13" s="259"/>
      <c r="AK13" s="260"/>
      <c r="AL13" s="260"/>
      <c r="AM13" s="260"/>
      <c r="AN13" s="260"/>
      <c r="AO13" s="260"/>
    </row>
    <row r="14" customHeight="1" spans="2:67">
      <c r="B14" s="267" t="s">
        <v>4</v>
      </c>
      <c r="C14" s="268" t="s">
        <v>36</v>
      </c>
      <c r="D14" s="269" t="s">
        <v>37</v>
      </c>
      <c r="E14" s="270" t="s">
        <v>38</v>
      </c>
      <c r="F14" s="270" t="s">
        <v>39</v>
      </c>
      <c r="G14" s="270" t="s">
        <v>40</v>
      </c>
      <c r="H14" s="270" t="s">
        <v>41</v>
      </c>
      <c r="I14" s="270" t="s">
        <v>42</v>
      </c>
      <c r="J14" s="270" t="s">
        <v>43</v>
      </c>
      <c r="K14" s="270" t="s">
        <v>44</v>
      </c>
      <c r="L14" s="270" t="s">
        <v>45</v>
      </c>
      <c r="M14" s="270" t="s">
        <v>46</v>
      </c>
      <c r="N14" s="270" t="s">
        <v>47</v>
      </c>
      <c r="O14" s="270" t="s">
        <v>48</v>
      </c>
      <c r="P14" s="270" t="s">
        <v>49</v>
      </c>
      <c r="Q14" s="271" t="s">
        <v>50</v>
      </c>
      <c r="R14" s="271" t="s">
        <v>51</v>
      </c>
      <c r="S14" s="271" t="s">
        <v>52</v>
      </c>
      <c r="T14" s="271" t="s">
        <v>53</v>
      </c>
      <c r="U14" s="271" t="s">
        <v>54</v>
      </c>
      <c r="V14" s="271" t="s">
        <v>55</v>
      </c>
      <c r="W14" s="271" t="s">
        <v>56</v>
      </c>
      <c r="X14" s="271" t="s">
        <v>57</v>
      </c>
      <c r="Y14" s="271" t="s">
        <v>58</v>
      </c>
      <c r="Z14" s="271" t="s">
        <v>59</v>
      </c>
      <c r="AA14" s="271" t="s">
        <v>60</v>
      </c>
      <c r="AB14" s="271" t="s">
        <v>61</v>
      </c>
      <c r="AD14" s="270" t="s">
        <v>38</v>
      </c>
      <c r="AE14" s="270" t="s">
        <v>39</v>
      </c>
      <c r="AF14" s="270" t="s">
        <v>40</v>
      </c>
      <c r="AG14" s="270" t="s">
        <v>41</v>
      </c>
      <c r="AH14" s="270" t="s">
        <v>42</v>
      </c>
      <c r="AI14" s="270" t="s">
        <v>43</v>
      </c>
      <c r="AJ14" s="270" t="s">
        <v>44</v>
      </c>
      <c r="AK14" s="270" t="s">
        <v>45</v>
      </c>
      <c r="AL14" s="270" t="s">
        <v>46</v>
      </c>
      <c r="AM14" s="270" t="s">
        <v>47</v>
      </c>
      <c r="AN14" s="270" t="s">
        <v>48</v>
      </c>
      <c r="AO14" s="270" t="s">
        <v>49</v>
      </c>
      <c r="AQ14" s="270" t="s">
        <v>38</v>
      </c>
      <c r="AR14" s="270" t="s">
        <v>39</v>
      </c>
      <c r="AS14" s="270" t="s">
        <v>40</v>
      </c>
      <c r="AT14" s="270" t="s">
        <v>41</v>
      </c>
      <c r="AU14" s="270" t="s">
        <v>42</v>
      </c>
      <c r="AV14" s="270" t="s">
        <v>43</v>
      </c>
      <c r="AW14" s="270" t="s">
        <v>44</v>
      </c>
      <c r="AX14" s="270" t="s">
        <v>45</v>
      </c>
      <c r="AY14" s="270" t="s">
        <v>46</v>
      </c>
      <c r="AZ14" s="270" t="s">
        <v>47</v>
      </c>
      <c r="BA14" s="270" t="s">
        <v>48</v>
      </c>
      <c r="BB14" s="270" t="s">
        <v>49</v>
      </c>
      <c r="BD14" s="270" t="s">
        <v>38</v>
      </c>
      <c r="BE14" s="270" t="s">
        <v>39</v>
      </c>
      <c r="BF14" s="270" t="s">
        <v>40</v>
      </c>
      <c r="BG14" s="270" t="s">
        <v>41</v>
      </c>
      <c r="BH14" s="270" t="s">
        <v>42</v>
      </c>
      <c r="BI14" s="270" t="s">
        <v>43</v>
      </c>
      <c r="BJ14" s="270" t="s">
        <v>44</v>
      </c>
      <c r="BK14" s="270" t="s">
        <v>45</v>
      </c>
      <c r="BL14" s="270" t="s">
        <v>46</v>
      </c>
      <c r="BM14" s="270" t="s">
        <v>47</v>
      </c>
      <c r="BN14" s="270" t="s">
        <v>48</v>
      </c>
      <c r="BO14" s="270" t="s">
        <v>49</v>
      </c>
    </row>
    <row r="15" customHeight="1" spans="2:67">
      <c r="B15" s="272" t="s">
        <v>25</v>
      </c>
      <c r="C15" s="273">
        <f t="shared" ref="C15:C21" si="3">SUM(E15:P15)</f>
        <v>986.608088155884</v>
      </c>
      <c r="D15" s="274">
        <f t="shared" ref="D15:D21" si="4">SUM(Q15:AB15)</f>
        <v>12.54</v>
      </c>
      <c r="E15" s="275">
        <f>'[1]部门-汇总页'!E4</f>
        <v>7.91998797879859</v>
      </c>
      <c r="F15" s="275">
        <f>'[1]部门-汇总页'!F4</f>
        <v>16.8886933215548</v>
      </c>
      <c r="G15" s="275">
        <f>'[1]部门-汇总页'!G4</f>
        <v>7.91998797879859</v>
      </c>
      <c r="H15" s="275">
        <f>'[1]部门-汇总页'!H4</f>
        <v>38.1112377525005</v>
      </c>
      <c r="I15" s="275">
        <f>'[1]部门-汇总页'!I4</f>
        <v>16.5158590556369</v>
      </c>
      <c r="J15" s="275">
        <f>'[1]部门-汇总页'!J4</f>
        <v>308.277420474506</v>
      </c>
      <c r="K15" s="275">
        <f>'[1]部门-汇总页'!K4</f>
        <v>19.5</v>
      </c>
      <c r="L15" s="275">
        <f>'[1]部门-汇总页'!L4</f>
        <v>39.2478873239437</v>
      </c>
      <c r="M15" s="275">
        <f>'[1]部门-汇总页'!M4</f>
        <v>185.806</v>
      </c>
      <c r="N15" s="275">
        <f>'[1]部门-汇总页'!N4</f>
        <v>0</v>
      </c>
      <c r="O15" s="275">
        <f>'[1]部门-汇总页'!O4</f>
        <v>279.339014270145</v>
      </c>
      <c r="P15" s="275">
        <f>'[1]部门-汇总页'!P4</f>
        <v>67.082</v>
      </c>
      <c r="Q15" s="275">
        <f>'[1]部门-汇总页'!Q4</f>
        <v>0</v>
      </c>
      <c r="R15" s="275">
        <f>'[1]部门-汇总页'!R4</f>
        <v>12.12</v>
      </c>
      <c r="S15" s="275">
        <f>'[1]部门-汇总页'!S4</f>
        <v>0.42</v>
      </c>
      <c r="T15" s="275">
        <f>'[1]部门-汇总页'!T4</f>
        <v>0</v>
      </c>
      <c r="U15" s="275">
        <f>'[1]部门-汇总页'!U4</f>
        <v>0</v>
      </c>
      <c r="V15" s="275">
        <f>'[1]部门-汇总页'!V4</f>
        <v>0</v>
      </c>
      <c r="W15" s="275">
        <f>'[1]部门-汇总页'!W4</f>
        <v>0</v>
      </c>
      <c r="X15" s="275">
        <f>'[1]部门-汇总页'!X4</f>
        <v>0</v>
      </c>
      <c r="Y15" s="275">
        <f>'[1]部门-汇总页'!Y4</f>
        <v>0</v>
      </c>
      <c r="Z15" s="275">
        <f>'[1]部门-汇总页'!Z4</f>
        <v>0</v>
      </c>
      <c r="AA15" s="275">
        <f>'[1]部门-汇总页'!AA4</f>
        <v>0</v>
      </c>
      <c r="AB15" s="275">
        <f>'[1]部门-汇总页'!AB4</f>
        <v>0</v>
      </c>
      <c r="AD15" s="275">
        <v>0</v>
      </c>
      <c r="AE15" s="275">
        <v>12.12</v>
      </c>
      <c r="AF15" s="275">
        <v>228.81190415242</v>
      </c>
      <c r="AG15" s="275">
        <v>0</v>
      </c>
      <c r="AH15" s="275">
        <v>0</v>
      </c>
      <c r="AI15" s="275">
        <v>0</v>
      </c>
      <c r="AJ15" s="275">
        <v>0</v>
      </c>
      <c r="AK15" s="275">
        <v>0</v>
      </c>
      <c r="AL15" s="275">
        <v>0</v>
      </c>
      <c r="AM15" s="275">
        <v>0</v>
      </c>
      <c r="AN15" s="275">
        <v>0</v>
      </c>
      <c r="AO15" s="275">
        <v>0</v>
      </c>
      <c r="AQ15" s="275">
        <v>7.91998797879859</v>
      </c>
      <c r="AR15" s="275">
        <v>16.8886933215548</v>
      </c>
      <c r="AS15" s="275">
        <v>187.371898809664</v>
      </c>
      <c r="AT15" s="275">
        <v>0</v>
      </c>
      <c r="AU15" s="275">
        <v>0</v>
      </c>
      <c r="AV15" s="275">
        <v>0</v>
      </c>
      <c r="AW15" s="275">
        <v>0</v>
      </c>
      <c r="AX15" s="275">
        <v>0</v>
      </c>
      <c r="AY15" s="275">
        <v>0</v>
      </c>
      <c r="AZ15" s="275">
        <v>0</v>
      </c>
      <c r="BA15" s="275">
        <v>0</v>
      </c>
      <c r="BB15" s="275">
        <v>0</v>
      </c>
      <c r="BD15" s="275">
        <v>7.91998797879859</v>
      </c>
      <c r="BE15" s="275">
        <v>16.8886933215548</v>
      </c>
      <c r="BF15" s="275">
        <v>7.91998797879859</v>
      </c>
      <c r="BG15" s="275">
        <v>38.1112377525005</v>
      </c>
      <c r="BH15" s="275">
        <v>16.5158590556369</v>
      </c>
      <c r="BI15" s="275">
        <v>308.277420474506</v>
      </c>
      <c r="BJ15" s="275">
        <v>19.5</v>
      </c>
      <c r="BK15" s="275">
        <v>39.2478873239437</v>
      </c>
      <c r="BL15" s="275">
        <v>185.806</v>
      </c>
      <c r="BM15" s="275">
        <v>0</v>
      </c>
      <c r="BN15" s="275">
        <v>279.339014270145</v>
      </c>
      <c r="BO15" s="275">
        <v>67.082</v>
      </c>
    </row>
    <row r="16" customHeight="1" spans="2:67">
      <c r="B16" s="272" t="s">
        <v>26</v>
      </c>
      <c r="C16" s="273">
        <f t="shared" si="3"/>
        <v>866.64932257093</v>
      </c>
      <c r="D16" s="274">
        <f t="shared" si="4"/>
        <v>15.205</v>
      </c>
      <c r="E16" s="275">
        <f>'[2]部门-汇总页'!E4</f>
        <v>0</v>
      </c>
      <c r="F16" s="275">
        <f>'[2]部门-汇总页'!F4</f>
        <v>12.0126791197544</v>
      </c>
      <c r="G16" s="275">
        <f>'[2]部门-汇总页'!G4</f>
        <v>24.7210883286946</v>
      </c>
      <c r="H16" s="275">
        <f>'[2]部门-汇总页'!H4</f>
        <v>244.65652</v>
      </c>
      <c r="I16" s="275">
        <f>'[2]部门-汇总页'!I4</f>
        <v>47.5</v>
      </c>
      <c r="J16" s="275">
        <f>'[2]部门-汇总页'!J4</f>
        <v>455.114053032929</v>
      </c>
      <c r="K16" s="275">
        <f>'[2]部门-汇总页'!K4</f>
        <v>0.9804</v>
      </c>
      <c r="L16" s="275">
        <f>'[2]部门-汇总页'!L4</f>
        <v>29.6335820895522</v>
      </c>
      <c r="M16" s="275">
        <f>'[2]部门-汇总页'!M4</f>
        <v>26.145</v>
      </c>
      <c r="N16" s="275">
        <f>'[2]部门-汇总页'!N4</f>
        <v>0</v>
      </c>
      <c r="O16" s="275">
        <f>'[2]部门-汇总页'!O4</f>
        <v>25.886</v>
      </c>
      <c r="P16" s="275">
        <f>'[2]部门-汇总页'!P4</f>
        <v>0</v>
      </c>
      <c r="Q16" s="275">
        <f>'[2]部门-汇总页'!Q4</f>
        <v>5.62</v>
      </c>
      <c r="R16" s="275">
        <f>'[2]部门-汇总页'!R4</f>
        <v>9.585</v>
      </c>
      <c r="S16" s="275">
        <f>'[2]部门-汇总页'!S4</f>
        <v>0</v>
      </c>
      <c r="T16" s="275">
        <f>'[2]部门-汇总页'!T4</f>
        <v>0</v>
      </c>
      <c r="U16" s="275">
        <f>'[2]部门-汇总页'!U4</f>
        <v>0</v>
      </c>
      <c r="V16" s="275">
        <f>'[2]部门-汇总页'!V4</f>
        <v>0</v>
      </c>
      <c r="W16" s="275">
        <f>'[2]部门-汇总页'!W4</f>
        <v>0</v>
      </c>
      <c r="X16" s="275">
        <f>'[2]部门-汇总页'!X4</f>
        <v>0</v>
      </c>
      <c r="Y16" s="275">
        <f>'[2]部门-汇总页'!Y4</f>
        <v>0</v>
      </c>
      <c r="Z16" s="275">
        <f>'[2]部门-汇总页'!Z4</f>
        <v>0</v>
      </c>
      <c r="AA16" s="275">
        <f>'[2]部门-汇总页'!AA4</f>
        <v>0</v>
      </c>
      <c r="AB16" s="275">
        <f>'[2]部门-汇总页'!AB4</f>
        <v>0</v>
      </c>
      <c r="AD16" s="275">
        <v>0</v>
      </c>
      <c r="AE16" s="275">
        <v>1.47</v>
      </c>
      <c r="AF16" s="275">
        <v>87.3006351098037</v>
      </c>
      <c r="AG16" s="275">
        <v>0</v>
      </c>
      <c r="AH16" s="275">
        <v>0</v>
      </c>
      <c r="AI16" s="275">
        <v>0</v>
      </c>
      <c r="AJ16" s="275">
        <v>0</v>
      </c>
      <c r="AK16" s="275">
        <v>0</v>
      </c>
      <c r="AL16" s="275">
        <v>0</v>
      </c>
      <c r="AM16" s="275">
        <v>0</v>
      </c>
      <c r="AN16" s="275">
        <v>0</v>
      </c>
      <c r="AO16" s="275">
        <v>0</v>
      </c>
      <c r="AQ16" s="275">
        <v>0</v>
      </c>
      <c r="AR16" s="275">
        <v>12.0126791197544</v>
      </c>
      <c r="AS16" s="275">
        <v>218.821108328695</v>
      </c>
      <c r="AT16" s="275">
        <v>5.8826</v>
      </c>
      <c r="AU16" s="275">
        <v>0</v>
      </c>
      <c r="AV16" s="275">
        <v>0</v>
      </c>
      <c r="AW16" s="275">
        <v>0</v>
      </c>
      <c r="AX16" s="275">
        <v>0</v>
      </c>
      <c r="AY16" s="275">
        <v>0</v>
      </c>
      <c r="AZ16" s="275">
        <v>0</v>
      </c>
      <c r="BA16" s="275">
        <v>0</v>
      </c>
      <c r="BB16" s="275">
        <v>0</v>
      </c>
      <c r="BD16" s="275">
        <v>0</v>
      </c>
      <c r="BE16" s="275">
        <v>12.0126791197544</v>
      </c>
      <c r="BF16" s="275">
        <v>24.7210883286946</v>
      </c>
      <c r="BG16" s="275">
        <v>244.65652</v>
      </c>
      <c r="BH16" s="275">
        <v>47.5</v>
      </c>
      <c r="BI16" s="275">
        <v>455.114053032929</v>
      </c>
      <c r="BJ16" s="275">
        <v>0.9804</v>
      </c>
      <c r="BK16" s="275">
        <v>29.6335820895522</v>
      </c>
      <c r="BL16" s="275">
        <v>26.145</v>
      </c>
      <c r="BM16" s="275">
        <v>0</v>
      </c>
      <c r="BN16" s="275">
        <v>25.886</v>
      </c>
      <c r="BO16" s="275">
        <v>0</v>
      </c>
    </row>
    <row r="17" customHeight="1" spans="2:67">
      <c r="B17" s="272" t="s">
        <v>27</v>
      </c>
      <c r="C17" s="273">
        <f t="shared" si="3"/>
        <v>742.305613536495</v>
      </c>
      <c r="D17" s="274">
        <f t="shared" si="4"/>
        <v>41.5993540751035</v>
      </c>
      <c r="E17" s="275">
        <f>'[3]部门-汇总页'!E4</f>
        <v>152.002664180111</v>
      </c>
      <c r="F17" s="275">
        <f>'[3]部门-汇总页'!F4</f>
        <v>25.5</v>
      </c>
      <c r="G17" s="275">
        <f>'[3]部门-汇总页'!G4</f>
        <v>242.031721868806</v>
      </c>
      <c r="H17" s="275">
        <f>'[3]部门-汇总页'!H4</f>
        <v>42.82</v>
      </c>
      <c r="I17" s="275">
        <f>'[3]部门-汇总页'!I4</f>
        <v>53.988445307995</v>
      </c>
      <c r="J17" s="275">
        <f>'[3]部门-汇总页'!J4</f>
        <v>154.275927780679</v>
      </c>
      <c r="K17" s="275">
        <f>'[3]部门-汇总页'!K4</f>
        <v>13.65</v>
      </c>
      <c r="L17" s="275">
        <f>'[3]部门-汇总页'!L4</f>
        <v>7.70935439890411</v>
      </c>
      <c r="M17" s="275">
        <f>'[3]部门-汇总页'!M4</f>
        <v>21.575</v>
      </c>
      <c r="N17" s="275">
        <f>'[3]部门-汇总页'!N4</f>
        <v>1</v>
      </c>
      <c r="O17" s="275">
        <f>'[3]部门-汇总页'!O4</f>
        <v>0</v>
      </c>
      <c r="P17" s="275">
        <f>'[3]部门-汇总页'!P4</f>
        <v>27.7525</v>
      </c>
      <c r="Q17" s="275">
        <f>'[3]部门-汇总页'!Q4</f>
        <v>17.5993540751035</v>
      </c>
      <c r="R17" s="275">
        <f>'[3]部门-汇总页'!R4</f>
        <v>0</v>
      </c>
      <c r="S17" s="275">
        <f>'[3]部门-汇总页'!S4</f>
        <v>24</v>
      </c>
      <c r="T17" s="275">
        <f>'[3]部门-汇总页'!T4</f>
        <v>0</v>
      </c>
      <c r="U17" s="275">
        <f>'[3]部门-汇总页'!U4</f>
        <v>0</v>
      </c>
      <c r="V17" s="275">
        <f>'[3]部门-汇总页'!V4</f>
        <v>0</v>
      </c>
      <c r="W17" s="275">
        <f>'[3]部门-汇总页'!W4</f>
        <v>0</v>
      </c>
      <c r="X17" s="275">
        <f>'[3]部门-汇总页'!X4</f>
        <v>0</v>
      </c>
      <c r="Y17" s="275">
        <f>'[3]部门-汇总页'!Y4</f>
        <v>0</v>
      </c>
      <c r="Z17" s="275">
        <f>'[3]部门-汇总页'!Z4</f>
        <v>0</v>
      </c>
      <c r="AA17" s="275">
        <f>'[3]部门-汇总页'!AA4</f>
        <v>0</v>
      </c>
      <c r="AB17" s="275">
        <f>'[3]部门-汇总页'!AB4</f>
        <v>0</v>
      </c>
      <c r="AD17" s="275">
        <v>136.296156686038</v>
      </c>
      <c r="AE17" s="275">
        <v>32.5316579634465</v>
      </c>
      <c r="AF17" s="275">
        <v>178.273164263578</v>
      </c>
      <c r="AG17" s="275">
        <v>27.2251375643439</v>
      </c>
      <c r="AH17" s="275">
        <v>1.845</v>
      </c>
      <c r="AI17" s="275">
        <v>108.080822036554</v>
      </c>
      <c r="AJ17" s="275">
        <v>9.64513756434386</v>
      </c>
      <c r="AK17" s="275">
        <v>0</v>
      </c>
      <c r="AL17" s="275">
        <v>21.575</v>
      </c>
      <c r="AM17" s="275">
        <v>0.25</v>
      </c>
      <c r="AN17" s="275">
        <v>0</v>
      </c>
      <c r="AO17" s="275">
        <v>27.7525</v>
      </c>
      <c r="AQ17" s="275">
        <v>152.002664180111</v>
      </c>
      <c r="AR17" s="275">
        <v>25.5</v>
      </c>
      <c r="AS17" s="275">
        <v>277.290812777897</v>
      </c>
      <c r="AT17" s="275">
        <v>25.2793543989041</v>
      </c>
      <c r="AU17" s="275">
        <v>12.33</v>
      </c>
      <c r="AV17" s="275">
        <v>162.865927780679</v>
      </c>
      <c r="AW17" s="275">
        <v>11.2093543989041</v>
      </c>
      <c r="AX17" s="275">
        <v>0</v>
      </c>
      <c r="AY17" s="275">
        <v>21.575</v>
      </c>
      <c r="AZ17" s="275">
        <v>1</v>
      </c>
      <c r="BA17" s="275">
        <v>0</v>
      </c>
      <c r="BB17" s="275">
        <v>27.7525</v>
      </c>
      <c r="BD17" s="275">
        <v>152.002664180111</v>
      </c>
      <c r="BE17" s="275">
        <v>25.5</v>
      </c>
      <c r="BF17" s="275">
        <v>242.031721868806</v>
      </c>
      <c r="BG17" s="275">
        <v>42.82</v>
      </c>
      <c r="BH17" s="275">
        <v>53.988445307995</v>
      </c>
      <c r="BI17" s="275">
        <v>154.275927780679</v>
      </c>
      <c r="BJ17" s="275">
        <v>13.65</v>
      </c>
      <c r="BK17" s="275">
        <v>7.70935439890411</v>
      </c>
      <c r="BL17" s="275">
        <v>21.575</v>
      </c>
      <c r="BM17" s="275">
        <v>1</v>
      </c>
      <c r="BN17" s="275">
        <v>0</v>
      </c>
      <c r="BO17" s="275">
        <v>27.7525</v>
      </c>
    </row>
    <row r="18" customHeight="1" spans="2:67">
      <c r="B18" s="272" t="s">
        <v>28</v>
      </c>
      <c r="C18" s="273">
        <f t="shared" si="3"/>
        <v>107.624993670898</v>
      </c>
      <c r="D18" s="274">
        <f t="shared" si="4"/>
        <v>45.2380660252101</v>
      </c>
      <c r="E18" s="275">
        <f>'[4]部门-汇总页'!E4</f>
        <v>25.4960660252101</v>
      </c>
      <c r="F18" s="275">
        <f>'[4]部门-汇总页'!F4</f>
        <v>19.742</v>
      </c>
      <c r="G18" s="275">
        <f>'[4]部门-汇总页'!G4</f>
        <v>0</v>
      </c>
      <c r="H18" s="275">
        <f>'[4]部门-汇总页'!H4</f>
        <v>0</v>
      </c>
      <c r="I18" s="275">
        <f>'[4]部门-汇总页'!I4</f>
        <v>43.6380171456879</v>
      </c>
      <c r="J18" s="275">
        <f>'[4]部门-汇总页'!J4</f>
        <v>18.7489105</v>
      </c>
      <c r="K18" s="275">
        <f>'[4]部门-汇总页'!K4</f>
        <v>0</v>
      </c>
      <c r="L18" s="275">
        <f>'[4]部门-汇总页'!L4</f>
        <v>0</v>
      </c>
      <c r="M18" s="275">
        <f>'[4]部门-汇总页'!M4</f>
        <v>0</v>
      </c>
      <c r="N18" s="275">
        <f>'[4]部门-汇总页'!N4</f>
        <v>0</v>
      </c>
      <c r="O18" s="275">
        <f>'[4]部门-汇总页'!O4</f>
        <v>0</v>
      </c>
      <c r="P18" s="275">
        <f>'[4]部门-汇总页'!P4</f>
        <v>0</v>
      </c>
      <c r="Q18" s="275">
        <f>'[4]部门-汇总页'!Q4</f>
        <v>25.4960660252101</v>
      </c>
      <c r="R18" s="275">
        <f>'[4]部门-汇总页'!R4</f>
        <v>19.742</v>
      </c>
      <c r="S18" s="275">
        <f>'[4]部门-汇总页'!S4</f>
        <v>0</v>
      </c>
      <c r="T18" s="275">
        <f>'[4]部门-汇总页'!T4</f>
        <v>0</v>
      </c>
      <c r="U18" s="275">
        <f>'[4]部门-汇总页'!U4</f>
        <v>0</v>
      </c>
      <c r="V18" s="275">
        <f>'[4]部门-汇总页'!V4</f>
        <v>0</v>
      </c>
      <c r="W18" s="275">
        <f>'[4]部门-汇总页'!W4</f>
        <v>0</v>
      </c>
      <c r="X18" s="275">
        <f>'[4]部门-汇总页'!X4</f>
        <v>0</v>
      </c>
      <c r="Y18" s="275">
        <f>'[4]部门-汇总页'!Y4</f>
        <v>0</v>
      </c>
      <c r="Z18" s="275">
        <f>'[4]部门-汇总页'!Z4</f>
        <v>0</v>
      </c>
      <c r="AA18" s="275">
        <f>'[4]部门-汇总页'!AA4</f>
        <v>0</v>
      </c>
      <c r="AB18" s="275">
        <f>'[4]部门-汇总页'!AB4</f>
        <v>0</v>
      </c>
      <c r="AD18" s="275">
        <v>25.4960660252101</v>
      </c>
      <c r="AE18" s="275">
        <v>44.2133689493744</v>
      </c>
      <c r="AF18" s="275">
        <v>0</v>
      </c>
      <c r="AG18" s="275">
        <v>0</v>
      </c>
      <c r="AH18" s="275">
        <v>0</v>
      </c>
      <c r="AI18" s="275">
        <v>0</v>
      </c>
      <c r="AJ18" s="275">
        <v>0</v>
      </c>
      <c r="AK18" s="275">
        <v>0</v>
      </c>
      <c r="AL18" s="275">
        <v>0</v>
      </c>
      <c r="AM18" s="275">
        <v>0</v>
      </c>
      <c r="AN18" s="275">
        <v>0</v>
      </c>
      <c r="AO18" s="275">
        <v>0</v>
      </c>
      <c r="AQ18" s="275">
        <v>25.4960660252101</v>
      </c>
      <c r="AR18" s="275">
        <v>19.742</v>
      </c>
      <c r="AS18" s="275">
        <v>24.4713689493744</v>
      </c>
      <c r="AT18" s="275">
        <v>0</v>
      </c>
      <c r="AU18" s="275">
        <v>0</v>
      </c>
      <c r="AV18" s="275">
        <v>0</v>
      </c>
      <c r="AW18" s="275">
        <v>0</v>
      </c>
      <c r="AX18" s="275">
        <v>0</v>
      </c>
      <c r="AY18" s="275">
        <v>0</v>
      </c>
      <c r="AZ18" s="275">
        <v>0</v>
      </c>
      <c r="BA18" s="275">
        <v>0</v>
      </c>
      <c r="BB18" s="275">
        <v>0</v>
      </c>
      <c r="BD18" s="275">
        <v>25.4960660252101</v>
      </c>
      <c r="BE18" s="275">
        <v>19.742</v>
      </c>
      <c r="BF18" s="275">
        <v>0</v>
      </c>
      <c r="BG18" s="275">
        <v>0</v>
      </c>
      <c r="BH18" s="275">
        <v>43.6380171456879</v>
      </c>
      <c r="BI18" s="275">
        <v>18.7489105</v>
      </c>
      <c r="BJ18" s="275">
        <v>0</v>
      </c>
      <c r="BK18" s="275">
        <v>0</v>
      </c>
      <c r="BL18" s="275">
        <v>0</v>
      </c>
      <c r="BM18" s="275">
        <v>0</v>
      </c>
      <c r="BN18" s="275">
        <v>0</v>
      </c>
      <c r="BO18" s="275">
        <v>0</v>
      </c>
    </row>
    <row r="19" customHeight="1" spans="2:67">
      <c r="B19" s="272" t="s">
        <v>29</v>
      </c>
      <c r="C19" s="273">
        <f t="shared" si="3"/>
        <v>309.766743977234</v>
      </c>
      <c r="D19" s="274">
        <f t="shared" si="4"/>
        <v>12.988125</v>
      </c>
      <c r="E19" s="275">
        <f>'[5]部门-汇总页'!E4</f>
        <v>12.988125</v>
      </c>
      <c r="F19" s="275">
        <f>'[5]部门-汇总页'!F4</f>
        <v>0</v>
      </c>
      <c r="G19" s="275">
        <f>'[5]部门-汇总页'!G4</f>
        <v>0</v>
      </c>
      <c r="H19" s="275">
        <f>'[5]部门-汇总页'!H4</f>
        <v>15.2916</v>
      </c>
      <c r="I19" s="275">
        <f>'[5]部门-汇总页'!I4</f>
        <v>23.7272727272727</v>
      </c>
      <c r="J19" s="275">
        <f>'[5]部门-汇总页'!J4</f>
        <v>257.759746249961</v>
      </c>
      <c r="K19" s="275">
        <f>'[5]部门-汇总页'!K4</f>
        <v>0</v>
      </c>
      <c r="L19" s="275">
        <f>'[5]部门-汇总页'!L4</f>
        <v>0</v>
      </c>
      <c r="M19" s="275">
        <f>'[5]部门-汇总页'!M4</f>
        <v>0</v>
      </c>
      <c r="N19" s="275">
        <f>'[5]部门-汇总页'!N4</f>
        <v>0</v>
      </c>
      <c r="O19" s="275">
        <f>'[5]部门-汇总页'!O4</f>
        <v>0</v>
      </c>
      <c r="P19" s="275">
        <f>'[5]部门-汇总页'!P4</f>
        <v>0</v>
      </c>
      <c r="Q19" s="275">
        <f>'[5]部门-汇总页'!Q4</f>
        <v>12.988125</v>
      </c>
      <c r="R19" s="275">
        <f>'[5]部门-汇总页'!R4</f>
        <v>0</v>
      </c>
      <c r="S19" s="275">
        <f>'[5]部门-汇总页'!S4</f>
        <v>0</v>
      </c>
      <c r="T19" s="275">
        <f>'[5]部门-汇总页'!T4</f>
        <v>0</v>
      </c>
      <c r="U19" s="275">
        <f>'[5]部门-汇总页'!U4</f>
        <v>0</v>
      </c>
      <c r="V19" s="275">
        <f>'[5]部门-汇总页'!V4</f>
        <v>0</v>
      </c>
      <c r="W19" s="275">
        <f>'[5]部门-汇总页'!W4</f>
        <v>0</v>
      </c>
      <c r="X19" s="275">
        <f>'[5]部门-汇总页'!X4</f>
        <v>0</v>
      </c>
      <c r="Y19" s="275">
        <f>'[5]部门-汇总页'!Y4</f>
        <v>0</v>
      </c>
      <c r="Z19" s="275">
        <f>'[5]部门-汇总页'!Z4</f>
        <v>0</v>
      </c>
      <c r="AA19" s="275">
        <f>'[5]部门-汇总页'!AA4</f>
        <v>0</v>
      </c>
      <c r="AB19" s="275">
        <f>'[5]部门-汇总页'!AB4</f>
        <v>0</v>
      </c>
      <c r="AD19" s="275">
        <v>12.988125</v>
      </c>
      <c r="AE19" s="275">
        <v>58.5504649580404</v>
      </c>
      <c r="AF19" s="275">
        <v>25.5508</v>
      </c>
      <c r="AG19" s="275">
        <v>0</v>
      </c>
      <c r="AH19" s="275">
        <v>0</v>
      </c>
      <c r="AI19" s="275">
        <v>0</v>
      </c>
      <c r="AJ19" s="275">
        <v>0</v>
      </c>
      <c r="AK19" s="275">
        <v>0</v>
      </c>
      <c r="AL19" s="275">
        <v>0</v>
      </c>
      <c r="AM19" s="275">
        <v>0</v>
      </c>
      <c r="AN19" s="275">
        <v>0</v>
      </c>
      <c r="AO19" s="275">
        <v>0</v>
      </c>
      <c r="AQ19" s="275">
        <v>12.988125</v>
      </c>
      <c r="AR19" s="275">
        <v>0</v>
      </c>
      <c r="AS19" s="275">
        <v>33.3508</v>
      </c>
      <c r="AT19" s="275">
        <v>0</v>
      </c>
      <c r="AU19" s="275">
        <v>0</v>
      </c>
      <c r="AV19" s="275">
        <v>0</v>
      </c>
      <c r="AW19" s="275">
        <v>0</v>
      </c>
      <c r="AX19" s="275">
        <v>0</v>
      </c>
      <c r="AY19" s="275">
        <v>0</v>
      </c>
      <c r="AZ19" s="275">
        <v>0</v>
      </c>
      <c r="BA19" s="275">
        <v>0</v>
      </c>
      <c r="BB19" s="275">
        <v>0</v>
      </c>
      <c r="BD19" s="275">
        <v>12.988125</v>
      </c>
      <c r="BE19" s="275">
        <v>0</v>
      </c>
      <c r="BF19" s="275">
        <v>0</v>
      </c>
      <c r="BG19" s="275">
        <v>15.2916</v>
      </c>
      <c r="BH19" s="275">
        <v>23.7272727272727</v>
      </c>
      <c r="BI19" s="275">
        <v>257.759746249961</v>
      </c>
      <c r="BJ19" s="275">
        <v>0</v>
      </c>
      <c r="BK19" s="275">
        <v>0</v>
      </c>
      <c r="BL19" s="275">
        <v>0</v>
      </c>
      <c r="BM19" s="275">
        <v>0</v>
      </c>
      <c r="BN19" s="275">
        <v>0</v>
      </c>
      <c r="BO19" s="275">
        <v>0</v>
      </c>
    </row>
    <row r="20" customHeight="1" spans="2:67">
      <c r="B20" s="272" t="s">
        <v>30</v>
      </c>
      <c r="C20" s="273">
        <f t="shared" si="3"/>
        <v>0</v>
      </c>
      <c r="D20" s="274">
        <f t="shared" si="4"/>
        <v>10</v>
      </c>
      <c r="E20" s="275">
        <f>'[7]部门-汇总页'!E4</f>
        <v>0</v>
      </c>
      <c r="F20" s="275">
        <f>'[7]部门-汇总页'!F4</f>
        <v>0</v>
      </c>
      <c r="G20" s="275">
        <f>'[7]部门-汇总页'!G4</f>
        <v>0</v>
      </c>
      <c r="H20" s="275">
        <f>'[7]部门-汇总页'!H4</f>
        <v>0</v>
      </c>
      <c r="I20" s="275">
        <f>'[7]部门-汇总页'!I4</f>
        <v>0</v>
      </c>
      <c r="J20" s="275">
        <f>'[7]部门-汇总页'!J4</f>
        <v>0</v>
      </c>
      <c r="K20" s="275">
        <f>'[7]部门-汇总页'!K4</f>
        <v>0</v>
      </c>
      <c r="L20" s="275">
        <f>'[7]部门-汇总页'!L4</f>
        <v>0</v>
      </c>
      <c r="M20" s="275">
        <f>'[7]部门-汇总页'!M4</f>
        <v>0</v>
      </c>
      <c r="N20" s="275">
        <f>'[7]部门-汇总页'!N4</f>
        <v>0</v>
      </c>
      <c r="O20" s="275">
        <f>'[7]部门-汇总页'!O4</f>
        <v>0</v>
      </c>
      <c r="P20" s="275">
        <f>'[7]部门-汇总页'!P4</f>
        <v>0</v>
      </c>
      <c r="Q20" s="275">
        <f>'[7]部门-汇总页'!Q4</f>
        <v>0</v>
      </c>
      <c r="R20" s="275">
        <f>'[7]部门-汇总页'!R4</f>
        <v>10</v>
      </c>
      <c r="S20" s="275">
        <f>'[7]部门-汇总页'!S4</f>
        <v>0</v>
      </c>
      <c r="T20" s="275">
        <f>'[7]部门-汇总页'!T4</f>
        <v>0</v>
      </c>
      <c r="U20" s="275">
        <f>'[7]部门-汇总页'!U4</f>
        <v>0</v>
      </c>
      <c r="V20" s="275">
        <f>'[7]部门-汇总页'!V4</f>
        <v>0</v>
      </c>
      <c r="W20" s="275">
        <f>'[7]部门-汇总页'!W4</f>
        <v>0</v>
      </c>
      <c r="X20" s="275">
        <f>'[7]部门-汇总页'!X4</f>
        <v>0</v>
      </c>
      <c r="Y20" s="275">
        <f>'[7]部门-汇总页'!Y4</f>
        <v>0</v>
      </c>
      <c r="Z20" s="275">
        <f>'[7]部门-汇总页'!Z4</f>
        <v>0</v>
      </c>
      <c r="AA20" s="275">
        <f>'[7]部门-汇总页'!AA4</f>
        <v>0</v>
      </c>
      <c r="AB20" s="275">
        <f>'[7]部门-汇总页'!AB4</f>
        <v>0</v>
      </c>
      <c r="AD20" s="275">
        <v>0</v>
      </c>
      <c r="AE20" s="275">
        <v>0</v>
      </c>
      <c r="AF20" s="275">
        <v>0</v>
      </c>
      <c r="AG20" s="275">
        <v>0</v>
      </c>
      <c r="AH20" s="275">
        <v>0</v>
      </c>
      <c r="AI20" s="275">
        <v>0</v>
      </c>
      <c r="AJ20" s="275">
        <v>0</v>
      </c>
      <c r="AK20" s="275">
        <v>0</v>
      </c>
      <c r="AL20" s="275">
        <v>0</v>
      </c>
      <c r="AM20" s="275">
        <v>0</v>
      </c>
      <c r="AN20" s="275">
        <v>0</v>
      </c>
      <c r="AO20" s="275">
        <v>0</v>
      </c>
      <c r="AQ20" s="275">
        <v>0</v>
      </c>
      <c r="AR20" s="275">
        <v>0</v>
      </c>
      <c r="AS20" s="275">
        <v>0</v>
      </c>
      <c r="AT20" s="275">
        <v>0</v>
      </c>
      <c r="AU20" s="275">
        <v>0</v>
      </c>
      <c r="AV20" s="275">
        <v>0</v>
      </c>
      <c r="AW20" s="275">
        <v>0</v>
      </c>
      <c r="AX20" s="275">
        <v>0</v>
      </c>
      <c r="AY20" s="275">
        <v>0</v>
      </c>
      <c r="AZ20" s="275">
        <v>0</v>
      </c>
      <c r="BA20" s="275">
        <v>0</v>
      </c>
      <c r="BB20" s="275">
        <v>0</v>
      </c>
      <c r="BD20" s="275">
        <v>0</v>
      </c>
      <c r="BE20" s="275">
        <v>0</v>
      </c>
      <c r="BF20" s="275">
        <v>0</v>
      </c>
      <c r="BG20" s="275">
        <v>0</v>
      </c>
      <c r="BH20" s="275">
        <v>0</v>
      </c>
      <c r="BI20" s="275">
        <v>0</v>
      </c>
      <c r="BJ20" s="275">
        <v>0</v>
      </c>
      <c r="BK20" s="275">
        <v>0</v>
      </c>
      <c r="BL20" s="275">
        <v>0</v>
      </c>
      <c r="BM20" s="275">
        <v>0</v>
      </c>
      <c r="BN20" s="275">
        <v>0</v>
      </c>
      <c r="BO20" s="275">
        <v>0</v>
      </c>
    </row>
    <row r="21" customHeight="1" spans="2:67">
      <c r="B21" s="272" t="s">
        <v>31</v>
      </c>
      <c r="C21" s="273">
        <f t="shared" si="3"/>
        <v>0</v>
      </c>
      <c r="D21" s="274">
        <f t="shared" si="4"/>
        <v>0</v>
      </c>
      <c r="E21" s="275">
        <f>'[6]部门-汇总页'!E4</f>
        <v>0</v>
      </c>
      <c r="F21" s="275">
        <f>'[6]部门-汇总页'!F4</f>
        <v>0</v>
      </c>
      <c r="G21" s="275">
        <f>'[6]部门-汇总页'!G4</f>
        <v>0</v>
      </c>
      <c r="H21" s="275">
        <f>'[6]部门-汇总页'!H4</f>
        <v>0</v>
      </c>
      <c r="I21" s="275">
        <f>'[6]部门-汇总页'!I4</f>
        <v>0</v>
      </c>
      <c r="J21" s="275">
        <f>'[6]部门-汇总页'!J4</f>
        <v>0</v>
      </c>
      <c r="K21" s="275">
        <f>'[6]部门-汇总页'!K4</f>
        <v>0</v>
      </c>
      <c r="L21" s="275">
        <f>'[6]部门-汇总页'!L4</f>
        <v>0</v>
      </c>
      <c r="M21" s="275">
        <f>'[6]部门-汇总页'!M4</f>
        <v>0</v>
      </c>
      <c r="N21" s="275">
        <f>'[6]部门-汇总页'!N4</f>
        <v>0</v>
      </c>
      <c r="O21" s="275">
        <f>'[6]部门-汇总页'!O4</f>
        <v>0</v>
      </c>
      <c r="P21" s="275">
        <f>'[6]部门-汇总页'!P4</f>
        <v>0</v>
      </c>
      <c r="Q21" s="275">
        <f>'[6]部门-汇总页'!Q4</f>
        <v>0</v>
      </c>
      <c r="R21" s="275">
        <f>'[6]部门-汇总页'!R4</f>
        <v>0</v>
      </c>
      <c r="S21" s="275">
        <f>'[6]部门-汇总页'!S4</f>
        <v>0</v>
      </c>
      <c r="T21" s="275">
        <f>'[6]部门-汇总页'!T4</f>
        <v>0</v>
      </c>
      <c r="U21" s="275">
        <f>'[6]部门-汇总页'!U4</f>
        <v>0</v>
      </c>
      <c r="V21" s="275">
        <f>'[6]部门-汇总页'!V4</f>
        <v>0</v>
      </c>
      <c r="W21" s="275">
        <f>'[6]部门-汇总页'!W4</f>
        <v>0</v>
      </c>
      <c r="X21" s="275">
        <f>'[6]部门-汇总页'!X4</f>
        <v>0</v>
      </c>
      <c r="Y21" s="275">
        <f>'[6]部门-汇总页'!Y4</f>
        <v>0</v>
      </c>
      <c r="Z21" s="275">
        <f>'[6]部门-汇总页'!Z4</f>
        <v>0</v>
      </c>
      <c r="AA21" s="275">
        <f>'[6]部门-汇总页'!AA4</f>
        <v>0</v>
      </c>
      <c r="AB21" s="275">
        <f>'[6]部门-汇总页'!AB4</f>
        <v>0</v>
      </c>
      <c r="AD21" s="275">
        <v>0</v>
      </c>
      <c r="AE21" s="275">
        <v>0</v>
      </c>
      <c r="AF21" s="275">
        <v>0</v>
      </c>
      <c r="AG21" s="275">
        <v>0</v>
      </c>
      <c r="AH21" s="275">
        <v>0</v>
      </c>
      <c r="AI21" s="275">
        <v>0</v>
      </c>
      <c r="AJ21" s="275">
        <v>0</v>
      </c>
      <c r="AK21" s="275">
        <v>0</v>
      </c>
      <c r="AL21" s="275">
        <v>0</v>
      </c>
      <c r="AM21" s="275">
        <v>0</v>
      </c>
      <c r="AN21" s="275">
        <v>0</v>
      </c>
      <c r="AO21" s="275">
        <v>0</v>
      </c>
      <c r="AQ21" s="275">
        <v>0</v>
      </c>
      <c r="AR21" s="275">
        <v>0</v>
      </c>
      <c r="AS21" s="275">
        <v>0</v>
      </c>
      <c r="AT21" s="275">
        <v>0</v>
      </c>
      <c r="AU21" s="275">
        <v>0</v>
      </c>
      <c r="AV21" s="275">
        <v>0</v>
      </c>
      <c r="AW21" s="275">
        <v>0</v>
      </c>
      <c r="AX21" s="275">
        <v>0</v>
      </c>
      <c r="AY21" s="275">
        <v>0</v>
      </c>
      <c r="AZ21" s="275">
        <v>0</v>
      </c>
      <c r="BA21" s="275">
        <v>0</v>
      </c>
      <c r="BB21" s="275">
        <v>0</v>
      </c>
      <c r="BD21" s="275">
        <v>0</v>
      </c>
      <c r="BE21" s="275">
        <v>0</v>
      </c>
      <c r="BF21" s="275">
        <v>0</v>
      </c>
      <c r="BG21" s="275">
        <v>0</v>
      </c>
      <c r="BH21" s="275">
        <v>0</v>
      </c>
      <c r="BI21" s="275">
        <v>0</v>
      </c>
      <c r="BJ21" s="275">
        <v>0</v>
      </c>
      <c r="BK21" s="275">
        <v>0</v>
      </c>
      <c r="BL21" s="275">
        <v>0</v>
      </c>
      <c r="BM21" s="275">
        <v>0</v>
      </c>
      <c r="BN21" s="275">
        <v>0</v>
      </c>
      <c r="BO21" s="275">
        <v>0</v>
      </c>
    </row>
    <row r="22" customHeight="1" spans="2:67">
      <c r="B22" s="276" t="s">
        <v>62</v>
      </c>
      <c r="C22" s="277">
        <f>SUM(C15:C21)</f>
        <v>3012.95476191144</v>
      </c>
      <c r="D22" s="278">
        <f>SUM(D15:D21)</f>
        <v>137.570545100314</v>
      </c>
      <c r="E22" s="279">
        <f t="shared" ref="D22:AB22" si="5">SUM(E15:E21)</f>
        <v>198.40684318412</v>
      </c>
      <c r="F22" s="279">
        <f t="shared" si="5"/>
        <v>74.1433724413092</v>
      </c>
      <c r="G22" s="279">
        <f t="shared" si="5"/>
        <v>274.672798176299</v>
      </c>
      <c r="H22" s="279">
        <f t="shared" si="5"/>
        <v>340.879357752501</v>
      </c>
      <c r="I22" s="279">
        <f t="shared" si="5"/>
        <v>185.369594236592</v>
      </c>
      <c r="J22" s="279">
        <f t="shared" si="5"/>
        <v>1194.17605803807</v>
      </c>
      <c r="K22" s="279">
        <f t="shared" si="5"/>
        <v>34.1304</v>
      </c>
      <c r="L22" s="279">
        <f t="shared" si="5"/>
        <v>76.5908238124</v>
      </c>
      <c r="M22" s="279">
        <f t="shared" si="5"/>
        <v>233.526</v>
      </c>
      <c r="N22" s="279">
        <f t="shared" si="5"/>
        <v>1</v>
      </c>
      <c r="O22" s="279">
        <f t="shared" si="5"/>
        <v>305.225014270145</v>
      </c>
      <c r="P22" s="279">
        <f t="shared" si="5"/>
        <v>94.8345</v>
      </c>
      <c r="Q22" s="279">
        <f t="shared" si="5"/>
        <v>61.7035451003136</v>
      </c>
      <c r="R22" s="279">
        <f t="shared" si="5"/>
        <v>51.447</v>
      </c>
      <c r="S22" s="279">
        <f t="shared" si="5"/>
        <v>24.42</v>
      </c>
      <c r="T22" s="279">
        <f t="shared" si="5"/>
        <v>0</v>
      </c>
      <c r="U22" s="279">
        <f t="shared" si="5"/>
        <v>0</v>
      </c>
      <c r="V22" s="279">
        <f t="shared" si="5"/>
        <v>0</v>
      </c>
      <c r="W22" s="279">
        <f t="shared" si="5"/>
        <v>0</v>
      </c>
      <c r="X22" s="279">
        <f t="shared" si="5"/>
        <v>0</v>
      </c>
      <c r="Y22" s="279">
        <f t="shared" si="5"/>
        <v>0</v>
      </c>
      <c r="Z22" s="279">
        <f t="shared" si="5"/>
        <v>0</v>
      </c>
      <c r="AA22" s="279">
        <f t="shared" si="5"/>
        <v>0</v>
      </c>
      <c r="AB22" s="279">
        <f t="shared" si="5"/>
        <v>0</v>
      </c>
      <c r="AD22" s="279">
        <v>174.780347711248</v>
      </c>
      <c r="AE22" s="279">
        <v>148.885491870861</v>
      </c>
      <c r="AF22" s="279">
        <v>519.936503525802</v>
      </c>
      <c r="AG22" s="279">
        <v>27.2251375643439</v>
      </c>
      <c r="AH22" s="279">
        <v>1.845</v>
      </c>
      <c r="AI22" s="279">
        <v>108.080822036554</v>
      </c>
      <c r="AJ22" s="279">
        <v>9.64513756434386</v>
      </c>
      <c r="AK22" s="279">
        <v>0</v>
      </c>
      <c r="AL22" s="279">
        <v>21.575</v>
      </c>
      <c r="AM22" s="279">
        <v>0.25</v>
      </c>
      <c r="AN22" s="279">
        <v>0</v>
      </c>
      <c r="AO22" s="279">
        <v>27.7525</v>
      </c>
      <c r="AQ22" s="279">
        <v>198.40684318412</v>
      </c>
      <c r="AR22" s="279">
        <v>74.1433724413092</v>
      </c>
      <c r="AS22" s="279">
        <v>741.30598886563</v>
      </c>
      <c r="AT22" s="279">
        <v>31.1619543989041</v>
      </c>
      <c r="AU22" s="279">
        <v>12.33</v>
      </c>
      <c r="AV22" s="279">
        <v>162.865927780679</v>
      </c>
      <c r="AW22" s="279">
        <v>11.2093543989041</v>
      </c>
      <c r="AX22" s="279">
        <v>0</v>
      </c>
      <c r="AY22" s="279">
        <v>21.575</v>
      </c>
      <c r="AZ22" s="279">
        <v>1</v>
      </c>
      <c r="BA22" s="279">
        <v>0</v>
      </c>
      <c r="BB22" s="279">
        <v>27.7525</v>
      </c>
      <c r="BD22" s="279">
        <v>198.40684318412</v>
      </c>
      <c r="BE22" s="279">
        <v>74.1433724413092</v>
      </c>
      <c r="BF22" s="279">
        <v>274.672798176299</v>
      </c>
      <c r="BG22" s="279">
        <v>340.879357752501</v>
      </c>
      <c r="BH22" s="279">
        <v>185.369594236592</v>
      </c>
      <c r="BI22" s="279">
        <v>1194.17605803807</v>
      </c>
      <c r="BJ22" s="279">
        <v>34.1304</v>
      </c>
      <c r="BK22" s="279">
        <v>76.5908238124</v>
      </c>
      <c r="BL22" s="279">
        <v>233.526</v>
      </c>
      <c r="BM22" s="279">
        <v>1</v>
      </c>
      <c r="BN22" s="279">
        <v>305.225014270145</v>
      </c>
      <c r="BO22" s="279">
        <v>94.8345</v>
      </c>
    </row>
    <row r="23" customHeight="1" spans="2:67">
      <c r="AD23" s="259"/>
      <c r="AE23" s="259"/>
      <c r="AF23" s="259"/>
      <c r="AG23" s="259"/>
      <c r="AH23" s="259"/>
      <c r="AI23" s="259"/>
      <c r="AJ23" s="259"/>
      <c r="AK23" s="260"/>
      <c r="AL23" s="260"/>
      <c r="AM23" s="260"/>
      <c r="AN23" s="260"/>
      <c r="AO23" s="260"/>
    </row>
    <row r="24" customHeight="1" spans="2:67">
      <c r="B24" s="280" t="s">
        <v>5</v>
      </c>
      <c r="C24" s="268" t="s">
        <v>36</v>
      </c>
      <c r="D24" s="269" t="s">
        <v>37</v>
      </c>
      <c r="E24" s="270" t="s">
        <v>38</v>
      </c>
      <c r="F24" s="270" t="s">
        <v>39</v>
      </c>
      <c r="G24" s="270" t="s">
        <v>40</v>
      </c>
      <c r="H24" s="270" t="s">
        <v>41</v>
      </c>
      <c r="I24" s="270" t="s">
        <v>42</v>
      </c>
      <c r="J24" s="270" t="s">
        <v>43</v>
      </c>
      <c r="K24" s="270" t="s">
        <v>44</v>
      </c>
      <c r="L24" s="270" t="s">
        <v>45</v>
      </c>
      <c r="M24" s="270" t="s">
        <v>46</v>
      </c>
      <c r="N24" s="270" t="s">
        <v>47</v>
      </c>
      <c r="O24" s="270" t="s">
        <v>48</v>
      </c>
      <c r="P24" s="270" t="s">
        <v>49</v>
      </c>
      <c r="Q24" s="271" t="s">
        <v>50</v>
      </c>
      <c r="R24" s="271" t="s">
        <v>51</v>
      </c>
      <c r="S24" s="271" t="s">
        <v>52</v>
      </c>
      <c r="T24" s="271" t="s">
        <v>53</v>
      </c>
      <c r="U24" s="271" t="s">
        <v>54</v>
      </c>
      <c r="V24" s="271" t="s">
        <v>55</v>
      </c>
      <c r="W24" s="271" t="s">
        <v>56</v>
      </c>
      <c r="X24" s="271" t="s">
        <v>57</v>
      </c>
      <c r="Y24" s="271" t="s">
        <v>58</v>
      </c>
      <c r="Z24" s="271" t="s">
        <v>59</v>
      </c>
      <c r="AA24" s="271" t="s">
        <v>60</v>
      </c>
      <c r="AB24" s="271" t="s">
        <v>61</v>
      </c>
      <c r="AD24" s="270" t="s">
        <v>38</v>
      </c>
      <c r="AE24" s="270" t="s">
        <v>39</v>
      </c>
      <c r="AF24" s="270" t="s">
        <v>40</v>
      </c>
      <c r="AG24" s="270" t="s">
        <v>41</v>
      </c>
      <c r="AH24" s="270" t="s">
        <v>42</v>
      </c>
      <c r="AI24" s="270" t="s">
        <v>43</v>
      </c>
      <c r="AJ24" s="270" t="s">
        <v>44</v>
      </c>
      <c r="AK24" s="270" t="s">
        <v>45</v>
      </c>
      <c r="AL24" s="270" t="s">
        <v>46</v>
      </c>
      <c r="AM24" s="270" t="s">
        <v>47</v>
      </c>
      <c r="AN24" s="270" t="s">
        <v>48</v>
      </c>
      <c r="AO24" s="270" t="s">
        <v>49</v>
      </c>
      <c r="AQ24" s="270" t="s">
        <v>38</v>
      </c>
      <c r="AR24" s="270" t="s">
        <v>39</v>
      </c>
      <c r="AS24" s="270" t="s">
        <v>40</v>
      </c>
      <c r="AT24" s="270" t="s">
        <v>41</v>
      </c>
      <c r="AU24" s="270" t="s">
        <v>42</v>
      </c>
      <c r="AV24" s="270" t="s">
        <v>43</v>
      </c>
      <c r="AW24" s="270" t="s">
        <v>44</v>
      </c>
      <c r="AX24" s="270" t="s">
        <v>45</v>
      </c>
      <c r="AY24" s="270" t="s">
        <v>46</v>
      </c>
      <c r="AZ24" s="270" t="s">
        <v>47</v>
      </c>
      <c r="BA24" s="270" t="s">
        <v>48</v>
      </c>
      <c r="BB24" s="270" t="s">
        <v>49</v>
      </c>
      <c r="BD24" s="270" t="s">
        <v>38</v>
      </c>
      <c r="BE24" s="270" t="s">
        <v>39</v>
      </c>
      <c r="BF24" s="270" t="s">
        <v>40</v>
      </c>
      <c r="BG24" s="270" t="s">
        <v>41</v>
      </c>
      <c r="BH24" s="270" t="s">
        <v>42</v>
      </c>
      <c r="BI24" s="270" t="s">
        <v>43</v>
      </c>
      <c r="BJ24" s="270" t="s">
        <v>44</v>
      </c>
      <c r="BK24" s="270" t="s">
        <v>45</v>
      </c>
      <c r="BL24" s="270" t="s">
        <v>46</v>
      </c>
      <c r="BM24" s="270" t="s">
        <v>47</v>
      </c>
      <c r="BN24" s="270" t="s">
        <v>48</v>
      </c>
      <c r="BO24" s="270" t="s">
        <v>49</v>
      </c>
    </row>
    <row r="25" customHeight="1" spans="2:67">
      <c r="B25" s="272" t="s">
        <v>25</v>
      </c>
      <c r="C25" s="273">
        <f t="shared" ref="C25:C31" si="6">SUM(E25:P25)</f>
        <v>1535.8095653422</v>
      </c>
      <c r="D25" s="274">
        <f t="shared" ref="D25:D31" si="7">SUM(Q25:AB25)</f>
        <v>15.3962264150943</v>
      </c>
      <c r="E25" s="275">
        <f>'[1]部门-汇总页'!E5</f>
        <v>8.49056603773585</v>
      </c>
      <c r="F25" s="275">
        <f>'[1]部门-汇总页'!F5</f>
        <v>20.1982133962264</v>
      </c>
      <c r="G25" s="275">
        <f>'[1]部门-汇总页'!G5</f>
        <v>8.49056603773585</v>
      </c>
      <c r="H25" s="275">
        <f>'[1]部门-汇总页'!H5</f>
        <v>70.0244264160749</v>
      </c>
      <c r="I25" s="275">
        <f>'[1]部门-汇总页'!I5</f>
        <v>68.6981018867924</v>
      </c>
      <c r="J25" s="275">
        <f>'[1]部门-汇总页'!J5</f>
        <v>517.582118984805</v>
      </c>
      <c r="K25" s="275">
        <f>'[1]部门-汇总页'!K5</f>
        <v>23.0235849056604</v>
      </c>
      <c r="L25" s="275">
        <f>'[1]部门-汇总页'!L5</f>
        <v>110.943396226415</v>
      </c>
      <c r="M25" s="275">
        <f>'[1]部门-汇总页'!M5</f>
        <v>300.467657915011</v>
      </c>
      <c r="N25" s="275">
        <f>'[1]部门-汇总页'!N5</f>
        <v>0</v>
      </c>
      <c r="O25" s="275">
        <f>'[1]部门-汇总页'!O5</f>
        <v>338.319235422531</v>
      </c>
      <c r="P25" s="275">
        <f>'[1]部门-汇总页'!P5</f>
        <v>69.5716981132075</v>
      </c>
      <c r="Q25" s="275">
        <f>'[1]部门-汇总页'!Q5</f>
        <v>0</v>
      </c>
      <c r="R25" s="275">
        <f>'[1]部门-汇总页'!R5</f>
        <v>11.4339622641509</v>
      </c>
      <c r="S25" s="275">
        <f>'[1]部门-汇总页'!S5</f>
        <v>3.9622641509434</v>
      </c>
      <c r="T25" s="275">
        <f>'[1]部门-汇总页'!T5</f>
        <v>0</v>
      </c>
      <c r="U25" s="275">
        <f>'[1]部门-汇总页'!U5</f>
        <v>0</v>
      </c>
      <c r="V25" s="275">
        <f>'[1]部门-汇总页'!V5</f>
        <v>0</v>
      </c>
      <c r="W25" s="275">
        <f>'[1]部门-汇总页'!W5</f>
        <v>0</v>
      </c>
      <c r="X25" s="275">
        <f>'[1]部门-汇总页'!X5</f>
        <v>0</v>
      </c>
      <c r="Y25" s="275">
        <f>'[1]部门-汇总页'!Y5</f>
        <v>0</v>
      </c>
      <c r="Z25" s="275">
        <f>'[1]部门-汇总页'!Z5</f>
        <v>0</v>
      </c>
      <c r="AA25" s="275">
        <f>'[1]部门-汇总页'!AA5</f>
        <v>0</v>
      </c>
      <c r="AB25" s="275">
        <f>'[1]部门-汇总页'!AB5</f>
        <v>0</v>
      </c>
      <c r="AD25" s="275">
        <v>0</v>
      </c>
      <c r="AE25" s="275">
        <v>11.4339622641509</v>
      </c>
      <c r="AF25" s="275">
        <v>380.09210251726</v>
      </c>
      <c r="AG25" s="275">
        <v>0</v>
      </c>
      <c r="AH25" s="275">
        <v>0</v>
      </c>
      <c r="AI25" s="275">
        <v>0</v>
      </c>
      <c r="AJ25" s="275">
        <v>0</v>
      </c>
      <c r="AK25" s="275">
        <v>0</v>
      </c>
      <c r="AL25" s="275">
        <v>0</v>
      </c>
      <c r="AM25" s="275">
        <v>0</v>
      </c>
      <c r="AN25" s="275">
        <v>0</v>
      </c>
      <c r="AO25" s="275">
        <v>0</v>
      </c>
      <c r="AQ25" s="275">
        <v>8.49056603773585</v>
      </c>
      <c r="AR25" s="275">
        <v>20.1982133962264</v>
      </c>
      <c r="AS25" s="275">
        <v>303.714744026694</v>
      </c>
      <c r="AT25" s="275">
        <v>0</v>
      </c>
      <c r="AU25" s="275">
        <v>0</v>
      </c>
      <c r="AV25" s="275">
        <v>0</v>
      </c>
      <c r="AW25" s="275">
        <v>0</v>
      </c>
      <c r="AX25" s="275">
        <v>0</v>
      </c>
      <c r="AY25" s="275">
        <v>0</v>
      </c>
      <c r="AZ25" s="275">
        <v>0</v>
      </c>
      <c r="BA25" s="275">
        <v>0</v>
      </c>
      <c r="BB25" s="275">
        <v>0</v>
      </c>
      <c r="BD25" s="275">
        <v>8.49056603773585</v>
      </c>
      <c r="BE25" s="275">
        <v>20.1982133962264</v>
      </c>
      <c r="BF25" s="275">
        <v>8.49056603773585</v>
      </c>
      <c r="BG25" s="275">
        <v>70.0244264160749</v>
      </c>
      <c r="BH25" s="275">
        <v>68.6981018867924</v>
      </c>
      <c r="BI25" s="275">
        <v>517.582118984805</v>
      </c>
      <c r="BJ25" s="275">
        <v>23.0235849056604</v>
      </c>
      <c r="BK25" s="275">
        <v>110.943396226415</v>
      </c>
      <c r="BL25" s="275">
        <v>300.467657915011</v>
      </c>
      <c r="BM25" s="275">
        <v>0</v>
      </c>
      <c r="BN25" s="275">
        <v>338.319235422531</v>
      </c>
      <c r="BO25" s="275">
        <v>69.5716981132075</v>
      </c>
    </row>
    <row r="26" customHeight="1" spans="2:67">
      <c r="B26" s="272" t="s">
        <v>26</v>
      </c>
      <c r="C26" s="273">
        <f t="shared" si="6"/>
        <v>1776.55252579678</v>
      </c>
      <c r="D26" s="274">
        <f t="shared" si="7"/>
        <v>34.7452830188679</v>
      </c>
      <c r="E26" s="275">
        <f>'[2]部门-汇总页'!E5</f>
        <v>0</v>
      </c>
      <c r="F26" s="275">
        <f>'[2]部门-汇总页'!F5</f>
        <v>31.6029210662974</v>
      </c>
      <c r="G26" s="275">
        <f>'[2]部门-汇总页'!G5</f>
        <v>111.357617681563</v>
      </c>
      <c r="H26" s="275">
        <f>'[2]部门-汇总页'!H5</f>
        <v>475.499948632485</v>
      </c>
      <c r="I26" s="275">
        <f>'[2]部门-汇总页'!I5</f>
        <v>84.4339622641509</v>
      </c>
      <c r="J26" s="275">
        <f>'[2]部门-汇总页'!J5</f>
        <v>953.732604454172</v>
      </c>
      <c r="K26" s="275">
        <f>'[2]部门-汇总页'!K5</f>
        <v>1.64150943396226</v>
      </c>
      <c r="L26" s="275">
        <f>'[2]部门-汇总页'!L5</f>
        <v>51.0377358490566</v>
      </c>
      <c r="M26" s="275">
        <f>'[2]部门-汇总页'!M5</f>
        <v>42.8254716981132</v>
      </c>
      <c r="N26" s="275">
        <f>'[2]部门-汇总页'!N5</f>
        <v>0</v>
      </c>
      <c r="O26" s="275">
        <f>'[2]部门-汇总页'!O5</f>
        <v>24.4207547169811</v>
      </c>
      <c r="P26" s="275">
        <f>'[2]部门-汇总页'!P5</f>
        <v>0</v>
      </c>
      <c r="Q26" s="275">
        <f>'[2]部门-汇总页'!Q5</f>
        <v>9</v>
      </c>
      <c r="R26" s="275">
        <f>'[2]部门-汇总页'!R5</f>
        <v>25.7452830188679</v>
      </c>
      <c r="S26" s="275">
        <f>'[2]部门-汇总页'!S5</f>
        <v>0</v>
      </c>
      <c r="T26" s="275">
        <f>'[2]部门-汇总页'!T5</f>
        <v>0</v>
      </c>
      <c r="U26" s="275">
        <f>'[2]部门-汇总页'!U5</f>
        <v>0</v>
      </c>
      <c r="V26" s="275">
        <f>'[2]部门-汇总页'!V5</f>
        <v>0</v>
      </c>
      <c r="W26" s="275">
        <f>'[2]部门-汇总页'!W5</f>
        <v>0</v>
      </c>
      <c r="X26" s="275">
        <f>'[2]部门-汇总页'!X5</f>
        <v>0</v>
      </c>
      <c r="Y26" s="275">
        <f>'[2]部门-汇总页'!Y5</f>
        <v>0</v>
      </c>
      <c r="Z26" s="275">
        <f>'[2]部门-汇总页'!Z5</f>
        <v>0</v>
      </c>
      <c r="AA26" s="275">
        <f>'[2]部门-汇总页'!AA5</f>
        <v>0</v>
      </c>
      <c r="AB26" s="275">
        <f>'[2]部门-汇总页'!AB5</f>
        <v>0</v>
      </c>
      <c r="AD26" s="275">
        <v>0</v>
      </c>
      <c r="AE26" s="275">
        <v>5.7122641509434</v>
      </c>
      <c r="AF26" s="275">
        <v>375.573447987978</v>
      </c>
      <c r="AG26" s="275">
        <v>0</v>
      </c>
      <c r="AH26" s="275">
        <v>0</v>
      </c>
      <c r="AI26" s="275">
        <v>0</v>
      </c>
      <c r="AJ26" s="275">
        <v>0</v>
      </c>
      <c r="AK26" s="275">
        <v>0</v>
      </c>
      <c r="AL26" s="275">
        <v>0</v>
      </c>
      <c r="AM26" s="275">
        <v>0</v>
      </c>
      <c r="AN26" s="275">
        <v>0</v>
      </c>
      <c r="AO26" s="275">
        <v>0</v>
      </c>
      <c r="AQ26" s="275">
        <v>0</v>
      </c>
      <c r="AR26" s="275">
        <v>31.6029210662974</v>
      </c>
      <c r="AS26" s="275">
        <v>466.86982389295</v>
      </c>
      <c r="AT26" s="275">
        <v>27.7477358490566</v>
      </c>
      <c r="AU26" s="275">
        <v>0</v>
      </c>
      <c r="AV26" s="275">
        <v>0</v>
      </c>
      <c r="AW26" s="275">
        <v>0</v>
      </c>
      <c r="AX26" s="275">
        <v>0</v>
      </c>
      <c r="AY26" s="275">
        <v>0</v>
      </c>
      <c r="AZ26" s="275">
        <v>0</v>
      </c>
      <c r="BA26" s="275">
        <v>0</v>
      </c>
      <c r="BB26" s="275">
        <v>0</v>
      </c>
      <c r="BD26" s="275">
        <v>0</v>
      </c>
      <c r="BE26" s="275">
        <v>31.6029210662974</v>
      </c>
      <c r="BF26" s="275">
        <v>111.357617681563</v>
      </c>
      <c r="BG26" s="275">
        <v>475.499948632485</v>
      </c>
      <c r="BH26" s="275">
        <v>84.4339622641509</v>
      </c>
      <c r="BI26" s="275">
        <v>953.732604454172</v>
      </c>
      <c r="BJ26" s="275">
        <v>1.64150943396226</v>
      </c>
      <c r="BK26" s="275">
        <v>51.0377358490566</v>
      </c>
      <c r="BL26" s="275">
        <v>42.8254716981132</v>
      </c>
      <c r="BM26" s="275">
        <v>0</v>
      </c>
      <c r="BN26" s="275">
        <v>24.4207547169811</v>
      </c>
      <c r="BO26" s="275">
        <v>0</v>
      </c>
    </row>
    <row r="27" customHeight="1" spans="2:67">
      <c r="B27" s="272" t="s">
        <v>27</v>
      </c>
      <c r="C27" s="273">
        <f t="shared" si="6"/>
        <v>1870.79502053645</v>
      </c>
      <c r="D27" s="274">
        <f t="shared" si="7"/>
        <v>102.6125</v>
      </c>
      <c r="E27" s="275">
        <f>'[3]部门-汇总页'!E5</f>
        <v>299.386132075472</v>
      </c>
      <c r="F27" s="275">
        <f>'[3]部门-汇总页'!F5</f>
        <v>50.0943396226415</v>
      </c>
      <c r="G27" s="275">
        <f>'[3]部门-汇总页'!G5</f>
        <v>511.083500718198</v>
      </c>
      <c r="H27" s="275">
        <f>'[3]部门-汇总页'!H5</f>
        <v>216.468682171816</v>
      </c>
      <c r="I27" s="275">
        <f>'[3]部门-汇总页'!I5</f>
        <v>113.863484655403</v>
      </c>
      <c r="J27" s="275">
        <f>'[3]部门-汇总页'!J5</f>
        <v>321.408962264151</v>
      </c>
      <c r="K27" s="275">
        <f>'[3]部门-汇总页'!K5</f>
        <v>90.837269371875</v>
      </c>
      <c r="L27" s="275">
        <f>'[3]部门-汇总页'!L5</f>
        <v>17.9245283018868</v>
      </c>
      <c r="M27" s="275">
        <f>'[3]部门-汇总页'!M5</f>
        <v>138.110191605778</v>
      </c>
      <c r="N27" s="275">
        <f>'[3]部门-汇总页'!N5</f>
        <v>0.943396226415094</v>
      </c>
      <c r="O27" s="275">
        <f>'[3]部门-汇总页'!O5</f>
        <v>0</v>
      </c>
      <c r="P27" s="275">
        <f>'[3]部门-汇总页'!P5</f>
        <v>110.674533522818</v>
      </c>
      <c r="Q27" s="275">
        <f>'[3]部门-汇总页'!Q5</f>
        <v>71.1974056603773</v>
      </c>
      <c r="R27" s="275">
        <f>'[3]部门-汇总页'!R5</f>
        <v>0</v>
      </c>
      <c r="S27" s="275">
        <f>'[3]部门-汇总页'!S5</f>
        <v>31.4150943396226</v>
      </c>
      <c r="T27" s="275">
        <f>'[3]部门-汇总页'!T5</f>
        <v>0</v>
      </c>
      <c r="U27" s="275">
        <f>'[3]部门-汇总页'!U5</f>
        <v>0</v>
      </c>
      <c r="V27" s="275">
        <f>'[3]部门-汇总页'!V5</f>
        <v>0</v>
      </c>
      <c r="W27" s="275">
        <f>'[3]部门-汇总页'!W5</f>
        <v>0</v>
      </c>
      <c r="X27" s="275">
        <f>'[3]部门-汇总页'!X5</f>
        <v>0</v>
      </c>
      <c r="Y27" s="275">
        <f>'[3]部门-汇总页'!Y5</f>
        <v>0</v>
      </c>
      <c r="Z27" s="275">
        <f>'[3]部门-汇总页'!Z5</f>
        <v>0</v>
      </c>
      <c r="AA27" s="275">
        <f>'[3]部门-汇总页'!AA5</f>
        <v>0</v>
      </c>
      <c r="AB27" s="275">
        <f>'[3]部门-汇总页'!AB5</f>
        <v>0</v>
      </c>
      <c r="AD27" s="275">
        <v>274.327281001217</v>
      </c>
      <c r="AE27" s="275">
        <v>67.638679245283</v>
      </c>
      <c r="AF27" s="275">
        <v>614.199518619672</v>
      </c>
      <c r="AG27" s="275">
        <v>60.3188679245283</v>
      </c>
      <c r="AH27" s="275">
        <v>15.8349056603774</v>
      </c>
      <c r="AI27" s="275">
        <v>287.701322217983</v>
      </c>
      <c r="AJ27" s="275">
        <v>41.2161358331368</v>
      </c>
      <c r="AK27" s="275">
        <v>0</v>
      </c>
      <c r="AL27" s="275">
        <v>138.110191605778</v>
      </c>
      <c r="AM27" s="275">
        <v>0.943396226415094</v>
      </c>
      <c r="AN27" s="275">
        <v>0</v>
      </c>
      <c r="AO27" s="275">
        <v>110.674533522818</v>
      </c>
      <c r="AQ27" s="275">
        <v>299.386132075472</v>
      </c>
      <c r="AR27" s="275">
        <v>50.0943396226415</v>
      </c>
      <c r="AS27" s="275">
        <v>712.538309054851</v>
      </c>
      <c r="AT27" s="275">
        <v>69.4433962264151</v>
      </c>
      <c r="AU27" s="275">
        <v>20.377358490566</v>
      </c>
      <c r="AV27" s="275">
        <v>377.916888255719</v>
      </c>
      <c r="AW27" s="275">
        <v>41.2161358331368</v>
      </c>
      <c r="AX27" s="275">
        <v>0</v>
      </c>
      <c r="AY27" s="275">
        <v>138.110191605778</v>
      </c>
      <c r="AZ27" s="275">
        <v>0.943396226415094</v>
      </c>
      <c r="BA27" s="275">
        <v>0</v>
      </c>
      <c r="BB27" s="275">
        <v>110.674533522818</v>
      </c>
      <c r="BD27" s="275">
        <v>299.386132075472</v>
      </c>
      <c r="BE27" s="275">
        <v>50.0943396226415</v>
      </c>
      <c r="BF27" s="275">
        <v>511.083500718198</v>
      </c>
      <c r="BG27" s="275">
        <v>216.468682171816</v>
      </c>
      <c r="BH27" s="275">
        <v>113.863484655403</v>
      </c>
      <c r="BI27" s="275">
        <v>321.408962264151</v>
      </c>
      <c r="BJ27" s="275">
        <v>90.837269371875</v>
      </c>
      <c r="BK27" s="275">
        <v>17.9245283018868</v>
      </c>
      <c r="BL27" s="275">
        <v>138.110191605778</v>
      </c>
      <c r="BM27" s="275">
        <v>0.943396226415094</v>
      </c>
      <c r="BN27" s="275">
        <v>0</v>
      </c>
      <c r="BO27" s="275">
        <v>110.674533522818</v>
      </c>
    </row>
    <row r="28" customHeight="1" spans="2:67">
      <c r="B28" s="272" t="s">
        <v>28</v>
      </c>
      <c r="C28" s="273">
        <f t="shared" si="6"/>
        <v>412.405105188679</v>
      </c>
      <c r="D28" s="274">
        <f t="shared" si="7"/>
        <v>254.987266981132</v>
      </c>
      <c r="E28" s="275">
        <f>'[4]部门-汇总页'!E5</f>
        <v>50.4476443396226</v>
      </c>
      <c r="F28" s="275">
        <f>'[4]部门-汇总页'!F5</f>
        <v>204.539622641509</v>
      </c>
      <c r="G28" s="275">
        <f>'[4]部门-汇总页'!G5</f>
        <v>0</v>
      </c>
      <c r="H28" s="275">
        <f>'[4]部门-汇总页'!H5</f>
        <v>0</v>
      </c>
      <c r="I28" s="275">
        <f>'[4]部门-汇总页'!I5</f>
        <v>58.3127358490566</v>
      </c>
      <c r="J28" s="275">
        <f>'[4]部门-汇总页'!J5</f>
        <v>99.1051023584905</v>
      </c>
      <c r="K28" s="275">
        <f>'[4]部门-汇总页'!K5</f>
        <v>0</v>
      </c>
      <c r="L28" s="275">
        <f>'[4]部门-汇总页'!L5</f>
        <v>0</v>
      </c>
      <c r="M28" s="275">
        <f>'[4]部门-汇总页'!M5</f>
        <v>0</v>
      </c>
      <c r="N28" s="275">
        <f>'[4]部门-汇总页'!N5</f>
        <v>0</v>
      </c>
      <c r="O28" s="275">
        <f>'[4]部门-汇总页'!O5</f>
        <v>0</v>
      </c>
      <c r="P28" s="275">
        <f>'[4]部门-汇总页'!P5</f>
        <v>0</v>
      </c>
      <c r="Q28" s="275">
        <f>'[4]部门-汇总页'!Q5</f>
        <v>50.4476443396226</v>
      </c>
      <c r="R28" s="275">
        <f>'[4]部门-汇总页'!R5</f>
        <v>204.539622641509</v>
      </c>
      <c r="S28" s="275">
        <f>'[4]部门-汇总页'!S5</f>
        <v>0</v>
      </c>
      <c r="T28" s="275">
        <f>'[4]部门-汇总页'!T5</f>
        <v>0</v>
      </c>
      <c r="U28" s="275">
        <f>'[4]部门-汇总页'!U5</f>
        <v>0</v>
      </c>
      <c r="V28" s="275">
        <f>'[4]部门-汇总页'!V5</f>
        <v>0</v>
      </c>
      <c r="W28" s="275">
        <f>'[4]部门-汇总页'!W5</f>
        <v>0</v>
      </c>
      <c r="X28" s="275">
        <f>'[4]部门-汇总页'!X5</f>
        <v>0</v>
      </c>
      <c r="Y28" s="275">
        <f>'[4]部门-汇总页'!Y5</f>
        <v>0</v>
      </c>
      <c r="Z28" s="275">
        <f>'[4]部门-汇总页'!Z5</f>
        <v>0</v>
      </c>
      <c r="AA28" s="275">
        <f>'[4]部门-汇总页'!AA5</f>
        <v>0</v>
      </c>
      <c r="AB28" s="275">
        <f>'[4]部门-汇总页'!AB5</f>
        <v>0</v>
      </c>
      <c r="AD28" s="275">
        <v>50.4476443396226</v>
      </c>
      <c r="AE28" s="275">
        <v>230.456132075472</v>
      </c>
      <c r="AF28" s="275">
        <v>0</v>
      </c>
      <c r="AG28" s="275">
        <v>0</v>
      </c>
      <c r="AH28" s="275">
        <v>0</v>
      </c>
      <c r="AI28" s="275">
        <v>0</v>
      </c>
      <c r="AJ28" s="275">
        <v>0</v>
      </c>
      <c r="AK28" s="275">
        <v>0</v>
      </c>
      <c r="AL28" s="275">
        <v>0</v>
      </c>
      <c r="AM28" s="275">
        <v>0</v>
      </c>
      <c r="AN28" s="275">
        <v>0</v>
      </c>
      <c r="AO28" s="275">
        <v>0</v>
      </c>
      <c r="AQ28" s="275">
        <v>50.4476443396226</v>
      </c>
      <c r="AR28" s="275">
        <v>204.539622641509</v>
      </c>
      <c r="AS28" s="275">
        <v>25.9165094339623</v>
      </c>
      <c r="AT28" s="275">
        <v>0</v>
      </c>
      <c r="AU28" s="275">
        <v>0</v>
      </c>
      <c r="AV28" s="275">
        <v>0</v>
      </c>
      <c r="AW28" s="275">
        <v>0</v>
      </c>
      <c r="AX28" s="275">
        <v>0</v>
      </c>
      <c r="AY28" s="275">
        <v>0</v>
      </c>
      <c r="AZ28" s="275">
        <v>0</v>
      </c>
      <c r="BA28" s="275">
        <v>0</v>
      </c>
      <c r="BB28" s="275">
        <v>0</v>
      </c>
      <c r="BD28" s="275">
        <v>50.4476443396226</v>
      </c>
      <c r="BE28" s="275">
        <v>204.539622641509</v>
      </c>
      <c r="BF28" s="275">
        <v>0</v>
      </c>
      <c r="BG28" s="275">
        <v>0</v>
      </c>
      <c r="BH28" s="275">
        <v>58.3127358490566</v>
      </c>
      <c r="BI28" s="275">
        <v>99.1051023584905</v>
      </c>
      <c r="BJ28" s="275">
        <v>0</v>
      </c>
      <c r="BK28" s="275">
        <v>0</v>
      </c>
      <c r="BL28" s="275">
        <v>0</v>
      </c>
      <c r="BM28" s="275">
        <v>0</v>
      </c>
      <c r="BN28" s="275">
        <v>0</v>
      </c>
      <c r="BO28" s="275">
        <v>0</v>
      </c>
    </row>
    <row r="29" customHeight="1" spans="2:67">
      <c r="B29" s="272" t="s">
        <v>29</v>
      </c>
      <c r="C29" s="273">
        <f t="shared" si="6"/>
        <v>849.200703018867</v>
      </c>
      <c r="D29" s="274">
        <f t="shared" si="7"/>
        <v>40.247641509434</v>
      </c>
      <c r="E29" s="275">
        <f>'[5]部门-汇总页'!E5</f>
        <v>40.247641509434</v>
      </c>
      <c r="F29" s="275">
        <f>'[5]部门-汇总页'!F5</f>
        <v>0</v>
      </c>
      <c r="G29" s="275">
        <f>'[5]部门-汇总页'!G5</f>
        <v>0</v>
      </c>
      <c r="H29" s="275">
        <f>'[5]部门-汇总页'!H5</f>
        <v>23.9071698113207</v>
      </c>
      <c r="I29" s="275">
        <f>'[5]部门-汇总页'!I5</f>
        <v>37.7358490566038</v>
      </c>
      <c r="J29" s="275">
        <f>'[5]部门-汇总页'!J5</f>
        <v>747.310042641509</v>
      </c>
      <c r="K29" s="275">
        <f>'[5]部门-汇总页'!K5</f>
        <v>0</v>
      </c>
      <c r="L29" s="275">
        <f>'[5]部门-汇总页'!L5</f>
        <v>0</v>
      </c>
      <c r="M29" s="275">
        <f>'[5]部门-汇总页'!M5</f>
        <v>0</v>
      </c>
      <c r="N29" s="275">
        <f>'[5]部门-汇总页'!N5</f>
        <v>0</v>
      </c>
      <c r="O29" s="275">
        <f>'[5]部门-汇总页'!O5</f>
        <v>0</v>
      </c>
      <c r="P29" s="275">
        <f>'[5]部门-汇总页'!P5</f>
        <v>0</v>
      </c>
      <c r="Q29" s="275">
        <f>'[5]部门-汇总页'!Q5</f>
        <v>40.247641509434</v>
      </c>
      <c r="R29" s="275">
        <f>'[5]部门-汇总页'!R5</f>
        <v>0</v>
      </c>
      <c r="S29" s="275">
        <f>'[5]部门-汇总页'!S5</f>
        <v>0</v>
      </c>
      <c r="T29" s="275">
        <f>'[5]部门-汇总页'!T5</f>
        <v>0</v>
      </c>
      <c r="U29" s="275">
        <f>'[5]部门-汇总页'!U5</f>
        <v>0</v>
      </c>
      <c r="V29" s="275">
        <f>'[5]部门-汇总页'!V5</f>
        <v>0</v>
      </c>
      <c r="W29" s="275">
        <f>'[5]部门-汇总页'!W5</f>
        <v>0</v>
      </c>
      <c r="X29" s="275">
        <f>'[5]部门-汇总页'!X5</f>
        <v>0</v>
      </c>
      <c r="Y29" s="275">
        <f>'[5]部门-汇总页'!Y5</f>
        <v>0</v>
      </c>
      <c r="Z29" s="275">
        <f>'[5]部门-汇总页'!Z5</f>
        <v>0</v>
      </c>
      <c r="AA29" s="275">
        <f>'[5]部门-汇总页'!AA5</f>
        <v>0</v>
      </c>
      <c r="AB29" s="275">
        <f>'[5]部门-汇总页'!AB5</f>
        <v>0</v>
      </c>
      <c r="AD29" s="275">
        <v>40.247641509434</v>
      </c>
      <c r="AE29" s="275">
        <v>98.2300884955752</v>
      </c>
      <c r="AF29" s="275">
        <v>93.8988679245283</v>
      </c>
      <c r="AG29" s="275">
        <v>0</v>
      </c>
      <c r="AH29" s="275">
        <v>0</v>
      </c>
      <c r="AI29" s="275">
        <v>0</v>
      </c>
      <c r="AJ29" s="275">
        <v>0</v>
      </c>
      <c r="AK29" s="275">
        <v>0</v>
      </c>
      <c r="AL29" s="275">
        <v>0</v>
      </c>
      <c r="AM29" s="275">
        <v>0</v>
      </c>
      <c r="AN29" s="275">
        <v>0</v>
      </c>
      <c r="AO29" s="275">
        <v>0</v>
      </c>
      <c r="AQ29" s="275">
        <v>40.247641509434</v>
      </c>
      <c r="AR29" s="275">
        <v>0</v>
      </c>
      <c r="AS29" s="275">
        <v>92.9818867924528</v>
      </c>
      <c r="AT29" s="275">
        <v>0</v>
      </c>
      <c r="AU29" s="275">
        <v>0</v>
      </c>
      <c r="AV29" s="275">
        <v>0</v>
      </c>
      <c r="AW29" s="275">
        <v>0</v>
      </c>
      <c r="AX29" s="275">
        <v>0</v>
      </c>
      <c r="AY29" s="275">
        <v>0</v>
      </c>
      <c r="AZ29" s="275">
        <v>0</v>
      </c>
      <c r="BA29" s="275">
        <v>0</v>
      </c>
      <c r="BB29" s="275">
        <v>0</v>
      </c>
      <c r="BD29" s="275">
        <v>40.247641509434</v>
      </c>
      <c r="BE29" s="275">
        <v>0</v>
      </c>
      <c r="BF29" s="275">
        <v>0</v>
      </c>
      <c r="BG29" s="275">
        <v>23.9071698113207</v>
      </c>
      <c r="BH29" s="275">
        <v>37.7358490566038</v>
      </c>
      <c r="BI29" s="275">
        <v>747.310042641509</v>
      </c>
      <c r="BJ29" s="275">
        <v>0</v>
      </c>
      <c r="BK29" s="275">
        <v>0</v>
      </c>
      <c r="BL29" s="275">
        <v>0</v>
      </c>
      <c r="BM29" s="275">
        <v>0</v>
      </c>
      <c r="BN29" s="275">
        <v>0</v>
      </c>
      <c r="BO29" s="275">
        <v>0</v>
      </c>
    </row>
    <row r="30" customHeight="1" spans="2:67">
      <c r="B30" s="272" t="s">
        <v>30</v>
      </c>
      <c r="C30" s="273">
        <f t="shared" si="6"/>
        <v>0</v>
      </c>
      <c r="D30" s="274">
        <f t="shared" si="7"/>
        <v>9.43396226415094</v>
      </c>
      <c r="E30" s="275">
        <f>'[7]部门-汇总页'!E5</f>
        <v>0</v>
      </c>
      <c r="F30" s="275">
        <f>'[7]部门-汇总页'!F5</f>
        <v>0</v>
      </c>
      <c r="G30" s="275">
        <f>'[7]部门-汇总页'!G5</f>
        <v>0</v>
      </c>
      <c r="H30" s="275">
        <f>'[7]部门-汇总页'!H5</f>
        <v>0</v>
      </c>
      <c r="I30" s="275">
        <f>'[7]部门-汇总页'!I5</f>
        <v>0</v>
      </c>
      <c r="J30" s="275">
        <f>'[7]部门-汇总页'!J5</f>
        <v>0</v>
      </c>
      <c r="K30" s="275">
        <f>'[7]部门-汇总页'!K5</f>
        <v>0</v>
      </c>
      <c r="L30" s="275">
        <f>'[7]部门-汇总页'!L5</f>
        <v>0</v>
      </c>
      <c r="M30" s="275">
        <f>'[7]部门-汇总页'!M5</f>
        <v>0</v>
      </c>
      <c r="N30" s="275">
        <f>'[7]部门-汇总页'!N5</f>
        <v>0</v>
      </c>
      <c r="O30" s="275">
        <f>'[7]部门-汇总页'!O5</f>
        <v>0</v>
      </c>
      <c r="P30" s="275">
        <f>'[7]部门-汇总页'!P5</f>
        <v>0</v>
      </c>
      <c r="Q30" s="275">
        <f>'[7]部门-汇总页'!Q5</f>
        <v>0</v>
      </c>
      <c r="R30" s="275">
        <f>'[7]部门-汇总页'!R5</f>
        <v>9.43396226415094</v>
      </c>
      <c r="S30" s="275">
        <f>'[7]部门-汇总页'!S5</f>
        <v>0</v>
      </c>
      <c r="T30" s="275">
        <f>'[7]部门-汇总页'!T5</f>
        <v>0</v>
      </c>
      <c r="U30" s="275">
        <f>'[7]部门-汇总页'!U5</f>
        <v>0</v>
      </c>
      <c r="V30" s="275">
        <f>'[7]部门-汇总页'!V5</f>
        <v>0</v>
      </c>
      <c r="W30" s="275">
        <f>'[7]部门-汇总页'!W5</f>
        <v>0</v>
      </c>
      <c r="X30" s="275">
        <f>'[7]部门-汇总页'!X5</f>
        <v>0</v>
      </c>
      <c r="Y30" s="275">
        <f>'[7]部门-汇总页'!Y5</f>
        <v>0</v>
      </c>
      <c r="Z30" s="275">
        <f>'[7]部门-汇总页'!Z5</f>
        <v>0</v>
      </c>
      <c r="AA30" s="275">
        <f>'[7]部门-汇总页'!AA5</f>
        <v>0</v>
      </c>
      <c r="AB30" s="275">
        <f>'[7]部门-汇总页'!AB5</f>
        <v>0</v>
      </c>
      <c r="AD30" s="275">
        <v>0</v>
      </c>
      <c r="AE30" s="275">
        <v>0</v>
      </c>
      <c r="AF30" s="275">
        <v>0</v>
      </c>
      <c r="AG30" s="275">
        <v>0</v>
      </c>
      <c r="AH30" s="275">
        <v>0</v>
      </c>
      <c r="AI30" s="275">
        <v>0</v>
      </c>
      <c r="AJ30" s="275">
        <v>0</v>
      </c>
      <c r="AK30" s="275">
        <v>0</v>
      </c>
      <c r="AL30" s="275">
        <v>0</v>
      </c>
      <c r="AM30" s="275">
        <v>0</v>
      </c>
      <c r="AN30" s="275">
        <v>0</v>
      </c>
      <c r="AO30" s="275">
        <v>0</v>
      </c>
      <c r="AQ30" s="275">
        <v>0</v>
      </c>
      <c r="AR30" s="275">
        <v>0</v>
      </c>
      <c r="AS30" s="275">
        <v>0</v>
      </c>
      <c r="AT30" s="275">
        <v>0</v>
      </c>
      <c r="AU30" s="275">
        <v>0</v>
      </c>
      <c r="AV30" s="275">
        <v>0</v>
      </c>
      <c r="AW30" s="275">
        <v>0</v>
      </c>
      <c r="AX30" s="275">
        <v>0</v>
      </c>
      <c r="AY30" s="275">
        <v>0</v>
      </c>
      <c r="AZ30" s="275">
        <v>0</v>
      </c>
      <c r="BA30" s="275">
        <v>0</v>
      </c>
      <c r="BB30" s="275">
        <v>0</v>
      </c>
      <c r="BD30" s="275">
        <v>0</v>
      </c>
      <c r="BE30" s="275">
        <v>0</v>
      </c>
      <c r="BF30" s="275">
        <v>0</v>
      </c>
      <c r="BG30" s="275">
        <v>0</v>
      </c>
      <c r="BH30" s="275">
        <v>0</v>
      </c>
      <c r="BI30" s="275">
        <v>0</v>
      </c>
      <c r="BJ30" s="275">
        <v>0</v>
      </c>
      <c r="BK30" s="275">
        <v>0</v>
      </c>
      <c r="BL30" s="275">
        <v>0</v>
      </c>
      <c r="BM30" s="275">
        <v>0</v>
      </c>
      <c r="BN30" s="275">
        <v>0</v>
      </c>
      <c r="BO30" s="275">
        <v>0</v>
      </c>
    </row>
    <row r="31" customHeight="1" spans="2:67">
      <c r="B31" s="272" t="s">
        <v>31</v>
      </c>
      <c r="C31" s="273">
        <f t="shared" si="6"/>
        <v>0</v>
      </c>
      <c r="D31" s="274">
        <f t="shared" si="7"/>
        <v>0</v>
      </c>
      <c r="E31" s="275">
        <f>'[6]部门-汇总页'!E5</f>
        <v>0</v>
      </c>
      <c r="F31" s="275">
        <f>'[6]部门-汇总页'!F5</f>
        <v>0</v>
      </c>
      <c r="G31" s="275">
        <f>'[6]部门-汇总页'!G5</f>
        <v>0</v>
      </c>
      <c r="H31" s="275">
        <f>'[6]部门-汇总页'!H5</f>
        <v>0</v>
      </c>
      <c r="I31" s="275">
        <f>'[6]部门-汇总页'!I5</f>
        <v>0</v>
      </c>
      <c r="J31" s="275">
        <f>'[6]部门-汇总页'!J5</f>
        <v>0</v>
      </c>
      <c r="K31" s="275">
        <f>'[6]部门-汇总页'!K5</f>
        <v>0</v>
      </c>
      <c r="L31" s="275">
        <f>'[6]部门-汇总页'!L5</f>
        <v>0</v>
      </c>
      <c r="M31" s="275">
        <f>'[6]部门-汇总页'!M5</f>
        <v>0</v>
      </c>
      <c r="N31" s="275">
        <f>'[6]部门-汇总页'!N5</f>
        <v>0</v>
      </c>
      <c r="O31" s="275">
        <f>'[6]部门-汇总页'!O5</f>
        <v>0</v>
      </c>
      <c r="P31" s="275">
        <f>'[6]部门-汇总页'!P5</f>
        <v>0</v>
      </c>
      <c r="Q31" s="275">
        <f>'[6]部门-汇总页'!Q5</f>
        <v>0</v>
      </c>
      <c r="R31" s="275">
        <f>'[6]部门-汇总页'!R5</f>
        <v>0</v>
      </c>
      <c r="S31" s="275">
        <f>'[6]部门-汇总页'!S5</f>
        <v>0</v>
      </c>
      <c r="T31" s="275">
        <f>'[6]部门-汇总页'!T5</f>
        <v>0</v>
      </c>
      <c r="U31" s="275">
        <f>'[6]部门-汇总页'!U5</f>
        <v>0</v>
      </c>
      <c r="V31" s="275">
        <f>'[6]部门-汇总页'!V5</f>
        <v>0</v>
      </c>
      <c r="W31" s="275">
        <f>'[6]部门-汇总页'!W5</f>
        <v>0</v>
      </c>
      <c r="X31" s="275">
        <f>'[6]部门-汇总页'!X5</f>
        <v>0</v>
      </c>
      <c r="Y31" s="275">
        <f>'[6]部门-汇总页'!Y5</f>
        <v>0</v>
      </c>
      <c r="Z31" s="275">
        <f>'[6]部门-汇总页'!Z5</f>
        <v>0</v>
      </c>
      <c r="AA31" s="275">
        <f>'[6]部门-汇总页'!AA5</f>
        <v>0</v>
      </c>
      <c r="AB31" s="275">
        <f>'[6]部门-汇总页'!AB5</f>
        <v>0</v>
      </c>
      <c r="AD31" s="275">
        <v>0</v>
      </c>
      <c r="AE31" s="275">
        <v>0</v>
      </c>
      <c r="AF31" s="275">
        <v>0</v>
      </c>
      <c r="AG31" s="275">
        <v>0</v>
      </c>
      <c r="AH31" s="275">
        <v>0</v>
      </c>
      <c r="AI31" s="275">
        <v>0</v>
      </c>
      <c r="AJ31" s="275">
        <v>0</v>
      </c>
      <c r="AK31" s="275">
        <v>0</v>
      </c>
      <c r="AL31" s="275">
        <v>0</v>
      </c>
      <c r="AM31" s="275">
        <v>0</v>
      </c>
      <c r="AN31" s="275">
        <v>0</v>
      </c>
      <c r="AO31" s="275">
        <v>0</v>
      </c>
      <c r="AQ31" s="275">
        <v>0</v>
      </c>
      <c r="AR31" s="275">
        <v>0</v>
      </c>
      <c r="AS31" s="275">
        <v>0</v>
      </c>
      <c r="AT31" s="275">
        <v>0</v>
      </c>
      <c r="AU31" s="275">
        <v>0</v>
      </c>
      <c r="AV31" s="275">
        <v>0</v>
      </c>
      <c r="AW31" s="275">
        <v>0</v>
      </c>
      <c r="AX31" s="275">
        <v>0</v>
      </c>
      <c r="AY31" s="275">
        <v>0</v>
      </c>
      <c r="AZ31" s="275">
        <v>0</v>
      </c>
      <c r="BA31" s="275">
        <v>0</v>
      </c>
      <c r="BB31" s="275">
        <v>0</v>
      </c>
      <c r="BD31" s="275">
        <v>0</v>
      </c>
      <c r="BE31" s="275">
        <v>0</v>
      </c>
      <c r="BF31" s="275">
        <v>0</v>
      </c>
      <c r="BG31" s="275">
        <v>0</v>
      </c>
      <c r="BH31" s="275">
        <v>0</v>
      </c>
      <c r="BI31" s="275">
        <v>0</v>
      </c>
      <c r="BJ31" s="275">
        <v>0</v>
      </c>
      <c r="BK31" s="275">
        <v>0</v>
      </c>
      <c r="BL31" s="275">
        <v>0</v>
      </c>
      <c r="BM31" s="275">
        <v>0</v>
      </c>
      <c r="BN31" s="275">
        <v>0</v>
      </c>
      <c r="BO31" s="275">
        <v>0</v>
      </c>
    </row>
    <row r="32" customHeight="1" spans="2:67">
      <c r="B32" s="276" t="s">
        <v>62</v>
      </c>
      <c r="C32" s="277">
        <f>SUM(C25:C31)</f>
        <v>6444.76291988298</v>
      </c>
      <c r="D32" s="278">
        <f>SUM(D25:D31)</f>
        <v>457.422880188679</v>
      </c>
      <c r="E32" s="279">
        <f t="shared" ref="D32:AB32" si="8">SUM(E25:E31)</f>
        <v>398.571983962264</v>
      </c>
      <c r="F32" s="279">
        <f t="shared" si="8"/>
        <v>306.435096726674</v>
      </c>
      <c r="G32" s="279">
        <f t="shared" si="8"/>
        <v>630.931684437497</v>
      </c>
      <c r="H32" s="279">
        <f t="shared" si="8"/>
        <v>785.900227031697</v>
      </c>
      <c r="I32" s="279">
        <f t="shared" si="8"/>
        <v>363.044133712007</v>
      </c>
      <c r="J32" s="279">
        <f t="shared" si="8"/>
        <v>2639.13883070313</v>
      </c>
      <c r="K32" s="279">
        <f t="shared" si="8"/>
        <v>115.502363711498</v>
      </c>
      <c r="L32" s="279">
        <f t="shared" si="8"/>
        <v>179.905660377358</v>
      </c>
      <c r="M32" s="279">
        <f t="shared" si="8"/>
        <v>481.403321218902</v>
      </c>
      <c r="N32" s="279">
        <f t="shared" si="8"/>
        <v>0.943396226415094</v>
      </c>
      <c r="O32" s="279">
        <f t="shared" si="8"/>
        <v>362.739990139512</v>
      </c>
      <c r="P32" s="279">
        <f t="shared" si="8"/>
        <v>180.246231636025</v>
      </c>
      <c r="Q32" s="279">
        <f t="shared" si="8"/>
        <v>170.892691509434</v>
      </c>
      <c r="R32" s="279">
        <f t="shared" si="8"/>
        <v>251.152830188679</v>
      </c>
      <c r="S32" s="279">
        <f t="shared" si="8"/>
        <v>35.377358490566</v>
      </c>
      <c r="T32" s="279">
        <f t="shared" si="8"/>
        <v>0</v>
      </c>
      <c r="U32" s="279">
        <f t="shared" si="8"/>
        <v>0</v>
      </c>
      <c r="V32" s="279">
        <f t="shared" si="8"/>
        <v>0</v>
      </c>
      <c r="W32" s="279">
        <f t="shared" si="8"/>
        <v>0</v>
      </c>
      <c r="X32" s="279">
        <f t="shared" si="8"/>
        <v>0</v>
      </c>
      <c r="Y32" s="279">
        <f t="shared" si="8"/>
        <v>0</v>
      </c>
      <c r="Z32" s="279">
        <f t="shared" si="8"/>
        <v>0</v>
      </c>
      <c r="AA32" s="279">
        <f t="shared" si="8"/>
        <v>0</v>
      </c>
      <c r="AB32" s="279">
        <f t="shared" si="8"/>
        <v>0</v>
      </c>
      <c r="AD32" s="279">
        <v>365.022566850274</v>
      </c>
      <c r="AE32" s="279">
        <v>413.471126231425</v>
      </c>
      <c r="AF32" s="279">
        <v>1463.76393704944</v>
      </c>
      <c r="AG32" s="279">
        <v>60.3188679245283</v>
      </c>
      <c r="AH32" s="279">
        <v>15.8349056603774</v>
      </c>
      <c r="AI32" s="279">
        <v>287.701322217983</v>
      </c>
      <c r="AJ32" s="279">
        <v>41.2161358331368</v>
      </c>
      <c r="AK32" s="279">
        <v>0</v>
      </c>
      <c r="AL32" s="279">
        <v>138.110191605778</v>
      </c>
      <c r="AM32" s="279">
        <v>0.943396226415094</v>
      </c>
      <c r="AN32" s="279">
        <v>0</v>
      </c>
      <c r="AO32" s="279">
        <v>110.674533522818</v>
      </c>
      <c r="AQ32" s="279">
        <v>398.571983962264</v>
      </c>
      <c r="AR32" s="279">
        <v>306.435096726674</v>
      </c>
      <c r="AS32" s="279">
        <v>1602.02127320091</v>
      </c>
      <c r="AT32" s="279">
        <v>97.1911320754717</v>
      </c>
      <c r="AU32" s="279">
        <v>20.377358490566</v>
      </c>
      <c r="AV32" s="279">
        <v>377.916888255719</v>
      </c>
      <c r="AW32" s="279">
        <v>41.2161358331368</v>
      </c>
      <c r="AX32" s="279">
        <v>0</v>
      </c>
      <c r="AY32" s="279">
        <v>138.110191605778</v>
      </c>
      <c r="AZ32" s="279">
        <v>0.943396226415094</v>
      </c>
      <c r="BA32" s="279">
        <v>0</v>
      </c>
      <c r="BB32" s="279">
        <v>110.674533522818</v>
      </c>
      <c r="BD32" s="279">
        <v>398.571983962264</v>
      </c>
      <c r="BE32" s="279">
        <v>306.435096726674</v>
      </c>
      <c r="BF32" s="279">
        <v>630.931684437497</v>
      </c>
      <c r="BG32" s="279">
        <v>785.900227031697</v>
      </c>
      <c r="BH32" s="279">
        <v>363.044133712007</v>
      </c>
      <c r="BI32" s="279">
        <v>2639.13883070313</v>
      </c>
      <c r="BJ32" s="279">
        <v>115.502363711498</v>
      </c>
      <c r="BK32" s="279">
        <v>179.905660377358</v>
      </c>
      <c r="BL32" s="279">
        <v>481.403321218902</v>
      </c>
      <c r="BM32" s="279">
        <v>0.943396226415094</v>
      </c>
      <c r="BN32" s="279">
        <v>362.739990139512</v>
      </c>
      <c r="BO32" s="279">
        <v>180.246231636025</v>
      </c>
    </row>
    <row r="33" customHeight="1" spans="2:67">
      <c r="B33" s="281"/>
      <c r="AD33" s="259"/>
      <c r="AE33" s="259"/>
      <c r="AF33" s="259"/>
      <c r="AG33" s="259"/>
      <c r="AH33" s="259"/>
      <c r="AI33" s="259"/>
      <c r="AJ33" s="259"/>
      <c r="AK33" s="260"/>
      <c r="AL33" s="260"/>
      <c r="AM33" s="260"/>
      <c r="AN33" s="260"/>
      <c r="AO33" s="260"/>
    </row>
    <row r="34" customHeight="1" spans="2:67">
      <c r="B34" s="280" t="s">
        <v>6</v>
      </c>
      <c r="C34" s="268" t="s">
        <v>36</v>
      </c>
      <c r="D34" s="269" t="s">
        <v>37</v>
      </c>
      <c r="E34" s="270" t="s">
        <v>38</v>
      </c>
      <c r="F34" s="270" t="s">
        <v>39</v>
      </c>
      <c r="G34" s="270" t="s">
        <v>40</v>
      </c>
      <c r="H34" s="270" t="s">
        <v>41</v>
      </c>
      <c r="I34" s="270" t="s">
        <v>42</v>
      </c>
      <c r="J34" s="270" t="s">
        <v>43</v>
      </c>
      <c r="K34" s="270" t="s">
        <v>44</v>
      </c>
      <c r="L34" s="270" t="s">
        <v>45</v>
      </c>
      <c r="M34" s="270" t="s">
        <v>46</v>
      </c>
      <c r="N34" s="270" t="s">
        <v>47</v>
      </c>
      <c r="O34" s="270" t="s">
        <v>48</v>
      </c>
      <c r="P34" s="270" t="s">
        <v>49</v>
      </c>
      <c r="Q34" s="271" t="s">
        <v>50</v>
      </c>
      <c r="R34" s="271" t="s">
        <v>51</v>
      </c>
      <c r="S34" s="271" t="s">
        <v>52</v>
      </c>
      <c r="T34" s="271" t="s">
        <v>53</v>
      </c>
      <c r="U34" s="271" t="s">
        <v>54</v>
      </c>
      <c r="V34" s="271" t="s">
        <v>55</v>
      </c>
      <c r="W34" s="271" t="s">
        <v>56</v>
      </c>
      <c r="X34" s="271" t="s">
        <v>57</v>
      </c>
      <c r="Y34" s="271" t="s">
        <v>58</v>
      </c>
      <c r="Z34" s="271" t="s">
        <v>59</v>
      </c>
      <c r="AA34" s="271" t="s">
        <v>60</v>
      </c>
      <c r="AB34" s="271" t="s">
        <v>61</v>
      </c>
      <c r="AD34" s="270" t="s">
        <v>38</v>
      </c>
      <c r="AE34" s="270" t="s">
        <v>39</v>
      </c>
      <c r="AF34" s="270" t="s">
        <v>40</v>
      </c>
      <c r="AG34" s="270" t="s">
        <v>41</v>
      </c>
      <c r="AH34" s="270" t="s">
        <v>42</v>
      </c>
      <c r="AI34" s="270" t="s">
        <v>43</v>
      </c>
      <c r="AJ34" s="270" t="s">
        <v>44</v>
      </c>
      <c r="AK34" s="270" t="s">
        <v>45</v>
      </c>
      <c r="AL34" s="270" t="s">
        <v>46</v>
      </c>
      <c r="AM34" s="270" t="s">
        <v>47</v>
      </c>
      <c r="AN34" s="270" t="s">
        <v>48</v>
      </c>
      <c r="AO34" s="270" t="s">
        <v>49</v>
      </c>
      <c r="AQ34" s="270" t="s">
        <v>38</v>
      </c>
      <c r="AR34" s="270" t="s">
        <v>39</v>
      </c>
      <c r="AS34" s="270" t="s">
        <v>40</v>
      </c>
      <c r="AT34" s="270" t="s">
        <v>41</v>
      </c>
      <c r="AU34" s="270" t="s">
        <v>42</v>
      </c>
      <c r="AV34" s="270" t="s">
        <v>43</v>
      </c>
      <c r="AW34" s="270" t="s">
        <v>44</v>
      </c>
      <c r="AX34" s="270" t="s">
        <v>45</v>
      </c>
      <c r="AY34" s="270" t="s">
        <v>46</v>
      </c>
      <c r="AZ34" s="270" t="s">
        <v>47</v>
      </c>
      <c r="BA34" s="270" t="s">
        <v>48</v>
      </c>
      <c r="BB34" s="270" t="s">
        <v>49</v>
      </c>
      <c r="BD34" s="270" t="s">
        <v>38</v>
      </c>
      <c r="BE34" s="270" t="s">
        <v>39</v>
      </c>
      <c r="BF34" s="270" t="s">
        <v>40</v>
      </c>
      <c r="BG34" s="270" t="s">
        <v>41</v>
      </c>
      <c r="BH34" s="270" t="s">
        <v>42</v>
      </c>
      <c r="BI34" s="270" t="s">
        <v>43</v>
      </c>
      <c r="BJ34" s="270" t="s">
        <v>44</v>
      </c>
      <c r="BK34" s="270" t="s">
        <v>45</v>
      </c>
      <c r="BL34" s="270" t="s">
        <v>46</v>
      </c>
      <c r="BM34" s="270" t="s">
        <v>47</v>
      </c>
      <c r="BN34" s="270" t="s">
        <v>48</v>
      </c>
      <c r="BO34" s="270" t="s">
        <v>49</v>
      </c>
    </row>
    <row r="35" customHeight="1" spans="2:67">
      <c r="B35" s="272" t="s">
        <v>25</v>
      </c>
      <c r="C35" s="273">
        <f t="shared" ref="C35:C41" si="9">SUM(E35:P35)</f>
        <v>927.715419583678</v>
      </c>
      <c r="D35" s="274">
        <f t="shared" ref="D35:D41" si="10">SUM(Q35:AB35)</f>
        <v>11.8301886792452</v>
      </c>
      <c r="E35" s="275">
        <f>'[1]部门-汇总页'!E6</f>
        <v>7.4716867724515</v>
      </c>
      <c r="F35" s="275">
        <f>'[1]部门-汇总页'!F6</f>
        <v>15.9188283435543</v>
      </c>
      <c r="G35" s="275">
        <f>'[1]部门-汇总页'!G6</f>
        <v>7.4716867724515</v>
      </c>
      <c r="H35" s="275">
        <f>'[1]部门-汇总页'!H6</f>
        <v>36.4115641999794</v>
      </c>
      <c r="I35" s="275">
        <f>'[1]部门-汇总页'!I6</f>
        <v>15.5809991090914</v>
      </c>
      <c r="J35" s="275">
        <f>'[1]部门-汇总页'!J6</f>
        <v>289.608718138413</v>
      </c>
      <c r="K35" s="275">
        <f>'[1]部门-汇总页'!K6</f>
        <v>18.3962264150943</v>
      </c>
      <c r="L35" s="275">
        <f>'[1]部门-汇总页'!L6</f>
        <v>37.0263087961733</v>
      </c>
      <c r="M35" s="275">
        <f>'[1]部门-汇总页'!M6</f>
        <v>173.397195271076</v>
      </c>
      <c r="N35" s="275">
        <f>'[1]部门-汇总页'!N6</f>
        <v>0</v>
      </c>
      <c r="O35" s="275">
        <f>'[1]部门-汇总页'!O6</f>
        <v>263.147300105016</v>
      </c>
      <c r="P35" s="275">
        <f>'[1]部门-汇总页'!P6</f>
        <v>63.2849056603773</v>
      </c>
      <c r="Q35" s="275">
        <f>'[1]部门-汇总页'!Q6</f>
        <v>0</v>
      </c>
      <c r="R35" s="275">
        <f>'[1]部门-汇总页'!R6</f>
        <v>11.4339622641509</v>
      </c>
      <c r="S35" s="275">
        <f>'[1]部门-汇总页'!S6</f>
        <v>0.39622641509434</v>
      </c>
      <c r="T35" s="275">
        <f>'[1]部门-汇总页'!T6</f>
        <v>0</v>
      </c>
      <c r="U35" s="275">
        <f>'[1]部门-汇总页'!U6</f>
        <v>0</v>
      </c>
      <c r="V35" s="275">
        <f>'[1]部门-汇总页'!V6</f>
        <v>0</v>
      </c>
      <c r="W35" s="275">
        <f>'[1]部门-汇总页'!W6</f>
        <v>0</v>
      </c>
      <c r="X35" s="275">
        <f>'[1]部门-汇总页'!X6</f>
        <v>0</v>
      </c>
      <c r="Y35" s="275">
        <f>'[1]部门-汇总页'!Y6</f>
        <v>0</v>
      </c>
      <c r="Z35" s="275">
        <f>'[1]部门-汇总页'!Z6</f>
        <v>0</v>
      </c>
      <c r="AA35" s="275">
        <f>'[1]部门-汇总页'!AA6</f>
        <v>0</v>
      </c>
      <c r="AB35" s="275">
        <f>'[1]部门-汇总页'!AB6</f>
        <v>0</v>
      </c>
      <c r="AD35" s="275">
        <v>0</v>
      </c>
      <c r="AE35" s="275">
        <v>11.4339622641509</v>
      </c>
      <c r="AF35" s="275">
        <v>215.784177879093</v>
      </c>
      <c r="AG35" s="275">
        <v>0</v>
      </c>
      <c r="AH35" s="275">
        <v>0</v>
      </c>
      <c r="AI35" s="275">
        <v>0</v>
      </c>
      <c r="AJ35" s="275">
        <v>0</v>
      </c>
      <c r="AK35" s="275">
        <v>0</v>
      </c>
      <c r="AL35" s="275">
        <v>0</v>
      </c>
      <c r="AM35" s="275">
        <v>0</v>
      </c>
      <c r="AN35" s="275">
        <v>0</v>
      </c>
      <c r="AO35" s="275">
        <v>0</v>
      </c>
      <c r="AQ35" s="275">
        <v>7.4716867724515</v>
      </c>
      <c r="AR35" s="275">
        <v>15.9188283435543</v>
      </c>
      <c r="AS35" s="275">
        <v>176.689833216116</v>
      </c>
      <c r="AT35" s="275">
        <v>0</v>
      </c>
      <c r="AU35" s="275">
        <v>0</v>
      </c>
      <c r="AV35" s="275">
        <v>0</v>
      </c>
      <c r="AW35" s="275">
        <v>0</v>
      </c>
      <c r="AX35" s="275">
        <v>0</v>
      </c>
      <c r="AY35" s="275">
        <v>0</v>
      </c>
      <c r="AZ35" s="275">
        <v>0</v>
      </c>
      <c r="BA35" s="275">
        <v>0</v>
      </c>
      <c r="BB35" s="275">
        <v>0</v>
      </c>
      <c r="BD35" s="275">
        <v>7.4716867724515</v>
      </c>
      <c r="BE35" s="275">
        <v>15.9188283435543</v>
      </c>
      <c r="BF35" s="275">
        <v>7.4716867724515</v>
      </c>
      <c r="BG35" s="275">
        <v>36.4115641999794</v>
      </c>
      <c r="BH35" s="275">
        <v>15.5809991090914</v>
      </c>
      <c r="BI35" s="275">
        <v>289.608718138413</v>
      </c>
      <c r="BJ35" s="275">
        <v>18.3962264150943</v>
      </c>
      <c r="BK35" s="275">
        <v>37.0263087961733</v>
      </c>
      <c r="BL35" s="275">
        <v>173.397195271076</v>
      </c>
      <c r="BM35" s="275">
        <v>0</v>
      </c>
      <c r="BN35" s="275">
        <v>263.147300105016</v>
      </c>
      <c r="BO35" s="275">
        <v>63.2849056603773</v>
      </c>
    </row>
    <row r="36" customHeight="1" spans="2:67">
      <c r="B36" s="272" t="s">
        <v>26</v>
      </c>
      <c r="C36" s="273">
        <f t="shared" si="9"/>
        <v>816.354391128063</v>
      </c>
      <c r="D36" s="274">
        <f t="shared" si="10"/>
        <v>14.3443396226415</v>
      </c>
      <c r="E36" s="275">
        <f>'[2]部门-汇总页'!E6</f>
        <v>0</v>
      </c>
      <c r="F36" s="275">
        <f>'[2]部门-汇总页'!F6</f>
        <v>11.3225332066294</v>
      </c>
      <c r="G36" s="275">
        <f>'[2]部门-汇总页'!G6</f>
        <v>22.8073439612879</v>
      </c>
      <c r="H36" s="275">
        <f>'[2]部门-汇总页'!H6</f>
        <v>230.299810092572</v>
      </c>
      <c r="I36" s="275">
        <f>'[2]部门-汇总页'!I6</f>
        <v>44.811320754717</v>
      </c>
      <c r="J36" s="275">
        <f>'[2]部门-汇总页'!J6</f>
        <v>429.14641887743</v>
      </c>
      <c r="K36" s="275">
        <f>'[2]部门-汇总页'!K6</f>
        <v>0.924905660377358</v>
      </c>
      <c r="L36" s="275">
        <f>'[2]部门-汇总页'!L6</f>
        <v>27.9562095184455</v>
      </c>
      <c r="M36" s="275">
        <f>'[2]部门-汇总页'!M6</f>
        <v>24.6650943396226</v>
      </c>
      <c r="N36" s="275">
        <f>'[2]部门-汇总页'!N6</f>
        <v>0</v>
      </c>
      <c r="O36" s="275">
        <f>'[2]部门-汇总页'!O6</f>
        <v>24.4207547169811</v>
      </c>
      <c r="P36" s="275">
        <f>'[2]部门-汇总页'!P6</f>
        <v>0</v>
      </c>
      <c r="Q36" s="275">
        <f>'[2]部门-汇总页'!Q6</f>
        <v>5.30188679245283</v>
      </c>
      <c r="R36" s="275">
        <f>'[2]部门-汇总页'!R6</f>
        <v>9.04245283018868</v>
      </c>
      <c r="S36" s="275">
        <f>'[2]部门-汇总页'!S6</f>
        <v>0</v>
      </c>
      <c r="T36" s="275">
        <f>'[2]部门-汇总页'!T6</f>
        <v>0</v>
      </c>
      <c r="U36" s="275">
        <f>'[2]部门-汇总页'!U6</f>
        <v>0</v>
      </c>
      <c r="V36" s="275">
        <f>'[2]部门-汇总页'!V6</f>
        <v>0</v>
      </c>
      <c r="W36" s="275">
        <f>'[2]部门-汇总页'!W6</f>
        <v>0</v>
      </c>
      <c r="X36" s="275">
        <f>'[2]部门-汇总页'!X6</f>
        <v>0</v>
      </c>
      <c r="Y36" s="275">
        <f>'[2]部门-汇总页'!Y6</f>
        <v>0</v>
      </c>
      <c r="Z36" s="275">
        <f>'[2]部门-汇总页'!Z6</f>
        <v>0</v>
      </c>
      <c r="AA36" s="275">
        <f>'[2]部门-汇总页'!AA6</f>
        <v>0</v>
      </c>
      <c r="AB36" s="275">
        <f>'[2]部门-汇总页'!AB6</f>
        <v>0</v>
      </c>
      <c r="AD36" s="275">
        <v>0</v>
      </c>
      <c r="AE36" s="275">
        <v>1.38679245283019</v>
      </c>
      <c r="AF36" s="275">
        <v>81.2533705262914</v>
      </c>
      <c r="AG36" s="275">
        <v>0</v>
      </c>
      <c r="AH36" s="275">
        <v>0</v>
      </c>
      <c r="AI36" s="275">
        <v>0</v>
      </c>
      <c r="AJ36" s="275">
        <v>0</v>
      </c>
      <c r="AK36" s="275">
        <v>0</v>
      </c>
      <c r="AL36" s="275">
        <v>0</v>
      </c>
      <c r="AM36" s="275">
        <v>0</v>
      </c>
      <c r="AN36" s="275">
        <v>0</v>
      </c>
      <c r="AO36" s="275">
        <v>0</v>
      </c>
      <c r="AQ36" s="275">
        <v>0</v>
      </c>
      <c r="AR36" s="275">
        <v>11.3225332066294</v>
      </c>
      <c r="AS36" s="275">
        <v>206.331780929062</v>
      </c>
      <c r="AT36" s="275">
        <v>5.54962264150943</v>
      </c>
      <c r="AU36" s="275">
        <v>0</v>
      </c>
      <c r="AV36" s="275">
        <v>0</v>
      </c>
      <c r="AW36" s="275">
        <v>0</v>
      </c>
      <c r="AX36" s="275">
        <v>0</v>
      </c>
      <c r="AY36" s="275">
        <v>0</v>
      </c>
      <c r="AZ36" s="275">
        <v>0</v>
      </c>
      <c r="BA36" s="275">
        <v>0</v>
      </c>
      <c r="BB36" s="275">
        <v>0</v>
      </c>
      <c r="BD36" s="275">
        <v>0</v>
      </c>
      <c r="BE36" s="275">
        <v>11.3225332066294</v>
      </c>
      <c r="BF36" s="275">
        <v>22.8073439612879</v>
      </c>
      <c r="BG36" s="275">
        <v>230.299810092572</v>
      </c>
      <c r="BH36" s="275">
        <v>44.811320754717</v>
      </c>
      <c r="BI36" s="275">
        <v>429.14641887743</v>
      </c>
      <c r="BJ36" s="275">
        <v>0.924905660377358</v>
      </c>
      <c r="BK36" s="275">
        <v>27.9562095184455</v>
      </c>
      <c r="BL36" s="275">
        <v>24.6650943396226</v>
      </c>
      <c r="BM36" s="275">
        <v>0</v>
      </c>
      <c r="BN36" s="275">
        <v>24.4207547169811</v>
      </c>
      <c r="BO36" s="275">
        <v>0</v>
      </c>
    </row>
    <row r="37" customHeight="1" spans="2:67">
      <c r="B37" s="272" t="s">
        <v>27</v>
      </c>
      <c r="C37" s="273">
        <f t="shared" si="9"/>
        <v>699.365141776231</v>
      </c>
      <c r="D37" s="274">
        <f t="shared" si="10"/>
        <v>39.244673655758</v>
      </c>
      <c r="E37" s="275">
        <f>'[3]部门-汇总页'!E6</f>
        <v>143.568551113312</v>
      </c>
      <c r="F37" s="275">
        <f>'[3]部门-汇总页'!F6</f>
        <v>24.0566037735849</v>
      </c>
      <c r="G37" s="275">
        <f>'[3]部门-汇总页'!G6</f>
        <v>228.26819836726</v>
      </c>
      <c r="H37" s="275">
        <f>'[3]部门-汇总页'!H6</f>
        <v>40.1580683342429</v>
      </c>
      <c r="I37" s="275">
        <f>'[3]部门-汇总页'!I6</f>
        <v>50.699723807215</v>
      </c>
      <c r="J37" s="275">
        <f>'[3]部门-汇总页'!J6</f>
        <v>145.54332809498</v>
      </c>
      <c r="K37" s="275">
        <f>'[3]部门-汇总页'!K6</f>
        <v>12.7172177120625</v>
      </c>
      <c r="L37" s="275">
        <f>'[3]部门-汇总页'!L6</f>
        <v>7.27297584802274</v>
      </c>
      <c r="M37" s="275">
        <f>'[3]部门-汇总页'!M6</f>
        <v>20.1156155040542</v>
      </c>
      <c r="N37" s="275">
        <f>'[3]部门-汇总页'!N6</f>
        <v>0.943396226415094</v>
      </c>
      <c r="O37" s="275">
        <f>'[3]部门-汇总页'!O6</f>
        <v>0</v>
      </c>
      <c r="P37" s="275">
        <f>'[3]部门-汇总页'!P6</f>
        <v>26.0214629950814</v>
      </c>
      <c r="Q37" s="275">
        <f>'[3]部门-汇总页'!Q6</f>
        <v>16.6031642217957</v>
      </c>
      <c r="R37" s="275">
        <f>'[3]部门-汇总页'!R6</f>
        <v>0</v>
      </c>
      <c r="S37" s="275">
        <f>'[3]部门-汇总页'!S6</f>
        <v>22.6415094339623</v>
      </c>
      <c r="T37" s="275">
        <f>'[3]部门-汇总页'!T6</f>
        <v>0</v>
      </c>
      <c r="U37" s="275">
        <f>'[3]部门-汇总页'!U6</f>
        <v>0</v>
      </c>
      <c r="V37" s="275">
        <f>'[3]部门-汇总页'!V6</f>
        <v>0</v>
      </c>
      <c r="W37" s="275">
        <f>'[3]部门-汇总页'!W6</f>
        <v>0</v>
      </c>
      <c r="X37" s="275">
        <f>'[3]部门-汇总页'!X6</f>
        <v>0</v>
      </c>
      <c r="Y37" s="275">
        <f>'[3]部门-汇总页'!Y6</f>
        <v>0</v>
      </c>
      <c r="Z37" s="275">
        <f>'[3]部门-汇总页'!Z6</f>
        <v>0</v>
      </c>
      <c r="AA37" s="275">
        <f>'[3]部门-汇总页'!AA6</f>
        <v>0</v>
      </c>
      <c r="AB37" s="275">
        <f>'[3]部门-汇总页'!AB6</f>
        <v>0</v>
      </c>
      <c r="AD37" s="275">
        <v>128.710657889177</v>
      </c>
      <c r="AE37" s="275">
        <v>31.0072244938174</v>
      </c>
      <c r="AF37" s="275">
        <v>167.69084642031</v>
      </c>
      <c r="AG37" s="275">
        <v>25.8199410984376</v>
      </c>
      <c r="AH37" s="275">
        <v>1.74056603773585</v>
      </c>
      <c r="AI37" s="275">
        <v>101.95716816387</v>
      </c>
      <c r="AJ37" s="275">
        <v>9.05812464337864</v>
      </c>
      <c r="AK37" s="275">
        <v>0</v>
      </c>
      <c r="AL37" s="275">
        <v>20.1156155040542</v>
      </c>
      <c r="AM37" s="275">
        <v>0.235849056603774</v>
      </c>
      <c r="AN37" s="275">
        <v>0</v>
      </c>
      <c r="AO37" s="275">
        <v>26.0214629950814</v>
      </c>
      <c r="AQ37" s="275">
        <v>143.568551113312</v>
      </c>
      <c r="AR37" s="275">
        <v>24.0566037735849</v>
      </c>
      <c r="AS37" s="275">
        <v>261.060561830507</v>
      </c>
      <c r="AT37" s="275">
        <v>23.848447546136</v>
      </c>
      <c r="AU37" s="275">
        <v>11.6320754716981</v>
      </c>
      <c r="AV37" s="275">
        <v>153.52802263946</v>
      </c>
      <c r="AW37" s="275">
        <v>10.5338009023977</v>
      </c>
      <c r="AX37" s="275">
        <v>0</v>
      </c>
      <c r="AY37" s="275">
        <v>20.1156155040542</v>
      </c>
      <c r="AZ37" s="275">
        <v>0.943396226415094</v>
      </c>
      <c r="BA37" s="275">
        <v>0</v>
      </c>
      <c r="BB37" s="275">
        <v>26.0214629950814</v>
      </c>
      <c r="BD37" s="275">
        <v>143.568551113312</v>
      </c>
      <c r="BE37" s="275">
        <v>24.0566037735849</v>
      </c>
      <c r="BF37" s="275">
        <v>228.26819836726</v>
      </c>
      <c r="BG37" s="275">
        <v>40.1580683342429</v>
      </c>
      <c r="BH37" s="275">
        <v>50.699723807215</v>
      </c>
      <c r="BI37" s="275">
        <v>145.54332809498</v>
      </c>
      <c r="BJ37" s="275">
        <v>12.7172177120625</v>
      </c>
      <c r="BK37" s="275">
        <v>7.27297584802274</v>
      </c>
      <c r="BL37" s="275">
        <v>20.1156155040542</v>
      </c>
      <c r="BM37" s="275">
        <v>0.943396226415094</v>
      </c>
      <c r="BN37" s="275">
        <v>0</v>
      </c>
      <c r="BO37" s="275">
        <v>26.0214629950814</v>
      </c>
    </row>
    <row r="38" customHeight="1" spans="2:67">
      <c r="B38" s="272" t="s">
        <v>28</v>
      </c>
      <c r="C38" s="273">
        <f t="shared" si="9"/>
        <v>101.533012897074</v>
      </c>
      <c r="D38" s="274">
        <f t="shared" si="10"/>
        <v>42.6774207785001</v>
      </c>
      <c r="E38" s="275">
        <f>'[4]部门-汇总页'!E6</f>
        <v>24.0528924766133</v>
      </c>
      <c r="F38" s="275">
        <f>'[4]部门-汇总页'!F6</f>
        <v>18.6245283018868</v>
      </c>
      <c r="G38" s="275">
        <f>'[4]部门-汇总页'!G6</f>
        <v>0</v>
      </c>
      <c r="H38" s="275">
        <f>'[4]部门-汇总页'!H6</f>
        <v>0</v>
      </c>
      <c r="I38" s="275">
        <f>'[4]部门-汇总页'!I6</f>
        <v>41.1679407034791</v>
      </c>
      <c r="J38" s="275">
        <f>'[4]部门-汇总页'!J6</f>
        <v>17.6876514150943</v>
      </c>
      <c r="K38" s="275">
        <f>'[4]部门-汇总页'!K6</f>
        <v>0</v>
      </c>
      <c r="L38" s="275">
        <f>'[4]部门-汇总页'!L6</f>
        <v>0</v>
      </c>
      <c r="M38" s="275">
        <f>'[4]部门-汇总页'!M6</f>
        <v>0</v>
      </c>
      <c r="N38" s="275">
        <f>'[4]部门-汇总页'!N6</f>
        <v>0</v>
      </c>
      <c r="O38" s="275">
        <f>'[4]部门-汇总页'!O6</f>
        <v>0</v>
      </c>
      <c r="P38" s="275">
        <f>'[4]部门-汇总页'!P6</f>
        <v>0</v>
      </c>
      <c r="Q38" s="275">
        <f>'[4]部门-汇总页'!Q6</f>
        <v>24.0528924766133</v>
      </c>
      <c r="R38" s="275">
        <f>'[4]部门-汇总页'!R6</f>
        <v>18.6245283018868</v>
      </c>
      <c r="S38" s="275">
        <f>'[4]部门-汇总页'!S6</f>
        <v>0</v>
      </c>
      <c r="T38" s="275">
        <f>'[4]部门-汇总页'!T6</f>
        <v>0</v>
      </c>
      <c r="U38" s="275">
        <f>'[4]部门-汇总页'!U6</f>
        <v>0</v>
      </c>
      <c r="V38" s="275">
        <f>'[4]部门-汇总页'!V6</f>
        <v>0</v>
      </c>
      <c r="W38" s="275">
        <f>'[4]部门-汇总页'!W6</f>
        <v>0</v>
      </c>
      <c r="X38" s="275">
        <f>'[4]部门-汇总页'!X6</f>
        <v>0</v>
      </c>
      <c r="Y38" s="275">
        <f>'[4]部门-汇总页'!Y6</f>
        <v>0</v>
      </c>
      <c r="Z38" s="275">
        <f>'[4]部门-汇总页'!Z6</f>
        <v>0</v>
      </c>
      <c r="AA38" s="275">
        <f>'[4]部门-汇总页'!AA6</f>
        <v>0</v>
      </c>
      <c r="AB38" s="275">
        <f>'[4]部门-汇总页'!AB6</f>
        <v>0</v>
      </c>
      <c r="AD38" s="275">
        <v>24.0528924766133</v>
      </c>
      <c r="AE38" s="275">
        <v>41.7107254239381</v>
      </c>
      <c r="AF38" s="275">
        <v>0</v>
      </c>
      <c r="AG38" s="275">
        <v>0</v>
      </c>
      <c r="AH38" s="275">
        <v>0</v>
      </c>
      <c r="AI38" s="275">
        <v>0</v>
      </c>
      <c r="AJ38" s="275">
        <v>0</v>
      </c>
      <c r="AK38" s="275">
        <v>0</v>
      </c>
      <c r="AL38" s="275">
        <v>0</v>
      </c>
      <c r="AM38" s="275">
        <v>0</v>
      </c>
      <c r="AN38" s="275">
        <v>0</v>
      </c>
      <c r="AO38" s="275">
        <v>0</v>
      </c>
      <c r="AQ38" s="275">
        <v>24.0528924766133</v>
      </c>
      <c r="AR38" s="275">
        <v>18.6245283018868</v>
      </c>
      <c r="AS38" s="275">
        <v>23.0861971220513</v>
      </c>
      <c r="AT38" s="275">
        <v>0</v>
      </c>
      <c r="AU38" s="275">
        <v>0</v>
      </c>
      <c r="AV38" s="275">
        <v>0</v>
      </c>
      <c r="AW38" s="275">
        <v>0</v>
      </c>
      <c r="AX38" s="275">
        <v>0</v>
      </c>
      <c r="AY38" s="275">
        <v>0</v>
      </c>
      <c r="AZ38" s="275">
        <v>0</v>
      </c>
      <c r="BA38" s="275">
        <v>0</v>
      </c>
      <c r="BB38" s="275">
        <v>0</v>
      </c>
      <c r="BD38" s="275">
        <v>24.0528924766133</v>
      </c>
      <c r="BE38" s="275">
        <v>18.6245283018868</v>
      </c>
      <c r="BF38" s="275">
        <v>0</v>
      </c>
      <c r="BG38" s="275">
        <v>0</v>
      </c>
      <c r="BH38" s="275">
        <v>41.1679407034791</v>
      </c>
      <c r="BI38" s="275">
        <v>17.6876514150943</v>
      </c>
      <c r="BJ38" s="275">
        <v>0</v>
      </c>
      <c r="BK38" s="275">
        <v>0</v>
      </c>
      <c r="BL38" s="275">
        <v>0</v>
      </c>
      <c r="BM38" s="275">
        <v>0</v>
      </c>
      <c r="BN38" s="275">
        <v>0</v>
      </c>
      <c r="BO38" s="275">
        <v>0</v>
      </c>
    </row>
    <row r="39" customHeight="1" spans="2:67">
      <c r="B39" s="272" t="s">
        <v>29</v>
      </c>
      <c r="C39" s="273">
        <f t="shared" si="9"/>
        <v>292.232777337013</v>
      </c>
      <c r="D39" s="274">
        <f t="shared" si="10"/>
        <v>12.2529481132075</v>
      </c>
      <c r="E39" s="275">
        <f>'[5]部门-汇总页'!E6</f>
        <v>12.2529481132075</v>
      </c>
      <c r="F39" s="275">
        <f>'[5]部门-汇总页'!F6</f>
        <v>0</v>
      </c>
      <c r="G39" s="275">
        <f>'[5]部门-汇总页'!G6</f>
        <v>0</v>
      </c>
      <c r="H39" s="275">
        <f>'[5]部门-汇总页'!H6</f>
        <v>14.4260377358491</v>
      </c>
      <c r="I39" s="275">
        <f>'[5]部门-汇总页'!I6</f>
        <v>22.3842195540309</v>
      </c>
      <c r="J39" s="275">
        <f>'[5]部门-汇总页'!J6</f>
        <v>243.169571933926</v>
      </c>
      <c r="K39" s="275">
        <f>'[5]部门-汇总页'!K6</f>
        <v>0</v>
      </c>
      <c r="L39" s="275">
        <f>'[5]部门-汇总页'!L6</f>
        <v>0</v>
      </c>
      <c r="M39" s="275">
        <f>'[5]部门-汇总页'!M6</f>
        <v>0</v>
      </c>
      <c r="N39" s="275">
        <f>'[5]部门-汇总页'!N6</f>
        <v>0</v>
      </c>
      <c r="O39" s="275">
        <f>'[5]部门-汇总页'!O6</f>
        <v>0</v>
      </c>
      <c r="P39" s="275">
        <f>'[5]部门-汇总页'!P6</f>
        <v>0</v>
      </c>
      <c r="Q39" s="275">
        <f>'[5]部门-汇总页'!Q6</f>
        <v>12.2529481132075</v>
      </c>
      <c r="R39" s="275">
        <f>'[5]部门-汇总页'!R6</f>
        <v>0</v>
      </c>
      <c r="S39" s="275">
        <f>'[5]部门-汇总页'!S6</f>
        <v>0</v>
      </c>
      <c r="T39" s="275">
        <f>'[5]部门-汇总页'!T6</f>
        <v>0</v>
      </c>
      <c r="U39" s="275">
        <f>'[5]部门-汇总页'!U6</f>
        <v>0</v>
      </c>
      <c r="V39" s="275">
        <f>'[5]部门-汇总页'!V6</f>
        <v>0</v>
      </c>
      <c r="W39" s="275">
        <f>'[5]部门-汇总页'!W6</f>
        <v>0</v>
      </c>
      <c r="X39" s="275">
        <f>'[5]部门-汇总页'!X6</f>
        <v>0</v>
      </c>
      <c r="Y39" s="275">
        <f>'[5]部门-汇总页'!Y6</f>
        <v>0</v>
      </c>
      <c r="Z39" s="275">
        <f>'[5]部门-汇总页'!Z6</f>
        <v>0</v>
      </c>
      <c r="AA39" s="275">
        <f>'[5]部门-汇总页'!AA6</f>
        <v>0</v>
      </c>
      <c r="AB39" s="275">
        <f>'[5]部门-汇总页'!AB6</f>
        <v>0</v>
      </c>
      <c r="AD39" s="275">
        <v>12.2529481132075</v>
      </c>
      <c r="AE39" s="275">
        <v>51.8145707593278</v>
      </c>
      <c r="AF39" s="275">
        <v>24.1045283018868</v>
      </c>
      <c r="AG39" s="275">
        <v>0</v>
      </c>
      <c r="AH39" s="275">
        <v>0</v>
      </c>
      <c r="AI39" s="275">
        <v>0</v>
      </c>
      <c r="AJ39" s="275">
        <v>0</v>
      </c>
      <c r="AK39" s="275">
        <v>0</v>
      </c>
      <c r="AL39" s="275">
        <v>0</v>
      </c>
      <c r="AM39" s="275">
        <v>0</v>
      </c>
      <c r="AN39" s="275">
        <v>0</v>
      </c>
      <c r="AO39" s="275">
        <v>0</v>
      </c>
      <c r="AQ39" s="275">
        <v>12.2529481132075</v>
      </c>
      <c r="AR39" s="275">
        <v>0</v>
      </c>
      <c r="AS39" s="275">
        <v>31.4630188679245</v>
      </c>
      <c r="AT39" s="275">
        <v>0</v>
      </c>
      <c r="AU39" s="275">
        <v>0</v>
      </c>
      <c r="AV39" s="275">
        <v>0</v>
      </c>
      <c r="AW39" s="275">
        <v>0</v>
      </c>
      <c r="AX39" s="275">
        <v>0</v>
      </c>
      <c r="AY39" s="275">
        <v>0</v>
      </c>
      <c r="AZ39" s="275">
        <v>0</v>
      </c>
      <c r="BA39" s="275">
        <v>0</v>
      </c>
      <c r="BB39" s="275">
        <v>0</v>
      </c>
      <c r="BD39" s="275">
        <v>12.2529481132075</v>
      </c>
      <c r="BE39" s="275">
        <v>0</v>
      </c>
      <c r="BF39" s="275">
        <v>0</v>
      </c>
      <c r="BG39" s="275">
        <v>14.4260377358491</v>
      </c>
      <c r="BH39" s="275">
        <v>22.3842195540309</v>
      </c>
      <c r="BI39" s="275">
        <v>243.169571933926</v>
      </c>
      <c r="BJ39" s="275">
        <v>0</v>
      </c>
      <c r="BK39" s="275">
        <v>0</v>
      </c>
      <c r="BL39" s="275">
        <v>0</v>
      </c>
      <c r="BM39" s="275">
        <v>0</v>
      </c>
      <c r="BN39" s="275">
        <v>0</v>
      </c>
      <c r="BO39" s="275">
        <v>0</v>
      </c>
    </row>
    <row r="40" customHeight="1" spans="2:67">
      <c r="B40" s="272" t="s">
        <v>30</v>
      </c>
      <c r="C40" s="273">
        <f t="shared" si="9"/>
        <v>0</v>
      </c>
      <c r="D40" s="274">
        <f t="shared" si="10"/>
        <v>9.43396226415094</v>
      </c>
      <c r="E40" s="275">
        <f>'[7]部门-汇总页'!E6</f>
        <v>0</v>
      </c>
      <c r="F40" s="275">
        <f>'[7]部门-汇总页'!F6</f>
        <v>0</v>
      </c>
      <c r="G40" s="275">
        <f>'[7]部门-汇总页'!G6</f>
        <v>0</v>
      </c>
      <c r="H40" s="275">
        <f>'[7]部门-汇总页'!H6</f>
        <v>0</v>
      </c>
      <c r="I40" s="275">
        <f>'[7]部门-汇总页'!I6</f>
        <v>0</v>
      </c>
      <c r="J40" s="275">
        <f>'[7]部门-汇总页'!J6</f>
        <v>0</v>
      </c>
      <c r="K40" s="275">
        <f>'[7]部门-汇总页'!K6</f>
        <v>0</v>
      </c>
      <c r="L40" s="275">
        <f>'[7]部门-汇总页'!L6</f>
        <v>0</v>
      </c>
      <c r="M40" s="275">
        <f>'[7]部门-汇总页'!M6</f>
        <v>0</v>
      </c>
      <c r="N40" s="275">
        <f>'[7]部门-汇总页'!N6</f>
        <v>0</v>
      </c>
      <c r="O40" s="275">
        <f>'[7]部门-汇总页'!O6</f>
        <v>0</v>
      </c>
      <c r="P40" s="275">
        <f>'[7]部门-汇总页'!P6</f>
        <v>0</v>
      </c>
      <c r="Q40" s="275">
        <f>'[7]部门-汇总页'!Q6</f>
        <v>0</v>
      </c>
      <c r="R40" s="275">
        <f>'[7]部门-汇总页'!R6</f>
        <v>9.43396226415094</v>
      </c>
      <c r="S40" s="275">
        <f>'[7]部门-汇总页'!S6</f>
        <v>0</v>
      </c>
      <c r="T40" s="275">
        <f>'[7]部门-汇总页'!T6</f>
        <v>0</v>
      </c>
      <c r="U40" s="275">
        <f>'[7]部门-汇总页'!U6</f>
        <v>0</v>
      </c>
      <c r="V40" s="275">
        <f>'[7]部门-汇总页'!V6</f>
        <v>0</v>
      </c>
      <c r="W40" s="275">
        <f>'[7]部门-汇总页'!W6</f>
        <v>0</v>
      </c>
      <c r="X40" s="275">
        <f>'[7]部门-汇总页'!X6</f>
        <v>0</v>
      </c>
      <c r="Y40" s="275">
        <f>'[7]部门-汇总页'!Y6</f>
        <v>0</v>
      </c>
      <c r="Z40" s="275">
        <f>'[7]部门-汇总页'!Z6</f>
        <v>0</v>
      </c>
      <c r="AA40" s="275">
        <f>'[7]部门-汇总页'!AA6</f>
        <v>0</v>
      </c>
      <c r="AB40" s="275">
        <f>'[7]部门-汇总页'!AB6</f>
        <v>0</v>
      </c>
      <c r="AD40" s="275">
        <v>0</v>
      </c>
      <c r="AE40" s="275">
        <v>0</v>
      </c>
      <c r="AF40" s="275">
        <v>0</v>
      </c>
      <c r="AG40" s="275">
        <v>0</v>
      </c>
      <c r="AH40" s="275">
        <v>0</v>
      </c>
      <c r="AI40" s="275">
        <v>0</v>
      </c>
      <c r="AJ40" s="275">
        <v>0</v>
      </c>
      <c r="AK40" s="275">
        <v>0</v>
      </c>
      <c r="AL40" s="275">
        <v>0</v>
      </c>
      <c r="AM40" s="275">
        <v>0</v>
      </c>
      <c r="AN40" s="275">
        <v>0</v>
      </c>
      <c r="AO40" s="275">
        <v>0</v>
      </c>
      <c r="AQ40" s="275">
        <v>0</v>
      </c>
      <c r="AR40" s="275">
        <v>0</v>
      </c>
      <c r="AS40" s="275">
        <v>0</v>
      </c>
      <c r="AT40" s="275">
        <v>0</v>
      </c>
      <c r="AU40" s="275">
        <v>0</v>
      </c>
      <c r="AV40" s="275">
        <v>0</v>
      </c>
      <c r="AW40" s="275">
        <v>0</v>
      </c>
      <c r="AX40" s="275">
        <v>0</v>
      </c>
      <c r="AY40" s="275">
        <v>0</v>
      </c>
      <c r="AZ40" s="275">
        <v>0</v>
      </c>
      <c r="BA40" s="275">
        <v>0</v>
      </c>
      <c r="BB40" s="275">
        <v>0</v>
      </c>
      <c r="BD40" s="275">
        <v>0</v>
      </c>
      <c r="BE40" s="275">
        <v>0</v>
      </c>
      <c r="BF40" s="275">
        <v>0</v>
      </c>
      <c r="BG40" s="275">
        <v>0</v>
      </c>
      <c r="BH40" s="275">
        <v>0</v>
      </c>
      <c r="BI40" s="275">
        <v>0</v>
      </c>
      <c r="BJ40" s="275">
        <v>0</v>
      </c>
      <c r="BK40" s="275">
        <v>0</v>
      </c>
      <c r="BL40" s="275">
        <v>0</v>
      </c>
      <c r="BM40" s="275">
        <v>0</v>
      </c>
      <c r="BN40" s="275">
        <v>0</v>
      </c>
      <c r="BO40" s="275">
        <v>0</v>
      </c>
    </row>
    <row r="41" customHeight="1" spans="2:67">
      <c r="B41" s="272" t="s">
        <v>31</v>
      </c>
      <c r="C41" s="273">
        <f t="shared" si="9"/>
        <v>0</v>
      </c>
      <c r="D41" s="274">
        <f t="shared" si="10"/>
        <v>0</v>
      </c>
      <c r="E41" s="275">
        <f>'[6]部门-汇总页'!E6</f>
        <v>0</v>
      </c>
      <c r="F41" s="275">
        <f>'[6]部门-汇总页'!F6</f>
        <v>0</v>
      </c>
      <c r="G41" s="275">
        <f>'[6]部门-汇总页'!G6</f>
        <v>0</v>
      </c>
      <c r="H41" s="275">
        <f>'[6]部门-汇总页'!H6</f>
        <v>0</v>
      </c>
      <c r="I41" s="275">
        <f>'[6]部门-汇总页'!I6</f>
        <v>0</v>
      </c>
      <c r="J41" s="275">
        <f>'[6]部门-汇总页'!J6</f>
        <v>0</v>
      </c>
      <c r="K41" s="275">
        <f>'[6]部门-汇总页'!K6</f>
        <v>0</v>
      </c>
      <c r="L41" s="275">
        <f>'[6]部门-汇总页'!L6</f>
        <v>0</v>
      </c>
      <c r="M41" s="275">
        <f>'[6]部门-汇总页'!M6</f>
        <v>0</v>
      </c>
      <c r="N41" s="275">
        <f>'[6]部门-汇总页'!N6</f>
        <v>0</v>
      </c>
      <c r="O41" s="275">
        <f>'[6]部门-汇总页'!O6</f>
        <v>0</v>
      </c>
      <c r="P41" s="275">
        <f>'[6]部门-汇总页'!P6</f>
        <v>0</v>
      </c>
      <c r="Q41" s="275">
        <f>'[6]部门-汇总页'!Q6</f>
        <v>0</v>
      </c>
      <c r="R41" s="275">
        <f>'[6]部门-汇总页'!R6</f>
        <v>0</v>
      </c>
      <c r="S41" s="275">
        <f>'[6]部门-汇总页'!S6</f>
        <v>0</v>
      </c>
      <c r="T41" s="275">
        <f>'[6]部门-汇总页'!T6</f>
        <v>0</v>
      </c>
      <c r="U41" s="275">
        <f>'[6]部门-汇总页'!U6</f>
        <v>0</v>
      </c>
      <c r="V41" s="275">
        <f>'[6]部门-汇总页'!V6</f>
        <v>0</v>
      </c>
      <c r="W41" s="275">
        <f>'[6]部门-汇总页'!W6</f>
        <v>0</v>
      </c>
      <c r="X41" s="275">
        <f>'[6]部门-汇总页'!X6</f>
        <v>0</v>
      </c>
      <c r="Y41" s="275">
        <f>'[6]部门-汇总页'!Y6</f>
        <v>0</v>
      </c>
      <c r="Z41" s="275">
        <f>'[6]部门-汇总页'!Z6</f>
        <v>0</v>
      </c>
      <c r="AA41" s="275">
        <f>'[6]部门-汇总页'!AA6</f>
        <v>0</v>
      </c>
      <c r="AB41" s="275">
        <f>'[6]部门-汇总页'!AB6</f>
        <v>0</v>
      </c>
      <c r="AD41" s="275">
        <v>0</v>
      </c>
      <c r="AE41" s="275">
        <v>0</v>
      </c>
      <c r="AF41" s="275">
        <v>0</v>
      </c>
      <c r="AG41" s="275">
        <v>0</v>
      </c>
      <c r="AH41" s="275">
        <v>0</v>
      </c>
      <c r="AI41" s="275">
        <v>0</v>
      </c>
      <c r="AJ41" s="275">
        <v>0</v>
      </c>
      <c r="AK41" s="275">
        <v>0</v>
      </c>
      <c r="AL41" s="275">
        <v>0</v>
      </c>
      <c r="AM41" s="275">
        <v>0</v>
      </c>
      <c r="AN41" s="275">
        <v>0</v>
      </c>
      <c r="AO41" s="275">
        <v>0</v>
      </c>
      <c r="AQ41" s="275">
        <v>0</v>
      </c>
      <c r="AR41" s="275">
        <v>0</v>
      </c>
      <c r="AS41" s="275">
        <v>0</v>
      </c>
      <c r="AT41" s="275">
        <v>0</v>
      </c>
      <c r="AU41" s="275">
        <v>0</v>
      </c>
      <c r="AV41" s="275">
        <v>0</v>
      </c>
      <c r="AW41" s="275">
        <v>0</v>
      </c>
      <c r="AX41" s="275">
        <v>0</v>
      </c>
      <c r="AY41" s="275">
        <v>0</v>
      </c>
      <c r="AZ41" s="275">
        <v>0</v>
      </c>
      <c r="BA41" s="275">
        <v>0</v>
      </c>
      <c r="BB41" s="275">
        <v>0</v>
      </c>
      <c r="BD41" s="275">
        <v>0</v>
      </c>
      <c r="BE41" s="275">
        <v>0</v>
      </c>
      <c r="BF41" s="275">
        <v>0</v>
      </c>
      <c r="BG41" s="275">
        <v>0</v>
      </c>
      <c r="BH41" s="275">
        <v>0</v>
      </c>
      <c r="BI41" s="275">
        <v>0</v>
      </c>
      <c r="BJ41" s="275">
        <v>0</v>
      </c>
      <c r="BK41" s="275">
        <v>0</v>
      </c>
      <c r="BL41" s="275">
        <v>0</v>
      </c>
      <c r="BM41" s="275">
        <v>0</v>
      </c>
      <c r="BN41" s="275">
        <v>0</v>
      </c>
      <c r="BO41" s="275">
        <v>0</v>
      </c>
    </row>
    <row r="42" customHeight="1" spans="2:67">
      <c r="B42" s="276" t="s">
        <v>62</v>
      </c>
      <c r="C42" s="277">
        <f>SUM(C35:C41)</f>
        <v>2837.20074272206</v>
      </c>
      <c r="D42" s="278">
        <f>SUM(D35:D41)</f>
        <v>129.783533113503</v>
      </c>
      <c r="E42" s="279">
        <f t="shared" ref="D42:AB42" si="11">SUM(E35:E41)</f>
        <v>187.346078475584</v>
      </c>
      <c r="F42" s="279">
        <f t="shared" si="11"/>
        <v>69.9224936256554</v>
      </c>
      <c r="G42" s="279">
        <f t="shared" si="11"/>
        <v>258.547229100999</v>
      </c>
      <c r="H42" s="279">
        <f t="shared" si="11"/>
        <v>321.295480362643</v>
      </c>
      <c r="I42" s="279">
        <f t="shared" si="11"/>
        <v>174.644203928533</v>
      </c>
      <c r="J42" s="279">
        <f t="shared" si="11"/>
        <v>1125.15568845984</v>
      </c>
      <c r="K42" s="279">
        <f t="shared" si="11"/>
        <v>32.0383497875342</v>
      </c>
      <c r="L42" s="279">
        <f t="shared" si="11"/>
        <v>72.2554941626415</v>
      </c>
      <c r="M42" s="279">
        <f t="shared" si="11"/>
        <v>218.177905114753</v>
      </c>
      <c r="N42" s="279">
        <f t="shared" si="11"/>
        <v>0.943396226415094</v>
      </c>
      <c r="O42" s="279">
        <f t="shared" si="11"/>
        <v>287.568054821997</v>
      </c>
      <c r="P42" s="279">
        <f t="shared" si="11"/>
        <v>89.3063686554587</v>
      </c>
      <c r="Q42" s="279">
        <f t="shared" si="11"/>
        <v>58.2108916040693</v>
      </c>
      <c r="R42" s="279">
        <f t="shared" si="11"/>
        <v>48.5349056603773</v>
      </c>
      <c r="S42" s="279">
        <f t="shared" si="11"/>
        <v>23.0377358490566</v>
      </c>
      <c r="T42" s="279">
        <f t="shared" si="11"/>
        <v>0</v>
      </c>
      <c r="U42" s="279">
        <f t="shared" si="11"/>
        <v>0</v>
      </c>
      <c r="V42" s="279">
        <f t="shared" si="11"/>
        <v>0</v>
      </c>
      <c r="W42" s="279">
        <f t="shared" si="11"/>
        <v>0</v>
      </c>
      <c r="X42" s="279">
        <f t="shared" si="11"/>
        <v>0</v>
      </c>
      <c r="Y42" s="279">
        <f t="shared" si="11"/>
        <v>0</v>
      </c>
      <c r="Z42" s="279">
        <f t="shared" si="11"/>
        <v>0</v>
      </c>
      <c r="AA42" s="279">
        <f t="shared" si="11"/>
        <v>0</v>
      </c>
      <c r="AB42" s="279">
        <f t="shared" si="11"/>
        <v>0</v>
      </c>
      <c r="AD42" s="279">
        <v>165.016498478998</v>
      </c>
      <c r="AE42" s="279">
        <v>137.353275394064</v>
      </c>
      <c r="AF42" s="279">
        <v>488.832923127581</v>
      </c>
      <c r="AG42" s="279">
        <v>25.8199410984376</v>
      </c>
      <c r="AH42" s="279">
        <v>1.74056603773585</v>
      </c>
      <c r="AI42" s="279">
        <v>101.95716816387</v>
      </c>
      <c r="AJ42" s="279">
        <v>9.05812464337864</v>
      </c>
      <c r="AK42" s="279">
        <v>0</v>
      </c>
      <c r="AL42" s="279">
        <v>20.1156155040542</v>
      </c>
      <c r="AM42" s="279">
        <v>0.235849056603774</v>
      </c>
      <c r="AN42" s="279">
        <v>0</v>
      </c>
      <c r="AO42" s="279">
        <v>26.0214629950814</v>
      </c>
      <c r="AQ42" s="279">
        <v>187.346078475584</v>
      </c>
      <c r="AR42" s="279">
        <v>69.9224936256554</v>
      </c>
      <c r="AS42" s="279">
        <v>698.631391965661</v>
      </c>
      <c r="AT42" s="279">
        <v>29.3980701876454</v>
      </c>
      <c r="AU42" s="279">
        <v>11.6320754716981</v>
      </c>
      <c r="AV42" s="279">
        <v>153.52802263946</v>
      </c>
      <c r="AW42" s="279">
        <v>10.5338009023977</v>
      </c>
      <c r="AX42" s="279">
        <v>0</v>
      </c>
      <c r="AY42" s="279">
        <v>20.1156155040542</v>
      </c>
      <c r="AZ42" s="279">
        <v>0.943396226415094</v>
      </c>
      <c r="BA42" s="279">
        <v>0</v>
      </c>
      <c r="BB42" s="279">
        <v>26.0214629950814</v>
      </c>
      <c r="BD42" s="279">
        <v>187.346078475584</v>
      </c>
      <c r="BE42" s="279">
        <v>69.9224936256554</v>
      </c>
      <c r="BF42" s="279">
        <v>258.547229100999</v>
      </c>
      <c r="BG42" s="279">
        <v>321.295480362643</v>
      </c>
      <c r="BH42" s="279">
        <v>174.644203928533</v>
      </c>
      <c r="BI42" s="279">
        <v>1125.15568845984</v>
      </c>
      <c r="BJ42" s="279">
        <v>32.0383497875342</v>
      </c>
      <c r="BK42" s="279">
        <v>72.2554941626415</v>
      </c>
      <c r="BL42" s="279">
        <v>218.177905114753</v>
      </c>
      <c r="BM42" s="279">
        <v>0.943396226415094</v>
      </c>
      <c r="BN42" s="279">
        <v>287.568054821997</v>
      </c>
      <c r="BO42" s="279">
        <v>89.3063686554587</v>
      </c>
    </row>
    <row r="43" customHeight="1" spans="2:67">
      <c r="B43" s="281"/>
      <c r="AD43" s="259"/>
      <c r="AE43" s="259"/>
      <c r="AF43" s="259"/>
      <c r="AG43" s="259"/>
      <c r="AH43" s="259"/>
      <c r="AI43" s="259"/>
      <c r="AJ43" s="259"/>
      <c r="AK43" s="260"/>
      <c r="AL43" s="260"/>
      <c r="AM43" s="260"/>
      <c r="AN43" s="260"/>
      <c r="AO43" s="260"/>
    </row>
    <row r="44" customHeight="1" spans="2:67">
      <c r="B44" s="282" t="s">
        <v>7</v>
      </c>
      <c r="C44" s="268" t="s">
        <v>36</v>
      </c>
      <c r="D44" s="269" t="s">
        <v>37</v>
      </c>
      <c r="E44" s="270" t="s">
        <v>38</v>
      </c>
      <c r="F44" s="270" t="s">
        <v>39</v>
      </c>
      <c r="G44" s="270" t="s">
        <v>40</v>
      </c>
      <c r="H44" s="270" t="s">
        <v>41</v>
      </c>
      <c r="I44" s="270" t="s">
        <v>42</v>
      </c>
      <c r="J44" s="270" t="s">
        <v>43</v>
      </c>
      <c r="K44" s="270" t="s">
        <v>44</v>
      </c>
      <c r="L44" s="270" t="s">
        <v>45</v>
      </c>
      <c r="M44" s="270" t="s">
        <v>46</v>
      </c>
      <c r="N44" s="270" t="s">
        <v>47</v>
      </c>
      <c r="O44" s="270" t="s">
        <v>48</v>
      </c>
      <c r="P44" s="270" t="s">
        <v>49</v>
      </c>
      <c r="Q44" s="271" t="s">
        <v>50</v>
      </c>
      <c r="R44" s="271" t="s">
        <v>51</v>
      </c>
      <c r="S44" s="271" t="s">
        <v>52</v>
      </c>
      <c r="T44" s="271" t="s">
        <v>53</v>
      </c>
      <c r="U44" s="271" t="s">
        <v>54</v>
      </c>
      <c r="V44" s="271" t="s">
        <v>55</v>
      </c>
      <c r="W44" s="271" t="s">
        <v>56</v>
      </c>
      <c r="X44" s="271" t="s">
        <v>57</v>
      </c>
      <c r="Y44" s="271" t="s">
        <v>58</v>
      </c>
      <c r="Z44" s="271" t="s">
        <v>59</v>
      </c>
      <c r="AA44" s="271" t="s">
        <v>60</v>
      </c>
      <c r="AB44" s="271" t="s">
        <v>61</v>
      </c>
      <c r="AD44" s="270" t="s">
        <v>38</v>
      </c>
      <c r="AE44" s="270" t="s">
        <v>39</v>
      </c>
      <c r="AF44" s="270" t="s">
        <v>40</v>
      </c>
      <c r="AG44" s="270" t="s">
        <v>41</v>
      </c>
      <c r="AH44" s="270" t="s">
        <v>42</v>
      </c>
      <c r="AI44" s="270" t="s">
        <v>43</v>
      </c>
      <c r="AJ44" s="270" t="s">
        <v>44</v>
      </c>
      <c r="AK44" s="270" t="s">
        <v>45</v>
      </c>
      <c r="AL44" s="270" t="s">
        <v>46</v>
      </c>
      <c r="AM44" s="270" t="s">
        <v>47</v>
      </c>
      <c r="AN44" s="270" t="s">
        <v>48</v>
      </c>
      <c r="AO44" s="270" t="s">
        <v>49</v>
      </c>
      <c r="AQ44" s="270" t="s">
        <v>38</v>
      </c>
      <c r="AR44" s="270" t="s">
        <v>39</v>
      </c>
      <c r="AS44" s="270" t="s">
        <v>40</v>
      </c>
      <c r="AT44" s="270" t="s">
        <v>41</v>
      </c>
      <c r="AU44" s="270" t="s">
        <v>42</v>
      </c>
      <c r="AV44" s="270" t="s">
        <v>43</v>
      </c>
      <c r="AW44" s="270" t="s">
        <v>44</v>
      </c>
      <c r="AX44" s="270" t="s">
        <v>45</v>
      </c>
      <c r="AY44" s="270" t="s">
        <v>46</v>
      </c>
      <c r="AZ44" s="270" t="s">
        <v>47</v>
      </c>
      <c r="BA44" s="270" t="s">
        <v>48</v>
      </c>
      <c r="BB44" s="270" t="s">
        <v>49</v>
      </c>
      <c r="BD44" s="270" t="s">
        <v>38</v>
      </c>
      <c r="BE44" s="270" t="s">
        <v>39</v>
      </c>
      <c r="BF44" s="270" t="s">
        <v>40</v>
      </c>
      <c r="BG44" s="270" t="s">
        <v>41</v>
      </c>
      <c r="BH44" s="270" t="s">
        <v>42</v>
      </c>
      <c r="BI44" s="270" t="s">
        <v>43</v>
      </c>
      <c r="BJ44" s="270" t="s">
        <v>44</v>
      </c>
      <c r="BK44" s="270" t="s">
        <v>45</v>
      </c>
      <c r="BL44" s="270" t="s">
        <v>46</v>
      </c>
      <c r="BM44" s="270" t="s">
        <v>47</v>
      </c>
      <c r="BN44" s="270" t="s">
        <v>48</v>
      </c>
      <c r="BO44" s="270" t="s">
        <v>49</v>
      </c>
    </row>
    <row r="45" customHeight="1" spans="2:67">
      <c r="B45" s="272" t="s">
        <v>25</v>
      </c>
      <c r="C45" s="273">
        <f t="shared" ref="C45:C51" si="12">SUM(E45:P45)</f>
        <v>1590.527356</v>
      </c>
      <c r="D45" s="274">
        <f t="shared" ref="D45:D51" si="13">SUM(Q45:AB45)</f>
        <v>415.314157</v>
      </c>
      <c r="E45" s="275">
        <f>'[1]部门-汇总页'!E7</f>
        <v>24.1</v>
      </c>
      <c r="F45" s="275">
        <f>'[1]部门-汇总页'!F7</f>
        <v>534.8933</v>
      </c>
      <c r="G45" s="275">
        <f>'[1]部门-汇总页'!G7</f>
        <v>36.3648</v>
      </c>
      <c r="H45" s="275">
        <f>'[1]部门-汇总页'!H7</f>
        <v>136.3405</v>
      </c>
      <c r="I45" s="275">
        <f>'[1]部门-汇总页'!I7</f>
        <v>10</v>
      </c>
      <c r="J45" s="275">
        <f>'[1]部门-汇总页'!J7</f>
        <v>756.748756</v>
      </c>
      <c r="K45" s="275">
        <f>'[1]部门-汇总页'!K7</f>
        <v>0</v>
      </c>
      <c r="L45" s="275">
        <f>'[1]部门-汇总页'!L7</f>
        <v>0</v>
      </c>
      <c r="M45" s="275">
        <f>'[1]部门-汇总页'!M7</f>
        <v>0</v>
      </c>
      <c r="N45" s="275">
        <f>'[1]部门-汇总页'!N7</f>
        <v>0</v>
      </c>
      <c r="O45" s="275">
        <f>'[1]部门-汇总页'!O7</f>
        <v>0</v>
      </c>
      <c r="P45" s="275">
        <f>'[1]部门-汇总页'!P7</f>
        <v>92.08</v>
      </c>
      <c r="Q45" s="275">
        <f>'[1]部门-汇总页'!Q7</f>
        <v>25.261301</v>
      </c>
      <c r="R45" s="275">
        <f>'[1]部门-汇总页'!R7</f>
        <v>390.052856</v>
      </c>
      <c r="S45" s="275">
        <f>'[1]部门-汇总页'!S7</f>
        <v>0</v>
      </c>
      <c r="T45" s="275">
        <f>'[1]部门-汇总页'!T7</f>
        <v>0</v>
      </c>
      <c r="U45" s="275">
        <f>'[1]部门-汇总页'!U7</f>
        <v>0</v>
      </c>
      <c r="V45" s="275">
        <f>'[1]部门-汇总页'!V7</f>
        <v>0</v>
      </c>
      <c r="W45" s="275">
        <f>'[1]部门-汇总页'!W7</f>
        <v>0</v>
      </c>
      <c r="X45" s="275">
        <f>'[1]部门-汇总页'!X7</f>
        <v>0</v>
      </c>
      <c r="Y45" s="275">
        <f>'[1]部门-汇总页'!Y7</f>
        <v>0</v>
      </c>
      <c r="Z45" s="275">
        <f>'[1]部门-汇总页'!Z7</f>
        <v>0</v>
      </c>
      <c r="AA45" s="275">
        <f>'[1]部门-汇总页'!AA7</f>
        <v>0</v>
      </c>
      <c r="AB45" s="275">
        <f>'[1]部门-汇总页'!AB7</f>
        <v>0</v>
      </c>
      <c r="AD45" s="275">
        <v>15.1</v>
      </c>
      <c r="AE45" s="275">
        <v>302.9084</v>
      </c>
      <c r="AF45" s="275">
        <v>671.1985</v>
      </c>
      <c r="AG45" s="275">
        <v>0</v>
      </c>
      <c r="AH45" s="275">
        <v>0</v>
      </c>
      <c r="AI45" s="275">
        <v>0</v>
      </c>
      <c r="AJ45" s="275">
        <v>0</v>
      </c>
      <c r="AK45" s="275">
        <v>0</v>
      </c>
      <c r="AL45" s="275">
        <v>0</v>
      </c>
      <c r="AM45" s="275">
        <v>0</v>
      </c>
      <c r="AN45" s="275">
        <v>0</v>
      </c>
      <c r="AO45" s="275">
        <v>0</v>
      </c>
      <c r="AQ45" s="275">
        <v>24.1</v>
      </c>
      <c r="AR45" s="275">
        <v>534.8933</v>
      </c>
      <c r="AS45" s="275">
        <v>539.24</v>
      </c>
      <c r="AT45" s="275">
        <v>0</v>
      </c>
      <c r="AU45" s="275">
        <v>0</v>
      </c>
      <c r="AV45" s="275">
        <v>0</v>
      </c>
      <c r="AW45" s="275">
        <v>0</v>
      </c>
      <c r="AX45" s="275">
        <v>0</v>
      </c>
      <c r="AY45" s="275">
        <v>0</v>
      </c>
      <c r="AZ45" s="275">
        <v>0</v>
      </c>
      <c r="BA45" s="275">
        <v>0</v>
      </c>
      <c r="BB45" s="275">
        <v>0</v>
      </c>
      <c r="BD45" s="275">
        <v>24.1</v>
      </c>
      <c r="BE45" s="275">
        <v>534.8933</v>
      </c>
      <c r="BF45" s="275">
        <v>36.3648</v>
      </c>
      <c r="BG45" s="275">
        <v>136.3405</v>
      </c>
      <c r="BH45" s="275">
        <v>10</v>
      </c>
      <c r="BI45" s="275">
        <v>756.748756</v>
      </c>
      <c r="BJ45" s="275">
        <v>0</v>
      </c>
      <c r="BK45" s="275">
        <v>0</v>
      </c>
      <c r="BL45" s="275">
        <v>0</v>
      </c>
      <c r="BM45" s="275">
        <v>0</v>
      </c>
      <c r="BN45" s="275">
        <v>0</v>
      </c>
      <c r="BO45" s="275">
        <v>92.08</v>
      </c>
    </row>
    <row r="46" customHeight="1" spans="2:67">
      <c r="B46" s="272" t="s">
        <v>26</v>
      </c>
      <c r="C46" s="273">
        <f t="shared" si="12"/>
        <v>2996.092688</v>
      </c>
      <c r="D46" s="274">
        <f t="shared" si="13"/>
        <v>921.57913</v>
      </c>
      <c r="E46" s="275">
        <f>'[2]部门-汇总页'!E7</f>
        <v>49.9</v>
      </c>
      <c r="F46" s="275">
        <f>'[2]部门-汇总页'!F7</f>
        <v>519.6044</v>
      </c>
      <c r="G46" s="275">
        <f>'[2]部门-汇总页'!G7</f>
        <v>1072.536827</v>
      </c>
      <c r="H46" s="275">
        <f>'[2]部门-汇总页'!H7</f>
        <v>508.154891</v>
      </c>
      <c r="I46" s="275">
        <f>'[2]部门-汇总页'!I7</f>
        <v>666.34657</v>
      </c>
      <c r="J46" s="275">
        <f>'[2]部门-汇总页'!J7</f>
        <v>179.55</v>
      </c>
      <c r="K46" s="275">
        <f>'[2]部门-汇总页'!K7</f>
        <v>0</v>
      </c>
      <c r="L46" s="275">
        <f>'[2]部门-汇总页'!L7</f>
        <v>0</v>
      </c>
      <c r="M46" s="275">
        <f>'[2]部门-汇总页'!M7</f>
        <v>0</v>
      </c>
      <c r="N46" s="275">
        <f>'[2]部门-汇总页'!N7</f>
        <v>0</v>
      </c>
      <c r="O46" s="275">
        <f>'[2]部门-汇总页'!O7</f>
        <v>0</v>
      </c>
      <c r="P46" s="275">
        <f>'[2]部门-汇总页'!P7</f>
        <v>0</v>
      </c>
      <c r="Q46" s="275">
        <f>'[2]部门-汇总页'!Q7</f>
        <v>208.599579</v>
      </c>
      <c r="R46" s="275">
        <f>'[2]部门-汇总页'!R7</f>
        <v>585.651151</v>
      </c>
      <c r="S46" s="275">
        <f>'[2]部门-汇总页'!S7</f>
        <v>127.3284</v>
      </c>
      <c r="T46" s="275">
        <f>'[2]部门-汇总页'!T7</f>
        <v>0</v>
      </c>
      <c r="U46" s="275">
        <f>'[2]部门-汇总页'!U7</f>
        <v>0</v>
      </c>
      <c r="V46" s="275">
        <f>'[2]部门-汇总页'!V7</f>
        <v>0</v>
      </c>
      <c r="W46" s="275">
        <f>'[2]部门-汇总页'!W7</f>
        <v>0</v>
      </c>
      <c r="X46" s="275">
        <f>'[2]部门-汇总页'!X7</f>
        <v>0</v>
      </c>
      <c r="Y46" s="275">
        <f>'[2]部门-汇总页'!Y7</f>
        <v>0</v>
      </c>
      <c r="Z46" s="275">
        <f>'[2]部门-汇总页'!Z7</f>
        <v>0</v>
      </c>
      <c r="AA46" s="275">
        <f>'[2]部门-汇总页'!AA7</f>
        <v>0</v>
      </c>
      <c r="AB46" s="275">
        <f>'[2]部门-汇总页'!AB7</f>
        <v>0</v>
      </c>
      <c r="AD46" s="275">
        <v>124.6124232</v>
      </c>
      <c r="AE46" s="275">
        <v>890.935319</v>
      </c>
      <c r="AF46" s="275">
        <v>1139.567369</v>
      </c>
      <c r="AG46" s="275">
        <v>0</v>
      </c>
      <c r="AH46" s="275">
        <v>0</v>
      </c>
      <c r="AI46" s="275">
        <v>0</v>
      </c>
      <c r="AJ46" s="275">
        <v>0</v>
      </c>
      <c r="AK46" s="275">
        <v>0</v>
      </c>
      <c r="AL46" s="275">
        <v>0</v>
      </c>
      <c r="AM46" s="275">
        <v>0</v>
      </c>
      <c r="AN46" s="275">
        <v>0</v>
      </c>
      <c r="AO46" s="275">
        <v>0</v>
      </c>
      <c r="AQ46" s="275">
        <v>49.9</v>
      </c>
      <c r="AR46" s="275">
        <v>519.6044</v>
      </c>
      <c r="AS46" s="275">
        <v>1863.029118</v>
      </c>
      <c r="AT46" s="275">
        <v>1.47063</v>
      </c>
      <c r="AU46" s="275">
        <v>0</v>
      </c>
      <c r="AV46" s="275">
        <v>0</v>
      </c>
      <c r="AW46" s="275">
        <v>0</v>
      </c>
      <c r="AX46" s="275">
        <v>0</v>
      </c>
      <c r="AY46" s="275">
        <v>0</v>
      </c>
      <c r="AZ46" s="275">
        <v>0</v>
      </c>
      <c r="BA46" s="275">
        <v>0</v>
      </c>
      <c r="BB46" s="275">
        <v>0</v>
      </c>
      <c r="BD46" s="275">
        <v>49.9</v>
      </c>
      <c r="BE46" s="275">
        <v>519.6044</v>
      </c>
      <c r="BF46" s="275">
        <v>1072.536827</v>
      </c>
      <c r="BG46" s="275">
        <v>508.154891</v>
      </c>
      <c r="BH46" s="275">
        <v>666.34657</v>
      </c>
      <c r="BI46" s="275">
        <v>179.55</v>
      </c>
      <c r="BJ46" s="275">
        <v>0</v>
      </c>
      <c r="BK46" s="275">
        <v>0</v>
      </c>
      <c r="BL46" s="275">
        <v>0</v>
      </c>
      <c r="BM46" s="275">
        <v>0</v>
      </c>
      <c r="BN46" s="275">
        <v>0</v>
      </c>
      <c r="BO46" s="275">
        <v>0</v>
      </c>
    </row>
    <row r="47" customHeight="1" spans="2:67">
      <c r="B47" s="272" t="s">
        <v>27</v>
      </c>
      <c r="C47" s="273">
        <f t="shared" si="12"/>
        <v>2751.1453</v>
      </c>
      <c r="D47" s="274">
        <f t="shared" si="13"/>
        <v>556.42765</v>
      </c>
      <c r="E47" s="275">
        <f>'[3]部门-汇总页'!E7</f>
        <v>699.9493</v>
      </c>
      <c r="F47" s="275">
        <f>'[3]部门-汇总页'!F7</f>
        <v>422.96</v>
      </c>
      <c r="G47" s="275">
        <f>'[3]部门-汇总页'!G7</f>
        <v>563.435</v>
      </c>
      <c r="H47" s="275">
        <f>'[3]部门-汇总页'!H7</f>
        <v>241.0935</v>
      </c>
      <c r="I47" s="275">
        <f>'[3]部门-汇总页'!I7</f>
        <v>212.635</v>
      </c>
      <c r="J47" s="275">
        <f>'[3]部门-汇总页'!J7</f>
        <v>215.045</v>
      </c>
      <c r="K47" s="275">
        <f>'[3]部门-汇总页'!K7</f>
        <v>8.3</v>
      </c>
      <c r="L47" s="275">
        <f>'[3]部门-汇总页'!L7</f>
        <v>99.75</v>
      </c>
      <c r="M47" s="275">
        <f>'[3]部门-汇总页'!M7</f>
        <v>22.2</v>
      </c>
      <c r="N47" s="275">
        <f>'[3]部门-汇总页'!N7</f>
        <v>146</v>
      </c>
      <c r="O47" s="275">
        <f>'[3]部门-汇总页'!O7</f>
        <v>0</v>
      </c>
      <c r="P47" s="275">
        <f>'[3]部门-汇总页'!P7</f>
        <v>119.7775</v>
      </c>
      <c r="Q47" s="275">
        <f>'[3]部门-汇总页'!Q7</f>
        <v>292.10265</v>
      </c>
      <c r="R47" s="275">
        <f>'[3]部门-汇总页'!R7</f>
        <v>197.075</v>
      </c>
      <c r="S47" s="275">
        <f>'[3]部门-汇总页'!S7</f>
        <v>67.25</v>
      </c>
      <c r="T47" s="275">
        <f>'[3]部门-汇总页'!T7</f>
        <v>0</v>
      </c>
      <c r="U47" s="275">
        <f>'[3]部门-汇总页'!U7</f>
        <v>0</v>
      </c>
      <c r="V47" s="275">
        <f>'[3]部门-汇总页'!V7</f>
        <v>0</v>
      </c>
      <c r="W47" s="275">
        <f>'[3]部门-汇总页'!W7</f>
        <v>0</v>
      </c>
      <c r="X47" s="275">
        <f>'[3]部门-汇总页'!X7</f>
        <v>0</v>
      </c>
      <c r="Y47" s="275">
        <f>'[3]部门-汇总页'!Y7</f>
        <v>0</v>
      </c>
      <c r="Z47" s="275">
        <f>'[3]部门-汇总页'!Z7</f>
        <v>0</v>
      </c>
      <c r="AA47" s="275">
        <f>'[3]部门-汇总页'!AA7</f>
        <v>0</v>
      </c>
      <c r="AB47" s="275">
        <f>'[3]部门-汇总页'!AB7</f>
        <v>0</v>
      </c>
      <c r="AD47" s="275">
        <v>673.68</v>
      </c>
      <c r="AE47" s="275">
        <v>158.485</v>
      </c>
      <c r="AF47" s="275">
        <v>487.4993</v>
      </c>
      <c r="AG47" s="275">
        <v>197.6485</v>
      </c>
      <c r="AH47" s="275">
        <v>32.585</v>
      </c>
      <c r="AI47" s="275">
        <v>103.845</v>
      </c>
      <c r="AJ47" s="275">
        <v>99.8</v>
      </c>
      <c r="AK47" s="275">
        <v>27.25</v>
      </c>
      <c r="AL47" s="275">
        <v>3.2</v>
      </c>
      <c r="AM47" s="275">
        <v>146</v>
      </c>
      <c r="AN47" s="275">
        <v>0</v>
      </c>
      <c r="AO47" s="275">
        <v>119.7775</v>
      </c>
      <c r="AQ47" s="275">
        <v>699.9493</v>
      </c>
      <c r="AR47" s="275">
        <v>422.96</v>
      </c>
      <c r="AS47" s="275">
        <v>549.97</v>
      </c>
      <c r="AT47" s="275">
        <v>268.2235</v>
      </c>
      <c r="AU47" s="275">
        <v>32.585</v>
      </c>
      <c r="AV47" s="275">
        <v>155.545</v>
      </c>
      <c r="AW47" s="275">
        <v>99.8</v>
      </c>
      <c r="AX47" s="275">
        <v>27.25</v>
      </c>
      <c r="AY47" s="275">
        <v>3.2</v>
      </c>
      <c r="AZ47" s="275">
        <v>146</v>
      </c>
      <c r="BA47" s="275">
        <v>0</v>
      </c>
      <c r="BB47" s="275">
        <v>119.7775</v>
      </c>
      <c r="BD47" s="275">
        <v>699.9493</v>
      </c>
      <c r="BE47" s="275">
        <v>422.96</v>
      </c>
      <c r="BF47" s="275">
        <v>563.435</v>
      </c>
      <c r="BG47" s="275">
        <v>241.0935</v>
      </c>
      <c r="BH47" s="275">
        <v>212.635</v>
      </c>
      <c r="BI47" s="275">
        <v>215.045</v>
      </c>
      <c r="BJ47" s="275">
        <v>8.3</v>
      </c>
      <c r="BK47" s="275">
        <v>99.75</v>
      </c>
      <c r="BL47" s="275">
        <v>22.2</v>
      </c>
      <c r="BM47" s="275">
        <v>146</v>
      </c>
      <c r="BN47" s="275">
        <v>0</v>
      </c>
      <c r="BO47" s="275">
        <v>119.7775</v>
      </c>
    </row>
    <row r="48" customHeight="1" spans="2:67">
      <c r="B48" s="272" t="s">
        <v>28</v>
      </c>
      <c r="C48" s="273">
        <f t="shared" si="12"/>
        <v>751.086653</v>
      </c>
      <c r="D48" s="274">
        <f t="shared" si="13"/>
        <v>296.397</v>
      </c>
      <c r="E48" s="275">
        <f>'[4]部门-汇总页'!E7</f>
        <v>71.003521</v>
      </c>
      <c r="F48" s="275">
        <f>'[4]部门-汇总页'!F7</f>
        <v>284.397</v>
      </c>
      <c r="G48" s="275">
        <f>'[4]部门-汇总页'!G7</f>
        <v>61.045</v>
      </c>
      <c r="H48" s="275">
        <f>'[4]部门-汇总页'!H7</f>
        <v>89.4531</v>
      </c>
      <c r="I48" s="275">
        <f>'[4]部门-汇总页'!I7</f>
        <v>63.035032</v>
      </c>
      <c r="J48" s="275">
        <f>'[4]部门-汇总页'!J7</f>
        <v>182.153</v>
      </c>
      <c r="K48" s="275">
        <f>'[4]部门-汇总页'!K7</f>
        <v>0</v>
      </c>
      <c r="L48" s="275">
        <f>'[4]部门-汇总页'!L7</f>
        <v>0</v>
      </c>
      <c r="M48" s="275">
        <f>'[4]部门-汇总页'!M7</f>
        <v>0</v>
      </c>
      <c r="N48" s="275">
        <f>'[4]部门-汇总页'!N7</f>
        <v>0</v>
      </c>
      <c r="O48" s="275">
        <f>'[4]部门-汇总页'!O7</f>
        <v>0</v>
      </c>
      <c r="P48" s="275">
        <f>'[4]部门-汇总页'!P7</f>
        <v>0</v>
      </c>
      <c r="Q48" s="275">
        <f>'[4]部门-汇总页'!Q7</f>
        <v>30.6</v>
      </c>
      <c r="R48" s="275">
        <f>'[4]部门-汇总页'!R7</f>
        <v>220.752</v>
      </c>
      <c r="S48" s="275">
        <f>'[4]部门-汇总页'!S7</f>
        <v>45.045</v>
      </c>
      <c r="T48" s="275">
        <f>'[4]部门-汇总页'!T7</f>
        <v>0</v>
      </c>
      <c r="U48" s="275">
        <f>'[4]部门-汇总页'!U7</f>
        <v>0</v>
      </c>
      <c r="V48" s="275">
        <f>'[4]部门-汇总页'!V7</f>
        <v>0</v>
      </c>
      <c r="W48" s="275">
        <f>'[4]部门-汇总页'!W7</f>
        <v>0</v>
      </c>
      <c r="X48" s="275">
        <f>'[4]部门-汇总页'!X7</f>
        <v>0</v>
      </c>
      <c r="Y48" s="275">
        <f>'[4]部门-汇总页'!Y7</f>
        <v>0</v>
      </c>
      <c r="Z48" s="275">
        <f>'[4]部门-汇总页'!Z7</f>
        <v>0</v>
      </c>
      <c r="AA48" s="275">
        <f>'[4]部门-汇总页'!AA7</f>
        <v>0</v>
      </c>
      <c r="AB48" s="275">
        <f>'[4]部门-汇总页'!AB7</f>
        <v>0</v>
      </c>
      <c r="AD48" s="275">
        <v>71.003521</v>
      </c>
      <c r="AE48" s="275">
        <v>239.352</v>
      </c>
      <c r="AF48" s="275">
        <v>234.1296</v>
      </c>
      <c r="AG48" s="275">
        <v>0</v>
      </c>
      <c r="AH48" s="275">
        <v>0</v>
      </c>
      <c r="AI48" s="275">
        <v>0</v>
      </c>
      <c r="AJ48" s="275">
        <v>0</v>
      </c>
      <c r="AK48" s="275">
        <v>0</v>
      </c>
      <c r="AL48" s="275">
        <v>0</v>
      </c>
      <c r="AM48" s="275">
        <v>0</v>
      </c>
      <c r="AN48" s="275">
        <v>0</v>
      </c>
      <c r="AO48" s="275">
        <v>0</v>
      </c>
      <c r="AQ48" s="275">
        <v>71.003521</v>
      </c>
      <c r="AR48" s="275">
        <v>284.397</v>
      </c>
      <c r="AS48" s="275">
        <v>106.7646</v>
      </c>
      <c r="AT48" s="275">
        <v>0</v>
      </c>
      <c r="AU48" s="275">
        <v>0</v>
      </c>
      <c r="AV48" s="275">
        <v>0</v>
      </c>
      <c r="AW48" s="275">
        <v>0</v>
      </c>
      <c r="AX48" s="275">
        <v>0</v>
      </c>
      <c r="AY48" s="275">
        <v>0</v>
      </c>
      <c r="AZ48" s="275">
        <v>0</v>
      </c>
      <c r="BA48" s="275">
        <v>0</v>
      </c>
      <c r="BB48" s="275">
        <v>0</v>
      </c>
      <c r="BD48" s="275">
        <v>71.003521</v>
      </c>
      <c r="BE48" s="275">
        <v>284.397</v>
      </c>
      <c r="BF48" s="275">
        <v>61.045</v>
      </c>
      <c r="BG48" s="275">
        <v>89.4531</v>
      </c>
      <c r="BH48" s="275">
        <v>63.035032</v>
      </c>
      <c r="BI48" s="275">
        <v>182.153</v>
      </c>
      <c r="BJ48" s="275">
        <v>0</v>
      </c>
      <c r="BK48" s="275">
        <v>0</v>
      </c>
      <c r="BL48" s="275">
        <v>0</v>
      </c>
      <c r="BM48" s="275">
        <v>0</v>
      </c>
      <c r="BN48" s="275">
        <v>0</v>
      </c>
      <c r="BO48" s="275">
        <v>0</v>
      </c>
    </row>
    <row r="49" customHeight="1" spans="2:67">
      <c r="B49" s="272" t="s">
        <v>29</v>
      </c>
      <c r="C49" s="273">
        <f t="shared" si="12"/>
        <v>1568.85826545</v>
      </c>
      <c r="D49" s="274">
        <f t="shared" si="13"/>
        <v>220.936691</v>
      </c>
      <c r="E49" s="275">
        <f>'[5]部门-汇总页'!E7</f>
        <v>390.47527</v>
      </c>
      <c r="F49" s="275">
        <f>'[5]部门-汇总页'!F7</f>
        <v>30.64306</v>
      </c>
      <c r="G49" s="275">
        <f>'[5]部门-汇总页'!G7</f>
        <v>16.2</v>
      </c>
      <c r="H49" s="275">
        <f>'[5]部门-汇总页'!H7</f>
        <v>288.24306</v>
      </c>
      <c r="I49" s="275">
        <f>'[5]部门-汇总页'!I7</f>
        <v>298.94</v>
      </c>
      <c r="J49" s="275">
        <f>'[5]部门-汇总页'!J7</f>
        <v>544.35687545</v>
      </c>
      <c r="K49" s="275">
        <f>'[5]部门-汇总页'!K7</f>
        <v>0</v>
      </c>
      <c r="L49" s="275">
        <f>'[5]部门-汇总页'!L7</f>
        <v>0</v>
      </c>
      <c r="M49" s="275">
        <f>'[5]部门-汇总页'!M7</f>
        <v>0</v>
      </c>
      <c r="N49" s="275">
        <f>'[5]部门-汇总页'!N7</f>
        <v>0</v>
      </c>
      <c r="O49" s="275">
        <f>'[5]部门-汇总页'!O7</f>
        <v>0</v>
      </c>
      <c r="P49" s="275">
        <f>'[5]部门-汇总页'!P7</f>
        <v>0</v>
      </c>
      <c r="Q49" s="275">
        <f>'[5]部门-汇总页'!Q7</f>
        <v>64.841281</v>
      </c>
      <c r="R49" s="275">
        <f>'[5]部门-汇总页'!R7</f>
        <v>139.89541</v>
      </c>
      <c r="S49" s="275">
        <f>'[5]部门-汇总页'!S7</f>
        <v>16.2</v>
      </c>
      <c r="T49" s="275">
        <f>'[5]部门-汇总页'!T7</f>
        <v>0</v>
      </c>
      <c r="U49" s="275">
        <f>'[5]部门-汇总页'!U7</f>
        <v>0</v>
      </c>
      <c r="V49" s="275">
        <f>'[5]部门-汇总页'!V7</f>
        <v>0</v>
      </c>
      <c r="W49" s="275">
        <f>'[5]部门-汇总页'!W7</f>
        <v>0</v>
      </c>
      <c r="X49" s="275">
        <f>'[5]部门-汇总页'!X7</f>
        <v>0</v>
      </c>
      <c r="Y49" s="275">
        <f>'[5]部门-汇总页'!Y7</f>
        <v>0</v>
      </c>
      <c r="Z49" s="275">
        <f>'[5]部门-汇总页'!Z7</f>
        <v>0</v>
      </c>
      <c r="AA49" s="275">
        <f>'[5]部门-汇总页'!AA7</f>
        <v>0</v>
      </c>
      <c r="AB49" s="275">
        <f>'[5]部门-汇总页'!AB7</f>
        <v>0</v>
      </c>
      <c r="AD49" s="275">
        <v>390.47527</v>
      </c>
      <c r="AE49" s="275">
        <v>117.72</v>
      </c>
      <c r="AF49" s="275">
        <v>335.56240495</v>
      </c>
      <c r="AG49" s="275">
        <v>0</v>
      </c>
      <c r="AH49" s="275">
        <v>0</v>
      </c>
      <c r="AI49" s="275">
        <v>0</v>
      </c>
      <c r="AJ49" s="275">
        <v>0</v>
      </c>
      <c r="AK49" s="275">
        <v>0</v>
      </c>
      <c r="AL49" s="275">
        <v>0</v>
      </c>
      <c r="AM49" s="275">
        <v>0</v>
      </c>
      <c r="AN49" s="275">
        <v>0</v>
      </c>
      <c r="AO49" s="275">
        <v>0</v>
      </c>
      <c r="AQ49" s="275">
        <v>390.47527</v>
      </c>
      <c r="AR49" s="275">
        <v>30.64306</v>
      </c>
      <c r="AS49" s="275">
        <v>435.81221595</v>
      </c>
      <c r="AT49" s="275">
        <v>0</v>
      </c>
      <c r="AU49" s="275">
        <v>0</v>
      </c>
      <c r="AV49" s="275">
        <v>0</v>
      </c>
      <c r="AW49" s="275">
        <v>0</v>
      </c>
      <c r="AX49" s="275">
        <v>0</v>
      </c>
      <c r="AY49" s="275">
        <v>0</v>
      </c>
      <c r="AZ49" s="275">
        <v>0</v>
      </c>
      <c r="BA49" s="275">
        <v>0</v>
      </c>
      <c r="BB49" s="275">
        <v>0</v>
      </c>
      <c r="BD49" s="275">
        <v>390.47527</v>
      </c>
      <c r="BE49" s="275">
        <v>30.64306</v>
      </c>
      <c r="BF49" s="275">
        <v>0.86</v>
      </c>
      <c r="BG49" s="275">
        <v>304.44306</v>
      </c>
      <c r="BH49" s="275">
        <v>298.94</v>
      </c>
      <c r="BI49" s="275">
        <v>544.35687545</v>
      </c>
      <c r="BJ49" s="275">
        <v>0</v>
      </c>
      <c r="BK49" s="275">
        <v>0</v>
      </c>
      <c r="BL49" s="275">
        <v>0</v>
      </c>
      <c r="BM49" s="275">
        <v>0</v>
      </c>
      <c r="BN49" s="275">
        <v>0</v>
      </c>
      <c r="BO49" s="275">
        <v>0</v>
      </c>
    </row>
    <row r="50" customHeight="1" spans="2:67">
      <c r="B50" s="272" t="s">
        <v>30</v>
      </c>
      <c r="C50" s="273">
        <f t="shared" si="12"/>
        <v>0</v>
      </c>
      <c r="D50" s="274">
        <f t="shared" si="13"/>
        <v>0</v>
      </c>
      <c r="E50" s="275">
        <f>'[7]部门-汇总页'!E7</f>
        <v>0</v>
      </c>
      <c r="F50" s="275">
        <f>'[7]部门-汇总页'!F7</f>
        <v>0</v>
      </c>
      <c r="G50" s="275">
        <f>'[7]部门-汇总页'!G7</f>
        <v>0</v>
      </c>
      <c r="H50" s="275">
        <f>'[7]部门-汇总页'!H7</f>
        <v>0</v>
      </c>
      <c r="I50" s="275">
        <f>'[7]部门-汇总页'!I7</f>
        <v>0</v>
      </c>
      <c r="J50" s="275">
        <f>'[7]部门-汇总页'!J7</f>
        <v>0</v>
      </c>
      <c r="K50" s="275">
        <f>'[7]部门-汇总页'!K7</f>
        <v>0</v>
      </c>
      <c r="L50" s="275">
        <f>'[7]部门-汇总页'!L7</f>
        <v>0</v>
      </c>
      <c r="M50" s="275">
        <f>'[7]部门-汇总页'!M7</f>
        <v>0</v>
      </c>
      <c r="N50" s="275">
        <f>'[7]部门-汇总页'!N7</f>
        <v>0</v>
      </c>
      <c r="O50" s="275">
        <f>'[7]部门-汇总页'!O7</f>
        <v>0</v>
      </c>
      <c r="P50" s="275">
        <f>'[7]部门-汇总页'!P7</f>
        <v>0</v>
      </c>
      <c r="Q50" s="275">
        <f>'[7]部门-汇总页'!Q7</f>
        <v>0</v>
      </c>
      <c r="R50" s="275">
        <f>'[7]部门-汇总页'!R7</f>
        <v>0</v>
      </c>
      <c r="S50" s="275">
        <f>'[7]部门-汇总页'!S7</f>
        <v>0</v>
      </c>
      <c r="T50" s="275">
        <f>'[7]部门-汇总页'!T7</f>
        <v>0</v>
      </c>
      <c r="U50" s="275">
        <f>'[7]部门-汇总页'!U7</f>
        <v>0</v>
      </c>
      <c r="V50" s="275">
        <f>'[7]部门-汇总页'!V7</f>
        <v>0</v>
      </c>
      <c r="W50" s="275">
        <f>'[7]部门-汇总页'!W7</f>
        <v>0</v>
      </c>
      <c r="X50" s="275">
        <f>'[7]部门-汇总页'!X7</f>
        <v>0</v>
      </c>
      <c r="Y50" s="275">
        <f>'[7]部门-汇总页'!Y7</f>
        <v>0</v>
      </c>
      <c r="Z50" s="275">
        <f>'[7]部门-汇总页'!Z7</f>
        <v>0</v>
      </c>
      <c r="AA50" s="275">
        <f>'[7]部门-汇总页'!AA7</f>
        <v>0</v>
      </c>
      <c r="AB50" s="275">
        <f>'[7]部门-汇总页'!AB7</f>
        <v>0</v>
      </c>
      <c r="AD50" s="275">
        <v>0</v>
      </c>
      <c r="AE50" s="275">
        <v>0</v>
      </c>
      <c r="AF50" s="275">
        <v>0</v>
      </c>
      <c r="AG50" s="275">
        <v>0</v>
      </c>
      <c r="AH50" s="275">
        <v>0</v>
      </c>
      <c r="AI50" s="275">
        <v>0</v>
      </c>
      <c r="AJ50" s="275">
        <v>0</v>
      </c>
      <c r="AK50" s="275">
        <v>0</v>
      </c>
      <c r="AL50" s="275">
        <v>0</v>
      </c>
      <c r="AM50" s="275">
        <v>0</v>
      </c>
      <c r="AN50" s="275">
        <v>0</v>
      </c>
      <c r="AO50" s="275">
        <v>0</v>
      </c>
      <c r="AQ50" s="275">
        <v>0</v>
      </c>
      <c r="AR50" s="275">
        <v>0</v>
      </c>
      <c r="AS50" s="275">
        <v>0</v>
      </c>
      <c r="AT50" s="275">
        <v>0</v>
      </c>
      <c r="AU50" s="275">
        <v>0</v>
      </c>
      <c r="AV50" s="275">
        <v>0</v>
      </c>
      <c r="AW50" s="275">
        <v>0</v>
      </c>
      <c r="AX50" s="275">
        <v>0</v>
      </c>
      <c r="AY50" s="275">
        <v>0</v>
      </c>
      <c r="AZ50" s="275">
        <v>0</v>
      </c>
      <c r="BA50" s="275">
        <v>0</v>
      </c>
      <c r="BB50" s="275">
        <v>0</v>
      </c>
      <c r="BD50" s="275">
        <v>0</v>
      </c>
      <c r="BE50" s="275">
        <v>0</v>
      </c>
      <c r="BF50" s="275">
        <v>0</v>
      </c>
      <c r="BG50" s="275">
        <v>0</v>
      </c>
      <c r="BH50" s="275">
        <v>0</v>
      </c>
      <c r="BI50" s="275">
        <v>0</v>
      </c>
      <c r="BJ50" s="275">
        <v>0</v>
      </c>
      <c r="BK50" s="275">
        <v>0</v>
      </c>
      <c r="BL50" s="275">
        <v>0</v>
      </c>
      <c r="BM50" s="275">
        <v>0</v>
      </c>
      <c r="BN50" s="275">
        <v>0</v>
      </c>
      <c r="BO50" s="275">
        <v>0</v>
      </c>
    </row>
    <row r="51" customHeight="1" spans="2:67">
      <c r="B51" s="272" t="s">
        <v>31</v>
      </c>
      <c r="C51" s="273">
        <f t="shared" si="12"/>
        <v>0</v>
      </c>
      <c r="D51" s="274">
        <f t="shared" si="13"/>
        <v>4.326356</v>
      </c>
      <c r="E51" s="275">
        <f>'[6]部门-汇总页'!E7</f>
        <v>0</v>
      </c>
      <c r="F51" s="275">
        <f>'[6]部门-汇总页'!F7</f>
        <v>0</v>
      </c>
      <c r="G51" s="275">
        <f>'[6]部门-汇总页'!G7</f>
        <v>0</v>
      </c>
      <c r="H51" s="275">
        <f>'[6]部门-汇总页'!H7</f>
        <v>0</v>
      </c>
      <c r="I51" s="275">
        <f>'[6]部门-汇总页'!I7</f>
        <v>0</v>
      </c>
      <c r="J51" s="275">
        <f>'[6]部门-汇总页'!J7</f>
        <v>0</v>
      </c>
      <c r="K51" s="275">
        <f>'[6]部门-汇总页'!K7</f>
        <v>0</v>
      </c>
      <c r="L51" s="275">
        <f>'[6]部门-汇总页'!L7</f>
        <v>0</v>
      </c>
      <c r="M51" s="275">
        <f>'[6]部门-汇总页'!M7</f>
        <v>0</v>
      </c>
      <c r="N51" s="275">
        <f>'[6]部门-汇总页'!N7</f>
        <v>0</v>
      </c>
      <c r="O51" s="275">
        <f>'[6]部门-汇总页'!O7</f>
        <v>0</v>
      </c>
      <c r="P51" s="275">
        <f>'[6]部门-汇总页'!P7</f>
        <v>0</v>
      </c>
      <c r="Q51" s="275">
        <f>'[6]部门-汇总页'!Q7</f>
        <v>4.326356</v>
      </c>
      <c r="R51" s="275">
        <f>'[6]部门-汇总页'!R7</f>
        <v>0</v>
      </c>
      <c r="S51" s="275">
        <f>'[6]部门-汇总页'!S7</f>
        <v>0</v>
      </c>
      <c r="T51" s="275">
        <f>'[6]部门-汇总页'!T7</f>
        <v>0</v>
      </c>
      <c r="U51" s="275">
        <f>'[6]部门-汇总页'!U7</f>
        <v>0</v>
      </c>
      <c r="V51" s="275">
        <f>'[6]部门-汇总页'!V7</f>
        <v>0</v>
      </c>
      <c r="W51" s="275">
        <f>'[6]部门-汇总页'!W7</f>
        <v>0</v>
      </c>
      <c r="X51" s="275">
        <f>'[6]部门-汇总页'!X7</f>
        <v>0</v>
      </c>
      <c r="Y51" s="275">
        <f>'[6]部门-汇总页'!Y7</f>
        <v>0</v>
      </c>
      <c r="Z51" s="275">
        <f>'[6]部门-汇总页'!Z7</f>
        <v>0</v>
      </c>
      <c r="AA51" s="275">
        <f>'[6]部门-汇总页'!AA7</f>
        <v>0</v>
      </c>
      <c r="AB51" s="275">
        <f>'[6]部门-汇总页'!AB7</f>
        <v>0</v>
      </c>
      <c r="AD51" s="275">
        <v>0</v>
      </c>
      <c r="AE51" s="275">
        <v>0</v>
      </c>
      <c r="AF51" s="275">
        <v>0</v>
      </c>
      <c r="AG51" s="275">
        <v>0</v>
      </c>
      <c r="AH51" s="275">
        <v>0</v>
      </c>
      <c r="AI51" s="275">
        <v>0</v>
      </c>
      <c r="AJ51" s="275">
        <v>0</v>
      </c>
      <c r="AK51" s="275">
        <v>0</v>
      </c>
      <c r="AL51" s="275">
        <v>0</v>
      </c>
      <c r="AM51" s="275">
        <v>0</v>
      </c>
      <c r="AN51" s="275">
        <v>0</v>
      </c>
      <c r="AO51" s="275">
        <v>0</v>
      </c>
      <c r="AQ51" s="275">
        <v>0</v>
      </c>
      <c r="AR51" s="275">
        <v>0</v>
      </c>
      <c r="AS51" s="275">
        <v>0</v>
      </c>
      <c r="AT51" s="275">
        <v>0</v>
      </c>
      <c r="AU51" s="275">
        <v>0</v>
      </c>
      <c r="AV51" s="275">
        <v>0</v>
      </c>
      <c r="AW51" s="275">
        <v>0</v>
      </c>
      <c r="AX51" s="275">
        <v>0</v>
      </c>
      <c r="AY51" s="275">
        <v>0</v>
      </c>
      <c r="AZ51" s="275">
        <v>0</v>
      </c>
      <c r="BA51" s="275">
        <v>0</v>
      </c>
      <c r="BB51" s="275">
        <v>0</v>
      </c>
      <c r="BD51" s="275">
        <v>0</v>
      </c>
      <c r="BE51" s="275">
        <v>0</v>
      </c>
      <c r="BF51" s="275">
        <v>0</v>
      </c>
      <c r="BG51" s="275">
        <v>0</v>
      </c>
      <c r="BH51" s="275">
        <v>0</v>
      </c>
      <c r="BI51" s="275">
        <v>0</v>
      </c>
      <c r="BJ51" s="275">
        <v>0</v>
      </c>
      <c r="BK51" s="275">
        <v>0</v>
      </c>
      <c r="BL51" s="275">
        <v>0</v>
      </c>
      <c r="BM51" s="275">
        <v>0</v>
      </c>
      <c r="BN51" s="275">
        <v>0</v>
      </c>
      <c r="BO51" s="275">
        <v>0</v>
      </c>
    </row>
    <row r="52" customHeight="1" spans="2:67">
      <c r="B52" s="276" t="s">
        <v>62</v>
      </c>
      <c r="C52" s="277">
        <f>SUM(C45:C51)</f>
        <v>9657.71026245</v>
      </c>
      <c r="D52" s="278">
        <f>SUM(D45:D51)</f>
        <v>2414.980984</v>
      </c>
      <c r="E52" s="279">
        <f t="shared" ref="D52:AB52" si="14">SUM(E45:E51)</f>
        <v>1235.428091</v>
      </c>
      <c r="F52" s="279">
        <f t="shared" si="14"/>
        <v>1792.49776</v>
      </c>
      <c r="G52" s="279">
        <f t="shared" si="14"/>
        <v>1749.581627</v>
      </c>
      <c r="H52" s="279">
        <f t="shared" si="14"/>
        <v>1263.285051</v>
      </c>
      <c r="I52" s="279">
        <f t="shared" si="14"/>
        <v>1250.956602</v>
      </c>
      <c r="J52" s="279">
        <f t="shared" si="14"/>
        <v>1877.85363145</v>
      </c>
      <c r="K52" s="279">
        <f t="shared" si="14"/>
        <v>8.3</v>
      </c>
      <c r="L52" s="279">
        <f t="shared" si="14"/>
        <v>99.75</v>
      </c>
      <c r="M52" s="279">
        <f t="shared" si="14"/>
        <v>22.2</v>
      </c>
      <c r="N52" s="279">
        <f t="shared" si="14"/>
        <v>146</v>
      </c>
      <c r="O52" s="279">
        <f t="shared" si="14"/>
        <v>0</v>
      </c>
      <c r="P52" s="279">
        <f t="shared" si="14"/>
        <v>211.8575</v>
      </c>
      <c r="Q52" s="279">
        <f t="shared" si="14"/>
        <v>625.731167</v>
      </c>
      <c r="R52" s="279">
        <f t="shared" si="14"/>
        <v>1533.426417</v>
      </c>
      <c r="S52" s="279">
        <f t="shared" si="14"/>
        <v>255.8234</v>
      </c>
      <c r="T52" s="279">
        <f t="shared" si="14"/>
        <v>0</v>
      </c>
      <c r="U52" s="279">
        <f t="shared" si="14"/>
        <v>0</v>
      </c>
      <c r="V52" s="279">
        <f t="shared" si="14"/>
        <v>0</v>
      </c>
      <c r="W52" s="279">
        <f t="shared" si="14"/>
        <v>0</v>
      </c>
      <c r="X52" s="279">
        <f t="shared" si="14"/>
        <v>0</v>
      </c>
      <c r="Y52" s="279">
        <f t="shared" si="14"/>
        <v>0</v>
      </c>
      <c r="Z52" s="279">
        <f t="shared" si="14"/>
        <v>0</v>
      </c>
      <c r="AA52" s="279">
        <f t="shared" si="14"/>
        <v>0</v>
      </c>
      <c r="AB52" s="279">
        <f t="shared" si="14"/>
        <v>0</v>
      </c>
      <c r="AD52" s="279">
        <v>1274.8712142</v>
      </c>
      <c r="AE52" s="279">
        <v>1709.400719</v>
      </c>
      <c r="AF52" s="279">
        <v>2867.95717395</v>
      </c>
      <c r="AG52" s="279">
        <v>197.6485</v>
      </c>
      <c r="AH52" s="279">
        <v>32.585</v>
      </c>
      <c r="AI52" s="279">
        <v>103.845</v>
      </c>
      <c r="AJ52" s="279">
        <v>99.8</v>
      </c>
      <c r="AK52" s="279">
        <v>27.25</v>
      </c>
      <c r="AL52" s="279">
        <v>3.2</v>
      </c>
      <c r="AM52" s="279">
        <v>146</v>
      </c>
      <c r="AN52" s="279">
        <v>0</v>
      </c>
      <c r="AO52" s="279">
        <v>119.7775</v>
      </c>
      <c r="AQ52" s="279">
        <v>1235.428091</v>
      </c>
      <c r="AR52" s="279">
        <v>1792.49776</v>
      </c>
      <c r="AS52" s="279">
        <v>3494.81593395</v>
      </c>
      <c r="AT52" s="279">
        <v>269.69413</v>
      </c>
      <c r="AU52" s="279">
        <v>32.585</v>
      </c>
      <c r="AV52" s="279">
        <v>155.545</v>
      </c>
      <c r="AW52" s="279">
        <v>99.8</v>
      </c>
      <c r="AX52" s="279">
        <v>27.25</v>
      </c>
      <c r="AY52" s="279">
        <v>3.2</v>
      </c>
      <c r="AZ52" s="279">
        <v>146</v>
      </c>
      <c r="BA52" s="279">
        <v>0</v>
      </c>
      <c r="BB52" s="279">
        <v>119.7775</v>
      </c>
      <c r="BD52" s="279">
        <v>1235.428091</v>
      </c>
      <c r="BE52" s="279">
        <v>1792.49776</v>
      </c>
      <c r="BF52" s="279">
        <v>1734.241627</v>
      </c>
      <c r="BG52" s="279">
        <v>1279.485051</v>
      </c>
      <c r="BH52" s="279">
        <v>1250.956602</v>
      </c>
      <c r="BI52" s="279">
        <v>1877.85363145</v>
      </c>
      <c r="BJ52" s="279">
        <v>8.3</v>
      </c>
      <c r="BK52" s="279">
        <v>99.75</v>
      </c>
      <c r="BL52" s="279">
        <v>22.2</v>
      </c>
      <c r="BM52" s="279">
        <v>146</v>
      </c>
      <c r="BN52" s="279">
        <v>0</v>
      </c>
      <c r="BO52" s="279">
        <v>211.8575</v>
      </c>
    </row>
    <row r="53" customHeight="1" spans="2:67">
      <c r="B53" s="281"/>
      <c r="AD53" s="259"/>
      <c r="AE53" s="259"/>
      <c r="AF53" s="259"/>
      <c r="AG53" s="259"/>
      <c r="AH53" s="259"/>
      <c r="AI53" s="259"/>
      <c r="AJ53" s="259"/>
      <c r="AK53" s="260"/>
      <c r="AL53" s="260"/>
      <c r="AM53" s="260"/>
      <c r="AN53" s="260"/>
      <c r="AO53" s="260"/>
    </row>
    <row r="54" customHeight="1" spans="2:67">
      <c r="B54" s="282" t="s">
        <v>8</v>
      </c>
      <c r="C54" s="268" t="s">
        <v>36</v>
      </c>
      <c r="D54" s="269" t="s">
        <v>37</v>
      </c>
      <c r="E54" s="270" t="s">
        <v>38</v>
      </c>
      <c r="F54" s="270" t="s">
        <v>39</v>
      </c>
      <c r="G54" s="270" t="s">
        <v>40</v>
      </c>
      <c r="H54" s="270" t="s">
        <v>41</v>
      </c>
      <c r="I54" s="270" t="s">
        <v>42</v>
      </c>
      <c r="J54" s="270" t="s">
        <v>43</v>
      </c>
      <c r="K54" s="270" t="s">
        <v>44</v>
      </c>
      <c r="L54" s="270" t="s">
        <v>45</v>
      </c>
      <c r="M54" s="270" t="s">
        <v>46</v>
      </c>
      <c r="N54" s="270" t="s">
        <v>47</v>
      </c>
      <c r="O54" s="270" t="s">
        <v>48</v>
      </c>
      <c r="P54" s="270" t="s">
        <v>49</v>
      </c>
      <c r="Q54" s="271" t="s">
        <v>50</v>
      </c>
      <c r="R54" s="271" t="s">
        <v>51</v>
      </c>
      <c r="S54" s="271" t="s">
        <v>52</v>
      </c>
      <c r="T54" s="271" t="s">
        <v>53</v>
      </c>
      <c r="U54" s="271" t="s">
        <v>54</v>
      </c>
      <c r="V54" s="271" t="s">
        <v>55</v>
      </c>
      <c r="W54" s="271" t="s">
        <v>56</v>
      </c>
      <c r="X54" s="271" t="s">
        <v>57</v>
      </c>
      <c r="Y54" s="271" t="s">
        <v>58</v>
      </c>
      <c r="Z54" s="271" t="s">
        <v>59</v>
      </c>
      <c r="AA54" s="271" t="s">
        <v>60</v>
      </c>
      <c r="AB54" s="271" t="s">
        <v>61</v>
      </c>
      <c r="AD54" s="270" t="s">
        <v>38</v>
      </c>
      <c r="AE54" s="270" t="s">
        <v>39</v>
      </c>
      <c r="AF54" s="270" t="s">
        <v>40</v>
      </c>
      <c r="AG54" s="270" t="s">
        <v>41</v>
      </c>
      <c r="AH54" s="270" t="s">
        <v>42</v>
      </c>
      <c r="AI54" s="270" t="s">
        <v>43</v>
      </c>
      <c r="AJ54" s="270" t="s">
        <v>44</v>
      </c>
      <c r="AK54" s="270" t="s">
        <v>45</v>
      </c>
      <c r="AL54" s="270" t="s">
        <v>46</v>
      </c>
      <c r="AM54" s="270" t="s">
        <v>47</v>
      </c>
      <c r="AN54" s="270" t="s">
        <v>48</v>
      </c>
      <c r="AO54" s="270" t="s">
        <v>49</v>
      </c>
      <c r="AQ54" s="270" t="s">
        <v>38</v>
      </c>
      <c r="AR54" s="270" t="s">
        <v>39</v>
      </c>
      <c r="AS54" s="270" t="s">
        <v>40</v>
      </c>
      <c r="AT54" s="270" t="s">
        <v>41</v>
      </c>
      <c r="AU54" s="270" t="s">
        <v>42</v>
      </c>
      <c r="AV54" s="270" t="s">
        <v>43</v>
      </c>
      <c r="AW54" s="270" t="s">
        <v>44</v>
      </c>
      <c r="AX54" s="270" t="s">
        <v>45</v>
      </c>
      <c r="AY54" s="270" t="s">
        <v>46</v>
      </c>
      <c r="AZ54" s="270" t="s">
        <v>47</v>
      </c>
      <c r="BA54" s="270" t="s">
        <v>48</v>
      </c>
      <c r="BB54" s="270" t="s">
        <v>49</v>
      </c>
      <c r="BD54" s="270" t="s">
        <v>38</v>
      </c>
      <c r="BE54" s="270" t="s">
        <v>39</v>
      </c>
      <c r="BF54" s="270" t="s">
        <v>40</v>
      </c>
      <c r="BG54" s="270" t="s">
        <v>41</v>
      </c>
      <c r="BH54" s="270" t="s">
        <v>42</v>
      </c>
      <c r="BI54" s="270" t="s">
        <v>43</v>
      </c>
      <c r="BJ54" s="270" t="s">
        <v>44</v>
      </c>
      <c r="BK54" s="270" t="s">
        <v>45</v>
      </c>
      <c r="BL54" s="270" t="s">
        <v>46</v>
      </c>
      <c r="BM54" s="270" t="s">
        <v>47</v>
      </c>
      <c r="BN54" s="270" t="s">
        <v>48</v>
      </c>
      <c r="BO54" s="270" t="s">
        <v>49</v>
      </c>
    </row>
    <row r="55" customHeight="1" spans="2:67">
      <c r="B55" s="272" t="s">
        <v>25</v>
      </c>
      <c r="C55" s="273">
        <f t="shared" ref="C55:C61" si="15">SUM(E55:P55)</f>
        <v>1019.35053228988</v>
      </c>
      <c r="D55" s="274">
        <f t="shared" ref="D55:D61" si="16">SUM(Q55:AB55)</f>
        <v>242.676159041967</v>
      </c>
      <c r="E55" s="275">
        <f>'[1]部门-汇总页'!E8</f>
        <v>14.5199879787986</v>
      </c>
      <c r="F55" s="275">
        <f>'[1]部门-汇总页'!F8</f>
        <v>271.249782317399</v>
      </c>
      <c r="G55" s="275">
        <f>'[1]部门-汇总页'!G8</f>
        <v>36.3648</v>
      </c>
      <c r="H55" s="275">
        <f>'[1]部门-汇总页'!H8</f>
        <v>57.4218724057509</v>
      </c>
      <c r="I55" s="275">
        <f>'[1]部门-汇总页'!I8</f>
        <v>10</v>
      </c>
      <c r="J55" s="275">
        <f>'[1]部门-汇总页'!J8</f>
        <v>553.062574436416</v>
      </c>
      <c r="K55" s="275">
        <f>'[1]部门-汇总页'!K8</f>
        <v>0</v>
      </c>
      <c r="L55" s="275">
        <f>'[1]部门-汇总页'!L8</f>
        <v>0</v>
      </c>
      <c r="M55" s="275">
        <f>'[1]部门-汇总页'!M8</f>
        <v>0</v>
      </c>
      <c r="N55" s="275">
        <f>'[1]部门-汇总页'!N8</f>
        <v>0</v>
      </c>
      <c r="O55" s="275">
        <f>'[1]部门-汇总页'!O8</f>
        <v>0</v>
      </c>
      <c r="P55" s="275">
        <f>'[1]部门-汇总页'!P8</f>
        <v>76.7315151515152</v>
      </c>
      <c r="Q55" s="275">
        <f>'[1]部门-汇总页'!Q8</f>
        <v>24.6301778552093</v>
      </c>
      <c r="R55" s="275">
        <f>'[1]部门-汇总页'!R8</f>
        <v>218.045981186758</v>
      </c>
      <c r="S55" s="275">
        <f>'[1]部门-汇总页'!S8</f>
        <v>0</v>
      </c>
      <c r="T55" s="275">
        <f>'[1]部门-汇总页'!T8</f>
        <v>0</v>
      </c>
      <c r="U55" s="275">
        <f>'[1]部门-汇总页'!U8</f>
        <v>0</v>
      </c>
      <c r="V55" s="275">
        <f>'[1]部门-汇总页'!V8</f>
        <v>0</v>
      </c>
      <c r="W55" s="275">
        <f>'[1]部门-汇总页'!W8</f>
        <v>0</v>
      </c>
      <c r="X55" s="275">
        <f>'[1]部门-汇总页'!X8</f>
        <v>0</v>
      </c>
      <c r="Y55" s="275">
        <f>'[1]部门-汇总页'!Y8</f>
        <v>0</v>
      </c>
      <c r="Z55" s="275">
        <f>'[1]部门-汇总页'!Z8</f>
        <v>0</v>
      </c>
      <c r="AA55" s="275">
        <f>'[1]部门-汇总页'!AA8</f>
        <v>0</v>
      </c>
      <c r="AB55" s="275">
        <f>'[1]部门-汇总页'!AB8</f>
        <v>0</v>
      </c>
      <c r="AD55" s="275">
        <v>6.6</v>
      </c>
      <c r="AE55" s="275">
        <v>176.008922039562</v>
      </c>
      <c r="AF55" s="275">
        <v>488.196984848485</v>
      </c>
      <c r="AG55" s="275">
        <v>0</v>
      </c>
      <c r="AH55" s="275">
        <v>0</v>
      </c>
      <c r="AI55" s="275">
        <v>0</v>
      </c>
      <c r="AJ55" s="275">
        <v>0</v>
      </c>
      <c r="AK55" s="275">
        <v>0</v>
      </c>
      <c r="AL55" s="275">
        <v>0</v>
      </c>
      <c r="AM55" s="275">
        <v>0</v>
      </c>
      <c r="AN55" s="275">
        <v>0</v>
      </c>
      <c r="AO55" s="275">
        <v>0</v>
      </c>
      <c r="AQ55" s="275">
        <v>14.5199879787986</v>
      </c>
      <c r="AR55" s="275">
        <v>271.249782317399</v>
      </c>
      <c r="AS55" s="275">
        <v>497.729770251535</v>
      </c>
      <c r="AT55" s="275">
        <v>0</v>
      </c>
      <c r="AU55" s="275">
        <v>0</v>
      </c>
      <c r="AV55" s="275">
        <v>0</v>
      </c>
      <c r="AW55" s="275">
        <v>0</v>
      </c>
      <c r="AX55" s="275">
        <v>0</v>
      </c>
      <c r="AY55" s="275">
        <v>0</v>
      </c>
      <c r="AZ55" s="275">
        <v>0</v>
      </c>
      <c r="BA55" s="275">
        <v>0</v>
      </c>
      <c r="BB55" s="275">
        <v>0</v>
      </c>
      <c r="BD55" s="275">
        <v>14.5199879787986</v>
      </c>
      <c r="BE55" s="275">
        <v>271.249782317399</v>
      </c>
      <c r="BF55" s="275">
        <v>36.3648</v>
      </c>
      <c r="BG55" s="275">
        <v>57.4218724057509</v>
      </c>
      <c r="BH55" s="275">
        <v>10</v>
      </c>
      <c r="BI55" s="275">
        <v>553.062574436416</v>
      </c>
      <c r="BJ55" s="275">
        <v>0</v>
      </c>
      <c r="BK55" s="275">
        <v>0</v>
      </c>
      <c r="BL55" s="275">
        <v>0</v>
      </c>
      <c r="BM55" s="275">
        <v>0</v>
      </c>
      <c r="BN55" s="275">
        <v>0</v>
      </c>
      <c r="BO55" s="275">
        <v>76.7315151515152</v>
      </c>
    </row>
    <row r="56" customHeight="1" spans="2:67">
      <c r="B56" s="272" t="s">
        <v>26</v>
      </c>
      <c r="C56" s="273">
        <f t="shared" si="15"/>
        <v>1467.88979039478</v>
      </c>
      <c r="D56" s="274">
        <f t="shared" si="16"/>
        <v>476.616043538669</v>
      </c>
      <c r="E56" s="275">
        <f>'[2]部门-汇总页'!E8</f>
        <v>20.2297940753917</v>
      </c>
      <c r="F56" s="275">
        <f>'[2]部门-汇总页'!F8</f>
        <v>349.370005063427</v>
      </c>
      <c r="G56" s="275">
        <f>'[2]部门-汇总页'!G8</f>
        <v>354.771144746326</v>
      </c>
      <c r="H56" s="275">
        <f>'[2]部门-汇总页'!H8</f>
        <v>339.333351329871</v>
      </c>
      <c r="I56" s="275">
        <f>'[2]部门-汇总页'!I8</f>
        <v>389.935495179769</v>
      </c>
      <c r="J56" s="275">
        <f>'[2]部门-汇总页'!J8</f>
        <v>14.25</v>
      </c>
      <c r="K56" s="275">
        <f>'[2]部门-汇总页'!K8</f>
        <v>0</v>
      </c>
      <c r="L56" s="275">
        <f>'[2]部门-汇总页'!L8</f>
        <v>0</v>
      </c>
      <c r="M56" s="275">
        <f>'[2]部门-汇总页'!M8</f>
        <v>0</v>
      </c>
      <c r="N56" s="275">
        <f>'[2]部门-汇总页'!N8</f>
        <v>0</v>
      </c>
      <c r="O56" s="275">
        <f>'[2]部门-汇总页'!O8</f>
        <v>0</v>
      </c>
      <c r="P56" s="275">
        <f>'[2]部门-汇总页'!P8</f>
        <v>0</v>
      </c>
      <c r="Q56" s="275">
        <f>'[2]部门-汇总页'!Q8</f>
        <v>86.8465309897453</v>
      </c>
      <c r="R56" s="275">
        <f>'[2]部门-汇总页'!R8</f>
        <v>361.089765225018</v>
      </c>
      <c r="S56" s="275">
        <f>'[2]部门-汇总页'!S8</f>
        <v>28.6797473239055</v>
      </c>
      <c r="T56" s="275">
        <f>'[2]部门-汇总页'!T8</f>
        <v>0</v>
      </c>
      <c r="U56" s="275">
        <f>'[2]部门-汇总页'!U8</f>
        <v>0</v>
      </c>
      <c r="V56" s="275">
        <f>'[2]部门-汇总页'!V8</f>
        <v>0</v>
      </c>
      <c r="W56" s="275">
        <f>'[2]部门-汇总页'!W8</f>
        <v>0</v>
      </c>
      <c r="X56" s="275">
        <f>'[2]部门-汇总页'!X8</f>
        <v>0</v>
      </c>
      <c r="Y56" s="275">
        <f>'[2]部门-汇总页'!Y8</f>
        <v>0</v>
      </c>
      <c r="Z56" s="275">
        <f>'[2]部门-汇总页'!Z8</f>
        <v>0</v>
      </c>
      <c r="AA56" s="275">
        <f>'[2]部门-汇总页'!AA8</f>
        <v>0</v>
      </c>
      <c r="AB56" s="275">
        <f>'[2]部门-汇总页'!AB8</f>
        <v>0</v>
      </c>
      <c r="AD56" s="275">
        <v>46.8992235010193</v>
      </c>
      <c r="AE56" s="275">
        <v>511.313157776225</v>
      </c>
      <c r="AF56" s="275">
        <v>582.314165173173</v>
      </c>
      <c r="AG56" s="275">
        <v>0</v>
      </c>
      <c r="AH56" s="275">
        <v>0</v>
      </c>
      <c r="AI56" s="275">
        <v>0</v>
      </c>
      <c r="AJ56" s="275">
        <v>0</v>
      </c>
      <c r="AK56" s="275">
        <v>0</v>
      </c>
      <c r="AL56" s="275">
        <v>0</v>
      </c>
      <c r="AM56" s="275">
        <v>0</v>
      </c>
      <c r="AN56" s="275">
        <v>0</v>
      </c>
      <c r="AO56" s="275">
        <v>0</v>
      </c>
      <c r="AQ56" s="275">
        <v>20.2297940753917</v>
      </c>
      <c r="AR56" s="275">
        <v>349.370005063427</v>
      </c>
      <c r="AS56" s="275">
        <v>811.169855622801</v>
      </c>
      <c r="AT56" s="275">
        <v>0.29413</v>
      </c>
      <c r="AU56" s="275">
        <v>0</v>
      </c>
      <c r="AV56" s="275">
        <v>0</v>
      </c>
      <c r="AW56" s="275">
        <v>0</v>
      </c>
      <c r="AX56" s="275">
        <v>0</v>
      </c>
      <c r="AY56" s="275">
        <v>0</v>
      </c>
      <c r="AZ56" s="275">
        <v>0</v>
      </c>
      <c r="BA56" s="275">
        <v>0</v>
      </c>
      <c r="BB56" s="275">
        <v>0</v>
      </c>
      <c r="BD56" s="275">
        <v>20.2297940753917</v>
      </c>
      <c r="BE56" s="275">
        <v>349.370005063427</v>
      </c>
      <c r="BF56" s="275">
        <v>354.771144746326</v>
      </c>
      <c r="BG56" s="275">
        <v>339.333351329871</v>
      </c>
      <c r="BH56" s="275">
        <v>389.935495179769</v>
      </c>
      <c r="BI56" s="275">
        <v>14.25</v>
      </c>
      <c r="BJ56" s="275">
        <v>0</v>
      </c>
      <c r="BK56" s="275">
        <v>0</v>
      </c>
      <c r="BL56" s="275">
        <v>0</v>
      </c>
      <c r="BM56" s="275">
        <v>0</v>
      </c>
      <c r="BN56" s="275">
        <v>0</v>
      </c>
      <c r="BO56" s="275">
        <v>0</v>
      </c>
    </row>
    <row r="57" customHeight="1" spans="2:67">
      <c r="B57" s="272" t="s">
        <v>27</v>
      </c>
      <c r="C57" s="273">
        <f t="shared" si="15"/>
        <v>1165.84402168271</v>
      </c>
      <c r="D57" s="274">
        <f t="shared" si="16"/>
        <v>245.980985928889</v>
      </c>
      <c r="E57" s="275">
        <f>'[3]部门-汇总页'!E8</f>
        <v>346.435980107004</v>
      </c>
      <c r="F57" s="275">
        <f>'[3]部门-汇总页'!F8</f>
        <v>217.856684073107</v>
      </c>
      <c r="G57" s="275">
        <f>'[3]部门-汇总页'!G8</f>
        <v>233.684840759145</v>
      </c>
      <c r="H57" s="275">
        <f>'[3]部门-汇总页'!H8</f>
        <v>129.876965909091</v>
      </c>
      <c r="I57" s="275">
        <f>'[3]部门-汇总页'!I8</f>
        <v>48.025</v>
      </c>
      <c r="J57" s="275">
        <f>'[3]部门-汇总页'!J8</f>
        <v>111.627696435458</v>
      </c>
      <c r="K57" s="275">
        <f>'[3]部门-汇总页'!K8</f>
        <v>3.9</v>
      </c>
      <c r="L57" s="275">
        <f>'[3]部门-汇总页'!L8</f>
        <v>15.9</v>
      </c>
      <c r="M57" s="275">
        <f>'[3]部门-汇总页'!M8</f>
        <v>8.98435439890411</v>
      </c>
      <c r="N57" s="275">
        <f>'[3]部门-汇总页'!N8</f>
        <v>21.3</v>
      </c>
      <c r="O57" s="275">
        <f>'[3]部门-汇总页'!O8</f>
        <v>0</v>
      </c>
      <c r="P57" s="275">
        <f>'[3]部门-汇总页'!P8</f>
        <v>28.2525</v>
      </c>
      <c r="Q57" s="275">
        <f>'[3]部门-汇总页'!Q8</f>
        <v>88.8793018557823</v>
      </c>
      <c r="R57" s="275">
        <f>'[3]部门-汇总页'!R8</f>
        <v>121.101684073107</v>
      </c>
      <c r="S57" s="275">
        <f>'[3]部门-汇总页'!S8</f>
        <v>36</v>
      </c>
      <c r="T57" s="275">
        <f>'[3]部门-汇总页'!T8</f>
        <v>0</v>
      </c>
      <c r="U57" s="275">
        <f>'[3]部门-汇总页'!U8</f>
        <v>0</v>
      </c>
      <c r="V57" s="275">
        <f>'[3]部门-汇总页'!V8</f>
        <v>0</v>
      </c>
      <c r="W57" s="275">
        <f>'[3]部门-汇总页'!W8</f>
        <v>0</v>
      </c>
      <c r="X57" s="275">
        <f>'[3]部门-汇总页'!X8</f>
        <v>0</v>
      </c>
      <c r="Y57" s="275">
        <f>'[3]部门-汇总页'!Y8</f>
        <v>0</v>
      </c>
      <c r="Z57" s="275">
        <f>'[3]部门-汇总页'!Z8</f>
        <v>0</v>
      </c>
      <c r="AA57" s="275">
        <f>'[3]部门-汇总页'!AA8</f>
        <v>0</v>
      </c>
      <c r="AB57" s="275">
        <f>'[3]部门-汇总页'!AB8</f>
        <v>0</v>
      </c>
      <c r="AD57" s="275">
        <v>323.169472612931</v>
      </c>
      <c r="AE57" s="275">
        <v>28.5033420365535</v>
      </c>
      <c r="AF57" s="275">
        <v>228.337184263578</v>
      </c>
      <c r="AG57" s="275">
        <v>43.0986375643439</v>
      </c>
      <c r="AH57" s="275">
        <v>9.245</v>
      </c>
      <c r="AI57" s="275">
        <v>51.3983420365535</v>
      </c>
      <c r="AJ57" s="275">
        <v>19.3951375643439</v>
      </c>
      <c r="AK57" s="275">
        <v>4.25</v>
      </c>
      <c r="AL57" s="275">
        <v>1.275</v>
      </c>
      <c r="AM57" s="275">
        <v>20.55</v>
      </c>
      <c r="AN57" s="275">
        <v>0</v>
      </c>
      <c r="AO57" s="275">
        <v>28.2525</v>
      </c>
      <c r="AQ57" s="275">
        <v>346.435980107004</v>
      </c>
      <c r="AR57" s="275">
        <v>217.856684073107</v>
      </c>
      <c r="AS57" s="275">
        <v>254.524215759145</v>
      </c>
      <c r="AT57" s="275">
        <v>75.771945307995</v>
      </c>
      <c r="AU57" s="275">
        <v>10.245</v>
      </c>
      <c r="AV57" s="275">
        <v>85.9183420365535</v>
      </c>
      <c r="AW57" s="275">
        <v>21.7593543989041</v>
      </c>
      <c r="AX57" s="275">
        <v>5.75</v>
      </c>
      <c r="AY57" s="275">
        <v>1.275</v>
      </c>
      <c r="AZ57" s="275">
        <v>21.3</v>
      </c>
      <c r="BA57" s="275">
        <v>0</v>
      </c>
      <c r="BB57" s="275">
        <v>28.2525</v>
      </c>
      <c r="BD57" s="275">
        <v>346.435980107004</v>
      </c>
      <c r="BE57" s="275">
        <v>217.856684073107</v>
      </c>
      <c r="BF57" s="275">
        <v>233.684840759145</v>
      </c>
      <c r="BG57" s="275">
        <v>129.876965909091</v>
      </c>
      <c r="BH57" s="275">
        <v>48.025</v>
      </c>
      <c r="BI57" s="275">
        <v>111.627696435458</v>
      </c>
      <c r="BJ57" s="275">
        <v>3.9</v>
      </c>
      <c r="BK57" s="275">
        <v>15.9</v>
      </c>
      <c r="BL57" s="275">
        <v>8.98435439890411</v>
      </c>
      <c r="BM57" s="275">
        <v>21.3</v>
      </c>
      <c r="BN57" s="275">
        <v>0</v>
      </c>
      <c r="BO57" s="275">
        <v>28.2525</v>
      </c>
    </row>
    <row r="58" customHeight="1" spans="2:67">
      <c r="B58" s="272" t="s">
        <v>28</v>
      </c>
      <c r="C58" s="273">
        <f t="shared" si="15"/>
        <v>270.939953478061</v>
      </c>
      <c r="D58" s="274">
        <f t="shared" si="16"/>
        <v>69.17872</v>
      </c>
      <c r="E58" s="275">
        <f>'[4]部门-汇总页'!E8</f>
        <v>39.1839961842894</v>
      </c>
      <c r="F58" s="275">
        <f>'[4]部门-汇总页'!F8</f>
        <v>58.9709047619048</v>
      </c>
      <c r="G58" s="275">
        <f>'[4]部门-汇总页'!G8</f>
        <v>46.795</v>
      </c>
      <c r="H58" s="275">
        <f>'[4]部门-汇总页'!H8</f>
        <v>32.0616284442712</v>
      </c>
      <c r="I58" s="275">
        <f>'[4]部门-汇总页'!I8</f>
        <v>38.9127840875955</v>
      </c>
      <c r="J58" s="275">
        <f>'[4]部门-汇总页'!J8</f>
        <v>55.01564</v>
      </c>
      <c r="K58" s="275">
        <f>'[4]部门-汇总页'!K8</f>
        <v>0</v>
      </c>
      <c r="L58" s="275">
        <f>'[4]部门-汇总页'!L8</f>
        <v>0</v>
      </c>
      <c r="M58" s="275">
        <f>'[4]部门-汇总页'!M8</f>
        <v>0</v>
      </c>
      <c r="N58" s="275">
        <f>'[4]部门-汇总页'!N8</f>
        <v>0</v>
      </c>
      <c r="O58" s="275">
        <f>'[4]部门-汇总页'!O8</f>
        <v>0</v>
      </c>
      <c r="P58" s="275">
        <f>'[4]部门-汇总页'!P8</f>
        <v>0</v>
      </c>
      <c r="Q58" s="275">
        <f>'[4]部门-汇总页'!Q8</f>
        <v>16.76972</v>
      </c>
      <c r="R58" s="275">
        <f>'[4]部门-汇总页'!R8</f>
        <v>21.614</v>
      </c>
      <c r="S58" s="275">
        <f>'[4]部门-汇总页'!S8</f>
        <v>30.795</v>
      </c>
      <c r="T58" s="275">
        <f>'[4]部门-汇总页'!T8</f>
        <v>0</v>
      </c>
      <c r="U58" s="275">
        <f>'[4]部门-汇总页'!U8</f>
        <v>0</v>
      </c>
      <c r="V58" s="275">
        <f>'[4]部门-汇总页'!V8</f>
        <v>0</v>
      </c>
      <c r="W58" s="275">
        <f>'[4]部门-汇总页'!W8</f>
        <v>0</v>
      </c>
      <c r="X58" s="275">
        <f>'[4]部门-汇总页'!X8</f>
        <v>0</v>
      </c>
      <c r="Y58" s="275">
        <f>'[4]部门-汇总页'!Y8</f>
        <v>0</v>
      </c>
      <c r="Z58" s="275">
        <f>'[4]部门-汇总页'!Z8</f>
        <v>0</v>
      </c>
      <c r="AA58" s="275">
        <f>'[4]部门-汇总页'!AA8</f>
        <v>0</v>
      </c>
      <c r="AB58" s="275">
        <f>'[4]部门-汇总页'!AB8</f>
        <v>0</v>
      </c>
      <c r="AD58" s="275">
        <v>39.1839961842894</v>
      </c>
      <c r="AE58" s="275">
        <v>28.1759047619048</v>
      </c>
      <c r="AF58" s="275">
        <v>72.4104702068418</v>
      </c>
      <c r="AG58" s="275">
        <v>0</v>
      </c>
      <c r="AH58" s="275">
        <v>0</v>
      </c>
      <c r="AI58" s="275">
        <v>0</v>
      </c>
      <c r="AJ58" s="275">
        <v>0</v>
      </c>
      <c r="AK58" s="275">
        <v>0</v>
      </c>
      <c r="AL58" s="275">
        <v>0</v>
      </c>
      <c r="AM58" s="275">
        <v>0</v>
      </c>
      <c r="AN58" s="275">
        <v>0</v>
      </c>
      <c r="AO58" s="275">
        <v>0</v>
      </c>
      <c r="AQ58" s="275">
        <v>39.1839961842894</v>
      </c>
      <c r="AR58" s="275">
        <v>58.9709047619048</v>
      </c>
      <c r="AS58" s="275">
        <v>60.4690758250181</v>
      </c>
      <c r="AT58" s="275">
        <v>0</v>
      </c>
      <c r="AU58" s="275">
        <v>0</v>
      </c>
      <c r="AV58" s="275">
        <v>0</v>
      </c>
      <c r="AW58" s="275">
        <v>0</v>
      </c>
      <c r="AX58" s="275">
        <v>0</v>
      </c>
      <c r="AY58" s="275">
        <v>0</v>
      </c>
      <c r="AZ58" s="275">
        <v>0</v>
      </c>
      <c r="BA58" s="275">
        <v>0</v>
      </c>
      <c r="BB58" s="275">
        <v>0</v>
      </c>
      <c r="BD58" s="275">
        <v>39.1839961842894</v>
      </c>
      <c r="BE58" s="275">
        <v>58.9709047619048</v>
      </c>
      <c r="BF58" s="275">
        <v>46.795</v>
      </c>
      <c r="BG58" s="275">
        <v>32.0616284442712</v>
      </c>
      <c r="BH58" s="275">
        <v>38.9127840875955</v>
      </c>
      <c r="BI58" s="275">
        <v>55.01564</v>
      </c>
      <c r="BJ58" s="275">
        <v>0</v>
      </c>
      <c r="BK58" s="275">
        <v>0</v>
      </c>
      <c r="BL58" s="275">
        <v>0</v>
      </c>
      <c r="BM58" s="275">
        <v>0</v>
      </c>
      <c r="BN58" s="275">
        <v>0</v>
      </c>
      <c r="BO58" s="275">
        <v>0</v>
      </c>
    </row>
    <row r="59" customHeight="1" spans="2:67">
      <c r="B59" s="272" t="s">
        <v>29</v>
      </c>
      <c r="C59" s="273">
        <f t="shared" si="15"/>
        <v>797.546355563992</v>
      </c>
      <c r="D59" s="274">
        <f t="shared" si="16"/>
        <v>132.496347714326</v>
      </c>
      <c r="E59" s="275">
        <f>'[5]部门-汇总页'!E8</f>
        <v>249.254544507186</v>
      </c>
      <c r="F59" s="275">
        <f>'[5]部门-汇总页'!F8</f>
        <v>7.39306</v>
      </c>
      <c r="G59" s="275">
        <f>'[5]部门-汇总页'!G8</f>
        <v>7.8</v>
      </c>
      <c r="H59" s="275">
        <f>'[5]部门-汇总页'!H8</f>
        <v>36.64306</v>
      </c>
      <c r="I59" s="275">
        <f>'[5]部门-汇总页'!I8</f>
        <v>196.280909090909</v>
      </c>
      <c r="J59" s="275">
        <f>'[5]部门-汇总页'!J8</f>
        <v>300.174781965897</v>
      </c>
      <c r="K59" s="275">
        <f>'[5]部门-汇总页'!K8</f>
        <v>0</v>
      </c>
      <c r="L59" s="275">
        <f>'[5]部门-汇总页'!L8</f>
        <v>0</v>
      </c>
      <c r="M59" s="275">
        <f>'[5]部门-汇总页'!M8</f>
        <v>0</v>
      </c>
      <c r="N59" s="275">
        <f>'[5]部门-汇总页'!N8</f>
        <v>0</v>
      </c>
      <c r="O59" s="275">
        <f>'[5]部门-汇总页'!O8</f>
        <v>0</v>
      </c>
      <c r="P59" s="275">
        <f>'[5]部门-汇总页'!P8</f>
        <v>0</v>
      </c>
      <c r="Q59" s="275">
        <f>'[5]部门-汇总页'!Q8</f>
        <v>37.2232584043956</v>
      </c>
      <c r="R59" s="275">
        <f>'[5]部门-汇总页'!R8</f>
        <v>87.4730893099308</v>
      </c>
      <c r="S59" s="275">
        <f>'[5]部门-汇总页'!S8</f>
        <v>7.8</v>
      </c>
      <c r="T59" s="275">
        <f>'[5]部门-汇总页'!T8</f>
        <v>0</v>
      </c>
      <c r="U59" s="275">
        <f>'[5]部门-汇总页'!U8</f>
        <v>0</v>
      </c>
      <c r="V59" s="275">
        <f>'[5]部门-汇总页'!V8</f>
        <v>0</v>
      </c>
      <c r="W59" s="275">
        <f>'[5]部门-汇总页'!W8</f>
        <v>0</v>
      </c>
      <c r="X59" s="275">
        <f>'[5]部门-汇总页'!X8</f>
        <v>0</v>
      </c>
      <c r="Y59" s="275">
        <f>'[5]部门-汇总页'!Y8</f>
        <v>0</v>
      </c>
      <c r="Z59" s="275">
        <f>'[5]部门-汇总页'!Z8</f>
        <v>0</v>
      </c>
      <c r="AA59" s="275">
        <f>'[5]部门-汇总页'!AA8</f>
        <v>0</v>
      </c>
      <c r="AB59" s="275">
        <f>'[5]部门-汇总页'!AB8</f>
        <v>0</v>
      </c>
      <c r="AD59" s="275">
        <v>252.618889783741</v>
      </c>
      <c r="AE59" s="275">
        <v>74.5714005602241</v>
      </c>
      <c r="AF59" s="275">
        <v>194.44211370773</v>
      </c>
      <c r="AG59" s="275">
        <v>0</v>
      </c>
      <c r="AH59" s="275">
        <v>0</v>
      </c>
      <c r="AI59" s="275">
        <v>0</v>
      </c>
      <c r="AJ59" s="275">
        <v>0</v>
      </c>
      <c r="AK59" s="275">
        <v>0</v>
      </c>
      <c r="AL59" s="275">
        <v>0</v>
      </c>
      <c r="AM59" s="275">
        <v>0</v>
      </c>
      <c r="AN59" s="275">
        <v>0</v>
      </c>
      <c r="AO59" s="275">
        <v>0</v>
      </c>
      <c r="AQ59" s="275">
        <v>249.254544507186</v>
      </c>
      <c r="AR59" s="275">
        <v>7.39306</v>
      </c>
      <c r="AS59" s="275">
        <v>301.225714282951</v>
      </c>
      <c r="AT59" s="275">
        <v>0</v>
      </c>
      <c r="AU59" s="275">
        <v>0</v>
      </c>
      <c r="AV59" s="275">
        <v>0</v>
      </c>
      <c r="AW59" s="275">
        <v>0</v>
      </c>
      <c r="AX59" s="275">
        <v>0</v>
      </c>
      <c r="AY59" s="275">
        <v>0</v>
      </c>
      <c r="AZ59" s="275">
        <v>0</v>
      </c>
      <c r="BA59" s="275">
        <v>0</v>
      </c>
      <c r="BB59" s="275">
        <v>0</v>
      </c>
      <c r="BD59" s="275">
        <v>249.254544507186</v>
      </c>
      <c r="BE59" s="275">
        <v>7.39306</v>
      </c>
      <c r="BF59" s="275">
        <v>0.0811320754716981</v>
      </c>
      <c r="BG59" s="275">
        <v>44.44306</v>
      </c>
      <c r="BH59" s="275">
        <v>196.280909090909</v>
      </c>
      <c r="BI59" s="275">
        <v>300.174781965897</v>
      </c>
      <c r="BJ59" s="275">
        <v>0</v>
      </c>
      <c r="BK59" s="275">
        <v>0</v>
      </c>
      <c r="BL59" s="275">
        <v>0</v>
      </c>
      <c r="BM59" s="275">
        <v>0</v>
      </c>
      <c r="BN59" s="275">
        <v>0</v>
      </c>
      <c r="BO59" s="275">
        <v>0</v>
      </c>
    </row>
    <row r="60" customHeight="1" spans="2:67">
      <c r="B60" s="272" t="s">
        <v>30</v>
      </c>
      <c r="C60" s="273">
        <f t="shared" si="15"/>
        <v>0</v>
      </c>
      <c r="D60" s="274">
        <f t="shared" si="16"/>
        <v>0</v>
      </c>
      <c r="E60" s="275">
        <f>'[7]部门-汇总页'!E8</f>
        <v>0</v>
      </c>
      <c r="F60" s="275">
        <f>'[7]部门-汇总页'!F8</f>
        <v>0</v>
      </c>
      <c r="G60" s="275">
        <f>'[7]部门-汇总页'!G8</f>
        <v>0</v>
      </c>
      <c r="H60" s="275">
        <f>'[7]部门-汇总页'!H8</f>
        <v>0</v>
      </c>
      <c r="I60" s="275">
        <f>'[7]部门-汇总页'!I8</f>
        <v>0</v>
      </c>
      <c r="J60" s="275">
        <f>'[7]部门-汇总页'!J8</f>
        <v>0</v>
      </c>
      <c r="K60" s="275">
        <f>'[7]部门-汇总页'!K8</f>
        <v>0</v>
      </c>
      <c r="L60" s="275">
        <f>'[7]部门-汇总页'!L8</f>
        <v>0</v>
      </c>
      <c r="M60" s="275">
        <f>'[7]部门-汇总页'!M8</f>
        <v>0</v>
      </c>
      <c r="N60" s="275">
        <f>'[7]部门-汇总页'!N8</f>
        <v>0</v>
      </c>
      <c r="O60" s="275">
        <f>'[7]部门-汇总页'!O8</f>
        <v>0</v>
      </c>
      <c r="P60" s="275">
        <f>'[7]部门-汇总页'!P8</f>
        <v>0</v>
      </c>
      <c r="Q60" s="275">
        <f>'[7]部门-汇总页'!Q8</f>
        <v>0</v>
      </c>
      <c r="R60" s="275">
        <f>'[7]部门-汇总页'!R8</f>
        <v>0</v>
      </c>
      <c r="S60" s="275">
        <f>'[7]部门-汇总页'!S8</f>
        <v>0</v>
      </c>
      <c r="T60" s="275">
        <f>'[7]部门-汇总页'!T8</f>
        <v>0</v>
      </c>
      <c r="U60" s="275">
        <f>'[7]部门-汇总页'!U8</f>
        <v>0</v>
      </c>
      <c r="V60" s="275">
        <f>'[7]部门-汇总页'!V8</f>
        <v>0</v>
      </c>
      <c r="W60" s="275">
        <f>'[7]部门-汇总页'!W8</f>
        <v>0</v>
      </c>
      <c r="X60" s="275">
        <f>'[7]部门-汇总页'!X8</f>
        <v>0</v>
      </c>
      <c r="Y60" s="275">
        <f>'[7]部门-汇总页'!Y8</f>
        <v>0</v>
      </c>
      <c r="Z60" s="275">
        <f>'[7]部门-汇总页'!Z8</f>
        <v>0</v>
      </c>
      <c r="AA60" s="275">
        <f>'[7]部门-汇总页'!AA8</f>
        <v>0</v>
      </c>
      <c r="AB60" s="275">
        <f>'[7]部门-汇总页'!AB8</f>
        <v>0</v>
      </c>
      <c r="AD60" s="275">
        <v>0</v>
      </c>
      <c r="AE60" s="275">
        <v>0</v>
      </c>
      <c r="AF60" s="275">
        <v>0</v>
      </c>
      <c r="AG60" s="275">
        <v>0</v>
      </c>
      <c r="AH60" s="275">
        <v>0</v>
      </c>
      <c r="AI60" s="275">
        <v>0</v>
      </c>
      <c r="AJ60" s="275">
        <v>0</v>
      </c>
      <c r="AK60" s="275">
        <v>0</v>
      </c>
      <c r="AL60" s="275">
        <v>0</v>
      </c>
      <c r="AM60" s="275">
        <v>0</v>
      </c>
      <c r="AN60" s="275">
        <v>0</v>
      </c>
      <c r="AO60" s="275">
        <v>0</v>
      </c>
      <c r="AQ60" s="275">
        <v>0</v>
      </c>
      <c r="AR60" s="275">
        <v>0</v>
      </c>
      <c r="AS60" s="275">
        <v>0</v>
      </c>
      <c r="AT60" s="275">
        <v>0</v>
      </c>
      <c r="AU60" s="275">
        <v>0</v>
      </c>
      <c r="AV60" s="275">
        <v>0</v>
      </c>
      <c r="AW60" s="275">
        <v>0</v>
      </c>
      <c r="AX60" s="275">
        <v>0</v>
      </c>
      <c r="AY60" s="275">
        <v>0</v>
      </c>
      <c r="AZ60" s="275">
        <v>0</v>
      </c>
      <c r="BA60" s="275">
        <v>0</v>
      </c>
      <c r="BB60" s="275">
        <v>0</v>
      </c>
      <c r="BD60" s="275">
        <v>0</v>
      </c>
      <c r="BE60" s="275">
        <v>0</v>
      </c>
      <c r="BF60" s="275">
        <v>0</v>
      </c>
      <c r="BG60" s="275">
        <v>0</v>
      </c>
      <c r="BH60" s="275">
        <v>0</v>
      </c>
      <c r="BI60" s="275">
        <v>0</v>
      </c>
      <c r="BJ60" s="275">
        <v>0</v>
      </c>
      <c r="BK60" s="275">
        <v>0</v>
      </c>
      <c r="BL60" s="275">
        <v>0</v>
      </c>
      <c r="BM60" s="275">
        <v>0</v>
      </c>
      <c r="BN60" s="275">
        <v>0</v>
      </c>
      <c r="BO60" s="275">
        <v>0</v>
      </c>
    </row>
    <row r="61" customHeight="1" spans="2:67">
      <c r="B61" s="272" t="s">
        <v>31</v>
      </c>
      <c r="C61" s="273">
        <f t="shared" si="15"/>
        <v>0</v>
      </c>
      <c r="D61" s="274">
        <f t="shared" si="16"/>
        <v>0.11231288828839</v>
      </c>
      <c r="E61" s="275">
        <f>'[6]部门-汇总页'!E8</f>
        <v>0</v>
      </c>
      <c r="F61" s="275">
        <f>'[6]部门-汇总页'!F8</f>
        <v>0</v>
      </c>
      <c r="G61" s="275">
        <f>'[6]部门-汇总页'!G8</f>
        <v>0</v>
      </c>
      <c r="H61" s="275">
        <f>'[6]部门-汇总页'!H8</f>
        <v>0</v>
      </c>
      <c r="I61" s="275">
        <f>'[6]部门-汇总页'!I8</f>
        <v>0</v>
      </c>
      <c r="J61" s="275">
        <f>'[6]部门-汇总页'!J8</f>
        <v>0</v>
      </c>
      <c r="K61" s="275">
        <f>'[6]部门-汇总页'!K8</f>
        <v>0</v>
      </c>
      <c r="L61" s="275">
        <f>'[6]部门-汇总页'!L8</f>
        <v>0</v>
      </c>
      <c r="M61" s="275">
        <f>'[6]部门-汇总页'!M8</f>
        <v>0</v>
      </c>
      <c r="N61" s="275">
        <f>'[6]部门-汇总页'!N8</f>
        <v>0</v>
      </c>
      <c r="O61" s="275">
        <f>'[6]部门-汇总页'!O8</f>
        <v>0</v>
      </c>
      <c r="P61" s="275">
        <f>'[6]部门-汇总页'!P8</f>
        <v>0</v>
      </c>
      <c r="Q61" s="275">
        <f>'[6]部门-汇总页'!Q8</f>
        <v>0.11231288828839</v>
      </c>
      <c r="R61" s="275">
        <f>'[6]部门-汇总页'!R8</f>
        <v>0</v>
      </c>
      <c r="S61" s="275">
        <f>'[6]部门-汇总页'!S8</f>
        <v>0</v>
      </c>
      <c r="T61" s="275">
        <f>'[6]部门-汇总页'!T8</f>
        <v>0</v>
      </c>
      <c r="U61" s="275">
        <f>'[6]部门-汇总页'!U8</f>
        <v>0</v>
      </c>
      <c r="V61" s="275">
        <f>'[6]部门-汇总页'!V8</f>
        <v>0</v>
      </c>
      <c r="W61" s="275">
        <f>'[6]部门-汇总页'!W8</f>
        <v>0</v>
      </c>
      <c r="X61" s="275">
        <f>'[6]部门-汇总页'!X8</f>
        <v>0</v>
      </c>
      <c r="Y61" s="275">
        <f>'[6]部门-汇总页'!Y8</f>
        <v>0</v>
      </c>
      <c r="Z61" s="275">
        <f>'[6]部门-汇总页'!Z8</f>
        <v>0</v>
      </c>
      <c r="AA61" s="275">
        <f>'[6]部门-汇总页'!AA8</f>
        <v>0</v>
      </c>
      <c r="AB61" s="275">
        <f>'[6]部门-汇总页'!AB8</f>
        <v>0</v>
      </c>
      <c r="AD61" s="275">
        <v>0</v>
      </c>
      <c r="AE61" s="275">
        <v>0</v>
      </c>
      <c r="AF61" s="275">
        <v>0</v>
      </c>
      <c r="AG61" s="275">
        <v>0</v>
      </c>
      <c r="AH61" s="275">
        <v>0</v>
      </c>
      <c r="AI61" s="275">
        <v>0</v>
      </c>
      <c r="AJ61" s="275">
        <v>0</v>
      </c>
      <c r="AK61" s="275">
        <v>0</v>
      </c>
      <c r="AL61" s="275">
        <v>0</v>
      </c>
      <c r="AM61" s="275">
        <v>0</v>
      </c>
      <c r="AN61" s="275">
        <v>0</v>
      </c>
      <c r="AO61" s="275">
        <v>0</v>
      </c>
      <c r="AQ61" s="275">
        <v>0</v>
      </c>
      <c r="AR61" s="275">
        <v>0</v>
      </c>
      <c r="AS61" s="275">
        <v>0</v>
      </c>
      <c r="AT61" s="275">
        <v>0</v>
      </c>
      <c r="AU61" s="275">
        <v>0</v>
      </c>
      <c r="AV61" s="275">
        <v>0</v>
      </c>
      <c r="AW61" s="275">
        <v>0</v>
      </c>
      <c r="AX61" s="275">
        <v>0</v>
      </c>
      <c r="AY61" s="275">
        <v>0</v>
      </c>
      <c r="AZ61" s="275">
        <v>0</v>
      </c>
      <c r="BA61" s="275">
        <v>0</v>
      </c>
      <c r="BB61" s="275">
        <v>0</v>
      </c>
      <c r="BD61" s="275">
        <v>0</v>
      </c>
      <c r="BE61" s="275">
        <v>0</v>
      </c>
      <c r="BF61" s="275">
        <v>0</v>
      </c>
      <c r="BG61" s="275">
        <v>0</v>
      </c>
      <c r="BH61" s="275">
        <v>0</v>
      </c>
      <c r="BI61" s="275">
        <v>0</v>
      </c>
      <c r="BJ61" s="275">
        <v>0</v>
      </c>
      <c r="BK61" s="275">
        <v>0</v>
      </c>
      <c r="BL61" s="275">
        <v>0</v>
      </c>
      <c r="BM61" s="275">
        <v>0</v>
      </c>
      <c r="BN61" s="275">
        <v>0</v>
      </c>
      <c r="BO61" s="275">
        <v>0</v>
      </c>
    </row>
    <row r="62" customHeight="1" spans="2:67">
      <c r="B62" s="276" t="s">
        <v>62</v>
      </c>
      <c r="C62" s="277">
        <f>SUM(C55:C61)</f>
        <v>4721.57065340943</v>
      </c>
      <c r="D62" s="278">
        <f>SUM(D55:D61)</f>
        <v>1167.06056911214</v>
      </c>
      <c r="E62" s="279">
        <f t="shared" ref="D62:AB62" si="17">SUM(E55:E61)</f>
        <v>669.62430285267</v>
      </c>
      <c r="F62" s="279">
        <f t="shared" si="17"/>
        <v>904.840436215838</v>
      </c>
      <c r="G62" s="279">
        <f t="shared" si="17"/>
        <v>679.415785505471</v>
      </c>
      <c r="H62" s="279">
        <f t="shared" si="17"/>
        <v>595.336878088984</v>
      </c>
      <c r="I62" s="279">
        <f t="shared" si="17"/>
        <v>683.154188358274</v>
      </c>
      <c r="J62" s="279">
        <f t="shared" si="17"/>
        <v>1034.13069283777</v>
      </c>
      <c r="K62" s="279">
        <f t="shared" si="17"/>
        <v>3.9</v>
      </c>
      <c r="L62" s="279">
        <f t="shared" si="17"/>
        <v>15.9</v>
      </c>
      <c r="M62" s="279">
        <f t="shared" si="17"/>
        <v>8.98435439890411</v>
      </c>
      <c r="N62" s="279">
        <f t="shared" si="17"/>
        <v>21.3</v>
      </c>
      <c r="O62" s="279">
        <f t="shared" si="17"/>
        <v>0</v>
      </c>
      <c r="P62" s="279">
        <f t="shared" si="17"/>
        <v>104.984015151515</v>
      </c>
      <c r="Q62" s="279">
        <f t="shared" si="17"/>
        <v>254.461301993421</v>
      </c>
      <c r="R62" s="279">
        <f t="shared" si="17"/>
        <v>809.324519794814</v>
      </c>
      <c r="S62" s="279">
        <f t="shared" si="17"/>
        <v>103.274747323906</v>
      </c>
      <c r="T62" s="279">
        <f t="shared" si="17"/>
        <v>0</v>
      </c>
      <c r="U62" s="279">
        <f t="shared" si="17"/>
        <v>0</v>
      </c>
      <c r="V62" s="279">
        <f t="shared" si="17"/>
        <v>0</v>
      </c>
      <c r="W62" s="279">
        <f t="shared" si="17"/>
        <v>0</v>
      </c>
      <c r="X62" s="279">
        <f t="shared" si="17"/>
        <v>0</v>
      </c>
      <c r="Y62" s="279">
        <f t="shared" si="17"/>
        <v>0</v>
      </c>
      <c r="Z62" s="279">
        <f t="shared" si="17"/>
        <v>0</v>
      </c>
      <c r="AA62" s="279">
        <f t="shared" si="17"/>
        <v>0</v>
      </c>
      <c r="AB62" s="279">
        <f t="shared" si="17"/>
        <v>0</v>
      </c>
      <c r="AD62" s="279">
        <v>668.471582081981</v>
      </c>
      <c r="AE62" s="279">
        <v>818.572727174469</v>
      </c>
      <c r="AF62" s="279">
        <v>1565.70091819981</v>
      </c>
      <c r="AG62" s="279">
        <v>43.0986375643439</v>
      </c>
      <c r="AH62" s="279">
        <v>9.245</v>
      </c>
      <c r="AI62" s="279">
        <v>51.3983420365535</v>
      </c>
      <c r="AJ62" s="279">
        <v>19.3951375643439</v>
      </c>
      <c r="AK62" s="279">
        <v>4.25</v>
      </c>
      <c r="AL62" s="279">
        <v>1.275</v>
      </c>
      <c r="AM62" s="279">
        <v>20.55</v>
      </c>
      <c r="AN62" s="279">
        <v>0</v>
      </c>
      <c r="AO62" s="279">
        <v>28.2525</v>
      </c>
      <c r="AQ62" s="279">
        <v>669.62430285267</v>
      </c>
      <c r="AR62" s="279">
        <v>904.840436215838</v>
      </c>
      <c r="AS62" s="279">
        <v>1925.11863174145</v>
      </c>
      <c r="AT62" s="279">
        <v>76.066075307995</v>
      </c>
      <c r="AU62" s="279">
        <v>10.245</v>
      </c>
      <c r="AV62" s="279">
        <v>85.9183420365535</v>
      </c>
      <c r="AW62" s="279">
        <v>21.7593543989041</v>
      </c>
      <c r="AX62" s="279">
        <v>5.75</v>
      </c>
      <c r="AY62" s="279">
        <v>1.275</v>
      </c>
      <c r="AZ62" s="279">
        <v>21.3</v>
      </c>
      <c r="BA62" s="279">
        <v>0</v>
      </c>
      <c r="BB62" s="279">
        <v>28.2525</v>
      </c>
      <c r="BD62" s="279">
        <v>669.62430285267</v>
      </c>
      <c r="BE62" s="279">
        <v>904.840436215838</v>
      </c>
      <c r="BF62" s="279">
        <v>671.696917580943</v>
      </c>
      <c r="BG62" s="279">
        <v>603.136878088984</v>
      </c>
      <c r="BH62" s="279">
        <v>683.154188358274</v>
      </c>
      <c r="BI62" s="279">
        <v>1034.13069283777</v>
      </c>
      <c r="BJ62" s="279">
        <v>3.9</v>
      </c>
      <c r="BK62" s="279">
        <v>15.9</v>
      </c>
      <c r="BL62" s="279">
        <v>8.98435439890411</v>
      </c>
      <c r="BM62" s="279">
        <v>21.3</v>
      </c>
      <c r="BN62" s="279">
        <v>0</v>
      </c>
      <c r="BO62" s="279">
        <v>104.984015151515</v>
      </c>
    </row>
    <row r="63" customHeight="1" spans="2:67">
      <c r="AD63" s="259"/>
      <c r="AE63" s="259"/>
      <c r="AF63" s="259"/>
      <c r="AG63" s="259"/>
      <c r="AH63" s="259"/>
      <c r="AI63" s="259"/>
      <c r="AJ63" s="259"/>
      <c r="AK63" s="260"/>
      <c r="AL63" s="260"/>
      <c r="AM63" s="260"/>
      <c r="AN63" s="260"/>
      <c r="AO63" s="260"/>
    </row>
    <row r="64" ht="19.7" customHeight="1" spans="2:67">
      <c r="B64" s="283"/>
      <c r="C64" s="268" t="s">
        <v>63</v>
      </c>
      <c r="D64" s="269" t="s">
        <v>64</v>
      </c>
      <c r="E64" s="270" t="s">
        <v>65</v>
      </c>
      <c r="F64" s="270" t="s">
        <v>66</v>
      </c>
      <c r="G64" s="270" t="s">
        <v>67</v>
      </c>
      <c r="H64" s="270" t="s">
        <v>68</v>
      </c>
      <c r="I64" s="270" t="s">
        <v>69</v>
      </c>
      <c r="J64" s="270" t="s">
        <v>70</v>
      </c>
      <c r="K64" s="270" t="s">
        <v>71</v>
      </c>
      <c r="L64" s="270" t="s">
        <v>72</v>
      </c>
      <c r="M64" s="270" t="s">
        <v>73</v>
      </c>
      <c r="N64" s="270" t="s">
        <v>74</v>
      </c>
      <c r="O64" s="270" t="s">
        <v>75</v>
      </c>
      <c r="P64" s="270" t="s">
        <v>76</v>
      </c>
      <c r="Q64" s="271" t="s">
        <v>77</v>
      </c>
      <c r="R64" s="271" t="s">
        <v>78</v>
      </c>
      <c r="S64" s="271" t="s">
        <v>79</v>
      </c>
      <c r="T64" s="271" t="s">
        <v>80</v>
      </c>
      <c r="U64" s="271" t="s">
        <v>81</v>
      </c>
      <c r="V64" s="271" t="s">
        <v>82</v>
      </c>
      <c r="W64" s="271" t="s">
        <v>83</v>
      </c>
      <c r="X64" s="271" t="s">
        <v>84</v>
      </c>
      <c r="Y64" s="271" t="s">
        <v>85</v>
      </c>
      <c r="Z64" s="271" t="s">
        <v>86</v>
      </c>
      <c r="AA64" s="271" t="s">
        <v>87</v>
      </c>
      <c r="AB64" s="271" t="s">
        <v>88</v>
      </c>
      <c r="AD64" t="s">
        <v>65</v>
      </c>
      <c r="AE64" t="s">
        <v>66</v>
      </c>
      <c r="AF64" t="s">
        <v>67</v>
      </c>
      <c r="AG64" t="s">
        <v>68</v>
      </c>
      <c r="AH64" t="s">
        <v>69</v>
      </c>
      <c r="AI64" t="s">
        <v>70</v>
      </c>
      <c r="AJ64" t="s">
        <v>71</v>
      </c>
      <c r="AK64" t="s">
        <v>72</v>
      </c>
      <c r="AL64" t="s">
        <v>73</v>
      </c>
      <c r="AM64" t="s">
        <v>74</v>
      </c>
      <c r="AN64" t="s">
        <v>75</v>
      </c>
      <c r="AO64" t="s">
        <v>76</v>
      </c>
    </row>
    <row r="65" customHeight="1" spans="2:41">
      <c r="B65" s="272" t="s">
        <v>25</v>
      </c>
      <c r="C65" s="273">
        <f t="shared" ref="C65:C72" si="18">SUM(E65:P65)</f>
        <v>0</v>
      </c>
      <c r="D65" s="274">
        <f t="shared" ref="D65:D72" si="19">SUM(Q65:AB65)</f>
        <v>0</v>
      </c>
      <c r="E65" s="275"/>
      <c r="F65" s="275"/>
      <c r="G65" s="275"/>
      <c r="H65" s="275"/>
      <c r="I65" s="275"/>
      <c r="J65" s="275"/>
      <c r="K65" s="275"/>
      <c r="L65" s="284"/>
      <c r="M65" s="284"/>
      <c r="N65" s="284"/>
      <c r="O65" s="284"/>
      <c r="P65" s="284"/>
      <c r="Q65" s="284"/>
      <c r="R65" s="284"/>
      <c r="S65" s="284"/>
      <c r="T65" s="284"/>
      <c r="U65" s="284"/>
      <c r="V65" s="284"/>
      <c r="W65" s="285"/>
      <c r="X65" s="285"/>
      <c r="Y65" s="285"/>
      <c r="Z65" s="285"/>
      <c r="AA65" s="285"/>
      <c r="AB65" s="285"/>
    </row>
    <row r="66" customHeight="1" spans="2:41">
      <c r="B66" s="272" t="s">
        <v>26</v>
      </c>
      <c r="C66" s="273">
        <f t="shared" si="18"/>
        <v>0</v>
      </c>
      <c r="D66" s="274">
        <f t="shared" si="19"/>
        <v>0</v>
      </c>
      <c r="E66" s="275"/>
      <c r="F66" s="275"/>
      <c r="G66" s="275"/>
      <c r="H66" s="275"/>
      <c r="I66" s="275"/>
      <c r="J66" s="275"/>
      <c r="K66" s="275"/>
      <c r="L66" s="284"/>
      <c r="M66" s="284"/>
      <c r="N66" s="284"/>
      <c r="O66" s="284"/>
      <c r="P66" s="284"/>
      <c r="Q66" s="284"/>
      <c r="R66" s="284"/>
      <c r="S66" s="284"/>
      <c r="T66" s="284"/>
      <c r="U66" s="284"/>
      <c r="V66" s="284"/>
      <c r="W66" s="285"/>
      <c r="X66" s="285"/>
      <c r="Y66" s="285"/>
      <c r="Z66" s="285"/>
      <c r="AA66" s="285"/>
      <c r="AB66" s="285"/>
    </row>
    <row r="67" customHeight="1" spans="2:41">
      <c r="B67" s="272" t="s">
        <v>27</v>
      </c>
      <c r="C67" s="273">
        <f t="shared" si="18"/>
        <v>0</v>
      </c>
      <c r="D67" s="274">
        <f t="shared" si="19"/>
        <v>0</v>
      </c>
      <c r="E67" s="275"/>
      <c r="F67" s="275"/>
      <c r="G67" s="275"/>
      <c r="H67" s="275"/>
      <c r="I67" s="275"/>
      <c r="J67" s="275"/>
      <c r="K67" s="275"/>
      <c r="L67" s="284"/>
      <c r="M67" s="284"/>
      <c r="N67" s="284"/>
      <c r="O67" s="284"/>
      <c r="P67" s="284"/>
      <c r="Q67" s="284"/>
      <c r="R67" s="284"/>
      <c r="S67" s="284"/>
      <c r="T67" s="284"/>
      <c r="U67" s="284"/>
      <c r="V67" s="284"/>
      <c r="W67" s="285"/>
      <c r="X67" s="285"/>
      <c r="Y67" s="285"/>
      <c r="Z67" s="285"/>
      <c r="AA67" s="285"/>
      <c r="AB67" s="285"/>
    </row>
    <row r="68" customHeight="1" spans="2:41">
      <c r="B68" s="272" t="s">
        <v>28</v>
      </c>
      <c r="C68" s="273">
        <f t="shared" si="18"/>
        <v>0</v>
      </c>
      <c r="D68" s="274">
        <f t="shared" si="19"/>
        <v>0</v>
      </c>
      <c r="E68" s="275"/>
      <c r="F68" s="275"/>
      <c r="G68" s="275"/>
      <c r="H68" s="275"/>
      <c r="I68" s="275"/>
      <c r="J68" s="275"/>
      <c r="K68" s="275"/>
      <c r="L68" s="284"/>
      <c r="M68" s="284"/>
      <c r="N68" s="284"/>
      <c r="O68" s="284"/>
      <c r="P68" s="284"/>
      <c r="Q68" s="284"/>
      <c r="R68" s="284"/>
      <c r="S68" s="284"/>
      <c r="T68" s="284"/>
      <c r="U68" s="284"/>
      <c r="V68" s="284"/>
      <c r="W68" s="285"/>
      <c r="X68" s="285"/>
      <c r="Y68" s="285"/>
      <c r="Z68" s="285"/>
      <c r="AA68" s="285"/>
      <c r="AB68" s="285"/>
    </row>
    <row r="69" customHeight="1" spans="2:41">
      <c r="B69" s="272" t="s">
        <v>29</v>
      </c>
      <c r="C69" s="273">
        <f t="shared" si="18"/>
        <v>0</v>
      </c>
      <c r="D69" s="274">
        <f t="shared" si="19"/>
        <v>0</v>
      </c>
      <c r="E69" s="275"/>
      <c r="F69" s="275"/>
      <c r="G69" s="275"/>
      <c r="H69" s="275"/>
      <c r="I69" s="275"/>
      <c r="J69" s="275"/>
      <c r="K69" s="275"/>
      <c r="L69" s="284"/>
      <c r="M69" s="284"/>
      <c r="N69" s="284"/>
      <c r="O69" s="284"/>
      <c r="P69" s="284"/>
      <c r="Q69" s="284"/>
      <c r="R69" s="284"/>
      <c r="S69" s="284"/>
      <c r="T69" s="284"/>
      <c r="U69" s="284"/>
      <c r="V69" s="284"/>
      <c r="W69" s="285"/>
      <c r="X69" s="285"/>
      <c r="Y69" s="285"/>
      <c r="Z69" s="285"/>
      <c r="AA69" s="285"/>
      <c r="AB69" s="285"/>
    </row>
    <row r="70" customHeight="1" spans="2:41">
      <c r="B70" s="272" t="s">
        <v>30</v>
      </c>
      <c r="C70" s="273">
        <f t="shared" si="18"/>
        <v>0</v>
      </c>
      <c r="D70" s="274">
        <f t="shared" si="19"/>
        <v>0</v>
      </c>
      <c r="E70" s="275"/>
      <c r="F70" s="275"/>
      <c r="G70" s="275"/>
      <c r="H70" s="275"/>
      <c r="I70" s="275"/>
      <c r="J70" s="275"/>
      <c r="K70" s="275"/>
      <c r="L70" s="284"/>
      <c r="M70" s="284"/>
      <c r="N70" s="284"/>
      <c r="O70" s="284"/>
      <c r="P70" s="284"/>
      <c r="Q70" s="284"/>
      <c r="R70" s="284"/>
      <c r="S70" s="284"/>
      <c r="T70" s="284"/>
      <c r="U70" s="284"/>
      <c r="V70" s="284"/>
      <c r="W70" s="285"/>
      <c r="X70" s="285"/>
      <c r="Y70" s="285"/>
      <c r="Z70" s="285"/>
      <c r="AA70" s="285"/>
      <c r="AB70" s="285"/>
    </row>
    <row r="71" customHeight="1" spans="2:41">
      <c r="B71" s="272" t="s">
        <v>31</v>
      </c>
      <c r="C71" s="273">
        <f t="shared" si="18"/>
        <v>0</v>
      </c>
      <c r="D71" s="274">
        <f t="shared" si="19"/>
        <v>0</v>
      </c>
      <c r="E71" s="275"/>
      <c r="F71" s="275"/>
      <c r="G71" s="275"/>
      <c r="H71" s="275"/>
      <c r="I71" s="275"/>
      <c r="J71" s="275"/>
      <c r="K71" s="275"/>
      <c r="L71" s="284"/>
      <c r="M71" s="284"/>
      <c r="N71" s="284"/>
      <c r="O71" s="284"/>
      <c r="P71" s="284"/>
      <c r="Q71" s="284"/>
      <c r="R71" s="284"/>
      <c r="S71" s="284"/>
      <c r="T71" s="284"/>
      <c r="U71" s="284"/>
      <c r="V71" s="284"/>
      <c r="W71" s="285"/>
      <c r="X71" s="285"/>
      <c r="Y71" s="285"/>
      <c r="Z71" s="285"/>
      <c r="AA71" s="285"/>
      <c r="AB71" s="285"/>
    </row>
    <row r="72" customHeight="1" spans="2:41">
      <c r="B72" s="276" t="s">
        <v>62</v>
      </c>
      <c r="C72" s="277">
        <f>SUM(C65:C71)</f>
        <v>0</v>
      </c>
      <c r="D72" s="278">
        <f>SUM(D65:D71)</f>
        <v>0</v>
      </c>
      <c r="E72" s="279">
        <f>SUM(E65:E71)</f>
        <v>0</v>
      </c>
      <c r="F72" s="279">
        <f t="shared" ref="F72:AB72" si="20">SUM(F65:F71)</f>
        <v>0</v>
      </c>
      <c r="G72" s="279">
        <f t="shared" si="20"/>
        <v>0</v>
      </c>
      <c r="H72" s="279">
        <f t="shared" si="20"/>
        <v>0</v>
      </c>
      <c r="I72" s="279">
        <f t="shared" si="20"/>
        <v>0</v>
      </c>
      <c r="J72" s="279">
        <f t="shared" si="20"/>
        <v>0</v>
      </c>
      <c r="K72" s="279">
        <f t="shared" si="20"/>
        <v>0</v>
      </c>
      <c r="L72" s="279">
        <f t="shared" si="20"/>
        <v>0</v>
      </c>
      <c r="M72" s="279">
        <f t="shared" si="20"/>
        <v>0</v>
      </c>
      <c r="N72" s="279">
        <f t="shared" si="20"/>
        <v>0</v>
      </c>
      <c r="O72" s="279">
        <f t="shared" si="20"/>
        <v>0</v>
      </c>
      <c r="P72" s="279">
        <f t="shared" si="20"/>
        <v>0</v>
      </c>
      <c r="Q72" s="279">
        <f t="shared" si="20"/>
        <v>0</v>
      </c>
      <c r="R72" s="279">
        <f t="shared" si="20"/>
        <v>0</v>
      </c>
      <c r="S72" s="279">
        <f t="shared" si="20"/>
        <v>0</v>
      </c>
      <c r="T72" s="279">
        <f t="shared" si="20"/>
        <v>0</v>
      </c>
      <c r="U72" s="279">
        <f t="shared" si="20"/>
        <v>0</v>
      </c>
      <c r="V72" s="279">
        <f t="shared" si="20"/>
        <v>0</v>
      </c>
      <c r="W72" s="279">
        <f t="shared" si="20"/>
        <v>0</v>
      </c>
      <c r="X72" s="279">
        <f t="shared" si="20"/>
        <v>0</v>
      </c>
      <c r="Y72" s="279">
        <f t="shared" si="20"/>
        <v>0</v>
      </c>
      <c r="Z72" s="279">
        <f t="shared" si="20"/>
        <v>0</v>
      </c>
      <c r="AA72" s="279">
        <f t="shared" si="20"/>
        <v>0</v>
      </c>
      <c r="AB72" s="279">
        <f t="shared" si="20"/>
        <v>0</v>
      </c>
      <c r="AD72">
        <v>0</v>
      </c>
      <c r="AE72">
        <v>0</v>
      </c>
      <c r="AF72">
        <v>0</v>
      </c>
      <c r="AG72">
        <v>0</v>
      </c>
      <c r="AH72">
        <v>0</v>
      </c>
      <c r="AI72">
        <v>0</v>
      </c>
      <c r="AJ72">
        <v>0</v>
      </c>
      <c r="AK72">
        <v>0</v>
      </c>
      <c r="AL72">
        <v>0</v>
      </c>
      <c r="AM72">
        <v>0</v>
      </c>
      <c r="AN72">
        <v>0</v>
      </c>
      <c r="AO72">
        <v>0</v>
      </c>
    </row>
    <row r="74" ht="87.2" customHeight="1" spans="2:41">
      <c r="B74" s="283"/>
      <c r="C74" s="268" t="s">
        <v>89</v>
      </c>
      <c r="D74" s="269" t="s">
        <v>90</v>
      </c>
      <c r="E74" s="270" t="s">
        <v>91</v>
      </c>
      <c r="F74" s="270" t="s">
        <v>92</v>
      </c>
      <c r="G74" s="270" t="s">
        <v>93</v>
      </c>
      <c r="H74" s="270" t="s">
        <v>94</v>
      </c>
      <c r="I74" s="270" t="s">
        <v>95</v>
      </c>
      <c r="J74" s="270" t="s">
        <v>96</v>
      </c>
      <c r="K74" s="270" t="s">
        <v>97</v>
      </c>
      <c r="L74" s="270" t="s">
        <v>98</v>
      </c>
      <c r="M74" s="270" t="s">
        <v>99</v>
      </c>
      <c r="N74" s="270" t="s">
        <v>100</v>
      </c>
      <c r="O74" s="270" t="s">
        <v>101</v>
      </c>
      <c r="P74" s="270" t="s">
        <v>102</v>
      </c>
      <c r="Q74" s="271" t="s">
        <v>91</v>
      </c>
      <c r="R74" s="271" t="s">
        <v>103</v>
      </c>
      <c r="S74" s="271" t="s">
        <v>104</v>
      </c>
      <c r="T74" s="271" t="s">
        <v>105</v>
      </c>
      <c r="U74" s="271" t="s">
        <v>106</v>
      </c>
      <c r="V74" s="271" t="s">
        <v>107</v>
      </c>
      <c r="W74" s="271" t="s">
        <v>108</v>
      </c>
      <c r="X74" s="271" t="s">
        <v>109</v>
      </c>
      <c r="Y74" s="271" t="s">
        <v>110</v>
      </c>
      <c r="Z74" s="271" t="s">
        <v>111</v>
      </c>
      <c r="AA74" s="271" t="s">
        <v>112</v>
      </c>
      <c r="AB74" s="271" t="s">
        <v>113</v>
      </c>
    </row>
    <row r="75" customHeight="1" spans="2:41">
      <c r="B75" s="272" t="s">
        <v>25</v>
      </c>
      <c r="C75" s="273" cm="1">
        <f t="array" ref="C75">INDEX($E75:$P75,1,COUNTA($E75:$P75))</f>
        <v>88</v>
      </c>
      <c r="D75" s="274" cm="1">
        <f t="array" ref="D75">INDEX($Q75:$AB75,1,COUNTA($Q75:$AB75))</f>
        <v>9605.514723</v>
      </c>
      <c r="E75" s="275">
        <v>0</v>
      </c>
      <c r="F75" s="275">
        <v>88</v>
      </c>
      <c r="G75" s="275"/>
      <c r="H75" s="275"/>
      <c r="I75" s="275"/>
      <c r="J75" s="275"/>
      <c r="K75" s="275"/>
      <c r="L75" s="275"/>
      <c r="M75" s="275"/>
      <c r="N75" s="275"/>
      <c r="O75" s="275"/>
      <c r="P75" s="275"/>
      <c r="Q75" s="275">
        <v>0</v>
      </c>
      <c r="R75" s="275">
        <v>9605.514723</v>
      </c>
      <c r="S75" s="284"/>
      <c r="T75" s="284"/>
      <c r="U75" s="284"/>
      <c r="V75" s="284"/>
      <c r="W75" s="285"/>
      <c r="X75" s="285"/>
      <c r="Y75" s="285"/>
      <c r="Z75" s="285"/>
      <c r="AA75" s="285"/>
      <c r="AB75" s="285"/>
    </row>
    <row r="76" customHeight="1" spans="2:41">
      <c r="B76" s="272" t="s">
        <v>26</v>
      </c>
      <c r="C76" s="273" cm="1">
        <f t="array" ref="C76">INDEX($E76:$P76,1,COUNTA($E76:$P76))</f>
        <v>96</v>
      </c>
      <c r="D76" s="274" cm="1">
        <f t="array" ref="D76">INDEX($Q76:$AB76,1,COUNTA($Q76:$AB76))</f>
        <v>5172.444635</v>
      </c>
      <c r="E76" s="275">
        <v>0</v>
      </c>
      <c r="F76" s="275">
        <v>96</v>
      </c>
      <c r="G76" s="275"/>
      <c r="H76" s="275"/>
      <c r="I76" s="275"/>
      <c r="J76" s="275"/>
      <c r="K76" s="275"/>
      <c r="L76" s="275"/>
      <c r="M76" s="275"/>
      <c r="N76" s="275"/>
      <c r="O76" s="275"/>
      <c r="P76" s="275"/>
      <c r="Q76" s="275">
        <v>0</v>
      </c>
      <c r="R76" s="275">
        <v>5172.444635</v>
      </c>
      <c r="S76" s="284"/>
      <c r="T76" s="284"/>
      <c r="U76" s="284"/>
      <c r="V76" s="284"/>
      <c r="W76" s="285"/>
      <c r="X76" s="285"/>
      <c r="Y76" s="285"/>
      <c r="Z76" s="285"/>
      <c r="AA76" s="285"/>
      <c r="AB76" s="285"/>
    </row>
    <row r="77" customHeight="1" spans="2:41">
      <c r="B77" s="272" t="s">
        <v>27</v>
      </c>
      <c r="C77" s="273" cm="1">
        <f t="array" ref="C77">INDEX($E77:$P77,1,COUNTA($E77:$P77))</f>
        <v>18</v>
      </c>
      <c r="D77" s="274" cm="1">
        <f t="array" ref="D77">INDEX($Q77:$AB77,1,COUNTA($Q77:$AB77))</f>
        <v>636.53208</v>
      </c>
      <c r="E77" s="275">
        <v>0</v>
      </c>
      <c r="F77" s="275">
        <v>18</v>
      </c>
      <c r="G77" s="275"/>
      <c r="H77" s="275"/>
      <c r="I77" s="275"/>
      <c r="J77" s="275"/>
      <c r="K77" s="275"/>
      <c r="L77" s="275"/>
      <c r="M77" s="275"/>
      <c r="N77" s="275"/>
      <c r="O77" s="275"/>
      <c r="P77" s="275"/>
      <c r="Q77" s="275">
        <v>0</v>
      </c>
      <c r="R77" s="275">
        <v>636.53208</v>
      </c>
      <c r="S77" s="284"/>
      <c r="T77" s="284"/>
      <c r="U77" s="284"/>
      <c r="V77" s="284"/>
      <c r="W77" s="285"/>
      <c r="X77" s="285"/>
      <c r="Y77" s="285"/>
      <c r="Z77" s="285"/>
      <c r="AA77" s="285"/>
      <c r="AB77" s="285"/>
    </row>
    <row r="78" customHeight="1" spans="2:41">
      <c r="B78" s="272" t="s">
        <v>28</v>
      </c>
      <c r="C78" s="273" cm="1">
        <f t="array" ref="C78">INDEX($E78:$P78,1,COUNTA($E78:$P78))</f>
        <v>25</v>
      </c>
      <c r="D78" s="274" cm="1">
        <f t="array" ref="D78">INDEX($Q78:$AB78,1,COUNTA($Q78:$AB78))</f>
        <v>2002.080709</v>
      </c>
      <c r="E78" s="275">
        <v>0</v>
      </c>
      <c r="F78" s="275">
        <v>25</v>
      </c>
      <c r="G78" s="275"/>
      <c r="H78" s="275"/>
      <c r="I78" s="275"/>
      <c r="J78" s="275"/>
      <c r="K78" s="275"/>
      <c r="L78" s="275"/>
      <c r="M78" s="275"/>
      <c r="N78" s="275"/>
      <c r="O78" s="275"/>
      <c r="P78" s="275"/>
      <c r="Q78" s="275">
        <v>0</v>
      </c>
      <c r="R78" s="275">
        <v>2002.080709</v>
      </c>
      <c r="S78" s="284"/>
      <c r="T78" s="284"/>
      <c r="U78" s="284"/>
      <c r="V78" s="284"/>
      <c r="W78" s="285"/>
      <c r="X78" s="285"/>
      <c r="Y78" s="285"/>
      <c r="Z78" s="285"/>
      <c r="AA78" s="285"/>
      <c r="AB78" s="285"/>
    </row>
    <row r="79" customHeight="1" spans="2:41">
      <c r="B79" s="272" t="s">
        <v>29</v>
      </c>
      <c r="C79" s="273" cm="1">
        <f t="array" ref="C79">INDEX($E79:$P79,1,COUNTA($E79:$P79))</f>
        <v>72</v>
      </c>
      <c r="D79" s="274" cm="1">
        <f t="array" ref="D79">INDEX($Q79:$AB79,1,COUNTA($Q79:$AB79))</f>
        <v>3829.650485</v>
      </c>
      <c r="E79" s="275">
        <v>0</v>
      </c>
      <c r="F79" s="275">
        <v>72</v>
      </c>
      <c r="G79" s="275"/>
      <c r="H79" s="275"/>
      <c r="I79" s="275"/>
      <c r="J79" s="275"/>
      <c r="K79" s="275"/>
      <c r="L79" s="275"/>
      <c r="M79" s="275"/>
      <c r="N79" s="275"/>
      <c r="O79" s="275"/>
      <c r="P79" s="275"/>
      <c r="Q79" s="275">
        <v>0</v>
      </c>
      <c r="R79" s="275">
        <v>3829.650485</v>
      </c>
      <c r="S79" s="284"/>
      <c r="T79" s="284"/>
      <c r="U79" s="284"/>
      <c r="V79" s="284"/>
      <c r="W79" s="285"/>
      <c r="X79" s="285"/>
      <c r="Y79" s="285"/>
      <c r="Z79" s="285"/>
      <c r="AA79" s="285"/>
      <c r="AB79" s="285"/>
    </row>
    <row r="80" customHeight="1" spans="2:41">
      <c r="B80" s="272" t="s">
        <v>30</v>
      </c>
      <c r="C80" s="273" cm="1">
        <f t="array" ref="C80">INDEX($E80:$P80,1,COUNTA($E80:$P80))</f>
        <v>0</v>
      </c>
      <c r="D80" s="274" cm="1">
        <f t="array" ref="D80">INDEX($Q80:$AB80,1,COUNTA($Q80:$AB80))</f>
        <v>0</v>
      </c>
      <c r="E80" s="275">
        <v>0</v>
      </c>
      <c r="F80" s="275">
        <v>0</v>
      </c>
      <c r="G80" s="275"/>
      <c r="H80" s="275"/>
      <c r="I80" s="275"/>
      <c r="J80" s="275"/>
      <c r="K80" s="275"/>
      <c r="L80" s="275"/>
      <c r="M80" s="275"/>
      <c r="N80" s="275"/>
      <c r="O80" s="275"/>
      <c r="P80" s="275"/>
      <c r="Q80" s="275">
        <v>0</v>
      </c>
      <c r="R80" s="275">
        <v>0</v>
      </c>
      <c r="S80" s="284"/>
      <c r="T80" s="284"/>
      <c r="U80" s="284"/>
      <c r="V80" s="284"/>
      <c r="W80" s="285"/>
      <c r="X80" s="285"/>
      <c r="Y80" s="285"/>
      <c r="Z80" s="285"/>
      <c r="AA80" s="285"/>
      <c r="AB80" s="285"/>
    </row>
    <row r="81" customHeight="1" spans="2:28">
      <c r="B81" s="272" t="s">
        <v>31</v>
      </c>
      <c r="C81" s="273" cm="1">
        <f t="array" ref="C81">INDEX($E81:$P81,1,COUNTA($E81:$P81))</f>
        <v>5</v>
      </c>
      <c r="D81" s="274" cm="1">
        <f t="array" ref="D81">INDEX($Q81:$AB81,1,COUNTA($Q81:$AB81))</f>
        <v>1166.006368</v>
      </c>
      <c r="E81" s="275">
        <v>0</v>
      </c>
      <c r="F81" s="275">
        <v>5</v>
      </c>
      <c r="G81" s="275"/>
      <c r="H81" s="275"/>
      <c r="I81" s="275"/>
      <c r="J81" s="275"/>
      <c r="K81" s="275"/>
      <c r="L81" s="275"/>
      <c r="M81" s="275"/>
      <c r="N81" s="275"/>
      <c r="O81" s="275"/>
      <c r="P81" s="275"/>
      <c r="Q81" s="275">
        <v>0</v>
      </c>
      <c r="R81" s="275">
        <v>1166.006368</v>
      </c>
      <c r="S81" s="284"/>
      <c r="T81" s="284"/>
      <c r="U81" s="284"/>
      <c r="V81" s="284"/>
      <c r="W81" s="285"/>
      <c r="X81" s="285"/>
      <c r="Y81" s="285"/>
      <c r="Z81" s="285"/>
      <c r="AA81" s="285"/>
      <c r="AB81" s="285"/>
    </row>
    <row r="82" customHeight="1" spans="2:28">
      <c r="B82" s="276" t="s">
        <v>62</v>
      </c>
      <c r="C82" s="273" cm="1">
        <f t="array" ref="C82">INDEX($E82:$P82,1,COUNTA($E82:$P82))</f>
        <v>304</v>
      </c>
      <c r="D82" s="274" cm="1">
        <f t="array" ref="D82">INDEX($Q82:$AB82,1,COUNTA($Q82:$AB82))</f>
        <v>22412.229</v>
      </c>
      <c r="E82" s="279">
        <v>147</v>
      </c>
      <c r="F82" s="279">
        <f>SUM(F75:F81)</f>
        <v>304</v>
      </c>
      <c r="G82" s="279"/>
      <c r="H82" s="279"/>
      <c r="I82" s="279"/>
      <c r="J82" s="279"/>
      <c r="K82" s="279"/>
      <c r="L82" s="279"/>
      <c r="M82" s="279"/>
      <c r="N82" s="279"/>
      <c r="O82" s="279"/>
      <c r="P82" s="279"/>
      <c r="Q82" s="279">
        <v>13479.198606</v>
      </c>
      <c r="R82" s="279">
        <f>SUM(R75:R81)</f>
        <v>22412.229</v>
      </c>
      <c r="S82" s="279"/>
      <c r="T82" s="279"/>
      <c r="U82" s="279"/>
      <c r="V82" s="279"/>
      <c r="W82" s="279"/>
      <c r="X82" s="279"/>
      <c r="Y82" s="279"/>
      <c r="Z82" s="279"/>
      <c r="AA82" s="279"/>
      <c r="AB82" s="279"/>
    </row>
    <row r="83" customHeight="1" spans="2:28">
      <c r="B83" s="286" t="s">
        <v>114</v>
      </c>
    </row>
  </sheetData>
  <sheetProtection sheet="1" formatCells="0" insertHyperlinks="0" autoFilter="0"/>
  <protectedRanges>
    <protectedRange sqref="A$1:AZ$1048576" name="Range1"/>
  </protectedRanges>
  <hyperlinks>
    <hyperlink ref="E1" r:id="rId1" display="数字建造中心"/>
    <hyperlink ref="F1" r:id="rId2" display="智能运管中心"/>
    <hyperlink ref="G1" r:id="rId3" display="数智管理中心"/>
    <hyperlink ref="I1" r:id="rId4" display="广东分公司"/>
    <hyperlink ref="H1" r:id="rId5" display="福建分公司"/>
    <hyperlink ref="J1" r:id="rId6" display="市场经营拓展中心"/>
    <hyperlink ref="K1" r:id="rId7" display="产品研发中心"/>
  </hyperlinks>
  <pageMargins left="0.7" right="0.7" top="0.75" bottom="0.75" header="0.3" footer="0.3"/>
  <pageSetup paperSize="9"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filterMode="1"/>
  <dimension ref="A1:EE564"/>
  <sheetViews>
    <sheetView zoomScale="60" zoomScaleNormal="60" workbookViewId="0">
      <pane xSplit="4" ySplit="4" topLeftCell="F75" activePane="bottomRight" state="frozen"/>
      <selection/>
      <selection pane="topRight"/>
      <selection pane="bottomLeft"/>
      <selection pane="bottomRight" activeCell="D1" sqref="D1"/>
    </sheetView>
  </sheetViews>
  <sheetFormatPr defaultColWidth="9" defaultRowHeight="13.5"/>
  <cols>
    <col min="2" max="2" width="15" customWidth="1"/>
    <col min="3" max="4" width="33.875" style="192" customWidth="1"/>
    <col min="6" max="8" width="9" hidden="1" customWidth="1"/>
    <col min="9" max="9" width="11.375" hidden="1" customWidth="1"/>
    <col min="10" max="10" width="9.875" hidden="1" customWidth="1"/>
    <col min="11" max="12" width="9" hidden="1" customWidth="1"/>
    <col min="14" max="14" width="13.125" customWidth="1"/>
    <col min="16" max="16" width="9" style="193"/>
    <col min="17" max="19" width="9" hidden="1" customWidth="1"/>
    <col min="23" max="26" width="9" hidden="1" customWidth="1"/>
    <col min="30" max="32" width="9" customWidth="1"/>
    <col min="33" max="40" width="9" hidden="1" customWidth="1"/>
    <col min="41" max="41" width="17.375" hidden="1" customWidth="1"/>
    <col min="42" max="42" width="9" hidden="1" customWidth="1"/>
    <col min="43" max="43" width="16.5" hidden="1" customWidth="1"/>
    <col min="44" max="44" width="24.5" hidden="1" customWidth="1"/>
    <col min="45" max="48" width="9" hidden="1" customWidth="1"/>
    <col min="56" max="58" width="9" customWidth="1"/>
    <col min="59" max="70" width="9" hidden="1" customWidth="1"/>
    <col min="71" max="71" width="20.75" hidden="1" customWidth="1"/>
    <col min="72" max="72" width="31.75" hidden="1" customWidth="1"/>
    <col min="73" max="73" width="48.3333333333333" style="193" customWidth="1"/>
    <col min="74" max="74" width="30.625" customWidth="1"/>
    <col min="75" max="75" width="10.375" hidden="1" customWidth="1"/>
    <col min="76" max="76" width="9" hidden="1" customWidth="1"/>
    <col min="77" max="77" width="9.375" hidden="1" customWidth="1"/>
    <col min="78" max="78" width="9" hidden="1" customWidth="1"/>
    <col min="79" max="79" width="9.375" hidden="1" customWidth="1"/>
    <col min="80" max="80" width="9" hidden="1" customWidth="1"/>
    <col min="121" max="121" width="12.625"/>
  </cols>
  <sheetData>
    <row r="1" ht="29.25" spans="1:135">
      <c r="A1" s="194"/>
      <c r="B1" s="195" t="s">
        <v>115</v>
      </c>
      <c r="C1" s="196"/>
      <c r="D1" s="196"/>
      <c r="E1" s="194"/>
      <c r="F1" s="194"/>
      <c r="G1" s="197"/>
      <c r="H1" s="197"/>
      <c r="I1" s="198"/>
      <c r="J1" s="198"/>
      <c r="K1" s="198"/>
      <c r="L1" s="198"/>
      <c r="M1" s="197"/>
      <c r="N1" s="197"/>
      <c r="O1" s="194"/>
      <c r="P1" s="199"/>
      <c r="Q1" s="200"/>
      <c r="R1" s="194"/>
      <c r="S1" s="194"/>
      <c r="T1" s="201"/>
      <c r="U1" s="202" t="e">
        <f>SUMIF(U5:U997,"&lt;&gt;#N/A")</f>
        <v>#REF!</v>
      </c>
      <c r="V1" s="202" t="e">
        <f>SUMIF(V5:V997,"&lt;&gt;#N/A")</f>
        <v>#REF!</v>
      </c>
      <c r="W1" s="202"/>
      <c r="X1" s="202"/>
      <c r="Y1" s="202"/>
      <c r="Z1" s="202"/>
      <c r="AA1" s="202" t="e">
        <f t="shared" ref="AA1:AR1" si="0">SUMIF(AA5:AA997,"&lt;&gt;#N/A")</f>
        <v>#REF!</v>
      </c>
      <c r="AB1" s="202" t="e">
        <f t="shared" si="0"/>
        <v>#REF!</v>
      </c>
      <c r="AC1" s="202" t="e">
        <f t="shared" si="0"/>
        <v>#REF!</v>
      </c>
      <c r="AD1" s="202" t="e">
        <f t="shared" si="0"/>
        <v>#REF!</v>
      </c>
      <c r="AE1" s="202" t="e">
        <f t="shared" si="0"/>
        <v>#REF!</v>
      </c>
      <c r="AF1" s="202" t="e">
        <f t="shared" si="0"/>
        <v>#REF!</v>
      </c>
      <c r="AG1" s="202" t="e">
        <f t="shared" si="0"/>
        <v>#REF!</v>
      </c>
      <c r="AH1" s="202" t="e">
        <f t="shared" si="0"/>
        <v>#REF!</v>
      </c>
      <c r="AI1" s="202" t="e">
        <f t="shared" si="0"/>
        <v>#REF!</v>
      </c>
      <c r="AJ1" s="202" t="e">
        <f t="shared" si="0"/>
        <v>#REF!</v>
      </c>
      <c r="AK1" s="202" t="e">
        <f t="shared" si="0"/>
        <v>#REF!</v>
      </c>
      <c r="AL1" s="202" t="e">
        <f t="shared" si="0"/>
        <v>#REF!</v>
      </c>
      <c r="AM1" s="202" t="e">
        <f t="shared" si="0"/>
        <v>#REF!</v>
      </c>
      <c r="AN1" s="202" t="e">
        <f t="shared" si="0"/>
        <v>#REF!</v>
      </c>
      <c r="AO1" s="202" t="e">
        <f t="shared" si="0"/>
        <v>#REF!</v>
      </c>
      <c r="AP1" s="202" t="e">
        <f t="shared" si="0"/>
        <v>#REF!</v>
      </c>
      <c r="AQ1" s="202"/>
      <c r="AR1" s="202"/>
      <c r="AS1" s="202"/>
      <c r="AT1" s="202"/>
      <c r="AU1" s="202"/>
      <c r="AV1" s="202"/>
      <c r="AW1" s="203"/>
      <c r="AX1" s="202" t="e">
        <f t="shared" ref="AX1:BN1" si="1">SUMIF(AX5:AX997,"&lt;&gt;#N/A")</f>
        <v>#REF!</v>
      </c>
      <c r="AY1" s="202" t="e">
        <f t="shared" si="1"/>
        <v>#REF!</v>
      </c>
      <c r="AZ1" s="202" t="e">
        <f t="shared" si="1"/>
        <v>#REF!</v>
      </c>
      <c r="BA1" s="202" t="e">
        <f t="shared" si="1"/>
        <v>#REF!</v>
      </c>
      <c r="BB1" s="202" t="e">
        <f t="shared" si="1"/>
        <v>#REF!</v>
      </c>
      <c r="BC1" s="202" t="e">
        <f t="shared" si="1"/>
        <v>#REF!</v>
      </c>
      <c r="BD1" s="202" t="e">
        <f t="shared" si="1"/>
        <v>#REF!</v>
      </c>
      <c r="BE1" s="202" t="e">
        <f t="shared" si="1"/>
        <v>#REF!</v>
      </c>
      <c r="BF1" s="202" t="e">
        <f t="shared" si="1"/>
        <v>#REF!</v>
      </c>
      <c r="BG1" s="202" t="e">
        <f t="shared" si="1"/>
        <v>#REF!</v>
      </c>
      <c r="BH1" s="202" t="e">
        <f t="shared" si="1"/>
        <v>#REF!</v>
      </c>
      <c r="BI1" s="202" t="e">
        <f t="shared" si="1"/>
        <v>#REF!</v>
      </c>
      <c r="BJ1" s="202" t="e">
        <f t="shared" si="1"/>
        <v>#REF!</v>
      </c>
      <c r="BK1" s="202" t="e">
        <f t="shared" si="1"/>
        <v>#REF!</v>
      </c>
      <c r="BL1" s="202" t="e">
        <f t="shared" si="1"/>
        <v>#REF!</v>
      </c>
      <c r="BM1" s="202"/>
      <c r="BN1" s="202"/>
      <c r="BO1" s="202"/>
      <c r="BP1" s="202"/>
      <c r="BQ1" s="202" t="e">
        <f>SUMIF(BQ5:BQ997,"&lt;&gt;#N/A")</f>
        <v>#REF!</v>
      </c>
      <c r="BR1" s="202" t="e">
        <f>SUMIF(BR5:BR997,"&lt;&gt;#N/A")</f>
        <v>#REF!</v>
      </c>
      <c r="BS1" s="202"/>
      <c r="BT1" s="202"/>
      <c r="BU1" s="204"/>
      <c r="BV1" s="202"/>
      <c r="BW1" s="202"/>
      <c r="BX1" s="202"/>
      <c r="BY1" s="202"/>
      <c r="BZ1" s="202"/>
      <c r="CA1" s="202"/>
      <c r="CB1" s="202"/>
      <c r="CC1" s="205"/>
      <c r="CD1" s="205"/>
      <c r="CE1" s="202" t="e">
        <f t="shared" ref="CE1:CP1" si="2">SUMIF(CE5:CE997,"&lt;&gt;#N/A")</f>
        <v>#REF!</v>
      </c>
      <c r="CF1" s="202" t="e">
        <f t="shared" si="2"/>
        <v>#REF!</v>
      </c>
      <c r="CG1" s="202" t="e">
        <f t="shared" si="2"/>
        <v>#REF!</v>
      </c>
      <c r="CH1" s="202" t="e">
        <f t="shared" si="2"/>
        <v>#REF!</v>
      </c>
      <c r="CI1" s="202" t="e">
        <f t="shared" si="2"/>
        <v>#REF!</v>
      </c>
      <c r="CJ1" s="202" t="e">
        <f t="shared" si="2"/>
        <v>#REF!</v>
      </c>
      <c r="CK1" s="202" t="e">
        <f t="shared" si="2"/>
        <v>#REF!</v>
      </c>
      <c r="CL1" s="202" t="e">
        <f t="shared" si="2"/>
        <v>#REF!</v>
      </c>
      <c r="CM1" s="202" t="e">
        <f t="shared" si="2"/>
        <v>#REF!</v>
      </c>
      <c r="CN1" s="202" t="e">
        <f t="shared" si="2"/>
        <v>#REF!</v>
      </c>
      <c r="CO1" s="202" t="e">
        <f t="shared" si="2"/>
        <v>#REF!</v>
      </c>
      <c r="CP1" s="202" t="e">
        <f t="shared" si="2"/>
        <v>#REF!</v>
      </c>
      <c r="CQ1" s="206"/>
      <c r="CR1" s="206"/>
      <c r="CS1" s="206"/>
      <c r="CT1" s="206"/>
      <c r="CU1" s="206"/>
      <c r="CV1" s="206"/>
      <c r="CW1" s="202"/>
      <c r="CX1" s="202"/>
      <c r="CY1" s="202"/>
      <c r="CZ1" s="194"/>
      <c r="DA1" s="194"/>
      <c r="DB1" s="194"/>
      <c r="DC1" s="194"/>
      <c r="DD1" s="194"/>
      <c r="DE1" s="202" t="e">
        <f t="shared" ref="DE1:DP1" si="3">SUMIF(DE5:DE997,"&lt;&gt;#N/A")</f>
        <v>#REF!</v>
      </c>
      <c r="DF1" s="202" t="e">
        <f t="shared" si="3"/>
        <v>#REF!</v>
      </c>
      <c r="DG1" s="202" t="e">
        <f t="shared" si="3"/>
        <v>#REF!</v>
      </c>
      <c r="DH1" s="202" t="e">
        <f t="shared" si="3"/>
        <v>#REF!</v>
      </c>
      <c r="DI1" s="202" t="e">
        <f t="shared" si="3"/>
        <v>#REF!</v>
      </c>
      <c r="DJ1" s="202" t="e">
        <f t="shared" si="3"/>
        <v>#REF!</v>
      </c>
      <c r="DK1" s="202" t="e">
        <f t="shared" si="3"/>
        <v>#REF!</v>
      </c>
      <c r="DL1" s="202" t="e">
        <f t="shared" si="3"/>
        <v>#REF!</v>
      </c>
      <c r="DM1" s="202" t="e">
        <f t="shared" si="3"/>
        <v>#REF!</v>
      </c>
      <c r="DN1" s="202" t="e">
        <f t="shared" si="3"/>
        <v>#REF!</v>
      </c>
      <c r="DO1" s="202" t="e">
        <f t="shared" si="3"/>
        <v>#REF!</v>
      </c>
      <c r="DP1" s="202" t="e">
        <f t="shared" si="3"/>
        <v>#REF!</v>
      </c>
      <c r="DQ1" s="194"/>
    </row>
    <row r="2" ht="29.25" spans="1:135">
      <c r="A2" s="194"/>
      <c r="B2" s="195"/>
      <c r="C2" s="196"/>
      <c r="D2" s="196"/>
      <c r="E2" s="194"/>
      <c r="F2" s="194"/>
      <c r="G2" s="194"/>
      <c r="H2" s="194"/>
      <c r="I2" s="201"/>
      <c r="J2" s="201"/>
      <c r="K2" s="201"/>
      <c r="L2" s="201"/>
      <c r="M2" s="200"/>
      <c r="N2" s="194"/>
      <c r="O2" s="194"/>
      <c r="P2" s="207"/>
      <c r="Q2" s="194"/>
      <c r="R2" s="194"/>
      <c r="S2" s="194"/>
      <c r="T2" s="201"/>
      <c r="U2" s="202" t="e">
        <f>SUBTOTAL(9,U5:U999)</f>
        <v>#REF!</v>
      </c>
      <c r="V2" s="202" t="e">
        <f>SUBTOTAL(9,V5:V999)</f>
        <v>#REF!</v>
      </c>
      <c r="W2" s="202"/>
      <c r="X2" s="202"/>
      <c r="Y2" s="202"/>
      <c r="Z2" s="202"/>
      <c r="AA2" s="202" t="e">
        <f t="shared" ref="AA2:AC2" si="4">SUBTOTAL(9,AA5:AA999)</f>
        <v>#REF!</v>
      </c>
      <c r="AB2" s="202" t="e">
        <f t="shared" si="4"/>
        <v>#REF!</v>
      </c>
      <c r="AC2" s="202" t="e">
        <f t="shared" si="4"/>
        <v>#REF!</v>
      </c>
      <c r="AD2" s="202">
        <f t="shared" ref="AA2:AR2" si="5">_xlfn.AGGREGATE(9,6,AD5:AD997)</f>
        <v>835.00182</v>
      </c>
      <c r="AE2" s="202">
        <f t="shared" si="5"/>
        <v>385.731488</v>
      </c>
      <c r="AF2" s="202">
        <f t="shared" si="5"/>
        <v>2783.2632127</v>
      </c>
      <c r="AG2" s="202">
        <f t="shared" si="5"/>
        <v>123.645</v>
      </c>
      <c r="AH2" s="202">
        <f t="shared" si="5"/>
        <v>190.7</v>
      </c>
      <c r="AI2" s="202">
        <f t="shared" si="5"/>
        <v>518.401</v>
      </c>
      <c r="AJ2" s="202">
        <f t="shared" si="5"/>
        <v>1</v>
      </c>
      <c r="AK2" s="202">
        <f t="shared" si="5"/>
        <v>385.0622</v>
      </c>
      <c r="AL2" s="202">
        <f t="shared" si="5"/>
        <v>192.2735</v>
      </c>
      <c r="AM2" s="202">
        <f t="shared" si="5"/>
        <v>693.5535</v>
      </c>
      <c r="AN2" s="202">
        <f t="shared" si="5"/>
        <v>2150</v>
      </c>
      <c r="AO2" s="202">
        <f t="shared" si="5"/>
        <v>946</v>
      </c>
      <c r="AP2" s="202" t="e">
        <f>SUBTOTAL(9,AP5:AP999)</f>
        <v>#REF!</v>
      </c>
      <c r="AQ2" s="202"/>
      <c r="AR2" s="202"/>
      <c r="AS2" s="202"/>
      <c r="AT2" s="202"/>
      <c r="AU2" s="202"/>
      <c r="AV2" s="202"/>
      <c r="AW2" s="203"/>
      <c r="AX2" s="202" t="e">
        <f t="shared" ref="AX2:AZ2" si="6">SUBTOTAL(9,AX5:AX999)</f>
        <v>#REF!</v>
      </c>
      <c r="AY2" s="202" t="e">
        <f t="shared" si="6"/>
        <v>#REF!</v>
      </c>
      <c r="AZ2" s="202" t="e">
        <f t="shared" si="6"/>
        <v>#REF!</v>
      </c>
      <c r="BA2" s="202" t="e">
        <f t="shared" ref="BA2:BC2" si="7">SUBTOTAL(9,BA5:BA999)</f>
        <v>#REF!</v>
      </c>
      <c r="BB2" s="202" t="e">
        <f t="shared" si="7"/>
        <v>#REF!</v>
      </c>
      <c r="BC2" s="202" t="e">
        <f t="shared" si="7"/>
        <v>#REF!</v>
      </c>
      <c r="BD2" s="202">
        <f t="shared" ref="AX2:BN2" si="8">_xlfn.AGGREGATE(9,6,BD5:BD997)</f>
        <v>1263.285051</v>
      </c>
      <c r="BE2" s="202">
        <f t="shared" si="8"/>
        <v>1250.956602</v>
      </c>
      <c r="BF2" s="202">
        <f t="shared" si="8"/>
        <v>1877.85363145</v>
      </c>
      <c r="BG2" s="202">
        <f t="shared" si="8"/>
        <v>8.3</v>
      </c>
      <c r="BH2" s="202">
        <f t="shared" si="8"/>
        <v>99.75</v>
      </c>
      <c r="BI2" s="202">
        <f t="shared" si="8"/>
        <v>22.2</v>
      </c>
      <c r="BJ2" s="202">
        <f t="shared" si="8"/>
        <v>146</v>
      </c>
      <c r="BK2" s="202">
        <f t="shared" si="8"/>
        <v>0</v>
      </c>
      <c r="BL2" s="202">
        <f t="shared" si="8"/>
        <v>211.8575</v>
      </c>
      <c r="BM2" s="202"/>
      <c r="BN2" s="202"/>
      <c r="BO2" s="202"/>
      <c r="BP2" s="202"/>
      <c r="BQ2" s="202">
        <f>_xlfn.AGGREGATE(9,6,BQ5:BQ997)</f>
        <v>4049</v>
      </c>
      <c r="BR2" s="202" t="e">
        <f>SUBTOTAL(9,BR5:BR999)</f>
        <v>#REF!</v>
      </c>
      <c r="BS2" s="202"/>
      <c r="BT2" s="202"/>
      <c r="BU2" s="208"/>
      <c r="BV2" s="202"/>
      <c r="BW2" s="202"/>
      <c r="BX2" s="202"/>
      <c r="BY2" s="202"/>
      <c r="BZ2" s="202"/>
      <c r="CA2" s="202"/>
      <c r="CB2" s="202"/>
      <c r="CC2" s="205"/>
      <c r="CD2" s="205"/>
      <c r="CE2" s="202">
        <f t="shared" ref="CE2:CP2" si="9">_xlfn.AGGREGATE(9,6,CE5:CE997)</f>
        <v>181.146253</v>
      </c>
      <c r="CF2" s="202">
        <f t="shared" si="9"/>
        <v>266.222</v>
      </c>
      <c r="CG2" s="202">
        <f t="shared" si="9"/>
        <v>37.5</v>
      </c>
      <c r="CH2" s="202">
        <f t="shared" si="9"/>
        <v>0</v>
      </c>
      <c r="CI2" s="202">
        <f t="shared" si="9"/>
        <v>0</v>
      </c>
      <c r="CJ2" s="202">
        <f t="shared" si="9"/>
        <v>0</v>
      </c>
      <c r="CK2" s="202">
        <f t="shared" si="9"/>
        <v>0</v>
      </c>
      <c r="CL2" s="202">
        <f t="shared" si="9"/>
        <v>0</v>
      </c>
      <c r="CM2" s="202">
        <f t="shared" si="9"/>
        <v>0</v>
      </c>
      <c r="CN2" s="202">
        <f t="shared" si="9"/>
        <v>0</v>
      </c>
      <c r="CO2" s="202">
        <f t="shared" si="9"/>
        <v>0</v>
      </c>
      <c r="CP2" s="202">
        <f t="shared" si="9"/>
        <v>0</v>
      </c>
      <c r="CQ2" s="206"/>
      <c r="CR2" s="206"/>
      <c r="CS2" s="206"/>
      <c r="CT2" s="206"/>
      <c r="CU2" s="206"/>
      <c r="CV2" s="206"/>
      <c r="CW2" s="202"/>
      <c r="CX2" s="202"/>
      <c r="CY2" s="202"/>
      <c r="CZ2" s="194"/>
      <c r="DA2" s="194"/>
      <c r="DB2" s="194"/>
      <c r="DC2" s="194"/>
      <c r="DD2" s="194"/>
      <c r="DE2" s="202">
        <f t="shared" ref="DE2:DP2" si="10">_xlfn.AGGREGATE(9,6,DE5:DE997)</f>
        <v>625.731167</v>
      </c>
      <c r="DF2" s="202">
        <f t="shared" si="10"/>
        <v>1533.426417</v>
      </c>
      <c r="DG2" s="202">
        <f t="shared" si="10"/>
        <v>255.8234</v>
      </c>
      <c r="DH2" s="202">
        <f t="shared" si="10"/>
        <v>0</v>
      </c>
      <c r="DI2" s="202">
        <f t="shared" si="10"/>
        <v>0</v>
      </c>
      <c r="DJ2" s="202">
        <f t="shared" si="10"/>
        <v>0</v>
      </c>
      <c r="DK2" s="202">
        <f t="shared" si="10"/>
        <v>0</v>
      </c>
      <c r="DL2" s="202">
        <f t="shared" si="10"/>
        <v>0</v>
      </c>
      <c r="DM2" s="202">
        <f t="shared" si="10"/>
        <v>0</v>
      </c>
      <c r="DN2" s="202">
        <f t="shared" si="10"/>
        <v>0</v>
      </c>
      <c r="DO2" s="202">
        <f t="shared" si="10"/>
        <v>0</v>
      </c>
      <c r="DP2" s="202">
        <f t="shared" si="10"/>
        <v>0</v>
      </c>
      <c r="DQ2" s="194"/>
    </row>
    <row r="3" ht="29.25" hidden="1" spans="1:135">
      <c r="A3" s="194"/>
      <c r="B3" s="195"/>
      <c r="C3" s="209"/>
      <c r="D3" s="196"/>
      <c r="E3" s="194"/>
      <c r="F3" s="194"/>
      <c r="G3" s="194"/>
      <c r="H3" s="194"/>
      <c r="I3" s="201"/>
      <c r="J3" s="201"/>
      <c r="K3" s="201"/>
      <c r="L3" s="201"/>
      <c r="M3" s="210" t="s">
        <v>116</v>
      </c>
      <c r="N3" s="194"/>
      <c r="O3" s="194"/>
      <c r="P3" s="211" t="s">
        <v>117</v>
      </c>
      <c r="Q3" s="194"/>
      <c r="R3" s="194"/>
      <c r="S3" s="194"/>
      <c r="T3" s="201"/>
      <c r="U3" s="202"/>
      <c r="V3" s="202"/>
      <c r="W3" s="202"/>
      <c r="X3" s="202"/>
      <c r="Y3" s="202"/>
      <c r="Z3" s="202"/>
      <c r="AA3" s="202"/>
      <c r="AB3" s="202"/>
      <c r="AC3" s="202"/>
      <c r="AD3" s="202"/>
      <c r="AE3" s="202"/>
      <c r="AF3" s="202"/>
      <c r="AG3" s="202"/>
      <c r="AH3" s="202"/>
      <c r="AI3" s="202"/>
      <c r="AJ3" s="202"/>
      <c r="AK3" s="202"/>
      <c r="AL3" s="202"/>
      <c r="AM3" s="202"/>
      <c r="AN3" s="202"/>
      <c r="AO3" s="202"/>
      <c r="AP3" s="202"/>
      <c r="AQ3" s="202"/>
      <c r="AR3" s="202"/>
      <c r="AS3" s="202"/>
      <c r="AT3" s="202"/>
      <c r="AU3" s="202"/>
      <c r="AV3" s="202"/>
      <c r="AW3" s="203"/>
      <c r="AX3" s="202"/>
      <c r="AY3" s="202"/>
      <c r="AZ3" s="202"/>
      <c r="BA3" s="202"/>
      <c r="BB3" s="202"/>
      <c r="BC3" s="202"/>
      <c r="BD3" s="202"/>
      <c r="BE3" s="202"/>
      <c r="BF3" s="202"/>
      <c r="BG3" s="202"/>
      <c r="BH3" s="202"/>
      <c r="BI3" s="202"/>
      <c r="BJ3" s="202"/>
      <c r="BK3" s="202"/>
      <c r="BL3" s="202"/>
      <c r="BM3" s="202"/>
      <c r="BN3" s="202"/>
      <c r="BO3" s="202"/>
      <c r="BP3" s="202"/>
      <c r="BQ3" s="202"/>
      <c r="BR3" s="202"/>
      <c r="BS3" s="202"/>
      <c r="BT3" s="202"/>
      <c r="BU3" s="208"/>
      <c r="BV3" s="202"/>
      <c r="BW3" s="202"/>
      <c r="BX3" s="202"/>
      <c r="BY3" s="202"/>
      <c r="BZ3" s="202"/>
      <c r="CA3" s="202"/>
      <c r="CB3" s="202"/>
      <c r="CC3" s="205"/>
      <c r="CD3" s="205"/>
      <c r="CE3" s="205"/>
      <c r="CF3" s="206"/>
      <c r="CG3" s="206"/>
      <c r="CH3" s="206"/>
      <c r="CI3" s="206"/>
      <c r="CJ3" s="206"/>
      <c r="CK3" s="206"/>
      <c r="CL3" s="206"/>
      <c r="CM3" s="206"/>
      <c r="CN3" s="206"/>
      <c r="CO3" s="206"/>
      <c r="CP3" s="206"/>
      <c r="CQ3" s="206"/>
      <c r="CR3" s="206"/>
      <c r="CS3" s="206"/>
      <c r="CT3" s="206"/>
      <c r="CU3" s="206"/>
      <c r="CV3" s="206"/>
      <c r="CW3" s="202"/>
      <c r="CX3" s="202"/>
      <c r="CY3" s="202"/>
      <c r="CZ3" s="194"/>
      <c r="DA3" s="194"/>
      <c r="DB3" s="194"/>
      <c r="DC3" s="194"/>
      <c r="DD3" s="194"/>
      <c r="DE3" s="212"/>
      <c r="DF3" s="194"/>
      <c r="DG3" s="194"/>
      <c r="DH3" s="194"/>
      <c r="DI3" s="194"/>
      <c r="DJ3" s="194"/>
      <c r="DK3" s="194"/>
      <c r="DL3" s="194"/>
      <c r="DM3" s="194"/>
      <c r="DN3" s="194"/>
      <c r="DO3" s="194"/>
      <c r="DP3" s="194"/>
      <c r="DQ3" s="194"/>
    </row>
    <row r="4" ht="105" spans="1:135">
      <c r="A4" s="213" t="s">
        <v>118</v>
      </c>
      <c r="B4" s="213" t="s">
        <v>119</v>
      </c>
      <c r="C4" s="213" t="s">
        <v>120</v>
      </c>
      <c r="D4" s="213" t="s">
        <v>121</v>
      </c>
      <c r="E4" s="214" t="s">
        <v>122</v>
      </c>
      <c r="F4" s="214" t="s">
        <v>123</v>
      </c>
      <c r="G4" s="214" t="s">
        <v>124</v>
      </c>
      <c r="H4" s="214" t="s">
        <v>125</v>
      </c>
      <c r="I4" s="215" t="s">
        <v>126</v>
      </c>
      <c r="J4" s="216" t="s">
        <v>127</v>
      </c>
      <c r="K4" s="217" t="s">
        <v>128</v>
      </c>
      <c r="L4" s="217" t="s">
        <v>128</v>
      </c>
      <c r="M4" s="213" t="s">
        <v>129</v>
      </c>
      <c r="N4" s="213" t="s">
        <v>130</v>
      </c>
      <c r="O4" s="213" t="s">
        <v>131</v>
      </c>
      <c r="P4" s="218" t="s">
        <v>132</v>
      </c>
      <c r="Q4" s="213" t="s">
        <v>128</v>
      </c>
      <c r="R4" s="213" t="s">
        <v>128</v>
      </c>
      <c r="S4" s="213" t="s">
        <v>128</v>
      </c>
      <c r="T4" s="215" t="s">
        <v>133</v>
      </c>
      <c r="U4" s="219" t="s">
        <v>134</v>
      </c>
      <c r="V4" s="219" t="s">
        <v>135</v>
      </c>
      <c r="W4" s="213" t="s">
        <v>128</v>
      </c>
      <c r="X4" s="213" t="s">
        <v>128</v>
      </c>
      <c r="Y4" s="213" t="s">
        <v>128</v>
      </c>
      <c r="Z4" s="213" t="s">
        <v>128</v>
      </c>
      <c r="AA4" s="220" t="s">
        <v>136</v>
      </c>
      <c r="AB4" s="220" t="s">
        <v>137</v>
      </c>
      <c r="AC4" s="220" t="s">
        <v>138</v>
      </c>
      <c r="AD4" s="220" t="s">
        <v>139</v>
      </c>
      <c r="AE4" s="220" t="s">
        <v>140</v>
      </c>
      <c r="AF4" s="220" t="s">
        <v>141</v>
      </c>
      <c r="AG4" s="220" t="s">
        <v>142</v>
      </c>
      <c r="AH4" s="220" t="s">
        <v>143</v>
      </c>
      <c r="AI4" s="220" t="s">
        <v>144</v>
      </c>
      <c r="AJ4" s="220" t="s">
        <v>145</v>
      </c>
      <c r="AK4" s="220" t="s">
        <v>146</v>
      </c>
      <c r="AL4" s="220" t="s">
        <v>147</v>
      </c>
      <c r="AM4" s="221" t="s">
        <v>148</v>
      </c>
      <c r="AN4" s="222" t="s">
        <v>149</v>
      </c>
      <c r="AO4" s="223" t="s">
        <v>150</v>
      </c>
      <c r="AP4" s="223" t="s">
        <v>151</v>
      </c>
      <c r="AQ4" s="224" t="s">
        <v>152</v>
      </c>
      <c r="AR4" s="225" t="s">
        <v>153</v>
      </c>
      <c r="AS4" s="213" t="s">
        <v>128</v>
      </c>
      <c r="AT4" s="213" t="s">
        <v>128</v>
      </c>
      <c r="AU4" s="213" t="s">
        <v>128</v>
      </c>
      <c r="AV4" s="213" t="s">
        <v>128</v>
      </c>
      <c r="AW4" s="215" t="s">
        <v>154</v>
      </c>
      <c r="AX4" s="219" t="s">
        <v>155</v>
      </c>
      <c r="AY4" s="219" t="s">
        <v>156</v>
      </c>
      <c r="AZ4" s="219" t="s">
        <v>157</v>
      </c>
      <c r="BA4" s="220" t="s">
        <v>158</v>
      </c>
      <c r="BB4" s="220" t="s">
        <v>159</v>
      </c>
      <c r="BC4" s="220" t="s">
        <v>160</v>
      </c>
      <c r="BD4" s="220" t="s">
        <v>161</v>
      </c>
      <c r="BE4" s="220" t="s">
        <v>162</v>
      </c>
      <c r="BF4" s="220" t="s">
        <v>163</v>
      </c>
      <c r="BG4" s="220" t="s">
        <v>164</v>
      </c>
      <c r="BH4" s="220" t="s">
        <v>165</v>
      </c>
      <c r="BI4" s="220" t="s">
        <v>166</v>
      </c>
      <c r="BJ4" s="220" t="s">
        <v>167</v>
      </c>
      <c r="BK4" s="220" t="s">
        <v>168</v>
      </c>
      <c r="BL4" s="220" t="s">
        <v>169</v>
      </c>
      <c r="BM4" s="220"/>
      <c r="BN4" s="220"/>
      <c r="BO4" s="220"/>
      <c r="BP4" s="220"/>
      <c r="BQ4" s="222" t="s">
        <v>170</v>
      </c>
      <c r="BR4" s="222" t="s">
        <v>171</v>
      </c>
      <c r="BS4" s="224" t="s">
        <v>152</v>
      </c>
      <c r="BT4" s="225" t="s">
        <v>153</v>
      </c>
      <c r="BU4" s="218" t="s">
        <v>172</v>
      </c>
      <c r="BV4" s="213" t="s">
        <v>173</v>
      </c>
      <c r="BW4" s="226"/>
      <c r="BX4" s="227" t="s">
        <v>174</v>
      </c>
      <c r="BY4" s="227" t="s">
        <v>175</v>
      </c>
      <c r="BZ4" s="227" t="s">
        <v>176</v>
      </c>
      <c r="CA4" s="228" t="s">
        <v>177</v>
      </c>
      <c r="CB4" s="229"/>
      <c r="CC4" s="229"/>
      <c r="CD4" s="229"/>
      <c r="CE4" s="230" t="s">
        <v>178</v>
      </c>
      <c r="CF4" s="230" t="s">
        <v>179</v>
      </c>
      <c r="CG4" s="230" t="s">
        <v>180</v>
      </c>
      <c r="CH4" s="230" t="s">
        <v>181</v>
      </c>
      <c r="CI4" s="230" t="s">
        <v>182</v>
      </c>
      <c r="CJ4" s="231" t="s">
        <v>183</v>
      </c>
      <c r="CK4" s="231" t="s">
        <v>184</v>
      </c>
      <c r="CL4" s="231" t="s">
        <v>185</v>
      </c>
      <c r="CM4" s="231" t="s">
        <v>186</v>
      </c>
      <c r="CN4" s="231" t="s">
        <v>187</v>
      </c>
      <c r="CO4" s="231" t="s">
        <v>188</v>
      </c>
      <c r="CP4" s="231" t="s">
        <v>189</v>
      </c>
      <c r="CX4" s="191"/>
      <c r="CY4" s="191"/>
      <c r="CZ4" s="191"/>
      <c r="DE4" s="231" t="s">
        <v>190</v>
      </c>
      <c r="DF4" s="231" t="s">
        <v>191</v>
      </c>
      <c r="DG4" s="231" t="s">
        <v>192</v>
      </c>
      <c r="DH4" s="231" t="s">
        <v>193</v>
      </c>
      <c r="DI4" s="231" t="s">
        <v>194</v>
      </c>
      <c r="DJ4" s="231" t="s">
        <v>195</v>
      </c>
      <c r="DK4" s="231" t="s">
        <v>196</v>
      </c>
      <c r="DL4" s="232" t="s">
        <v>197</v>
      </c>
      <c r="DM4" s="231" t="s">
        <v>198</v>
      </c>
      <c r="DN4" s="231" t="s">
        <v>199</v>
      </c>
      <c r="DO4" s="231" t="s">
        <v>200</v>
      </c>
      <c r="DP4" s="231" t="s">
        <v>201</v>
      </c>
      <c r="DQ4" s="194"/>
      <c r="DR4" s="194"/>
      <c r="DS4" s="194"/>
      <c r="DT4" s="194"/>
      <c r="DU4" s="194"/>
      <c r="DV4" s="194"/>
      <c r="DW4" s="194"/>
      <c r="DX4" s="194"/>
      <c r="DY4" s="194"/>
      <c r="DZ4" s="194"/>
      <c r="EA4" s="194"/>
      <c r="EB4" s="194"/>
      <c r="EC4" s="194"/>
      <c r="ED4" s="194"/>
      <c r="EE4" s="1"/>
    </row>
    <row r="5" ht="20.25" spans="1:135">
      <c r="A5" s="233">
        <v>1</v>
      </c>
      <c r="B5" s="233" t="s">
        <v>25</v>
      </c>
      <c r="C5" s="234" t="str" cm="1">
        <f t="array" ref="C5">_xlfn.XLOOKUP($A5&amp;$B5,'[1]产值及收款计划（2026）'!$A:$A&amp;'[1]产值及收款计划（2026）'!$B:$B,'[1]产值及收款计划（2026）'!C:C)</f>
        <v>ZHT2020101200062</v>
      </c>
      <c r="D5" s="234" t="str" cm="1">
        <f t="array" ref="D5">_xlfn.XLOOKUP($A5&amp;$B5,'[1]产值及收款计划（2026）'!$A:$A&amp;'[1]产值及收款计划（2026）'!$B:$B,'[1]产值及收款计划（2026）'!D:D)</f>
        <v>上海市域铁路9标中铁四局智慧工地项目</v>
      </c>
      <c r="E5" s="235" cm="1">
        <f t="array" ref="E5">_xlfn.XLOOKUP($A5&amp;$B5,'[1]产值及收款计划（2026）'!$A:$A&amp;'[1]产值及收款计划（2026）'!$B:$B,'[1]产值及收款计划（2026）'!E:E)</f>
        <v>124.23</v>
      </c>
      <c r="F5" s="235" cm="1">
        <f t="array" ref="F5">_xlfn.XLOOKUP($A5&amp;$B5,'[1]产值及收款计划（2026）'!$A:$A&amp;'[1]产值及收款计划（2026）'!$B:$B,'[1]产值及收款计划（2026）'!F:F)</f>
        <v>124.23</v>
      </c>
      <c r="G5" s="235" t="e" cm="1">
        <f t="array" ref="G5">_xlfn.XLOOKUP($A5&amp;$B5,'[1]产值及收款计划（2026）'!$A:$A&amp;'[1]产值及收款计划（2026）'!$B:$B,'[1]产值及收款计划（2026）'!G:G)</f>
        <v>#REF!</v>
      </c>
      <c r="H5" s="235" cm="1">
        <f t="array" ref="H5">_xlfn.XLOOKUP($A5&amp;$B5,'[1]产值及收款计划（2026）'!$A:$A&amp;'[1]产值及收款计划（2026）'!$B:$B,'[1]产值及收款计划（2026）'!H:H)</f>
        <v>77.14</v>
      </c>
      <c r="I5" s="236" cm="1">
        <f t="array" ref="I5">_xlfn.XLOOKUP($A5&amp;$B5,'[1]产值及收款计划（2026）'!$A:$A&amp;'[1]产值及收款计划（2026）'!$B:$B,'[1]产值及收款计划（2026）'!I:I)</f>
        <v>0.620945021331401</v>
      </c>
      <c r="J5" s="237" cm="1">
        <f t="array" ref="J5">_xlfn.XLOOKUP($A5&amp;$B5,'[1]产值及收款计划（2026）'!$A:$A&amp;'[1]产值及收款计划（2026）'!$B:$B,'[1]产值及收款计划（2026）'!J:J)</f>
        <v>0.0979009976458362</v>
      </c>
      <c r="K5" s="235" t="e" cm="1">
        <f t="array" ref="K5">_xlfn.XLOOKUP($A5&amp;$B5,'[1]产值及收款计划（2026）'!$A:$A&amp;'[1]产值及收款计划（2026）'!$B:$B,'[1]产值及收款计划（2026）'!K:K)</f>
        <v>#REF!</v>
      </c>
      <c r="L5" s="235" t="e" cm="1">
        <f t="array" ref="L5">_xlfn.XLOOKUP($A5&amp;$B5,'[1]产值及收款计划（2026）'!$A:$A&amp;'[1]产值及收款计划（2026）'!$B:$B,'[1]产值及收款计划（2026）'!L:L)</f>
        <v>#REF!</v>
      </c>
      <c r="M5" s="235" t="str" cm="1">
        <f t="array" ref="M5">_xlfn.XLOOKUP($A5&amp;$B5,'[1]产值及收款计划（2026）'!$A:$A&amp;'[1]产值及收款计划（2026）'!$B:$B,'[1]产值及收款计划（2026）'!M:M)</f>
        <v>主导</v>
      </c>
      <c r="N5" s="235" cm="1">
        <f t="array" ref="N5">_xlfn.XLOOKUP($A5&amp;$B5,'[1]产值及收款计划（2026）'!$A:$A&amp;'[1]产值及收款计划（2026）'!$B:$B,'[1]产值及收款计划（2026）'!N:N)</f>
        <v>0</v>
      </c>
      <c r="O5" s="235" t="str" cm="1">
        <f t="array" ref="O5">_xlfn.XLOOKUP($A5&amp;$B5,'[1]产值及收款计划（2026）'!$A:$A&amp;'[1]产值及收款计划（2026）'!$B:$B,'[1]产值及收款计划（2026）'!O:O)</f>
        <v>谢复欣</v>
      </c>
      <c r="P5" s="234" t="str" cm="1">
        <f t="array" ref="P5">_xlfn.XLOOKUP($A5&amp;$B5,'[1]产值及收款计划（2026）'!$A:$A&amp;'[1]产值及收款计划（2026）'!$B:$B,'[1]产值及收款计划（2026）'!P:P)</f>
        <v>过往已完结</v>
      </c>
      <c r="Q5" s="235" t="e" cm="1">
        <f t="array" ref="Q5">_xlfn.XLOOKUP($A5&amp;$B5,'[1]产值及收款计划（2026）'!$A:$A&amp;'[1]产值及收款计划（2026）'!$B:$B,'[1]产值及收款计划（2026）'!Q:Q)</f>
        <v>#REF!</v>
      </c>
      <c r="R5" s="235" t="e" cm="1">
        <f t="array" ref="R5">_xlfn.XLOOKUP($A5&amp;$B5,'[1]产值及收款计划（2026）'!$A:$A&amp;'[1]产值及收款计划（2026）'!$B:$B,'[1]产值及收款计划（2026）'!R:R)</f>
        <v>#REF!</v>
      </c>
      <c r="S5" s="235" t="e" cm="1">
        <f t="array" ref="S5">_xlfn.XLOOKUP($A5&amp;$B5,'[1]产值及收款计划（2026）'!$A:$A&amp;'[1]产值及收款计划（2026）'!$B:$B,'[1]产值及收款计划（2026）'!S:S)</f>
        <v>#REF!</v>
      </c>
      <c r="T5" s="235" cm="1">
        <f t="array" ref="T5">_xlfn.XLOOKUP($A5&amp;$B5,'[1]产值及收款计划（2026）'!$A:$A&amp;'[1]产值及收款计划（2026）'!$B:$B,'[1]产值及收款计划（2026）'!T:T)</f>
        <v>113.804</v>
      </c>
      <c r="U5" s="235" cm="1">
        <f t="array" ref="U5">_xlfn.XLOOKUP($A5&amp;$B5,'[1]产值及收款计划（2026）'!$A:$A&amp;'[1]产值及收款计划（2026）'!$B:$B,'[1]产值及收款计划（2026）'!U:U)</f>
        <v>0</v>
      </c>
      <c r="V5" s="235" cm="1">
        <f t="array" ref="V5">_xlfn.XLOOKUP($A5&amp;$B5,'[1]产值及收款计划（2026）'!$A:$A&amp;'[1]产值及收款计划（2026）'!$B:$B,'[1]产值及收款计划（2026）'!V:V)</f>
        <v>10.426</v>
      </c>
      <c r="W5" s="235" t="e" cm="1">
        <f t="array" ref="W5">_xlfn.XLOOKUP($A5&amp;$B5,'[1]产值及收款计划（2026）'!$A:$A&amp;'[1]产值及收款计划（2026）'!$B:$B,'[1]产值及收款计划（2026）'!W:W)</f>
        <v>#REF!</v>
      </c>
      <c r="X5" s="235" t="e" cm="1">
        <f t="array" ref="X5">_xlfn.XLOOKUP($A5&amp;$B5,'[1]产值及收款计划（2026）'!$A:$A&amp;'[1]产值及收款计划（2026）'!$B:$B,'[1]产值及收款计划（2026）'!X:X)</f>
        <v>#REF!</v>
      </c>
      <c r="Y5" s="235" t="e" cm="1">
        <f t="array" ref="Y5">_xlfn.XLOOKUP($A5&amp;$B5,'[1]产值及收款计划（2026）'!$A:$A&amp;'[1]产值及收款计划（2026）'!$B:$B,'[1]产值及收款计划（2026）'!Y:Y)</f>
        <v>#REF!</v>
      </c>
      <c r="Z5" s="235" t="e" cm="1">
        <f t="array" ref="Z5">_xlfn.XLOOKUP($A5&amp;$B5,'[1]产值及收款计划（2026）'!$A:$A&amp;'[1]产值及收款计划（2026）'!$B:$B,'[1]产值及收款计划（2026）'!Z:Z)</f>
        <v>#REF!</v>
      </c>
      <c r="AA5" s="235" t="e" cm="1">
        <f t="array" ref="AA5">_xlfn.XLOOKUP($A5&amp;$B5,'[1]产值及收款计划（2026）'!$A:$A&amp;'[1]产值及收款计划（2026）'!$B:$B,'[1]产值及收款计划（2026）'!AA:AA)</f>
        <v>#REF!</v>
      </c>
      <c r="AB5" s="235" t="e" cm="1">
        <f t="array" ref="AB5">_xlfn.XLOOKUP($A5&amp;$B5,'[1]产值及收款计划（2026）'!$A:$A&amp;'[1]产值及收款计划（2026）'!$B:$B,'[1]产值及收款计划（2026）'!AB:AB)</f>
        <v>#REF!</v>
      </c>
      <c r="AC5" s="235" t="e" cm="1">
        <f t="array" ref="AC5">_xlfn.XLOOKUP($A5&amp;$B5,'[1]产值及收款计划（2026）'!$A:$A&amp;'[1]产值及收款计划（2026）'!$B:$B,'[1]产值及收款计划（2026）'!AC:AC)</f>
        <v>#REF!</v>
      </c>
      <c r="AD5" s="235" t="e" cm="1">
        <f t="array" ref="AD5">_xlfn.XLOOKUP($A5&amp;$B5,'[1]产值及收款计划（2026）'!$A:$A&amp;'[1]产值及收款计划（2026）'!$B:$B,'[1]产值及收款计划（2026）'!AD:AD)</f>
        <v>#REF!</v>
      </c>
      <c r="AE5" s="235" t="e" cm="1">
        <f t="array" ref="AE5">_xlfn.XLOOKUP($A5&amp;$B5,'[1]产值及收款计划（2026）'!$A:$A&amp;'[1]产值及收款计划（2026）'!$B:$B,'[1]产值及收款计划（2026）'!AE:AE)</f>
        <v>#REF!</v>
      </c>
      <c r="AF5" s="235" t="e" cm="1">
        <f t="array" ref="AF5">_xlfn.XLOOKUP($A5&amp;$B5,'[1]产值及收款计划（2026）'!$A:$A&amp;'[1]产值及收款计划（2026）'!$B:$B,'[1]产值及收款计划（2026）'!AF:AF)</f>
        <v>#REF!</v>
      </c>
      <c r="AG5" s="235" t="e" cm="1">
        <f t="array" ref="AG5">_xlfn.XLOOKUP($A5&amp;$B5,'[1]产值及收款计划（2026）'!$A:$A&amp;'[1]产值及收款计划（2026）'!$B:$B,'[1]产值及收款计划（2026）'!AG:AG)</f>
        <v>#REF!</v>
      </c>
      <c r="AH5" s="235" t="e" cm="1">
        <f t="array" ref="AH5">_xlfn.XLOOKUP($A5&amp;$B5,'[1]产值及收款计划（2026）'!$A:$A&amp;'[1]产值及收款计划（2026）'!$B:$B,'[1]产值及收款计划（2026）'!AH:AH)</f>
        <v>#REF!</v>
      </c>
      <c r="AI5" s="235" t="e" cm="1">
        <f t="array" ref="AI5">_xlfn.XLOOKUP($A5&amp;$B5,'[1]产值及收款计划（2026）'!$A:$A&amp;'[1]产值及收款计划（2026）'!$B:$B,'[1]产值及收款计划（2026）'!AI:AI)</f>
        <v>#REF!</v>
      </c>
      <c r="AJ5" s="235" t="e" cm="1">
        <f t="array" ref="AJ5">_xlfn.XLOOKUP($A5&amp;$B5,'[1]产值及收款计划（2026）'!$A:$A&amp;'[1]产值及收款计划（2026）'!$B:$B,'[1]产值及收款计划（2026）'!AJ:AJ)</f>
        <v>#REF!</v>
      </c>
      <c r="AK5" s="235" t="e" cm="1">
        <f t="array" ref="AK5">_xlfn.XLOOKUP($A5&amp;$B5,'[1]产值及收款计划（2026）'!$A:$A&amp;'[1]产值及收款计划（2026）'!$B:$B,'[1]产值及收款计划（2026）'!AK:AK)</f>
        <v>#REF!</v>
      </c>
      <c r="AL5" s="235" t="e" cm="1">
        <f t="array" ref="AL5">_xlfn.XLOOKUP($A5&amp;$B5,'[1]产值及收款计划（2026）'!$A:$A&amp;'[1]产值及收款计划（2026）'!$B:$B,'[1]产值及收款计划（2026）'!AL:AL)</f>
        <v>#REF!</v>
      </c>
      <c r="AM5" s="235" t="e" cm="1">
        <f t="array" ref="AM5">_xlfn.LET(_xlpm.勾选月份状态数组,TRANSPOSE('PPT(12-15页）-TOP10'!$A$3:$A$14),_xlpm.选择数据区,IF('PPT(12-15页）-TOP10'!$E$3="收款",$BA5:$BL5,$AA5:$AL5),SUM(_xlfn._xlws.FILTER(_xlpm.选择数据区,_xlpm.勾选月份状态数组,"")))</f>
        <v>#REF!</v>
      </c>
      <c r="AN5" s="235" t="e">
        <f>_xlfn.XLOOKUP($C5,应收未收表!$T:$T,应收未收表!AA:AA)</f>
        <v>#N/A</v>
      </c>
      <c r="AO5" s="235" t="e">
        <f>_xlfn.XLOOKUP($C5,应收未收表!$T:$T,应收未收表!AB:AB)</f>
        <v>#N/A</v>
      </c>
      <c r="AP5" s="235" t="e">
        <f>_xlfn.XLOOKUP($C5,应收未收表!$T:$T,应收未收表!AC:AC)</f>
        <v>#N/A</v>
      </c>
      <c r="AQ5" s="235" t="e">
        <f>_xlfn.XLOOKUP($C5,应收未收表!$T:$T,应收未收表!AE:AE)</f>
        <v>#N/A</v>
      </c>
      <c r="AR5" s="235" t="e">
        <f>_xlfn.XLOOKUP($C5,应收未收表!$T:$T,应收未收表!AF:AF)</f>
        <v>#N/A</v>
      </c>
      <c r="AS5" s="235" t="e" cm="1">
        <f t="array" ref="AS5">_xlfn.XLOOKUP($A5&amp;$B5,'[1]产值及收款计划（2026）'!$A:$A&amp;'[1]产值及收款计划（2026）'!$B:$B,'[1]产值及收款计划（2026）'!AS:AS)</f>
        <v>#REF!</v>
      </c>
      <c r="AT5" s="235" t="e" cm="1">
        <f t="array" ref="AT5">_xlfn.XLOOKUP($A5&amp;$B5,'[1]产值及收款计划（2026）'!$A:$A&amp;'[1]产值及收款计划（2026）'!$B:$B,'[1]产值及收款计划（2026）'!AT:AT)</f>
        <v>#REF!</v>
      </c>
      <c r="AU5" s="235" t="e" cm="1">
        <f t="array" ref="AU5">_xlfn.XLOOKUP($A5&amp;$B5,'[1]产值及收款计划（2026）'!$A:$A&amp;'[1]产值及收款计划（2026）'!$B:$B,'[1]产值及收款计划（2026）'!AU:AU)</f>
        <v>#REF!</v>
      </c>
      <c r="AV5" s="235" t="e" cm="1">
        <f t="array" ref="AV5">_xlfn.XLOOKUP($A5&amp;$B5,'[1]产值及收款计划（2026）'!$A:$A&amp;'[1]产值及收款计划（2026）'!$B:$B,'[1]产值及收款计划（2026）'!AV:AV)</f>
        <v>#REF!</v>
      </c>
      <c r="AW5" s="235" cm="1">
        <f t="array" ref="AW5">_xlfn.XLOOKUP($A5&amp;$B5,'[1]产值及收款计划（2026）'!$A:$A&amp;'[1]产值及收款计划（2026）'!$B:$B,'[1]产值及收款计划（2026）'!AW:AW)</f>
        <v>113.804</v>
      </c>
      <c r="AX5" s="235" cm="1">
        <f t="array" ref="AX5">_xlfn.XLOOKUP($A5&amp;$B5,'[1]产值及收款计划（2026）'!$A:$A&amp;'[1]产值及收款计划（2026）'!$B:$B,'[1]产值及收款计划（2026）'!AX:AX)</f>
        <v>0</v>
      </c>
      <c r="AY5" s="235" cm="1">
        <f t="array" ref="AY5">_xlfn.XLOOKUP($A5&amp;$B5,'[1]产值及收款计划（2026）'!$A:$A&amp;'[1]产值及收款计划（2026）'!$B:$B,'[1]产值及收款计划（2026）'!AY:AY)</f>
        <v>10.426</v>
      </c>
      <c r="AZ5" s="235" cm="1">
        <f t="array" ref="AZ5">_xlfn.XLOOKUP($A5&amp;$B5,'[1]产值及收款计划（2026）'!$A:$A&amp;'[1]产值及收款计划（2026）'!$B:$B,'[1]产值及收款计划（2026）'!AZ:AZ)</f>
        <v>0</v>
      </c>
      <c r="BA5" s="235" t="e" cm="1">
        <f t="array" ref="BA5">_xlfn.XLOOKUP($A5&amp;$B5,'[1]产值及收款计划（2026）'!$A:$A&amp;'[1]产值及收款计划（2026）'!$B:$B,'[1]产值及收款计划（2026）'!BA:BA)</f>
        <v>#REF!</v>
      </c>
      <c r="BB5" s="235" t="e" cm="1">
        <f t="array" ref="BB5">_xlfn.XLOOKUP($A5&amp;$B5,'[1]产值及收款计划（2026）'!$A:$A&amp;'[1]产值及收款计划（2026）'!$B:$B,'[1]产值及收款计划（2026）'!BB:BB)</f>
        <v>#REF!</v>
      </c>
      <c r="BC5" s="235" t="e" cm="1">
        <f t="array" ref="BC5">_xlfn.XLOOKUP($A5&amp;$B5,'[1]产值及收款计划（2026）'!$A:$A&amp;'[1]产值及收款计划（2026）'!$B:$B,'[1]产值及收款计划（2026）'!BC:BC)</f>
        <v>#REF!</v>
      </c>
      <c r="BD5" s="235" t="e" cm="1">
        <f t="array" ref="BD5">_xlfn.XLOOKUP($A5&amp;$B5,'[1]产值及收款计划（2026）'!$A:$A&amp;'[1]产值及收款计划（2026）'!$B:$B,'[1]产值及收款计划（2026）'!BD:BD)</f>
        <v>#REF!</v>
      </c>
      <c r="BE5" s="235" t="e" cm="1">
        <f t="array" ref="BE5">_xlfn.XLOOKUP($A5&amp;$B5,'[1]产值及收款计划（2026）'!$A:$A&amp;'[1]产值及收款计划（2026）'!$B:$B,'[1]产值及收款计划（2026）'!BE:BE)</f>
        <v>#REF!</v>
      </c>
      <c r="BF5" s="235" t="e" cm="1">
        <f t="array" ref="BF5">_xlfn.XLOOKUP($A5&amp;$B5,'[1]产值及收款计划（2026）'!$A:$A&amp;'[1]产值及收款计划（2026）'!$B:$B,'[1]产值及收款计划（2026）'!BF:BF)</f>
        <v>#REF!</v>
      </c>
      <c r="BG5" s="235" t="e" cm="1">
        <f t="array" ref="BG5">_xlfn.XLOOKUP($A5&amp;$B5,'[1]产值及收款计划（2026）'!$A:$A&amp;'[1]产值及收款计划（2026）'!$B:$B,'[1]产值及收款计划（2026）'!BG:BG)</f>
        <v>#REF!</v>
      </c>
      <c r="BH5" s="235" t="e" cm="1">
        <f t="array" ref="BH5">_xlfn.XLOOKUP($A5&amp;$B5,'[1]产值及收款计划（2026）'!$A:$A&amp;'[1]产值及收款计划（2026）'!$B:$B,'[1]产值及收款计划（2026）'!BH:BH)</f>
        <v>#REF!</v>
      </c>
      <c r="BI5" s="235" t="e" cm="1">
        <f t="array" ref="BI5">_xlfn.XLOOKUP($A5&amp;$B5,'[1]产值及收款计划（2026）'!$A:$A&amp;'[1]产值及收款计划（2026）'!$B:$B,'[1]产值及收款计划（2026）'!BI:BI)</f>
        <v>#REF!</v>
      </c>
      <c r="BJ5" s="235" t="e" cm="1">
        <f t="array" ref="BJ5">_xlfn.XLOOKUP($A5&amp;$B5,'[1]产值及收款计划（2026）'!$A:$A&amp;'[1]产值及收款计划（2026）'!$B:$B,'[1]产值及收款计划（2026）'!BJ:BJ)</f>
        <v>#REF!</v>
      </c>
      <c r="BK5" s="235" t="e" cm="1">
        <f t="array" ref="BK5">_xlfn.XLOOKUP($A5&amp;$B5,'[1]产值及收款计划（2026）'!$A:$A&amp;'[1]产值及收款计划（2026）'!$B:$B,'[1]产值及收款计划（2026）'!BK:BK)</f>
        <v>#REF!</v>
      </c>
      <c r="BL5" s="235" t="e" cm="1">
        <f t="array" ref="BL5">_xlfn.XLOOKUP($A5&amp;$B5,'[1]产值及收款计划（2026）'!$A:$A&amp;'[1]产值及收款计划（2026）'!$B:$B,'[1]产值及收款计划（2026）'!BL:BL)</f>
        <v>#REF!</v>
      </c>
      <c r="BM5" s="235"/>
      <c r="BN5" s="235"/>
      <c r="BO5" s="235"/>
      <c r="BP5" s="235"/>
      <c r="BQ5" s="235" t="e">
        <f>_xlfn.XLOOKUP($C5,应收未收表!$AJ:$AJ,应收未收表!AK:AK)</f>
        <v>#N/A</v>
      </c>
      <c r="BR5" s="235" t="e">
        <f>_xlfn.XLOOKUP($C5,应收未收表!$AJ:$AJ,应收未收表!AL:AL)</f>
        <v>#N/A</v>
      </c>
      <c r="BS5" s="235" t="e">
        <f>_xlfn.XLOOKUP($C5,应收未收表!$AJ:$AJ,应收未收表!AM:AM)</f>
        <v>#N/A</v>
      </c>
      <c r="BT5" s="235" t="e">
        <f>_xlfn.XLOOKUP($C5,应收未收表!$AJ:$AJ,应收未收表!AN:AN)</f>
        <v>#N/A</v>
      </c>
      <c r="BU5" s="234" t="str" cm="1">
        <f t="array" ref="BU5">_xlfn.XLOOKUP($A5&amp;$B5,'[1]产值及收款计划（2026）'!$A:$A&amp;'[1]产值及收款计划（2026）'!$B:$B,'[1]产值及收款计划（2026）'!BQ:BQ)</f>
        <v>中铁四局集团有限公司上海分公司</v>
      </c>
      <c r="BV5" s="235" t="e" cm="1">
        <f t="array" ref="BV5">_xlfn.XLOOKUP($A5&amp;$B5,'[1]产值及收款计划（2026）'!$A:$A&amp;'[1]产值及收款计划（2026）'!$B:$B,'[1]产值及收款计划（2026）'!BR:BR)</f>
        <v>#REF!</v>
      </c>
      <c r="BW5" s="238" t="s">
        <v>25</v>
      </c>
      <c r="BX5" s="239">
        <f>SUMIFS($AP:$AP,$B:$B,$BW5,$AO:$AO,BX$4)</f>
        <v>0</v>
      </c>
      <c r="BY5" s="239" t="e">
        <f>SUMIFS($AP:$AP,$B:$B,$BW5,$AO:$AO,BY$4)</f>
        <v>#N/A</v>
      </c>
      <c r="BZ5" s="239">
        <f>SUMIFS($AP:$AP,$B:$B,$BW5,$AO:$AO,BZ$4)</f>
        <v>12</v>
      </c>
      <c r="CA5" s="240" t="e">
        <f>SUM(BX5:BZ5)</f>
        <v>#N/A</v>
      </c>
      <c r="CE5" s="235" cm="1">
        <f t="array" ref="CE5">_xlfn.XLOOKUP($A5&amp;$B5,'[1]产值及收款计划（2026）'!$A:$A&amp;'[1]产值及收款计划（2026）'!$B:$B,'[1]产值及收款计划（2026）'!CA:CA)</f>
        <v>0</v>
      </c>
      <c r="CF5" s="235" cm="1">
        <f t="array" ref="CF5">_xlfn.XLOOKUP($A5&amp;$B5,'[1]产值及收款计划（2026）'!$A:$A&amp;'[1]产值及收款计划（2026）'!$B:$B,'[1]产值及收款计划（2026）'!CB:CB)</f>
        <v>0</v>
      </c>
      <c r="CG5" s="235" cm="1">
        <f t="array" ref="CG5">_xlfn.XLOOKUP($A5&amp;$B5,'[1]产值及收款计划（2026）'!$A:$A&amp;'[1]产值及收款计划（2026）'!$B:$B,'[1]产值及收款计划（2026）'!CC:CC)</f>
        <v>0</v>
      </c>
      <c r="CH5" s="235" cm="1">
        <f t="array" ref="CH5">_xlfn.XLOOKUP($A5&amp;$B5,'[1]产值及收款计划（2026）'!$A:$A&amp;'[1]产值及收款计划（2026）'!$B:$B,'[1]产值及收款计划（2026）'!CD:CD)</f>
        <v>0</v>
      </c>
      <c r="CI5" s="235" cm="1">
        <f t="array" ref="CI5">_xlfn.XLOOKUP($A5&amp;$B5,'[1]产值及收款计划（2026）'!$A:$A&amp;'[1]产值及收款计划（2026）'!$B:$B,'[1]产值及收款计划（2026）'!CE:CE)</f>
        <v>0</v>
      </c>
      <c r="CJ5" s="235" cm="1">
        <f t="array" ref="CJ5">_xlfn.XLOOKUP($A5&amp;$B5,'[1]产值及收款计划（2026）'!$A:$A&amp;'[1]产值及收款计划（2026）'!$B:$B,'[1]产值及收款计划（2026）'!CF:CF)</f>
        <v>0</v>
      </c>
      <c r="CK5" s="235" cm="1">
        <f t="array" ref="CK5">_xlfn.XLOOKUP($A5&amp;$B5,'[1]产值及收款计划（2026）'!$A:$A&amp;'[1]产值及收款计划（2026）'!$B:$B,'[1]产值及收款计划（2026）'!CG:CG)</f>
        <v>0</v>
      </c>
      <c r="CL5" s="235" cm="1">
        <f t="array" ref="CL5">_xlfn.XLOOKUP($A5&amp;$B5,'[1]产值及收款计划（2026）'!$A:$A&amp;'[1]产值及收款计划（2026）'!$B:$B,'[1]产值及收款计划（2026）'!CH:CH)</f>
        <v>0</v>
      </c>
      <c r="CM5" s="235" cm="1">
        <f t="array" ref="CM5">_xlfn.XLOOKUP($A5&amp;$B5,'[1]产值及收款计划（2026）'!$A:$A&amp;'[1]产值及收款计划（2026）'!$B:$B,'[1]产值及收款计划（2026）'!CI:CI)</f>
        <v>0</v>
      </c>
      <c r="CN5" s="235" cm="1">
        <f t="array" ref="CN5">_xlfn.XLOOKUP($A5&amp;$B5,'[1]产值及收款计划（2026）'!$A:$A&amp;'[1]产值及收款计划（2026）'!$B:$B,'[1]产值及收款计划（2026）'!CJ:CJ)</f>
        <v>0</v>
      </c>
      <c r="CO5" s="235" cm="1">
        <f t="array" ref="CO5">_xlfn.XLOOKUP($A5&amp;$B5,'[1]产值及收款计划（2026）'!$A:$A&amp;'[1]产值及收款计划（2026）'!$B:$B,'[1]产值及收款计划（2026）'!CK:CK)</f>
        <v>0</v>
      </c>
      <c r="CP5" s="235" cm="1">
        <f t="array" ref="CP5">_xlfn.XLOOKUP($A5&amp;$B5,'[1]产值及收款计划（2026）'!$A:$A&amp;'[1]产值及收款计划（2026）'!$B:$B,'[1]产值及收款计划（2026）'!CL:CL)</f>
        <v>0</v>
      </c>
      <c r="DE5" s="235" cm="1">
        <f t="array" ref="DE5">_xlfn.XLOOKUP($A5&amp;$B5,'[1]产值及收款计划（2026）'!$A:$A&amp;'[1]产值及收款计划（2026）'!$B:$B,'[1]产值及收款计划（2026）'!DA:DA)</f>
        <v>0</v>
      </c>
      <c r="DF5" s="235" cm="1">
        <f t="array" ref="DF5">_xlfn.XLOOKUP($A5&amp;$B5,'[1]产值及收款计划（2026）'!$A:$A&amp;'[1]产值及收款计划（2026）'!$B:$B,'[1]产值及收款计划（2026）'!DB:DB)</f>
        <v>0</v>
      </c>
      <c r="DG5" s="235" cm="1">
        <f t="array" ref="DG5">_xlfn.XLOOKUP($A5&amp;$B5,'[1]产值及收款计划（2026）'!$A:$A&amp;'[1]产值及收款计划（2026）'!$B:$B,'[1]产值及收款计划（2026）'!DC:DC)</f>
        <v>0</v>
      </c>
      <c r="DH5" s="235" cm="1">
        <f t="array" ref="DH5">_xlfn.XLOOKUP($A5&amp;$B5,'[1]产值及收款计划（2026）'!$A:$A&amp;'[1]产值及收款计划（2026）'!$B:$B,'[1]产值及收款计划（2026）'!DD:DD)</f>
        <v>0</v>
      </c>
      <c r="DI5" s="235" cm="1">
        <f t="array" ref="DI5">_xlfn.XLOOKUP($A5&amp;$B5,'[1]产值及收款计划（2026）'!$A:$A&amp;'[1]产值及收款计划（2026）'!$B:$B,'[1]产值及收款计划（2026）'!DE:DE)</f>
        <v>0</v>
      </c>
      <c r="DJ5" s="235" cm="1">
        <f t="array" ref="DJ5">_xlfn.XLOOKUP($A5&amp;$B5,'[1]产值及收款计划（2026）'!$A:$A&amp;'[1]产值及收款计划（2026）'!$B:$B,'[1]产值及收款计划（2026）'!DF:DF)</f>
        <v>0</v>
      </c>
      <c r="DK5" s="235" cm="1">
        <f t="array" ref="DK5">_xlfn.XLOOKUP($A5&amp;$B5,'[1]产值及收款计划（2026）'!$A:$A&amp;'[1]产值及收款计划（2026）'!$B:$B,'[1]产值及收款计划（2026）'!DG:DG)</f>
        <v>0</v>
      </c>
      <c r="DL5" s="235" cm="1">
        <f t="array" ref="DL5">_xlfn.XLOOKUP($A5&amp;$B5,'[1]产值及收款计划（2026）'!$A:$A&amp;'[1]产值及收款计划（2026）'!$B:$B,'[1]产值及收款计划（2026）'!DH:DH)</f>
        <v>0</v>
      </c>
      <c r="DM5" s="235" cm="1">
        <f t="array" ref="DM5">_xlfn.XLOOKUP($A5&amp;$B5,'[1]产值及收款计划（2026）'!$A:$A&amp;'[1]产值及收款计划（2026）'!$B:$B,'[1]产值及收款计划（2026）'!DI:DI)</f>
        <v>0</v>
      </c>
      <c r="DN5" s="235" cm="1">
        <f t="array" ref="DN5">_xlfn.XLOOKUP($A5&amp;$B5,'[1]产值及收款计划（2026）'!$A:$A&amp;'[1]产值及收款计划（2026）'!$B:$B,'[1]产值及收款计划（2026）'!DJ:DJ)</f>
        <v>0</v>
      </c>
      <c r="DO5" s="235" cm="1">
        <f t="array" ref="DO5">_xlfn.XLOOKUP($A5&amp;$B5,'[1]产值及收款计划（2026）'!$A:$A&amp;'[1]产值及收款计划（2026）'!$B:$B,'[1]产值及收款计划（2026）'!DK:DK)</f>
        <v>0</v>
      </c>
      <c r="DP5" s="235" cm="1">
        <f t="array" ref="DP5">_xlfn.XLOOKUP($A5&amp;$B5,'[1]产值及收款计划（2026）'!$A:$A&amp;'[1]产值及收款计划（2026）'!$B:$B,'[1]产值及收款计划（2026）'!DL:DL)</f>
        <v>0</v>
      </c>
      <c r="DQ5" s="241"/>
    </row>
    <row r="6" ht="20.25" spans="1:135">
      <c r="A6" s="233">
        <f>A5+1</f>
        <v>2</v>
      </c>
      <c r="B6" s="233" t="s">
        <v>25</v>
      </c>
      <c r="C6" s="234" t="str" cm="1">
        <f t="array" ref="C6">_xlfn.XLOOKUP($A6&amp;$B6,'[1]产值及收款计划（2026）'!$A:$A&amp;'[1]产值及收款计划（2026）'!$B:$B,'[1]产值及收款计划（2026）'!C:C)</f>
        <v>ZHT2020121100119</v>
      </c>
      <c r="D6" s="234" t="str" cm="1">
        <f t="array" ref="D6">_xlfn.XLOOKUP($A6&amp;$B6,'[1]产值及收款计划（2026）'!$A:$A&amp;'[1]产值及收款计划（2026）'!$B:$B,'[1]产值及收款计划（2026）'!D:D)</f>
        <v>上海轨道交通市域线机场联络线工程（西段）JCXSG-2标智慧化工地</v>
      </c>
      <c r="E6" s="235" cm="1">
        <f t="array" ref="E6">_xlfn.XLOOKUP($A6&amp;$B6,'[1]产值及收款计划（2026）'!$A:$A&amp;'[1]产值及收款计划（2026）'!$B:$B,'[1]产值及收款计划（2026）'!E:E)</f>
        <v>99.35</v>
      </c>
      <c r="F6" s="235" cm="1">
        <f t="array" ref="F6">_xlfn.XLOOKUP($A6&amp;$B6,'[1]产值及收款计划（2026）'!$A:$A&amp;'[1]产值及收款计划（2026）'!$B:$B,'[1]产值及收款计划（2026）'!F:F)</f>
        <v>99.35</v>
      </c>
      <c r="G6" s="235" t="e" cm="1">
        <f t="array" ref="G6">_xlfn.XLOOKUP($A6&amp;$B6,'[1]产值及收款计划（2026）'!$A:$A&amp;'[1]产值及收款计划（2026）'!$B:$B,'[1]产值及收款计划（2026）'!G:G)</f>
        <v>#REF!</v>
      </c>
      <c r="H6" s="235" cm="1">
        <f t="array" ref="H6">_xlfn.XLOOKUP($A6&amp;$B6,'[1]产值及收款计划（2026）'!$A:$A&amp;'[1]产值及收款计划（2026）'!$B:$B,'[1]产值及收款计划（2026）'!H:H)</f>
        <v>95.93</v>
      </c>
      <c r="I6" s="236" cm="1">
        <f t="array" ref="I6">_xlfn.XLOOKUP($A6&amp;$B6,'[1]产值及收款计划（2026）'!$A:$A&amp;'[1]产值及收款计划（2026）'!$B:$B,'[1]产值及收款计划（2026）'!I:I)</f>
        <v>0.965576245596376</v>
      </c>
      <c r="J6" s="237" cm="1">
        <f t="array" ref="J6">_xlfn.XLOOKUP($A6&amp;$B6,'[1]产值及收款计划（2026）'!$A:$A&amp;'[1]产值及收款计划（2026）'!$B:$B,'[1]产值及收款计划（2026）'!J:J)</f>
        <v>0.06</v>
      </c>
      <c r="K6" s="235" t="e" cm="1">
        <f t="array" ref="K6">_xlfn.XLOOKUP($A6&amp;$B6,'[1]产值及收款计划（2026）'!$A:$A&amp;'[1]产值及收款计划（2026）'!$B:$B,'[1]产值及收款计划（2026）'!K:K)</f>
        <v>#REF!</v>
      </c>
      <c r="L6" s="235" t="e" cm="1">
        <f t="array" ref="L6">_xlfn.XLOOKUP($A6&amp;$B6,'[1]产值及收款计划（2026）'!$A:$A&amp;'[1]产值及收款计划（2026）'!$B:$B,'[1]产值及收款计划（2026）'!L:L)</f>
        <v>#REF!</v>
      </c>
      <c r="M6" s="235" t="str" cm="1">
        <f t="array" ref="M6">_xlfn.XLOOKUP($A6&amp;$B6,'[1]产值及收款计划（2026）'!$A:$A&amp;'[1]产值及收款计划（2026）'!$B:$B,'[1]产值及收款计划（2026）'!M:M)</f>
        <v>主导</v>
      </c>
      <c r="N6" s="235" t="str" cm="1">
        <f t="array" ref="N6">_xlfn.XLOOKUP($A6&amp;$B6,'[1]产值及收款计划（2026）'!$A:$A&amp;'[1]产值及收款计划（2026）'!$B:$B,'[1]产值及收款计划（2026）'!N:N)</f>
        <v>史菁霞团队</v>
      </c>
      <c r="O6" s="235" t="str" cm="1">
        <f t="array" ref="O6">_xlfn.XLOOKUP($A6&amp;$B6,'[1]产值及收款计划（2026）'!$A:$A&amp;'[1]产值及收款计划（2026）'!$B:$B,'[1]产值及收款计划（2026）'!O:O)</f>
        <v>谢复欣</v>
      </c>
      <c r="P6" s="234" t="str" cm="1">
        <f t="array" ref="P6">_xlfn.XLOOKUP($A6&amp;$B6,'[1]产值及收款计划（2026）'!$A:$A&amp;'[1]产值及收款计划（2026）'!$B:$B,'[1]产值及收款计划（2026）'!P:P)</f>
        <v>过往已完结</v>
      </c>
      <c r="Q6" s="235" t="e" cm="1">
        <f t="array" ref="Q6">_xlfn.XLOOKUP($A6&amp;$B6,'[1]产值及收款计划（2026）'!$A:$A&amp;'[1]产值及收款计划（2026）'!$B:$B,'[1]产值及收款计划（2026）'!Q:Q)</f>
        <v>#REF!</v>
      </c>
      <c r="R6" s="235" t="e" cm="1">
        <f t="array" ref="R6">_xlfn.XLOOKUP($A6&amp;$B6,'[1]产值及收款计划（2026）'!$A:$A&amp;'[1]产值及收款计划（2026）'!$B:$B,'[1]产值及收款计划（2026）'!R:R)</f>
        <v>#REF!</v>
      </c>
      <c r="S6" s="235" t="e" cm="1">
        <f t="array" ref="S6">_xlfn.XLOOKUP($A6&amp;$B6,'[1]产值及收款计划（2026）'!$A:$A&amp;'[1]产值及收款计划（2026）'!$B:$B,'[1]产值及收款计划（2026）'!S:S)</f>
        <v>#REF!</v>
      </c>
      <c r="T6" s="235" cm="1">
        <f t="array" ref="T6">_xlfn.XLOOKUP($A6&amp;$B6,'[1]产值及收款计划（2026）'!$A:$A&amp;'[1]产值及收款计划（2026）'!$B:$B,'[1]产值及收款计划（2026）'!T:T)</f>
        <v>98.049998</v>
      </c>
      <c r="U6" s="235" cm="1">
        <f t="array" ref="U6">_xlfn.XLOOKUP($A6&amp;$B6,'[1]产值及收款计划（2026）'!$A:$A&amp;'[1]产值及收款计划（2026）'!$B:$B,'[1]产值及收款计划（2026）'!U:U)</f>
        <v>0</v>
      </c>
      <c r="V6" s="235" cm="1">
        <f t="array" ref="V6">_xlfn.XLOOKUP($A6&amp;$B6,'[1]产值及收款计划（2026）'!$A:$A&amp;'[1]产值及收款计划（2026）'!$B:$B,'[1]产值及收款计划（2026）'!V:V)</f>
        <v>1.30000199999999</v>
      </c>
      <c r="W6" s="235" t="e" cm="1">
        <f t="array" ref="W6">_xlfn.XLOOKUP($A6&amp;$B6,'[1]产值及收款计划（2026）'!$A:$A&amp;'[1]产值及收款计划（2026）'!$B:$B,'[1]产值及收款计划（2026）'!W:W)</f>
        <v>#REF!</v>
      </c>
      <c r="X6" s="235" t="e" cm="1">
        <f t="array" ref="X6">_xlfn.XLOOKUP($A6&amp;$B6,'[1]产值及收款计划（2026）'!$A:$A&amp;'[1]产值及收款计划（2026）'!$B:$B,'[1]产值及收款计划（2026）'!X:X)</f>
        <v>#REF!</v>
      </c>
      <c r="Y6" s="235" t="e" cm="1">
        <f t="array" ref="Y6">_xlfn.XLOOKUP($A6&amp;$B6,'[1]产值及收款计划（2026）'!$A:$A&amp;'[1]产值及收款计划（2026）'!$B:$B,'[1]产值及收款计划（2026）'!Y:Y)</f>
        <v>#REF!</v>
      </c>
      <c r="Z6" s="235" t="e" cm="1">
        <f t="array" ref="Z6">_xlfn.XLOOKUP($A6&amp;$B6,'[1]产值及收款计划（2026）'!$A:$A&amp;'[1]产值及收款计划（2026）'!$B:$B,'[1]产值及收款计划（2026）'!Z:Z)</f>
        <v>#REF!</v>
      </c>
      <c r="AA6" s="235" t="e" cm="1">
        <f t="array" ref="AA6">_xlfn.XLOOKUP($A6&amp;$B6,'[1]产值及收款计划（2026）'!$A:$A&amp;'[1]产值及收款计划（2026）'!$B:$B,'[1]产值及收款计划（2026）'!AA:AA)</f>
        <v>#REF!</v>
      </c>
      <c r="AB6" s="235" t="e" cm="1">
        <f t="array" ref="AB6">_xlfn.XLOOKUP($A6&amp;$B6,'[1]产值及收款计划（2026）'!$A:$A&amp;'[1]产值及收款计划（2026）'!$B:$B,'[1]产值及收款计划（2026）'!AB:AB)</f>
        <v>#REF!</v>
      </c>
      <c r="AC6" s="235" t="e" cm="1">
        <f t="array" ref="AC6">_xlfn.XLOOKUP($A6&amp;$B6,'[1]产值及收款计划（2026）'!$A:$A&amp;'[1]产值及收款计划（2026）'!$B:$B,'[1]产值及收款计划（2026）'!AC:AC)</f>
        <v>#REF!</v>
      </c>
      <c r="AD6" s="235" t="e" cm="1">
        <f t="array" ref="AD6">_xlfn.XLOOKUP($A6&amp;$B6,'[1]产值及收款计划（2026）'!$A:$A&amp;'[1]产值及收款计划（2026）'!$B:$B,'[1]产值及收款计划（2026）'!AD:AD)</f>
        <v>#REF!</v>
      </c>
      <c r="AE6" s="235" t="e" cm="1">
        <f t="array" ref="AE6">_xlfn.XLOOKUP($A6&amp;$B6,'[1]产值及收款计划（2026）'!$A:$A&amp;'[1]产值及收款计划（2026）'!$B:$B,'[1]产值及收款计划（2026）'!AE:AE)</f>
        <v>#REF!</v>
      </c>
      <c r="AF6" s="235" t="e" cm="1">
        <f t="array" ref="AF6">_xlfn.XLOOKUP($A6&amp;$B6,'[1]产值及收款计划（2026）'!$A:$A&amp;'[1]产值及收款计划（2026）'!$B:$B,'[1]产值及收款计划（2026）'!AF:AF)</f>
        <v>#REF!</v>
      </c>
      <c r="AG6" s="235" t="e" cm="1">
        <f t="array" ref="AG6">_xlfn.XLOOKUP($A6&amp;$B6,'[1]产值及收款计划（2026）'!$A:$A&amp;'[1]产值及收款计划（2026）'!$B:$B,'[1]产值及收款计划（2026）'!AG:AG)</f>
        <v>#REF!</v>
      </c>
      <c r="AH6" s="235" t="e" cm="1">
        <f t="array" ref="AH6">_xlfn.XLOOKUP($A6&amp;$B6,'[1]产值及收款计划（2026）'!$A:$A&amp;'[1]产值及收款计划（2026）'!$B:$B,'[1]产值及收款计划（2026）'!AH:AH)</f>
        <v>#REF!</v>
      </c>
      <c r="AI6" s="235" t="e" cm="1">
        <f t="array" ref="AI6">_xlfn.XLOOKUP($A6&amp;$B6,'[1]产值及收款计划（2026）'!$A:$A&amp;'[1]产值及收款计划（2026）'!$B:$B,'[1]产值及收款计划（2026）'!AI:AI)</f>
        <v>#REF!</v>
      </c>
      <c r="AJ6" s="235" t="e" cm="1">
        <f t="array" ref="AJ6">_xlfn.XLOOKUP($A6&amp;$B6,'[1]产值及收款计划（2026）'!$A:$A&amp;'[1]产值及收款计划（2026）'!$B:$B,'[1]产值及收款计划（2026）'!AJ:AJ)</f>
        <v>#REF!</v>
      </c>
      <c r="AK6" s="235" t="e" cm="1">
        <f t="array" ref="AK6">_xlfn.XLOOKUP($A6&amp;$B6,'[1]产值及收款计划（2026）'!$A:$A&amp;'[1]产值及收款计划（2026）'!$B:$B,'[1]产值及收款计划（2026）'!AK:AK)</f>
        <v>#REF!</v>
      </c>
      <c r="AL6" s="235" t="e" cm="1">
        <f t="array" ref="AL6">_xlfn.XLOOKUP($A6&amp;$B6,'[1]产值及收款计划（2026）'!$A:$A&amp;'[1]产值及收款计划（2026）'!$B:$B,'[1]产值及收款计划（2026）'!AL:AL)</f>
        <v>#REF!</v>
      </c>
      <c r="AM6" s="242" t="e" cm="1">
        <f t="array" ref="AM6">_xlfn.LET(_xlpm.勾选月份状态数组,TRANSPOSE('PPT(12-15页）-TOP10'!$A$3:$A$14),_xlpm.选择数据区,IF('PPT(12-15页）-TOP10'!$E$3="收款",$BA6:$BL6,$AA6:$AL6),SUM(_xlfn._xlws.FILTER(_xlpm.选择数据区,_xlpm.勾选月份状态数组,"")))</f>
        <v>#REF!</v>
      </c>
      <c r="AN6" s="235" t="e">
        <f>_xlfn.XLOOKUP($C6,应收未收表!$T:$T,应收未收表!AA:AA)</f>
        <v>#N/A</v>
      </c>
      <c r="AO6" s="235" t="e">
        <f>_xlfn.XLOOKUP($C6,应收未收表!$T:$T,应收未收表!AB:AB)</f>
        <v>#N/A</v>
      </c>
      <c r="AP6" s="235" t="e">
        <f>_xlfn.XLOOKUP($C6,应收未收表!$T:$T,应收未收表!AC:AC)</f>
        <v>#N/A</v>
      </c>
      <c r="AQ6" s="235" t="e">
        <f>_xlfn.XLOOKUP($C6,应收未收表!$T:$T,应收未收表!AE:AE)</f>
        <v>#N/A</v>
      </c>
      <c r="AR6" s="235" t="e">
        <f>_xlfn.XLOOKUP($C6,应收未收表!$T:$T,应收未收表!AF:AF)</f>
        <v>#N/A</v>
      </c>
      <c r="AS6" s="235" t="e" cm="1">
        <f t="array" ref="AS6">_xlfn.XLOOKUP($A6&amp;$B6,'[1]产值及收款计划（2026）'!$A:$A&amp;'[1]产值及收款计划（2026）'!$B:$B,'[1]产值及收款计划（2026）'!AS:AS)</f>
        <v>#REF!</v>
      </c>
      <c r="AT6" s="235" t="e" cm="1">
        <f t="array" ref="AT6">_xlfn.XLOOKUP($A6&amp;$B6,'[1]产值及收款计划（2026）'!$A:$A&amp;'[1]产值及收款计划（2026）'!$B:$B,'[1]产值及收款计划（2026）'!AT:AT)</f>
        <v>#REF!</v>
      </c>
      <c r="AU6" s="235" t="e" cm="1">
        <f t="array" ref="AU6">_xlfn.XLOOKUP($A6&amp;$B6,'[1]产值及收款计划（2026）'!$A:$A&amp;'[1]产值及收款计划（2026）'!$B:$B,'[1]产值及收款计划（2026）'!AU:AU)</f>
        <v>#REF!</v>
      </c>
      <c r="AV6" s="235" t="e" cm="1">
        <f t="array" ref="AV6">_xlfn.XLOOKUP($A6&amp;$B6,'[1]产值及收款计划（2026）'!$A:$A&amp;'[1]产值及收款计划（2026）'!$B:$B,'[1]产值及收款计划（2026）'!AV:AV)</f>
        <v>#REF!</v>
      </c>
      <c r="AW6" s="235" cm="1">
        <f t="array" ref="AW6">_xlfn.XLOOKUP($A6&amp;$B6,'[1]产值及收款计划（2026）'!$A:$A&amp;'[1]产值及收款计划（2026）'!$B:$B,'[1]产值及收款计划（2026）'!AW:AW)</f>
        <v>98.549998</v>
      </c>
      <c r="AX6" s="235" cm="1">
        <f t="array" ref="AX6">_xlfn.XLOOKUP($A6&amp;$B6,'[1]产值及收款计划（2026）'!$A:$A&amp;'[1]产值及收款计划（2026）'!$B:$B,'[1]产值及收款计划（2026）'!AX:AX)</f>
        <v>0</v>
      </c>
      <c r="AY6" s="235" cm="1">
        <f t="array" ref="AY6">_xlfn.XLOOKUP($A6&amp;$B6,'[1]产值及收款计划（2026）'!$A:$A&amp;'[1]产值及收款计划（2026）'!$B:$B,'[1]产值及收款计划（2026）'!AY:AY)</f>
        <v>0.800001999999992</v>
      </c>
      <c r="AZ6" s="235" cm="1">
        <f t="array" ref="AZ6">_xlfn.XLOOKUP($A6&amp;$B6,'[1]产值及收款计划（2026）'!$A:$A&amp;'[1]产值及收款计划（2026）'!$B:$B,'[1]产值及收款计划（2026）'!AZ:AZ)</f>
        <v>-0.5</v>
      </c>
      <c r="BA6" s="235" t="e" cm="1">
        <f t="array" ref="BA6">_xlfn.XLOOKUP($A6&amp;$B6,'[1]产值及收款计划（2026）'!$A:$A&amp;'[1]产值及收款计划（2026）'!$B:$B,'[1]产值及收款计划（2026）'!BA:BA)</f>
        <v>#REF!</v>
      </c>
      <c r="BB6" s="235" t="e" cm="1">
        <f t="array" ref="BB6">_xlfn.XLOOKUP($A6&amp;$B6,'[1]产值及收款计划（2026）'!$A:$A&amp;'[1]产值及收款计划（2026）'!$B:$B,'[1]产值及收款计划（2026）'!BB:BB)</f>
        <v>#REF!</v>
      </c>
      <c r="BC6" s="235" t="e" cm="1">
        <f t="array" ref="BC6">_xlfn.XLOOKUP($A6&amp;$B6,'[1]产值及收款计划（2026）'!$A:$A&amp;'[1]产值及收款计划（2026）'!$B:$B,'[1]产值及收款计划（2026）'!BC:BC)</f>
        <v>#REF!</v>
      </c>
      <c r="BD6" s="235" t="e" cm="1">
        <f t="array" ref="BD6">_xlfn.XLOOKUP($A6&amp;$B6,'[1]产值及收款计划（2026）'!$A:$A&amp;'[1]产值及收款计划（2026）'!$B:$B,'[1]产值及收款计划（2026）'!BD:BD)</f>
        <v>#REF!</v>
      </c>
      <c r="BE6" s="235" t="e" cm="1">
        <f t="array" ref="BE6">_xlfn.XLOOKUP($A6&amp;$B6,'[1]产值及收款计划（2026）'!$A:$A&amp;'[1]产值及收款计划（2026）'!$B:$B,'[1]产值及收款计划（2026）'!BE:BE)</f>
        <v>#REF!</v>
      </c>
      <c r="BF6" s="235" t="e" cm="1">
        <f t="array" ref="BF6">_xlfn.XLOOKUP($A6&amp;$B6,'[1]产值及收款计划（2026）'!$A:$A&amp;'[1]产值及收款计划（2026）'!$B:$B,'[1]产值及收款计划（2026）'!BF:BF)</f>
        <v>#REF!</v>
      </c>
      <c r="BG6" s="235" t="e" cm="1">
        <f t="array" ref="BG6">_xlfn.XLOOKUP($A6&amp;$B6,'[1]产值及收款计划（2026）'!$A:$A&amp;'[1]产值及收款计划（2026）'!$B:$B,'[1]产值及收款计划（2026）'!BG:BG)</f>
        <v>#REF!</v>
      </c>
      <c r="BH6" s="235" t="e" cm="1">
        <f t="array" ref="BH6">_xlfn.XLOOKUP($A6&amp;$B6,'[1]产值及收款计划（2026）'!$A:$A&amp;'[1]产值及收款计划（2026）'!$B:$B,'[1]产值及收款计划（2026）'!BH:BH)</f>
        <v>#REF!</v>
      </c>
      <c r="BI6" s="235" t="e" cm="1">
        <f t="array" ref="BI6">_xlfn.XLOOKUP($A6&amp;$B6,'[1]产值及收款计划（2026）'!$A:$A&amp;'[1]产值及收款计划（2026）'!$B:$B,'[1]产值及收款计划（2026）'!BI:BI)</f>
        <v>#REF!</v>
      </c>
      <c r="BJ6" s="235" t="e" cm="1">
        <f t="array" ref="BJ6">_xlfn.XLOOKUP($A6&amp;$B6,'[1]产值及收款计划（2026）'!$A:$A&amp;'[1]产值及收款计划（2026）'!$B:$B,'[1]产值及收款计划（2026）'!BJ:BJ)</f>
        <v>#REF!</v>
      </c>
      <c r="BK6" s="235" t="e" cm="1">
        <f t="array" ref="BK6">_xlfn.XLOOKUP($A6&amp;$B6,'[1]产值及收款计划（2026）'!$A:$A&amp;'[1]产值及收款计划（2026）'!$B:$B,'[1]产值及收款计划（2026）'!BK:BK)</f>
        <v>#REF!</v>
      </c>
      <c r="BL6" s="235" t="e" cm="1">
        <f t="array" ref="BL6">_xlfn.XLOOKUP($A6&amp;$B6,'[1]产值及收款计划（2026）'!$A:$A&amp;'[1]产值及收款计划（2026）'!$B:$B,'[1]产值及收款计划（2026）'!BL:BL)</f>
        <v>#REF!</v>
      </c>
      <c r="BM6" s="235"/>
      <c r="BN6" s="235"/>
      <c r="BO6" s="235"/>
      <c r="BP6" s="235"/>
      <c r="BQ6" s="235" t="e">
        <f>_xlfn.XLOOKUP($C6,应收未收表!$AJ:$AJ,应收未收表!AK:AK)</f>
        <v>#N/A</v>
      </c>
      <c r="BR6" s="235" t="e">
        <f>_xlfn.XLOOKUP($C6,应收未收表!$AJ:$AJ,应收未收表!AL:AL)</f>
        <v>#N/A</v>
      </c>
      <c r="BS6" s="235" t="e">
        <f>_xlfn.XLOOKUP($C6,应收未收表!$AJ:$AJ,应收未收表!AM:AM)</f>
        <v>#N/A</v>
      </c>
      <c r="BT6" s="235" t="e">
        <f>_xlfn.XLOOKUP($C6,应收未收表!$AJ:$AJ,应收未收表!AN:AN)</f>
        <v>#N/A</v>
      </c>
      <c r="BU6" s="234" t="str" cm="1">
        <f t="array" ref="BU6">_xlfn.XLOOKUP($A6&amp;$B6,'[1]产值及收款计划（2026）'!$A:$A&amp;'[1]产值及收款计划（2026）'!$B:$B,'[1]产值及收款计划（2026）'!BQ:BQ)</f>
        <v>中铁十四局集团大盾构工程有限公司</v>
      </c>
      <c r="BV6" s="235" t="e" cm="1">
        <f t="array" ref="BV6">_xlfn.XLOOKUP($A6&amp;$B6,'[1]产值及收款计划（2026）'!$A:$A&amp;'[1]产值及收款计划（2026）'!$B:$B,'[1]产值及收款计划（2026）'!BR:BR)</f>
        <v>#REF!</v>
      </c>
      <c r="BW6" s="238" t="s">
        <v>26</v>
      </c>
      <c r="BX6" s="239">
        <f>SUMIFS($AP:$AP,$B:$B,$BW6,$AO:$AO,BX$4)</f>
        <v>0</v>
      </c>
      <c r="BY6" s="239">
        <f>SUMIFS($AP:$AP,$B:$B,$BW6,$AO:$AO,BY$4)</f>
        <v>12</v>
      </c>
      <c r="BZ6" s="239">
        <f>SUMIFS($AP:$AP,$B:$B,$BW6,$AO:$AO,BZ$4)</f>
        <v>52</v>
      </c>
      <c r="CA6" s="240">
        <f>SUM(BX6:BZ6)</f>
        <v>64</v>
      </c>
      <c r="CE6" s="235" cm="1">
        <f t="array" ref="CE6">_xlfn.XLOOKUP($A6&amp;$B6,'[1]产值及收款计划（2026）'!$A:$A&amp;'[1]产值及收款计划（2026）'!$B:$B,'[1]产值及收款计划（2026）'!CA:CA)</f>
        <v>0</v>
      </c>
      <c r="CF6" s="235" cm="1">
        <f t="array" ref="CF6">_xlfn.XLOOKUP($A6&amp;$B6,'[1]产值及收款计划（2026）'!$A:$A&amp;'[1]产值及收款计划（2026）'!$B:$B,'[1]产值及收款计划（2026）'!CB:CB)</f>
        <v>0</v>
      </c>
      <c r="CG6" s="235" cm="1">
        <f t="array" ref="CG6">_xlfn.XLOOKUP($A6&amp;$B6,'[1]产值及收款计划（2026）'!$A:$A&amp;'[1]产值及收款计划（2026）'!$B:$B,'[1]产值及收款计划（2026）'!CC:CC)</f>
        <v>0</v>
      </c>
      <c r="CH6" s="235" cm="1">
        <f t="array" ref="CH6">_xlfn.XLOOKUP($A6&amp;$B6,'[1]产值及收款计划（2026）'!$A:$A&amp;'[1]产值及收款计划（2026）'!$B:$B,'[1]产值及收款计划（2026）'!CD:CD)</f>
        <v>0</v>
      </c>
      <c r="CI6" s="235" cm="1">
        <f t="array" ref="CI6">_xlfn.XLOOKUP($A6&amp;$B6,'[1]产值及收款计划（2026）'!$A:$A&amp;'[1]产值及收款计划（2026）'!$B:$B,'[1]产值及收款计划（2026）'!CE:CE)</f>
        <v>0</v>
      </c>
      <c r="CJ6" s="235" cm="1">
        <f t="array" ref="CJ6">_xlfn.XLOOKUP($A6&amp;$B6,'[1]产值及收款计划（2026）'!$A:$A&amp;'[1]产值及收款计划（2026）'!$B:$B,'[1]产值及收款计划（2026）'!CF:CF)</f>
        <v>0</v>
      </c>
      <c r="CK6" s="235" cm="1">
        <f t="array" ref="CK6">_xlfn.XLOOKUP($A6&amp;$B6,'[1]产值及收款计划（2026）'!$A:$A&amp;'[1]产值及收款计划（2026）'!$B:$B,'[1]产值及收款计划（2026）'!CG:CG)</f>
        <v>0</v>
      </c>
      <c r="CL6" s="235" cm="1">
        <f t="array" ref="CL6">_xlfn.XLOOKUP($A6&amp;$B6,'[1]产值及收款计划（2026）'!$A:$A&amp;'[1]产值及收款计划（2026）'!$B:$B,'[1]产值及收款计划（2026）'!CH:CH)</f>
        <v>0</v>
      </c>
      <c r="CM6" s="235" cm="1">
        <f t="array" ref="CM6">_xlfn.XLOOKUP($A6&amp;$B6,'[1]产值及收款计划（2026）'!$A:$A&amp;'[1]产值及收款计划（2026）'!$B:$B,'[1]产值及收款计划（2026）'!CI:CI)</f>
        <v>0</v>
      </c>
      <c r="CN6" s="235" cm="1">
        <f t="array" ref="CN6">_xlfn.XLOOKUP($A6&amp;$B6,'[1]产值及收款计划（2026）'!$A:$A&amp;'[1]产值及收款计划（2026）'!$B:$B,'[1]产值及收款计划（2026）'!CJ:CJ)</f>
        <v>0</v>
      </c>
      <c r="CO6" s="235" cm="1">
        <f t="array" ref="CO6">_xlfn.XLOOKUP($A6&amp;$B6,'[1]产值及收款计划（2026）'!$A:$A&amp;'[1]产值及收款计划（2026）'!$B:$B,'[1]产值及收款计划（2026）'!CK:CK)</f>
        <v>0</v>
      </c>
      <c r="CP6" s="235" cm="1">
        <f t="array" ref="CP6">_xlfn.XLOOKUP($A6&amp;$B6,'[1]产值及收款计划（2026）'!$A:$A&amp;'[1]产值及收款计划（2026）'!$B:$B,'[1]产值及收款计划（2026）'!CL:CL)</f>
        <v>0</v>
      </c>
      <c r="DE6" s="235" cm="1">
        <f t="array" ref="DE6">_xlfn.XLOOKUP($A6&amp;$B6,'[1]产值及收款计划（2026）'!$A:$A&amp;'[1]产值及收款计划（2026）'!$B:$B,'[1]产值及收款计划（2026）'!DA:DA)</f>
        <v>0</v>
      </c>
      <c r="DF6" s="235" cm="1">
        <f t="array" ref="DF6">_xlfn.XLOOKUP($A6&amp;$B6,'[1]产值及收款计划（2026）'!$A:$A&amp;'[1]产值及收款计划（2026）'!$B:$B,'[1]产值及收款计划（2026）'!DB:DB)</f>
        <v>0</v>
      </c>
      <c r="DG6" s="235" cm="1">
        <f t="array" ref="DG6">_xlfn.XLOOKUP($A6&amp;$B6,'[1]产值及收款计划（2026）'!$A:$A&amp;'[1]产值及收款计划（2026）'!$B:$B,'[1]产值及收款计划（2026）'!DC:DC)</f>
        <v>0</v>
      </c>
      <c r="DH6" s="235" cm="1">
        <f t="array" ref="DH6">_xlfn.XLOOKUP($A6&amp;$B6,'[1]产值及收款计划（2026）'!$A:$A&amp;'[1]产值及收款计划（2026）'!$B:$B,'[1]产值及收款计划（2026）'!DD:DD)</f>
        <v>0</v>
      </c>
      <c r="DI6" s="235" cm="1">
        <f t="array" ref="DI6">_xlfn.XLOOKUP($A6&amp;$B6,'[1]产值及收款计划（2026）'!$A:$A&amp;'[1]产值及收款计划（2026）'!$B:$B,'[1]产值及收款计划（2026）'!DE:DE)</f>
        <v>0</v>
      </c>
      <c r="DJ6" s="235" cm="1">
        <f t="array" ref="DJ6">_xlfn.XLOOKUP($A6&amp;$B6,'[1]产值及收款计划（2026）'!$A:$A&amp;'[1]产值及收款计划（2026）'!$B:$B,'[1]产值及收款计划（2026）'!DF:DF)</f>
        <v>0</v>
      </c>
      <c r="DK6" s="235" cm="1">
        <f t="array" ref="DK6">_xlfn.XLOOKUP($A6&amp;$B6,'[1]产值及收款计划（2026）'!$A:$A&amp;'[1]产值及收款计划（2026）'!$B:$B,'[1]产值及收款计划（2026）'!DG:DG)</f>
        <v>0</v>
      </c>
      <c r="DL6" s="235" cm="1">
        <f t="array" ref="DL6">_xlfn.XLOOKUP($A6&amp;$B6,'[1]产值及收款计划（2026）'!$A:$A&amp;'[1]产值及收款计划（2026）'!$B:$B,'[1]产值及收款计划（2026）'!DH:DH)</f>
        <v>0</v>
      </c>
      <c r="DM6" s="235" cm="1">
        <f t="array" ref="DM6">_xlfn.XLOOKUP($A6&amp;$B6,'[1]产值及收款计划（2026）'!$A:$A&amp;'[1]产值及收款计划（2026）'!$B:$B,'[1]产值及收款计划（2026）'!DI:DI)</f>
        <v>0</v>
      </c>
      <c r="DN6" s="235" cm="1">
        <f t="array" ref="DN6">_xlfn.XLOOKUP($A6&amp;$B6,'[1]产值及收款计划（2026）'!$A:$A&amp;'[1]产值及收款计划（2026）'!$B:$B,'[1]产值及收款计划（2026）'!DJ:DJ)</f>
        <v>0</v>
      </c>
      <c r="DO6" s="235" cm="1">
        <f t="array" ref="DO6">_xlfn.XLOOKUP($A6&amp;$B6,'[1]产值及收款计划（2026）'!$A:$A&amp;'[1]产值及收款计划（2026）'!$B:$B,'[1]产值及收款计划（2026）'!DK:DK)</f>
        <v>0</v>
      </c>
      <c r="DP6" s="235" cm="1">
        <f t="array" ref="DP6">_xlfn.XLOOKUP($A6&amp;$B6,'[1]产值及收款计划（2026）'!$A:$A&amp;'[1]产值及收款计划（2026）'!$B:$B,'[1]产值及收款计划（2026）'!DL:DL)</f>
        <v>0</v>
      </c>
      <c r="DQ6" s="243"/>
      <c r="DR6" s="229"/>
    </row>
    <row r="7" ht="20.25" spans="1:135">
      <c r="A7" s="233">
        <f t="shared" ref="A7:A38" si="11">A6+1</f>
        <v>3</v>
      </c>
      <c r="B7" s="233" t="s">
        <v>25</v>
      </c>
      <c r="C7" s="234" t="str" cm="1">
        <f t="array" ref="C7">_xlfn.XLOOKUP($A7&amp;$B7,'[1]产值及收款计划（2026）'!$A:$A&amp;'[1]产值及收款计划（2026）'!$B:$B,'[1]产值及收款计划（2026）'!C:C)</f>
        <v>ZHT2020122500136</v>
      </c>
      <c r="D7" s="234" t="str" cm="1">
        <f t="array" ref="D7">_xlfn.XLOOKUP($A7&amp;$B7,'[1]产值及收款计划（2026）'!$A:$A&amp;'[1]产值及收款计划（2026）'!$B:$B,'[1]产值及收款计划（2026）'!D:D)</f>
        <v>嘉兴市二环内污水管网BIM数字资产建立及AR-MR巡维系统服务项目</v>
      </c>
      <c r="E7" s="235" cm="1">
        <f t="array" ref="E7">_xlfn.XLOOKUP($A7&amp;$B7,'[1]产值及收款计划（2026）'!$A:$A&amp;'[1]产值及收款计划（2026）'!$B:$B,'[1]产值及收款计划（2026）'!E:E)</f>
        <v>148</v>
      </c>
      <c r="F7" s="235" cm="1">
        <f t="array" ref="F7">_xlfn.XLOOKUP($A7&amp;$B7,'[1]产值及收款计划（2026）'!$A:$A&amp;'[1]产值及收款计划（2026）'!$B:$B,'[1]产值及收款计划（2026）'!F:F)</f>
        <v>90.5</v>
      </c>
      <c r="G7" s="235" t="e" cm="1">
        <f t="array" ref="G7">_xlfn.XLOOKUP($A7&amp;$B7,'[1]产值及收款计划（2026）'!$A:$A&amp;'[1]产值及收款计划（2026）'!$B:$B,'[1]产值及收款计划（2026）'!G:G)</f>
        <v>#REF!</v>
      </c>
      <c r="H7" s="235" cm="1">
        <f t="array" ref="H7">_xlfn.XLOOKUP($A7&amp;$B7,'[1]产值及收款计划（2026）'!$A:$A&amp;'[1]产值及收款计划（2026）'!$B:$B,'[1]产值及收款计划（2026）'!H:H)</f>
        <v>40.07</v>
      </c>
      <c r="I7" s="236" cm="1">
        <f t="array" ref="I7">_xlfn.XLOOKUP($A7&amp;$B7,'[1]产值及收款计划（2026）'!$A:$A&amp;'[1]产值及收款计划（2026）'!$B:$B,'[1]产值及收款计划（2026）'!I:I)</f>
        <v>0.442762430939227</v>
      </c>
      <c r="J7" s="237" cm="1">
        <f t="array" ref="J7">_xlfn.XLOOKUP($A7&amp;$B7,'[1]产值及收款计划（2026）'!$A:$A&amp;'[1]产值及收款计划（2026）'!$B:$B,'[1]产值及收款计划（2026）'!J:J)</f>
        <v>0.13</v>
      </c>
      <c r="K7" s="235" t="e" cm="1">
        <f t="array" ref="K7">_xlfn.XLOOKUP($A7&amp;$B7,'[1]产值及收款计划（2026）'!$A:$A&amp;'[1]产值及收款计划（2026）'!$B:$B,'[1]产值及收款计划（2026）'!K:K)</f>
        <v>#REF!</v>
      </c>
      <c r="L7" s="235" t="e" cm="1">
        <f t="array" ref="L7">_xlfn.XLOOKUP($A7&amp;$B7,'[1]产值及收款计划（2026）'!$A:$A&amp;'[1]产值及收款计划（2026）'!$B:$B,'[1]产值及收款计划（2026）'!L:L)</f>
        <v>#REF!</v>
      </c>
      <c r="M7" s="235" t="str" cm="1">
        <f t="array" ref="M7">_xlfn.XLOOKUP($A7&amp;$B7,'[1]产值及收款计划（2026）'!$A:$A&amp;'[1]产值及收款计划（2026）'!$B:$B,'[1]产值及收款计划（2026）'!M:M)</f>
        <v>主导</v>
      </c>
      <c r="N7" s="235" t="str" cm="1">
        <f t="array" ref="N7">_xlfn.XLOOKUP($A7&amp;$B7,'[1]产值及收款计划（2026）'!$A:$A&amp;'[1]产值及收款计划（2026）'!$B:$B,'[1]产值及收款计划（2026）'!N:N)</f>
        <v>孔祥平团队</v>
      </c>
      <c r="O7" s="235" t="str" cm="1">
        <f t="array" ref="O7">_xlfn.XLOOKUP($A7&amp;$B7,'[1]产值及收款计划（2026）'!$A:$A&amp;'[1]产值及收款计划（2026）'!$B:$B,'[1]产值及收款计划（2026）'!O:O)</f>
        <v>韩晓军</v>
      </c>
      <c r="P7" s="234" t="str" cm="1">
        <f t="array" ref="P7">_xlfn.XLOOKUP($A7&amp;$B7,'[1]产值及收款计划（2026）'!$A:$A&amp;'[1]产值及收款计划（2026）'!$B:$B,'[1]产值及收款计划（2026）'!P:P)</f>
        <v>过往已完结</v>
      </c>
      <c r="Q7" s="235" t="e" cm="1">
        <f t="array" ref="Q7">_xlfn.XLOOKUP($A7&amp;$B7,'[1]产值及收款计划（2026）'!$A:$A&amp;'[1]产值及收款计划（2026）'!$B:$B,'[1]产值及收款计划（2026）'!Q:Q)</f>
        <v>#REF!</v>
      </c>
      <c r="R7" s="235" t="e" cm="1">
        <f t="array" ref="R7">_xlfn.XLOOKUP($A7&amp;$B7,'[1]产值及收款计划（2026）'!$A:$A&amp;'[1]产值及收款计划（2026）'!$B:$B,'[1]产值及收款计划（2026）'!R:R)</f>
        <v>#REF!</v>
      </c>
      <c r="S7" s="235" t="e" cm="1">
        <f t="array" ref="S7">_xlfn.XLOOKUP($A7&amp;$B7,'[1]产值及收款计划（2026）'!$A:$A&amp;'[1]产值及收款计划（2026）'!$B:$B,'[1]产值及收款计划（2026）'!S:S)</f>
        <v>#REF!</v>
      </c>
      <c r="T7" s="235" cm="1">
        <f t="array" ref="T7">_xlfn.XLOOKUP($A7&amp;$B7,'[1]产值及收款计划（2026）'!$A:$A&amp;'[1]产值及收款计划（2026）'!$B:$B,'[1]产值及收款计划（2026）'!T:T)</f>
        <v>148</v>
      </c>
      <c r="U7" s="235" cm="1">
        <f t="array" ref="U7">_xlfn.XLOOKUP($A7&amp;$B7,'[1]产值及收款计划（2026）'!$A:$A&amp;'[1]产值及收款计划（2026）'!$B:$B,'[1]产值及收款计划（2026）'!U:U)</f>
        <v>0</v>
      </c>
      <c r="V7" s="235" cm="1">
        <f t="array" ref="V7">_xlfn.XLOOKUP($A7&amp;$B7,'[1]产值及收款计划（2026）'!$A:$A&amp;'[1]产值及收款计划（2026）'!$B:$B,'[1]产值及收款计划（2026）'!V:V)</f>
        <v>0</v>
      </c>
      <c r="W7" s="235" t="e" cm="1">
        <f t="array" ref="W7">_xlfn.XLOOKUP($A7&amp;$B7,'[1]产值及收款计划（2026）'!$A:$A&amp;'[1]产值及收款计划（2026）'!$B:$B,'[1]产值及收款计划（2026）'!W:W)</f>
        <v>#REF!</v>
      </c>
      <c r="X7" s="235" t="e" cm="1">
        <f t="array" ref="X7">_xlfn.XLOOKUP($A7&amp;$B7,'[1]产值及收款计划（2026）'!$A:$A&amp;'[1]产值及收款计划（2026）'!$B:$B,'[1]产值及收款计划（2026）'!X:X)</f>
        <v>#REF!</v>
      </c>
      <c r="Y7" s="235" t="e" cm="1">
        <f t="array" ref="Y7">_xlfn.XLOOKUP($A7&amp;$B7,'[1]产值及收款计划（2026）'!$A:$A&amp;'[1]产值及收款计划（2026）'!$B:$B,'[1]产值及收款计划（2026）'!Y:Y)</f>
        <v>#REF!</v>
      </c>
      <c r="Z7" s="235" t="e" cm="1">
        <f t="array" ref="Z7">_xlfn.XLOOKUP($A7&amp;$B7,'[1]产值及收款计划（2026）'!$A:$A&amp;'[1]产值及收款计划（2026）'!$B:$B,'[1]产值及收款计划（2026）'!Z:Z)</f>
        <v>#REF!</v>
      </c>
      <c r="AA7" s="235" cm="1">
        <f t="array" ref="AA7">_xlfn.XLOOKUP($A7&amp;$B7,'[1]产值及收款计划（2026）'!$A:$A&amp;'[1]产值及收款计划（2026）'!$B:$B,'[1]产值及收款计划（2026）'!AA:AA)</f>
        <v>0</v>
      </c>
      <c r="AB7" s="235" cm="1">
        <f t="array" ref="AB7">_xlfn.XLOOKUP($A7&amp;$B7,'[1]产值及收款计划（2026）'!$A:$A&amp;'[1]产值及收款计划（2026）'!$B:$B,'[1]产值及收款计划（2026）'!AB:AB)</f>
        <v>0</v>
      </c>
      <c r="AC7" s="235" cm="1">
        <f t="array" ref="AC7">_xlfn.XLOOKUP($A7&amp;$B7,'[1]产值及收款计划（2026）'!$A:$A&amp;'[1]产值及收款计划（2026）'!$B:$B,'[1]产值及收款计划（2026）'!AC:AC)</f>
        <v>0</v>
      </c>
      <c r="AD7" s="235" cm="1">
        <f t="array" ref="AD7">_xlfn.XLOOKUP($A7&amp;$B7,'[1]产值及收款计划（2026）'!$A:$A&amp;'[1]产值及收款计划（2026）'!$B:$B,'[1]产值及收款计划（2026）'!AD:AD)</f>
        <v>0</v>
      </c>
      <c r="AE7" s="235" cm="1">
        <f t="array" ref="AE7">_xlfn.XLOOKUP($A7&amp;$B7,'[1]产值及收款计划（2026）'!$A:$A&amp;'[1]产值及收款计划（2026）'!$B:$B,'[1]产值及收款计划（2026）'!AE:AE)</f>
        <v>0</v>
      </c>
      <c r="AF7" s="235" cm="1">
        <f t="array" ref="AF7">_xlfn.XLOOKUP($A7&amp;$B7,'[1]产值及收款计划（2026）'!$A:$A&amp;'[1]产值及收款计划（2026）'!$B:$B,'[1]产值及收款计划（2026）'!AF:AF)</f>
        <v>0</v>
      </c>
      <c r="AG7" s="235" cm="1">
        <f t="array" ref="AG7">_xlfn.XLOOKUP($A7&amp;$B7,'[1]产值及收款计划（2026）'!$A:$A&amp;'[1]产值及收款计划（2026）'!$B:$B,'[1]产值及收款计划（2026）'!AG:AG)</f>
        <v>0</v>
      </c>
      <c r="AH7" s="235" cm="1">
        <f t="array" ref="AH7">_xlfn.XLOOKUP($A7&amp;$B7,'[1]产值及收款计划（2026）'!$A:$A&amp;'[1]产值及收款计划（2026）'!$B:$B,'[1]产值及收款计划（2026）'!AH:AH)</f>
        <v>0</v>
      </c>
      <c r="AI7" s="235" cm="1">
        <f t="array" ref="AI7">_xlfn.XLOOKUP($A7&amp;$B7,'[1]产值及收款计划（2026）'!$A:$A&amp;'[1]产值及收款计划（2026）'!$B:$B,'[1]产值及收款计划（2026）'!AI:AI)</f>
        <v>0</v>
      </c>
      <c r="AJ7" s="235" cm="1">
        <f t="array" ref="AJ7">_xlfn.XLOOKUP($A7&amp;$B7,'[1]产值及收款计划（2026）'!$A:$A&amp;'[1]产值及收款计划（2026）'!$B:$B,'[1]产值及收款计划（2026）'!AJ:AJ)</f>
        <v>0</v>
      </c>
      <c r="AK7" s="235" cm="1">
        <f t="array" ref="AK7">_xlfn.XLOOKUP($A7&amp;$B7,'[1]产值及收款计划（2026）'!$A:$A&amp;'[1]产值及收款计划（2026）'!$B:$B,'[1]产值及收款计划（2026）'!AK:AK)</f>
        <v>0</v>
      </c>
      <c r="AL7" s="235" cm="1">
        <f t="array" ref="AL7">_xlfn.XLOOKUP($A7&amp;$B7,'[1]产值及收款计划（2026）'!$A:$A&amp;'[1]产值及收款计划（2026）'!$B:$B,'[1]产值及收款计划（2026）'!AL:AL)</f>
        <v>0</v>
      </c>
      <c r="AM7" s="242" cm="1">
        <f t="array" ref="AM7">_xlfn.LET(_xlpm.勾选月份状态数组,TRANSPOSE('PPT(12-15页）-TOP10'!$A$3:$A$14),_xlpm.选择数据区,IF('PPT(12-15页）-TOP10'!$E$3="收款",$BA7:$BL7,$AA7:$AL7),SUM(_xlfn._xlws.FILTER(_xlpm.选择数据区,_xlpm.勾选月份状态数组,"")))</f>
        <v>0</v>
      </c>
      <c r="AN7" s="235" t="e">
        <f>_xlfn.XLOOKUP($C7,应收未收表!$T:$T,应收未收表!AA:AA)</f>
        <v>#N/A</v>
      </c>
      <c r="AO7" s="235" t="e">
        <f>_xlfn.XLOOKUP($C7,应收未收表!$T:$T,应收未收表!AB:AB)</f>
        <v>#N/A</v>
      </c>
      <c r="AP7" s="235" t="e">
        <f>_xlfn.XLOOKUP($C7,应收未收表!$T:$T,应收未收表!AC:AC)</f>
        <v>#N/A</v>
      </c>
      <c r="AQ7" s="235" t="e">
        <f>_xlfn.XLOOKUP($C7,应收未收表!$T:$T,应收未收表!AE:AE)</f>
        <v>#N/A</v>
      </c>
      <c r="AR7" s="235" t="e">
        <f>_xlfn.XLOOKUP($C7,应收未收表!$T:$T,应收未收表!AF:AF)</f>
        <v>#N/A</v>
      </c>
      <c r="AS7" s="235" t="e" cm="1">
        <f t="array" ref="AS7">_xlfn.XLOOKUP($A7&amp;$B7,'[1]产值及收款计划（2026）'!$A:$A&amp;'[1]产值及收款计划（2026）'!$B:$B,'[1]产值及收款计划（2026）'!AS:AS)</f>
        <v>#REF!</v>
      </c>
      <c r="AT7" s="235" t="e" cm="1">
        <f t="array" ref="AT7">_xlfn.XLOOKUP($A7&amp;$B7,'[1]产值及收款计划（2026）'!$A:$A&amp;'[1]产值及收款计划（2026）'!$B:$B,'[1]产值及收款计划（2026）'!AT:AT)</f>
        <v>#REF!</v>
      </c>
      <c r="AU7" s="235" t="e" cm="1">
        <f t="array" ref="AU7">_xlfn.XLOOKUP($A7&amp;$B7,'[1]产值及收款计划（2026）'!$A:$A&amp;'[1]产值及收款计划（2026）'!$B:$B,'[1]产值及收款计划（2026）'!AU:AU)</f>
        <v>#REF!</v>
      </c>
      <c r="AV7" s="235" t="e" cm="1">
        <f t="array" ref="AV7">_xlfn.XLOOKUP($A7&amp;$B7,'[1]产值及收款计划（2026）'!$A:$A&amp;'[1]产值及收款计划（2026）'!$B:$B,'[1]产值及收款计划（2026）'!AV:AV)</f>
        <v>#REF!</v>
      </c>
      <c r="AW7" s="235" cm="1">
        <f t="array" ref="AW7">_xlfn.XLOOKUP($A7&amp;$B7,'[1]产值及收款计划（2026）'!$A:$A&amp;'[1]产值及收款计划（2026）'!$B:$B,'[1]产值及收款计划（2026）'!AW:AW)</f>
        <v>140.6</v>
      </c>
      <c r="AX7" s="235" cm="1">
        <f t="array" ref="AX7">_xlfn.XLOOKUP($A7&amp;$B7,'[1]产值及收款计划（2026）'!$A:$A&amp;'[1]产值及收款计划（2026）'!$B:$B,'[1]产值及收款计划（2026）'!AX:AX)</f>
        <v>0</v>
      </c>
      <c r="AY7" s="235" cm="1">
        <f t="array" ref="AY7">_xlfn.XLOOKUP($A7&amp;$B7,'[1]产值及收款计划（2026）'!$A:$A&amp;'[1]产值及收款计划（2026）'!$B:$B,'[1]产值及收款计划（2026）'!AY:AY)</f>
        <v>7.40000000000001</v>
      </c>
      <c r="AZ7" s="235" cm="1">
        <f t="array" ref="AZ7">_xlfn.XLOOKUP($A7&amp;$B7,'[1]产值及收款计划（2026）'!$A:$A&amp;'[1]产值及收款计划（2026）'!$B:$B,'[1]产值及收款计划（2026）'!AZ:AZ)</f>
        <v>7.40000000000001</v>
      </c>
      <c r="BA7" s="235" t="e" cm="1">
        <f t="array" ref="BA7">_xlfn.XLOOKUP($A7&amp;$B7,'[1]产值及收款计划（2026）'!$A:$A&amp;'[1]产值及收款计划（2026）'!$B:$B,'[1]产值及收款计划（2026）'!BA:BA)</f>
        <v>#REF!</v>
      </c>
      <c r="BB7" s="235" t="e" cm="1">
        <f t="array" ref="BB7">_xlfn.XLOOKUP($A7&amp;$B7,'[1]产值及收款计划（2026）'!$A:$A&amp;'[1]产值及收款计划（2026）'!$B:$B,'[1]产值及收款计划（2026）'!BB:BB)</f>
        <v>#REF!</v>
      </c>
      <c r="BC7" s="235" t="e" cm="1">
        <f t="array" ref="BC7">_xlfn.XLOOKUP($A7&amp;$B7,'[1]产值及收款计划（2026）'!$A:$A&amp;'[1]产值及收款计划（2026）'!$B:$B,'[1]产值及收款计划（2026）'!BC:BC)</f>
        <v>#REF!</v>
      </c>
      <c r="BD7" s="235" t="e" cm="1">
        <f t="array" ref="BD7">_xlfn.XLOOKUP($A7&amp;$B7,'[1]产值及收款计划（2026）'!$A:$A&amp;'[1]产值及收款计划（2026）'!$B:$B,'[1]产值及收款计划（2026）'!BD:BD)</f>
        <v>#REF!</v>
      </c>
      <c r="BE7" s="235" t="e" cm="1">
        <f t="array" ref="BE7">_xlfn.XLOOKUP($A7&amp;$B7,'[1]产值及收款计划（2026）'!$A:$A&amp;'[1]产值及收款计划（2026）'!$B:$B,'[1]产值及收款计划（2026）'!BE:BE)</f>
        <v>#REF!</v>
      </c>
      <c r="BF7" s="235" t="e" cm="1">
        <f t="array" ref="BF7">_xlfn.XLOOKUP($A7&amp;$B7,'[1]产值及收款计划（2026）'!$A:$A&amp;'[1]产值及收款计划（2026）'!$B:$B,'[1]产值及收款计划（2026）'!BF:BF)</f>
        <v>#REF!</v>
      </c>
      <c r="BG7" s="235" t="e" cm="1">
        <f t="array" ref="BG7">_xlfn.XLOOKUP($A7&amp;$B7,'[1]产值及收款计划（2026）'!$A:$A&amp;'[1]产值及收款计划（2026）'!$B:$B,'[1]产值及收款计划（2026）'!BG:BG)</f>
        <v>#REF!</v>
      </c>
      <c r="BH7" s="235" t="e" cm="1">
        <f t="array" ref="BH7">_xlfn.XLOOKUP($A7&amp;$B7,'[1]产值及收款计划（2026）'!$A:$A&amp;'[1]产值及收款计划（2026）'!$B:$B,'[1]产值及收款计划（2026）'!BH:BH)</f>
        <v>#REF!</v>
      </c>
      <c r="BI7" s="235" t="e" cm="1">
        <f t="array" ref="BI7">_xlfn.XLOOKUP($A7&amp;$B7,'[1]产值及收款计划（2026）'!$A:$A&amp;'[1]产值及收款计划（2026）'!$B:$B,'[1]产值及收款计划（2026）'!BI:BI)</f>
        <v>#REF!</v>
      </c>
      <c r="BJ7" s="235" t="e" cm="1">
        <f t="array" ref="BJ7">_xlfn.XLOOKUP($A7&amp;$B7,'[1]产值及收款计划（2026）'!$A:$A&amp;'[1]产值及收款计划（2026）'!$B:$B,'[1]产值及收款计划（2026）'!BJ:BJ)</f>
        <v>#REF!</v>
      </c>
      <c r="BK7" s="235" t="e" cm="1">
        <f t="array" ref="BK7">_xlfn.XLOOKUP($A7&amp;$B7,'[1]产值及收款计划（2026）'!$A:$A&amp;'[1]产值及收款计划（2026）'!$B:$B,'[1]产值及收款计划（2026）'!BK:BK)</f>
        <v>#REF!</v>
      </c>
      <c r="BL7" s="235" t="e" cm="1">
        <f t="array" ref="BL7">_xlfn.XLOOKUP($A7&amp;$B7,'[1]产值及收款计划（2026）'!$A:$A&amp;'[1]产值及收款计划（2026）'!$B:$B,'[1]产值及收款计划（2026）'!BL:BL)</f>
        <v>#REF!</v>
      </c>
      <c r="BM7" s="235"/>
      <c r="BN7" s="235"/>
      <c r="BO7" s="235"/>
      <c r="BP7" s="235"/>
      <c r="BQ7" s="235" t="e">
        <f>_xlfn.XLOOKUP($C7,应收未收表!$AJ:$AJ,应收未收表!AK:AK)</f>
        <v>#N/A</v>
      </c>
      <c r="BR7" s="235" t="e">
        <f>_xlfn.XLOOKUP($C7,应收未收表!$AJ:$AJ,应收未收表!AL:AL)</f>
        <v>#N/A</v>
      </c>
      <c r="BS7" s="235" t="e">
        <f>_xlfn.XLOOKUP($C7,应收未收表!$AJ:$AJ,应收未收表!AM:AM)</f>
        <v>#N/A</v>
      </c>
      <c r="BT7" s="235" t="e">
        <f>_xlfn.XLOOKUP($C7,应收未收表!$AJ:$AJ,应收未收表!AN:AN)</f>
        <v>#N/A</v>
      </c>
      <c r="BU7" s="234" t="str" cm="1">
        <f t="array" ref="BU7">_xlfn.XLOOKUP($A7&amp;$B7,'[1]产值及收款计划（2026）'!$A:$A&amp;'[1]产值及收款计划（2026）'!$B:$B,'[1]产值及收款计划（2026）'!BQ:BQ)</f>
        <v>浙江和达科技股份有限公司</v>
      </c>
      <c r="BV7" s="235" t="e" cm="1">
        <f t="array" ref="BV7">_xlfn.XLOOKUP($A7&amp;$B7,'[1]产值及收款计划（2026）'!$A:$A&amp;'[1]产值及收款计划（2026）'!$B:$B,'[1]产值及收款计划（2026）'!BR:BR)</f>
        <v>#REF!</v>
      </c>
      <c r="BW7" s="238" t="s">
        <v>27</v>
      </c>
      <c r="BX7" s="239">
        <f>SUMIFS($AP:$AP,$B:$B,$BW7,$AO:$AO,BX$4)</f>
        <v>26</v>
      </c>
      <c r="BY7" s="239">
        <f>SUMIFS($AP:$AP,$B:$B,$BW7,$AO:$AO,BY$4)</f>
        <v>78</v>
      </c>
      <c r="BZ7" s="239">
        <f>SUMIFS($AP:$AP,$B:$B,$BW7,$AO:$AO,BZ$4)</f>
        <v>59</v>
      </c>
      <c r="CA7" s="240">
        <f>SUM(BX7:BZ7)</f>
        <v>163</v>
      </c>
      <c r="CE7" s="235" cm="1">
        <f t="array" ref="CE7">_xlfn.XLOOKUP($A7&amp;$B7,'[1]产值及收款计划（2026）'!$A:$A&amp;'[1]产值及收款计划（2026）'!$B:$B,'[1]产值及收款计划（2026）'!CA:CA)</f>
        <v>0</v>
      </c>
      <c r="CF7" s="235" cm="1">
        <f t="array" ref="CF7">_xlfn.XLOOKUP($A7&amp;$B7,'[1]产值及收款计划（2026）'!$A:$A&amp;'[1]产值及收款计划（2026）'!$B:$B,'[1]产值及收款计划（2026）'!CB:CB)</f>
        <v>0</v>
      </c>
      <c r="CG7" s="235" cm="1">
        <f t="array" ref="CG7">_xlfn.XLOOKUP($A7&amp;$B7,'[1]产值及收款计划（2026）'!$A:$A&amp;'[1]产值及收款计划（2026）'!$B:$B,'[1]产值及收款计划（2026）'!CC:CC)</f>
        <v>0</v>
      </c>
      <c r="CH7" s="235" cm="1">
        <f t="array" ref="CH7">_xlfn.XLOOKUP($A7&amp;$B7,'[1]产值及收款计划（2026）'!$A:$A&amp;'[1]产值及收款计划（2026）'!$B:$B,'[1]产值及收款计划（2026）'!CD:CD)</f>
        <v>0</v>
      </c>
      <c r="CI7" s="235" cm="1">
        <f t="array" ref="CI7">_xlfn.XLOOKUP($A7&amp;$B7,'[1]产值及收款计划（2026）'!$A:$A&amp;'[1]产值及收款计划（2026）'!$B:$B,'[1]产值及收款计划（2026）'!CE:CE)</f>
        <v>0</v>
      </c>
      <c r="CJ7" s="235" cm="1">
        <f t="array" ref="CJ7">_xlfn.XLOOKUP($A7&amp;$B7,'[1]产值及收款计划（2026）'!$A:$A&amp;'[1]产值及收款计划（2026）'!$B:$B,'[1]产值及收款计划（2026）'!CF:CF)</f>
        <v>0</v>
      </c>
      <c r="CK7" s="235" cm="1">
        <f t="array" ref="CK7">_xlfn.XLOOKUP($A7&amp;$B7,'[1]产值及收款计划（2026）'!$A:$A&amp;'[1]产值及收款计划（2026）'!$B:$B,'[1]产值及收款计划（2026）'!CG:CG)</f>
        <v>0</v>
      </c>
      <c r="CL7" s="235" cm="1">
        <f t="array" ref="CL7">_xlfn.XLOOKUP($A7&amp;$B7,'[1]产值及收款计划（2026）'!$A:$A&amp;'[1]产值及收款计划（2026）'!$B:$B,'[1]产值及收款计划（2026）'!CH:CH)</f>
        <v>0</v>
      </c>
      <c r="CM7" s="235" cm="1">
        <f t="array" ref="CM7">_xlfn.XLOOKUP($A7&amp;$B7,'[1]产值及收款计划（2026）'!$A:$A&amp;'[1]产值及收款计划（2026）'!$B:$B,'[1]产值及收款计划（2026）'!CI:CI)</f>
        <v>0</v>
      </c>
      <c r="CN7" s="235" cm="1">
        <f t="array" ref="CN7">_xlfn.XLOOKUP($A7&amp;$B7,'[1]产值及收款计划（2026）'!$A:$A&amp;'[1]产值及收款计划（2026）'!$B:$B,'[1]产值及收款计划（2026）'!CJ:CJ)</f>
        <v>0</v>
      </c>
      <c r="CO7" s="235" cm="1">
        <f t="array" ref="CO7">_xlfn.XLOOKUP($A7&amp;$B7,'[1]产值及收款计划（2026）'!$A:$A&amp;'[1]产值及收款计划（2026）'!$B:$B,'[1]产值及收款计划（2026）'!CK:CK)</f>
        <v>0</v>
      </c>
      <c r="CP7" s="235" cm="1">
        <f t="array" ref="CP7">_xlfn.XLOOKUP($A7&amp;$B7,'[1]产值及收款计划（2026）'!$A:$A&amp;'[1]产值及收款计划（2026）'!$B:$B,'[1]产值及收款计划（2026）'!CL:CL)</f>
        <v>0</v>
      </c>
      <c r="DE7" s="235" cm="1">
        <f t="array" ref="DE7">_xlfn.XLOOKUP($A7&amp;$B7,'[1]产值及收款计划（2026）'!$A:$A&amp;'[1]产值及收款计划（2026）'!$B:$B,'[1]产值及收款计划（2026）'!DA:DA)</f>
        <v>0</v>
      </c>
      <c r="DF7" s="235" cm="1">
        <f t="array" ref="DF7">_xlfn.XLOOKUP($A7&amp;$B7,'[1]产值及收款计划（2026）'!$A:$A&amp;'[1]产值及收款计划（2026）'!$B:$B,'[1]产值及收款计划（2026）'!DB:DB)</f>
        <v>0</v>
      </c>
      <c r="DG7" s="235" cm="1">
        <f t="array" ref="DG7">_xlfn.XLOOKUP($A7&amp;$B7,'[1]产值及收款计划（2026）'!$A:$A&amp;'[1]产值及收款计划（2026）'!$B:$B,'[1]产值及收款计划（2026）'!DC:DC)</f>
        <v>0</v>
      </c>
      <c r="DH7" s="235" cm="1">
        <f t="array" ref="DH7">_xlfn.XLOOKUP($A7&amp;$B7,'[1]产值及收款计划（2026）'!$A:$A&amp;'[1]产值及收款计划（2026）'!$B:$B,'[1]产值及收款计划（2026）'!DD:DD)</f>
        <v>0</v>
      </c>
      <c r="DI7" s="235" cm="1">
        <f t="array" ref="DI7">_xlfn.XLOOKUP($A7&amp;$B7,'[1]产值及收款计划（2026）'!$A:$A&amp;'[1]产值及收款计划（2026）'!$B:$B,'[1]产值及收款计划（2026）'!DE:DE)</f>
        <v>0</v>
      </c>
      <c r="DJ7" s="235" cm="1">
        <f t="array" ref="DJ7">_xlfn.XLOOKUP($A7&amp;$B7,'[1]产值及收款计划（2026）'!$A:$A&amp;'[1]产值及收款计划（2026）'!$B:$B,'[1]产值及收款计划（2026）'!DF:DF)</f>
        <v>0</v>
      </c>
      <c r="DK7" s="235" cm="1">
        <f t="array" ref="DK7">_xlfn.XLOOKUP($A7&amp;$B7,'[1]产值及收款计划（2026）'!$A:$A&amp;'[1]产值及收款计划（2026）'!$B:$B,'[1]产值及收款计划（2026）'!DG:DG)</f>
        <v>0</v>
      </c>
      <c r="DL7" s="235" cm="1">
        <f t="array" ref="DL7">_xlfn.XLOOKUP($A7&amp;$B7,'[1]产值及收款计划（2026）'!$A:$A&amp;'[1]产值及收款计划（2026）'!$B:$B,'[1]产值及收款计划（2026）'!DH:DH)</f>
        <v>0</v>
      </c>
      <c r="DM7" s="235" cm="1">
        <f t="array" ref="DM7">_xlfn.XLOOKUP($A7&amp;$B7,'[1]产值及收款计划（2026）'!$A:$A&amp;'[1]产值及收款计划（2026）'!$B:$B,'[1]产值及收款计划（2026）'!DI:DI)</f>
        <v>0</v>
      </c>
      <c r="DN7" s="235" cm="1">
        <f t="array" ref="DN7">_xlfn.XLOOKUP($A7&amp;$B7,'[1]产值及收款计划（2026）'!$A:$A&amp;'[1]产值及收款计划（2026）'!$B:$B,'[1]产值及收款计划（2026）'!DJ:DJ)</f>
        <v>0</v>
      </c>
      <c r="DO7" s="235" cm="1">
        <f t="array" ref="DO7">_xlfn.XLOOKUP($A7&amp;$B7,'[1]产值及收款计划（2026）'!$A:$A&amp;'[1]产值及收款计划（2026）'!$B:$B,'[1]产值及收款计划（2026）'!DK:DK)</f>
        <v>0</v>
      </c>
      <c r="DP7" s="235" cm="1">
        <f t="array" ref="DP7">_xlfn.XLOOKUP($A7&amp;$B7,'[1]产值及收款计划（2026）'!$A:$A&amp;'[1]产值及收款计划（2026）'!$B:$B,'[1]产值及收款计划（2026）'!DL:DL)</f>
        <v>0</v>
      </c>
      <c r="DQ7" s="243"/>
      <c r="DR7" s="229"/>
    </row>
    <row r="8" ht="20.25" spans="1:135">
      <c r="A8" s="233">
        <f t="shared" si="11"/>
        <v>4</v>
      </c>
      <c r="B8" s="233" t="s">
        <v>25</v>
      </c>
      <c r="C8" s="234" t="str" cm="1">
        <f t="array" ref="C8">_xlfn.XLOOKUP($A8&amp;$B8,'[1]产值及收款计划（2026）'!$A:$A&amp;'[1]产值及收款计划（2026）'!$B:$B,'[1]产值及收款计划（2026）'!C:C)</f>
        <v>ZHT2022092200080</v>
      </c>
      <c r="D8" s="234" t="str" cm="1">
        <f t="array" ref="D8">_xlfn.XLOOKUP($A8&amp;$B8,'[1]产值及收款计划（2026）'!$A:$A&amp;'[1]产值及收款计划（2026）'!$B:$B,'[1]产值及收款计划（2026）'!D:D)</f>
        <v>南汇支线（两港市域铁路）工程NHSG-1标智慧工地项目</v>
      </c>
      <c r="E8" s="235" cm="1">
        <f t="array" ref="E8">_xlfn.XLOOKUP($A8&amp;$B8,'[1]产值及收款计划（2026）'!$A:$A&amp;'[1]产值及收款计划（2026）'!$B:$B,'[1]产值及收款计划（2026）'!E:E)</f>
        <v>63.5</v>
      </c>
      <c r="F8" s="235" cm="1">
        <f t="array" ref="F8">_xlfn.XLOOKUP($A8&amp;$B8,'[1]产值及收款计划（2026）'!$A:$A&amp;'[1]产值及收款计划（2026）'!$B:$B,'[1]产值及收款计划（2026）'!F:F)</f>
        <v>63.5</v>
      </c>
      <c r="G8" s="235" t="e" cm="1">
        <f t="array" ref="G8">_xlfn.XLOOKUP($A8&amp;$B8,'[1]产值及收款计划（2026）'!$A:$A&amp;'[1]产值及收款计划（2026）'!$B:$B,'[1]产值及收款计划（2026）'!G:G)</f>
        <v>#REF!</v>
      </c>
      <c r="H8" s="235" cm="1">
        <f t="array" ref="H8">_xlfn.XLOOKUP($A8&amp;$B8,'[1]产值及收款计划（2026）'!$A:$A&amp;'[1]产值及收款计划（2026）'!$B:$B,'[1]产值及收款计划（2026）'!H:H)</f>
        <v>63.5</v>
      </c>
      <c r="I8" s="236" cm="1">
        <f t="array" ref="I8">_xlfn.XLOOKUP($A8&amp;$B8,'[1]产值及收款计划（2026）'!$A:$A&amp;'[1]产值及收款计划（2026）'!$B:$B,'[1]产值及收款计划（2026）'!I:I)</f>
        <v>1</v>
      </c>
      <c r="J8" s="237" cm="1">
        <f t="array" ref="J8">_xlfn.XLOOKUP($A8&amp;$B8,'[1]产值及收款计划（2026）'!$A:$A&amp;'[1]产值及收款计划（2026）'!$B:$B,'[1]产值及收款计划（2026）'!J:J)</f>
        <v>0.06</v>
      </c>
      <c r="K8" s="235" t="e" cm="1">
        <f t="array" ref="K8">_xlfn.XLOOKUP($A8&amp;$B8,'[1]产值及收款计划（2026）'!$A:$A&amp;'[1]产值及收款计划（2026）'!$B:$B,'[1]产值及收款计划（2026）'!K:K)</f>
        <v>#REF!</v>
      </c>
      <c r="L8" s="235" t="e" cm="1">
        <f t="array" ref="L8">_xlfn.XLOOKUP($A8&amp;$B8,'[1]产值及收款计划（2026）'!$A:$A&amp;'[1]产值及收款计划（2026）'!$B:$B,'[1]产值及收款计划（2026）'!L:L)</f>
        <v>#REF!</v>
      </c>
      <c r="M8" s="235" t="str" cm="1">
        <f t="array" ref="M8">_xlfn.XLOOKUP($A8&amp;$B8,'[1]产值及收款计划（2026）'!$A:$A&amp;'[1]产值及收款计划（2026）'!$B:$B,'[1]产值及收款计划（2026）'!M:M)</f>
        <v>主导</v>
      </c>
      <c r="N8" s="235" cm="1">
        <f t="array" ref="N8">_xlfn.XLOOKUP($A8&amp;$B8,'[1]产值及收款计划（2026）'!$A:$A&amp;'[1]产值及收款计划（2026）'!$B:$B,'[1]产值及收款计划（2026）'!N:N)</f>
        <v>0</v>
      </c>
      <c r="O8" s="235" t="str" cm="1">
        <f t="array" ref="O8">_xlfn.XLOOKUP($A8&amp;$B8,'[1]产值及收款计划（2026）'!$A:$A&amp;'[1]产值及收款计划（2026）'!$B:$B,'[1]产值及收款计划（2026）'!O:O)</f>
        <v>袁超</v>
      </c>
      <c r="P8" s="234" t="str" cm="1">
        <f t="array" ref="P8">_xlfn.XLOOKUP($A8&amp;$B8,'[1]产值及收款计划（2026）'!$A:$A&amp;'[1]产值及收款计划（2026）'!$B:$B,'[1]产值及收款计划（2026）'!P:P)</f>
        <v>过往已完结</v>
      </c>
      <c r="Q8" s="235" t="e" cm="1">
        <f t="array" ref="Q8">_xlfn.XLOOKUP($A8&amp;$B8,'[1]产值及收款计划（2026）'!$A:$A&amp;'[1]产值及收款计划（2026）'!$B:$B,'[1]产值及收款计划（2026）'!Q:Q)</f>
        <v>#REF!</v>
      </c>
      <c r="R8" s="235" t="e" cm="1">
        <f t="array" ref="R8">_xlfn.XLOOKUP($A8&amp;$B8,'[1]产值及收款计划（2026）'!$A:$A&amp;'[1]产值及收款计划（2026）'!$B:$B,'[1]产值及收款计划（2026）'!R:R)</f>
        <v>#REF!</v>
      </c>
      <c r="S8" s="235" t="e" cm="1">
        <f t="array" ref="S8">_xlfn.XLOOKUP($A8&amp;$B8,'[1]产值及收款计划（2026）'!$A:$A&amp;'[1]产值及收款计划（2026）'!$B:$B,'[1]产值及收款计划（2026）'!S:S)</f>
        <v>#REF!</v>
      </c>
      <c r="T8" s="235" cm="1">
        <f t="array" ref="T8">_xlfn.XLOOKUP($A8&amp;$B8,'[1]产值及收款计划（2026）'!$A:$A&amp;'[1]产值及收款计划（2026）'!$B:$B,'[1]产值及收款计划（2026）'!T:T)</f>
        <v>63.5</v>
      </c>
      <c r="U8" s="235" cm="1">
        <f t="array" ref="U8">_xlfn.XLOOKUP($A8&amp;$B8,'[1]产值及收款计划（2026）'!$A:$A&amp;'[1]产值及收款计划（2026）'!$B:$B,'[1]产值及收款计划（2026）'!U:U)</f>
        <v>0</v>
      </c>
      <c r="V8" s="235" cm="1">
        <f t="array" ref="V8">_xlfn.XLOOKUP($A8&amp;$B8,'[1]产值及收款计划（2026）'!$A:$A&amp;'[1]产值及收款计划（2026）'!$B:$B,'[1]产值及收款计划（2026）'!V:V)</f>
        <v>0</v>
      </c>
      <c r="W8" s="235" t="e" cm="1">
        <f t="array" ref="W8">_xlfn.XLOOKUP($A8&amp;$B8,'[1]产值及收款计划（2026）'!$A:$A&amp;'[1]产值及收款计划（2026）'!$B:$B,'[1]产值及收款计划（2026）'!W:W)</f>
        <v>#REF!</v>
      </c>
      <c r="X8" s="235" t="e" cm="1">
        <f t="array" ref="X8">_xlfn.XLOOKUP($A8&amp;$B8,'[1]产值及收款计划（2026）'!$A:$A&amp;'[1]产值及收款计划（2026）'!$B:$B,'[1]产值及收款计划（2026）'!X:X)</f>
        <v>#REF!</v>
      </c>
      <c r="Y8" s="235" t="e" cm="1">
        <f t="array" ref="Y8">_xlfn.XLOOKUP($A8&amp;$B8,'[1]产值及收款计划（2026）'!$A:$A&amp;'[1]产值及收款计划（2026）'!$B:$B,'[1]产值及收款计划（2026）'!Y:Y)</f>
        <v>#REF!</v>
      </c>
      <c r="Z8" s="235" t="e" cm="1">
        <f t="array" ref="Z8">_xlfn.XLOOKUP($A8&amp;$B8,'[1]产值及收款计划（2026）'!$A:$A&amp;'[1]产值及收款计划（2026）'!$B:$B,'[1]产值及收款计划（2026）'!Z:Z)</f>
        <v>#REF!</v>
      </c>
      <c r="AA8" s="235" cm="1">
        <f t="array" ref="AA8">_xlfn.XLOOKUP($A8&amp;$B8,'[1]产值及收款计划（2026）'!$A:$A&amp;'[1]产值及收款计划（2026）'!$B:$B,'[1]产值及收款计划（2026）'!AA:AA)</f>
        <v>0</v>
      </c>
      <c r="AB8" s="235" t="e" cm="1">
        <f t="array" ref="AB8">_xlfn.XLOOKUP($A8&amp;$B8,'[1]产值及收款计划（2026）'!$A:$A&amp;'[1]产值及收款计划（2026）'!$B:$B,'[1]产值及收款计划（2026）'!AB:AB)</f>
        <v>#REF!</v>
      </c>
      <c r="AC8" s="235" t="e" cm="1">
        <f t="array" ref="AC8">_xlfn.XLOOKUP($A8&amp;$B8,'[1]产值及收款计划（2026）'!$A:$A&amp;'[1]产值及收款计划（2026）'!$B:$B,'[1]产值及收款计划（2026）'!AC:AC)</f>
        <v>#REF!</v>
      </c>
      <c r="AD8" s="235" cm="1">
        <f t="array" ref="AD8">_xlfn.XLOOKUP($A8&amp;$B8,'[1]产值及收款计划（2026）'!$A:$A&amp;'[1]产值及收款计划（2026）'!$B:$B,'[1]产值及收款计划（2026）'!AD:AD)</f>
        <v>0</v>
      </c>
      <c r="AE8" s="235" cm="1">
        <f t="array" ref="AE8">_xlfn.XLOOKUP($A8&amp;$B8,'[1]产值及收款计划（2026）'!$A:$A&amp;'[1]产值及收款计划（2026）'!$B:$B,'[1]产值及收款计划（2026）'!AE:AE)</f>
        <v>0</v>
      </c>
      <c r="AF8" s="235" cm="1">
        <f t="array" ref="AF8">_xlfn.XLOOKUP($A8&amp;$B8,'[1]产值及收款计划（2026）'!$A:$A&amp;'[1]产值及收款计划（2026）'!$B:$B,'[1]产值及收款计划（2026）'!AF:AF)</f>
        <v>0</v>
      </c>
      <c r="AG8" s="235" cm="1">
        <f t="array" ref="AG8">_xlfn.XLOOKUP($A8&amp;$B8,'[1]产值及收款计划（2026）'!$A:$A&amp;'[1]产值及收款计划（2026）'!$B:$B,'[1]产值及收款计划（2026）'!AG:AG)</f>
        <v>0</v>
      </c>
      <c r="AH8" s="235" cm="1">
        <f t="array" ref="AH8">_xlfn.XLOOKUP($A8&amp;$B8,'[1]产值及收款计划（2026）'!$A:$A&amp;'[1]产值及收款计划（2026）'!$B:$B,'[1]产值及收款计划（2026）'!AH:AH)</f>
        <v>0</v>
      </c>
      <c r="AI8" s="235" cm="1">
        <f t="array" ref="AI8">_xlfn.XLOOKUP($A8&amp;$B8,'[1]产值及收款计划（2026）'!$A:$A&amp;'[1]产值及收款计划（2026）'!$B:$B,'[1]产值及收款计划（2026）'!AI:AI)</f>
        <v>0</v>
      </c>
      <c r="AJ8" s="235" cm="1">
        <f t="array" ref="AJ8">_xlfn.XLOOKUP($A8&amp;$B8,'[1]产值及收款计划（2026）'!$A:$A&amp;'[1]产值及收款计划（2026）'!$B:$B,'[1]产值及收款计划（2026）'!AJ:AJ)</f>
        <v>0</v>
      </c>
      <c r="AK8" s="235" cm="1">
        <f t="array" ref="AK8">_xlfn.XLOOKUP($A8&amp;$B8,'[1]产值及收款计划（2026）'!$A:$A&amp;'[1]产值及收款计划（2026）'!$B:$B,'[1]产值及收款计划（2026）'!AK:AK)</f>
        <v>0</v>
      </c>
      <c r="AL8" s="235" cm="1">
        <f t="array" ref="AL8">_xlfn.XLOOKUP($A8&amp;$B8,'[1]产值及收款计划（2026）'!$A:$A&amp;'[1]产值及收款计划（2026）'!$B:$B,'[1]产值及收款计划（2026）'!AL:AL)</f>
        <v>0</v>
      </c>
      <c r="AM8" s="242" cm="1">
        <f t="array" ref="AM8">_xlfn.LET(_xlpm.勾选月份状态数组,TRANSPOSE('PPT(12-15页）-TOP10'!$A$3:$A$14),_xlpm.选择数据区,IF('PPT(12-15页）-TOP10'!$E$3="收款",$BA8:$BL8,$AA8:$AL8),SUM(_xlfn._xlws.FILTER(_xlpm.选择数据区,_xlpm.勾选月份状态数组,"")))</f>
        <v>0</v>
      </c>
      <c r="AN8" s="235" t="e">
        <f>_xlfn.XLOOKUP($C8,应收未收表!$T:$T,应收未收表!AA:AA)</f>
        <v>#N/A</v>
      </c>
      <c r="AO8" s="235" t="e">
        <f>_xlfn.XLOOKUP($C8,应收未收表!$T:$T,应收未收表!AB:AB)</f>
        <v>#N/A</v>
      </c>
      <c r="AP8" s="235" t="e">
        <f>_xlfn.XLOOKUP($C8,应收未收表!$T:$T,应收未收表!AC:AC)</f>
        <v>#N/A</v>
      </c>
      <c r="AQ8" s="235" t="e">
        <f>_xlfn.XLOOKUP($C8,应收未收表!$T:$T,应收未收表!AE:AE)</f>
        <v>#N/A</v>
      </c>
      <c r="AR8" s="235" t="e">
        <f>_xlfn.XLOOKUP($C8,应收未收表!$T:$T,应收未收表!AF:AF)</f>
        <v>#N/A</v>
      </c>
      <c r="AS8" s="235" t="e" cm="1">
        <f t="array" ref="AS8">_xlfn.XLOOKUP($A8&amp;$B8,'[1]产值及收款计划（2026）'!$A:$A&amp;'[1]产值及收款计划（2026）'!$B:$B,'[1]产值及收款计划（2026）'!AS:AS)</f>
        <v>#REF!</v>
      </c>
      <c r="AT8" s="235" t="e" cm="1">
        <f t="array" ref="AT8">_xlfn.XLOOKUP($A8&amp;$B8,'[1]产值及收款计划（2026）'!$A:$A&amp;'[1]产值及收款计划（2026）'!$B:$B,'[1]产值及收款计划（2026）'!AT:AT)</f>
        <v>#REF!</v>
      </c>
      <c r="AU8" s="235" t="e" cm="1">
        <f t="array" ref="AU8">_xlfn.XLOOKUP($A8&amp;$B8,'[1]产值及收款计划（2026）'!$A:$A&amp;'[1]产值及收款计划（2026）'!$B:$B,'[1]产值及收款计划（2026）'!AU:AU)</f>
        <v>#REF!</v>
      </c>
      <c r="AV8" s="235" t="e" cm="1">
        <f t="array" ref="AV8">_xlfn.XLOOKUP($A8&amp;$B8,'[1]产值及收款计划（2026）'!$A:$A&amp;'[1]产值及收款计划（2026）'!$B:$B,'[1]产值及收款计划（2026）'!AV:AV)</f>
        <v>#REF!</v>
      </c>
      <c r="AW8" s="235" cm="1">
        <f t="array" ref="AW8">_xlfn.XLOOKUP($A8&amp;$B8,'[1]产值及收款计划（2026）'!$A:$A&amp;'[1]产值及收款计划（2026）'!$B:$B,'[1]产值及收款计划（2026）'!AW:AW)</f>
        <v>60.15</v>
      </c>
      <c r="AX8" s="235" cm="1">
        <f t="array" ref="AX8">_xlfn.XLOOKUP($A8&amp;$B8,'[1]产值及收款计划（2026）'!$A:$A&amp;'[1]产值及收款计划（2026）'!$B:$B,'[1]产值及收款计划（2026）'!AX:AX)</f>
        <v>0</v>
      </c>
      <c r="AY8" s="235" cm="1">
        <f t="array" ref="AY8">_xlfn.XLOOKUP($A8&amp;$B8,'[1]产值及收款计划（2026）'!$A:$A&amp;'[1]产值及收款计划（2026）'!$B:$B,'[1]产值及收款计划（2026）'!AY:AY)</f>
        <v>3.35</v>
      </c>
      <c r="AZ8" s="235" cm="1">
        <f t="array" ref="AZ8">_xlfn.XLOOKUP($A8&amp;$B8,'[1]产值及收款计划（2026）'!$A:$A&amp;'[1]产值及收款计划（2026）'!$B:$B,'[1]产值及收款计划（2026）'!AZ:AZ)</f>
        <v>3.35</v>
      </c>
      <c r="BA8" s="235" t="e" cm="1">
        <f t="array" ref="BA8">_xlfn.XLOOKUP($A8&amp;$B8,'[1]产值及收款计划（2026）'!$A:$A&amp;'[1]产值及收款计划（2026）'!$B:$B,'[1]产值及收款计划（2026）'!BA:BA)</f>
        <v>#REF!</v>
      </c>
      <c r="BB8" s="235" t="e" cm="1">
        <f t="array" ref="BB8">_xlfn.XLOOKUP($A8&amp;$B8,'[1]产值及收款计划（2026）'!$A:$A&amp;'[1]产值及收款计划（2026）'!$B:$B,'[1]产值及收款计划（2026）'!BB:BB)</f>
        <v>#REF!</v>
      </c>
      <c r="BC8" s="235" t="e" cm="1">
        <f t="array" ref="BC8">_xlfn.XLOOKUP($A8&amp;$B8,'[1]产值及收款计划（2026）'!$A:$A&amp;'[1]产值及收款计划（2026）'!$B:$B,'[1]产值及收款计划（2026）'!BC:BC)</f>
        <v>#REF!</v>
      </c>
      <c r="BD8" s="235" t="e" cm="1">
        <f t="array" ref="BD8">_xlfn.XLOOKUP($A8&amp;$B8,'[1]产值及收款计划（2026）'!$A:$A&amp;'[1]产值及收款计划（2026）'!$B:$B,'[1]产值及收款计划（2026）'!BD:BD)</f>
        <v>#REF!</v>
      </c>
      <c r="BE8" s="235" t="e" cm="1">
        <f t="array" ref="BE8">_xlfn.XLOOKUP($A8&amp;$B8,'[1]产值及收款计划（2026）'!$A:$A&amp;'[1]产值及收款计划（2026）'!$B:$B,'[1]产值及收款计划（2026）'!BE:BE)</f>
        <v>#REF!</v>
      </c>
      <c r="BF8" s="235" t="e" cm="1">
        <f t="array" ref="BF8">_xlfn.XLOOKUP($A8&amp;$B8,'[1]产值及收款计划（2026）'!$A:$A&amp;'[1]产值及收款计划（2026）'!$B:$B,'[1]产值及收款计划（2026）'!BF:BF)</f>
        <v>#REF!</v>
      </c>
      <c r="BG8" s="235" t="e" cm="1">
        <f t="array" ref="BG8">_xlfn.XLOOKUP($A8&amp;$B8,'[1]产值及收款计划（2026）'!$A:$A&amp;'[1]产值及收款计划（2026）'!$B:$B,'[1]产值及收款计划（2026）'!BG:BG)</f>
        <v>#REF!</v>
      </c>
      <c r="BH8" s="235" t="e" cm="1">
        <f t="array" ref="BH8">_xlfn.XLOOKUP($A8&amp;$B8,'[1]产值及收款计划（2026）'!$A:$A&amp;'[1]产值及收款计划（2026）'!$B:$B,'[1]产值及收款计划（2026）'!BH:BH)</f>
        <v>#REF!</v>
      </c>
      <c r="BI8" s="235" t="e" cm="1">
        <f t="array" ref="BI8">_xlfn.XLOOKUP($A8&amp;$B8,'[1]产值及收款计划（2026）'!$A:$A&amp;'[1]产值及收款计划（2026）'!$B:$B,'[1]产值及收款计划（2026）'!BI:BI)</f>
        <v>#REF!</v>
      </c>
      <c r="BJ8" s="235" t="e" cm="1">
        <f t="array" ref="BJ8">_xlfn.XLOOKUP($A8&amp;$B8,'[1]产值及收款计划（2026）'!$A:$A&amp;'[1]产值及收款计划（2026）'!$B:$B,'[1]产值及收款计划（2026）'!BJ:BJ)</f>
        <v>#REF!</v>
      </c>
      <c r="BK8" s="235" t="e" cm="1">
        <f t="array" ref="BK8">_xlfn.XLOOKUP($A8&amp;$B8,'[1]产值及收款计划（2026）'!$A:$A&amp;'[1]产值及收款计划（2026）'!$B:$B,'[1]产值及收款计划（2026）'!BK:BK)</f>
        <v>#REF!</v>
      </c>
      <c r="BL8" s="235" t="e" cm="1">
        <f t="array" ref="BL8">_xlfn.XLOOKUP($A8&amp;$B8,'[1]产值及收款计划（2026）'!$A:$A&amp;'[1]产值及收款计划（2026）'!$B:$B,'[1]产值及收款计划（2026）'!BL:BL)</f>
        <v>#REF!</v>
      </c>
      <c r="BM8" s="235"/>
      <c r="BN8" s="235"/>
      <c r="BO8" s="235"/>
      <c r="BP8" s="235"/>
      <c r="BQ8" s="235" t="e">
        <f>_xlfn.XLOOKUP($C8,应收未收表!$AJ:$AJ,应收未收表!AK:AK)</f>
        <v>#N/A</v>
      </c>
      <c r="BR8" s="235" t="e">
        <f>_xlfn.XLOOKUP($C8,应收未收表!$AJ:$AJ,应收未收表!AL:AL)</f>
        <v>#N/A</v>
      </c>
      <c r="BS8" s="235" t="e">
        <f>_xlfn.XLOOKUP($C8,应收未收表!$AJ:$AJ,应收未收表!AM:AM)</f>
        <v>#N/A</v>
      </c>
      <c r="BT8" s="235" t="e">
        <f>_xlfn.XLOOKUP($C8,应收未收表!$AJ:$AJ,应收未收表!AN:AN)</f>
        <v>#N/A</v>
      </c>
      <c r="BU8" s="234" t="str" cm="1">
        <f t="array" ref="BU8">_xlfn.XLOOKUP($A8&amp;$B8,'[1]产值及收款计划（2026）'!$A:$A&amp;'[1]产值及收款计划（2026）'!$B:$B,'[1]产值及收款计划（2026）'!BQ:BQ)</f>
        <v>上海隧道工程有限公司</v>
      </c>
      <c r="BV8" s="235" t="e" cm="1">
        <f t="array" ref="BV8">_xlfn.XLOOKUP($A8&amp;$B8,'[1]产值及收款计划（2026）'!$A:$A&amp;'[1]产值及收款计划（2026）'!$B:$B,'[1]产值及收款计划（2026）'!BR:BR)</f>
        <v>#REF!</v>
      </c>
      <c r="BW8" s="238" t="s">
        <v>29</v>
      </c>
      <c r="BX8" s="239">
        <f>SUMIFS($AP:$AP,$B:$B,$BW8,$AO:$AO,BX$4)</f>
        <v>0</v>
      </c>
      <c r="BY8" s="239">
        <f>SUMIFS($AP:$AP,$B:$B,$BW8,$AO:$AO,BY$4)</f>
        <v>10</v>
      </c>
      <c r="BZ8" s="239" t="e">
        <f>SUMIFS($AP:$AP,$B:$B,$BW8,$AO:$AO,BZ$4)</f>
        <v>#N/A</v>
      </c>
      <c r="CA8" s="240" t="e">
        <f>SUM(BX8:BZ8)</f>
        <v>#N/A</v>
      </c>
      <c r="CE8" s="235" cm="1">
        <f t="array" ref="CE8">_xlfn.XLOOKUP($A8&amp;$B8,'[1]产值及收款计划（2026）'!$A:$A&amp;'[1]产值及收款计划（2026）'!$B:$B,'[1]产值及收款计划（2026）'!CA:CA)</f>
        <v>0</v>
      </c>
      <c r="CF8" s="235" cm="1">
        <f t="array" ref="CF8">_xlfn.XLOOKUP($A8&amp;$B8,'[1]产值及收款计划（2026）'!$A:$A&amp;'[1]产值及收款计划（2026）'!$B:$B,'[1]产值及收款计划（2026）'!CB:CB)</f>
        <v>0</v>
      </c>
      <c r="CG8" s="235" cm="1">
        <f t="array" ref="CG8">_xlfn.XLOOKUP($A8&amp;$B8,'[1]产值及收款计划（2026）'!$A:$A&amp;'[1]产值及收款计划（2026）'!$B:$B,'[1]产值及收款计划（2026）'!CC:CC)</f>
        <v>0</v>
      </c>
      <c r="CH8" s="235" cm="1">
        <f t="array" ref="CH8">_xlfn.XLOOKUP($A8&amp;$B8,'[1]产值及收款计划（2026）'!$A:$A&amp;'[1]产值及收款计划（2026）'!$B:$B,'[1]产值及收款计划（2026）'!CD:CD)</f>
        <v>0</v>
      </c>
      <c r="CI8" s="235" cm="1">
        <f t="array" ref="CI8">_xlfn.XLOOKUP($A8&amp;$B8,'[1]产值及收款计划（2026）'!$A:$A&amp;'[1]产值及收款计划（2026）'!$B:$B,'[1]产值及收款计划（2026）'!CE:CE)</f>
        <v>0</v>
      </c>
      <c r="CJ8" s="235" cm="1">
        <f t="array" ref="CJ8">_xlfn.XLOOKUP($A8&amp;$B8,'[1]产值及收款计划（2026）'!$A:$A&amp;'[1]产值及收款计划（2026）'!$B:$B,'[1]产值及收款计划（2026）'!CF:CF)</f>
        <v>0</v>
      </c>
      <c r="CK8" s="235" cm="1">
        <f t="array" ref="CK8">_xlfn.XLOOKUP($A8&amp;$B8,'[1]产值及收款计划（2026）'!$A:$A&amp;'[1]产值及收款计划（2026）'!$B:$B,'[1]产值及收款计划（2026）'!CG:CG)</f>
        <v>0</v>
      </c>
      <c r="CL8" s="235" cm="1">
        <f t="array" ref="CL8">_xlfn.XLOOKUP($A8&amp;$B8,'[1]产值及收款计划（2026）'!$A:$A&amp;'[1]产值及收款计划（2026）'!$B:$B,'[1]产值及收款计划（2026）'!CH:CH)</f>
        <v>0</v>
      </c>
      <c r="CM8" s="235" cm="1">
        <f t="array" ref="CM8">_xlfn.XLOOKUP($A8&amp;$B8,'[1]产值及收款计划（2026）'!$A:$A&amp;'[1]产值及收款计划（2026）'!$B:$B,'[1]产值及收款计划（2026）'!CI:CI)</f>
        <v>0</v>
      </c>
      <c r="CN8" s="235" cm="1">
        <f t="array" ref="CN8">_xlfn.XLOOKUP($A8&amp;$B8,'[1]产值及收款计划（2026）'!$A:$A&amp;'[1]产值及收款计划（2026）'!$B:$B,'[1]产值及收款计划（2026）'!CJ:CJ)</f>
        <v>0</v>
      </c>
      <c r="CO8" s="235" cm="1">
        <f t="array" ref="CO8">_xlfn.XLOOKUP($A8&amp;$B8,'[1]产值及收款计划（2026）'!$A:$A&amp;'[1]产值及收款计划（2026）'!$B:$B,'[1]产值及收款计划（2026）'!CK:CK)</f>
        <v>0</v>
      </c>
      <c r="CP8" s="235" cm="1">
        <f t="array" ref="CP8">_xlfn.XLOOKUP($A8&amp;$B8,'[1]产值及收款计划（2026）'!$A:$A&amp;'[1]产值及收款计划（2026）'!$B:$B,'[1]产值及收款计划（2026）'!CL:CL)</f>
        <v>0</v>
      </c>
      <c r="DE8" s="235" cm="1">
        <f t="array" ref="DE8">_xlfn.XLOOKUP($A8&amp;$B8,'[1]产值及收款计划（2026）'!$A:$A&amp;'[1]产值及收款计划（2026）'!$B:$B,'[1]产值及收款计划（2026）'!DA:DA)</f>
        <v>0</v>
      </c>
      <c r="DF8" s="235" cm="1">
        <f t="array" ref="DF8">_xlfn.XLOOKUP($A8&amp;$B8,'[1]产值及收款计划（2026）'!$A:$A&amp;'[1]产值及收款计划（2026）'!$B:$B,'[1]产值及收款计划（2026）'!DB:DB)</f>
        <v>0</v>
      </c>
      <c r="DG8" s="235" cm="1">
        <f t="array" ref="DG8">_xlfn.XLOOKUP($A8&amp;$B8,'[1]产值及收款计划（2026）'!$A:$A&amp;'[1]产值及收款计划（2026）'!$B:$B,'[1]产值及收款计划（2026）'!DC:DC)</f>
        <v>0</v>
      </c>
      <c r="DH8" s="235" cm="1">
        <f t="array" ref="DH8">_xlfn.XLOOKUP($A8&amp;$B8,'[1]产值及收款计划（2026）'!$A:$A&amp;'[1]产值及收款计划（2026）'!$B:$B,'[1]产值及收款计划（2026）'!DD:DD)</f>
        <v>0</v>
      </c>
      <c r="DI8" s="235" cm="1">
        <f t="array" ref="DI8">_xlfn.XLOOKUP($A8&amp;$B8,'[1]产值及收款计划（2026）'!$A:$A&amp;'[1]产值及收款计划（2026）'!$B:$B,'[1]产值及收款计划（2026）'!DE:DE)</f>
        <v>0</v>
      </c>
      <c r="DJ8" s="235" cm="1">
        <f t="array" ref="DJ8">_xlfn.XLOOKUP($A8&amp;$B8,'[1]产值及收款计划（2026）'!$A:$A&amp;'[1]产值及收款计划（2026）'!$B:$B,'[1]产值及收款计划（2026）'!DF:DF)</f>
        <v>0</v>
      </c>
      <c r="DK8" s="235" cm="1">
        <f t="array" ref="DK8">_xlfn.XLOOKUP($A8&amp;$B8,'[1]产值及收款计划（2026）'!$A:$A&amp;'[1]产值及收款计划（2026）'!$B:$B,'[1]产值及收款计划（2026）'!DG:DG)</f>
        <v>0</v>
      </c>
      <c r="DL8" s="235" cm="1">
        <f t="array" ref="DL8">_xlfn.XLOOKUP($A8&amp;$B8,'[1]产值及收款计划（2026）'!$A:$A&amp;'[1]产值及收款计划（2026）'!$B:$B,'[1]产值及收款计划（2026）'!DH:DH)</f>
        <v>0</v>
      </c>
      <c r="DM8" s="235" cm="1">
        <f t="array" ref="DM8">_xlfn.XLOOKUP($A8&amp;$B8,'[1]产值及收款计划（2026）'!$A:$A&amp;'[1]产值及收款计划（2026）'!$B:$B,'[1]产值及收款计划（2026）'!DI:DI)</f>
        <v>0</v>
      </c>
      <c r="DN8" s="235" cm="1">
        <f t="array" ref="DN8">_xlfn.XLOOKUP($A8&amp;$B8,'[1]产值及收款计划（2026）'!$A:$A&amp;'[1]产值及收款计划（2026）'!$B:$B,'[1]产值及收款计划（2026）'!DJ:DJ)</f>
        <v>0</v>
      </c>
      <c r="DO8" s="235" cm="1">
        <f t="array" ref="DO8">_xlfn.XLOOKUP($A8&amp;$B8,'[1]产值及收款计划（2026）'!$A:$A&amp;'[1]产值及收款计划（2026）'!$B:$B,'[1]产值及收款计划（2026）'!DK:DK)</f>
        <v>0</v>
      </c>
      <c r="DP8" s="235" cm="1">
        <f t="array" ref="DP8">_xlfn.XLOOKUP($A8&amp;$B8,'[1]产值及收款计划（2026）'!$A:$A&amp;'[1]产值及收款计划（2026）'!$B:$B,'[1]产值及收款计划（2026）'!DL:DL)</f>
        <v>0</v>
      </c>
      <c r="DQ8" s="243"/>
      <c r="DR8" s="229"/>
    </row>
    <row r="9" ht="20.25" spans="1:135">
      <c r="A9" s="233">
        <f t="shared" si="11"/>
        <v>5</v>
      </c>
      <c r="B9" s="233" t="s">
        <v>25</v>
      </c>
      <c r="C9" s="234" t="str" cm="1">
        <f t="array" ref="C9">_xlfn.XLOOKUP($A9&amp;$B9,'[1]产值及收款计划（2026）'!$A:$A&amp;'[1]产值及收款计划（2026）'!$B:$B,'[1]产值及收款计划（2026）'!C:C)</f>
        <v>ZHT2021031800017</v>
      </c>
      <c r="D9" s="234" t="str" cm="1">
        <f t="array" ref="D9">_xlfn.XLOOKUP($A9&amp;$B9,'[1]产值及收款计划（2026）'!$A:$A&amp;'[1]产值及收款计划（2026）'!$B:$B,'[1]产值及收款计划（2026）'!D:D)</f>
        <v>上海轨道交通市域线机场联络线工程（西段）JCXSG-2 标智慧工地采购合同</v>
      </c>
      <c r="E9" s="235" cm="1">
        <f t="array" ref="E9">_xlfn.XLOOKUP($A9&amp;$B9,'[1]产值及收款计划（2026）'!$A:$A&amp;'[1]产值及收款计划（2026）'!$B:$B,'[1]产值及收款计划（2026）'!E:E)</f>
        <v>37.965</v>
      </c>
      <c r="F9" s="235" cm="1">
        <f t="array" ref="F9">_xlfn.XLOOKUP($A9&amp;$B9,'[1]产值及收款计划（2026）'!$A:$A&amp;'[1]产值及收款计划（2026）'!$B:$B,'[1]产值及收款计划（2026）'!F:F)</f>
        <v>37.965</v>
      </c>
      <c r="G9" s="235" t="e" cm="1">
        <f t="array" ref="G9">_xlfn.XLOOKUP($A9&amp;$B9,'[1]产值及收款计划（2026）'!$A:$A&amp;'[1]产值及收款计划（2026）'!$B:$B,'[1]产值及收款计划（2026）'!G:G)</f>
        <v>#REF!</v>
      </c>
      <c r="H9" s="235" cm="1">
        <f t="array" ref="H9">_xlfn.XLOOKUP($A9&amp;$B9,'[1]产值及收款计划（2026）'!$A:$A&amp;'[1]产值及收款计划（2026）'!$B:$B,'[1]产值及收款计划（2026）'!H:H)</f>
        <v>4.56010000000001</v>
      </c>
      <c r="I9" s="236" cm="1">
        <f t="array" ref="I9">_xlfn.XLOOKUP($A9&amp;$B9,'[1]产值及收款计划（2026）'!$A:$A&amp;'[1]产值及收款计划（2026）'!$B:$B,'[1]产值及收款计划（2026）'!I:I)</f>
        <v>0.120113262215198</v>
      </c>
      <c r="J9" s="237" cm="1">
        <f t="array" ref="J9">_xlfn.XLOOKUP($A9&amp;$B9,'[1]产值及收款计划（2026）'!$A:$A&amp;'[1]产值及收款计划（2026）'!$B:$B,'[1]产值及收款计划（2026）'!J:J)</f>
        <v>0.13</v>
      </c>
      <c r="K9" s="235" t="e" cm="1">
        <f t="array" ref="K9">_xlfn.XLOOKUP($A9&amp;$B9,'[1]产值及收款计划（2026）'!$A:$A&amp;'[1]产值及收款计划（2026）'!$B:$B,'[1]产值及收款计划（2026）'!K:K)</f>
        <v>#REF!</v>
      </c>
      <c r="L9" s="235" t="e" cm="1">
        <f t="array" ref="L9">_xlfn.XLOOKUP($A9&amp;$B9,'[1]产值及收款计划（2026）'!$A:$A&amp;'[1]产值及收款计划（2026）'!$B:$B,'[1]产值及收款计划（2026）'!L:L)</f>
        <v>#REF!</v>
      </c>
      <c r="M9" s="235" t="str" cm="1">
        <f t="array" ref="M9">_xlfn.XLOOKUP($A9&amp;$B9,'[1]产值及收款计划（2026）'!$A:$A&amp;'[1]产值及收款计划（2026）'!$B:$B,'[1]产值及收款计划（2026）'!M:M)</f>
        <v>主导</v>
      </c>
      <c r="N9" s="235" t="str" cm="1">
        <f t="array" ref="N9">_xlfn.XLOOKUP($A9&amp;$B9,'[1]产值及收款计划（2026）'!$A:$A&amp;'[1]产值及收款计划（2026）'!$B:$B,'[1]产值及收款计划（2026）'!N:N)</f>
        <v>史菁霞团队</v>
      </c>
      <c r="O9" s="235" t="str" cm="1">
        <f t="array" ref="O9">_xlfn.XLOOKUP($A9&amp;$B9,'[1]产值及收款计划（2026）'!$A:$A&amp;'[1]产值及收款计划（2026）'!$B:$B,'[1]产值及收款计划（2026）'!O:O)</f>
        <v>谢复欣</v>
      </c>
      <c r="P9" s="234" t="str" cm="1">
        <f t="array" ref="P9">_xlfn.XLOOKUP($A9&amp;$B9,'[1]产值及收款计划（2026）'!$A:$A&amp;'[1]产值及收款计划（2026）'!$B:$B,'[1]产值及收款计划（2026）'!P:P)</f>
        <v>过往已完结</v>
      </c>
      <c r="Q9" s="235" t="e" cm="1">
        <f t="array" ref="Q9">_xlfn.XLOOKUP($A9&amp;$B9,'[1]产值及收款计划（2026）'!$A:$A&amp;'[1]产值及收款计划（2026）'!$B:$B,'[1]产值及收款计划（2026）'!Q:Q)</f>
        <v>#REF!</v>
      </c>
      <c r="R9" s="235" t="e" cm="1">
        <f t="array" ref="R9">_xlfn.XLOOKUP($A9&amp;$B9,'[1]产值及收款计划（2026）'!$A:$A&amp;'[1]产值及收款计划（2026）'!$B:$B,'[1]产值及收款计划（2026）'!R:R)</f>
        <v>#REF!</v>
      </c>
      <c r="S9" s="235" t="e" cm="1">
        <f t="array" ref="S9">_xlfn.XLOOKUP($A9&amp;$B9,'[1]产值及收款计划（2026）'!$A:$A&amp;'[1]产值及收款计划（2026）'!$B:$B,'[1]产值及收款计划（2026）'!S:S)</f>
        <v>#REF!</v>
      </c>
      <c r="T9" s="235" cm="1">
        <f t="array" ref="T9">_xlfn.XLOOKUP($A9&amp;$B9,'[1]产值及收款计划（2026）'!$A:$A&amp;'[1]产值及收款计划（2026）'!$B:$B,'[1]产值及收款计划（2026）'!T:T)</f>
        <v>37.965</v>
      </c>
      <c r="U9" s="235" cm="1">
        <f t="array" ref="U9">_xlfn.XLOOKUP($A9&amp;$B9,'[1]产值及收款计划（2026）'!$A:$A&amp;'[1]产值及收款计划（2026）'!$B:$B,'[1]产值及收款计划（2026）'!U:U)</f>
        <v>0</v>
      </c>
      <c r="V9" s="235" cm="1">
        <f t="array" ref="V9">_xlfn.XLOOKUP($A9&amp;$B9,'[1]产值及收款计划（2026）'!$A:$A&amp;'[1]产值及收款计划（2026）'!$B:$B,'[1]产值及收款计划（2026）'!V:V)</f>
        <v>0</v>
      </c>
      <c r="W9" s="235" t="e" cm="1">
        <f t="array" ref="W9">_xlfn.XLOOKUP($A9&amp;$B9,'[1]产值及收款计划（2026）'!$A:$A&amp;'[1]产值及收款计划（2026）'!$B:$B,'[1]产值及收款计划（2026）'!W:W)</f>
        <v>#REF!</v>
      </c>
      <c r="X9" s="235" t="e" cm="1">
        <f t="array" ref="X9">_xlfn.XLOOKUP($A9&amp;$B9,'[1]产值及收款计划（2026）'!$A:$A&amp;'[1]产值及收款计划（2026）'!$B:$B,'[1]产值及收款计划（2026）'!X:X)</f>
        <v>#REF!</v>
      </c>
      <c r="Y9" s="235" t="e" cm="1">
        <f t="array" ref="Y9">_xlfn.XLOOKUP($A9&amp;$B9,'[1]产值及收款计划（2026）'!$A:$A&amp;'[1]产值及收款计划（2026）'!$B:$B,'[1]产值及收款计划（2026）'!Y:Y)</f>
        <v>#REF!</v>
      </c>
      <c r="Z9" s="235" t="e" cm="1">
        <f t="array" ref="Z9">_xlfn.XLOOKUP($A9&amp;$B9,'[1]产值及收款计划（2026）'!$A:$A&amp;'[1]产值及收款计划（2026）'!$B:$B,'[1]产值及收款计划（2026）'!Z:Z)</f>
        <v>#REF!</v>
      </c>
      <c r="AA9" s="235" cm="1">
        <f t="array" ref="AA9">_xlfn.XLOOKUP($A9&amp;$B9,'[1]产值及收款计划（2026）'!$A:$A&amp;'[1]产值及收款计划（2026）'!$B:$B,'[1]产值及收款计划（2026）'!AA:AA)</f>
        <v>0</v>
      </c>
      <c r="AB9" s="235" t="e" cm="1">
        <f t="array" ref="AB9">_xlfn.XLOOKUP($A9&amp;$B9,'[1]产值及收款计划（2026）'!$A:$A&amp;'[1]产值及收款计划（2026）'!$B:$B,'[1]产值及收款计划（2026）'!AB:AB)</f>
        <v>#REF!</v>
      </c>
      <c r="AC9" s="235" t="e" cm="1">
        <f t="array" ref="AC9">_xlfn.XLOOKUP($A9&amp;$B9,'[1]产值及收款计划（2026）'!$A:$A&amp;'[1]产值及收款计划（2026）'!$B:$B,'[1]产值及收款计划（2026）'!AC:AC)</f>
        <v>#REF!</v>
      </c>
      <c r="AD9" s="235" cm="1">
        <f t="array" ref="AD9">_xlfn.XLOOKUP($A9&amp;$B9,'[1]产值及收款计划（2026）'!$A:$A&amp;'[1]产值及收款计划（2026）'!$B:$B,'[1]产值及收款计划（2026）'!AD:AD)</f>
        <v>0</v>
      </c>
      <c r="AE9" s="235" cm="1">
        <f t="array" ref="AE9">_xlfn.XLOOKUP($A9&amp;$B9,'[1]产值及收款计划（2026）'!$A:$A&amp;'[1]产值及收款计划（2026）'!$B:$B,'[1]产值及收款计划（2026）'!AE:AE)</f>
        <v>0</v>
      </c>
      <c r="AF9" s="235" cm="1">
        <f t="array" ref="AF9">_xlfn.XLOOKUP($A9&amp;$B9,'[1]产值及收款计划（2026）'!$A:$A&amp;'[1]产值及收款计划（2026）'!$B:$B,'[1]产值及收款计划（2026）'!AF:AF)</f>
        <v>0</v>
      </c>
      <c r="AG9" s="235" cm="1">
        <f t="array" ref="AG9">_xlfn.XLOOKUP($A9&amp;$B9,'[1]产值及收款计划（2026）'!$A:$A&amp;'[1]产值及收款计划（2026）'!$B:$B,'[1]产值及收款计划（2026）'!AG:AG)</f>
        <v>0</v>
      </c>
      <c r="AH9" s="235" cm="1">
        <f t="array" ref="AH9">_xlfn.XLOOKUP($A9&amp;$B9,'[1]产值及收款计划（2026）'!$A:$A&amp;'[1]产值及收款计划（2026）'!$B:$B,'[1]产值及收款计划（2026）'!AH:AH)</f>
        <v>0</v>
      </c>
      <c r="AI9" s="235" cm="1">
        <f t="array" ref="AI9">_xlfn.XLOOKUP($A9&amp;$B9,'[1]产值及收款计划（2026）'!$A:$A&amp;'[1]产值及收款计划（2026）'!$B:$B,'[1]产值及收款计划（2026）'!AI:AI)</f>
        <v>0</v>
      </c>
      <c r="AJ9" s="235" cm="1">
        <f t="array" ref="AJ9">_xlfn.XLOOKUP($A9&amp;$B9,'[1]产值及收款计划（2026）'!$A:$A&amp;'[1]产值及收款计划（2026）'!$B:$B,'[1]产值及收款计划（2026）'!AJ:AJ)</f>
        <v>0</v>
      </c>
      <c r="AK9" s="235" cm="1">
        <f t="array" ref="AK9">_xlfn.XLOOKUP($A9&amp;$B9,'[1]产值及收款计划（2026）'!$A:$A&amp;'[1]产值及收款计划（2026）'!$B:$B,'[1]产值及收款计划（2026）'!AK:AK)</f>
        <v>0</v>
      </c>
      <c r="AL9" s="235" cm="1">
        <f t="array" ref="AL9">_xlfn.XLOOKUP($A9&amp;$B9,'[1]产值及收款计划（2026）'!$A:$A&amp;'[1]产值及收款计划（2026）'!$B:$B,'[1]产值及收款计划（2026）'!AL:AL)</f>
        <v>0</v>
      </c>
      <c r="AM9" s="242" cm="1">
        <f t="array" ref="AM9">_xlfn.LET(_xlpm.勾选月份状态数组,TRANSPOSE('PPT(12-15页）-TOP10'!$A$3:$A$14),_xlpm.选择数据区,IF('PPT(12-15页）-TOP10'!$E$3="收款",$BA9:$BL9,$AA9:$AL9),SUM(_xlfn._xlws.FILTER(_xlpm.选择数据区,_xlpm.勾选月份状态数组,"")))</f>
        <v>0</v>
      </c>
      <c r="AN9" s="235" t="e">
        <f>_xlfn.XLOOKUP($C9,应收未收表!$T:$T,应收未收表!AA:AA)</f>
        <v>#N/A</v>
      </c>
      <c r="AO9" s="235" t="e">
        <f>_xlfn.XLOOKUP($C9,应收未收表!$T:$T,应收未收表!AB:AB)</f>
        <v>#N/A</v>
      </c>
      <c r="AP9" s="235" t="e">
        <f>_xlfn.XLOOKUP($C9,应收未收表!$T:$T,应收未收表!AC:AC)</f>
        <v>#N/A</v>
      </c>
      <c r="AQ9" s="235" t="e">
        <f>_xlfn.XLOOKUP($C9,应收未收表!$T:$T,应收未收表!AE:AE)</f>
        <v>#N/A</v>
      </c>
      <c r="AR9" s="235" t="e">
        <f>_xlfn.XLOOKUP($C9,应收未收表!$T:$T,应收未收表!AF:AF)</f>
        <v>#N/A</v>
      </c>
      <c r="AS9" s="235" t="e" cm="1">
        <f t="array" ref="AS9">_xlfn.XLOOKUP($A9&amp;$B9,'[1]产值及收款计划（2026）'!$A:$A&amp;'[1]产值及收款计划（2026）'!$B:$B,'[1]产值及收款计划（2026）'!AS:AS)</f>
        <v>#REF!</v>
      </c>
      <c r="AT9" s="235" t="e" cm="1">
        <f t="array" ref="AT9">_xlfn.XLOOKUP($A9&amp;$B9,'[1]产值及收款计划（2026）'!$A:$A&amp;'[1]产值及收款计划（2026）'!$B:$B,'[1]产值及收款计划（2026）'!AT:AT)</f>
        <v>#REF!</v>
      </c>
      <c r="AU9" s="235" t="e" cm="1">
        <f t="array" ref="AU9">_xlfn.XLOOKUP($A9&amp;$B9,'[1]产值及收款计划（2026）'!$A:$A&amp;'[1]产值及收款计划（2026）'!$B:$B,'[1]产值及收款计划（2026）'!AU:AU)</f>
        <v>#REF!</v>
      </c>
      <c r="AV9" s="235" t="e" cm="1">
        <f t="array" ref="AV9">_xlfn.XLOOKUP($A9&amp;$B9,'[1]产值及收款计划（2026）'!$A:$A&amp;'[1]产值及收款计划（2026）'!$B:$B,'[1]产值及收款计划（2026）'!AV:AV)</f>
        <v>#REF!</v>
      </c>
      <c r="AW9" s="235" cm="1">
        <f t="array" ref="AW9">_xlfn.XLOOKUP($A9&amp;$B9,'[1]产值及收款计划（2026）'!$A:$A&amp;'[1]产值及收款计划（2026）'!$B:$B,'[1]产值及收款计划（2026）'!AW:AW)</f>
        <v>37.465</v>
      </c>
      <c r="AX9" s="235" cm="1">
        <f t="array" ref="AX9">_xlfn.XLOOKUP($A9&amp;$B9,'[1]产值及收款计划（2026）'!$A:$A&amp;'[1]产值及收款计划（2026）'!$B:$B,'[1]产值及收款计划（2026）'!AX:AX)</f>
        <v>0</v>
      </c>
      <c r="AY9" s="235" cm="1">
        <f t="array" ref="AY9">_xlfn.XLOOKUP($A9&amp;$B9,'[1]产值及收款计划（2026）'!$A:$A&amp;'[1]产值及收款计划（2026）'!$B:$B,'[1]产值及收款计划（2026）'!AY:AY)</f>
        <v>0.5</v>
      </c>
      <c r="AZ9" s="235" cm="1">
        <f t="array" ref="AZ9">_xlfn.XLOOKUP($A9&amp;$B9,'[1]产值及收款计划（2026）'!$A:$A&amp;'[1]产值及收款计划（2026）'!$B:$B,'[1]产值及收款计划（2026）'!AZ:AZ)</f>
        <v>0.5</v>
      </c>
      <c r="BA9" s="235" t="e" cm="1">
        <f t="array" ref="BA9">_xlfn.XLOOKUP($A9&amp;$B9,'[1]产值及收款计划（2026）'!$A:$A&amp;'[1]产值及收款计划（2026）'!$B:$B,'[1]产值及收款计划（2026）'!BA:BA)</f>
        <v>#REF!</v>
      </c>
      <c r="BB9" s="235" t="e" cm="1">
        <f t="array" ref="BB9">_xlfn.XLOOKUP($A9&amp;$B9,'[1]产值及收款计划（2026）'!$A:$A&amp;'[1]产值及收款计划（2026）'!$B:$B,'[1]产值及收款计划（2026）'!BB:BB)</f>
        <v>#REF!</v>
      </c>
      <c r="BC9" s="235" t="e" cm="1">
        <f t="array" ref="BC9">_xlfn.XLOOKUP($A9&amp;$B9,'[1]产值及收款计划（2026）'!$A:$A&amp;'[1]产值及收款计划（2026）'!$B:$B,'[1]产值及收款计划（2026）'!BC:BC)</f>
        <v>#REF!</v>
      </c>
      <c r="BD9" s="235" t="e" cm="1">
        <f t="array" ref="BD9">_xlfn.XLOOKUP($A9&amp;$B9,'[1]产值及收款计划（2026）'!$A:$A&amp;'[1]产值及收款计划（2026）'!$B:$B,'[1]产值及收款计划（2026）'!BD:BD)</f>
        <v>#REF!</v>
      </c>
      <c r="BE9" s="235" t="e" cm="1">
        <f t="array" ref="BE9">_xlfn.XLOOKUP($A9&amp;$B9,'[1]产值及收款计划（2026）'!$A:$A&amp;'[1]产值及收款计划（2026）'!$B:$B,'[1]产值及收款计划（2026）'!BE:BE)</f>
        <v>#REF!</v>
      </c>
      <c r="BF9" s="235" t="e" cm="1">
        <f t="array" ref="BF9">_xlfn.XLOOKUP($A9&amp;$B9,'[1]产值及收款计划（2026）'!$A:$A&amp;'[1]产值及收款计划（2026）'!$B:$B,'[1]产值及收款计划（2026）'!BF:BF)</f>
        <v>#REF!</v>
      </c>
      <c r="BG9" s="235" t="e" cm="1">
        <f t="array" ref="BG9">_xlfn.XLOOKUP($A9&amp;$B9,'[1]产值及收款计划（2026）'!$A:$A&amp;'[1]产值及收款计划（2026）'!$B:$B,'[1]产值及收款计划（2026）'!BG:BG)</f>
        <v>#REF!</v>
      </c>
      <c r="BH9" s="235" t="e" cm="1">
        <f t="array" ref="BH9">_xlfn.XLOOKUP($A9&amp;$B9,'[1]产值及收款计划（2026）'!$A:$A&amp;'[1]产值及收款计划（2026）'!$B:$B,'[1]产值及收款计划（2026）'!BH:BH)</f>
        <v>#REF!</v>
      </c>
      <c r="BI9" s="235" t="e" cm="1">
        <f t="array" ref="BI9">_xlfn.XLOOKUP($A9&amp;$B9,'[1]产值及收款计划（2026）'!$A:$A&amp;'[1]产值及收款计划（2026）'!$B:$B,'[1]产值及收款计划（2026）'!BI:BI)</f>
        <v>#REF!</v>
      </c>
      <c r="BJ9" s="235" t="e" cm="1">
        <f t="array" ref="BJ9">_xlfn.XLOOKUP($A9&amp;$B9,'[1]产值及收款计划（2026）'!$A:$A&amp;'[1]产值及收款计划（2026）'!$B:$B,'[1]产值及收款计划（2026）'!BJ:BJ)</f>
        <v>#REF!</v>
      </c>
      <c r="BK9" s="235" t="e" cm="1">
        <f t="array" ref="BK9">_xlfn.XLOOKUP($A9&amp;$B9,'[1]产值及收款计划（2026）'!$A:$A&amp;'[1]产值及收款计划（2026）'!$B:$B,'[1]产值及收款计划（2026）'!BK:BK)</f>
        <v>#REF!</v>
      </c>
      <c r="BL9" s="235" t="e" cm="1">
        <f t="array" ref="BL9">_xlfn.XLOOKUP($A9&amp;$B9,'[1]产值及收款计划（2026）'!$A:$A&amp;'[1]产值及收款计划（2026）'!$B:$B,'[1]产值及收款计划（2026）'!BL:BL)</f>
        <v>#REF!</v>
      </c>
      <c r="BM9" s="235"/>
      <c r="BN9" s="235"/>
      <c r="BO9" s="235"/>
      <c r="BP9" s="235"/>
      <c r="BQ9" s="235" t="e">
        <f>_xlfn.XLOOKUP($C9,应收未收表!$AJ:$AJ,应收未收表!AK:AK)</f>
        <v>#N/A</v>
      </c>
      <c r="BR9" s="235" t="e">
        <f>_xlfn.XLOOKUP($C9,应收未收表!$AJ:$AJ,应收未收表!AL:AL)</f>
        <v>#N/A</v>
      </c>
      <c r="BS9" s="235" t="e">
        <f>_xlfn.XLOOKUP($C9,应收未收表!$AJ:$AJ,应收未收表!AM:AM)</f>
        <v>#N/A</v>
      </c>
      <c r="BT9" s="235" t="e">
        <f>_xlfn.XLOOKUP($C9,应收未收表!$AJ:$AJ,应收未收表!AN:AN)</f>
        <v>#N/A</v>
      </c>
      <c r="BU9" s="234" t="str" cm="1">
        <f t="array" ref="BU9">_xlfn.XLOOKUP($A9&amp;$B9,'[1]产值及收款计划（2026）'!$A:$A&amp;'[1]产值及收款计划（2026）'!$B:$B,'[1]产值及收款计划（2026）'!BQ:BQ)</f>
        <v>中铁十四局集团大盾构工程有限公司</v>
      </c>
      <c r="BV9" s="235" t="e" cm="1">
        <f t="array" ref="BV9">_xlfn.XLOOKUP($A9&amp;$B9,'[1]产值及收款计划（2026）'!$A:$A&amp;'[1]产值及收款计划（2026）'!$B:$B,'[1]产值及收款计划（2026）'!BR:BR)</f>
        <v>#REF!</v>
      </c>
      <c r="BW9" s="238" t="s">
        <v>28</v>
      </c>
      <c r="BX9" s="239" t="e">
        <f>SUMIFS($AP:$AP,$B:$B,$BW9,$AO:$AO,BX$4)</f>
        <v>#N/A</v>
      </c>
      <c r="BY9" s="239">
        <f>SUMIFS($AP:$AP,$B:$B,$BW9,$AO:$AO,BY$4)</f>
        <v>82</v>
      </c>
      <c r="BZ9" s="239" t="e">
        <f>SUMIFS($AP:$AP,$B:$B,$BW9,$AO:$AO,BZ$4)</f>
        <v>#N/A</v>
      </c>
      <c r="CA9" s="240" t="e">
        <f>SUM(BX9:BZ9)</f>
        <v>#N/A</v>
      </c>
      <c r="CE9" s="235" cm="1">
        <f t="array" ref="CE9">_xlfn.XLOOKUP($A9&amp;$B9,'[1]产值及收款计划（2026）'!$A:$A&amp;'[1]产值及收款计划（2026）'!$B:$B,'[1]产值及收款计划（2026）'!CA:CA)</f>
        <v>0</v>
      </c>
      <c r="CF9" s="235" cm="1">
        <f t="array" ref="CF9">_xlfn.XLOOKUP($A9&amp;$B9,'[1]产值及收款计划（2026）'!$A:$A&amp;'[1]产值及收款计划（2026）'!$B:$B,'[1]产值及收款计划（2026）'!CB:CB)</f>
        <v>0</v>
      </c>
      <c r="CG9" s="235" cm="1">
        <f t="array" ref="CG9">_xlfn.XLOOKUP($A9&amp;$B9,'[1]产值及收款计划（2026）'!$A:$A&amp;'[1]产值及收款计划（2026）'!$B:$B,'[1]产值及收款计划（2026）'!CC:CC)</f>
        <v>0</v>
      </c>
      <c r="CH9" s="235" cm="1">
        <f t="array" ref="CH9">_xlfn.XLOOKUP($A9&amp;$B9,'[1]产值及收款计划（2026）'!$A:$A&amp;'[1]产值及收款计划（2026）'!$B:$B,'[1]产值及收款计划（2026）'!CD:CD)</f>
        <v>0</v>
      </c>
      <c r="CI9" s="235" cm="1">
        <f t="array" ref="CI9">_xlfn.XLOOKUP($A9&amp;$B9,'[1]产值及收款计划（2026）'!$A:$A&amp;'[1]产值及收款计划（2026）'!$B:$B,'[1]产值及收款计划（2026）'!CE:CE)</f>
        <v>0</v>
      </c>
      <c r="CJ9" s="235" cm="1">
        <f t="array" ref="CJ9">_xlfn.XLOOKUP($A9&amp;$B9,'[1]产值及收款计划（2026）'!$A:$A&amp;'[1]产值及收款计划（2026）'!$B:$B,'[1]产值及收款计划（2026）'!CF:CF)</f>
        <v>0</v>
      </c>
      <c r="CK9" s="235" cm="1">
        <f t="array" ref="CK9">_xlfn.XLOOKUP($A9&amp;$B9,'[1]产值及收款计划（2026）'!$A:$A&amp;'[1]产值及收款计划（2026）'!$B:$B,'[1]产值及收款计划（2026）'!CG:CG)</f>
        <v>0</v>
      </c>
      <c r="CL9" s="235" cm="1">
        <f t="array" ref="CL9">_xlfn.XLOOKUP($A9&amp;$B9,'[1]产值及收款计划（2026）'!$A:$A&amp;'[1]产值及收款计划（2026）'!$B:$B,'[1]产值及收款计划（2026）'!CH:CH)</f>
        <v>0</v>
      </c>
      <c r="CM9" s="235" cm="1">
        <f t="array" ref="CM9">_xlfn.XLOOKUP($A9&amp;$B9,'[1]产值及收款计划（2026）'!$A:$A&amp;'[1]产值及收款计划（2026）'!$B:$B,'[1]产值及收款计划（2026）'!CI:CI)</f>
        <v>0</v>
      </c>
      <c r="CN9" s="235" cm="1">
        <f t="array" ref="CN9">_xlfn.XLOOKUP($A9&amp;$B9,'[1]产值及收款计划（2026）'!$A:$A&amp;'[1]产值及收款计划（2026）'!$B:$B,'[1]产值及收款计划（2026）'!CJ:CJ)</f>
        <v>0</v>
      </c>
      <c r="CO9" s="235" cm="1">
        <f t="array" ref="CO9">_xlfn.XLOOKUP($A9&amp;$B9,'[1]产值及收款计划（2026）'!$A:$A&amp;'[1]产值及收款计划（2026）'!$B:$B,'[1]产值及收款计划（2026）'!CK:CK)</f>
        <v>0</v>
      </c>
      <c r="CP9" s="235" cm="1">
        <f t="array" ref="CP9">_xlfn.XLOOKUP($A9&amp;$B9,'[1]产值及收款计划（2026）'!$A:$A&amp;'[1]产值及收款计划（2026）'!$B:$B,'[1]产值及收款计划（2026）'!CL:CL)</f>
        <v>0</v>
      </c>
      <c r="DE9" s="235" cm="1">
        <f t="array" ref="DE9">_xlfn.XLOOKUP($A9&amp;$B9,'[1]产值及收款计划（2026）'!$A:$A&amp;'[1]产值及收款计划（2026）'!$B:$B,'[1]产值及收款计划（2026）'!DA:DA)</f>
        <v>0</v>
      </c>
      <c r="DF9" s="235" cm="1">
        <f t="array" ref="DF9">_xlfn.XLOOKUP($A9&amp;$B9,'[1]产值及收款计划（2026）'!$A:$A&amp;'[1]产值及收款计划（2026）'!$B:$B,'[1]产值及收款计划（2026）'!DB:DB)</f>
        <v>0</v>
      </c>
      <c r="DG9" s="235" cm="1">
        <f t="array" ref="DG9">_xlfn.XLOOKUP($A9&amp;$B9,'[1]产值及收款计划（2026）'!$A:$A&amp;'[1]产值及收款计划（2026）'!$B:$B,'[1]产值及收款计划（2026）'!DC:DC)</f>
        <v>0</v>
      </c>
      <c r="DH9" s="235" cm="1">
        <f t="array" ref="DH9">_xlfn.XLOOKUP($A9&amp;$B9,'[1]产值及收款计划（2026）'!$A:$A&amp;'[1]产值及收款计划（2026）'!$B:$B,'[1]产值及收款计划（2026）'!DD:DD)</f>
        <v>0</v>
      </c>
      <c r="DI9" s="235" cm="1">
        <f t="array" ref="DI9">_xlfn.XLOOKUP($A9&amp;$B9,'[1]产值及收款计划（2026）'!$A:$A&amp;'[1]产值及收款计划（2026）'!$B:$B,'[1]产值及收款计划（2026）'!DE:DE)</f>
        <v>0</v>
      </c>
      <c r="DJ9" s="235" cm="1">
        <f t="array" ref="DJ9">_xlfn.XLOOKUP($A9&amp;$B9,'[1]产值及收款计划（2026）'!$A:$A&amp;'[1]产值及收款计划（2026）'!$B:$B,'[1]产值及收款计划（2026）'!DF:DF)</f>
        <v>0</v>
      </c>
      <c r="DK9" s="235" cm="1">
        <f t="array" ref="DK9">_xlfn.XLOOKUP($A9&amp;$B9,'[1]产值及收款计划（2026）'!$A:$A&amp;'[1]产值及收款计划（2026）'!$B:$B,'[1]产值及收款计划（2026）'!DG:DG)</f>
        <v>0</v>
      </c>
      <c r="DL9" s="235" cm="1">
        <f t="array" ref="DL9">_xlfn.XLOOKUP($A9&amp;$B9,'[1]产值及收款计划（2026）'!$A:$A&amp;'[1]产值及收款计划（2026）'!$B:$B,'[1]产值及收款计划（2026）'!DH:DH)</f>
        <v>0</v>
      </c>
      <c r="DM9" s="235" cm="1">
        <f t="array" ref="DM9">_xlfn.XLOOKUP($A9&amp;$B9,'[1]产值及收款计划（2026）'!$A:$A&amp;'[1]产值及收款计划（2026）'!$B:$B,'[1]产值及收款计划（2026）'!DI:DI)</f>
        <v>0</v>
      </c>
      <c r="DN9" s="235" cm="1">
        <f t="array" ref="DN9">_xlfn.XLOOKUP($A9&amp;$B9,'[1]产值及收款计划（2026）'!$A:$A&amp;'[1]产值及收款计划（2026）'!$B:$B,'[1]产值及收款计划（2026）'!DJ:DJ)</f>
        <v>0</v>
      </c>
      <c r="DO9" s="235" cm="1">
        <f t="array" ref="DO9">_xlfn.XLOOKUP($A9&amp;$B9,'[1]产值及收款计划（2026）'!$A:$A&amp;'[1]产值及收款计划（2026）'!$B:$B,'[1]产值及收款计划（2026）'!DK:DK)</f>
        <v>0</v>
      </c>
      <c r="DP9" s="235" cm="1">
        <f t="array" ref="DP9">_xlfn.XLOOKUP($A9&amp;$B9,'[1]产值及收款计划（2026）'!$A:$A&amp;'[1]产值及收款计划（2026）'!$B:$B,'[1]产值及收款计划（2026）'!DL:DL)</f>
        <v>0</v>
      </c>
      <c r="DQ9" s="243"/>
      <c r="DR9" s="229"/>
    </row>
    <row r="10" ht="20.25" spans="1:135">
      <c r="A10" s="233">
        <f t="shared" si="11"/>
        <v>6</v>
      </c>
      <c r="B10" s="233" t="s">
        <v>25</v>
      </c>
      <c r="C10" s="234" t="str" cm="1">
        <f t="array" ref="C10">_xlfn.XLOOKUP($A10&amp;$B10,'[1]产值及收款计划（2026）'!$A:$A&amp;'[1]产值及收款计划（2026）'!$B:$B,'[1]产值及收款计划（2026）'!C:C)</f>
        <v>ZHT2021122200155</v>
      </c>
      <c r="D10" s="234" t="str" cm="1">
        <f t="array" ref="D10">_xlfn.XLOOKUP($A10&amp;$B10,'[1]产值及收款计划（2026）'!$A:$A&amp;'[1]产值及收款计划（2026）'!$B:$B,'[1]产值及收款计划（2026）'!D:D)</f>
        <v>上海市域铁路机场联络线 1 标一分部中铁二十四局集团有限公司智慧工地项目系统集成及技术服务补充合同</v>
      </c>
      <c r="E10" s="235" cm="1">
        <f t="array" ref="E10">_xlfn.XLOOKUP($A10&amp;$B10,'[1]产值及收款计划（2026）'!$A:$A&amp;'[1]产值及收款计划（2026）'!$B:$B,'[1]产值及收款计划（2026）'!E:E)</f>
        <v>6.4749</v>
      </c>
      <c r="F10" s="235" cm="1">
        <f t="array" ref="F10">_xlfn.XLOOKUP($A10&amp;$B10,'[1]产值及收款计划（2026）'!$A:$A&amp;'[1]产值及收款计划（2026）'!$B:$B,'[1]产值及收款计划（2026）'!F:F)</f>
        <v>6.4749</v>
      </c>
      <c r="G10" s="235" t="e" cm="1">
        <f t="array" ref="G10">_xlfn.XLOOKUP($A10&amp;$B10,'[1]产值及收款计划（2026）'!$A:$A&amp;'[1]产值及收款计划（2026）'!$B:$B,'[1]产值及收款计划（2026）'!G:G)</f>
        <v>#REF!</v>
      </c>
      <c r="H10" s="235" cm="1">
        <f t="array" ref="H10">_xlfn.XLOOKUP($A10&amp;$B10,'[1]产值及收款计划（2026）'!$A:$A&amp;'[1]产值及收款计划（2026）'!$B:$B,'[1]产值及收款计划（2026）'!H:H)</f>
        <v>4.2749</v>
      </c>
      <c r="I10" s="236" cm="1">
        <f t="array" ref="I10">_xlfn.XLOOKUP($A10&amp;$B10,'[1]产值及收款计划（2026）'!$A:$A&amp;'[1]产值及收款计划（2026）'!$B:$B,'[1]产值及收款计划（2026）'!I:I)</f>
        <v>0.660226412763131</v>
      </c>
      <c r="J10" s="237" cm="1">
        <f t="array" ref="J10">_xlfn.XLOOKUP($A10&amp;$B10,'[1]产值及收款计划（2026）'!$A:$A&amp;'[1]产值及收款计划（2026）'!$B:$B,'[1]产值及收款计划（2026）'!J:J)</f>
        <v>0.13</v>
      </c>
      <c r="K10" s="235" t="e" cm="1">
        <f t="array" ref="K10">_xlfn.XLOOKUP($A10&amp;$B10,'[1]产值及收款计划（2026）'!$A:$A&amp;'[1]产值及收款计划（2026）'!$B:$B,'[1]产值及收款计划（2026）'!K:K)</f>
        <v>#REF!</v>
      </c>
      <c r="L10" s="235" t="e" cm="1">
        <f t="array" ref="L10">_xlfn.XLOOKUP($A10&amp;$B10,'[1]产值及收款计划（2026）'!$A:$A&amp;'[1]产值及收款计划（2026）'!$B:$B,'[1]产值及收款计划（2026）'!L:L)</f>
        <v>#REF!</v>
      </c>
      <c r="M10" s="235" t="str" cm="1">
        <f t="array" ref="M10">_xlfn.XLOOKUP($A10&amp;$B10,'[1]产值及收款计划（2026）'!$A:$A&amp;'[1]产值及收款计划（2026）'!$B:$B,'[1]产值及收款计划（2026）'!M:M)</f>
        <v>主导</v>
      </c>
      <c r="N10" s="235" t="str" cm="1">
        <f t="array" ref="N10">_xlfn.XLOOKUP($A10&amp;$B10,'[1]产值及收款计划（2026）'!$A:$A&amp;'[1]产值及收款计划（2026）'!$B:$B,'[1]产值及收款计划（2026）'!N:N)</f>
        <v>史菁霞团队</v>
      </c>
      <c r="O10" s="235" t="str" cm="1">
        <f t="array" ref="O10">_xlfn.XLOOKUP($A10&amp;$B10,'[1]产值及收款计划（2026）'!$A:$A&amp;'[1]产值及收款计划（2026）'!$B:$B,'[1]产值及收款计划（2026）'!O:O)</f>
        <v>谢复欣</v>
      </c>
      <c r="P10" s="234" t="str" cm="1">
        <f t="array" ref="P10">_xlfn.XLOOKUP($A10&amp;$B10,'[1]产值及收款计划（2026）'!$A:$A&amp;'[1]产值及收款计划（2026）'!$B:$B,'[1]产值及收款计划（2026）'!P:P)</f>
        <v>过往已完结</v>
      </c>
      <c r="Q10" s="235" t="e" cm="1">
        <f t="array" ref="Q10">_xlfn.XLOOKUP($A10&amp;$B10,'[1]产值及收款计划（2026）'!$A:$A&amp;'[1]产值及收款计划（2026）'!$B:$B,'[1]产值及收款计划（2026）'!Q:Q)</f>
        <v>#REF!</v>
      </c>
      <c r="R10" s="235" t="e" cm="1">
        <f t="array" ref="R10">_xlfn.XLOOKUP($A10&amp;$B10,'[1]产值及收款计划（2026）'!$A:$A&amp;'[1]产值及收款计划（2026）'!$B:$B,'[1]产值及收款计划（2026）'!R:R)</f>
        <v>#REF!</v>
      </c>
      <c r="S10" s="235" t="e" cm="1">
        <f t="array" ref="S10">_xlfn.XLOOKUP($A10&amp;$B10,'[1]产值及收款计划（2026）'!$A:$A&amp;'[1]产值及收款计划（2026）'!$B:$B,'[1]产值及收款计划（2026）'!S:S)</f>
        <v>#REF!</v>
      </c>
      <c r="T10" s="235" cm="1">
        <f t="array" ref="T10">_xlfn.XLOOKUP($A10&amp;$B10,'[1]产值及收款计划（2026）'!$A:$A&amp;'[1]产值及收款计划（2026）'!$B:$B,'[1]产值及收款计划（2026）'!T:T)</f>
        <v>6.4749</v>
      </c>
      <c r="U10" s="235" cm="1">
        <f t="array" ref="U10">_xlfn.XLOOKUP($A10&amp;$B10,'[1]产值及收款计划（2026）'!$A:$A&amp;'[1]产值及收款计划（2026）'!$B:$B,'[1]产值及收款计划（2026）'!U:U)</f>
        <v>0</v>
      </c>
      <c r="V10" s="235" cm="1">
        <f t="array" ref="V10">_xlfn.XLOOKUP($A10&amp;$B10,'[1]产值及收款计划（2026）'!$A:$A&amp;'[1]产值及收款计划（2026）'!$B:$B,'[1]产值及收款计划（2026）'!V:V)</f>
        <v>0</v>
      </c>
      <c r="W10" s="235" t="e" cm="1">
        <f t="array" ref="W10">_xlfn.XLOOKUP($A10&amp;$B10,'[1]产值及收款计划（2026）'!$A:$A&amp;'[1]产值及收款计划（2026）'!$B:$B,'[1]产值及收款计划（2026）'!W:W)</f>
        <v>#REF!</v>
      </c>
      <c r="X10" s="235" t="e" cm="1">
        <f t="array" ref="X10">_xlfn.XLOOKUP($A10&amp;$B10,'[1]产值及收款计划（2026）'!$A:$A&amp;'[1]产值及收款计划（2026）'!$B:$B,'[1]产值及收款计划（2026）'!X:X)</f>
        <v>#REF!</v>
      </c>
      <c r="Y10" s="235" t="e" cm="1">
        <f t="array" ref="Y10">_xlfn.XLOOKUP($A10&amp;$B10,'[1]产值及收款计划（2026）'!$A:$A&amp;'[1]产值及收款计划（2026）'!$B:$B,'[1]产值及收款计划（2026）'!Y:Y)</f>
        <v>#REF!</v>
      </c>
      <c r="Z10" s="235" t="e" cm="1">
        <f t="array" ref="Z10">_xlfn.XLOOKUP($A10&amp;$B10,'[1]产值及收款计划（2026）'!$A:$A&amp;'[1]产值及收款计划（2026）'!$B:$B,'[1]产值及收款计划（2026）'!Z:Z)</f>
        <v>#REF!</v>
      </c>
      <c r="AA10" s="235" cm="1">
        <f t="array" ref="AA10">_xlfn.XLOOKUP($A10&amp;$B10,'[1]产值及收款计划（2026）'!$A:$A&amp;'[1]产值及收款计划（2026）'!$B:$B,'[1]产值及收款计划（2026）'!AA:AA)</f>
        <v>0</v>
      </c>
      <c r="AB10" s="235" t="e" cm="1">
        <f t="array" ref="AB10">_xlfn.XLOOKUP($A10&amp;$B10,'[1]产值及收款计划（2026）'!$A:$A&amp;'[1]产值及收款计划（2026）'!$B:$B,'[1]产值及收款计划（2026）'!AB:AB)</f>
        <v>#REF!</v>
      </c>
      <c r="AC10" s="235" t="e" cm="1">
        <f t="array" ref="AC10">_xlfn.XLOOKUP($A10&amp;$B10,'[1]产值及收款计划（2026）'!$A:$A&amp;'[1]产值及收款计划（2026）'!$B:$B,'[1]产值及收款计划（2026）'!AC:AC)</f>
        <v>#REF!</v>
      </c>
      <c r="AD10" s="235" cm="1">
        <f t="array" ref="AD10">_xlfn.XLOOKUP($A10&amp;$B10,'[1]产值及收款计划（2026）'!$A:$A&amp;'[1]产值及收款计划（2026）'!$B:$B,'[1]产值及收款计划（2026）'!AD:AD)</f>
        <v>0</v>
      </c>
      <c r="AE10" s="235" cm="1">
        <f t="array" ref="AE10">_xlfn.XLOOKUP($A10&amp;$B10,'[1]产值及收款计划（2026）'!$A:$A&amp;'[1]产值及收款计划（2026）'!$B:$B,'[1]产值及收款计划（2026）'!AE:AE)</f>
        <v>0</v>
      </c>
      <c r="AF10" s="235" cm="1">
        <f t="array" ref="AF10">_xlfn.XLOOKUP($A10&amp;$B10,'[1]产值及收款计划（2026）'!$A:$A&amp;'[1]产值及收款计划（2026）'!$B:$B,'[1]产值及收款计划（2026）'!AF:AF)</f>
        <v>0</v>
      </c>
      <c r="AG10" s="235" cm="1">
        <f t="array" ref="AG10">_xlfn.XLOOKUP($A10&amp;$B10,'[1]产值及收款计划（2026）'!$A:$A&amp;'[1]产值及收款计划（2026）'!$B:$B,'[1]产值及收款计划（2026）'!AG:AG)</f>
        <v>0</v>
      </c>
      <c r="AH10" s="235" cm="1">
        <f t="array" ref="AH10">_xlfn.XLOOKUP($A10&amp;$B10,'[1]产值及收款计划（2026）'!$A:$A&amp;'[1]产值及收款计划（2026）'!$B:$B,'[1]产值及收款计划（2026）'!AH:AH)</f>
        <v>0</v>
      </c>
      <c r="AI10" s="235" cm="1">
        <f t="array" ref="AI10">_xlfn.XLOOKUP($A10&amp;$B10,'[1]产值及收款计划（2026）'!$A:$A&amp;'[1]产值及收款计划（2026）'!$B:$B,'[1]产值及收款计划（2026）'!AI:AI)</f>
        <v>0</v>
      </c>
      <c r="AJ10" s="235" cm="1">
        <f t="array" ref="AJ10">_xlfn.XLOOKUP($A10&amp;$B10,'[1]产值及收款计划（2026）'!$A:$A&amp;'[1]产值及收款计划（2026）'!$B:$B,'[1]产值及收款计划（2026）'!AJ:AJ)</f>
        <v>0</v>
      </c>
      <c r="AK10" s="235" cm="1">
        <f t="array" ref="AK10">_xlfn.XLOOKUP($A10&amp;$B10,'[1]产值及收款计划（2026）'!$A:$A&amp;'[1]产值及收款计划（2026）'!$B:$B,'[1]产值及收款计划（2026）'!AK:AK)</f>
        <v>0</v>
      </c>
      <c r="AL10" s="235" cm="1">
        <f t="array" ref="AL10">_xlfn.XLOOKUP($A10&amp;$B10,'[1]产值及收款计划（2026）'!$A:$A&amp;'[1]产值及收款计划（2026）'!$B:$B,'[1]产值及收款计划（2026）'!AL:AL)</f>
        <v>0</v>
      </c>
      <c r="AM10" s="242" cm="1">
        <f t="array" ref="AM10">_xlfn.LET(_xlpm.勾选月份状态数组,TRANSPOSE('PPT(12-15页）-TOP10'!$A$3:$A$14),_xlpm.选择数据区,IF('PPT(12-15页）-TOP10'!$E$3="收款",$BA10:$BL10,$AA10:$AL10),SUM(_xlfn._xlws.FILTER(_xlpm.选择数据区,_xlpm.勾选月份状态数组,"")))</f>
        <v>0</v>
      </c>
      <c r="AN10" s="235" t="e">
        <f>_xlfn.XLOOKUP($C10,应收未收表!$T:$T,应收未收表!AA:AA)</f>
        <v>#N/A</v>
      </c>
      <c r="AO10" s="235" t="e">
        <f>_xlfn.XLOOKUP($C10,应收未收表!$T:$T,应收未收表!AB:AB)</f>
        <v>#N/A</v>
      </c>
      <c r="AP10" s="235" t="e">
        <f>_xlfn.XLOOKUP($C10,应收未收表!$T:$T,应收未收表!AC:AC)</f>
        <v>#N/A</v>
      </c>
      <c r="AQ10" s="235" t="e">
        <f>_xlfn.XLOOKUP($C10,应收未收表!$T:$T,应收未收表!AE:AE)</f>
        <v>#N/A</v>
      </c>
      <c r="AR10" s="235" t="e">
        <f>_xlfn.XLOOKUP($C10,应收未收表!$T:$T,应收未收表!AF:AF)</f>
        <v>#N/A</v>
      </c>
      <c r="AS10" s="235" t="e" cm="1">
        <f t="array" ref="AS10">_xlfn.XLOOKUP($A10&amp;$B10,'[1]产值及收款计划（2026）'!$A:$A&amp;'[1]产值及收款计划（2026）'!$B:$B,'[1]产值及收款计划（2026）'!AS:AS)</f>
        <v>#REF!</v>
      </c>
      <c r="AT10" s="235" t="e" cm="1">
        <f t="array" ref="AT10">_xlfn.XLOOKUP($A10&amp;$B10,'[1]产值及收款计划（2026）'!$A:$A&amp;'[1]产值及收款计划（2026）'!$B:$B,'[1]产值及收款计划（2026）'!AT:AT)</f>
        <v>#REF!</v>
      </c>
      <c r="AU10" s="235" t="e" cm="1">
        <f t="array" ref="AU10">_xlfn.XLOOKUP($A10&amp;$B10,'[1]产值及收款计划（2026）'!$A:$A&amp;'[1]产值及收款计划（2026）'!$B:$B,'[1]产值及收款计划（2026）'!AU:AU)</f>
        <v>#REF!</v>
      </c>
      <c r="AV10" s="235" t="e" cm="1">
        <f t="array" ref="AV10">_xlfn.XLOOKUP($A10&amp;$B10,'[1]产值及收款计划（2026）'!$A:$A&amp;'[1]产值及收款计划（2026）'!$B:$B,'[1]产值及收款计划（2026）'!AV:AV)</f>
        <v>#REF!</v>
      </c>
      <c r="AW10" s="235" cm="1">
        <f t="array" ref="AW10">_xlfn.XLOOKUP($A10&amp;$B10,'[1]产值及收款计划（2026）'!$A:$A&amp;'[1]产值及收款计划（2026）'!$B:$B,'[1]产值及收款计划（2026）'!AW:AW)</f>
        <v>5.895048</v>
      </c>
      <c r="AX10" s="235" cm="1">
        <f t="array" ref="AX10">_xlfn.XLOOKUP($A10&amp;$B10,'[1]产值及收款计划（2026）'!$A:$A&amp;'[1]产值及收款计划（2026）'!$B:$B,'[1]产值及收款计划（2026）'!AX:AX)</f>
        <v>0.579852</v>
      </c>
      <c r="AY10" s="235" cm="1">
        <f t="array" ref="AY10">_xlfn.XLOOKUP($A10&amp;$B10,'[1]产值及收款计划（2026）'!$A:$A&amp;'[1]产值及收款计划（2026）'!$B:$B,'[1]产值及收款计划（2026）'!AY:AY)</f>
        <v>0</v>
      </c>
      <c r="AZ10" s="235" cm="1">
        <f t="array" ref="AZ10">_xlfn.XLOOKUP($A10&amp;$B10,'[1]产值及收款计划（2026）'!$A:$A&amp;'[1]产值及收款计划（2026）'!$B:$B,'[1]产值及收款计划（2026）'!AZ:AZ)</f>
        <v>0</v>
      </c>
      <c r="BA10" s="235" t="e" cm="1">
        <f t="array" ref="BA10">_xlfn.XLOOKUP($A10&amp;$B10,'[1]产值及收款计划（2026）'!$A:$A&amp;'[1]产值及收款计划（2026）'!$B:$B,'[1]产值及收款计划（2026）'!BA:BA)</f>
        <v>#REF!</v>
      </c>
      <c r="BB10" s="235" t="e" cm="1">
        <f t="array" ref="BB10">_xlfn.XLOOKUP($A10&amp;$B10,'[1]产值及收款计划（2026）'!$A:$A&amp;'[1]产值及收款计划（2026）'!$B:$B,'[1]产值及收款计划（2026）'!BB:BB)</f>
        <v>#REF!</v>
      </c>
      <c r="BC10" s="235" t="e" cm="1">
        <f t="array" ref="BC10">_xlfn.XLOOKUP($A10&amp;$B10,'[1]产值及收款计划（2026）'!$A:$A&amp;'[1]产值及收款计划（2026）'!$B:$B,'[1]产值及收款计划（2026）'!BC:BC)</f>
        <v>#REF!</v>
      </c>
      <c r="BD10" s="235" t="e" cm="1">
        <f t="array" ref="BD10">_xlfn.XLOOKUP($A10&amp;$B10,'[1]产值及收款计划（2026）'!$A:$A&amp;'[1]产值及收款计划（2026）'!$B:$B,'[1]产值及收款计划（2026）'!BD:BD)</f>
        <v>#REF!</v>
      </c>
      <c r="BE10" s="235" t="e" cm="1">
        <f t="array" ref="BE10">_xlfn.XLOOKUP($A10&amp;$B10,'[1]产值及收款计划（2026）'!$A:$A&amp;'[1]产值及收款计划（2026）'!$B:$B,'[1]产值及收款计划（2026）'!BE:BE)</f>
        <v>#REF!</v>
      </c>
      <c r="BF10" s="235" t="e" cm="1">
        <f t="array" ref="BF10">_xlfn.XLOOKUP($A10&amp;$B10,'[1]产值及收款计划（2026）'!$A:$A&amp;'[1]产值及收款计划（2026）'!$B:$B,'[1]产值及收款计划（2026）'!BF:BF)</f>
        <v>#REF!</v>
      </c>
      <c r="BG10" s="235" t="e" cm="1">
        <f t="array" ref="BG10">_xlfn.XLOOKUP($A10&amp;$B10,'[1]产值及收款计划（2026）'!$A:$A&amp;'[1]产值及收款计划（2026）'!$B:$B,'[1]产值及收款计划（2026）'!BG:BG)</f>
        <v>#REF!</v>
      </c>
      <c r="BH10" s="235" t="e" cm="1">
        <f t="array" ref="BH10">_xlfn.XLOOKUP($A10&amp;$B10,'[1]产值及收款计划（2026）'!$A:$A&amp;'[1]产值及收款计划（2026）'!$B:$B,'[1]产值及收款计划（2026）'!BH:BH)</f>
        <v>#REF!</v>
      </c>
      <c r="BI10" s="235" t="e" cm="1">
        <f t="array" ref="BI10">_xlfn.XLOOKUP($A10&amp;$B10,'[1]产值及收款计划（2026）'!$A:$A&amp;'[1]产值及收款计划（2026）'!$B:$B,'[1]产值及收款计划（2026）'!BI:BI)</f>
        <v>#REF!</v>
      </c>
      <c r="BJ10" s="235" t="e" cm="1">
        <f t="array" ref="BJ10">_xlfn.XLOOKUP($A10&amp;$B10,'[1]产值及收款计划（2026）'!$A:$A&amp;'[1]产值及收款计划（2026）'!$B:$B,'[1]产值及收款计划（2026）'!BJ:BJ)</f>
        <v>#REF!</v>
      </c>
      <c r="BK10" s="235" t="e" cm="1">
        <f t="array" ref="BK10">_xlfn.XLOOKUP($A10&amp;$B10,'[1]产值及收款计划（2026）'!$A:$A&amp;'[1]产值及收款计划（2026）'!$B:$B,'[1]产值及收款计划（2026）'!BK:BK)</f>
        <v>#REF!</v>
      </c>
      <c r="BL10" s="235" t="e" cm="1">
        <f t="array" ref="BL10">_xlfn.XLOOKUP($A10&amp;$B10,'[1]产值及收款计划（2026）'!$A:$A&amp;'[1]产值及收款计划（2026）'!$B:$B,'[1]产值及收款计划（2026）'!BL:BL)</f>
        <v>#REF!</v>
      </c>
      <c r="BM10" s="235"/>
      <c r="BN10" s="235"/>
      <c r="BO10" s="235"/>
      <c r="BP10" s="235"/>
      <c r="BQ10" s="235" t="e">
        <f>_xlfn.XLOOKUP($C10,应收未收表!$AJ:$AJ,应收未收表!AK:AK)</f>
        <v>#N/A</v>
      </c>
      <c r="BR10" s="235" t="e">
        <f>_xlfn.XLOOKUP($C10,应收未收表!$AJ:$AJ,应收未收表!AL:AL)</f>
        <v>#N/A</v>
      </c>
      <c r="BS10" s="235" t="e">
        <f>_xlfn.XLOOKUP($C10,应收未收表!$AJ:$AJ,应收未收表!AM:AM)</f>
        <v>#N/A</v>
      </c>
      <c r="BT10" s="235" t="e">
        <f>_xlfn.XLOOKUP($C10,应收未收表!$AJ:$AJ,应收未收表!AN:AN)</f>
        <v>#N/A</v>
      </c>
      <c r="BU10" s="234" t="str" cm="1">
        <f t="array" ref="BU10">_xlfn.XLOOKUP($A10&amp;$B10,'[1]产值及收款计划（2026）'!$A:$A&amp;'[1]产值及收款计划（2026）'!$B:$B,'[1]产值及收款计划（2026）'!BQ:BQ)</f>
        <v>中铁二十四局集团有限公司</v>
      </c>
      <c r="BV10" s="235" t="e" cm="1">
        <f t="array" ref="BV10">_xlfn.XLOOKUP($A10&amp;$B10,'[1]产值及收款计划（2026）'!$A:$A&amp;'[1]产值及收款计划（2026）'!$B:$B,'[1]产值及收款计划（2026）'!BR:BR)</f>
        <v>#REF!</v>
      </c>
      <c r="BX10" s="240" t="e">
        <f>SUM(BX5:BX9)</f>
        <v>#N/A</v>
      </c>
      <c r="BY10" s="240" t="e">
        <f>SUM(BY5:BY9)</f>
        <v>#N/A</v>
      </c>
      <c r="BZ10" s="240" t="e">
        <f>SUM(BZ5:BZ9)</f>
        <v>#N/A</v>
      </c>
      <c r="CA10" s="240" t="e">
        <f>SUM(CA5:CA9)</f>
        <v>#N/A</v>
      </c>
      <c r="CE10" s="235" cm="1">
        <f t="array" ref="CE10">_xlfn.XLOOKUP($A10&amp;$B10,'[1]产值及收款计划（2026）'!$A:$A&amp;'[1]产值及收款计划（2026）'!$B:$B,'[1]产值及收款计划（2026）'!CA:CA)</f>
        <v>0</v>
      </c>
      <c r="CF10" s="235" cm="1">
        <f t="array" ref="CF10">_xlfn.XLOOKUP($A10&amp;$B10,'[1]产值及收款计划（2026）'!$A:$A&amp;'[1]产值及收款计划（2026）'!$B:$B,'[1]产值及收款计划（2026）'!CB:CB)</f>
        <v>0</v>
      </c>
      <c r="CG10" s="235" cm="1">
        <f t="array" ref="CG10">_xlfn.XLOOKUP($A10&amp;$B10,'[1]产值及收款计划（2026）'!$A:$A&amp;'[1]产值及收款计划（2026）'!$B:$B,'[1]产值及收款计划（2026）'!CC:CC)</f>
        <v>0</v>
      </c>
      <c r="CH10" s="235" cm="1">
        <f t="array" ref="CH10">_xlfn.XLOOKUP($A10&amp;$B10,'[1]产值及收款计划（2026）'!$A:$A&amp;'[1]产值及收款计划（2026）'!$B:$B,'[1]产值及收款计划（2026）'!CD:CD)</f>
        <v>0</v>
      </c>
      <c r="CI10" s="235" cm="1">
        <f t="array" ref="CI10">_xlfn.XLOOKUP($A10&amp;$B10,'[1]产值及收款计划（2026）'!$A:$A&amp;'[1]产值及收款计划（2026）'!$B:$B,'[1]产值及收款计划（2026）'!CE:CE)</f>
        <v>0</v>
      </c>
      <c r="CJ10" s="235" cm="1">
        <f t="array" ref="CJ10">_xlfn.XLOOKUP($A10&amp;$B10,'[1]产值及收款计划（2026）'!$A:$A&amp;'[1]产值及收款计划（2026）'!$B:$B,'[1]产值及收款计划（2026）'!CF:CF)</f>
        <v>0</v>
      </c>
      <c r="CK10" s="235" cm="1">
        <f t="array" ref="CK10">_xlfn.XLOOKUP($A10&amp;$B10,'[1]产值及收款计划（2026）'!$A:$A&amp;'[1]产值及收款计划（2026）'!$B:$B,'[1]产值及收款计划（2026）'!CG:CG)</f>
        <v>0</v>
      </c>
      <c r="CL10" s="235" cm="1">
        <f t="array" ref="CL10">_xlfn.XLOOKUP($A10&amp;$B10,'[1]产值及收款计划（2026）'!$A:$A&amp;'[1]产值及收款计划（2026）'!$B:$B,'[1]产值及收款计划（2026）'!CH:CH)</f>
        <v>0</v>
      </c>
      <c r="CM10" s="235" cm="1">
        <f t="array" ref="CM10">_xlfn.XLOOKUP($A10&amp;$B10,'[1]产值及收款计划（2026）'!$A:$A&amp;'[1]产值及收款计划（2026）'!$B:$B,'[1]产值及收款计划（2026）'!CI:CI)</f>
        <v>0</v>
      </c>
      <c r="CN10" s="235" cm="1">
        <f t="array" ref="CN10">_xlfn.XLOOKUP($A10&amp;$B10,'[1]产值及收款计划（2026）'!$A:$A&amp;'[1]产值及收款计划（2026）'!$B:$B,'[1]产值及收款计划（2026）'!CJ:CJ)</f>
        <v>0</v>
      </c>
      <c r="CO10" s="235" cm="1">
        <f t="array" ref="CO10">_xlfn.XLOOKUP($A10&amp;$B10,'[1]产值及收款计划（2026）'!$A:$A&amp;'[1]产值及收款计划（2026）'!$B:$B,'[1]产值及收款计划（2026）'!CK:CK)</f>
        <v>0</v>
      </c>
      <c r="CP10" s="235" cm="1">
        <f t="array" ref="CP10">_xlfn.XLOOKUP($A10&amp;$B10,'[1]产值及收款计划（2026）'!$A:$A&amp;'[1]产值及收款计划（2026）'!$B:$B,'[1]产值及收款计划（2026）'!CL:CL)</f>
        <v>0</v>
      </c>
      <c r="DE10" s="235" cm="1">
        <f t="array" ref="DE10">_xlfn.XLOOKUP($A10&amp;$B10,'[1]产值及收款计划（2026）'!$A:$A&amp;'[1]产值及收款计划（2026）'!$B:$B,'[1]产值及收款计划（2026）'!DA:DA)</f>
        <v>0</v>
      </c>
      <c r="DF10" s="235" cm="1">
        <f t="array" ref="DF10">_xlfn.XLOOKUP($A10&amp;$B10,'[1]产值及收款计划（2026）'!$A:$A&amp;'[1]产值及收款计划（2026）'!$B:$B,'[1]产值及收款计划（2026）'!DB:DB)</f>
        <v>0.579852</v>
      </c>
      <c r="DG10" s="235" cm="1">
        <f t="array" ref="DG10">_xlfn.XLOOKUP($A10&amp;$B10,'[1]产值及收款计划（2026）'!$A:$A&amp;'[1]产值及收款计划（2026）'!$B:$B,'[1]产值及收款计划（2026）'!DC:DC)</f>
        <v>0</v>
      </c>
      <c r="DH10" s="235" cm="1">
        <f t="array" ref="DH10">_xlfn.XLOOKUP($A10&amp;$B10,'[1]产值及收款计划（2026）'!$A:$A&amp;'[1]产值及收款计划（2026）'!$B:$B,'[1]产值及收款计划（2026）'!DD:DD)</f>
        <v>0</v>
      </c>
      <c r="DI10" s="235" cm="1">
        <f t="array" ref="DI10">_xlfn.XLOOKUP($A10&amp;$B10,'[1]产值及收款计划（2026）'!$A:$A&amp;'[1]产值及收款计划（2026）'!$B:$B,'[1]产值及收款计划（2026）'!DE:DE)</f>
        <v>0</v>
      </c>
      <c r="DJ10" s="235" cm="1">
        <f t="array" ref="DJ10">_xlfn.XLOOKUP($A10&amp;$B10,'[1]产值及收款计划（2026）'!$A:$A&amp;'[1]产值及收款计划（2026）'!$B:$B,'[1]产值及收款计划（2026）'!DF:DF)</f>
        <v>0</v>
      </c>
      <c r="DK10" s="235" cm="1">
        <f t="array" ref="DK10">_xlfn.XLOOKUP($A10&amp;$B10,'[1]产值及收款计划（2026）'!$A:$A&amp;'[1]产值及收款计划（2026）'!$B:$B,'[1]产值及收款计划（2026）'!DG:DG)</f>
        <v>0</v>
      </c>
      <c r="DL10" s="235" cm="1">
        <f t="array" ref="DL10">_xlfn.XLOOKUP($A10&amp;$B10,'[1]产值及收款计划（2026）'!$A:$A&amp;'[1]产值及收款计划（2026）'!$B:$B,'[1]产值及收款计划（2026）'!DH:DH)</f>
        <v>0</v>
      </c>
      <c r="DM10" s="235" cm="1">
        <f t="array" ref="DM10">_xlfn.XLOOKUP($A10&amp;$B10,'[1]产值及收款计划（2026）'!$A:$A&amp;'[1]产值及收款计划（2026）'!$B:$B,'[1]产值及收款计划（2026）'!DI:DI)</f>
        <v>0</v>
      </c>
      <c r="DN10" s="235" cm="1">
        <f t="array" ref="DN10">_xlfn.XLOOKUP($A10&amp;$B10,'[1]产值及收款计划（2026）'!$A:$A&amp;'[1]产值及收款计划（2026）'!$B:$B,'[1]产值及收款计划（2026）'!DJ:DJ)</f>
        <v>0</v>
      </c>
      <c r="DO10" s="235" cm="1">
        <f t="array" ref="DO10">_xlfn.XLOOKUP($A10&amp;$B10,'[1]产值及收款计划（2026）'!$A:$A&amp;'[1]产值及收款计划（2026）'!$B:$B,'[1]产值及收款计划（2026）'!DK:DK)</f>
        <v>0</v>
      </c>
      <c r="DP10" s="235" cm="1">
        <f t="array" ref="DP10">_xlfn.XLOOKUP($A10&amp;$B10,'[1]产值及收款计划（2026）'!$A:$A&amp;'[1]产值及收款计划（2026）'!$B:$B,'[1]产值及收款计划（2026）'!DL:DL)</f>
        <v>0</v>
      </c>
      <c r="DQ10" s="243"/>
      <c r="DR10" s="229"/>
    </row>
    <row r="11" ht="20.25" spans="1:135">
      <c r="A11" s="233">
        <f t="shared" si="11"/>
        <v>7</v>
      </c>
      <c r="B11" s="233" t="s">
        <v>25</v>
      </c>
      <c r="C11" s="234" t="str" cm="1">
        <f t="array" ref="C11">_xlfn.XLOOKUP($A11&amp;$B11,'[1]产值及收款计划（2026）'!$A:$A&amp;'[1]产值及收款计划（2026）'!$B:$B,'[1]产值及收款计划（2026）'!C:C)</f>
        <v>ZHT2022091400074</v>
      </c>
      <c r="D11" s="234" t="str" cm="1">
        <f t="array" ref="D11">_xlfn.XLOOKUP($A11&amp;$B11,'[1]产值及收款计划（2026）'!$A:$A&amp;'[1]产值及收款计划（2026）'!$B:$B,'[1]产值及收款计划（2026）'!D:D)</f>
        <v>上海市域铁路机场联络线1标一分部 中铁二十四局集团有限公司智慧工地项目</v>
      </c>
      <c r="E11" s="235" cm="1">
        <f t="array" ref="E11">_xlfn.XLOOKUP($A11&amp;$B11,'[1]产值及收款计划（2026）'!$A:$A&amp;'[1]产值及收款计划（2026）'!$B:$B,'[1]产值及收款计划（2026）'!E:E)</f>
        <v>15.6584</v>
      </c>
      <c r="F11" s="235" cm="1">
        <f t="array" ref="F11">_xlfn.XLOOKUP($A11&amp;$B11,'[1]产值及收款计划（2026）'!$A:$A&amp;'[1]产值及收款计划（2026）'!$B:$B,'[1]产值及收款计划（2026）'!F:F)</f>
        <v>15.6584</v>
      </c>
      <c r="G11" s="235" t="e" cm="1">
        <f t="array" ref="G11">_xlfn.XLOOKUP($A11&amp;$B11,'[1]产值及收款计划（2026）'!$A:$A&amp;'[1]产值及收款计划（2026）'!$B:$B,'[1]产值及收款计划（2026）'!G:G)</f>
        <v>#REF!</v>
      </c>
      <c r="H11" s="235" cm="1">
        <f t="array" ref="H11">_xlfn.XLOOKUP($A11&amp;$B11,'[1]产值及收款计划（2026）'!$A:$A&amp;'[1]产值及收款计划（2026）'!$B:$B,'[1]产值及收款计划（2026）'!H:H)</f>
        <v>5.6584</v>
      </c>
      <c r="I11" s="236" cm="1">
        <f t="array" ref="I11">_xlfn.XLOOKUP($A11&amp;$B11,'[1]产值及收款计划（2026）'!$A:$A&amp;'[1]产值及收款计划（2026）'!$B:$B,'[1]产值及收款计划（2026）'!I:I)</f>
        <v>0.361365145864201</v>
      </c>
      <c r="J11" s="237" cm="1">
        <f t="array" ref="J11">_xlfn.XLOOKUP($A11&amp;$B11,'[1]产值及收款计划（2026）'!$A:$A&amp;'[1]产值及收款计划（2026）'!$B:$B,'[1]产值及收款计划（2026）'!J:J)</f>
        <v>0.106927074187527</v>
      </c>
      <c r="K11" s="235" t="e" cm="1">
        <f t="array" ref="K11">_xlfn.XLOOKUP($A11&amp;$B11,'[1]产值及收款计划（2026）'!$A:$A&amp;'[1]产值及收款计划（2026）'!$B:$B,'[1]产值及收款计划（2026）'!K:K)</f>
        <v>#REF!</v>
      </c>
      <c r="L11" s="235" t="e" cm="1">
        <f t="array" ref="L11">_xlfn.XLOOKUP($A11&amp;$B11,'[1]产值及收款计划（2026）'!$A:$A&amp;'[1]产值及收款计划（2026）'!$B:$B,'[1]产值及收款计划（2026）'!L:L)</f>
        <v>#REF!</v>
      </c>
      <c r="M11" s="235" t="str" cm="1">
        <f t="array" ref="M11">_xlfn.XLOOKUP($A11&amp;$B11,'[1]产值及收款计划（2026）'!$A:$A&amp;'[1]产值及收款计划（2026）'!$B:$B,'[1]产值及收款计划（2026）'!M:M)</f>
        <v>主导</v>
      </c>
      <c r="N11" s="235" t="str" cm="1">
        <f t="array" ref="N11">_xlfn.XLOOKUP($A11&amp;$B11,'[1]产值及收款计划（2026）'!$A:$A&amp;'[1]产值及收款计划（2026）'!$B:$B,'[1]产值及收款计划（2026）'!N:N)</f>
        <v>史菁霞团队</v>
      </c>
      <c r="O11" s="235" t="str" cm="1">
        <f t="array" ref="O11">_xlfn.XLOOKUP($A11&amp;$B11,'[1]产值及收款计划（2026）'!$A:$A&amp;'[1]产值及收款计划（2026）'!$B:$B,'[1]产值及收款计划（2026）'!O:O)</f>
        <v>谢复欣</v>
      </c>
      <c r="P11" s="234" t="str" cm="1">
        <f t="array" ref="P11">_xlfn.XLOOKUP($A11&amp;$B11,'[1]产值及收款计划（2026）'!$A:$A&amp;'[1]产值及收款计划（2026）'!$B:$B,'[1]产值及收款计划（2026）'!P:P)</f>
        <v>过往已完结</v>
      </c>
      <c r="Q11" s="235" t="e" cm="1">
        <f t="array" ref="Q11">_xlfn.XLOOKUP($A11&amp;$B11,'[1]产值及收款计划（2026）'!$A:$A&amp;'[1]产值及收款计划（2026）'!$B:$B,'[1]产值及收款计划（2026）'!Q:Q)</f>
        <v>#REF!</v>
      </c>
      <c r="R11" s="235" t="e" cm="1">
        <f t="array" ref="R11">_xlfn.XLOOKUP($A11&amp;$B11,'[1]产值及收款计划（2026）'!$A:$A&amp;'[1]产值及收款计划（2026）'!$B:$B,'[1]产值及收款计划（2026）'!R:R)</f>
        <v>#REF!</v>
      </c>
      <c r="S11" s="235" t="e" cm="1">
        <f t="array" ref="S11">_xlfn.XLOOKUP($A11&amp;$B11,'[1]产值及收款计划（2026）'!$A:$A&amp;'[1]产值及收款计划（2026）'!$B:$B,'[1]产值及收款计划（2026）'!S:S)</f>
        <v>#REF!</v>
      </c>
      <c r="T11" s="235" cm="1">
        <f t="array" ref="T11">_xlfn.XLOOKUP($A11&amp;$B11,'[1]产值及收款计划（2026）'!$A:$A&amp;'[1]产值及收款计划（2026）'!$B:$B,'[1]产值及收款计划（2026）'!T:T)</f>
        <v>15.6584</v>
      </c>
      <c r="U11" s="235" cm="1">
        <f t="array" ref="U11">_xlfn.XLOOKUP($A11&amp;$B11,'[1]产值及收款计划（2026）'!$A:$A&amp;'[1]产值及收款计划（2026）'!$B:$B,'[1]产值及收款计划（2026）'!U:U)</f>
        <v>0</v>
      </c>
      <c r="V11" s="235" cm="1">
        <f t="array" ref="V11">_xlfn.XLOOKUP($A11&amp;$B11,'[1]产值及收款计划（2026）'!$A:$A&amp;'[1]产值及收款计划（2026）'!$B:$B,'[1]产值及收款计划（2026）'!V:V)</f>
        <v>0</v>
      </c>
      <c r="W11" s="235" t="e" cm="1">
        <f t="array" ref="W11">_xlfn.XLOOKUP($A11&amp;$B11,'[1]产值及收款计划（2026）'!$A:$A&amp;'[1]产值及收款计划（2026）'!$B:$B,'[1]产值及收款计划（2026）'!W:W)</f>
        <v>#REF!</v>
      </c>
      <c r="X11" s="235" t="e" cm="1">
        <f t="array" ref="X11">_xlfn.XLOOKUP($A11&amp;$B11,'[1]产值及收款计划（2026）'!$A:$A&amp;'[1]产值及收款计划（2026）'!$B:$B,'[1]产值及收款计划（2026）'!X:X)</f>
        <v>#REF!</v>
      </c>
      <c r="Y11" s="235" t="e" cm="1">
        <f t="array" ref="Y11">_xlfn.XLOOKUP($A11&amp;$B11,'[1]产值及收款计划（2026）'!$A:$A&amp;'[1]产值及收款计划（2026）'!$B:$B,'[1]产值及收款计划（2026）'!Y:Y)</f>
        <v>#REF!</v>
      </c>
      <c r="Z11" s="235" t="e" cm="1">
        <f t="array" ref="Z11">_xlfn.XLOOKUP($A11&amp;$B11,'[1]产值及收款计划（2026）'!$A:$A&amp;'[1]产值及收款计划（2026）'!$B:$B,'[1]产值及收款计划（2026）'!Z:Z)</f>
        <v>#REF!</v>
      </c>
      <c r="AA11" s="235" cm="1">
        <f t="array" ref="AA11">_xlfn.XLOOKUP($A11&amp;$B11,'[1]产值及收款计划（2026）'!$A:$A&amp;'[1]产值及收款计划（2026）'!$B:$B,'[1]产值及收款计划（2026）'!AA:AA)</f>
        <v>0</v>
      </c>
      <c r="AB11" s="235" t="e" cm="1">
        <f t="array" ref="AB11">_xlfn.XLOOKUP($A11&amp;$B11,'[1]产值及收款计划（2026）'!$A:$A&amp;'[1]产值及收款计划（2026）'!$B:$B,'[1]产值及收款计划（2026）'!AB:AB)</f>
        <v>#REF!</v>
      </c>
      <c r="AC11" s="235" t="e" cm="1">
        <f t="array" ref="AC11">_xlfn.XLOOKUP($A11&amp;$B11,'[1]产值及收款计划（2026）'!$A:$A&amp;'[1]产值及收款计划（2026）'!$B:$B,'[1]产值及收款计划（2026）'!AC:AC)</f>
        <v>#REF!</v>
      </c>
      <c r="AD11" s="235" cm="1">
        <f t="array" ref="AD11">_xlfn.XLOOKUP($A11&amp;$B11,'[1]产值及收款计划（2026）'!$A:$A&amp;'[1]产值及收款计划（2026）'!$B:$B,'[1]产值及收款计划（2026）'!AD:AD)</f>
        <v>0</v>
      </c>
      <c r="AE11" s="235" cm="1">
        <f t="array" ref="AE11">_xlfn.XLOOKUP($A11&amp;$B11,'[1]产值及收款计划（2026）'!$A:$A&amp;'[1]产值及收款计划（2026）'!$B:$B,'[1]产值及收款计划（2026）'!AE:AE)</f>
        <v>0</v>
      </c>
      <c r="AF11" s="235" cm="1">
        <f t="array" ref="AF11">_xlfn.XLOOKUP($A11&amp;$B11,'[1]产值及收款计划（2026）'!$A:$A&amp;'[1]产值及收款计划（2026）'!$B:$B,'[1]产值及收款计划（2026）'!AF:AF)</f>
        <v>0</v>
      </c>
      <c r="AG11" s="235" cm="1">
        <f t="array" ref="AG11">_xlfn.XLOOKUP($A11&amp;$B11,'[1]产值及收款计划（2026）'!$A:$A&amp;'[1]产值及收款计划（2026）'!$B:$B,'[1]产值及收款计划（2026）'!AG:AG)</f>
        <v>0</v>
      </c>
      <c r="AH11" s="235" cm="1">
        <f t="array" ref="AH11">_xlfn.XLOOKUP($A11&amp;$B11,'[1]产值及收款计划（2026）'!$A:$A&amp;'[1]产值及收款计划（2026）'!$B:$B,'[1]产值及收款计划（2026）'!AH:AH)</f>
        <v>0</v>
      </c>
      <c r="AI11" s="235" cm="1">
        <f t="array" ref="AI11">_xlfn.XLOOKUP($A11&amp;$B11,'[1]产值及收款计划（2026）'!$A:$A&amp;'[1]产值及收款计划（2026）'!$B:$B,'[1]产值及收款计划（2026）'!AI:AI)</f>
        <v>0</v>
      </c>
      <c r="AJ11" s="235" cm="1">
        <f t="array" ref="AJ11">_xlfn.XLOOKUP($A11&amp;$B11,'[1]产值及收款计划（2026）'!$A:$A&amp;'[1]产值及收款计划（2026）'!$B:$B,'[1]产值及收款计划（2026）'!AJ:AJ)</f>
        <v>0</v>
      </c>
      <c r="AK11" s="235" cm="1">
        <f t="array" ref="AK11">_xlfn.XLOOKUP($A11&amp;$B11,'[1]产值及收款计划（2026）'!$A:$A&amp;'[1]产值及收款计划（2026）'!$B:$B,'[1]产值及收款计划（2026）'!AK:AK)</f>
        <v>0</v>
      </c>
      <c r="AL11" s="235" cm="1">
        <f t="array" ref="AL11">_xlfn.XLOOKUP($A11&amp;$B11,'[1]产值及收款计划（2026）'!$A:$A&amp;'[1]产值及收款计划（2026）'!$B:$B,'[1]产值及收款计划（2026）'!AL:AL)</f>
        <v>0</v>
      </c>
      <c r="AM11" s="242" cm="1">
        <f t="array" ref="AM11">_xlfn.LET(_xlpm.勾选月份状态数组,TRANSPOSE('PPT(12-15页）-TOP10'!$A$3:$A$14),_xlpm.选择数据区,IF('PPT(12-15页）-TOP10'!$E$3="收款",$BA11:$BL11,$AA11:$AL11),SUM(_xlfn._xlws.FILTER(_xlpm.选择数据区,_xlpm.勾选月份状态数组,"")))</f>
        <v>0</v>
      </c>
      <c r="AN11" s="235" t="e">
        <f>_xlfn.XLOOKUP($C11,应收未收表!$T:$T,应收未收表!AA:AA)</f>
        <v>#N/A</v>
      </c>
      <c r="AO11" s="235" t="e">
        <f>_xlfn.XLOOKUP($C11,应收未收表!$T:$T,应收未收表!AB:AB)</f>
        <v>#N/A</v>
      </c>
      <c r="AP11" s="235" t="e">
        <f>_xlfn.XLOOKUP($C11,应收未收表!$T:$T,应收未收表!AC:AC)</f>
        <v>#N/A</v>
      </c>
      <c r="AQ11" s="235" t="e">
        <f>_xlfn.XLOOKUP($C11,应收未收表!$T:$T,应收未收表!AE:AE)</f>
        <v>#N/A</v>
      </c>
      <c r="AR11" s="235" t="e">
        <f>_xlfn.XLOOKUP($C11,应收未收表!$T:$T,应收未收表!AF:AF)</f>
        <v>#N/A</v>
      </c>
      <c r="AS11" s="235" t="e" cm="1">
        <f t="array" ref="AS11">_xlfn.XLOOKUP($A11&amp;$B11,'[1]产值及收款计划（2026）'!$A:$A&amp;'[1]产值及收款计划（2026）'!$B:$B,'[1]产值及收款计划（2026）'!AS:AS)</f>
        <v>#REF!</v>
      </c>
      <c r="AT11" s="235" t="e" cm="1">
        <f t="array" ref="AT11">_xlfn.XLOOKUP($A11&amp;$B11,'[1]产值及收款计划（2026）'!$A:$A&amp;'[1]产值及收款计划（2026）'!$B:$B,'[1]产值及收款计划（2026）'!AT:AT)</f>
        <v>#REF!</v>
      </c>
      <c r="AU11" s="235" t="e" cm="1">
        <f t="array" ref="AU11">_xlfn.XLOOKUP($A11&amp;$B11,'[1]产值及收款计划（2026）'!$A:$A&amp;'[1]产值及收款计划（2026）'!$B:$B,'[1]产值及收款计划（2026）'!AU:AU)</f>
        <v>#REF!</v>
      </c>
      <c r="AV11" s="235" t="e" cm="1">
        <f t="array" ref="AV11">_xlfn.XLOOKUP($A11&amp;$B11,'[1]产值及收款计划（2026）'!$A:$A&amp;'[1]产值及收款计划（2026）'!$B:$B,'[1]产值及收款计划（2026）'!AV:AV)</f>
        <v>#REF!</v>
      </c>
      <c r="AW11" s="235" cm="1">
        <f t="array" ref="AW11">_xlfn.XLOOKUP($A11&amp;$B11,'[1]产值及收款计划（2026）'!$A:$A&amp;'[1]产值及收款计划（2026）'!$B:$B,'[1]产值及收款计划（2026）'!AW:AW)</f>
        <v>0</v>
      </c>
      <c r="AX11" s="235" cm="1">
        <f t="array" ref="AX11">_xlfn.XLOOKUP($A11&amp;$B11,'[1]产值及收款计划（2026）'!$A:$A&amp;'[1]产值及收款计划（2026）'!$B:$B,'[1]产值及收款计划（2026）'!AX:AX)</f>
        <v>4.420148</v>
      </c>
      <c r="AY11" s="235" cm="1">
        <f t="array" ref="AY11">_xlfn.XLOOKUP($A11&amp;$B11,'[1]产值及收款计划（2026）'!$A:$A&amp;'[1]产值及收款计划（2026）'!$B:$B,'[1]产值及收款计划（2026）'!AY:AY)</f>
        <v>11.238252</v>
      </c>
      <c r="AZ11" s="235" cm="1">
        <f t="array" ref="AZ11">_xlfn.XLOOKUP($A11&amp;$B11,'[1]产值及收款计划（2026）'!$A:$A&amp;'[1]产值及收款计划（2026）'!$B:$B,'[1]产值及收款计划（2026）'!AZ:AZ)</f>
        <v>11.238252</v>
      </c>
      <c r="BA11" s="235" t="e" cm="1">
        <f t="array" ref="BA11">_xlfn.XLOOKUP($A11&amp;$B11,'[1]产值及收款计划（2026）'!$A:$A&amp;'[1]产值及收款计划（2026）'!$B:$B,'[1]产值及收款计划（2026）'!BA:BA)</f>
        <v>#REF!</v>
      </c>
      <c r="BB11" s="235" t="e" cm="1">
        <f t="array" ref="BB11">_xlfn.XLOOKUP($A11&amp;$B11,'[1]产值及收款计划（2026）'!$A:$A&amp;'[1]产值及收款计划（2026）'!$B:$B,'[1]产值及收款计划（2026）'!BB:BB)</f>
        <v>#REF!</v>
      </c>
      <c r="BC11" s="235" t="e" cm="1">
        <f t="array" ref="BC11">_xlfn.XLOOKUP($A11&amp;$B11,'[1]产值及收款计划（2026）'!$A:$A&amp;'[1]产值及收款计划（2026）'!$B:$B,'[1]产值及收款计划（2026）'!BC:BC)</f>
        <v>#REF!</v>
      </c>
      <c r="BD11" s="235" t="e" cm="1">
        <f t="array" ref="BD11">_xlfn.XLOOKUP($A11&amp;$B11,'[1]产值及收款计划（2026）'!$A:$A&amp;'[1]产值及收款计划（2026）'!$B:$B,'[1]产值及收款计划（2026）'!BD:BD)</f>
        <v>#REF!</v>
      </c>
      <c r="BE11" s="235" t="e" cm="1">
        <f t="array" ref="BE11">_xlfn.XLOOKUP($A11&amp;$B11,'[1]产值及收款计划（2026）'!$A:$A&amp;'[1]产值及收款计划（2026）'!$B:$B,'[1]产值及收款计划（2026）'!BE:BE)</f>
        <v>#REF!</v>
      </c>
      <c r="BF11" s="235" t="e" cm="1">
        <f t="array" ref="BF11">_xlfn.XLOOKUP($A11&amp;$B11,'[1]产值及收款计划（2026）'!$A:$A&amp;'[1]产值及收款计划（2026）'!$B:$B,'[1]产值及收款计划（2026）'!BF:BF)</f>
        <v>#REF!</v>
      </c>
      <c r="BG11" s="235" t="e" cm="1">
        <f t="array" ref="BG11">_xlfn.XLOOKUP($A11&amp;$B11,'[1]产值及收款计划（2026）'!$A:$A&amp;'[1]产值及收款计划（2026）'!$B:$B,'[1]产值及收款计划（2026）'!BG:BG)</f>
        <v>#REF!</v>
      </c>
      <c r="BH11" s="235" t="e" cm="1">
        <f t="array" ref="BH11">_xlfn.XLOOKUP($A11&amp;$B11,'[1]产值及收款计划（2026）'!$A:$A&amp;'[1]产值及收款计划（2026）'!$B:$B,'[1]产值及收款计划（2026）'!BH:BH)</f>
        <v>#REF!</v>
      </c>
      <c r="BI11" s="235" t="e" cm="1">
        <f t="array" ref="BI11">_xlfn.XLOOKUP($A11&amp;$B11,'[1]产值及收款计划（2026）'!$A:$A&amp;'[1]产值及收款计划（2026）'!$B:$B,'[1]产值及收款计划（2026）'!BI:BI)</f>
        <v>#REF!</v>
      </c>
      <c r="BJ11" s="235" t="e" cm="1">
        <f t="array" ref="BJ11">_xlfn.XLOOKUP($A11&amp;$B11,'[1]产值及收款计划（2026）'!$A:$A&amp;'[1]产值及收款计划（2026）'!$B:$B,'[1]产值及收款计划（2026）'!BJ:BJ)</f>
        <v>#REF!</v>
      </c>
      <c r="BK11" s="235" t="e" cm="1">
        <f t="array" ref="BK11">_xlfn.XLOOKUP($A11&amp;$B11,'[1]产值及收款计划（2026）'!$A:$A&amp;'[1]产值及收款计划（2026）'!$B:$B,'[1]产值及收款计划（2026）'!BK:BK)</f>
        <v>#REF!</v>
      </c>
      <c r="BL11" s="235" t="e" cm="1">
        <f t="array" ref="BL11">_xlfn.XLOOKUP($A11&amp;$B11,'[1]产值及收款计划（2026）'!$A:$A&amp;'[1]产值及收款计划（2026）'!$B:$B,'[1]产值及收款计划（2026）'!BL:BL)</f>
        <v>#REF!</v>
      </c>
      <c r="BM11" s="235"/>
      <c r="BN11" s="235"/>
      <c r="BO11" s="235"/>
      <c r="BP11" s="235"/>
      <c r="BQ11" s="235" t="e">
        <f>_xlfn.XLOOKUP($C11,应收未收表!$AJ:$AJ,应收未收表!AK:AK)</f>
        <v>#N/A</v>
      </c>
      <c r="BR11" s="235" t="e">
        <f>_xlfn.XLOOKUP($C11,应收未收表!$AJ:$AJ,应收未收表!AL:AL)</f>
        <v>#N/A</v>
      </c>
      <c r="BS11" s="235" t="e">
        <f>_xlfn.XLOOKUP($C11,应收未收表!$AJ:$AJ,应收未收表!AM:AM)</f>
        <v>#N/A</v>
      </c>
      <c r="BT11" s="235" t="e">
        <f>_xlfn.XLOOKUP($C11,应收未收表!$AJ:$AJ,应收未收表!AN:AN)</f>
        <v>#N/A</v>
      </c>
      <c r="BU11" s="234" t="str" cm="1">
        <f t="array" ref="BU11">_xlfn.XLOOKUP($A11&amp;$B11,'[1]产值及收款计划（2026）'!$A:$A&amp;'[1]产值及收款计划（2026）'!$B:$B,'[1]产值及收款计划（2026）'!BQ:BQ)</f>
        <v>中铁二十四局集团有限公司</v>
      </c>
      <c r="BV11" s="235" t="e" cm="1">
        <f t="array" ref="BV11">_xlfn.XLOOKUP($A11&amp;$B11,'[1]产值及收款计划（2026）'!$A:$A&amp;'[1]产值及收款计划（2026）'!$B:$B,'[1]产值及收款计划（2026）'!BR:BR)</f>
        <v>#REF!</v>
      </c>
      <c r="CE11" s="235" cm="1">
        <f t="array" ref="CE11">_xlfn.XLOOKUP($A11&amp;$B11,'[1]产值及收款计划（2026）'!$A:$A&amp;'[1]产值及收款计划（2026）'!$B:$B,'[1]产值及收款计划（2026）'!CA:CA)</f>
        <v>0</v>
      </c>
      <c r="CF11" s="235" cm="1">
        <f t="array" ref="CF11">_xlfn.XLOOKUP($A11&amp;$B11,'[1]产值及收款计划（2026）'!$A:$A&amp;'[1]产值及收款计划（2026）'!$B:$B,'[1]产值及收款计划（2026）'!CB:CB)</f>
        <v>0</v>
      </c>
      <c r="CG11" s="235" cm="1">
        <f t="array" ref="CG11">_xlfn.XLOOKUP($A11&amp;$B11,'[1]产值及收款计划（2026）'!$A:$A&amp;'[1]产值及收款计划（2026）'!$B:$B,'[1]产值及收款计划（2026）'!CC:CC)</f>
        <v>0</v>
      </c>
      <c r="CH11" s="235" cm="1">
        <f t="array" ref="CH11">_xlfn.XLOOKUP($A11&amp;$B11,'[1]产值及收款计划（2026）'!$A:$A&amp;'[1]产值及收款计划（2026）'!$B:$B,'[1]产值及收款计划（2026）'!CD:CD)</f>
        <v>0</v>
      </c>
      <c r="CI11" s="235" cm="1">
        <f t="array" ref="CI11">_xlfn.XLOOKUP($A11&amp;$B11,'[1]产值及收款计划（2026）'!$A:$A&amp;'[1]产值及收款计划（2026）'!$B:$B,'[1]产值及收款计划（2026）'!CE:CE)</f>
        <v>0</v>
      </c>
      <c r="CJ11" s="235" cm="1">
        <f t="array" ref="CJ11">_xlfn.XLOOKUP($A11&amp;$B11,'[1]产值及收款计划（2026）'!$A:$A&amp;'[1]产值及收款计划（2026）'!$B:$B,'[1]产值及收款计划（2026）'!CF:CF)</f>
        <v>0</v>
      </c>
      <c r="CK11" s="235" cm="1">
        <f t="array" ref="CK11">_xlfn.XLOOKUP($A11&amp;$B11,'[1]产值及收款计划（2026）'!$A:$A&amp;'[1]产值及收款计划（2026）'!$B:$B,'[1]产值及收款计划（2026）'!CG:CG)</f>
        <v>0</v>
      </c>
      <c r="CL11" s="235" cm="1">
        <f t="array" ref="CL11">_xlfn.XLOOKUP($A11&amp;$B11,'[1]产值及收款计划（2026）'!$A:$A&amp;'[1]产值及收款计划（2026）'!$B:$B,'[1]产值及收款计划（2026）'!CH:CH)</f>
        <v>0</v>
      </c>
      <c r="CM11" s="235" cm="1">
        <f t="array" ref="CM11">_xlfn.XLOOKUP($A11&amp;$B11,'[1]产值及收款计划（2026）'!$A:$A&amp;'[1]产值及收款计划（2026）'!$B:$B,'[1]产值及收款计划（2026）'!CI:CI)</f>
        <v>0</v>
      </c>
      <c r="CN11" s="235" cm="1">
        <f t="array" ref="CN11">_xlfn.XLOOKUP($A11&amp;$B11,'[1]产值及收款计划（2026）'!$A:$A&amp;'[1]产值及收款计划（2026）'!$B:$B,'[1]产值及收款计划（2026）'!CJ:CJ)</f>
        <v>0</v>
      </c>
      <c r="CO11" s="235" cm="1">
        <f t="array" ref="CO11">_xlfn.XLOOKUP($A11&amp;$B11,'[1]产值及收款计划（2026）'!$A:$A&amp;'[1]产值及收款计划（2026）'!$B:$B,'[1]产值及收款计划（2026）'!CK:CK)</f>
        <v>0</v>
      </c>
      <c r="CP11" s="235" cm="1">
        <f t="array" ref="CP11">_xlfn.XLOOKUP($A11&amp;$B11,'[1]产值及收款计划（2026）'!$A:$A&amp;'[1]产值及收款计划（2026）'!$B:$B,'[1]产值及收款计划（2026）'!CL:CL)</f>
        <v>0</v>
      </c>
      <c r="DE11" s="235" cm="1">
        <f t="array" ref="DE11">_xlfn.XLOOKUP($A11&amp;$B11,'[1]产值及收款计划（2026）'!$A:$A&amp;'[1]产值及收款计划（2026）'!$B:$B,'[1]产值及收款计划（2026）'!DA:DA)</f>
        <v>0</v>
      </c>
      <c r="DF11" s="235" cm="1">
        <f t="array" ref="DF11">_xlfn.XLOOKUP($A11&amp;$B11,'[1]产值及收款计划（2026）'!$A:$A&amp;'[1]产值及收款计划（2026）'!$B:$B,'[1]产值及收款计划（2026）'!DB:DB)</f>
        <v>4.420148</v>
      </c>
      <c r="DG11" s="235" cm="1">
        <f t="array" ref="DG11">_xlfn.XLOOKUP($A11&amp;$B11,'[1]产值及收款计划（2026）'!$A:$A&amp;'[1]产值及收款计划（2026）'!$B:$B,'[1]产值及收款计划（2026）'!DC:DC)</f>
        <v>0</v>
      </c>
      <c r="DH11" s="235" cm="1">
        <f t="array" ref="DH11">_xlfn.XLOOKUP($A11&amp;$B11,'[1]产值及收款计划（2026）'!$A:$A&amp;'[1]产值及收款计划（2026）'!$B:$B,'[1]产值及收款计划（2026）'!DD:DD)</f>
        <v>0</v>
      </c>
      <c r="DI11" s="235" cm="1">
        <f t="array" ref="DI11">_xlfn.XLOOKUP($A11&amp;$B11,'[1]产值及收款计划（2026）'!$A:$A&amp;'[1]产值及收款计划（2026）'!$B:$B,'[1]产值及收款计划（2026）'!DE:DE)</f>
        <v>0</v>
      </c>
      <c r="DJ11" s="235" cm="1">
        <f t="array" ref="DJ11">_xlfn.XLOOKUP($A11&amp;$B11,'[1]产值及收款计划（2026）'!$A:$A&amp;'[1]产值及收款计划（2026）'!$B:$B,'[1]产值及收款计划（2026）'!DF:DF)</f>
        <v>0</v>
      </c>
      <c r="DK11" s="235" cm="1">
        <f t="array" ref="DK11">_xlfn.XLOOKUP($A11&amp;$B11,'[1]产值及收款计划（2026）'!$A:$A&amp;'[1]产值及收款计划（2026）'!$B:$B,'[1]产值及收款计划（2026）'!DG:DG)</f>
        <v>0</v>
      </c>
      <c r="DL11" s="235" cm="1">
        <f t="array" ref="DL11">_xlfn.XLOOKUP($A11&amp;$B11,'[1]产值及收款计划（2026）'!$A:$A&amp;'[1]产值及收款计划（2026）'!$B:$B,'[1]产值及收款计划（2026）'!DH:DH)</f>
        <v>0</v>
      </c>
      <c r="DM11" s="235" cm="1">
        <f t="array" ref="DM11">_xlfn.XLOOKUP($A11&amp;$B11,'[1]产值及收款计划（2026）'!$A:$A&amp;'[1]产值及收款计划（2026）'!$B:$B,'[1]产值及收款计划（2026）'!DI:DI)</f>
        <v>0</v>
      </c>
      <c r="DN11" s="235" cm="1">
        <f t="array" ref="DN11">_xlfn.XLOOKUP($A11&amp;$B11,'[1]产值及收款计划（2026）'!$A:$A&amp;'[1]产值及收款计划（2026）'!$B:$B,'[1]产值及收款计划（2026）'!DJ:DJ)</f>
        <v>0</v>
      </c>
      <c r="DO11" s="235" cm="1">
        <f t="array" ref="DO11">_xlfn.XLOOKUP($A11&amp;$B11,'[1]产值及收款计划（2026）'!$A:$A&amp;'[1]产值及收款计划（2026）'!$B:$B,'[1]产值及收款计划（2026）'!DK:DK)</f>
        <v>0</v>
      </c>
      <c r="DP11" s="235" cm="1">
        <f t="array" ref="DP11">_xlfn.XLOOKUP($A11&amp;$B11,'[1]产值及收款计划（2026）'!$A:$A&amp;'[1]产值及收款计划（2026）'!$B:$B,'[1]产值及收款计划（2026）'!DL:DL)</f>
        <v>0</v>
      </c>
      <c r="DQ11" s="243"/>
      <c r="DR11" s="229"/>
    </row>
    <row r="12" ht="20.25" spans="1:135">
      <c r="A12" s="233">
        <f t="shared" si="11"/>
        <v>8</v>
      </c>
      <c r="B12" s="233" t="s">
        <v>25</v>
      </c>
      <c r="C12" s="234" t="str" cm="1">
        <f t="array" ref="C12">_xlfn.XLOOKUP($A12&amp;$B12,'[1]产值及收款计划（2026）'!$A:$A&amp;'[1]产值及收款计划（2026）'!$B:$B,'[1]产值及收款计划（2026）'!C:C)</f>
        <v>ZHT2021070800080</v>
      </c>
      <c r="D12" s="234" t="str" cm="1">
        <f t="array" ref="D12">_xlfn.XLOOKUP($A12&amp;$B12,'[1]产值及收款计划（2026）'!$A:$A&amp;'[1]产值及收款计划（2026）'!$B:$B,'[1]产值及收款计划（2026）'!D:D)</f>
        <v>南湖区老（旧）住宅区改造提升专项工程（二期）第二批次设计采购施工总承包(EPC)项目施工阶段的BIM应用技术</v>
      </c>
      <c r="E12" s="235" cm="1">
        <f t="array" ref="E12">_xlfn.XLOOKUP($A12&amp;$B12,'[1]产值及收款计划（2026）'!$A:$A&amp;'[1]产值及收款计划（2026）'!$B:$B,'[1]产值及收款计划（2026）'!E:E)</f>
        <v>255.8</v>
      </c>
      <c r="F12" s="235" cm="1">
        <f t="array" ref="F12">_xlfn.XLOOKUP($A12&amp;$B12,'[1]产值及收款计划（2026）'!$A:$A&amp;'[1]产值及收款计划（2026）'!$B:$B,'[1]产值及收款计划（2026）'!F:F)</f>
        <v>255.8</v>
      </c>
      <c r="G12" s="235" t="e" cm="1">
        <f t="array" ref="G12">_xlfn.XLOOKUP($A12&amp;$B12,'[1]产值及收款计划（2026）'!$A:$A&amp;'[1]产值及收款计划（2026）'!$B:$B,'[1]产值及收款计划（2026）'!G:G)</f>
        <v>#REF!</v>
      </c>
      <c r="H12" s="235" cm="1">
        <f t="array" ref="H12">_xlfn.XLOOKUP($A12&amp;$B12,'[1]产值及收款计划（2026）'!$A:$A&amp;'[1]产值及收款计划（2026）'!$B:$B,'[1]产值及收款计划（2026）'!H:H)</f>
        <v>215.48</v>
      </c>
      <c r="I12" s="236" cm="1">
        <f t="array" ref="I12">_xlfn.XLOOKUP($A12&amp;$B12,'[1]产值及收款计划（2026）'!$A:$A&amp;'[1]产值及收款计划（2026）'!$B:$B,'[1]产值及收款计划（2026）'!I:I)</f>
        <v>0.842376856919468</v>
      </c>
      <c r="J12" s="237" cm="1">
        <f t="array" ref="J12">_xlfn.XLOOKUP($A12&amp;$B12,'[1]产值及收款计划（2026）'!$A:$A&amp;'[1]产值及收款计划（2026）'!$B:$B,'[1]产值及收款计划（2026）'!J:J)</f>
        <v>0.06</v>
      </c>
      <c r="K12" s="235" t="e" cm="1">
        <f t="array" ref="K12">_xlfn.XLOOKUP($A12&amp;$B12,'[1]产值及收款计划（2026）'!$A:$A&amp;'[1]产值及收款计划（2026）'!$B:$B,'[1]产值及收款计划（2026）'!K:K)</f>
        <v>#REF!</v>
      </c>
      <c r="L12" s="235" t="e" cm="1">
        <f t="array" ref="L12">_xlfn.XLOOKUP($A12&amp;$B12,'[1]产值及收款计划（2026）'!$A:$A&amp;'[1]产值及收款计划（2026）'!$B:$B,'[1]产值及收款计划（2026）'!L:L)</f>
        <v>#REF!</v>
      </c>
      <c r="M12" s="235" t="str" cm="1">
        <f t="array" ref="M12">_xlfn.XLOOKUP($A12&amp;$B12,'[1]产值及收款计划（2026）'!$A:$A&amp;'[1]产值及收款计划（2026）'!$B:$B,'[1]产值及收款计划（2026）'!M:M)</f>
        <v>主导</v>
      </c>
      <c r="N12" s="235" t="str" cm="1">
        <f t="array" ref="N12">_xlfn.XLOOKUP($A12&amp;$B12,'[1]产值及收款计划（2026）'!$A:$A&amp;'[1]产值及收款计划（2026）'!$B:$B,'[1]产值及收款计划（2026）'!N:N)</f>
        <v>孔祥平团队</v>
      </c>
      <c r="O12" s="235" t="str" cm="1">
        <f t="array" ref="O12">_xlfn.XLOOKUP($A12&amp;$B12,'[1]产值及收款计划（2026）'!$A:$A&amp;'[1]产值及收款计划（2026）'!$B:$B,'[1]产值及收款计划（2026）'!O:O)</f>
        <v>卜宝翔</v>
      </c>
      <c r="P12" s="234" t="str" cm="1">
        <f t="array" ref="P12">_xlfn.XLOOKUP($A12&amp;$B12,'[1]产值及收款计划（2026）'!$A:$A&amp;'[1]产值及收款计划（2026）'!$B:$B,'[1]产值及收款计划（2026）'!P:P)</f>
        <v>过往已完结</v>
      </c>
      <c r="Q12" s="235" t="e" cm="1">
        <f t="array" ref="Q12">_xlfn.XLOOKUP($A12&amp;$B12,'[1]产值及收款计划（2026）'!$A:$A&amp;'[1]产值及收款计划（2026）'!$B:$B,'[1]产值及收款计划（2026）'!Q:Q)</f>
        <v>#REF!</v>
      </c>
      <c r="R12" s="235" t="e" cm="1">
        <f t="array" ref="R12">_xlfn.XLOOKUP($A12&amp;$B12,'[1]产值及收款计划（2026）'!$A:$A&amp;'[1]产值及收款计划（2026）'!$B:$B,'[1]产值及收款计划（2026）'!R:R)</f>
        <v>#REF!</v>
      </c>
      <c r="S12" s="235" t="e" cm="1">
        <f t="array" ref="S12">_xlfn.XLOOKUP($A12&amp;$B12,'[1]产值及收款计划（2026）'!$A:$A&amp;'[1]产值及收款计划（2026）'!$B:$B,'[1]产值及收款计划（2026）'!S:S)</f>
        <v>#REF!</v>
      </c>
      <c r="T12" s="235" cm="1">
        <f t="array" ref="T12">_xlfn.XLOOKUP($A12&amp;$B12,'[1]产值及收款计划（2026）'!$A:$A&amp;'[1]产值及收款计划（2026）'!$B:$B,'[1]产值及收款计划（2026）'!T:T)</f>
        <v>255.8</v>
      </c>
      <c r="U12" s="235" cm="1">
        <f t="array" ref="U12">_xlfn.XLOOKUP($A12&amp;$B12,'[1]产值及收款计划（2026）'!$A:$A&amp;'[1]产值及收款计划（2026）'!$B:$B,'[1]产值及收款计划（2026）'!U:U)</f>
        <v>0</v>
      </c>
      <c r="V12" s="235" cm="1">
        <f t="array" ref="V12">_xlfn.XLOOKUP($A12&amp;$B12,'[1]产值及收款计划（2026）'!$A:$A&amp;'[1]产值及收款计划（2026）'!$B:$B,'[1]产值及收款计划（2026）'!V:V)</f>
        <v>0</v>
      </c>
      <c r="W12" s="235" t="e" cm="1">
        <f t="array" ref="W12">_xlfn.XLOOKUP($A12&amp;$B12,'[1]产值及收款计划（2026）'!$A:$A&amp;'[1]产值及收款计划（2026）'!$B:$B,'[1]产值及收款计划（2026）'!W:W)</f>
        <v>#REF!</v>
      </c>
      <c r="X12" s="235" t="e" cm="1">
        <f t="array" ref="X12">_xlfn.XLOOKUP($A12&amp;$B12,'[1]产值及收款计划（2026）'!$A:$A&amp;'[1]产值及收款计划（2026）'!$B:$B,'[1]产值及收款计划（2026）'!X:X)</f>
        <v>#REF!</v>
      </c>
      <c r="Y12" s="235" t="e" cm="1">
        <f t="array" ref="Y12">_xlfn.XLOOKUP($A12&amp;$B12,'[1]产值及收款计划（2026）'!$A:$A&amp;'[1]产值及收款计划（2026）'!$B:$B,'[1]产值及收款计划（2026）'!Y:Y)</f>
        <v>#REF!</v>
      </c>
      <c r="Z12" s="235" t="e" cm="1">
        <f t="array" ref="Z12">_xlfn.XLOOKUP($A12&amp;$B12,'[1]产值及收款计划（2026）'!$A:$A&amp;'[1]产值及收款计划（2026）'!$B:$B,'[1]产值及收款计划（2026）'!Z:Z)</f>
        <v>#REF!</v>
      </c>
      <c r="AA12" s="235" cm="1">
        <f t="array" ref="AA12">_xlfn.XLOOKUP($A12&amp;$B12,'[1]产值及收款计划（2026）'!$A:$A&amp;'[1]产值及收款计划（2026）'!$B:$B,'[1]产值及收款计划（2026）'!AA:AA)</f>
        <v>0</v>
      </c>
      <c r="AB12" s="235" cm="1">
        <f t="array" ref="AB12">_xlfn.XLOOKUP($A12&amp;$B12,'[1]产值及收款计划（2026）'!$A:$A&amp;'[1]产值及收款计划（2026）'!$B:$B,'[1]产值及收款计划（2026）'!AB:AB)</f>
        <v>0</v>
      </c>
      <c r="AC12" s="235" t="e" cm="1">
        <f t="array" ref="AC12">_xlfn.XLOOKUP($A12&amp;$B12,'[1]产值及收款计划（2026）'!$A:$A&amp;'[1]产值及收款计划（2026）'!$B:$B,'[1]产值及收款计划（2026）'!AC:AC)</f>
        <v>#REF!</v>
      </c>
      <c r="AD12" s="235" cm="1">
        <f t="array" ref="AD12">_xlfn.XLOOKUP($A12&amp;$B12,'[1]产值及收款计划（2026）'!$A:$A&amp;'[1]产值及收款计划（2026）'!$B:$B,'[1]产值及收款计划（2026）'!AD:AD)</f>
        <v>0</v>
      </c>
      <c r="AE12" s="235" cm="1">
        <f t="array" ref="AE12">_xlfn.XLOOKUP($A12&amp;$B12,'[1]产值及收款计划（2026）'!$A:$A&amp;'[1]产值及收款计划（2026）'!$B:$B,'[1]产值及收款计划（2026）'!AE:AE)</f>
        <v>0</v>
      </c>
      <c r="AF12" s="235" cm="1">
        <f t="array" ref="AF12">_xlfn.XLOOKUP($A12&amp;$B12,'[1]产值及收款计划（2026）'!$A:$A&amp;'[1]产值及收款计划（2026）'!$B:$B,'[1]产值及收款计划（2026）'!AF:AF)</f>
        <v>0</v>
      </c>
      <c r="AG12" s="235" cm="1">
        <f t="array" ref="AG12">_xlfn.XLOOKUP($A12&amp;$B12,'[1]产值及收款计划（2026）'!$A:$A&amp;'[1]产值及收款计划（2026）'!$B:$B,'[1]产值及收款计划（2026）'!AG:AG)</f>
        <v>0</v>
      </c>
      <c r="AH12" s="235" cm="1">
        <f t="array" ref="AH12">_xlfn.XLOOKUP($A12&amp;$B12,'[1]产值及收款计划（2026）'!$A:$A&amp;'[1]产值及收款计划（2026）'!$B:$B,'[1]产值及收款计划（2026）'!AH:AH)</f>
        <v>0</v>
      </c>
      <c r="AI12" s="235" cm="1">
        <f t="array" ref="AI12">_xlfn.XLOOKUP($A12&amp;$B12,'[1]产值及收款计划（2026）'!$A:$A&amp;'[1]产值及收款计划（2026）'!$B:$B,'[1]产值及收款计划（2026）'!AI:AI)</f>
        <v>0</v>
      </c>
      <c r="AJ12" s="235" cm="1">
        <f t="array" ref="AJ12">_xlfn.XLOOKUP($A12&amp;$B12,'[1]产值及收款计划（2026）'!$A:$A&amp;'[1]产值及收款计划（2026）'!$B:$B,'[1]产值及收款计划（2026）'!AJ:AJ)</f>
        <v>0</v>
      </c>
      <c r="AK12" s="235" cm="1">
        <f t="array" ref="AK12">_xlfn.XLOOKUP($A12&amp;$B12,'[1]产值及收款计划（2026）'!$A:$A&amp;'[1]产值及收款计划（2026）'!$B:$B,'[1]产值及收款计划（2026）'!AK:AK)</f>
        <v>0</v>
      </c>
      <c r="AL12" s="235" cm="1">
        <f t="array" ref="AL12">_xlfn.XLOOKUP($A12&amp;$B12,'[1]产值及收款计划（2026）'!$A:$A&amp;'[1]产值及收款计划（2026）'!$B:$B,'[1]产值及收款计划（2026）'!AL:AL)</f>
        <v>0</v>
      </c>
      <c r="AM12" s="242" cm="1">
        <f t="array" ref="AM12">_xlfn.LET(_xlpm.勾选月份状态数组,TRANSPOSE('PPT(12-15页）-TOP10'!$A$3:$A$14),_xlpm.选择数据区,IF('PPT(12-15页）-TOP10'!$E$3="收款",$BA12:$BL12,$AA12:$AL12),SUM(_xlfn._xlws.FILTER(_xlpm.选择数据区,_xlpm.勾选月份状态数组,"")))</f>
        <v>0</v>
      </c>
      <c r="AN12" s="235" t="e">
        <f>_xlfn.XLOOKUP($C12,应收未收表!$T:$T,应收未收表!AA:AA)</f>
        <v>#N/A</v>
      </c>
      <c r="AO12" s="235" t="e">
        <f>_xlfn.XLOOKUP($C12,应收未收表!$T:$T,应收未收表!AB:AB)</f>
        <v>#N/A</v>
      </c>
      <c r="AP12" s="235" t="e">
        <f>_xlfn.XLOOKUP($C12,应收未收表!$T:$T,应收未收表!AC:AC)</f>
        <v>#N/A</v>
      </c>
      <c r="AQ12" s="235" t="e">
        <f>_xlfn.XLOOKUP($C12,应收未收表!$T:$T,应收未收表!AE:AE)</f>
        <v>#N/A</v>
      </c>
      <c r="AR12" s="235" t="e">
        <f>_xlfn.XLOOKUP($C12,应收未收表!$T:$T,应收未收表!AF:AF)</f>
        <v>#N/A</v>
      </c>
      <c r="AS12" s="235" t="e" cm="1">
        <f t="array" ref="AS12">_xlfn.XLOOKUP($A12&amp;$B12,'[1]产值及收款计划（2026）'!$A:$A&amp;'[1]产值及收款计划（2026）'!$B:$B,'[1]产值及收款计划（2026）'!AS:AS)</f>
        <v>#REF!</v>
      </c>
      <c r="AT12" s="235" t="e" cm="1">
        <f t="array" ref="AT12">_xlfn.XLOOKUP($A12&amp;$B12,'[1]产值及收款计划（2026）'!$A:$A&amp;'[1]产值及收款计划（2026）'!$B:$B,'[1]产值及收款计划（2026）'!AT:AT)</f>
        <v>#REF!</v>
      </c>
      <c r="AU12" s="235" t="e" cm="1">
        <f t="array" ref="AU12">_xlfn.XLOOKUP($A12&amp;$B12,'[1]产值及收款计划（2026）'!$A:$A&amp;'[1]产值及收款计划（2026）'!$B:$B,'[1]产值及收款计划（2026）'!AU:AU)</f>
        <v>#REF!</v>
      </c>
      <c r="AV12" s="235" t="e" cm="1">
        <f t="array" ref="AV12">_xlfn.XLOOKUP($A12&amp;$B12,'[1]产值及收款计划（2026）'!$A:$A&amp;'[1]产值及收款计划（2026）'!$B:$B,'[1]产值及收款计划（2026）'!AV:AV)</f>
        <v>#REF!</v>
      </c>
      <c r="AW12" s="235" cm="1">
        <f t="array" ref="AW12">_xlfn.XLOOKUP($A12&amp;$B12,'[1]产值及收款计划（2026）'!$A:$A&amp;'[1]产值及收款计划（2026）'!$B:$B,'[1]产值及收款计划（2026）'!AW:AW)</f>
        <v>153.48</v>
      </c>
      <c r="AX12" s="235" cm="1">
        <f t="array" ref="AX12">_xlfn.XLOOKUP($A12&amp;$B12,'[1]产值及收款计划（2026）'!$A:$A&amp;'[1]产值及收款计划（2026）'!$B:$B,'[1]产值及收款计划（2026）'!AX:AX)</f>
        <v>0</v>
      </c>
      <c r="AY12" s="235" cm="1">
        <f t="array" ref="AY12">_xlfn.XLOOKUP($A12&amp;$B12,'[1]产值及收款计划（2026）'!$A:$A&amp;'[1]产值及收款计划（2026）'!$B:$B,'[1]产值及收款计划（2026）'!AY:AY)</f>
        <v>102.32</v>
      </c>
      <c r="AZ12" s="235" cm="1">
        <f t="array" ref="AZ12">_xlfn.XLOOKUP($A12&amp;$B12,'[1]产值及收款计划（2026）'!$A:$A&amp;'[1]产值及收款计划（2026）'!$B:$B,'[1]产值及收款计划（2026）'!AZ:AZ)</f>
        <v>102.32</v>
      </c>
      <c r="BA12" s="235" t="e" cm="1">
        <f t="array" ref="BA12">_xlfn.XLOOKUP($A12&amp;$B12,'[1]产值及收款计划（2026）'!$A:$A&amp;'[1]产值及收款计划（2026）'!$B:$B,'[1]产值及收款计划（2026）'!BA:BA)</f>
        <v>#REF!</v>
      </c>
      <c r="BB12" s="235" t="e" cm="1">
        <f t="array" ref="BB12">_xlfn.XLOOKUP($A12&amp;$B12,'[1]产值及收款计划（2026）'!$A:$A&amp;'[1]产值及收款计划（2026）'!$B:$B,'[1]产值及收款计划（2026）'!BB:BB)</f>
        <v>#REF!</v>
      </c>
      <c r="BC12" s="235" t="e" cm="1">
        <f t="array" ref="BC12">_xlfn.XLOOKUP($A12&amp;$B12,'[1]产值及收款计划（2026）'!$A:$A&amp;'[1]产值及收款计划（2026）'!$B:$B,'[1]产值及收款计划（2026）'!BC:BC)</f>
        <v>#REF!</v>
      </c>
      <c r="BD12" s="235" t="e" cm="1">
        <f t="array" ref="BD12">_xlfn.XLOOKUP($A12&amp;$B12,'[1]产值及收款计划（2026）'!$A:$A&amp;'[1]产值及收款计划（2026）'!$B:$B,'[1]产值及收款计划（2026）'!BD:BD)</f>
        <v>#REF!</v>
      </c>
      <c r="BE12" s="235" t="e" cm="1">
        <f t="array" ref="BE12">_xlfn.XLOOKUP($A12&amp;$B12,'[1]产值及收款计划（2026）'!$A:$A&amp;'[1]产值及收款计划（2026）'!$B:$B,'[1]产值及收款计划（2026）'!BE:BE)</f>
        <v>#REF!</v>
      </c>
      <c r="BF12" s="235" t="e" cm="1">
        <f t="array" ref="BF12">_xlfn.XLOOKUP($A12&amp;$B12,'[1]产值及收款计划（2026）'!$A:$A&amp;'[1]产值及收款计划（2026）'!$B:$B,'[1]产值及收款计划（2026）'!BF:BF)</f>
        <v>#REF!</v>
      </c>
      <c r="BG12" s="235" t="e" cm="1">
        <f t="array" ref="BG12">_xlfn.XLOOKUP($A12&amp;$B12,'[1]产值及收款计划（2026）'!$A:$A&amp;'[1]产值及收款计划（2026）'!$B:$B,'[1]产值及收款计划（2026）'!BG:BG)</f>
        <v>#REF!</v>
      </c>
      <c r="BH12" s="235" t="e" cm="1">
        <f t="array" ref="BH12">_xlfn.XLOOKUP($A12&amp;$B12,'[1]产值及收款计划（2026）'!$A:$A&amp;'[1]产值及收款计划（2026）'!$B:$B,'[1]产值及收款计划（2026）'!BH:BH)</f>
        <v>#REF!</v>
      </c>
      <c r="BI12" s="235" t="e" cm="1">
        <f t="array" ref="BI12">_xlfn.XLOOKUP($A12&amp;$B12,'[1]产值及收款计划（2026）'!$A:$A&amp;'[1]产值及收款计划（2026）'!$B:$B,'[1]产值及收款计划（2026）'!BI:BI)</f>
        <v>#REF!</v>
      </c>
      <c r="BJ12" s="235" t="e" cm="1">
        <f t="array" ref="BJ12">_xlfn.XLOOKUP($A12&amp;$B12,'[1]产值及收款计划（2026）'!$A:$A&amp;'[1]产值及收款计划（2026）'!$B:$B,'[1]产值及收款计划（2026）'!BJ:BJ)</f>
        <v>#REF!</v>
      </c>
      <c r="BK12" s="235" t="e" cm="1">
        <f t="array" ref="BK12">_xlfn.XLOOKUP($A12&amp;$B12,'[1]产值及收款计划（2026）'!$A:$A&amp;'[1]产值及收款计划（2026）'!$B:$B,'[1]产值及收款计划（2026）'!BK:BK)</f>
        <v>#REF!</v>
      </c>
      <c r="BL12" s="235" t="e" cm="1">
        <f t="array" ref="BL12">_xlfn.XLOOKUP($A12&amp;$B12,'[1]产值及收款计划（2026）'!$A:$A&amp;'[1]产值及收款计划（2026）'!$B:$B,'[1]产值及收款计划（2026）'!BL:BL)</f>
        <v>#REF!</v>
      </c>
      <c r="BM12" s="235"/>
      <c r="BN12" s="235"/>
      <c r="BO12" s="235"/>
      <c r="BP12" s="235"/>
      <c r="BQ12" s="235" t="e">
        <f>_xlfn.XLOOKUP($C12,应收未收表!$AJ:$AJ,应收未收表!AK:AK)</f>
        <v>#N/A</v>
      </c>
      <c r="BR12" s="235" t="e">
        <f>_xlfn.XLOOKUP($C12,应收未收表!$AJ:$AJ,应收未收表!AL:AL)</f>
        <v>#N/A</v>
      </c>
      <c r="BS12" s="235" t="e">
        <f>_xlfn.XLOOKUP($C12,应收未收表!$AJ:$AJ,应收未收表!AM:AM)</f>
        <v>#N/A</v>
      </c>
      <c r="BT12" s="235" t="e">
        <f>_xlfn.XLOOKUP($C12,应收未收表!$AJ:$AJ,应收未收表!AN:AN)</f>
        <v>#N/A</v>
      </c>
      <c r="BU12" s="234" t="str" cm="1">
        <f t="array" ref="BU12">_xlfn.XLOOKUP($A12&amp;$B12,'[1]产值及收款计划（2026）'!$A:$A&amp;'[1]产值及收款计划（2026）'!$B:$B,'[1]产值及收款计划（2026）'!BQ:BQ)</f>
        <v>上海市城市建设设计研究总院（集团）有限公司</v>
      </c>
      <c r="BV12" s="235" t="e" cm="1">
        <f t="array" ref="BV12">_xlfn.XLOOKUP($A12&amp;$B12,'[1]产值及收款计划（2026）'!$A:$A&amp;'[1]产值及收款计划（2026）'!$B:$B,'[1]产值及收款计划（2026）'!BR:BR)</f>
        <v>#REF!</v>
      </c>
      <c r="CE12" s="235" cm="1">
        <f t="array" ref="CE12">_xlfn.XLOOKUP($A12&amp;$B12,'[1]产值及收款计划（2026）'!$A:$A&amp;'[1]产值及收款计划（2026）'!$B:$B,'[1]产值及收款计划（2026）'!CA:CA)</f>
        <v>0</v>
      </c>
      <c r="CF12" s="235" cm="1">
        <f t="array" ref="CF12">_xlfn.XLOOKUP($A12&amp;$B12,'[1]产值及收款计划（2026）'!$A:$A&amp;'[1]产值及收款计划（2026）'!$B:$B,'[1]产值及收款计划（2026）'!CB:CB)</f>
        <v>0</v>
      </c>
      <c r="CG12" s="235" cm="1">
        <f t="array" ref="CG12">_xlfn.XLOOKUP($A12&amp;$B12,'[1]产值及收款计划（2026）'!$A:$A&amp;'[1]产值及收款计划（2026）'!$B:$B,'[1]产值及收款计划（2026）'!CC:CC)</f>
        <v>0</v>
      </c>
      <c r="CH12" s="235" cm="1">
        <f t="array" ref="CH12">_xlfn.XLOOKUP($A12&amp;$B12,'[1]产值及收款计划（2026）'!$A:$A&amp;'[1]产值及收款计划（2026）'!$B:$B,'[1]产值及收款计划（2026）'!CD:CD)</f>
        <v>0</v>
      </c>
      <c r="CI12" s="235" cm="1">
        <f t="array" ref="CI12">_xlfn.XLOOKUP($A12&amp;$B12,'[1]产值及收款计划（2026）'!$A:$A&amp;'[1]产值及收款计划（2026）'!$B:$B,'[1]产值及收款计划（2026）'!CE:CE)</f>
        <v>0</v>
      </c>
      <c r="CJ12" s="235" cm="1">
        <f t="array" ref="CJ12">_xlfn.XLOOKUP($A12&amp;$B12,'[1]产值及收款计划（2026）'!$A:$A&amp;'[1]产值及收款计划（2026）'!$B:$B,'[1]产值及收款计划（2026）'!CF:CF)</f>
        <v>0</v>
      </c>
      <c r="CK12" s="235" cm="1">
        <f t="array" ref="CK12">_xlfn.XLOOKUP($A12&amp;$B12,'[1]产值及收款计划（2026）'!$A:$A&amp;'[1]产值及收款计划（2026）'!$B:$B,'[1]产值及收款计划（2026）'!CG:CG)</f>
        <v>0</v>
      </c>
      <c r="CL12" s="235" cm="1">
        <f t="array" ref="CL12">_xlfn.XLOOKUP($A12&amp;$B12,'[1]产值及收款计划（2026）'!$A:$A&amp;'[1]产值及收款计划（2026）'!$B:$B,'[1]产值及收款计划（2026）'!CH:CH)</f>
        <v>0</v>
      </c>
      <c r="CM12" s="235" cm="1">
        <f t="array" ref="CM12">_xlfn.XLOOKUP($A12&amp;$B12,'[1]产值及收款计划（2026）'!$A:$A&amp;'[1]产值及收款计划（2026）'!$B:$B,'[1]产值及收款计划（2026）'!CI:CI)</f>
        <v>0</v>
      </c>
      <c r="CN12" s="235" cm="1">
        <f t="array" ref="CN12">_xlfn.XLOOKUP($A12&amp;$B12,'[1]产值及收款计划（2026）'!$A:$A&amp;'[1]产值及收款计划（2026）'!$B:$B,'[1]产值及收款计划（2026）'!CJ:CJ)</f>
        <v>0</v>
      </c>
      <c r="CO12" s="235" cm="1">
        <f t="array" ref="CO12">_xlfn.XLOOKUP($A12&amp;$B12,'[1]产值及收款计划（2026）'!$A:$A&amp;'[1]产值及收款计划（2026）'!$B:$B,'[1]产值及收款计划（2026）'!CK:CK)</f>
        <v>0</v>
      </c>
      <c r="CP12" s="235" cm="1">
        <f t="array" ref="CP12">_xlfn.XLOOKUP($A12&amp;$B12,'[1]产值及收款计划（2026）'!$A:$A&amp;'[1]产值及收款计划（2026）'!$B:$B,'[1]产值及收款计划（2026）'!CL:CL)</f>
        <v>0</v>
      </c>
      <c r="DE12" s="235" cm="1">
        <f t="array" ref="DE12">_xlfn.XLOOKUP($A12&amp;$B12,'[1]产值及收款计划（2026）'!$A:$A&amp;'[1]产值及收款计划（2026）'!$B:$B,'[1]产值及收款计划（2026）'!DA:DA)</f>
        <v>0</v>
      </c>
      <c r="DF12" s="235" cm="1">
        <f t="array" ref="DF12">_xlfn.XLOOKUP($A12&amp;$B12,'[1]产值及收款计划（2026）'!$A:$A&amp;'[1]产值及收款计划（2026）'!$B:$B,'[1]产值及收款计划（2026）'!DB:DB)</f>
        <v>0</v>
      </c>
      <c r="DG12" s="235" cm="1">
        <f t="array" ref="DG12">_xlfn.XLOOKUP($A12&amp;$B12,'[1]产值及收款计划（2026）'!$A:$A&amp;'[1]产值及收款计划（2026）'!$B:$B,'[1]产值及收款计划（2026）'!DC:DC)</f>
        <v>0</v>
      </c>
      <c r="DH12" s="235" cm="1">
        <f t="array" ref="DH12">_xlfn.XLOOKUP($A12&amp;$B12,'[1]产值及收款计划（2026）'!$A:$A&amp;'[1]产值及收款计划（2026）'!$B:$B,'[1]产值及收款计划（2026）'!DD:DD)</f>
        <v>0</v>
      </c>
      <c r="DI12" s="235" cm="1">
        <f t="array" ref="DI12">_xlfn.XLOOKUP($A12&amp;$B12,'[1]产值及收款计划（2026）'!$A:$A&amp;'[1]产值及收款计划（2026）'!$B:$B,'[1]产值及收款计划（2026）'!DE:DE)</f>
        <v>0</v>
      </c>
      <c r="DJ12" s="235" cm="1">
        <f t="array" ref="DJ12">_xlfn.XLOOKUP($A12&amp;$B12,'[1]产值及收款计划（2026）'!$A:$A&amp;'[1]产值及收款计划（2026）'!$B:$B,'[1]产值及收款计划（2026）'!DF:DF)</f>
        <v>0</v>
      </c>
      <c r="DK12" s="235" cm="1">
        <f t="array" ref="DK12">_xlfn.XLOOKUP($A12&amp;$B12,'[1]产值及收款计划（2026）'!$A:$A&amp;'[1]产值及收款计划（2026）'!$B:$B,'[1]产值及收款计划（2026）'!DG:DG)</f>
        <v>0</v>
      </c>
      <c r="DL12" s="235" cm="1">
        <f t="array" ref="DL12">_xlfn.XLOOKUP($A12&amp;$B12,'[1]产值及收款计划（2026）'!$A:$A&amp;'[1]产值及收款计划（2026）'!$B:$B,'[1]产值及收款计划（2026）'!DH:DH)</f>
        <v>0</v>
      </c>
      <c r="DM12" s="235" cm="1">
        <f t="array" ref="DM12">_xlfn.XLOOKUP($A12&amp;$B12,'[1]产值及收款计划（2026）'!$A:$A&amp;'[1]产值及收款计划（2026）'!$B:$B,'[1]产值及收款计划（2026）'!DI:DI)</f>
        <v>0</v>
      </c>
      <c r="DN12" s="235" cm="1">
        <f t="array" ref="DN12">_xlfn.XLOOKUP($A12&amp;$B12,'[1]产值及收款计划（2026）'!$A:$A&amp;'[1]产值及收款计划（2026）'!$B:$B,'[1]产值及收款计划（2026）'!DJ:DJ)</f>
        <v>0</v>
      </c>
      <c r="DO12" s="235" cm="1">
        <f t="array" ref="DO12">_xlfn.XLOOKUP($A12&amp;$B12,'[1]产值及收款计划（2026）'!$A:$A&amp;'[1]产值及收款计划（2026）'!$B:$B,'[1]产值及收款计划（2026）'!DK:DK)</f>
        <v>0</v>
      </c>
      <c r="DP12" s="235" cm="1">
        <f t="array" ref="DP12">_xlfn.XLOOKUP($A12&amp;$B12,'[1]产值及收款计划（2026）'!$A:$A&amp;'[1]产值及收款计划（2026）'!$B:$B,'[1]产值及收款计划（2026）'!DL:DL)</f>
        <v>0</v>
      </c>
      <c r="DQ12" s="243"/>
      <c r="DR12" s="229"/>
    </row>
    <row r="13" ht="40.5" spans="1:135">
      <c r="A13" s="233">
        <f t="shared" si="11"/>
        <v>9</v>
      </c>
      <c r="B13" s="233" t="s">
        <v>25</v>
      </c>
      <c r="C13" s="234" t="str" cm="1">
        <f t="array" ref="C13">_xlfn.XLOOKUP($A13&amp;$B13,'[1]产值及收款计划（2026）'!$A:$A&amp;'[1]产值及收款计划（2026）'!$B:$B,'[1]产值及收款计划（2026）'!C:C)</f>
        <v>ZHT2021120100139</v>
      </c>
      <c r="D13" s="235" t="str" cm="1">
        <f t="array" ref="D13">_xlfn.XLOOKUP($A13&amp;$B13,'[1]产值及收款计划（2026）'!$A:$A&amp;'[1]产值及收款计划（2026）'!$B:$B,'[1]产值及收款计划（2026）'!D:D)</f>
        <v>虹桥商务区核心区民防工程BIM运管平台开发技术服务</v>
      </c>
      <c r="E13" s="235" cm="1">
        <f t="array" ref="E13">_xlfn.XLOOKUP($A13&amp;$B13,'[1]产值及收款计划（2026）'!$A:$A&amp;'[1]产值及收款计划（2026）'!$B:$B,'[1]产值及收款计划（2026）'!E:E)</f>
        <v>146.04</v>
      </c>
      <c r="F13" s="235" cm="1">
        <f t="array" ref="F13">_xlfn.XLOOKUP($A13&amp;$B13,'[1]产值及收款计划（2026）'!$A:$A&amp;'[1]产值及收款计划（2026）'!$B:$B,'[1]产值及收款计划（2026）'!F:F)</f>
        <v>146.04</v>
      </c>
      <c r="G13" s="235" t="e" cm="1">
        <f t="array" ref="G13">_xlfn.XLOOKUP($A13&amp;$B13,'[1]产值及收款计划（2026）'!$A:$A&amp;'[1]产值及收款计划（2026）'!$B:$B,'[1]产值及收款计划（2026）'!G:G)</f>
        <v>#REF!</v>
      </c>
      <c r="H13" s="235" cm="1">
        <f t="array" ref="H13">_xlfn.XLOOKUP($A13&amp;$B13,'[1]产值及收款计划（2026）'!$A:$A&amp;'[1]产值及收款计划（2026）'!$B:$B,'[1]产值及收款计划（2026）'!H:H)</f>
        <v>71.04</v>
      </c>
      <c r="I13" s="236" cm="1">
        <f t="array" ref="I13">_xlfn.XLOOKUP($A13&amp;$B13,'[1]产值及收款计划（2026）'!$A:$A&amp;'[1]产值及收款计划（2026）'!$B:$B,'[1]产值及收款计划（2026）'!I:I)</f>
        <v>0.486442070665571</v>
      </c>
      <c r="J13" s="237" cm="1">
        <f t="array" ref="J13">_xlfn.XLOOKUP($A13&amp;$B13,'[1]产值及收款计划（2026）'!$A:$A&amp;'[1]产值及收款计划（2026）'!$B:$B,'[1]产值及收款计划（2026）'!J:J)</f>
        <v>0.06</v>
      </c>
      <c r="K13" s="235" t="e" cm="1">
        <f t="array" ref="K13">_xlfn.XLOOKUP($A13&amp;$B13,'[1]产值及收款计划（2026）'!$A:$A&amp;'[1]产值及收款计划（2026）'!$B:$B,'[1]产值及收款计划（2026）'!K:K)</f>
        <v>#REF!</v>
      </c>
      <c r="L13" s="235" t="e" cm="1">
        <f t="array" ref="L13">_xlfn.XLOOKUP($A13&amp;$B13,'[1]产值及收款计划（2026）'!$A:$A&amp;'[1]产值及收款计划（2026）'!$B:$B,'[1]产值及收款计划（2026）'!L:L)</f>
        <v>#REF!</v>
      </c>
      <c r="M13" s="235" t="str" cm="1">
        <f t="array" ref="M13">_xlfn.XLOOKUP($A13&amp;$B13,'[1]产值及收款计划（2026）'!$A:$A&amp;'[1]产值及收款计划（2026）'!$B:$B,'[1]产值及收款计划（2026）'!M:M)</f>
        <v>主导</v>
      </c>
      <c r="N13" s="235" t="str" cm="1">
        <f t="array" ref="N13">_xlfn.XLOOKUP($A13&amp;$B13,'[1]产值及收款计划（2026）'!$A:$A&amp;'[1]产值及收款计划（2026）'!$B:$B,'[1]产值及收款计划（2026）'!N:N)</f>
        <v>孔祥平团队</v>
      </c>
      <c r="O13" s="235" t="str" cm="1">
        <f t="array" ref="O13">_xlfn.XLOOKUP($A13&amp;$B13,'[1]产值及收款计划（2026）'!$A:$A&amp;'[1]产值及收款计划（2026）'!$B:$B,'[1]产值及收款计划（2026）'!O:O)</f>
        <v>孔祥平</v>
      </c>
      <c r="P13" s="234" t="str" cm="1">
        <f t="array" ref="P13">_xlfn.XLOOKUP($A13&amp;$B13,'[1]产值及收款计划（2026）'!$A:$A&amp;'[1]产值及收款计划（2026）'!$B:$B,'[1]产值及收款计划（2026）'!P:P)</f>
        <v>过往已完结</v>
      </c>
      <c r="Q13" s="235" t="e" cm="1">
        <f t="array" ref="Q13">_xlfn.XLOOKUP($A13&amp;$B13,'[1]产值及收款计划（2026）'!$A:$A&amp;'[1]产值及收款计划（2026）'!$B:$B,'[1]产值及收款计划（2026）'!Q:Q)</f>
        <v>#REF!</v>
      </c>
      <c r="R13" s="235" t="e" cm="1">
        <f t="array" ref="R13">_xlfn.XLOOKUP($A13&amp;$B13,'[1]产值及收款计划（2026）'!$A:$A&amp;'[1]产值及收款计划（2026）'!$B:$B,'[1]产值及收款计划（2026）'!R:R)</f>
        <v>#REF!</v>
      </c>
      <c r="S13" s="235" t="e" cm="1">
        <f t="array" ref="S13">_xlfn.XLOOKUP($A13&amp;$B13,'[1]产值及收款计划（2026）'!$A:$A&amp;'[1]产值及收款计划（2026）'!$B:$B,'[1]产值及收款计划（2026）'!S:S)</f>
        <v>#REF!</v>
      </c>
      <c r="T13" s="235" cm="1">
        <f t="array" ref="T13">_xlfn.XLOOKUP($A13&amp;$B13,'[1]产值及收款计划（2026）'!$A:$A&amp;'[1]产值及收款计划（2026）'!$B:$B,'[1]产值及收款计划（2026）'!T:T)</f>
        <v>146.04</v>
      </c>
      <c r="U13" s="235" cm="1">
        <f t="array" ref="U13">_xlfn.XLOOKUP($A13&amp;$B13,'[1]产值及收款计划（2026）'!$A:$A&amp;'[1]产值及收款计划（2026）'!$B:$B,'[1]产值及收款计划（2026）'!U:U)</f>
        <v>0</v>
      </c>
      <c r="V13" s="235" cm="1">
        <f t="array" ref="V13">_xlfn.XLOOKUP($A13&amp;$B13,'[1]产值及收款计划（2026）'!$A:$A&amp;'[1]产值及收款计划（2026）'!$B:$B,'[1]产值及收款计划（2026）'!V:V)</f>
        <v>0</v>
      </c>
      <c r="W13" s="235" t="e" cm="1">
        <f t="array" ref="W13">_xlfn.XLOOKUP($A13&amp;$B13,'[1]产值及收款计划（2026）'!$A:$A&amp;'[1]产值及收款计划（2026）'!$B:$B,'[1]产值及收款计划（2026）'!W:W)</f>
        <v>#REF!</v>
      </c>
      <c r="X13" s="235" t="e" cm="1">
        <f t="array" ref="X13">_xlfn.XLOOKUP($A13&amp;$B13,'[1]产值及收款计划（2026）'!$A:$A&amp;'[1]产值及收款计划（2026）'!$B:$B,'[1]产值及收款计划（2026）'!X:X)</f>
        <v>#REF!</v>
      </c>
      <c r="Y13" s="235" t="e" cm="1">
        <f t="array" ref="Y13">_xlfn.XLOOKUP($A13&amp;$B13,'[1]产值及收款计划（2026）'!$A:$A&amp;'[1]产值及收款计划（2026）'!$B:$B,'[1]产值及收款计划（2026）'!Y:Y)</f>
        <v>#REF!</v>
      </c>
      <c r="Z13" s="235" t="e" cm="1">
        <f t="array" ref="Z13">_xlfn.XLOOKUP($A13&amp;$B13,'[1]产值及收款计划（2026）'!$A:$A&amp;'[1]产值及收款计划（2026）'!$B:$B,'[1]产值及收款计划（2026）'!Z:Z)</f>
        <v>#REF!</v>
      </c>
      <c r="AA13" s="235" cm="1">
        <f t="array" ref="AA13">_xlfn.XLOOKUP($A13&amp;$B13,'[1]产值及收款计划（2026）'!$A:$A&amp;'[1]产值及收款计划（2026）'!$B:$B,'[1]产值及收款计划（2026）'!AA:AA)</f>
        <v>0</v>
      </c>
      <c r="AB13" s="235" cm="1">
        <f t="array" ref="AB13">_xlfn.XLOOKUP($A13&amp;$B13,'[1]产值及收款计划（2026）'!$A:$A&amp;'[1]产值及收款计划（2026）'!$B:$B,'[1]产值及收款计划（2026）'!AB:AB)</f>
        <v>0</v>
      </c>
      <c r="AC13" s="235" t="e" cm="1">
        <f t="array" ref="AC13">_xlfn.XLOOKUP($A13&amp;$B13,'[1]产值及收款计划（2026）'!$A:$A&amp;'[1]产值及收款计划（2026）'!$B:$B,'[1]产值及收款计划（2026）'!AC:AC)</f>
        <v>#REF!</v>
      </c>
      <c r="AD13" s="235" cm="1">
        <f t="array" ref="AD13">_xlfn.XLOOKUP($A13&amp;$B13,'[1]产值及收款计划（2026）'!$A:$A&amp;'[1]产值及收款计划（2026）'!$B:$B,'[1]产值及收款计划（2026）'!AD:AD)</f>
        <v>0</v>
      </c>
      <c r="AE13" s="235" cm="1">
        <f t="array" ref="AE13">_xlfn.XLOOKUP($A13&amp;$B13,'[1]产值及收款计划（2026）'!$A:$A&amp;'[1]产值及收款计划（2026）'!$B:$B,'[1]产值及收款计划（2026）'!AE:AE)</f>
        <v>0</v>
      </c>
      <c r="AF13" s="235" cm="1">
        <f t="array" ref="AF13">_xlfn.XLOOKUP($A13&amp;$B13,'[1]产值及收款计划（2026）'!$A:$A&amp;'[1]产值及收款计划（2026）'!$B:$B,'[1]产值及收款计划（2026）'!AF:AF)</f>
        <v>0</v>
      </c>
      <c r="AG13" s="235" cm="1">
        <f t="array" ref="AG13">_xlfn.XLOOKUP($A13&amp;$B13,'[1]产值及收款计划（2026）'!$A:$A&amp;'[1]产值及收款计划（2026）'!$B:$B,'[1]产值及收款计划（2026）'!AG:AG)</f>
        <v>0</v>
      </c>
      <c r="AH13" s="235" cm="1">
        <f t="array" ref="AH13">_xlfn.XLOOKUP($A13&amp;$B13,'[1]产值及收款计划（2026）'!$A:$A&amp;'[1]产值及收款计划（2026）'!$B:$B,'[1]产值及收款计划（2026）'!AH:AH)</f>
        <v>0</v>
      </c>
      <c r="AI13" s="235" cm="1">
        <f t="array" ref="AI13">_xlfn.XLOOKUP($A13&amp;$B13,'[1]产值及收款计划（2026）'!$A:$A&amp;'[1]产值及收款计划（2026）'!$B:$B,'[1]产值及收款计划（2026）'!AI:AI)</f>
        <v>0</v>
      </c>
      <c r="AJ13" s="235" cm="1">
        <f t="array" ref="AJ13">_xlfn.XLOOKUP($A13&amp;$B13,'[1]产值及收款计划（2026）'!$A:$A&amp;'[1]产值及收款计划（2026）'!$B:$B,'[1]产值及收款计划（2026）'!AJ:AJ)</f>
        <v>0</v>
      </c>
      <c r="AK13" s="235" cm="1">
        <f t="array" ref="AK13">_xlfn.XLOOKUP($A13&amp;$B13,'[1]产值及收款计划（2026）'!$A:$A&amp;'[1]产值及收款计划（2026）'!$B:$B,'[1]产值及收款计划（2026）'!AK:AK)</f>
        <v>0</v>
      </c>
      <c r="AL13" s="235" cm="1">
        <f t="array" ref="AL13">_xlfn.XLOOKUP($A13&amp;$B13,'[1]产值及收款计划（2026）'!$A:$A&amp;'[1]产值及收款计划（2026）'!$B:$B,'[1]产值及收款计划（2026）'!AL:AL)</f>
        <v>0</v>
      </c>
      <c r="AM13" s="242" cm="1">
        <f t="array" ref="AM13">_xlfn.LET(_xlpm.勾选月份状态数组,TRANSPOSE('PPT(12-15页）-TOP10'!$A$3:$A$14),_xlpm.选择数据区,IF('PPT(12-15页）-TOP10'!$E$3="收款",$BA13:$BL13,$AA13:$AL13),SUM(_xlfn._xlws.FILTER(_xlpm.选择数据区,_xlpm.勾选月份状态数组,"")))</f>
        <v>0</v>
      </c>
      <c r="AN13" s="235" t="e">
        <f>_xlfn.XLOOKUP($C13,应收未收表!$T:$T,应收未收表!AA:AA)</f>
        <v>#N/A</v>
      </c>
      <c r="AO13" s="235" t="e">
        <f>_xlfn.XLOOKUP($C13,应收未收表!$T:$T,应收未收表!AB:AB)</f>
        <v>#N/A</v>
      </c>
      <c r="AP13" s="235" t="e">
        <f>_xlfn.XLOOKUP($C13,应收未收表!$T:$T,应收未收表!AC:AC)</f>
        <v>#N/A</v>
      </c>
      <c r="AQ13" s="235" t="e">
        <f>_xlfn.XLOOKUP($C13,应收未收表!$T:$T,应收未收表!AE:AE)</f>
        <v>#N/A</v>
      </c>
      <c r="AR13" s="235" t="e">
        <f>_xlfn.XLOOKUP($C13,应收未收表!$T:$T,应收未收表!AF:AF)</f>
        <v>#N/A</v>
      </c>
      <c r="AS13" s="235" t="e" cm="1">
        <f t="array" ref="AS13">_xlfn.XLOOKUP($A13&amp;$B13,'[1]产值及收款计划（2026）'!$A:$A&amp;'[1]产值及收款计划（2026）'!$B:$B,'[1]产值及收款计划（2026）'!AS:AS)</f>
        <v>#REF!</v>
      </c>
      <c r="AT13" s="235" t="e" cm="1">
        <f t="array" ref="AT13">_xlfn.XLOOKUP($A13&amp;$B13,'[1]产值及收款计划（2026）'!$A:$A&amp;'[1]产值及收款计划（2026）'!$B:$B,'[1]产值及收款计划（2026）'!AT:AT)</f>
        <v>#REF!</v>
      </c>
      <c r="AU13" s="235" t="e" cm="1">
        <f t="array" ref="AU13">_xlfn.XLOOKUP($A13&amp;$B13,'[1]产值及收款计划（2026）'!$A:$A&amp;'[1]产值及收款计划（2026）'!$B:$B,'[1]产值及收款计划（2026）'!AU:AU)</f>
        <v>#REF!</v>
      </c>
      <c r="AV13" s="235" t="e" cm="1">
        <f t="array" ref="AV13">_xlfn.XLOOKUP($A13&amp;$B13,'[1]产值及收款计划（2026）'!$A:$A&amp;'[1]产值及收款计划（2026）'!$B:$B,'[1]产值及收款计划（2026）'!AV:AV)</f>
        <v>#REF!</v>
      </c>
      <c r="AW13" s="235" cm="1">
        <f t="array" ref="AW13">_xlfn.XLOOKUP($A13&amp;$B13,'[1]产值及收款计划（2026）'!$A:$A&amp;'[1]产值及收款计划（2026）'!$B:$B,'[1]产值及收款计划（2026）'!AW:AW)</f>
        <v>0</v>
      </c>
      <c r="AX13" s="235" cm="1">
        <f t="array" ref="AX13">_xlfn.XLOOKUP($A13&amp;$B13,'[1]产值及收款计划（2026）'!$A:$A&amp;'[1]产值及收款计划（2026）'!$B:$B,'[1]产值及收款计划（2026）'!AX:AX)</f>
        <v>0</v>
      </c>
      <c r="AY13" s="235" cm="1">
        <f t="array" ref="AY13">_xlfn.XLOOKUP($A13&amp;$B13,'[1]产值及收款计划（2026）'!$A:$A&amp;'[1]产值及收款计划（2026）'!$B:$B,'[1]产值及收款计划（2026）'!AY:AY)</f>
        <v>146.04</v>
      </c>
      <c r="AZ13" s="235" cm="1">
        <f t="array" ref="AZ13">_xlfn.XLOOKUP($A13&amp;$B13,'[1]产值及收款计划（2026）'!$A:$A&amp;'[1]产值及收款计划（2026）'!$B:$B,'[1]产值及收款计划（2026）'!AZ:AZ)</f>
        <v>146.04</v>
      </c>
      <c r="BA13" s="244" t="e" cm="1">
        <f t="array" ref="BA13">_xlfn.XLOOKUP($A13&amp;$B13,'[1]产值及收款计划（2026）'!$A:$A&amp;'[1]产值及收款计划（2026）'!$B:$B,'[1]产值及收款计划（2026）'!BA:BA)</f>
        <v>#REF!</v>
      </c>
      <c r="BB13" s="244" cm="1">
        <f t="array" ref="BB13">_xlfn.XLOOKUP($A13&amp;$B13,'[1]产值及收款计划（2026）'!$A:$A&amp;'[1]产值及收款计划（2026）'!$B:$B,'[1]产值及收款计划（2026）'!BB:BB)</f>
        <v>110</v>
      </c>
      <c r="BC13" s="244" t="e" cm="1">
        <f t="array" ref="BC13">_xlfn.XLOOKUP($A13&amp;$B13,'[1]产值及收款计划（2026）'!$A:$A&amp;'[1]产值及收款计划（2026）'!$B:$B,'[1]产值及收款计划（2026）'!BC:BC)</f>
        <v>#REF!</v>
      </c>
      <c r="BD13" s="235" t="e" cm="1">
        <f t="array" ref="BD13">_xlfn.XLOOKUP($A13&amp;$B13,'[1]产值及收款计划（2026）'!$A:$A&amp;'[1]产值及收款计划（2026）'!$B:$B,'[1]产值及收款计划（2026）'!BD:BD)</f>
        <v>#REF!</v>
      </c>
      <c r="BE13" s="235" t="e" cm="1">
        <f t="array" ref="BE13">_xlfn.XLOOKUP($A13&amp;$B13,'[1]产值及收款计划（2026）'!$A:$A&amp;'[1]产值及收款计划（2026）'!$B:$B,'[1]产值及收款计划（2026）'!BE:BE)</f>
        <v>#REF!</v>
      </c>
      <c r="BF13" s="235" t="e" cm="1">
        <f t="array" ref="BF13">_xlfn.XLOOKUP($A13&amp;$B13,'[1]产值及收款计划（2026）'!$A:$A&amp;'[1]产值及收款计划（2026）'!$B:$B,'[1]产值及收款计划（2026）'!BF:BF)</f>
        <v>#REF!</v>
      </c>
      <c r="BG13" s="235" t="e" cm="1">
        <f t="array" ref="BG13">_xlfn.XLOOKUP($A13&amp;$B13,'[1]产值及收款计划（2026）'!$A:$A&amp;'[1]产值及收款计划（2026）'!$B:$B,'[1]产值及收款计划（2026）'!BG:BG)</f>
        <v>#REF!</v>
      </c>
      <c r="BH13" s="235" t="e" cm="1">
        <f t="array" ref="BH13">_xlfn.XLOOKUP($A13&amp;$B13,'[1]产值及收款计划（2026）'!$A:$A&amp;'[1]产值及收款计划（2026）'!$B:$B,'[1]产值及收款计划（2026）'!BH:BH)</f>
        <v>#REF!</v>
      </c>
      <c r="BI13" s="235" t="e" cm="1">
        <f t="array" ref="BI13">_xlfn.XLOOKUP($A13&amp;$B13,'[1]产值及收款计划（2026）'!$A:$A&amp;'[1]产值及收款计划（2026）'!$B:$B,'[1]产值及收款计划（2026）'!BI:BI)</f>
        <v>#REF!</v>
      </c>
      <c r="BJ13" s="235" t="e" cm="1">
        <f t="array" ref="BJ13">_xlfn.XLOOKUP($A13&amp;$B13,'[1]产值及收款计划（2026）'!$A:$A&amp;'[1]产值及收款计划（2026）'!$B:$B,'[1]产值及收款计划（2026）'!BJ:BJ)</f>
        <v>#REF!</v>
      </c>
      <c r="BK13" s="235" t="e" cm="1">
        <f t="array" ref="BK13">_xlfn.XLOOKUP($A13&amp;$B13,'[1]产值及收款计划（2026）'!$A:$A&amp;'[1]产值及收款计划（2026）'!$B:$B,'[1]产值及收款计划（2026）'!BK:BK)</f>
        <v>#REF!</v>
      </c>
      <c r="BL13" s="235" t="e" cm="1">
        <f t="array" ref="BL13">_xlfn.XLOOKUP($A13&amp;$B13,'[1]产值及收款计划（2026）'!$A:$A&amp;'[1]产值及收款计划（2026）'!$B:$B,'[1]产值及收款计划（2026）'!BL:BL)</f>
        <v>#REF!</v>
      </c>
      <c r="BM13" s="235"/>
      <c r="BN13" s="235"/>
      <c r="BO13" s="235"/>
      <c r="BP13" s="235"/>
      <c r="BQ13" s="235">
        <f>_xlfn.XLOOKUP($C13,应收未收表!$AJ:$AJ,应收未收表!AK:AK)</f>
        <v>110</v>
      </c>
      <c r="BR13" s="235">
        <f>_xlfn.XLOOKUP($C13,应收未收表!$AJ:$AJ,应收未收表!AL:AL)</f>
        <v>110</v>
      </c>
      <c r="BS13" s="235" t="str">
        <f>_xlfn.XLOOKUP($C13,应收未收表!$AJ:$AJ,应收未收表!AM:AM)</f>
        <v>春节前落实且已上报一季度计划</v>
      </c>
      <c r="BT13" s="235">
        <f>_xlfn.XLOOKUP($C13,应收未收表!$AJ:$AJ,应收未收表!AN:AN)</f>
        <v>0</v>
      </c>
      <c r="BU13" s="234" t="str" cm="1">
        <f t="array" ref="BU13">_xlfn.XLOOKUP($A13&amp;$B13,'[1]产值及收款计划（2026）'!$A:$A&amp;'[1]产值及收款计划（2026）'!$B:$B,'[1]产值及收款计划（2026）'!BQ:BQ)</f>
        <v>上海瀚通建设工程有限公司</v>
      </c>
      <c r="BV13" s="235" t="e" cm="1">
        <f t="array" ref="BV13">_xlfn.XLOOKUP($A13&amp;$B13,'[1]产值及收款计划（2026）'!$A:$A&amp;'[1]产值及收款计划（2026）'!$B:$B,'[1]产值及收款计划（2026）'!BR:BR)</f>
        <v>#REF!</v>
      </c>
      <c r="CE13" s="235" cm="1">
        <f t="array" ref="CE13">_xlfn.XLOOKUP($A13&amp;$B13,'[1]产值及收款计划（2026）'!$A:$A&amp;'[1]产值及收款计划（2026）'!$B:$B,'[1]产值及收款计划（2026）'!CA:CA)</f>
        <v>0</v>
      </c>
      <c r="CF13" s="235" cm="1">
        <f t="array" ref="CF13">_xlfn.XLOOKUP($A13&amp;$B13,'[1]产值及收款计划（2026）'!$A:$A&amp;'[1]产值及收款计划（2026）'!$B:$B,'[1]产值及收款计划（2026）'!CB:CB)</f>
        <v>0</v>
      </c>
      <c r="CG13" s="235" cm="1">
        <f t="array" ref="CG13">_xlfn.XLOOKUP($A13&amp;$B13,'[1]产值及收款计划（2026）'!$A:$A&amp;'[1]产值及收款计划（2026）'!$B:$B,'[1]产值及收款计划（2026）'!CC:CC)</f>
        <v>0</v>
      </c>
      <c r="CH13" s="235" cm="1">
        <f t="array" ref="CH13">_xlfn.XLOOKUP($A13&amp;$B13,'[1]产值及收款计划（2026）'!$A:$A&amp;'[1]产值及收款计划（2026）'!$B:$B,'[1]产值及收款计划（2026）'!CD:CD)</f>
        <v>0</v>
      </c>
      <c r="CI13" s="235" cm="1">
        <f t="array" ref="CI13">_xlfn.XLOOKUP($A13&amp;$B13,'[1]产值及收款计划（2026）'!$A:$A&amp;'[1]产值及收款计划（2026）'!$B:$B,'[1]产值及收款计划（2026）'!CE:CE)</f>
        <v>0</v>
      </c>
      <c r="CJ13" s="235" cm="1">
        <f t="array" ref="CJ13">_xlfn.XLOOKUP($A13&amp;$B13,'[1]产值及收款计划（2026）'!$A:$A&amp;'[1]产值及收款计划（2026）'!$B:$B,'[1]产值及收款计划（2026）'!CF:CF)</f>
        <v>0</v>
      </c>
      <c r="CK13" s="235" cm="1">
        <f t="array" ref="CK13">_xlfn.XLOOKUP($A13&amp;$B13,'[1]产值及收款计划（2026）'!$A:$A&amp;'[1]产值及收款计划（2026）'!$B:$B,'[1]产值及收款计划（2026）'!CG:CG)</f>
        <v>0</v>
      </c>
      <c r="CL13" s="235" cm="1">
        <f t="array" ref="CL13">_xlfn.XLOOKUP($A13&amp;$B13,'[1]产值及收款计划（2026）'!$A:$A&amp;'[1]产值及收款计划（2026）'!$B:$B,'[1]产值及收款计划（2026）'!CH:CH)</f>
        <v>0</v>
      </c>
      <c r="CM13" s="235" cm="1">
        <f t="array" ref="CM13">_xlfn.XLOOKUP($A13&amp;$B13,'[1]产值及收款计划（2026）'!$A:$A&amp;'[1]产值及收款计划（2026）'!$B:$B,'[1]产值及收款计划（2026）'!CI:CI)</f>
        <v>0</v>
      </c>
      <c r="CN13" s="235" cm="1">
        <f t="array" ref="CN13">_xlfn.XLOOKUP($A13&amp;$B13,'[1]产值及收款计划（2026）'!$A:$A&amp;'[1]产值及收款计划（2026）'!$B:$B,'[1]产值及收款计划（2026）'!CJ:CJ)</f>
        <v>0</v>
      </c>
      <c r="CO13" s="235" cm="1">
        <f t="array" ref="CO13">_xlfn.XLOOKUP($A13&amp;$B13,'[1]产值及收款计划（2026）'!$A:$A&amp;'[1]产值及收款计划（2026）'!$B:$B,'[1]产值及收款计划（2026）'!CK:CK)</f>
        <v>0</v>
      </c>
      <c r="CP13" s="235" cm="1">
        <f t="array" ref="CP13">_xlfn.XLOOKUP($A13&amp;$B13,'[1]产值及收款计划（2026）'!$A:$A&amp;'[1]产值及收款计划（2026）'!$B:$B,'[1]产值及收款计划（2026）'!CL:CL)</f>
        <v>0</v>
      </c>
      <c r="DE13" s="235" cm="1">
        <f t="array" ref="DE13">_xlfn.XLOOKUP($A13&amp;$B13,'[1]产值及收款计划（2026）'!$A:$A&amp;'[1]产值及收款计划（2026）'!$B:$B,'[1]产值及收款计划（2026）'!DA:DA)</f>
        <v>0</v>
      </c>
      <c r="DF13" s="235" cm="1">
        <f t="array" ref="DF13">_xlfn.XLOOKUP($A13&amp;$B13,'[1]产值及收款计划（2026）'!$A:$A&amp;'[1]产值及收款计划（2026）'!$B:$B,'[1]产值及收款计划（2026）'!DB:DB)</f>
        <v>0</v>
      </c>
      <c r="DG13" s="235" cm="1">
        <f t="array" ref="DG13">_xlfn.XLOOKUP($A13&amp;$B13,'[1]产值及收款计划（2026）'!$A:$A&amp;'[1]产值及收款计划（2026）'!$B:$B,'[1]产值及收款计划（2026）'!DC:DC)</f>
        <v>0</v>
      </c>
      <c r="DH13" s="235" cm="1">
        <f t="array" ref="DH13">_xlfn.XLOOKUP($A13&amp;$B13,'[1]产值及收款计划（2026）'!$A:$A&amp;'[1]产值及收款计划（2026）'!$B:$B,'[1]产值及收款计划（2026）'!DD:DD)</f>
        <v>0</v>
      </c>
      <c r="DI13" s="235" cm="1">
        <f t="array" ref="DI13">_xlfn.XLOOKUP($A13&amp;$B13,'[1]产值及收款计划（2026）'!$A:$A&amp;'[1]产值及收款计划（2026）'!$B:$B,'[1]产值及收款计划（2026）'!DE:DE)</f>
        <v>0</v>
      </c>
      <c r="DJ13" s="235" cm="1">
        <f t="array" ref="DJ13">_xlfn.XLOOKUP($A13&amp;$B13,'[1]产值及收款计划（2026）'!$A:$A&amp;'[1]产值及收款计划（2026）'!$B:$B,'[1]产值及收款计划（2026）'!DF:DF)</f>
        <v>0</v>
      </c>
      <c r="DK13" s="235" cm="1">
        <f t="array" ref="DK13">_xlfn.XLOOKUP($A13&amp;$B13,'[1]产值及收款计划（2026）'!$A:$A&amp;'[1]产值及收款计划（2026）'!$B:$B,'[1]产值及收款计划（2026）'!DG:DG)</f>
        <v>0</v>
      </c>
      <c r="DL13" s="235" cm="1">
        <f t="array" ref="DL13">_xlfn.XLOOKUP($A13&amp;$B13,'[1]产值及收款计划（2026）'!$A:$A&amp;'[1]产值及收款计划（2026）'!$B:$B,'[1]产值及收款计划（2026）'!DH:DH)</f>
        <v>0</v>
      </c>
      <c r="DM13" s="235" cm="1">
        <f t="array" ref="DM13">_xlfn.XLOOKUP($A13&amp;$B13,'[1]产值及收款计划（2026）'!$A:$A&amp;'[1]产值及收款计划（2026）'!$B:$B,'[1]产值及收款计划（2026）'!DI:DI)</f>
        <v>0</v>
      </c>
      <c r="DN13" s="235" cm="1">
        <f t="array" ref="DN13">_xlfn.XLOOKUP($A13&amp;$B13,'[1]产值及收款计划（2026）'!$A:$A&amp;'[1]产值及收款计划（2026）'!$B:$B,'[1]产值及收款计划（2026）'!DJ:DJ)</f>
        <v>0</v>
      </c>
      <c r="DO13" s="235" cm="1">
        <f t="array" ref="DO13">_xlfn.XLOOKUP($A13&amp;$B13,'[1]产值及收款计划（2026）'!$A:$A&amp;'[1]产值及收款计划（2026）'!$B:$B,'[1]产值及收款计划（2026）'!DK:DK)</f>
        <v>0</v>
      </c>
      <c r="DP13" s="235" cm="1">
        <f t="array" ref="DP13">_xlfn.XLOOKUP($A13&amp;$B13,'[1]产值及收款计划（2026）'!$A:$A&amp;'[1]产值及收款计划（2026）'!$B:$B,'[1]产值及收款计划（2026）'!DL:DL)</f>
        <v>0</v>
      </c>
      <c r="DQ13" s="243"/>
      <c r="DR13" s="229"/>
    </row>
    <row r="14" ht="40.5" spans="1:135">
      <c r="A14" s="233">
        <f t="shared" si="11"/>
        <v>10</v>
      </c>
      <c r="B14" s="233" t="s">
        <v>25</v>
      </c>
      <c r="C14" s="234" t="str" cm="1">
        <f t="array" ref="C14">_xlfn.XLOOKUP($A14&amp;$B14,'[1]产值及收款计划（2026）'!$A:$A&amp;'[1]产值及收款计划（2026）'!$B:$B,'[1]产值及收款计划（2026）'!C:C)</f>
        <v>ZHT2021120100140</v>
      </c>
      <c r="D14" s="234" t="str" cm="1">
        <f t="array" ref="D14">_xlfn.XLOOKUP($A14&amp;$B14,'[1]产值及收款计划（2026）'!$A:$A&amp;'[1]产值及收款计划（2026）'!$B:$B,'[1]产值及收款计划（2026）'!D:D)</f>
        <v>虹桥商务区核心区民防工程弱电智能化改造硬件采购</v>
      </c>
      <c r="E14" s="235" cm="1">
        <f t="array" ref="E14">_xlfn.XLOOKUP($A14&amp;$B14,'[1]产值及收款计划（2026）'!$A:$A&amp;'[1]产值及收款计划（2026）'!$B:$B,'[1]产值及收款计划（2026）'!E:E)</f>
        <v>74.12854</v>
      </c>
      <c r="F14" s="235" cm="1">
        <f t="array" ref="F14">_xlfn.XLOOKUP($A14&amp;$B14,'[1]产值及收款计划（2026）'!$A:$A&amp;'[1]产值及收款计划（2026）'!$B:$B,'[1]产值及收款计划（2026）'!F:F)</f>
        <v>74.12854</v>
      </c>
      <c r="G14" s="235" t="e" cm="1">
        <f t="array" ref="G14">_xlfn.XLOOKUP($A14&amp;$B14,'[1]产值及收款计划（2026）'!$A:$A&amp;'[1]产值及收款计划（2026）'!$B:$B,'[1]产值及收款计划（2026）'!G:G)</f>
        <v>#REF!</v>
      </c>
      <c r="H14" s="235" cm="1">
        <f t="array" ref="H14">_xlfn.XLOOKUP($A14&amp;$B14,'[1]产值及收款计划（2026）'!$A:$A&amp;'[1]产值及收款计划（2026）'!$B:$B,'[1]产值及收款计划（2026）'!H:H)</f>
        <v>14.31164</v>
      </c>
      <c r="I14" s="236" cm="1">
        <f t="array" ref="I14">_xlfn.XLOOKUP($A14&amp;$B14,'[1]产值及收款计划（2026）'!$A:$A&amp;'[1]产值及收款计划（2026）'!$B:$B,'[1]产值及收款计划（2026）'!I:I)</f>
        <v>0.193065181102987</v>
      </c>
      <c r="J14" s="237" cm="1">
        <f t="array" ref="J14">_xlfn.XLOOKUP($A14&amp;$B14,'[1]产值及收款计划（2026）'!$A:$A&amp;'[1]产值及收款计划（2026）'!$B:$B,'[1]产值及收款计划（2026）'!J:J)</f>
        <v>0.13</v>
      </c>
      <c r="K14" s="235" t="e" cm="1">
        <f t="array" ref="K14">_xlfn.XLOOKUP($A14&amp;$B14,'[1]产值及收款计划（2026）'!$A:$A&amp;'[1]产值及收款计划（2026）'!$B:$B,'[1]产值及收款计划（2026）'!K:K)</f>
        <v>#REF!</v>
      </c>
      <c r="L14" s="235" t="e" cm="1">
        <f t="array" ref="L14">_xlfn.XLOOKUP($A14&amp;$B14,'[1]产值及收款计划（2026）'!$A:$A&amp;'[1]产值及收款计划（2026）'!$B:$B,'[1]产值及收款计划（2026）'!L:L)</f>
        <v>#REF!</v>
      </c>
      <c r="M14" s="235" t="str" cm="1">
        <f t="array" ref="M14">_xlfn.XLOOKUP($A14&amp;$B14,'[1]产值及收款计划（2026）'!$A:$A&amp;'[1]产值及收款计划（2026）'!$B:$B,'[1]产值及收款计划（2026）'!M:M)</f>
        <v>主导</v>
      </c>
      <c r="N14" s="235" t="str" cm="1">
        <f t="array" ref="N14">_xlfn.XLOOKUP($A14&amp;$B14,'[1]产值及收款计划（2026）'!$A:$A&amp;'[1]产值及收款计划（2026）'!$B:$B,'[1]产值及收款计划（2026）'!N:N)</f>
        <v>孔祥平团队</v>
      </c>
      <c r="O14" s="235" t="str" cm="1">
        <f t="array" ref="O14">_xlfn.XLOOKUP($A14&amp;$B14,'[1]产值及收款计划（2026）'!$A:$A&amp;'[1]产值及收款计划（2026）'!$B:$B,'[1]产值及收款计划（2026）'!O:O)</f>
        <v>孔祥平</v>
      </c>
      <c r="P14" s="234" t="str" cm="1">
        <f t="array" ref="P14">_xlfn.XLOOKUP($A14&amp;$B14,'[1]产值及收款计划（2026）'!$A:$A&amp;'[1]产值及收款计划（2026）'!$B:$B,'[1]产值及收款计划（2026）'!P:P)</f>
        <v>过往已完结</v>
      </c>
      <c r="Q14" s="235" t="e" cm="1">
        <f t="array" ref="Q14">_xlfn.XLOOKUP($A14&amp;$B14,'[1]产值及收款计划（2026）'!$A:$A&amp;'[1]产值及收款计划（2026）'!$B:$B,'[1]产值及收款计划（2026）'!Q:Q)</f>
        <v>#REF!</v>
      </c>
      <c r="R14" s="235" t="e" cm="1">
        <f t="array" ref="R14">_xlfn.XLOOKUP($A14&amp;$B14,'[1]产值及收款计划（2026）'!$A:$A&amp;'[1]产值及收款计划（2026）'!$B:$B,'[1]产值及收款计划（2026）'!R:R)</f>
        <v>#REF!</v>
      </c>
      <c r="S14" s="235" t="e" cm="1">
        <f t="array" ref="S14">_xlfn.XLOOKUP($A14&amp;$B14,'[1]产值及收款计划（2026）'!$A:$A&amp;'[1]产值及收款计划（2026）'!$B:$B,'[1]产值及收款计划（2026）'!S:S)</f>
        <v>#REF!</v>
      </c>
      <c r="T14" s="235" cm="1">
        <f t="array" ref="T14">_xlfn.XLOOKUP($A14&amp;$B14,'[1]产值及收款计划（2026）'!$A:$A&amp;'[1]产值及收款计划（2026）'!$B:$B,'[1]产值及收款计划（2026）'!T:T)</f>
        <v>74.12854</v>
      </c>
      <c r="U14" s="235" cm="1">
        <f t="array" ref="U14">_xlfn.XLOOKUP($A14&amp;$B14,'[1]产值及收款计划（2026）'!$A:$A&amp;'[1]产值及收款计划（2026）'!$B:$B,'[1]产值及收款计划（2026）'!U:U)</f>
        <v>0</v>
      </c>
      <c r="V14" s="235" cm="1">
        <f t="array" ref="V14">_xlfn.XLOOKUP($A14&amp;$B14,'[1]产值及收款计划（2026）'!$A:$A&amp;'[1]产值及收款计划（2026）'!$B:$B,'[1]产值及收款计划（2026）'!V:V)</f>
        <v>0</v>
      </c>
      <c r="W14" s="235" t="e" cm="1">
        <f t="array" ref="W14">_xlfn.XLOOKUP($A14&amp;$B14,'[1]产值及收款计划（2026）'!$A:$A&amp;'[1]产值及收款计划（2026）'!$B:$B,'[1]产值及收款计划（2026）'!W:W)</f>
        <v>#REF!</v>
      </c>
      <c r="X14" s="235" t="e" cm="1">
        <f t="array" ref="X14">_xlfn.XLOOKUP($A14&amp;$B14,'[1]产值及收款计划（2026）'!$A:$A&amp;'[1]产值及收款计划（2026）'!$B:$B,'[1]产值及收款计划（2026）'!X:X)</f>
        <v>#REF!</v>
      </c>
      <c r="Y14" s="235" t="e" cm="1">
        <f t="array" ref="Y14">_xlfn.XLOOKUP($A14&amp;$B14,'[1]产值及收款计划（2026）'!$A:$A&amp;'[1]产值及收款计划（2026）'!$B:$B,'[1]产值及收款计划（2026）'!Y:Y)</f>
        <v>#REF!</v>
      </c>
      <c r="Z14" s="235" t="e" cm="1">
        <f t="array" ref="Z14">_xlfn.XLOOKUP($A14&amp;$B14,'[1]产值及收款计划（2026）'!$A:$A&amp;'[1]产值及收款计划（2026）'!$B:$B,'[1]产值及收款计划（2026）'!Z:Z)</f>
        <v>#REF!</v>
      </c>
      <c r="AA14" s="235" cm="1">
        <f t="array" ref="AA14">_xlfn.XLOOKUP($A14&amp;$B14,'[1]产值及收款计划（2026）'!$A:$A&amp;'[1]产值及收款计划（2026）'!$B:$B,'[1]产值及收款计划（2026）'!AA:AA)</f>
        <v>0</v>
      </c>
      <c r="AB14" s="235" cm="1">
        <f t="array" ref="AB14">_xlfn.XLOOKUP($A14&amp;$B14,'[1]产值及收款计划（2026）'!$A:$A&amp;'[1]产值及收款计划（2026）'!$B:$B,'[1]产值及收款计划（2026）'!AB:AB)</f>
        <v>0</v>
      </c>
      <c r="AC14" s="235" t="e" cm="1">
        <f t="array" ref="AC14">_xlfn.XLOOKUP($A14&amp;$B14,'[1]产值及收款计划（2026）'!$A:$A&amp;'[1]产值及收款计划（2026）'!$B:$B,'[1]产值及收款计划（2026）'!AC:AC)</f>
        <v>#REF!</v>
      </c>
      <c r="AD14" s="235" cm="1">
        <f t="array" ref="AD14">_xlfn.XLOOKUP($A14&amp;$B14,'[1]产值及收款计划（2026）'!$A:$A&amp;'[1]产值及收款计划（2026）'!$B:$B,'[1]产值及收款计划（2026）'!AD:AD)</f>
        <v>0</v>
      </c>
      <c r="AE14" s="235" cm="1">
        <f t="array" ref="AE14">_xlfn.XLOOKUP($A14&amp;$B14,'[1]产值及收款计划（2026）'!$A:$A&amp;'[1]产值及收款计划（2026）'!$B:$B,'[1]产值及收款计划（2026）'!AE:AE)</f>
        <v>0</v>
      </c>
      <c r="AF14" s="235" cm="1">
        <f t="array" ref="AF14">_xlfn.XLOOKUP($A14&amp;$B14,'[1]产值及收款计划（2026）'!$A:$A&amp;'[1]产值及收款计划（2026）'!$B:$B,'[1]产值及收款计划（2026）'!AF:AF)</f>
        <v>0</v>
      </c>
      <c r="AG14" s="235" cm="1">
        <f t="array" ref="AG14">_xlfn.XLOOKUP($A14&amp;$B14,'[1]产值及收款计划（2026）'!$A:$A&amp;'[1]产值及收款计划（2026）'!$B:$B,'[1]产值及收款计划（2026）'!AG:AG)</f>
        <v>0</v>
      </c>
      <c r="AH14" s="235" cm="1">
        <f t="array" ref="AH14">_xlfn.XLOOKUP($A14&amp;$B14,'[1]产值及收款计划（2026）'!$A:$A&amp;'[1]产值及收款计划（2026）'!$B:$B,'[1]产值及收款计划（2026）'!AH:AH)</f>
        <v>0</v>
      </c>
      <c r="AI14" s="235" cm="1">
        <f t="array" ref="AI14">_xlfn.XLOOKUP($A14&amp;$B14,'[1]产值及收款计划（2026）'!$A:$A&amp;'[1]产值及收款计划（2026）'!$B:$B,'[1]产值及收款计划（2026）'!AI:AI)</f>
        <v>0</v>
      </c>
      <c r="AJ14" s="235" cm="1">
        <f t="array" ref="AJ14">_xlfn.XLOOKUP($A14&amp;$B14,'[1]产值及收款计划（2026）'!$A:$A&amp;'[1]产值及收款计划（2026）'!$B:$B,'[1]产值及收款计划（2026）'!AJ:AJ)</f>
        <v>0</v>
      </c>
      <c r="AK14" s="235" cm="1">
        <f t="array" ref="AK14">_xlfn.XLOOKUP($A14&amp;$B14,'[1]产值及收款计划（2026）'!$A:$A&amp;'[1]产值及收款计划（2026）'!$B:$B,'[1]产值及收款计划（2026）'!AK:AK)</f>
        <v>0</v>
      </c>
      <c r="AL14" s="235" cm="1">
        <f t="array" ref="AL14">_xlfn.XLOOKUP($A14&amp;$B14,'[1]产值及收款计划（2026）'!$A:$A&amp;'[1]产值及收款计划（2026）'!$B:$B,'[1]产值及收款计划（2026）'!AL:AL)</f>
        <v>0</v>
      </c>
      <c r="AM14" s="242" cm="1">
        <f t="array" ref="AM14">_xlfn.LET(_xlpm.勾选月份状态数组,TRANSPOSE('PPT(12-15页）-TOP10'!$A$3:$A$14),_xlpm.选择数据区,IF('PPT(12-15页）-TOP10'!$E$3="收款",$BA14:$BL14,$AA14:$AL14),SUM(_xlfn._xlws.FILTER(_xlpm.选择数据区,_xlpm.勾选月份状态数组,"")))</f>
        <v>0</v>
      </c>
      <c r="AN14" s="235" t="e">
        <f>_xlfn.XLOOKUP($C14,应收未收表!$T:$T,应收未收表!AA:AA)</f>
        <v>#N/A</v>
      </c>
      <c r="AO14" s="235" t="e">
        <f>_xlfn.XLOOKUP($C14,应收未收表!$T:$T,应收未收表!AB:AB)</f>
        <v>#N/A</v>
      </c>
      <c r="AP14" s="235" t="e">
        <f>_xlfn.XLOOKUP($C14,应收未收表!$T:$T,应收未收表!AC:AC)</f>
        <v>#N/A</v>
      </c>
      <c r="AQ14" s="235" t="e">
        <f>_xlfn.XLOOKUP($C14,应收未收表!$T:$T,应收未收表!AE:AE)</f>
        <v>#N/A</v>
      </c>
      <c r="AR14" s="235" t="e">
        <f>_xlfn.XLOOKUP($C14,应收未收表!$T:$T,应收未收表!AF:AF)</f>
        <v>#N/A</v>
      </c>
      <c r="AS14" s="235" t="e" cm="1">
        <f t="array" ref="AS14">_xlfn.XLOOKUP($A14&amp;$B14,'[1]产值及收款计划（2026）'!$A:$A&amp;'[1]产值及收款计划（2026）'!$B:$B,'[1]产值及收款计划（2026）'!AS:AS)</f>
        <v>#REF!</v>
      </c>
      <c r="AT14" s="235" t="e" cm="1">
        <f t="array" ref="AT14">_xlfn.XLOOKUP($A14&amp;$B14,'[1]产值及收款计划（2026）'!$A:$A&amp;'[1]产值及收款计划（2026）'!$B:$B,'[1]产值及收款计划（2026）'!AT:AT)</f>
        <v>#REF!</v>
      </c>
      <c r="AU14" s="235" t="e" cm="1">
        <f t="array" ref="AU14">_xlfn.XLOOKUP($A14&amp;$B14,'[1]产值及收款计划（2026）'!$A:$A&amp;'[1]产值及收款计划（2026）'!$B:$B,'[1]产值及收款计划（2026）'!AU:AU)</f>
        <v>#REF!</v>
      </c>
      <c r="AV14" s="235" t="e" cm="1">
        <f t="array" ref="AV14">_xlfn.XLOOKUP($A14&amp;$B14,'[1]产值及收款计划（2026）'!$A:$A&amp;'[1]产值及收款计划（2026）'!$B:$B,'[1]产值及收款计划（2026）'!AV:AV)</f>
        <v>#REF!</v>
      </c>
      <c r="AW14" s="235" cm="1">
        <f t="array" ref="AW14">_xlfn.XLOOKUP($A14&amp;$B14,'[1]产值及收款计划（2026）'!$A:$A&amp;'[1]产值及收款计划（2026）'!$B:$B,'[1]产值及收款计划（2026）'!AW:AW)</f>
        <v>37</v>
      </c>
      <c r="AX14" s="235" cm="1">
        <f t="array" ref="AX14">_xlfn.XLOOKUP($A14&amp;$B14,'[1]产值及收款计划（2026）'!$A:$A&amp;'[1]产值及收款计划（2026）'!$B:$B,'[1]产值及收款计划（2026）'!AX:AX)</f>
        <v>0</v>
      </c>
      <c r="AY14" s="235" cm="1">
        <f t="array" ref="AY14">_xlfn.XLOOKUP($A14&amp;$B14,'[1]产值及收款计划（2026）'!$A:$A&amp;'[1]产值及收款计划（2026）'!$B:$B,'[1]产值及收款计划（2026）'!AY:AY)</f>
        <v>37.12854</v>
      </c>
      <c r="AZ14" s="235" cm="1">
        <f t="array" ref="AZ14">_xlfn.XLOOKUP($A14&amp;$B14,'[1]产值及收款计划（2026）'!$A:$A&amp;'[1]产值及收款计划（2026）'!$B:$B,'[1]产值及收款计划（2026）'!AZ:AZ)</f>
        <v>37.12854</v>
      </c>
      <c r="BA14" s="244" t="e" cm="1">
        <f t="array" ref="BA14">_xlfn.XLOOKUP($A14&amp;$B14,'[1]产值及收款计划（2026）'!$A:$A&amp;'[1]产值及收款计划（2026）'!$B:$B,'[1]产值及收款计划（2026）'!BA:BA)</f>
        <v>#REF!</v>
      </c>
      <c r="BB14" s="244" cm="1">
        <f t="array" ref="BB14">_xlfn.XLOOKUP($A14&amp;$B14,'[1]产值及收款计划（2026）'!$A:$A&amp;'[1]产值及收款计划（2026）'!$B:$B,'[1]产值及收款计划（2026）'!BB:BB)</f>
        <v>37</v>
      </c>
      <c r="BC14" s="244" t="e" cm="1">
        <f t="array" ref="BC14">_xlfn.XLOOKUP($A14&amp;$B14,'[1]产值及收款计划（2026）'!$A:$A&amp;'[1]产值及收款计划（2026）'!$B:$B,'[1]产值及收款计划（2026）'!BC:BC)</f>
        <v>#REF!</v>
      </c>
      <c r="BD14" s="235" t="e" cm="1">
        <f t="array" ref="BD14">_xlfn.XLOOKUP($A14&amp;$B14,'[1]产值及收款计划（2026）'!$A:$A&amp;'[1]产值及收款计划（2026）'!$B:$B,'[1]产值及收款计划（2026）'!BD:BD)</f>
        <v>#REF!</v>
      </c>
      <c r="BE14" s="235" t="e" cm="1">
        <f t="array" ref="BE14">_xlfn.XLOOKUP($A14&amp;$B14,'[1]产值及收款计划（2026）'!$A:$A&amp;'[1]产值及收款计划（2026）'!$B:$B,'[1]产值及收款计划（2026）'!BE:BE)</f>
        <v>#REF!</v>
      </c>
      <c r="BF14" s="235" t="e" cm="1">
        <f t="array" ref="BF14">_xlfn.XLOOKUP($A14&amp;$B14,'[1]产值及收款计划（2026）'!$A:$A&amp;'[1]产值及收款计划（2026）'!$B:$B,'[1]产值及收款计划（2026）'!BF:BF)</f>
        <v>#REF!</v>
      </c>
      <c r="BG14" s="235" t="e" cm="1">
        <f t="array" ref="BG14">_xlfn.XLOOKUP($A14&amp;$B14,'[1]产值及收款计划（2026）'!$A:$A&amp;'[1]产值及收款计划（2026）'!$B:$B,'[1]产值及收款计划（2026）'!BG:BG)</f>
        <v>#REF!</v>
      </c>
      <c r="BH14" s="235" t="e" cm="1">
        <f t="array" ref="BH14">_xlfn.XLOOKUP($A14&amp;$B14,'[1]产值及收款计划（2026）'!$A:$A&amp;'[1]产值及收款计划（2026）'!$B:$B,'[1]产值及收款计划（2026）'!BH:BH)</f>
        <v>#REF!</v>
      </c>
      <c r="BI14" s="235" t="e" cm="1">
        <f t="array" ref="BI14">_xlfn.XLOOKUP($A14&amp;$B14,'[1]产值及收款计划（2026）'!$A:$A&amp;'[1]产值及收款计划（2026）'!$B:$B,'[1]产值及收款计划（2026）'!BI:BI)</f>
        <v>#REF!</v>
      </c>
      <c r="BJ14" s="235" t="e" cm="1">
        <f t="array" ref="BJ14">_xlfn.XLOOKUP($A14&amp;$B14,'[1]产值及收款计划（2026）'!$A:$A&amp;'[1]产值及收款计划（2026）'!$B:$B,'[1]产值及收款计划（2026）'!BJ:BJ)</f>
        <v>#REF!</v>
      </c>
      <c r="BK14" s="235" t="e" cm="1">
        <f t="array" ref="BK14">_xlfn.XLOOKUP($A14&amp;$B14,'[1]产值及收款计划（2026）'!$A:$A&amp;'[1]产值及收款计划（2026）'!$B:$B,'[1]产值及收款计划（2026）'!BK:BK)</f>
        <v>#REF!</v>
      </c>
      <c r="BL14" s="235" t="e" cm="1">
        <f t="array" ref="BL14">_xlfn.XLOOKUP($A14&amp;$B14,'[1]产值及收款计划（2026）'!$A:$A&amp;'[1]产值及收款计划（2026）'!$B:$B,'[1]产值及收款计划（2026）'!BL:BL)</f>
        <v>#REF!</v>
      </c>
      <c r="BM14" s="235"/>
      <c r="BN14" s="235"/>
      <c r="BO14" s="235"/>
      <c r="BP14" s="235"/>
      <c r="BQ14" s="235">
        <f>_xlfn.XLOOKUP($C14,应收未收表!$AJ:$AJ,应收未收表!AK:AK)</f>
        <v>37</v>
      </c>
      <c r="BR14" s="235">
        <f>_xlfn.XLOOKUP($C14,应收未收表!$AJ:$AJ,应收未收表!AL:AL)</f>
        <v>37</v>
      </c>
      <c r="BS14" s="235" t="str">
        <f>_xlfn.XLOOKUP($C14,应收未收表!$AJ:$AJ,应收未收表!AM:AM)</f>
        <v>春节前落实且已上报一季度计划</v>
      </c>
      <c r="BT14" s="235">
        <f>_xlfn.XLOOKUP($C14,应收未收表!$AJ:$AJ,应收未收表!AN:AN)</f>
        <v>0</v>
      </c>
      <c r="BU14" s="234" t="str" cm="1">
        <f t="array" ref="BU14">_xlfn.XLOOKUP($A14&amp;$B14,'[1]产值及收款计划（2026）'!$A:$A&amp;'[1]产值及收款计划（2026）'!$B:$B,'[1]产值及收款计划（2026）'!BQ:BQ)</f>
        <v>上海瀚通建设工程有限公司</v>
      </c>
      <c r="BV14" s="235" t="e" cm="1">
        <f t="array" ref="BV14">_xlfn.XLOOKUP($A14&amp;$B14,'[1]产值及收款计划（2026）'!$A:$A&amp;'[1]产值及收款计划（2026）'!$B:$B,'[1]产值及收款计划（2026）'!BR:BR)</f>
        <v>#REF!</v>
      </c>
      <c r="CE14" s="235" cm="1">
        <f t="array" ref="CE14">_xlfn.XLOOKUP($A14&amp;$B14,'[1]产值及收款计划（2026）'!$A:$A&amp;'[1]产值及收款计划（2026）'!$B:$B,'[1]产值及收款计划（2026）'!CA:CA)</f>
        <v>0</v>
      </c>
      <c r="CF14" s="235" cm="1">
        <f t="array" ref="CF14">_xlfn.XLOOKUP($A14&amp;$B14,'[1]产值及收款计划（2026）'!$A:$A&amp;'[1]产值及收款计划（2026）'!$B:$B,'[1]产值及收款计划（2026）'!CB:CB)</f>
        <v>0</v>
      </c>
      <c r="CG14" s="235" cm="1">
        <f t="array" ref="CG14">_xlfn.XLOOKUP($A14&amp;$B14,'[1]产值及收款计划（2026）'!$A:$A&amp;'[1]产值及收款计划（2026）'!$B:$B,'[1]产值及收款计划（2026）'!CC:CC)</f>
        <v>0</v>
      </c>
      <c r="CH14" s="235" cm="1">
        <f t="array" ref="CH14">_xlfn.XLOOKUP($A14&amp;$B14,'[1]产值及收款计划（2026）'!$A:$A&amp;'[1]产值及收款计划（2026）'!$B:$B,'[1]产值及收款计划（2026）'!CD:CD)</f>
        <v>0</v>
      </c>
      <c r="CI14" s="235" cm="1">
        <f t="array" ref="CI14">_xlfn.XLOOKUP($A14&amp;$B14,'[1]产值及收款计划（2026）'!$A:$A&amp;'[1]产值及收款计划（2026）'!$B:$B,'[1]产值及收款计划（2026）'!CE:CE)</f>
        <v>0</v>
      </c>
      <c r="CJ14" s="235" cm="1">
        <f t="array" ref="CJ14">_xlfn.XLOOKUP($A14&amp;$B14,'[1]产值及收款计划（2026）'!$A:$A&amp;'[1]产值及收款计划（2026）'!$B:$B,'[1]产值及收款计划（2026）'!CF:CF)</f>
        <v>0</v>
      </c>
      <c r="CK14" s="235" cm="1">
        <f t="array" ref="CK14">_xlfn.XLOOKUP($A14&amp;$B14,'[1]产值及收款计划（2026）'!$A:$A&amp;'[1]产值及收款计划（2026）'!$B:$B,'[1]产值及收款计划（2026）'!CG:CG)</f>
        <v>0</v>
      </c>
      <c r="CL14" s="235" cm="1">
        <f t="array" ref="CL14">_xlfn.XLOOKUP($A14&amp;$B14,'[1]产值及收款计划（2026）'!$A:$A&amp;'[1]产值及收款计划（2026）'!$B:$B,'[1]产值及收款计划（2026）'!CH:CH)</f>
        <v>0</v>
      </c>
      <c r="CM14" s="235" cm="1">
        <f t="array" ref="CM14">_xlfn.XLOOKUP($A14&amp;$B14,'[1]产值及收款计划（2026）'!$A:$A&amp;'[1]产值及收款计划（2026）'!$B:$B,'[1]产值及收款计划（2026）'!CI:CI)</f>
        <v>0</v>
      </c>
      <c r="CN14" s="235" cm="1">
        <f t="array" ref="CN14">_xlfn.XLOOKUP($A14&amp;$B14,'[1]产值及收款计划（2026）'!$A:$A&amp;'[1]产值及收款计划（2026）'!$B:$B,'[1]产值及收款计划（2026）'!CJ:CJ)</f>
        <v>0</v>
      </c>
      <c r="CO14" s="235" cm="1">
        <f t="array" ref="CO14">_xlfn.XLOOKUP($A14&amp;$B14,'[1]产值及收款计划（2026）'!$A:$A&amp;'[1]产值及收款计划（2026）'!$B:$B,'[1]产值及收款计划（2026）'!CK:CK)</f>
        <v>0</v>
      </c>
      <c r="CP14" s="235" cm="1">
        <f t="array" ref="CP14">_xlfn.XLOOKUP($A14&amp;$B14,'[1]产值及收款计划（2026）'!$A:$A&amp;'[1]产值及收款计划（2026）'!$B:$B,'[1]产值及收款计划（2026）'!CL:CL)</f>
        <v>0</v>
      </c>
      <c r="DE14" s="235" cm="1">
        <f t="array" ref="DE14">_xlfn.XLOOKUP($A14&amp;$B14,'[1]产值及收款计划（2026）'!$A:$A&amp;'[1]产值及收款计划（2026）'!$B:$B,'[1]产值及收款计划（2026）'!DA:DA)</f>
        <v>0</v>
      </c>
      <c r="DF14" s="235" cm="1">
        <f t="array" ref="DF14">_xlfn.XLOOKUP($A14&amp;$B14,'[1]产值及收款计划（2026）'!$A:$A&amp;'[1]产值及收款计划（2026）'!$B:$B,'[1]产值及收款计划（2026）'!DB:DB)</f>
        <v>0</v>
      </c>
      <c r="DG14" s="235" cm="1">
        <f t="array" ref="DG14">_xlfn.XLOOKUP($A14&amp;$B14,'[1]产值及收款计划（2026）'!$A:$A&amp;'[1]产值及收款计划（2026）'!$B:$B,'[1]产值及收款计划（2026）'!DC:DC)</f>
        <v>0</v>
      </c>
      <c r="DH14" s="235" cm="1">
        <f t="array" ref="DH14">_xlfn.XLOOKUP($A14&amp;$B14,'[1]产值及收款计划（2026）'!$A:$A&amp;'[1]产值及收款计划（2026）'!$B:$B,'[1]产值及收款计划（2026）'!DD:DD)</f>
        <v>0</v>
      </c>
      <c r="DI14" s="235" cm="1">
        <f t="array" ref="DI14">_xlfn.XLOOKUP($A14&amp;$B14,'[1]产值及收款计划（2026）'!$A:$A&amp;'[1]产值及收款计划（2026）'!$B:$B,'[1]产值及收款计划（2026）'!DE:DE)</f>
        <v>0</v>
      </c>
      <c r="DJ14" s="235" cm="1">
        <f t="array" ref="DJ14">_xlfn.XLOOKUP($A14&amp;$B14,'[1]产值及收款计划（2026）'!$A:$A&amp;'[1]产值及收款计划（2026）'!$B:$B,'[1]产值及收款计划（2026）'!DF:DF)</f>
        <v>0</v>
      </c>
      <c r="DK14" s="235" cm="1">
        <f t="array" ref="DK14">_xlfn.XLOOKUP($A14&amp;$B14,'[1]产值及收款计划（2026）'!$A:$A&amp;'[1]产值及收款计划（2026）'!$B:$B,'[1]产值及收款计划（2026）'!DG:DG)</f>
        <v>0</v>
      </c>
      <c r="DL14" s="235" cm="1">
        <f t="array" ref="DL14">_xlfn.XLOOKUP($A14&amp;$B14,'[1]产值及收款计划（2026）'!$A:$A&amp;'[1]产值及收款计划（2026）'!$B:$B,'[1]产值及收款计划（2026）'!DH:DH)</f>
        <v>0</v>
      </c>
      <c r="DM14" s="235" cm="1">
        <f t="array" ref="DM14">_xlfn.XLOOKUP($A14&amp;$B14,'[1]产值及收款计划（2026）'!$A:$A&amp;'[1]产值及收款计划（2026）'!$B:$B,'[1]产值及收款计划（2026）'!DI:DI)</f>
        <v>0</v>
      </c>
      <c r="DN14" s="235" cm="1">
        <f t="array" ref="DN14">_xlfn.XLOOKUP($A14&amp;$B14,'[1]产值及收款计划（2026）'!$A:$A&amp;'[1]产值及收款计划（2026）'!$B:$B,'[1]产值及收款计划（2026）'!DJ:DJ)</f>
        <v>0</v>
      </c>
      <c r="DO14" s="235" cm="1">
        <f t="array" ref="DO14">_xlfn.XLOOKUP($A14&amp;$B14,'[1]产值及收款计划（2026）'!$A:$A&amp;'[1]产值及收款计划（2026）'!$B:$B,'[1]产值及收款计划（2026）'!DK:DK)</f>
        <v>0</v>
      </c>
      <c r="DP14" s="235" cm="1">
        <f t="array" ref="DP14">_xlfn.XLOOKUP($A14&amp;$B14,'[1]产值及收款计划（2026）'!$A:$A&amp;'[1]产值及收款计划（2026）'!$B:$B,'[1]产值及收款计划（2026）'!DL:DL)</f>
        <v>0</v>
      </c>
      <c r="DQ14" s="243"/>
      <c r="DR14" s="229"/>
    </row>
    <row r="15" ht="20.25" spans="1:135">
      <c r="A15" s="233">
        <f t="shared" si="11"/>
        <v>11</v>
      </c>
      <c r="B15" s="233" t="s">
        <v>25</v>
      </c>
      <c r="C15" s="234" t="str" cm="1">
        <f t="array" ref="C15">_xlfn.XLOOKUP($A15&amp;$B15,'[1]产值及收款计划（2026）'!$A:$A&amp;'[1]产值及收款计划（2026）'!$B:$B,'[1]产值及收款计划（2026）'!C:C)</f>
        <v>ZHT2021020200008</v>
      </c>
      <c r="D15" s="234" t="str" cm="1">
        <f t="array" ref="D15">_xlfn.XLOOKUP($A15&amp;$B15,'[1]产值及收款计划（2026）'!$A:$A&amp;'[1]产值及收款计划（2026）'!$B:$B,'[1]产值及收款计划（2026）'!D:D)</f>
        <v>南湖区老（旧）住宅区改造提升专项工程（二期）方案设计、初步设计项目BIM技术应用</v>
      </c>
      <c r="E15" s="235" cm="1">
        <f t="array" ref="E15">_xlfn.XLOOKUP($A15&amp;$B15,'[1]产值及收款计划（2026）'!$A:$A&amp;'[1]产值及收款计划（2026）'!$B:$B,'[1]产值及收款计划（2026）'!E:E)</f>
        <v>138.4</v>
      </c>
      <c r="F15" s="235" cm="1">
        <f t="array" ref="F15">_xlfn.XLOOKUP($A15&amp;$B15,'[1]产值及收款计划（2026）'!$A:$A&amp;'[1]产值及收款计划（2026）'!$B:$B,'[1]产值及收款计划（2026）'!F:F)</f>
        <v>138.4</v>
      </c>
      <c r="G15" s="235" t="e" cm="1">
        <f t="array" ref="G15">_xlfn.XLOOKUP($A15&amp;$B15,'[1]产值及收款计划（2026）'!$A:$A&amp;'[1]产值及收款计划（2026）'!$B:$B,'[1]产值及收款计划（2026）'!G:G)</f>
        <v>#REF!</v>
      </c>
      <c r="H15" s="235" cm="1">
        <f t="array" ref="H15">_xlfn.XLOOKUP($A15&amp;$B15,'[1]产值及收款计划（2026）'!$A:$A&amp;'[1]产值及收款计划（2026）'!$B:$B,'[1]产值及收款计划（2026）'!H:H)</f>
        <v>72.26</v>
      </c>
      <c r="I15" s="236" cm="1">
        <f t="array" ref="I15">_xlfn.XLOOKUP($A15&amp;$B15,'[1]产值及收款计划（2026）'!$A:$A&amp;'[1]产值及收款计划（2026）'!$B:$B,'[1]产值及收款计划（2026）'!I:I)</f>
        <v>0.522109826589595</v>
      </c>
      <c r="J15" s="237" cm="1">
        <f t="array" ref="J15">_xlfn.XLOOKUP($A15&amp;$B15,'[1]产值及收款计划（2026）'!$A:$A&amp;'[1]产值及收款计划（2026）'!$B:$B,'[1]产值及收款计划（2026）'!J:J)</f>
        <v>0.06</v>
      </c>
      <c r="K15" s="235" t="e" cm="1">
        <f t="array" ref="K15">_xlfn.XLOOKUP($A15&amp;$B15,'[1]产值及收款计划（2026）'!$A:$A&amp;'[1]产值及收款计划（2026）'!$B:$B,'[1]产值及收款计划（2026）'!K:K)</f>
        <v>#REF!</v>
      </c>
      <c r="L15" s="235" t="e" cm="1">
        <f t="array" ref="L15">_xlfn.XLOOKUP($A15&amp;$B15,'[1]产值及收款计划（2026）'!$A:$A&amp;'[1]产值及收款计划（2026）'!$B:$B,'[1]产值及收款计划（2026）'!L:L)</f>
        <v>#REF!</v>
      </c>
      <c r="M15" s="235" t="str" cm="1">
        <f t="array" ref="M15">_xlfn.XLOOKUP($A15&amp;$B15,'[1]产值及收款计划（2026）'!$A:$A&amp;'[1]产值及收款计划（2026）'!$B:$B,'[1]产值及收款计划（2026）'!M:M)</f>
        <v>主导</v>
      </c>
      <c r="N15" s="235" t="str" cm="1">
        <f t="array" ref="N15">_xlfn.XLOOKUP($A15&amp;$B15,'[1]产值及收款计划（2026）'!$A:$A&amp;'[1]产值及收款计划（2026）'!$B:$B,'[1]产值及收款计划（2026）'!N:N)</f>
        <v>孔祥平团队</v>
      </c>
      <c r="O15" s="235" t="str" cm="1">
        <f t="array" ref="O15">_xlfn.XLOOKUP($A15&amp;$B15,'[1]产值及收款计划（2026）'!$A:$A&amp;'[1]产值及收款计划（2026）'!$B:$B,'[1]产值及收款计划（2026）'!O:O)</f>
        <v>卜宝翔</v>
      </c>
      <c r="P15" s="234" t="str" cm="1">
        <f t="array" ref="P15">_xlfn.XLOOKUP($A15&amp;$B15,'[1]产值及收款计划（2026）'!$A:$A&amp;'[1]产值及收款计划（2026）'!$B:$B,'[1]产值及收款计划（2026）'!P:P)</f>
        <v>过往已完结</v>
      </c>
      <c r="Q15" s="235" t="e" cm="1">
        <f t="array" ref="Q15">_xlfn.XLOOKUP($A15&amp;$B15,'[1]产值及收款计划（2026）'!$A:$A&amp;'[1]产值及收款计划（2026）'!$B:$B,'[1]产值及收款计划（2026）'!Q:Q)</f>
        <v>#REF!</v>
      </c>
      <c r="R15" s="235" t="e" cm="1">
        <f t="array" ref="R15">_xlfn.XLOOKUP($A15&amp;$B15,'[1]产值及收款计划（2026）'!$A:$A&amp;'[1]产值及收款计划（2026）'!$B:$B,'[1]产值及收款计划（2026）'!R:R)</f>
        <v>#REF!</v>
      </c>
      <c r="S15" s="235" t="e" cm="1">
        <f t="array" ref="S15">_xlfn.XLOOKUP($A15&amp;$B15,'[1]产值及收款计划（2026）'!$A:$A&amp;'[1]产值及收款计划（2026）'!$B:$B,'[1]产值及收款计划（2026）'!S:S)</f>
        <v>#REF!</v>
      </c>
      <c r="T15" s="235" cm="1">
        <f t="array" ref="T15">_xlfn.XLOOKUP($A15&amp;$B15,'[1]产值及收款计划（2026）'!$A:$A&amp;'[1]产值及收款计划（2026）'!$B:$B,'[1]产值及收款计划（2026）'!T:T)</f>
        <v>138.4</v>
      </c>
      <c r="U15" s="235" cm="1">
        <f t="array" ref="U15">_xlfn.XLOOKUP($A15&amp;$B15,'[1]产值及收款计划（2026）'!$A:$A&amp;'[1]产值及收款计划（2026）'!$B:$B,'[1]产值及收款计划（2026）'!U:U)</f>
        <v>0</v>
      </c>
      <c r="V15" s="235" cm="1">
        <f t="array" ref="V15">_xlfn.XLOOKUP($A15&amp;$B15,'[1]产值及收款计划（2026）'!$A:$A&amp;'[1]产值及收款计划（2026）'!$B:$B,'[1]产值及收款计划（2026）'!V:V)</f>
        <v>0</v>
      </c>
      <c r="W15" s="235" t="e" cm="1">
        <f t="array" ref="W15">_xlfn.XLOOKUP($A15&amp;$B15,'[1]产值及收款计划（2026）'!$A:$A&amp;'[1]产值及收款计划（2026）'!$B:$B,'[1]产值及收款计划（2026）'!W:W)</f>
        <v>#REF!</v>
      </c>
      <c r="X15" s="235" t="e" cm="1">
        <f t="array" ref="X15">_xlfn.XLOOKUP($A15&amp;$B15,'[1]产值及收款计划（2026）'!$A:$A&amp;'[1]产值及收款计划（2026）'!$B:$B,'[1]产值及收款计划（2026）'!X:X)</f>
        <v>#REF!</v>
      </c>
      <c r="Y15" s="235" t="e" cm="1">
        <f t="array" ref="Y15">_xlfn.XLOOKUP($A15&amp;$B15,'[1]产值及收款计划（2026）'!$A:$A&amp;'[1]产值及收款计划（2026）'!$B:$B,'[1]产值及收款计划（2026）'!Y:Y)</f>
        <v>#REF!</v>
      </c>
      <c r="Z15" s="235" t="e" cm="1">
        <f t="array" ref="Z15">_xlfn.XLOOKUP($A15&amp;$B15,'[1]产值及收款计划（2026）'!$A:$A&amp;'[1]产值及收款计划（2026）'!$B:$B,'[1]产值及收款计划（2026）'!Z:Z)</f>
        <v>#REF!</v>
      </c>
      <c r="AA15" s="235" cm="1">
        <f t="array" ref="AA15">_xlfn.XLOOKUP($A15&amp;$B15,'[1]产值及收款计划（2026）'!$A:$A&amp;'[1]产值及收款计划（2026）'!$B:$B,'[1]产值及收款计划（2026）'!AA:AA)</f>
        <v>0</v>
      </c>
      <c r="AB15" s="235" cm="1">
        <f t="array" ref="AB15">_xlfn.XLOOKUP($A15&amp;$B15,'[1]产值及收款计划（2026）'!$A:$A&amp;'[1]产值及收款计划（2026）'!$B:$B,'[1]产值及收款计划（2026）'!AB:AB)</f>
        <v>0</v>
      </c>
      <c r="AC15" s="235" t="e" cm="1">
        <f t="array" ref="AC15">_xlfn.XLOOKUP($A15&amp;$B15,'[1]产值及收款计划（2026）'!$A:$A&amp;'[1]产值及收款计划（2026）'!$B:$B,'[1]产值及收款计划（2026）'!AC:AC)</f>
        <v>#REF!</v>
      </c>
      <c r="AD15" s="235" cm="1">
        <f t="array" ref="AD15">_xlfn.XLOOKUP($A15&amp;$B15,'[1]产值及收款计划（2026）'!$A:$A&amp;'[1]产值及收款计划（2026）'!$B:$B,'[1]产值及收款计划（2026）'!AD:AD)</f>
        <v>0</v>
      </c>
      <c r="AE15" s="235" cm="1">
        <f t="array" ref="AE15">_xlfn.XLOOKUP($A15&amp;$B15,'[1]产值及收款计划（2026）'!$A:$A&amp;'[1]产值及收款计划（2026）'!$B:$B,'[1]产值及收款计划（2026）'!AE:AE)</f>
        <v>0</v>
      </c>
      <c r="AF15" s="235" cm="1">
        <f t="array" ref="AF15">_xlfn.XLOOKUP($A15&amp;$B15,'[1]产值及收款计划（2026）'!$A:$A&amp;'[1]产值及收款计划（2026）'!$B:$B,'[1]产值及收款计划（2026）'!AF:AF)</f>
        <v>0</v>
      </c>
      <c r="AG15" s="235" cm="1">
        <f t="array" ref="AG15">_xlfn.XLOOKUP($A15&amp;$B15,'[1]产值及收款计划（2026）'!$A:$A&amp;'[1]产值及收款计划（2026）'!$B:$B,'[1]产值及收款计划（2026）'!AG:AG)</f>
        <v>0</v>
      </c>
      <c r="AH15" s="235" cm="1">
        <f t="array" ref="AH15">_xlfn.XLOOKUP($A15&amp;$B15,'[1]产值及收款计划（2026）'!$A:$A&amp;'[1]产值及收款计划（2026）'!$B:$B,'[1]产值及收款计划（2026）'!AH:AH)</f>
        <v>0</v>
      </c>
      <c r="AI15" s="235" cm="1">
        <f t="array" ref="AI15">_xlfn.XLOOKUP($A15&amp;$B15,'[1]产值及收款计划（2026）'!$A:$A&amp;'[1]产值及收款计划（2026）'!$B:$B,'[1]产值及收款计划（2026）'!AI:AI)</f>
        <v>0</v>
      </c>
      <c r="AJ15" s="235" cm="1">
        <f t="array" ref="AJ15">_xlfn.XLOOKUP($A15&amp;$B15,'[1]产值及收款计划（2026）'!$A:$A&amp;'[1]产值及收款计划（2026）'!$B:$B,'[1]产值及收款计划（2026）'!AJ:AJ)</f>
        <v>0</v>
      </c>
      <c r="AK15" s="235" cm="1">
        <f t="array" ref="AK15">_xlfn.XLOOKUP($A15&amp;$B15,'[1]产值及收款计划（2026）'!$A:$A&amp;'[1]产值及收款计划（2026）'!$B:$B,'[1]产值及收款计划（2026）'!AK:AK)</f>
        <v>0</v>
      </c>
      <c r="AL15" s="235" cm="1">
        <f t="array" ref="AL15">_xlfn.XLOOKUP($A15&amp;$B15,'[1]产值及收款计划（2026）'!$A:$A&amp;'[1]产值及收款计划（2026）'!$B:$B,'[1]产值及收款计划（2026）'!AL:AL)</f>
        <v>0</v>
      </c>
      <c r="AM15" s="242" cm="1">
        <f t="array" ref="AM15">_xlfn.LET(_xlpm.勾选月份状态数组,TRANSPOSE('PPT(12-15页）-TOP10'!$A$3:$A$14),_xlpm.选择数据区,IF('PPT(12-15页）-TOP10'!$E$3="收款",$BA15:$BL15,$AA15:$AL15),SUM(_xlfn._xlws.FILTER(_xlpm.选择数据区,_xlpm.勾选月份状态数组,"")))</f>
        <v>0</v>
      </c>
      <c r="AN15" s="235" t="e">
        <f>_xlfn.XLOOKUP($C15,应收未收表!$T:$T,应收未收表!AA:AA)</f>
        <v>#N/A</v>
      </c>
      <c r="AO15" s="235" t="e">
        <f>_xlfn.XLOOKUP($C15,应收未收表!$T:$T,应收未收表!AB:AB)</f>
        <v>#N/A</v>
      </c>
      <c r="AP15" s="235" t="e">
        <f>_xlfn.XLOOKUP($C15,应收未收表!$T:$T,应收未收表!AC:AC)</f>
        <v>#N/A</v>
      </c>
      <c r="AQ15" s="235" t="e">
        <f>_xlfn.XLOOKUP($C15,应收未收表!$T:$T,应收未收表!AE:AE)</f>
        <v>#N/A</v>
      </c>
      <c r="AR15" s="235" t="e">
        <f>_xlfn.XLOOKUP($C15,应收未收表!$T:$T,应收未收表!AF:AF)</f>
        <v>#N/A</v>
      </c>
      <c r="AS15" s="235" t="e" cm="1">
        <f t="array" ref="AS15">_xlfn.XLOOKUP($A15&amp;$B15,'[1]产值及收款计划（2026）'!$A:$A&amp;'[1]产值及收款计划（2026）'!$B:$B,'[1]产值及收款计划（2026）'!AS:AS)</f>
        <v>#REF!</v>
      </c>
      <c r="AT15" s="235" t="e" cm="1">
        <f t="array" ref="AT15">_xlfn.XLOOKUP($A15&amp;$B15,'[1]产值及收款计划（2026）'!$A:$A&amp;'[1]产值及收款计划（2026）'!$B:$B,'[1]产值及收款计划（2026）'!AT:AT)</f>
        <v>#REF!</v>
      </c>
      <c r="AU15" s="235" t="e" cm="1">
        <f t="array" ref="AU15">_xlfn.XLOOKUP($A15&amp;$B15,'[1]产值及收款计划（2026）'!$A:$A&amp;'[1]产值及收款计划（2026）'!$B:$B,'[1]产值及收款计划（2026）'!AU:AU)</f>
        <v>#REF!</v>
      </c>
      <c r="AV15" s="235" t="e" cm="1">
        <f t="array" ref="AV15">_xlfn.XLOOKUP($A15&amp;$B15,'[1]产值及收款计划（2026）'!$A:$A&amp;'[1]产值及收款计划（2026）'!$B:$B,'[1]产值及收款计划（2026）'!AV:AV)</f>
        <v>#REF!</v>
      </c>
      <c r="AW15" s="235" cm="1">
        <f t="array" ref="AW15">_xlfn.XLOOKUP($A15&amp;$B15,'[1]产值及收款计划（2026）'!$A:$A&amp;'[1]产值及收款计划（2026）'!$B:$B,'[1]产值及收款计划（2026）'!AW:AW)</f>
        <v>131.48</v>
      </c>
      <c r="AX15" s="235" cm="1">
        <f t="array" ref="AX15">_xlfn.XLOOKUP($A15&amp;$B15,'[1]产值及收款计划（2026）'!$A:$A&amp;'[1]产值及收款计划（2026）'!$B:$B,'[1]产值及收款计划（2026）'!AX:AX)</f>
        <v>0</v>
      </c>
      <c r="AY15" s="235" cm="1">
        <f t="array" ref="AY15">_xlfn.XLOOKUP($A15&amp;$B15,'[1]产值及收款计划（2026）'!$A:$A&amp;'[1]产值及收款计划（2026）'!$B:$B,'[1]产值及收款计划（2026）'!AY:AY)</f>
        <v>6.92000000000002</v>
      </c>
      <c r="AZ15" s="235" cm="1">
        <f t="array" ref="AZ15">_xlfn.XLOOKUP($A15&amp;$B15,'[1]产值及收款计划（2026）'!$A:$A&amp;'[1]产值及收款计划（2026）'!$B:$B,'[1]产值及收款计划（2026）'!AZ:AZ)</f>
        <v>6.92000000000002</v>
      </c>
      <c r="BA15" s="235" t="e" cm="1">
        <f t="array" ref="BA15">_xlfn.XLOOKUP($A15&amp;$B15,'[1]产值及收款计划（2026）'!$A:$A&amp;'[1]产值及收款计划（2026）'!$B:$B,'[1]产值及收款计划（2026）'!BA:BA)</f>
        <v>#REF!</v>
      </c>
      <c r="BB15" s="235" t="e" cm="1">
        <f t="array" ref="BB15">_xlfn.XLOOKUP($A15&amp;$B15,'[1]产值及收款计划（2026）'!$A:$A&amp;'[1]产值及收款计划（2026）'!$B:$B,'[1]产值及收款计划（2026）'!BB:BB)</f>
        <v>#REF!</v>
      </c>
      <c r="BC15" s="235" t="e" cm="1">
        <f t="array" ref="BC15">_xlfn.XLOOKUP($A15&amp;$B15,'[1]产值及收款计划（2026）'!$A:$A&amp;'[1]产值及收款计划（2026）'!$B:$B,'[1]产值及收款计划（2026）'!BC:BC)</f>
        <v>#REF!</v>
      </c>
      <c r="BD15" s="235" t="e" cm="1">
        <f t="array" ref="BD15">_xlfn.XLOOKUP($A15&amp;$B15,'[1]产值及收款计划（2026）'!$A:$A&amp;'[1]产值及收款计划（2026）'!$B:$B,'[1]产值及收款计划（2026）'!BD:BD)</f>
        <v>#REF!</v>
      </c>
      <c r="BE15" s="235" t="e" cm="1">
        <f t="array" ref="BE15">_xlfn.XLOOKUP($A15&amp;$B15,'[1]产值及收款计划（2026）'!$A:$A&amp;'[1]产值及收款计划（2026）'!$B:$B,'[1]产值及收款计划（2026）'!BE:BE)</f>
        <v>#REF!</v>
      </c>
      <c r="BF15" s="235" t="e" cm="1">
        <f t="array" ref="BF15">_xlfn.XLOOKUP($A15&amp;$B15,'[1]产值及收款计划（2026）'!$A:$A&amp;'[1]产值及收款计划（2026）'!$B:$B,'[1]产值及收款计划（2026）'!BF:BF)</f>
        <v>#REF!</v>
      </c>
      <c r="BG15" s="235" t="e" cm="1">
        <f t="array" ref="BG15">_xlfn.XLOOKUP($A15&amp;$B15,'[1]产值及收款计划（2026）'!$A:$A&amp;'[1]产值及收款计划（2026）'!$B:$B,'[1]产值及收款计划（2026）'!BG:BG)</f>
        <v>#REF!</v>
      </c>
      <c r="BH15" s="235" t="e" cm="1">
        <f t="array" ref="BH15">_xlfn.XLOOKUP($A15&amp;$B15,'[1]产值及收款计划（2026）'!$A:$A&amp;'[1]产值及收款计划（2026）'!$B:$B,'[1]产值及收款计划（2026）'!BH:BH)</f>
        <v>#REF!</v>
      </c>
      <c r="BI15" s="235" t="e" cm="1">
        <f t="array" ref="BI15">_xlfn.XLOOKUP($A15&amp;$B15,'[1]产值及收款计划（2026）'!$A:$A&amp;'[1]产值及收款计划（2026）'!$B:$B,'[1]产值及收款计划（2026）'!BI:BI)</f>
        <v>#REF!</v>
      </c>
      <c r="BJ15" s="235" t="e" cm="1">
        <f t="array" ref="BJ15">_xlfn.XLOOKUP($A15&amp;$B15,'[1]产值及收款计划（2026）'!$A:$A&amp;'[1]产值及收款计划（2026）'!$B:$B,'[1]产值及收款计划（2026）'!BJ:BJ)</f>
        <v>#REF!</v>
      </c>
      <c r="BK15" s="235" t="e" cm="1">
        <f t="array" ref="BK15">_xlfn.XLOOKUP($A15&amp;$B15,'[1]产值及收款计划（2026）'!$A:$A&amp;'[1]产值及收款计划（2026）'!$B:$B,'[1]产值及收款计划（2026）'!BK:BK)</f>
        <v>#REF!</v>
      </c>
      <c r="BL15" s="235" t="e" cm="1">
        <f t="array" ref="BL15">_xlfn.XLOOKUP($A15&amp;$B15,'[1]产值及收款计划（2026）'!$A:$A&amp;'[1]产值及收款计划（2026）'!$B:$B,'[1]产值及收款计划（2026）'!BL:BL)</f>
        <v>#REF!</v>
      </c>
      <c r="BM15" s="235"/>
      <c r="BN15" s="235"/>
      <c r="BO15" s="235"/>
      <c r="BP15" s="235"/>
      <c r="BQ15" s="235" t="e">
        <f>_xlfn.XLOOKUP($C15,应收未收表!$AJ:$AJ,应收未收表!AK:AK)</f>
        <v>#N/A</v>
      </c>
      <c r="BR15" s="235" t="e">
        <f>_xlfn.XLOOKUP($C15,应收未收表!$AJ:$AJ,应收未收表!AL:AL)</f>
        <v>#N/A</v>
      </c>
      <c r="BS15" s="235" t="e">
        <f>_xlfn.XLOOKUP($C15,应收未收表!$AJ:$AJ,应收未收表!AM:AM)</f>
        <v>#N/A</v>
      </c>
      <c r="BT15" s="235" t="e">
        <f>_xlfn.XLOOKUP($C15,应收未收表!$AJ:$AJ,应收未收表!AN:AN)</f>
        <v>#N/A</v>
      </c>
      <c r="BU15" s="234" t="str" cm="1">
        <f t="array" ref="BU15">_xlfn.XLOOKUP($A15&amp;$B15,'[1]产值及收款计划（2026）'!$A:$A&amp;'[1]产值及收款计划（2026）'!$B:$B,'[1]产值及收款计划（2026）'!BQ:BQ)</f>
        <v>上海市城市建设设计研究总院（集团）有限公司</v>
      </c>
      <c r="BV15" s="235" t="e" cm="1">
        <f t="array" ref="BV15">_xlfn.XLOOKUP($A15&amp;$B15,'[1]产值及收款计划（2026）'!$A:$A&amp;'[1]产值及收款计划（2026）'!$B:$B,'[1]产值及收款计划（2026）'!BR:BR)</f>
        <v>#REF!</v>
      </c>
      <c r="CE15" s="235" cm="1">
        <f t="array" ref="CE15">_xlfn.XLOOKUP($A15&amp;$B15,'[1]产值及收款计划（2026）'!$A:$A&amp;'[1]产值及收款计划（2026）'!$B:$B,'[1]产值及收款计划（2026）'!CA:CA)</f>
        <v>0</v>
      </c>
      <c r="CF15" s="235" cm="1">
        <f t="array" ref="CF15">_xlfn.XLOOKUP($A15&amp;$B15,'[1]产值及收款计划（2026）'!$A:$A&amp;'[1]产值及收款计划（2026）'!$B:$B,'[1]产值及收款计划（2026）'!CB:CB)</f>
        <v>0</v>
      </c>
      <c r="CG15" s="235" cm="1">
        <f t="array" ref="CG15">_xlfn.XLOOKUP($A15&amp;$B15,'[1]产值及收款计划（2026）'!$A:$A&amp;'[1]产值及收款计划（2026）'!$B:$B,'[1]产值及收款计划（2026）'!CC:CC)</f>
        <v>0</v>
      </c>
      <c r="CH15" s="235" cm="1">
        <f t="array" ref="CH15">_xlfn.XLOOKUP($A15&amp;$B15,'[1]产值及收款计划（2026）'!$A:$A&amp;'[1]产值及收款计划（2026）'!$B:$B,'[1]产值及收款计划（2026）'!CD:CD)</f>
        <v>0</v>
      </c>
      <c r="CI15" s="235" cm="1">
        <f t="array" ref="CI15">_xlfn.XLOOKUP($A15&amp;$B15,'[1]产值及收款计划（2026）'!$A:$A&amp;'[1]产值及收款计划（2026）'!$B:$B,'[1]产值及收款计划（2026）'!CE:CE)</f>
        <v>0</v>
      </c>
      <c r="CJ15" s="235" cm="1">
        <f t="array" ref="CJ15">_xlfn.XLOOKUP($A15&amp;$B15,'[1]产值及收款计划（2026）'!$A:$A&amp;'[1]产值及收款计划（2026）'!$B:$B,'[1]产值及收款计划（2026）'!CF:CF)</f>
        <v>0</v>
      </c>
      <c r="CK15" s="235" cm="1">
        <f t="array" ref="CK15">_xlfn.XLOOKUP($A15&amp;$B15,'[1]产值及收款计划（2026）'!$A:$A&amp;'[1]产值及收款计划（2026）'!$B:$B,'[1]产值及收款计划（2026）'!CG:CG)</f>
        <v>0</v>
      </c>
      <c r="CL15" s="235" cm="1">
        <f t="array" ref="CL15">_xlfn.XLOOKUP($A15&amp;$B15,'[1]产值及收款计划（2026）'!$A:$A&amp;'[1]产值及收款计划（2026）'!$B:$B,'[1]产值及收款计划（2026）'!CH:CH)</f>
        <v>0</v>
      </c>
      <c r="CM15" s="235" cm="1">
        <f t="array" ref="CM15">_xlfn.XLOOKUP($A15&amp;$B15,'[1]产值及收款计划（2026）'!$A:$A&amp;'[1]产值及收款计划（2026）'!$B:$B,'[1]产值及收款计划（2026）'!CI:CI)</f>
        <v>0</v>
      </c>
      <c r="CN15" s="235" cm="1">
        <f t="array" ref="CN15">_xlfn.XLOOKUP($A15&amp;$B15,'[1]产值及收款计划（2026）'!$A:$A&amp;'[1]产值及收款计划（2026）'!$B:$B,'[1]产值及收款计划（2026）'!CJ:CJ)</f>
        <v>0</v>
      </c>
      <c r="CO15" s="235" cm="1">
        <f t="array" ref="CO15">_xlfn.XLOOKUP($A15&amp;$B15,'[1]产值及收款计划（2026）'!$A:$A&amp;'[1]产值及收款计划（2026）'!$B:$B,'[1]产值及收款计划（2026）'!CK:CK)</f>
        <v>0</v>
      </c>
      <c r="CP15" s="235" cm="1">
        <f t="array" ref="CP15">_xlfn.XLOOKUP($A15&amp;$B15,'[1]产值及收款计划（2026）'!$A:$A&amp;'[1]产值及收款计划（2026）'!$B:$B,'[1]产值及收款计划（2026）'!CL:CL)</f>
        <v>0</v>
      </c>
      <c r="DE15" s="235" cm="1">
        <f t="array" ref="DE15">_xlfn.XLOOKUP($A15&amp;$B15,'[1]产值及收款计划（2026）'!$A:$A&amp;'[1]产值及收款计划（2026）'!$B:$B,'[1]产值及收款计划（2026）'!DA:DA)</f>
        <v>0</v>
      </c>
      <c r="DF15" s="235" cm="1">
        <f t="array" ref="DF15">_xlfn.XLOOKUP($A15&amp;$B15,'[1]产值及收款计划（2026）'!$A:$A&amp;'[1]产值及收款计划（2026）'!$B:$B,'[1]产值及收款计划（2026）'!DB:DB)</f>
        <v>0</v>
      </c>
      <c r="DG15" s="235" cm="1">
        <f t="array" ref="DG15">_xlfn.XLOOKUP($A15&amp;$B15,'[1]产值及收款计划（2026）'!$A:$A&amp;'[1]产值及收款计划（2026）'!$B:$B,'[1]产值及收款计划（2026）'!DC:DC)</f>
        <v>0</v>
      </c>
      <c r="DH15" s="235" cm="1">
        <f t="array" ref="DH15">_xlfn.XLOOKUP($A15&amp;$B15,'[1]产值及收款计划（2026）'!$A:$A&amp;'[1]产值及收款计划（2026）'!$B:$B,'[1]产值及收款计划（2026）'!DD:DD)</f>
        <v>0</v>
      </c>
      <c r="DI15" s="235" cm="1">
        <f t="array" ref="DI15">_xlfn.XLOOKUP($A15&amp;$B15,'[1]产值及收款计划（2026）'!$A:$A&amp;'[1]产值及收款计划（2026）'!$B:$B,'[1]产值及收款计划（2026）'!DE:DE)</f>
        <v>0</v>
      </c>
      <c r="DJ15" s="235" cm="1">
        <f t="array" ref="DJ15">_xlfn.XLOOKUP($A15&amp;$B15,'[1]产值及收款计划（2026）'!$A:$A&amp;'[1]产值及收款计划（2026）'!$B:$B,'[1]产值及收款计划（2026）'!DF:DF)</f>
        <v>0</v>
      </c>
      <c r="DK15" s="235" cm="1">
        <f t="array" ref="DK15">_xlfn.XLOOKUP($A15&amp;$B15,'[1]产值及收款计划（2026）'!$A:$A&amp;'[1]产值及收款计划（2026）'!$B:$B,'[1]产值及收款计划（2026）'!DG:DG)</f>
        <v>0</v>
      </c>
      <c r="DL15" s="235" cm="1">
        <f t="array" ref="DL15">_xlfn.XLOOKUP($A15&amp;$B15,'[1]产值及收款计划（2026）'!$A:$A&amp;'[1]产值及收款计划（2026）'!$B:$B,'[1]产值及收款计划（2026）'!DH:DH)</f>
        <v>0</v>
      </c>
      <c r="DM15" s="235" cm="1">
        <f t="array" ref="DM15">_xlfn.XLOOKUP($A15&amp;$B15,'[1]产值及收款计划（2026）'!$A:$A&amp;'[1]产值及收款计划（2026）'!$B:$B,'[1]产值及收款计划（2026）'!DI:DI)</f>
        <v>0</v>
      </c>
      <c r="DN15" s="235" cm="1">
        <f t="array" ref="DN15">_xlfn.XLOOKUP($A15&amp;$B15,'[1]产值及收款计划（2026）'!$A:$A&amp;'[1]产值及收款计划（2026）'!$B:$B,'[1]产值及收款计划（2026）'!DJ:DJ)</f>
        <v>0</v>
      </c>
      <c r="DO15" s="235" cm="1">
        <f t="array" ref="DO15">_xlfn.XLOOKUP($A15&amp;$B15,'[1]产值及收款计划（2026）'!$A:$A&amp;'[1]产值及收款计划（2026）'!$B:$B,'[1]产值及收款计划（2026）'!DK:DK)</f>
        <v>0</v>
      </c>
      <c r="DP15" s="235" cm="1">
        <f t="array" ref="DP15">_xlfn.XLOOKUP($A15&amp;$B15,'[1]产值及收款计划（2026）'!$A:$A&amp;'[1]产值及收款计划（2026）'!$B:$B,'[1]产值及收款计划（2026）'!DL:DL)</f>
        <v>0</v>
      </c>
      <c r="DQ15" s="243"/>
      <c r="DR15" s="229"/>
    </row>
    <row r="16" ht="40.5" spans="1:135">
      <c r="A16" s="233">
        <f t="shared" si="11"/>
        <v>12</v>
      </c>
      <c r="B16" s="233" t="s">
        <v>25</v>
      </c>
      <c r="C16" s="235" t="str" cm="1">
        <f t="array" ref="C16">_xlfn.XLOOKUP($A16&amp;$B16,'[1]产值及收款计划（2026）'!$A:$A&amp;'[1]产值及收款计划（2026）'!$B:$B,'[1]产值及收款计划（2026）'!C:C)</f>
        <v>ZHT2021081200096</v>
      </c>
      <c r="D16" s="234" t="str" cm="1">
        <f t="array" ref="D16">_xlfn.XLOOKUP($A16&amp;$B16,'[1]产值及收款计划（2026）'!$A:$A&amp;'[1]产值及收款计划（2026）'!$B:$B,'[1]产值及收款计划（2026）'!D:D)</f>
        <v>嘉兴经济技术开发区污水管网智能感知系统项目 技术服务协议</v>
      </c>
      <c r="E16" s="235" cm="1">
        <f t="array" ref="E16">_xlfn.XLOOKUP($A16&amp;$B16,'[1]产值及收款计划（2026）'!$A:$A&amp;'[1]产值及收款计划（2026）'!$B:$B,'[1]产值及收款计划（2026）'!E:E)</f>
        <v>430.65</v>
      </c>
      <c r="F16" s="235" cm="1">
        <f t="array" ref="F16">_xlfn.XLOOKUP($A16&amp;$B16,'[1]产值及收款计划（2026）'!$A:$A&amp;'[1]产值及收款计划（2026）'!$B:$B,'[1]产值及收款计划（2026）'!F:F)</f>
        <v>430.65</v>
      </c>
      <c r="G16" s="235" t="e" cm="1">
        <f t="array" ref="G16">_xlfn.XLOOKUP($A16&amp;$B16,'[1]产值及收款计划（2026）'!$A:$A&amp;'[1]产值及收款计划（2026）'!$B:$B,'[1]产值及收款计划（2026）'!G:G)</f>
        <v>#REF!</v>
      </c>
      <c r="H16" s="235" cm="1">
        <f t="array" ref="H16">_xlfn.XLOOKUP($A16&amp;$B16,'[1]产值及收款计划（2026）'!$A:$A&amp;'[1]产值及收款计划（2026）'!$B:$B,'[1]产值及收款计划（2026）'!H:H)</f>
        <v>308.8425</v>
      </c>
      <c r="I16" s="236" cm="1">
        <f t="array" ref="I16">_xlfn.XLOOKUP($A16&amp;$B16,'[1]产值及收款计划（2026）'!$A:$A&amp;'[1]产值及收款计划（2026）'!$B:$B,'[1]产值及收款计划（2026）'!I:I)</f>
        <v>0.71715430163706</v>
      </c>
      <c r="J16" s="237" cm="1">
        <f t="array" ref="J16">_xlfn.XLOOKUP($A16&amp;$B16,'[1]产值及收款计划（2026）'!$A:$A&amp;'[1]产值及收款计划（2026）'!$B:$B,'[1]产值及收款计划（2026）'!J:J)</f>
        <v>0.06</v>
      </c>
      <c r="K16" s="235" t="e" cm="1">
        <f t="array" ref="K16">_xlfn.XLOOKUP($A16&amp;$B16,'[1]产值及收款计划（2026）'!$A:$A&amp;'[1]产值及收款计划（2026）'!$B:$B,'[1]产值及收款计划（2026）'!K:K)</f>
        <v>#REF!</v>
      </c>
      <c r="L16" s="235" t="e" cm="1">
        <f t="array" ref="L16">_xlfn.XLOOKUP($A16&amp;$B16,'[1]产值及收款计划（2026）'!$A:$A&amp;'[1]产值及收款计划（2026）'!$B:$B,'[1]产值及收款计划（2026）'!L:L)</f>
        <v>#REF!</v>
      </c>
      <c r="M16" s="235" t="str" cm="1">
        <f t="array" ref="M16">_xlfn.XLOOKUP($A16&amp;$B16,'[1]产值及收款计划（2026）'!$A:$A&amp;'[1]产值及收款计划（2026）'!$B:$B,'[1]产值及收款计划（2026）'!M:M)</f>
        <v>主导</v>
      </c>
      <c r="N16" s="235" t="str" cm="1">
        <f t="array" ref="N16">_xlfn.XLOOKUP($A16&amp;$B16,'[1]产值及收款计划（2026）'!$A:$A&amp;'[1]产值及收款计划（2026）'!$B:$B,'[1]产值及收款计划（2026）'!N:N)</f>
        <v>孔祥平团队</v>
      </c>
      <c r="O16" s="235" t="str" cm="1">
        <f t="array" ref="O16">_xlfn.XLOOKUP($A16&amp;$B16,'[1]产值及收款计划（2026）'!$A:$A&amp;'[1]产值及收款计划（2026）'!$B:$B,'[1]产值及收款计划（2026）'!O:O)</f>
        <v>韩晓军</v>
      </c>
      <c r="P16" s="234" t="str" cm="1">
        <f t="array" ref="P16">_xlfn.XLOOKUP($A16&amp;$B16,'[1]产值及收款计划（2026）'!$A:$A&amp;'[1]产值及收款计划（2026）'!$B:$B,'[1]产值及收款计划（2026）'!P:P)</f>
        <v>过往已完结</v>
      </c>
      <c r="Q16" s="235" t="e" cm="1">
        <f t="array" ref="Q16">_xlfn.XLOOKUP($A16&amp;$B16,'[1]产值及收款计划（2026）'!$A:$A&amp;'[1]产值及收款计划（2026）'!$B:$B,'[1]产值及收款计划（2026）'!Q:Q)</f>
        <v>#REF!</v>
      </c>
      <c r="R16" s="235" t="e" cm="1">
        <f t="array" ref="R16">_xlfn.XLOOKUP($A16&amp;$B16,'[1]产值及收款计划（2026）'!$A:$A&amp;'[1]产值及收款计划（2026）'!$B:$B,'[1]产值及收款计划（2026）'!R:R)</f>
        <v>#REF!</v>
      </c>
      <c r="S16" s="235" t="e" cm="1">
        <f t="array" ref="S16">_xlfn.XLOOKUP($A16&amp;$B16,'[1]产值及收款计划（2026）'!$A:$A&amp;'[1]产值及收款计划（2026）'!$B:$B,'[1]产值及收款计划（2026）'!S:S)</f>
        <v>#REF!</v>
      </c>
      <c r="T16" s="235" cm="1">
        <f t="array" ref="T16">_xlfn.XLOOKUP($A16&amp;$B16,'[1]产值及收款计划（2026）'!$A:$A&amp;'[1]产值及收款计划（2026）'!$B:$B,'[1]产值及收款计划（2026）'!T:T)</f>
        <v>430.65</v>
      </c>
      <c r="U16" s="235" cm="1">
        <f t="array" ref="U16">_xlfn.XLOOKUP($A16&amp;$B16,'[1]产值及收款计划（2026）'!$A:$A&amp;'[1]产值及收款计划（2026）'!$B:$B,'[1]产值及收款计划（2026）'!U:U)</f>
        <v>0</v>
      </c>
      <c r="V16" s="235" cm="1">
        <f t="array" ref="V16">_xlfn.XLOOKUP($A16&amp;$B16,'[1]产值及收款计划（2026）'!$A:$A&amp;'[1]产值及收款计划（2026）'!$B:$B,'[1]产值及收款计划（2026）'!V:V)</f>
        <v>0</v>
      </c>
      <c r="W16" s="235" t="e" cm="1">
        <f t="array" ref="W16">_xlfn.XLOOKUP($A16&amp;$B16,'[1]产值及收款计划（2026）'!$A:$A&amp;'[1]产值及收款计划（2026）'!$B:$B,'[1]产值及收款计划（2026）'!W:W)</f>
        <v>#REF!</v>
      </c>
      <c r="X16" s="235" t="e" cm="1">
        <f t="array" ref="X16">_xlfn.XLOOKUP($A16&amp;$B16,'[1]产值及收款计划（2026）'!$A:$A&amp;'[1]产值及收款计划（2026）'!$B:$B,'[1]产值及收款计划（2026）'!X:X)</f>
        <v>#REF!</v>
      </c>
      <c r="Y16" s="235" t="e" cm="1">
        <f t="array" ref="Y16">_xlfn.XLOOKUP($A16&amp;$B16,'[1]产值及收款计划（2026）'!$A:$A&amp;'[1]产值及收款计划（2026）'!$B:$B,'[1]产值及收款计划（2026）'!Y:Y)</f>
        <v>#REF!</v>
      </c>
      <c r="Z16" s="235" t="e" cm="1">
        <f t="array" ref="Z16">_xlfn.XLOOKUP($A16&amp;$B16,'[1]产值及收款计划（2026）'!$A:$A&amp;'[1]产值及收款计划（2026）'!$B:$B,'[1]产值及收款计划（2026）'!Z:Z)</f>
        <v>#REF!</v>
      </c>
      <c r="AA16" s="235" cm="1">
        <f t="array" ref="AA16">_xlfn.XLOOKUP($A16&amp;$B16,'[1]产值及收款计划（2026）'!$A:$A&amp;'[1]产值及收款计划（2026）'!$B:$B,'[1]产值及收款计划（2026）'!AA:AA)</f>
        <v>0</v>
      </c>
      <c r="AB16" s="235" cm="1">
        <f t="array" ref="AB16">_xlfn.XLOOKUP($A16&amp;$B16,'[1]产值及收款计划（2026）'!$A:$A&amp;'[1]产值及收款计划（2026）'!$B:$B,'[1]产值及收款计划（2026）'!AB:AB)</f>
        <v>0</v>
      </c>
      <c r="AC16" s="235" t="e" cm="1">
        <f t="array" ref="AC16">_xlfn.XLOOKUP($A16&amp;$B16,'[1]产值及收款计划（2026）'!$A:$A&amp;'[1]产值及收款计划（2026）'!$B:$B,'[1]产值及收款计划（2026）'!AC:AC)</f>
        <v>#REF!</v>
      </c>
      <c r="AD16" s="235" cm="1">
        <f t="array" ref="AD16">_xlfn.XLOOKUP($A16&amp;$B16,'[1]产值及收款计划（2026）'!$A:$A&amp;'[1]产值及收款计划（2026）'!$B:$B,'[1]产值及收款计划（2026）'!AD:AD)</f>
        <v>0</v>
      </c>
      <c r="AE16" s="235" cm="1">
        <f t="array" ref="AE16">_xlfn.XLOOKUP($A16&amp;$B16,'[1]产值及收款计划（2026）'!$A:$A&amp;'[1]产值及收款计划（2026）'!$B:$B,'[1]产值及收款计划（2026）'!AE:AE)</f>
        <v>0</v>
      </c>
      <c r="AF16" s="235" cm="1">
        <f t="array" ref="AF16">_xlfn.XLOOKUP($A16&amp;$B16,'[1]产值及收款计划（2026）'!$A:$A&amp;'[1]产值及收款计划（2026）'!$B:$B,'[1]产值及收款计划（2026）'!AF:AF)</f>
        <v>0</v>
      </c>
      <c r="AG16" s="235" cm="1">
        <f t="array" ref="AG16">_xlfn.XLOOKUP($A16&amp;$B16,'[1]产值及收款计划（2026）'!$A:$A&amp;'[1]产值及收款计划（2026）'!$B:$B,'[1]产值及收款计划（2026）'!AG:AG)</f>
        <v>0</v>
      </c>
      <c r="AH16" s="235" cm="1">
        <f t="array" ref="AH16">_xlfn.XLOOKUP($A16&amp;$B16,'[1]产值及收款计划（2026）'!$A:$A&amp;'[1]产值及收款计划（2026）'!$B:$B,'[1]产值及收款计划（2026）'!AH:AH)</f>
        <v>0</v>
      </c>
      <c r="AI16" s="235" cm="1">
        <f t="array" ref="AI16">_xlfn.XLOOKUP($A16&amp;$B16,'[1]产值及收款计划（2026）'!$A:$A&amp;'[1]产值及收款计划（2026）'!$B:$B,'[1]产值及收款计划（2026）'!AI:AI)</f>
        <v>0</v>
      </c>
      <c r="AJ16" s="235" cm="1">
        <f t="array" ref="AJ16">_xlfn.XLOOKUP($A16&amp;$B16,'[1]产值及收款计划（2026）'!$A:$A&amp;'[1]产值及收款计划（2026）'!$B:$B,'[1]产值及收款计划（2026）'!AJ:AJ)</f>
        <v>0</v>
      </c>
      <c r="AK16" s="235" cm="1">
        <f t="array" ref="AK16">_xlfn.XLOOKUP($A16&amp;$B16,'[1]产值及收款计划（2026）'!$A:$A&amp;'[1]产值及收款计划（2026）'!$B:$B,'[1]产值及收款计划（2026）'!AK:AK)</f>
        <v>0</v>
      </c>
      <c r="AL16" s="235" cm="1">
        <f t="array" ref="AL16">_xlfn.XLOOKUP($A16&amp;$B16,'[1]产值及收款计划（2026）'!$A:$A&amp;'[1]产值及收款计划（2026）'!$B:$B,'[1]产值及收款计划（2026）'!AL:AL)</f>
        <v>0</v>
      </c>
      <c r="AM16" s="242" cm="1">
        <f t="array" ref="AM16">_xlfn.LET(_xlpm.勾选月份状态数组,TRANSPOSE('PPT(12-15页）-TOP10'!$A$3:$A$14),_xlpm.选择数据区,IF('PPT(12-15页）-TOP10'!$E$3="收款",$BA16:$BL16,$AA16:$AL16),SUM(_xlfn._xlws.FILTER(_xlpm.选择数据区,_xlpm.勾选月份状态数组,"")))</f>
        <v>0</v>
      </c>
      <c r="AN16" s="235" t="e">
        <f>_xlfn.XLOOKUP($C16,应收未收表!$T:$T,应收未收表!AA:AA)</f>
        <v>#N/A</v>
      </c>
      <c r="AO16" s="235" t="e">
        <f>_xlfn.XLOOKUP($C16,应收未收表!$T:$T,应收未收表!AB:AB)</f>
        <v>#N/A</v>
      </c>
      <c r="AP16" s="235" t="e">
        <f>_xlfn.XLOOKUP($C16,应收未收表!$T:$T,应收未收表!AC:AC)</f>
        <v>#N/A</v>
      </c>
      <c r="AQ16" s="235" t="e">
        <f>_xlfn.XLOOKUP($C16,应收未收表!$T:$T,应收未收表!AE:AE)</f>
        <v>#N/A</v>
      </c>
      <c r="AR16" s="235" t="e">
        <f>_xlfn.XLOOKUP($C16,应收未收表!$T:$T,应收未收表!AF:AF)</f>
        <v>#N/A</v>
      </c>
      <c r="AS16" s="235" t="e" cm="1">
        <f t="array" ref="AS16">_xlfn.XLOOKUP($A16&amp;$B16,'[1]产值及收款计划（2026）'!$A:$A&amp;'[1]产值及收款计划（2026）'!$B:$B,'[1]产值及收款计划（2026）'!AS:AS)</f>
        <v>#REF!</v>
      </c>
      <c r="AT16" s="235" t="e" cm="1">
        <f t="array" ref="AT16">_xlfn.XLOOKUP($A16&amp;$B16,'[1]产值及收款计划（2026）'!$A:$A&amp;'[1]产值及收款计划（2026）'!$B:$B,'[1]产值及收款计划（2026）'!AT:AT)</f>
        <v>#REF!</v>
      </c>
      <c r="AU16" s="235" t="e" cm="1">
        <f t="array" ref="AU16">_xlfn.XLOOKUP($A16&amp;$B16,'[1]产值及收款计划（2026）'!$A:$A&amp;'[1]产值及收款计划（2026）'!$B:$B,'[1]产值及收款计划（2026）'!AU:AU)</f>
        <v>#REF!</v>
      </c>
      <c r="AV16" s="235" t="e" cm="1">
        <f t="array" ref="AV16">_xlfn.XLOOKUP($A16&amp;$B16,'[1]产值及收款计划（2026）'!$A:$A&amp;'[1]产值及收款计划（2026）'!$B:$B,'[1]产值及收款计划（2026）'!AV:AV)</f>
        <v>#REF!</v>
      </c>
      <c r="AW16" s="235" cm="1">
        <f t="array" ref="AW16">_xlfn.XLOOKUP($A16&amp;$B16,'[1]产值及收款计划（2026）'!$A:$A&amp;'[1]产值及收款计划（2026）'!$B:$B,'[1]产值及收款计划（2026）'!AW:AW)</f>
        <v>346.22115</v>
      </c>
      <c r="AX16" s="235" cm="1">
        <f t="array" ref="AX16">_xlfn.XLOOKUP($A16&amp;$B16,'[1]产值及收款计划（2026）'!$A:$A&amp;'[1]产值及收款计划（2026）'!$B:$B,'[1]产值及收款计划（2026）'!AX:AX)</f>
        <v>0</v>
      </c>
      <c r="AY16" s="235" cm="1">
        <f t="array" ref="AY16">_xlfn.XLOOKUP($A16&amp;$B16,'[1]产值及收款计划（2026）'!$A:$A&amp;'[1]产值及收款计划（2026）'!$B:$B,'[1]产值及收款计划（2026）'!AY:AY)</f>
        <v>84.42885</v>
      </c>
      <c r="AZ16" s="235" cm="1">
        <f t="array" ref="AZ16">_xlfn.XLOOKUP($A16&amp;$B16,'[1]产值及收款计划（2026）'!$A:$A&amp;'[1]产值及收款计划（2026）'!$B:$B,'[1]产值及收款计划（2026）'!AZ:AZ)</f>
        <v>84.42885</v>
      </c>
      <c r="BA16" s="245" t="e" cm="1">
        <f t="array" ref="BA16">_xlfn.XLOOKUP($A16&amp;$B16,'[1]产值及收款计划（2026）'!$A:$A&amp;'[1]产值及收款计划（2026）'!$B:$B,'[1]产值及收款计划（2026）'!BA:BA)</f>
        <v>#REF!</v>
      </c>
      <c r="BB16" s="245" t="e" cm="1">
        <f t="array" ref="BB16">_xlfn.XLOOKUP($A16&amp;$B16,'[1]产值及收款计划（2026）'!$A:$A&amp;'[1]产值及收款计划（2026）'!$B:$B,'[1]产值及收款计划（2026）'!BB:BB)</f>
        <v>#REF!</v>
      </c>
      <c r="BC16" s="245" t="e" cm="1">
        <f t="array" ref="BC16">_xlfn.XLOOKUP($A16&amp;$B16,'[1]产值及收款计划（2026）'!$A:$A&amp;'[1]产值及收款计划（2026）'!$B:$B,'[1]产值及收款计划（2026）'!BC:BC)</f>
        <v>#REF!</v>
      </c>
      <c r="BD16" s="235" t="e" cm="1">
        <f t="array" ref="BD16">_xlfn.XLOOKUP($A16&amp;$B16,'[1]产值及收款计划（2026）'!$A:$A&amp;'[1]产值及收款计划（2026）'!$B:$B,'[1]产值及收款计划（2026）'!BD:BD)</f>
        <v>#REF!</v>
      </c>
      <c r="BE16" s="235" t="e" cm="1">
        <f t="array" ref="BE16">_xlfn.XLOOKUP($A16&amp;$B16,'[1]产值及收款计划（2026）'!$A:$A&amp;'[1]产值及收款计划（2026）'!$B:$B,'[1]产值及收款计划（2026）'!BE:BE)</f>
        <v>#REF!</v>
      </c>
      <c r="BF16" s="235" t="e" cm="1">
        <f t="array" ref="BF16">_xlfn.XLOOKUP($A16&amp;$B16,'[1]产值及收款计划（2026）'!$A:$A&amp;'[1]产值及收款计划（2026）'!$B:$B,'[1]产值及收款计划（2026）'!BF:BF)</f>
        <v>#REF!</v>
      </c>
      <c r="BG16" s="235" t="e" cm="1">
        <f t="array" ref="BG16">_xlfn.XLOOKUP($A16&amp;$B16,'[1]产值及收款计划（2026）'!$A:$A&amp;'[1]产值及收款计划（2026）'!$B:$B,'[1]产值及收款计划（2026）'!BG:BG)</f>
        <v>#REF!</v>
      </c>
      <c r="BH16" s="235" t="e" cm="1">
        <f t="array" ref="BH16">_xlfn.XLOOKUP($A16&amp;$B16,'[1]产值及收款计划（2026）'!$A:$A&amp;'[1]产值及收款计划（2026）'!$B:$B,'[1]产值及收款计划（2026）'!BH:BH)</f>
        <v>#REF!</v>
      </c>
      <c r="BI16" s="235" t="e" cm="1">
        <f t="array" ref="BI16">_xlfn.XLOOKUP($A16&amp;$B16,'[1]产值及收款计划（2026）'!$A:$A&amp;'[1]产值及收款计划（2026）'!$B:$B,'[1]产值及收款计划（2026）'!BI:BI)</f>
        <v>#REF!</v>
      </c>
      <c r="BJ16" s="235" t="e" cm="1">
        <f t="array" ref="BJ16">_xlfn.XLOOKUP($A16&amp;$B16,'[1]产值及收款计划（2026）'!$A:$A&amp;'[1]产值及收款计划（2026）'!$B:$B,'[1]产值及收款计划（2026）'!BJ:BJ)</f>
        <v>#REF!</v>
      </c>
      <c r="BK16" s="235" t="e" cm="1">
        <f t="array" ref="BK16">_xlfn.XLOOKUP($A16&amp;$B16,'[1]产值及收款计划（2026）'!$A:$A&amp;'[1]产值及收款计划（2026）'!$B:$B,'[1]产值及收款计划（2026）'!BK:BK)</f>
        <v>#REF!</v>
      </c>
      <c r="BL16" s="235" t="e" cm="1">
        <f t="array" ref="BL16">_xlfn.XLOOKUP($A16&amp;$B16,'[1]产值及收款计划（2026）'!$A:$A&amp;'[1]产值及收款计划（2026）'!$B:$B,'[1]产值及收款计划（2026）'!BL:BL)</f>
        <v>#REF!</v>
      </c>
      <c r="BM16" s="235"/>
      <c r="BN16" s="235"/>
      <c r="BO16" s="235"/>
      <c r="BP16" s="235"/>
      <c r="BQ16" s="235">
        <f>_xlfn.XLOOKUP($C16,应收未收表!$AJ:$AJ,应收未收表!AK:AK)</f>
        <v>61</v>
      </c>
      <c r="BR16" s="235">
        <f>_xlfn.XLOOKUP($C16,应收未收表!$AJ:$AJ,应收未收表!AL:AL)</f>
        <v>61</v>
      </c>
      <c r="BS16" s="235" t="str">
        <f>_xlfn.XLOOKUP($C16,应收未收表!$AJ:$AJ,应收未收表!AM:AM)</f>
        <v>一季度内无法落实</v>
      </c>
      <c r="BT16" s="235" t="str">
        <f>_xlfn.XLOOKUP($C16,应收未收表!$AJ:$AJ,应收未收表!AN:AN)</f>
        <v>需要协调城建院，城建院已收款</v>
      </c>
      <c r="BU16" s="234" t="str" cm="1">
        <f t="array" ref="BU16">_xlfn.XLOOKUP($A16&amp;$B16,'[1]产值及收款计划（2026）'!$A:$A&amp;'[1]产值及收款计划（2026）'!$B:$B,'[1]产值及收款计划（2026）'!BQ:BQ)</f>
        <v>上海市城市建设设计研究总院（集团）有限公司</v>
      </c>
      <c r="BV16" s="235" t="e" cm="1">
        <f t="array" ref="BV16">_xlfn.XLOOKUP($A16&amp;$B16,'[1]产值及收款计划（2026）'!$A:$A&amp;'[1]产值及收款计划（2026）'!$B:$B,'[1]产值及收款计划（2026）'!BR:BR)</f>
        <v>#REF!</v>
      </c>
      <c r="CE16" s="235" cm="1">
        <f t="array" ref="CE16">_xlfn.XLOOKUP($A16&amp;$B16,'[1]产值及收款计划（2026）'!$A:$A&amp;'[1]产值及收款计划（2026）'!$B:$B,'[1]产值及收款计划（2026）'!CA:CA)</f>
        <v>0</v>
      </c>
      <c r="CF16" s="235" cm="1">
        <f t="array" ref="CF16">_xlfn.XLOOKUP($A16&amp;$B16,'[1]产值及收款计划（2026）'!$A:$A&amp;'[1]产值及收款计划（2026）'!$B:$B,'[1]产值及收款计划（2026）'!CB:CB)</f>
        <v>0</v>
      </c>
      <c r="CG16" s="235" cm="1">
        <f t="array" ref="CG16">_xlfn.XLOOKUP($A16&amp;$B16,'[1]产值及收款计划（2026）'!$A:$A&amp;'[1]产值及收款计划（2026）'!$B:$B,'[1]产值及收款计划（2026）'!CC:CC)</f>
        <v>0</v>
      </c>
      <c r="CH16" s="235" cm="1">
        <f t="array" ref="CH16">_xlfn.XLOOKUP($A16&amp;$B16,'[1]产值及收款计划（2026）'!$A:$A&amp;'[1]产值及收款计划（2026）'!$B:$B,'[1]产值及收款计划（2026）'!CD:CD)</f>
        <v>0</v>
      </c>
      <c r="CI16" s="235" cm="1">
        <f t="array" ref="CI16">_xlfn.XLOOKUP($A16&amp;$B16,'[1]产值及收款计划（2026）'!$A:$A&amp;'[1]产值及收款计划（2026）'!$B:$B,'[1]产值及收款计划（2026）'!CE:CE)</f>
        <v>0</v>
      </c>
      <c r="CJ16" s="235" cm="1">
        <f t="array" ref="CJ16">_xlfn.XLOOKUP($A16&amp;$B16,'[1]产值及收款计划（2026）'!$A:$A&amp;'[1]产值及收款计划（2026）'!$B:$B,'[1]产值及收款计划（2026）'!CF:CF)</f>
        <v>0</v>
      </c>
      <c r="CK16" s="235" cm="1">
        <f t="array" ref="CK16">_xlfn.XLOOKUP($A16&amp;$B16,'[1]产值及收款计划（2026）'!$A:$A&amp;'[1]产值及收款计划（2026）'!$B:$B,'[1]产值及收款计划（2026）'!CG:CG)</f>
        <v>0</v>
      </c>
      <c r="CL16" s="235" cm="1">
        <f t="array" ref="CL16">_xlfn.XLOOKUP($A16&amp;$B16,'[1]产值及收款计划（2026）'!$A:$A&amp;'[1]产值及收款计划（2026）'!$B:$B,'[1]产值及收款计划（2026）'!CH:CH)</f>
        <v>0</v>
      </c>
      <c r="CM16" s="235" cm="1">
        <f t="array" ref="CM16">_xlfn.XLOOKUP($A16&amp;$B16,'[1]产值及收款计划（2026）'!$A:$A&amp;'[1]产值及收款计划（2026）'!$B:$B,'[1]产值及收款计划（2026）'!CI:CI)</f>
        <v>0</v>
      </c>
      <c r="CN16" s="235" cm="1">
        <f t="array" ref="CN16">_xlfn.XLOOKUP($A16&amp;$B16,'[1]产值及收款计划（2026）'!$A:$A&amp;'[1]产值及收款计划（2026）'!$B:$B,'[1]产值及收款计划（2026）'!CJ:CJ)</f>
        <v>0</v>
      </c>
      <c r="CO16" s="235" cm="1">
        <f t="array" ref="CO16">_xlfn.XLOOKUP($A16&amp;$B16,'[1]产值及收款计划（2026）'!$A:$A&amp;'[1]产值及收款计划（2026）'!$B:$B,'[1]产值及收款计划（2026）'!CK:CK)</f>
        <v>0</v>
      </c>
      <c r="CP16" s="235" cm="1">
        <f t="array" ref="CP16">_xlfn.XLOOKUP($A16&amp;$B16,'[1]产值及收款计划（2026）'!$A:$A&amp;'[1]产值及收款计划（2026）'!$B:$B,'[1]产值及收款计划（2026）'!CL:CL)</f>
        <v>0</v>
      </c>
      <c r="DE16" s="235" cm="1">
        <f t="array" ref="DE16">_xlfn.XLOOKUP($A16&amp;$B16,'[1]产值及收款计划（2026）'!$A:$A&amp;'[1]产值及收款计划（2026）'!$B:$B,'[1]产值及收款计划（2026）'!DA:DA)</f>
        <v>0</v>
      </c>
      <c r="DF16" s="235" cm="1">
        <f t="array" ref="DF16">_xlfn.XLOOKUP($A16&amp;$B16,'[1]产值及收款计划（2026）'!$A:$A&amp;'[1]产值及收款计划（2026）'!$B:$B,'[1]产值及收款计划（2026）'!DB:DB)</f>
        <v>0</v>
      </c>
      <c r="DG16" s="235" cm="1">
        <f t="array" ref="DG16">_xlfn.XLOOKUP($A16&amp;$B16,'[1]产值及收款计划（2026）'!$A:$A&amp;'[1]产值及收款计划（2026）'!$B:$B,'[1]产值及收款计划（2026）'!DC:DC)</f>
        <v>0</v>
      </c>
      <c r="DH16" s="235" cm="1">
        <f t="array" ref="DH16">_xlfn.XLOOKUP($A16&amp;$B16,'[1]产值及收款计划（2026）'!$A:$A&amp;'[1]产值及收款计划（2026）'!$B:$B,'[1]产值及收款计划（2026）'!DD:DD)</f>
        <v>0</v>
      </c>
      <c r="DI16" s="235" cm="1">
        <f t="array" ref="DI16">_xlfn.XLOOKUP($A16&amp;$B16,'[1]产值及收款计划（2026）'!$A:$A&amp;'[1]产值及收款计划（2026）'!$B:$B,'[1]产值及收款计划（2026）'!DE:DE)</f>
        <v>0</v>
      </c>
      <c r="DJ16" s="235" cm="1">
        <f t="array" ref="DJ16">_xlfn.XLOOKUP($A16&amp;$B16,'[1]产值及收款计划（2026）'!$A:$A&amp;'[1]产值及收款计划（2026）'!$B:$B,'[1]产值及收款计划（2026）'!DF:DF)</f>
        <v>0</v>
      </c>
      <c r="DK16" s="235" cm="1">
        <f t="array" ref="DK16">_xlfn.XLOOKUP($A16&amp;$B16,'[1]产值及收款计划（2026）'!$A:$A&amp;'[1]产值及收款计划（2026）'!$B:$B,'[1]产值及收款计划（2026）'!DG:DG)</f>
        <v>0</v>
      </c>
      <c r="DL16" s="235" cm="1">
        <f t="array" ref="DL16">_xlfn.XLOOKUP($A16&amp;$B16,'[1]产值及收款计划（2026）'!$A:$A&amp;'[1]产值及收款计划（2026）'!$B:$B,'[1]产值及收款计划（2026）'!DH:DH)</f>
        <v>0</v>
      </c>
      <c r="DM16" s="235" cm="1">
        <f t="array" ref="DM16">_xlfn.XLOOKUP($A16&amp;$B16,'[1]产值及收款计划（2026）'!$A:$A&amp;'[1]产值及收款计划（2026）'!$B:$B,'[1]产值及收款计划（2026）'!DI:DI)</f>
        <v>0</v>
      </c>
      <c r="DN16" s="235" cm="1">
        <f t="array" ref="DN16">_xlfn.XLOOKUP($A16&amp;$B16,'[1]产值及收款计划（2026）'!$A:$A&amp;'[1]产值及收款计划（2026）'!$B:$B,'[1]产值及收款计划（2026）'!DJ:DJ)</f>
        <v>0</v>
      </c>
      <c r="DO16" s="235" cm="1">
        <f t="array" ref="DO16">_xlfn.XLOOKUP($A16&amp;$B16,'[1]产值及收款计划（2026）'!$A:$A&amp;'[1]产值及收款计划（2026）'!$B:$B,'[1]产值及收款计划（2026）'!DK:DK)</f>
        <v>0</v>
      </c>
      <c r="DP16" s="235" cm="1">
        <f t="array" ref="DP16">_xlfn.XLOOKUP($A16&amp;$B16,'[1]产值及收款计划（2026）'!$A:$A&amp;'[1]产值及收款计划（2026）'!$B:$B,'[1]产值及收款计划（2026）'!DL:DL)</f>
        <v>0</v>
      </c>
      <c r="DQ16" s="243"/>
      <c r="DR16" s="229"/>
    </row>
    <row r="17" ht="20.25" spans="1:122">
      <c r="A17" s="233">
        <f t="shared" si="11"/>
        <v>13</v>
      </c>
      <c r="B17" s="233" t="s">
        <v>25</v>
      </c>
      <c r="C17" s="234" t="str" cm="1">
        <f t="array" ref="C17">_xlfn.XLOOKUP($A17&amp;$B17,'[1]产值及收款计划（2026）'!$A:$A&amp;'[1]产值及收款计划（2026）'!$B:$B,'[1]产值及收款计划（2026）'!C:C)</f>
        <v>ZHT2021121000146</v>
      </c>
      <c r="D17" s="234" t="str" cm="1">
        <f t="array" ref="D17">_xlfn.XLOOKUP($A17&amp;$B17,'[1]产值及收款计划（2026）'!$A:$A&amp;'[1]产值及收款计划（2026）'!$B:$B,'[1]产值及收款计划（2026）'!D:D)</f>
        <v>秀洲区污水管网智能感知系统项目</v>
      </c>
      <c r="E17" s="235" cm="1">
        <f t="array" ref="E17">_xlfn.XLOOKUP($A17&amp;$B17,'[1]产值及收款计划（2026）'!$A:$A&amp;'[1]产值及收款计划（2026）'!$B:$B,'[1]产值及收款计划（2026）'!E:E)</f>
        <v>361.69</v>
      </c>
      <c r="F17" s="235" cm="1">
        <f t="array" ref="F17">_xlfn.XLOOKUP($A17&amp;$B17,'[1]产值及收款计划（2026）'!$A:$A&amp;'[1]产值及收款计划（2026）'!$B:$B,'[1]产值及收款计划（2026）'!F:F)</f>
        <v>361.69</v>
      </c>
      <c r="G17" s="235" t="e" cm="1">
        <f t="array" ref="G17">_xlfn.XLOOKUP($A17&amp;$B17,'[1]产值及收款计划（2026）'!$A:$A&amp;'[1]产值及收款计划（2026）'!$B:$B,'[1]产值及收款计划（2026）'!G:G)</f>
        <v>#REF!</v>
      </c>
      <c r="H17" s="235" cm="1">
        <f t="array" ref="H17">_xlfn.XLOOKUP($A17&amp;$B17,'[1]产值及收款计划（2026）'!$A:$A&amp;'[1]产值及收款计划（2026）'!$B:$B,'[1]产值及收款计划（2026）'!H:H)</f>
        <v>261.69</v>
      </c>
      <c r="I17" s="236" cm="1">
        <f t="array" ref="I17">_xlfn.XLOOKUP($A17&amp;$B17,'[1]产值及收款计划（2026）'!$A:$A&amp;'[1]产值及收款计划（2026）'!$B:$B,'[1]产值及收款计划（2026）'!I:I)</f>
        <v>0.723520141557688</v>
      </c>
      <c r="J17" s="237" cm="1">
        <f t="array" ref="J17">_xlfn.XLOOKUP($A17&amp;$B17,'[1]产值及收款计划（2026）'!$A:$A&amp;'[1]产值及收款计划（2026）'!$B:$B,'[1]产值及收款计划（2026）'!J:J)</f>
        <v>0.06</v>
      </c>
      <c r="K17" s="235" t="e" cm="1">
        <f t="array" ref="K17">_xlfn.XLOOKUP($A17&amp;$B17,'[1]产值及收款计划（2026）'!$A:$A&amp;'[1]产值及收款计划（2026）'!$B:$B,'[1]产值及收款计划（2026）'!K:K)</f>
        <v>#REF!</v>
      </c>
      <c r="L17" s="235" t="e" cm="1">
        <f t="array" ref="L17">_xlfn.XLOOKUP($A17&amp;$B17,'[1]产值及收款计划（2026）'!$A:$A&amp;'[1]产值及收款计划（2026）'!$B:$B,'[1]产值及收款计划（2026）'!L:L)</f>
        <v>#REF!</v>
      </c>
      <c r="M17" s="235" t="str" cm="1">
        <f t="array" ref="M17">_xlfn.XLOOKUP($A17&amp;$B17,'[1]产值及收款计划（2026）'!$A:$A&amp;'[1]产值及收款计划（2026）'!$B:$B,'[1]产值及收款计划（2026）'!M:M)</f>
        <v>主导</v>
      </c>
      <c r="N17" s="235" t="str" cm="1">
        <f t="array" ref="N17">_xlfn.XLOOKUP($A17&amp;$B17,'[1]产值及收款计划（2026）'!$A:$A&amp;'[1]产值及收款计划（2026）'!$B:$B,'[1]产值及收款计划（2026）'!N:N)</f>
        <v>孔祥平团队</v>
      </c>
      <c r="O17" s="235" t="str" cm="1">
        <f t="array" ref="O17">_xlfn.XLOOKUP($A17&amp;$B17,'[1]产值及收款计划（2026）'!$A:$A&amp;'[1]产值及收款计划（2026）'!$B:$B,'[1]产值及收款计划（2026）'!O:O)</f>
        <v>韩晓军</v>
      </c>
      <c r="P17" s="234" t="str" cm="1">
        <f t="array" ref="P17">_xlfn.XLOOKUP($A17&amp;$B17,'[1]产值及收款计划（2026）'!$A:$A&amp;'[1]产值及收款计划（2026）'!$B:$B,'[1]产值及收款计划（2026）'!P:P)</f>
        <v>过往已完结</v>
      </c>
      <c r="Q17" s="235" t="e" cm="1">
        <f t="array" ref="Q17">_xlfn.XLOOKUP($A17&amp;$B17,'[1]产值及收款计划（2026）'!$A:$A&amp;'[1]产值及收款计划（2026）'!$B:$B,'[1]产值及收款计划（2026）'!Q:Q)</f>
        <v>#REF!</v>
      </c>
      <c r="R17" s="235" t="e" cm="1">
        <f t="array" ref="R17">_xlfn.XLOOKUP($A17&amp;$B17,'[1]产值及收款计划（2026）'!$A:$A&amp;'[1]产值及收款计划（2026）'!$B:$B,'[1]产值及收款计划（2026）'!R:R)</f>
        <v>#REF!</v>
      </c>
      <c r="S17" s="235" t="e" cm="1">
        <f t="array" ref="S17">_xlfn.XLOOKUP($A17&amp;$B17,'[1]产值及收款计划（2026）'!$A:$A&amp;'[1]产值及收款计划（2026）'!$B:$B,'[1]产值及收款计划（2026）'!S:S)</f>
        <v>#REF!</v>
      </c>
      <c r="T17" s="235" cm="1">
        <f t="array" ref="T17">_xlfn.XLOOKUP($A17&amp;$B17,'[1]产值及收款计划（2026）'!$A:$A&amp;'[1]产值及收款计划（2026）'!$B:$B,'[1]产值及收款计划（2026）'!T:T)</f>
        <v>361.69</v>
      </c>
      <c r="U17" s="235" cm="1">
        <f t="array" ref="U17">_xlfn.XLOOKUP($A17&amp;$B17,'[1]产值及收款计划（2026）'!$A:$A&amp;'[1]产值及收款计划（2026）'!$B:$B,'[1]产值及收款计划（2026）'!U:U)</f>
        <v>0</v>
      </c>
      <c r="V17" s="235" cm="1">
        <f t="array" ref="V17">_xlfn.XLOOKUP($A17&amp;$B17,'[1]产值及收款计划（2026）'!$A:$A&amp;'[1]产值及收款计划（2026）'!$B:$B,'[1]产值及收款计划（2026）'!V:V)</f>
        <v>0</v>
      </c>
      <c r="W17" s="235" t="e" cm="1">
        <f t="array" ref="W17">_xlfn.XLOOKUP($A17&amp;$B17,'[1]产值及收款计划（2026）'!$A:$A&amp;'[1]产值及收款计划（2026）'!$B:$B,'[1]产值及收款计划（2026）'!W:W)</f>
        <v>#REF!</v>
      </c>
      <c r="X17" s="235" t="e" cm="1">
        <f t="array" ref="X17">_xlfn.XLOOKUP($A17&amp;$B17,'[1]产值及收款计划（2026）'!$A:$A&amp;'[1]产值及收款计划（2026）'!$B:$B,'[1]产值及收款计划（2026）'!X:X)</f>
        <v>#REF!</v>
      </c>
      <c r="Y17" s="235" t="e" cm="1">
        <f t="array" ref="Y17">_xlfn.XLOOKUP($A17&amp;$B17,'[1]产值及收款计划（2026）'!$A:$A&amp;'[1]产值及收款计划（2026）'!$B:$B,'[1]产值及收款计划（2026）'!Y:Y)</f>
        <v>#REF!</v>
      </c>
      <c r="Z17" s="235" t="e" cm="1">
        <f t="array" ref="Z17">_xlfn.XLOOKUP($A17&amp;$B17,'[1]产值及收款计划（2026）'!$A:$A&amp;'[1]产值及收款计划（2026）'!$B:$B,'[1]产值及收款计划（2026）'!Z:Z)</f>
        <v>#REF!</v>
      </c>
      <c r="AA17" s="235" cm="1">
        <f t="array" ref="AA17">_xlfn.XLOOKUP($A17&amp;$B17,'[1]产值及收款计划（2026）'!$A:$A&amp;'[1]产值及收款计划（2026）'!$B:$B,'[1]产值及收款计划（2026）'!AA:AA)</f>
        <v>0</v>
      </c>
      <c r="AB17" s="235" cm="1">
        <f t="array" ref="AB17">_xlfn.XLOOKUP($A17&amp;$B17,'[1]产值及收款计划（2026）'!$A:$A&amp;'[1]产值及收款计划（2026）'!$B:$B,'[1]产值及收款计划（2026）'!AB:AB)</f>
        <v>0</v>
      </c>
      <c r="AC17" s="235" t="e" cm="1">
        <f t="array" ref="AC17">_xlfn.XLOOKUP($A17&amp;$B17,'[1]产值及收款计划（2026）'!$A:$A&amp;'[1]产值及收款计划（2026）'!$B:$B,'[1]产值及收款计划（2026）'!AC:AC)</f>
        <v>#REF!</v>
      </c>
      <c r="AD17" s="235" cm="1">
        <f t="array" ref="AD17">_xlfn.XLOOKUP($A17&amp;$B17,'[1]产值及收款计划（2026）'!$A:$A&amp;'[1]产值及收款计划（2026）'!$B:$B,'[1]产值及收款计划（2026）'!AD:AD)</f>
        <v>0</v>
      </c>
      <c r="AE17" s="235" cm="1">
        <f t="array" ref="AE17">_xlfn.XLOOKUP($A17&amp;$B17,'[1]产值及收款计划（2026）'!$A:$A&amp;'[1]产值及收款计划（2026）'!$B:$B,'[1]产值及收款计划（2026）'!AE:AE)</f>
        <v>0</v>
      </c>
      <c r="AF17" s="235" cm="1">
        <f t="array" ref="AF17">_xlfn.XLOOKUP($A17&amp;$B17,'[1]产值及收款计划（2026）'!$A:$A&amp;'[1]产值及收款计划（2026）'!$B:$B,'[1]产值及收款计划（2026）'!AF:AF)</f>
        <v>0</v>
      </c>
      <c r="AG17" s="235" cm="1">
        <f t="array" ref="AG17">_xlfn.XLOOKUP($A17&amp;$B17,'[1]产值及收款计划（2026）'!$A:$A&amp;'[1]产值及收款计划（2026）'!$B:$B,'[1]产值及收款计划（2026）'!AG:AG)</f>
        <v>0</v>
      </c>
      <c r="AH17" s="235" cm="1">
        <f t="array" ref="AH17">_xlfn.XLOOKUP($A17&amp;$B17,'[1]产值及收款计划（2026）'!$A:$A&amp;'[1]产值及收款计划（2026）'!$B:$B,'[1]产值及收款计划（2026）'!AH:AH)</f>
        <v>0</v>
      </c>
      <c r="AI17" s="235" cm="1">
        <f t="array" ref="AI17">_xlfn.XLOOKUP($A17&amp;$B17,'[1]产值及收款计划（2026）'!$A:$A&amp;'[1]产值及收款计划（2026）'!$B:$B,'[1]产值及收款计划（2026）'!AI:AI)</f>
        <v>0</v>
      </c>
      <c r="AJ17" s="235" cm="1">
        <f t="array" ref="AJ17">_xlfn.XLOOKUP($A17&amp;$B17,'[1]产值及收款计划（2026）'!$A:$A&amp;'[1]产值及收款计划（2026）'!$B:$B,'[1]产值及收款计划（2026）'!AJ:AJ)</f>
        <v>0</v>
      </c>
      <c r="AK17" s="235" cm="1">
        <f t="array" ref="AK17">_xlfn.XLOOKUP($A17&amp;$B17,'[1]产值及收款计划（2026）'!$A:$A&amp;'[1]产值及收款计划（2026）'!$B:$B,'[1]产值及收款计划（2026）'!AK:AK)</f>
        <v>0</v>
      </c>
      <c r="AL17" s="235" cm="1">
        <f t="array" ref="AL17">_xlfn.XLOOKUP($A17&amp;$B17,'[1]产值及收款计划（2026）'!$A:$A&amp;'[1]产值及收款计划（2026）'!$B:$B,'[1]产值及收款计划（2026）'!AL:AL)</f>
        <v>0</v>
      </c>
      <c r="AM17" s="242" cm="1">
        <f t="array" ref="AM17">_xlfn.LET(_xlpm.勾选月份状态数组,TRANSPOSE('PPT(12-15页）-TOP10'!$A$3:$A$14),_xlpm.选择数据区,IF('PPT(12-15页）-TOP10'!$E$3="收款",$BA17:$BL17,$AA17:$AL17),SUM(_xlfn._xlws.FILTER(_xlpm.选择数据区,_xlpm.勾选月份状态数组,"")))</f>
        <v>0</v>
      </c>
      <c r="AN17" s="235" t="e">
        <f>_xlfn.XLOOKUP($C17,应收未收表!$T:$T,应收未收表!AA:AA)</f>
        <v>#N/A</v>
      </c>
      <c r="AO17" s="235" t="e">
        <f>_xlfn.XLOOKUP($C17,应收未收表!$T:$T,应收未收表!AB:AB)</f>
        <v>#N/A</v>
      </c>
      <c r="AP17" s="235" t="e">
        <f>_xlfn.XLOOKUP($C17,应收未收表!$T:$T,应收未收表!AC:AC)</f>
        <v>#N/A</v>
      </c>
      <c r="AQ17" s="235" t="e">
        <f>_xlfn.XLOOKUP($C17,应收未收表!$T:$T,应收未收表!AE:AE)</f>
        <v>#N/A</v>
      </c>
      <c r="AR17" s="235" t="e">
        <f>_xlfn.XLOOKUP($C17,应收未收表!$T:$T,应收未收表!AF:AF)</f>
        <v>#N/A</v>
      </c>
      <c r="AS17" s="235" t="e" cm="1">
        <f t="array" ref="AS17">_xlfn.XLOOKUP($A17&amp;$B17,'[1]产值及收款计划（2026）'!$A:$A&amp;'[1]产值及收款计划（2026）'!$B:$B,'[1]产值及收款计划（2026）'!AS:AS)</f>
        <v>#REF!</v>
      </c>
      <c r="AT17" s="235" t="e" cm="1">
        <f t="array" ref="AT17">_xlfn.XLOOKUP($A17&amp;$B17,'[1]产值及收款计划（2026）'!$A:$A&amp;'[1]产值及收款计划（2026）'!$B:$B,'[1]产值及收款计划（2026）'!AT:AT)</f>
        <v>#REF!</v>
      </c>
      <c r="AU17" s="235" t="e" cm="1">
        <f t="array" ref="AU17">_xlfn.XLOOKUP($A17&amp;$B17,'[1]产值及收款计划（2026）'!$A:$A&amp;'[1]产值及收款计划（2026）'!$B:$B,'[1]产值及收款计划（2026）'!AU:AU)</f>
        <v>#REF!</v>
      </c>
      <c r="AV17" s="235" t="e" cm="1">
        <f t="array" ref="AV17">_xlfn.XLOOKUP($A17&amp;$B17,'[1]产值及收款计划（2026）'!$A:$A&amp;'[1]产值及收款计划（2026）'!$B:$B,'[1]产值及收款计划（2026）'!AV:AV)</f>
        <v>#REF!</v>
      </c>
      <c r="AW17" s="235" cm="1">
        <f t="array" ref="AW17">_xlfn.XLOOKUP($A17&amp;$B17,'[1]产值及收款计划（2026）'!$A:$A&amp;'[1]产值及收款计划（2026）'!$B:$B,'[1]产值及收款计划（2026）'!AW:AW)</f>
        <v>319.6246</v>
      </c>
      <c r="AX17" s="235" cm="1">
        <f t="array" ref="AX17">_xlfn.XLOOKUP($A17&amp;$B17,'[1]产值及收款计划（2026）'!$A:$A&amp;'[1]产值及收款计划（2026）'!$B:$B,'[1]产值及收款计划（2026）'!AX:AX)</f>
        <v>0</v>
      </c>
      <c r="AY17" s="235" cm="1">
        <f t="array" ref="AY17">_xlfn.XLOOKUP($A17&amp;$B17,'[1]产值及收款计划（2026）'!$A:$A&amp;'[1]产值及收款计划（2026）'!$B:$B,'[1]产值及收款计划（2026）'!AY:AY)</f>
        <v>42.0654</v>
      </c>
      <c r="AZ17" s="235" cm="1">
        <f t="array" ref="AZ17">_xlfn.XLOOKUP($A17&amp;$B17,'[1]产值及收款计划（2026）'!$A:$A&amp;'[1]产值及收款计划（2026）'!$B:$B,'[1]产值及收款计划（2026）'!AZ:AZ)</f>
        <v>42.0654</v>
      </c>
      <c r="BA17" s="235" t="e" cm="1">
        <f t="array" ref="BA17">_xlfn.XLOOKUP($A17&amp;$B17,'[1]产值及收款计划（2026）'!$A:$A&amp;'[1]产值及收款计划（2026）'!$B:$B,'[1]产值及收款计划（2026）'!BA:BA)</f>
        <v>#REF!</v>
      </c>
      <c r="BB17" s="235" t="e" cm="1">
        <f t="array" ref="BB17">_xlfn.XLOOKUP($A17&amp;$B17,'[1]产值及收款计划（2026）'!$A:$A&amp;'[1]产值及收款计划（2026）'!$B:$B,'[1]产值及收款计划（2026）'!BB:BB)</f>
        <v>#REF!</v>
      </c>
      <c r="BC17" s="235" t="e" cm="1">
        <f t="array" ref="BC17">_xlfn.XLOOKUP($A17&amp;$B17,'[1]产值及收款计划（2026）'!$A:$A&amp;'[1]产值及收款计划（2026）'!$B:$B,'[1]产值及收款计划（2026）'!BC:BC)</f>
        <v>#REF!</v>
      </c>
      <c r="BD17" s="235" t="e" cm="1">
        <f t="array" ref="BD17">_xlfn.XLOOKUP($A17&amp;$B17,'[1]产值及收款计划（2026）'!$A:$A&amp;'[1]产值及收款计划（2026）'!$B:$B,'[1]产值及收款计划（2026）'!BD:BD)</f>
        <v>#REF!</v>
      </c>
      <c r="BE17" s="235" t="e" cm="1">
        <f t="array" ref="BE17">_xlfn.XLOOKUP($A17&amp;$B17,'[1]产值及收款计划（2026）'!$A:$A&amp;'[1]产值及收款计划（2026）'!$B:$B,'[1]产值及收款计划（2026）'!BE:BE)</f>
        <v>#REF!</v>
      </c>
      <c r="BF17" s="235" t="e" cm="1">
        <f t="array" ref="BF17">_xlfn.XLOOKUP($A17&amp;$B17,'[1]产值及收款计划（2026）'!$A:$A&amp;'[1]产值及收款计划（2026）'!$B:$B,'[1]产值及收款计划（2026）'!BF:BF)</f>
        <v>#REF!</v>
      </c>
      <c r="BG17" s="235" t="e" cm="1">
        <f t="array" ref="BG17">_xlfn.XLOOKUP($A17&amp;$B17,'[1]产值及收款计划（2026）'!$A:$A&amp;'[1]产值及收款计划（2026）'!$B:$B,'[1]产值及收款计划（2026）'!BG:BG)</f>
        <v>#REF!</v>
      </c>
      <c r="BH17" s="235" t="e" cm="1">
        <f t="array" ref="BH17">_xlfn.XLOOKUP($A17&amp;$B17,'[1]产值及收款计划（2026）'!$A:$A&amp;'[1]产值及收款计划（2026）'!$B:$B,'[1]产值及收款计划（2026）'!BH:BH)</f>
        <v>#REF!</v>
      </c>
      <c r="BI17" s="235" t="e" cm="1">
        <f t="array" ref="BI17">_xlfn.XLOOKUP($A17&amp;$B17,'[1]产值及收款计划（2026）'!$A:$A&amp;'[1]产值及收款计划（2026）'!$B:$B,'[1]产值及收款计划（2026）'!BI:BI)</f>
        <v>#REF!</v>
      </c>
      <c r="BJ17" s="235" t="e" cm="1">
        <f t="array" ref="BJ17">_xlfn.XLOOKUP($A17&amp;$B17,'[1]产值及收款计划（2026）'!$A:$A&amp;'[1]产值及收款计划（2026）'!$B:$B,'[1]产值及收款计划（2026）'!BJ:BJ)</f>
        <v>#REF!</v>
      </c>
      <c r="BK17" s="235" t="e" cm="1">
        <f t="array" ref="BK17">_xlfn.XLOOKUP($A17&amp;$B17,'[1]产值及收款计划（2026）'!$A:$A&amp;'[1]产值及收款计划（2026）'!$B:$B,'[1]产值及收款计划（2026）'!BK:BK)</f>
        <v>#REF!</v>
      </c>
      <c r="BL17" s="235" t="e" cm="1">
        <f t="array" ref="BL17">_xlfn.XLOOKUP($A17&amp;$B17,'[1]产值及收款计划（2026）'!$A:$A&amp;'[1]产值及收款计划（2026）'!$B:$B,'[1]产值及收款计划（2026）'!BL:BL)</f>
        <v>#REF!</v>
      </c>
      <c r="BM17" s="235"/>
      <c r="BN17" s="235"/>
      <c r="BO17" s="235"/>
      <c r="BP17" s="235"/>
      <c r="BQ17" s="235" t="e">
        <f>_xlfn.XLOOKUP($C17,应收未收表!$AJ:$AJ,应收未收表!AK:AK)</f>
        <v>#N/A</v>
      </c>
      <c r="BR17" s="235" t="e">
        <f>_xlfn.XLOOKUP($C17,应收未收表!$AJ:$AJ,应收未收表!AL:AL)</f>
        <v>#N/A</v>
      </c>
      <c r="BS17" s="235" t="e">
        <f>_xlfn.XLOOKUP($C17,应收未收表!$AJ:$AJ,应收未收表!AM:AM)</f>
        <v>#N/A</v>
      </c>
      <c r="BT17" s="235" t="e">
        <f>_xlfn.XLOOKUP($C17,应收未收表!$AJ:$AJ,应收未收表!AN:AN)</f>
        <v>#N/A</v>
      </c>
      <c r="BU17" s="234" t="str" cm="1">
        <f t="array" ref="BU17">_xlfn.XLOOKUP($A17&amp;$B17,'[1]产值及收款计划（2026）'!$A:$A&amp;'[1]产值及收款计划（2026）'!$B:$B,'[1]产值及收款计划（2026）'!BQ:BQ)</f>
        <v>浙江长三角城建有限公司</v>
      </c>
      <c r="BV17" s="235" t="e" cm="1">
        <f t="array" ref="BV17">_xlfn.XLOOKUP($A17&amp;$B17,'[1]产值及收款计划（2026）'!$A:$A&amp;'[1]产值及收款计划（2026）'!$B:$B,'[1]产值及收款计划（2026）'!BR:BR)</f>
        <v>#REF!</v>
      </c>
      <c r="CE17" s="235" cm="1">
        <f t="array" ref="CE17">_xlfn.XLOOKUP($A17&amp;$B17,'[1]产值及收款计划（2026）'!$A:$A&amp;'[1]产值及收款计划（2026）'!$B:$B,'[1]产值及收款计划（2026）'!CA:CA)</f>
        <v>0</v>
      </c>
      <c r="CF17" s="235" cm="1">
        <f t="array" ref="CF17">_xlfn.XLOOKUP($A17&amp;$B17,'[1]产值及收款计划（2026）'!$A:$A&amp;'[1]产值及收款计划（2026）'!$B:$B,'[1]产值及收款计划（2026）'!CB:CB)</f>
        <v>0</v>
      </c>
      <c r="CG17" s="235" cm="1">
        <f t="array" ref="CG17">_xlfn.XLOOKUP($A17&amp;$B17,'[1]产值及收款计划（2026）'!$A:$A&amp;'[1]产值及收款计划（2026）'!$B:$B,'[1]产值及收款计划（2026）'!CC:CC)</f>
        <v>0</v>
      </c>
      <c r="CH17" s="235" cm="1">
        <f t="array" ref="CH17">_xlfn.XLOOKUP($A17&amp;$B17,'[1]产值及收款计划（2026）'!$A:$A&amp;'[1]产值及收款计划（2026）'!$B:$B,'[1]产值及收款计划（2026）'!CD:CD)</f>
        <v>0</v>
      </c>
      <c r="CI17" s="235" cm="1">
        <f t="array" ref="CI17">_xlfn.XLOOKUP($A17&amp;$B17,'[1]产值及收款计划（2026）'!$A:$A&amp;'[1]产值及收款计划（2026）'!$B:$B,'[1]产值及收款计划（2026）'!CE:CE)</f>
        <v>0</v>
      </c>
      <c r="CJ17" s="235" cm="1">
        <f t="array" ref="CJ17">_xlfn.XLOOKUP($A17&amp;$B17,'[1]产值及收款计划（2026）'!$A:$A&amp;'[1]产值及收款计划（2026）'!$B:$B,'[1]产值及收款计划（2026）'!CF:CF)</f>
        <v>0</v>
      </c>
      <c r="CK17" s="235" cm="1">
        <f t="array" ref="CK17">_xlfn.XLOOKUP($A17&amp;$B17,'[1]产值及收款计划（2026）'!$A:$A&amp;'[1]产值及收款计划（2026）'!$B:$B,'[1]产值及收款计划（2026）'!CG:CG)</f>
        <v>0</v>
      </c>
      <c r="CL17" s="235" cm="1">
        <f t="array" ref="CL17">_xlfn.XLOOKUP($A17&amp;$B17,'[1]产值及收款计划（2026）'!$A:$A&amp;'[1]产值及收款计划（2026）'!$B:$B,'[1]产值及收款计划（2026）'!CH:CH)</f>
        <v>0</v>
      </c>
      <c r="CM17" s="235" cm="1">
        <f t="array" ref="CM17">_xlfn.XLOOKUP($A17&amp;$B17,'[1]产值及收款计划（2026）'!$A:$A&amp;'[1]产值及收款计划（2026）'!$B:$B,'[1]产值及收款计划（2026）'!CI:CI)</f>
        <v>0</v>
      </c>
      <c r="CN17" s="235" cm="1">
        <f t="array" ref="CN17">_xlfn.XLOOKUP($A17&amp;$B17,'[1]产值及收款计划（2026）'!$A:$A&amp;'[1]产值及收款计划（2026）'!$B:$B,'[1]产值及收款计划（2026）'!CJ:CJ)</f>
        <v>0</v>
      </c>
      <c r="CO17" s="235" cm="1">
        <f t="array" ref="CO17">_xlfn.XLOOKUP($A17&amp;$B17,'[1]产值及收款计划（2026）'!$A:$A&amp;'[1]产值及收款计划（2026）'!$B:$B,'[1]产值及收款计划（2026）'!CK:CK)</f>
        <v>0</v>
      </c>
      <c r="CP17" s="235" cm="1">
        <f t="array" ref="CP17">_xlfn.XLOOKUP($A17&amp;$B17,'[1]产值及收款计划（2026）'!$A:$A&amp;'[1]产值及收款计划（2026）'!$B:$B,'[1]产值及收款计划（2026）'!CL:CL)</f>
        <v>0</v>
      </c>
      <c r="DE17" s="235" cm="1">
        <f t="array" ref="DE17">_xlfn.XLOOKUP($A17&amp;$B17,'[1]产值及收款计划（2026）'!$A:$A&amp;'[1]产值及收款计划（2026）'!$B:$B,'[1]产值及收款计划（2026）'!DA:DA)</f>
        <v>0</v>
      </c>
      <c r="DF17" s="235" cm="1">
        <f t="array" ref="DF17">_xlfn.XLOOKUP($A17&amp;$B17,'[1]产值及收款计划（2026）'!$A:$A&amp;'[1]产值及收款计划（2026）'!$B:$B,'[1]产值及收款计划（2026）'!DB:DB)</f>
        <v>0</v>
      </c>
      <c r="DG17" s="235" cm="1">
        <f t="array" ref="DG17">_xlfn.XLOOKUP($A17&amp;$B17,'[1]产值及收款计划（2026）'!$A:$A&amp;'[1]产值及收款计划（2026）'!$B:$B,'[1]产值及收款计划（2026）'!DC:DC)</f>
        <v>0</v>
      </c>
      <c r="DH17" s="235" cm="1">
        <f t="array" ref="DH17">_xlfn.XLOOKUP($A17&amp;$B17,'[1]产值及收款计划（2026）'!$A:$A&amp;'[1]产值及收款计划（2026）'!$B:$B,'[1]产值及收款计划（2026）'!DD:DD)</f>
        <v>0</v>
      </c>
      <c r="DI17" s="235" cm="1">
        <f t="array" ref="DI17">_xlfn.XLOOKUP($A17&amp;$B17,'[1]产值及收款计划（2026）'!$A:$A&amp;'[1]产值及收款计划（2026）'!$B:$B,'[1]产值及收款计划（2026）'!DE:DE)</f>
        <v>0</v>
      </c>
      <c r="DJ17" s="235" cm="1">
        <f t="array" ref="DJ17">_xlfn.XLOOKUP($A17&amp;$B17,'[1]产值及收款计划（2026）'!$A:$A&amp;'[1]产值及收款计划（2026）'!$B:$B,'[1]产值及收款计划（2026）'!DF:DF)</f>
        <v>0</v>
      </c>
      <c r="DK17" s="235" cm="1">
        <f t="array" ref="DK17">_xlfn.XLOOKUP($A17&amp;$B17,'[1]产值及收款计划（2026）'!$A:$A&amp;'[1]产值及收款计划（2026）'!$B:$B,'[1]产值及收款计划（2026）'!DG:DG)</f>
        <v>0</v>
      </c>
      <c r="DL17" s="235" cm="1">
        <f t="array" ref="DL17">_xlfn.XLOOKUP($A17&amp;$B17,'[1]产值及收款计划（2026）'!$A:$A&amp;'[1]产值及收款计划（2026）'!$B:$B,'[1]产值及收款计划（2026）'!DH:DH)</f>
        <v>0</v>
      </c>
      <c r="DM17" s="235" cm="1">
        <f t="array" ref="DM17">_xlfn.XLOOKUP($A17&amp;$B17,'[1]产值及收款计划（2026）'!$A:$A&amp;'[1]产值及收款计划（2026）'!$B:$B,'[1]产值及收款计划（2026）'!DI:DI)</f>
        <v>0</v>
      </c>
      <c r="DN17" s="235" cm="1">
        <f t="array" ref="DN17">_xlfn.XLOOKUP($A17&amp;$B17,'[1]产值及收款计划（2026）'!$A:$A&amp;'[1]产值及收款计划（2026）'!$B:$B,'[1]产值及收款计划（2026）'!DJ:DJ)</f>
        <v>0</v>
      </c>
      <c r="DO17" s="235" cm="1">
        <f t="array" ref="DO17">_xlfn.XLOOKUP($A17&amp;$B17,'[1]产值及收款计划（2026）'!$A:$A&amp;'[1]产值及收款计划（2026）'!$B:$B,'[1]产值及收款计划（2026）'!DK:DK)</f>
        <v>0</v>
      </c>
      <c r="DP17" s="235" cm="1">
        <f t="array" ref="DP17">_xlfn.XLOOKUP($A17&amp;$B17,'[1]产值及收款计划（2026）'!$A:$A&amp;'[1]产值及收款计划（2026）'!$B:$B,'[1]产值及收款计划（2026）'!DL:DL)</f>
        <v>0</v>
      </c>
      <c r="DQ17" s="243"/>
      <c r="DR17" s="229"/>
    </row>
    <row r="18" ht="20.25" spans="1:122">
      <c r="A18" s="233">
        <f t="shared" si="11"/>
        <v>14</v>
      </c>
      <c r="B18" s="233" t="s">
        <v>25</v>
      </c>
      <c r="C18" s="234" t="str" cm="1">
        <f t="array" ref="C18">_xlfn.XLOOKUP($A18&amp;$B18,'[1]产值及收款计划（2026）'!$A:$A&amp;'[1]产值及收款计划（2026）'!$B:$B,'[1]产值及收款计划（2026）'!C:C)</f>
        <v>ZHT2022092800082</v>
      </c>
      <c r="D18" s="234" t="str" cm="1">
        <f t="array" ref="D18">_xlfn.XLOOKUP($A18&amp;$B18,'[1]产值及收款计划（2026）'!$A:$A&amp;'[1]产值及收款计划（2026）'!$B:$B,'[1]产值及收款计划（2026）'!D:D)</f>
        <v>绍兴市二环南路智慧快速路智慧功能工程建设工程施工专业分包</v>
      </c>
      <c r="E18" s="235" cm="1">
        <f t="array" ref="E18">_xlfn.XLOOKUP($A18&amp;$B18,'[1]产值及收款计划（2026）'!$A:$A&amp;'[1]产值及收款计划（2026）'!$B:$B,'[1]产值及收款计划（2026）'!E:E)</f>
        <v>2827.8042</v>
      </c>
      <c r="F18" s="235" cm="1">
        <f t="array" ref="F18">_xlfn.XLOOKUP($A18&amp;$B18,'[1]产值及收款计划（2026）'!$A:$A&amp;'[1]产值及收款计划（2026）'!$B:$B,'[1]产值及收款计划（2026）'!F:F)</f>
        <v>2827.8042</v>
      </c>
      <c r="G18" s="235" t="e" cm="1">
        <f t="array" ref="G18">_xlfn.XLOOKUP($A18&amp;$B18,'[1]产值及收款计划（2026）'!$A:$A&amp;'[1]产值及收款计划（2026）'!$B:$B,'[1]产值及收款计划（2026）'!G:G)</f>
        <v>#REF!</v>
      </c>
      <c r="H18" s="235" cm="1">
        <f t="array" ref="H18">_xlfn.XLOOKUP($A18&amp;$B18,'[1]产值及收款计划（2026）'!$A:$A&amp;'[1]产值及收款计划（2026）'!$B:$B,'[1]产值及收款计划（2026）'!H:H)</f>
        <v>44.3337000000001</v>
      </c>
      <c r="I18" s="236" cm="1">
        <f t="array" ref="I18">_xlfn.XLOOKUP($A18&amp;$B18,'[1]产值及收款计划（2026）'!$A:$A&amp;'[1]产值及收款计划（2026）'!$B:$B,'[1]产值及收款计划（2026）'!I:I)</f>
        <v>0.0156777827828391</v>
      </c>
      <c r="J18" s="237" cm="1">
        <f t="array" ref="J18">_xlfn.XLOOKUP($A18&amp;$B18,'[1]产值及收款计划（2026）'!$A:$A&amp;'[1]产值及收款计划（2026）'!$B:$B,'[1]产值及收款计划（2026）'!J:J)</f>
        <v>0.13</v>
      </c>
      <c r="K18" s="235" t="e" cm="1">
        <f t="array" ref="K18">_xlfn.XLOOKUP($A18&amp;$B18,'[1]产值及收款计划（2026）'!$A:$A&amp;'[1]产值及收款计划（2026）'!$B:$B,'[1]产值及收款计划（2026）'!K:K)</f>
        <v>#REF!</v>
      </c>
      <c r="L18" s="235" t="e" cm="1">
        <f t="array" ref="L18">_xlfn.XLOOKUP($A18&amp;$B18,'[1]产值及收款计划（2026）'!$A:$A&amp;'[1]产值及收款计划（2026）'!$B:$B,'[1]产值及收款计划（2026）'!L:L)</f>
        <v>#REF!</v>
      </c>
      <c r="M18" s="235" t="str" cm="1">
        <f t="array" ref="M18">_xlfn.XLOOKUP($A18&amp;$B18,'[1]产值及收款计划（2026）'!$A:$A&amp;'[1]产值及收款计划（2026）'!$B:$B,'[1]产值及收款计划（2026）'!M:M)</f>
        <v>主导</v>
      </c>
      <c r="N18" s="235" t="str" cm="1">
        <f t="array" ref="N18">_xlfn.XLOOKUP($A18&amp;$B18,'[1]产值及收款计划（2026）'!$A:$A&amp;'[1]产值及收款计划（2026）'!$B:$B,'[1]产值及收款计划（2026）'!N:N)</f>
        <v>甘英聪团队</v>
      </c>
      <c r="O18" s="235" t="str" cm="1">
        <f t="array" ref="O18">_xlfn.XLOOKUP($A18&amp;$B18,'[1]产值及收款计划（2026）'!$A:$A&amp;'[1]产值及收款计划（2026）'!$B:$B,'[1]产值及收款计划（2026）'!O:O)</f>
        <v>卜宝翔</v>
      </c>
      <c r="P18" s="234" t="str" cm="1">
        <f t="array" ref="P18">_xlfn.XLOOKUP($A18&amp;$B18,'[1]产值及收款计划（2026）'!$A:$A&amp;'[1]产值及收款计划（2026）'!$B:$B,'[1]产值及收款计划（2026）'!P:P)</f>
        <v>过往已完结</v>
      </c>
      <c r="Q18" s="235" t="e" cm="1">
        <f t="array" ref="Q18">_xlfn.XLOOKUP($A18&amp;$B18,'[1]产值及收款计划（2026）'!$A:$A&amp;'[1]产值及收款计划（2026）'!$B:$B,'[1]产值及收款计划（2026）'!Q:Q)</f>
        <v>#REF!</v>
      </c>
      <c r="R18" s="235" t="e" cm="1">
        <f t="array" ref="R18">_xlfn.XLOOKUP($A18&amp;$B18,'[1]产值及收款计划（2026）'!$A:$A&amp;'[1]产值及收款计划（2026）'!$B:$B,'[1]产值及收款计划（2026）'!R:R)</f>
        <v>#REF!</v>
      </c>
      <c r="S18" s="235" t="e" cm="1">
        <f t="array" ref="S18">_xlfn.XLOOKUP($A18&amp;$B18,'[1]产值及收款计划（2026）'!$A:$A&amp;'[1]产值及收款计划（2026）'!$B:$B,'[1]产值及收款计划（2026）'!S:S)</f>
        <v>#REF!</v>
      </c>
      <c r="T18" s="235" cm="1">
        <f t="array" ref="T18">_xlfn.XLOOKUP($A18&amp;$B18,'[1]产值及收款计划（2026）'!$A:$A&amp;'[1]产值及收款计划（2026）'!$B:$B,'[1]产值及收款计划（2026）'!T:T)</f>
        <v>2827.804199</v>
      </c>
      <c r="U18" s="235" cm="1">
        <f t="array" ref="U18">_xlfn.XLOOKUP($A18&amp;$B18,'[1]产值及收款计划（2026）'!$A:$A&amp;'[1]产值及收款计划（2026）'!$B:$B,'[1]产值及收款计划（2026）'!U:U)</f>
        <v>0</v>
      </c>
      <c r="V18" s="235" cm="1">
        <f t="array" ref="V18">_xlfn.XLOOKUP($A18&amp;$B18,'[1]产值及收款计划（2026）'!$A:$A&amp;'[1]产值及收款计划（2026）'!$B:$B,'[1]产值及收款计划（2026）'!V:V)</f>
        <v>9.99999883788405e-7</v>
      </c>
      <c r="W18" s="235" t="e" cm="1">
        <f t="array" ref="W18">_xlfn.XLOOKUP($A18&amp;$B18,'[1]产值及收款计划（2026）'!$A:$A&amp;'[1]产值及收款计划（2026）'!$B:$B,'[1]产值及收款计划（2026）'!W:W)</f>
        <v>#REF!</v>
      </c>
      <c r="X18" s="235" t="e" cm="1">
        <f t="array" ref="X18">_xlfn.XLOOKUP($A18&amp;$B18,'[1]产值及收款计划（2026）'!$A:$A&amp;'[1]产值及收款计划（2026）'!$B:$B,'[1]产值及收款计划（2026）'!X:X)</f>
        <v>#REF!</v>
      </c>
      <c r="Y18" s="235" t="e" cm="1">
        <f t="array" ref="Y18">_xlfn.XLOOKUP($A18&amp;$B18,'[1]产值及收款计划（2026）'!$A:$A&amp;'[1]产值及收款计划（2026）'!$B:$B,'[1]产值及收款计划（2026）'!Y:Y)</f>
        <v>#REF!</v>
      </c>
      <c r="Z18" s="235" t="e" cm="1">
        <f t="array" ref="Z18">_xlfn.XLOOKUP($A18&amp;$B18,'[1]产值及收款计划（2026）'!$A:$A&amp;'[1]产值及收款计划（2026）'!$B:$B,'[1]产值及收款计划（2026）'!Z:Z)</f>
        <v>#REF!</v>
      </c>
      <c r="AA18" s="235" cm="1">
        <f t="array" ref="AA18">_xlfn.XLOOKUP($A18&amp;$B18,'[1]产值及收款计划（2026）'!$A:$A&amp;'[1]产值及收款计划（2026）'!$B:$B,'[1]产值及收款计划（2026）'!AA:AA)</f>
        <v>0</v>
      </c>
      <c r="AB18" s="235" cm="1">
        <f t="array" ref="AB18">_xlfn.XLOOKUP($A18&amp;$B18,'[1]产值及收款计划（2026）'!$A:$A&amp;'[1]产值及收款计划（2026）'!$B:$B,'[1]产值及收款计划（2026）'!AB:AB)</f>
        <v>0</v>
      </c>
      <c r="AC18" s="235" t="e" cm="1">
        <f t="array" ref="AC18">_xlfn.XLOOKUP($A18&amp;$B18,'[1]产值及收款计划（2026）'!$A:$A&amp;'[1]产值及收款计划（2026）'!$B:$B,'[1]产值及收款计划（2026）'!AC:AC)</f>
        <v>#REF!</v>
      </c>
      <c r="AD18" s="235" cm="1">
        <f t="array" ref="AD18">_xlfn.XLOOKUP($A18&amp;$B18,'[1]产值及收款计划（2026）'!$A:$A&amp;'[1]产值及收款计划（2026）'!$B:$B,'[1]产值及收款计划（2026）'!AD:AD)</f>
        <v>0</v>
      </c>
      <c r="AE18" s="235" cm="1">
        <f t="array" ref="AE18">_xlfn.XLOOKUP($A18&amp;$B18,'[1]产值及收款计划（2026）'!$A:$A&amp;'[1]产值及收款计划（2026）'!$B:$B,'[1]产值及收款计划（2026）'!AE:AE)</f>
        <v>0</v>
      </c>
      <c r="AF18" s="235" cm="1">
        <f t="array" ref="AF18">_xlfn.XLOOKUP($A18&amp;$B18,'[1]产值及收款计划（2026）'!$A:$A&amp;'[1]产值及收款计划（2026）'!$B:$B,'[1]产值及收款计划（2026）'!AF:AF)</f>
        <v>0</v>
      </c>
      <c r="AG18" s="235" cm="1">
        <f t="array" ref="AG18">_xlfn.XLOOKUP($A18&amp;$B18,'[1]产值及收款计划（2026）'!$A:$A&amp;'[1]产值及收款计划（2026）'!$B:$B,'[1]产值及收款计划（2026）'!AG:AG)</f>
        <v>0</v>
      </c>
      <c r="AH18" s="235" cm="1">
        <f t="array" ref="AH18">_xlfn.XLOOKUP($A18&amp;$B18,'[1]产值及收款计划（2026）'!$A:$A&amp;'[1]产值及收款计划（2026）'!$B:$B,'[1]产值及收款计划（2026）'!AH:AH)</f>
        <v>0</v>
      </c>
      <c r="AI18" s="235" cm="1">
        <f t="array" ref="AI18">_xlfn.XLOOKUP($A18&amp;$B18,'[1]产值及收款计划（2026）'!$A:$A&amp;'[1]产值及收款计划（2026）'!$B:$B,'[1]产值及收款计划（2026）'!AI:AI)</f>
        <v>0</v>
      </c>
      <c r="AJ18" s="235" cm="1">
        <f t="array" ref="AJ18">_xlfn.XLOOKUP($A18&amp;$B18,'[1]产值及收款计划（2026）'!$A:$A&amp;'[1]产值及收款计划（2026）'!$B:$B,'[1]产值及收款计划（2026）'!AJ:AJ)</f>
        <v>0</v>
      </c>
      <c r="AK18" s="235" cm="1">
        <f t="array" ref="AK18">_xlfn.XLOOKUP($A18&amp;$B18,'[1]产值及收款计划（2026）'!$A:$A&amp;'[1]产值及收款计划（2026）'!$B:$B,'[1]产值及收款计划（2026）'!AK:AK)</f>
        <v>0</v>
      </c>
      <c r="AL18" s="235" cm="1">
        <f t="array" ref="AL18">_xlfn.XLOOKUP($A18&amp;$B18,'[1]产值及收款计划（2026）'!$A:$A&amp;'[1]产值及收款计划（2026）'!$B:$B,'[1]产值及收款计划（2026）'!AL:AL)</f>
        <v>0</v>
      </c>
      <c r="AM18" s="242" cm="1">
        <f t="array" ref="AM18">_xlfn.LET(_xlpm.勾选月份状态数组,TRANSPOSE('PPT(12-15页）-TOP10'!$A$3:$A$14),_xlpm.选择数据区,IF('PPT(12-15页）-TOP10'!$E$3="收款",$BA18:$BL18,$AA18:$AL18),SUM(_xlfn._xlws.FILTER(_xlpm.选择数据区,_xlpm.勾选月份状态数组,"")))</f>
        <v>0</v>
      </c>
      <c r="AN18" s="235" t="e">
        <f>_xlfn.XLOOKUP($C18,应收未收表!$T:$T,应收未收表!AA:AA)</f>
        <v>#N/A</v>
      </c>
      <c r="AO18" s="235" t="e">
        <f>_xlfn.XLOOKUP($C18,应收未收表!$T:$T,应收未收表!AB:AB)</f>
        <v>#N/A</v>
      </c>
      <c r="AP18" s="235" t="e">
        <f>_xlfn.XLOOKUP($C18,应收未收表!$T:$T,应收未收表!AC:AC)</f>
        <v>#N/A</v>
      </c>
      <c r="AQ18" s="235" t="e">
        <f>_xlfn.XLOOKUP($C18,应收未收表!$T:$T,应收未收表!AE:AE)</f>
        <v>#N/A</v>
      </c>
      <c r="AR18" s="235" t="e">
        <f>_xlfn.XLOOKUP($C18,应收未收表!$T:$T,应收未收表!AF:AF)</f>
        <v>#N/A</v>
      </c>
      <c r="AS18" s="235" t="e" cm="1">
        <f t="array" ref="AS18">_xlfn.XLOOKUP($A18&amp;$B18,'[1]产值及收款计划（2026）'!$A:$A&amp;'[1]产值及收款计划（2026）'!$B:$B,'[1]产值及收款计划（2026）'!AS:AS)</f>
        <v>#REF!</v>
      </c>
      <c r="AT18" s="235" t="e" cm="1">
        <f t="array" ref="AT18">_xlfn.XLOOKUP($A18&amp;$B18,'[1]产值及收款计划（2026）'!$A:$A&amp;'[1]产值及收款计划（2026）'!$B:$B,'[1]产值及收款计划（2026）'!AT:AT)</f>
        <v>#REF!</v>
      </c>
      <c r="AU18" s="235" t="e" cm="1">
        <f t="array" ref="AU18">_xlfn.XLOOKUP($A18&amp;$B18,'[1]产值及收款计划（2026）'!$A:$A&amp;'[1]产值及收款计划（2026）'!$B:$B,'[1]产值及收款计划（2026）'!AU:AU)</f>
        <v>#REF!</v>
      </c>
      <c r="AV18" s="235" t="e" cm="1">
        <f t="array" ref="AV18">_xlfn.XLOOKUP($A18&amp;$B18,'[1]产值及收款计划（2026）'!$A:$A&amp;'[1]产值及收款计划（2026）'!$B:$B,'[1]产值及收款计划（2026）'!AV:AV)</f>
        <v>#REF!</v>
      </c>
      <c r="AW18" s="235" cm="1">
        <f t="array" ref="AW18">_xlfn.XLOOKUP($A18&amp;$B18,'[1]产值及收款计划（2026）'!$A:$A&amp;'[1]产值及收款计划（2026）'!$B:$B,'[1]产值及收款计划（2026）'!AW:AW)</f>
        <v>2415.2625</v>
      </c>
      <c r="AX18" s="235" cm="1">
        <f t="array" ref="AX18">_xlfn.XLOOKUP($A18&amp;$B18,'[1]产值及收款计划（2026）'!$A:$A&amp;'[1]产值及收款计划（2026）'!$B:$B,'[1]产值及收款计划（2026）'!AX:AX)</f>
        <v>0</v>
      </c>
      <c r="AY18" s="235" cm="1">
        <f t="array" ref="AY18">_xlfn.XLOOKUP($A18&amp;$B18,'[1]产值及收款计划（2026）'!$A:$A&amp;'[1]产值及收款计划（2026）'!$B:$B,'[1]产值及收款计划（2026）'!AY:AY)</f>
        <v>412.5417</v>
      </c>
      <c r="AZ18" s="235" cm="1">
        <f t="array" ref="AZ18">_xlfn.XLOOKUP($A18&amp;$B18,'[1]产值及收款计划（2026）'!$A:$A&amp;'[1]产值及收款计划（2026）'!$B:$B,'[1]产值及收款计划（2026）'!AZ:AZ)</f>
        <v>412.541699</v>
      </c>
      <c r="BA18" s="235" t="e" cm="1">
        <f t="array" ref="BA18">_xlfn.XLOOKUP($A18&amp;$B18,'[1]产值及收款计划（2026）'!$A:$A&amp;'[1]产值及收款计划（2026）'!$B:$B,'[1]产值及收款计划（2026）'!BA:BA)</f>
        <v>#REF!</v>
      </c>
      <c r="BB18" s="235" t="e" cm="1">
        <f t="array" ref="BB18">_xlfn.XLOOKUP($A18&amp;$B18,'[1]产值及收款计划（2026）'!$A:$A&amp;'[1]产值及收款计划（2026）'!$B:$B,'[1]产值及收款计划（2026）'!BB:BB)</f>
        <v>#REF!</v>
      </c>
      <c r="BC18" s="235" t="e" cm="1">
        <f t="array" ref="BC18">_xlfn.XLOOKUP($A18&amp;$B18,'[1]产值及收款计划（2026）'!$A:$A&amp;'[1]产值及收款计划（2026）'!$B:$B,'[1]产值及收款计划（2026）'!BC:BC)</f>
        <v>#REF!</v>
      </c>
      <c r="BD18" s="235" t="e" cm="1">
        <f t="array" ref="BD18">_xlfn.XLOOKUP($A18&amp;$B18,'[1]产值及收款计划（2026）'!$A:$A&amp;'[1]产值及收款计划（2026）'!$B:$B,'[1]产值及收款计划（2026）'!BD:BD)</f>
        <v>#REF!</v>
      </c>
      <c r="BE18" s="235" t="e" cm="1">
        <f t="array" ref="BE18">_xlfn.XLOOKUP($A18&amp;$B18,'[1]产值及收款计划（2026）'!$A:$A&amp;'[1]产值及收款计划（2026）'!$B:$B,'[1]产值及收款计划（2026）'!BE:BE)</f>
        <v>#REF!</v>
      </c>
      <c r="BF18" s="235" t="e" cm="1">
        <f t="array" ref="BF18">_xlfn.XLOOKUP($A18&amp;$B18,'[1]产值及收款计划（2026）'!$A:$A&amp;'[1]产值及收款计划（2026）'!$B:$B,'[1]产值及收款计划（2026）'!BF:BF)</f>
        <v>#REF!</v>
      </c>
      <c r="BG18" s="235" t="e" cm="1">
        <f t="array" ref="BG18">_xlfn.XLOOKUP($A18&amp;$B18,'[1]产值及收款计划（2026）'!$A:$A&amp;'[1]产值及收款计划（2026）'!$B:$B,'[1]产值及收款计划（2026）'!BG:BG)</f>
        <v>#REF!</v>
      </c>
      <c r="BH18" s="235" t="e" cm="1">
        <f t="array" ref="BH18">_xlfn.XLOOKUP($A18&amp;$B18,'[1]产值及收款计划（2026）'!$A:$A&amp;'[1]产值及收款计划（2026）'!$B:$B,'[1]产值及收款计划（2026）'!BH:BH)</f>
        <v>#REF!</v>
      </c>
      <c r="BI18" s="235" t="e" cm="1">
        <f t="array" ref="BI18">_xlfn.XLOOKUP($A18&amp;$B18,'[1]产值及收款计划（2026）'!$A:$A&amp;'[1]产值及收款计划（2026）'!$B:$B,'[1]产值及收款计划（2026）'!BI:BI)</f>
        <v>#REF!</v>
      </c>
      <c r="BJ18" s="235" t="e" cm="1">
        <f t="array" ref="BJ18">_xlfn.XLOOKUP($A18&amp;$B18,'[1]产值及收款计划（2026）'!$A:$A&amp;'[1]产值及收款计划（2026）'!$B:$B,'[1]产值及收款计划（2026）'!BJ:BJ)</f>
        <v>#REF!</v>
      </c>
      <c r="BK18" s="235" t="e" cm="1">
        <f t="array" ref="BK18">_xlfn.XLOOKUP($A18&amp;$B18,'[1]产值及收款计划（2026）'!$A:$A&amp;'[1]产值及收款计划（2026）'!$B:$B,'[1]产值及收款计划（2026）'!BK:BK)</f>
        <v>#REF!</v>
      </c>
      <c r="BL18" s="235" t="e" cm="1">
        <f t="array" ref="BL18">_xlfn.XLOOKUP($A18&amp;$B18,'[1]产值及收款计划（2026）'!$A:$A&amp;'[1]产值及收款计划（2026）'!$B:$B,'[1]产值及收款计划（2026）'!BL:BL)</f>
        <v>#REF!</v>
      </c>
      <c r="BM18" s="235"/>
      <c r="BN18" s="235"/>
      <c r="BO18" s="235"/>
      <c r="BP18" s="235"/>
      <c r="BQ18" s="235" t="e">
        <f>_xlfn.XLOOKUP($C18,应收未收表!$AJ:$AJ,应收未收表!AK:AK)</f>
        <v>#N/A</v>
      </c>
      <c r="BR18" s="235" t="e">
        <f>_xlfn.XLOOKUP($C18,应收未收表!$AJ:$AJ,应收未收表!AL:AL)</f>
        <v>#N/A</v>
      </c>
      <c r="BS18" s="235" t="e">
        <f>_xlfn.XLOOKUP($C18,应收未收表!$AJ:$AJ,应收未收表!AM:AM)</f>
        <v>#N/A</v>
      </c>
      <c r="BT18" s="235" t="e">
        <f>_xlfn.XLOOKUP($C18,应收未收表!$AJ:$AJ,应收未收表!AN:AN)</f>
        <v>#N/A</v>
      </c>
      <c r="BU18" s="234" t="str" cm="1">
        <f t="array" ref="BU18">_xlfn.XLOOKUP($A18&amp;$B18,'[1]产值及收款计划（2026）'!$A:$A&amp;'[1]产值及收款计划（2026）'!$B:$B,'[1]产值及收款计划（2026）'!BQ:BQ)</f>
        <v>中铁十一局集团有限公司
长业建设集团有限公司</v>
      </c>
      <c r="BV18" s="235" t="e" cm="1">
        <f t="array" ref="BV18">_xlfn.XLOOKUP($A18&amp;$B18,'[1]产值及收款计划（2026）'!$A:$A&amp;'[1]产值及收款计划（2026）'!$B:$B,'[1]产值及收款计划（2026）'!BR:BR)</f>
        <v>#REF!</v>
      </c>
      <c r="CE18" s="235" cm="1">
        <f t="array" ref="CE18">_xlfn.XLOOKUP($A18&amp;$B18,'[1]产值及收款计划（2026）'!$A:$A&amp;'[1]产值及收款计划（2026）'!$B:$B,'[1]产值及收款计划（2026）'!CA:CA)</f>
        <v>0</v>
      </c>
      <c r="CF18" s="235" cm="1">
        <f t="array" ref="CF18">_xlfn.XLOOKUP($A18&amp;$B18,'[1]产值及收款计划（2026）'!$A:$A&amp;'[1]产值及收款计划（2026）'!$B:$B,'[1]产值及收款计划（2026）'!CB:CB)</f>
        <v>0</v>
      </c>
      <c r="CG18" s="235" cm="1">
        <f t="array" ref="CG18">_xlfn.XLOOKUP($A18&amp;$B18,'[1]产值及收款计划（2026）'!$A:$A&amp;'[1]产值及收款计划（2026）'!$B:$B,'[1]产值及收款计划（2026）'!CC:CC)</f>
        <v>0</v>
      </c>
      <c r="CH18" s="235" cm="1">
        <f t="array" ref="CH18">_xlfn.XLOOKUP($A18&amp;$B18,'[1]产值及收款计划（2026）'!$A:$A&amp;'[1]产值及收款计划（2026）'!$B:$B,'[1]产值及收款计划（2026）'!CD:CD)</f>
        <v>0</v>
      </c>
      <c r="CI18" s="235" cm="1">
        <f t="array" ref="CI18">_xlfn.XLOOKUP($A18&amp;$B18,'[1]产值及收款计划（2026）'!$A:$A&amp;'[1]产值及收款计划（2026）'!$B:$B,'[1]产值及收款计划（2026）'!CE:CE)</f>
        <v>0</v>
      </c>
      <c r="CJ18" s="235" cm="1">
        <f t="array" ref="CJ18">_xlfn.XLOOKUP($A18&amp;$B18,'[1]产值及收款计划（2026）'!$A:$A&amp;'[1]产值及收款计划（2026）'!$B:$B,'[1]产值及收款计划（2026）'!CF:CF)</f>
        <v>0</v>
      </c>
      <c r="CK18" s="235" cm="1">
        <f t="array" ref="CK18">_xlfn.XLOOKUP($A18&amp;$B18,'[1]产值及收款计划（2026）'!$A:$A&amp;'[1]产值及收款计划（2026）'!$B:$B,'[1]产值及收款计划（2026）'!CG:CG)</f>
        <v>0</v>
      </c>
      <c r="CL18" s="235" cm="1">
        <f t="array" ref="CL18">_xlfn.XLOOKUP($A18&amp;$B18,'[1]产值及收款计划（2026）'!$A:$A&amp;'[1]产值及收款计划（2026）'!$B:$B,'[1]产值及收款计划（2026）'!CH:CH)</f>
        <v>0</v>
      </c>
      <c r="CM18" s="235" cm="1">
        <f t="array" ref="CM18">_xlfn.XLOOKUP($A18&amp;$B18,'[1]产值及收款计划（2026）'!$A:$A&amp;'[1]产值及收款计划（2026）'!$B:$B,'[1]产值及收款计划（2026）'!CI:CI)</f>
        <v>0</v>
      </c>
      <c r="CN18" s="235" cm="1">
        <f t="array" ref="CN18">_xlfn.XLOOKUP($A18&amp;$B18,'[1]产值及收款计划（2026）'!$A:$A&amp;'[1]产值及收款计划（2026）'!$B:$B,'[1]产值及收款计划（2026）'!CJ:CJ)</f>
        <v>0</v>
      </c>
      <c r="CO18" s="235" cm="1">
        <f t="array" ref="CO18">_xlfn.XLOOKUP($A18&amp;$B18,'[1]产值及收款计划（2026）'!$A:$A&amp;'[1]产值及收款计划（2026）'!$B:$B,'[1]产值及收款计划（2026）'!CK:CK)</f>
        <v>0</v>
      </c>
      <c r="CP18" s="235" cm="1">
        <f t="array" ref="CP18">_xlfn.XLOOKUP($A18&amp;$B18,'[1]产值及收款计划（2026）'!$A:$A&amp;'[1]产值及收款计划（2026）'!$B:$B,'[1]产值及收款计划（2026）'!CL:CL)</f>
        <v>0</v>
      </c>
      <c r="DE18" s="235" cm="1">
        <f t="array" ref="DE18">_xlfn.XLOOKUP($A18&amp;$B18,'[1]产值及收款计划（2026）'!$A:$A&amp;'[1]产值及收款计划（2026）'!$B:$B,'[1]产值及收款计划（2026）'!DA:DA)</f>
        <v>0</v>
      </c>
      <c r="DF18" s="235" cm="1">
        <f t="array" ref="DF18">_xlfn.XLOOKUP($A18&amp;$B18,'[1]产值及收款计划（2026）'!$A:$A&amp;'[1]产值及收款计划（2026）'!$B:$B,'[1]产值及收款计划（2026）'!DB:DB)</f>
        <v>0</v>
      </c>
      <c r="DG18" s="235" cm="1">
        <f t="array" ref="DG18">_xlfn.XLOOKUP($A18&amp;$B18,'[1]产值及收款计划（2026）'!$A:$A&amp;'[1]产值及收款计划（2026）'!$B:$B,'[1]产值及收款计划（2026）'!DC:DC)</f>
        <v>0</v>
      </c>
      <c r="DH18" s="235" cm="1">
        <f t="array" ref="DH18">_xlfn.XLOOKUP($A18&amp;$B18,'[1]产值及收款计划（2026）'!$A:$A&amp;'[1]产值及收款计划（2026）'!$B:$B,'[1]产值及收款计划（2026）'!DD:DD)</f>
        <v>0</v>
      </c>
      <c r="DI18" s="235" cm="1">
        <f t="array" ref="DI18">_xlfn.XLOOKUP($A18&amp;$B18,'[1]产值及收款计划（2026）'!$A:$A&amp;'[1]产值及收款计划（2026）'!$B:$B,'[1]产值及收款计划（2026）'!DE:DE)</f>
        <v>0</v>
      </c>
      <c r="DJ18" s="235" cm="1">
        <f t="array" ref="DJ18">_xlfn.XLOOKUP($A18&amp;$B18,'[1]产值及收款计划（2026）'!$A:$A&amp;'[1]产值及收款计划（2026）'!$B:$B,'[1]产值及收款计划（2026）'!DF:DF)</f>
        <v>0</v>
      </c>
      <c r="DK18" s="235" cm="1">
        <f t="array" ref="DK18">_xlfn.XLOOKUP($A18&amp;$B18,'[1]产值及收款计划（2026）'!$A:$A&amp;'[1]产值及收款计划（2026）'!$B:$B,'[1]产值及收款计划（2026）'!DG:DG)</f>
        <v>0</v>
      </c>
      <c r="DL18" s="235" cm="1">
        <f t="array" ref="DL18">_xlfn.XLOOKUP($A18&amp;$B18,'[1]产值及收款计划（2026）'!$A:$A&amp;'[1]产值及收款计划（2026）'!$B:$B,'[1]产值及收款计划（2026）'!DH:DH)</f>
        <v>0</v>
      </c>
      <c r="DM18" s="235" cm="1">
        <f t="array" ref="DM18">_xlfn.XLOOKUP($A18&amp;$B18,'[1]产值及收款计划（2026）'!$A:$A&amp;'[1]产值及收款计划（2026）'!$B:$B,'[1]产值及收款计划（2026）'!DI:DI)</f>
        <v>0</v>
      </c>
      <c r="DN18" s="235" cm="1">
        <f t="array" ref="DN18">_xlfn.XLOOKUP($A18&amp;$B18,'[1]产值及收款计划（2026）'!$A:$A&amp;'[1]产值及收款计划（2026）'!$B:$B,'[1]产值及收款计划（2026）'!DJ:DJ)</f>
        <v>0</v>
      </c>
      <c r="DO18" s="235" cm="1">
        <f t="array" ref="DO18">_xlfn.XLOOKUP($A18&amp;$B18,'[1]产值及收款计划（2026）'!$A:$A&amp;'[1]产值及收款计划（2026）'!$B:$B,'[1]产值及收款计划（2026）'!DK:DK)</f>
        <v>0</v>
      </c>
      <c r="DP18" s="235" cm="1">
        <f t="array" ref="DP18">_xlfn.XLOOKUP($A18&amp;$B18,'[1]产值及收款计划（2026）'!$A:$A&amp;'[1]产值及收款计划（2026）'!$B:$B,'[1]产值及收款计划（2026）'!DL:DL)</f>
        <v>0</v>
      </c>
      <c r="DQ18" s="243"/>
      <c r="DR18" s="229"/>
    </row>
    <row r="19" ht="20.25" spans="1:122">
      <c r="A19" s="233">
        <f t="shared" si="11"/>
        <v>15</v>
      </c>
      <c r="B19" s="233" t="s">
        <v>25</v>
      </c>
      <c r="C19" s="234" t="str" cm="1">
        <f t="array" ref="C19">_xlfn.XLOOKUP($A19&amp;$B19,'[1]产值及收款计划（2026）'!$A:$A&amp;'[1]产值及收款计划（2026）'!$B:$B,'[1]产值及收款计划（2026）'!C:C)</f>
        <v>ZHT2022031000024</v>
      </c>
      <c r="D19" s="234" t="str" cm="1">
        <f t="array" ref="D19">_xlfn.XLOOKUP($A19&amp;$B19,'[1]产值及收款计划（2026）'!$A:$A&amp;'[1]产值及收款计划（2026）'!$B:$B,'[1]产值及收款计划（2026）'!D:D)</f>
        <v>秀洲区污水厂智能运维通用平台系统工程采购合同</v>
      </c>
      <c r="E19" s="235" cm="1">
        <f t="array" ref="E19">_xlfn.XLOOKUP($A19&amp;$B19,'[1]产值及收款计划（2026）'!$A:$A&amp;'[1]产值及收款计划（2026）'!$B:$B,'[1]产值及收款计划（2026）'!E:E)</f>
        <v>36.3648</v>
      </c>
      <c r="F19" s="235" cm="1">
        <f t="array" ref="F19">_xlfn.XLOOKUP($A19&amp;$B19,'[1]产值及收款计划（2026）'!$A:$A&amp;'[1]产值及收款计划（2026）'!$B:$B,'[1]产值及收款计划（2026）'!F:F)</f>
        <v>36.3648</v>
      </c>
      <c r="G19" s="235" t="e" cm="1">
        <f t="array" ref="G19">_xlfn.XLOOKUP($A19&amp;$B19,'[1]产值及收款计划（2026）'!$A:$A&amp;'[1]产值及收款计划（2026）'!$B:$B,'[1]产值及收款计划（2026）'!G:G)</f>
        <v>#REF!</v>
      </c>
      <c r="H19" s="235" cm="1">
        <f t="array" ref="H19">_xlfn.XLOOKUP($A19&amp;$B19,'[1]产值及收款计划（2026）'!$A:$A&amp;'[1]产值及收款计划（2026）'!$B:$B,'[1]产值及收款计划（2026）'!H:H)</f>
        <v>36.3648</v>
      </c>
      <c r="I19" s="236" cm="1">
        <f t="array" ref="I19">_xlfn.XLOOKUP($A19&amp;$B19,'[1]产值及收款计划（2026）'!$A:$A&amp;'[1]产值及收款计划（2026）'!$B:$B,'[1]产值及收款计划（2026）'!I:I)</f>
        <v>1</v>
      </c>
      <c r="J19" s="237" cm="1">
        <f t="array" ref="J19">_xlfn.XLOOKUP($A19&amp;$B19,'[1]产值及收款计划（2026）'!$A:$A&amp;'[1]产值及收款计划（2026）'!$B:$B,'[1]产值及收款计划（2026）'!J:J)</f>
        <v>0.13</v>
      </c>
      <c r="K19" s="235" t="e" cm="1">
        <f t="array" ref="K19">_xlfn.XLOOKUP($A19&amp;$B19,'[1]产值及收款计划（2026）'!$A:$A&amp;'[1]产值及收款计划（2026）'!$B:$B,'[1]产值及收款计划（2026）'!K:K)</f>
        <v>#REF!</v>
      </c>
      <c r="L19" s="235" t="e" cm="1">
        <f t="array" ref="L19">_xlfn.XLOOKUP($A19&amp;$B19,'[1]产值及收款计划（2026）'!$A:$A&amp;'[1]产值及收款计划（2026）'!$B:$B,'[1]产值及收款计划（2026）'!L:L)</f>
        <v>#REF!</v>
      </c>
      <c r="M19" s="235" t="str" cm="1">
        <f t="array" ref="M19">_xlfn.XLOOKUP($A19&amp;$B19,'[1]产值及收款计划（2026）'!$A:$A&amp;'[1]产值及收款计划（2026）'!$B:$B,'[1]产值及收款计划（2026）'!M:M)</f>
        <v>主导</v>
      </c>
      <c r="N19" s="235" t="str" cm="1">
        <f t="array" ref="N19">_xlfn.XLOOKUP($A19&amp;$B19,'[1]产值及收款计划（2026）'!$A:$A&amp;'[1]产值及收款计划（2026）'!$B:$B,'[1]产值及收款计划（2026）'!N:N)</f>
        <v>孔祥平团队</v>
      </c>
      <c r="O19" s="235" t="str" cm="1">
        <f t="array" ref="O19">_xlfn.XLOOKUP($A19&amp;$B19,'[1]产值及收款计划（2026）'!$A:$A&amp;'[1]产值及收款计划（2026）'!$B:$B,'[1]产值及收款计划（2026）'!O:O)</f>
        <v>孔祥平</v>
      </c>
      <c r="P19" s="234" t="str" cm="1">
        <f t="array" ref="P19">_xlfn.XLOOKUP($A19&amp;$B19,'[1]产值及收款计划（2026）'!$A:$A&amp;'[1]产值及收款计划（2026）'!$B:$B,'[1]产值及收款计划（2026）'!P:P)</f>
        <v>过往已完结</v>
      </c>
      <c r="Q19" s="235" t="e" cm="1">
        <f t="array" ref="Q19">_xlfn.XLOOKUP($A19&amp;$B19,'[1]产值及收款计划（2026）'!$A:$A&amp;'[1]产值及收款计划（2026）'!$B:$B,'[1]产值及收款计划（2026）'!Q:Q)</f>
        <v>#REF!</v>
      </c>
      <c r="R19" s="235" t="e" cm="1">
        <f t="array" ref="R19">_xlfn.XLOOKUP($A19&amp;$B19,'[1]产值及收款计划（2026）'!$A:$A&amp;'[1]产值及收款计划（2026）'!$B:$B,'[1]产值及收款计划（2026）'!R:R)</f>
        <v>#REF!</v>
      </c>
      <c r="S19" s="235" t="e" cm="1">
        <f t="array" ref="S19">_xlfn.XLOOKUP($A19&amp;$B19,'[1]产值及收款计划（2026）'!$A:$A&amp;'[1]产值及收款计划（2026）'!$B:$B,'[1]产值及收款计划（2026）'!S:S)</f>
        <v>#REF!</v>
      </c>
      <c r="T19" s="235" cm="1">
        <f t="array" ref="T19">_xlfn.XLOOKUP($A19&amp;$B19,'[1]产值及收款计划（2026）'!$A:$A&amp;'[1]产值及收款计划（2026）'!$B:$B,'[1]产值及收款计划（2026）'!T:T)</f>
        <v>46.793087</v>
      </c>
      <c r="U19" s="235" cm="1">
        <f t="array" ref="U19">_xlfn.XLOOKUP($A19&amp;$B19,'[1]产值及收款计划（2026）'!$A:$A&amp;'[1]产值及收款计划（2026）'!$B:$B,'[1]产值及收款计划（2026）'!U:U)</f>
        <v>0</v>
      </c>
      <c r="V19" s="235" cm="1">
        <f t="array" ref="V19">_xlfn.XLOOKUP($A19&amp;$B19,'[1]产值及收款计划（2026）'!$A:$A&amp;'[1]产值及收款计划（2026）'!$B:$B,'[1]产值及收款计划（2026）'!V:V)</f>
        <v>-10.428287</v>
      </c>
      <c r="W19" s="235" t="e" cm="1">
        <f t="array" ref="W19">_xlfn.XLOOKUP($A19&amp;$B19,'[1]产值及收款计划（2026）'!$A:$A&amp;'[1]产值及收款计划（2026）'!$B:$B,'[1]产值及收款计划（2026）'!W:W)</f>
        <v>#REF!</v>
      </c>
      <c r="X19" s="235" t="e" cm="1">
        <f t="array" ref="X19">_xlfn.XLOOKUP($A19&amp;$B19,'[1]产值及收款计划（2026）'!$A:$A&amp;'[1]产值及收款计划（2026）'!$B:$B,'[1]产值及收款计划（2026）'!X:X)</f>
        <v>#REF!</v>
      </c>
      <c r="Y19" s="235" t="e" cm="1">
        <f t="array" ref="Y19">_xlfn.XLOOKUP($A19&amp;$B19,'[1]产值及收款计划（2026）'!$A:$A&amp;'[1]产值及收款计划（2026）'!$B:$B,'[1]产值及收款计划（2026）'!Y:Y)</f>
        <v>#REF!</v>
      </c>
      <c r="Z19" s="235" t="e" cm="1">
        <f t="array" ref="Z19">_xlfn.XLOOKUP($A19&amp;$B19,'[1]产值及收款计划（2026）'!$A:$A&amp;'[1]产值及收款计划（2026）'!$B:$B,'[1]产值及收款计划（2026）'!Z:Z)</f>
        <v>#REF!</v>
      </c>
      <c r="AA19" s="235" cm="1">
        <f t="array" ref="AA19">_xlfn.XLOOKUP($A19&amp;$B19,'[1]产值及收款计划（2026）'!$A:$A&amp;'[1]产值及收款计划（2026）'!$B:$B,'[1]产值及收款计划（2026）'!AA:AA)</f>
        <v>0</v>
      </c>
      <c r="AB19" s="235" cm="1">
        <f t="array" ref="AB19">_xlfn.XLOOKUP($A19&amp;$B19,'[1]产值及收款计划（2026）'!$A:$A&amp;'[1]产值及收款计划（2026）'!$B:$B,'[1]产值及收款计划（2026）'!AB:AB)</f>
        <v>0</v>
      </c>
      <c r="AC19" s="235" t="e" cm="1">
        <f t="array" ref="AC19">_xlfn.XLOOKUP($A19&amp;$B19,'[1]产值及收款计划（2026）'!$A:$A&amp;'[1]产值及收款计划（2026）'!$B:$B,'[1]产值及收款计划（2026）'!AC:AC)</f>
        <v>#REF!</v>
      </c>
      <c r="AD19" s="235" cm="1">
        <f t="array" ref="AD19">_xlfn.XLOOKUP($A19&amp;$B19,'[1]产值及收款计划（2026）'!$A:$A&amp;'[1]产值及收款计划（2026）'!$B:$B,'[1]产值及收款计划（2026）'!AD:AD)</f>
        <v>0</v>
      </c>
      <c r="AE19" s="235" cm="1">
        <f t="array" ref="AE19">_xlfn.XLOOKUP($A19&amp;$B19,'[1]产值及收款计划（2026）'!$A:$A&amp;'[1]产值及收款计划（2026）'!$B:$B,'[1]产值及收款计划（2026）'!AE:AE)</f>
        <v>0</v>
      </c>
      <c r="AF19" s="235" cm="1">
        <f t="array" ref="AF19">_xlfn.XLOOKUP($A19&amp;$B19,'[1]产值及收款计划（2026）'!$A:$A&amp;'[1]产值及收款计划（2026）'!$B:$B,'[1]产值及收款计划（2026）'!AF:AF)</f>
        <v>0</v>
      </c>
      <c r="AG19" s="235" cm="1">
        <f t="array" ref="AG19">_xlfn.XLOOKUP($A19&amp;$B19,'[1]产值及收款计划（2026）'!$A:$A&amp;'[1]产值及收款计划（2026）'!$B:$B,'[1]产值及收款计划（2026）'!AG:AG)</f>
        <v>0</v>
      </c>
      <c r="AH19" s="235" cm="1">
        <f t="array" ref="AH19">_xlfn.XLOOKUP($A19&amp;$B19,'[1]产值及收款计划（2026）'!$A:$A&amp;'[1]产值及收款计划（2026）'!$B:$B,'[1]产值及收款计划（2026）'!AH:AH)</f>
        <v>0</v>
      </c>
      <c r="AI19" s="235" cm="1">
        <f t="array" ref="AI19">_xlfn.XLOOKUP($A19&amp;$B19,'[1]产值及收款计划（2026）'!$A:$A&amp;'[1]产值及收款计划（2026）'!$B:$B,'[1]产值及收款计划（2026）'!AI:AI)</f>
        <v>0</v>
      </c>
      <c r="AJ19" s="235" cm="1">
        <f t="array" ref="AJ19">_xlfn.XLOOKUP($A19&amp;$B19,'[1]产值及收款计划（2026）'!$A:$A&amp;'[1]产值及收款计划（2026）'!$B:$B,'[1]产值及收款计划（2026）'!AJ:AJ)</f>
        <v>0</v>
      </c>
      <c r="AK19" s="235" cm="1">
        <f t="array" ref="AK19">_xlfn.XLOOKUP($A19&amp;$B19,'[1]产值及收款计划（2026）'!$A:$A&amp;'[1]产值及收款计划（2026）'!$B:$B,'[1]产值及收款计划（2026）'!AK:AK)</f>
        <v>0</v>
      </c>
      <c r="AL19" s="235" cm="1">
        <f t="array" ref="AL19">_xlfn.XLOOKUP($A19&amp;$B19,'[1]产值及收款计划（2026）'!$A:$A&amp;'[1]产值及收款计划（2026）'!$B:$B,'[1]产值及收款计划（2026）'!AL:AL)</f>
        <v>0</v>
      </c>
      <c r="AM19" s="242" cm="1">
        <f t="array" ref="AM19">_xlfn.LET(_xlpm.勾选月份状态数组,TRANSPOSE('PPT(12-15页）-TOP10'!$A$3:$A$14),_xlpm.选择数据区,IF('PPT(12-15页）-TOP10'!$E$3="收款",$BA19:$BL19,$AA19:$AL19),SUM(_xlfn._xlws.FILTER(_xlpm.选择数据区,_xlpm.勾选月份状态数组,"")))</f>
        <v>0</v>
      </c>
      <c r="AN19" s="235" t="e">
        <f>_xlfn.XLOOKUP($C19,应收未收表!$T:$T,应收未收表!AA:AA)</f>
        <v>#N/A</v>
      </c>
      <c r="AO19" s="235" t="e">
        <f>_xlfn.XLOOKUP($C19,应收未收表!$T:$T,应收未收表!AB:AB)</f>
        <v>#N/A</v>
      </c>
      <c r="AP19" s="235" t="e">
        <f>_xlfn.XLOOKUP($C19,应收未收表!$T:$T,应收未收表!AC:AC)</f>
        <v>#N/A</v>
      </c>
      <c r="AQ19" s="235" t="e">
        <f>_xlfn.XLOOKUP($C19,应收未收表!$T:$T,应收未收表!AE:AE)</f>
        <v>#N/A</v>
      </c>
      <c r="AR19" s="235" t="e">
        <f>_xlfn.XLOOKUP($C19,应收未收表!$T:$T,应收未收表!AF:AF)</f>
        <v>#N/A</v>
      </c>
      <c r="AS19" s="235" t="e" cm="1">
        <f t="array" ref="AS19">_xlfn.XLOOKUP($A19&amp;$B19,'[1]产值及收款计划（2026）'!$A:$A&amp;'[1]产值及收款计划（2026）'!$B:$B,'[1]产值及收款计划（2026）'!AS:AS)</f>
        <v>#REF!</v>
      </c>
      <c r="AT19" s="235" t="e" cm="1">
        <f t="array" ref="AT19">_xlfn.XLOOKUP($A19&amp;$B19,'[1]产值及收款计划（2026）'!$A:$A&amp;'[1]产值及收款计划（2026）'!$B:$B,'[1]产值及收款计划（2026）'!AT:AT)</f>
        <v>#REF!</v>
      </c>
      <c r="AU19" s="235" t="e" cm="1">
        <f t="array" ref="AU19">_xlfn.XLOOKUP($A19&amp;$B19,'[1]产值及收款计划（2026）'!$A:$A&amp;'[1]产值及收款计划（2026）'!$B:$B,'[1]产值及收款计划（2026）'!AU:AU)</f>
        <v>#REF!</v>
      </c>
      <c r="AV19" s="235" t="e" cm="1">
        <f t="array" ref="AV19">_xlfn.XLOOKUP($A19&amp;$B19,'[1]产值及收款计划（2026）'!$A:$A&amp;'[1]产值及收款计划（2026）'!$B:$B,'[1]产值及收款计划（2026）'!AV:AV)</f>
        <v>#REF!</v>
      </c>
      <c r="AW19" s="235" cm="1">
        <f t="array" ref="AW19">_xlfn.XLOOKUP($A19&amp;$B19,'[1]产值及收款计划（2026）'!$A:$A&amp;'[1]产值及收款计划（2026）'!$B:$B,'[1]产值及收款计划（2026）'!AW:AW)</f>
        <v>0</v>
      </c>
      <c r="AX19" s="235" cm="1">
        <f t="array" ref="AX19">_xlfn.XLOOKUP($A19&amp;$B19,'[1]产值及收款计划（2026）'!$A:$A&amp;'[1]产值及收款计划（2026）'!$B:$B,'[1]产值及收款计划（2026）'!AX:AX)</f>
        <v>0</v>
      </c>
      <c r="AY19" s="235" cm="1">
        <f t="array" ref="AY19">_xlfn.XLOOKUP($A19&amp;$B19,'[1]产值及收款计划（2026）'!$A:$A&amp;'[1]产值及收款计划（2026）'!$B:$B,'[1]产值及收款计划（2026）'!AY:AY)</f>
        <v>36.3648</v>
      </c>
      <c r="AZ19" s="235" cm="1">
        <f t="array" ref="AZ19">_xlfn.XLOOKUP($A19&amp;$B19,'[1]产值及收款计划（2026）'!$A:$A&amp;'[1]产值及收款计划（2026）'!$B:$B,'[1]产值及收款计划（2026）'!AZ:AZ)</f>
        <v>46.793087</v>
      </c>
      <c r="BA19" s="235" t="e" cm="1">
        <f t="array" ref="BA19">_xlfn.XLOOKUP($A19&amp;$B19,'[1]产值及收款计划（2026）'!$A:$A&amp;'[1]产值及收款计划（2026）'!$B:$B,'[1]产值及收款计划（2026）'!BA:BA)</f>
        <v>#REF!</v>
      </c>
      <c r="BB19" s="235" t="e" cm="1">
        <f t="array" ref="BB19">_xlfn.XLOOKUP($A19&amp;$B19,'[1]产值及收款计划（2026）'!$A:$A&amp;'[1]产值及收款计划（2026）'!$B:$B,'[1]产值及收款计划（2026）'!BB:BB)</f>
        <v>#REF!</v>
      </c>
      <c r="BC19" s="235" cm="1">
        <f t="array" ref="BC19">_xlfn.XLOOKUP($A19&amp;$B19,'[1]产值及收款计划（2026）'!$A:$A&amp;'[1]产值及收款计划（2026）'!$B:$B,'[1]产值及收款计划（2026）'!BC:BC)</f>
        <v>36.3648</v>
      </c>
      <c r="BD19" s="235" t="e" cm="1">
        <f t="array" ref="BD19">_xlfn.XLOOKUP($A19&amp;$B19,'[1]产值及收款计划（2026）'!$A:$A&amp;'[1]产值及收款计划（2026）'!$B:$B,'[1]产值及收款计划（2026）'!BD:BD)</f>
        <v>#REF!</v>
      </c>
      <c r="BE19" s="235" t="e" cm="1">
        <f t="array" ref="BE19">_xlfn.XLOOKUP($A19&amp;$B19,'[1]产值及收款计划（2026）'!$A:$A&amp;'[1]产值及收款计划（2026）'!$B:$B,'[1]产值及收款计划（2026）'!BE:BE)</f>
        <v>#REF!</v>
      </c>
      <c r="BF19" s="235" t="e" cm="1">
        <f t="array" ref="BF19">_xlfn.XLOOKUP($A19&amp;$B19,'[1]产值及收款计划（2026）'!$A:$A&amp;'[1]产值及收款计划（2026）'!$B:$B,'[1]产值及收款计划（2026）'!BF:BF)</f>
        <v>#REF!</v>
      </c>
      <c r="BG19" s="235" t="e" cm="1">
        <f t="array" ref="BG19">_xlfn.XLOOKUP($A19&amp;$B19,'[1]产值及收款计划（2026）'!$A:$A&amp;'[1]产值及收款计划（2026）'!$B:$B,'[1]产值及收款计划（2026）'!BG:BG)</f>
        <v>#REF!</v>
      </c>
      <c r="BH19" s="235" t="e" cm="1">
        <f t="array" ref="BH19">_xlfn.XLOOKUP($A19&amp;$B19,'[1]产值及收款计划（2026）'!$A:$A&amp;'[1]产值及收款计划（2026）'!$B:$B,'[1]产值及收款计划（2026）'!BH:BH)</f>
        <v>#REF!</v>
      </c>
      <c r="BI19" s="235" t="e" cm="1">
        <f t="array" ref="BI19">_xlfn.XLOOKUP($A19&amp;$B19,'[1]产值及收款计划（2026）'!$A:$A&amp;'[1]产值及收款计划（2026）'!$B:$B,'[1]产值及收款计划（2026）'!BI:BI)</f>
        <v>#REF!</v>
      </c>
      <c r="BJ19" s="235" t="e" cm="1">
        <f t="array" ref="BJ19">_xlfn.XLOOKUP($A19&amp;$B19,'[1]产值及收款计划（2026）'!$A:$A&amp;'[1]产值及收款计划（2026）'!$B:$B,'[1]产值及收款计划（2026）'!BJ:BJ)</f>
        <v>#REF!</v>
      </c>
      <c r="BK19" s="235" t="e" cm="1">
        <f t="array" ref="BK19">_xlfn.XLOOKUP($A19&amp;$B19,'[1]产值及收款计划（2026）'!$A:$A&amp;'[1]产值及收款计划（2026）'!$B:$B,'[1]产值及收款计划（2026）'!BK:BK)</f>
        <v>#REF!</v>
      </c>
      <c r="BL19" s="235" t="e" cm="1">
        <f t="array" ref="BL19">_xlfn.XLOOKUP($A19&amp;$B19,'[1]产值及收款计划（2026）'!$A:$A&amp;'[1]产值及收款计划（2026）'!$B:$B,'[1]产值及收款计划（2026）'!BL:BL)</f>
        <v>#REF!</v>
      </c>
      <c r="BM19" s="235"/>
      <c r="BN19" s="235"/>
      <c r="BO19" s="235"/>
      <c r="BP19" s="235"/>
      <c r="BQ19" s="235" t="e">
        <f>_xlfn.XLOOKUP($C19,应收未收表!$AJ:$AJ,应收未收表!AK:AK)</f>
        <v>#N/A</v>
      </c>
      <c r="BR19" s="235" t="e">
        <f>_xlfn.XLOOKUP($C19,应收未收表!$AJ:$AJ,应收未收表!AL:AL)</f>
        <v>#N/A</v>
      </c>
      <c r="BS19" s="235" t="e">
        <f>_xlfn.XLOOKUP($C19,应收未收表!$AJ:$AJ,应收未收表!AM:AM)</f>
        <v>#N/A</v>
      </c>
      <c r="BT19" s="235" t="e">
        <f>_xlfn.XLOOKUP($C19,应收未收表!$AJ:$AJ,应收未收表!AN:AN)</f>
        <v>#N/A</v>
      </c>
      <c r="BU19" s="234" t="str" cm="1">
        <f t="array" ref="BU19">_xlfn.XLOOKUP($A19&amp;$B19,'[1]产值及收款计划（2026）'!$A:$A&amp;'[1]产值及收款计划（2026）'!$B:$B,'[1]产值及收款计划（2026）'!BQ:BQ)</f>
        <v>浙江长三角规划设计研究咨询有限公司</v>
      </c>
      <c r="BV19" s="235" t="e" cm="1">
        <f t="array" ref="BV19">_xlfn.XLOOKUP($A19&amp;$B19,'[1]产值及收款计划（2026）'!$A:$A&amp;'[1]产值及收款计划（2026）'!$B:$B,'[1]产值及收款计划（2026）'!BR:BR)</f>
        <v>#REF!</v>
      </c>
      <c r="CE19" s="235" cm="1">
        <f t="array" ref="CE19">_xlfn.XLOOKUP($A19&amp;$B19,'[1]产值及收款计划（2026）'!$A:$A&amp;'[1]产值及收款计划（2026）'!$B:$B,'[1]产值及收款计划（2026）'!CA:CA)</f>
        <v>0</v>
      </c>
      <c r="CF19" s="235" cm="1">
        <f t="array" ref="CF19">_xlfn.XLOOKUP($A19&amp;$B19,'[1]产值及收款计划（2026）'!$A:$A&amp;'[1]产值及收款计划（2026）'!$B:$B,'[1]产值及收款计划（2026）'!CB:CB)</f>
        <v>0</v>
      </c>
      <c r="CG19" s="235" cm="1">
        <f t="array" ref="CG19">_xlfn.XLOOKUP($A19&amp;$B19,'[1]产值及收款计划（2026）'!$A:$A&amp;'[1]产值及收款计划（2026）'!$B:$B,'[1]产值及收款计划（2026）'!CC:CC)</f>
        <v>0</v>
      </c>
      <c r="CH19" s="235" cm="1">
        <f t="array" ref="CH19">_xlfn.XLOOKUP($A19&amp;$B19,'[1]产值及收款计划（2026）'!$A:$A&amp;'[1]产值及收款计划（2026）'!$B:$B,'[1]产值及收款计划（2026）'!CD:CD)</f>
        <v>0</v>
      </c>
      <c r="CI19" s="235" cm="1">
        <f t="array" ref="CI19">_xlfn.XLOOKUP($A19&amp;$B19,'[1]产值及收款计划（2026）'!$A:$A&amp;'[1]产值及收款计划（2026）'!$B:$B,'[1]产值及收款计划（2026）'!CE:CE)</f>
        <v>0</v>
      </c>
      <c r="CJ19" s="235" cm="1">
        <f t="array" ref="CJ19">_xlfn.XLOOKUP($A19&amp;$B19,'[1]产值及收款计划（2026）'!$A:$A&amp;'[1]产值及收款计划（2026）'!$B:$B,'[1]产值及收款计划（2026）'!CF:CF)</f>
        <v>0</v>
      </c>
      <c r="CK19" s="235" cm="1">
        <f t="array" ref="CK19">_xlfn.XLOOKUP($A19&amp;$B19,'[1]产值及收款计划（2026）'!$A:$A&amp;'[1]产值及收款计划（2026）'!$B:$B,'[1]产值及收款计划（2026）'!CG:CG)</f>
        <v>0</v>
      </c>
      <c r="CL19" s="235" cm="1">
        <f t="array" ref="CL19">_xlfn.XLOOKUP($A19&amp;$B19,'[1]产值及收款计划（2026）'!$A:$A&amp;'[1]产值及收款计划（2026）'!$B:$B,'[1]产值及收款计划（2026）'!CH:CH)</f>
        <v>0</v>
      </c>
      <c r="CM19" s="235" cm="1">
        <f t="array" ref="CM19">_xlfn.XLOOKUP($A19&amp;$B19,'[1]产值及收款计划（2026）'!$A:$A&amp;'[1]产值及收款计划（2026）'!$B:$B,'[1]产值及收款计划（2026）'!CI:CI)</f>
        <v>0</v>
      </c>
      <c r="CN19" s="235" cm="1">
        <f t="array" ref="CN19">_xlfn.XLOOKUP($A19&amp;$B19,'[1]产值及收款计划（2026）'!$A:$A&amp;'[1]产值及收款计划（2026）'!$B:$B,'[1]产值及收款计划（2026）'!CJ:CJ)</f>
        <v>0</v>
      </c>
      <c r="CO19" s="235" cm="1">
        <f t="array" ref="CO19">_xlfn.XLOOKUP($A19&amp;$B19,'[1]产值及收款计划（2026）'!$A:$A&amp;'[1]产值及收款计划（2026）'!$B:$B,'[1]产值及收款计划（2026）'!CK:CK)</f>
        <v>0</v>
      </c>
      <c r="CP19" s="235" cm="1">
        <f t="array" ref="CP19">_xlfn.XLOOKUP($A19&amp;$B19,'[1]产值及收款计划（2026）'!$A:$A&amp;'[1]产值及收款计划（2026）'!$B:$B,'[1]产值及收款计划（2026）'!CL:CL)</f>
        <v>0</v>
      </c>
      <c r="DE19" s="235" cm="1">
        <f t="array" ref="DE19">_xlfn.XLOOKUP($A19&amp;$B19,'[1]产值及收款计划（2026）'!$A:$A&amp;'[1]产值及收款计划（2026）'!$B:$B,'[1]产值及收款计划（2026）'!DA:DA)</f>
        <v>0</v>
      </c>
      <c r="DF19" s="235" cm="1">
        <f t="array" ref="DF19">_xlfn.XLOOKUP($A19&amp;$B19,'[1]产值及收款计划（2026）'!$A:$A&amp;'[1]产值及收款计划（2026）'!$B:$B,'[1]产值及收款计划（2026）'!DB:DB)</f>
        <v>0</v>
      </c>
      <c r="DG19" s="235" cm="1">
        <f t="array" ref="DG19">_xlfn.XLOOKUP($A19&amp;$B19,'[1]产值及收款计划（2026）'!$A:$A&amp;'[1]产值及收款计划（2026）'!$B:$B,'[1]产值及收款计划（2026）'!DC:DC)</f>
        <v>0</v>
      </c>
      <c r="DH19" s="235" cm="1">
        <f t="array" ref="DH19">_xlfn.XLOOKUP($A19&amp;$B19,'[1]产值及收款计划（2026）'!$A:$A&amp;'[1]产值及收款计划（2026）'!$B:$B,'[1]产值及收款计划（2026）'!DD:DD)</f>
        <v>0</v>
      </c>
      <c r="DI19" s="235" cm="1">
        <f t="array" ref="DI19">_xlfn.XLOOKUP($A19&amp;$B19,'[1]产值及收款计划（2026）'!$A:$A&amp;'[1]产值及收款计划（2026）'!$B:$B,'[1]产值及收款计划（2026）'!DE:DE)</f>
        <v>0</v>
      </c>
      <c r="DJ19" s="235" cm="1">
        <f t="array" ref="DJ19">_xlfn.XLOOKUP($A19&amp;$B19,'[1]产值及收款计划（2026）'!$A:$A&amp;'[1]产值及收款计划（2026）'!$B:$B,'[1]产值及收款计划（2026）'!DF:DF)</f>
        <v>0</v>
      </c>
      <c r="DK19" s="235" cm="1">
        <f t="array" ref="DK19">_xlfn.XLOOKUP($A19&amp;$B19,'[1]产值及收款计划（2026）'!$A:$A&amp;'[1]产值及收款计划（2026）'!$B:$B,'[1]产值及收款计划（2026）'!DG:DG)</f>
        <v>0</v>
      </c>
      <c r="DL19" s="235" cm="1">
        <f t="array" ref="DL19">_xlfn.XLOOKUP($A19&amp;$B19,'[1]产值及收款计划（2026）'!$A:$A&amp;'[1]产值及收款计划（2026）'!$B:$B,'[1]产值及收款计划（2026）'!DH:DH)</f>
        <v>0</v>
      </c>
      <c r="DM19" s="235" cm="1">
        <f t="array" ref="DM19">_xlfn.XLOOKUP($A19&amp;$B19,'[1]产值及收款计划（2026）'!$A:$A&amp;'[1]产值及收款计划（2026）'!$B:$B,'[1]产值及收款计划（2026）'!DI:DI)</f>
        <v>0</v>
      </c>
      <c r="DN19" s="235" cm="1">
        <f t="array" ref="DN19">_xlfn.XLOOKUP($A19&amp;$B19,'[1]产值及收款计划（2026）'!$A:$A&amp;'[1]产值及收款计划（2026）'!$B:$B,'[1]产值及收款计划（2026）'!DJ:DJ)</f>
        <v>0</v>
      </c>
      <c r="DO19" s="235" cm="1">
        <f t="array" ref="DO19">_xlfn.XLOOKUP($A19&amp;$B19,'[1]产值及收款计划（2026）'!$A:$A&amp;'[1]产值及收款计划（2026）'!$B:$B,'[1]产值及收款计划（2026）'!DK:DK)</f>
        <v>0</v>
      </c>
      <c r="DP19" s="235" cm="1">
        <f t="array" ref="DP19">_xlfn.XLOOKUP($A19&amp;$B19,'[1]产值及收款计划（2026）'!$A:$A&amp;'[1]产值及收款计划（2026）'!$B:$B,'[1]产值及收款计划（2026）'!DL:DL)</f>
        <v>0</v>
      </c>
      <c r="DQ19" s="243"/>
      <c r="DR19" s="229"/>
    </row>
    <row r="20" ht="20.25" spans="1:122">
      <c r="A20" s="233">
        <f t="shared" si="11"/>
        <v>16</v>
      </c>
      <c r="B20" s="233" t="s">
        <v>25</v>
      </c>
      <c r="C20" s="235" t="str" cm="1">
        <f t="array" ref="C20">_xlfn.XLOOKUP($A20&amp;$B20,'[1]产值及收款计划（2026）'!$A:$A&amp;'[1]产值及收款计划（2026）'!$B:$B,'[1]产值及收款计划（2026）'!C:C)</f>
        <v>ZHT2022051300039</v>
      </c>
      <c r="D20" s="234" t="str" cm="1">
        <f t="array" ref="D20">_xlfn.XLOOKUP($A20&amp;$B20,'[1]产值及收款计划（2026）'!$A:$A&amp;'[1]产值及收款计划（2026）'!$B:$B,'[1]产值及收款计划（2026）'!D:D)</f>
        <v>妈湾隧道1标数字孪生工地项目</v>
      </c>
      <c r="E20" s="235" cm="1">
        <f t="array" ref="E20">_xlfn.XLOOKUP($A20&amp;$B20,'[1]产值及收款计划（2026）'!$A:$A&amp;'[1]产值及收款计划（2026）'!$B:$B,'[1]产值及收款计划（2026）'!E:E)</f>
        <v>43</v>
      </c>
      <c r="F20" s="235" cm="1">
        <f t="array" ref="F20">_xlfn.XLOOKUP($A20&amp;$B20,'[1]产值及收款计划（2026）'!$A:$A&amp;'[1]产值及收款计划（2026）'!$B:$B,'[1]产值及收款计划（2026）'!F:F)</f>
        <v>10.75</v>
      </c>
      <c r="G20" s="235" t="e" cm="1">
        <f t="array" ref="G20">_xlfn.XLOOKUP($A20&amp;$B20,'[1]产值及收款计划（2026）'!$A:$A&amp;'[1]产值及收款计划（2026）'!$B:$B,'[1]产值及收款计划（2026）'!G:G)</f>
        <v>#REF!</v>
      </c>
      <c r="H20" s="235" cm="1">
        <f t="array" ref="H20">_xlfn.XLOOKUP($A20&amp;$B20,'[1]产值及收款计划（2026）'!$A:$A&amp;'[1]产值及收款计划（2026）'!$B:$B,'[1]产值及收款计划（2026）'!H:H)</f>
        <v>10.75</v>
      </c>
      <c r="I20" s="236" cm="1">
        <f t="array" ref="I20">_xlfn.XLOOKUP($A20&amp;$B20,'[1]产值及收款计划（2026）'!$A:$A&amp;'[1]产值及收款计划（2026）'!$B:$B,'[1]产值及收款计划（2026）'!I:I)</f>
        <v>1</v>
      </c>
      <c r="J20" s="237" cm="1">
        <f t="array" ref="J20">_xlfn.XLOOKUP($A20&amp;$B20,'[1]产值及收款计划（2026）'!$A:$A&amp;'[1]产值及收款计划（2026）'!$B:$B,'[1]产值及收款计划（2026）'!J:J)</f>
        <v>0.06</v>
      </c>
      <c r="K20" s="235" t="e" cm="1">
        <f t="array" ref="K20">_xlfn.XLOOKUP($A20&amp;$B20,'[1]产值及收款计划（2026）'!$A:$A&amp;'[1]产值及收款计划（2026）'!$B:$B,'[1]产值及收款计划（2026）'!K:K)</f>
        <v>#REF!</v>
      </c>
      <c r="L20" s="235" t="e" cm="1">
        <f t="array" ref="L20">_xlfn.XLOOKUP($A20&amp;$B20,'[1]产值及收款计划（2026）'!$A:$A&amp;'[1]产值及收款计划（2026）'!$B:$B,'[1]产值及收款计划（2026）'!L:L)</f>
        <v>#REF!</v>
      </c>
      <c r="M20" s="235" cm="1">
        <f t="array" ref="M20">_xlfn.XLOOKUP($A20&amp;$B20,'[1]产值及收款计划（2026）'!$A:$A&amp;'[1]产值及收款计划（2026）'!$B:$B,'[1]产值及收款计划（2026）'!M:M)</f>
        <v>0</v>
      </c>
      <c r="N20" s="235" t="str" cm="1">
        <f t="array" ref="N20">_xlfn.XLOOKUP($A20&amp;$B20,'[1]产值及收款计划（2026）'!$A:$A&amp;'[1]产值及收款计划（2026）'!$B:$B,'[1]产值及收款计划（2026）'!N:N)</f>
        <v>许清亮团队</v>
      </c>
      <c r="O20" s="235" t="str" cm="1">
        <f t="array" ref="O20">_xlfn.XLOOKUP($A20&amp;$B20,'[1]产值及收款计划（2026）'!$A:$A&amp;'[1]产值及收款计划（2026）'!$B:$B,'[1]产值及收款计划（2026）'!O:O)</f>
        <v>明艳丽</v>
      </c>
      <c r="P20" s="234" t="str" cm="1">
        <f t="array" ref="P20">_xlfn.XLOOKUP($A20&amp;$B20,'[1]产值及收款计划（2026）'!$A:$A&amp;'[1]产值及收款计划（2026）'!$B:$B,'[1]产值及收款计划（2026）'!P:P)</f>
        <v>过往已完结</v>
      </c>
      <c r="Q20" s="235" t="e" cm="1">
        <f t="array" ref="Q20">_xlfn.XLOOKUP($A20&amp;$B20,'[1]产值及收款计划（2026）'!$A:$A&amp;'[1]产值及收款计划（2026）'!$B:$B,'[1]产值及收款计划（2026）'!Q:Q)</f>
        <v>#REF!</v>
      </c>
      <c r="R20" s="235" t="e" cm="1">
        <f t="array" ref="R20">_xlfn.XLOOKUP($A20&amp;$B20,'[1]产值及收款计划（2026）'!$A:$A&amp;'[1]产值及收款计划（2026）'!$B:$B,'[1]产值及收款计划（2026）'!R:R)</f>
        <v>#REF!</v>
      </c>
      <c r="S20" s="235" t="e" cm="1">
        <f t="array" ref="S20">_xlfn.XLOOKUP($A20&amp;$B20,'[1]产值及收款计划（2026）'!$A:$A&amp;'[1]产值及收款计划（2026）'!$B:$B,'[1]产值及收款计划（2026）'!S:S)</f>
        <v>#REF!</v>
      </c>
      <c r="T20" s="235" cm="1">
        <f t="array" ref="T20">_xlfn.XLOOKUP($A20&amp;$B20,'[1]产值及收款计划（2026）'!$A:$A&amp;'[1]产值及收款计划（2026）'!$B:$B,'[1]产值及收款计划（2026）'!T:T)</f>
        <v>43</v>
      </c>
      <c r="U20" s="235" cm="1">
        <f t="array" ref="U20">_xlfn.XLOOKUP($A20&amp;$B20,'[1]产值及收款计划（2026）'!$A:$A&amp;'[1]产值及收款计划（2026）'!$B:$B,'[1]产值及收款计划（2026）'!U:U)</f>
        <v>0</v>
      </c>
      <c r="V20" s="235" cm="1">
        <f t="array" ref="V20">_xlfn.XLOOKUP($A20&amp;$B20,'[1]产值及收款计划（2026）'!$A:$A&amp;'[1]产值及收款计划（2026）'!$B:$B,'[1]产值及收款计划（2026）'!V:V)</f>
        <v>0</v>
      </c>
      <c r="W20" s="235" t="e" cm="1">
        <f t="array" ref="W20">_xlfn.XLOOKUP($A20&amp;$B20,'[1]产值及收款计划（2026）'!$A:$A&amp;'[1]产值及收款计划（2026）'!$B:$B,'[1]产值及收款计划（2026）'!W:W)</f>
        <v>#REF!</v>
      </c>
      <c r="X20" s="235" t="e" cm="1">
        <f t="array" ref="X20">_xlfn.XLOOKUP($A20&amp;$B20,'[1]产值及收款计划（2026）'!$A:$A&amp;'[1]产值及收款计划（2026）'!$B:$B,'[1]产值及收款计划（2026）'!X:X)</f>
        <v>#REF!</v>
      </c>
      <c r="Y20" s="235" t="e" cm="1">
        <f t="array" ref="Y20">_xlfn.XLOOKUP($A20&amp;$B20,'[1]产值及收款计划（2026）'!$A:$A&amp;'[1]产值及收款计划（2026）'!$B:$B,'[1]产值及收款计划（2026）'!Y:Y)</f>
        <v>#REF!</v>
      </c>
      <c r="Z20" s="235" t="e" cm="1">
        <f t="array" ref="Z20">_xlfn.XLOOKUP($A20&amp;$B20,'[1]产值及收款计划（2026）'!$A:$A&amp;'[1]产值及收款计划（2026）'!$B:$B,'[1]产值及收款计划（2026）'!Z:Z)</f>
        <v>#REF!</v>
      </c>
      <c r="AA20" s="235" cm="1">
        <f t="array" ref="AA20">_xlfn.XLOOKUP($A20&amp;$B20,'[1]产值及收款计划（2026）'!$A:$A&amp;'[1]产值及收款计划（2026）'!$B:$B,'[1]产值及收款计划（2026）'!AA:AA)</f>
        <v>0</v>
      </c>
      <c r="AB20" s="235" cm="1">
        <f t="array" ref="AB20">_xlfn.XLOOKUP($A20&amp;$B20,'[1]产值及收款计划（2026）'!$A:$A&amp;'[1]产值及收款计划（2026）'!$B:$B,'[1]产值及收款计划（2026）'!AB:AB)</f>
        <v>0</v>
      </c>
      <c r="AC20" s="235" t="e" cm="1">
        <f t="array" ref="AC20">_xlfn.XLOOKUP($A20&amp;$B20,'[1]产值及收款计划（2026）'!$A:$A&amp;'[1]产值及收款计划（2026）'!$B:$B,'[1]产值及收款计划（2026）'!AC:AC)</f>
        <v>#REF!</v>
      </c>
      <c r="AD20" s="235" cm="1">
        <f t="array" ref="AD20">_xlfn.XLOOKUP($A20&amp;$B20,'[1]产值及收款计划（2026）'!$A:$A&amp;'[1]产值及收款计划（2026）'!$B:$B,'[1]产值及收款计划（2026）'!AD:AD)</f>
        <v>0</v>
      </c>
      <c r="AE20" s="235" cm="1">
        <f t="array" ref="AE20">_xlfn.XLOOKUP($A20&amp;$B20,'[1]产值及收款计划（2026）'!$A:$A&amp;'[1]产值及收款计划（2026）'!$B:$B,'[1]产值及收款计划（2026）'!AE:AE)</f>
        <v>0</v>
      </c>
      <c r="AF20" s="235" cm="1">
        <f t="array" ref="AF20">_xlfn.XLOOKUP($A20&amp;$B20,'[1]产值及收款计划（2026）'!$A:$A&amp;'[1]产值及收款计划（2026）'!$B:$B,'[1]产值及收款计划（2026）'!AF:AF)</f>
        <v>0</v>
      </c>
      <c r="AG20" s="235" cm="1">
        <f t="array" ref="AG20">_xlfn.XLOOKUP($A20&amp;$B20,'[1]产值及收款计划（2026）'!$A:$A&amp;'[1]产值及收款计划（2026）'!$B:$B,'[1]产值及收款计划（2026）'!AG:AG)</f>
        <v>0</v>
      </c>
      <c r="AH20" s="235" cm="1">
        <f t="array" ref="AH20">_xlfn.XLOOKUP($A20&amp;$B20,'[1]产值及收款计划（2026）'!$A:$A&amp;'[1]产值及收款计划（2026）'!$B:$B,'[1]产值及收款计划（2026）'!AH:AH)</f>
        <v>0</v>
      </c>
      <c r="AI20" s="235" cm="1">
        <f t="array" ref="AI20">_xlfn.XLOOKUP($A20&amp;$B20,'[1]产值及收款计划（2026）'!$A:$A&amp;'[1]产值及收款计划（2026）'!$B:$B,'[1]产值及收款计划（2026）'!AI:AI)</f>
        <v>0</v>
      </c>
      <c r="AJ20" s="235" cm="1">
        <f t="array" ref="AJ20">_xlfn.XLOOKUP($A20&amp;$B20,'[1]产值及收款计划（2026）'!$A:$A&amp;'[1]产值及收款计划（2026）'!$B:$B,'[1]产值及收款计划（2026）'!AJ:AJ)</f>
        <v>0</v>
      </c>
      <c r="AK20" s="235" cm="1">
        <f t="array" ref="AK20">_xlfn.XLOOKUP($A20&amp;$B20,'[1]产值及收款计划（2026）'!$A:$A&amp;'[1]产值及收款计划（2026）'!$B:$B,'[1]产值及收款计划（2026）'!AK:AK)</f>
        <v>0</v>
      </c>
      <c r="AL20" s="235" cm="1">
        <f t="array" ref="AL20">_xlfn.XLOOKUP($A20&amp;$B20,'[1]产值及收款计划（2026）'!$A:$A&amp;'[1]产值及收款计划（2026）'!$B:$B,'[1]产值及收款计划（2026）'!AL:AL)</f>
        <v>0</v>
      </c>
      <c r="AM20" s="242" cm="1">
        <f t="array" ref="AM20">_xlfn.LET(_xlpm.勾选月份状态数组,TRANSPOSE('PPT(12-15页）-TOP10'!$A$3:$A$14),_xlpm.选择数据区,IF('PPT(12-15页）-TOP10'!$E$3="收款",$BA20:$BL20,$AA20:$AL20),SUM(_xlfn._xlws.FILTER(_xlpm.选择数据区,_xlpm.勾选月份状态数组,"")))</f>
        <v>0</v>
      </c>
      <c r="AN20" s="235" t="e">
        <f>_xlfn.XLOOKUP($C20,应收未收表!$T:$T,应收未收表!AA:AA)</f>
        <v>#N/A</v>
      </c>
      <c r="AO20" s="235" t="e">
        <f>_xlfn.XLOOKUP($C20,应收未收表!$T:$T,应收未收表!AB:AB)</f>
        <v>#N/A</v>
      </c>
      <c r="AP20" s="235" t="e">
        <f>_xlfn.XLOOKUP($C20,应收未收表!$T:$T,应收未收表!AC:AC)</f>
        <v>#N/A</v>
      </c>
      <c r="AQ20" s="235" t="e">
        <f>_xlfn.XLOOKUP($C20,应收未收表!$T:$T,应收未收表!AE:AE)</f>
        <v>#N/A</v>
      </c>
      <c r="AR20" s="235" t="e">
        <f>_xlfn.XLOOKUP($C20,应收未收表!$T:$T,应收未收表!AF:AF)</f>
        <v>#N/A</v>
      </c>
      <c r="AS20" s="235" t="e" cm="1">
        <f t="array" ref="AS20">_xlfn.XLOOKUP($A20&amp;$B20,'[1]产值及收款计划（2026）'!$A:$A&amp;'[1]产值及收款计划（2026）'!$B:$B,'[1]产值及收款计划（2026）'!AS:AS)</f>
        <v>#REF!</v>
      </c>
      <c r="AT20" s="235" t="e" cm="1">
        <f t="array" ref="AT20">_xlfn.XLOOKUP($A20&amp;$B20,'[1]产值及收款计划（2026）'!$A:$A&amp;'[1]产值及收款计划（2026）'!$B:$B,'[1]产值及收款计划（2026）'!AT:AT)</f>
        <v>#REF!</v>
      </c>
      <c r="AU20" s="235" t="e" cm="1">
        <f t="array" ref="AU20">_xlfn.XLOOKUP($A20&amp;$B20,'[1]产值及收款计划（2026）'!$A:$A&amp;'[1]产值及收款计划（2026）'!$B:$B,'[1]产值及收款计划（2026）'!AU:AU)</f>
        <v>#REF!</v>
      </c>
      <c r="AV20" s="235" t="e" cm="1">
        <f t="array" ref="AV20">_xlfn.XLOOKUP($A20&amp;$B20,'[1]产值及收款计划（2026）'!$A:$A&amp;'[1]产值及收款计划（2026）'!$B:$B,'[1]产值及收款计划（2026）'!AV:AV)</f>
        <v>#REF!</v>
      </c>
      <c r="AW20" s="235" cm="1">
        <f t="array" ref="AW20">_xlfn.XLOOKUP($A20&amp;$B20,'[1]产值及收款计划（2026）'!$A:$A&amp;'[1]产值及收款计划（2026）'!$B:$B,'[1]产值及收款计划（2026）'!AW:AW)</f>
        <v>38.7</v>
      </c>
      <c r="AX20" s="235" cm="1">
        <f t="array" ref="AX20">_xlfn.XLOOKUP($A20&amp;$B20,'[1]产值及收款计划（2026）'!$A:$A&amp;'[1]产值及收款计划（2026）'!$B:$B,'[1]产值及收款计划（2026）'!AX:AX)</f>
        <v>0</v>
      </c>
      <c r="AY20" s="235" cm="1">
        <f t="array" ref="AY20">_xlfn.XLOOKUP($A20&amp;$B20,'[1]产值及收款计划（2026）'!$A:$A&amp;'[1]产值及收款计划（2026）'!$B:$B,'[1]产值及收款计划（2026）'!AY:AY)</f>
        <v>4.3</v>
      </c>
      <c r="AZ20" s="235" cm="1">
        <f t="array" ref="AZ20">_xlfn.XLOOKUP($A20&amp;$B20,'[1]产值及收款计划（2026）'!$A:$A&amp;'[1]产值及收款计划（2026）'!$B:$B,'[1]产值及收款计划（2026）'!AZ:AZ)</f>
        <v>4.3</v>
      </c>
      <c r="BA20" s="245" t="e" cm="1">
        <f t="array" ref="BA20">_xlfn.XLOOKUP($A20&amp;$B20,'[1]产值及收款计划（2026）'!$A:$A&amp;'[1]产值及收款计划（2026）'!$B:$B,'[1]产值及收款计划（2026）'!BA:BA)</f>
        <v>#REF!</v>
      </c>
      <c r="BB20" s="245" t="e" cm="1">
        <f t="array" ref="BB20">_xlfn.XLOOKUP($A20&amp;$B20,'[1]产值及收款计划（2026）'!$A:$A&amp;'[1]产值及收款计划（2026）'!$B:$B,'[1]产值及收款计划（2026）'!BB:BB)</f>
        <v>#REF!</v>
      </c>
      <c r="BC20" s="245" t="e" cm="1">
        <f t="array" ref="BC20">_xlfn.XLOOKUP($A20&amp;$B20,'[1]产值及收款计划（2026）'!$A:$A&amp;'[1]产值及收款计划（2026）'!$B:$B,'[1]产值及收款计划（2026）'!BC:BC)</f>
        <v>#REF!</v>
      </c>
      <c r="BD20" s="235" t="e" cm="1">
        <f t="array" ref="BD20">_xlfn.XLOOKUP($A20&amp;$B20,'[1]产值及收款计划（2026）'!$A:$A&amp;'[1]产值及收款计划（2026）'!$B:$B,'[1]产值及收款计划（2026）'!BD:BD)</f>
        <v>#REF!</v>
      </c>
      <c r="BE20" s="235" t="e" cm="1">
        <f t="array" ref="BE20">_xlfn.XLOOKUP($A20&amp;$B20,'[1]产值及收款计划（2026）'!$A:$A&amp;'[1]产值及收款计划（2026）'!$B:$B,'[1]产值及收款计划（2026）'!BE:BE)</f>
        <v>#REF!</v>
      </c>
      <c r="BF20" s="235" t="e" cm="1">
        <f t="array" ref="BF20">_xlfn.XLOOKUP($A20&amp;$B20,'[1]产值及收款计划（2026）'!$A:$A&amp;'[1]产值及收款计划（2026）'!$B:$B,'[1]产值及收款计划（2026）'!BF:BF)</f>
        <v>#REF!</v>
      </c>
      <c r="BG20" s="235" t="e" cm="1">
        <f t="array" ref="BG20">_xlfn.XLOOKUP($A20&amp;$B20,'[1]产值及收款计划（2026）'!$A:$A&amp;'[1]产值及收款计划（2026）'!$B:$B,'[1]产值及收款计划（2026）'!BG:BG)</f>
        <v>#REF!</v>
      </c>
      <c r="BH20" s="235" t="e" cm="1">
        <f t="array" ref="BH20">_xlfn.XLOOKUP($A20&amp;$B20,'[1]产值及收款计划（2026）'!$A:$A&amp;'[1]产值及收款计划（2026）'!$B:$B,'[1]产值及收款计划（2026）'!BH:BH)</f>
        <v>#REF!</v>
      </c>
      <c r="BI20" s="235" t="e" cm="1">
        <f t="array" ref="BI20">_xlfn.XLOOKUP($A20&amp;$B20,'[1]产值及收款计划（2026）'!$A:$A&amp;'[1]产值及收款计划（2026）'!$B:$B,'[1]产值及收款计划（2026）'!BI:BI)</f>
        <v>#REF!</v>
      </c>
      <c r="BJ20" s="235" t="e" cm="1">
        <f t="array" ref="BJ20">_xlfn.XLOOKUP($A20&amp;$B20,'[1]产值及收款计划（2026）'!$A:$A&amp;'[1]产值及收款计划（2026）'!$B:$B,'[1]产值及收款计划（2026）'!BJ:BJ)</f>
        <v>#REF!</v>
      </c>
      <c r="BK20" s="235" t="e" cm="1">
        <f t="array" ref="BK20">_xlfn.XLOOKUP($A20&amp;$B20,'[1]产值及收款计划（2026）'!$A:$A&amp;'[1]产值及收款计划（2026）'!$B:$B,'[1]产值及收款计划（2026）'!BK:BK)</f>
        <v>#REF!</v>
      </c>
      <c r="BL20" s="235" t="e" cm="1">
        <f t="array" ref="BL20">_xlfn.XLOOKUP($A20&amp;$B20,'[1]产值及收款计划（2026）'!$A:$A&amp;'[1]产值及收款计划（2026）'!$B:$B,'[1]产值及收款计划（2026）'!BL:BL)</f>
        <v>#REF!</v>
      </c>
      <c r="BM20" s="235"/>
      <c r="BN20" s="235"/>
      <c r="BO20" s="235"/>
      <c r="BP20" s="235"/>
      <c r="BQ20" s="235">
        <f>_xlfn.XLOOKUP($C20,应收未收表!$AJ:$AJ,应收未收表!AK:AK)</f>
        <v>4</v>
      </c>
      <c r="BR20" s="235">
        <f>_xlfn.XLOOKUP($C20,应收未收表!$AJ:$AJ,应收未收表!AL:AL)</f>
        <v>4</v>
      </c>
      <c r="BS20" s="235" t="str">
        <f>_xlfn.XLOOKUP($C20,应收未收表!$AJ:$AJ,应收未收表!AM:AM)</f>
        <v>一季度内无法落实</v>
      </c>
      <c r="BT20" s="235" t="str">
        <f>_xlfn.XLOOKUP($C20,应收未收表!$AJ:$AJ,应收未收表!AN:AN)</f>
        <v>需要领导沟通</v>
      </c>
      <c r="BU20" s="234" t="str" cm="1">
        <f t="array" ref="BU20">_xlfn.XLOOKUP($A20&amp;$B20,'[1]产值及收款计划（2026）'!$A:$A&amp;'[1]产值及收款计划（2026）'!$B:$B,'[1]产值及收款计划（2026）'!BQ:BQ)</f>
        <v>上海隧道工程有限公司</v>
      </c>
      <c r="BV20" s="235" t="e" cm="1">
        <f t="array" ref="BV20">_xlfn.XLOOKUP($A20&amp;$B20,'[1]产值及收款计划（2026）'!$A:$A&amp;'[1]产值及收款计划（2026）'!$B:$B,'[1]产值及收款计划（2026）'!BR:BR)</f>
        <v>#REF!</v>
      </c>
      <c r="CE20" s="235" cm="1">
        <f t="array" ref="CE20">_xlfn.XLOOKUP($A20&amp;$B20,'[1]产值及收款计划（2026）'!$A:$A&amp;'[1]产值及收款计划（2026）'!$B:$B,'[1]产值及收款计划（2026）'!CA:CA)</f>
        <v>0</v>
      </c>
      <c r="CF20" s="235" cm="1">
        <f t="array" ref="CF20">_xlfn.XLOOKUP($A20&amp;$B20,'[1]产值及收款计划（2026）'!$A:$A&amp;'[1]产值及收款计划（2026）'!$B:$B,'[1]产值及收款计划（2026）'!CB:CB)</f>
        <v>0</v>
      </c>
      <c r="CG20" s="235" cm="1">
        <f t="array" ref="CG20">_xlfn.XLOOKUP($A20&amp;$B20,'[1]产值及收款计划（2026）'!$A:$A&amp;'[1]产值及收款计划（2026）'!$B:$B,'[1]产值及收款计划（2026）'!CC:CC)</f>
        <v>0</v>
      </c>
      <c r="CH20" s="235" cm="1">
        <f t="array" ref="CH20">_xlfn.XLOOKUP($A20&amp;$B20,'[1]产值及收款计划（2026）'!$A:$A&amp;'[1]产值及收款计划（2026）'!$B:$B,'[1]产值及收款计划（2026）'!CD:CD)</f>
        <v>0</v>
      </c>
      <c r="CI20" s="235" cm="1">
        <f t="array" ref="CI20">_xlfn.XLOOKUP($A20&amp;$B20,'[1]产值及收款计划（2026）'!$A:$A&amp;'[1]产值及收款计划（2026）'!$B:$B,'[1]产值及收款计划（2026）'!CE:CE)</f>
        <v>0</v>
      </c>
      <c r="CJ20" s="235" cm="1">
        <f t="array" ref="CJ20">_xlfn.XLOOKUP($A20&amp;$B20,'[1]产值及收款计划（2026）'!$A:$A&amp;'[1]产值及收款计划（2026）'!$B:$B,'[1]产值及收款计划（2026）'!CF:CF)</f>
        <v>0</v>
      </c>
      <c r="CK20" s="235" cm="1">
        <f t="array" ref="CK20">_xlfn.XLOOKUP($A20&amp;$B20,'[1]产值及收款计划（2026）'!$A:$A&amp;'[1]产值及收款计划（2026）'!$B:$B,'[1]产值及收款计划（2026）'!CG:CG)</f>
        <v>0</v>
      </c>
      <c r="CL20" s="235" cm="1">
        <f t="array" ref="CL20">_xlfn.XLOOKUP($A20&amp;$B20,'[1]产值及收款计划（2026）'!$A:$A&amp;'[1]产值及收款计划（2026）'!$B:$B,'[1]产值及收款计划（2026）'!CH:CH)</f>
        <v>0</v>
      </c>
      <c r="CM20" s="235" cm="1">
        <f t="array" ref="CM20">_xlfn.XLOOKUP($A20&amp;$B20,'[1]产值及收款计划（2026）'!$A:$A&amp;'[1]产值及收款计划（2026）'!$B:$B,'[1]产值及收款计划（2026）'!CI:CI)</f>
        <v>0</v>
      </c>
      <c r="CN20" s="235" cm="1">
        <f t="array" ref="CN20">_xlfn.XLOOKUP($A20&amp;$B20,'[1]产值及收款计划（2026）'!$A:$A&amp;'[1]产值及收款计划（2026）'!$B:$B,'[1]产值及收款计划（2026）'!CJ:CJ)</f>
        <v>0</v>
      </c>
      <c r="CO20" s="235" cm="1">
        <f t="array" ref="CO20">_xlfn.XLOOKUP($A20&amp;$B20,'[1]产值及收款计划（2026）'!$A:$A&amp;'[1]产值及收款计划（2026）'!$B:$B,'[1]产值及收款计划（2026）'!CK:CK)</f>
        <v>0</v>
      </c>
      <c r="CP20" s="235" cm="1">
        <f t="array" ref="CP20">_xlfn.XLOOKUP($A20&amp;$B20,'[1]产值及收款计划（2026）'!$A:$A&amp;'[1]产值及收款计划（2026）'!$B:$B,'[1]产值及收款计划（2026）'!CL:CL)</f>
        <v>0</v>
      </c>
      <c r="DE20" s="235" cm="1">
        <f t="array" ref="DE20">_xlfn.XLOOKUP($A20&amp;$B20,'[1]产值及收款计划（2026）'!$A:$A&amp;'[1]产值及收款计划（2026）'!$B:$B,'[1]产值及收款计划（2026）'!DA:DA)</f>
        <v>0</v>
      </c>
      <c r="DF20" s="235" cm="1">
        <f t="array" ref="DF20">_xlfn.XLOOKUP($A20&amp;$B20,'[1]产值及收款计划（2026）'!$A:$A&amp;'[1]产值及收款计划（2026）'!$B:$B,'[1]产值及收款计划（2026）'!DB:DB)</f>
        <v>0</v>
      </c>
      <c r="DG20" s="235" cm="1">
        <f t="array" ref="DG20">_xlfn.XLOOKUP($A20&amp;$B20,'[1]产值及收款计划（2026）'!$A:$A&amp;'[1]产值及收款计划（2026）'!$B:$B,'[1]产值及收款计划（2026）'!DC:DC)</f>
        <v>0</v>
      </c>
      <c r="DH20" s="235" cm="1">
        <f t="array" ref="DH20">_xlfn.XLOOKUP($A20&amp;$B20,'[1]产值及收款计划（2026）'!$A:$A&amp;'[1]产值及收款计划（2026）'!$B:$B,'[1]产值及收款计划（2026）'!DD:DD)</f>
        <v>0</v>
      </c>
      <c r="DI20" s="235" cm="1">
        <f t="array" ref="DI20">_xlfn.XLOOKUP($A20&amp;$B20,'[1]产值及收款计划（2026）'!$A:$A&amp;'[1]产值及收款计划（2026）'!$B:$B,'[1]产值及收款计划（2026）'!DE:DE)</f>
        <v>0</v>
      </c>
      <c r="DJ20" s="235" cm="1">
        <f t="array" ref="DJ20">_xlfn.XLOOKUP($A20&amp;$B20,'[1]产值及收款计划（2026）'!$A:$A&amp;'[1]产值及收款计划（2026）'!$B:$B,'[1]产值及收款计划（2026）'!DF:DF)</f>
        <v>0</v>
      </c>
      <c r="DK20" s="235" cm="1">
        <f t="array" ref="DK20">_xlfn.XLOOKUP($A20&amp;$B20,'[1]产值及收款计划（2026）'!$A:$A&amp;'[1]产值及收款计划（2026）'!$B:$B,'[1]产值及收款计划（2026）'!DG:DG)</f>
        <v>0</v>
      </c>
      <c r="DL20" s="235" cm="1">
        <f t="array" ref="DL20">_xlfn.XLOOKUP($A20&amp;$B20,'[1]产值及收款计划（2026）'!$A:$A&amp;'[1]产值及收款计划（2026）'!$B:$B,'[1]产值及收款计划（2026）'!DH:DH)</f>
        <v>0</v>
      </c>
      <c r="DM20" s="235" cm="1">
        <f t="array" ref="DM20">_xlfn.XLOOKUP($A20&amp;$B20,'[1]产值及收款计划（2026）'!$A:$A&amp;'[1]产值及收款计划（2026）'!$B:$B,'[1]产值及收款计划（2026）'!DI:DI)</f>
        <v>0</v>
      </c>
      <c r="DN20" s="235" cm="1">
        <f t="array" ref="DN20">_xlfn.XLOOKUP($A20&amp;$B20,'[1]产值及收款计划（2026）'!$A:$A&amp;'[1]产值及收款计划（2026）'!$B:$B,'[1]产值及收款计划（2026）'!DJ:DJ)</f>
        <v>0</v>
      </c>
      <c r="DO20" s="235" cm="1">
        <f t="array" ref="DO20">_xlfn.XLOOKUP($A20&amp;$B20,'[1]产值及收款计划（2026）'!$A:$A&amp;'[1]产值及收款计划（2026）'!$B:$B,'[1]产值及收款计划（2026）'!DK:DK)</f>
        <v>0</v>
      </c>
      <c r="DP20" s="235" cm="1">
        <f t="array" ref="DP20">_xlfn.XLOOKUP($A20&amp;$B20,'[1]产值及收款计划（2026）'!$A:$A&amp;'[1]产值及收款计划（2026）'!$B:$B,'[1]产值及收款计划（2026）'!DL:DL)</f>
        <v>0</v>
      </c>
      <c r="DQ20" s="243"/>
      <c r="DR20" s="229"/>
    </row>
    <row r="21" ht="20.25" spans="1:122">
      <c r="A21" s="233">
        <f t="shared" si="11"/>
        <v>17</v>
      </c>
      <c r="B21" s="233" t="s">
        <v>25</v>
      </c>
      <c r="C21" s="234" t="str" cm="1">
        <f t="array" ref="C21">_xlfn.XLOOKUP($A21&amp;$B21,'[1]产值及收款计划（2026）'!$A:$A&amp;'[1]产值及收款计划（2026）'!$B:$B,'[1]产值及收款计划（2026）'!C:C)</f>
        <v>ZHT2022121900115</v>
      </c>
      <c r="D21" s="234" t="str" cm="1">
        <f t="array" ref="D21">_xlfn.XLOOKUP($A21&amp;$B21,'[1]产值及收款计划（2026）'!$A:$A&amp;'[1]产值及收款计划（2026）'!$B:$B,'[1]产值及收款计划（2026）'!D:D)</f>
        <v>嘉兴港区智慧污水（化工园区）平台项目BIM系统 服务之AR/MR咨询项目</v>
      </c>
      <c r="E21" s="235" cm="1">
        <f t="array" ref="E21">_xlfn.XLOOKUP($A21&amp;$B21,'[1]产值及收款计划（2026）'!$A:$A&amp;'[1]产值及收款计划（2026）'!$B:$B,'[1]产值及收款计划（2026）'!E:E)</f>
        <v>48</v>
      </c>
      <c r="F21" s="235" cm="1">
        <f t="array" ref="F21">_xlfn.XLOOKUP($A21&amp;$B21,'[1]产值及收款计划（2026）'!$A:$A&amp;'[1]产值及收款计划（2026）'!$B:$B,'[1]产值及收款计划（2026）'!F:F)</f>
        <v>29.76</v>
      </c>
      <c r="G21" s="235" t="e" cm="1">
        <f t="array" ref="G21">_xlfn.XLOOKUP($A21&amp;$B21,'[1]产值及收款计划（2026）'!$A:$A&amp;'[1]产值及收款计划（2026）'!$B:$B,'[1]产值及收款计划（2026）'!G:G)</f>
        <v>#REF!</v>
      </c>
      <c r="H21" s="235" cm="1">
        <f t="array" ref="H21">_xlfn.XLOOKUP($A21&amp;$B21,'[1]产值及收款计划（2026）'!$A:$A&amp;'[1]产值及收款计划（2026）'!$B:$B,'[1]产值及收款计划（2026）'!H:H)</f>
        <v>29.76</v>
      </c>
      <c r="I21" s="236" cm="1">
        <f t="array" ref="I21">_xlfn.XLOOKUP($A21&amp;$B21,'[1]产值及收款计划（2026）'!$A:$A&amp;'[1]产值及收款计划（2026）'!$B:$B,'[1]产值及收款计划（2026）'!I:I)</f>
        <v>1</v>
      </c>
      <c r="J21" s="237" cm="1">
        <f t="array" ref="J21">_xlfn.XLOOKUP($A21&amp;$B21,'[1]产值及收款计划（2026）'!$A:$A&amp;'[1]产值及收款计划（2026）'!$B:$B,'[1]产值及收款计划（2026）'!J:J)</f>
        <v>0.06</v>
      </c>
      <c r="K21" s="235" t="e" cm="1">
        <f t="array" ref="K21">_xlfn.XLOOKUP($A21&amp;$B21,'[1]产值及收款计划（2026）'!$A:$A&amp;'[1]产值及收款计划（2026）'!$B:$B,'[1]产值及收款计划（2026）'!K:K)</f>
        <v>#REF!</v>
      </c>
      <c r="L21" s="235" t="e" cm="1">
        <f t="array" ref="L21">_xlfn.XLOOKUP($A21&amp;$B21,'[1]产值及收款计划（2026）'!$A:$A&amp;'[1]产值及收款计划（2026）'!$B:$B,'[1]产值及收款计划（2026）'!L:L)</f>
        <v>#REF!</v>
      </c>
      <c r="M21" s="235" cm="1">
        <f t="array" ref="M21">_xlfn.XLOOKUP($A21&amp;$B21,'[1]产值及收款计划（2026）'!$A:$A&amp;'[1]产值及收款计划（2026）'!$B:$B,'[1]产值及收款计划（2026）'!M:M)</f>
        <v>0</v>
      </c>
      <c r="N21" s="235" cm="1">
        <f t="array" ref="N21">_xlfn.XLOOKUP($A21&amp;$B21,'[1]产值及收款计划（2026）'!$A:$A&amp;'[1]产值及收款计划（2026）'!$B:$B,'[1]产值及收款计划（2026）'!N:N)</f>
        <v>0</v>
      </c>
      <c r="O21" s="235" t="str" cm="1">
        <f t="array" ref="O21">_xlfn.XLOOKUP($A21&amp;$B21,'[1]产值及收款计划（2026）'!$A:$A&amp;'[1]产值及收款计划（2026）'!$B:$B,'[1]产值及收款计划（2026）'!O:O)</f>
        <v>林健</v>
      </c>
      <c r="P21" s="234" t="str" cm="1">
        <f t="array" ref="P21">_xlfn.XLOOKUP($A21&amp;$B21,'[1]产值及收款计划（2026）'!$A:$A&amp;'[1]产值及收款计划（2026）'!$B:$B,'[1]产值及收款计划（2026）'!P:P)</f>
        <v>过往已完结</v>
      </c>
      <c r="Q21" s="235" t="e" cm="1">
        <f t="array" ref="Q21">_xlfn.XLOOKUP($A21&amp;$B21,'[1]产值及收款计划（2026）'!$A:$A&amp;'[1]产值及收款计划（2026）'!$B:$B,'[1]产值及收款计划（2026）'!Q:Q)</f>
        <v>#REF!</v>
      </c>
      <c r="R21" s="235" t="e" cm="1">
        <f t="array" ref="R21">_xlfn.XLOOKUP($A21&amp;$B21,'[1]产值及收款计划（2026）'!$A:$A&amp;'[1]产值及收款计划（2026）'!$B:$B,'[1]产值及收款计划（2026）'!R:R)</f>
        <v>#REF!</v>
      </c>
      <c r="S21" s="235" t="e" cm="1">
        <f t="array" ref="S21">_xlfn.XLOOKUP($A21&amp;$B21,'[1]产值及收款计划（2026）'!$A:$A&amp;'[1]产值及收款计划（2026）'!$B:$B,'[1]产值及收款计划（2026）'!S:S)</f>
        <v>#REF!</v>
      </c>
      <c r="T21" s="235" cm="1">
        <f t="array" ref="T21">_xlfn.XLOOKUP($A21&amp;$B21,'[1]产值及收款计划（2026）'!$A:$A&amp;'[1]产值及收款计划（2026）'!$B:$B,'[1]产值及收款计划（2026）'!T:T)</f>
        <v>48</v>
      </c>
      <c r="U21" s="235" cm="1">
        <f t="array" ref="U21">_xlfn.XLOOKUP($A21&amp;$B21,'[1]产值及收款计划（2026）'!$A:$A&amp;'[1]产值及收款计划（2026）'!$B:$B,'[1]产值及收款计划（2026）'!U:U)</f>
        <v>0</v>
      </c>
      <c r="V21" s="235" cm="1">
        <f t="array" ref="V21">_xlfn.XLOOKUP($A21&amp;$B21,'[1]产值及收款计划（2026）'!$A:$A&amp;'[1]产值及收款计划（2026）'!$B:$B,'[1]产值及收款计划（2026）'!V:V)</f>
        <v>0</v>
      </c>
      <c r="W21" s="235" t="e" cm="1">
        <f t="array" ref="W21">_xlfn.XLOOKUP($A21&amp;$B21,'[1]产值及收款计划（2026）'!$A:$A&amp;'[1]产值及收款计划（2026）'!$B:$B,'[1]产值及收款计划（2026）'!W:W)</f>
        <v>#REF!</v>
      </c>
      <c r="X21" s="235" t="e" cm="1">
        <f t="array" ref="X21">_xlfn.XLOOKUP($A21&amp;$B21,'[1]产值及收款计划（2026）'!$A:$A&amp;'[1]产值及收款计划（2026）'!$B:$B,'[1]产值及收款计划（2026）'!X:X)</f>
        <v>#REF!</v>
      </c>
      <c r="Y21" s="235" t="e" cm="1">
        <f t="array" ref="Y21">_xlfn.XLOOKUP($A21&amp;$B21,'[1]产值及收款计划（2026）'!$A:$A&amp;'[1]产值及收款计划（2026）'!$B:$B,'[1]产值及收款计划（2026）'!Y:Y)</f>
        <v>#REF!</v>
      </c>
      <c r="Z21" s="235" t="e" cm="1">
        <f t="array" ref="Z21">_xlfn.XLOOKUP($A21&amp;$B21,'[1]产值及收款计划（2026）'!$A:$A&amp;'[1]产值及收款计划（2026）'!$B:$B,'[1]产值及收款计划（2026）'!Z:Z)</f>
        <v>#REF!</v>
      </c>
      <c r="AA21" s="235" cm="1">
        <f t="array" ref="AA21">_xlfn.XLOOKUP($A21&amp;$B21,'[1]产值及收款计划（2026）'!$A:$A&amp;'[1]产值及收款计划（2026）'!$B:$B,'[1]产值及收款计划（2026）'!AA:AA)</f>
        <v>0</v>
      </c>
      <c r="AB21" s="235" cm="1">
        <f t="array" ref="AB21">_xlfn.XLOOKUP($A21&amp;$B21,'[1]产值及收款计划（2026）'!$A:$A&amp;'[1]产值及收款计划（2026）'!$B:$B,'[1]产值及收款计划（2026）'!AB:AB)</f>
        <v>0</v>
      </c>
      <c r="AC21" s="235" t="e" cm="1">
        <f t="array" ref="AC21">_xlfn.XLOOKUP($A21&amp;$B21,'[1]产值及收款计划（2026）'!$A:$A&amp;'[1]产值及收款计划（2026）'!$B:$B,'[1]产值及收款计划（2026）'!AC:AC)</f>
        <v>#REF!</v>
      </c>
      <c r="AD21" s="235" cm="1">
        <f t="array" ref="AD21">_xlfn.XLOOKUP($A21&amp;$B21,'[1]产值及收款计划（2026）'!$A:$A&amp;'[1]产值及收款计划（2026）'!$B:$B,'[1]产值及收款计划（2026）'!AD:AD)</f>
        <v>0</v>
      </c>
      <c r="AE21" s="235" cm="1">
        <f t="array" ref="AE21">_xlfn.XLOOKUP($A21&amp;$B21,'[1]产值及收款计划（2026）'!$A:$A&amp;'[1]产值及收款计划（2026）'!$B:$B,'[1]产值及收款计划（2026）'!AE:AE)</f>
        <v>0</v>
      </c>
      <c r="AF21" s="235" cm="1">
        <f t="array" ref="AF21">_xlfn.XLOOKUP($A21&amp;$B21,'[1]产值及收款计划（2026）'!$A:$A&amp;'[1]产值及收款计划（2026）'!$B:$B,'[1]产值及收款计划（2026）'!AF:AF)</f>
        <v>0</v>
      </c>
      <c r="AG21" s="235" cm="1">
        <f t="array" ref="AG21">_xlfn.XLOOKUP($A21&amp;$B21,'[1]产值及收款计划（2026）'!$A:$A&amp;'[1]产值及收款计划（2026）'!$B:$B,'[1]产值及收款计划（2026）'!AG:AG)</f>
        <v>0</v>
      </c>
      <c r="AH21" s="235" cm="1">
        <f t="array" ref="AH21">_xlfn.XLOOKUP($A21&amp;$B21,'[1]产值及收款计划（2026）'!$A:$A&amp;'[1]产值及收款计划（2026）'!$B:$B,'[1]产值及收款计划（2026）'!AH:AH)</f>
        <v>0</v>
      </c>
      <c r="AI21" s="235" cm="1">
        <f t="array" ref="AI21">_xlfn.XLOOKUP($A21&amp;$B21,'[1]产值及收款计划（2026）'!$A:$A&amp;'[1]产值及收款计划（2026）'!$B:$B,'[1]产值及收款计划（2026）'!AI:AI)</f>
        <v>0</v>
      </c>
      <c r="AJ21" s="235" cm="1">
        <f t="array" ref="AJ21">_xlfn.XLOOKUP($A21&amp;$B21,'[1]产值及收款计划（2026）'!$A:$A&amp;'[1]产值及收款计划（2026）'!$B:$B,'[1]产值及收款计划（2026）'!AJ:AJ)</f>
        <v>0</v>
      </c>
      <c r="AK21" s="235" cm="1">
        <f t="array" ref="AK21">_xlfn.XLOOKUP($A21&amp;$B21,'[1]产值及收款计划（2026）'!$A:$A&amp;'[1]产值及收款计划（2026）'!$B:$B,'[1]产值及收款计划（2026）'!AK:AK)</f>
        <v>0</v>
      </c>
      <c r="AL21" s="235" cm="1">
        <f t="array" ref="AL21">_xlfn.XLOOKUP($A21&amp;$B21,'[1]产值及收款计划（2026）'!$A:$A&amp;'[1]产值及收款计划（2026）'!$B:$B,'[1]产值及收款计划（2026）'!AL:AL)</f>
        <v>0</v>
      </c>
      <c r="AM21" s="242" cm="1">
        <f t="array" ref="AM21">_xlfn.LET(_xlpm.勾选月份状态数组,TRANSPOSE('PPT(12-15页）-TOP10'!$A$3:$A$14),_xlpm.选择数据区,IF('PPT(12-15页）-TOP10'!$E$3="收款",$BA21:$BL21,$AA21:$AL21),SUM(_xlfn._xlws.FILTER(_xlpm.选择数据区,_xlpm.勾选月份状态数组,"")))</f>
        <v>0</v>
      </c>
      <c r="AN21" s="235" t="e">
        <f>_xlfn.XLOOKUP($C21,应收未收表!$T:$T,应收未收表!AA:AA)</f>
        <v>#N/A</v>
      </c>
      <c r="AO21" s="235" t="e">
        <f>_xlfn.XLOOKUP($C21,应收未收表!$T:$T,应收未收表!AB:AB)</f>
        <v>#N/A</v>
      </c>
      <c r="AP21" s="235" t="e">
        <f>_xlfn.XLOOKUP($C21,应收未收表!$T:$T,应收未收表!AC:AC)</f>
        <v>#N/A</v>
      </c>
      <c r="AQ21" s="235" t="e">
        <f>_xlfn.XLOOKUP($C21,应收未收表!$T:$T,应收未收表!AE:AE)</f>
        <v>#N/A</v>
      </c>
      <c r="AR21" s="235" t="e">
        <f>_xlfn.XLOOKUP($C21,应收未收表!$T:$T,应收未收表!AF:AF)</f>
        <v>#N/A</v>
      </c>
      <c r="AS21" s="235" t="e" cm="1">
        <f t="array" ref="AS21">_xlfn.XLOOKUP($A21&amp;$B21,'[1]产值及收款计划（2026）'!$A:$A&amp;'[1]产值及收款计划（2026）'!$B:$B,'[1]产值及收款计划（2026）'!AS:AS)</f>
        <v>#REF!</v>
      </c>
      <c r="AT21" s="235" t="e" cm="1">
        <f t="array" ref="AT21">_xlfn.XLOOKUP($A21&amp;$B21,'[1]产值及收款计划（2026）'!$A:$A&amp;'[1]产值及收款计划（2026）'!$B:$B,'[1]产值及收款计划（2026）'!AT:AT)</f>
        <v>#REF!</v>
      </c>
      <c r="AU21" s="235" t="e" cm="1">
        <f t="array" ref="AU21">_xlfn.XLOOKUP($A21&amp;$B21,'[1]产值及收款计划（2026）'!$A:$A&amp;'[1]产值及收款计划（2026）'!$B:$B,'[1]产值及收款计划（2026）'!AU:AU)</f>
        <v>#REF!</v>
      </c>
      <c r="AV21" s="235" t="e" cm="1">
        <f t="array" ref="AV21">_xlfn.XLOOKUP($A21&amp;$B21,'[1]产值及收款计划（2026）'!$A:$A&amp;'[1]产值及收款计划（2026）'!$B:$B,'[1]产值及收款计划（2026）'!AV:AV)</f>
        <v>#REF!</v>
      </c>
      <c r="AW21" s="235" cm="1">
        <f t="array" ref="AW21">_xlfn.XLOOKUP($A21&amp;$B21,'[1]产值及收款计划（2026）'!$A:$A&amp;'[1]产值及收款计划（2026）'!$B:$B,'[1]产值及收款计划（2026）'!AW:AW)</f>
        <v>43.2</v>
      </c>
      <c r="AX21" s="235" cm="1">
        <f t="array" ref="AX21">_xlfn.XLOOKUP($A21&amp;$B21,'[1]产值及收款计划（2026）'!$A:$A&amp;'[1]产值及收款计划（2026）'!$B:$B,'[1]产值及收款计划（2026）'!AX:AX)</f>
        <v>0</v>
      </c>
      <c r="AY21" s="235" cm="1">
        <f t="array" ref="AY21">_xlfn.XLOOKUP($A21&amp;$B21,'[1]产值及收款计划（2026）'!$A:$A&amp;'[1]产值及收款计划（2026）'!$B:$B,'[1]产值及收款计划（2026）'!AY:AY)</f>
        <v>4.8</v>
      </c>
      <c r="AZ21" s="235" cm="1">
        <f t="array" ref="AZ21">_xlfn.XLOOKUP($A21&amp;$B21,'[1]产值及收款计划（2026）'!$A:$A&amp;'[1]产值及收款计划（2026）'!$B:$B,'[1]产值及收款计划（2026）'!AZ:AZ)</f>
        <v>4.8</v>
      </c>
      <c r="BA21" s="235" t="e" cm="1">
        <f t="array" ref="BA21">_xlfn.XLOOKUP($A21&amp;$B21,'[1]产值及收款计划（2026）'!$A:$A&amp;'[1]产值及收款计划（2026）'!$B:$B,'[1]产值及收款计划（2026）'!BA:BA)</f>
        <v>#REF!</v>
      </c>
      <c r="BB21" s="235" t="e" cm="1">
        <f t="array" ref="BB21">_xlfn.XLOOKUP($A21&amp;$B21,'[1]产值及收款计划（2026）'!$A:$A&amp;'[1]产值及收款计划（2026）'!$B:$B,'[1]产值及收款计划（2026）'!BB:BB)</f>
        <v>#REF!</v>
      </c>
      <c r="BC21" s="235" t="e" cm="1">
        <f t="array" ref="BC21">_xlfn.XLOOKUP($A21&amp;$B21,'[1]产值及收款计划（2026）'!$A:$A&amp;'[1]产值及收款计划（2026）'!$B:$B,'[1]产值及收款计划（2026）'!BC:BC)</f>
        <v>#REF!</v>
      </c>
      <c r="BD21" s="235" t="e" cm="1">
        <f t="array" ref="BD21">_xlfn.XLOOKUP($A21&amp;$B21,'[1]产值及收款计划（2026）'!$A:$A&amp;'[1]产值及收款计划（2026）'!$B:$B,'[1]产值及收款计划（2026）'!BD:BD)</f>
        <v>#REF!</v>
      </c>
      <c r="BE21" s="235" t="e" cm="1">
        <f t="array" ref="BE21">_xlfn.XLOOKUP($A21&amp;$B21,'[1]产值及收款计划（2026）'!$A:$A&amp;'[1]产值及收款计划（2026）'!$B:$B,'[1]产值及收款计划（2026）'!BE:BE)</f>
        <v>#REF!</v>
      </c>
      <c r="BF21" s="235" t="e" cm="1">
        <f t="array" ref="BF21">_xlfn.XLOOKUP($A21&amp;$B21,'[1]产值及收款计划（2026）'!$A:$A&amp;'[1]产值及收款计划（2026）'!$B:$B,'[1]产值及收款计划（2026）'!BF:BF)</f>
        <v>#REF!</v>
      </c>
      <c r="BG21" s="235" t="e" cm="1">
        <f t="array" ref="BG21">_xlfn.XLOOKUP($A21&amp;$B21,'[1]产值及收款计划（2026）'!$A:$A&amp;'[1]产值及收款计划（2026）'!$B:$B,'[1]产值及收款计划（2026）'!BG:BG)</f>
        <v>#REF!</v>
      </c>
      <c r="BH21" s="235" t="e" cm="1">
        <f t="array" ref="BH21">_xlfn.XLOOKUP($A21&amp;$B21,'[1]产值及收款计划（2026）'!$A:$A&amp;'[1]产值及收款计划（2026）'!$B:$B,'[1]产值及收款计划（2026）'!BH:BH)</f>
        <v>#REF!</v>
      </c>
      <c r="BI21" s="235" t="e" cm="1">
        <f t="array" ref="BI21">_xlfn.XLOOKUP($A21&amp;$B21,'[1]产值及收款计划（2026）'!$A:$A&amp;'[1]产值及收款计划（2026）'!$B:$B,'[1]产值及收款计划（2026）'!BI:BI)</f>
        <v>#REF!</v>
      </c>
      <c r="BJ21" s="235" t="e" cm="1">
        <f t="array" ref="BJ21">_xlfn.XLOOKUP($A21&amp;$B21,'[1]产值及收款计划（2026）'!$A:$A&amp;'[1]产值及收款计划（2026）'!$B:$B,'[1]产值及收款计划（2026）'!BJ:BJ)</f>
        <v>#REF!</v>
      </c>
      <c r="BK21" s="235" t="e" cm="1">
        <f t="array" ref="BK21">_xlfn.XLOOKUP($A21&amp;$B21,'[1]产值及收款计划（2026）'!$A:$A&amp;'[1]产值及收款计划（2026）'!$B:$B,'[1]产值及收款计划（2026）'!BK:BK)</f>
        <v>#REF!</v>
      </c>
      <c r="BL21" s="235" t="e" cm="1">
        <f t="array" ref="BL21">_xlfn.XLOOKUP($A21&amp;$B21,'[1]产值及收款计划（2026）'!$A:$A&amp;'[1]产值及收款计划（2026）'!$B:$B,'[1]产值及收款计划（2026）'!BL:BL)</f>
        <v>#REF!</v>
      </c>
      <c r="BM21" s="235"/>
      <c r="BN21" s="235"/>
      <c r="BO21" s="235"/>
      <c r="BP21" s="235"/>
      <c r="BQ21" s="235" t="e">
        <f>_xlfn.XLOOKUP($C21,应收未收表!$AJ:$AJ,应收未收表!AK:AK)</f>
        <v>#N/A</v>
      </c>
      <c r="BR21" s="235" t="e">
        <f>_xlfn.XLOOKUP($C21,应收未收表!$AJ:$AJ,应收未收表!AL:AL)</f>
        <v>#N/A</v>
      </c>
      <c r="BS21" s="235" t="e">
        <f>_xlfn.XLOOKUP($C21,应收未收表!$AJ:$AJ,应收未收表!AM:AM)</f>
        <v>#N/A</v>
      </c>
      <c r="BT21" s="235" t="e">
        <f>_xlfn.XLOOKUP($C21,应收未收表!$AJ:$AJ,应收未收表!AN:AN)</f>
        <v>#N/A</v>
      </c>
      <c r="BU21" s="234" t="str" cm="1">
        <f t="array" ref="BU21">_xlfn.XLOOKUP($A21&amp;$B21,'[1]产值及收款计划（2026）'!$A:$A&amp;'[1]产值及收款计划（2026）'!$B:$B,'[1]产值及收款计划（2026）'!BQ:BQ)</f>
        <v>浙江长三角规划设计研究咨询有限公司</v>
      </c>
      <c r="BV21" s="235" t="e" cm="1">
        <f t="array" ref="BV21">_xlfn.XLOOKUP($A21&amp;$B21,'[1]产值及收款计划（2026）'!$A:$A&amp;'[1]产值及收款计划（2026）'!$B:$B,'[1]产值及收款计划（2026）'!BR:BR)</f>
        <v>#REF!</v>
      </c>
      <c r="CE21" s="235" cm="1">
        <f t="array" ref="CE21">_xlfn.XLOOKUP($A21&amp;$B21,'[1]产值及收款计划（2026）'!$A:$A&amp;'[1]产值及收款计划（2026）'!$B:$B,'[1]产值及收款计划（2026）'!CA:CA)</f>
        <v>0</v>
      </c>
      <c r="CF21" s="235" cm="1">
        <f t="array" ref="CF21">_xlfn.XLOOKUP($A21&amp;$B21,'[1]产值及收款计划（2026）'!$A:$A&amp;'[1]产值及收款计划（2026）'!$B:$B,'[1]产值及收款计划（2026）'!CB:CB)</f>
        <v>0</v>
      </c>
      <c r="CG21" s="235" cm="1">
        <f t="array" ref="CG21">_xlfn.XLOOKUP($A21&amp;$B21,'[1]产值及收款计划（2026）'!$A:$A&amp;'[1]产值及收款计划（2026）'!$B:$B,'[1]产值及收款计划（2026）'!CC:CC)</f>
        <v>0</v>
      </c>
      <c r="CH21" s="235" cm="1">
        <f t="array" ref="CH21">_xlfn.XLOOKUP($A21&amp;$B21,'[1]产值及收款计划（2026）'!$A:$A&amp;'[1]产值及收款计划（2026）'!$B:$B,'[1]产值及收款计划（2026）'!CD:CD)</f>
        <v>0</v>
      </c>
      <c r="CI21" s="235" cm="1">
        <f t="array" ref="CI21">_xlfn.XLOOKUP($A21&amp;$B21,'[1]产值及收款计划（2026）'!$A:$A&amp;'[1]产值及收款计划（2026）'!$B:$B,'[1]产值及收款计划（2026）'!CE:CE)</f>
        <v>0</v>
      </c>
      <c r="CJ21" s="235" cm="1">
        <f t="array" ref="CJ21">_xlfn.XLOOKUP($A21&amp;$B21,'[1]产值及收款计划（2026）'!$A:$A&amp;'[1]产值及收款计划（2026）'!$B:$B,'[1]产值及收款计划（2026）'!CF:CF)</f>
        <v>0</v>
      </c>
      <c r="CK21" s="235" cm="1">
        <f t="array" ref="CK21">_xlfn.XLOOKUP($A21&amp;$B21,'[1]产值及收款计划（2026）'!$A:$A&amp;'[1]产值及收款计划（2026）'!$B:$B,'[1]产值及收款计划（2026）'!CG:CG)</f>
        <v>0</v>
      </c>
      <c r="CL21" s="235" cm="1">
        <f t="array" ref="CL21">_xlfn.XLOOKUP($A21&amp;$B21,'[1]产值及收款计划（2026）'!$A:$A&amp;'[1]产值及收款计划（2026）'!$B:$B,'[1]产值及收款计划（2026）'!CH:CH)</f>
        <v>0</v>
      </c>
      <c r="CM21" s="235" cm="1">
        <f t="array" ref="CM21">_xlfn.XLOOKUP($A21&amp;$B21,'[1]产值及收款计划（2026）'!$A:$A&amp;'[1]产值及收款计划（2026）'!$B:$B,'[1]产值及收款计划（2026）'!CI:CI)</f>
        <v>0</v>
      </c>
      <c r="CN21" s="235" cm="1">
        <f t="array" ref="CN21">_xlfn.XLOOKUP($A21&amp;$B21,'[1]产值及收款计划（2026）'!$A:$A&amp;'[1]产值及收款计划（2026）'!$B:$B,'[1]产值及收款计划（2026）'!CJ:CJ)</f>
        <v>0</v>
      </c>
      <c r="CO21" s="235" cm="1">
        <f t="array" ref="CO21">_xlfn.XLOOKUP($A21&amp;$B21,'[1]产值及收款计划（2026）'!$A:$A&amp;'[1]产值及收款计划（2026）'!$B:$B,'[1]产值及收款计划（2026）'!CK:CK)</f>
        <v>0</v>
      </c>
      <c r="CP21" s="235" cm="1">
        <f t="array" ref="CP21">_xlfn.XLOOKUP($A21&amp;$B21,'[1]产值及收款计划（2026）'!$A:$A&amp;'[1]产值及收款计划（2026）'!$B:$B,'[1]产值及收款计划（2026）'!CL:CL)</f>
        <v>0</v>
      </c>
      <c r="DE21" s="235" cm="1">
        <f t="array" ref="DE21">_xlfn.XLOOKUP($A21&amp;$B21,'[1]产值及收款计划（2026）'!$A:$A&amp;'[1]产值及收款计划（2026）'!$B:$B,'[1]产值及收款计划（2026）'!DA:DA)</f>
        <v>0</v>
      </c>
      <c r="DF21" s="235" cm="1">
        <f t="array" ref="DF21">_xlfn.XLOOKUP($A21&amp;$B21,'[1]产值及收款计划（2026）'!$A:$A&amp;'[1]产值及收款计划（2026）'!$B:$B,'[1]产值及收款计划（2026）'!DB:DB)</f>
        <v>0</v>
      </c>
      <c r="DG21" s="235" cm="1">
        <f t="array" ref="DG21">_xlfn.XLOOKUP($A21&amp;$B21,'[1]产值及收款计划（2026）'!$A:$A&amp;'[1]产值及收款计划（2026）'!$B:$B,'[1]产值及收款计划（2026）'!DC:DC)</f>
        <v>0</v>
      </c>
      <c r="DH21" s="235" cm="1">
        <f t="array" ref="DH21">_xlfn.XLOOKUP($A21&amp;$B21,'[1]产值及收款计划（2026）'!$A:$A&amp;'[1]产值及收款计划（2026）'!$B:$B,'[1]产值及收款计划（2026）'!DD:DD)</f>
        <v>0</v>
      </c>
      <c r="DI21" s="235" cm="1">
        <f t="array" ref="DI21">_xlfn.XLOOKUP($A21&amp;$B21,'[1]产值及收款计划（2026）'!$A:$A&amp;'[1]产值及收款计划（2026）'!$B:$B,'[1]产值及收款计划（2026）'!DE:DE)</f>
        <v>0</v>
      </c>
      <c r="DJ21" s="235" cm="1">
        <f t="array" ref="DJ21">_xlfn.XLOOKUP($A21&amp;$B21,'[1]产值及收款计划（2026）'!$A:$A&amp;'[1]产值及收款计划（2026）'!$B:$B,'[1]产值及收款计划（2026）'!DF:DF)</f>
        <v>0</v>
      </c>
      <c r="DK21" s="235" cm="1">
        <f t="array" ref="DK21">_xlfn.XLOOKUP($A21&amp;$B21,'[1]产值及收款计划（2026）'!$A:$A&amp;'[1]产值及收款计划（2026）'!$B:$B,'[1]产值及收款计划（2026）'!DG:DG)</f>
        <v>0</v>
      </c>
      <c r="DL21" s="235" cm="1">
        <f t="array" ref="DL21">_xlfn.XLOOKUP($A21&amp;$B21,'[1]产值及收款计划（2026）'!$A:$A&amp;'[1]产值及收款计划（2026）'!$B:$B,'[1]产值及收款计划（2026）'!DH:DH)</f>
        <v>0</v>
      </c>
      <c r="DM21" s="235" cm="1">
        <f t="array" ref="DM21">_xlfn.XLOOKUP($A21&amp;$B21,'[1]产值及收款计划（2026）'!$A:$A&amp;'[1]产值及收款计划（2026）'!$B:$B,'[1]产值及收款计划（2026）'!DI:DI)</f>
        <v>0</v>
      </c>
      <c r="DN21" s="235" cm="1">
        <f t="array" ref="DN21">_xlfn.XLOOKUP($A21&amp;$B21,'[1]产值及收款计划（2026）'!$A:$A&amp;'[1]产值及收款计划（2026）'!$B:$B,'[1]产值及收款计划（2026）'!DJ:DJ)</f>
        <v>0</v>
      </c>
      <c r="DO21" s="235" cm="1">
        <f t="array" ref="DO21">_xlfn.XLOOKUP($A21&amp;$B21,'[1]产值及收款计划（2026）'!$A:$A&amp;'[1]产值及收款计划（2026）'!$B:$B,'[1]产值及收款计划（2026）'!DK:DK)</f>
        <v>0</v>
      </c>
      <c r="DP21" s="235" cm="1">
        <f t="array" ref="DP21">_xlfn.XLOOKUP($A21&amp;$B21,'[1]产值及收款计划（2026）'!$A:$A&amp;'[1]产值及收款计划（2026）'!$B:$B,'[1]产值及收款计划（2026）'!DL:DL)</f>
        <v>0</v>
      </c>
      <c r="DQ21" s="243"/>
      <c r="DR21" s="229"/>
    </row>
    <row r="22" ht="20.25" spans="1:122">
      <c r="A22" s="233">
        <f t="shared" si="11"/>
        <v>18</v>
      </c>
      <c r="B22" s="233" t="s">
        <v>25</v>
      </c>
      <c r="C22" s="235" t="str" cm="1">
        <f t="array" ref="C22">_xlfn.XLOOKUP($A22&amp;$B22,'[1]产值及收款计划（2026）'!$A:$A&amp;'[1]产值及收款计划（2026）'!$B:$B,'[1]产值及收款计划（2026）'!C:C)</f>
        <v>ZHT2023032900030</v>
      </c>
      <c r="D22" s="234" t="str" cm="1">
        <f t="array" ref="D22">_xlfn.XLOOKUP($A22&amp;$B22,'[1]产值及收款计划（2026）'!$A:$A&amp;'[1]产值及收款计划（2026）'!$B:$B,'[1]产值及收款计划（2026）'!D:D)</f>
        <v>妈湾跨海通道 1 标数字孪生工地</v>
      </c>
      <c r="E22" s="235" cm="1">
        <f t="array" ref="E22">_xlfn.XLOOKUP($A22&amp;$B22,'[1]产值及收款计划（2026）'!$A:$A&amp;'[1]产值及收款计划（2026）'!$B:$B,'[1]产值及收款计划（2026）'!E:E)</f>
        <v>81.71</v>
      </c>
      <c r="F22" s="235" cm="1">
        <f t="array" ref="F22">_xlfn.XLOOKUP($A22&amp;$B22,'[1]产值及收款计划（2026）'!$A:$A&amp;'[1]产值及收款计划（2026）'!$B:$B,'[1]产值及收款计划（2026）'!F:F)</f>
        <v>23.89641634</v>
      </c>
      <c r="G22" s="235" t="e" cm="1">
        <f t="array" ref="G22">_xlfn.XLOOKUP($A22&amp;$B22,'[1]产值及收款计划（2026）'!$A:$A&amp;'[1]产值及收款计划（2026）'!$B:$B,'[1]产值及收款计划（2026）'!G:G)</f>
        <v>#REF!</v>
      </c>
      <c r="H22" s="235" cm="1">
        <f t="array" ref="H22">_xlfn.XLOOKUP($A22&amp;$B22,'[1]产值及收款计划（2026）'!$A:$A&amp;'[1]产值及收款计划（2026）'!$B:$B,'[1]产值及收款计划（2026）'!H:H)</f>
        <v>23.89641634</v>
      </c>
      <c r="I22" s="236" cm="1">
        <f t="array" ref="I22">_xlfn.XLOOKUP($A22&amp;$B22,'[1]产值及收款计划（2026）'!$A:$A&amp;'[1]产值及收款计划（2026）'!$B:$B,'[1]产值及收款计划（2026）'!I:I)</f>
        <v>1</v>
      </c>
      <c r="J22" s="237" cm="1">
        <f t="array" ref="J22">_xlfn.XLOOKUP($A22&amp;$B22,'[1]产值及收款计划（2026）'!$A:$A&amp;'[1]产值及收款计划（2026）'!$B:$B,'[1]产值及收款计划（2026）'!J:J)</f>
        <v>0.0848211299099126</v>
      </c>
      <c r="K22" s="235" t="e" cm="1">
        <f t="array" ref="K22">_xlfn.XLOOKUP($A22&amp;$B22,'[1]产值及收款计划（2026）'!$A:$A&amp;'[1]产值及收款计划（2026）'!$B:$B,'[1]产值及收款计划（2026）'!K:K)</f>
        <v>#REF!</v>
      </c>
      <c r="L22" s="235" t="e" cm="1">
        <f t="array" ref="L22">_xlfn.XLOOKUP($A22&amp;$B22,'[1]产值及收款计划（2026）'!$A:$A&amp;'[1]产值及收款计划（2026）'!$B:$B,'[1]产值及收款计划（2026）'!L:L)</f>
        <v>#REF!</v>
      </c>
      <c r="M22" s="235" cm="1">
        <f t="array" ref="M22">_xlfn.XLOOKUP($A22&amp;$B22,'[1]产值及收款计划（2026）'!$A:$A&amp;'[1]产值及收款计划（2026）'!$B:$B,'[1]产值及收款计划（2026）'!M:M)</f>
        <v>0</v>
      </c>
      <c r="N22" s="235" t="str" cm="1">
        <f t="array" ref="N22">_xlfn.XLOOKUP($A22&amp;$B22,'[1]产值及收款计划（2026）'!$A:$A&amp;'[1]产值及收款计划（2026）'!$B:$B,'[1]产值及收款计划（2026）'!N:N)</f>
        <v>许清亮团队</v>
      </c>
      <c r="O22" s="235" t="str" cm="1">
        <f t="array" ref="O22">_xlfn.XLOOKUP($A22&amp;$B22,'[1]产值及收款计划（2026）'!$A:$A&amp;'[1]产值及收款计划（2026）'!$B:$B,'[1]产值及收款计划（2026）'!O:O)</f>
        <v>明艳丽</v>
      </c>
      <c r="P22" s="234" t="str" cm="1">
        <f t="array" ref="P22">_xlfn.XLOOKUP($A22&amp;$B22,'[1]产值及收款计划（2026）'!$A:$A&amp;'[1]产值及收款计划（2026）'!$B:$B,'[1]产值及收款计划（2026）'!P:P)</f>
        <v>过往已完结</v>
      </c>
      <c r="Q22" s="235" t="e" cm="1">
        <f t="array" ref="Q22">_xlfn.XLOOKUP($A22&amp;$B22,'[1]产值及收款计划（2026）'!$A:$A&amp;'[1]产值及收款计划（2026）'!$B:$B,'[1]产值及收款计划（2026）'!Q:Q)</f>
        <v>#REF!</v>
      </c>
      <c r="R22" s="235" t="e" cm="1">
        <f t="array" ref="R22">_xlfn.XLOOKUP($A22&amp;$B22,'[1]产值及收款计划（2026）'!$A:$A&amp;'[1]产值及收款计划（2026）'!$B:$B,'[1]产值及收款计划（2026）'!R:R)</f>
        <v>#REF!</v>
      </c>
      <c r="S22" s="235" t="e" cm="1">
        <f t="array" ref="S22">_xlfn.XLOOKUP($A22&amp;$B22,'[1]产值及收款计划（2026）'!$A:$A&amp;'[1]产值及收款计划（2026）'!$B:$B,'[1]产值及收款计划（2026）'!S:S)</f>
        <v>#REF!</v>
      </c>
      <c r="T22" s="235" cm="1">
        <f t="array" ref="T22">_xlfn.XLOOKUP($A22&amp;$B22,'[1]产值及收款计划（2026）'!$A:$A&amp;'[1]产值及收款计划（2026）'!$B:$B,'[1]产值及收款计划（2026）'!T:T)</f>
        <v>81.71</v>
      </c>
      <c r="U22" s="235" cm="1">
        <f t="array" ref="U22">_xlfn.XLOOKUP($A22&amp;$B22,'[1]产值及收款计划（2026）'!$A:$A&amp;'[1]产值及收款计划（2026）'!$B:$B,'[1]产值及收款计划（2026）'!U:U)</f>
        <v>0</v>
      </c>
      <c r="V22" s="235" cm="1">
        <f t="array" ref="V22">_xlfn.XLOOKUP($A22&amp;$B22,'[1]产值及收款计划（2026）'!$A:$A&amp;'[1]产值及收款计划（2026）'!$B:$B,'[1]产值及收款计划（2026）'!V:V)</f>
        <v>0</v>
      </c>
      <c r="W22" s="235" t="e" cm="1">
        <f t="array" ref="W22">_xlfn.XLOOKUP($A22&amp;$B22,'[1]产值及收款计划（2026）'!$A:$A&amp;'[1]产值及收款计划（2026）'!$B:$B,'[1]产值及收款计划（2026）'!W:W)</f>
        <v>#REF!</v>
      </c>
      <c r="X22" s="235" t="e" cm="1">
        <f t="array" ref="X22">_xlfn.XLOOKUP($A22&amp;$B22,'[1]产值及收款计划（2026）'!$A:$A&amp;'[1]产值及收款计划（2026）'!$B:$B,'[1]产值及收款计划（2026）'!X:X)</f>
        <v>#REF!</v>
      </c>
      <c r="Y22" s="235" t="e" cm="1">
        <f t="array" ref="Y22">_xlfn.XLOOKUP($A22&amp;$B22,'[1]产值及收款计划（2026）'!$A:$A&amp;'[1]产值及收款计划（2026）'!$B:$B,'[1]产值及收款计划（2026）'!Y:Y)</f>
        <v>#REF!</v>
      </c>
      <c r="Z22" s="235" t="e" cm="1">
        <f t="array" ref="Z22">_xlfn.XLOOKUP($A22&amp;$B22,'[1]产值及收款计划（2026）'!$A:$A&amp;'[1]产值及收款计划（2026）'!$B:$B,'[1]产值及收款计划（2026）'!Z:Z)</f>
        <v>#REF!</v>
      </c>
      <c r="AA22" s="235" cm="1">
        <f t="array" ref="AA22">_xlfn.XLOOKUP($A22&amp;$B22,'[1]产值及收款计划（2026）'!$A:$A&amp;'[1]产值及收款计划（2026）'!$B:$B,'[1]产值及收款计划（2026）'!AA:AA)</f>
        <v>0</v>
      </c>
      <c r="AB22" s="235" cm="1">
        <f t="array" ref="AB22">_xlfn.XLOOKUP($A22&amp;$B22,'[1]产值及收款计划（2026）'!$A:$A&amp;'[1]产值及收款计划（2026）'!$B:$B,'[1]产值及收款计划（2026）'!AB:AB)</f>
        <v>0</v>
      </c>
      <c r="AC22" s="235" t="e" cm="1">
        <f t="array" ref="AC22">_xlfn.XLOOKUP($A22&amp;$B22,'[1]产值及收款计划（2026）'!$A:$A&amp;'[1]产值及收款计划（2026）'!$B:$B,'[1]产值及收款计划（2026）'!AC:AC)</f>
        <v>#REF!</v>
      </c>
      <c r="AD22" s="235" cm="1">
        <f t="array" ref="AD22">_xlfn.XLOOKUP($A22&amp;$B22,'[1]产值及收款计划（2026）'!$A:$A&amp;'[1]产值及收款计划（2026）'!$B:$B,'[1]产值及收款计划（2026）'!AD:AD)</f>
        <v>0</v>
      </c>
      <c r="AE22" s="235" cm="1">
        <f t="array" ref="AE22">_xlfn.XLOOKUP($A22&amp;$B22,'[1]产值及收款计划（2026）'!$A:$A&amp;'[1]产值及收款计划（2026）'!$B:$B,'[1]产值及收款计划（2026）'!AE:AE)</f>
        <v>0</v>
      </c>
      <c r="AF22" s="235" cm="1">
        <f t="array" ref="AF22">_xlfn.XLOOKUP($A22&amp;$B22,'[1]产值及收款计划（2026）'!$A:$A&amp;'[1]产值及收款计划（2026）'!$B:$B,'[1]产值及收款计划（2026）'!AF:AF)</f>
        <v>0</v>
      </c>
      <c r="AG22" s="235" cm="1">
        <f t="array" ref="AG22">_xlfn.XLOOKUP($A22&amp;$B22,'[1]产值及收款计划（2026）'!$A:$A&amp;'[1]产值及收款计划（2026）'!$B:$B,'[1]产值及收款计划（2026）'!AG:AG)</f>
        <v>0</v>
      </c>
      <c r="AH22" s="235" cm="1">
        <f t="array" ref="AH22">_xlfn.XLOOKUP($A22&amp;$B22,'[1]产值及收款计划（2026）'!$A:$A&amp;'[1]产值及收款计划（2026）'!$B:$B,'[1]产值及收款计划（2026）'!AH:AH)</f>
        <v>0</v>
      </c>
      <c r="AI22" s="235" cm="1">
        <f t="array" ref="AI22">_xlfn.XLOOKUP($A22&amp;$B22,'[1]产值及收款计划（2026）'!$A:$A&amp;'[1]产值及收款计划（2026）'!$B:$B,'[1]产值及收款计划（2026）'!AI:AI)</f>
        <v>0</v>
      </c>
      <c r="AJ22" s="235" cm="1">
        <f t="array" ref="AJ22">_xlfn.XLOOKUP($A22&amp;$B22,'[1]产值及收款计划（2026）'!$A:$A&amp;'[1]产值及收款计划（2026）'!$B:$B,'[1]产值及收款计划（2026）'!AJ:AJ)</f>
        <v>0</v>
      </c>
      <c r="AK22" s="235" cm="1">
        <f t="array" ref="AK22">_xlfn.XLOOKUP($A22&amp;$B22,'[1]产值及收款计划（2026）'!$A:$A&amp;'[1]产值及收款计划（2026）'!$B:$B,'[1]产值及收款计划（2026）'!AK:AK)</f>
        <v>0</v>
      </c>
      <c r="AL22" s="235" cm="1">
        <f t="array" ref="AL22">_xlfn.XLOOKUP($A22&amp;$B22,'[1]产值及收款计划（2026）'!$A:$A&amp;'[1]产值及收款计划（2026）'!$B:$B,'[1]产值及收款计划（2026）'!AL:AL)</f>
        <v>0</v>
      </c>
      <c r="AM22" s="242" cm="1">
        <f t="array" ref="AM22">_xlfn.LET(_xlpm.勾选月份状态数组,TRANSPOSE('PPT(12-15页）-TOP10'!$A$3:$A$14),_xlpm.选择数据区,IF('PPT(12-15页）-TOP10'!$E$3="收款",$BA22:$BL22,$AA22:$AL22),SUM(_xlfn._xlws.FILTER(_xlpm.选择数据区,_xlpm.勾选月份状态数组,"")))</f>
        <v>0</v>
      </c>
      <c r="AN22" s="235" t="e">
        <f>_xlfn.XLOOKUP($C22,应收未收表!$T:$T,应收未收表!AA:AA)</f>
        <v>#N/A</v>
      </c>
      <c r="AO22" s="235" t="e">
        <f>_xlfn.XLOOKUP($C22,应收未收表!$T:$T,应收未收表!AB:AB)</f>
        <v>#N/A</v>
      </c>
      <c r="AP22" s="235" t="e">
        <f>_xlfn.XLOOKUP($C22,应收未收表!$T:$T,应收未收表!AC:AC)</f>
        <v>#N/A</v>
      </c>
      <c r="AQ22" s="235" t="e">
        <f>_xlfn.XLOOKUP($C22,应收未收表!$T:$T,应收未收表!AE:AE)</f>
        <v>#N/A</v>
      </c>
      <c r="AR22" s="235" t="e">
        <f>_xlfn.XLOOKUP($C22,应收未收表!$T:$T,应收未收表!AF:AF)</f>
        <v>#N/A</v>
      </c>
      <c r="AS22" s="235" t="e" cm="1">
        <f t="array" ref="AS22">_xlfn.XLOOKUP($A22&amp;$B22,'[1]产值及收款计划（2026）'!$A:$A&amp;'[1]产值及收款计划（2026）'!$B:$B,'[1]产值及收款计划（2026）'!AS:AS)</f>
        <v>#REF!</v>
      </c>
      <c r="AT22" s="235" t="e" cm="1">
        <f t="array" ref="AT22">_xlfn.XLOOKUP($A22&amp;$B22,'[1]产值及收款计划（2026）'!$A:$A&amp;'[1]产值及收款计划（2026）'!$B:$B,'[1]产值及收款计划（2026）'!AT:AT)</f>
        <v>#REF!</v>
      </c>
      <c r="AU22" s="235" t="e" cm="1">
        <f t="array" ref="AU22">_xlfn.XLOOKUP($A22&amp;$B22,'[1]产值及收款计划（2026）'!$A:$A&amp;'[1]产值及收款计划（2026）'!$B:$B,'[1]产值及收款计划（2026）'!AU:AU)</f>
        <v>#REF!</v>
      </c>
      <c r="AV22" s="235" t="e" cm="1">
        <f t="array" ref="AV22">_xlfn.XLOOKUP($A22&amp;$B22,'[1]产值及收款计划（2026）'!$A:$A&amp;'[1]产值及收款计划（2026）'!$B:$B,'[1]产值及收款计划（2026）'!AV:AV)</f>
        <v>#REF!</v>
      </c>
      <c r="AW22" s="235" cm="1">
        <f t="array" ref="AW22">_xlfn.XLOOKUP($A22&amp;$B22,'[1]产值及收款计划（2026）'!$A:$A&amp;'[1]产值及收款计划（2026）'!$B:$B,'[1]产值及收款计划（2026）'!AW:AW)</f>
        <v>36.5425</v>
      </c>
      <c r="AX22" s="235" cm="1">
        <f t="array" ref="AX22">_xlfn.XLOOKUP($A22&amp;$B22,'[1]产值及收款计划（2026）'!$A:$A&amp;'[1]产值及收款计划（2026）'!$B:$B,'[1]产值及收款计划（2026）'!AX:AX)</f>
        <v>0</v>
      </c>
      <c r="AY22" s="235" cm="1">
        <f t="array" ref="AY22">_xlfn.XLOOKUP($A22&amp;$B22,'[1]产值及收款计划（2026）'!$A:$A&amp;'[1]产值及收款计划（2026）'!$B:$B,'[1]产值及收款计划（2026）'!AY:AY)</f>
        <v>45.1675</v>
      </c>
      <c r="AZ22" s="235" cm="1">
        <f t="array" ref="AZ22">_xlfn.XLOOKUP($A22&amp;$B22,'[1]产值及收款计划（2026）'!$A:$A&amp;'[1]产值及收款计划（2026）'!$B:$B,'[1]产值及收款计划（2026）'!AZ:AZ)</f>
        <v>45.1675</v>
      </c>
      <c r="BA22" s="245" t="e" cm="1">
        <f t="array" ref="BA22">_xlfn.XLOOKUP($A22&amp;$B22,'[1]产值及收款计划（2026）'!$A:$A&amp;'[1]产值及收款计划（2026）'!$B:$B,'[1]产值及收款计划（2026）'!BA:BA)</f>
        <v>#REF!</v>
      </c>
      <c r="BB22" s="245" t="e" cm="1">
        <f t="array" ref="BB22">_xlfn.XLOOKUP($A22&amp;$B22,'[1]产值及收款计划（2026）'!$A:$A&amp;'[1]产值及收款计划（2026）'!$B:$B,'[1]产值及收款计划（2026）'!BB:BB)</f>
        <v>#REF!</v>
      </c>
      <c r="BC22" s="245" t="e" cm="1">
        <f t="array" ref="BC22">_xlfn.XLOOKUP($A22&amp;$B22,'[1]产值及收款计划（2026）'!$A:$A&amp;'[1]产值及收款计划（2026）'!$B:$B,'[1]产值及收款计划（2026）'!BC:BC)</f>
        <v>#REF!</v>
      </c>
      <c r="BD22" s="235" t="e" cm="1">
        <f t="array" ref="BD22">_xlfn.XLOOKUP($A22&amp;$B22,'[1]产值及收款计划（2026）'!$A:$A&amp;'[1]产值及收款计划（2026）'!$B:$B,'[1]产值及收款计划（2026）'!BD:BD)</f>
        <v>#REF!</v>
      </c>
      <c r="BE22" s="235" t="e" cm="1">
        <f t="array" ref="BE22">_xlfn.XLOOKUP($A22&amp;$B22,'[1]产值及收款计划（2026）'!$A:$A&amp;'[1]产值及收款计划（2026）'!$B:$B,'[1]产值及收款计划（2026）'!BE:BE)</f>
        <v>#REF!</v>
      </c>
      <c r="BF22" s="235" t="e" cm="1">
        <f t="array" ref="BF22">_xlfn.XLOOKUP($A22&amp;$B22,'[1]产值及收款计划（2026）'!$A:$A&amp;'[1]产值及收款计划（2026）'!$B:$B,'[1]产值及收款计划（2026）'!BF:BF)</f>
        <v>#REF!</v>
      </c>
      <c r="BG22" s="235" t="e" cm="1">
        <f t="array" ref="BG22">_xlfn.XLOOKUP($A22&amp;$B22,'[1]产值及收款计划（2026）'!$A:$A&amp;'[1]产值及收款计划（2026）'!$B:$B,'[1]产值及收款计划（2026）'!BG:BG)</f>
        <v>#REF!</v>
      </c>
      <c r="BH22" s="235" t="e" cm="1">
        <f t="array" ref="BH22">_xlfn.XLOOKUP($A22&amp;$B22,'[1]产值及收款计划（2026）'!$A:$A&amp;'[1]产值及收款计划（2026）'!$B:$B,'[1]产值及收款计划（2026）'!BH:BH)</f>
        <v>#REF!</v>
      </c>
      <c r="BI22" s="235" t="e" cm="1">
        <f t="array" ref="BI22">_xlfn.XLOOKUP($A22&amp;$B22,'[1]产值及收款计划（2026）'!$A:$A&amp;'[1]产值及收款计划（2026）'!$B:$B,'[1]产值及收款计划（2026）'!BI:BI)</f>
        <v>#REF!</v>
      </c>
      <c r="BJ22" s="235" t="e" cm="1">
        <f t="array" ref="BJ22">_xlfn.XLOOKUP($A22&amp;$B22,'[1]产值及收款计划（2026）'!$A:$A&amp;'[1]产值及收款计划（2026）'!$B:$B,'[1]产值及收款计划（2026）'!BJ:BJ)</f>
        <v>#REF!</v>
      </c>
      <c r="BK22" s="235" t="e" cm="1">
        <f t="array" ref="BK22">_xlfn.XLOOKUP($A22&amp;$B22,'[1]产值及收款计划（2026）'!$A:$A&amp;'[1]产值及收款计划（2026）'!$B:$B,'[1]产值及收款计划（2026）'!BK:BK)</f>
        <v>#REF!</v>
      </c>
      <c r="BL22" s="235" t="e" cm="1">
        <f t="array" ref="BL22">_xlfn.XLOOKUP($A22&amp;$B22,'[1]产值及收款计划（2026）'!$A:$A&amp;'[1]产值及收款计划（2026）'!$B:$B,'[1]产值及收款计划（2026）'!BL:BL)</f>
        <v>#REF!</v>
      </c>
      <c r="BM22" s="235"/>
      <c r="BN22" s="235"/>
      <c r="BO22" s="235"/>
      <c r="BP22" s="235"/>
      <c r="BQ22" s="235">
        <f>_xlfn.XLOOKUP($C22,应收未收表!$AJ:$AJ,应收未收表!AK:AK)</f>
        <v>45</v>
      </c>
      <c r="BR22" s="235">
        <f>_xlfn.XLOOKUP($C22,应收未收表!$AJ:$AJ,应收未收表!AL:AL)</f>
        <v>45</v>
      </c>
      <c r="BS22" s="235" t="str">
        <f>_xlfn.XLOOKUP($C22,应收未收表!$AJ:$AJ,应收未收表!AM:AM)</f>
        <v>一季度内无法落实</v>
      </c>
      <c r="BT22" s="235" t="str">
        <f>_xlfn.XLOOKUP($C22,应收未收表!$AJ:$AJ,应收未收表!AN:AN)</f>
        <v>需要领导沟通</v>
      </c>
      <c r="BU22" s="234" t="str" cm="1">
        <f t="array" ref="BU22">_xlfn.XLOOKUP($A22&amp;$B22,'[1]产值及收款计划（2026）'!$A:$A&amp;'[1]产值及收款计划（2026）'!$B:$B,'[1]产值及收款计划（2026）'!BQ:BQ)</f>
        <v>上海隧道工程有限公司</v>
      </c>
      <c r="BV22" s="235" t="e" cm="1">
        <f t="array" ref="BV22">_xlfn.XLOOKUP($A22&amp;$B22,'[1]产值及收款计划（2026）'!$A:$A&amp;'[1]产值及收款计划（2026）'!$B:$B,'[1]产值及收款计划（2026）'!BR:BR)</f>
        <v>#REF!</v>
      </c>
      <c r="CE22" s="235" cm="1">
        <f t="array" ref="CE22">_xlfn.XLOOKUP($A22&amp;$B22,'[1]产值及收款计划（2026）'!$A:$A&amp;'[1]产值及收款计划（2026）'!$B:$B,'[1]产值及收款计划（2026）'!CA:CA)</f>
        <v>0</v>
      </c>
      <c r="CF22" s="235" cm="1">
        <f t="array" ref="CF22">_xlfn.XLOOKUP($A22&amp;$B22,'[1]产值及收款计划（2026）'!$A:$A&amp;'[1]产值及收款计划（2026）'!$B:$B,'[1]产值及收款计划（2026）'!CB:CB)</f>
        <v>0</v>
      </c>
      <c r="CG22" s="235" cm="1">
        <f t="array" ref="CG22">_xlfn.XLOOKUP($A22&amp;$B22,'[1]产值及收款计划（2026）'!$A:$A&amp;'[1]产值及收款计划（2026）'!$B:$B,'[1]产值及收款计划（2026）'!CC:CC)</f>
        <v>0</v>
      </c>
      <c r="CH22" s="235" cm="1">
        <f t="array" ref="CH22">_xlfn.XLOOKUP($A22&amp;$B22,'[1]产值及收款计划（2026）'!$A:$A&amp;'[1]产值及收款计划（2026）'!$B:$B,'[1]产值及收款计划（2026）'!CD:CD)</f>
        <v>0</v>
      </c>
      <c r="CI22" s="235" cm="1">
        <f t="array" ref="CI22">_xlfn.XLOOKUP($A22&amp;$B22,'[1]产值及收款计划（2026）'!$A:$A&amp;'[1]产值及收款计划（2026）'!$B:$B,'[1]产值及收款计划（2026）'!CE:CE)</f>
        <v>0</v>
      </c>
      <c r="CJ22" s="235" cm="1">
        <f t="array" ref="CJ22">_xlfn.XLOOKUP($A22&amp;$B22,'[1]产值及收款计划（2026）'!$A:$A&amp;'[1]产值及收款计划（2026）'!$B:$B,'[1]产值及收款计划（2026）'!CF:CF)</f>
        <v>0</v>
      </c>
      <c r="CK22" s="235" cm="1">
        <f t="array" ref="CK22">_xlfn.XLOOKUP($A22&amp;$B22,'[1]产值及收款计划（2026）'!$A:$A&amp;'[1]产值及收款计划（2026）'!$B:$B,'[1]产值及收款计划（2026）'!CG:CG)</f>
        <v>0</v>
      </c>
      <c r="CL22" s="235" cm="1">
        <f t="array" ref="CL22">_xlfn.XLOOKUP($A22&amp;$B22,'[1]产值及收款计划（2026）'!$A:$A&amp;'[1]产值及收款计划（2026）'!$B:$B,'[1]产值及收款计划（2026）'!CH:CH)</f>
        <v>0</v>
      </c>
      <c r="CM22" s="235" cm="1">
        <f t="array" ref="CM22">_xlfn.XLOOKUP($A22&amp;$B22,'[1]产值及收款计划（2026）'!$A:$A&amp;'[1]产值及收款计划（2026）'!$B:$B,'[1]产值及收款计划（2026）'!CI:CI)</f>
        <v>0</v>
      </c>
      <c r="CN22" s="235" cm="1">
        <f t="array" ref="CN22">_xlfn.XLOOKUP($A22&amp;$B22,'[1]产值及收款计划（2026）'!$A:$A&amp;'[1]产值及收款计划（2026）'!$B:$B,'[1]产值及收款计划（2026）'!CJ:CJ)</f>
        <v>0</v>
      </c>
      <c r="CO22" s="235" cm="1">
        <f t="array" ref="CO22">_xlfn.XLOOKUP($A22&amp;$B22,'[1]产值及收款计划（2026）'!$A:$A&amp;'[1]产值及收款计划（2026）'!$B:$B,'[1]产值及收款计划（2026）'!CK:CK)</f>
        <v>0</v>
      </c>
      <c r="CP22" s="235" cm="1">
        <f t="array" ref="CP22">_xlfn.XLOOKUP($A22&amp;$B22,'[1]产值及收款计划（2026）'!$A:$A&amp;'[1]产值及收款计划（2026）'!$B:$B,'[1]产值及收款计划（2026）'!CL:CL)</f>
        <v>0</v>
      </c>
      <c r="DE22" s="235" cm="1">
        <f t="array" ref="DE22">_xlfn.XLOOKUP($A22&amp;$B22,'[1]产值及收款计划（2026）'!$A:$A&amp;'[1]产值及收款计划（2026）'!$B:$B,'[1]产值及收款计划（2026）'!DA:DA)</f>
        <v>0</v>
      </c>
      <c r="DF22" s="235" cm="1">
        <f t="array" ref="DF22">_xlfn.XLOOKUP($A22&amp;$B22,'[1]产值及收款计划（2026）'!$A:$A&amp;'[1]产值及收款计划（2026）'!$B:$B,'[1]产值及收款计划（2026）'!DB:DB)</f>
        <v>0</v>
      </c>
      <c r="DG22" s="235" cm="1">
        <f t="array" ref="DG22">_xlfn.XLOOKUP($A22&amp;$B22,'[1]产值及收款计划（2026）'!$A:$A&amp;'[1]产值及收款计划（2026）'!$B:$B,'[1]产值及收款计划（2026）'!DC:DC)</f>
        <v>0</v>
      </c>
      <c r="DH22" s="235" cm="1">
        <f t="array" ref="DH22">_xlfn.XLOOKUP($A22&amp;$B22,'[1]产值及收款计划（2026）'!$A:$A&amp;'[1]产值及收款计划（2026）'!$B:$B,'[1]产值及收款计划（2026）'!DD:DD)</f>
        <v>0</v>
      </c>
      <c r="DI22" s="235" cm="1">
        <f t="array" ref="DI22">_xlfn.XLOOKUP($A22&amp;$B22,'[1]产值及收款计划（2026）'!$A:$A&amp;'[1]产值及收款计划（2026）'!$B:$B,'[1]产值及收款计划（2026）'!DE:DE)</f>
        <v>0</v>
      </c>
      <c r="DJ22" s="235" cm="1">
        <f t="array" ref="DJ22">_xlfn.XLOOKUP($A22&amp;$B22,'[1]产值及收款计划（2026）'!$A:$A&amp;'[1]产值及收款计划（2026）'!$B:$B,'[1]产值及收款计划（2026）'!DF:DF)</f>
        <v>0</v>
      </c>
      <c r="DK22" s="235" cm="1">
        <f t="array" ref="DK22">_xlfn.XLOOKUP($A22&amp;$B22,'[1]产值及收款计划（2026）'!$A:$A&amp;'[1]产值及收款计划（2026）'!$B:$B,'[1]产值及收款计划（2026）'!DG:DG)</f>
        <v>0</v>
      </c>
      <c r="DL22" s="235" cm="1">
        <f t="array" ref="DL22">_xlfn.XLOOKUP($A22&amp;$B22,'[1]产值及收款计划（2026）'!$A:$A&amp;'[1]产值及收款计划（2026）'!$B:$B,'[1]产值及收款计划（2026）'!DH:DH)</f>
        <v>0</v>
      </c>
      <c r="DM22" s="235" cm="1">
        <f t="array" ref="DM22">_xlfn.XLOOKUP($A22&amp;$B22,'[1]产值及收款计划（2026）'!$A:$A&amp;'[1]产值及收款计划（2026）'!$B:$B,'[1]产值及收款计划（2026）'!DI:DI)</f>
        <v>0</v>
      </c>
      <c r="DN22" s="235" cm="1">
        <f t="array" ref="DN22">_xlfn.XLOOKUP($A22&amp;$B22,'[1]产值及收款计划（2026）'!$A:$A&amp;'[1]产值及收款计划（2026）'!$B:$B,'[1]产值及收款计划（2026）'!DJ:DJ)</f>
        <v>0</v>
      </c>
      <c r="DO22" s="235" cm="1">
        <f t="array" ref="DO22">_xlfn.XLOOKUP($A22&amp;$B22,'[1]产值及收款计划（2026）'!$A:$A&amp;'[1]产值及收款计划（2026）'!$B:$B,'[1]产值及收款计划（2026）'!DK:DK)</f>
        <v>0</v>
      </c>
      <c r="DP22" s="235" cm="1">
        <f t="array" ref="DP22">_xlfn.XLOOKUP($A22&amp;$B22,'[1]产值及收款计划（2026）'!$A:$A&amp;'[1]产值及收款计划（2026）'!$B:$B,'[1]产值及收款计划（2026）'!DL:DL)</f>
        <v>0</v>
      </c>
      <c r="DQ22" s="243"/>
      <c r="DR22" s="229"/>
    </row>
    <row r="23" ht="20.25" spans="1:122">
      <c r="A23" s="233">
        <f t="shared" si="11"/>
        <v>19</v>
      </c>
      <c r="B23" s="233" t="s">
        <v>25</v>
      </c>
      <c r="C23" s="234" t="str" cm="1">
        <f t="array" ref="C23">_xlfn.XLOOKUP($A23&amp;$B23,'[1]产值及收款计划（2026）'!$A:$A&amp;'[1]产值及收款计划（2026）'!$B:$B,'[1]产值及收款计划（2026）'!C:C)</f>
        <v>ZHT2023102400119</v>
      </c>
      <c r="D23" s="234" t="str" cm="1">
        <f t="array" ref="D23">_xlfn.XLOOKUP($A23&amp;$B23,'[1]产值及收款计划（2026）'!$A:$A&amp;'[1]产值及收款计划（2026）'!$B:$B,'[1]产值及收款计划（2026）'!D:D)</f>
        <v>特大城市重大交通基础设施全周期管理标准体系构建及示范子课题前期规划管理平台V2.0</v>
      </c>
      <c r="E23" s="235" cm="1">
        <f t="array" ref="E23">_xlfn.XLOOKUP($A23&amp;$B23,'[1]产值及收款计划（2026）'!$A:$A&amp;'[1]产值及收款计划（2026）'!$B:$B,'[1]产值及收款计划（2026）'!E:E)</f>
        <v>99</v>
      </c>
      <c r="F23" s="235" cm="1">
        <f t="array" ref="F23">_xlfn.XLOOKUP($A23&amp;$B23,'[1]产值及收款计划（2026）'!$A:$A&amp;'[1]产值及收款计划（2026）'!$B:$B,'[1]产值及收款计划（2026）'!F:F)</f>
        <v>99</v>
      </c>
      <c r="G23" s="235" t="e" cm="1">
        <f t="array" ref="G23">_xlfn.XLOOKUP($A23&amp;$B23,'[1]产值及收款计划（2026）'!$A:$A&amp;'[1]产值及收款计划（2026）'!$B:$B,'[1]产值及收款计划（2026）'!G:G)</f>
        <v>#REF!</v>
      </c>
      <c r="H23" s="235" cm="1">
        <f t="array" ref="H23">_xlfn.XLOOKUP($A23&amp;$B23,'[1]产值及收款计划（2026）'!$A:$A&amp;'[1]产值及收款计划（2026）'!$B:$B,'[1]产值及收款计划（2026）'!H:H)</f>
        <v>94</v>
      </c>
      <c r="I23" s="236" cm="1">
        <f t="array" ref="I23">_xlfn.XLOOKUP($A23&amp;$B23,'[1]产值及收款计划（2026）'!$A:$A&amp;'[1]产值及收款计划（2026）'!$B:$B,'[1]产值及收款计划（2026）'!I:I)</f>
        <v>0.94949494949495</v>
      </c>
      <c r="J23" s="237" cm="1">
        <f t="array" ref="J23">_xlfn.XLOOKUP($A23&amp;$B23,'[1]产值及收款计划（2026）'!$A:$A&amp;'[1]产值及收款计划（2026）'!$B:$B,'[1]产值及收款计划（2026）'!J:J)</f>
        <v>0.06</v>
      </c>
      <c r="K23" s="235" t="e" cm="1">
        <f t="array" ref="K23">_xlfn.XLOOKUP($A23&amp;$B23,'[1]产值及收款计划（2026）'!$A:$A&amp;'[1]产值及收款计划（2026）'!$B:$B,'[1]产值及收款计划（2026）'!K:K)</f>
        <v>#REF!</v>
      </c>
      <c r="L23" s="235" t="e" cm="1">
        <f t="array" ref="L23">_xlfn.XLOOKUP($A23&amp;$B23,'[1]产值及收款计划（2026）'!$A:$A&amp;'[1]产值及收款计划（2026）'!$B:$B,'[1]产值及收款计划（2026）'!L:L)</f>
        <v>#REF!</v>
      </c>
      <c r="M23" s="235" t="str" cm="1">
        <f t="array" ref="M23">_xlfn.XLOOKUP($A23&amp;$B23,'[1]产值及收款计划（2026）'!$A:$A&amp;'[1]产值及收款计划（2026）'!$B:$B,'[1]产值及收款计划（2026）'!M:M)</f>
        <v>主导</v>
      </c>
      <c r="N23" s="235" t="str" cm="1">
        <f t="array" ref="N23">_xlfn.XLOOKUP($A23&amp;$B23,'[1]产值及收款计划（2026）'!$A:$A&amp;'[1]产值及收款计划（2026）'!$B:$B,'[1]产值及收款计划（2026）'!N:N)</f>
        <v>施林烽团队</v>
      </c>
      <c r="O23" s="235" t="str" cm="1">
        <f t="array" ref="O23">_xlfn.XLOOKUP($A23&amp;$B23,'[1]产值及收款计划（2026）'!$A:$A&amp;'[1]产值及收款计划（2026）'!$B:$B,'[1]产值及收款计划（2026）'!O:O)</f>
        <v>施林烽</v>
      </c>
      <c r="P23" s="234" t="str" cm="1">
        <f t="array" ref="P23">_xlfn.XLOOKUP($A23&amp;$B23,'[1]产值及收款计划（2026）'!$A:$A&amp;'[1]产值及收款计划（2026）'!$B:$B,'[1]产值及收款计划（2026）'!P:P)</f>
        <v>过往已完结</v>
      </c>
      <c r="Q23" s="235" t="e" cm="1">
        <f t="array" ref="Q23">_xlfn.XLOOKUP($A23&amp;$B23,'[1]产值及收款计划（2026）'!$A:$A&amp;'[1]产值及收款计划（2026）'!$B:$B,'[1]产值及收款计划（2026）'!Q:Q)</f>
        <v>#REF!</v>
      </c>
      <c r="R23" s="235" t="e" cm="1">
        <f t="array" ref="R23">_xlfn.XLOOKUP($A23&amp;$B23,'[1]产值及收款计划（2026）'!$A:$A&amp;'[1]产值及收款计划（2026）'!$B:$B,'[1]产值及收款计划（2026）'!R:R)</f>
        <v>#REF!</v>
      </c>
      <c r="S23" s="235" t="e" cm="1">
        <f t="array" ref="S23">_xlfn.XLOOKUP($A23&amp;$B23,'[1]产值及收款计划（2026）'!$A:$A&amp;'[1]产值及收款计划（2026）'!$B:$B,'[1]产值及收款计划（2026）'!S:S)</f>
        <v>#REF!</v>
      </c>
      <c r="T23" s="235" cm="1">
        <f t="array" ref="T23">_xlfn.XLOOKUP($A23&amp;$B23,'[1]产值及收款计划（2026）'!$A:$A&amp;'[1]产值及收款计划（2026）'!$B:$B,'[1]产值及收款计划（2026）'!T:T)</f>
        <v>99</v>
      </c>
      <c r="U23" s="235" cm="1">
        <f t="array" ref="U23">_xlfn.XLOOKUP($A23&amp;$B23,'[1]产值及收款计划（2026）'!$A:$A&amp;'[1]产值及收款计划（2026）'!$B:$B,'[1]产值及收款计划（2026）'!U:U)</f>
        <v>0</v>
      </c>
      <c r="V23" s="235" cm="1">
        <f t="array" ref="V23">_xlfn.XLOOKUP($A23&amp;$B23,'[1]产值及收款计划（2026）'!$A:$A&amp;'[1]产值及收款计划（2026）'!$B:$B,'[1]产值及收款计划（2026）'!V:V)</f>
        <v>0</v>
      </c>
      <c r="W23" s="235" t="e" cm="1">
        <f t="array" ref="W23">_xlfn.XLOOKUP($A23&amp;$B23,'[1]产值及收款计划（2026）'!$A:$A&amp;'[1]产值及收款计划（2026）'!$B:$B,'[1]产值及收款计划（2026）'!W:W)</f>
        <v>#REF!</v>
      </c>
      <c r="X23" s="235" t="e" cm="1">
        <f t="array" ref="X23">_xlfn.XLOOKUP($A23&amp;$B23,'[1]产值及收款计划（2026）'!$A:$A&amp;'[1]产值及收款计划（2026）'!$B:$B,'[1]产值及收款计划（2026）'!X:X)</f>
        <v>#REF!</v>
      </c>
      <c r="Y23" s="235" t="e" cm="1">
        <f t="array" ref="Y23">_xlfn.XLOOKUP($A23&amp;$B23,'[1]产值及收款计划（2026）'!$A:$A&amp;'[1]产值及收款计划（2026）'!$B:$B,'[1]产值及收款计划（2026）'!Y:Y)</f>
        <v>#REF!</v>
      </c>
      <c r="Z23" s="235" t="e" cm="1">
        <f t="array" ref="Z23">_xlfn.XLOOKUP($A23&amp;$B23,'[1]产值及收款计划（2026）'!$A:$A&amp;'[1]产值及收款计划（2026）'!$B:$B,'[1]产值及收款计划（2026）'!Z:Z)</f>
        <v>#REF!</v>
      </c>
      <c r="AA23" s="235" cm="1">
        <f t="array" ref="AA23">_xlfn.XLOOKUP($A23&amp;$B23,'[1]产值及收款计划（2026）'!$A:$A&amp;'[1]产值及收款计划（2026）'!$B:$B,'[1]产值及收款计划（2026）'!AA:AA)</f>
        <v>0</v>
      </c>
      <c r="AB23" s="235" cm="1">
        <f t="array" ref="AB23">_xlfn.XLOOKUP($A23&amp;$B23,'[1]产值及收款计划（2026）'!$A:$A&amp;'[1]产值及收款计划（2026）'!$B:$B,'[1]产值及收款计划（2026）'!AB:AB)</f>
        <v>0</v>
      </c>
      <c r="AC23" s="235" t="e" cm="1">
        <f t="array" ref="AC23">_xlfn.XLOOKUP($A23&amp;$B23,'[1]产值及收款计划（2026）'!$A:$A&amp;'[1]产值及收款计划（2026）'!$B:$B,'[1]产值及收款计划（2026）'!AC:AC)</f>
        <v>#REF!</v>
      </c>
      <c r="AD23" s="235" cm="1">
        <f t="array" ref="AD23">_xlfn.XLOOKUP($A23&amp;$B23,'[1]产值及收款计划（2026）'!$A:$A&amp;'[1]产值及收款计划（2026）'!$B:$B,'[1]产值及收款计划（2026）'!AD:AD)</f>
        <v>0</v>
      </c>
      <c r="AE23" s="235" cm="1">
        <f t="array" ref="AE23">_xlfn.XLOOKUP($A23&amp;$B23,'[1]产值及收款计划（2026）'!$A:$A&amp;'[1]产值及收款计划（2026）'!$B:$B,'[1]产值及收款计划（2026）'!AE:AE)</f>
        <v>0</v>
      </c>
      <c r="AF23" s="235" cm="1">
        <f t="array" ref="AF23">_xlfn.XLOOKUP($A23&amp;$B23,'[1]产值及收款计划（2026）'!$A:$A&amp;'[1]产值及收款计划（2026）'!$B:$B,'[1]产值及收款计划（2026）'!AF:AF)</f>
        <v>0</v>
      </c>
      <c r="AG23" s="235" cm="1">
        <f t="array" ref="AG23">_xlfn.XLOOKUP($A23&amp;$B23,'[1]产值及收款计划（2026）'!$A:$A&amp;'[1]产值及收款计划（2026）'!$B:$B,'[1]产值及收款计划（2026）'!AG:AG)</f>
        <v>0</v>
      </c>
      <c r="AH23" s="235" cm="1">
        <f t="array" ref="AH23">_xlfn.XLOOKUP($A23&amp;$B23,'[1]产值及收款计划（2026）'!$A:$A&amp;'[1]产值及收款计划（2026）'!$B:$B,'[1]产值及收款计划（2026）'!AH:AH)</f>
        <v>0</v>
      </c>
      <c r="AI23" s="235" cm="1">
        <f t="array" ref="AI23">_xlfn.XLOOKUP($A23&amp;$B23,'[1]产值及收款计划（2026）'!$A:$A&amp;'[1]产值及收款计划（2026）'!$B:$B,'[1]产值及收款计划（2026）'!AI:AI)</f>
        <v>0</v>
      </c>
      <c r="AJ23" s="235" cm="1">
        <f t="array" ref="AJ23">_xlfn.XLOOKUP($A23&amp;$B23,'[1]产值及收款计划（2026）'!$A:$A&amp;'[1]产值及收款计划（2026）'!$B:$B,'[1]产值及收款计划（2026）'!AJ:AJ)</f>
        <v>0</v>
      </c>
      <c r="AK23" s="235" cm="1">
        <f t="array" ref="AK23">_xlfn.XLOOKUP($A23&amp;$B23,'[1]产值及收款计划（2026）'!$A:$A&amp;'[1]产值及收款计划（2026）'!$B:$B,'[1]产值及收款计划（2026）'!AK:AK)</f>
        <v>0</v>
      </c>
      <c r="AL23" s="235" cm="1">
        <f t="array" ref="AL23">_xlfn.XLOOKUP($A23&amp;$B23,'[1]产值及收款计划（2026）'!$A:$A&amp;'[1]产值及收款计划（2026）'!$B:$B,'[1]产值及收款计划（2026）'!AL:AL)</f>
        <v>0</v>
      </c>
      <c r="AM23" s="242" cm="1">
        <f t="array" ref="AM23">_xlfn.LET(_xlpm.勾选月份状态数组,TRANSPOSE('PPT(12-15页）-TOP10'!$A$3:$A$14),_xlpm.选择数据区,IF('PPT(12-15页）-TOP10'!$E$3="收款",$BA23:$BL23,$AA23:$AL23),SUM(_xlfn._xlws.FILTER(_xlpm.选择数据区,_xlpm.勾选月份状态数组,"")))</f>
        <v>0</v>
      </c>
      <c r="AN23" s="235" t="e">
        <f>_xlfn.XLOOKUP($C23,应收未收表!$T:$T,应收未收表!AA:AA)</f>
        <v>#N/A</v>
      </c>
      <c r="AO23" s="235" t="e">
        <f>_xlfn.XLOOKUP($C23,应收未收表!$T:$T,应收未收表!AB:AB)</f>
        <v>#N/A</v>
      </c>
      <c r="AP23" s="235" t="e">
        <f>_xlfn.XLOOKUP($C23,应收未收表!$T:$T,应收未收表!AC:AC)</f>
        <v>#N/A</v>
      </c>
      <c r="AQ23" s="235" t="e">
        <f>_xlfn.XLOOKUP($C23,应收未收表!$T:$T,应收未收表!AE:AE)</f>
        <v>#N/A</v>
      </c>
      <c r="AR23" s="235" t="e">
        <f>_xlfn.XLOOKUP($C23,应收未收表!$T:$T,应收未收表!AF:AF)</f>
        <v>#N/A</v>
      </c>
      <c r="AS23" s="235" t="e" cm="1">
        <f t="array" ref="AS23">_xlfn.XLOOKUP($A23&amp;$B23,'[1]产值及收款计划（2026）'!$A:$A&amp;'[1]产值及收款计划（2026）'!$B:$B,'[1]产值及收款计划（2026）'!AS:AS)</f>
        <v>#REF!</v>
      </c>
      <c r="AT23" s="235" t="e" cm="1">
        <f t="array" ref="AT23">_xlfn.XLOOKUP($A23&amp;$B23,'[1]产值及收款计划（2026）'!$A:$A&amp;'[1]产值及收款计划（2026）'!$B:$B,'[1]产值及收款计划（2026）'!AT:AT)</f>
        <v>#REF!</v>
      </c>
      <c r="AU23" s="235" t="e" cm="1">
        <f t="array" ref="AU23">_xlfn.XLOOKUP($A23&amp;$B23,'[1]产值及收款计划（2026）'!$A:$A&amp;'[1]产值及收款计划（2026）'!$B:$B,'[1]产值及收款计划（2026）'!AU:AU)</f>
        <v>#REF!</v>
      </c>
      <c r="AV23" s="235" t="e" cm="1">
        <f t="array" ref="AV23">_xlfn.XLOOKUP($A23&amp;$B23,'[1]产值及收款计划（2026）'!$A:$A&amp;'[1]产值及收款计划（2026）'!$B:$B,'[1]产值及收款计划（2026）'!AV:AV)</f>
        <v>#REF!</v>
      </c>
      <c r="AW23" s="235" cm="1">
        <f t="array" ref="AW23">_xlfn.XLOOKUP($A23&amp;$B23,'[1]产值及收款计划（2026）'!$A:$A&amp;'[1]产值及收款计划（2026）'!$B:$B,'[1]产值及收款计划（2026）'!AW:AW)</f>
        <v>80</v>
      </c>
      <c r="AX23" s="235" cm="1">
        <f t="array" ref="AX23">_xlfn.XLOOKUP($A23&amp;$B23,'[1]产值及收款计划（2026）'!$A:$A&amp;'[1]产值及收款计划（2026）'!$B:$B,'[1]产值及收款计划（2026）'!AX:AX)</f>
        <v>0</v>
      </c>
      <c r="AY23" s="235" cm="1">
        <f t="array" ref="AY23">_xlfn.XLOOKUP($A23&amp;$B23,'[1]产值及收款计划（2026）'!$A:$A&amp;'[1]产值及收款计划（2026）'!$B:$B,'[1]产值及收款计划（2026）'!AY:AY)</f>
        <v>19</v>
      </c>
      <c r="AZ23" s="235" cm="1">
        <f t="array" ref="AZ23">_xlfn.XLOOKUP($A23&amp;$B23,'[1]产值及收款计划（2026）'!$A:$A&amp;'[1]产值及收款计划（2026）'!$B:$B,'[1]产值及收款计划（2026）'!AZ:AZ)</f>
        <v>19</v>
      </c>
      <c r="BA23" s="235" t="e" cm="1">
        <f t="array" ref="BA23">_xlfn.XLOOKUP($A23&amp;$B23,'[1]产值及收款计划（2026）'!$A:$A&amp;'[1]产值及收款计划（2026）'!$B:$B,'[1]产值及收款计划（2026）'!BA:BA)</f>
        <v>#REF!</v>
      </c>
      <c r="BB23" s="235" t="e" cm="1">
        <f t="array" ref="BB23">_xlfn.XLOOKUP($A23&amp;$B23,'[1]产值及收款计划（2026）'!$A:$A&amp;'[1]产值及收款计划（2026）'!$B:$B,'[1]产值及收款计划（2026）'!BB:BB)</f>
        <v>#REF!</v>
      </c>
      <c r="BC23" s="235" t="e" cm="1">
        <f t="array" ref="BC23">_xlfn.XLOOKUP($A23&amp;$B23,'[1]产值及收款计划（2026）'!$A:$A&amp;'[1]产值及收款计划（2026）'!$B:$B,'[1]产值及收款计划（2026）'!BC:BC)</f>
        <v>#REF!</v>
      </c>
      <c r="BD23" s="235" t="e" cm="1">
        <f t="array" ref="BD23">_xlfn.XLOOKUP($A23&amp;$B23,'[1]产值及收款计划（2026）'!$A:$A&amp;'[1]产值及收款计划（2026）'!$B:$B,'[1]产值及收款计划（2026）'!BD:BD)</f>
        <v>#REF!</v>
      </c>
      <c r="BE23" s="235" t="e" cm="1">
        <f t="array" ref="BE23">_xlfn.XLOOKUP($A23&amp;$B23,'[1]产值及收款计划（2026）'!$A:$A&amp;'[1]产值及收款计划（2026）'!$B:$B,'[1]产值及收款计划（2026）'!BE:BE)</f>
        <v>#REF!</v>
      </c>
      <c r="BF23" s="235" t="e" cm="1">
        <f t="array" ref="BF23">_xlfn.XLOOKUP($A23&amp;$B23,'[1]产值及收款计划（2026）'!$A:$A&amp;'[1]产值及收款计划（2026）'!$B:$B,'[1]产值及收款计划（2026）'!BF:BF)</f>
        <v>#REF!</v>
      </c>
      <c r="BG23" s="235" t="e" cm="1">
        <f t="array" ref="BG23">_xlfn.XLOOKUP($A23&amp;$B23,'[1]产值及收款计划（2026）'!$A:$A&amp;'[1]产值及收款计划（2026）'!$B:$B,'[1]产值及收款计划（2026）'!BG:BG)</f>
        <v>#REF!</v>
      </c>
      <c r="BH23" s="235" t="e" cm="1">
        <f t="array" ref="BH23">_xlfn.XLOOKUP($A23&amp;$B23,'[1]产值及收款计划（2026）'!$A:$A&amp;'[1]产值及收款计划（2026）'!$B:$B,'[1]产值及收款计划（2026）'!BH:BH)</f>
        <v>#REF!</v>
      </c>
      <c r="BI23" s="235" t="e" cm="1">
        <f t="array" ref="BI23">_xlfn.XLOOKUP($A23&amp;$B23,'[1]产值及收款计划（2026）'!$A:$A&amp;'[1]产值及收款计划（2026）'!$B:$B,'[1]产值及收款计划（2026）'!BI:BI)</f>
        <v>#REF!</v>
      </c>
      <c r="BJ23" s="235" t="e" cm="1">
        <f t="array" ref="BJ23">_xlfn.XLOOKUP($A23&amp;$B23,'[1]产值及收款计划（2026）'!$A:$A&amp;'[1]产值及收款计划（2026）'!$B:$B,'[1]产值及收款计划（2026）'!BJ:BJ)</f>
        <v>#REF!</v>
      </c>
      <c r="BK23" s="235" t="e" cm="1">
        <f t="array" ref="BK23">_xlfn.XLOOKUP($A23&amp;$B23,'[1]产值及收款计划（2026）'!$A:$A&amp;'[1]产值及收款计划（2026）'!$B:$B,'[1]产值及收款计划（2026）'!BK:BK)</f>
        <v>#REF!</v>
      </c>
      <c r="BL23" s="235" t="e" cm="1">
        <f t="array" ref="BL23">_xlfn.XLOOKUP($A23&amp;$B23,'[1]产值及收款计划（2026）'!$A:$A&amp;'[1]产值及收款计划（2026）'!$B:$B,'[1]产值及收款计划（2026）'!BL:BL)</f>
        <v>#REF!</v>
      </c>
      <c r="BM23" s="235"/>
      <c r="BN23" s="235"/>
      <c r="BO23" s="235"/>
      <c r="BP23" s="235"/>
      <c r="BQ23" s="235" t="e">
        <f>_xlfn.XLOOKUP($C23,应收未收表!$AJ:$AJ,应收未收表!AK:AK)</f>
        <v>#N/A</v>
      </c>
      <c r="BR23" s="235" t="e">
        <f>_xlfn.XLOOKUP($C23,应收未收表!$AJ:$AJ,应收未收表!AL:AL)</f>
        <v>#N/A</v>
      </c>
      <c r="BS23" s="235" t="e">
        <f>_xlfn.XLOOKUP($C23,应收未收表!$AJ:$AJ,应收未收表!AM:AM)</f>
        <v>#N/A</v>
      </c>
      <c r="BT23" s="235" t="e">
        <f>_xlfn.XLOOKUP($C23,应收未收表!$AJ:$AJ,应收未收表!AN:AN)</f>
        <v>#N/A</v>
      </c>
      <c r="BU23" s="234" t="str" cm="1">
        <f t="array" ref="BU23">_xlfn.XLOOKUP($A23&amp;$B23,'[1]产值及收款计划（2026）'!$A:$A&amp;'[1]产值及收款计划（2026）'!$B:$B,'[1]产值及收款计划（2026）'!BQ:BQ)</f>
        <v>上海城投公路投资（集团）有限公司</v>
      </c>
      <c r="BV23" s="235" t="e" cm="1">
        <f t="array" ref="BV23">_xlfn.XLOOKUP($A23&amp;$B23,'[1]产值及收款计划（2026）'!$A:$A&amp;'[1]产值及收款计划（2026）'!$B:$B,'[1]产值及收款计划（2026）'!BR:BR)</f>
        <v>#REF!</v>
      </c>
      <c r="CE23" s="235" cm="1">
        <f t="array" ref="CE23">_xlfn.XLOOKUP($A23&amp;$B23,'[1]产值及收款计划（2026）'!$A:$A&amp;'[1]产值及收款计划（2026）'!$B:$B,'[1]产值及收款计划（2026）'!CA:CA)</f>
        <v>0</v>
      </c>
      <c r="CF23" s="235" cm="1">
        <f t="array" ref="CF23">_xlfn.XLOOKUP($A23&amp;$B23,'[1]产值及收款计划（2026）'!$A:$A&amp;'[1]产值及收款计划（2026）'!$B:$B,'[1]产值及收款计划（2026）'!CB:CB)</f>
        <v>0</v>
      </c>
      <c r="CG23" s="235" cm="1">
        <f t="array" ref="CG23">_xlfn.XLOOKUP($A23&amp;$B23,'[1]产值及收款计划（2026）'!$A:$A&amp;'[1]产值及收款计划（2026）'!$B:$B,'[1]产值及收款计划（2026）'!CC:CC)</f>
        <v>0</v>
      </c>
      <c r="CH23" s="235" cm="1">
        <f t="array" ref="CH23">_xlfn.XLOOKUP($A23&amp;$B23,'[1]产值及收款计划（2026）'!$A:$A&amp;'[1]产值及收款计划（2026）'!$B:$B,'[1]产值及收款计划（2026）'!CD:CD)</f>
        <v>0</v>
      </c>
      <c r="CI23" s="235" cm="1">
        <f t="array" ref="CI23">_xlfn.XLOOKUP($A23&amp;$B23,'[1]产值及收款计划（2026）'!$A:$A&amp;'[1]产值及收款计划（2026）'!$B:$B,'[1]产值及收款计划（2026）'!CE:CE)</f>
        <v>0</v>
      </c>
      <c r="CJ23" s="235" cm="1">
        <f t="array" ref="CJ23">_xlfn.XLOOKUP($A23&amp;$B23,'[1]产值及收款计划（2026）'!$A:$A&amp;'[1]产值及收款计划（2026）'!$B:$B,'[1]产值及收款计划（2026）'!CF:CF)</f>
        <v>0</v>
      </c>
      <c r="CK23" s="235" cm="1">
        <f t="array" ref="CK23">_xlfn.XLOOKUP($A23&amp;$B23,'[1]产值及收款计划（2026）'!$A:$A&amp;'[1]产值及收款计划（2026）'!$B:$B,'[1]产值及收款计划（2026）'!CG:CG)</f>
        <v>0</v>
      </c>
      <c r="CL23" s="235" cm="1">
        <f t="array" ref="CL23">_xlfn.XLOOKUP($A23&amp;$B23,'[1]产值及收款计划（2026）'!$A:$A&amp;'[1]产值及收款计划（2026）'!$B:$B,'[1]产值及收款计划（2026）'!CH:CH)</f>
        <v>0</v>
      </c>
      <c r="CM23" s="235" cm="1">
        <f t="array" ref="CM23">_xlfn.XLOOKUP($A23&amp;$B23,'[1]产值及收款计划（2026）'!$A:$A&amp;'[1]产值及收款计划（2026）'!$B:$B,'[1]产值及收款计划（2026）'!CI:CI)</f>
        <v>0</v>
      </c>
      <c r="CN23" s="235" cm="1">
        <f t="array" ref="CN23">_xlfn.XLOOKUP($A23&amp;$B23,'[1]产值及收款计划（2026）'!$A:$A&amp;'[1]产值及收款计划（2026）'!$B:$B,'[1]产值及收款计划（2026）'!CJ:CJ)</f>
        <v>0</v>
      </c>
      <c r="CO23" s="235" cm="1">
        <f t="array" ref="CO23">_xlfn.XLOOKUP($A23&amp;$B23,'[1]产值及收款计划（2026）'!$A:$A&amp;'[1]产值及收款计划（2026）'!$B:$B,'[1]产值及收款计划（2026）'!CK:CK)</f>
        <v>0</v>
      </c>
      <c r="CP23" s="235" cm="1">
        <f t="array" ref="CP23">_xlfn.XLOOKUP($A23&amp;$B23,'[1]产值及收款计划（2026）'!$A:$A&amp;'[1]产值及收款计划（2026）'!$B:$B,'[1]产值及收款计划（2026）'!CL:CL)</f>
        <v>0</v>
      </c>
      <c r="DE23" s="235" cm="1">
        <f t="array" ref="DE23">_xlfn.XLOOKUP($A23&amp;$B23,'[1]产值及收款计划（2026）'!$A:$A&amp;'[1]产值及收款计划（2026）'!$B:$B,'[1]产值及收款计划（2026）'!DA:DA)</f>
        <v>0</v>
      </c>
      <c r="DF23" s="235" cm="1">
        <f t="array" ref="DF23">_xlfn.XLOOKUP($A23&amp;$B23,'[1]产值及收款计划（2026）'!$A:$A&amp;'[1]产值及收款计划（2026）'!$B:$B,'[1]产值及收款计划（2026）'!DB:DB)</f>
        <v>0</v>
      </c>
      <c r="DG23" s="235" cm="1">
        <f t="array" ref="DG23">_xlfn.XLOOKUP($A23&amp;$B23,'[1]产值及收款计划（2026）'!$A:$A&amp;'[1]产值及收款计划（2026）'!$B:$B,'[1]产值及收款计划（2026）'!DC:DC)</f>
        <v>0</v>
      </c>
      <c r="DH23" s="235" cm="1">
        <f t="array" ref="DH23">_xlfn.XLOOKUP($A23&amp;$B23,'[1]产值及收款计划（2026）'!$A:$A&amp;'[1]产值及收款计划（2026）'!$B:$B,'[1]产值及收款计划（2026）'!DD:DD)</f>
        <v>0</v>
      </c>
      <c r="DI23" s="235" cm="1">
        <f t="array" ref="DI23">_xlfn.XLOOKUP($A23&amp;$B23,'[1]产值及收款计划（2026）'!$A:$A&amp;'[1]产值及收款计划（2026）'!$B:$B,'[1]产值及收款计划（2026）'!DE:DE)</f>
        <v>0</v>
      </c>
      <c r="DJ23" s="235" cm="1">
        <f t="array" ref="DJ23">_xlfn.XLOOKUP($A23&amp;$B23,'[1]产值及收款计划（2026）'!$A:$A&amp;'[1]产值及收款计划（2026）'!$B:$B,'[1]产值及收款计划（2026）'!DF:DF)</f>
        <v>0</v>
      </c>
      <c r="DK23" s="235" cm="1">
        <f t="array" ref="DK23">_xlfn.XLOOKUP($A23&amp;$B23,'[1]产值及收款计划（2026）'!$A:$A&amp;'[1]产值及收款计划（2026）'!$B:$B,'[1]产值及收款计划（2026）'!DG:DG)</f>
        <v>0</v>
      </c>
      <c r="DL23" s="235" cm="1">
        <f t="array" ref="DL23">_xlfn.XLOOKUP($A23&amp;$B23,'[1]产值及收款计划（2026）'!$A:$A&amp;'[1]产值及收款计划（2026）'!$B:$B,'[1]产值及收款计划（2026）'!DH:DH)</f>
        <v>0</v>
      </c>
      <c r="DM23" s="235" cm="1">
        <f t="array" ref="DM23">_xlfn.XLOOKUP($A23&amp;$B23,'[1]产值及收款计划（2026）'!$A:$A&amp;'[1]产值及收款计划（2026）'!$B:$B,'[1]产值及收款计划（2026）'!DI:DI)</f>
        <v>0</v>
      </c>
      <c r="DN23" s="235" cm="1">
        <f t="array" ref="DN23">_xlfn.XLOOKUP($A23&amp;$B23,'[1]产值及收款计划（2026）'!$A:$A&amp;'[1]产值及收款计划（2026）'!$B:$B,'[1]产值及收款计划（2026）'!DJ:DJ)</f>
        <v>0</v>
      </c>
      <c r="DO23" s="235" cm="1">
        <f t="array" ref="DO23">_xlfn.XLOOKUP($A23&amp;$B23,'[1]产值及收款计划（2026）'!$A:$A&amp;'[1]产值及收款计划（2026）'!$B:$B,'[1]产值及收款计划（2026）'!DK:DK)</f>
        <v>0</v>
      </c>
      <c r="DP23" s="235" cm="1">
        <f t="array" ref="DP23">_xlfn.XLOOKUP($A23&amp;$B23,'[1]产值及收款计划（2026）'!$A:$A&amp;'[1]产值及收款计划（2026）'!$B:$B,'[1]产值及收款计划（2026）'!DL:DL)</f>
        <v>0</v>
      </c>
      <c r="DQ23" s="243"/>
      <c r="DR23" s="229"/>
    </row>
    <row r="24" ht="20.25" spans="1:122">
      <c r="A24" s="233">
        <f t="shared" si="11"/>
        <v>20</v>
      </c>
      <c r="B24" s="233" t="s">
        <v>25</v>
      </c>
      <c r="C24" s="234" t="str" cm="1">
        <f t="array" ref="C24">_xlfn.XLOOKUP($A24&amp;$B24,'[1]产值及收款计划（2026）'!$A:$A&amp;'[1]产值及收款计划（2026）'!$B:$B,'[1]产值及收款计划（2026）'!C:C)</f>
        <v>ZHT2023121900164</v>
      </c>
      <c r="D24" s="234" t="str" cm="1">
        <f t="array" ref="D24">_xlfn.XLOOKUP($A24&amp;$B24,'[1]产值及收款计划（2026）'!$A:$A&amp;'[1]产值及收款计划（2026）'!$B:$B,'[1]产值及收款计划（2026）'!D:D)</f>
        <v>黄石有轨电车二期项目BIM前期规划管理平台建设服务项目工程技术咨询合同</v>
      </c>
      <c r="E24" s="235" cm="1">
        <f t="array" ref="E24">_xlfn.XLOOKUP($A24&amp;$B24,'[1]产值及收款计划（2026）'!$A:$A&amp;'[1]产值及收款计划（2026）'!$B:$B,'[1]产值及收款计划（2026）'!E:E)</f>
        <v>379</v>
      </c>
      <c r="F24" s="235" cm="1">
        <f t="array" ref="F24">_xlfn.XLOOKUP($A24&amp;$B24,'[1]产值及收款计划（2026）'!$A:$A&amp;'[1]产值及收款计划（2026）'!$B:$B,'[1]产值及收款计划（2026）'!F:F)</f>
        <v>379</v>
      </c>
      <c r="G24" s="235" t="e" cm="1">
        <f t="array" ref="G24">_xlfn.XLOOKUP($A24&amp;$B24,'[1]产值及收款计划（2026）'!$A:$A&amp;'[1]产值及收款计划（2026）'!$B:$B,'[1]产值及收款计划（2026）'!G:G)</f>
        <v>#REF!</v>
      </c>
      <c r="H24" s="235" cm="1">
        <f t="array" ref="H24">_xlfn.XLOOKUP($A24&amp;$B24,'[1]产值及收款计划（2026）'!$A:$A&amp;'[1]产值及收款计划（2026）'!$B:$B,'[1]产值及收款计划（2026）'!H:H)</f>
        <v>369.25</v>
      </c>
      <c r="I24" s="236" cm="1">
        <f t="array" ref="I24">_xlfn.XLOOKUP($A24&amp;$B24,'[1]产值及收款计划（2026）'!$A:$A&amp;'[1]产值及收款计划（2026）'!$B:$B,'[1]产值及收款计划（2026）'!I:I)</f>
        <v>0.974274406332454</v>
      </c>
      <c r="J24" s="237" cm="1">
        <f t="array" ref="J24">_xlfn.XLOOKUP($A24&amp;$B24,'[1]产值及收款计划（2026）'!$A:$A&amp;'[1]产值及收款计划（2026）'!$B:$B,'[1]产值及收款计划（2026）'!J:J)</f>
        <v>0.06</v>
      </c>
      <c r="K24" s="235" t="e" cm="1">
        <f t="array" ref="K24">_xlfn.XLOOKUP($A24&amp;$B24,'[1]产值及收款计划（2026）'!$A:$A&amp;'[1]产值及收款计划（2026）'!$B:$B,'[1]产值及收款计划（2026）'!K:K)</f>
        <v>#REF!</v>
      </c>
      <c r="L24" s="235" t="e" cm="1">
        <f t="array" ref="L24">_xlfn.XLOOKUP($A24&amp;$B24,'[1]产值及收款计划（2026）'!$A:$A&amp;'[1]产值及收款计划（2026）'!$B:$B,'[1]产值及收款计划（2026）'!L:L)</f>
        <v>#REF!</v>
      </c>
      <c r="M24" s="235" t="str" cm="1">
        <f t="array" ref="M24">_xlfn.XLOOKUP($A24&amp;$B24,'[1]产值及收款计划（2026）'!$A:$A&amp;'[1]产值及收款计划（2026）'!$B:$B,'[1]产值及收款计划（2026）'!M:M)</f>
        <v>主导</v>
      </c>
      <c r="N24" s="235" t="str" cm="1">
        <f t="array" ref="N24">_xlfn.XLOOKUP($A24&amp;$B24,'[1]产值及收款计划（2026）'!$A:$A&amp;'[1]产值及收款计划（2026）'!$B:$B,'[1]产值及收款计划（2026）'!N:N)</f>
        <v>甘英聪团队</v>
      </c>
      <c r="O24" s="235" t="str" cm="1">
        <f t="array" ref="O24">_xlfn.XLOOKUP($A24&amp;$B24,'[1]产值及收款计划（2026）'!$A:$A&amp;'[1]产值及收款计划（2026）'!$B:$B,'[1]产值及收款计划（2026）'!O:O)</f>
        <v>张智伟</v>
      </c>
      <c r="P24" s="234" t="str" cm="1">
        <f t="array" ref="P24">_xlfn.XLOOKUP($A24&amp;$B24,'[1]产值及收款计划（2026）'!$A:$A&amp;'[1]产值及收款计划（2026）'!$B:$B,'[1]产值及收款计划（2026）'!P:P)</f>
        <v>过往已完结</v>
      </c>
      <c r="Q24" s="235" t="e" cm="1">
        <f t="array" ref="Q24">_xlfn.XLOOKUP($A24&amp;$B24,'[1]产值及收款计划（2026）'!$A:$A&amp;'[1]产值及收款计划（2026）'!$B:$B,'[1]产值及收款计划（2026）'!Q:Q)</f>
        <v>#REF!</v>
      </c>
      <c r="R24" s="235" t="e" cm="1">
        <f t="array" ref="R24">_xlfn.XLOOKUP($A24&amp;$B24,'[1]产值及收款计划（2026）'!$A:$A&amp;'[1]产值及收款计划（2026）'!$B:$B,'[1]产值及收款计划（2026）'!R:R)</f>
        <v>#REF!</v>
      </c>
      <c r="S24" s="235" t="e" cm="1">
        <f t="array" ref="S24">_xlfn.XLOOKUP($A24&amp;$B24,'[1]产值及收款计划（2026）'!$A:$A&amp;'[1]产值及收款计划（2026）'!$B:$B,'[1]产值及收款计划（2026）'!S:S)</f>
        <v>#REF!</v>
      </c>
      <c r="T24" s="235" cm="1">
        <f t="array" ref="T24">_xlfn.XLOOKUP($A24&amp;$B24,'[1]产值及收款计划（2026）'!$A:$A&amp;'[1]产值及收款计划（2026）'!$B:$B,'[1]产值及收款计划（2026）'!T:T)</f>
        <v>379</v>
      </c>
      <c r="U24" s="235" cm="1">
        <f t="array" ref="U24">_xlfn.XLOOKUP($A24&amp;$B24,'[1]产值及收款计划（2026）'!$A:$A&amp;'[1]产值及收款计划（2026）'!$B:$B,'[1]产值及收款计划（2026）'!U:U)</f>
        <v>0</v>
      </c>
      <c r="V24" s="235" cm="1">
        <f t="array" ref="V24">_xlfn.XLOOKUP($A24&amp;$B24,'[1]产值及收款计划（2026）'!$A:$A&amp;'[1]产值及收款计划（2026）'!$B:$B,'[1]产值及收款计划（2026）'!V:V)</f>
        <v>0</v>
      </c>
      <c r="W24" s="235" t="e" cm="1">
        <f t="array" ref="W24">_xlfn.XLOOKUP($A24&amp;$B24,'[1]产值及收款计划（2026）'!$A:$A&amp;'[1]产值及收款计划（2026）'!$B:$B,'[1]产值及收款计划（2026）'!W:W)</f>
        <v>#REF!</v>
      </c>
      <c r="X24" s="235" t="e" cm="1">
        <f t="array" ref="X24">_xlfn.XLOOKUP($A24&amp;$B24,'[1]产值及收款计划（2026）'!$A:$A&amp;'[1]产值及收款计划（2026）'!$B:$B,'[1]产值及收款计划（2026）'!X:X)</f>
        <v>#REF!</v>
      </c>
      <c r="Y24" s="235" t="e" cm="1">
        <f t="array" ref="Y24">_xlfn.XLOOKUP($A24&amp;$B24,'[1]产值及收款计划（2026）'!$A:$A&amp;'[1]产值及收款计划（2026）'!$B:$B,'[1]产值及收款计划（2026）'!Y:Y)</f>
        <v>#REF!</v>
      </c>
      <c r="Z24" s="235" t="e" cm="1">
        <f t="array" ref="Z24">_xlfn.XLOOKUP($A24&amp;$B24,'[1]产值及收款计划（2026）'!$A:$A&amp;'[1]产值及收款计划（2026）'!$B:$B,'[1]产值及收款计划（2026）'!Z:Z)</f>
        <v>#REF!</v>
      </c>
      <c r="AA24" s="235" cm="1">
        <f t="array" ref="AA24">_xlfn.XLOOKUP($A24&amp;$B24,'[1]产值及收款计划（2026）'!$A:$A&amp;'[1]产值及收款计划（2026）'!$B:$B,'[1]产值及收款计划（2026）'!AA:AA)</f>
        <v>0</v>
      </c>
      <c r="AB24" s="235" cm="1">
        <f t="array" ref="AB24">_xlfn.XLOOKUP($A24&amp;$B24,'[1]产值及收款计划（2026）'!$A:$A&amp;'[1]产值及收款计划（2026）'!$B:$B,'[1]产值及收款计划（2026）'!AB:AB)</f>
        <v>0</v>
      </c>
      <c r="AC24" s="235" t="e" cm="1">
        <f t="array" ref="AC24">_xlfn.XLOOKUP($A24&amp;$B24,'[1]产值及收款计划（2026）'!$A:$A&amp;'[1]产值及收款计划（2026）'!$B:$B,'[1]产值及收款计划（2026）'!AC:AC)</f>
        <v>#REF!</v>
      </c>
      <c r="AD24" s="235" cm="1">
        <f t="array" ref="AD24">_xlfn.XLOOKUP($A24&amp;$B24,'[1]产值及收款计划（2026）'!$A:$A&amp;'[1]产值及收款计划（2026）'!$B:$B,'[1]产值及收款计划（2026）'!AD:AD)</f>
        <v>0</v>
      </c>
      <c r="AE24" s="235" cm="1">
        <f t="array" ref="AE24">_xlfn.XLOOKUP($A24&amp;$B24,'[1]产值及收款计划（2026）'!$A:$A&amp;'[1]产值及收款计划（2026）'!$B:$B,'[1]产值及收款计划（2026）'!AE:AE)</f>
        <v>0</v>
      </c>
      <c r="AF24" s="235" cm="1">
        <f t="array" ref="AF24">_xlfn.XLOOKUP($A24&amp;$B24,'[1]产值及收款计划（2026）'!$A:$A&amp;'[1]产值及收款计划（2026）'!$B:$B,'[1]产值及收款计划（2026）'!AF:AF)</f>
        <v>0</v>
      </c>
      <c r="AG24" s="235" cm="1">
        <f t="array" ref="AG24">_xlfn.XLOOKUP($A24&amp;$B24,'[1]产值及收款计划（2026）'!$A:$A&amp;'[1]产值及收款计划（2026）'!$B:$B,'[1]产值及收款计划（2026）'!AG:AG)</f>
        <v>0</v>
      </c>
      <c r="AH24" s="235" cm="1">
        <f t="array" ref="AH24">_xlfn.XLOOKUP($A24&amp;$B24,'[1]产值及收款计划（2026）'!$A:$A&amp;'[1]产值及收款计划（2026）'!$B:$B,'[1]产值及收款计划（2026）'!AH:AH)</f>
        <v>0</v>
      </c>
      <c r="AI24" s="235" cm="1">
        <f t="array" ref="AI24">_xlfn.XLOOKUP($A24&amp;$B24,'[1]产值及收款计划（2026）'!$A:$A&amp;'[1]产值及收款计划（2026）'!$B:$B,'[1]产值及收款计划（2026）'!AI:AI)</f>
        <v>0</v>
      </c>
      <c r="AJ24" s="235" cm="1">
        <f t="array" ref="AJ24">_xlfn.XLOOKUP($A24&amp;$B24,'[1]产值及收款计划（2026）'!$A:$A&amp;'[1]产值及收款计划（2026）'!$B:$B,'[1]产值及收款计划（2026）'!AJ:AJ)</f>
        <v>0</v>
      </c>
      <c r="AK24" s="235" cm="1">
        <f t="array" ref="AK24">_xlfn.XLOOKUP($A24&amp;$B24,'[1]产值及收款计划（2026）'!$A:$A&amp;'[1]产值及收款计划（2026）'!$B:$B,'[1]产值及收款计划（2026）'!AK:AK)</f>
        <v>0</v>
      </c>
      <c r="AL24" s="235" cm="1">
        <f t="array" ref="AL24">_xlfn.XLOOKUP($A24&amp;$B24,'[1]产值及收款计划（2026）'!$A:$A&amp;'[1]产值及收款计划（2026）'!$B:$B,'[1]产值及收款计划（2026）'!AL:AL)</f>
        <v>0</v>
      </c>
      <c r="AM24" s="242" cm="1">
        <f t="array" ref="AM24">_xlfn.LET(_xlpm.勾选月份状态数组,TRANSPOSE('PPT(12-15页）-TOP10'!$A$3:$A$14),_xlpm.选择数据区,IF('PPT(12-15页）-TOP10'!$E$3="收款",$BA24:$BL24,$AA24:$AL24),SUM(_xlfn._xlws.FILTER(_xlpm.选择数据区,_xlpm.勾选月份状态数组,"")))</f>
        <v>0</v>
      </c>
      <c r="AN24" s="235" t="e">
        <f>_xlfn.XLOOKUP($C24,应收未收表!$T:$T,应收未收表!AA:AA)</f>
        <v>#N/A</v>
      </c>
      <c r="AO24" s="235" t="e">
        <f>_xlfn.XLOOKUP($C24,应收未收表!$T:$T,应收未收表!AB:AB)</f>
        <v>#N/A</v>
      </c>
      <c r="AP24" s="235" t="e">
        <f>_xlfn.XLOOKUP($C24,应收未收表!$T:$T,应收未收表!AC:AC)</f>
        <v>#N/A</v>
      </c>
      <c r="AQ24" s="235" t="e">
        <f>_xlfn.XLOOKUP($C24,应收未收表!$T:$T,应收未收表!AE:AE)</f>
        <v>#N/A</v>
      </c>
      <c r="AR24" s="235" t="e">
        <f>_xlfn.XLOOKUP($C24,应收未收表!$T:$T,应收未收表!AF:AF)</f>
        <v>#N/A</v>
      </c>
      <c r="AS24" s="235" t="e" cm="1">
        <f t="array" ref="AS24">_xlfn.XLOOKUP($A24&amp;$B24,'[1]产值及收款计划（2026）'!$A:$A&amp;'[1]产值及收款计划（2026）'!$B:$B,'[1]产值及收款计划（2026）'!AS:AS)</f>
        <v>#REF!</v>
      </c>
      <c r="AT24" s="235" t="e" cm="1">
        <f t="array" ref="AT24">_xlfn.XLOOKUP($A24&amp;$B24,'[1]产值及收款计划（2026）'!$A:$A&amp;'[1]产值及收款计划（2026）'!$B:$B,'[1]产值及收款计划（2026）'!AT:AT)</f>
        <v>#REF!</v>
      </c>
      <c r="AU24" s="235" t="e" cm="1">
        <f t="array" ref="AU24">_xlfn.XLOOKUP($A24&amp;$B24,'[1]产值及收款计划（2026）'!$A:$A&amp;'[1]产值及收款计划（2026）'!$B:$B,'[1]产值及收款计划（2026）'!AU:AU)</f>
        <v>#REF!</v>
      </c>
      <c r="AV24" s="235" t="e" cm="1">
        <f t="array" ref="AV24">_xlfn.XLOOKUP($A24&amp;$B24,'[1]产值及收款计划（2026）'!$A:$A&amp;'[1]产值及收款计划（2026）'!$B:$B,'[1]产值及收款计划（2026）'!AV:AV)</f>
        <v>#REF!</v>
      </c>
      <c r="AW24" s="235" cm="1">
        <f t="array" ref="AW24">_xlfn.XLOOKUP($A24&amp;$B24,'[1]产值及收款计划（2026）'!$A:$A&amp;'[1]产值及收款计划（2026）'!$B:$B,'[1]产值及收款计划（2026）'!AW:AW)</f>
        <v>0</v>
      </c>
      <c r="AX24" s="235" cm="1">
        <f t="array" ref="AX24">_xlfn.XLOOKUP($A24&amp;$B24,'[1]产值及收款计划（2026）'!$A:$A&amp;'[1]产值及收款计划（2026）'!$B:$B,'[1]产值及收款计划（2026）'!AX:AX)</f>
        <v>0</v>
      </c>
      <c r="AY24" s="235" cm="1">
        <f t="array" ref="AY24">_xlfn.XLOOKUP($A24&amp;$B24,'[1]产值及收款计划（2026）'!$A:$A&amp;'[1]产值及收款计划（2026）'!$B:$B,'[1]产值及收款计划（2026）'!AY:AY)</f>
        <v>379</v>
      </c>
      <c r="AZ24" s="235" cm="1">
        <f t="array" ref="AZ24">_xlfn.XLOOKUP($A24&amp;$B24,'[1]产值及收款计划（2026）'!$A:$A&amp;'[1]产值及收款计划（2026）'!$B:$B,'[1]产值及收款计划（2026）'!AZ:AZ)</f>
        <v>379</v>
      </c>
      <c r="BA24" s="235" t="e" cm="1">
        <f t="array" ref="BA24">_xlfn.XLOOKUP($A24&amp;$B24,'[1]产值及收款计划（2026）'!$A:$A&amp;'[1]产值及收款计划（2026）'!$B:$B,'[1]产值及收款计划（2026）'!BA:BA)</f>
        <v>#REF!</v>
      </c>
      <c r="BB24" s="235" t="e" cm="1">
        <f t="array" ref="BB24">_xlfn.XLOOKUP($A24&amp;$B24,'[1]产值及收款计划（2026）'!$A:$A&amp;'[1]产值及收款计划（2026）'!$B:$B,'[1]产值及收款计划（2026）'!BB:BB)</f>
        <v>#REF!</v>
      </c>
      <c r="BC24" s="235" t="e" cm="1">
        <f t="array" ref="BC24">_xlfn.XLOOKUP($A24&amp;$B24,'[1]产值及收款计划（2026）'!$A:$A&amp;'[1]产值及收款计划（2026）'!$B:$B,'[1]产值及收款计划（2026）'!BC:BC)</f>
        <v>#REF!</v>
      </c>
      <c r="BD24" s="235" t="e" cm="1">
        <f t="array" ref="BD24">_xlfn.XLOOKUP($A24&amp;$B24,'[1]产值及收款计划（2026）'!$A:$A&amp;'[1]产值及收款计划（2026）'!$B:$B,'[1]产值及收款计划（2026）'!BD:BD)</f>
        <v>#REF!</v>
      </c>
      <c r="BE24" s="235" t="e" cm="1">
        <f t="array" ref="BE24">_xlfn.XLOOKUP($A24&amp;$B24,'[1]产值及收款计划（2026）'!$A:$A&amp;'[1]产值及收款计划（2026）'!$B:$B,'[1]产值及收款计划（2026）'!BE:BE)</f>
        <v>#REF!</v>
      </c>
      <c r="BF24" s="235" t="e" cm="1">
        <f t="array" ref="BF24">_xlfn.XLOOKUP($A24&amp;$B24,'[1]产值及收款计划（2026）'!$A:$A&amp;'[1]产值及收款计划（2026）'!$B:$B,'[1]产值及收款计划（2026）'!BF:BF)</f>
        <v>#REF!</v>
      </c>
      <c r="BG24" s="235" t="e" cm="1">
        <f t="array" ref="BG24">_xlfn.XLOOKUP($A24&amp;$B24,'[1]产值及收款计划（2026）'!$A:$A&amp;'[1]产值及收款计划（2026）'!$B:$B,'[1]产值及收款计划（2026）'!BG:BG)</f>
        <v>#REF!</v>
      </c>
      <c r="BH24" s="235" t="e" cm="1">
        <f t="array" ref="BH24">_xlfn.XLOOKUP($A24&amp;$B24,'[1]产值及收款计划（2026）'!$A:$A&amp;'[1]产值及收款计划（2026）'!$B:$B,'[1]产值及收款计划（2026）'!BH:BH)</f>
        <v>#REF!</v>
      </c>
      <c r="BI24" s="235" t="e" cm="1">
        <f t="array" ref="BI24">_xlfn.XLOOKUP($A24&amp;$B24,'[1]产值及收款计划（2026）'!$A:$A&amp;'[1]产值及收款计划（2026）'!$B:$B,'[1]产值及收款计划（2026）'!BI:BI)</f>
        <v>#REF!</v>
      </c>
      <c r="BJ24" s="235" t="e" cm="1">
        <f t="array" ref="BJ24">_xlfn.XLOOKUP($A24&amp;$B24,'[1]产值及收款计划（2026）'!$A:$A&amp;'[1]产值及收款计划（2026）'!$B:$B,'[1]产值及收款计划（2026）'!BJ:BJ)</f>
        <v>#REF!</v>
      </c>
      <c r="BK24" s="235" t="e" cm="1">
        <f t="array" ref="BK24">_xlfn.XLOOKUP($A24&amp;$B24,'[1]产值及收款计划（2026）'!$A:$A&amp;'[1]产值及收款计划（2026）'!$B:$B,'[1]产值及收款计划（2026）'!BK:BK)</f>
        <v>#REF!</v>
      </c>
      <c r="BL24" s="235" t="e" cm="1">
        <f t="array" ref="BL24">_xlfn.XLOOKUP($A24&amp;$B24,'[1]产值及收款计划（2026）'!$A:$A&amp;'[1]产值及收款计划（2026）'!$B:$B,'[1]产值及收款计划（2026）'!BL:BL)</f>
        <v>#REF!</v>
      </c>
      <c r="BM24" s="235"/>
      <c r="BN24" s="235"/>
      <c r="BO24" s="235"/>
      <c r="BP24" s="235"/>
      <c r="BQ24" s="235" t="e">
        <f>_xlfn.XLOOKUP($C24,应收未收表!$AJ:$AJ,应收未收表!AK:AK)</f>
        <v>#N/A</v>
      </c>
      <c r="BR24" s="235" t="e">
        <f>_xlfn.XLOOKUP($C24,应收未收表!$AJ:$AJ,应收未收表!AL:AL)</f>
        <v>#N/A</v>
      </c>
      <c r="BS24" s="235" t="e">
        <f>_xlfn.XLOOKUP($C24,应收未收表!$AJ:$AJ,应收未收表!AM:AM)</f>
        <v>#N/A</v>
      </c>
      <c r="BT24" s="235" t="e">
        <f>_xlfn.XLOOKUP($C24,应收未收表!$AJ:$AJ,应收未收表!AN:AN)</f>
        <v>#N/A</v>
      </c>
      <c r="BU24" s="234" t="str" cm="1">
        <f t="array" ref="BU24">_xlfn.XLOOKUP($A24&amp;$B24,'[1]产值及收款计划（2026）'!$A:$A&amp;'[1]产值及收款计划（2026）'!$B:$B,'[1]产值及收款计划（2026）'!BQ:BQ)</f>
        <v>上海市城市建设设计研究总院（集团）有限公司</v>
      </c>
      <c r="BV24" s="235" t="e" cm="1">
        <f t="array" ref="BV24">_xlfn.XLOOKUP($A24&amp;$B24,'[1]产值及收款计划（2026）'!$A:$A&amp;'[1]产值及收款计划（2026）'!$B:$B,'[1]产值及收款计划（2026）'!BR:BR)</f>
        <v>#REF!</v>
      </c>
      <c r="CE24" s="235" cm="1">
        <f t="array" ref="CE24">_xlfn.XLOOKUP($A24&amp;$B24,'[1]产值及收款计划（2026）'!$A:$A&amp;'[1]产值及收款计划（2026）'!$B:$B,'[1]产值及收款计划（2026）'!CA:CA)</f>
        <v>0</v>
      </c>
      <c r="CF24" s="235" cm="1">
        <f t="array" ref="CF24">_xlfn.XLOOKUP($A24&amp;$B24,'[1]产值及收款计划（2026）'!$A:$A&amp;'[1]产值及收款计划（2026）'!$B:$B,'[1]产值及收款计划（2026）'!CB:CB)</f>
        <v>0</v>
      </c>
      <c r="CG24" s="235" cm="1">
        <f t="array" ref="CG24">_xlfn.XLOOKUP($A24&amp;$B24,'[1]产值及收款计划（2026）'!$A:$A&amp;'[1]产值及收款计划（2026）'!$B:$B,'[1]产值及收款计划（2026）'!CC:CC)</f>
        <v>0</v>
      </c>
      <c r="CH24" s="235" cm="1">
        <f t="array" ref="CH24">_xlfn.XLOOKUP($A24&amp;$B24,'[1]产值及收款计划（2026）'!$A:$A&amp;'[1]产值及收款计划（2026）'!$B:$B,'[1]产值及收款计划（2026）'!CD:CD)</f>
        <v>0</v>
      </c>
      <c r="CI24" s="235" cm="1">
        <f t="array" ref="CI24">_xlfn.XLOOKUP($A24&amp;$B24,'[1]产值及收款计划（2026）'!$A:$A&amp;'[1]产值及收款计划（2026）'!$B:$B,'[1]产值及收款计划（2026）'!CE:CE)</f>
        <v>0</v>
      </c>
      <c r="CJ24" s="235" cm="1">
        <f t="array" ref="CJ24">_xlfn.XLOOKUP($A24&amp;$B24,'[1]产值及收款计划（2026）'!$A:$A&amp;'[1]产值及收款计划（2026）'!$B:$B,'[1]产值及收款计划（2026）'!CF:CF)</f>
        <v>0</v>
      </c>
      <c r="CK24" s="235" cm="1">
        <f t="array" ref="CK24">_xlfn.XLOOKUP($A24&amp;$B24,'[1]产值及收款计划（2026）'!$A:$A&amp;'[1]产值及收款计划（2026）'!$B:$B,'[1]产值及收款计划（2026）'!CG:CG)</f>
        <v>0</v>
      </c>
      <c r="CL24" s="235" cm="1">
        <f t="array" ref="CL24">_xlfn.XLOOKUP($A24&amp;$B24,'[1]产值及收款计划（2026）'!$A:$A&amp;'[1]产值及收款计划（2026）'!$B:$B,'[1]产值及收款计划（2026）'!CH:CH)</f>
        <v>0</v>
      </c>
      <c r="CM24" s="235" cm="1">
        <f t="array" ref="CM24">_xlfn.XLOOKUP($A24&amp;$B24,'[1]产值及收款计划（2026）'!$A:$A&amp;'[1]产值及收款计划（2026）'!$B:$B,'[1]产值及收款计划（2026）'!CI:CI)</f>
        <v>0</v>
      </c>
      <c r="CN24" s="235" cm="1">
        <f t="array" ref="CN24">_xlfn.XLOOKUP($A24&amp;$B24,'[1]产值及收款计划（2026）'!$A:$A&amp;'[1]产值及收款计划（2026）'!$B:$B,'[1]产值及收款计划（2026）'!CJ:CJ)</f>
        <v>0</v>
      </c>
      <c r="CO24" s="235" cm="1">
        <f t="array" ref="CO24">_xlfn.XLOOKUP($A24&amp;$B24,'[1]产值及收款计划（2026）'!$A:$A&amp;'[1]产值及收款计划（2026）'!$B:$B,'[1]产值及收款计划（2026）'!CK:CK)</f>
        <v>0</v>
      </c>
      <c r="CP24" s="235" cm="1">
        <f t="array" ref="CP24">_xlfn.XLOOKUP($A24&amp;$B24,'[1]产值及收款计划（2026）'!$A:$A&amp;'[1]产值及收款计划（2026）'!$B:$B,'[1]产值及收款计划（2026）'!CL:CL)</f>
        <v>0</v>
      </c>
      <c r="DE24" s="235" cm="1">
        <f t="array" ref="DE24">_xlfn.XLOOKUP($A24&amp;$B24,'[1]产值及收款计划（2026）'!$A:$A&amp;'[1]产值及收款计划（2026）'!$B:$B,'[1]产值及收款计划（2026）'!DA:DA)</f>
        <v>0</v>
      </c>
      <c r="DF24" s="235" cm="1">
        <f t="array" ref="DF24">_xlfn.XLOOKUP($A24&amp;$B24,'[1]产值及收款计划（2026）'!$A:$A&amp;'[1]产值及收款计划（2026）'!$B:$B,'[1]产值及收款计划（2026）'!DB:DB)</f>
        <v>0</v>
      </c>
      <c r="DG24" s="235" cm="1">
        <f t="array" ref="DG24">_xlfn.XLOOKUP($A24&amp;$B24,'[1]产值及收款计划（2026）'!$A:$A&amp;'[1]产值及收款计划（2026）'!$B:$B,'[1]产值及收款计划（2026）'!DC:DC)</f>
        <v>0</v>
      </c>
      <c r="DH24" s="235" cm="1">
        <f t="array" ref="DH24">_xlfn.XLOOKUP($A24&amp;$B24,'[1]产值及收款计划（2026）'!$A:$A&amp;'[1]产值及收款计划（2026）'!$B:$B,'[1]产值及收款计划（2026）'!DD:DD)</f>
        <v>0</v>
      </c>
      <c r="DI24" s="235" cm="1">
        <f t="array" ref="DI24">_xlfn.XLOOKUP($A24&amp;$B24,'[1]产值及收款计划（2026）'!$A:$A&amp;'[1]产值及收款计划（2026）'!$B:$B,'[1]产值及收款计划（2026）'!DE:DE)</f>
        <v>0</v>
      </c>
      <c r="DJ24" s="235" cm="1">
        <f t="array" ref="DJ24">_xlfn.XLOOKUP($A24&amp;$B24,'[1]产值及收款计划（2026）'!$A:$A&amp;'[1]产值及收款计划（2026）'!$B:$B,'[1]产值及收款计划（2026）'!DF:DF)</f>
        <v>0</v>
      </c>
      <c r="DK24" s="235" cm="1">
        <f t="array" ref="DK24">_xlfn.XLOOKUP($A24&amp;$B24,'[1]产值及收款计划（2026）'!$A:$A&amp;'[1]产值及收款计划（2026）'!$B:$B,'[1]产值及收款计划（2026）'!DG:DG)</f>
        <v>0</v>
      </c>
      <c r="DL24" s="235" cm="1">
        <f t="array" ref="DL24">_xlfn.XLOOKUP($A24&amp;$B24,'[1]产值及收款计划（2026）'!$A:$A&amp;'[1]产值及收款计划（2026）'!$B:$B,'[1]产值及收款计划（2026）'!DH:DH)</f>
        <v>0</v>
      </c>
      <c r="DM24" s="235" cm="1">
        <f t="array" ref="DM24">_xlfn.XLOOKUP($A24&amp;$B24,'[1]产值及收款计划（2026）'!$A:$A&amp;'[1]产值及收款计划（2026）'!$B:$B,'[1]产值及收款计划（2026）'!DI:DI)</f>
        <v>0</v>
      </c>
      <c r="DN24" s="235" cm="1">
        <f t="array" ref="DN24">_xlfn.XLOOKUP($A24&amp;$B24,'[1]产值及收款计划（2026）'!$A:$A&amp;'[1]产值及收款计划（2026）'!$B:$B,'[1]产值及收款计划（2026）'!DJ:DJ)</f>
        <v>0</v>
      </c>
      <c r="DO24" s="235" cm="1">
        <f t="array" ref="DO24">_xlfn.XLOOKUP($A24&amp;$B24,'[1]产值及收款计划（2026）'!$A:$A&amp;'[1]产值及收款计划（2026）'!$B:$B,'[1]产值及收款计划（2026）'!DK:DK)</f>
        <v>0</v>
      </c>
      <c r="DP24" s="235" cm="1">
        <f t="array" ref="DP24">_xlfn.XLOOKUP($A24&amp;$B24,'[1]产值及收款计划（2026）'!$A:$A&amp;'[1]产值及收款计划（2026）'!$B:$B,'[1]产值及收款计划（2026）'!DL:DL)</f>
        <v>0</v>
      </c>
      <c r="DQ24" s="243"/>
      <c r="DR24" s="229"/>
    </row>
    <row r="25" ht="20.25" spans="1:122">
      <c r="A25" s="233">
        <f t="shared" si="11"/>
        <v>21</v>
      </c>
      <c r="B25" s="233" t="s">
        <v>25</v>
      </c>
      <c r="C25" s="234" t="str" cm="1">
        <f t="array" ref="C25">_xlfn.XLOOKUP($A25&amp;$B25,'[1]产值及收款计划（2026）'!$A:$A&amp;'[1]产值及收款计划（2026）'!$B:$B,'[1]产值及收款计划（2026）'!C:C)</f>
        <v>ZHT2024121800161</v>
      </c>
      <c r="D25" s="234" t="str" cm="1">
        <f t="array" ref="D25">_xlfn.XLOOKUP($A25&amp;$B25,'[1]产值及收款计划（2026）'!$A:$A&amp;'[1]产值及收款计划（2026）'!$B:$B,'[1]产值及收款计划（2026）'!D:D)</f>
        <v>北虹桥区域开发数字建设管控系统建设项目</v>
      </c>
      <c r="E25" s="235" cm="1">
        <f t="array" ref="E25">_xlfn.XLOOKUP($A25&amp;$B25,'[1]产值及收款计划（2026）'!$A:$A&amp;'[1]产值及收款计划（2026）'!$B:$B,'[1]产值及收款计划（2026）'!E:E)</f>
        <v>199.1</v>
      </c>
      <c r="F25" s="235" cm="1">
        <f t="array" ref="F25">_xlfn.XLOOKUP($A25&amp;$B25,'[1]产值及收款计划（2026）'!$A:$A&amp;'[1]产值及收款计划（2026）'!$B:$B,'[1]产值及收款计划（2026）'!F:F)</f>
        <v>199.1</v>
      </c>
      <c r="G25" s="235" t="e" cm="1">
        <f t="array" ref="G25">_xlfn.XLOOKUP($A25&amp;$B25,'[1]产值及收款计划（2026）'!$A:$A&amp;'[1]产值及收款计划（2026）'!$B:$B,'[1]产值及收款计划（2026）'!G:G)</f>
        <v>#REF!</v>
      </c>
      <c r="H25" s="235" cm="1">
        <f t="array" ref="H25">_xlfn.XLOOKUP($A25&amp;$B25,'[1]产值及收款计划（2026）'!$A:$A&amp;'[1]产值及收款计划（2026）'!$B:$B,'[1]产值及收款计划（2026）'!H:H)</f>
        <v>119.1</v>
      </c>
      <c r="I25" s="236" cm="1">
        <f t="array" ref="I25">_xlfn.XLOOKUP($A25&amp;$B25,'[1]产值及收款计划（2026）'!$A:$A&amp;'[1]产值及收款计划（2026）'!$B:$B,'[1]产值及收款计划（2026）'!I:I)</f>
        <v>0.598191863385234</v>
      </c>
      <c r="J25" s="237" cm="1">
        <f t="array" ref="J25">_xlfn.XLOOKUP($A25&amp;$B25,'[1]产值及收款计划（2026）'!$A:$A&amp;'[1]产值及收款计划（2026）'!$B:$B,'[1]产值及收款计划（2026）'!J:J)</f>
        <v>0.06</v>
      </c>
      <c r="K25" s="235" t="e" cm="1">
        <f t="array" ref="K25">_xlfn.XLOOKUP($A25&amp;$B25,'[1]产值及收款计划（2026）'!$A:$A&amp;'[1]产值及收款计划（2026）'!$B:$B,'[1]产值及收款计划（2026）'!K:K)</f>
        <v>#REF!</v>
      </c>
      <c r="L25" s="235" t="e" cm="1">
        <f t="array" ref="L25">_xlfn.XLOOKUP($A25&amp;$B25,'[1]产值及收款计划（2026）'!$A:$A&amp;'[1]产值及收款计划（2026）'!$B:$B,'[1]产值及收款计划（2026）'!L:L)</f>
        <v>#REF!</v>
      </c>
      <c r="M25" s="235" t="str" cm="1">
        <f t="array" ref="M25">_xlfn.XLOOKUP($A25&amp;$B25,'[1]产值及收款计划（2026）'!$A:$A&amp;'[1]产值及收款计划（2026）'!$B:$B,'[1]产值及收款计划（2026）'!M:M)</f>
        <v>主导</v>
      </c>
      <c r="N25" s="235" t="str" cm="1">
        <f t="array" ref="N25">_xlfn.XLOOKUP($A25&amp;$B25,'[1]产值及收款计划（2026）'!$A:$A&amp;'[1]产值及收款计划（2026）'!$B:$B,'[1]产值及收款计划（2026）'!N:N)</f>
        <v>史菁霞团队</v>
      </c>
      <c r="O25" s="235" t="str" cm="1">
        <f t="array" ref="O25">_xlfn.XLOOKUP($A25&amp;$B25,'[1]产值及收款计划（2026）'!$A:$A&amp;'[1]产值及收款计划（2026）'!$B:$B,'[1]产值及收款计划（2026）'!O:O)</f>
        <v>袁超</v>
      </c>
      <c r="P25" s="234" t="str" cm="1">
        <f t="array" ref="P25">_xlfn.XLOOKUP($A25&amp;$B25,'[1]产值及收款计划（2026）'!$A:$A&amp;'[1]产值及收款计划（2026）'!$B:$B,'[1]产值及收款计划（2026）'!P:P)</f>
        <v>过往已完结</v>
      </c>
      <c r="Q25" s="235" t="e" cm="1">
        <f t="array" ref="Q25">_xlfn.XLOOKUP($A25&amp;$B25,'[1]产值及收款计划（2026）'!$A:$A&amp;'[1]产值及收款计划（2026）'!$B:$B,'[1]产值及收款计划（2026）'!Q:Q)</f>
        <v>#REF!</v>
      </c>
      <c r="R25" s="235" t="e" cm="1">
        <f t="array" ref="R25">_xlfn.XLOOKUP($A25&amp;$B25,'[1]产值及收款计划（2026）'!$A:$A&amp;'[1]产值及收款计划（2026）'!$B:$B,'[1]产值及收款计划（2026）'!R:R)</f>
        <v>#REF!</v>
      </c>
      <c r="S25" s="235" t="e" cm="1">
        <f t="array" ref="S25">_xlfn.XLOOKUP($A25&amp;$B25,'[1]产值及收款计划（2026）'!$A:$A&amp;'[1]产值及收款计划（2026）'!$B:$B,'[1]产值及收款计划（2026）'!S:S)</f>
        <v>#REF!</v>
      </c>
      <c r="T25" s="235" cm="1">
        <f t="array" ref="T25">_xlfn.XLOOKUP($A25&amp;$B25,'[1]产值及收款计划（2026）'!$A:$A&amp;'[1]产值及收款计划（2026）'!$B:$B,'[1]产值及收款计划（2026）'!T:T)</f>
        <v>199.1</v>
      </c>
      <c r="U25" s="235" cm="1">
        <f t="array" ref="U25">_xlfn.XLOOKUP($A25&amp;$B25,'[1]产值及收款计划（2026）'!$A:$A&amp;'[1]产值及收款计划（2026）'!$B:$B,'[1]产值及收款计划（2026）'!U:U)</f>
        <v>0</v>
      </c>
      <c r="V25" s="235" cm="1">
        <f t="array" ref="V25">_xlfn.XLOOKUP($A25&amp;$B25,'[1]产值及收款计划（2026）'!$A:$A&amp;'[1]产值及收款计划（2026）'!$B:$B,'[1]产值及收款计划（2026）'!V:V)</f>
        <v>0</v>
      </c>
      <c r="W25" s="235" t="e" cm="1">
        <f t="array" ref="W25">_xlfn.XLOOKUP($A25&amp;$B25,'[1]产值及收款计划（2026）'!$A:$A&amp;'[1]产值及收款计划（2026）'!$B:$B,'[1]产值及收款计划（2026）'!W:W)</f>
        <v>#REF!</v>
      </c>
      <c r="X25" s="235" t="e" cm="1">
        <f t="array" ref="X25">_xlfn.XLOOKUP($A25&amp;$B25,'[1]产值及收款计划（2026）'!$A:$A&amp;'[1]产值及收款计划（2026）'!$B:$B,'[1]产值及收款计划（2026）'!X:X)</f>
        <v>#REF!</v>
      </c>
      <c r="Y25" s="235" t="e" cm="1">
        <f t="array" ref="Y25">_xlfn.XLOOKUP($A25&amp;$B25,'[1]产值及收款计划（2026）'!$A:$A&amp;'[1]产值及收款计划（2026）'!$B:$B,'[1]产值及收款计划（2026）'!Y:Y)</f>
        <v>#REF!</v>
      </c>
      <c r="Z25" s="235" t="e" cm="1">
        <f t="array" ref="Z25">_xlfn.XLOOKUP($A25&amp;$B25,'[1]产值及收款计划（2026）'!$A:$A&amp;'[1]产值及收款计划（2026）'!$B:$B,'[1]产值及收款计划（2026）'!Z:Z)</f>
        <v>#REF!</v>
      </c>
      <c r="AA25" s="235" cm="1">
        <f t="array" ref="AA25">_xlfn.XLOOKUP($A25&amp;$B25,'[1]产值及收款计划（2026）'!$A:$A&amp;'[1]产值及收款计划（2026）'!$B:$B,'[1]产值及收款计划（2026）'!AA:AA)</f>
        <v>0</v>
      </c>
      <c r="AB25" s="235" t="e" cm="1">
        <f t="array" ref="AB25">_xlfn.XLOOKUP($A25&amp;$B25,'[1]产值及收款计划（2026）'!$A:$A&amp;'[1]产值及收款计划（2026）'!$B:$B,'[1]产值及收款计划（2026）'!AB:AB)</f>
        <v>#REF!</v>
      </c>
      <c r="AC25" s="235" t="e" cm="1">
        <f t="array" ref="AC25">_xlfn.XLOOKUP($A25&amp;$B25,'[1]产值及收款计划（2026）'!$A:$A&amp;'[1]产值及收款计划（2026）'!$B:$B,'[1]产值及收款计划（2026）'!AC:AC)</f>
        <v>#REF!</v>
      </c>
      <c r="AD25" s="235" cm="1">
        <f t="array" ref="AD25">_xlfn.XLOOKUP($A25&amp;$B25,'[1]产值及收款计划（2026）'!$A:$A&amp;'[1]产值及收款计划（2026）'!$B:$B,'[1]产值及收款计划（2026）'!AD:AD)</f>
        <v>0</v>
      </c>
      <c r="AE25" s="235" cm="1">
        <f t="array" ref="AE25">_xlfn.XLOOKUP($A25&amp;$B25,'[1]产值及收款计划（2026）'!$A:$A&amp;'[1]产值及收款计划（2026）'!$B:$B,'[1]产值及收款计划（2026）'!AE:AE)</f>
        <v>0</v>
      </c>
      <c r="AF25" s="235" cm="1">
        <f t="array" ref="AF25">_xlfn.XLOOKUP($A25&amp;$B25,'[1]产值及收款计划（2026）'!$A:$A&amp;'[1]产值及收款计划（2026）'!$B:$B,'[1]产值及收款计划（2026）'!AF:AF)</f>
        <v>0</v>
      </c>
      <c r="AG25" s="235" cm="1">
        <f t="array" ref="AG25">_xlfn.XLOOKUP($A25&amp;$B25,'[1]产值及收款计划（2026）'!$A:$A&amp;'[1]产值及收款计划（2026）'!$B:$B,'[1]产值及收款计划（2026）'!AG:AG)</f>
        <v>0</v>
      </c>
      <c r="AH25" s="235" cm="1">
        <f t="array" ref="AH25">_xlfn.XLOOKUP($A25&amp;$B25,'[1]产值及收款计划（2026）'!$A:$A&amp;'[1]产值及收款计划（2026）'!$B:$B,'[1]产值及收款计划（2026）'!AH:AH)</f>
        <v>0</v>
      </c>
      <c r="AI25" s="235" cm="1">
        <f t="array" ref="AI25">_xlfn.XLOOKUP($A25&amp;$B25,'[1]产值及收款计划（2026）'!$A:$A&amp;'[1]产值及收款计划（2026）'!$B:$B,'[1]产值及收款计划（2026）'!AI:AI)</f>
        <v>0</v>
      </c>
      <c r="AJ25" s="235" cm="1">
        <f t="array" ref="AJ25">_xlfn.XLOOKUP($A25&amp;$B25,'[1]产值及收款计划（2026）'!$A:$A&amp;'[1]产值及收款计划（2026）'!$B:$B,'[1]产值及收款计划（2026）'!AJ:AJ)</f>
        <v>0</v>
      </c>
      <c r="AK25" s="235" cm="1">
        <f t="array" ref="AK25">_xlfn.XLOOKUP($A25&amp;$B25,'[1]产值及收款计划（2026）'!$A:$A&amp;'[1]产值及收款计划（2026）'!$B:$B,'[1]产值及收款计划（2026）'!AK:AK)</f>
        <v>0</v>
      </c>
      <c r="AL25" s="235" cm="1">
        <f t="array" ref="AL25">_xlfn.XLOOKUP($A25&amp;$B25,'[1]产值及收款计划（2026）'!$A:$A&amp;'[1]产值及收款计划（2026）'!$B:$B,'[1]产值及收款计划（2026）'!AL:AL)</f>
        <v>0</v>
      </c>
      <c r="AM25" s="242" cm="1">
        <f t="array" ref="AM25">_xlfn.LET(_xlpm.勾选月份状态数组,TRANSPOSE('PPT(12-15页）-TOP10'!$A$3:$A$14),_xlpm.选择数据区,IF('PPT(12-15页）-TOP10'!$E$3="收款",$BA25:$BL25,$AA25:$AL25),SUM(_xlfn._xlws.FILTER(_xlpm.选择数据区,_xlpm.勾选月份状态数组,"")))</f>
        <v>0</v>
      </c>
      <c r="AN25" s="235" t="e">
        <f>_xlfn.XLOOKUP($C25,应收未收表!$T:$T,应收未收表!AA:AA)</f>
        <v>#N/A</v>
      </c>
      <c r="AO25" s="235" t="e">
        <f>_xlfn.XLOOKUP($C25,应收未收表!$T:$T,应收未收表!AB:AB)</f>
        <v>#N/A</v>
      </c>
      <c r="AP25" s="235" t="e">
        <f>_xlfn.XLOOKUP($C25,应收未收表!$T:$T,应收未收表!AC:AC)</f>
        <v>#N/A</v>
      </c>
      <c r="AQ25" s="235" t="e">
        <f>_xlfn.XLOOKUP($C25,应收未收表!$T:$T,应收未收表!AE:AE)</f>
        <v>#N/A</v>
      </c>
      <c r="AR25" s="235" t="e">
        <f>_xlfn.XLOOKUP($C25,应收未收表!$T:$T,应收未收表!AF:AF)</f>
        <v>#N/A</v>
      </c>
      <c r="AS25" s="235" t="e" cm="1">
        <f t="array" ref="AS25">_xlfn.XLOOKUP($A25&amp;$B25,'[1]产值及收款计划（2026）'!$A:$A&amp;'[1]产值及收款计划（2026）'!$B:$B,'[1]产值及收款计划（2026）'!AS:AS)</f>
        <v>#REF!</v>
      </c>
      <c r="AT25" s="235" t="e" cm="1">
        <f t="array" ref="AT25">_xlfn.XLOOKUP($A25&amp;$B25,'[1]产值及收款计划（2026）'!$A:$A&amp;'[1]产值及收款计划（2026）'!$B:$B,'[1]产值及收款计划（2026）'!AT:AT)</f>
        <v>#REF!</v>
      </c>
      <c r="AU25" s="235" t="e" cm="1">
        <f t="array" ref="AU25">_xlfn.XLOOKUP($A25&amp;$B25,'[1]产值及收款计划（2026）'!$A:$A&amp;'[1]产值及收款计划（2026）'!$B:$B,'[1]产值及收款计划（2026）'!AU:AU)</f>
        <v>#REF!</v>
      </c>
      <c r="AV25" s="235" t="e" cm="1">
        <f t="array" ref="AV25">_xlfn.XLOOKUP($A25&amp;$B25,'[1]产值及收款计划（2026）'!$A:$A&amp;'[1]产值及收款计划（2026）'!$B:$B,'[1]产值及收款计划（2026）'!AV:AV)</f>
        <v>#REF!</v>
      </c>
      <c r="AW25" s="235" cm="1">
        <f t="array" ref="AW25">_xlfn.XLOOKUP($A25&amp;$B25,'[1]产值及收款计划（2026）'!$A:$A&amp;'[1]产值及收款计划（2026）'!$B:$B,'[1]产值及收款计划（2026）'!AW:AW)</f>
        <v>189.145</v>
      </c>
      <c r="AX25" s="235" cm="1">
        <f t="array" ref="AX25">_xlfn.XLOOKUP($A25&amp;$B25,'[1]产值及收款计划（2026）'!$A:$A&amp;'[1]产值及收款计划（2026）'!$B:$B,'[1]产值及收款计划（2026）'!AX:AX)</f>
        <v>0</v>
      </c>
      <c r="AY25" s="235" cm="1">
        <f t="array" ref="AY25">_xlfn.XLOOKUP($A25&amp;$B25,'[1]产值及收款计划（2026）'!$A:$A&amp;'[1]产值及收款计划（2026）'!$B:$B,'[1]产值及收款计划（2026）'!AY:AY)</f>
        <v>9.95499999999998</v>
      </c>
      <c r="AZ25" s="235" cm="1">
        <f t="array" ref="AZ25">_xlfn.XLOOKUP($A25&amp;$B25,'[1]产值及收款计划（2026）'!$A:$A&amp;'[1]产值及收款计划（2026）'!$B:$B,'[1]产值及收款计划（2026）'!AZ:AZ)</f>
        <v>9.95499999999998</v>
      </c>
      <c r="BA25" s="235" t="e" cm="1">
        <f t="array" ref="BA25">_xlfn.XLOOKUP($A25&amp;$B25,'[1]产值及收款计划（2026）'!$A:$A&amp;'[1]产值及收款计划（2026）'!$B:$B,'[1]产值及收款计划（2026）'!BA:BA)</f>
        <v>#REF!</v>
      </c>
      <c r="BB25" s="235" t="e" cm="1">
        <f t="array" ref="BB25">_xlfn.XLOOKUP($A25&amp;$B25,'[1]产值及收款计划（2026）'!$A:$A&amp;'[1]产值及收款计划（2026）'!$B:$B,'[1]产值及收款计划（2026）'!BB:BB)</f>
        <v>#REF!</v>
      </c>
      <c r="BC25" s="235" t="e" cm="1">
        <f t="array" ref="BC25">_xlfn.XLOOKUP($A25&amp;$B25,'[1]产值及收款计划（2026）'!$A:$A&amp;'[1]产值及收款计划（2026）'!$B:$B,'[1]产值及收款计划（2026）'!BC:BC)</f>
        <v>#REF!</v>
      </c>
      <c r="BD25" s="235" t="e" cm="1">
        <f t="array" ref="BD25">_xlfn.XLOOKUP($A25&amp;$B25,'[1]产值及收款计划（2026）'!$A:$A&amp;'[1]产值及收款计划（2026）'!$B:$B,'[1]产值及收款计划（2026）'!BD:BD)</f>
        <v>#REF!</v>
      </c>
      <c r="BE25" s="235" t="e" cm="1">
        <f t="array" ref="BE25">_xlfn.XLOOKUP($A25&amp;$B25,'[1]产值及收款计划（2026）'!$A:$A&amp;'[1]产值及收款计划（2026）'!$B:$B,'[1]产值及收款计划（2026）'!BE:BE)</f>
        <v>#REF!</v>
      </c>
      <c r="BF25" s="235" t="e" cm="1">
        <f t="array" ref="BF25">_xlfn.XLOOKUP($A25&amp;$B25,'[1]产值及收款计划（2026）'!$A:$A&amp;'[1]产值及收款计划（2026）'!$B:$B,'[1]产值及收款计划（2026）'!BF:BF)</f>
        <v>#REF!</v>
      </c>
      <c r="BG25" s="235" t="e" cm="1">
        <f t="array" ref="BG25">_xlfn.XLOOKUP($A25&amp;$B25,'[1]产值及收款计划（2026）'!$A:$A&amp;'[1]产值及收款计划（2026）'!$B:$B,'[1]产值及收款计划（2026）'!BG:BG)</f>
        <v>#REF!</v>
      </c>
      <c r="BH25" s="235" t="e" cm="1">
        <f t="array" ref="BH25">_xlfn.XLOOKUP($A25&amp;$B25,'[1]产值及收款计划（2026）'!$A:$A&amp;'[1]产值及收款计划（2026）'!$B:$B,'[1]产值及收款计划（2026）'!BH:BH)</f>
        <v>#REF!</v>
      </c>
      <c r="BI25" s="235" t="e" cm="1">
        <f t="array" ref="BI25">_xlfn.XLOOKUP($A25&amp;$B25,'[1]产值及收款计划（2026）'!$A:$A&amp;'[1]产值及收款计划（2026）'!$B:$B,'[1]产值及收款计划（2026）'!BI:BI)</f>
        <v>#REF!</v>
      </c>
      <c r="BJ25" s="235" t="e" cm="1">
        <f t="array" ref="BJ25">_xlfn.XLOOKUP($A25&amp;$B25,'[1]产值及收款计划（2026）'!$A:$A&amp;'[1]产值及收款计划（2026）'!$B:$B,'[1]产值及收款计划（2026）'!BJ:BJ)</f>
        <v>#REF!</v>
      </c>
      <c r="BK25" s="235" t="e" cm="1">
        <f t="array" ref="BK25">_xlfn.XLOOKUP($A25&amp;$B25,'[1]产值及收款计划（2026）'!$A:$A&amp;'[1]产值及收款计划（2026）'!$B:$B,'[1]产值及收款计划（2026）'!BK:BK)</f>
        <v>#REF!</v>
      </c>
      <c r="BL25" s="235" t="e" cm="1">
        <f t="array" ref="BL25">_xlfn.XLOOKUP($A25&amp;$B25,'[1]产值及收款计划（2026）'!$A:$A&amp;'[1]产值及收款计划（2026）'!$B:$B,'[1]产值及收款计划（2026）'!BL:BL)</f>
        <v>#REF!</v>
      </c>
      <c r="BM25" s="235"/>
      <c r="BN25" s="235"/>
      <c r="BO25" s="235"/>
      <c r="BP25" s="235"/>
      <c r="BQ25" s="235" t="e">
        <f>_xlfn.XLOOKUP($C25,应收未收表!$AJ:$AJ,应收未收表!AK:AK)</f>
        <v>#N/A</v>
      </c>
      <c r="BR25" s="235" t="e">
        <f>_xlfn.XLOOKUP($C25,应收未收表!$AJ:$AJ,应收未收表!AL:AL)</f>
        <v>#N/A</v>
      </c>
      <c r="BS25" s="235" t="e">
        <f>_xlfn.XLOOKUP($C25,应收未收表!$AJ:$AJ,应收未收表!AM:AM)</f>
        <v>#N/A</v>
      </c>
      <c r="BT25" s="235" t="e">
        <f>_xlfn.XLOOKUP($C25,应收未收表!$AJ:$AJ,应收未收表!AN:AN)</f>
        <v>#N/A</v>
      </c>
      <c r="BU25" s="234" t="str" cm="1">
        <f t="array" ref="BU25">_xlfn.XLOOKUP($A25&amp;$B25,'[1]产值及收款计划（2026）'!$A:$A&amp;'[1]产值及收款计划（2026）'!$B:$B,'[1]产值及收款计划（2026）'!BQ:BQ)</f>
        <v>上海城建数字产业集团有限公司</v>
      </c>
      <c r="BV25" s="235" t="e" cm="1">
        <f t="array" ref="BV25">_xlfn.XLOOKUP($A25&amp;$B25,'[1]产值及收款计划（2026）'!$A:$A&amp;'[1]产值及收款计划（2026）'!$B:$B,'[1]产值及收款计划（2026）'!BR:BR)</f>
        <v>#REF!</v>
      </c>
      <c r="CE25" s="235" cm="1">
        <f t="array" ref="CE25">_xlfn.XLOOKUP($A25&amp;$B25,'[1]产值及收款计划（2026）'!$A:$A&amp;'[1]产值及收款计划（2026）'!$B:$B,'[1]产值及收款计划（2026）'!CA:CA)</f>
        <v>0</v>
      </c>
      <c r="CF25" s="235" cm="1">
        <f t="array" ref="CF25">_xlfn.XLOOKUP($A25&amp;$B25,'[1]产值及收款计划（2026）'!$A:$A&amp;'[1]产值及收款计划（2026）'!$B:$B,'[1]产值及收款计划（2026）'!CB:CB)</f>
        <v>0</v>
      </c>
      <c r="CG25" s="235" cm="1">
        <f t="array" ref="CG25">_xlfn.XLOOKUP($A25&amp;$B25,'[1]产值及收款计划（2026）'!$A:$A&amp;'[1]产值及收款计划（2026）'!$B:$B,'[1]产值及收款计划（2026）'!CC:CC)</f>
        <v>0</v>
      </c>
      <c r="CH25" s="235" cm="1">
        <f t="array" ref="CH25">_xlfn.XLOOKUP($A25&amp;$B25,'[1]产值及收款计划（2026）'!$A:$A&amp;'[1]产值及收款计划（2026）'!$B:$B,'[1]产值及收款计划（2026）'!CD:CD)</f>
        <v>0</v>
      </c>
      <c r="CI25" s="235" cm="1">
        <f t="array" ref="CI25">_xlfn.XLOOKUP($A25&amp;$B25,'[1]产值及收款计划（2026）'!$A:$A&amp;'[1]产值及收款计划（2026）'!$B:$B,'[1]产值及收款计划（2026）'!CE:CE)</f>
        <v>0</v>
      </c>
      <c r="CJ25" s="235" cm="1">
        <f t="array" ref="CJ25">_xlfn.XLOOKUP($A25&amp;$B25,'[1]产值及收款计划（2026）'!$A:$A&amp;'[1]产值及收款计划（2026）'!$B:$B,'[1]产值及收款计划（2026）'!CF:CF)</f>
        <v>0</v>
      </c>
      <c r="CK25" s="235" cm="1">
        <f t="array" ref="CK25">_xlfn.XLOOKUP($A25&amp;$B25,'[1]产值及收款计划（2026）'!$A:$A&amp;'[1]产值及收款计划（2026）'!$B:$B,'[1]产值及收款计划（2026）'!CG:CG)</f>
        <v>0</v>
      </c>
      <c r="CL25" s="235" cm="1">
        <f t="array" ref="CL25">_xlfn.XLOOKUP($A25&amp;$B25,'[1]产值及收款计划（2026）'!$A:$A&amp;'[1]产值及收款计划（2026）'!$B:$B,'[1]产值及收款计划（2026）'!CH:CH)</f>
        <v>0</v>
      </c>
      <c r="CM25" s="235" cm="1">
        <f t="array" ref="CM25">_xlfn.XLOOKUP($A25&amp;$B25,'[1]产值及收款计划（2026）'!$A:$A&amp;'[1]产值及收款计划（2026）'!$B:$B,'[1]产值及收款计划（2026）'!CI:CI)</f>
        <v>0</v>
      </c>
      <c r="CN25" s="235" cm="1">
        <f t="array" ref="CN25">_xlfn.XLOOKUP($A25&amp;$B25,'[1]产值及收款计划（2026）'!$A:$A&amp;'[1]产值及收款计划（2026）'!$B:$B,'[1]产值及收款计划（2026）'!CJ:CJ)</f>
        <v>0</v>
      </c>
      <c r="CO25" s="235" cm="1">
        <f t="array" ref="CO25">_xlfn.XLOOKUP($A25&amp;$B25,'[1]产值及收款计划（2026）'!$A:$A&amp;'[1]产值及收款计划（2026）'!$B:$B,'[1]产值及收款计划（2026）'!CK:CK)</f>
        <v>0</v>
      </c>
      <c r="CP25" s="235" cm="1">
        <f t="array" ref="CP25">_xlfn.XLOOKUP($A25&amp;$B25,'[1]产值及收款计划（2026）'!$A:$A&amp;'[1]产值及收款计划（2026）'!$B:$B,'[1]产值及收款计划（2026）'!CL:CL)</f>
        <v>0</v>
      </c>
      <c r="DE25" s="235" cm="1">
        <f t="array" ref="DE25">_xlfn.XLOOKUP($A25&amp;$B25,'[1]产值及收款计划（2026）'!$A:$A&amp;'[1]产值及收款计划（2026）'!$B:$B,'[1]产值及收款计划（2026）'!DA:DA)</f>
        <v>0</v>
      </c>
      <c r="DF25" s="235" cm="1">
        <f t="array" ref="DF25">_xlfn.XLOOKUP($A25&amp;$B25,'[1]产值及收款计划（2026）'!$A:$A&amp;'[1]产值及收款计划（2026）'!$B:$B,'[1]产值及收款计划（2026）'!DB:DB)</f>
        <v>0</v>
      </c>
      <c r="DG25" s="235" cm="1">
        <f t="array" ref="DG25">_xlfn.XLOOKUP($A25&amp;$B25,'[1]产值及收款计划（2026）'!$A:$A&amp;'[1]产值及收款计划（2026）'!$B:$B,'[1]产值及收款计划（2026）'!DC:DC)</f>
        <v>0</v>
      </c>
      <c r="DH25" s="235" cm="1">
        <f t="array" ref="DH25">_xlfn.XLOOKUP($A25&amp;$B25,'[1]产值及收款计划（2026）'!$A:$A&amp;'[1]产值及收款计划（2026）'!$B:$B,'[1]产值及收款计划（2026）'!DD:DD)</f>
        <v>0</v>
      </c>
      <c r="DI25" s="235" cm="1">
        <f t="array" ref="DI25">_xlfn.XLOOKUP($A25&amp;$B25,'[1]产值及收款计划（2026）'!$A:$A&amp;'[1]产值及收款计划（2026）'!$B:$B,'[1]产值及收款计划（2026）'!DE:DE)</f>
        <v>0</v>
      </c>
      <c r="DJ25" s="235" cm="1">
        <f t="array" ref="DJ25">_xlfn.XLOOKUP($A25&amp;$B25,'[1]产值及收款计划（2026）'!$A:$A&amp;'[1]产值及收款计划（2026）'!$B:$B,'[1]产值及收款计划（2026）'!DF:DF)</f>
        <v>0</v>
      </c>
      <c r="DK25" s="235" cm="1">
        <f t="array" ref="DK25">_xlfn.XLOOKUP($A25&amp;$B25,'[1]产值及收款计划（2026）'!$A:$A&amp;'[1]产值及收款计划（2026）'!$B:$B,'[1]产值及收款计划（2026）'!DG:DG)</f>
        <v>0</v>
      </c>
      <c r="DL25" s="235" cm="1">
        <f t="array" ref="DL25">_xlfn.XLOOKUP($A25&amp;$B25,'[1]产值及收款计划（2026）'!$A:$A&amp;'[1]产值及收款计划（2026）'!$B:$B,'[1]产值及收款计划（2026）'!DH:DH)</f>
        <v>0</v>
      </c>
      <c r="DM25" s="235" cm="1">
        <f t="array" ref="DM25">_xlfn.XLOOKUP($A25&amp;$B25,'[1]产值及收款计划（2026）'!$A:$A&amp;'[1]产值及收款计划（2026）'!$B:$B,'[1]产值及收款计划（2026）'!DI:DI)</f>
        <v>0</v>
      </c>
      <c r="DN25" s="235" cm="1">
        <f t="array" ref="DN25">_xlfn.XLOOKUP($A25&amp;$B25,'[1]产值及收款计划（2026）'!$A:$A&amp;'[1]产值及收款计划（2026）'!$B:$B,'[1]产值及收款计划（2026）'!DJ:DJ)</f>
        <v>0</v>
      </c>
      <c r="DO25" s="235" cm="1">
        <f t="array" ref="DO25">_xlfn.XLOOKUP($A25&amp;$B25,'[1]产值及收款计划（2026）'!$A:$A&amp;'[1]产值及收款计划（2026）'!$B:$B,'[1]产值及收款计划（2026）'!DK:DK)</f>
        <v>0</v>
      </c>
      <c r="DP25" s="235" cm="1">
        <f t="array" ref="DP25">_xlfn.XLOOKUP($A25&amp;$B25,'[1]产值及收款计划（2026）'!$A:$A&amp;'[1]产值及收款计划（2026）'!$B:$B,'[1]产值及收款计划（2026）'!DL:DL)</f>
        <v>0</v>
      </c>
      <c r="DQ25" s="243"/>
      <c r="DR25" s="229"/>
    </row>
    <row r="26" ht="20.25" spans="1:122">
      <c r="A26" s="233">
        <f t="shared" si="11"/>
        <v>22</v>
      </c>
      <c r="B26" s="233" t="s">
        <v>25</v>
      </c>
      <c r="C26" s="234" t="str" cm="1">
        <f t="array" ref="C26">_xlfn.XLOOKUP($A26&amp;$B26,'[1]产值及收款计划（2026）'!$A:$A&amp;'[1]产值及收款计划（2026）'!$B:$B,'[1]产值及收款计划（2026）'!C:C)</f>
        <v>ZHT2021050700041</v>
      </c>
      <c r="D26" s="234" t="str" cm="1">
        <f t="array" ref="D26">_xlfn.XLOOKUP($A26&amp;$B26,'[1]产值及收款计划（2026）'!$A:$A&amp;'[1]产值及收款计划（2026）'!$B:$B,'[1]产值及收款计划（2026）'!D:D)</f>
        <v>南湖区老（旧）住宅区改造及二环以内背街小巷提升工程设计采购施工总承包（EPC）（新兴街道王安片区） 之智慧化工程</v>
      </c>
      <c r="E26" s="235" cm="1">
        <f t="array" ref="E26">_xlfn.XLOOKUP($A26&amp;$B26,'[1]产值及收款计划（2026）'!$A:$A&amp;'[1]产值及收款计划（2026）'!$B:$B,'[1]产值及收款计划（2026）'!E:E)</f>
        <v>852.7218</v>
      </c>
      <c r="F26" s="235" cm="1">
        <f t="array" ref="F26">_xlfn.XLOOKUP($A26&amp;$B26,'[1]产值及收款计划（2026）'!$A:$A&amp;'[1]产值及收款计划（2026）'!$B:$B,'[1]产值及收款计划（2026）'!F:F)</f>
        <v>852.7218</v>
      </c>
      <c r="G26" s="235" t="e" cm="1">
        <f t="array" ref="G26">_xlfn.XLOOKUP($A26&amp;$B26,'[1]产值及收款计划（2026）'!$A:$A&amp;'[1]产值及收款计划（2026）'!$B:$B,'[1]产值及收款计划（2026）'!G:G)</f>
        <v>#REF!</v>
      </c>
      <c r="H26" s="235" cm="1">
        <f t="array" ref="H26">_xlfn.XLOOKUP($A26&amp;$B26,'[1]产值及收款计划（2026）'!$A:$A&amp;'[1]产值及收款计划（2026）'!$B:$B,'[1]产值及收款计划（2026）'!H:H)</f>
        <v>85.27218</v>
      </c>
      <c r="I26" s="236" cm="1">
        <f t="array" ref="I26">_xlfn.XLOOKUP($A26&amp;$B26,'[1]产值及收款计划（2026）'!$A:$A&amp;'[1]产值及收款计划（2026）'!$B:$B,'[1]产值及收款计划（2026）'!I:I)</f>
        <v>0.1</v>
      </c>
      <c r="J26" s="237" cm="1">
        <f t="array" ref="J26">_xlfn.XLOOKUP($A26&amp;$B26,'[1]产值及收款计划（2026）'!$A:$A&amp;'[1]产值及收款计划（2026）'!$B:$B,'[1]产值及收款计划（2026）'!J:J)</f>
        <v>0.09</v>
      </c>
      <c r="K26" s="235" t="e" cm="1">
        <f t="array" ref="K26">_xlfn.XLOOKUP($A26&amp;$B26,'[1]产值及收款计划（2026）'!$A:$A&amp;'[1]产值及收款计划（2026）'!$B:$B,'[1]产值及收款计划（2026）'!K:K)</f>
        <v>#REF!</v>
      </c>
      <c r="L26" s="235" t="e" cm="1">
        <f t="array" ref="L26">_xlfn.XLOOKUP($A26&amp;$B26,'[1]产值及收款计划（2026）'!$A:$A&amp;'[1]产值及收款计划（2026）'!$B:$B,'[1]产值及收款计划（2026）'!L:L)</f>
        <v>#REF!</v>
      </c>
      <c r="M26" s="235" t="str" cm="1">
        <f t="array" ref="M26">_xlfn.XLOOKUP($A26&amp;$B26,'[1]产值及收款计划（2026）'!$A:$A&amp;'[1]产值及收款计划（2026）'!$B:$B,'[1]产值及收款计划（2026）'!M:M)</f>
        <v>主导</v>
      </c>
      <c r="N26" s="235" t="str" cm="1">
        <f t="array" ref="N26">_xlfn.XLOOKUP($A26&amp;$B26,'[1]产值及收款计划（2026）'!$A:$A&amp;'[1]产值及收款计划（2026）'!$B:$B,'[1]产值及收款计划（2026）'!N:N)</f>
        <v>孔祥平团队</v>
      </c>
      <c r="O26" s="235" t="str" cm="1">
        <f t="array" ref="O26">_xlfn.XLOOKUP($A26&amp;$B26,'[1]产值及收款计划（2026）'!$A:$A&amp;'[1]产值及收款计划（2026）'!$B:$B,'[1]产值及收款计划（2026）'!O:O)</f>
        <v>卜宝翔</v>
      </c>
      <c r="P26" s="234" t="str" cm="1">
        <f t="array" ref="P26">_xlfn.XLOOKUP($A26&amp;$B26,'[1]产值及收款计划（2026）'!$A:$A&amp;'[1]产值及收款计划（2026）'!$B:$B,'[1]产值及收款计划（2026）'!P:P)</f>
        <v>过往已完结</v>
      </c>
      <c r="Q26" s="235" t="e" cm="1">
        <f t="array" ref="Q26">_xlfn.XLOOKUP($A26&amp;$B26,'[1]产值及收款计划（2026）'!$A:$A&amp;'[1]产值及收款计划（2026）'!$B:$B,'[1]产值及收款计划（2026）'!Q:Q)</f>
        <v>#REF!</v>
      </c>
      <c r="R26" s="235" t="e" cm="1">
        <f t="array" ref="R26">_xlfn.XLOOKUP($A26&amp;$B26,'[1]产值及收款计划（2026）'!$A:$A&amp;'[1]产值及收款计划（2026）'!$B:$B,'[1]产值及收款计划（2026）'!R:R)</f>
        <v>#REF!</v>
      </c>
      <c r="S26" s="235" t="e" cm="1">
        <f t="array" ref="S26">_xlfn.XLOOKUP($A26&amp;$B26,'[1]产值及收款计划（2026）'!$A:$A&amp;'[1]产值及收款计划（2026）'!$B:$B,'[1]产值及收款计划（2026）'!S:S)</f>
        <v>#REF!</v>
      </c>
      <c r="T26" s="235" cm="1">
        <f t="array" ref="T26">_xlfn.XLOOKUP($A26&amp;$B26,'[1]产值及收款计划（2026）'!$A:$A&amp;'[1]产值及收款计划（2026）'!$B:$B,'[1]产值及收款计划（2026）'!T:T)</f>
        <v>852.7218</v>
      </c>
      <c r="U26" s="235" cm="1">
        <f t="array" ref="U26">_xlfn.XLOOKUP($A26&amp;$B26,'[1]产值及收款计划（2026）'!$A:$A&amp;'[1]产值及收款计划（2026）'!$B:$B,'[1]产值及收款计划（2026）'!U:U)</f>
        <v>0</v>
      </c>
      <c r="V26" s="235" cm="1">
        <f t="array" ref="V26">_xlfn.XLOOKUP($A26&amp;$B26,'[1]产值及收款计划（2026）'!$A:$A&amp;'[1]产值及收款计划（2026）'!$B:$B,'[1]产值及收款计划（2026）'!V:V)</f>
        <v>0</v>
      </c>
      <c r="W26" s="235" t="e" cm="1">
        <f t="array" ref="W26">_xlfn.XLOOKUP($A26&amp;$B26,'[1]产值及收款计划（2026）'!$A:$A&amp;'[1]产值及收款计划（2026）'!$B:$B,'[1]产值及收款计划（2026）'!W:W)</f>
        <v>#REF!</v>
      </c>
      <c r="X26" s="235" t="e" cm="1">
        <f t="array" ref="X26">_xlfn.XLOOKUP($A26&amp;$B26,'[1]产值及收款计划（2026）'!$A:$A&amp;'[1]产值及收款计划（2026）'!$B:$B,'[1]产值及收款计划（2026）'!X:X)</f>
        <v>#REF!</v>
      </c>
      <c r="Y26" s="235" t="e" cm="1">
        <f t="array" ref="Y26">_xlfn.XLOOKUP($A26&amp;$B26,'[1]产值及收款计划（2026）'!$A:$A&amp;'[1]产值及收款计划（2026）'!$B:$B,'[1]产值及收款计划（2026）'!Y:Y)</f>
        <v>#REF!</v>
      </c>
      <c r="Z26" s="235" t="e" cm="1">
        <f t="array" ref="Z26">_xlfn.XLOOKUP($A26&amp;$B26,'[1]产值及收款计划（2026）'!$A:$A&amp;'[1]产值及收款计划（2026）'!$B:$B,'[1]产值及收款计划（2026）'!Z:Z)</f>
        <v>#REF!</v>
      </c>
      <c r="AA26" s="235" cm="1">
        <f t="array" ref="AA26">_xlfn.XLOOKUP($A26&amp;$B26,'[1]产值及收款计划（2026）'!$A:$A&amp;'[1]产值及收款计划（2026）'!$B:$B,'[1]产值及收款计划（2026）'!AA:AA)</f>
        <v>0</v>
      </c>
      <c r="AB26" s="235" cm="1">
        <f t="array" ref="AB26">_xlfn.XLOOKUP($A26&amp;$B26,'[1]产值及收款计划（2026）'!$A:$A&amp;'[1]产值及收款计划（2026）'!$B:$B,'[1]产值及收款计划（2026）'!AB:AB)</f>
        <v>0</v>
      </c>
      <c r="AC26" s="235" t="e" cm="1">
        <f t="array" ref="AC26">_xlfn.XLOOKUP($A26&amp;$B26,'[1]产值及收款计划（2026）'!$A:$A&amp;'[1]产值及收款计划（2026）'!$B:$B,'[1]产值及收款计划（2026）'!AC:AC)</f>
        <v>#REF!</v>
      </c>
      <c r="AD26" s="235" cm="1">
        <f t="array" ref="AD26">_xlfn.XLOOKUP($A26&amp;$B26,'[1]产值及收款计划（2026）'!$A:$A&amp;'[1]产值及收款计划（2026）'!$B:$B,'[1]产值及收款计划（2026）'!AD:AD)</f>
        <v>0</v>
      </c>
      <c r="AE26" s="235" cm="1">
        <f t="array" ref="AE26">_xlfn.XLOOKUP($A26&amp;$B26,'[1]产值及收款计划（2026）'!$A:$A&amp;'[1]产值及收款计划（2026）'!$B:$B,'[1]产值及收款计划（2026）'!AE:AE)</f>
        <v>0</v>
      </c>
      <c r="AF26" s="235" cm="1">
        <f t="array" ref="AF26">_xlfn.XLOOKUP($A26&amp;$B26,'[1]产值及收款计划（2026）'!$A:$A&amp;'[1]产值及收款计划（2026）'!$B:$B,'[1]产值及收款计划（2026）'!AF:AF)</f>
        <v>0</v>
      </c>
      <c r="AG26" s="235" cm="1">
        <f t="array" ref="AG26">_xlfn.XLOOKUP($A26&amp;$B26,'[1]产值及收款计划（2026）'!$A:$A&amp;'[1]产值及收款计划（2026）'!$B:$B,'[1]产值及收款计划（2026）'!AG:AG)</f>
        <v>0</v>
      </c>
      <c r="AH26" s="235" cm="1">
        <f t="array" ref="AH26">_xlfn.XLOOKUP($A26&amp;$B26,'[1]产值及收款计划（2026）'!$A:$A&amp;'[1]产值及收款计划（2026）'!$B:$B,'[1]产值及收款计划（2026）'!AH:AH)</f>
        <v>0</v>
      </c>
      <c r="AI26" s="235" cm="1">
        <f t="array" ref="AI26">_xlfn.XLOOKUP($A26&amp;$B26,'[1]产值及收款计划（2026）'!$A:$A&amp;'[1]产值及收款计划（2026）'!$B:$B,'[1]产值及收款计划（2026）'!AI:AI)</f>
        <v>0</v>
      </c>
      <c r="AJ26" s="235" cm="1">
        <f t="array" ref="AJ26">_xlfn.XLOOKUP($A26&amp;$B26,'[1]产值及收款计划（2026）'!$A:$A&amp;'[1]产值及收款计划（2026）'!$B:$B,'[1]产值及收款计划（2026）'!AJ:AJ)</f>
        <v>0</v>
      </c>
      <c r="AK26" s="235" cm="1">
        <f t="array" ref="AK26">_xlfn.XLOOKUP($A26&amp;$B26,'[1]产值及收款计划（2026）'!$A:$A&amp;'[1]产值及收款计划（2026）'!$B:$B,'[1]产值及收款计划（2026）'!AK:AK)</f>
        <v>0</v>
      </c>
      <c r="AL26" s="235" cm="1">
        <f t="array" ref="AL26">_xlfn.XLOOKUP($A26&amp;$B26,'[1]产值及收款计划（2026）'!$A:$A&amp;'[1]产值及收款计划（2026）'!$B:$B,'[1]产值及收款计划（2026）'!AL:AL)</f>
        <v>0</v>
      </c>
      <c r="AM26" s="242" cm="1">
        <f t="array" ref="AM26">_xlfn.LET(_xlpm.勾选月份状态数组,TRANSPOSE('PPT(12-15页）-TOP10'!$A$3:$A$14),_xlpm.选择数据区,IF('PPT(12-15页）-TOP10'!$E$3="收款",$BA26:$BL26,$AA26:$AL26),SUM(_xlfn._xlws.FILTER(_xlpm.选择数据区,_xlpm.勾选月份状态数组,"")))</f>
        <v>0</v>
      </c>
      <c r="AN26" s="235" t="e">
        <f>_xlfn.XLOOKUP($C26,应收未收表!$T:$T,应收未收表!AA:AA)</f>
        <v>#N/A</v>
      </c>
      <c r="AO26" s="235" t="e">
        <f>_xlfn.XLOOKUP($C26,应收未收表!$T:$T,应收未收表!AB:AB)</f>
        <v>#N/A</v>
      </c>
      <c r="AP26" s="235" t="e">
        <f>_xlfn.XLOOKUP($C26,应收未收表!$T:$T,应收未收表!AC:AC)</f>
        <v>#N/A</v>
      </c>
      <c r="AQ26" s="235" t="e">
        <f>_xlfn.XLOOKUP($C26,应收未收表!$T:$T,应收未收表!AE:AE)</f>
        <v>#N/A</v>
      </c>
      <c r="AR26" s="235" t="e">
        <f>_xlfn.XLOOKUP($C26,应收未收表!$T:$T,应收未收表!AF:AF)</f>
        <v>#N/A</v>
      </c>
      <c r="AS26" s="235" t="e" cm="1">
        <f t="array" ref="AS26">_xlfn.XLOOKUP($A26&amp;$B26,'[1]产值及收款计划（2026）'!$A:$A&amp;'[1]产值及收款计划（2026）'!$B:$B,'[1]产值及收款计划（2026）'!AS:AS)</f>
        <v>#REF!</v>
      </c>
      <c r="AT26" s="235" t="e" cm="1">
        <f t="array" ref="AT26">_xlfn.XLOOKUP($A26&amp;$B26,'[1]产值及收款计划（2026）'!$A:$A&amp;'[1]产值及收款计划（2026）'!$B:$B,'[1]产值及收款计划（2026）'!AT:AT)</f>
        <v>#REF!</v>
      </c>
      <c r="AU26" s="235" t="e" cm="1">
        <f t="array" ref="AU26">_xlfn.XLOOKUP($A26&amp;$B26,'[1]产值及收款计划（2026）'!$A:$A&amp;'[1]产值及收款计划（2026）'!$B:$B,'[1]产值及收款计划（2026）'!AU:AU)</f>
        <v>#REF!</v>
      </c>
      <c r="AV26" s="235" t="e" cm="1">
        <f t="array" ref="AV26">_xlfn.XLOOKUP($A26&amp;$B26,'[1]产值及收款计划（2026）'!$A:$A&amp;'[1]产值及收款计划（2026）'!$B:$B,'[1]产值及收款计划（2026）'!AV:AV)</f>
        <v>#REF!</v>
      </c>
      <c r="AW26" s="235" cm="1">
        <f t="array" ref="AW26">_xlfn.XLOOKUP($A26&amp;$B26,'[1]产值及收款计划（2026）'!$A:$A&amp;'[1]产值及收款计划（2026）'!$B:$B,'[1]产值及收款计划（2026）'!AW:AW)</f>
        <v>682.2811</v>
      </c>
      <c r="AX26" s="235" cm="1">
        <f t="array" ref="AX26">_xlfn.XLOOKUP($A26&amp;$B26,'[1]产值及收款计划（2026）'!$A:$A&amp;'[1]产值及收款计划（2026）'!$B:$B,'[1]产值及收款计划（2026）'!AX:AX)</f>
        <v>0</v>
      </c>
      <c r="AY26" s="235" cm="1">
        <f t="array" ref="AY26">_xlfn.XLOOKUP($A26&amp;$B26,'[1]产值及收款计划（2026）'!$A:$A&amp;'[1]产值及收款计划（2026）'!$B:$B,'[1]产值及收款计划（2026）'!AY:AY)</f>
        <v>170.4407</v>
      </c>
      <c r="AZ26" s="235" cm="1">
        <f t="array" ref="AZ26">_xlfn.XLOOKUP($A26&amp;$B26,'[1]产值及收款计划（2026）'!$A:$A&amp;'[1]产值及收款计划（2026）'!$B:$B,'[1]产值及收款计划（2026）'!AZ:AZ)</f>
        <v>170.4407</v>
      </c>
      <c r="BA26" s="235" t="e" cm="1">
        <f t="array" ref="BA26">_xlfn.XLOOKUP($A26&amp;$B26,'[1]产值及收款计划（2026）'!$A:$A&amp;'[1]产值及收款计划（2026）'!$B:$B,'[1]产值及收款计划（2026）'!BA:BA)</f>
        <v>#REF!</v>
      </c>
      <c r="BB26" s="235" t="e" cm="1">
        <f t="array" ref="BB26">_xlfn.XLOOKUP($A26&amp;$B26,'[1]产值及收款计划（2026）'!$A:$A&amp;'[1]产值及收款计划（2026）'!$B:$B,'[1]产值及收款计划（2026）'!BB:BB)</f>
        <v>#REF!</v>
      </c>
      <c r="BC26" s="235" t="e" cm="1">
        <f t="array" ref="BC26">_xlfn.XLOOKUP($A26&amp;$B26,'[1]产值及收款计划（2026）'!$A:$A&amp;'[1]产值及收款计划（2026）'!$B:$B,'[1]产值及收款计划（2026）'!BC:BC)</f>
        <v>#REF!</v>
      </c>
      <c r="BD26" s="235" t="e" cm="1">
        <f t="array" ref="BD26">_xlfn.XLOOKUP($A26&amp;$B26,'[1]产值及收款计划（2026）'!$A:$A&amp;'[1]产值及收款计划（2026）'!$B:$B,'[1]产值及收款计划（2026）'!BD:BD)</f>
        <v>#REF!</v>
      </c>
      <c r="BE26" s="235" t="e" cm="1">
        <f t="array" ref="BE26">_xlfn.XLOOKUP($A26&amp;$B26,'[1]产值及收款计划（2026）'!$A:$A&amp;'[1]产值及收款计划（2026）'!$B:$B,'[1]产值及收款计划（2026）'!BE:BE)</f>
        <v>#REF!</v>
      </c>
      <c r="BF26" s="235" t="e" cm="1">
        <f t="array" ref="BF26">_xlfn.XLOOKUP($A26&amp;$B26,'[1]产值及收款计划（2026）'!$A:$A&amp;'[1]产值及收款计划（2026）'!$B:$B,'[1]产值及收款计划（2026）'!BF:BF)</f>
        <v>#REF!</v>
      </c>
      <c r="BG26" s="235" t="e" cm="1">
        <f t="array" ref="BG26">_xlfn.XLOOKUP($A26&amp;$B26,'[1]产值及收款计划（2026）'!$A:$A&amp;'[1]产值及收款计划（2026）'!$B:$B,'[1]产值及收款计划（2026）'!BG:BG)</f>
        <v>#REF!</v>
      </c>
      <c r="BH26" s="235" t="e" cm="1">
        <f t="array" ref="BH26">_xlfn.XLOOKUP($A26&amp;$B26,'[1]产值及收款计划（2026）'!$A:$A&amp;'[1]产值及收款计划（2026）'!$B:$B,'[1]产值及收款计划（2026）'!BH:BH)</f>
        <v>#REF!</v>
      </c>
      <c r="BI26" s="235" t="e" cm="1">
        <f t="array" ref="BI26">_xlfn.XLOOKUP($A26&amp;$B26,'[1]产值及收款计划（2026）'!$A:$A&amp;'[1]产值及收款计划（2026）'!$B:$B,'[1]产值及收款计划（2026）'!BI:BI)</f>
        <v>#REF!</v>
      </c>
      <c r="BJ26" s="235" t="e" cm="1">
        <f t="array" ref="BJ26">_xlfn.XLOOKUP($A26&amp;$B26,'[1]产值及收款计划（2026）'!$A:$A&amp;'[1]产值及收款计划（2026）'!$B:$B,'[1]产值及收款计划（2026）'!BJ:BJ)</f>
        <v>#REF!</v>
      </c>
      <c r="BK26" s="235" t="e" cm="1">
        <f t="array" ref="BK26">_xlfn.XLOOKUP($A26&amp;$B26,'[1]产值及收款计划（2026）'!$A:$A&amp;'[1]产值及收款计划（2026）'!$B:$B,'[1]产值及收款计划（2026）'!BK:BK)</f>
        <v>#REF!</v>
      </c>
      <c r="BL26" s="235" t="e" cm="1">
        <f t="array" ref="BL26">_xlfn.XLOOKUP($A26&amp;$B26,'[1]产值及收款计划（2026）'!$A:$A&amp;'[1]产值及收款计划（2026）'!$B:$B,'[1]产值及收款计划（2026）'!BL:BL)</f>
        <v>#REF!</v>
      </c>
      <c r="BM26" s="235"/>
      <c r="BN26" s="235"/>
      <c r="BO26" s="235"/>
      <c r="BP26" s="235"/>
      <c r="BQ26" s="235" t="e">
        <f>_xlfn.XLOOKUP($C26,应收未收表!$AJ:$AJ,应收未收表!AK:AK)</f>
        <v>#N/A</v>
      </c>
      <c r="BR26" s="235" t="e">
        <f>_xlfn.XLOOKUP($C26,应收未收表!$AJ:$AJ,应收未收表!AL:AL)</f>
        <v>#N/A</v>
      </c>
      <c r="BS26" s="235" t="e">
        <f>_xlfn.XLOOKUP($C26,应收未收表!$AJ:$AJ,应收未收表!AM:AM)</f>
        <v>#N/A</v>
      </c>
      <c r="BT26" s="235" t="e">
        <f>_xlfn.XLOOKUP($C26,应收未收表!$AJ:$AJ,应收未收表!AN:AN)</f>
        <v>#N/A</v>
      </c>
      <c r="BU26" s="234" t="str" cm="1">
        <f t="array" ref="BU26">_xlfn.XLOOKUP($A26&amp;$B26,'[1]产值及收款计划（2026）'!$A:$A&amp;'[1]产值及收款计划（2026）'!$B:$B,'[1]产值及收款计划（2026）'!BQ:BQ)</f>
        <v>上海市城市建设设计研究总院（集团）有限公司</v>
      </c>
      <c r="BV26" s="235" t="e" cm="1">
        <f t="array" ref="BV26">_xlfn.XLOOKUP($A26&amp;$B26,'[1]产值及收款计划（2026）'!$A:$A&amp;'[1]产值及收款计划（2026）'!$B:$B,'[1]产值及收款计划（2026）'!BR:BR)</f>
        <v>#REF!</v>
      </c>
      <c r="CE26" s="235" cm="1">
        <f t="array" ref="CE26">_xlfn.XLOOKUP($A26&amp;$B26,'[1]产值及收款计划（2026）'!$A:$A&amp;'[1]产值及收款计划（2026）'!$B:$B,'[1]产值及收款计划（2026）'!CA:CA)</f>
        <v>0</v>
      </c>
      <c r="CF26" s="235" cm="1">
        <f t="array" ref="CF26">_xlfn.XLOOKUP($A26&amp;$B26,'[1]产值及收款计划（2026）'!$A:$A&amp;'[1]产值及收款计划（2026）'!$B:$B,'[1]产值及收款计划（2026）'!CB:CB)</f>
        <v>0</v>
      </c>
      <c r="CG26" s="235" cm="1">
        <f t="array" ref="CG26">_xlfn.XLOOKUP($A26&amp;$B26,'[1]产值及收款计划（2026）'!$A:$A&amp;'[1]产值及收款计划（2026）'!$B:$B,'[1]产值及收款计划（2026）'!CC:CC)</f>
        <v>0</v>
      </c>
      <c r="CH26" s="235" cm="1">
        <f t="array" ref="CH26">_xlfn.XLOOKUP($A26&amp;$B26,'[1]产值及收款计划（2026）'!$A:$A&amp;'[1]产值及收款计划（2026）'!$B:$B,'[1]产值及收款计划（2026）'!CD:CD)</f>
        <v>0</v>
      </c>
      <c r="CI26" s="235" cm="1">
        <f t="array" ref="CI26">_xlfn.XLOOKUP($A26&amp;$B26,'[1]产值及收款计划（2026）'!$A:$A&amp;'[1]产值及收款计划（2026）'!$B:$B,'[1]产值及收款计划（2026）'!CE:CE)</f>
        <v>0</v>
      </c>
      <c r="CJ26" s="235" cm="1">
        <f t="array" ref="CJ26">_xlfn.XLOOKUP($A26&amp;$B26,'[1]产值及收款计划（2026）'!$A:$A&amp;'[1]产值及收款计划（2026）'!$B:$B,'[1]产值及收款计划（2026）'!CF:CF)</f>
        <v>0</v>
      </c>
      <c r="CK26" s="235" cm="1">
        <f t="array" ref="CK26">_xlfn.XLOOKUP($A26&amp;$B26,'[1]产值及收款计划（2026）'!$A:$A&amp;'[1]产值及收款计划（2026）'!$B:$B,'[1]产值及收款计划（2026）'!CG:CG)</f>
        <v>0</v>
      </c>
      <c r="CL26" s="235" cm="1">
        <f t="array" ref="CL26">_xlfn.XLOOKUP($A26&amp;$B26,'[1]产值及收款计划（2026）'!$A:$A&amp;'[1]产值及收款计划（2026）'!$B:$B,'[1]产值及收款计划（2026）'!CH:CH)</f>
        <v>0</v>
      </c>
      <c r="CM26" s="235" cm="1">
        <f t="array" ref="CM26">_xlfn.XLOOKUP($A26&amp;$B26,'[1]产值及收款计划（2026）'!$A:$A&amp;'[1]产值及收款计划（2026）'!$B:$B,'[1]产值及收款计划（2026）'!CI:CI)</f>
        <v>0</v>
      </c>
      <c r="CN26" s="235" cm="1">
        <f t="array" ref="CN26">_xlfn.XLOOKUP($A26&amp;$B26,'[1]产值及收款计划（2026）'!$A:$A&amp;'[1]产值及收款计划（2026）'!$B:$B,'[1]产值及收款计划（2026）'!CJ:CJ)</f>
        <v>0</v>
      </c>
      <c r="CO26" s="235" cm="1">
        <f t="array" ref="CO26">_xlfn.XLOOKUP($A26&amp;$B26,'[1]产值及收款计划（2026）'!$A:$A&amp;'[1]产值及收款计划（2026）'!$B:$B,'[1]产值及收款计划（2026）'!CK:CK)</f>
        <v>0</v>
      </c>
      <c r="CP26" s="235" cm="1">
        <f t="array" ref="CP26">_xlfn.XLOOKUP($A26&amp;$B26,'[1]产值及收款计划（2026）'!$A:$A&amp;'[1]产值及收款计划（2026）'!$B:$B,'[1]产值及收款计划（2026）'!CL:CL)</f>
        <v>0</v>
      </c>
      <c r="DE26" s="235" cm="1">
        <f t="array" ref="DE26">_xlfn.XLOOKUP($A26&amp;$B26,'[1]产值及收款计划（2026）'!$A:$A&amp;'[1]产值及收款计划（2026）'!$B:$B,'[1]产值及收款计划（2026）'!DA:DA)</f>
        <v>0</v>
      </c>
      <c r="DF26" s="235" cm="1">
        <f t="array" ref="DF26">_xlfn.XLOOKUP($A26&amp;$B26,'[1]产值及收款计划（2026）'!$A:$A&amp;'[1]产值及收款计划（2026）'!$B:$B,'[1]产值及收款计划（2026）'!DB:DB)</f>
        <v>0</v>
      </c>
      <c r="DG26" s="235" cm="1">
        <f t="array" ref="DG26">_xlfn.XLOOKUP($A26&amp;$B26,'[1]产值及收款计划（2026）'!$A:$A&amp;'[1]产值及收款计划（2026）'!$B:$B,'[1]产值及收款计划（2026）'!DC:DC)</f>
        <v>0</v>
      </c>
      <c r="DH26" s="235" cm="1">
        <f t="array" ref="DH26">_xlfn.XLOOKUP($A26&amp;$B26,'[1]产值及收款计划（2026）'!$A:$A&amp;'[1]产值及收款计划（2026）'!$B:$B,'[1]产值及收款计划（2026）'!DD:DD)</f>
        <v>0</v>
      </c>
      <c r="DI26" s="235" cm="1">
        <f t="array" ref="DI26">_xlfn.XLOOKUP($A26&amp;$B26,'[1]产值及收款计划（2026）'!$A:$A&amp;'[1]产值及收款计划（2026）'!$B:$B,'[1]产值及收款计划（2026）'!DE:DE)</f>
        <v>0</v>
      </c>
      <c r="DJ26" s="235" cm="1">
        <f t="array" ref="DJ26">_xlfn.XLOOKUP($A26&amp;$B26,'[1]产值及收款计划（2026）'!$A:$A&amp;'[1]产值及收款计划（2026）'!$B:$B,'[1]产值及收款计划（2026）'!DF:DF)</f>
        <v>0</v>
      </c>
      <c r="DK26" s="235" cm="1">
        <f t="array" ref="DK26">_xlfn.XLOOKUP($A26&amp;$B26,'[1]产值及收款计划（2026）'!$A:$A&amp;'[1]产值及收款计划（2026）'!$B:$B,'[1]产值及收款计划（2026）'!DG:DG)</f>
        <v>0</v>
      </c>
      <c r="DL26" s="235" cm="1">
        <f t="array" ref="DL26">_xlfn.XLOOKUP($A26&amp;$B26,'[1]产值及收款计划（2026）'!$A:$A&amp;'[1]产值及收款计划（2026）'!$B:$B,'[1]产值及收款计划（2026）'!DH:DH)</f>
        <v>0</v>
      </c>
      <c r="DM26" s="235" cm="1">
        <f t="array" ref="DM26">_xlfn.XLOOKUP($A26&amp;$B26,'[1]产值及收款计划（2026）'!$A:$A&amp;'[1]产值及收款计划（2026）'!$B:$B,'[1]产值及收款计划（2026）'!DI:DI)</f>
        <v>0</v>
      </c>
      <c r="DN26" s="235" cm="1">
        <f t="array" ref="DN26">_xlfn.XLOOKUP($A26&amp;$B26,'[1]产值及收款计划（2026）'!$A:$A&amp;'[1]产值及收款计划（2026）'!$B:$B,'[1]产值及收款计划（2026）'!DJ:DJ)</f>
        <v>0</v>
      </c>
      <c r="DO26" s="235" cm="1">
        <f t="array" ref="DO26">_xlfn.XLOOKUP($A26&amp;$B26,'[1]产值及收款计划（2026）'!$A:$A&amp;'[1]产值及收款计划（2026）'!$B:$B,'[1]产值及收款计划（2026）'!DK:DK)</f>
        <v>0</v>
      </c>
      <c r="DP26" s="235" cm="1">
        <f t="array" ref="DP26">_xlfn.XLOOKUP($A26&amp;$B26,'[1]产值及收款计划（2026）'!$A:$A&amp;'[1]产值及收款计划（2026）'!$B:$B,'[1]产值及收款计划（2026）'!DL:DL)</f>
        <v>0</v>
      </c>
      <c r="DQ26" s="243"/>
      <c r="DR26" s="229"/>
    </row>
    <row r="27" ht="20.25" spans="1:122">
      <c r="A27" s="233">
        <f t="shared" si="11"/>
        <v>23</v>
      </c>
      <c r="B27" s="233" t="s">
        <v>25</v>
      </c>
      <c r="C27" s="234" t="str" cm="1">
        <f t="array" ref="C27">_xlfn.XLOOKUP($A27&amp;$B27,'[1]产值及收款计划（2026）'!$A:$A&amp;'[1]产值及收款计划（2026）'!$B:$B,'[1]产值及收款计划（2026）'!C:C)</f>
        <v>ZHT2021051000043</v>
      </c>
      <c r="D27" s="234" t="str" cm="1">
        <f t="array" ref="D27">_xlfn.XLOOKUP($A27&amp;$B27,'[1]产值及收款计划（2026）'!$A:$A&amp;'[1]产值及收款计划（2026）'!$B:$B,'[1]产值及收款计划（2026）'!D:D)</f>
        <v>南湖区老（旧）住宅区改造提升专项工程（二期）第一批次（文昌片区，西丽片区，菜花泾片区，月河片区） 之智慧化工程</v>
      </c>
      <c r="E27" s="235" cm="1">
        <f t="array" ref="E27">_xlfn.XLOOKUP($A27&amp;$B27,'[1]产值及收款计划（2026）'!$A:$A&amp;'[1]产值及收款计划（2026）'!$B:$B,'[1]产值及收款计划（2026）'!E:E)</f>
        <v>991.5259</v>
      </c>
      <c r="F27" s="235" cm="1">
        <f t="array" ref="F27">_xlfn.XLOOKUP($A27&amp;$B27,'[1]产值及收款计划（2026）'!$A:$A&amp;'[1]产值及收款计划（2026）'!$B:$B,'[1]产值及收款计划（2026）'!F:F)</f>
        <v>991.5259</v>
      </c>
      <c r="G27" s="235" t="e" cm="1">
        <f t="array" ref="G27">_xlfn.XLOOKUP($A27&amp;$B27,'[1]产值及收款计划（2026）'!$A:$A&amp;'[1]产值及收款计划（2026）'!$B:$B,'[1]产值及收款计划（2026）'!G:G)</f>
        <v>#REF!</v>
      </c>
      <c r="H27" s="235" cm="1">
        <f t="array" ref="H27">_xlfn.XLOOKUP($A27&amp;$B27,'[1]产值及收款计划（2026）'!$A:$A&amp;'[1]产值及收款计划（2026）'!$B:$B,'[1]产值及收款计划（2026）'!H:H)</f>
        <v>99.15259</v>
      </c>
      <c r="I27" s="236" cm="1">
        <f t="array" ref="I27">_xlfn.XLOOKUP($A27&amp;$B27,'[1]产值及收款计划（2026）'!$A:$A&amp;'[1]产值及收款计划（2026）'!$B:$B,'[1]产值及收款计划（2026）'!I:I)</f>
        <v>0.1</v>
      </c>
      <c r="J27" s="237" cm="1">
        <f t="array" ref="J27">_xlfn.XLOOKUP($A27&amp;$B27,'[1]产值及收款计划（2026）'!$A:$A&amp;'[1]产值及收款计划（2026）'!$B:$B,'[1]产值及收款计划（2026）'!J:J)</f>
        <v>0.09</v>
      </c>
      <c r="K27" s="235" t="e" cm="1">
        <f t="array" ref="K27">_xlfn.XLOOKUP($A27&amp;$B27,'[1]产值及收款计划（2026）'!$A:$A&amp;'[1]产值及收款计划（2026）'!$B:$B,'[1]产值及收款计划（2026）'!K:K)</f>
        <v>#REF!</v>
      </c>
      <c r="L27" s="235" t="e" cm="1">
        <f t="array" ref="L27">_xlfn.XLOOKUP($A27&amp;$B27,'[1]产值及收款计划（2026）'!$A:$A&amp;'[1]产值及收款计划（2026）'!$B:$B,'[1]产值及收款计划（2026）'!L:L)</f>
        <v>#REF!</v>
      </c>
      <c r="M27" s="235" t="str" cm="1">
        <f t="array" ref="M27">_xlfn.XLOOKUP($A27&amp;$B27,'[1]产值及收款计划（2026）'!$A:$A&amp;'[1]产值及收款计划（2026）'!$B:$B,'[1]产值及收款计划（2026）'!M:M)</f>
        <v>主导</v>
      </c>
      <c r="N27" s="235" t="str" cm="1">
        <f t="array" ref="N27">_xlfn.XLOOKUP($A27&amp;$B27,'[1]产值及收款计划（2026）'!$A:$A&amp;'[1]产值及收款计划（2026）'!$B:$B,'[1]产值及收款计划（2026）'!N:N)</f>
        <v>孔祥平团队</v>
      </c>
      <c r="O27" s="235" t="str" cm="1">
        <f t="array" ref="O27">_xlfn.XLOOKUP($A27&amp;$B27,'[1]产值及收款计划（2026）'!$A:$A&amp;'[1]产值及收款计划（2026）'!$B:$B,'[1]产值及收款计划（2026）'!O:O)</f>
        <v>卜宝翔</v>
      </c>
      <c r="P27" s="234" t="str" cm="1">
        <f t="array" ref="P27">_xlfn.XLOOKUP($A27&amp;$B27,'[1]产值及收款计划（2026）'!$A:$A&amp;'[1]产值及收款计划（2026）'!$B:$B,'[1]产值及收款计划（2026）'!P:P)</f>
        <v>过往已完结</v>
      </c>
      <c r="Q27" s="235" t="e" cm="1">
        <f t="array" ref="Q27">_xlfn.XLOOKUP($A27&amp;$B27,'[1]产值及收款计划（2026）'!$A:$A&amp;'[1]产值及收款计划（2026）'!$B:$B,'[1]产值及收款计划（2026）'!Q:Q)</f>
        <v>#REF!</v>
      </c>
      <c r="R27" s="235" t="e" cm="1">
        <f t="array" ref="R27">_xlfn.XLOOKUP($A27&amp;$B27,'[1]产值及收款计划（2026）'!$A:$A&amp;'[1]产值及收款计划（2026）'!$B:$B,'[1]产值及收款计划（2026）'!R:R)</f>
        <v>#REF!</v>
      </c>
      <c r="S27" s="235" t="e" cm="1">
        <f t="array" ref="S27">_xlfn.XLOOKUP($A27&amp;$B27,'[1]产值及收款计划（2026）'!$A:$A&amp;'[1]产值及收款计划（2026）'!$B:$B,'[1]产值及收款计划（2026）'!S:S)</f>
        <v>#REF!</v>
      </c>
      <c r="T27" s="235" cm="1">
        <f t="array" ref="T27">_xlfn.XLOOKUP($A27&amp;$B27,'[1]产值及收款计划（2026）'!$A:$A&amp;'[1]产值及收款计划（2026）'!$B:$B,'[1]产值及收款计划（2026）'!T:T)</f>
        <v>991.5259</v>
      </c>
      <c r="U27" s="235" cm="1">
        <f t="array" ref="U27">_xlfn.XLOOKUP($A27&amp;$B27,'[1]产值及收款计划（2026）'!$A:$A&amp;'[1]产值及收款计划（2026）'!$B:$B,'[1]产值及收款计划（2026）'!U:U)</f>
        <v>0</v>
      </c>
      <c r="V27" s="235" cm="1">
        <f t="array" ref="V27">_xlfn.XLOOKUP($A27&amp;$B27,'[1]产值及收款计划（2026）'!$A:$A&amp;'[1]产值及收款计划（2026）'!$B:$B,'[1]产值及收款计划（2026）'!V:V)</f>
        <v>0</v>
      </c>
      <c r="W27" s="235" t="e" cm="1">
        <f t="array" ref="W27">_xlfn.XLOOKUP($A27&amp;$B27,'[1]产值及收款计划（2026）'!$A:$A&amp;'[1]产值及收款计划（2026）'!$B:$B,'[1]产值及收款计划（2026）'!W:W)</f>
        <v>#REF!</v>
      </c>
      <c r="X27" s="235" t="e" cm="1">
        <f t="array" ref="X27">_xlfn.XLOOKUP($A27&amp;$B27,'[1]产值及收款计划（2026）'!$A:$A&amp;'[1]产值及收款计划（2026）'!$B:$B,'[1]产值及收款计划（2026）'!X:X)</f>
        <v>#REF!</v>
      </c>
      <c r="Y27" s="235" t="e" cm="1">
        <f t="array" ref="Y27">_xlfn.XLOOKUP($A27&amp;$B27,'[1]产值及收款计划（2026）'!$A:$A&amp;'[1]产值及收款计划（2026）'!$B:$B,'[1]产值及收款计划（2026）'!Y:Y)</f>
        <v>#REF!</v>
      </c>
      <c r="Z27" s="235" t="e" cm="1">
        <f t="array" ref="Z27">_xlfn.XLOOKUP($A27&amp;$B27,'[1]产值及收款计划（2026）'!$A:$A&amp;'[1]产值及收款计划（2026）'!$B:$B,'[1]产值及收款计划（2026）'!Z:Z)</f>
        <v>#REF!</v>
      </c>
      <c r="AA27" s="235" cm="1">
        <f t="array" ref="AA27">_xlfn.XLOOKUP($A27&amp;$B27,'[1]产值及收款计划（2026）'!$A:$A&amp;'[1]产值及收款计划（2026）'!$B:$B,'[1]产值及收款计划（2026）'!AA:AA)</f>
        <v>0</v>
      </c>
      <c r="AB27" s="235" cm="1">
        <f t="array" ref="AB27">_xlfn.XLOOKUP($A27&amp;$B27,'[1]产值及收款计划（2026）'!$A:$A&amp;'[1]产值及收款计划（2026）'!$B:$B,'[1]产值及收款计划（2026）'!AB:AB)</f>
        <v>0</v>
      </c>
      <c r="AC27" s="235" t="e" cm="1">
        <f t="array" ref="AC27">_xlfn.XLOOKUP($A27&amp;$B27,'[1]产值及收款计划（2026）'!$A:$A&amp;'[1]产值及收款计划（2026）'!$B:$B,'[1]产值及收款计划（2026）'!AC:AC)</f>
        <v>#REF!</v>
      </c>
      <c r="AD27" s="235" cm="1">
        <f t="array" ref="AD27">_xlfn.XLOOKUP($A27&amp;$B27,'[1]产值及收款计划（2026）'!$A:$A&amp;'[1]产值及收款计划（2026）'!$B:$B,'[1]产值及收款计划（2026）'!AD:AD)</f>
        <v>0</v>
      </c>
      <c r="AE27" s="235" cm="1">
        <f t="array" ref="AE27">_xlfn.XLOOKUP($A27&amp;$B27,'[1]产值及收款计划（2026）'!$A:$A&amp;'[1]产值及收款计划（2026）'!$B:$B,'[1]产值及收款计划（2026）'!AE:AE)</f>
        <v>0</v>
      </c>
      <c r="AF27" s="235" cm="1">
        <f t="array" ref="AF27">_xlfn.XLOOKUP($A27&amp;$B27,'[1]产值及收款计划（2026）'!$A:$A&amp;'[1]产值及收款计划（2026）'!$B:$B,'[1]产值及收款计划（2026）'!AF:AF)</f>
        <v>0</v>
      </c>
      <c r="AG27" s="235" cm="1">
        <f t="array" ref="AG27">_xlfn.XLOOKUP($A27&amp;$B27,'[1]产值及收款计划（2026）'!$A:$A&amp;'[1]产值及收款计划（2026）'!$B:$B,'[1]产值及收款计划（2026）'!AG:AG)</f>
        <v>0</v>
      </c>
      <c r="AH27" s="235" cm="1">
        <f t="array" ref="AH27">_xlfn.XLOOKUP($A27&amp;$B27,'[1]产值及收款计划（2026）'!$A:$A&amp;'[1]产值及收款计划（2026）'!$B:$B,'[1]产值及收款计划（2026）'!AH:AH)</f>
        <v>0</v>
      </c>
      <c r="AI27" s="235" cm="1">
        <f t="array" ref="AI27">_xlfn.XLOOKUP($A27&amp;$B27,'[1]产值及收款计划（2026）'!$A:$A&amp;'[1]产值及收款计划（2026）'!$B:$B,'[1]产值及收款计划（2026）'!AI:AI)</f>
        <v>0</v>
      </c>
      <c r="AJ27" s="235" cm="1">
        <f t="array" ref="AJ27">_xlfn.XLOOKUP($A27&amp;$B27,'[1]产值及收款计划（2026）'!$A:$A&amp;'[1]产值及收款计划（2026）'!$B:$B,'[1]产值及收款计划（2026）'!AJ:AJ)</f>
        <v>0</v>
      </c>
      <c r="AK27" s="235" cm="1">
        <f t="array" ref="AK27">_xlfn.XLOOKUP($A27&amp;$B27,'[1]产值及收款计划（2026）'!$A:$A&amp;'[1]产值及收款计划（2026）'!$B:$B,'[1]产值及收款计划（2026）'!AK:AK)</f>
        <v>0</v>
      </c>
      <c r="AL27" s="235" cm="1">
        <f t="array" ref="AL27">_xlfn.XLOOKUP($A27&amp;$B27,'[1]产值及收款计划（2026）'!$A:$A&amp;'[1]产值及收款计划（2026）'!$B:$B,'[1]产值及收款计划（2026）'!AL:AL)</f>
        <v>0</v>
      </c>
      <c r="AM27" s="242" cm="1">
        <f t="array" ref="AM27">_xlfn.LET(_xlpm.勾选月份状态数组,TRANSPOSE('PPT(12-15页）-TOP10'!$A$3:$A$14),_xlpm.选择数据区,IF('PPT(12-15页）-TOP10'!$E$3="收款",$BA27:$BL27,$AA27:$AL27),SUM(_xlfn._xlws.FILTER(_xlpm.选择数据区,_xlpm.勾选月份状态数组,"")))</f>
        <v>0</v>
      </c>
      <c r="AN27" s="235" t="e">
        <f>_xlfn.XLOOKUP($C27,应收未收表!$T:$T,应收未收表!AA:AA)</f>
        <v>#N/A</v>
      </c>
      <c r="AO27" s="235" t="e">
        <f>_xlfn.XLOOKUP($C27,应收未收表!$T:$T,应收未收表!AB:AB)</f>
        <v>#N/A</v>
      </c>
      <c r="AP27" s="235" t="e">
        <f>_xlfn.XLOOKUP($C27,应收未收表!$T:$T,应收未收表!AC:AC)</f>
        <v>#N/A</v>
      </c>
      <c r="AQ27" s="235" t="e">
        <f>_xlfn.XLOOKUP($C27,应收未收表!$T:$T,应收未收表!AE:AE)</f>
        <v>#N/A</v>
      </c>
      <c r="AR27" s="235" t="e">
        <f>_xlfn.XLOOKUP($C27,应收未收表!$T:$T,应收未收表!AF:AF)</f>
        <v>#N/A</v>
      </c>
      <c r="AS27" s="235" t="e" cm="1">
        <f t="array" ref="AS27">_xlfn.XLOOKUP($A27&amp;$B27,'[1]产值及收款计划（2026）'!$A:$A&amp;'[1]产值及收款计划（2026）'!$B:$B,'[1]产值及收款计划（2026）'!AS:AS)</f>
        <v>#REF!</v>
      </c>
      <c r="AT27" s="235" t="e" cm="1">
        <f t="array" ref="AT27">_xlfn.XLOOKUP($A27&amp;$B27,'[1]产值及收款计划（2026）'!$A:$A&amp;'[1]产值及收款计划（2026）'!$B:$B,'[1]产值及收款计划（2026）'!AT:AT)</f>
        <v>#REF!</v>
      </c>
      <c r="AU27" s="235" t="e" cm="1">
        <f t="array" ref="AU27">_xlfn.XLOOKUP($A27&amp;$B27,'[1]产值及收款计划（2026）'!$A:$A&amp;'[1]产值及收款计划（2026）'!$B:$B,'[1]产值及收款计划（2026）'!AU:AU)</f>
        <v>#REF!</v>
      </c>
      <c r="AV27" s="235" t="e" cm="1">
        <f t="array" ref="AV27">_xlfn.XLOOKUP($A27&amp;$B27,'[1]产值及收款计划（2026）'!$A:$A&amp;'[1]产值及收款计划（2026）'!$B:$B,'[1]产值及收款计划（2026）'!AV:AV)</f>
        <v>#REF!</v>
      </c>
      <c r="AW27" s="235" cm="1">
        <f t="array" ref="AW27">_xlfn.XLOOKUP($A27&amp;$B27,'[1]产值及收款计划（2026）'!$A:$A&amp;'[1]产值及收款计划（2026）'!$B:$B,'[1]产值及收款计划（2026）'!AW:AW)</f>
        <v>866.7477</v>
      </c>
      <c r="AX27" s="235" cm="1">
        <f t="array" ref="AX27">_xlfn.XLOOKUP($A27&amp;$B27,'[1]产值及收款计划（2026）'!$A:$A&amp;'[1]产值及收款计划（2026）'!$B:$B,'[1]产值及收款计划（2026）'!AX:AX)</f>
        <v>0</v>
      </c>
      <c r="AY27" s="235" cm="1">
        <f t="array" ref="AY27">_xlfn.XLOOKUP($A27&amp;$B27,'[1]产值及收款计划（2026）'!$A:$A&amp;'[1]产值及收款计划（2026）'!$B:$B,'[1]产值及收款计划（2026）'!AY:AY)</f>
        <v>124.7782</v>
      </c>
      <c r="AZ27" s="235" cm="1">
        <f t="array" ref="AZ27">_xlfn.XLOOKUP($A27&amp;$B27,'[1]产值及收款计划（2026）'!$A:$A&amp;'[1]产值及收款计划（2026）'!$B:$B,'[1]产值及收款计划（2026）'!AZ:AZ)</f>
        <v>124.7782</v>
      </c>
      <c r="BA27" s="235" t="e" cm="1">
        <f t="array" ref="BA27">_xlfn.XLOOKUP($A27&amp;$B27,'[1]产值及收款计划（2026）'!$A:$A&amp;'[1]产值及收款计划（2026）'!$B:$B,'[1]产值及收款计划（2026）'!BA:BA)</f>
        <v>#REF!</v>
      </c>
      <c r="BB27" s="235" t="e" cm="1">
        <f t="array" ref="BB27">_xlfn.XLOOKUP($A27&amp;$B27,'[1]产值及收款计划（2026）'!$A:$A&amp;'[1]产值及收款计划（2026）'!$B:$B,'[1]产值及收款计划（2026）'!BB:BB)</f>
        <v>#REF!</v>
      </c>
      <c r="BC27" s="235" t="e" cm="1">
        <f t="array" ref="BC27">_xlfn.XLOOKUP($A27&amp;$B27,'[1]产值及收款计划（2026）'!$A:$A&amp;'[1]产值及收款计划（2026）'!$B:$B,'[1]产值及收款计划（2026）'!BC:BC)</f>
        <v>#REF!</v>
      </c>
      <c r="BD27" s="235" t="e" cm="1">
        <f t="array" ref="BD27">_xlfn.XLOOKUP($A27&amp;$B27,'[1]产值及收款计划（2026）'!$A:$A&amp;'[1]产值及收款计划（2026）'!$B:$B,'[1]产值及收款计划（2026）'!BD:BD)</f>
        <v>#REF!</v>
      </c>
      <c r="BE27" s="235" t="e" cm="1">
        <f t="array" ref="BE27">_xlfn.XLOOKUP($A27&amp;$B27,'[1]产值及收款计划（2026）'!$A:$A&amp;'[1]产值及收款计划（2026）'!$B:$B,'[1]产值及收款计划（2026）'!BE:BE)</f>
        <v>#REF!</v>
      </c>
      <c r="BF27" s="235" t="e" cm="1">
        <f t="array" ref="BF27">_xlfn.XLOOKUP($A27&amp;$B27,'[1]产值及收款计划（2026）'!$A:$A&amp;'[1]产值及收款计划（2026）'!$B:$B,'[1]产值及收款计划（2026）'!BF:BF)</f>
        <v>#REF!</v>
      </c>
      <c r="BG27" s="235" t="e" cm="1">
        <f t="array" ref="BG27">_xlfn.XLOOKUP($A27&amp;$B27,'[1]产值及收款计划（2026）'!$A:$A&amp;'[1]产值及收款计划（2026）'!$B:$B,'[1]产值及收款计划（2026）'!BG:BG)</f>
        <v>#REF!</v>
      </c>
      <c r="BH27" s="235" t="e" cm="1">
        <f t="array" ref="BH27">_xlfn.XLOOKUP($A27&amp;$B27,'[1]产值及收款计划（2026）'!$A:$A&amp;'[1]产值及收款计划（2026）'!$B:$B,'[1]产值及收款计划（2026）'!BH:BH)</f>
        <v>#REF!</v>
      </c>
      <c r="BI27" s="235" t="e" cm="1">
        <f t="array" ref="BI27">_xlfn.XLOOKUP($A27&amp;$B27,'[1]产值及收款计划（2026）'!$A:$A&amp;'[1]产值及收款计划（2026）'!$B:$B,'[1]产值及收款计划（2026）'!BI:BI)</f>
        <v>#REF!</v>
      </c>
      <c r="BJ27" s="235" t="e" cm="1">
        <f t="array" ref="BJ27">_xlfn.XLOOKUP($A27&amp;$B27,'[1]产值及收款计划（2026）'!$A:$A&amp;'[1]产值及收款计划（2026）'!$B:$B,'[1]产值及收款计划（2026）'!BJ:BJ)</f>
        <v>#REF!</v>
      </c>
      <c r="BK27" s="235" t="e" cm="1">
        <f t="array" ref="BK27">_xlfn.XLOOKUP($A27&amp;$B27,'[1]产值及收款计划（2026）'!$A:$A&amp;'[1]产值及收款计划（2026）'!$B:$B,'[1]产值及收款计划（2026）'!BK:BK)</f>
        <v>#REF!</v>
      </c>
      <c r="BL27" s="235" t="e" cm="1">
        <f t="array" ref="BL27">_xlfn.XLOOKUP($A27&amp;$B27,'[1]产值及收款计划（2026）'!$A:$A&amp;'[1]产值及收款计划（2026）'!$B:$B,'[1]产值及收款计划（2026）'!BL:BL)</f>
        <v>#REF!</v>
      </c>
      <c r="BM27" s="235"/>
      <c r="BN27" s="235"/>
      <c r="BO27" s="235"/>
      <c r="BP27" s="235"/>
      <c r="BQ27" s="235" t="e">
        <f>_xlfn.XLOOKUP($C27,应收未收表!$AJ:$AJ,应收未收表!AK:AK)</f>
        <v>#N/A</v>
      </c>
      <c r="BR27" s="235" t="e">
        <f>_xlfn.XLOOKUP($C27,应收未收表!$AJ:$AJ,应收未收表!AL:AL)</f>
        <v>#N/A</v>
      </c>
      <c r="BS27" s="235" t="e">
        <f>_xlfn.XLOOKUP($C27,应收未收表!$AJ:$AJ,应收未收表!AM:AM)</f>
        <v>#N/A</v>
      </c>
      <c r="BT27" s="235" t="e">
        <f>_xlfn.XLOOKUP($C27,应收未收表!$AJ:$AJ,应收未收表!AN:AN)</f>
        <v>#N/A</v>
      </c>
      <c r="BU27" s="234" t="str" cm="1">
        <f t="array" ref="BU27">_xlfn.XLOOKUP($A27&amp;$B27,'[1]产值及收款计划（2026）'!$A:$A&amp;'[1]产值及收款计划（2026）'!$B:$B,'[1]产值及收款计划（2026）'!BQ:BQ)</f>
        <v>上海市城市建设设计研究总院（集团）有限公司</v>
      </c>
      <c r="BV27" s="235" t="e" cm="1">
        <f t="array" ref="BV27">_xlfn.XLOOKUP($A27&amp;$B27,'[1]产值及收款计划（2026）'!$A:$A&amp;'[1]产值及收款计划（2026）'!$B:$B,'[1]产值及收款计划（2026）'!BR:BR)</f>
        <v>#REF!</v>
      </c>
      <c r="CE27" s="235" cm="1">
        <f t="array" ref="CE27">_xlfn.XLOOKUP($A27&amp;$B27,'[1]产值及收款计划（2026）'!$A:$A&amp;'[1]产值及收款计划（2026）'!$B:$B,'[1]产值及收款计划（2026）'!CA:CA)</f>
        <v>0</v>
      </c>
      <c r="CF27" s="235" cm="1">
        <f t="array" ref="CF27">_xlfn.XLOOKUP($A27&amp;$B27,'[1]产值及收款计划（2026）'!$A:$A&amp;'[1]产值及收款计划（2026）'!$B:$B,'[1]产值及收款计划（2026）'!CB:CB)</f>
        <v>0</v>
      </c>
      <c r="CG27" s="235" cm="1">
        <f t="array" ref="CG27">_xlfn.XLOOKUP($A27&amp;$B27,'[1]产值及收款计划（2026）'!$A:$A&amp;'[1]产值及收款计划（2026）'!$B:$B,'[1]产值及收款计划（2026）'!CC:CC)</f>
        <v>0</v>
      </c>
      <c r="CH27" s="235" cm="1">
        <f t="array" ref="CH27">_xlfn.XLOOKUP($A27&amp;$B27,'[1]产值及收款计划（2026）'!$A:$A&amp;'[1]产值及收款计划（2026）'!$B:$B,'[1]产值及收款计划（2026）'!CD:CD)</f>
        <v>0</v>
      </c>
      <c r="CI27" s="235" cm="1">
        <f t="array" ref="CI27">_xlfn.XLOOKUP($A27&amp;$B27,'[1]产值及收款计划（2026）'!$A:$A&amp;'[1]产值及收款计划（2026）'!$B:$B,'[1]产值及收款计划（2026）'!CE:CE)</f>
        <v>0</v>
      </c>
      <c r="CJ27" s="235" cm="1">
        <f t="array" ref="CJ27">_xlfn.XLOOKUP($A27&amp;$B27,'[1]产值及收款计划（2026）'!$A:$A&amp;'[1]产值及收款计划（2026）'!$B:$B,'[1]产值及收款计划（2026）'!CF:CF)</f>
        <v>0</v>
      </c>
      <c r="CK27" s="235" cm="1">
        <f t="array" ref="CK27">_xlfn.XLOOKUP($A27&amp;$B27,'[1]产值及收款计划（2026）'!$A:$A&amp;'[1]产值及收款计划（2026）'!$B:$B,'[1]产值及收款计划（2026）'!CG:CG)</f>
        <v>0</v>
      </c>
      <c r="CL27" s="235" cm="1">
        <f t="array" ref="CL27">_xlfn.XLOOKUP($A27&amp;$B27,'[1]产值及收款计划（2026）'!$A:$A&amp;'[1]产值及收款计划（2026）'!$B:$B,'[1]产值及收款计划（2026）'!CH:CH)</f>
        <v>0</v>
      </c>
      <c r="CM27" s="235" cm="1">
        <f t="array" ref="CM27">_xlfn.XLOOKUP($A27&amp;$B27,'[1]产值及收款计划（2026）'!$A:$A&amp;'[1]产值及收款计划（2026）'!$B:$B,'[1]产值及收款计划（2026）'!CI:CI)</f>
        <v>0</v>
      </c>
      <c r="CN27" s="235" cm="1">
        <f t="array" ref="CN27">_xlfn.XLOOKUP($A27&amp;$B27,'[1]产值及收款计划（2026）'!$A:$A&amp;'[1]产值及收款计划（2026）'!$B:$B,'[1]产值及收款计划（2026）'!CJ:CJ)</f>
        <v>0</v>
      </c>
      <c r="CO27" s="235" cm="1">
        <f t="array" ref="CO27">_xlfn.XLOOKUP($A27&amp;$B27,'[1]产值及收款计划（2026）'!$A:$A&amp;'[1]产值及收款计划（2026）'!$B:$B,'[1]产值及收款计划（2026）'!CK:CK)</f>
        <v>0</v>
      </c>
      <c r="CP27" s="235" cm="1">
        <f t="array" ref="CP27">_xlfn.XLOOKUP($A27&amp;$B27,'[1]产值及收款计划（2026）'!$A:$A&amp;'[1]产值及收款计划（2026）'!$B:$B,'[1]产值及收款计划（2026）'!CL:CL)</f>
        <v>0</v>
      </c>
      <c r="DE27" s="235" cm="1">
        <f t="array" ref="DE27">_xlfn.XLOOKUP($A27&amp;$B27,'[1]产值及收款计划（2026）'!$A:$A&amp;'[1]产值及收款计划（2026）'!$B:$B,'[1]产值及收款计划（2026）'!DA:DA)</f>
        <v>0</v>
      </c>
      <c r="DF27" s="235" cm="1">
        <f t="array" ref="DF27">_xlfn.XLOOKUP($A27&amp;$B27,'[1]产值及收款计划（2026）'!$A:$A&amp;'[1]产值及收款计划（2026）'!$B:$B,'[1]产值及收款计划（2026）'!DB:DB)</f>
        <v>0</v>
      </c>
      <c r="DG27" s="235" cm="1">
        <f t="array" ref="DG27">_xlfn.XLOOKUP($A27&amp;$B27,'[1]产值及收款计划（2026）'!$A:$A&amp;'[1]产值及收款计划（2026）'!$B:$B,'[1]产值及收款计划（2026）'!DC:DC)</f>
        <v>0</v>
      </c>
      <c r="DH27" s="235" cm="1">
        <f t="array" ref="DH27">_xlfn.XLOOKUP($A27&amp;$B27,'[1]产值及收款计划（2026）'!$A:$A&amp;'[1]产值及收款计划（2026）'!$B:$B,'[1]产值及收款计划（2026）'!DD:DD)</f>
        <v>0</v>
      </c>
      <c r="DI27" s="235" cm="1">
        <f t="array" ref="DI27">_xlfn.XLOOKUP($A27&amp;$B27,'[1]产值及收款计划（2026）'!$A:$A&amp;'[1]产值及收款计划（2026）'!$B:$B,'[1]产值及收款计划（2026）'!DE:DE)</f>
        <v>0</v>
      </c>
      <c r="DJ27" s="235" cm="1">
        <f t="array" ref="DJ27">_xlfn.XLOOKUP($A27&amp;$B27,'[1]产值及收款计划（2026）'!$A:$A&amp;'[1]产值及收款计划（2026）'!$B:$B,'[1]产值及收款计划（2026）'!DF:DF)</f>
        <v>0</v>
      </c>
      <c r="DK27" s="235" cm="1">
        <f t="array" ref="DK27">_xlfn.XLOOKUP($A27&amp;$B27,'[1]产值及收款计划（2026）'!$A:$A&amp;'[1]产值及收款计划（2026）'!$B:$B,'[1]产值及收款计划（2026）'!DG:DG)</f>
        <v>0</v>
      </c>
      <c r="DL27" s="235" cm="1">
        <f t="array" ref="DL27">_xlfn.XLOOKUP($A27&amp;$B27,'[1]产值及收款计划（2026）'!$A:$A&amp;'[1]产值及收款计划（2026）'!$B:$B,'[1]产值及收款计划（2026）'!DH:DH)</f>
        <v>0</v>
      </c>
      <c r="DM27" s="235" cm="1">
        <f t="array" ref="DM27">_xlfn.XLOOKUP($A27&amp;$B27,'[1]产值及收款计划（2026）'!$A:$A&amp;'[1]产值及收款计划（2026）'!$B:$B,'[1]产值及收款计划（2026）'!DI:DI)</f>
        <v>0</v>
      </c>
      <c r="DN27" s="235" cm="1">
        <f t="array" ref="DN27">_xlfn.XLOOKUP($A27&amp;$B27,'[1]产值及收款计划（2026）'!$A:$A&amp;'[1]产值及收款计划（2026）'!$B:$B,'[1]产值及收款计划（2026）'!DJ:DJ)</f>
        <v>0</v>
      </c>
      <c r="DO27" s="235" cm="1">
        <f t="array" ref="DO27">_xlfn.XLOOKUP($A27&amp;$B27,'[1]产值及收款计划（2026）'!$A:$A&amp;'[1]产值及收款计划（2026）'!$B:$B,'[1]产值及收款计划（2026）'!DK:DK)</f>
        <v>0</v>
      </c>
      <c r="DP27" s="235" cm="1">
        <f t="array" ref="DP27">_xlfn.XLOOKUP($A27&amp;$B27,'[1]产值及收款计划（2026）'!$A:$A&amp;'[1]产值及收款计划（2026）'!$B:$B,'[1]产值及收款计划（2026）'!DL:DL)</f>
        <v>0</v>
      </c>
      <c r="DQ27" s="243"/>
      <c r="DR27" s="229"/>
    </row>
    <row r="28" ht="20.25" spans="1:122">
      <c r="A28" s="233">
        <f t="shared" si="11"/>
        <v>24</v>
      </c>
      <c r="B28" s="233" t="s">
        <v>25</v>
      </c>
      <c r="C28" s="234" t="str" cm="1">
        <f t="array" ref="C28">_xlfn.XLOOKUP($A28&amp;$B28,'[1]产值及收款计划（2026）'!$A:$A&amp;'[1]产值及收款计划（2026）'!$B:$B,'[1]产值及收款计划（2026）'!C:C)</f>
        <v>ZHT2021051000045</v>
      </c>
      <c r="D28" s="234" t="str" cm="1">
        <f t="array" ref="D28">_xlfn.XLOOKUP($A28&amp;$B28,'[1]产值及收款计划（2026）'!$A:$A&amp;'[1]产值及收款计划（2026）'!$B:$B,'[1]产值及收款计划（2026）'!D:D)</f>
        <v>南湖区老（旧）住宅区改造提升专项工程（二期）第二批次（真合片区、凌塘片区） 之智慧化工程</v>
      </c>
      <c r="E28" s="235" cm="1">
        <f t="array" ref="E28">_xlfn.XLOOKUP($A28&amp;$B28,'[1]产值及收款计划（2026）'!$A:$A&amp;'[1]产值及收款计划（2026）'!$B:$B,'[1]产值及收款计划（2026）'!E:E)</f>
        <v>715.0755</v>
      </c>
      <c r="F28" s="235" cm="1">
        <f t="array" ref="F28">_xlfn.XLOOKUP($A28&amp;$B28,'[1]产值及收款计划（2026）'!$A:$A&amp;'[1]产值及收款计划（2026）'!$B:$B,'[1]产值及收款计划（2026）'!F:F)</f>
        <v>715.0755</v>
      </c>
      <c r="G28" s="235" t="e" cm="1">
        <f t="array" ref="G28">_xlfn.XLOOKUP($A28&amp;$B28,'[1]产值及收款计划（2026）'!$A:$A&amp;'[1]产值及收款计划（2026）'!$B:$B,'[1]产值及收款计划（2026）'!G:G)</f>
        <v>#REF!</v>
      </c>
      <c r="H28" s="235" cm="1">
        <f t="array" ref="H28">_xlfn.XLOOKUP($A28&amp;$B28,'[1]产值及收款计划（2026）'!$A:$A&amp;'[1]产值及收款计划（2026）'!$B:$B,'[1]产值及收款计划（2026）'!H:H)</f>
        <v>71.50755</v>
      </c>
      <c r="I28" s="236" cm="1">
        <f t="array" ref="I28">_xlfn.XLOOKUP($A28&amp;$B28,'[1]产值及收款计划（2026）'!$A:$A&amp;'[1]产值及收款计划（2026）'!$B:$B,'[1]产值及收款计划（2026）'!I:I)</f>
        <v>0.1</v>
      </c>
      <c r="J28" s="237" cm="1">
        <f t="array" ref="J28">_xlfn.XLOOKUP($A28&amp;$B28,'[1]产值及收款计划（2026）'!$A:$A&amp;'[1]产值及收款计划（2026）'!$B:$B,'[1]产值及收款计划（2026）'!J:J)</f>
        <v>0.09</v>
      </c>
      <c r="K28" s="235" t="e" cm="1">
        <f t="array" ref="K28">_xlfn.XLOOKUP($A28&amp;$B28,'[1]产值及收款计划（2026）'!$A:$A&amp;'[1]产值及收款计划（2026）'!$B:$B,'[1]产值及收款计划（2026）'!K:K)</f>
        <v>#REF!</v>
      </c>
      <c r="L28" s="235" t="e" cm="1">
        <f t="array" ref="L28">_xlfn.XLOOKUP($A28&amp;$B28,'[1]产值及收款计划（2026）'!$A:$A&amp;'[1]产值及收款计划（2026）'!$B:$B,'[1]产值及收款计划（2026）'!L:L)</f>
        <v>#REF!</v>
      </c>
      <c r="M28" s="235" t="str" cm="1">
        <f t="array" ref="M28">_xlfn.XLOOKUP($A28&amp;$B28,'[1]产值及收款计划（2026）'!$A:$A&amp;'[1]产值及收款计划（2026）'!$B:$B,'[1]产值及收款计划（2026）'!M:M)</f>
        <v>主导</v>
      </c>
      <c r="N28" s="235" t="str" cm="1">
        <f t="array" ref="N28">_xlfn.XLOOKUP($A28&amp;$B28,'[1]产值及收款计划（2026）'!$A:$A&amp;'[1]产值及收款计划（2026）'!$B:$B,'[1]产值及收款计划（2026）'!N:N)</f>
        <v>孔祥平团队</v>
      </c>
      <c r="O28" s="235" t="str" cm="1">
        <f t="array" ref="O28">_xlfn.XLOOKUP($A28&amp;$B28,'[1]产值及收款计划（2026）'!$A:$A&amp;'[1]产值及收款计划（2026）'!$B:$B,'[1]产值及收款计划（2026）'!O:O)</f>
        <v>卜宝翔</v>
      </c>
      <c r="P28" s="234" t="str" cm="1">
        <f t="array" ref="P28">_xlfn.XLOOKUP($A28&amp;$B28,'[1]产值及收款计划（2026）'!$A:$A&amp;'[1]产值及收款计划（2026）'!$B:$B,'[1]产值及收款计划（2026）'!P:P)</f>
        <v>过往已完结</v>
      </c>
      <c r="Q28" s="235" t="e" cm="1">
        <f t="array" ref="Q28">_xlfn.XLOOKUP($A28&amp;$B28,'[1]产值及收款计划（2026）'!$A:$A&amp;'[1]产值及收款计划（2026）'!$B:$B,'[1]产值及收款计划（2026）'!Q:Q)</f>
        <v>#REF!</v>
      </c>
      <c r="R28" s="235" t="e" cm="1">
        <f t="array" ref="R28">_xlfn.XLOOKUP($A28&amp;$B28,'[1]产值及收款计划（2026）'!$A:$A&amp;'[1]产值及收款计划（2026）'!$B:$B,'[1]产值及收款计划（2026）'!R:R)</f>
        <v>#REF!</v>
      </c>
      <c r="S28" s="235" t="e" cm="1">
        <f t="array" ref="S28">_xlfn.XLOOKUP($A28&amp;$B28,'[1]产值及收款计划（2026）'!$A:$A&amp;'[1]产值及收款计划（2026）'!$B:$B,'[1]产值及收款计划（2026）'!S:S)</f>
        <v>#REF!</v>
      </c>
      <c r="T28" s="235" cm="1">
        <f t="array" ref="T28">_xlfn.XLOOKUP($A28&amp;$B28,'[1]产值及收款计划（2026）'!$A:$A&amp;'[1]产值及收款计划（2026）'!$B:$B,'[1]产值及收款计划（2026）'!T:T)</f>
        <v>715.0775</v>
      </c>
      <c r="U28" s="235" cm="1">
        <f t="array" ref="U28">_xlfn.XLOOKUP($A28&amp;$B28,'[1]产值及收款计划（2026）'!$A:$A&amp;'[1]产值及收款计划（2026）'!$B:$B,'[1]产值及收款计划（2026）'!U:U)</f>
        <v>0</v>
      </c>
      <c r="V28" s="235" cm="1">
        <f t="array" ref="V28">_xlfn.XLOOKUP($A28&amp;$B28,'[1]产值及收款计划（2026）'!$A:$A&amp;'[1]产值及收款计划（2026）'!$B:$B,'[1]产值及收款计划（2026）'!V:V)</f>
        <v>-0.00199999999995271</v>
      </c>
      <c r="W28" s="235" t="e" cm="1">
        <f t="array" ref="W28">_xlfn.XLOOKUP($A28&amp;$B28,'[1]产值及收款计划（2026）'!$A:$A&amp;'[1]产值及收款计划（2026）'!$B:$B,'[1]产值及收款计划（2026）'!W:W)</f>
        <v>#REF!</v>
      </c>
      <c r="X28" s="235" t="e" cm="1">
        <f t="array" ref="X28">_xlfn.XLOOKUP($A28&amp;$B28,'[1]产值及收款计划（2026）'!$A:$A&amp;'[1]产值及收款计划（2026）'!$B:$B,'[1]产值及收款计划（2026）'!X:X)</f>
        <v>#REF!</v>
      </c>
      <c r="Y28" s="235" t="e" cm="1">
        <f t="array" ref="Y28">_xlfn.XLOOKUP($A28&amp;$B28,'[1]产值及收款计划（2026）'!$A:$A&amp;'[1]产值及收款计划（2026）'!$B:$B,'[1]产值及收款计划（2026）'!Y:Y)</f>
        <v>#REF!</v>
      </c>
      <c r="Z28" s="235" t="e" cm="1">
        <f t="array" ref="Z28">_xlfn.XLOOKUP($A28&amp;$B28,'[1]产值及收款计划（2026）'!$A:$A&amp;'[1]产值及收款计划（2026）'!$B:$B,'[1]产值及收款计划（2026）'!Z:Z)</f>
        <v>#REF!</v>
      </c>
      <c r="AA28" s="235" cm="1">
        <f t="array" ref="AA28">_xlfn.XLOOKUP($A28&amp;$B28,'[1]产值及收款计划（2026）'!$A:$A&amp;'[1]产值及收款计划（2026）'!$B:$B,'[1]产值及收款计划（2026）'!AA:AA)</f>
        <v>0</v>
      </c>
      <c r="AB28" s="235" cm="1">
        <f t="array" ref="AB28">_xlfn.XLOOKUP($A28&amp;$B28,'[1]产值及收款计划（2026）'!$A:$A&amp;'[1]产值及收款计划（2026）'!$B:$B,'[1]产值及收款计划（2026）'!AB:AB)</f>
        <v>0</v>
      </c>
      <c r="AC28" s="235" t="e" cm="1">
        <f t="array" ref="AC28">_xlfn.XLOOKUP($A28&amp;$B28,'[1]产值及收款计划（2026）'!$A:$A&amp;'[1]产值及收款计划（2026）'!$B:$B,'[1]产值及收款计划（2026）'!AC:AC)</f>
        <v>#REF!</v>
      </c>
      <c r="AD28" s="235" cm="1">
        <f t="array" ref="AD28">_xlfn.XLOOKUP($A28&amp;$B28,'[1]产值及收款计划（2026）'!$A:$A&amp;'[1]产值及收款计划（2026）'!$B:$B,'[1]产值及收款计划（2026）'!AD:AD)</f>
        <v>0</v>
      </c>
      <c r="AE28" s="235" cm="1">
        <f t="array" ref="AE28">_xlfn.XLOOKUP($A28&amp;$B28,'[1]产值及收款计划（2026）'!$A:$A&amp;'[1]产值及收款计划（2026）'!$B:$B,'[1]产值及收款计划（2026）'!AE:AE)</f>
        <v>0</v>
      </c>
      <c r="AF28" s="235" cm="1">
        <f t="array" ref="AF28">_xlfn.XLOOKUP($A28&amp;$B28,'[1]产值及收款计划（2026）'!$A:$A&amp;'[1]产值及收款计划（2026）'!$B:$B,'[1]产值及收款计划（2026）'!AF:AF)</f>
        <v>0</v>
      </c>
      <c r="AG28" s="235" cm="1">
        <f t="array" ref="AG28">_xlfn.XLOOKUP($A28&amp;$B28,'[1]产值及收款计划（2026）'!$A:$A&amp;'[1]产值及收款计划（2026）'!$B:$B,'[1]产值及收款计划（2026）'!AG:AG)</f>
        <v>0</v>
      </c>
      <c r="AH28" s="235" cm="1">
        <f t="array" ref="AH28">_xlfn.XLOOKUP($A28&amp;$B28,'[1]产值及收款计划（2026）'!$A:$A&amp;'[1]产值及收款计划（2026）'!$B:$B,'[1]产值及收款计划（2026）'!AH:AH)</f>
        <v>0</v>
      </c>
      <c r="AI28" s="235" cm="1">
        <f t="array" ref="AI28">_xlfn.XLOOKUP($A28&amp;$B28,'[1]产值及收款计划（2026）'!$A:$A&amp;'[1]产值及收款计划（2026）'!$B:$B,'[1]产值及收款计划（2026）'!AI:AI)</f>
        <v>0</v>
      </c>
      <c r="AJ28" s="235" cm="1">
        <f t="array" ref="AJ28">_xlfn.XLOOKUP($A28&amp;$B28,'[1]产值及收款计划（2026）'!$A:$A&amp;'[1]产值及收款计划（2026）'!$B:$B,'[1]产值及收款计划（2026）'!AJ:AJ)</f>
        <v>0</v>
      </c>
      <c r="AK28" s="235" cm="1">
        <f t="array" ref="AK28">_xlfn.XLOOKUP($A28&amp;$B28,'[1]产值及收款计划（2026）'!$A:$A&amp;'[1]产值及收款计划（2026）'!$B:$B,'[1]产值及收款计划（2026）'!AK:AK)</f>
        <v>0</v>
      </c>
      <c r="AL28" s="235" cm="1">
        <f t="array" ref="AL28">_xlfn.XLOOKUP($A28&amp;$B28,'[1]产值及收款计划（2026）'!$A:$A&amp;'[1]产值及收款计划（2026）'!$B:$B,'[1]产值及收款计划（2026）'!AL:AL)</f>
        <v>0</v>
      </c>
      <c r="AM28" s="242" cm="1">
        <f t="array" ref="AM28">_xlfn.LET(_xlpm.勾选月份状态数组,TRANSPOSE('PPT(12-15页）-TOP10'!$A$3:$A$14),_xlpm.选择数据区,IF('PPT(12-15页）-TOP10'!$E$3="收款",$BA28:$BL28,$AA28:$AL28),SUM(_xlfn._xlws.FILTER(_xlpm.选择数据区,_xlpm.勾选月份状态数组,"")))</f>
        <v>0</v>
      </c>
      <c r="AN28" s="235" t="e">
        <f>_xlfn.XLOOKUP($C28,应收未收表!$T:$T,应收未收表!AA:AA)</f>
        <v>#N/A</v>
      </c>
      <c r="AO28" s="235" t="e">
        <f>_xlfn.XLOOKUP($C28,应收未收表!$T:$T,应收未收表!AB:AB)</f>
        <v>#N/A</v>
      </c>
      <c r="AP28" s="235" t="e">
        <f>_xlfn.XLOOKUP($C28,应收未收表!$T:$T,应收未收表!AC:AC)</f>
        <v>#N/A</v>
      </c>
      <c r="AQ28" s="235" t="e">
        <f>_xlfn.XLOOKUP($C28,应收未收表!$T:$T,应收未收表!AE:AE)</f>
        <v>#N/A</v>
      </c>
      <c r="AR28" s="235" t="e">
        <f>_xlfn.XLOOKUP($C28,应收未收表!$T:$T,应收未收表!AF:AF)</f>
        <v>#N/A</v>
      </c>
      <c r="AS28" s="235" t="e" cm="1">
        <f t="array" ref="AS28">_xlfn.XLOOKUP($A28&amp;$B28,'[1]产值及收款计划（2026）'!$A:$A&amp;'[1]产值及收款计划（2026）'!$B:$B,'[1]产值及收款计划（2026）'!AS:AS)</f>
        <v>#REF!</v>
      </c>
      <c r="AT28" s="235" t="e" cm="1">
        <f t="array" ref="AT28">_xlfn.XLOOKUP($A28&amp;$B28,'[1]产值及收款计划（2026）'!$A:$A&amp;'[1]产值及收款计划（2026）'!$B:$B,'[1]产值及收款计划（2026）'!AT:AT)</f>
        <v>#REF!</v>
      </c>
      <c r="AU28" s="235" t="e" cm="1">
        <f t="array" ref="AU28">_xlfn.XLOOKUP($A28&amp;$B28,'[1]产值及收款计划（2026）'!$A:$A&amp;'[1]产值及收款计划（2026）'!$B:$B,'[1]产值及收款计划（2026）'!AU:AU)</f>
        <v>#REF!</v>
      </c>
      <c r="AV28" s="235" t="e" cm="1">
        <f t="array" ref="AV28">_xlfn.XLOOKUP($A28&amp;$B28,'[1]产值及收款计划（2026）'!$A:$A&amp;'[1]产值及收款计划（2026）'!$B:$B,'[1]产值及收款计划（2026）'!AV:AV)</f>
        <v>#REF!</v>
      </c>
      <c r="AW28" s="235" cm="1">
        <f t="array" ref="AW28">_xlfn.XLOOKUP($A28&amp;$B28,'[1]产值及收款计划（2026）'!$A:$A&amp;'[1]产值及收款计划（2026）'!$B:$B,'[1]产值及收款计划（2026）'!AW:AW)</f>
        <v>527.8535</v>
      </c>
      <c r="AX28" s="235" cm="1">
        <f t="array" ref="AX28">_xlfn.XLOOKUP($A28&amp;$B28,'[1]产值及收款计划（2026）'!$A:$A&amp;'[1]产值及收款计划（2026）'!$B:$B,'[1]产值及收款计划（2026）'!AX:AX)</f>
        <v>0</v>
      </c>
      <c r="AY28" s="235" cm="1">
        <f t="array" ref="AY28">_xlfn.XLOOKUP($A28&amp;$B28,'[1]产值及收款计划（2026）'!$A:$A&amp;'[1]产值及收款计划（2026）'!$B:$B,'[1]产值及收款计划（2026）'!AY:AY)</f>
        <v>187.222</v>
      </c>
      <c r="AZ28" s="235" cm="1">
        <f t="array" ref="AZ28">_xlfn.XLOOKUP($A28&amp;$B28,'[1]产值及收款计划（2026）'!$A:$A&amp;'[1]产值及收款计划（2026）'!$B:$B,'[1]产值及收款计划（2026）'!AZ:AZ)</f>
        <v>187.224</v>
      </c>
      <c r="BA28" s="235" t="e" cm="1">
        <f t="array" ref="BA28">_xlfn.XLOOKUP($A28&amp;$B28,'[1]产值及收款计划（2026）'!$A:$A&amp;'[1]产值及收款计划（2026）'!$B:$B,'[1]产值及收款计划（2026）'!BA:BA)</f>
        <v>#REF!</v>
      </c>
      <c r="BB28" s="235" t="e" cm="1">
        <f t="array" ref="BB28">_xlfn.XLOOKUP($A28&amp;$B28,'[1]产值及收款计划（2026）'!$A:$A&amp;'[1]产值及收款计划（2026）'!$B:$B,'[1]产值及收款计划（2026）'!BB:BB)</f>
        <v>#REF!</v>
      </c>
      <c r="BC28" s="235" t="e" cm="1">
        <f t="array" ref="BC28">_xlfn.XLOOKUP($A28&amp;$B28,'[1]产值及收款计划（2026）'!$A:$A&amp;'[1]产值及收款计划（2026）'!$B:$B,'[1]产值及收款计划（2026）'!BC:BC)</f>
        <v>#REF!</v>
      </c>
      <c r="BD28" s="235" t="e" cm="1">
        <f t="array" ref="BD28">_xlfn.XLOOKUP($A28&amp;$B28,'[1]产值及收款计划（2026）'!$A:$A&amp;'[1]产值及收款计划（2026）'!$B:$B,'[1]产值及收款计划（2026）'!BD:BD)</f>
        <v>#REF!</v>
      </c>
      <c r="BE28" s="235" t="e" cm="1">
        <f t="array" ref="BE28">_xlfn.XLOOKUP($A28&amp;$B28,'[1]产值及收款计划（2026）'!$A:$A&amp;'[1]产值及收款计划（2026）'!$B:$B,'[1]产值及收款计划（2026）'!BE:BE)</f>
        <v>#REF!</v>
      </c>
      <c r="BF28" s="235" t="e" cm="1">
        <f t="array" ref="BF28">_xlfn.XLOOKUP($A28&amp;$B28,'[1]产值及收款计划（2026）'!$A:$A&amp;'[1]产值及收款计划（2026）'!$B:$B,'[1]产值及收款计划（2026）'!BF:BF)</f>
        <v>#REF!</v>
      </c>
      <c r="BG28" s="235" t="e" cm="1">
        <f t="array" ref="BG28">_xlfn.XLOOKUP($A28&amp;$B28,'[1]产值及收款计划（2026）'!$A:$A&amp;'[1]产值及收款计划（2026）'!$B:$B,'[1]产值及收款计划（2026）'!BG:BG)</f>
        <v>#REF!</v>
      </c>
      <c r="BH28" s="235" t="e" cm="1">
        <f t="array" ref="BH28">_xlfn.XLOOKUP($A28&amp;$B28,'[1]产值及收款计划（2026）'!$A:$A&amp;'[1]产值及收款计划（2026）'!$B:$B,'[1]产值及收款计划（2026）'!BH:BH)</f>
        <v>#REF!</v>
      </c>
      <c r="BI28" s="235" t="e" cm="1">
        <f t="array" ref="BI28">_xlfn.XLOOKUP($A28&amp;$B28,'[1]产值及收款计划（2026）'!$A:$A&amp;'[1]产值及收款计划（2026）'!$B:$B,'[1]产值及收款计划（2026）'!BI:BI)</f>
        <v>#REF!</v>
      </c>
      <c r="BJ28" s="235" t="e" cm="1">
        <f t="array" ref="BJ28">_xlfn.XLOOKUP($A28&amp;$B28,'[1]产值及收款计划（2026）'!$A:$A&amp;'[1]产值及收款计划（2026）'!$B:$B,'[1]产值及收款计划（2026）'!BJ:BJ)</f>
        <v>#REF!</v>
      </c>
      <c r="BK28" s="235" t="e" cm="1">
        <f t="array" ref="BK28">_xlfn.XLOOKUP($A28&amp;$B28,'[1]产值及收款计划（2026）'!$A:$A&amp;'[1]产值及收款计划（2026）'!$B:$B,'[1]产值及收款计划（2026）'!BK:BK)</f>
        <v>#REF!</v>
      </c>
      <c r="BL28" s="235" t="e" cm="1">
        <f t="array" ref="BL28">_xlfn.XLOOKUP($A28&amp;$B28,'[1]产值及收款计划（2026）'!$A:$A&amp;'[1]产值及收款计划（2026）'!$B:$B,'[1]产值及收款计划（2026）'!BL:BL)</f>
        <v>#REF!</v>
      </c>
      <c r="BM28" s="235"/>
      <c r="BN28" s="235"/>
      <c r="BO28" s="235"/>
      <c r="BP28" s="235"/>
      <c r="BQ28" s="235" t="e">
        <f>_xlfn.XLOOKUP($C28,应收未收表!$AJ:$AJ,应收未收表!AK:AK)</f>
        <v>#N/A</v>
      </c>
      <c r="BR28" s="235" t="e">
        <f>_xlfn.XLOOKUP($C28,应收未收表!$AJ:$AJ,应收未收表!AL:AL)</f>
        <v>#N/A</v>
      </c>
      <c r="BS28" s="235" t="e">
        <f>_xlfn.XLOOKUP($C28,应收未收表!$AJ:$AJ,应收未收表!AM:AM)</f>
        <v>#N/A</v>
      </c>
      <c r="BT28" s="235" t="e">
        <f>_xlfn.XLOOKUP($C28,应收未收表!$AJ:$AJ,应收未收表!AN:AN)</f>
        <v>#N/A</v>
      </c>
      <c r="BU28" s="234" t="str" cm="1">
        <f t="array" ref="BU28">_xlfn.XLOOKUP($A28&amp;$B28,'[1]产值及收款计划（2026）'!$A:$A&amp;'[1]产值及收款计划（2026）'!$B:$B,'[1]产值及收款计划（2026）'!BQ:BQ)</f>
        <v>上海市城市建设设计研究总院（集团）有限公司</v>
      </c>
      <c r="BV28" s="235" t="e" cm="1">
        <f t="array" ref="BV28">_xlfn.XLOOKUP($A28&amp;$B28,'[1]产值及收款计划（2026）'!$A:$A&amp;'[1]产值及收款计划（2026）'!$B:$B,'[1]产值及收款计划（2026）'!BR:BR)</f>
        <v>#REF!</v>
      </c>
      <c r="CE28" s="235" cm="1">
        <f t="array" ref="CE28">_xlfn.XLOOKUP($A28&amp;$B28,'[1]产值及收款计划（2026）'!$A:$A&amp;'[1]产值及收款计划（2026）'!$B:$B,'[1]产值及收款计划（2026）'!CA:CA)</f>
        <v>0</v>
      </c>
      <c r="CF28" s="235" cm="1">
        <f t="array" ref="CF28">_xlfn.XLOOKUP($A28&amp;$B28,'[1]产值及收款计划（2026）'!$A:$A&amp;'[1]产值及收款计划（2026）'!$B:$B,'[1]产值及收款计划（2026）'!CB:CB)</f>
        <v>0</v>
      </c>
      <c r="CG28" s="235" cm="1">
        <f t="array" ref="CG28">_xlfn.XLOOKUP($A28&amp;$B28,'[1]产值及收款计划（2026）'!$A:$A&amp;'[1]产值及收款计划（2026）'!$B:$B,'[1]产值及收款计划（2026）'!CC:CC)</f>
        <v>0</v>
      </c>
      <c r="CH28" s="235" cm="1">
        <f t="array" ref="CH28">_xlfn.XLOOKUP($A28&amp;$B28,'[1]产值及收款计划（2026）'!$A:$A&amp;'[1]产值及收款计划（2026）'!$B:$B,'[1]产值及收款计划（2026）'!CD:CD)</f>
        <v>0</v>
      </c>
      <c r="CI28" s="235" cm="1">
        <f t="array" ref="CI28">_xlfn.XLOOKUP($A28&amp;$B28,'[1]产值及收款计划（2026）'!$A:$A&amp;'[1]产值及收款计划（2026）'!$B:$B,'[1]产值及收款计划（2026）'!CE:CE)</f>
        <v>0</v>
      </c>
      <c r="CJ28" s="235" cm="1">
        <f t="array" ref="CJ28">_xlfn.XLOOKUP($A28&amp;$B28,'[1]产值及收款计划（2026）'!$A:$A&amp;'[1]产值及收款计划（2026）'!$B:$B,'[1]产值及收款计划（2026）'!CF:CF)</f>
        <v>0</v>
      </c>
      <c r="CK28" s="235" cm="1">
        <f t="array" ref="CK28">_xlfn.XLOOKUP($A28&amp;$B28,'[1]产值及收款计划（2026）'!$A:$A&amp;'[1]产值及收款计划（2026）'!$B:$B,'[1]产值及收款计划（2026）'!CG:CG)</f>
        <v>0</v>
      </c>
      <c r="CL28" s="235" cm="1">
        <f t="array" ref="CL28">_xlfn.XLOOKUP($A28&amp;$B28,'[1]产值及收款计划（2026）'!$A:$A&amp;'[1]产值及收款计划（2026）'!$B:$B,'[1]产值及收款计划（2026）'!CH:CH)</f>
        <v>0</v>
      </c>
      <c r="CM28" s="235" cm="1">
        <f t="array" ref="CM28">_xlfn.XLOOKUP($A28&amp;$B28,'[1]产值及收款计划（2026）'!$A:$A&amp;'[1]产值及收款计划（2026）'!$B:$B,'[1]产值及收款计划（2026）'!CI:CI)</f>
        <v>0</v>
      </c>
      <c r="CN28" s="235" cm="1">
        <f t="array" ref="CN28">_xlfn.XLOOKUP($A28&amp;$B28,'[1]产值及收款计划（2026）'!$A:$A&amp;'[1]产值及收款计划（2026）'!$B:$B,'[1]产值及收款计划（2026）'!CJ:CJ)</f>
        <v>0</v>
      </c>
      <c r="CO28" s="235" cm="1">
        <f t="array" ref="CO28">_xlfn.XLOOKUP($A28&amp;$B28,'[1]产值及收款计划（2026）'!$A:$A&amp;'[1]产值及收款计划（2026）'!$B:$B,'[1]产值及收款计划（2026）'!CK:CK)</f>
        <v>0</v>
      </c>
      <c r="CP28" s="235" cm="1">
        <f t="array" ref="CP28">_xlfn.XLOOKUP($A28&amp;$B28,'[1]产值及收款计划（2026）'!$A:$A&amp;'[1]产值及收款计划（2026）'!$B:$B,'[1]产值及收款计划（2026）'!CL:CL)</f>
        <v>0</v>
      </c>
      <c r="DE28" s="235" cm="1">
        <f t="array" ref="DE28">_xlfn.XLOOKUP($A28&amp;$B28,'[1]产值及收款计划（2026）'!$A:$A&amp;'[1]产值及收款计划（2026）'!$B:$B,'[1]产值及收款计划（2026）'!DA:DA)</f>
        <v>0</v>
      </c>
      <c r="DF28" s="235" cm="1">
        <f t="array" ref="DF28">_xlfn.XLOOKUP($A28&amp;$B28,'[1]产值及收款计划（2026）'!$A:$A&amp;'[1]产值及收款计划（2026）'!$B:$B,'[1]产值及收款计划（2026）'!DB:DB)</f>
        <v>0</v>
      </c>
      <c r="DG28" s="235" cm="1">
        <f t="array" ref="DG28">_xlfn.XLOOKUP($A28&amp;$B28,'[1]产值及收款计划（2026）'!$A:$A&amp;'[1]产值及收款计划（2026）'!$B:$B,'[1]产值及收款计划（2026）'!DC:DC)</f>
        <v>0</v>
      </c>
      <c r="DH28" s="235" cm="1">
        <f t="array" ref="DH28">_xlfn.XLOOKUP($A28&amp;$B28,'[1]产值及收款计划（2026）'!$A:$A&amp;'[1]产值及收款计划（2026）'!$B:$B,'[1]产值及收款计划（2026）'!DD:DD)</f>
        <v>0</v>
      </c>
      <c r="DI28" s="235" cm="1">
        <f t="array" ref="DI28">_xlfn.XLOOKUP($A28&amp;$B28,'[1]产值及收款计划（2026）'!$A:$A&amp;'[1]产值及收款计划（2026）'!$B:$B,'[1]产值及收款计划（2026）'!DE:DE)</f>
        <v>0</v>
      </c>
      <c r="DJ28" s="235" cm="1">
        <f t="array" ref="DJ28">_xlfn.XLOOKUP($A28&amp;$B28,'[1]产值及收款计划（2026）'!$A:$A&amp;'[1]产值及收款计划（2026）'!$B:$B,'[1]产值及收款计划（2026）'!DF:DF)</f>
        <v>0</v>
      </c>
      <c r="DK28" s="235" cm="1">
        <f t="array" ref="DK28">_xlfn.XLOOKUP($A28&amp;$B28,'[1]产值及收款计划（2026）'!$A:$A&amp;'[1]产值及收款计划（2026）'!$B:$B,'[1]产值及收款计划（2026）'!DG:DG)</f>
        <v>0</v>
      </c>
      <c r="DL28" s="235" cm="1">
        <f t="array" ref="DL28">_xlfn.XLOOKUP($A28&amp;$B28,'[1]产值及收款计划（2026）'!$A:$A&amp;'[1]产值及收款计划（2026）'!$B:$B,'[1]产值及收款计划（2026）'!DH:DH)</f>
        <v>0</v>
      </c>
      <c r="DM28" s="235" cm="1">
        <f t="array" ref="DM28">_xlfn.XLOOKUP($A28&amp;$B28,'[1]产值及收款计划（2026）'!$A:$A&amp;'[1]产值及收款计划（2026）'!$B:$B,'[1]产值及收款计划（2026）'!DI:DI)</f>
        <v>0</v>
      </c>
      <c r="DN28" s="235" cm="1">
        <f t="array" ref="DN28">_xlfn.XLOOKUP($A28&amp;$B28,'[1]产值及收款计划（2026）'!$A:$A&amp;'[1]产值及收款计划（2026）'!$B:$B,'[1]产值及收款计划（2026）'!DJ:DJ)</f>
        <v>0</v>
      </c>
      <c r="DO28" s="235" cm="1">
        <f t="array" ref="DO28">_xlfn.XLOOKUP($A28&amp;$B28,'[1]产值及收款计划（2026）'!$A:$A&amp;'[1]产值及收款计划（2026）'!$B:$B,'[1]产值及收款计划（2026）'!DK:DK)</f>
        <v>0</v>
      </c>
      <c r="DP28" s="235" cm="1">
        <f t="array" ref="DP28">_xlfn.XLOOKUP($A28&amp;$B28,'[1]产值及收款计划（2026）'!$A:$A&amp;'[1]产值及收款计划（2026）'!$B:$B,'[1]产值及收款计划（2026）'!DL:DL)</f>
        <v>0</v>
      </c>
      <c r="DQ28" s="243"/>
      <c r="DR28" s="229"/>
    </row>
    <row r="29" ht="20.25" spans="1:122">
      <c r="A29" s="233">
        <f t="shared" si="11"/>
        <v>25</v>
      </c>
      <c r="B29" s="233" t="s">
        <v>25</v>
      </c>
      <c r="C29" s="234" t="str" cm="1">
        <f t="array" ref="C29">_xlfn.XLOOKUP($A29&amp;$B29,'[1]产值及收款计划（2026）'!$A:$A&amp;'[1]产值及收款计划（2026）'!$B:$B,'[1]产值及收款计划（2026）'!C:C)</f>
        <v>ZHT2021051000046</v>
      </c>
      <c r="D29" s="234" t="str" cm="1">
        <f t="array" ref="D29">_xlfn.XLOOKUP($A29&amp;$B29,'[1]产值及收款计划（2026）'!$A:$A&amp;'[1]产值及收款计划（2026）'!$B:$B,'[1]产值及收款计划（2026）'!D:D)</f>
        <v>南湖区老（旧）住宅区改造提升专项工程（二期）第二批次（明月片区） 之智慧化工程</v>
      </c>
      <c r="E29" s="235" cm="1">
        <f t="array" ref="E29">_xlfn.XLOOKUP($A29&amp;$B29,'[1]产值及收款计划（2026）'!$A:$A&amp;'[1]产值及收款计划（2026）'!$B:$B,'[1]产值及收款计划（2026）'!E:E)</f>
        <v>966.8287</v>
      </c>
      <c r="F29" s="235" cm="1">
        <f t="array" ref="F29">_xlfn.XLOOKUP($A29&amp;$B29,'[1]产值及收款计划（2026）'!$A:$A&amp;'[1]产值及收款计划（2026）'!$B:$B,'[1]产值及收款计划（2026）'!F:F)</f>
        <v>966.8287</v>
      </c>
      <c r="G29" s="235" t="e" cm="1">
        <f t="array" ref="G29">_xlfn.XLOOKUP($A29&amp;$B29,'[1]产值及收款计划（2026）'!$A:$A&amp;'[1]产值及收款计划（2026）'!$B:$B,'[1]产值及收款计划（2026）'!G:G)</f>
        <v>#REF!</v>
      </c>
      <c r="H29" s="235" cm="1">
        <f t="array" ref="H29">_xlfn.XLOOKUP($A29&amp;$B29,'[1]产值及收款计划（2026）'!$A:$A&amp;'[1]产值及收款计划（2026）'!$B:$B,'[1]产值及收款计划（2026）'!H:H)</f>
        <v>96.68287</v>
      </c>
      <c r="I29" s="236" cm="1">
        <f t="array" ref="I29">_xlfn.XLOOKUP($A29&amp;$B29,'[1]产值及收款计划（2026）'!$A:$A&amp;'[1]产值及收款计划（2026）'!$B:$B,'[1]产值及收款计划（2026）'!I:I)</f>
        <v>0.1</v>
      </c>
      <c r="J29" s="237" cm="1">
        <f t="array" ref="J29">_xlfn.XLOOKUP($A29&amp;$B29,'[1]产值及收款计划（2026）'!$A:$A&amp;'[1]产值及收款计划（2026）'!$B:$B,'[1]产值及收款计划（2026）'!J:J)</f>
        <v>0.09</v>
      </c>
      <c r="K29" s="235" t="e" cm="1">
        <f t="array" ref="K29">_xlfn.XLOOKUP($A29&amp;$B29,'[1]产值及收款计划（2026）'!$A:$A&amp;'[1]产值及收款计划（2026）'!$B:$B,'[1]产值及收款计划（2026）'!K:K)</f>
        <v>#REF!</v>
      </c>
      <c r="L29" s="235" t="e" cm="1">
        <f t="array" ref="L29">_xlfn.XLOOKUP($A29&amp;$B29,'[1]产值及收款计划（2026）'!$A:$A&amp;'[1]产值及收款计划（2026）'!$B:$B,'[1]产值及收款计划（2026）'!L:L)</f>
        <v>#REF!</v>
      </c>
      <c r="M29" s="235" t="str" cm="1">
        <f t="array" ref="M29">_xlfn.XLOOKUP($A29&amp;$B29,'[1]产值及收款计划（2026）'!$A:$A&amp;'[1]产值及收款计划（2026）'!$B:$B,'[1]产值及收款计划（2026）'!M:M)</f>
        <v>主导</v>
      </c>
      <c r="N29" s="235" t="str" cm="1">
        <f t="array" ref="N29">_xlfn.XLOOKUP($A29&amp;$B29,'[1]产值及收款计划（2026）'!$A:$A&amp;'[1]产值及收款计划（2026）'!$B:$B,'[1]产值及收款计划（2026）'!N:N)</f>
        <v>孔祥平团队</v>
      </c>
      <c r="O29" s="235" t="str" cm="1">
        <f t="array" ref="O29">_xlfn.XLOOKUP($A29&amp;$B29,'[1]产值及收款计划（2026）'!$A:$A&amp;'[1]产值及收款计划（2026）'!$B:$B,'[1]产值及收款计划（2026）'!O:O)</f>
        <v>卜宝翔</v>
      </c>
      <c r="P29" s="234" t="str" cm="1">
        <f t="array" ref="P29">_xlfn.XLOOKUP($A29&amp;$B29,'[1]产值及收款计划（2026）'!$A:$A&amp;'[1]产值及收款计划（2026）'!$B:$B,'[1]产值及收款计划（2026）'!P:P)</f>
        <v>过往已完结</v>
      </c>
      <c r="Q29" s="235" t="e" cm="1">
        <f t="array" ref="Q29">_xlfn.XLOOKUP($A29&amp;$B29,'[1]产值及收款计划（2026）'!$A:$A&amp;'[1]产值及收款计划（2026）'!$B:$B,'[1]产值及收款计划（2026）'!Q:Q)</f>
        <v>#REF!</v>
      </c>
      <c r="R29" s="235" t="e" cm="1">
        <f t="array" ref="R29">_xlfn.XLOOKUP($A29&amp;$B29,'[1]产值及收款计划（2026）'!$A:$A&amp;'[1]产值及收款计划（2026）'!$B:$B,'[1]产值及收款计划（2026）'!R:R)</f>
        <v>#REF!</v>
      </c>
      <c r="S29" s="235" t="e" cm="1">
        <f t="array" ref="S29">_xlfn.XLOOKUP($A29&amp;$B29,'[1]产值及收款计划（2026）'!$A:$A&amp;'[1]产值及收款计划（2026）'!$B:$B,'[1]产值及收款计划（2026）'!S:S)</f>
        <v>#REF!</v>
      </c>
      <c r="T29" s="235" cm="1">
        <f t="array" ref="T29">_xlfn.XLOOKUP($A29&amp;$B29,'[1]产值及收款计划（2026）'!$A:$A&amp;'[1]产值及收款计划（2026）'!$B:$B,'[1]产值及收款计划（2026）'!T:T)</f>
        <v>966.828699</v>
      </c>
      <c r="U29" s="235" cm="1">
        <f t="array" ref="U29">_xlfn.XLOOKUP($A29&amp;$B29,'[1]产值及收款计划（2026）'!$A:$A&amp;'[1]产值及收款计划（2026）'!$B:$B,'[1]产值及收款计划（2026）'!U:U)</f>
        <v>0</v>
      </c>
      <c r="V29" s="235" cm="1">
        <f t="array" ref="V29">_xlfn.XLOOKUP($A29&amp;$B29,'[1]产值及收款计划（2026）'!$A:$A&amp;'[1]产值及收款计划（2026）'!$B:$B,'[1]产值及收款计划（2026）'!V:V)</f>
        <v>9.99999997475243e-7</v>
      </c>
      <c r="W29" s="235" t="e" cm="1">
        <f t="array" ref="W29">_xlfn.XLOOKUP($A29&amp;$B29,'[1]产值及收款计划（2026）'!$A:$A&amp;'[1]产值及收款计划（2026）'!$B:$B,'[1]产值及收款计划（2026）'!W:W)</f>
        <v>#REF!</v>
      </c>
      <c r="X29" s="235" t="e" cm="1">
        <f t="array" ref="X29">_xlfn.XLOOKUP($A29&amp;$B29,'[1]产值及收款计划（2026）'!$A:$A&amp;'[1]产值及收款计划（2026）'!$B:$B,'[1]产值及收款计划（2026）'!X:X)</f>
        <v>#REF!</v>
      </c>
      <c r="Y29" s="235" t="e" cm="1">
        <f t="array" ref="Y29">_xlfn.XLOOKUP($A29&amp;$B29,'[1]产值及收款计划（2026）'!$A:$A&amp;'[1]产值及收款计划（2026）'!$B:$B,'[1]产值及收款计划（2026）'!Y:Y)</f>
        <v>#REF!</v>
      </c>
      <c r="Z29" s="235" t="e" cm="1">
        <f t="array" ref="Z29">_xlfn.XLOOKUP($A29&amp;$B29,'[1]产值及收款计划（2026）'!$A:$A&amp;'[1]产值及收款计划（2026）'!$B:$B,'[1]产值及收款计划（2026）'!Z:Z)</f>
        <v>#REF!</v>
      </c>
      <c r="AA29" s="235" cm="1">
        <f t="array" ref="AA29">_xlfn.XLOOKUP($A29&amp;$B29,'[1]产值及收款计划（2026）'!$A:$A&amp;'[1]产值及收款计划（2026）'!$B:$B,'[1]产值及收款计划（2026）'!AA:AA)</f>
        <v>0</v>
      </c>
      <c r="AB29" s="235" cm="1">
        <f t="array" ref="AB29">_xlfn.XLOOKUP($A29&amp;$B29,'[1]产值及收款计划（2026）'!$A:$A&amp;'[1]产值及收款计划（2026）'!$B:$B,'[1]产值及收款计划（2026）'!AB:AB)</f>
        <v>0</v>
      </c>
      <c r="AC29" s="235" t="e" cm="1">
        <f t="array" ref="AC29">_xlfn.XLOOKUP($A29&amp;$B29,'[1]产值及收款计划（2026）'!$A:$A&amp;'[1]产值及收款计划（2026）'!$B:$B,'[1]产值及收款计划（2026）'!AC:AC)</f>
        <v>#REF!</v>
      </c>
      <c r="AD29" s="235" cm="1">
        <f t="array" ref="AD29">_xlfn.XLOOKUP($A29&amp;$B29,'[1]产值及收款计划（2026）'!$A:$A&amp;'[1]产值及收款计划（2026）'!$B:$B,'[1]产值及收款计划（2026）'!AD:AD)</f>
        <v>0</v>
      </c>
      <c r="AE29" s="235" cm="1">
        <f t="array" ref="AE29">_xlfn.XLOOKUP($A29&amp;$B29,'[1]产值及收款计划（2026）'!$A:$A&amp;'[1]产值及收款计划（2026）'!$B:$B,'[1]产值及收款计划（2026）'!AE:AE)</f>
        <v>0</v>
      </c>
      <c r="AF29" s="235" cm="1">
        <f t="array" ref="AF29">_xlfn.XLOOKUP($A29&amp;$B29,'[1]产值及收款计划（2026）'!$A:$A&amp;'[1]产值及收款计划（2026）'!$B:$B,'[1]产值及收款计划（2026）'!AF:AF)</f>
        <v>0</v>
      </c>
      <c r="AG29" s="235" cm="1">
        <f t="array" ref="AG29">_xlfn.XLOOKUP($A29&amp;$B29,'[1]产值及收款计划（2026）'!$A:$A&amp;'[1]产值及收款计划（2026）'!$B:$B,'[1]产值及收款计划（2026）'!AG:AG)</f>
        <v>0</v>
      </c>
      <c r="AH29" s="235" cm="1">
        <f t="array" ref="AH29">_xlfn.XLOOKUP($A29&amp;$B29,'[1]产值及收款计划（2026）'!$A:$A&amp;'[1]产值及收款计划（2026）'!$B:$B,'[1]产值及收款计划（2026）'!AH:AH)</f>
        <v>0</v>
      </c>
      <c r="AI29" s="235" cm="1">
        <f t="array" ref="AI29">_xlfn.XLOOKUP($A29&amp;$B29,'[1]产值及收款计划（2026）'!$A:$A&amp;'[1]产值及收款计划（2026）'!$B:$B,'[1]产值及收款计划（2026）'!AI:AI)</f>
        <v>0</v>
      </c>
      <c r="AJ29" s="235" cm="1">
        <f t="array" ref="AJ29">_xlfn.XLOOKUP($A29&amp;$B29,'[1]产值及收款计划（2026）'!$A:$A&amp;'[1]产值及收款计划（2026）'!$B:$B,'[1]产值及收款计划（2026）'!AJ:AJ)</f>
        <v>0</v>
      </c>
      <c r="AK29" s="235" cm="1">
        <f t="array" ref="AK29">_xlfn.XLOOKUP($A29&amp;$B29,'[1]产值及收款计划（2026）'!$A:$A&amp;'[1]产值及收款计划（2026）'!$B:$B,'[1]产值及收款计划（2026）'!AK:AK)</f>
        <v>0</v>
      </c>
      <c r="AL29" s="235" cm="1">
        <f t="array" ref="AL29">_xlfn.XLOOKUP($A29&amp;$B29,'[1]产值及收款计划（2026）'!$A:$A&amp;'[1]产值及收款计划（2026）'!$B:$B,'[1]产值及收款计划（2026）'!AL:AL)</f>
        <v>0</v>
      </c>
      <c r="AM29" s="242" cm="1">
        <f t="array" ref="AM29">_xlfn.LET(_xlpm.勾选月份状态数组,TRANSPOSE('PPT(12-15页）-TOP10'!$A$3:$A$14),_xlpm.选择数据区,IF('PPT(12-15页）-TOP10'!$E$3="收款",$BA29:$BL29,$AA29:$AL29),SUM(_xlfn._xlws.FILTER(_xlpm.选择数据区,_xlpm.勾选月份状态数组,"")))</f>
        <v>0</v>
      </c>
      <c r="AN29" s="235" t="e">
        <f>_xlfn.XLOOKUP($C29,应收未收表!$T:$T,应收未收表!AA:AA)</f>
        <v>#N/A</v>
      </c>
      <c r="AO29" s="235" t="e">
        <f>_xlfn.XLOOKUP($C29,应收未收表!$T:$T,应收未收表!AB:AB)</f>
        <v>#N/A</v>
      </c>
      <c r="AP29" s="235" t="e">
        <f>_xlfn.XLOOKUP($C29,应收未收表!$T:$T,应收未收表!AC:AC)</f>
        <v>#N/A</v>
      </c>
      <c r="AQ29" s="235" t="e">
        <f>_xlfn.XLOOKUP($C29,应收未收表!$T:$T,应收未收表!AE:AE)</f>
        <v>#N/A</v>
      </c>
      <c r="AR29" s="235" t="e">
        <f>_xlfn.XLOOKUP($C29,应收未收表!$T:$T,应收未收表!AF:AF)</f>
        <v>#N/A</v>
      </c>
      <c r="AS29" s="235" t="e" cm="1">
        <f t="array" ref="AS29">_xlfn.XLOOKUP($A29&amp;$B29,'[1]产值及收款计划（2026）'!$A:$A&amp;'[1]产值及收款计划（2026）'!$B:$B,'[1]产值及收款计划（2026）'!AS:AS)</f>
        <v>#REF!</v>
      </c>
      <c r="AT29" s="235" t="e" cm="1">
        <f t="array" ref="AT29">_xlfn.XLOOKUP($A29&amp;$B29,'[1]产值及收款计划（2026）'!$A:$A&amp;'[1]产值及收款计划（2026）'!$B:$B,'[1]产值及收款计划（2026）'!AT:AT)</f>
        <v>#REF!</v>
      </c>
      <c r="AU29" s="235" t="e" cm="1">
        <f t="array" ref="AU29">_xlfn.XLOOKUP($A29&amp;$B29,'[1]产值及收款计划（2026）'!$A:$A&amp;'[1]产值及收款计划（2026）'!$B:$B,'[1]产值及收款计划（2026）'!AU:AU)</f>
        <v>#REF!</v>
      </c>
      <c r="AV29" s="235" t="e" cm="1">
        <f t="array" ref="AV29">_xlfn.XLOOKUP($A29&amp;$B29,'[1]产值及收款计划（2026）'!$A:$A&amp;'[1]产值及收款计划（2026）'!$B:$B,'[1]产值及收款计划（2026）'!AV:AV)</f>
        <v>#REF!</v>
      </c>
      <c r="AW29" s="235" cm="1">
        <f t="array" ref="AW29">_xlfn.XLOOKUP($A29&amp;$B29,'[1]产值及收款计划（2026）'!$A:$A&amp;'[1]产值及收款计划（2026）'!$B:$B,'[1]产值及收款计划（2026）'!AW:AW)</f>
        <v>458.5701</v>
      </c>
      <c r="AX29" s="235" cm="1">
        <f t="array" ref="AX29">_xlfn.XLOOKUP($A29&amp;$B29,'[1]产值及收款计划（2026）'!$A:$A&amp;'[1]产值及收款计划（2026）'!$B:$B,'[1]产值及收款计划（2026）'!AX:AX)</f>
        <v>0</v>
      </c>
      <c r="AY29" s="235" cm="1">
        <f t="array" ref="AY29">_xlfn.XLOOKUP($A29&amp;$B29,'[1]产值及收款计划（2026）'!$A:$A&amp;'[1]产值及收款计划（2026）'!$B:$B,'[1]产值及收款计划（2026）'!AY:AY)</f>
        <v>508.2586</v>
      </c>
      <c r="AZ29" s="235" cm="1">
        <f t="array" ref="AZ29">_xlfn.XLOOKUP($A29&amp;$B29,'[1]产值及收款计划（2026）'!$A:$A&amp;'[1]产值及收款计划（2026）'!$B:$B,'[1]产值及收款计划（2026）'!AZ:AZ)</f>
        <v>508.258599</v>
      </c>
      <c r="BA29" s="235" t="e" cm="1">
        <f t="array" ref="BA29">_xlfn.XLOOKUP($A29&amp;$B29,'[1]产值及收款计划（2026）'!$A:$A&amp;'[1]产值及收款计划（2026）'!$B:$B,'[1]产值及收款计划（2026）'!BA:BA)</f>
        <v>#REF!</v>
      </c>
      <c r="BB29" s="235" t="e" cm="1">
        <f t="array" ref="BB29">_xlfn.XLOOKUP($A29&amp;$B29,'[1]产值及收款计划（2026）'!$A:$A&amp;'[1]产值及收款计划（2026）'!$B:$B,'[1]产值及收款计划（2026）'!BB:BB)</f>
        <v>#REF!</v>
      </c>
      <c r="BC29" s="235" t="e" cm="1">
        <f t="array" ref="BC29">_xlfn.XLOOKUP($A29&amp;$B29,'[1]产值及收款计划（2026）'!$A:$A&amp;'[1]产值及收款计划（2026）'!$B:$B,'[1]产值及收款计划（2026）'!BC:BC)</f>
        <v>#REF!</v>
      </c>
      <c r="BD29" s="235" t="e" cm="1">
        <f t="array" ref="BD29">_xlfn.XLOOKUP($A29&amp;$B29,'[1]产值及收款计划（2026）'!$A:$A&amp;'[1]产值及收款计划（2026）'!$B:$B,'[1]产值及收款计划（2026）'!BD:BD)</f>
        <v>#REF!</v>
      </c>
      <c r="BE29" s="235" t="e" cm="1">
        <f t="array" ref="BE29">_xlfn.XLOOKUP($A29&amp;$B29,'[1]产值及收款计划（2026）'!$A:$A&amp;'[1]产值及收款计划（2026）'!$B:$B,'[1]产值及收款计划（2026）'!BE:BE)</f>
        <v>#REF!</v>
      </c>
      <c r="BF29" s="235" t="e" cm="1">
        <f t="array" ref="BF29">_xlfn.XLOOKUP($A29&amp;$B29,'[1]产值及收款计划（2026）'!$A:$A&amp;'[1]产值及收款计划（2026）'!$B:$B,'[1]产值及收款计划（2026）'!BF:BF)</f>
        <v>#REF!</v>
      </c>
      <c r="BG29" s="235" t="e" cm="1">
        <f t="array" ref="BG29">_xlfn.XLOOKUP($A29&amp;$B29,'[1]产值及收款计划（2026）'!$A:$A&amp;'[1]产值及收款计划（2026）'!$B:$B,'[1]产值及收款计划（2026）'!BG:BG)</f>
        <v>#REF!</v>
      </c>
      <c r="BH29" s="235" t="e" cm="1">
        <f t="array" ref="BH29">_xlfn.XLOOKUP($A29&amp;$B29,'[1]产值及收款计划（2026）'!$A:$A&amp;'[1]产值及收款计划（2026）'!$B:$B,'[1]产值及收款计划（2026）'!BH:BH)</f>
        <v>#REF!</v>
      </c>
      <c r="BI29" s="235" t="e" cm="1">
        <f t="array" ref="BI29">_xlfn.XLOOKUP($A29&amp;$B29,'[1]产值及收款计划（2026）'!$A:$A&amp;'[1]产值及收款计划（2026）'!$B:$B,'[1]产值及收款计划（2026）'!BI:BI)</f>
        <v>#REF!</v>
      </c>
      <c r="BJ29" s="235" t="e" cm="1">
        <f t="array" ref="BJ29">_xlfn.XLOOKUP($A29&amp;$B29,'[1]产值及收款计划（2026）'!$A:$A&amp;'[1]产值及收款计划（2026）'!$B:$B,'[1]产值及收款计划（2026）'!BJ:BJ)</f>
        <v>#REF!</v>
      </c>
      <c r="BK29" s="235" t="e" cm="1">
        <f t="array" ref="BK29">_xlfn.XLOOKUP($A29&amp;$B29,'[1]产值及收款计划（2026）'!$A:$A&amp;'[1]产值及收款计划（2026）'!$B:$B,'[1]产值及收款计划（2026）'!BK:BK)</f>
        <v>#REF!</v>
      </c>
      <c r="BL29" s="235" t="e" cm="1">
        <f t="array" ref="BL29">_xlfn.XLOOKUP($A29&amp;$B29,'[1]产值及收款计划（2026）'!$A:$A&amp;'[1]产值及收款计划（2026）'!$B:$B,'[1]产值及收款计划（2026）'!BL:BL)</f>
        <v>#REF!</v>
      </c>
      <c r="BM29" s="235"/>
      <c r="BN29" s="235"/>
      <c r="BO29" s="235"/>
      <c r="BP29" s="235"/>
      <c r="BQ29" s="235" t="e">
        <f>_xlfn.XLOOKUP($C29,应收未收表!$AJ:$AJ,应收未收表!AK:AK)</f>
        <v>#N/A</v>
      </c>
      <c r="BR29" s="235" t="e">
        <f>_xlfn.XLOOKUP($C29,应收未收表!$AJ:$AJ,应收未收表!AL:AL)</f>
        <v>#N/A</v>
      </c>
      <c r="BS29" s="235" t="e">
        <f>_xlfn.XLOOKUP($C29,应收未收表!$AJ:$AJ,应收未收表!AM:AM)</f>
        <v>#N/A</v>
      </c>
      <c r="BT29" s="235" t="e">
        <f>_xlfn.XLOOKUP($C29,应收未收表!$AJ:$AJ,应收未收表!AN:AN)</f>
        <v>#N/A</v>
      </c>
      <c r="BU29" s="234" t="str" cm="1">
        <f t="array" ref="BU29">_xlfn.XLOOKUP($A29&amp;$B29,'[1]产值及收款计划（2026）'!$A:$A&amp;'[1]产值及收款计划（2026）'!$B:$B,'[1]产值及收款计划（2026）'!BQ:BQ)</f>
        <v>上海市城市建设设计研究总院（集团）有限公司</v>
      </c>
      <c r="BV29" s="235" t="e" cm="1">
        <f t="array" ref="BV29">_xlfn.XLOOKUP($A29&amp;$B29,'[1]产值及收款计划（2026）'!$A:$A&amp;'[1]产值及收款计划（2026）'!$B:$B,'[1]产值及收款计划（2026）'!BR:BR)</f>
        <v>#REF!</v>
      </c>
      <c r="CE29" s="235" cm="1">
        <f t="array" ref="CE29">_xlfn.XLOOKUP($A29&amp;$B29,'[1]产值及收款计划（2026）'!$A:$A&amp;'[1]产值及收款计划（2026）'!$B:$B,'[1]产值及收款计划（2026）'!CA:CA)</f>
        <v>0</v>
      </c>
      <c r="CF29" s="235" cm="1">
        <f t="array" ref="CF29">_xlfn.XLOOKUP($A29&amp;$B29,'[1]产值及收款计划（2026）'!$A:$A&amp;'[1]产值及收款计划（2026）'!$B:$B,'[1]产值及收款计划（2026）'!CB:CB)</f>
        <v>0</v>
      </c>
      <c r="CG29" s="235" cm="1">
        <f t="array" ref="CG29">_xlfn.XLOOKUP($A29&amp;$B29,'[1]产值及收款计划（2026）'!$A:$A&amp;'[1]产值及收款计划（2026）'!$B:$B,'[1]产值及收款计划（2026）'!CC:CC)</f>
        <v>0</v>
      </c>
      <c r="CH29" s="235" cm="1">
        <f t="array" ref="CH29">_xlfn.XLOOKUP($A29&amp;$B29,'[1]产值及收款计划（2026）'!$A:$A&amp;'[1]产值及收款计划（2026）'!$B:$B,'[1]产值及收款计划（2026）'!CD:CD)</f>
        <v>0</v>
      </c>
      <c r="CI29" s="235" cm="1">
        <f t="array" ref="CI29">_xlfn.XLOOKUP($A29&amp;$B29,'[1]产值及收款计划（2026）'!$A:$A&amp;'[1]产值及收款计划（2026）'!$B:$B,'[1]产值及收款计划（2026）'!CE:CE)</f>
        <v>0</v>
      </c>
      <c r="CJ29" s="235" cm="1">
        <f t="array" ref="CJ29">_xlfn.XLOOKUP($A29&amp;$B29,'[1]产值及收款计划（2026）'!$A:$A&amp;'[1]产值及收款计划（2026）'!$B:$B,'[1]产值及收款计划（2026）'!CF:CF)</f>
        <v>0</v>
      </c>
      <c r="CK29" s="235" cm="1">
        <f t="array" ref="CK29">_xlfn.XLOOKUP($A29&amp;$B29,'[1]产值及收款计划（2026）'!$A:$A&amp;'[1]产值及收款计划（2026）'!$B:$B,'[1]产值及收款计划（2026）'!CG:CG)</f>
        <v>0</v>
      </c>
      <c r="CL29" s="235" cm="1">
        <f t="array" ref="CL29">_xlfn.XLOOKUP($A29&amp;$B29,'[1]产值及收款计划（2026）'!$A:$A&amp;'[1]产值及收款计划（2026）'!$B:$B,'[1]产值及收款计划（2026）'!CH:CH)</f>
        <v>0</v>
      </c>
      <c r="CM29" s="235" cm="1">
        <f t="array" ref="CM29">_xlfn.XLOOKUP($A29&amp;$B29,'[1]产值及收款计划（2026）'!$A:$A&amp;'[1]产值及收款计划（2026）'!$B:$B,'[1]产值及收款计划（2026）'!CI:CI)</f>
        <v>0</v>
      </c>
      <c r="CN29" s="235" cm="1">
        <f t="array" ref="CN29">_xlfn.XLOOKUP($A29&amp;$B29,'[1]产值及收款计划（2026）'!$A:$A&amp;'[1]产值及收款计划（2026）'!$B:$B,'[1]产值及收款计划（2026）'!CJ:CJ)</f>
        <v>0</v>
      </c>
      <c r="CO29" s="235" cm="1">
        <f t="array" ref="CO29">_xlfn.XLOOKUP($A29&amp;$B29,'[1]产值及收款计划（2026）'!$A:$A&amp;'[1]产值及收款计划（2026）'!$B:$B,'[1]产值及收款计划（2026）'!CK:CK)</f>
        <v>0</v>
      </c>
      <c r="CP29" s="235" cm="1">
        <f t="array" ref="CP29">_xlfn.XLOOKUP($A29&amp;$B29,'[1]产值及收款计划（2026）'!$A:$A&amp;'[1]产值及收款计划（2026）'!$B:$B,'[1]产值及收款计划（2026）'!CL:CL)</f>
        <v>0</v>
      </c>
      <c r="DE29" s="235" cm="1">
        <f t="array" ref="DE29">_xlfn.XLOOKUP($A29&amp;$B29,'[1]产值及收款计划（2026）'!$A:$A&amp;'[1]产值及收款计划（2026）'!$B:$B,'[1]产值及收款计划（2026）'!DA:DA)</f>
        <v>0</v>
      </c>
      <c r="DF29" s="235" cm="1">
        <f t="array" ref="DF29">_xlfn.XLOOKUP($A29&amp;$B29,'[1]产值及收款计划（2026）'!$A:$A&amp;'[1]产值及收款计划（2026）'!$B:$B,'[1]产值及收款计划（2026）'!DB:DB)</f>
        <v>0</v>
      </c>
      <c r="DG29" s="235" cm="1">
        <f t="array" ref="DG29">_xlfn.XLOOKUP($A29&amp;$B29,'[1]产值及收款计划（2026）'!$A:$A&amp;'[1]产值及收款计划（2026）'!$B:$B,'[1]产值及收款计划（2026）'!DC:DC)</f>
        <v>0</v>
      </c>
      <c r="DH29" s="235" cm="1">
        <f t="array" ref="DH29">_xlfn.XLOOKUP($A29&amp;$B29,'[1]产值及收款计划（2026）'!$A:$A&amp;'[1]产值及收款计划（2026）'!$B:$B,'[1]产值及收款计划（2026）'!DD:DD)</f>
        <v>0</v>
      </c>
      <c r="DI29" s="235" cm="1">
        <f t="array" ref="DI29">_xlfn.XLOOKUP($A29&amp;$B29,'[1]产值及收款计划（2026）'!$A:$A&amp;'[1]产值及收款计划（2026）'!$B:$B,'[1]产值及收款计划（2026）'!DE:DE)</f>
        <v>0</v>
      </c>
      <c r="DJ29" s="235" cm="1">
        <f t="array" ref="DJ29">_xlfn.XLOOKUP($A29&amp;$B29,'[1]产值及收款计划（2026）'!$A:$A&amp;'[1]产值及收款计划（2026）'!$B:$B,'[1]产值及收款计划（2026）'!DF:DF)</f>
        <v>0</v>
      </c>
      <c r="DK29" s="235" cm="1">
        <f t="array" ref="DK29">_xlfn.XLOOKUP($A29&amp;$B29,'[1]产值及收款计划（2026）'!$A:$A&amp;'[1]产值及收款计划（2026）'!$B:$B,'[1]产值及收款计划（2026）'!DG:DG)</f>
        <v>0</v>
      </c>
      <c r="DL29" s="235" cm="1">
        <f t="array" ref="DL29">_xlfn.XLOOKUP($A29&amp;$B29,'[1]产值及收款计划（2026）'!$A:$A&amp;'[1]产值及收款计划（2026）'!$B:$B,'[1]产值及收款计划（2026）'!DH:DH)</f>
        <v>0</v>
      </c>
      <c r="DM29" s="235" cm="1">
        <f t="array" ref="DM29">_xlfn.XLOOKUP($A29&amp;$B29,'[1]产值及收款计划（2026）'!$A:$A&amp;'[1]产值及收款计划（2026）'!$B:$B,'[1]产值及收款计划（2026）'!DI:DI)</f>
        <v>0</v>
      </c>
      <c r="DN29" s="235" cm="1">
        <f t="array" ref="DN29">_xlfn.XLOOKUP($A29&amp;$B29,'[1]产值及收款计划（2026）'!$A:$A&amp;'[1]产值及收款计划（2026）'!$B:$B,'[1]产值及收款计划（2026）'!DJ:DJ)</f>
        <v>0</v>
      </c>
      <c r="DO29" s="235" cm="1">
        <f t="array" ref="DO29">_xlfn.XLOOKUP($A29&amp;$B29,'[1]产值及收款计划（2026）'!$A:$A&amp;'[1]产值及收款计划（2026）'!$B:$B,'[1]产值及收款计划（2026）'!DK:DK)</f>
        <v>0</v>
      </c>
      <c r="DP29" s="235" cm="1">
        <f t="array" ref="DP29">_xlfn.XLOOKUP($A29&amp;$B29,'[1]产值及收款计划（2026）'!$A:$A&amp;'[1]产值及收款计划（2026）'!$B:$B,'[1]产值及收款计划（2026）'!DL:DL)</f>
        <v>0</v>
      </c>
      <c r="DQ29" s="243"/>
      <c r="DR29" s="229"/>
    </row>
    <row r="30" ht="20.25" spans="1:122">
      <c r="A30" s="233">
        <f t="shared" si="11"/>
        <v>26</v>
      </c>
      <c r="B30" s="233" t="s">
        <v>25</v>
      </c>
      <c r="C30" s="234" t="str" cm="1">
        <f t="array" ref="C30">_xlfn.XLOOKUP($A30&amp;$B30,'[1]产值及收款计划（2026）'!$A:$A&amp;'[1]产值及收款计划（2026）'!$B:$B,'[1]产值及收款计划（2026）'!C:C)</f>
        <v>ZHT2021051000042</v>
      </c>
      <c r="D30" s="234" t="str" cm="1">
        <f t="array" ref="D30">_xlfn.XLOOKUP($A30&amp;$B30,'[1]产值及收款计划（2026）'!$A:$A&amp;'[1]产值及收款计划（2026）'!$B:$B,'[1]产值及收款计划（2026）'!D:D)</f>
        <v>嘉兴市南湖区二环以内背街小巷提升工程（新兴街道松鹤片区）之智慧化工程</v>
      </c>
      <c r="E30" s="235" cm="1">
        <f t="array" ref="E30">_xlfn.XLOOKUP($A30&amp;$B30,'[1]产值及收款计划（2026）'!$A:$A&amp;'[1]产值及收款计划（2026）'!$B:$B,'[1]产值及收款计划（2026）'!E:E)</f>
        <v>724.8999</v>
      </c>
      <c r="F30" s="235" cm="1">
        <f t="array" ref="F30">_xlfn.XLOOKUP($A30&amp;$B30,'[1]产值及收款计划（2026）'!$A:$A&amp;'[1]产值及收款计划（2026）'!$B:$B,'[1]产值及收款计划（2026）'!F:F)</f>
        <v>724.8999</v>
      </c>
      <c r="G30" s="235" t="e" cm="1">
        <f t="array" ref="G30">_xlfn.XLOOKUP($A30&amp;$B30,'[1]产值及收款计划（2026）'!$A:$A&amp;'[1]产值及收款计划（2026）'!$B:$B,'[1]产值及收款计划（2026）'!G:G)</f>
        <v>#REF!</v>
      </c>
      <c r="H30" s="235" cm="1">
        <f t="array" ref="H30">_xlfn.XLOOKUP($A30&amp;$B30,'[1]产值及收款计划（2026）'!$A:$A&amp;'[1]产值及收款计划（2026）'!$B:$B,'[1]产值及收款计划（2026）'!H:H)</f>
        <v>72.48999</v>
      </c>
      <c r="I30" s="236" cm="1">
        <f t="array" ref="I30">_xlfn.XLOOKUP($A30&amp;$B30,'[1]产值及收款计划（2026）'!$A:$A&amp;'[1]产值及收款计划（2026）'!$B:$B,'[1]产值及收款计划（2026）'!I:I)</f>
        <v>0.1</v>
      </c>
      <c r="J30" s="237" cm="1">
        <f t="array" ref="J30">_xlfn.XLOOKUP($A30&amp;$B30,'[1]产值及收款计划（2026）'!$A:$A&amp;'[1]产值及收款计划（2026）'!$B:$B,'[1]产值及收款计划（2026）'!J:J)</f>
        <v>0.09</v>
      </c>
      <c r="K30" s="235" t="e" cm="1">
        <f t="array" ref="K30">_xlfn.XLOOKUP($A30&amp;$B30,'[1]产值及收款计划（2026）'!$A:$A&amp;'[1]产值及收款计划（2026）'!$B:$B,'[1]产值及收款计划（2026）'!K:K)</f>
        <v>#REF!</v>
      </c>
      <c r="L30" s="235" t="e" cm="1">
        <f t="array" ref="L30">_xlfn.XLOOKUP($A30&amp;$B30,'[1]产值及收款计划（2026）'!$A:$A&amp;'[1]产值及收款计划（2026）'!$B:$B,'[1]产值及收款计划（2026）'!L:L)</f>
        <v>#REF!</v>
      </c>
      <c r="M30" s="235" t="str" cm="1">
        <f t="array" ref="M30">_xlfn.XLOOKUP($A30&amp;$B30,'[1]产值及收款计划（2026）'!$A:$A&amp;'[1]产值及收款计划（2026）'!$B:$B,'[1]产值及收款计划（2026）'!M:M)</f>
        <v>主导</v>
      </c>
      <c r="N30" s="235" t="str" cm="1">
        <f t="array" ref="N30">_xlfn.XLOOKUP($A30&amp;$B30,'[1]产值及收款计划（2026）'!$A:$A&amp;'[1]产值及收款计划（2026）'!$B:$B,'[1]产值及收款计划（2026）'!N:N)</f>
        <v>孔祥平团队</v>
      </c>
      <c r="O30" s="235" t="str" cm="1">
        <f t="array" ref="O30">_xlfn.XLOOKUP($A30&amp;$B30,'[1]产值及收款计划（2026）'!$A:$A&amp;'[1]产值及收款计划（2026）'!$B:$B,'[1]产值及收款计划（2026）'!O:O)</f>
        <v>卜宝翔</v>
      </c>
      <c r="P30" s="234" t="str" cm="1">
        <f t="array" ref="P30">_xlfn.XLOOKUP($A30&amp;$B30,'[1]产值及收款计划（2026）'!$A:$A&amp;'[1]产值及收款计划（2026）'!$B:$B,'[1]产值及收款计划（2026）'!P:P)</f>
        <v>过往已完结</v>
      </c>
      <c r="Q30" s="235" t="e" cm="1">
        <f t="array" ref="Q30">_xlfn.XLOOKUP($A30&amp;$B30,'[1]产值及收款计划（2026）'!$A:$A&amp;'[1]产值及收款计划（2026）'!$B:$B,'[1]产值及收款计划（2026）'!Q:Q)</f>
        <v>#REF!</v>
      </c>
      <c r="R30" s="235" t="e" cm="1">
        <f t="array" ref="R30">_xlfn.XLOOKUP($A30&amp;$B30,'[1]产值及收款计划（2026）'!$A:$A&amp;'[1]产值及收款计划（2026）'!$B:$B,'[1]产值及收款计划（2026）'!R:R)</f>
        <v>#REF!</v>
      </c>
      <c r="S30" s="235" t="e" cm="1">
        <f t="array" ref="S30">_xlfn.XLOOKUP($A30&amp;$B30,'[1]产值及收款计划（2026）'!$A:$A&amp;'[1]产值及收款计划（2026）'!$B:$B,'[1]产值及收款计划（2026）'!S:S)</f>
        <v>#REF!</v>
      </c>
      <c r="T30" s="235" cm="1">
        <f t="array" ref="T30">_xlfn.XLOOKUP($A30&amp;$B30,'[1]产值及收款计划（2026）'!$A:$A&amp;'[1]产值及收款计划（2026）'!$B:$B,'[1]产值及收款计划（2026）'!T:T)</f>
        <v>724.8999</v>
      </c>
      <c r="U30" s="235" cm="1">
        <f t="array" ref="U30">_xlfn.XLOOKUP($A30&amp;$B30,'[1]产值及收款计划（2026）'!$A:$A&amp;'[1]产值及收款计划（2026）'!$B:$B,'[1]产值及收款计划（2026）'!U:U)</f>
        <v>0</v>
      </c>
      <c r="V30" s="235" cm="1">
        <f t="array" ref="V30">_xlfn.XLOOKUP($A30&amp;$B30,'[1]产值及收款计划（2026）'!$A:$A&amp;'[1]产值及收款计划（2026）'!$B:$B,'[1]产值及收款计划（2026）'!V:V)</f>
        <v>0</v>
      </c>
      <c r="W30" s="235" t="e" cm="1">
        <f t="array" ref="W30">_xlfn.XLOOKUP($A30&amp;$B30,'[1]产值及收款计划（2026）'!$A:$A&amp;'[1]产值及收款计划（2026）'!$B:$B,'[1]产值及收款计划（2026）'!W:W)</f>
        <v>#REF!</v>
      </c>
      <c r="X30" s="235" t="e" cm="1">
        <f t="array" ref="X30">_xlfn.XLOOKUP($A30&amp;$B30,'[1]产值及收款计划（2026）'!$A:$A&amp;'[1]产值及收款计划（2026）'!$B:$B,'[1]产值及收款计划（2026）'!X:X)</f>
        <v>#REF!</v>
      </c>
      <c r="Y30" s="235" t="e" cm="1">
        <f t="array" ref="Y30">_xlfn.XLOOKUP($A30&amp;$B30,'[1]产值及收款计划（2026）'!$A:$A&amp;'[1]产值及收款计划（2026）'!$B:$B,'[1]产值及收款计划（2026）'!Y:Y)</f>
        <v>#REF!</v>
      </c>
      <c r="Z30" s="235" t="e" cm="1">
        <f t="array" ref="Z30">_xlfn.XLOOKUP($A30&amp;$B30,'[1]产值及收款计划（2026）'!$A:$A&amp;'[1]产值及收款计划（2026）'!$B:$B,'[1]产值及收款计划（2026）'!Z:Z)</f>
        <v>#REF!</v>
      </c>
      <c r="AA30" s="235" cm="1">
        <f t="array" ref="AA30">_xlfn.XLOOKUP($A30&amp;$B30,'[1]产值及收款计划（2026）'!$A:$A&amp;'[1]产值及收款计划（2026）'!$B:$B,'[1]产值及收款计划（2026）'!AA:AA)</f>
        <v>0</v>
      </c>
      <c r="AB30" s="235" cm="1">
        <f t="array" ref="AB30">_xlfn.XLOOKUP($A30&amp;$B30,'[1]产值及收款计划（2026）'!$A:$A&amp;'[1]产值及收款计划（2026）'!$B:$B,'[1]产值及收款计划（2026）'!AB:AB)</f>
        <v>0</v>
      </c>
      <c r="AC30" s="235" t="e" cm="1">
        <f t="array" ref="AC30">_xlfn.XLOOKUP($A30&amp;$B30,'[1]产值及收款计划（2026）'!$A:$A&amp;'[1]产值及收款计划（2026）'!$B:$B,'[1]产值及收款计划（2026）'!AC:AC)</f>
        <v>#REF!</v>
      </c>
      <c r="AD30" s="235" cm="1">
        <f t="array" ref="AD30">_xlfn.XLOOKUP($A30&amp;$B30,'[1]产值及收款计划（2026）'!$A:$A&amp;'[1]产值及收款计划（2026）'!$B:$B,'[1]产值及收款计划（2026）'!AD:AD)</f>
        <v>0</v>
      </c>
      <c r="AE30" s="235" cm="1">
        <f t="array" ref="AE30">_xlfn.XLOOKUP($A30&amp;$B30,'[1]产值及收款计划（2026）'!$A:$A&amp;'[1]产值及收款计划（2026）'!$B:$B,'[1]产值及收款计划（2026）'!AE:AE)</f>
        <v>0</v>
      </c>
      <c r="AF30" s="235" cm="1">
        <f t="array" ref="AF30">_xlfn.XLOOKUP($A30&amp;$B30,'[1]产值及收款计划（2026）'!$A:$A&amp;'[1]产值及收款计划（2026）'!$B:$B,'[1]产值及收款计划（2026）'!AF:AF)</f>
        <v>0</v>
      </c>
      <c r="AG30" s="235" cm="1">
        <f t="array" ref="AG30">_xlfn.XLOOKUP($A30&amp;$B30,'[1]产值及收款计划（2026）'!$A:$A&amp;'[1]产值及收款计划（2026）'!$B:$B,'[1]产值及收款计划（2026）'!AG:AG)</f>
        <v>0</v>
      </c>
      <c r="AH30" s="235" cm="1">
        <f t="array" ref="AH30">_xlfn.XLOOKUP($A30&amp;$B30,'[1]产值及收款计划（2026）'!$A:$A&amp;'[1]产值及收款计划（2026）'!$B:$B,'[1]产值及收款计划（2026）'!AH:AH)</f>
        <v>0</v>
      </c>
      <c r="AI30" s="235" cm="1">
        <f t="array" ref="AI30">_xlfn.XLOOKUP($A30&amp;$B30,'[1]产值及收款计划（2026）'!$A:$A&amp;'[1]产值及收款计划（2026）'!$B:$B,'[1]产值及收款计划（2026）'!AI:AI)</f>
        <v>0</v>
      </c>
      <c r="AJ30" s="235" cm="1">
        <f t="array" ref="AJ30">_xlfn.XLOOKUP($A30&amp;$B30,'[1]产值及收款计划（2026）'!$A:$A&amp;'[1]产值及收款计划（2026）'!$B:$B,'[1]产值及收款计划（2026）'!AJ:AJ)</f>
        <v>0</v>
      </c>
      <c r="AK30" s="235" cm="1">
        <f t="array" ref="AK30">_xlfn.XLOOKUP($A30&amp;$B30,'[1]产值及收款计划（2026）'!$A:$A&amp;'[1]产值及收款计划（2026）'!$B:$B,'[1]产值及收款计划（2026）'!AK:AK)</f>
        <v>0</v>
      </c>
      <c r="AL30" s="235" cm="1">
        <f t="array" ref="AL30">_xlfn.XLOOKUP($A30&amp;$B30,'[1]产值及收款计划（2026）'!$A:$A&amp;'[1]产值及收款计划（2026）'!$B:$B,'[1]产值及收款计划（2026）'!AL:AL)</f>
        <v>0</v>
      </c>
      <c r="AM30" s="242" cm="1">
        <f t="array" ref="AM30">_xlfn.LET(_xlpm.勾选月份状态数组,TRANSPOSE('PPT(12-15页）-TOP10'!$A$3:$A$14),_xlpm.选择数据区,IF('PPT(12-15页）-TOP10'!$E$3="收款",$BA30:$BL30,$AA30:$AL30),SUM(_xlfn._xlws.FILTER(_xlpm.选择数据区,_xlpm.勾选月份状态数组,"")))</f>
        <v>0</v>
      </c>
      <c r="AN30" s="235" t="e">
        <f>_xlfn.XLOOKUP($C30,应收未收表!$T:$T,应收未收表!AA:AA)</f>
        <v>#N/A</v>
      </c>
      <c r="AO30" s="235" t="e">
        <f>_xlfn.XLOOKUP($C30,应收未收表!$T:$T,应收未收表!AB:AB)</f>
        <v>#N/A</v>
      </c>
      <c r="AP30" s="235" t="e">
        <f>_xlfn.XLOOKUP($C30,应收未收表!$T:$T,应收未收表!AC:AC)</f>
        <v>#N/A</v>
      </c>
      <c r="AQ30" s="235" t="e">
        <f>_xlfn.XLOOKUP($C30,应收未收表!$T:$T,应收未收表!AE:AE)</f>
        <v>#N/A</v>
      </c>
      <c r="AR30" s="235" t="e">
        <f>_xlfn.XLOOKUP($C30,应收未收表!$T:$T,应收未收表!AF:AF)</f>
        <v>#N/A</v>
      </c>
      <c r="AS30" s="235" t="e" cm="1">
        <f t="array" ref="AS30">_xlfn.XLOOKUP($A30&amp;$B30,'[1]产值及收款计划（2026）'!$A:$A&amp;'[1]产值及收款计划（2026）'!$B:$B,'[1]产值及收款计划（2026）'!AS:AS)</f>
        <v>#REF!</v>
      </c>
      <c r="AT30" s="235" t="e" cm="1">
        <f t="array" ref="AT30">_xlfn.XLOOKUP($A30&amp;$B30,'[1]产值及收款计划（2026）'!$A:$A&amp;'[1]产值及收款计划（2026）'!$B:$B,'[1]产值及收款计划（2026）'!AT:AT)</f>
        <v>#REF!</v>
      </c>
      <c r="AU30" s="235" t="e" cm="1">
        <f t="array" ref="AU30">_xlfn.XLOOKUP($A30&amp;$B30,'[1]产值及收款计划（2026）'!$A:$A&amp;'[1]产值及收款计划（2026）'!$B:$B,'[1]产值及收款计划（2026）'!AU:AU)</f>
        <v>#REF!</v>
      </c>
      <c r="AV30" s="235" t="e" cm="1">
        <f t="array" ref="AV30">_xlfn.XLOOKUP($A30&amp;$B30,'[1]产值及收款计划（2026）'!$A:$A&amp;'[1]产值及收款计划（2026）'!$B:$B,'[1]产值及收款计划（2026）'!AV:AV)</f>
        <v>#REF!</v>
      </c>
      <c r="AW30" s="235" cm="1">
        <f t="array" ref="AW30">_xlfn.XLOOKUP($A30&amp;$B30,'[1]产值及收款计划（2026）'!$A:$A&amp;'[1]产值及收款计划（2026）'!$B:$B,'[1]产值及收款计划（2026）'!AW:AW)</f>
        <v>654.2834</v>
      </c>
      <c r="AX30" s="235" cm="1">
        <f t="array" ref="AX30">_xlfn.XLOOKUP($A30&amp;$B30,'[1]产值及收款计划（2026）'!$A:$A&amp;'[1]产值及收款计划（2026）'!$B:$B,'[1]产值及收款计划（2026）'!AX:AX)</f>
        <v>0</v>
      </c>
      <c r="AY30" s="235" cm="1">
        <f t="array" ref="AY30">_xlfn.XLOOKUP($A30&amp;$B30,'[1]产值及收款计划（2026）'!$A:$A&amp;'[1]产值及收款计划（2026）'!$B:$B,'[1]产值及收款计划（2026）'!AY:AY)</f>
        <v>70.6165000000001</v>
      </c>
      <c r="AZ30" s="235" cm="1">
        <f t="array" ref="AZ30">_xlfn.XLOOKUP($A30&amp;$B30,'[1]产值及收款计划（2026）'!$A:$A&amp;'[1]产值及收款计划（2026）'!$B:$B,'[1]产值及收款计划（2026）'!AZ:AZ)</f>
        <v>70.6165000000001</v>
      </c>
      <c r="BA30" s="235" t="e" cm="1">
        <f t="array" ref="BA30">_xlfn.XLOOKUP($A30&amp;$B30,'[1]产值及收款计划（2026）'!$A:$A&amp;'[1]产值及收款计划（2026）'!$B:$B,'[1]产值及收款计划（2026）'!BA:BA)</f>
        <v>#REF!</v>
      </c>
      <c r="BB30" s="235" t="e" cm="1">
        <f t="array" ref="BB30">_xlfn.XLOOKUP($A30&amp;$B30,'[1]产值及收款计划（2026）'!$A:$A&amp;'[1]产值及收款计划（2026）'!$B:$B,'[1]产值及收款计划（2026）'!BB:BB)</f>
        <v>#REF!</v>
      </c>
      <c r="BC30" s="235" t="e" cm="1">
        <f t="array" ref="BC30">_xlfn.XLOOKUP($A30&amp;$B30,'[1]产值及收款计划（2026）'!$A:$A&amp;'[1]产值及收款计划（2026）'!$B:$B,'[1]产值及收款计划（2026）'!BC:BC)</f>
        <v>#REF!</v>
      </c>
      <c r="BD30" s="235" t="e" cm="1">
        <f t="array" ref="BD30">_xlfn.XLOOKUP($A30&amp;$B30,'[1]产值及收款计划（2026）'!$A:$A&amp;'[1]产值及收款计划（2026）'!$B:$B,'[1]产值及收款计划（2026）'!BD:BD)</f>
        <v>#REF!</v>
      </c>
      <c r="BE30" s="235" t="e" cm="1">
        <f t="array" ref="BE30">_xlfn.XLOOKUP($A30&amp;$B30,'[1]产值及收款计划（2026）'!$A:$A&amp;'[1]产值及收款计划（2026）'!$B:$B,'[1]产值及收款计划（2026）'!BE:BE)</f>
        <v>#REF!</v>
      </c>
      <c r="BF30" s="235" t="e" cm="1">
        <f t="array" ref="BF30">_xlfn.XLOOKUP($A30&amp;$B30,'[1]产值及收款计划（2026）'!$A:$A&amp;'[1]产值及收款计划（2026）'!$B:$B,'[1]产值及收款计划（2026）'!BF:BF)</f>
        <v>#REF!</v>
      </c>
      <c r="BG30" s="235" t="e" cm="1">
        <f t="array" ref="BG30">_xlfn.XLOOKUP($A30&amp;$B30,'[1]产值及收款计划（2026）'!$A:$A&amp;'[1]产值及收款计划（2026）'!$B:$B,'[1]产值及收款计划（2026）'!BG:BG)</f>
        <v>#REF!</v>
      </c>
      <c r="BH30" s="235" t="e" cm="1">
        <f t="array" ref="BH30">_xlfn.XLOOKUP($A30&amp;$B30,'[1]产值及收款计划（2026）'!$A:$A&amp;'[1]产值及收款计划（2026）'!$B:$B,'[1]产值及收款计划（2026）'!BH:BH)</f>
        <v>#REF!</v>
      </c>
      <c r="BI30" s="235" t="e" cm="1">
        <f t="array" ref="BI30">_xlfn.XLOOKUP($A30&amp;$B30,'[1]产值及收款计划（2026）'!$A:$A&amp;'[1]产值及收款计划（2026）'!$B:$B,'[1]产值及收款计划（2026）'!BI:BI)</f>
        <v>#REF!</v>
      </c>
      <c r="BJ30" s="235" t="e" cm="1">
        <f t="array" ref="BJ30">_xlfn.XLOOKUP($A30&amp;$B30,'[1]产值及收款计划（2026）'!$A:$A&amp;'[1]产值及收款计划（2026）'!$B:$B,'[1]产值及收款计划（2026）'!BJ:BJ)</f>
        <v>#REF!</v>
      </c>
      <c r="BK30" s="235" t="e" cm="1">
        <f t="array" ref="BK30">_xlfn.XLOOKUP($A30&amp;$B30,'[1]产值及收款计划（2026）'!$A:$A&amp;'[1]产值及收款计划（2026）'!$B:$B,'[1]产值及收款计划（2026）'!BK:BK)</f>
        <v>#REF!</v>
      </c>
      <c r="BL30" s="235" t="e" cm="1">
        <f t="array" ref="BL30">_xlfn.XLOOKUP($A30&amp;$B30,'[1]产值及收款计划（2026）'!$A:$A&amp;'[1]产值及收款计划（2026）'!$B:$B,'[1]产值及收款计划（2026）'!BL:BL)</f>
        <v>#REF!</v>
      </c>
      <c r="BM30" s="235"/>
      <c r="BN30" s="235"/>
      <c r="BO30" s="235"/>
      <c r="BP30" s="235"/>
      <c r="BQ30" s="235" t="e">
        <f>_xlfn.XLOOKUP($C30,应收未收表!$AJ:$AJ,应收未收表!AK:AK)</f>
        <v>#N/A</v>
      </c>
      <c r="BR30" s="235" t="e">
        <f>_xlfn.XLOOKUP($C30,应收未收表!$AJ:$AJ,应收未收表!AL:AL)</f>
        <v>#N/A</v>
      </c>
      <c r="BS30" s="235" t="e">
        <f>_xlfn.XLOOKUP($C30,应收未收表!$AJ:$AJ,应收未收表!AM:AM)</f>
        <v>#N/A</v>
      </c>
      <c r="BT30" s="235" t="e">
        <f>_xlfn.XLOOKUP($C30,应收未收表!$AJ:$AJ,应收未收表!AN:AN)</f>
        <v>#N/A</v>
      </c>
      <c r="BU30" s="234" t="str" cm="1">
        <f t="array" ref="BU30">_xlfn.XLOOKUP($A30&amp;$B30,'[1]产值及收款计划（2026）'!$A:$A&amp;'[1]产值及收款计划（2026）'!$B:$B,'[1]产值及收款计划（2026）'!BQ:BQ)</f>
        <v>上海市城市建设设计研究总院（集团）有限公司</v>
      </c>
      <c r="BV30" s="235" t="e" cm="1">
        <f t="array" ref="BV30">_xlfn.XLOOKUP($A30&amp;$B30,'[1]产值及收款计划（2026）'!$A:$A&amp;'[1]产值及收款计划（2026）'!$B:$B,'[1]产值及收款计划（2026）'!BR:BR)</f>
        <v>#REF!</v>
      </c>
      <c r="CE30" s="235" cm="1">
        <f t="array" ref="CE30">_xlfn.XLOOKUP($A30&amp;$B30,'[1]产值及收款计划（2026）'!$A:$A&amp;'[1]产值及收款计划（2026）'!$B:$B,'[1]产值及收款计划（2026）'!CA:CA)</f>
        <v>0</v>
      </c>
      <c r="CF30" s="235" cm="1">
        <f t="array" ref="CF30">_xlfn.XLOOKUP($A30&amp;$B30,'[1]产值及收款计划（2026）'!$A:$A&amp;'[1]产值及收款计划（2026）'!$B:$B,'[1]产值及收款计划（2026）'!CB:CB)</f>
        <v>0</v>
      </c>
      <c r="CG30" s="235" cm="1">
        <f t="array" ref="CG30">_xlfn.XLOOKUP($A30&amp;$B30,'[1]产值及收款计划（2026）'!$A:$A&amp;'[1]产值及收款计划（2026）'!$B:$B,'[1]产值及收款计划（2026）'!CC:CC)</f>
        <v>0</v>
      </c>
      <c r="CH30" s="235" cm="1">
        <f t="array" ref="CH30">_xlfn.XLOOKUP($A30&amp;$B30,'[1]产值及收款计划（2026）'!$A:$A&amp;'[1]产值及收款计划（2026）'!$B:$B,'[1]产值及收款计划（2026）'!CD:CD)</f>
        <v>0</v>
      </c>
      <c r="CI30" s="235" cm="1">
        <f t="array" ref="CI30">_xlfn.XLOOKUP($A30&amp;$B30,'[1]产值及收款计划（2026）'!$A:$A&amp;'[1]产值及收款计划（2026）'!$B:$B,'[1]产值及收款计划（2026）'!CE:CE)</f>
        <v>0</v>
      </c>
      <c r="CJ30" s="235" cm="1">
        <f t="array" ref="CJ30">_xlfn.XLOOKUP($A30&amp;$B30,'[1]产值及收款计划（2026）'!$A:$A&amp;'[1]产值及收款计划（2026）'!$B:$B,'[1]产值及收款计划（2026）'!CF:CF)</f>
        <v>0</v>
      </c>
      <c r="CK30" s="235" cm="1">
        <f t="array" ref="CK30">_xlfn.XLOOKUP($A30&amp;$B30,'[1]产值及收款计划（2026）'!$A:$A&amp;'[1]产值及收款计划（2026）'!$B:$B,'[1]产值及收款计划（2026）'!CG:CG)</f>
        <v>0</v>
      </c>
      <c r="CL30" s="235" cm="1">
        <f t="array" ref="CL30">_xlfn.XLOOKUP($A30&amp;$B30,'[1]产值及收款计划（2026）'!$A:$A&amp;'[1]产值及收款计划（2026）'!$B:$B,'[1]产值及收款计划（2026）'!CH:CH)</f>
        <v>0</v>
      </c>
      <c r="CM30" s="235" cm="1">
        <f t="array" ref="CM30">_xlfn.XLOOKUP($A30&amp;$B30,'[1]产值及收款计划（2026）'!$A:$A&amp;'[1]产值及收款计划（2026）'!$B:$B,'[1]产值及收款计划（2026）'!CI:CI)</f>
        <v>0</v>
      </c>
      <c r="CN30" s="235" cm="1">
        <f t="array" ref="CN30">_xlfn.XLOOKUP($A30&amp;$B30,'[1]产值及收款计划（2026）'!$A:$A&amp;'[1]产值及收款计划（2026）'!$B:$B,'[1]产值及收款计划（2026）'!CJ:CJ)</f>
        <v>0</v>
      </c>
      <c r="CO30" s="235" cm="1">
        <f t="array" ref="CO30">_xlfn.XLOOKUP($A30&amp;$B30,'[1]产值及收款计划（2026）'!$A:$A&amp;'[1]产值及收款计划（2026）'!$B:$B,'[1]产值及收款计划（2026）'!CK:CK)</f>
        <v>0</v>
      </c>
      <c r="CP30" s="235" cm="1">
        <f t="array" ref="CP30">_xlfn.XLOOKUP($A30&amp;$B30,'[1]产值及收款计划（2026）'!$A:$A&amp;'[1]产值及收款计划（2026）'!$B:$B,'[1]产值及收款计划（2026）'!CL:CL)</f>
        <v>0</v>
      </c>
      <c r="DE30" s="235" cm="1">
        <f t="array" ref="DE30">_xlfn.XLOOKUP($A30&amp;$B30,'[1]产值及收款计划（2026）'!$A:$A&amp;'[1]产值及收款计划（2026）'!$B:$B,'[1]产值及收款计划（2026）'!DA:DA)</f>
        <v>0</v>
      </c>
      <c r="DF30" s="235" cm="1">
        <f t="array" ref="DF30">_xlfn.XLOOKUP($A30&amp;$B30,'[1]产值及收款计划（2026）'!$A:$A&amp;'[1]产值及收款计划（2026）'!$B:$B,'[1]产值及收款计划（2026）'!DB:DB)</f>
        <v>0</v>
      </c>
      <c r="DG30" s="235" cm="1">
        <f t="array" ref="DG30">_xlfn.XLOOKUP($A30&amp;$B30,'[1]产值及收款计划（2026）'!$A:$A&amp;'[1]产值及收款计划（2026）'!$B:$B,'[1]产值及收款计划（2026）'!DC:DC)</f>
        <v>0</v>
      </c>
      <c r="DH30" s="235" cm="1">
        <f t="array" ref="DH30">_xlfn.XLOOKUP($A30&amp;$B30,'[1]产值及收款计划（2026）'!$A:$A&amp;'[1]产值及收款计划（2026）'!$B:$B,'[1]产值及收款计划（2026）'!DD:DD)</f>
        <v>0</v>
      </c>
      <c r="DI30" s="235" cm="1">
        <f t="array" ref="DI30">_xlfn.XLOOKUP($A30&amp;$B30,'[1]产值及收款计划（2026）'!$A:$A&amp;'[1]产值及收款计划（2026）'!$B:$B,'[1]产值及收款计划（2026）'!DE:DE)</f>
        <v>0</v>
      </c>
      <c r="DJ30" s="235" cm="1">
        <f t="array" ref="DJ30">_xlfn.XLOOKUP($A30&amp;$B30,'[1]产值及收款计划（2026）'!$A:$A&amp;'[1]产值及收款计划（2026）'!$B:$B,'[1]产值及收款计划（2026）'!DF:DF)</f>
        <v>0</v>
      </c>
      <c r="DK30" s="235" cm="1">
        <f t="array" ref="DK30">_xlfn.XLOOKUP($A30&amp;$B30,'[1]产值及收款计划（2026）'!$A:$A&amp;'[1]产值及收款计划（2026）'!$B:$B,'[1]产值及收款计划（2026）'!DG:DG)</f>
        <v>0</v>
      </c>
      <c r="DL30" s="235" cm="1">
        <f t="array" ref="DL30">_xlfn.XLOOKUP($A30&amp;$B30,'[1]产值及收款计划（2026）'!$A:$A&amp;'[1]产值及收款计划（2026）'!$B:$B,'[1]产值及收款计划（2026）'!DH:DH)</f>
        <v>0</v>
      </c>
      <c r="DM30" s="235" cm="1">
        <f t="array" ref="DM30">_xlfn.XLOOKUP($A30&amp;$B30,'[1]产值及收款计划（2026）'!$A:$A&amp;'[1]产值及收款计划（2026）'!$B:$B,'[1]产值及收款计划（2026）'!DI:DI)</f>
        <v>0</v>
      </c>
      <c r="DN30" s="235" cm="1">
        <f t="array" ref="DN30">_xlfn.XLOOKUP($A30&amp;$B30,'[1]产值及收款计划（2026）'!$A:$A&amp;'[1]产值及收款计划（2026）'!$B:$B,'[1]产值及收款计划（2026）'!DJ:DJ)</f>
        <v>0</v>
      </c>
      <c r="DO30" s="235" cm="1">
        <f t="array" ref="DO30">_xlfn.XLOOKUP($A30&amp;$B30,'[1]产值及收款计划（2026）'!$A:$A&amp;'[1]产值及收款计划（2026）'!$B:$B,'[1]产值及收款计划（2026）'!DK:DK)</f>
        <v>0</v>
      </c>
      <c r="DP30" s="235" cm="1">
        <f t="array" ref="DP30">_xlfn.XLOOKUP($A30&amp;$B30,'[1]产值及收款计划（2026）'!$A:$A&amp;'[1]产值及收款计划（2026）'!$B:$B,'[1]产值及收款计划（2026）'!DL:DL)</f>
        <v>0</v>
      </c>
      <c r="DQ30" s="243"/>
      <c r="DR30" s="229"/>
    </row>
    <row r="31" ht="20.25" spans="1:122">
      <c r="A31" s="233">
        <f t="shared" si="11"/>
        <v>27</v>
      </c>
      <c r="B31" s="233" t="s">
        <v>25</v>
      </c>
      <c r="C31" s="234" t="str" cm="1">
        <f t="array" ref="C31">_xlfn.XLOOKUP($A31&amp;$B31,'[1]产值及收款计划（2026）'!$A:$A&amp;'[1]产值及收款计划（2026）'!$B:$B,'[1]产值及收款计划（2026）'!C:C)</f>
        <v>ZHT2021051000044</v>
      </c>
      <c r="D31" s="234" t="str" cm="1">
        <f t="array" ref="D31">_xlfn.XLOOKUP($A31&amp;$B31,'[1]产值及收款计划（2026）'!$A:$A&amp;'[1]产值及收款计划（2026）'!$B:$B,'[1]产值及收款计划（2026）'!D:D)</f>
        <v>南湖区老（旧）住宅区改造提升专项工程（二期）第二批次（秀运片区、解放路片区） 之智慧化工程</v>
      </c>
      <c r="E31" s="235" cm="1">
        <f t="array" ref="E31">_xlfn.XLOOKUP($A31&amp;$B31,'[1]产值及收款计划（2026）'!$A:$A&amp;'[1]产值及收款计划（2026）'!$B:$B,'[1]产值及收款计划（2026）'!E:E)</f>
        <v>507.0983</v>
      </c>
      <c r="F31" s="235" cm="1">
        <f t="array" ref="F31">_xlfn.XLOOKUP($A31&amp;$B31,'[1]产值及收款计划（2026）'!$A:$A&amp;'[1]产值及收款计划（2026）'!$B:$B,'[1]产值及收款计划（2026）'!F:F)</f>
        <v>507.0983</v>
      </c>
      <c r="G31" s="235" t="e" cm="1">
        <f t="array" ref="G31">_xlfn.XLOOKUP($A31&amp;$B31,'[1]产值及收款计划（2026）'!$A:$A&amp;'[1]产值及收款计划（2026）'!$B:$B,'[1]产值及收款计划（2026）'!G:G)</f>
        <v>#REF!</v>
      </c>
      <c r="H31" s="235" cm="1">
        <f t="array" ref="H31">_xlfn.XLOOKUP($A31&amp;$B31,'[1]产值及收款计划（2026）'!$A:$A&amp;'[1]产值及收款计划（2026）'!$B:$B,'[1]产值及收款计划（2026）'!H:H)</f>
        <v>50.70983</v>
      </c>
      <c r="I31" s="236" cm="1">
        <f t="array" ref="I31">_xlfn.XLOOKUP($A31&amp;$B31,'[1]产值及收款计划（2026）'!$A:$A&amp;'[1]产值及收款计划（2026）'!$B:$B,'[1]产值及收款计划（2026）'!I:I)</f>
        <v>0.1</v>
      </c>
      <c r="J31" s="237" cm="1">
        <f t="array" ref="J31">_xlfn.XLOOKUP($A31&amp;$B31,'[1]产值及收款计划（2026）'!$A:$A&amp;'[1]产值及收款计划（2026）'!$B:$B,'[1]产值及收款计划（2026）'!J:J)</f>
        <v>0.09</v>
      </c>
      <c r="K31" s="235" t="e" cm="1">
        <f t="array" ref="K31">_xlfn.XLOOKUP($A31&amp;$B31,'[1]产值及收款计划（2026）'!$A:$A&amp;'[1]产值及收款计划（2026）'!$B:$B,'[1]产值及收款计划（2026）'!K:K)</f>
        <v>#REF!</v>
      </c>
      <c r="L31" s="235" t="e" cm="1">
        <f t="array" ref="L31">_xlfn.XLOOKUP($A31&amp;$B31,'[1]产值及收款计划（2026）'!$A:$A&amp;'[1]产值及收款计划（2026）'!$B:$B,'[1]产值及收款计划（2026）'!L:L)</f>
        <v>#REF!</v>
      </c>
      <c r="M31" s="235" t="str" cm="1">
        <f t="array" ref="M31">_xlfn.XLOOKUP($A31&amp;$B31,'[1]产值及收款计划（2026）'!$A:$A&amp;'[1]产值及收款计划（2026）'!$B:$B,'[1]产值及收款计划（2026）'!M:M)</f>
        <v>主导</v>
      </c>
      <c r="N31" s="235" t="str" cm="1">
        <f t="array" ref="N31">_xlfn.XLOOKUP($A31&amp;$B31,'[1]产值及收款计划（2026）'!$A:$A&amp;'[1]产值及收款计划（2026）'!$B:$B,'[1]产值及收款计划（2026）'!N:N)</f>
        <v>孔祥平团队</v>
      </c>
      <c r="O31" s="235" t="str" cm="1">
        <f t="array" ref="O31">_xlfn.XLOOKUP($A31&amp;$B31,'[1]产值及收款计划（2026）'!$A:$A&amp;'[1]产值及收款计划（2026）'!$B:$B,'[1]产值及收款计划（2026）'!O:O)</f>
        <v>卜宝翔</v>
      </c>
      <c r="P31" s="234" t="str" cm="1">
        <f t="array" ref="P31">_xlfn.XLOOKUP($A31&amp;$B31,'[1]产值及收款计划（2026）'!$A:$A&amp;'[1]产值及收款计划（2026）'!$B:$B,'[1]产值及收款计划（2026）'!P:P)</f>
        <v>过往已完结</v>
      </c>
      <c r="Q31" s="235" t="e" cm="1">
        <f t="array" ref="Q31">_xlfn.XLOOKUP($A31&amp;$B31,'[1]产值及收款计划（2026）'!$A:$A&amp;'[1]产值及收款计划（2026）'!$B:$B,'[1]产值及收款计划（2026）'!Q:Q)</f>
        <v>#REF!</v>
      </c>
      <c r="R31" s="235" t="e" cm="1">
        <f t="array" ref="R31">_xlfn.XLOOKUP($A31&amp;$B31,'[1]产值及收款计划（2026）'!$A:$A&amp;'[1]产值及收款计划（2026）'!$B:$B,'[1]产值及收款计划（2026）'!R:R)</f>
        <v>#REF!</v>
      </c>
      <c r="S31" s="235" t="e" cm="1">
        <f t="array" ref="S31">_xlfn.XLOOKUP($A31&amp;$B31,'[1]产值及收款计划（2026）'!$A:$A&amp;'[1]产值及收款计划（2026）'!$B:$B,'[1]产值及收款计划（2026）'!S:S)</f>
        <v>#REF!</v>
      </c>
      <c r="T31" s="235" cm="1">
        <f t="array" ref="T31">_xlfn.XLOOKUP($A31&amp;$B31,'[1]产值及收款计划（2026）'!$A:$A&amp;'[1]产值及收款计划（2026）'!$B:$B,'[1]产值及收款计划（2026）'!T:T)</f>
        <v>507.0983</v>
      </c>
      <c r="U31" s="235" cm="1">
        <f t="array" ref="U31">_xlfn.XLOOKUP($A31&amp;$B31,'[1]产值及收款计划（2026）'!$A:$A&amp;'[1]产值及收款计划（2026）'!$B:$B,'[1]产值及收款计划（2026）'!U:U)</f>
        <v>0</v>
      </c>
      <c r="V31" s="235" cm="1">
        <f t="array" ref="V31">_xlfn.XLOOKUP($A31&amp;$B31,'[1]产值及收款计划（2026）'!$A:$A&amp;'[1]产值及收款计划（2026）'!$B:$B,'[1]产值及收款计划（2026）'!V:V)</f>
        <v>0</v>
      </c>
      <c r="W31" s="235" t="e" cm="1">
        <f t="array" ref="W31">_xlfn.XLOOKUP($A31&amp;$B31,'[1]产值及收款计划（2026）'!$A:$A&amp;'[1]产值及收款计划（2026）'!$B:$B,'[1]产值及收款计划（2026）'!W:W)</f>
        <v>#REF!</v>
      </c>
      <c r="X31" s="235" t="e" cm="1">
        <f t="array" ref="X31">_xlfn.XLOOKUP($A31&amp;$B31,'[1]产值及收款计划（2026）'!$A:$A&amp;'[1]产值及收款计划（2026）'!$B:$B,'[1]产值及收款计划（2026）'!X:X)</f>
        <v>#REF!</v>
      </c>
      <c r="Y31" s="235" t="e" cm="1">
        <f t="array" ref="Y31">_xlfn.XLOOKUP($A31&amp;$B31,'[1]产值及收款计划（2026）'!$A:$A&amp;'[1]产值及收款计划（2026）'!$B:$B,'[1]产值及收款计划（2026）'!Y:Y)</f>
        <v>#REF!</v>
      </c>
      <c r="Z31" s="235" t="e" cm="1">
        <f t="array" ref="Z31">_xlfn.XLOOKUP($A31&amp;$B31,'[1]产值及收款计划（2026）'!$A:$A&amp;'[1]产值及收款计划（2026）'!$B:$B,'[1]产值及收款计划（2026）'!Z:Z)</f>
        <v>#REF!</v>
      </c>
      <c r="AA31" s="235" cm="1">
        <f t="array" ref="AA31">_xlfn.XLOOKUP($A31&amp;$B31,'[1]产值及收款计划（2026）'!$A:$A&amp;'[1]产值及收款计划（2026）'!$B:$B,'[1]产值及收款计划（2026）'!AA:AA)</f>
        <v>0</v>
      </c>
      <c r="AB31" s="235" cm="1">
        <f t="array" ref="AB31">_xlfn.XLOOKUP($A31&amp;$B31,'[1]产值及收款计划（2026）'!$A:$A&amp;'[1]产值及收款计划（2026）'!$B:$B,'[1]产值及收款计划（2026）'!AB:AB)</f>
        <v>0</v>
      </c>
      <c r="AC31" s="235" t="e" cm="1">
        <f t="array" ref="AC31">_xlfn.XLOOKUP($A31&amp;$B31,'[1]产值及收款计划（2026）'!$A:$A&amp;'[1]产值及收款计划（2026）'!$B:$B,'[1]产值及收款计划（2026）'!AC:AC)</f>
        <v>#REF!</v>
      </c>
      <c r="AD31" s="235" cm="1">
        <f t="array" ref="AD31">_xlfn.XLOOKUP($A31&amp;$B31,'[1]产值及收款计划（2026）'!$A:$A&amp;'[1]产值及收款计划（2026）'!$B:$B,'[1]产值及收款计划（2026）'!AD:AD)</f>
        <v>0</v>
      </c>
      <c r="AE31" s="235" cm="1">
        <f t="array" ref="AE31">_xlfn.XLOOKUP($A31&amp;$B31,'[1]产值及收款计划（2026）'!$A:$A&amp;'[1]产值及收款计划（2026）'!$B:$B,'[1]产值及收款计划（2026）'!AE:AE)</f>
        <v>0</v>
      </c>
      <c r="AF31" s="235" cm="1">
        <f t="array" ref="AF31">_xlfn.XLOOKUP($A31&amp;$B31,'[1]产值及收款计划（2026）'!$A:$A&amp;'[1]产值及收款计划（2026）'!$B:$B,'[1]产值及收款计划（2026）'!AF:AF)</f>
        <v>0</v>
      </c>
      <c r="AG31" s="235" cm="1">
        <f t="array" ref="AG31">_xlfn.XLOOKUP($A31&amp;$B31,'[1]产值及收款计划（2026）'!$A:$A&amp;'[1]产值及收款计划（2026）'!$B:$B,'[1]产值及收款计划（2026）'!AG:AG)</f>
        <v>0</v>
      </c>
      <c r="AH31" s="235" cm="1">
        <f t="array" ref="AH31">_xlfn.XLOOKUP($A31&amp;$B31,'[1]产值及收款计划（2026）'!$A:$A&amp;'[1]产值及收款计划（2026）'!$B:$B,'[1]产值及收款计划（2026）'!AH:AH)</f>
        <v>0</v>
      </c>
      <c r="AI31" s="235" cm="1">
        <f t="array" ref="AI31">_xlfn.XLOOKUP($A31&amp;$B31,'[1]产值及收款计划（2026）'!$A:$A&amp;'[1]产值及收款计划（2026）'!$B:$B,'[1]产值及收款计划（2026）'!AI:AI)</f>
        <v>0</v>
      </c>
      <c r="AJ31" s="235" cm="1">
        <f t="array" ref="AJ31">_xlfn.XLOOKUP($A31&amp;$B31,'[1]产值及收款计划（2026）'!$A:$A&amp;'[1]产值及收款计划（2026）'!$B:$B,'[1]产值及收款计划（2026）'!AJ:AJ)</f>
        <v>0</v>
      </c>
      <c r="AK31" s="235" cm="1">
        <f t="array" ref="AK31">_xlfn.XLOOKUP($A31&amp;$B31,'[1]产值及收款计划（2026）'!$A:$A&amp;'[1]产值及收款计划（2026）'!$B:$B,'[1]产值及收款计划（2026）'!AK:AK)</f>
        <v>0</v>
      </c>
      <c r="AL31" s="235" cm="1">
        <f t="array" ref="AL31">_xlfn.XLOOKUP($A31&amp;$B31,'[1]产值及收款计划（2026）'!$A:$A&amp;'[1]产值及收款计划（2026）'!$B:$B,'[1]产值及收款计划（2026）'!AL:AL)</f>
        <v>0</v>
      </c>
      <c r="AM31" s="242" cm="1">
        <f t="array" ref="AM31">_xlfn.LET(_xlpm.勾选月份状态数组,TRANSPOSE('PPT(12-15页）-TOP10'!$A$3:$A$14),_xlpm.选择数据区,IF('PPT(12-15页）-TOP10'!$E$3="收款",$BA31:$BL31,$AA31:$AL31),SUM(_xlfn._xlws.FILTER(_xlpm.选择数据区,_xlpm.勾选月份状态数组,"")))</f>
        <v>0</v>
      </c>
      <c r="AN31" s="235" t="e">
        <f>_xlfn.XLOOKUP($C31,应收未收表!$T:$T,应收未收表!AA:AA)</f>
        <v>#N/A</v>
      </c>
      <c r="AO31" s="235" t="e">
        <f>_xlfn.XLOOKUP($C31,应收未收表!$T:$T,应收未收表!AB:AB)</f>
        <v>#N/A</v>
      </c>
      <c r="AP31" s="235" t="e">
        <f>_xlfn.XLOOKUP($C31,应收未收表!$T:$T,应收未收表!AC:AC)</f>
        <v>#N/A</v>
      </c>
      <c r="AQ31" s="235" t="e">
        <f>_xlfn.XLOOKUP($C31,应收未收表!$T:$T,应收未收表!AE:AE)</f>
        <v>#N/A</v>
      </c>
      <c r="AR31" s="235" t="e">
        <f>_xlfn.XLOOKUP($C31,应收未收表!$T:$T,应收未收表!AF:AF)</f>
        <v>#N/A</v>
      </c>
      <c r="AS31" s="235" t="e" cm="1">
        <f t="array" ref="AS31">_xlfn.XLOOKUP($A31&amp;$B31,'[1]产值及收款计划（2026）'!$A:$A&amp;'[1]产值及收款计划（2026）'!$B:$B,'[1]产值及收款计划（2026）'!AS:AS)</f>
        <v>#REF!</v>
      </c>
      <c r="AT31" s="235" t="e" cm="1">
        <f t="array" ref="AT31">_xlfn.XLOOKUP($A31&amp;$B31,'[1]产值及收款计划（2026）'!$A:$A&amp;'[1]产值及收款计划（2026）'!$B:$B,'[1]产值及收款计划（2026）'!AT:AT)</f>
        <v>#REF!</v>
      </c>
      <c r="AU31" s="235" t="e" cm="1">
        <f t="array" ref="AU31">_xlfn.XLOOKUP($A31&amp;$B31,'[1]产值及收款计划（2026）'!$A:$A&amp;'[1]产值及收款计划（2026）'!$B:$B,'[1]产值及收款计划（2026）'!AU:AU)</f>
        <v>#REF!</v>
      </c>
      <c r="AV31" s="235" t="e" cm="1">
        <f t="array" ref="AV31">_xlfn.XLOOKUP($A31&amp;$B31,'[1]产值及收款计划（2026）'!$A:$A&amp;'[1]产值及收款计划（2026）'!$B:$B,'[1]产值及收款计划（2026）'!AV:AV)</f>
        <v>#REF!</v>
      </c>
      <c r="AW31" s="235" cm="1">
        <f t="array" ref="AW31">_xlfn.XLOOKUP($A31&amp;$B31,'[1]产值及收款计划（2026）'!$A:$A&amp;'[1]产值及收款计划（2026）'!$B:$B,'[1]产值及收款计划（2026）'!AW:AW)</f>
        <v>442.5897</v>
      </c>
      <c r="AX31" s="235" cm="1">
        <f t="array" ref="AX31">_xlfn.XLOOKUP($A31&amp;$B31,'[1]产值及收款计划（2026）'!$A:$A&amp;'[1]产值及收款计划（2026）'!$B:$B,'[1]产值及收款计划（2026）'!AX:AX)</f>
        <v>0</v>
      </c>
      <c r="AY31" s="235" cm="1">
        <f t="array" ref="AY31">_xlfn.XLOOKUP($A31&amp;$B31,'[1]产值及收款计划（2026）'!$A:$A&amp;'[1]产值及收款计划（2026）'!$B:$B,'[1]产值及收款计划（2026）'!AY:AY)</f>
        <v>64.5086</v>
      </c>
      <c r="AZ31" s="235" cm="1">
        <f t="array" ref="AZ31">_xlfn.XLOOKUP($A31&amp;$B31,'[1]产值及收款计划（2026）'!$A:$A&amp;'[1]产值及收款计划（2026）'!$B:$B,'[1]产值及收款计划（2026）'!AZ:AZ)</f>
        <v>64.5086</v>
      </c>
      <c r="BA31" s="235" t="e" cm="1">
        <f t="array" ref="BA31">_xlfn.XLOOKUP($A31&amp;$B31,'[1]产值及收款计划（2026）'!$A:$A&amp;'[1]产值及收款计划（2026）'!$B:$B,'[1]产值及收款计划（2026）'!BA:BA)</f>
        <v>#REF!</v>
      </c>
      <c r="BB31" s="235" t="e" cm="1">
        <f t="array" ref="BB31">_xlfn.XLOOKUP($A31&amp;$B31,'[1]产值及收款计划（2026）'!$A:$A&amp;'[1]产值及收款计划（2026）'!$B:$B,'[1]产值及收款计划（2026）'!BB:BB)</f>
        <v>#REF!</v>
      </c>
      <c r="BC31" s="235" t="e" cm="1">
        <f t="array" ref="BC31">_xlfn.XLOOKUP($A31&amp;$B31,'[1]产值及收款计划（2026）'!$A:$A&amp;'[1]产值及收款计划（2026）'!$B:$B,'[1]产值及收款计划（2026）'!BC:BC)</f>
        <v>#REF!</v>
      </c>
      <c r="BD31" s="235" t="e" cm="1">
        <f t="array" ref="BD31">_xlfn.XLOOKUP($A31&amp;$B31,'[1]产值及收款计划（2026）'!$A:$A&amp;'[1]产值及收款计划（2026）'!$B:$B,'[1]产值及收款计划（2026）'!BD:BD)</f>
        <v>#REF!</v>
      </c>
      <c r="BE31" s="235" t="e" cm="1">
        <f t="array" ref="BE31">_xlfn.XLOOKUP($A31&amp;$B31,'[1]产值及收款计划（2026）'!$A:$A&amp;'[1]产值及收款计划（2026）'!$B:$B,'[1]产值及收款计划（2026）'!BE:BE)</f>
        <v>#REF!</v>
      </c>
      <c r="BF31" s="235" t="e" cm="1">
        <f t="array" ref="BF31">_xlfn.XLOOKUP($A31&amp;$B31,'[1]产值及收款计划（2026）'!$A:$A&amp;'[1]产值及收款计划（2026）'!$B:$B,'[1]产值及收款计划（2026）'!BF:BF)</f>
        <v>#REF!</v>
      </c>
      <c r="BG31" s="235" t="e" cm="1">
        <f t="array" ref="BG31">_xlfn.XLOOKUP($A31&amp;$B31,'[1]产值及收款计划（2026）'!$A:$A&amp;'[1]产值及收款计划（2026）'!$B:$B,'[1]产值及收款计划（2026）'!BG:BG)</f>
        <v>#REF!</v>
      </c>
      <c r="BH31" s="235" t="e" cm="1">
        <f t="array" ref="BH31">_xlfn.XLOOKUP($A31&amp;$B31,'[1]产值及收款计划（2026）'!$A:$A&amp;'[1]产值及收款计划（2026）'!$B:$B,'[1]产值及收款计划（2026）'!BH:BH)</f>
        <v>#REF!</v>
      </c>
      <c r="BI31" s="235" t="e" cm="1">
        <f t="array" ref="BI31">_xlfn.XLOOKUP($A31&amp;$B31,'[1]产值及收款计划（2026）'!$A:$A&amp;'[1]产值及收款计划（2026）'!$B:$B,'[1]产值及收款计划（2026）'!BI:BI)</f>
        <v>#REF!</v>
      </c>
      <c r="BJ31" s="235" t="e" cm="1">
        <f t="array" ref="BJ31">_xlfn.XLOOKUP($A31&amp;$B31,'[1]产值及收款计划（2026）'!$A:$A&amp;'[1]产值及收款计划（2026）'!$B:$B,'[1]产值及收款计划（2026）'!BJ:BJ)</f>
        <v>#REF!</v>
      </c>
      <c r="BK31" s="235" t="e" cm="1">
        <f t="array" ref="BK31">_xlfn.XLOOKUP($A31&amp;$B31,'[1]产值及收款计划（2026）'!$A:$A&amp;'[1]产值及收款计划（2026）'!$B:$B,'[1]产值及收款计划（2026）'!BK:BK)</f>
        <v>#REF!</v>
      </c>
      <c r="BL31" s="235" t="e" cm="1">
        <f t="array" ref="BL31">_xlfn.XLOOKUP($A31&amp;$B31,'[1]产值及收款计划（2026）'!$A:$A&amp;'[1]产值及收款计划（2026）'!$B:$B,'[1]产值及收款计划（2026）'!BL:BL)</f>
        <v>#REF!</v>
      </c>
      <c r="BM31" s="235"/>
      <c r="BN31" s="235"/>
      <c r="BO31" s="235"/>
      <c r="BP31" s="235"/>
      <c r="BQ31" s="235" t="e">
        <f>_xlfn.XLOOKUP($C31,应收未收表!$AJ:$AJ,应收未收表!AK:AK)</f>
        <v>#N/A</v>
      </c>
      <c r="BR31" s="235" t="e">
        <f>_xlfn.XLOOKUP($C31,应收未收表!$AJ:$AJ,应收未收表!AL:AL)</f>
        <v>#N/A</v>
      </c>
      <c r="BS31" s="235" t="e">
        <f>_xlfn.XLOOKUP($C31,应收未收表!$AJ:$AJ,应收未收表!AM:AM)</f>
        <v>#N/A</v>
      </c>
      <c r="BT31" s="235" t="e">
        <f>_xlfn.XLOOKUP($C31,应收未收表!$AJ:$AJ,应收未收表!AN:AN)</f>
        <v>#N/A</v>
      </c>
      <c r="BU31" s="234" t="str" cm="1">
        <f t="array" ref="BU31">_xlfn.XLOOKUP($A31&amp;$B31,'[1]产值及收款计划（2026）'!$A:$A&amp;'[1]产值及收款计划（2026）'!$B:$B,'[1]产值及收款计划（2026）'!BQ:BQ)</f>
        <v>上海市城市建设设计研究总院（集团）有限公司</v>
      </c>
      <c r="BV31" s="235" t="e" cm="1">
        <f t="array" ref="BV31">_xlfn.XLOOKUP($A31&amp;$B31,'[1]产值及收款计划（2026）'!$A:$A&amp;'[1]产值及收款计划（2026）'!$B:$B,'[1]产值及收款计划（2026）'!BR:BR)</f>
        <v>#REF!</v>
      </c>
      <c r="CE31" s="235" cm="1">
        <f t="array" ref="CE31">_xlfn.XLOOKUP($A31&amp;$B31,'[1]产值及收款计划（2026）'!$A:$A&amp;'[1]产值及收款计划（2026）'!$B:$B,'[1]产值及收款计划（2026）'!CA:CA)</f>
        <v>0</v>
      </c>
      <c r="CF31" s="235" cm="1">
        <f t="array" ref="CF31">_xlfn.XLOOKUP($A31&amp;$B31,'[1]产值及收款计划（2026）'!$A:$A&amp;'[1]产值及收款计划（2026）'!$B:$B,'[1]产值及收款计划（2026）'!CB:CB)</f>
        <v>0</v>
      </c>
      <c r="CG31" s="235" cm="1">
        <f t="array" ref="CG31">_xlfn.XLOOKUP($A31&amp;$B31,'[1]产值及收款计划（2026）'!$A:$A&amp;'[1]产值及收款计划（2026）'!$B:$B,'[1]产值及收款计划（2026）'!CC:CC)</f>
        <v>0</v>
      </c>
      <c r="CH31" s="235" cm="1">
        <f t="array" ref="CH31">_xlfn.XLOOKUP($A31&amp;$B31,'[1]产值及收款计划（2026）'!$A:$A&amp;'[1]产值及收款计划（2026）'!$B:$B,'[1]产值及收款计划（2026）'!CD:CD)</f>
        <v>0</v>
      </c>
      <c r="CI31" s="235" cm="1">
        <f t="array" ref="CI31">_xlfn.XLOOKUP($A31&amp;$B31,'[1]产值及收款计划（2026）'!$A:$A&amp;'[1]产值及收款计划（2026）'!$B:$B,'[1]产值及收款计划（2026）'!CE:CE)</f>
        <v>0</v>
      </c>
      <c r="CJ31" s="235" cm="1">
        <f t="array" ref="CJ31">_xlfn.XLOOKUP($A31&amp;$B31,'[1]产值及收款计划（2026）'!$A:$A&amp;'[1]产值及收款计划（2026）'!$B:$B,'[1]产值及收款计划（2026）'!CF:CF)</f>
        <v>0</v>
      </c>
      <c r="CK31" s="235" cm="1">
        <f t="array" ref="CK31">_xlfn.XLOOKUP($A31&amp;$B31,'[1]产值及收款计划（2026）'!$A:$A&amp;'[1]产值及收款计划（2026）'!$B:$B,'[1]产值及收款计划（2026）'!CG:CG)</f>
        <v>0</v>
      </c>
      <c r="CL31" s="235" cm="1">
        <f t="array" ref="CL31">_xlfn.XLOOKUP($A31&amp;$B31,'[1]产值及收款计划（2026）'!$A:$A&amp;'[1]产值及收款计划（2026）'!$B:$B,'[1]产值及收款计划（2026）'!CH:CH)</f>
        <v>0</v>
      </c>
      <c r="CM31" s="235" cm="1">
        <f t="array" ref="CM31">_xlfn.XLOOKUP($A31&amp;$B31,'[1]产值及收款计划（2026）'!$A:$A&amp;'[1]产值及收款计划（2026）'!$B:$B,'[1]产值及收款计划（2026）'!CI:CI)</f>
        <v>0</v>
      </c>
      <c r="CN31" s="235" cm="1">
        <f t="array" ref="CN31">_xlfn.XLOOKUP($A31&amp;$B31,'[1]产值及收款计划（2026）'!$A:$A&amp;'[1]产值及收款计划（2026）'!$B:$B,'[1]产值及收款计划（2026）'!CJ:CJ)</f>
        <v>0</v>
      </c>
      <c r="CO31" s="235" cm="1">
        <f t="array" ref="CO31">_xlfn.XLOOKUP($A31&amp;$B31,'[1]产值及收款计划（2026）'!$A:$A&amp;'[1]产值及收款计划（2026）'!$B:$B,'[1]产值及收款计划（2026）'!CK:CK)</f>
        <v>0</v>
      </c>
      <c r="CP31" s="235" cm="1">
        <f t="array" ref="CP31">_xlfn.XLOOKUP($A31&amp;$B31,'[1]产值及收款计划（2026）'!$A:$A&amp;'[1]产值及收款计划（2026）'!$B:$B,'[1]产值及收款计划（2026）'!CL:CL)</f>
        <v>0</v>
      </c>
      <c r="DE31" s="235" cm="1">
        <f t="array" ref="DE31">_xlfn.XLOOKUP($A31&amp;$B31,'[1]产值及收款计划（2026）'!$A:$A&amp;'[1]产值及收款计划（2026）'!$B:$B,'[1]产值及收款计划（2026）'!DA:DA)</f>
        <v>0</v>
      </c>
      <c r="DF31" s="235" cm="1">
        <f t="array" ref="DF31">_xlfn.XLOOKUP($A31&amp;$B31,'[1]产值及收款计划（2026）'!$A:$A&amp;'[1]产值及收款计划（2026）'!$B:$B,'[1]产值及收款计划（2026）'!DB:DB)</f>
        <v>0</v>
      </c>
      <c r="DG31" s="235" cm="1">
        <f t="array" ref="DG31">_xlfn.XLOOKUP($A31&amp;$B31,'[1]产值及收款计划（2026）'!$A:$A&amp;'[1]产值及收款计划（2026）'!$B:$B,'[1]产值及收款计划（2026）'!DC:DC)</f>
        <v>0</v>
      </c>
      <c r="DH31" s="235" cm="1">
        <f t="array" ref="DH31">_xlfn.XLOOKUP($A31&amp;$B31,'[1]产值及收款计划（2026）'!$A:$A&amp;'[1]产值及收款计划（2026）'!$B:$B,'[1]产值及收款计划（2026）'!DD:DD)</f>
        <v>0</v>
      </c>
      <c r="DI31" s="235" cm="1">
        <f t="array" ref="DI31">_xlfn.XLOOKUP($A31&amp;$B31,'[1]产值及收款计划（2026）'!$A:$A&amp;'[1]产值及收款计划（2026）'!$B:$B,'[1]产值及收款计划（2026）'!DE:DE)</f>
        <v>0</v>
      </c>
      <c r="DJ31" s="235" cm="1">
        <f t="array" ref="DJ31">_xlfn.XLOOKUP($A31&amp;$B31,'[1]产值及收款计划（2026）'!$A:$A&amp;'[1]产值及收款计划（2026）'!$B:$B,'[1]产值及收款计划（2026）'!DF:DF)</f>
        <v>0</v>
      </c>
      <c r="DK31" s="235" cm="1">
        <f t="array" ref="DK31">_xlfn.XLOOKUP($A31&amp;$B31,'[1]产值及收款计划（2026）'!$A:$A&amp;'[1]产值及收款计划（2026）'!$B:$B,'[1]产值及收款计划（2026）'!DG:DG)</f>
        <v>0</v>
      </c>
      <c r="DL31" s="235" cm="1">
        <f t="array" ref="DL31">_xlfn.XLOOKUP($A31&amp;$B31,'[1]产值及收款计划（2026）'!$A:$A&amp;'[1]产值及收款计划（2026）'!$B:$B,'[1]产值及收款计划（2026）'!DH:DH)</f>
        <v>0</v>
      </c>
      <c r="DM31" s="235" cm="1">
        <f t="array" ref="DM31">_xlfn.XLOOKUP($A31&amp;$B31,'[1]产值及收款计划（2026）'!$A:$A&amp;'[1]产值及收款计划（2026）'!$B:$B,'[1]产值及收款计划（2026）'!DI:DI)</f>
        <v>0</v>
      </c>
      <c r="DN31" s="235" cm="1">
        <f t="array" ref="DN31">_xlfn.XLOOKUP($A31&amp;$B31,'[1]产值及收款计划（2026）'!$A:$A&amp;'[1]产值及收款计划（2026）'!$B:$B,'[1]产值及收款计划（2026）'!DJ:DJ)</f>
        <v>0</v>
      </c>
      <c r="DO31" s="235" cm="1">
        <f t="array" ref="DO31">_xlfn.XLOOKUP($A31&amp;$B31,'[1]产值及收款计划（2026）'!$A:$A&amp;'[1]产值及收款计划（2026）'!$B:$B,'[1]产值及收款计划（2026）'!DK:DK)</f>
        <v>0</v>
      </c>
      <c r="DP31" s="235" cm="1">
        <f t="array" ref="DP31">_xlfn.XLOOKUP($A31&amp;$B31,'[1]产值及收款计划（2026）'!$A:$A&amp;'[1]产值及收款计划（2026）'!$B:$B,'[1]产值及收款计划（2026）'!DL:DL)</f>
        <v>0</v>
      </c>
      <c r="DQ31" s="243"/>
      <c r="DR31" s="229"/>
    </row>
    <row r="32" ht="20.25" spans="1:122">
      <c r="A32" s="233">
        <f t="shared" si="11"/>
        <v>28</v>
      </c>
      <c r="B32" s="233" t="s">
        <v>25</v>
      </c>
      <c r="C32" s="234" t="str" cm="1">
        <f t="array" ref="C32">_xlfn.XLOOKUP($A32&amp;$B32,'[1]产值及收款计划（2026）'!$A:$A&amp;'[1]产值及收款计划（2026）'!$B:$B,'[1]产值及收款计划（2026）'!C:C)</f>
        <v>ZHT2024010400003</v>
      </c>
      <c r="D32" s="234" t="str" cm="1">
        <f t="array" ref="D32">_xlfn.XLOOKUP($A32&amp;$B32,'[1]产值及收款计划（2026）'!$A:$A&amp;'[1]产值及收款计划（2026）'!$B:$B,'[1]产值及收款计划（2026）'!D:D)</f>
        <v>北横通道隧道智慧应用系统试点 (一期)技术服务合同</v>
      </c>
      <c r="E32" s="235" cm="1">
        <f t="array" ref="E32">_xlfn.XLOOKUP($A32&amp;$B32,'[1]产值及收款计划（2026）'!$A:$A&amp;'[1]产值及收款计划（2026）'!$B:$B,'[1]产值及收款计划（2026）'!E:E)</f>
        <v>50</v>
      </c>
      <c r="F32" s="235" cm="1">
        <f t="array" ref="F32">_xlfn.XLOOKUP($A32&amp;$B32,'[1]产值及收款计划（2026）'!$A:$A&amp;'[1]产值及收款计划（2026）'!$B:$B,'[1]产值及收款计划（2026）'!F:F)</f>
        <v>50</v>
      </c>
      <c r="G32" s="235" t="e" cm="1">
        <f t="array" ref="G32">_xlfn.XLOOKUP($A32&amp;$B32,'[1]产值及收款计划（2026）'!$A:$A&amp;'[1]产值及收款计划（2026）'!$B:$B,'[1]产值及收款计划（2026）'!G:G)</f>
        <v>#REF!</v>
      </c>
      <c r="H32" s="235" cm="1">
        <f t="array" ref="H32">_xlfn.XLOOKUP($A32&amp;$B32,'[1]产值及收款计划（2026）'!$A:$A&amp;'[1]产值及收款计划（2026）'!$B:$B,'[1]产值及收款计划（2026）'!H:H)</f>
        <v>50</v>
      </c>
      <c r="I32" s="236" cm="1">
        <f t="array" ref="I32">_xlfn.XLOOKUP($A32&amp;$B32,'[1]产值及收款计划（2026）'!$A:$A&amp;'[1]产值及收款计划（2026）'!$B:$B,'[1]产值及收款计划（2026）'!I:I)</f>
        <v>1</v>
      </c>
      <c r="J32" s="237" cm="1">
        <f t="array" ref="J32">_xlfn.XLOOKUP($A32&amp;$B32,'[1]产值及收款计划（2026）'!$A:$A&amp;'[1]产值及收款计划（2026）'!$B:$B,'[1]产值及收款计划（2026）'!J:J)</f>
        <v>0.06</v>
      </c>
      <c r="K32" s="235" t="e" cm="1">
        <f t="array" ref="K32">_xlfn.XLOOKUP($A32&amp;$B32,'[1]产值及收款计划（2026）'!$A:$A&amp;'[1]产值及收款计划（2026）'!$B:$B,'[1]产值及收款计划（2026）'!K:K)</f>
        <v>#REF!</v>
      </c>
      <c r="L32" s="235" t="e" cm="1">
        <f t="array" ref="L32">_xlfn.XLOOKUP($A32&amp;$B32,'[1]产值及收款计划（2026）'!$A:$A&amp;'[1]产值及收款计划（2026）'!$B:$B,'[1]产值及收款计划（2026）'!L:L)</f>
        <v>#REF!</v>
      </c>
      <c r="M32" s="235" t="str" cm="1">
        <f t="array" ref="M32">_xlfn.XLOOKUP($A32&amp;$B32,'[1]产值及收款计划（2026）'!$A:$A&amp;'[1]产值及收款计划（2026）'!$B:$B,'[1]产值及收款计划（2026）'!M:M)</f>
        <v>主导</v>
      </c>
      <c r="N32" s="235" t="str" cm="1">
        <f t="array" ref="N32">_xlfn.XLOOKUP($A32&amp;$B32,'[1]产值及收款计划（2026）'!$A:$A&amp;'[1]产值及收款计划（2026）'!$B:$B,'[1]产值及收款计划（2026）'!N:N)</f>
        <v>孔祥平团队</v>
      </c>
      <c r="O32" s="235" t="str" cm="1">
        <f t="array" ref="O32">_xlfn.XLOOKUP($A32&amp;$B32,'[1]产值及收款计划（2026）'!$A:$A&amp;'[1]产值及收款计划（2026）'!$B:$B,'[1]产值及收款计划（2026）'!O:O)</f>
        <v>卜宝翔</v>
      </c>
      <c r="P32" s="234" t="str" cm="1">
        <f t="array" ref="P32">_xlfn.XLOOKUP($A32&amp;$B32,'[1]产值及收款计划（2026）'!$A:$A&amp;'[1]产值及收款计划（2026）'!$B:$B,'[1]产值及收款计划（2026）'!P:P)</f>
        <v>过往已完结</v>
      </c>
      <c r="Q32" s="235" t="e" cm="1">
        <f t="array" ref="Q32">_xlfn.XLOOKUP($A32&amp;$B32,'[1]产值及收款计划（2026）'!$A:$A&amp;'[1]产值及收款计划（2026）'!$B:$B,'[1]产值及收款计划（2026）'!Q:Q)</f>
        <v>#REF!</v>
      </c>
      <c r="R32" s="235" t="e" cm="1">
        <f t="array" ref="R32">_xlfn.XLOOKUP($A32&amp;$B32,'[1]产值及收款计划（2026）'!$A:$A&amp;'[1]产值及收款计划（2026）'!$B:$B,'[1]产值及收款计划（2026）'!R:R)</f>
        <v>#REF!</v>
      </c>
      <c r="S32" s="235" t="e" cm="1">
        <f t="array" ref="S32">_xlfn.XLOOKUP($A32&amp;$B32,'[1]产值及收款计划（2026）'!$A:$A&amp;'[1]产值及收款计划（2026）'!$B:$B,'[1]产值及收款计划（2026）'!S:S)</f>
        <v>#REF!</v>
      </c>
      <c r="T32" s="235" cm="1">
        <f t="array" ref="T32">_xlfn.XLOOKUP($A32&amp;$B32,'[1]产值及收款计划（2026）'!$A:$A&amp;'[1]产值及收款计划（2026）'!$B:$B,'[1]产值及收款计划（2026）'!T:T)</f>
        <v>50</v>
      </c>
      <c r="U32" s="235" cm="1">
        <f t="array" ref="U32">_xlfn.XLOOKUP($A32&amp;$B32,'[1]产值及收款计划（2026）'!$A:$A&amp;'[1]产值及收款计划（2026）'!$B:$B,'[1]产值及收款计划（2026）'!U:U)</f>
        <v>0</v>
      </c>
      <c r="V32" s="235" cm="1">
        <f t="array" ref="V32">_xlfn.XLOOKUP($A32&amp;$B32,'[1]产值及收款计划（2026）'!$A:$A&amp;'[1]产值及收款计划（2026）'!$B:$B,'[1]产值及收款计划（2026）'!V:V)</f>
        <v>0</v>
      </c>
      <c r="W32" s="235" t="e" cm="1">
        <f t="array" ref="W32">_xlfn.XLOOKUP($A32&amp;$B32,'[1]产值及收款计划（2026）'!$A:$A&amp;'[1]产值及收款计划（2026）'!$B:$B,'[1]产值及收款计划（2026）'!W:W)</f>
        <v>#REF!</v>
      </c>
      <c r="X32" s="235" t="e" cm="1">
        <f t="array" ref="X32">_xlfn.XLOOKUP($A32&amp;$B32,'[1]产值及收款计划（2026）'!$A:$A&amp;'[1]产值及收款计划（2026）'!$B:$B,'[1]产值及收款计划（2026）'!X:X)</f>
        <v>#REF!</v>
      </c>
      <c r="Y32" s="235" t="e" cm="1">
        <f t="array" ref="Y32">_xlfn.XLOOKUP($A32&amp;$B32,'[1]产值及收款计划（2026）'!$A:$A&amp;'[1]产值及收款计划（2026）'!$B:$B,'[1]产值及收款计划（2026）'!Y:Y)</f>
        <v>#REF!</v>
      </c>
      <c r="Z32" s="235" t="e" cm="1">
        <f t="array" ref="Z32">_xlfn.XLOOKUP($A32&amp;$B32,'[1]产值及收款计划（2026）'!$A:$A&amp;'[1]产值及收款计划（2026）'!$B:$B,'[1]产值及收款计划（2026）'!Z:Z)</f>
        <v>#REF!</v>
      </c>
      <c r="AA32" s="235" cm="1">
        <f t="array" ref="AA32">_xlfn.XLOOKUP($A32&amp;$B32,'[1]产值及收款计划（2026）'!$A:$A&amp;'[1]产值及收款计划（2026）'!$B:$B,'[1]产值及收款计划（2026）'!AA:AA)</f>
        <v>0</v>
      </c>
      <c r="AB32" s="235" cm="1">
        <f t="array" ref="AB32">_xlfn.XLOOKUP($A32&amp;$B32,'[1]产值及收款计划（2026）'!$A:$A&amp;'[1]产值及收款计划（2026）'!$B:$B,'[1]产值及收款计划（2026）'!AB:AB)</f>
        <v>0</v>
      </c>
      <c r="AC32" s="235" t="e" cm="1">
        <f t="array" ref="AC32">_xlfn.XLOOKUP($A32&amp;$B32,'[1]产值及收款计划（2026）'!$A:$A&amp;'[1]产值及收款计划（2026）'!$B:$B,'[1]产值及收款计划（2026）'!AC:AC)</f>
        <v>#REF!</v>
      </c>
      <c r="AD32" s="235" cm="1">
        <f t="array" ref="AD32">_xlfn.XLOOKUP($A32&amp;$B32,'[1]产值及收款计划（2026）'!$A:$A&amp;'[1]产值及收款计划（2026）'!$B:$B,'[1]产值及收款计划（2026）'!AD:AD)</f>
        <v>0</v>
      </c>
      <c r="AE32" s="235" cm="1">
        <f t="array" ref="AE32">_xlfn.XLOOKUP($A32&amp;$B32,'[1]产值及收款计划（2026）'!$A:$A&amp;'[1]产值及收款计划（2026）'!$B:$B,'[1]产值及收款计划（2026）'!AE:AE)</f>
        <v>0</v>
      </c>
      <c r="AF32" s="235" cm="1">
        <f t="array" ref="AF32">_xlfn.XLOOKUP($A32&amp;$B32,'[1]产值及收款计划（2026）'!$A:$A&amp;'[1]产值及收款计划（2026）'!$B:$B,'[1]产值及收款计划（2026）'!AF:AF)</f>
        <v>0</v>
      </c>
      <c r="AG32" s="235" cm="1">
        <f t="array" ref="AG32">_xlfn.XLOOKUP($A32&amp;$B32,'[1]产值及收款计划（2026）'!$A:$A&amp;'[1]产值及收款计划（2026）'!$B:$B,'[1]产值及收款计划（2026）'!AG:AG)</f>
        <v>0</v>
      </c>
      <c r="AH32" s="235" cm="1">
        <f t="array" ref="AH32">_xlfn.XLOOKUP($A32&amp;$B32,'[1]产值及收款计划（2026）'!$A:$A&amp;'[1]产值及收款计划（2026）'!$B:$B,'[1]产值及收款计划（2026）'!AH:AH)</f>
        <v>0</v>
      </c>
      <c r="AI32" s="235" cm="1">
        <f t="array" ref="AI32">_xlfn.XLOOKUP($A32&amp;$B32,'[1]产值及收款计划（2026）'!$A:$A&amp;'[1]产值及收款计划（2026）'!$B:$B,'[1]产值及收款计划（2026）'!AI:AI)</f>
        <v>0</v>
      </c>
      <c r="AJ32" s="235" cm="1">
        <f t="array" ref="AJ32">_xlfn.XLOOKUP($A32&amp;$B32,'[1]产值及收款计划（2026）'!$A:$A&amp;'[1]产值及收款计划（2026）'!$B:$B,'[1]产值及收款计划（2026）'!AJ:AJ)</f>
        <v>0</v>
      </c>
      <c r="AK32" s="235" cm="1">
        <f t="array" ref="AK32">_xlfn.XLOOKUP($A32&amp;$B32,'[1]产值及收款计划（2026）'!$A:$A&amp;'[1]产值及收款计划（2026）'!$B:$B,'[1]产值及收款计划（2026）'!AK:AK)</f>
        <v>0</v>
      </c>
      <c r="AL32" s="235" cm="1">
        <f t="array" ref="AL32">_xlfn.XLOOKUP($A32&amp;$B32,'[1]产值及收款计划（2026）'!$A:$A&amp;'[1]产值及收款计划（2026）'!$B:$B,'[1]产值及收款计划（2026）'!AL:AL)</f>
        <v>0</v>
      </c>
      <c r="AM32" s="242" cm="1">
        <f t="array" ref="AM32">_xlfn.LET(_xlpm.勾选月份状态数组,TRANSPOSE('PPT(12-15页）-TOP10'!$A$3:$A$14),_xlpm.选择数据区,IF('PPT(12-15页）-TOP10'!$E$3="收款",$BA32:$BL32,$AA32:$AL32),SUM(_xlfn._xlws.FILTER(_xlpm.选择数据区,_xlpm.勾选月份状态数组,"")))</f>
        <v>0</v>
      </c>
      <c r="AN32" s="235" t="e">
        <f>_xlfn.XLOOKUP($C32,应收未收表!$T:$T,应收未收表!AA:AA)</f>
        <v>#N/A</v>
      </c>
      <c r="AO32" s="235" t="e">
        <f>_xlfn.XLOOKUP($C32,应收未收表!$T:$T,应收未收表!AB:AB)</f>
        <v>#N/A</v>
      </c>
      <c r="AP32" s="235" t="e">
        <f>_xlfn.XLOOKUP($C32,应收未收表!$T:$T,应收未收表!AC:AC)</f>
        <v>#N/A</v>
      </c>
      <c r="AQ32" s="235" t="e">
        <f>_xlfn.XLOOKUP($C32,应收未收表!$T:$T,应收未收表!AE:AE)</f>
        <v>#N/A</v>
      </c>
      <c r="AR32" s="235" t="e">
        <f>_xlfn.XLOOKUP($C32,应收未收表!$T:$T,应收未收表!AF:AF)</f>
        <v>#N/A</v>
      </c>
      <c r="AS32" s="235" t="e" cm="1">
        <f t="array" ref="AS32">_xlfn.XLOOKUP($A32&amp;$B32,'[1]产值及收款计划（2026）'!$A:$A&amp;'[1]产值及收款计划（2026）'!$B:$B,'[1]产值及收款计划（2026）'!AS:AS)</f>
        <v>#REF!</v>
      </c>
      <c r="AT32" s="235" t="e" cm="1">
        <f t="array" ref="AT32">_xlfn.XLOOKUP($A32&amp;$B32,'[1]产值及收款计划（2026）'!$A:$A&amp;'[1]产值及收款计划（2026）'!$B:$B,'[1]产值及收款计划（2026）'!AT:AT)</f>
        <v>#REF!</v>
      </c>
      <c r="AU32" s="235" t="e" cm="1">
        <f t="array" ref="AU32">_xlfn.XLOOKUP($A32&amp;$B32,'[1]产值及收款计划（2026）'!$A:$A&amp;'[1]产值及收款计划（2026）'!$B:$B,'[1]产值及收款计划（2026）'!AU:AU)</f>
        <v>#REF!</v>
      </c>
      <c r="AV32" s="235" t="e" cm="1">
        <f t="array" ref="AV32">_xlfn.XLOOKUP($A32&amp;$B32,'[1]产值及收款计划（2026）'!$A:$A&amp;'[1]产值及收款计划（2026）'!$B:$B,'[1]产值及收款计划（2026）'!AV:AV)</f>
        <v>#REF!</v>
      </c>
      <c r="AW32" s="235" cm="1">
        <f t="array" ref="AW32">_xlfn.XLOOKUP($A32&amp;$B32,'[1]产值及收款计划（2026）'!$A:$A&amp;'[1]产值及收款计划（2026）'!$B:$B,'[1]产值及收款计划（2026）'!AW:AW)</f>
        <v>15</v>
      </c>
      <c r="AX32" s="235" cm="1">
        <f t="array" ref="AX32">_xlfn.XLOOKUP($A32&amp;$B32,'[1]产值及收款计划（2026）'!$A:$A&amp;'[1]产值及收款计划（2026）'!$B:$B,'[1]产值及收款计划（2026）'!AX:AX)</f>
        <v>0</v>
      </c>
      <c r="AY32" s="235" cm="1">
        <f t="array" ref="AY32">_xlfn.XLOOKUP($A32&amp;$B32,'[1]产值及收款计划（2026）'!$A:$A&amp;'[1]产值及收款计划（2026）'!$B:$B,'[1]产值及收款计划（2026）'!AY:AY)</f>
        <v>35</v>
      </c>
      <c r="AZ32" s="235" cm="1">
        <f t="array" ref="AZ32">_xlfn.XLOOKUP($A32&amp;$B32,'[1]产值及收款计划（2026）'!$A:$A&amp;'[1]产值及收款计划（2026）'!$B:$B,'[1]产值及收款计划（2026）'!AZ:AZ)</f>
        <v>35</v>
      </c>
      <c r="BA32" s="235" t="e" cm="1">
        <f t="array" ref="BA32">_xlfn.XLOOKUP($A32&amp;$B32,'[1]产值及收款计划（2026）'!$A:$A&amp;'[1]产值及收款计划（2026）'!$B:$B,'[1]产值及收款计划（2026）'!BA:BA)</f>
        <v>#REF!</v>
      </c>
      <c r="BB32" s="235" t="e" cm="1">
        <f t="array" ref="BB32">_xlfn.XLOOKUP($A32&amp;$B32,'[1]产值及收款计划（2026）'!$A:$A&amp;'[1]产值及收款计划（2026）'!$B:$B,'[1]产值及收款计划（2026）'!BB:BB)</f>
        <v>#REF!</v>
      </c>
      <c r="BC32" s="235" t="e" cm="1">
        <f t="array" ref="BC32">_xlfn.XLOOKUP($A32&amp;$B32,'[1]产值及收款计划（2026）'!$A:$A&amp;'[1]产值及收款计划（2026）'!$B:$B,'[1]产值及收款计划（2026）'!BC:BC)</f>
        <v>#REF!</v>
      </c>
      <c r="BD32" s="235" t="e" cm="1">
        <f t="array" ref="BD32">_xlfn.XLOOKUP($A32&amp;$B32,'[1]产值及收款计划（2026）'!$A:$A&amp;'[1]产值及收款计划（2026）'!$B:$B,'[1]产值及收款计划（2026）'!BD:BD)</f>
        <v>#REF!</v>
      </c>
      <c r="BE32" s="235" t="e" cm="1">
        <f t="array" ref="BE32">_xlfn.XLOOKUP($A32&amp;$B32,'[1]产值及收款计划（2026）'!$A:$A&amp;'[1]产值及收款计划（2026）'!$B:$B,'[1]产值及收款计划（2026）'!BE:BE)</f>
        <v>#REF!</v>
      </c>
      <c r="BF32" s="235" t="e" cm="1">
        <f t="array" ref="BF32">_xlfn.XLOOKUP($A32&amp;$B32,'[1]产值及收款计划（2026）'!$A:$A&amp;'[1]产值及收款计划（2026）'!$B:$B,'[1]产值及收款计划（2026）'!BF:BF)</f>
        <v>#REF!</v>
      </c>
      <c r="BG32" s="235" t="e" cm="1">
        <f t="array" ref="BG32">_xlfn.XLOOKUP($A32&amp;$B32,'[1]产值及收款计划（2026）'!$A:$A&amp;'[1]产值及收款计划（2026）'!$B:$B,'[1]产值及收款计划（2026）'!BG:BG)</f>
        <v>#REF!</v>
      </c>
      <c r="BH32" s="235" t="e" cm="1">
        <f t="array" ref="BH32">_xlfn.XLOOKUP($A32&amp;$B32,'[1]产值及收款计划（2026）'!$A:$A&amp;'[1]产值及收款计划（2026）'!$B:$B,'[1]产值及收款计划（2026）'!BH:BH)</f>
        <v>#REF!</v>
      </c>
      <c r="BI32" s="235" t="e" cm="1">
        <f t="array" ref="BI32">_xlfn.XLOOKUP($A32&amp;$B32,'[1]产值及收款计划（2026）'!$A:$A&amp;'[1]产值及收款计划（2026）'!$B:$B,'[1]产值及收款计划（2026）'!BI:BI)</f>
        <v>#REF!</v>
      </c>
      <c r="BJ32" s="235" t="e" cm="1">
        <f t="array" ref="BJ32">_xlfn.XLOOKUP($A32&amp;$B32,'[1]产值及收款计划（2026）'!$A:$A&amp;'[1]产值及收款计划（2026）'!$B:$B,'[1]产值及收款计划（2026）'!BJ:BJ)</f>
        <v>#REF!</v>
      </c>
      <c r="BK32" s="235" t="e" cm="1">
        <f t="array" ref="BK32">_xlfn.XLOOKUP($A32&amp;$B32,'[1]产值及收款计划（2026）'!$A:$A&amp;'[1]产值及收款计划（2026）'!$B:$B,'[1]产值及收款计划（2026）'!BK:BK)</f>
        <v>#REF!</v>
      </c>
      <c r="BL32" s="235" t="e" cm="1">
        <f t="array" ref="BL32">_xlfn.XLOOKUP($A32&amp;$B32,'[1]产值及收款计划（2026）'!$A:$A&amp;'[1]产值及收款计划（2026）'!$B:$B,'[1]产值及收款计划（2026）'!BL:BL)</f>
        <v>#REF!</v>
      </c>
      <c r="BM32" s="235"/>
      <c r="BN32" s="235"/>
      <c r="BO32" s="235"/>
      <c r="BP32" s="235"/>
      <c r="BQ32" s="235" t="e">
        <f>_xlfn.XLOOKUP($C32,应收未收表!$AJ:$AJ,应收未收表!AK:AK)</f>
        <v>#N/A</v>
      </c>
      <c r="BR32" s="235" t="e">
        <f>_xlfn.XLOOKUP($C32,应收未收表!$AJ:$AJ,应收未收表!AL:AL)</f>
        <v>#N/A</v>
      </c>
      <c r="BS32" s="235" t="e">
        <f>_xlfn.XLOOKUP($C32,应收未收表!$AJ:$AJ,应收未收表!AM:AM)</f>
        <v>#N/A</v>
      </c>
      <c r="BT32" s="235" t="e">
        <f>_xlfn.XLOOKUP($C32,应收未收表!$AJ:$AJ,应收未收表!AN:AN)</f>
        <v>#N/A</v>
      </c>
      <c r="BU32" s="234" t="str" cm="1">
        <f t="array" ref="BU32">_xlfn.XLOOKUP($A32&amp;$B32,'[1]产值及收款计划（2026）'!$A:$A&amp;'[1]产值及收款计划（2026）'!$B:$B,'[1]产值及收款计划（2026）'!BQ:BQ)</f>
        <v>上海智能交通有限公司</v>
      </c>
      <c r="BV32" s="235" t="e" cm="1">
        <f t="array" ref="BV32">_xlfn.XLOOKUP($A32&amp;$B32,'[1]产值及收款计划（2026）'!$A:$A&amp;'[1]产值及收款计划（2026）'!$B:$B,'[1]产值及收款计划（2026）'!BR:BR)</f>
        <v>#REF!</v>
      </c>
      <c r="CE32" s="235" cm="1">
        <f t="array" ref="CE32">_xlfn.XLOOKUP($A32&amp;$B32,'[1]产值及收款计划（2026）'!$A:$A&amp;'[1]产值及收款计划（2026）'!$B:$B,'[1]产值及收款计划（2026）'!CA:CA)</f>
        <v>0</v>
      </c>
      <c r="CF32" s="235" cm="1">
        <f t="array" ref="CF32">_xlfn.XLOOKUP($A32&amp;$B32,'[1]产值及收款计划（2026）'!$A:$A&amp;'[1]产值及收款计划（2026）'!$B:$B,'[1]产值及收款计划（2026）'!CB:CB)</f>
        <v>0</v>
      </c>
      <c r="CG32" s="235" cm="1">
        <f t="array" ref="CG32">_xlfn.XLOOKUP($A32&amp;$B32,'[1]产值及收款计划（2026）'!$A:$A&amp;'[1]产值及收款计划（2026）'!$B:$B,'[1]产值及收款计划（2026）'!CC:CC)</f>
        <v>0</v>
      </c>
      <c r="CH32" s="235" cm="1">
        <f t="array" ref="CH32">_xlfn.XLOOKUP($A32&amp;$B32,'[1]产值及收款计划（2026）'!$A:$A&amp;'[1]产值及收款计划（2026）'!$B:$B,'[1]产值及收款计划（2026）'!CD:CD)</f>
        <v>0</v>
      </c>
      <c r="CI32" s="235" cm="1">
        <f t="array" ref="CI32">_xlfn.XLOOKUP($A32&amp;$B32,'[1]产值及收款计划（2026）'!$A:$A&amp;'[1]产值及收款计划（2026）'!$B:$B,'[1]产值及收款计划（2026）'!CE:CE)</f>
        <v>0</v>
      </c>
      <c r="CJ32" s="235" cm="1">
        <f t="array" ref="CJ32">_xlfn.XLOOKUP($A32&amp;$B32,'[1]产值及收款计划（2026）'!$A:$A&amp;'[1]产值及收款计划（2026）'!$B:$B,'[1]产值及收款计划（2026）'!CF:CF)</f>
        <v>0</v>
      </c>
      <c r="CK32" s="235" cm="1">
        <f t="array" ref="CK32">_xlfn.XLOOKUP($A32&amp;$B32,'[1]产值及收款计划（2026）'!$A:$A&amp;'[1]产值及收款计划（2026）'!$B:$B,'[1]产值及收款计划（2026）'!CG:CG)</f>
        <v>0</v>
      </c>
      <c r="CL32" s="235" cm="1">
        <f t="array" ref="CL32">_xlfn.XLOOKUP($A32&amp;$B32,'[1]产值及收款计划（2026）'!$A:$A&amp;'[1]产值及收款计划（2026）'!$B:$B,'[1]产值及收款计划（2026）'!CH:CH)</f>
        <v>0</v>
      </c>
      <c r="CM32" s="235" cm="1">
        <f t="array" ref="CM32">_xlfn.XLOOKUP($A32&amp;$B32,'[1]产值及收款计划（2026）'!$A:$A&amp;'[1]产值及收款计划（2026）'!$B:$B,'[1]产值及收款计划（2026）'!CI:CI)</f>
        <v>0</v>
      </c>
      <c r="CN32" s="235" cm="1">
        <f t="array" ref="CN32">_xlfn.XLOOKUP($A32&amp;$B32,'[1]产值及收款计划（2026）'!$A:$A&amp;'[1]产值及收款计划（2026）'!$B:$B,'[1]产值及收款计划（2026）'!CJ:CJ)</f>
        <v>0</v>
      </c>
      <c r="CO32" s="235" cm="1">
        <f t="array" ref="CO32">_xlfn.XLOOKUP($A32&amp;$B32,'[1]产值及收款计划（2026）'!$A:$A&amp;'[1]产值及收款计划（2026）'!$B:$B,'[1]产值及收款计划（2026）'!CK:CK)</f>
        <v>0</v>
      </c>
      <c r="CP32" s="235" cm="1">
        <f t="array" ref="CP32">_xlfn.XLOOKUP($A32&amp;$B32,'[1]产值及收款计划（2026）'!$A:$A&amp;'[1]产值及收款计划（2026）'!$B:$B,'[1]产值及收款计划（2026）'!CL:CL)</f>
        <v>0</v>
      </c>
      <c r="DE32" s="235" cm="1">
        <f t="array" ref="DE32">_xlfn.XLOOKUP($A32&amp;$B32,'[1]产值及收款计划（2026）'!$A:$A&amp;'[1]产值及收款计划（2026）'!$B:$B,'[1]产值及收款计划（2026）'!DA:DA)</f>
        <v>0</v>
      </c>
      <c r="DF32" s="235" cm="1">
        <f t="array" ref="DF32">_xlfn.XLOOKUP($A32&amp;$B32,'[1]产值及收款计划（2026）'!$A:$A&amp;'[1]产值及收款计划（2026）'!$B:$B,'[1]产值及收款计划（2026）'!DB:DB)</f>
        <v>0</v>
      </c>
      <c r="DG32" s="235" cm="1">
        <f t="array" ref="DG32">_xlfn.XLOOKUP($A32&amp;$B32,'[1]产值及收款计划（2026）'!$A:$A&amp;'[1]产值及收款计划（2026）'!$B:$B,'[1]产值及收款计划（2026）'!DC:DC)</f>
        <v>0</v>
      </c>
      <c r="DH32" s="235" cm="1">
        <f t="array" ref="DH32">_xlfn.XLOOKUP($A32&amp;$B32,'[1]产值及收款计划（2026）'!$A:$A&amp;'[1]产值及收款计划（2026）'!$B:$B,'[1]产值及收款计划（2026）'!DD:DD)</f>
        <v>0</v>
      </c>
      <c r="DI32" s="235" cm="1">
        <f t="array" ref="DI32">_xlfn.XLOOKUP($A32&amp;$B32,'[1]产值及收款计划（2026）'!$A:$A&amp;'[1]产值及收款计划（2026）'!$B:$B,'[1]产值及收款计划（2026）'!DE:DE)</f>
        <v>0</v>
      </c>
      <c r="DJ32" s="235" cm="1">
        <f t="array" ref="DJ32">_xlfn.XLOOKUP($A32&amp;$B32,'[1]产值及收款计划（2026）'!$A:$A&amp;'[1]产值及收款计划（2026）'!$B:$B,'[1]产值及收款计划（2026）'!DF:DF)</f>
        <v>0</v>
      </c>
      <c r="DK32" s="235" cm="1">
        <f t="array" ref="DK32">_xlfn.XLOOKUP($A32&amp;$B32,'[1]产值及收款计划（2026）'!$A:$A&amp;'[1]产值及收款计划（2026）'!$B:$B,'[1]产值及收款计划（2026）'!DG:DG)</f>
        <v>0</v>
      </c>
      <c r="DL32" s="235" cm="1">
        <f t="array" ref="DL32">_xlfn.XLOOKUP($A32&amp;$B32,'[1]产值及收款计划（2026）'!$A:$A&amp;'[1]产值及收款计划（2026）'!$B:$B,'[1]产值及收款计划（2026）'!DH:DH)</f>
        <v>0</v>
      </c>
      <c r="DM32" s="235" cm="1">
        <f t="array" ref="DM32">_xlfn.XLOOKUP($A32&amp;$B32,'[1]产值及收款计划（2026）'!$A:$A&amp;'[1]产值及收款计划（2026）'!$B:$B,'[1]产值及收款计划（2026）'!DI:DI)</f>
        <v>0</v>
      </c>
      <c r="DN32" s="235" cm="1">
        <f t="array" ref="DN32">_xlfn.XLOOKUP($A32&amp;$B32,'[1]产值及收款计划（2026）'!$A:$A&amp;'[1]产值及收款计划（2026）'!$B:$B,'[1]产值及收款计划（2026）'!DJ:DJ)</f>
        <v>0</v>
      </c>
      <c r="DO32" s="235" cm="1">
        <f t="array" ref="DO32">_xlfn.XLOOKUP($A32&amp;$B32,'[1]产值及收款计划（2026）'!$A:$A&amp;'[1]产值及收款计划（2026）'!$B:$B,'[1]产值及收款计划（2026）'!DK:DK)</f>
        <v>0</v>
      </c>
      <c r="DP32" s="235" cm="1">
        <f t="array" ref="DP32">_xlfn.XLOOKUP($A32&amp;$B32,'[1]产值及收款计划（2026）'!$A:$A&amp;'[1]产值及收款计划（2026）'!$B:$B,'[1]产值及收款计划（2026）'!DL:DL)</f>
        <v>0</v>
      </c>
      <c r="DQ32" s="243"/>
      <c r="DR32" s="229"/>
    </row>
    <row r="33" ht="40.5" spans="1:122">
      <c r="A33" s="233">
        <f t="shared" si="11"/>
        <v>29</v>
      </c>
      <c r="B33" s="233" t="s">
        <v>25</v>
      </c>
      <c r="C33" s="234" t="str" cm="1">
        <f t="array" ref="C33">_xlfn.XLOOKUP($A33&amp;$B33,'[1]产值及收款计划（2026）'!$A:$A&amp;'[1]产值及收款计划（2026）'!$B:$B,'[1]产值及收款计划（2026）'!C:C)</f>
        <v>ZHT2022112200099</v>
      </c>
      <c r="D33" s="235" t="str" cm="1">
        <f t="array" ref="D33">_xlfn.XLOOKUP($A33&amp;$B33,'[1]产值及收款计划（2026）'!$A:$A&amp;'[1]产值及收款计划（2026）'!$B:$B,'[1]产值及收款计划（2026）'!D:D)</f>
        <v>轨道交通应急抢险应用系统技术服务合同</v>
      </c>
      <c r="E33" s="235" cm="1">
        <f t="array" ref="E33">_xlfn.XLOOKUP($A33&amp;$B33,'[1]产值及收款计划（2026）'!$A:$A&amp;'[1]产值及收款计划（2026）'!$B:$B,'[1]产值及收款计划（2026）'!E:E)</f>
        <v>278</v>
      </c>
      <c r="F33" s="235" cm="1">
        <f t="array" ref="F33">_xlfn.XLOOKUP($A33&amp;$B33,'[1]产值及收款计划（2026）'!$A:$A&amp;'[1]产值及收款计划（2026）'!$B:$B,'[1]产值及收款计划（2026）'!F:F)</f>
        <v>278</v>
      </c>
      <c r="G33" s="235" t="e" cm="1">
        <f t="array" ref="G33">_xlfn.XLOOKUP($A33&amp;$B33,'[1]产值及收款计划（2026）'!$A:$A&amp;'[1]产值及收款计划（2026）'!$B:$B,'[1]产值及收款计划（2026）'!G:G)</f>
        <v>#REF!</v>
      </c>
      <c r="H33" s="235" cm="1">
        <f t="array" ref="H33">_xlfn.XLOOKUP($A33&amp;$B33,'[1]产值及收款计划（2026）'!$A:$A&amp;'[1]产值及收款计划（2026）'!$B:$B,'[1]产值及收款计划（2026）'!H:H)</f>
        <v>218</v>
      </c>
      <c r="I33" s="236" cm="1">
        <f t="array" ref="I33">_xlfn.XLOOKUP($A33&amp;$B33,'[1]产值及收款计划（2026）'!$A:$A&amp;'[1]产值及收款计划（2026）'!$B:$B,'[1]产值及收款计划（2026）'!I:I)</f>
        <v>0.784172661870504</v>
      </c>
      <c r="J33" s="237" cm="1">
        <f t="array" ref="J33">_xlfn.XLOOKUP($A33&amp;$B33,'[1]产值及收款计划（2026）'!$A:$A&amp;'[1]产值及收款计划（2026）'!$B:$B,'[1]产值及收款计划（2026）'!J:J)</f>
        <v>0.06</v>
      </c>
      <c r="K33" s="235" t="e" cm="1">
        <f t="array" ref="K33">_xlfn.XLOOKUP($A33&amp;$B33,'[1]产值及收款计划（2026）'!$A:$A&amp;'[1]产值及收款计划（2026）'!$B:$B,'[1]产值及收款计划（2026）'!K:K)</f>
        <v>#REF!</v>
      </c>
      <c r="L33" s="235" t="e" cm="1">
        <f t="array" ref="L33">_xlfn.XLOOKUP($A33&amp;$B33,'[1]产值及收款计划（2026）'!$A:$A&amp;'[1]产值及收款计划（2026）'!$B:$B,'[1]产值及收款计划（2026）'!L:L)</f>
        <v>#REF!</v>
      </c>
      <c r="M33" s="235" t="str" cm="1">
        <f t="array" ref="M33">_xlfn.XLOOKUP($A33&amp;$B33,'[1]产值及收款计划（2026）'!$A:$A&amp;'[1]产值及收款计划（2026）'!$B:$B,'[1]产值及收款计划（2026）'!M:M)</f>
        <v>主导</v>
      </c>
      <c r="N33" s="235" cm="1">
        <f t="array" ref="N33">_xlfn.XLOOKUP($A33&amp;$B33,'[1]产值及收款计划（2026）'!$A:$A&amp;'[1]产值及收款计划（2026）'!$B:$B,'[1]产值及收款计划（2026）'!N:N)</f>
        <v>0</v>
      </c>
      <c r="O33" s="235" t="str" cm="1">
        <f t="array" ref="O33">_xlfn.XLOOKUP($A33&amp;$B33,'[1]产值及收款计划（2026）'!$A:$A&amp;'[1]产值及收款计划（2026）'!$B:$B,'[1]产值及收款计划（2026）'!O:O)</f>
        <v>张智伟</v>
      </c>
      <c r="P33" s="234" t="str" cm="1">
        <f t="array" ref="P33">_xlfn.XLOOKUP($A33&amp;$B33,'[1]产值及收款计划（2026）'!$A:$A&amp;'[1]产值及收款计划（2026）'!$B:$B,'[1]产值及收款计划（2026）'!P:P)</f>
        <v>过往已完结</v>
      </c>
      <c r="Q33" s="235" t="e" cm="1">
        <f t="array" ref="Q33">_xlfn.XLOOKUP($A33&amp;$B33,'[1]产值及收款计划（2026）'!$A:$A&amp;'[1]产值及收款计划（2026）'!$B:$B,'[1]产值及收款计划（2026）'!Q:Q)</f>
        <v>#REF!</v>
      </c>
      <c r="R33" s="235" t="e" cm="1">
        <f t="array" ref="R33">_xlfn.XLOOKUP($A33&amp;$B33,'[1]产值及收款计划（2026）'!$A:$A&amp;'[1]产值及收款计划（2026）'!$B:$B,'[1]产值及收款计划（2026）'!R:R)</f>
        <v>#REF!</v>
      </c>
      <c r="S33" s="235" t="e" cm="1">
        <f t="array" ref="S33">_xlfn.XLOOKUP($A33&amp;$B33,'[1]产值及收款计划（2026）'!$A:$A&amp;'[1]产值及收款计划（2026）'!$B:$B,'[1]产值及收款计划（2026）'!S:S)</f>
        <v>#REF!</v>
      </c>
      <c r="T33" s="235" cm="1">
        <f t="array" ref="T33">_xlfn.XLOOKUP($A33&amp;$B33,'[1]产值及收款计划（2026）'!$A:$A&amp;'[1]产值及收款计划（2026）'!$B:$B,'[1]产值及收款计划（2026）'!T:T)</f>
        <v>278</v>
      </c>
      <c r="U33" s="235" cm="1">
        <f t="array" ref="U33">_xlfn.XLOOKUP($A33&amp;$B33,'[1]产值及收款计划（2026）'!$A:$A&amp;'[1]产值及收款计划（2026）'!$B:$B,'[1]产值及收款计划（2026）'!U:U)</f>
        <v>0</v>
      </c>
      <c r="V33" s="235" cm="1">
        <f t="array" ref="V33">_xlfn.XLOOKUP($A33&amp;$B33,'[1]产值及收款计划（2026）'!$A:$A&amp;'[1]产值及收款计划（2026）'!$B:$B,'[1]产值及收款计划（2026）'!V:V)</f>
        <v>0</v>
      </c>
      <c r="W33" s="235" t="e" cm="1">
        <f t="array" ref="W33">_xlfn.XLOOKUP($A33&amp;$B33,'[1]产值及收款计划（2026）'!$A:$A&amp;'[1]产值及收款计划（2026）'!$B:$B,'[1]产值及收款计划（2026）'!W:W)</f>
        <v>#REF!</v>
      </c>
      <c r="X33" s="235" t="e" cm="1">
        <f t="array" ref="X33">_xlfn.XLOOKUP($A33&amp;$B33,'[1]产值及收款计划（2026）'!$A:$A&amp;'[1]产值及收款计划（2026）'!$B:$B,'[1]产值及收款计划（2026）'!X:X)</f>
        <v>#REF!</v>
      </c>
      <c r="Y33" s="235" t="e" cm="1">
        <f t="array" ref="Y33">_xlfn.XLOOKUP($A33&amp;$B33,'[1]产值及收款计划（2026）'!$A:$A&amp;'[1]产值及收款计划（2026）'!$B:$B,'[1]产值及收款计划（2026）'!Y:Y)</f>
        <v>#REF!</v>
      </c>
      <c r="Z33" s="235" t="e" cm="1">
        <f t="array" ref="Z33">_xlfn.XLOOKUP($A33&amp;$B33,'[1]产值及收款计划（2026）'!$A:$A&amp;'[1]产值及收款计划（2026）'!$B:$B,'[1]产值及收款计划（2026）'!Z:Z)</f>
        <v>#REF!</v>
      </c>
      <c r="AA33" s="235" cm="1">
        <f t="array" ref="AA33">_xlfn.XLOOKUP($A33&amp;$B33,'[1]产值及收款计划（2026）'!$A:$A&amp;'[1]产值及收款计划（2026）'!$B:$B,'[1]产值及收款计划（2026）'!AA:AA)</f>
        <v>0</v>
      </c>
      <c r="AB33" s="235" cm="1">
        <f t="array" ref="AB33">_xlfn.XLOOKUP($A33&amp;$B33,'[1]产值及收款计划（2026）'!$A:$A&amp;'[1]产值及收款计划（2026）'!$B:$B,'[1]产值及收款计划（2026）'!AB:AB)</f>
        <v>0</v>
      </c>
      <c r="AC33" s="235" t="e" cm="1">
        <f t="array" ref="AC33">_xlfn.XLOOKUP($A33&amp;$B33,'[1]产值及收款计划（2026）'!$A:$A&amp;'[1]产值及收款计划（2026）'!$B:$B,'[1]产值及收款计划（2026）'!AC:AC)</f>
        <v>#REF!</v>
      </c>
      <c r="AD33" s="235" cm="1">
        <f t="array" ref="AD33">_xlfn.XLOOKUP($A33&amp;$B33,'[1]产值及收款计划（2026）'!$A:$A&amp;'[1]产值及收款计划（2026）'!$B:$B,'[1]产值及收款计划（2026）'!AD:AD)</f>
        <v>0</v>
      </c>
      <c r="AE33" s="235" cm="1">
        <f t="array" ref="AE33">_xlfn.XLOOKUP($A33&amp;$B33,'[1]产值及收款计划（2026）'!$A:$A&amp;'[1]产值及收款计划（2026）'!$B:$B,'[1]产值及收款计划（2026）'!AE:AE)</f>
        <v>0</v>
      </c>
      <c r="AF33" s="235" cm="1">
        <f t="array" ref="AF33">_xlfn.XLOOKUP($A33&amp;$B33,'[1]产值及收款计划（2026）'!$A:$A&amp;'[1]产值及收款计划（2026）'!$B:$B,'[1]产值及收款计划（2026）'!AF:AF)</f>
        <v>0</v>
      </c>
      <c r="AG33" s="235" cm="1">
        <f t="array" ref="AG33">_xlfn.XLOOKUP($A33&amp;$B33,'[1]产值及收款计划（2026）'!$A:$A&amp;'[1]产值及收款计划（2026）'!$B:$B,'[1]产值及收款计划（2026）'!AG:AG)</f>
        <v>0</v>
      </c>
      <c r="AH33" s="235" cm="1">
        <f t="array" ref="AH33">_xlfn.XLOOKUP($A33&amp;$B33,'[1]产值及收款计划（2026）'!$A:$A&amp;'[1]产值及收款计划（2026）'!$B:$B,'[1]产值及收款计划（2026）'!AH:AH)</f>
        <v>0</v>
      </c>
      <c r="AI33" s="235" cm="1">
        <f t="array" ref="AI33">_xlfn.XLOOKUP($A33&amp;$B33,'[1]产值及收款计划（2026）'!$A:$A&amp;'[1]产值及收款计划（2026）'!$B:$B,'[1]产值及收款计划（2026）'!AI:AI)</f>
        <v>0</v>
      </c>
      <c r="AJ33" s="235" cm="1">
        <f t="array" ref="AJ33">_xlfn.XLOOKUP($A33&amp;$B33,'[1]产值及收款计划（2026）'!$A:$A&amp;'[1]产值及收款计划（2026）'!$B:$B,'[1]产值及收款计划（2026）'!AJ:AJ)</f>
        <v>0</v>
      </c>
      <c r="AK33" s="235" cm="1">
        <f t="array" ref="AK33">_xlfn.XLOOKUP($A33&amp;$B33,'[1]产值及收款计划（2026）'!$A:$A&amp;'[1]产值及收款计划（2026）'!$B:$B,'[1]产值及收款计划（2026）'!AK:AK)</f>
        <v>0</v>
      </c>
      <c r="AL33" s="235" cm="1">
        <f t="array" ref="AL33">_xlfn.XLOOKUP($A33&amp;$B33,'[1]产值及收款计划（2026）'!$A:$A&amp;'[1]产值及收款计划（2026）'!$B:$B,'[1]产值及收款计划（2026）'!AL:AL)</f>
        <v>0</v>
      </c>
      <c r="AM33" s="242" cm="1">
        <f t="array" ref="AM33">_xlfn.LET(_xlpm.勾选月份状态数组,TRANSPOSE('PPT(12-15页）-TOP10'!$A$3:$A$14),_xlpm.选择数据区,IF('PPT(12-15页）-TOP10'!$E$3="收款",$BA33:$BL33,$AA33:$AL33),SUM(_xlfn._xlws.FILTER(_xlpm.选择数据区,_xlpm.勾选月份状态数组,"")))</f>
        <v>0</v>
      </c>
      <c r="AN33" s="235" t="e">
        <f>_xlfn.XLOOKUP($C33,应收未收表!$T:$T,应收未收表!AA:AA)</f>
        <v>#N/A</v>
      </c>
      <c r="AO33" s="235" t="e">
        <f>_xlfn.XLOOKUP($C33,应收未收表!$T:$T,应收未收表!AB:AB)</f>
        <v>#N/A</v>
      </c>
      <c r="AP33" s="235" t="e">
        <f>_xlfn.XLOOKUP($C33,应收未收表!$T:$T,应收未收表!AC:AC)</f>
        <v>#N/A</v>
      </c>
      <c r="AQ33" s="235" t="e">
        <f>_xlfn.XLOOKUP($C33,应收未收表!$T:$T,应收未收表!AE:AE)</f>
        <v>#N/A</v>
      </c>
      <c r="AR33" s="235" t="e">
        <f>_xlfn.XLOOKUP($C33,应收未收表!$T:$T,应收未收表!AF:AF)</f>
        <v>#N/A</v>
      </c>
      <c r="AS33" s="235" t="e" cm="1">
        <f t="array" ref="AS33">_xlfn.XLOOKUP($A33&amp;$B33,'[1]产值及收款计划（2026）'!$A:$A&amp;'[1]产值及收款计划（2026）'!$B:$B,'[1]产值及收款计划（2026）'!AS:AS)</f>
        <v>#REF!</v>
      </c>
      <c r="AT33" s="235" t="e" cm="1">
        <f t="array" ref="AT33">_xlfn.XLOOKUP($A33&amp;$B33,'[1]产值及收款计划（2026）'!$A:$A&amp;'[1]产值及收款计划（2026）'!$B:$B,'[1]产值及收款计划（2026）'!AT:AT)</f>
        <v>#REF!</v>
      </c>
      <c r="AU33" s="235" t="e" cm="1">
        <f t="array" ref="AU33">_xlfn.XLOOKUP($A33&amp;$B33,'[1]产值及收款计划（2026）'!$A:$A&amp;'[1]产值及收款计划（2026）'!$B:$B,'[1]产值及收款计划（2026）'!AU:AU)</f>
        <v>#REF!</v>
      </c>
      <c r="AV33" s="235" t="e" cm="1">
        <f t="array" ref="AV33">_xlfn.XLOOKUP($A33&amp;$B33,'[1]产值及收款计划（2026）'!$A:$A&amp;'[1]产值及收款计划（2026）'!$B:$B,'[1]产值及收款计划（2026）'!AV:AV)</f>
        <v>#REF!</v>
      </c>
      <c r="AW33" s="235" cm="1">
        <f t="array" ref="AW33">_xlfn.XLOOKUP($A33&amp;$B33,'[1]产值及收款计划（2026）'!$A:$A&amp;'[1]产值及收款计划（2026）'!$B:$B,'[1]产值及收款计划（2026）'!AW:AW)</f>
        <v>178.4</v>
      </c>
      <c r="AX33" s="235" cm="1">
        <f t="array" ref="AX33">_xlfn.XLOOKUP($A33&amp;$B33,'[1]产值及收款计划（2026）'!$A:$A&amp;'[1]产值及收款计划（2026）'!$B:$B,'[1]产值及收款计划（2026）'!AX:AX)</f>
        <v>0</v>
      </c>
      <c r="AY33" s="235" cm="1">
        <f t="array" ref="AY33">_xlfn.XLOOKUP($A33&amp;$B33,'[1]产值及收款计划（2026）'!$A:$A&amp;'[1]产值及收款计划（2026）'!$B:$B,'[1]产值及收款计划（2026）'!AY:AY)</f>
        <v>99.6</v>
      </c>
      <c r="AZ33" s="235" cm="1">
        <f t="array" ref="AZ33">_xlfn.XLOOKUP($A33&amp;$B33,'[1]产值及收款计划（2026）'!$A:$A&amp;'[1]产值及收款计划（2026）'!$B:$B,'[1]产值及收款计划（2026）'!AZ:AZ)</f>
        <v>99.6</v>
      </c>
      <c r="BA33" s="235" t="e" cm="1">
        <f t="array" ref="BA33">_xlfn.XLOOKUP($A33&amp;$B33,'[1]产值及收款计划（2026）'!$A:$A&amp;'[1]产值及收款计划（2026）'!$B:$B,'[1]产值及收款计划（2026）'!BA:BA)</f>
        <v>#REF!</v>
      </c>
      <c r="BB33" s="235" cm="1">
        <f t="array" ref="BB33">_xlfn.XLOOKUP($A33&amp;$B33,'[1]产值及收款计划（2026）'!$A:$A&amp;'[1]产值及收款计划（2026）'!$B:$B,'[1]产值及收款计划（2026）'!BB:BB)</f>
        <v>99.6</v>
      </c>
      <c r="BC33" s="235" t="e" cm="1">
        <f t="array" ref="BC33">_xlfn.XLOOKUP($A33&amp;$B33,'[1]产值及收款计划（2026）'!$A:$A&amp;'[1]产值及收款计划（2026）'!$B:$B,'[1]产值及收款计划（2026）'!BC:BC)</f>
        <v>#REF!</v>
      </c>
      <c r="BD33" s="235" t="e" cm="1">
        <f t="array" ref="BD33">_xlfn.XLOOKUP($A33&amp;$B33,'[1]产值及收款计划（2026）'!$A:$A&amp;'[1]产值及收款计划（2026）'!$B:$B,'[1]产值及收款计划（2026）'!BD:BD)</f>
        <v>#REF!</v>
      </c>
      <c r="BE33" s="235" t="e" cm="1">
        <f t="array" ref="BE33">_xlfn.XLOOKUP($A33&amp;$B33,'[1]产值及收款计划（2026）'!$A:$A&amp;'[1]产值及收款计划（2026）'!$B:$B,'[1]产值及收款计划（2026）'!BE:BE)</f>
        <v>#REF!</v>
      </c>
      <c r="BF33" s="235" t="e" cm="1">
        <f t="array" ref="BF33">_xlfn.XLOOKUP($A33&amp;$B33,'[1]产值及收款计划（2026）'!$A:$A&amp;'[1]产值及收款计划（2026）'!$B:$B,'[1]产值及收款计划（2026）'!BF:BF)</f>
        <v>#REF!</v>
      </c>
      <c r="BG33" s="235" t="e" cm="1">
        <f t="array" ref="BG33">_xlfn.XLOOKUP($A33&amp;$B33,'[1]产值及收款计划（2026）'!$A:$A&amp;'[1]产值及收款计划（2026）'!$B:$B,'[1]产值及收款计划（2026）'!BG:BG)</f>
        <v>#REF!</v>
      </c>
      <c r="BH33" s="235" t="e" cm="1">
        <f t="array" ref="BH33">_xlfn.XLOOKUP($A33&amp;$B33,'[1]产值及收款计划（2026）'!$A:$A&amp;'[1]产值及收款计划（2026）'!$B:$B,'[1]产值及收款计划（2026）'!BH:BH)</f>
        <v>#REF!</v>
      </c>
      <c r="BI33" s="235" t="e" cm="1">
        <f t="array" ref="BI33">_xlfn.XLOOKUP($A33&amp;$B33,'[1]产值及收款计划（2026）'!$A:$A&amp;'[1]产值及收款计划（2026）'!$B:$B,'[1]产值及收款计划（2026）'!BI:BI)</f>
        <v>#REF!</v>
      </c>
      <c r="BJ33" s="235" t="e" cm="1">
        <f t="array" ref="BJ33">_xlfn.XLOOKUP($A33&amp;$B33,'[1]产值及收款计划（2026）'!$A:$A&amp;'[1]产值及收款计划（2026）'!$B:$B,'[1]产值及收款计划（2026）'!BJ:BJ)</f>
        <v>#REF!</v>
      </c>
      <c r="BK33" s="235" t="e" cm="1">
        <f t="array" ref="BK33">_xlfn.XLOOKUP($A33&amp;$B33,'[1]产值及收款计划（2026）'!$A:$A&amp;'[1]产值及收款计划（2026）'!$B:$B,'[1]产值及收款计划（2026）'!BK:BK)</f>
        <v>#REF!</v>
      </c>
      <c r="BL33" s="235" t="e" cm="1">
        <f t="array" ref="BL33">_xlfn.XLOOKUP($A33&amp;$B33,'[1]产值及收款计划（2026）'!$A:$A&amp;'[1]产值及收款计划（2026）'!$B:$B,'[1]产值及收款计划（2026）'!BL:BL)</f>
        <v>#REF!</v>
      </c>
      <c r="BM33" s="235"/>
      <c r="BN33" s="235"/>
      <c r="BO33" s="235"/>
      <c r="BP33" s="235"/>
      <c r="BQ33" s="235" t="e">
        <f>_xlfn.XLOOKUP($C33,应收未收表!$AJ:$AJ,应收未收表!AK:AK)</f>
        <v>#N/A</v>
      </c>
      <c r="BR33" s="235" t="e">
        <f>_xlfn.XLOOKUP($C33,应收未收表!$AJ:$AJ,应收未收表!AL:AL)</f>
        <v>#N/A</v>
      </c>
      <c r="BS33" s="235" t="e">
        <f>_xlfn.XLOOKUP($C33,应收未收表!$AJ:$AJ,应收未收表!AM:AM)</f>
        <v>#N/A</v>
      </c>
      <c r="BT33" s="235" t="e">
        <f>_xlfn.XLOOKUP($C33,应收未收表!$AJ:$AJ,应收未收表!AN:AN)</f>
        <v>#N/A</v>
      </c>
      <c r="BU33" s="234" t="str" cm="1">
        <f t="array" ref="BU33">_xlfn.XLOOKUP($A33&amp;$B33,'[1]产值及收款计划（2026）'!$A:$A&amp;'[1]产值及收款计划（2026）'!$B:$B,'[1]产值及收款计划（2026）'!BQ:BQ)</f>
        <v>城盾隧安地下工程有限公司</v>
      </c>
      <c r="BV33" s="235" t="str" cm="1">
        <f t="array" ref="BV33">_xlfn.XLOOKUP($A33&amp;$B33,'[1]产值及收款计划（2026）'!$A:$A&amp;'[1]产值及收款计划（2026）'!$B:$B,'[1]产值及收款计划（2026）'!BR:BR)</f>
        <v>供应链收款（争取半年期）</v>
      </c>
      <c r="CE33" s="235" cm="1">
        <f t="array" ref="CE33">_xlfn.XLOOKUP($A33&amp;$B33,'[1]产值及收款计划（2026）'!$A:$A&amp;'[1]产值及收款计划（2026）'!$B:$B,'[1]产值及收款计划（2026）'!CA:CA)</f>
        <v>0</v>
      </c>
      <c r="CF33" s="235" cm="1">
        <f t="array" ref="CF33">_xlfn.XLOOKUP($A33&amp;$B33,'[1]产值及收款计划（2026）'!$A:$A&amp;'[1]产值及收款计划（2026）'!$B:$B,'[1]产值及收款计划（2026）'!CB:CB)</f>
        <v>0</v>
      </c>
      <c r="CG33" s="235" cm="1">
        <f t="array" ref="CG33">_xlfn.XLOOKUP($A33&amp;$B33,'[1]产值及收款计划（2026）'!$A:$A&amp;'[1]产值及收款计划（2026）'!$B:$B,'[1]产值及收款计划（2026）'!CC:CC)</f>
        <v>0</v>
      </c>
      <c r="CH33" s="235" cm="1">
        <f t="array" ref="CH33">_xlfn.XLOOKUP($A33&amp;$B33,'[1]产值及收款计划（2026）'!$A:$A&amp;'[1]产值及收款计划（2026）'!$B:$B,'[1]产值及收款计划（2026）'!CD:CD)</f>
        <v>0</v>
      </c>
      <c r="CI33" s="235" cm="1">
        <f t="array" ref="CI33">_xlfn.XLOOKUP($A33&amp;$B33,'[1]产值及收款计划（2026）'!$A:$A&amp;'[1]产值及收款计划（2026）'!$B:$B,'[1]产值及收款计划（2026）'!CE:CE)</f>
        <v>0</v>
      </c>
      <c r="CJ33" s="235" cm="1">
        <f t="array" ref="CJ33">_xlfn.XLOOKUP($A33&amp;$B33,'[1]产值及收款计划（2026）'!$A:$A&amp;'[1]产值及收款计划（2026）'!$B:$B,'[1]产值及收款计划（2026）'!CF:CF)</f>
        <v>0</v>
      </c>
      <c r="CK33" s="235" cm="1">
        <f t="array" ref="CK33">_xlfn.XLOOKUP($A33&amp;$B33,'[1]产值及收款计划（2026）'!$A:$A&amp;'[1]产值及收款计划（2026）'!$B:$B,'[1]产值及收款计划（2026）'!CG:CG)</f>
        <v>0</v>
      </c>
      <c r="CL33" s="235" cm="1">
        <f t="array" ref="CL33">_xlfn.XLOOKUP($A33&amp;$B33,'[1]产值及收款计划（2026）'!$A:$A&amp;'[1]产值及收款计划（2026）'!$B:$B,'[1]产值及收款计划（2026）'!CH:CH)</f>
        <v>0</v>
      </c>
      <c r="CM33" s="235" cm="1">
        <f t="array" ref="CM33">_xlfn.XLOOKUP($A33&amp;$B33,'[1]产值及收款计划（2026）'!$A:$A&amp;'[1]产值及收款计划（2026）'!$B:$B,'[1]产值及收款计划（2026）'!CI:CI)</f>
        <v>0</v>
      </c>
      <c r="CN33" s="235" cm="1">
        <f t="array" ref="CN33">_xlfn.XLOOKUP($A33&amp;$B33,'[1]产值及收款计划（2026）'!$A:$A&amp;'[1]产值及收款计划（2026）'!$B:$B,'[1]产值及收款计划（2026）'!CJ:CJ)</f>
        <v>0</v>
      </c>
      <c r="CO33" s="235" cm="1">
        <f t="array" ref="CO33">_xlfn.XLOOKUP($A33&amp;$B33,'[1]产值及收款计划（2026）'!$A:$A&amp;'[1]产值及收款计划（2026）'!$B:$B,'[1]产值及收款计划（2026）'!CK:CK)</f>
        <v>0</v>
      </c>
      <c r="CP33" s="235" cm="1">
        <f t="array" ref="CP33">_xlfn.XLOOKUP($A33&amp;$B33,'[1]产值及收款计划（2026）'!$A:$A&amp;'[1]产值及收款计划（2026）'!$B:$B,'[1]产值及收款计划（2026）'!CL:CL)</f>
        <v>0</v>
      </c>
      <c r="DE33" s="235" cm="1">
        <f t="array" ref="DE33">_xlfn.XLOOKUP($A33&amp;$B33,'[1]产值及收款计划（2026）'!$A:$A&amp;'[1]产值及收款计划（2026）'!$B:$B,'[1]产值及收款计划（2026）'!DA:DA)</f>
        <v>0</v>
      </c>
      <c r="DF33" s="235" cm="1">
        <f t="array" ref="DF33">_xlfn.XLOOKUP($A33&amp;$B33,'[1]产值及收款计划（2026）'!$A:$A&amp;'[1]产值及收款计划（2026）'!$B:$B,'[1]产值及收款计划（2026）'!DB:DB)</f>
        <v>0</v>
      </c>
      <c r="DG33" s="235" cm="1">
        <f t="array" ref="DG33">_xlfn.XLOOKUP($A33&amp;$B33,'[1]产值及收款计划（2026）'!$A:$A&amp;'[1]产值及收款计划（2026）'!$B:$B,'[1]产值及收款计划（2026）'!DC:DC)</f>
        <v>0</v>
      </c>
      <c r="DH33" s="235" cm="1">
        <f t="array" ref="DH33">_xlfn.XLOOKUP($A33&amp;$B33,'[1]产值及收款计划（2026）'!$A:$A&amp;'[1]产值及收款计划（2026）'!$B:$B,'[1]产值及收款计划（2026）'!DD:DD)</f>
        <v>0</v>
      </c>
      <c r="DI33" s="235" cm="1">
        <f t="array" ref="DI33">_xlfn.XLOOKUP($A33&amp;$B33,'[1]产值及收款计划（2026）'!$A:$A&amp;'[1]产值及收款计划（2026）'!$B:$B,'[1]产值及收款计划（2026）'!DE:DE)</f>
        <v>0</v>
      </c>
      <c r="DJ33" s="235" cm="1">
        <f t="array" ref="DJ33">_xlfn.XLOOKUP($A33&amp;$B33,'[1]产值及收款计划（2026）'!$A:$A&amp;'[1]产值及收款计划（2026）'!$B:$B,'[1]产值及收款计划（2026）'!DF:DF)</f>
        <v>0</v>
      </c>
      <c r="DK33" s="235" cm="1">
        <f t="array" ref="DK33">_xlfn.XLOOKUP($A33&amp;$B33,'[1]产值及收款计划（2026）'!$A:$A&amp;'[1]产值及收款计划（2026）'!$B:$B,'[1]产值及收款计划（2026）'!DG:DG)</f>
        <v>0</v>
      </c>
      <c r="DL33" s="235" cm="1">
        <f t="array" ref="DL33">_xlfn.XLOOKUP($A33&amp;$B33,'[1]产值及收款计划（2026）'!$A:$A&amp;'[1]产值及收款计划（2026）'!$B:$B,'[1]产值及收款计划（2026）'!DH:DH)</f>
        <v>0</v>
      </c>
      <c r="DM33" s="235" cm="1">
        <f t="array" ref="DM33">_xlfn.XLOOKUP($A33&amp;$B33,'[1]产值及收款计划（2026）'!$A:$A&amp;'[1]产值及收款计划（2026）'!$B:$B,'[1]产值及收款计划（2026）'!DI:DI)</f>
        <v>0</v>
      </c>
      <c r="DN33" s="235" cm="1">
        <f t="array" ref="DN33">_xlfn.XLOOKUP($A33&amp;$B33,'[1]产值及收款计划（2026）'!$A:$A&amp;'[1]产值及收款计划（2026）'!$B:$B,'[1]产值及收款计划（2026）'!DJ:DJ)</f>
        <v>0</v>
      </c>
      <c r="DO33" s="235" cm="1">
        <f t="array" ref="DO33">_xlfn.XLOOKUP($A33&amp;$B33,'[1]产值及收款计划（2026）'!$A:$A&amp;'[1]产值及收款计划（2026）'!$B:$B,'[1]产值及收款计划（2026）'!DK:DK)</f>
        <v>0</v>
      </c>
      <c r="DP33" s="235" cm="1">
        <f t="array" ref="DP33">_xlfn.XLOOKUP($A33&amp;$B33,'[1]产值及收款计划（2026）'!$A:$A&amp;'[1]产值及收款计划（2026）'!$B:$B,'[1]产值及收款计划（2026）'!DL:DL)</f>
        <v>0</v>
      </c>
      <c r="DQ33" s="243"/>
      <c r="DR33" s="229"/>
    </row>
    <row r="34" ht="20.25" spans="1:122">
      <c r="A34" s="233">
        <f t="shared" si="11"/>
        <v>30</v>
      </c>
      <c r="B34" s="233" t="s">
        <v>25</v>
      </c>
      <c r="C34" s="234" t="str" cm="1">
        <f t="array" ref="C34">_xlfn.XLOOKUP($A34&amp;$B34,'[1]产值及收款计划（2026）'!$A:$A&amp;'[1]产值及收款计划（2026）'!$B:$B,'[1]产值及收款计划（2026）'!C:C)</f>
        <v>ZHT2023122100169</v>
      </c>
      <c r="D34" s="234" t="str" cm="1">
        <f t="array" ref="D34">_xlfn.XLOOKUP($A34&amp;$B34,'[1]产值及收款计划（2026）'!$A:$A&amp;'[1]产值及收款计划（2026）'!$B:$B,'[1]产值及收款计划（2026）'!D:D)</f>
        <v>生产运营质量安全管理应用系统技术服务合同</v>
      </c>
      <c r="E34" s="235" cm="1">
        <f t="array" ref="E34">_xlfn.XLOOKUP($A34&amp;$B34,'[1]产值及收款计划（2026）'!$A:$A&amp;'[1]产值及收款计划（2026）'!$B:$B,'[1]产值及收款计划（2026）'!E:E)</f>
        <v>282</v>
      </c>
      <c r="F34" s="235" cm="1">
        <f t="array" ref="F34">_xlfn.XLOOKUP($A34&amp;$B34,'[1]产值及收款计划（2026）'!$A:$A&amp;'[1]产值及收款计划（2026）'!$B:$B,'[1]产值及收款计划（2026）'!F:F)</f>
        <v>282</v>
      </c>
      <c r="G34" s="235" t="e" cm="1">
        <f t="array" ref="G34">_xlfn.XLOOKUP($A34&amp;$B34,'[1]产值及收款计划（2026）'!$A:$A&amp;'[1]产值及收款计划（2026）'!$B:$B,'[1]产值及收款计划（2026）'!G:G)</f>
        <v>#REF!</v>
      </c>
      <c r="H34" s="235" cm="1">
        <f t="array" ref="H34">_xlfn.XLOOKUP($A34&amp;$B34,'[1]产值及收款计划（2026）'!$A:$A&amp;'[1]产值及收款计划（2026）'!$B:$B,'[1]产值及收款计划（2026）'!H:H)</f>
        <v>195.6</v>
      </c>
      <c r="I34" s="236" cm="1">
        <f t="array" ref="I34">_xlfn.XLOOKUP($A34&amp;$B34,'[1]产值及收款计划（2026）'!$A:$A&amp;'[1]产值及收款计划（2026）'!$B:$B,'[1]产值及收款计划（2026）'!I:I)</f>
        <v>0.693617021276596</v>
      </c>
      <c r="J34" s="237" cm="1">
        <f t="array" ref="J34">_xlfn.XLOOKUP($A34&amp;$B34,'[1]产值及收款计划（2026）'!$A:$A&amp;'[1]产值及收款计划（2026）'!$B:$B,'[1]产值及收款计划（2026）'!J:J)</f>
        <v>0.06</v>
      </c>
      <c r="K34" s="235" t="e" cm="1">
        <f t="array" ref="K34">_xlfn.XLOOKUP($A34&amp;$B34,'[1]产值及收款计划（2026）'!$A:$A&amp;'[1]产值及收款计划（2026）'!$B:$B,'[1]产值及收款计划（2026）'!K:K)</f>
        <v>#REF!</v>
      </c>
      <c r="L34" s="235" t="e" cm="1">
        <f t="array" ref="L34">_xlfn.XLOOKUP($A34&amp;$B34,'[1]产值及收款计划（2026）'!$A:$A&amp;'[1]产值及收款计划（2026）'!$B:$B,'[1]产值及收款计划（2026）'!L:L)</f>
        <v>#REF!</v>
      </c>
      <c r="M34" s="235" t="str" cm="1">
        <f t="array" ref="M34">_xlfn.XLOOKUP($A34&amp;$B34,'[1]产值及收款计划（2026）'!$A:$A&amp;'[1]产值及收款计划（2026）'!$B:$B,'[1]产值及收款计划（2026）'!M:M)</f>
        <v>主导</v>
      </c>
      <c r="N34" s="235" cm="1">
        <f t="array" ref="N34">_xlfn.XLOOKUP($A34&amp;$B34,'[1]产值及收款计划（2026）'!$A:$A&amp;'[1]产值及收款计划（2026）'!$B:$B,'[1]产值及收款计划（2026）'!N:N)</f>
        <v>0</v>
      </c>
      <c r="O34" s="235" t="str" cm="1">
        <f t="array" ref="O34">_xlfn.XLOOKUP($A34&amp;$B34,'[1]产值及收款计划（2026）'!$A:$A&amp;'[1]产值及收款计划（2026）'!$B:$B,'[1]产值及收款计划（2026）'!O:O)</f>
        <v>张智伟</v>
      </c>
      <c r="P34" s="234" t="str" cm="1">
        <f t="array" ref="P34">_xlfn.XLOOKUP($A34&amp;$B34,'[1]产值及收款计划（2026）'!$A:$A&amp;'[1]产值及收款计划（2026）'!$B:$B,'[1]产值及收款计划（2026）'!P:P)</f>
        <v>过往已完结</v>
      </c>
      <c r="Q34" s="235" t="e" cm="1">
        <f t="array" ref="Q34">_xlfn.XLOOKUP($A34&amp;$B34,'[1]产值及收款计划（2026）'!$A:$A&amp;'[1]产值及收款计划（2026）'!$B:$B,'[1]产值及收款计划（2026）'!Q:Q)</f>
        <v>#REF!</v>
      </c>
      <c r="R34" s="235" t="e" cm="1">
        <f t="array" ref="R34">_xlfn.XLOOKUP($A34&amp;$B34,'[1]产值及收款计划（2026）'!$A:$A&amp;'[1]产值及收款计划（2026）'!$B:$B,'[1]产值及收款计划（2026）'!R:R)</f>
        <v>#REF!</v>
      </c>
      <c r="S34" s="235" t="e" cm="1">
        <f t="array" ref="S34">_xlfn.XLOOKUP($A34&amp;$B34,'[1]产值及收款计划（2026）'!$A:$A&amp;'[1]产值及收款计划（2026）'!$B:$B,'[1]产值及收款计划（2026）'!S:S)</f>
        <v>#REF!</v>
      </c>
      <c r="T34" s="235" cm="1">
        <f t="array" ref="T34">_xlfn.XLOOKUP($A34&amp;$B34,'[1]产值及收款计划（2026）'!$A:$A&amp;'[1]产值及收款计划（2026）'!$B:$B,'[1]产值及收款计划（2026）'!T:T)</f>
        <v>282</v>
      </c>
      <c r="U34" s="235" cm="1">
        <f t="array" ref="U34">_xlfn.XLOOKUP($A34&amp;$B34,'[1]产值及收款计划（2026）'!$A:$A&amp;'[1]产值及收款计划（2026）'!$B:$B,'[1]产值及收款计划（2026）'!U:U)</f>
        <v>0</v>
      </c>
      <c r="V34" s="235" cm="1">
        <f t="array" ref="V34">_xlfn.XLOOKUP($A34&amp;$B34,'[1]产值及收款计划（2026）'!$A:$A&amp;'[1]产值及收款计划（2026）'!$B:$B,'[1]产值及收款计划（2026）'!V:V)</f>
        <v>0</v>
      </c>
      <c r="W34" s="235" t="e" cm="1">
        <f t="array" ref="W34">_xlfn.XLOOKUP($A34&amp;$B34,'[1]产值及收款计划（2026）'!$A:$A&amp;'[1]产值及收款计划（2026）'!$B:$B,'[1]产值及收款计划（2026）'!W:W)</f>
        <v>#REF!</v>
      </c>
      <c r="X34" s="235" t="e" cm="1">
        <f t="array" ref="X34">_xlfn.XLOOKUP($A34&amp;$B34,'[1]产值及收款计划（2026）'!$A:$A&amp;'[1]产值及收款计划（2026）'!$B:$B,'[1]产值及收款计划（2026）'!X:X)</f>
        <v>#REF!</v>
      </c>
      <c r="Y34" s="235" t="e" cm="1">
        <f t="array" ref="Y34">_xlfn.XLOOKUP($A34&amp;$B34,'[1]产值及收款计划（2026）'!$A:$A&amp;'[1]产值及收款计划（2026）'!$B:$B,'[1]产值及收款计划（2026）'!Y:Y)</f>
        <v>#REF!</v>
      </c>
      <c r="Z34" s="235" t="e" cm="1">
        <f t="array" ref="Z34">_xlfn.XLOOKUP($A34&amp;$B34,'[1]产值及收款计划（2026）'!$A:$A&amp;'[1]产值及收款计划（2026）'!$B:$B,'[1]产值及收款计划（2026）'!Z:Z)</f>
        <v>#REF!</v>
      </c>
      <c r="AA34" s="235" cm="1">
        <f t="array" ref="AA34">_xlfn.XLOOKUP($A34&amp;$B34,'[1]产值及收款计划（2026）'!$A:$A&amp;'[1]产值及收款计划（2026）'!$B:$B,'[1]产值及收款计划（2026）'!AA:AA)</f>
        <v>0</v>
      </c>
      <c r="AB34" s="235" cm="1">
        <f t="array" ref="AB34">_xlfn.XLOOKUP($A34&amp;$B34,'[1]产值及收款计划（2026）'!$A:$A&amp;'[1]产值及收款计划（2026）'!$B:$B,'[1]产值及收款计划（2026）'!AB:AB)</f>
        <v>0</v>
      </c>
      <c r="AC34" s="235" t="e" cm="1">
        <f t="array" ref="AC34">_xlfn.XLOOKUP($A34&amp;$B34,'[1]产值及收款计划（2026）'!$A:$A&amp;'[1]产值及收款计划（2026）'!$B:$B,'[1]产值及收款计划（2026）'!AC:AC)</f>
        <v>#REF!</v>
      </c>
      <c r="AD34" s="235" cm="1">
        <f t="array" ref="AD34">_xlfn.XLOOKUP($A34&amp;$B34,'[1]产值及收款计划（2026）'!$A:$A&amp;'[1]产值及收款计划（2026）'!$B:$B,'[1]产值及收款计划（2026）'!AD:AD)</f>
        <v>0</v>
      </c>
      <c r="AE34" s="235" cm="1">
        <f t="array" ref="AE34">_xlfn.XLOOKUP($A34&amp;$B34,'[1]产值及收款计划（2026）'!$A:$A&amp;'[1]产值及收款计划（2026）'!$B:$B,'[1]产值及收款计划（2026）'!AE:AE)</f>
        <v>0</v>
      </c>
      <c r="AF34" s="235" cm="1">
        <f t="array" ref="AF34">_xlfn.XLOOKUP($A34&amp;$B34,'[1]产值及收款计划（2026）'!$A:$A&amp;'[1]产值及收款计划（2026）'!$B:$B,'[1]产值及收款计划（2026）'!AF:AF)</f>
        <v>0</v>
      </c>
      <c r="AG34" s="235" cm="1">
        <f t="array" ref="AG34">_xlfn.XLOOKUP($A34&amp;$B34,'[1]产值及收款计划（2026）'!$A:$A&amp;'[1]产值及收款计划（2026）'!$B:$B,'[1]产值及收款计划（2026）'!AG:AG)</f>
        <v>0</v>
      </c>
      <c r="AH34" s="235" cm="1">
        <f t="array" ref="AH34">_xlfn.XLOOKUP($A34&amp;$B34,'[1]产值及收款计划（2026）'!$A:$A&amp;'[1]产值及收款计划（2026）'!$B:$B,'[1]产值及收款计划（2026）'!AH:AH)</f>
        <v>0</v>
      </c>
      <c r="AI34" s="235" cm="1">
        <f t="array" ref="AI34">_xlfn.XLOOKUP($A34&amp;$B34,'[1]产值及收款计划（2026）'!$A:$A&amp;'[1]产值及收款计划（2026）'!$B:$B,'[1]产值及收款计划（2026）'!AI:AI)</f>
        <v>0</v>
      </c>
      <c r="AJ34" s="235" cm="1">
        <f t="array" ref="AJ34">_xlfn.XLOOKUP($A34&amp;$B34,'[1]产值及收款计划（2026）'!$A:$A&amp;'[1]产值及收款计划（2026）'!$B:$B,'[1]产值及收款计划（2026）'!AJ:AJ)</f>
        <v>0</v>
      </c>
      <c r="AK34" s="235" cm="1">
        <f t="array" ref="AK34">_xlfn.XLOOKUP($A34&amp;$B34,'[1]产值及收款计划（2026）'!$A:$A&amp;'[1]产值及收款计划（2026）'!$B:$B,'[1]产值及收款计划（2026）'!AK:AK)</f>
        <v>0</v>
      </c>
      <c r="AL34" s="235" cm="1">
        <f t="array" ref="AL34">_xlfn.XLOOKUP($A34&amp;$B34,'[1]产值及收款计划（2026）'!$A:$A&amp;'[1]产值及收款计划（2026）'!$B:$B,'[1]产值及收款计划（2026）'!AL:AL)</f>
        <v>0</v>
      </c>
      <c r="AM34" s="242" cm="1">
        <f t="array" ref="AM34">_xlfn.LET(_xlpm.勾选月份状态数组,TRANSPOSE('PPT(12-15页）-TOP10'!$A$3:$A$14),_xlpm.选择数据区,IF('PPT(12-15页）-TOP10'!$E$3="收款",$BA34:$BL34,$AA34:$AL34),SUM(_xlfn._xlws.FILTER(_xlpm.选择数据区,_xlpm.勾选月份状态数组,"")))</f>
        <v>0</v>
      </c>
      <c r="AN34" s="235" t="e">
        <f>_xlfn.XLOOKUP($C34,应收未收表!$T:$T,应收未收表!AA:AA)</f>
        <v>#N/A</v>
      </c>
      <c r="AO34" s="235" t="e">
        <f>_xlfn.XLOOKUP($C34,应收未收表!$T:$T,应收未收表!AB:AB)</f>
        <v>#N/A</v>
      </c>
      <c r="AP34" s="235" t="e">
        <f>_xlfn.XLOOKUP($C34,应收未收表!$T:$T,应收未收表!AC:AC)</f>
        <v>#N/A</v>
      </c>
      <c r="AQ34" s="235" t="e">
        <f>_xlfn.XLOOKUP($C34,应收未收表!$T:$T,应收未收表!AE:AE)</f>
        <v>#N/A</v>
      </c>
      <c r="AR34" s="235" t="e">
        <f>_xlfn.XLOOKUP($C34,应收未收表!$T:$T,应收未收表!AF:AF)</f>
        <v>#N/A</v>
      </c>
      <c r="AS34" s="235" t="e" cm="1">
        <f t="array" ref="AS34">_xlfn.XLOOKUP($A34&amp;$B34,'[1]产值及收款计划（2026）'!$A:$A&amp;'[1]产值及收款计划（2026）'!$B:$B,'[1]产值及收款计划（2026）'!AS:AS)</f>
        <v>#REF!</v>
      </c>
      <c r="AT34" s="235" t="e" cm="1">
        <f t="array" ref="AT34">_xlfn.XLOOKUP($A34&amp;$B34,'[1]产值及收款计划（2026）'!$A:$A&amp;'[1]产值及收款计划（2026）'!$B:$B,'[1]产值及收款计划（2026）'!AT:AT)</f>
        <v>#REF!</v>
      </c>
      <c r="AU34" s="235" t="e" cm="1">
        <f t="array" ref="AU34">_xlfn.XLOOKUP($A34&amp;$B34,'[1]产值及收款计划（2026）'!$A:$A&amp;'[1]产值及收款计划（2026）'!$B:$B,'[1]产值及收款计划（2026）'!AU:AU)</f>
        <v>#REF!</v>
      </c>
      <c r="AV34" s="235" t="e" cm="1">
        <f t="array" ref="AV34">_xlfn.XLOOKUP($A34&amp;$B34,'[1]产值及收款计划（2026）'!$A:$A&amp;'[1]产值及收款计划（2026）'!$B:$B,'[1]产值及收款计划（2026）'!AV:AV)</f>
        <v>#REF!</v>
      </c>
      <c r="AW34" s="235" cm="1">
        <f t="array" ref="AW34">_xlfn.XLOOKUP($A34&amp;$B34,'[1]产值及收款计划（2026）'!$A:$A&amp;'[1]产值及收款计划（2026）'!$B:$B,'[1]产值及收款计划（2026）'!AW:AW)</f>
        <v>58.65</v>
      </c>
      <c r="AX34" s="235" cm="1">
        <f t="array" ref="AX34">_xlfn.XLOOKUP($A34&amp;$B34,'[1]产值及收款计划（2026）'!$A:$A&amp;'[1]产值及收款计划（2026）'!$B:$B,'[1]产值及收款计划（2026）'!AX:AX)</f>
        <v>0</v>
      </c>
      <c r="AY34" s="235" cm="1">
        <f t="array" ref="AY34">_xlfn.XLOOKUP($A34&amp;$B34,'[1]产值及收款计划（2026）'!$A:$A&amp;'[1]产值及收款计划（2026）'!$B:$B,'[1]产值及收款计划（2026）'!AY:AY)</f>
        <v>223.35</v>
      </c>
      <c r="AZ34" s="235" cm="1">
        <f t="array" ref="AZ34">_xlfn.XLOOKUP($A34&amp;$B34,'[1]产值及收款计划（2026）'!$A:$A&amp;'[1]产值及收款计划（2026）'!$B:$B,'[1]产值及收款计划（2026）'!AZ:AZ)</f>
        <v>223.35</v>
      </c>
      <c r="BA34" s="235" t="e" cm="1">
        <f t="array" ref="BA34">_xlfn.XLOOKUP($A34&amp;$B34,'[1]产值及收款计划（2026）'!$A:$A&amp;'[1]产值及收款计划（2026）'!$B:$B,'[1]产值及收款计划（2026）'!BA:BA)</f>
        <v>#REF!</v>
      </c>
      <c r="BB34" s="235" cm="1">
        <f t="array" ref="BB34">_xlfn.XLOOKUP($A34&amp;$B34,'[1]产值及收款计划（2026）'!$A:$A&amp;'[1]产值及收款计划（2026）'!$B:$B,'[1]产值及收款计划（2026）'!BB:BB)</f>
        <v>50</v>
      </c>
      <c r="BC34" s="235" t="e" cm="1">
        <f t="array" ref="BC34">_xlfn.XLOOKUP($A34&amp;$B34,'[1]产值及收款计划（2026）'!$A:$A&amp;'[1]产值及收款计划（2026）'!$B:$B,'[1]产值及收款计划（2026）'!BC:BC)</f>
        <v>#REF!</v>
      </c>
      <c r="BD34" s="235" t="e" cm="1">
        <f t="array" ref="BD34">_xlfn.XLOOKUP($A34&amp;$B34,'[1]产值及收款计划（2026）'!$A:$A&amp;'[1]产值及收款计划（2026）'!$B:$B,'[1]产值及收款计划（2026）'!BD:BD)</f>
        <v>#REF!</v>
      </c>
      <c r="BE34" s="235" t="e" cm="1">
        <f t="array" ref="BE34">_xlfn.XLOOKUP($A34&amp;$B34,'[1]产值及收款计划（2026）'!$A:$A&amp;'[1]产值及收款计划（2026）'!$B:$B,'[1]产值及收款计划（2026）'!BE:BE)</f>
        <v>#REF!</v>
      </c>
      <c r="BF34" s="235" t="e" cm="1">
        <f t="array" ref="BF34">_xlfn.XLOOKUP($A34&amp;$B34,'[1]产值及收款计划（2026）'!$A:$A&amp;'[1]产值及收款计划（2026）'!$B:$B,'[1]产值及收款计划（2026）'!BF:BF)</f>
        <v>#REF!</v>
      </c>
      <c r="BG34" s="235" t="e" cm="1">
        <f t="array" ref="BG34">_xlfn.XLOOKUP($A34&amp;$B34,'[1]产值及收款计划（2026）'!$A:$A&amp;'[1]产值及收款计划（2026）'!$B:$B,'[1]产值及收款计划（2026）'!BG:BG)</f>
        <v>#REF!</v>
      </c>
      <c r="BH34" s="235" t="e" cm="1">
        <f t="array" ref="BH34">_xlfn.XLOOKUP($A34&amp;$B34,'[1]产值及收款计划（2026）'!$A:$A&amp;'[1]产值及收款计划（2026）'!$B:$B,'[1]产值及收款计划（2026）'!BH:BH)</f>
        <v>#REF!</v>
      </c>
      <c r="BI34" s="235" t="e" cm="1">
        <f t="array" ref="BI34">_xlfn.XLOOKUP($A34&amp;$B34,'[1]产值及收款计划（2026）'!$A:$A&amp;'[1]产值及收款计划（2026）'!$B:$B,'[1]产值及收款计划（2026）'!BI:BI)</f>
        <v>#REF!</v>
      </c>
      <c r="BJ34" s="235" t="e" cm="1">
        <f t="array" ref="BJ34">_xlfn.XLOOKUP($A34&amp;$B34,'[1]产值及收款计划（2026）'!$A:$A&amp;'[1]产值及收款计划（2026）'!$B:$B,'[1]产值及收款计划（2026）'!BJ:BJ)</f>
        <v>#REF!</v>
      </c>
      <c r="BK34" s="235" t="e" cm="1">
        <f t="array" ref="BK34">_xlfn.XLOOKUP($A34&amp;$B34,'[1]产值及收款计划（2026）'!$A:$A&amp;'[1]产值及收款计划（2026）'!$B:$B,'[1]产值及收款计划（2026）'!BK:BK)</f>
        <v>#REF!</v>
      </c>
      <c r="BL34" s="235" t="e" cm="1">
        <f t="array" ref="BL34">_xlfn.XLOOKUP($A34&amp;$B34,'[1]产值及收款计划（2026）'!$A:$A&amp;'[1]产值及收款计划（2026）'!$B:$B,'[1]产值及收款计划（2026）'!BL:BL)</f>
        <v>#REF!</v>
      </c>
      <c r="BM34" s="235"/>
      <c r="BN34" s="235"/>
      <c r="BO34" s="235"/>
      <c r="BP34" s="235"/>
      <c r="BQ34" s="235" t="e">
        <f>_xlfn.XLOOKUP($C34,应收未收表!$AJ:$AJ,应收未收表!AK:AK)</f>
        <v>#N/A</v>
      </c>
      <c r="BR34" s="235" t="e">
        <f>_xlfn.XLOOKUP($C34,应收未收表!$AJ:$AJ,应收未收表!AL:AL)</f>
        <v>#N/A</v>
      </c>
      <c r="BS34" s="235" t="e">
        <f>_xlfn.XLOOKUP($C34,应收未收表!$AJ:$AJ,应收未收表!AM:AM)</f>
        <v>#N/A</v>
      </c>
      <c r="BT34" s="235" t="e">
        <f>_xlfn.XLOOKUP($C34,应收未收表!$AJ:$AJ,应收未收表!AN:AN)</f>
        <v>#N/A</v>
      </c>
      <c r="BU34" s="234" t="str" cm="1">
        <f t="array" ref="BU34">_xlfn.XLOOKUP($A34&amp;$B34,'[1]产值及收款计划（2026）'!$A:$A&amp;'[1]产值及收款计划（2026）'!$B:$B,'[1]产值及收款计划（2026）'!BQ:BQ)</f>
        <v>城盾隧安地下工程有限公司</v>
      </c>
      <c r="BV34" s="235" t="str" cm="1">
        <f t="array" ref="BV34">_xlfn.XLOOKUP($A34&amp;$B34,'[1]产值及收款计划（2026）'!$A:$A&amp;'[1]产值及收款计划（2026）'!$B:$B,'[1]产值及收款计划（2026）'!BR:BR)</f>
        <v>供应链收款（半年）</v>
      </c>
      <c r="CE34" s="235" cm="1">
        <f t="array" ref="CE34">_xlfn.XLOOKUP($A34&amp;$B34,'[1]产值及收款计划（2026）'!$A:$A&amp;'[1]产值及收款计划（2026）'!$B:$B,'[1]产值及收款计划（2026）'!CA:CA)</f>
        <v>0</v>
      </c>
      <c r="CF34" s="235" cm="1">
        <f t="array" ref="CF34">_xlfn.XLOOKUP($A34&amp;$B34,'[1]产值及收款计划（2026）'!$A:$A&amp;'[1]产值及收款计划（2026）'!$B:$B,'[1]产值及收款计划（2026）'!CB:CB)</f>
        <v>0</v>
      </c>
      <c r="CG34" s="235" cm="1">
        <f t="array" ref="CG34">_xlfn.XLOOKUP($A34&amp;$B34,'[1]产值及收款计划（2026）'!$A:$A&amp;'[1]产值及收款计划（2026）'!$B:$B,'[1]产值及收款计划（2026）'!CC:CC)</f>
        <v>0</v>
      </c>
      <c r="CH34" s="235" cm="1">
        <f t="array" ref="CH34">_xlfn.XLOOKUP($A34&amp;$B34,'[1]产值及收款计划（2026）'!$A:$A&amp;'[1]产值及收款计划（2026）'!$B:$B,'[1]产值及收款计划（2026）'!CD:CD)</f>
        <v>0</v>
      </c>
      <c r="CI34" s="235" cm="1">
        <f t="array" ref="CI34">_xlfn.XLOOKUP($A34&amp;$B34,'[1]产值及收款计划（2026）'!$A:$A&amp;'[1]产值及收款计划（2026）'!$B:$B,'[1]产值及收款计划（2026）'!CE:CE)</f>
        <v>0</v>
      </c>
      <c r="CJ34" s="235" cm="1">
        <f t="array" ref="CJ34">_xlfn.XLOOKUP($A34&amp;$B34,'[1]产值及收款计划（2026）'!$A:$A&amp;'[1]产值及收款计划（2026）'!$B:$B,'[1]产值及收款计划（2026）'!CF:CF)</f>
        <v>0</v>
      </c>
      <c r="CK34" s="235" cm="1">
        <f t="array" ref="CK34">_xlfn.XLOOKUP($A34&amp;$B34,'[1]产值及收款计划（2026）'!$A:$A&amp;'[1]产值及收款计划（2026）'!$B:$B,'[1]产值及收款计划（2026）'!CG:CG)</f>
        <v>0</v>
      </c>
      <c r="CL34" s="235" cm="1">
        <f t="array" ref="CL34">_xlfn.XLOOKUP($A34&amp;$B34,'[1]产值及收款计划（2026）'!$A:$A&amp;'[1]产值及收款计划（2026）'!$B:$B,'[1]产值及收款计划（2026）'!CH:CH)</f>
        <v>0</v>
      </c>
      <c r="CM34" s="235" cm="1">
        <f t="array" ref="CM34">_xlfn.XLOOKUP($A34&amp;$B34,'[1]产值及收款计划（2026）'!$A:$A&amp;'[1]产值及收款计划（2026）'!$B:$B,'[1]产值及收款计划（2026）'!CI:CI)</f>
        <v>0</v>
      </c>
      <c r="CN34" s="235" cm="1">
        <f t="array" ref="CN34">_xlfn.XLOOKUP($A34&amp;$B34,'[1]产值及收款计划（2026）'!$A:$A&amp;'[1]产值及收款计划（2026）'!$B:$B,'[1]产值及收款计划（2026）'!CJ:CJ)</f>
        <v>0</v>
      </c>
      <c r="CO34" s="235" cm="1">
        <f t="array" ref="CO34">_xlfn.XLOOKUP($A34&amp;$B34,'[1]产值及收款计划（2026）'!$A:$A&amp;'[1]产值及收款计划（2026）'!$B:$B,'[1]产值及收款计划（2026）'!CK:CK)</f>
        <v>0</v>
      </c>
      <c r="CP34" s="235" cm="1">
        <f t="array" ref="CP34">_xlfn.XLOOKUP($A34&amp;$B34,'[1]产值及收款计划（2026）'!$A:$A&amp;'[1]产值及收款计划（2026）'!$B:$B,'[1]产值及收款计划（2026）'!CL:CL)</f>
        <v>0</v>
      </c>
      <c r="DE34" s="235" cm="1">
        <f t="array" ref="DE34">_xlfn.XLOOKUP($A34&amp;$B34,'[1]产值及收款计划（2026）'!$A:$A&amp;'[1]产值及收款计划（2026）'!$B:$B,'[1]产值及收款计划（2026）'!DA:DA)</f>
        <v>0</v>
      </c>
      <c r="DF34" s="235" cm="1">
        <f t="array" ref="DF34">_xlfn.XLOOKUP($A34&amp;$B34,'[1]产值及收款计划（2026）'!$A:$A&amp;'[1]产值及收款计划（2026）'!$B:$B,'[1]产值及收款计划（2026）'!DB:DB)</f>
        <v>0</v>
      </c>
      <c r="DG34" s="235" cm="1">
        <f t="array" ref="DG34">_xlfn.XLOOKUP($A34&amp;$B34,'[1]产值及收款计划（2026）'!$A:$A&amp;'[1]产值及收款计划（2026）'!$B:$B,'[1]产值及收款计划（2026）'!DC:DC)</f>
        <v>0</v>
      </c>
      <c r="DH34" s="235" cm="1">
        <f t="array" ref="DH34">_xlfn.XLOOKUP($A34&amp;$B34,'[1]产值及收款计划（2026）'!$A:$A&amp;'[1]产值及收款计划（2026）'!$B:$B,'[1]产值及收款计划（2026）'!DD:DD)</f>
        <v>0</v>
      </c>
      <c r="DI34" s="235" cm="1">
        <f t="array" ref="DI34">_xlfn.XLOOKUP($A34&amp;$B34,'[1]产值及收款计划（2026）'!$A:$A&amp;'[1]产值及收款计划（2026）'!$B:$B,'[1]产值及收款计划（2026）'!DE:DE)</f>
        <v>0</v>
      </c>
      <c r="DJ34" s="235" cm="1">
        <f t="array" ref="DJ34">_xlfn.XLOOKUP($A34&amp;$B34,'[1]产值及收款计划（2026）'!$A:$A&amp;'[1]产值及收款计划（2026）'!$B:$B,'[1]产值及收款计划（2026）'!DF:DF)</f>
        <v>0</v>
      </c>
      <c r="DK34" s="235" cm="1">
        <f t="array" ref="DK34">_xlfn.XLOOKUP($A34&amp;$B34,'[1]产值及收款计划（2026）'!$A:$A&amp;'[1]产值及收款计划（2026）'!$B:$B,'[1]产值及收款计划（2026）'!DG:DG)</f>
        <v>0</v>
      </c>
      <c r="DL34" s="235" cm="1">
        <f t="array" ref="DL34">_xlfn.XLOOKUP($A34&amp;$B34,'[1]产值及收款计划（2026）'!$A:$A&amp;'[1]产值及收款计划（2026）'!$B:$B,'[1]产值及收款计划（2026）'!DH:DH)</f>
        <v>0</v>
      </c>
      <c r="DM34" s="235" cm="1">
        <f t="array" ref="DM34">_xlfn.XLOOKUP($A34&amp;$B34,'[1]产值及收款计划（2026）'!$A:$A&amp;'[1]产值及收款计划（2026）'!$B:$B,'[1]产值及收款计划（2026）'!DI:DI)</f>
        <v>0</v>
      </c>
      <c r="DN34" s="235" cm="1">
        <f t="array" ref="DN34">_xlfn.XLOOKUP($A34&amp;$B34,'[1]产值及收款计划（2026）'!$A:$A&amp;'[1]产值及收款计划（2026）'!$B:$B,'[1]产值及收款计划（2026）'!DJ:DJ)</f>
        <v>0</v>
      </c>
      <c r="DO34" s="235" cm="1">
        <f t="array" ref="DO34">_xlfn.XLOOKUP($A34&amp;$B34,'[1]产值及收款计划（2026）'!$A:$A&amp;'[1]产值及收款计划（2026）'!$B:$B,'[1]产值及收款计划（2026）'!DK:DK)</f>
        <v>0</v>
      </c>
      <c r="DP34" s="235" cm="1">
        <f t="array" ref="DP34">_xlfn.XLOOKUP($A34&amp;$B34,'[1]产值及收款计划（2026）'!$A:$A&amp;'[1]产值及收款计划（2026）'!$B:$B,'[1]产值及收款计划（2026）'!DL:DL)</f>
        <v>0</v>
      </c>
      <c r="DQ34" s="243"/>
      <c r="DR34" s="229"/>
    </row>
    <row r="35" ht="20.25" spans="1:122">
      <c r="A35" s="233">
        <f t="shared" si="11"/>
        <v>31</v>
      </c>
      <c r="B35" s="233" t="s">
        <v>25</v>
      </c>
      <c r="C35" s="234" t="str" cm="1">
        <f t="array" ref="C35">_xlfn.XLOOKUP($A35&amp;$B35,'[1]产值及收款计划（2026）'!$A:$A&amp;'[1]产值及收款计划（2026）'!$B:$B,'[1]产值及收款计划（2026）'!C:C)</f>
        <v>ZHT2023122100170</v>
      </c>
      <c r="D35" s="234" t="str" cm="1">
        <f t="array" ref="D35">_xlfn.XLOOKUP($A35&amp;$B35,'[1]产值及收款计划（2026）'!$A:$A&amp;'[1]产值及收款计划（2026）'!$B:$B,'[1]产值及收款计划（2026）'!D:D)</f>
        <v>轨道交通运营结构维保及隧道综合综合整治大修应用系统二期技术服务合同</v>
      </c>
      <c r="E35" s="235" cm="1">
        <f t="array" ref="E35">_xlfn.XLOOKUP($A35&amp;$B35,'[1]产值及收款计划（2026）'!$A:$A&amp;'[1]产值及收款计划（2026）'!$B:$B,'[1]产值及收款计划（2026）'!E:E)</f>
        <v>188</v>
      </c>
      <c r="F35" s="235" cm="1">
        <f t="array" ref="F35">_xlfn.XLOOKUP($A35&amp;$B35,'[1]产值及收款计划（2026）'!$A:$A&amp;'[1]产值及收款计划（2026）'!$B:$B,'[1]产值及收款计划（2026）'!F:F)</f>
        <v>188</v>
      </c>
      <c r="G35" s="235" t="e" cm="1">
        <f t="array" ref="G35">_xlfn.XLOOKUP($A35&amp;$B35,'[1]产值及收款计划（2026）'!$A:$A&amp;'[1]产值及收款计划（2026）'!$B:$B,'[1]产值及收款计划（2026）'!G:G)</f>
        <v>#REF!</v>
      </c>
      <c r="H35" s="235" cm="1">
        <f t="array" ref="H35">_xlfn.XLOOKUP($A35&amp;$B35,'[1]产值及收款计划（2026）'!$A:$A&amp;'[1]产值及收款计划（2026）'!$B:$B,'[1]产值及收款计划（2026）'!H:H)</f>
        <v>130.4</v>
      </c>
      <c r="I35" s="236" cm="1">
        <f t="array" ref="I35">_xlfn.XLOOKUP($A35&amp;$B35,'[1]产值及收款计划（2026）'!$A:$A&amp;'[1]产值及收款计划（2026）'!$B:$B,'[1]产值及收款计划（2026）'!I:I)</f>
        <v>0.693617021276596</v>
      </c>
      <c r="J35" s="237" cm="1">
        <f t="array" ref="J35">_xlfn.XLOOKUP($A35&amp;$B35,'[1]产值及收款计划（2026）'!$A:$A&amp;'[1]产值及收款计划（2026）'!$B:$B,'[1]产值及收款计划（2026）'!J:J)</f>
        <v>0.06</v>
      </c>
      <c r="K35" s="235" t="e" cm="1">
        <f t="array" ref="K35">_xlfn.XLOOKUP($A35&amp;$B35,'[1]产值及收款计划（2026）'!$A:$A&amp;'[1]产值及收款计划（2026）'!$B:$B,'[1]产值及收款计划（2026）'!K:K)</f>
        <v>#REF!</v>
      </c>
      <c r="L35" s="235" t="e" cm="1">
        <f t="array" ref="L35">_xlfn.XLOOKUP($A35&amp;$B35,'[1]产值及收款计划（2026）'!$A:$A&amp;'[1]产值及收款计划（2026）'!$B:$B,'[1]产值及收款计划（2026）'!L:L)</f>
        <v>#REF!</v>
      </c>
      <c r="M35" s="235" t="str" cm="1">
        <f t="array" ref="M35">_xlfn.XLOOKUP($A35&amp;$B35,'[1]产值及收款计划（2026）'!$A:$A&amp;'[1]产值及收款计划（2026）'!$B:$B,'[1]产值及收款计划（2026）'!M:M)</f>
        <v>主导</v>
      </c>
      <c r="N35" s="235" cm="1">
        <f t="array" ref="N35">_xlfn.XLOOKUP($A35&amp;$B35,'[1]产值及收款计划（2026）'!$A:$A&amp;'[1]产值及收款计划（2026）'!$B:$B,'[1]产值及收款计划（2026）'!N:N)</f>
        <v>0</v>
      </c>
      <c r="O35" s="235" t="str" cm="1">
        <f t="array" ref="O35">_xlfn.XLOOKUP($A35&amp;$B35,'[1]产值及收款计划（2026）'!$A:$A&amp;'[1]产值及收款计划（2026）'!$B:$B,'[1]产值及收款计划（2026）'!O:O)</f>
        <v>张智伟</v>
      </c>
      <c r="P35" s="234" t="str" cm="1">
        <f t="array" ref="P35">_xlfn.XLOOKUP($A35&amp;$B35,'[1]产值及收款计划（2026）'!$A:$A&amp;'[1]产值及收款计划（2026）'!$B:$B,'[1]产值及收款计划（2026）'!P:P)</f>
        <v>过往已完结</v>
      </c>
      <c r="Q35" s="235" t="e" cm="1">
        <f t="array" ref="Q35">_xlfn.XLOOKUP($A35&amp;$B35,'[1]产值及收款计划（2026）'!$A:$A&amp;'[1]产值及收款计划（2026）'!$B:$B,'[1]产值及收款计划（2026）'!Q:Q)</f>
        <v>#REF!</v>
      </c>
      <c r="R35" s="235" t="e" cm="1">
        <f t="array" ref="R35">_xlfn.XLOOKUP($A35&amp;$B35,'[1]产值及收款计划（2026）'!$A:$A&amp;'[1]产值及收款计划（2026）'!$B:$B,'[1]产值及收款计划（2026）'!R:R)</f>
        <v>#REF!</v>
      </c>
      <c r="S35" s="235" t="e" cm="1">
        <f t="array" ref="S35">_xlfn.XLOOKUP($A35&amp;$B35,'[1]产值及收款计划（2026）'!$A:$A&amp;'[1]产值及收款计划（2026）'!$B:$B,'[1]产值及收款计划（2026）'!S:S)</f>
        <v>#REF!</v>
      </c>
      <c r="T35" s="235" cm="1">
        <f t="array" ref="T35">_xlfn.XLOOKUP($A35&amp;$B35,'[1]产值及收款计划（2026）'!$A:$A&amp;'[1]产值及收款计划（2026）'!$B:$B,'[1]产值及收款计划（2026）'!T:T)</f>
        <v>188</v>
      </c>
      <c r="U35" s="235" cm="1">
        <f t="array" ref="U35">_xlfn.XLOOKUP($A35&amp;$B35,'[1]产值及收款计划（2026）'!$A:$A&amp;'[1]产值及收款计划（2026）'!$B:$B,'[1]产值及收款计划（2026）'!U:U)</f>
        <v>0</v>
      </c>
      <c r="V35" s="235" cm="1">
        <f t="array" ref="V35">_xlfn.XLOOKUP($A35&amp;$B35,'[1]产值及收款计划（2026）'!$A:$A&amp;'[1]产值及收款计划（2026）'!$B:$B,'[1]产值及收款计划（2026）'!V:V)</f>
        <v>0</v>
      </c>
      <c r="W35" s="235" t="e" cm="1">
        <f t="array" ref="W35">_xlfn.XLOOKUP($A35&amp;$B35,'[1]产值及收款计划（2026）'!$A:$A&amp;'[1]产值及收款计划（2026）'!$B:$B,'[1]产值及收款计划（2026）'!W:W)</f>
        <v>#REF!</v>
      </c>
      <c r="X35" s="235" t="e" cm="1">
        <f t="array" ref="X35">_xlfn.XLOOKUP($A35&amp;$B35,'[1]产值及收款计划（2026）'!$A:$A&amp;'[1]产值及收款计划（2026）'!$B:$B,'[1]产值及收款计划（2026）'!X:X)</f>
        <v>#REF!</v>
      </c>
      <c r="Y35" s="235" t="e" cm="1">
        <f t="array" ref="Y35">_xlfn.XLOOKUP($A35&amp;$B35,'[1]产值及收款计划（2026）'!$A:$A&amp;'[1]产值及收款计划（2026）'!$B:$B,'[1]产值及收款计划（2026）'!Y:Y)</f>
        <v>#REF!</v>
      </c>
      <c r="Z35" s="235" t="e" cm="1">
        <f t="array" ref="Z35">_xlfn.XLOOKUP($A35&amp;$B35,'[1]产值及收款计划（2026）'!$A:$A&amp;'[1]产值及收款计划（2026）'!$B:$B,'[1]产值及收款计划（2026）'!Z:Z)</f>
        <v>#REF!</v>
      </c>
      <c r="AA35" s="235" cm="1">
        <f t="array" ref="AA35">_xlfn.XLOOKUP($A35&amp;$B35,'[1]产值及收款计划（2026）'!$A:$A&amp;'[1]产值及收款计划（2026）'!$B:$B,'[1]产值及收款计划（2026）'!AA:AA)</f>
        <v>0</v>
      </c>
      <c r="AB35" s="235" cm="1">
        <f t="array" ref="AB35">_xlfn.XLOOKUP($A35&amp;$B35,'[1]产值及收款计划（2026）'!$A:$A&amp;'[1]产值及收款计划（2026）'!$B:$B,'[1]产值及收款计划（2026）'!AB:AB)</f>
        <v>0</v>
      </c>
      <c r="AC35" s="235" t="e" cm="1">
        <f t="array" ref="AC35">_xlfn.XLOOKUP($A35&amp;$B35,'[1]产值及收款计划（2026）'!$A:$A&amp;'[1]产值及收款计划（2026）'!$B:$B,'[1]产值及收款计划（2026）'!AC:AC)</f>
        <v>#REF!</v>
      </c>
      <c r="AD35" s="235" cm="1">
        <f t="array" ref="AD35">_xlfn.XLOOKUP($A35&amp;$B35,'[1]产值及收款计划（2026）'!$A:$A&amp;'[1]产值及收款计划（2026）'!$B:$B,'[1]产值及收款计划（2026）'!AD:AD)</f>
        <v>0</v>
      </c>
      <c r="AE35" s="235" cm="1">
        <f t="array" ref="AE35">_xlfn.XLOOKUP($A35&amp;$B35,'[1]产值及收款计划（2026）'!$A:$A&amp;'[1]产值及收款计划（2026）'!$B:$B,'[1]产值及收款计划（2026）'!AE:AE)</f>
        <v>0</v>
      </c>
      <c r="AF35" s="235" cm="1">
        <f t="array" ref="AF35">_xlfn.XLOOKUP($A35&amp;$B35,'[1]产值及收款计划（2026）'!$A:$A&amp;'[1]产值及收款计划（2026）'!$B:$B,'[1]产值及收款计划（2026）'!AF:AF)</f>
        <v>0</v>
      </c>
      <c r="AG35" s="235" cm="1">
        <f t="array" ref="AG35">_xlfn.XLOOKUP($A35&amp;$B35,'[1]产值及收款计划（2026）'!$A:$A&amp;'[1]产值及收款计划（2026）'!$B:$B,'[1]产值及收款计划（2026）'!AG:AG)</f>
        <v>0</v>
      </c>
      <c r="AH35" s="235" cm="1">
        <f t="array" ref="AH35">_xlfn.XLOOKUP($A35&amp;$B35,'[1]产值及收款计划（2026）'!$A:$A&amp;'[1]产值及收款计划（2026）'!$B:$B,'[1]产值及收款计划（2026）'!AH:AH)</f>
        <v>0</v>
      </c>
      <c r="AI35" s="235" cm="1">
        <f t="array" ref="AI35">_xlfn.XLOOKUP($A35&amp;$B35,'[1]产值及收款计划（2026）'!$A:$A&amp;'[1]产值及收款计划（2026）'!$B:$B,'[1]产值及收款计划（2026）'!AI:AI)</f>
        <v>0</v>
      </c>
      <c r="AJ35" s="235" cm="1">
        <f t="array" ref="AJ35">_xlfn.XLOOKUP($A35&amp;$B35,'[1]产值及收款计划（2026）'!$A:$A&amp;'[1]产值及收款计划（2026）'!$B:$B,'[1]产值及收款计划（2026）'!AJ:AJ)</f>
        <v>0</v>
      </c>
      <c r="AK35" s="235" cm="1">
        <f t="array" ref="AK35">_xlfn.XLOOKUP($A35&amp;$B35,'[1]产值及收款计划（2026）'!$A:$A&amp;'[1]产值及收款计划（2026）'!$B:$B,'[1]产值及收款计划（2026）'!AK:AK)</f>
        <v>0</v>
      </c>
      <c r="AL35" s="235" cm="1">
        <f t="array" ref="AL35">_xlfn.XLOOKUP($A35&amp;$B35,'[1]产值及收款计划（2026）'!$A:$A&amp;'[1]产值及收款计划（2026）'!$B:$B,'[1]产值及收款计划（2026）'!AL:AL)</f>
        <v>0</v>
      </c>
      <c r="AM35" s="242" cm="1">
        <f t="array" ref="AM35">_xlfn.LET(_xlpm.勾选月份状态数组,TRANSPOSE('PPT(12-15页）-TOP10'!$A$3:$A$14),_xlpm.选择数据区,IF('PPT(12-15页）-TOP10'!$E$3="收款",$BA35:$BL35,$AA35:$AL35),SUM(_xlfn._xlws.FILTER(_xlpm.选择数据区,_xlpm.勾选月份状态数组,"")))</f>
        <v>0</v>
      </c>
      <c r="AN35" s="235" t="e">
        <f>_xlfn.XLOOKUP($C35,应收未收表!$T:$T,应收未收表!AA:AA)</f>
        <v>#N/A</v>
      </c>
      <c r="AO35" s="235" t="e">
        <f>_xlfn.XLOOKUP($C35,应收未收表!$T:$T,应收未收表!AB:AB)</f>
        <v>#N/A</v>
      </c>
      <c r="AP35" s="235" t="e">
        <f>_xlfn.XLOOKUP($C35,应收未收表!$T:$T,应收未收表!AC:AC)</f>
        <v>#N/A</v>
      </c>
      <c r="AQ35" s="235" t="e">
        <f>_xlfn.XLOOKUP($C35,应收未收表!$T:$T,应收未收表!AE:AE)</f>
        <v>#N/A</v>
      </c>
      <c r="AR35" s="235" t="e">
        <f>_xlfn.XLOOKUP($C35,应收未收表!$T:$T,应收未收表!AF:AF)</f>
        <v>#N/A</v>
      </c>
      <c r="AS35" s="235" t="e" cm="1">
        <f t="array" ref="AS35">_xlfn.XLOOKUP($A35&amp;$B35,'[1]产值及收款计划（2026）'!$A:$A&amp;'[1]产值及收款计划（2026）'!$B:$B,'[1]产值及收款计划（2026）'!AS:AS)</f>
        <v>#REF!</v>
      </c>
      <c r="AT35" s="235" t="e" cm="1">
        <f t="array" ref="AT35">_xlfn.XLOOKUP($A35&amp;$B35,'[1]产值及收款计划（2026）'!$A:$A&amp;'[1]产值及收款计划（2026）'!$B:$B,'[1]产值及收款计划（2026）'!AT:AT)</f>
        <v>#REF!</v>
      </c>
      <c r="AU35" s="235" t="e" cm="1">
        <f t="array" ref="AU35">_xlfn.XLOOKUP($A35&amp;$B35,'[1]产值及收款计划（2026）'!$A:$A&amp;'[1]产值及收款计划（2026）'!$B:$B,'[1]产值及收款计划（2026）'!AU:AU)</f>
        <v>#REF!</v>
      </c>
      <c r="AV35" s="235" t="e" cm="1">
        <f t="array" ref="AV35">_xlfn.XLOOKUP($A35&amp;$B35,'[1]产值及收款计划（2026）'!$A:$A&amp;'[1]产值及收款计划（2026）'!$B:$B,'[1]产值及收款计划（2026）'!AV:AV)</f>
        <v>#REF!</v>
      </c>
      <c r="AW35" s="235" cm="1">
        <f t="array" ref="AW35">_xlfn.XLOOKUP($A35&amp;$B35,'[1]产值及收款计划（2026）'!$A:$A&amp;'[1]产值及收款计划（2026）'!$B:$B,'[1]产值及收款计划（2026）'!AW:AW)</f>
        <v>139.620172</v>
      </c>
      <c r="AX35" s="235" cm="1">
        <f t="array" ref="AX35">_xlfn.XLOOKUP($A35&amp;$B35,'[1]产值及收款计划（2026）'!$A:$A&amp;'[1]产值及收款计划（2026）'!$B:$B,'[1]产值及收款计划（2026）'!AX:AX)</f>
        <v>0</v>
      </c>
      <c r="AY35" s="235" cm="1">
        <f t="array" ref="AY35">_xlfn.XLOOKUP($A35&amp;$B35,'[1]产值及收款计划（2026）'!$A:$A&amp;'[1]产值及收款计划（2026）'!$B:$B,'[1]产值及收款计划（2026）'!AY:AY)</f>
        <v>48.379828</v>
      </c>
      <c r="AZ35" s="235" cm="1">
        <f t="array" ref="AZ35">_xlfn.XLOOKUP($A35&amp;$B35,'[1]产值及收款计划（2026）'!$A:$A&amp;'[1]产值及收款计划（2026）'!$B:$B,'[1]产值及收款计划（2026）'!AZ:AZ)</f>
        <v>48.379828</v>
      </c>
      <c r="BA35" s="235" t="e" cm="1">
        <f t="array" ref="BA35">_xlfn.XLOOKUP($A35&amp;$B35,'[1]产值及收款计划（2026）'!$A:$A&amp;'[1]产值及收款计划（2026）'!$B:$B,'[1]产值及收款计划（2026）'!BA:BA)</f>
        <v>#REF!</v>
      </c>
      <c r="BB35" s="235" t="e" cm="1">
        <f t="array" ref="BB35">_xlfn.XLOOKUP($A35&amp;$B35,'[1]产值及收款计划（2026）'!$A:$A&amp;'[1]产值及收款计划（2026）'!$B:$B,'[1]产值及收款计划（2026）'!BB:BB)</f>
        <v>#REF!</v>
      </c>
      <c r="BC35" s="235" t="e" cm="1">
        <f t="array" ref="BC35">_xlfn.XLOOKUP($A35&amp;$B35,'[1]产值及收款计划（2026）'!$A:$A&amp;'[1]产值及收款计划（2026）'!$B:$B,'[1]产值及收款计划（2026）'!BC:BC)</f>
        <v>#REF!</v>
      </c>
      <c r="BD35" s="235" t="e" cm="1">
        <f t="array" ref="BD35">_xlfn.XLOOKUP($A35&amp;$B35,'[1]产值及收款计划（2026）'!$A:$A&amp;'[1]产值及收款计划（2026）'!$B:$B,'[1]产值及收款计划（2026）'!BD:BD)</f>
        <v>#REF!</v>
      </c>
      <c r="BE35" s="235" t="e" cm="1">
        <f t="array" ref="BE35">_xlfn.XLOOKUP($A35&amp;$B35,'[1]产值及收款计划（2026）'!$A:$A&amp;'[1]产值及收款计划（2026）'!$B:$B,'[1]产值及收款计划（2026）'!BE:BE)</f>
        <v>#REF!</v>
      </c>
      <c r="BF35" s="235" t="e" cm="1">
        <f t="array" ref="BF35">_xlfn.XLOOKUP($A35&amp;$B35,'[1]产值及收款计划（2026）'!$A:$A&amp;'[1]产值及收款计划（2026）'!$B:$B,'[1]产值及收款计划（2026）'!BF:BF)</f>
        <v>#REF!</v>
      </c>
      <c r="BG35" s="235" t="e" cm="1">
        <f t="array" ref="BG35">_xlfn.XLOOKUP($A35&amp;$B35,'[1]产值及收款计划（2026）'!$A:$A&amp;'[1]产值及收款计划（2026）'!$B:$B,'[1]产值及收款计划（2026）'!BG:BG)</f>
        <v>#REF!</v>
      </c>
      <c r="BH35" s="235" t="e" cm="1">
        <f t="array" ref="BH35">_xlfn.XLOOKUP($A35&amp;$B35,'[1]产值及收款计划（2026）'!$A:$A&amp;'[1]产值及收款计划（2026）'!$B:$B,'[1]产值及收款计划（2026）'!BH:BH)</f>
        <v>#REF!</v>
      </c>
      <c r="BI35" s="235" t="e" cm="1">
        <f t="array" ref="BI35">_xlfn.XLOOKUP($A35&amp;$B35,'[1]产值及收款计划（2026）'!$A:$A&amp;'[1]产值及收款计划（2026）'!$B:$B,'[1]产值及收款计划（2026）'!BI:BI)</f>
        <v>#REF!</v>
      </c>
      <c r="BJ35" s="235" t="e" cm="1">
        <f t="array" ref="BJ35">_xlfn.XLOOKUP($A35&amp;$B35,'[1]产值及收款计划（2026）'!$A:$A&amp;'[1]产值及收款计划（2026）'!$B:$B,'[1]产值及收款计划（2026）'!BJ:BJ)</f>
        <v>#REF!</v>
      </c>
      <c r="BK35" s="235" t="e" cm="1">
        <f t="array" ref="BK35">_xlfn.XLOOKUP($A35&amp;$B35,'[1]产值及收款计划（2026）'!$A:$A&amp;'[1]产值及收款计划（2026）'!$B:$B,'[1]产值及收款计划（2026）'!BK:BK)</f>
        <v>#REF!</v>
      </c>
      <c r="BL35" s="235" t="e" cm="1">
        <f t="array" ref="BL35">_xlfn.XLOOKUP($A35&amp;$B35,'[1]产值及收款计划（2026）'!$A:$A&amp;'[1]产值及收款计划（2026）'!$B:$B,'[1]产值及收款计划（2026）'!BL:BL)</f>
        <v>#REF!</v>
      </c>
      <c r="BM35" s="235"/>
      <c r="BN35" s="235"/>
      <c r="BO35" s="235"/>
      <c r="BP35" s="235"/>
      <c r="BQ35" s="235" t="e">
        <f>_xlfn.XLOOKUP($C35,应收未收表!$AJ:$AJ,应收未收表!AK:AK)</f>
        <v>#N/A</v>
      </c>
      <c r="BR35" s="235" t="e">
        <f>_xlfn.XLOOKUP($C35,应收未收表!$AJ:$AJ,应收未收表!AL:AL)</f>
        <v>#N/A</v>
      </c>
      <c r="BS35" s="235" t="e">
        <f>_xlfn.XLOOKUP($C35,应收未收表!$AJ:$AJ,应收未收表!AM:AM)</f>
        <v>#N/A</v>
      </c>
      <c r="BT35" s="235" t="e">
        <f>_xlfn.XLOOKUP($C35,应收未收表!$AJ:$AJ,应收未收表!AN:AN)</f>
        <v>#N/A</v>
      </c>
      <c r="BU35" s="234" t="str" cm="1">
        <f t="array" ref="BU35">_xlfn.XLOOKUP($A35&amp;$B35,'[1]产值及收款计划（2026）'!$A:$A&amp;'[1]产值及收款计划（2026）'!$B:$B,'[1]产值及收款计划（2026）'!BQ:BQ)</f>
        <v>城盾隧安地下工程有限公司</v>
      </c>
      <c r="BV35" s="235" t="e" cm="1">
        <f t="array" ref="BV35">_xlfn.XLOOKUP($A35&amp;$B35,'[1]产值及收款计划（2026）'!$A:$A&amp;'[1]产值及收款计划（2026）'!$B:$B,'[1]产值及收款计划（2026）'!BR:BR)</f>
        <v>#REF!</v>
      </c>
      <c r="CE35" s="235" cm="1">
        <f t="array" ref="CE35">_xlfn.XLOOKUP($A35&amp;$B35,'[1]产值及收款计划（2026）'!$A:$A&amp;'[1]产值及收款计划（2026）'!$B:$B,'[1]产值及收款计划（2026）'!CA:CA)</f>
        <v>0</v>
      </c>
      <c r="CF35" s="235" cm="1">
        <f t="array" ref="CF35">_xlfn.XLOOKUP($A35&amp;$B35,'[1]产值及收款计划（2026）'!$A:$A&amp;'[1]产值及收款计划（2026）'!$B:$B,'[1]产值及收款计划（2026）'!CB:CB)</f>
        <v>0</v>
      </c>
      <c r="CG35" s="235" cm="1">
        <f t="array" ref="CG35">_xlfn.XLOOKUP($A35&amp;$B35,'[1]产值及收款计划（2026）'!$A:$A&amp;'[1]产值及收款计划（2026）'!$B:$B,'[1]产值及收款计划（2026）'!CC:CC)</f>
        <v>0</v>
      </c>
      <c r="CH35" s="235" cm="1">
        <f t="array" ref="CH35">_xlfn.XLOOKUP($A35&amp;$B35,'[1]产值及收款计划（2026）'!$A:$A&amp;'[1]产值及收款计划（2026）'!$B:$B,'[1]产值及收款计划（2026）'!CD:CD)</f>
        <v>0</v>
      </c>
      <c r="CI35" s="235" cm="1">
        <f t="array" ref="CI35">_xlfn.XLOOKUP($A35&amp;$B35,'[1]产值及收款计划（2026）'!$A:$A&amp;'[1]产值及收款计划（2026）'!$B:$B,'[1]产值及收款计划（2026）'!CE:CE)</f>
        <v>0</v>
      </c>
      <c r="CJ35" s="235" cm="1">
        <f t="array" ref="CJ35">_xlfn.XLOOKUP($A35&amp;$B35,'[1]产值及收款计划（2026）'!$A:$A&amp;'[1]产值及收款计划（2026）'!$B:$B,'[1]产值及收款计划（2026）'!CF:CF)</f>
        <v>0</v>
      </c>
      <c r="CK35" s="235" cm="1">
        <f t="array" ref="CK35">_xlfn.XLOOKUP($A35&amp;$B35,'[1]产值及收款计划（2026）'!$A:$A&amp;'[1]产值及收款计划（2026）'!$B:$B,'[1]产值及收款计划（2026）'!CG:CG)</f>
        <v>0</v>
      </c>
      <c r="CL35" s="235" cm="1">
        <f t="array" ref="CL35">_xlfn.XLOOKUP($A35&amp;$B35,'[1]产值及收款计划（2026）'!$A:$A&amp;'[1]产值及收款计划（2026）'!$B:$B,'[1]产值及收款计划（2026）'!CH:CH)</f>
        <v>0</v>
      </c>
      <c r="CM35" s="235" cm="1">
        <f t="array" ref="CM35">_xlfn.XLOOKUP($A35&amp;$B35,'[1]产值及收款计划（2026）'!$A:$A&amp;'[1]产值及收款计划（2026）'!$B:$B,'[1]产值及收款计划（2026）'!CI:CI)</f>
        <v>0</v>
      </c>
      <c r="CN35" s="235" cm="1">
        <f t="array" ref="CN35">_xlfn.XLOOKUP($A35&amp;$B35,'[1]产值及收款计划（2026）'!$A:$A&amp;'[1]产值及收款计划（2026）'!$B:$B,'[1]产值及收款计划（2026）'!CJ:CJ)</f>
        <v>0</v>
      </c>
      <c r="CO35" s="235" cm="1">
        <f t="array" ref="CO35">_xlfn.XLOOKUP($A35&amp;$B35,'[1]产值及收款计划（2026）'!$A:$A&amp;'[1]产值及收款计划（2026）'!$B:$B,'[1]产值及收款计划（2026）'!CK:CK)</f>
        <v>0</v>
      </c>
      <c r="CP35" s="235" cm="1">
        <f t="array" ref="CP35">_xlfn.XLOOKUP($A35&amp;$B35,'[1]产值及收款计划（2026）'!$A:$A&amp;'[1]产值及收款计划（2026）'!$B:$B,'[1]产值及收款计划（2026）'!CL:CL)</f>
        <v>0</v>
      </c>
      <c r="DE35" s="235" cm="1">
        <f t="array" ref="DE35">_xlfn.XLOOKUP($A35&amp;$B35,'[1]产值及收款计划（2026）'!$A:$A&amp;'[1]产值及收款计划（2026）'!$B:$B,'[1]产值及收款计划（2026）'!DA:DA)</f>
        <v>0</v>
      </c>
      <c r="DF35" s="235" cm="1">
        <f t="array" ref="DF35">_xlfn.XLOOKUP($A35&amp;$B35,'[1]产值及收款计划（2026）'!$A:$A&amp;'[1]产值及收款计划（2026）'!$B:$B,'[1]产值及收款计划（2026）'!DB:DB)</f>
        <v>0</v>
      </c>
      <c r="DG35" s="235" cm="1">
        <f t="array" ref="DG35">_xlfn.XLOOKUP($A35&amp;$B35,'[1]产值及收款计划（2026）'!$A:$A&amp;'[1]产值及收款计划（2026）'!$B:$B,'[1]产值及收款计划（2026）'!DC:DC)</f>
        <v>0</v>
      </c>
      <c r="DH35" s="235" cm="1">
        <f t="array" ref="DH35">_xlfn.XLOOKUP($A35&amp;$B35,'[1]产值及收款计划（2026）'!$A:$A&amp;'[1]产值及收款计划（2026）'!$B:$B,'[1]产值及收款计划（2026）'!DD:DD)</f>
        <v>0</v>
      </c>
      <c r="DI35" s="235" cm="1">
        <f t="array" ref="DI35">_xlfn.XLOOKUP($A35&amp;$B35,'[1]产值及收款计划（2026）'!$A:$A&amp;'[1]产值及收款计划（2026）'!$B:$B,'[1]产值及收款计划（2026）'!DE:DE)</f>
        <v>0</v>
      </c>
      <c r="DJ35" s="235" cm="1">
        <f t="array" ref="DJ35">_xlfn.XLOOKUP($A35&amp;$B35,'[1]产值及收款计划（2026）'!$A:$A&amp;'[1]产值及收款计划（2026）'!$B:$B,'[1]产值及收款计划（2026）'!DF:DF)</f>
        <v>0</v>
      </c>
      <c r="DK35" s="235" cm="1">
        <f t="array" ref="DK35">_xlfn.XLOOKUP($A35&amp;$B35,'[1]产值及收款计划（2026）'!$A:$A&amp;'[1]产值及收款计划（2026）'!$B:$B,'[1]产值及收款计划（2026）'!DG:DG)</f>
        <v>0</v>
      </c>
      <c r="DL35" s="235" cm="1">
        <f t="array" ref="DL35">_xlfn.XLOOKUP($A35&amp;$B35,'[1]产值及收款计划（2026）'!$A:$A&amp;'[1]产值及收款计划（2026）'!$B:$B,'[1]产值及收款计划（2026）'!DH:DH)</f>
        <v>0</v>
      </c>
      <c r="DM35" s="235" cm="1">
        <f t="array" ref="DM35">_xlfn.XLOOKUP($A35&amp;$B35,'[1]产值及收款计划（2026）'!$A:$A&amp;'[1]产值及收款计划（2026）'!$B:$B,'[1]产值及收款计划（2026）'!DI:DI)</f>
        <v>0</v>
      </c>
      <c r="DN35" s="235" cm="1">
        <f t="array" ref="DN35">_xlfn.XLOOKUP($A35&amp;$B35,'[1]产值及收款计划（2026）'!$A:$A&amp;'[1]产值及收款计划（2026）'!$B:$B,'[1]产值及收款计划（2026）'!DJ:DJ)</f>
        <v>0</v>
      </c>
      <c r="DO35" s="235" cm="1">
        <f t="array" ref="DO35">_xlfn.XLOOKUP($A35&amp;$B35,'[1]产值及收款计划（2026）'!$A:$A&amp;'[1]产值及收款计划（2026）'!$B:$B,'[1]产值及收款计划（2026）'!DK:DK)</f>
        <v>0</v>
      </c>
      <c r="DP35" s="235" cm="1">
        <f t="array" ref="DP35">_xlfn.XLOOKUP($A35&amp;$B35,'[1]产值及收款计划（2026）'!$A:$A&amp;'[1]产值及收款计划（2026）'!$B:$B,'[1]产值及收款计划（2026）'!DL:DL)</f>
        <v>0</v>
      </c>
      <c r="DQ35" s="243"/>
      <c r="DR35" s="229"/>
    </row>
    <row r="36" ht="20.25" spans="1:122">
      <c r="A36" s="233">
        <f t="shared" si="11"/>
        <v>32</v>
      </c>
      <c r="B36" s="233" t="s">
        <v>25</v>
      </c>
      <c r="C36" s="234" t="str" cm="1">
        <f t="array" ref="C36">_xlfn.XLOOKUP($A36&amp;$B36,'[1]产值及收款计划（2026）'!$A:$A&amp;'[1]产值及收款计划（2026）'!$B:$B,'[1]产值及收款计划（2026）'!C:C)</f>
        <v>ZHT2021122200152</v>
      </c>
      <c r="D36" s="234" t="str" cm="1">
        <f t="array" ref="D36">_xlfn.XLOOKUP($A36&amp;$B36,'[1]产值及收款计划（2026）'!$A:$A&amp;'[1]产值及收款计划（2026）'!$B:$B,'[1]产值及收款计划（2026）'!D:D)</f>
        <v>绍兴项目监控中心智能化工程专业分包合同</v>
      </c>
      <c r="E36" s="235" cm="1">
        <f t="array" ref="E36">_xlfn.XLOOKUP($A36&amp;$B36,'[1]产值及收款计划（2026）'!$A:$A&amp;'[1]产值及收款计划（2026）'!$B:$B,'[1]产值及收款计划（2026）'!E:E)</f>
        <v>2154.62888</v>
      </c>
      <c r="F36" s="235" cm="1">
        <f t="array" ref="F36">_xlfn.XLOOKUP($A36&amp;$B36,'[1]产值及收款计划（2026）'!$A:$A&amp;'[1]产值及收款计划（2026）'!$B:$B,'[1]产值及收款计划（2026）'!F:F)</f>
        <v>2154.62888</v>
      </c>
      <c r="G36" s="235" t="e" cm="1">
        <f t="array" ref="G36">_xlfn.XLOOKUP($A36&amp;$B36,'[1]产值及收款计划（2026）'!$A:$A&amp;'[1]产值及收款计划（2026）'!$B:$B,'[1]产值及收款计划（2026）'!G:G)</f>
        <v>#REF!</v>
      </c>
      <c r="H36" s="235" cm="1">
        <f t="array" ref="H36">_xlfn.XLOOKUP($A36&amp;$B36,'[1]产值及收款计划（2026）'!$A:$A&amp;'[1]产值及收款计划（2026）'!$B:$B,'[1]产值及收款计划（2026）'!H:H)</f>
        <v>94.59148</v>
      </c>
      <c r="I36" s="236" cm="1">
        <f t="array" ref="I36">_xlfn.XLOOKUP($A36&amp;$B36,'[1]产值及收款计划（2026）'!$A:$A&amp;'[1]产值及收款计划（2026）'!$B:$B,'[1]产值及收款计划（2026）'!I:I)</f>
        <v>0.0439015186689598</v>
      </c>
      <c r="J36" s="237" cm="1">
        <f t="array" ref="J36">_xlfn.XLOOKUP($A36&amp;$B36,'[1]产值及收款计划（2026）'!$A:$A&amp;'[1]产值及收款计划（2026）'!$B:$B,'[1]产值及收款计划（2026）'!J:J)</f>
        <v>0.09</v>
      </c>
      <c r="K36" s="235" t="e" cm="1">
        <f t="array" ref="K36">_xlfn.XLOOKUP($A36&amp;$B36,'[1]产值及收款计划（2026）'!$A:$A&amp;'[1]产值及收款计划（2026）'!$B:$B,'[1]产值及收款计划（2026）'!K:K)</f>
        <v>#REF!</v>
      </c>
      <c r="L36" s="235" t="e" cm="1">
        <f t="array" ref="L36">_xlfn.XLOOKUP($A36&amp;$B36,'[1]产值及收款计划（2026）'!$A:$A&amp;'[1]产值及收款计划（2026）'!$B:$B,'[1]产值及收款计划（2026）'!L:L)</f>
        <v>#REF!</v>
      </c>
      <c r="M36" s="235" t="str" cm="1">
        <f t="array" ref="M36">_xlfn.XLOOKUP($A36&amp;$B36,'[1]产值及收款计划（2026）'!$A:$A&amp;'[1]产值及收款计划（2026）'!$B:$B,'[1]产值及收款计划（2026）'!M:M)</f>
        <v>主导</v>
      </c>
      <c r="N36" s="235" cm="1">
        <f t="array" ref="N36">_xlfn.XLOOKUP($A36&amp;$B36,'[1]产值及收款计划（2026）'!$A:$A&amp;'[1]产值及收款计划（2026）'!$B:$B,'[1]产值及收款计划（2026）'!N:N)</f>
        <v>0</v>
      </c>
      <c r="O36" s="235" t="str" cm="1">
        <f t="array" ref="O36">_xlfn.XLOOKUP($A36&amp;$B36,'[1]产值及收款计划（2026）'!$A:$A&amp;'[1]产值及收款计划（2026）'!$B:$B,'[1]产值及收款计划（2026）'!O:O)</f>
        <v>卜宝翔</v>
      </c>
      <c r="P36" s="234" t="str" cm="1">
        <f t="array" ref="P36">_xlfn.XLOOKUP($A36&amp;$B36,'[1]产值及收款计划（2026）'!$A:$A&amp;'[1]产值及收款计划（2026）'!$B:$B,'[1]产值及收款计划（2026）'!P:P)</f>
        <v>过往已完结</v>
      </c>
      <c r="Q36" s="235" t="e" cm="1">
        <f t="array" ref="Q36">_xlfn.XLOOKUP($A36&amp;$B36,'[1]产值及收款计划（2026）'!$A:$A&amp;'[1]产值及收款计划（2026）'!$B:$B,'[1]产值及收款计划（2026）'!Q:Q)</f>
        <v>#REF!</v>
      </c>
      <c r="R36" s="235" t="e" cm="1">
        <f t="array" ref="R36">_xlfn.XLOOKUP($A36&amp;$B36,'[1]产值及收款计划（2026）'!$A:$A&amp;'[1]产值及收款计划（2026）'!$B:$B,'[1]产值及收款计划（2026）'!R:R)</f>
        <v>#REF!</v>
      </c>
      <c r="S36" s="235" t="e" cm="1">
        <f t="array" ref="S36">_xlfn.XLOOKUP($A36&amp;$B36,'[1]产值及收款计划（2026）'!$A:$A&amp;'[1]产值及收款计划（2026）'!$B:$B,'[1]产值及收款计划（2026）'!S:S)</f>
        <v>#REF!</v>
      </c>
      <c r="T36" s="235" cm="1">
        <f t="array" ref="T36">_xlfn.XLOOKUP($A36&amp;$B36,'[1]产值及收款计划（2026）'!$A:$A&amp;'[1]产值及收款计划（2026）'!$B:$B,'[1]产值及收款计划（2026）'!T:T)</f>
        <v>2154.62888</v>
      </c>
      <c r="U36" s="235" cm="1">
        <f t="array" ref="U36">_xlfn.XLOOKUP($A36&amp;$B36,'[1]产值及收款计划（2026）'!$A:$A&amp;'[1]产值及收款计划（2026）'!$B:$B,'[1]产值及收款计划（2026）'!U:U)</f>
        <v>0</v>
      </c>
      <c r="V36" s="235" cm="1">
        <f t="array" ref="V36">_xlfn.XLOOKUP($A36&amp;$B36,'[1]产值及收款计划（2026）'!$A:$A&amp;'[1]产值及收款计划（2026）'!$B:$B,'[1]产值及收款计划（2026）'!V:V)</f>
        <v>0</v>
      </c>
      <c r="W36" s="235" t="e" cm="1">
        <f t="array" ref="W36">_xlfn.XLOOKUP($A36&amp;$B36,'[1]产值及收款计划（2026）'!$A:$A&amp;'[1]产值及收款计划（2026）'!$B:$B,'[1]产值及收款计划（2026）'!W:W)</f>
        <v>#REF!</v>
      </c>
      <c r="X36" s="235" t="e" cm="1">
        <f t="array" ref="X36">_xlfn.XLOOKUP($A36&amp;$B36,'[1]产值及收款计划（2026）'!$A:$A&amp;'[1]产值及收款计划（2026）'!$B:$B,'[1]产值及收款计划（2026）'!X:X)</f>
        <v>#REF!</v>
      </c>
      <c r="Y36" s="235" t="e" cm="1">
        <f t="array" ref="Y36">_xlfn.XLOOKUP($A36&amp;$B36,'[1]产值及收款计划（2026）'!$A:$A&amp;'[1]产值及收款计划（2026）'!$B:$B,'[1]产值及收款计划（2026）'!Y:Y)</f>
        <v>#REF!</v>
      </c>
      <c r="Z36" s="235" t="e" cm="1">
        <f t="array" ref="Z36">_xlfn.XLOOKUP($A36&amp;$B36,'[1]产值及收款计划（2026）'!$A:$A&amp;'[1]产值及收款计划（2026）'!$B:$B,'[1]产值及收款计划（2026）'!Z:Z)</f>
        <v>#REF!</v>
      </c>
      <c r="AA36" s="235" t="e" cm="1">
        <f t="array" ref="AA36">_xlfn.XLOOKUP($A36&amp;$B36,'[1]产值及收款计划（2026）'!$A:$A&amp;'[1]产值及收款计划（2026）'!$B:$B,'[1]产值及收款计划（2026）'!AA:AA)</f>
        <v>#REF!</v>
      </c>
      <c r="AB36" s="235" t="e" cm="1">
        <f t="array" ref="AB36">_xlfn.XLOOKUP($A36&amp;$B36,'[1]产值及收款计划（2026）'!$A:$A&amp;'[1]产值及收款计划（2026）'!$B:$B,'[1]产值及收款计划（2026）'!AB:AB)</f>
        <v>#REF!</v>
      </c>
      <c r="AC36" s="235" t="e" cm="1">
        <f t="array" ref="AC36">_xlfn.XLOOKUP($A36&amp;$B36,'[1]产值及收款计划（2026）'!$A:$A&amp;'[1]产值及收款计划（2026）'!$B:$B,'[1]产值及收款计划（2026）'!AC:AC)</f>
        <v>#REF!</v>
      </c>
      <c r="AD36" s="235" t="e" cm="1">
        <f t="array" ref="AD36">_xlfn.XLOOKUP($A36&amp;$B36,'[1]产值及收款计划（2026）'!$A:$A&amp;'[1]产值及收款计划（2026）'!$B:$B,'[1]产值及收款计划（2026）'!AD:AD)</f>
        <v>#REF!</v>
      </c>
      <c r="AE36" s="235" t="e" cm="1">
        <f t="array" ref="AE36">_xlfn.XLOOKUP($A36&amp;$B36,'[1]产值及收款计划（2026）'!$A:$A&amp;'[1]产值及收款计划（2026）'!$B:$B,'[1]产值及收款计划（2026）'!AE:AE)</f>
        <v>#REF!</v>
      </c>
      <c r="AF36" s="235" t="e" cm="1">
        <f t="array" ref="AF36">_xlfn.XLOOKUP($A36&amp;$B36,'[1]产值及收款计划（2026）'!$A:$A&amp;'[1]产值及收款计划（2026）'!$B:$B,'[1]产值及收款计划（2026）'!AF:AF)</f>
        <v>#REF!</v>
      </c>
      <c r="AG36" s="235" t="e" cm="1">
        <f t="array" ref="AG36">_xlfn.XLOOKUP($A36&amp;$B36,'[1]产值及收款计划（2026）'!$A:$A&amp;'[1]产值及收款计划（2026）'!$B:$B,'[1]产值及收款计划（2026）'!AG:AG)</f>
        <v>#REF!</v>
      </c>
      <c r="AH36" s="235" t="e" cm="1">
        <f t="array" ref="AH36">_xlfn.XLOOKUP($A36&amp;$B36,'[1]产值及收款计划（2026）'!$A:$A&amp;'[1]产值及收款计划（2026）'!$B:$B,'[1]产值及收款计划（2026）'!AH:AH)</f>
        <v>#REF!</v>
      </c>
      <c r="AI36" s="235" t="e" cm="1">
        <f t="array" ref="AI36">_xlfn.XLOOKUP($A36&amp;$B36,'[1]产值及收款计划（2026）'!$A:$A&amp;'[1]产值及收款计划（2026）'!$B:$B,'[1]产值及收款计划（2026）'!AI:AI)</f>
        <v>#REF!</v>
      </c>
      <c r="AJ36" s="235" t="e" cm="1">
        <f t="array" ref="AJ36">_xlfn.XLOOKUP($A36&amp;$B36,'[1]产值及收款计划（2026）'!$A:$A&amp;'[1]产值及收款计划（2026）'!$B:$B,'[1]产值及收款计划（2026）'!AJ:AJ)</f>
        <v>#REF!</v>
      </c>
      <c r="AK36" s="235" t="e" cm="1">
        <f t="array" ref="AK36">_xlfn.XLOOKUP($A36&amp;$B36,'[1]产值及收款计划（2026）'!$A:$A&amp;'[1]产值及收款计划（2026）'!$B:$B,'[1]产值及收款计划（2026）'!AK:AK)</f>
        <v>#REF!</v>
      </c>
      <c r="AL36" s="235" t="e" cm="1">
        <f t="array" ref="AL36">_xlfn.XLOOKUP($A36&amp;$B36,'[1]产值及收款计划（2026）'!$A:$A&amp;'[1]产值及收款计划（2026）'!$B:$B,'[1]产值及收款计划（2026）'!AL:AL)</f>
        <v>#REF!</v>
      </c>
      <c r="AM36" s="242" t="e" cm="1">
        <f t="array" ref="AM36">_xlfn.LET(_xlpm.勾选月份状态数组,TRANSPOSE('PPT(12-15页）-TOP10'!$A$3:$A$14),_xlpm.选择数据区,IF('PPT(12-15页）-TOP10'!$E$3="收款",$BA36:$BL36,$AA36:$AL36),SUM(_xlfn._xlws.FILTER(_xlpm.选择数据区,_xlpm.勾选月份状态数组,"")))</f>
        <v>#REF!</v>
      </c>
      <c r="AN36" s="235" t="e">
        <f>_xlfn.XLOOKUP($C36,应收未收表!$T:$T,应收未收表!AA:AA)</f>
        <v>#N/A</v>
      </c>
      <c r="AO36" s="235" t="e">
        <f>_xlfn.XLOOKUP($C36,应收未收表!$T:$T,应收未收表!AB:AB)</f>
        <v>#N/A</v>
      </c>
      <c r="AP36" s="235" t="e">
        <f>_xlfn.XLOOKUP($C36,应收未收表!$T:$T,应收未收表!AC:AC)</f>
        <v>#N/A</v>
      </c>
      <c r="AQ36" s="235" t="e">
        <f>_xlfn.XLOOKUP($C36,应收未收表!$T:$T,应收未收表!AE:AE)</f>
        <v>#N/A</v>
      </c>
      <c r="AR36" s="235" t="e">
        <f>_xlfn.XLOOKUP($C36,应收未收表!$T:$T,应收未收表!AF:AF)</f>
        <v>#N/A</v>
      </c>
      <c r="AS36" s="235" t="e" cm="1">
        <f t="array" ref="AS36">_xlfn.XLOOKUP($A36&amp;$B36,'[1]产值及收款计划（2026）'!$A:$A&amp;'[1]产值及收款计划（2026）'!$B:$B,'[1]产值及收款计划（2026）'!AS:AS)</f>
        <v>#REF!</v>
      </c>
      <c r="AT36" s="235" t="e" cm="1">
        <f t="array" ref="AT36">_xlfn.XLOOKUP($A36&amp;$B36,'[1]产值及收款计划（2026）'!$A:$A&amp;'[1]产值及收款计划（2026）'!$B:$B,'[1]产值及收款计划（2026）'!AT:AT)</f>
        <v>#REF!</v>
      </c>
      <c r="AU36" s="235" t="e" cm="1">
        <f t="array" ref="AU36">_xlfn.XLOOKUP($A36&amp;$B36,'[1]产值及收款计划（2026）'!$A:$A&amp;'[1]产值及收款计划（2026）'!$B:$B,'[1]产值及收款计划（2026）'!AU:AU)</f>
        <v>#REF!</v>
      </c>
      <c r="AV36" s="235" t="e" cm="1">
        <f t="array" ref="AV36">_xlfn.XLOOKUP($A36&amp;$B36,'[1]产值及收款计划（2026）'!$A:$A&amp;'[1]产值及收款计划（2026）'!$B:$B,'[1]产值及收款计划（2026）'!AV:AV)</f>
        <v>#REF!</v>
      </c>
      <c r="AW36" s="235" cm="1">
        <f t="array" ref="AW36">_xlfn.XLOOKUP($A36&amp;$B36,'[1]产值及收款计划（2026）'!$A:$A&amp;'[1]产值及收款计划（2026）'!$B:$B,'[1]产值及收款计划（2026）'!AW:AW)</f>
        <v>1467</v>
      </c>
      <c r="AX36" s="235" cm="1">
        <f t="array" ref="AX36">_xlfn.XLOOKUP($A36&amp;$B36,'[1]产值及收款计划（2026）'!$A:$A&amp;'[1]产值及收款计划（2026）'!$B:$B,'[1]产值及收款计划（2026）'!AX:AX)</f>
        <v>553.359268</v>
      </c>
      <c r="AY36" s="235" cm="1">
        <f t="array" ref="AY36">_xlfn.XLOOKUP($A36&amp;$B36,'[1]产值及收款计划（2026）'!$A:$A&amp;'[1]产值及收款计划（2026）'!$B:$B,'[1]产值及收款计划（2026）'!AY:AY)</f>
        <v>134.269612</v>
      </c>
      <c r="AZ36" s="235" cm="1">
        <f t="array" ref="AZ36">_xlfn.XLOOKUP($A36&amp;$B36,'[1]产值及收款计划（2026）'!$A:$A&amp;'[1]产值及收款计划（2026）'!$B:$B,'[1]产值及收款计划（2026）'!AZ:AZ)</f>
        <v>134.269612</v>
      </c>
      <c r="BA36" s="235" t="e" cm="1">
        <f t="array" ref="BA36">_xlfn.XLOOKUP($A36&amp;$B36,'[1]产值及收款计划（2026）'!$A:$A&amp;'[1]产值及收款计划（2026）'!$B:$B,'[1]产值及收款计划（2026）'!BA:BA)</f>
        <v>#REF!</v>
      </c>
      <c r="BB36" s="235" t="e" cm="1">
        <f t="array" ref="BB36">_xlfn.XLOOKUP($A36&amp;$B36,'[1]产值及收款计划（2026）'!$A:$A&amp;'[1]产值及收款计划（2026）'!$B:$B,'[1]产值及收款计划（2026）'!BB:BB)</f>
        <v>#REF!</v>
      </c>
      <c r="BC36" s="235" t="e" cm="1">
        <f t="array" ref="BC36">_xlfn.XLOOKUP($A36&amp;$B36,'[1]产值及收款计划（2026）'!$A:$A&amp;'[1]产值及收款计划（2026）'!$B:$B,'[1]产值及收款计划（2026）'!BC:BC)</f>
        <v>#REF!</v>
      </c>
      <c r="BD36" s="235" t="e" cm="1">
        <f t="array" ref="BD36">_xlfn.XLOOKUP($A36&amp;$B36,'[1]产值及收款计划（2026）'!$A:$A&amp;'[1]产值及收款计划（2026）'!$B:$B,'[1]产值及收款计划（2026）'!BD:BD)</f>
        <v>#REF!</v>
      </c>
      <c r="BE36" s="235" t="e" cm="1">
        <f t="array" ref="BE36">_xlfn.XLOOKUP($A36&amp;$B36,'[1]产值及收款计划（2026）'!$A:$A&amp;'[1]产值及收款计划（2026）'!$B:$B,'[1]产值及收款计划（2026）'!BE:BE)</f>
        <v>#REF!</v>
      </c>
      <c r="BF36" s="235" t="e" cm="1">
        <f t="array" ref="BF36">_xlfn.XLOOKUP($A36&amp;$B36,'[1]产值及收款计划（2026）'!$A:$A&amp;'[1]产值及收款计划（2026）'!$B:$B,'[1]产值及收款计划（2026）'!BF:BF)</f>
        <v>#REF!</v>
      </c>
      <c r="BG36" s="235" t="e" cm="1">
        <f t="array" ref="BG36">_xlfn.XLOOKUP($A36&amp;$B36,'[1]产值及收款计划（2026）'!$A:$A&amp;'[1]产值及收款计划（2026）'!$B:$B,'[1]产值及收款计划（2026）'!BG:BG)</f>
        <v>#REF!</v>
      </c>
      <c r="BH36" s="235" t="e" cm="1">
        <f t="array" ref="BH36">_xlfn.XLOOKUP($A36&amp;$B36,'[1]产值及收款计划（2026）'!$A:$A&amp;'[1]产值及收款计划（2026）'!$B:$B,'[1]产值及收款计划（2026）'!BH:BH)</f>
        <v>#REF!</v>
      </c>
      <c r="BI36" s="235" t="e" cm="1">
        <f t="array" ref="BI36">_xlfn.XLOOKUP($A36&amp;$B36,'[1]产值及收款计划（2026）'!$A:$A&amp;'[1]产值及收款计划（2026）'!$B:$B,'[1]产值及收款计划（2026）'!BI:BI)</f>
        <v>#REF!</v>
      </c>
      <c r="BJ36" s="235" t="e" cm="1">
        <f t="array" ref="BJ36">_xlfn.XLOOKUP($A36&amp;$B36,'[1]产值及收款计划（2026）'!$A:$A&amp;'[1]产值及收款计划（2026）'!$B:$B,'[1]产值及收款计划（2026）'!BJ:BJ)</f>
        <v>#REF!</v>
      </c>
      <c r="BK36" s="235" t="e" cm="1">
        <f t="array" ref="BK36">_xlfn.XLOOKUP($A36&amp;$B36,'[1]产值及收款计划（2026）'!$A:$A&amp;'[1]产值及收款计划（2026）'!$B:$B,'[1]产值及收款计划（2026）'!BK:BK)</f>
        <v>#REF!</v>
      </c>
      <c r="BL36" s="235" t="e" cm="1">
        <f t="array" ref="BL36">_xlfn.XLOOKUP($A36&amp;$B36,'[1]产值及收款计划（2026）'!$A:$A&amp;'[1]产值及收款计划（2026）'!$B:$B,'[1]产值及收款计划（2026）'!BL:BL)</f>
        <v>#REF!</v>
      </c>
      <c r="BM36" s="235"/>
      <c r="BN36" s="235"/>
      <c r="BO36" s="235"/>
      <c r="BP36" s="235"/>
      <c r="BQ36" s="235" t="e">
        <f>_xlfn.XLOOKUP($C36,应收未收表!$AJ:$AJ,应收未收表!AK:AK)</f>
        <v>#N/A</v>
      </c>
      <c r="BR36" s="235" t="e">
        <f>_xlfn.XLOOKUP($C36,应收未收表!$AJ:$AJ,应收未收表!AL:AL)</f>
        <v>#N/A</v>
      </c>
      <c r="BS36" s="235" t="e">
        <f>_xlfn.XLOOKUP($C36,应收未收表!$AJ:$AJ,应收未收表!AM:AM)</f>
        <v>#N/A</v>
      </c>
      <c r="BT36" s="235" t="e">
        <f>_xlfn.XLOOKUP($C36,应收未收表!$AJ:$AJ,应收未收表!AN:AN)</f>
        <v>#N/A</v>
      </c>
      <c r="BU36" s="234" t="str" cm="1">
        <f t="array" ref="BU36">_xlfn.XLOOKUP($A36&amp;$B36,'[1]产值及收款计划（2026）'!$A:$A&amp;'[1]产值及收款计划（2026）'!$B:$B,'[1]产值及收款计划（2026）'!BQ:BQ)</f>
        <v>中铁二十二局集团第三工程有限公司</v>
      </c>
      <c r="BV36" s="235" t="e" cm="1">
        <f t="array" ref="BV36">_xlfn.XLOOKUP($A36&amp;$B36,'[1]产值及收款计划（2026）'!$A:$A&amp;'[1]产值及收款计划（2026）'!$B:$B,'[1]产值及收款计划（2026）'!BR:BR)</f>
        <v>#REF!</v>
      </c>
      <c r="CE36" s="235" t="e" cm="1">
        <f t="array" ref="CE36">_xlfn.XLOOKUP($A36&amp;$B36,'[1]产值及收款计划（2026）'!$A:$A&amp;'[1]产值及收款计划（2026）'!$B:$B,'[1]产值及收款计划（2026）'!CA:CA)</f>
        <v>#REF!</v>
      </c>
      <c r="CF36" s="235" t="e" cm="1">
        <f t="array" ref="CF36">_xlfn.XLOOKUP($A36&amp;$B36,'[1]产值及收款计划（2026）'!$A:$A&amp;'[1]产值及收款计划（2026）'!$B:$B,'[1]产值及收款计划（2026）'!CB:CB)</f>
        <v>#REF!</v>
      </c>
      <c r="CG36" s="235" t="e" cm="1">
        <f t="array" ref="CG36">_xlfn.XLOOKUP($A36&amp;$B36,'[1]产值及收款计划（2026）'!$A:$A&amp;'[1]产值及收款计划（2026）'!$B:$B,'[1]产值及收款计划（2026）'!CC:CC)</f>
        <v>#REF!</v>
      </c>
      <c r="CH36" s="235" t="e" cm="1">
        <f t="array" ref="CH36">_xlfn.XLOOKUP($A36&amp;$B36,'[1]产值及收款计划（2026）'!$A:$A&amp;'[1]产值及收款计划（2026）'!$B:$B,'[1]产值及收款计划（2026）'!CD:CD)</f>
        <v>#REF!</v>
      </c>
      <c r="CI36" s="235" t="e" cm="1">
        <f t="array" ref="CI36">_xlfn.XLOOKUP($A36&amp;$B36,'[1]产值及收款计划（2026）'!$A:$A&amp;'[1]产值及收款计划（2026）'!$B:$B,'[1]产值及收款计划（2026）'!CE:CE)</f>
        <v>#REF!</v>
      </c>
      <c r="CJ36" s="235" t="e" cm="1">
        <f t="array" ref="CJ36">_xlfn.XLOOKUP($A36&amp;$B36,'[1]产值及收款计划（2026）'!$A:$A&amp;'[1]产值及收款计划（2026）'!$B:$B,'[1]产值及收款计划（2026）'!CF:CF)</f>
        <v>#REF!</v>
      </c>
      <c r="CK36" s="235" t="e" cm="1">
        <f t="array" ref="CK36">_xlfn.XLOOKUP($A36&amp;$B36,'[1]产值及收款计划（2026）'!$A:$A&amp;'[1]产值及收款计划（2026）'!$B:$B,'[1]产值及收款计划（2026）'!CG:CG)</f>
        <v>#REF!</v>
      </c>
      <c r="CL36" s="235" t="e" cm="1">
        <f t="array" ref="CL36">_xlfn.XLOOKUP($A36&amp;$B36,'[1]产值及收款计划（2026）'!$A:$A&amp;'[1]产值及收款计划（2026）'!$B:$B,'[1]产值及收款计划（2026）'!CH:CH)</f>
        <v>#REF!</v>
      </c>
      <c r="CM36" s="235" t="e" cm="1">
        <f t="array" ref="CM36">_xlfn.XLOOKUP($A36&amp;$B36,'[1]产值及收款计划（2026）'!$A:$A&amp;'[1]产值及收款计划（2026）'!$B:$B,'[1]产值及收款计划（2026）'!CI:CI)</f>
        <v>#REF!</v>
      </c>
      <c r="CN36" s="235" t="e" cm="1">
        <f t="array" ref="CN36">_xlfn.XLOOKUP($A36&amp;$B36,'[1]产值及收款计划（2026）'!$A:$A&amp;'[1]产值及收款计划（2026）'!$B:$B,'[1]产值及收款计划（2026）'!CJ:CJ)</f>
        <v>#REF!</v>
      </c>
      <c r="CO36" s="235" t="e" cm="1">
        <f t="array" ref="CO36">_xlfn.XLOOKUP($A36&amp;$B36,'[1]产值及收款计划（2026）'!$A:$A&amp;'[1]产值及收款计划（2026）'!$B:$B,'[1]产值及收款计划（2026）'!CK:CK)</f>
        <v>#REF!</v>
      </c>
      <c r="CP36" s="235" t="e" cm="1">
        <f t="array" ref="CP36">_xlfn.XLOOKUP($A36&amp;$B36,'[1]产值及收款计划（2026）'!$A:$A&amp;'[1]产值及收款计划（2026）'!$B:$B,'[1]产值及收款计划（2026）'!CL:CL)</f>
        <v>#REF!</v>
      </c>
      <c r="DE36" s="235" t="e" cm="1">
        <f t="array" ref="DE36">_xlfn.XLOOKUP($A36&amp;$B36,'[1]产值及收款计划（2026）'!$A:$A&amp;'[1]产值及收款计划（2026）'!$B:$B,'[1]产值及收款计划（2026）'!DA:DA)</f>
        <v>#REF!</v>
      </c>
      <c r="DF36" s="235" t="e" cm="1">
        <f t="array" ref="DF36">_xlfn.XLOOKUP($A36&amp;$B36,'[1]产值及收款计划（2026）'!$A:$A&amp;'[1]产值及收款计划（2026）'!$B:$B,'[1]产值及收款计划（2026）'!DB:DB)</f>
        <v>#REF!</v>
      </c>
      <c r="DG36" s="235" t="e" cm="1">
        <f t="array" ref="DG36">_xlfn.XLOOKUP($A36&amp;$B36,'[1]产值及收款计划（2026）'!$A:$A&amp;'[1]产值及收款计划（2026）'!$B:$B,'[1]产值及收款计划（2026）'!DC:DC)</f>
        <v>#REF!</v>
      </c>
      <c r="DH36" s="235" t="e" cm="1">
        <f t="array" ref="DH36">_xlfn.XLOOKUP($A36&amp;$B36,'[1]产值及收款计划（2026）'!$A:$A&amp;'[1]产值及收款计划（2026）'!$B:$B,'[1]产值及收款计划（2026）'!DD:DD)</f>
        <v>#REF!</v>
      </c>
      <c r="DI36" s="235" t="e" cm="1">
        <f t="array" ref="DI36">_xlfn.XLOOKUP($A36&amp;$B36,'[1]产值及收款计划（2026）'!$A:$A&amp;'[1]产值及收款计划（2026）'!$B:$B,'[1]产值及收款计划（2026）'!DE:DE)</f>
        <v>#REF!</v>
      </c>
      <c r="DJ36" s="235" t="e" cm="1">
        <f t="array" ref="DJ36">_xlfn.XLOOKUP($A36&amp;$B36,'[1]产值及收款计划（2026）'!$A:$A&amp;'[1]产值及收款计划（2026）'!$B:$B,'[1]产值及收款计划（2026）'!DF:DF)</f>
        <v>#REF!</v>
      </c>
      <c r="DK36" s="235" t="e" cm="1">
        <f t="array" ref="DK36">_xlfn.XLOOKUP($A36&amp;$B36,'[1]产值及收款计划（2026）'!$A:$A&amp;'[1]产值及收款计划（2026）'!$B:$B,'[1]产值及收款计划（2026）'!DG:DG)</f>
        <v>#REF!</v>
      </c>
      <c r="DL36" s="235" t="e" cm="1">
        <f t="array" ref="DL36">_xlfn.XLOOKUP($A36&amp;$B36,'[1]产值及收款计划（2026）'!$A:$A&amp;'[1]产值及收款计划（2026）'!$B:$B,'[1]产值及收款计划（2026）'!DH:DH)</f>
        <v>#REF!</v>
      </c>
      <c r="DM36" s="235" t="e" cm="1">
        <f t="array" ref="DM36">_xlfn.XLOOKUP($A36&amp;$B36,'[1]产值及收款计划（2026）'!$A:$A&amp;'[1]产值及收款计划（2026）'!$B:$B,'[1]产值及收款计划（2026）'!DI:DI)</f>
        <v>#REF!</v>
      </c>
      <c r="DN36" s="235" t="e" cm="1">
        <f t="array" ref="DN36">_xlfn.XLOOKUP($A36&amp;$B36,'[1]产值及收款计划（2026）'!$A:$A&amp;'[1]产值及收款计划（2026）'!$B:$B,'[1]产值及收款计划（2026）'!DJ:DJ)</f>
        <v>#REF!</v>
      </c>
      <c r="DO36" s="235" t="e" cm="1">
        <f t="array" ref="DO36">_xlfn.XLOOKUP($A36&amp;$B36,'[1]产值及收款计划（2026）'!$A:$A&amp;'[1]产值及收款计划（2026）'!$B:$B,'[1]产值及收款计划（2026）'!DK:DK)</f>
        <v>#REF!</v>
      </c>
      <c r="DP36" s="235" t="e" cm="1">
        <f t="array" ref="DP36">_xlfn.XLOOKUP($A36&amp;$B36,'[1]产值及收款计划（2026）'!$A:$A&amp;'[1]产值及收款计划（2026）'!$B:$B,'[1]产值及收款计划（2026）'!DL:DL)</f>
        <v>#REF!</v>
      </c>
      <c r="DQ36" s="243"/>
      <c r="DR36" s="229"/>
    </row>
    <row r="37" ht="20.25" spans="1:122">
      <c r="A37" s="233">
        <f t="shared" si="11"/>
        <v>33</v>
      </c>
      <c r="B37" s="233" t="s">
        <v>25</v>
      </c>
      <c r="C37" s="234" t="str" cm="1">
        <f t="array" ref="C37">_xlfn.XLOOKUP($A37&amp;$B37,'[1]产值及收款计划（2026）'!$A:$A&amp;'[1]产值及收款计划（2026）'!$B:$B,'[1]产值及收款计划（2026）'!C:C)</f>
        <v>SJHT2019112900098</v>
      </c>
      <c r="D37" s="234" t="str" cm="1">
        <f t="array" ref="D37">_xlfn.XLOOKUP($A37&amp;$B37,'[1]产值及收款计划（2026）'!$A:$A&amp;'[1]产值及收款计划（2026）'!$B:$B,'[1]产值及收款计划（2026）'!D:D)</f>
        <v>上海轨道交通市域线机场联络线工程BIM技术应用咨询服务合同</v>
      </c>
      <c r="E37" s="235" cm="1">
        <f t="array" ref="E37">_xlfn.XLOOKUP($A37&amp;$B37,'[1]产值及收款计划（2026）'!$A:$A&amp;'[1]产值及收款计划（2026）'!$B:$B,'[1]产值及收款计划（2026）'!E:E)</f>
        <v>433.8</v>
      </c>
      <c r="F37" s="235" cm="1">
        <f t="array" ref="F37">_xlfn.XLOOKUP($A37&amp;$B37,'[1]产值及收款计划（2026）'!$A:$A&amp;'[1]产值及收款计划（2026）'!$B:$B,'[1]产值及收款计划（2026）'!F:F)</f>
        <v>433.8</v>
      </c>
      <c r="G37" s="235" cm="1">
        <f t="array" ref="G37">_xlfn.XLOOKUP($A37&amp;$B37,'[1]产值及收款计划（2026）'!$A:$A&amp;'[1]产值及收款计划（2026）'!$B:$B,'[1]产值及收款计划（2026）'!G:G)</f>
        <v>433.8</v>
      </c>
      <c r="H37" s="235" cm="1">
        <f t="array" ref="H37">_xlfn.XLOOKUP($A37&amp;$B37,'[1]产值及收款计划（2026）'!$A:$A&amp;'[1]产值及收款计划（2026）'!$B:$B,'[1]产值及收款计划（2026）'!H:H)</f>
        <v>394.6</v>
      </c>
      <c r="I37" s="236" cm="1">
        <f t="array" ref="I37">_xlfn.XLOOKUP($A37&amp;$B37,'[1]产值及收款计划（2026）'!$A:$A&amp;'[1]产值及收款计划（2026）'!$B:$B,'[1]产值及收款计划（2026）'!I:I)</f>
        <v>0.909635776855694</v>
      </c>
      <c r="J37" s="237" cm="1">
        <f t="array" ref="J37">_xlfn.XLOOKUP($A37&amp;$B37,'[1]产值及收款计划（2026）'!$A:$A&amp;'[1]产值及收款计划（2026）'!$B:$B,'[1]产值及收款计划（2026）'!J:J)</f>
        <v>0.06</v>
      </c>
      <c r="K37" s="235" t="e" cm="1">
        <f t="array" ref="K37">_xlfn.XLOOKUP($A37&amp;$B37,'[1]产值及收款计划（2026）'!$A:$A&amp;'[1]产值及收款计划（2026）'!$B:$B,'[1]产值及收款计划（2026）'!K:K)</f>
        <v>#REF!</v>
      </c>
      <c r="L37" s="235" t="e" cm="1">
        <f t="array" ref="L37">_xlfn.XLOOKUP($A37&amp;$B37,'[1]产值及收款计划（2026）'!$A:$A&amp;'[1]产值及收款计划（2026）'!$B:$B,'[1]产值及收款计划（2026）'!L:L)</f>
        <v>#REF!</v>
      </c>
      <c r="M37" s="235" t="str" cm="1">
        <f t="array" ref="M37">_xlfn.XLOOKUP($A37&amp;$B37,'[1]产值及收款计划（2026）'!$A:$A&amp;'[1]产值及收款计划（2026）'!$B:$B,'[1]产值及收款计划（2026）'!M:M)</f>
        <v>主导</v>
      </c>
      <c r="N37" s="235" t="str" cm="1">
        <f t="array" ref="N37">_xlfn.XLOOKUP($A37&amp;$B37,'[1]产值及收款计划（2026）'!$A:$A&amp;'[1]产值及收款计划（2026）'!$B:$B,'[1]产值及收款计划（2026）'!N:N)</f>
        <v>史菁霞团队</v>
      </c>
      <c r="O37" s="235" t="str" cm="1">
        <f t="array" ref="O37">_xlfn.XLOOKUP($A37&amp;$B37,'[1]产值及收款计划（2026）'!$A:$A&amp;'[1]产值及收款计划（2026）'!$B:$B,'[1]产值及收款计划（2026）'!O:O)</f>
        <v>谢复欣</v>
      </c>
      <c r="P37" s="234" t="str" cm="1">
        <f t="array" ref="P37">_xlfn.XLOOKUP($A37&amp;$B37,'[1]产值及收款计划（2026）'!$A:$A&amp;'[1]产值及收款计划（2026）'!$B:$B,'[1]产值及收款计划（2026）'!P:P)</f>
        <v>在建</v>
      </c>
      <c r="Q37" s="235" t="e" cm="1">
        <f t="array" ref="Q37">_xlfn.XLOOKUP($A37&amp;$B37,'[1]产值及收款计划（2026）'!$A:$A&amp;'[1]产值及收款计划（2026）'!$B:$B,'[1]产值及收款计划（2026）'!Q:Q)</f>
        <v>#REF!</v>
      </c>
      <c r="R37" s="235" t="e" cm="1">
        <f t="array" ref="R37">_xlfn.XLOOKUP($A37&amp;$B37,'[1]产值及收款计划（2026）'!$A:$A&amp;'[1]产值及收款计划（2026）'!$B:$B,'[1]产值及收款计划（2026）'!R:R)</f>
        <v>#REF!</v>
      </c>
      <c r="S37" s="235" t="e" cm="1">
        <f t="array" ref="S37">_xlfn.XLOOKUP($A37&amp;$B37,'[1]产值及收款计划（2026）'!$A:$A&amp;'[1]产值及收款计划（2026）'!$B:$B,'[1]产值及收款计划（2026）'!S:S)</f>
        <v>#REF!</v>
      </c>
      <c r="T37" s="235" cm="1">
        <f t="array" ref="T37">_xlfn.XLOOKUP($A37&amp;$B37,'[1]产值及收款计划（2026）'!$A:$A&amp;'[1]产值及收款计划（2026）'!$B:$B,'[1]产值及收款计划（2026）'!T:T)</f>
        <v>360.053999</v>
      </c>
      <c r="U37" s="235" cm="1">
        <f t="array" ref="U37">_xlfn.XLOOKUP($A37&amp;$B37,'[1]产值及收款计划（2026）'!$A:$A&amp;'[1]产值及收款计划（2026）'!$B:$B,'[1]产值及收款计划（2026）'!U:U)</f>
        <v>0</v>
      </c>
      <c r="V37" s="235" cm="1">
        <f t="array" ref="V37">_xlfn.XLOOKUP($A37&amp;$B37,'[1]产值及收款计划（2026）'!$A:$A&amp;'[1]产值及收款计划（2026）'!$B:$B,'[1]产值及收款计划（2026）'!V:V)</f>
        <v>73.746001</v>
      </c>
      <c r="W37" s="235" t="e" cm="1">
        <f t="array" ref="W37">_xlfn.XLOOKUP($A37&amp;$B37,'[1]产值及收款计划（2026）'!$A:$A&amp;'[1]产值及收款计划（2026）'!$B:$B,'[1]产值及收款计划（2026）'!W:W)</f>
        <v>#REF!</v>
      </c>
      <c r="X37" s="235" t="e" cm="1">
        <f t="array" ref="X37">_xlfn.XLOOKUP($A37&amp;$B37,'[1]产值及收款计划（2026）'!$A:$A&amp;'[1]产值及收款计划（2026）'!$B:$B,'[1]产值及收款计划（2026）'!X:X)</f>
        <v>#REF!</v>
      </c>
      <c r="Y37" s="235" t="e" cm="1">
        <f t="array" ref="Y37">_xlfn.XLOOKUP($A37&amp;$B37,'[1]产值及收款计划（2026）'!$A:$A&amp;'[1]产值及收款计划（2026）'!$B:$B,'[1]产值及收款计划（2026）'!Y:Y)</f>
        <v>#REF!</v>
      </c>
      <c r="Z37" s="235" t="e" cm="1">
        <f t="array" ref="Z37">_xlfn.XLOOKUP($A37&amp;$B37,'[1]产值及收款计划（2026）'!$A:$A&amp;'[1]产值及收款计划（2026）'!$B:$B,'[1]产值及收款计划（2026）'!Z:Z)</f>
        <v>#REF!</v>
      </c>
      <c r="AA37" s="235" t="e" cm="1">
        <f t="array" ref="AA37">_xlfn.XLOOKUP($A37&amp;$B37,'[1]产值及收款计划（2026）'!$A:$A&amp;'[1]产值及收款计划（2026）'!$B:$B,'[1]产值及收款计划（2026）'!AA:AA)</f>
        <v>#REF!</v>
      </c>
      <c r="AB37" s="235" t="e" cm="1">
        <f t="array" ref="AB37">_xlfn.XLOOKUP($A37&amp;$B37,'[1]产值及收款计划（2026）'!$A:$A&amp;'[1]产值及收款计划（2026）'!$B:$B,'[1]产值及收款计划（2026）'!AB:AB)</f>
        <v>#REF!</v>
      </c>
      <c r="AC37" s="235" t="e" cm="1">
        <f t="array" ref="AC37">_xlfn.XLOOKUP($A37&amp;$B37,'[1]产值及收款计划（2026）'!$A:$A&amp;'[1]产值及收款计划（2026）'!$B:$B,'[1]产值及收款计划（2026）'!AC:AC)</f>
        <v>#REF!</v>
      </c>
      <c r="AD37" s="235" t="e" cm="1">
        <f t="array" ref="AD37">_xlfn.XLOOKUP($A37&amp;$B37,'[1]产值及收款计划（2026）'!$A:$A&amp;'[1]产值及收款计划（2026）'!$B:$B,'[1]产值及收款计划（2026）'!AD:AD)</f>
        <v>#REF!</v>
      </c>
      <c r="AE37" s="235" t="e" cm="1">
        <f t="array" ref="AE37">_xlfn.XLOOKUP($A37&amp;$B37,'[1]产值及收款计划（2026）'!$A:$A&amp;'[1]产值及收款计划（2026）'!$B:$B,'[1]产值及收款计划（2026）'!AE:AE)</f>
        <v>#REF!</v>
      </c>
      <c r="AF37" s="235" t="e" cm="1">
        <f t="array" ref="AF37">_xlfn.XLOOKUP($A37&amp;$B37,'[1]产值及收款计划（2026）'!$A:$A&amp;'[1]产值及收款计划（2026）'!$B:$B,'[1]产值及收款计划（2026）'!AF:AF)</f>
        <v>#REF!</v>
      </c>
      <c r="AG37" s="235" t="e" cm="1">
        <f t="array" ref="AG37">_xlfn.XLOOKUP($A37&amp;$B37,'[1]产值及收款计划（2026）'!$A:$A&amp;'[1]产值及收款计划（2026）'!$B:$B,'[1]产值及收款计划（2026）'!AG:AG)</f>
        <v>#REF!</v>
      </c>
      <c r="AH37" s="235" t="e" cm="1">
        <f t="array" ref="AH37">_xlfn.XLOOKUP($A37&amp;$B37,'[1]产值及收款计划（2026）'!$A:$A&amp;'[1]产值及收款计划（2026）'!$B:$B,'[1]产值及收款计划（2026）'!AH:AH)</f>
        <v>#REF!</v>
      </c>
      <c r="AI37" s="235" t="e" cm="1">
        <f t="array" ref="AI37">_xlfn.XLOOKUP($A37&amp;$B37,'[1]产值及收款计划（2026）'!$A:$A&amp;'[1]产值及收款计划（2026）'!$B:$B,'[1]产值及收款计划（2026）'!AI:AI)</f>
        <v>#REF!</v>
      </c>
      <c r="AJ37" s="235" t="e" cm="1">
        <f t="array" ref="AJ37">_xlfn.XLOOKUP($A37&amp;$B37,'[1]产值及收款计划（2026）'!$A:$A&amp;'[1]产值及收款计划（2026）'!$B:$B,'[1]产值及收款计划（2026）'!AJ:AJ)</f>
        <v>#REF!</v>
      </c>
      <c r="AK37" s="235" t="e" cm="1">
        <f t="array" ref="AK37">_xlfn.XLOOKUP($A37&amp;$B37,'[1]产值及收款计划（2026）'!$A:$A&amp;'[1]产值及收款计划（2026）'!$B:$B,'[1]产值及收款计划（2026）'!AK:AK)</f>
        <v>#REF!</v>
      </c>
      <c r="AL37" s="235" cm="1">
        <f t="array" ref="AL37">_xlfn.XLOOKUP($A37&amp;$B37,'[1]产值及收款计划（2026）'!$A:$A&amp;'[1]产值及收款计划（2026）'!$B:$B,'[1]产值及收款计划（2026）'!AL:AL)</f>
        <v>73.746</v>
      </c>
      <c r="AM37" s="242" t="e" cm="1">
        <f t="array" ref="AM37">_xlfn.LET(_xlpm.勾选月份状态数组,TRANSPOSE('PPT(12-15页）-TOP10'!$A$3:$A$14),_xlpm.选择数据区,IF('PPT(12-15页）-TOP10'!$E$3="收款",$BA37:$BL37,$AA37:$AL37),SUM(_xlfn._xlws.FILTER(_xlpm.选择数据区,_xlpm.勾选月份状态数组,"")))</f>
        <v>#REF!</v>
      </c>
      <c r="AN37" s="235" t="e">
        <f>_xlfn.XLOOKUP($C37,应收未收表!$T:$T,应收未收表!AA:AA)</f>
        <v>#N/A</v>
      </c>
      <c r="AO37" s="235" t="e">
        <f>_xlfn.XLOOKUP($C37,应收未收表!$T:$T,应收未收表!AB:AB)</f>
        <v>#N/A</v>
      </c>
      <c r="AP37" s="235" t="e">
        <f>_xlfn.XLOOKUP($C37,应收未收表!$T:$T,应收未收表!AC:AC)</f>
        <v>#N/A</v>
      </c>
      <c r="AQ37" s="235" t="e">
        <f>_xlfn.XLOOKUP($C37,应收未收表!$T:$T,应收未收表!AE:AE)</f>
        <v>#N/A</v>
      </c>
      <c r="AR37" s="235" t="e">
        <f>_xlfn.XLOOKUP($C37,应收未收表!$T:$T,应收未收表!AF:AF)</f>
        <v>#N/A</v>
      </c>
      <c r="AS37" s="235" t="e" cm="1">
        <f t="array" ref="AS37">_xlfn.XLOOKUP($A37&amp;$B37,'[1]产值及收款计划（2026）'!$A:$A&amp;'[1]产值及收款计划（2026）'!$B:$B,'[1]产值及收款计划（2026）'!AS:AS)</f>
        <v>#REF!</v>
      </c>
      <c r="AT37" s="235" t="e" cm="1">
        <f t="array" ref="AT37">_xlfn.XLOOKUP($A37&amp;$B37,'[1]产值及收款计划（2026）'!$A:$A&amp;'[1]产值及收款计划（2026）'!$B:$B,'[1]产值及收款计划（2026）'!AT:AT)</f>
        <v>#REF!</v>
      </c>
      <c r="AU37" s="235" t="e" cm="1">
        <f t="array" ref="AU37">_xlfn.XLOOKUP($A37&amp;$B37,'[1]产值及收款计划（2026）'!$A:$A&amp;'[1]产值及收款计划（2026）'!$B:$B,'[1]产值及收款计划（2026）'!AU:AU)</f>
        <v>#REF!</v>
      </c>
      <c r="AV37" s="235" t="e" cm="1">
        <f t="array" ref="AV37">_xlfn.XLOOKUP($A37&amp;$B37,'[1]产值及收款计划（2026）'!$A:$A&amp;'[1]产值及收款计划（2026）'!$B:$B,'[1]产值及收款计划（2026）'!AV:AV)</f>
        <v>#REF!</v>
      </c>
      <c r="AW37" s="235" cm="1">
        <f t="array" ref="AW37">_xlfn.XLOOKUP($A37&amp;$B37,'[1]产值及收款计划（2026）'!$A:$A&amp;'[1]产值及收款计划（2026）'!$B:$B,'[1]产值及收款计划（2026）'!AW:AW)</f>
        <v>360.054</v>
      </c>
      <c r="AX37" s="235" cm="1">
        <f t="array" ref="AX37">_xlfn.XLOOKUP($A37&amp;$B37,'[1]产值及收款计划（2026）'!$A:$A&amp;'[1]产值及收款计划（2026）'!$B:$B,'[1]产值及收款计划（2026）'!AX:AX)</f>
        <v>0</v>
      </c>
      <c r="AY37" s="235" cm="1">
        <f t="array" ref="AY37">_xlfn.XLOOKUP($A37&amp;$B37,'[1]产值及收款计划（2026）'!$A:$A&amp;'[1]产值及收款计划（2026）'!$B:$B,'[1]产值及收款计划（2026）'!AY:AY)</f>
        <v>73.746</v>
      </c>
      <c r="AZ37" s="235" cm="1">
        <f t="array" ref="AZ37">_xlfn.XLOOKUP($A37&amp;$B37,'[1]产值及收款计划（2026）'!$A:$A&amp;'[1]产值及收款计划（2026）'!$B:$B,'[1]产值及收款计划（2026）'!AZ:AZ)</f>
        <v>-9.99999940631824e-7</v>
      </c>
      <c r="BA37" s="235" t="e" cm="1">
        <f t="array" ref="BA37">_xlfn.XLOOKUP($A37&amp;$B37,'[1]产值及收款计划（2026）'!$A:$A&amp;'[1]产值及收款计划（2026）'!$B:$B,'[1]产值及收款计划（2026）'!BA:BA)</f>
        <v>#REF!</v>
      </c>
      <c r="BB37" s="235" t="e" cm="1">
        <f t="array" ref="BB37">_xlfn.XLOOKUP($A37&amp;$B37,'[1]产值及收款计划（2026）'!$A:$A&amp;'[1]产值及收款计划（2026）'!$B:$B,'[1]产值及收款计划（2026）'!BB:BB)</f>
        <v>#REF!</v>
      </c>
      <c r="BC37" s="235" t="e" cm="1">
        <f t="array" ref="BC37">_xlfn.XLOOKUP($A37&amp;$B37,'[1]产值及收款计划（2026）'!$A:$A&amp;'[1]产值及收款计划（2026）'!$B:$B,'[1]产值及收款计划（2026）'!BC:BC)</f>
        <v>#REF!</v>
      </c>
      <c r="BD37" s="235" t="e" cm="1">
        <f t="array" ref="BD37">_xlfn.XLOOKUP($A37&amp;$B37,'[1]产值及收款计划（2026）'!$A:$A&amp;'[1]产值及收款计划（2026）'!$B:$B,'[1]产值及收款计划（2026）'!BD:BD)</f>
        <v>#REF!</v>
      </c>
      <c r="BE37" s="235" t="e" cm="1">
        <f t="array" ref="BE37">_xlfn.XLOOKUP($A37&amp;$B37,'[1]产值及收款计划（2026）'!$A:$A&amp;'[1]产值及收款计划（2026）'!$B:$B,'[1]产值及收款计划（2026）'!BE:BE)</f>
        <v>#REF!</v>
      </c>
      <c r="BF37" s="235" t="e" cm="1">
        <f t="array" ref="BF37">_xlfn.XLOOKUP($A37&amp;$B37,'[1]产值及收款计划（2026）'!$A:$A&amp;'[1]产值及收款计划（2026）'!$B:$B,'[1]产值及收款计划（2026）'!BF:BF)</f>
        <v>#REF!</v>
      </c>
      <c r="BG37" s="235" t="e" cm="1">
        <f t="array" ref="BG37">_xlfn.XLOOKUP($A37&amp;$B37,'[1]产值及收款计划（2026）'!$A:$A&amp;'[1]产值及收款计划（2026）'!$B:$B,'[1]产值及收款计划（2026）'!BG:BG)</f>
        <v>#REF!</v>
      </c>
      <c r="BH37" s="235" t="e" cm="1">
        <f t="array" ref="BH37">_xlfn.XLOOKUP($A37&amp;$B37,'[1]产值及收款计划（2026）'!$A:$A&amp;'[1]产值及收款计划（2026）'!$B:$B,'[1]产值及收款计划（2026）'!BH:BH)</f>
        <v>#REF!</v>
      </c>
      <c r="BI37" s="235" t="e" cm="1">
        <f t="array" ref="BI37">_xlfn.XLOOKUP($A37&amp;$B37,'[1]产值及收款计划（2026）'!$A:$A&amp;'[1]产值及收款计划（2026）'!$B:$B,'[1]产值及收款计划（2026）'!BI:BI)</f>
        <v>#REF!</v>
      </c>
      <c r="BJ37" s="235" t="e" cm="1">
        <f t="array" ref="BJ37">_xlfn.XLOOKUP($A37&amp;$B37,'[1]产值及收款计划（2026）'!$A:$A&amp;'[1]产值及收款计划（2026）'!$B:$B,'[1]产值及收款计划（2026）'!BJ:BJ)</f>
        <v>#REF!</v>
      </c>
      <c r="BK37" s="235" t="e" cm="1">
        <f t="array" ref="BK37">_xlfn.XLOOKUP($A37&amp;$B37,'[1]产值及收款计划（2026）'!$A:$A&amp;'[1]产值及收款计划（2026）'!$B:$B,'[1]产值及收款计划（2026）'!BK:BK)</f>
        <v>#REF!</v>
      </c>
      <c r="BL37" s="235" t="e" cm="1">
        <f t="array" ref="BL37">_xlfn.XLOOKUP($A37&amp;$B37,'[1]产值及收款计划（2026）'!$A:$A&amp;'[1]产值及收款计划（2026）'!$B:$B,'[1]产值及收款计划（2026）'!BL:BL)</f>
        <v>#REF!</v>
      </c>
      <c r="BM37" s="235"/>
      <c r="BN37" s="235"/>
      <c r="BO37" s="235"/>
      <c r="BP37" s="235"/>
      <c r="BQ37" s="235" t="e">
        <f>_xlfn.XLOOKUP($C37,应收未收表!$AJ:$AJ,应收未收表!AK:AK)</f>
        <v>#N/A</v>
      </c>
      <c r="BR37" s="235" t="e">
        <f>_xlfn.XLOOKUP($C37,应收未收表!$AJ:$AJ,应收未收表!AL:AL)</f>
        <v>#N/A</v>
      </c>
      <c r="BS37" s="235" t="e">
        <f>_xlfn.XLOOKUP($C37,应收未收表!$AJ:$AJ,应收未收表!AM:AM)</f>
        <v>#N/A</v>
      </c>
      <c r="BT37" s="235" t="e">
        <f>_xlfn.XLOOKUP($C37,应收未收表!$AJ:$AJ,应收未收表!AN:AN)</f>
        <v>#N/A</v>
      </c>
      <c r="BU37" s="234" t="str" cm="1">
        <f t="array" ref="BU37">_xlfn.XLOOKUP($A37&amp;$B37,'[1]产值及收款计划（2026）'!$A:$A&amp;'[1]产值及收款计划（2026）'!$B:$B,'[1]产值及收款计划（2026）'!BQ:BQ)</f>
        <v>上海申铁投资有限公司</v>
      </c>
      <c r="BV37" s="235" t="e" cm="1">
        <f t="array" ref="BV37">_xlfn.XLOOKUP($A37&amp;$B37,'[1]产值及收款计划（2026）'!$A:$A&amp;'[1]产值及收款计划（2026）'!$B:$B,'[1]产值及收款计划（2026）'!BR:BR)</f>
        <v>#REF!</v>
      </c>
      <c r="CE37" s="235" cm="1">
        <f t="array" ref="CE37">_xlfn.XLOOKUP($A37&amp;$B37,'[1]产值及收款计划（2026）'!$A:$A&amp;'[1]产值及收款计划（2026）'!$B:$B,'[1]产值及收款计划（2026）'!CA:CA)</f>
        <v>0</v>
      </c>
      <c r="CF37" s="235" cm="1">
        <f t="array" ref="CF37">_xlfn.XLOOKUP($A37&amp;$B37,'[1]产值及收款计划（2026）'!$A:$A&amp;'[1]产值及收款计划（2026）'!$B:$B,'[1]产值及收款计划（2026）'!CB:CB)</f>
        <v>0</v>
      </c>
      <c r="CG37" s="235" cm="1">
        <f t="array" ref="CG37">_xlfn.XLOOKUP($A37&amp;$B37,'[1]产值及收款计划（2026）'!$A:$A&amp;'[1]产值及收款计划（2026）'!$B:$B,'[1]产值及收款计划（2026）'!CC:CC)</f>
        <v>0</v>
      </c>
      <c r="CH37" s="235" cm="1">
        <f t="array" ref="CH37">_xlfn.XLOOKUP($A37&amp;$B37,'[1]产值及收款计划（2026）'!$A:$A&amp;'[1]产值及收款计划（2026）'!$B:$B,'[1]产值及收款计划（2026）'!CD:CD)</f>
        <v>0</v>
      </c>
      <c r="CI37" s="235" cm="1">
        <f t="array" ref="CI37">_xlfn.XLOOKUP($A37&amp;$B37,'[1]产值及收款计划（2026）'!$A:$A&amp;'[1]产值及收款计划（2026）'!$B:$B,'[1]产值及收款计划（2026）'!CE:CE)</f>
        <v>0</v>
      </c>
      <c r="CJ37" s="235" cm="1">
        <f t="array" ref="CJ37">_xlfn.XLOOKUP($A37&amp;$B37,'[1]产值及收款计划（2026）'!$A:$A&amp;'[1]产值及收款计划（2026）'!$B:$B,'[1]产值及收款计划（2026）'!CF:CF)</f>
        <v>0</v>
      </c>
      <c r="CK37" s="235" cm="1">
        <f t="array" ref="CK37">_xlfn.XLOOKUP($A37&amp;$B37,'[1]产值及收款计划（2026）'!$A:$A&amp;'[1]产值及收款计划（2026）'!$B:$B,'[1]产值及收款计划（2026）'!CG:CG)</f>
        <v>0</v>
      </c>
      <c r="CL37" s="235" cm="1">
        <f t="array" ref="CL37">_xlfn.XLOOKUP($A37&amp;$B37,'[1]产值及收款计划（2026）'!$A:$A&amp;'[1]产值及收款计划（2026）'!$B:$B,'[1]产值及收款计划（2026）'!CH:CH)</f>
        <v>0</v>
      </c>
      <c r="CM37" s="235" cm="1">
        <f t="array" ref="CM37">_xlfn.XLOOKUP($A37&amp;$B37,'[1]产值及收款计划（2026）'!$A:$A&amp;'[1]产值及收款计划（2026）'!$B:$B,'[1]产值及收款计划（2026）'!CI:CI)</f>
        <v>0</v>
      </c>
      <c r="CN37" s="235" cm="1">
        <f t="array" ref="CN37">_xlfn.XLOOKUP($A37&amp;$B37,'[1]产值及收款计划（2026）'!$A:$A&amp;'[1]产值及收款计划（2026）'!$B:$B,'[1]产值及收款计划（2026）'!CJ:CJ)</f>
        <v>0</v>
      </c>
      <c r="CO37" s="235" cm="1">
        <f t="array" ref="CO37">_xlfn.XLOOKUP($A37&amp;$B37,'[1]产值及收款计划（2026）'!$A:$A&amp;'[1]产值及收款计划（2026）'!$B:$B,'[1]产值及收款计划（2026）'!CK:CK)</f>
        <v>0</v>
      </c>
      <c r="CP37" s="235" cm="1">
        <f t="array" ref="CP37">_xlfn.XLOOKUP($A37&amp;$B37,'[1]产值及收款计划（2026）'!$A:$A&amp;'[1]产值及收款计划（2026）'!$B:$B,'[1]产值及收款计划（2026）'!CL:CL)</f>
        <v>0</v>
      </c>
      <c r="DE37" s="235" cm="1">
        <f t="array" ref="DE37">_xlfn.XLOOKUP($A37&amp;$B37,'[1]产值及收款计划（2026）'!$A:$A&amp;'[1]产值及收款计划（2026）'!$B:$B,'[1]产值及收款计划（2026）'!DA:DA)</f>
        <v>0</v>
      </c>
      <c r="DF37" s="235" cm="1">
        <f t="array" ref="DF37">_xlfn.XLOOKUP($A37&amp;$B37,'[1]产值及收款计划（2026）'!$A:$A&amp;'[1]产值及收款计划（2026）'!$B:$B,'[1]产值及收款计划（2026）'!DB:DB)</f>
        <v>0</v>
      </c>
      <c r="DG37" s="235" cm="1">
        <f t="array" ref="DG37">_xlfn.XLOOKUP($A37&amp;$B37,'[1]产值及收款计划（2026）'!$A:$A&amp;'[1]产值及收款计划（2026）'!$B:$B,'[1]产值及收款计划（2026）'!DC:DC)</f>
        <v>0</v>
      </c>
      <c r="DH37" s="235" cm="1">
        <f t="array" ref="DH37">_xlfn.XLOOKUP($A37&amp;$B37,'[1]产值及收款计划（2026）'!$A:$A&amp;'[1]产值及收款计划（2026）'!$B:$B,'[1]产值及收款计划（2026）'!DD:DD)</f>
        <v>0</v>
      </c>
      <c r="DI37" s="235" cm="1">
        <f t="array" ref="DI37">_xlfn.XLOOKUP($A37&amp;$B37,'[1]产值及收款计划（2026）'!$A:$A&amp;'[1]产值及收款计划（2026）'!$B:$B,'[1]产值及收款计划（2026）'!DE:DE)</f>
        <v>0</v>
      </c>
      <c r="DJ37" s="235" cm="1">
        <f t="array" ref="DJ37">_xlfn.XLOOKUP($A37&amp;$B37,'[1]产值及收款计划（2026）'!$A:$A&amp;'[1]产值及收款计划（2026）'!$B:$B,'[1]产值及收款计划（2026）'!DF:DF)</f>
        <v>0</v>
      </c>
      <c r="DK37" s="235" cm="1">
        <f t="array" ref="DK37">_xlfn.XLOOKUP($A37&amp;$B37,'[1]产值及收款计划（2026）'!$A:$A&amp;'[1]产值及收款计划（2026）'!$B:$B,'[1]产值及收款计划（2026）'!DG:DG)</f>
        <v>0</v>
      </c>
      <c r="DL37" s="235" cm="1">
        <f t="array" ref="DL37">_xlfn.XLOOKUP($A37&amp;$B37,'[1]产值及收款计划（2026）'!$A:$A&amp;'[1]产值及收款计划（2026）'!$B:$B,'[1]产值及收款计划（2026）'!DH:DH)</f>
        <v>0</v>
      </c>
      <c r="DM37" s="235" cm="1">
        <f t="array" ref="DM37">_xlfn.XLOOKUP($A37&amp;$B37,'[1]产值及收款计划（2026）'!$A:$A&amp;'[1]产值及收款计划（2026）'!$B:$B,'[1]产值及收款计划（2026）'!DI:DI)</f>
        <v>0</v>
      </c>
      <c r="DN37" s="235" cm="1">
        <f t="array" ref="DN37">_xlfn.XLOOKUP($A37&amp;$B37,'[1]产值及收款计划（2026）'!$A:$A&amp;'[1]产值及收款计划（2026）'!$B:$B,'[1]产值及收款计划（2026）'!DJ:DJ)</f>
        <v>0</v>
      </c>
      <c r="DO37" s="235" cm="1">
        <f t="array" ref="DO37">_xlfn.XLOOKUP($A37&amp;$B37,'[1]产值及收款计划（2026）'!$A:$A&amp;'[1]产值及收款计划（2026）'!$B:$B,'[1]产值及收款计划（2026）'!DK:DK)</f>
        <v>0</v>
      </c>
      <c r="DP37" s="235" cm="1">
        <f t="array" ref="DP37">_xlfn.XLOOKUP($A37&amp;$B37,'[1]产值及收款计划（2026）'!$A:$A&amp;'[1]产值及收款计划（2026）'!$B:$B,'[1]产值及收款计划（2026）'!DL:DL)</f>
        <v>0</v>
      </c>
      <c r="DQ37" s="243"/>
      <c r="DR37" s="229"/>
    </row>
    <row r="38" ht="20.25" spans="1:122">
      <c r="A38" s="233">
        <f t="shared" si="11"/>
        <v>34</v>
      </c>
      <c r="B38" s="233" t="s">
        <v>25</v>
      </c>
      <c r="C38" s="234" t="str" cm="1">
        <f t="array" ref="C38">_xlfn.XLOOKUP($A38&amp;$B38,'[1]产值及收款计划（2026）'!$A:$A&amp;'[1]产值及收款计划（2026）'!$B:$B,'[1]产值及收款计划（2026）'!C:C)</f>
        <v>SJHT2019121700138</v>
      </c>
      <c r="D38" s="234" t="str" cm="1">
        <f t="array" ref="D38">_xlfn.XLOOKUP($A38&amp;$B38,'[1]产值及收款计划（2026）'!$A:$A&amp;'[1]产值及收款计划（2026）'!$B:$B,'[1]产值及收款计划（2026）'!D:D)</f>
        <v>地下院平移-基于GIS和BIM的特大市政道路全生命期协同管理关键技术</v>
      </c>
      <c r="E38" s="235" cm="1">
        <f t="array" ref="E38">_xlfn.XLOOKUP($A38&amp;$B38,'[1]产值及收款计划（2026）'!$A:$A&amp;'[1]产值及收款计划（2026）'!$B:$B,'[1]产值及收款计划（2026）'!E:E)</f>
        <v>3.09</v>
      </c>
      <c r="F38" s="235" cm="1">
        <f t="array" ref="F38">_xlfn.XLOOKUP($A38&amp;$B38,'[1]产值及收款计划（2026）'!$A:$A&amp;'[1]产值及收款计划（2026）'!$B:$B,'[1]产值及收款计划（2026）'!F:F)</f>
        <v>3.09</v>
      </c>
      <c r="G38" s="235" cm="1">
        <f t="array" ref="G38">_xlfn.XLOOKUP($A38&amp;$B38,'[1]产值及收款计划（2026）'!$A:$A&amp;'[1]产值及收款计划（2026）'!$B:$B,'[1]产值及收款计划（2026）'!G:G)</f>
        <v>3.09</v>
      </c>
      <c r="H38" s="235" cm="1">
        <f t="array" ref="H38">_xlfn.XLOOKUP($A38&amp;$B38,'[1]产值及收款计划（2026）'!$A:$A&amp;'[1]产值及收款计划（2026）'!$B:$B,'[1]产值及收款计划（2026）'!H:H)</f>
        <v>3.09</v>
      </c>
      <c r="I38" s="236" cm="1">
        <f t="array" ref="I38">_xlfn.XLOOKUP($A38&amp;$B38,'[1]产值及收款计划（2026）'!$A:$A&amp;'[1]产值及收款计划（2026）'!$B:$B,'[1]产值及收款计划（2026）'!I:I)</f>
        <v>1</v>
      </c>
      <c r="J38" s="237" cm="1">
        <f t="array" ref="J38">_xlfn.XLOOKUP($A38&amp;$B38,'[1]产值及收款计划（2026）'!$A:$A&amp;'[1]产值及收款计划（2026）'!$B:$B,'[1]产值及收款计划（2026）'!J:J)</f>
        <v>0</v>
      </c>
      <c r="K38" s="235" t="e" cm="1">
        <f t="array" ref="K38">_xlfn.XLOOKUP($A38&amp;$B38,'[1]产值及收款计划（2026）'!$A:$A&amp;'[1]产值及收款计划（2026）'!$B:$B,'[1]产值及收款计划（2026）'!K:K)</f>
        <v>#REF!</v>
      </c>
      <c r="L38" s="235" t="e" cm="1">
        <f t="array" ref="L38">_xlfn.XLOOKUP($A38&amp;$B38,'[1]产值及收款计划（2026）'!$A:$A&amp;'[1]产值及收款计划（2026）'!$B:$B,'[1]产值及收款计划（2026）'!L:L)</f>
        <v>#REF!</v>
      </c>
      <c r="M38" s="235" t="str" cm="1">
        <f t="array" ref="M38">_xlfn.XLOOKUP($A38&amp;$B38,'[1]产值及收款计划（2026）'!$A:$A&amp;'[1]产值及收款计划（2026）'!$B:$B,'[1]产值及收款计划（2026）'!M:M)</f>
        <v>主导</v>
      </c>
      <c r="N38" s="235" t="str" cm="1">
        <f t="array" ref="N38">_xlfn.XLOOKUP($A38&amp;$B38,'[1]产值及收款计划（2026）'!$A:$A&amp;'[1]产值及收款计划（2026）'!$B:$B,'[1]产值及收款计划（2026）'!N:N)</f>
        <v>施林烽团队</v>
      </c>
      <c r="O38" s="235" t="str" cm="1">
        <f t="array" ref="O38">_xlfn.XLOOKUP($A38&amp;$B38,'[1]产值及收款计划（2026）'!$A:$A&amp;'[1]产值及收款计划（2026）'!$B:$B,'[1]产值及收款计划（2026）'!O:O)</f>
        <v>施林烽</v>
      </c>
      <c r="P38" s="234" t="str" cm="1">
        <f t="array" ref="P38">_xlfn.XLOOKUP($A38&amp;$B38,'[1]产值及收款计划（2026）'!$A:$A&amp;'[1]产值及收款计划（2026）'!$B:$B,'[1]产值及收款计划（2026）'!P:P)</f>
        <v>在建</v>
      </c>
      <c r="Q38" s="235" t="e" cm="1">
        <f t="array" ref="Q38">_xlfn.XLOOKUP($A38&amp;$B38,'[1]产值及收款计划（2026）'!$A:$A&amp;'[1]产值及收款计划（2026）'!$B:$B,'[1]产值及收款计划（2026）'!Q:Q)</f>
        <v>#REF!</v>
      </c>
      <c r="R38" s="235" t="e" cm="1">
        <f t="array" ref="R38">_xlfn.XLOOKUP($A38&amp;$B38,'[1]产值及收款计划（2026）'!$A:$A&amp;'[1]产值及收款计划（2026）'!$B:$B,'[1]产值及收款计划（2026）'!R:R)</f>
        <v>#REF!</v>
      </c>
      <c r="S38" s="235" t="e" cm="1">
        <f t="array" ref="S38">_xlfn.XLOOKUP($A38&amp;$B38,'[1]产值及收款计划（2026）'!$A:$A&amp;'[1]产值及收款计划（2026）'!$B:$B,'[1]产值及收款计划（2026）'!S:S)</f>
        <v>#REF!</v>
      </c>
      <c r="T38" s="235" cm="1">
        <f t="array" ref="T38">_xlfn.XLOOKUP($A38&amp;$B38,'[1]产值及收款计划（2026）'!$A:$A&amp;'[1]产值及收款计划（2026）'!$B:$B,'[1]产值及收款计划（2026）'!T:T)</f>
        <v>0</v>
      </c>
      <c r="U38" s="235" cm="1">
        <f t="array" ref="U38">_xlfn.XLOOKUP($A38&amp;$B38,'[1]产值及收款计划（2026）'!$A:$A&amp;'[1]产值及收款计划（2026）'!$B:$B,'[1]产值及收款计划（2026）'!U:U)</f>
        <v>0</v>
      </c>
      <c r="V38" s="235" cm="1">
        <f t="array" ref="V38">_xlfn.XLOOKUP($A38&amp;$B38,'[1]产值及收款计划（2026）'!$A:$A&amp;'[1]产值及收款计划（2026）'!$B:$B,'[1]产值及收款计划（2026）'!V:V)</f>
        <v>3.09</v>
      </c>
      <c r="W38" s="235" t="e" cm="1">
        <f t="array" ref="W38">_xlfn.XLOOKUP($A38&amp;$B38,'[1]产值及收款计划（2026）'!$A:$A&amp;'[1]产值及收款计划（2026）'!$B:$B,'[1]产值及收款计划（2026）'!W:W)</f>
        <v>#REF!</v>
      </c>
      <c r="X38" s="235" t="e" cm="1">
        <f t="array" ref="X38">_xlfn.XLOOKUP($A38&amp;$B38,'[1]产值及收款计划（2026）'!$A:$A&amp;'[1]产值及收款计划（2026）'!$B:$B,'[1]产值及收款计划（2026）'!X:X)</f>
        <v>#REF!</v>
      </c>
      <c r="Y38" s="235" t="e" cm="1">
        <f t="array" ref="Y38">_xlfn.XLOOKUP($A38&amp;$B38,'[1]产值及收款计划（2026）'!$A:$A&amp;'[1]产值及收款计划（2026）'!$B:$B,'[1]产值及收款计划（2026）'!Y:Y)</f>
        <v>#REF!</v>
      </c>
      <c r="Z38" s="235" t="e" cm="1">
        <f t="array" ref="Z38">_xlfn.XLOOKUP($A38&amp;$B38,'[1]产值及收款计划（2026）'!$A:$A&amp;'[1]产值及收款计划（2026）'!$B:$B,'[1]产值及收款计划（2026）'!Z:Z)</f>
        <v>#REF!</v>
      </c>
      <c r="AA38" s="235" t="e" cm="1">
        <f t="array" ref="AA38">_xlfn.XLOOKUP($A38&amp;$B38,'[1]产值及收款计划（2026）'!$A:$A&amp;'[1]产值及收款计划（2026）'!$B:$B,'[1]产值及收款计划（2026）'!AA:AA)</f>
        <v>#REF!</v>
      </c>
      <c r="AB38" s="235" t="e" cm="1">
        <f t="array" ref="AB38">_xlfn.XLOOKUP($A38&amp;$B38,'[1]产值及收款计划（2026）'!$A:$A&amp;'[1]产值及收款计划（2026）'!$B:$B,'[1]产值及收款计划（2026）'!AB:AB)</f>
        <v>#REF!</v>
      </c>
      <c r="AC38" s="235" t="e" cm="1">
        <f t="array" ref="AC38">_xlfn.XLOOKUP($A38&amp;$B38,'[1]产值及收款计划（2026）'!$A:$A&amp;'[1]产值及收款计划（2026）'!$B:$B,'[1]产值及收款计划（2026）'!AC:AC)</f>
        <v>#REF!</v>
      </c>
      <c r="AD38" s="235" t="e" cm="1">
        <f t="array" ref="AD38">_xlfn.XLOOKUP($A38&amp;$B38,'[1]产值及收款计划（2026）'!$A:$A&amp;'[1]产值及收款计划（2026）'!$B:$B,'[1]产值及收款计划（2026）'!AD:AD)</f>
        <v>#REF!</v>
      </c>
      <c r="AE38" s="235" t="e" cm="1">
        <f t="array" ref="AE38">_xlfn.XLOOKUP($A38&amp;$B38,'[1]产值及收款计划（2026）'!$A:$A&amp;'[1]产值及收款计划（2026）'!$B:$B,'[1]产值及收款计划（2026）'!AE:AE)</f>
        <v>#REF!</v>
      </c>
      <c r="AF38" s="235" t="e" cm="1">
        <f t="array" ref="AF38">_xlfn.XLOOKUP($A38&amp;$B38,'[1]产值及收款计划（2026）'!$A:$A&amp;'[1]产值及收款计划（2026）'!$B:$B,'[1]产值及收款计划（2026）'!AF:AF)</f>
        <v>#REF!</v>
      </c>
      <c r="AG38" s="235" t="e" cm="1">
        <f t="array" ref="AG38">_xlfn.XLOOKUP($A38&amp;$B38,'[1]产值及收款计划（2026）'!$A:$A&amp;'[1]产值及收款计划（2026）'!$B:$B,'[1]产值及收款计划（2026）'!AG:AG)</f>
        <v>#REF!</v>
      </c>
      <c r="AH38" s="235" t="e" cm="1">
        <f t="array" ref="AH38">_xlfn.XLOOKUP($A38&amp;$B38,'[1]产值及收款计划（2026）'!$A:$A&amp;'[1]产值及收款计划（2026）'!$B:$B,'[1]产值及收款计划（2026）'!AH:AH)</f>
        <v>#REF!</v>
      </c>
      <c r="AI38" s="235" t="e" cm="1">
        <f t="array" ref="AI38">_xlfn.XLOOKUP($A38&amp;$B38,'[1]产值及收款计划（2026）'!$A:$A&amp;'[1]产值及收款计划（2026）'!$B:$B,'[1]产值及收款计划（2026）'!AI:AI)</f>
        <v>#REF!</v>
      </c>
      <c r="AJ38" s="235" t="e" cm="1">
        <f t="array" ref="AJ38">_xlfn.XLOOKUP($A38&amp;$B38,'[1]产值及收款计划（2026）'!$A:$A&amp;'[1]产值及收款计划（2026）'!$B:$B,'[1]产值及收款计划（2026）'!AJ:AJ)</f>
        <v>#REF!</v>
      </c>
      <c r="AK38" s="235" t="e" cm="1">
        <f t="array" ref="AK38">_xlfn.XLOOKUP($A38&amp;$B38,'[1]产值及收款计划（2026）'!$A:$A&amp;'[1]产值及收款计划（2026）'!$B:$B,'[1]产值及收款计划（2026）'!AK:AK)</f>
        <v>#REF!</v>
      </c>
      <c r="AL38" s="235" t="e" cm="1">
        <f t="array" ref="AL38">_xlfn.XLOOKUP($A38&amp;$B38,'[1]产值及收款计划（2026）'!$A:$A&amp;'[1]产值及收款计划（2026）'!$B:$B,'[1]产值及收款计划（2026）'!AL:AL)</f>
        <v>#REF!</v>
      </c>
      <c r="AM38" s="242" t="e" cm="1">
        <f t="array" ref="AM38">_xlfn.LET(_xlpm.勾选月份状态数组,TRANSPOSE('PPT(12-15页）-TOP10'!$A$3:$A$14),_xlpm.选择数据区,IF('PPT(12-15页）-TOP10'!$E$3="收款",$BA38:$BL38,$AA38:$AL38),SUM(_xlfn._xlws.FILTER(_xlpm.选择数据区,_xlpm.勾选月份状态数组,"")))</f>
        <v>#REF!</v>
      </c>
      <c r="AN38" s="235" t="e">
        <f>_xlfn.XLOOKUP($C38,应收未收表!$T:$T,应收未收表!AA:AA)</f>
        <v>#N/A</v>
      </c>
      <c r="AO38" s="235" t="e">
        <f>_xlfn.XLOOKUP($C38,应收未收表!$T:$T,应收未收表!AB:AB)</f>
        <v>#N/A</v>
      </c>
      <c r="AP38" s="235" t="e">
        <f>_xlfn.XLOOKUP($C38,应收未收表!$T:$T,应收未收表!AC:AC)</f>
        <v>#N/A</v>
      </c>
      <c r="AQ38" s="235" t="e">
        <f>_xlfn.XLOOKUP($C38,应收未收表!$T:$T,应收未收表!AE:AE)</f>
        <v>#N/A</v>
      </c>
      <c r="AR38" s="235" t="e">
        <f>_xlfn.XLOOKUP($C38,应收未收表!$T:$T,应收未收表!AF:AF)</f>
        <v>#N/A</v>
      </c>
      <c r="AS38" s="235" t="e" cm="1">
        <f t="array" ref="AS38">_xlfn.XLOOKUP($A38&amp;$B38,'[1]产值及收款计划（2026）'!$A:$A&amp;'[1]产值及收款计划（2026）'!$B:$B,'[1]产值及收款计划（2026）'!AS:AS)</f>
        <v>#REF!</v>
      </c>
      <c r="AT38" s="235" t="e" cm="1">
        <f t="array" ref="AT38">_xlfn.XLOOKUP($A38&amp;$B38,'[1]产值及收款计划（2026）'!$A:$A&amp;'[1]产值及收款计划（2026）'!$B:$B,'[1]产值及收款计划（2026）'!AT:AT)</f>
        <v>#REF!</v>
      </c>
      <c r="AU38" s="235" t="e" cm="1">
        <f t="array" ref="AU38">_xlfn.XLOOKUP($A38&amp;$B38,'[1]产值及收款计划（2026）'!$A:$A&amp;'[1]产值及收款计划（2026）'!$B:$B,'[1]产值及收款计划（2026）'!AU:AU)</f>
        <v>#REF!</v>
      </c>
      <c r="AV38" s="235" t="e" cm="1">
        <f t="array" ref="AV38">_xlfn.XLOOKUP($A38&amp;$B38,'[1]产值及收款计划（2026）'!$A:$A&amp;'[1]产值及收款计划（2026）'!$B:$B,'[1]产值及收款计划（2026）'!AV:AV)</f>
        <v>#REF!</v>
      </c>
      <c r="AW38" s="235" cm="1">
        <f t="array" ref="AW38">_xlfn.XLOOKUP($A38&amp;$B38,'[1]产值及收款计划（2026）'!$A:$A&amp;'[1]产值及收款计划（2026）'!$B:$B,'[1]产值及收款计划（2026）'!AW:AW)</f>
        <v>0</v>
      </c>
      <c r="AX38" s="235" cm="1">
        <f t="array" ref="AX38">_xlfn.XLOOKUP($A38&amp;$B38,'[1]产值及收款计划（2026）'!$A:$A&amp;'[1]产值及收款计划（2026）'!$B:$B,'[1]产值及收款计划（2026）'!AX:AX)</f>
        <v>0</v>
      </c>
      <c r="AY38" s="235" cm="1">
        <f t="array" ref="AY38">_xlfn.XLOOKUP($A38&amp;$B38,'[1]产值及收款计划（2026）'!$A:$A&amp;'[1]产值及收款计划（2026）'!$B:$B,'[1]产值及收款计划（2026）'!AY:AY)</f>
        <v>3.09</v>
      </c>
      <c r="AZ38" s="235" cm="1">
        <f t="array" ref="AZ38">_xlfn.XLOOKUP($A38&amp;$B38,'[1]产值及收款计划（2026）'!$A:$A&amp;'[1]产值及收款计划（2026）'!$B:$B,'[1]产值及收款计划（2026）'!AZ:AZ)</f>
        <v>0</v>
      </c>
      <c r="BA38" s="235" t="e" cm="1">
        <f t="array" ref="BA38">_xlfn.XLOOKUP($A38&amp;$B38,'[1]产值及收款计划（2026）'!$A:$A&amp;'[1]产值及收款计划（2026）'!$B:$B,'[1]产值及收款计划（2026）'!BA:BA)</f>
        <v>#REF!</v>
      </c>
      <c r="BB38" s="235" t="e" cm="1">
        <f t="array" ref="BB38">_xlfn.XLOOKUP($A38&amp;$B38,'[1]产值及收款计划（2026）'!$A:$A&amp;'[1]产值及收款计划（2026）'!$B:$B,'[1]产值及收款计划（2026）'!BB:BB)</f>
        <v>#REF!</v>
      </c>
      <c r="BC38" s="235" t="e" cm="1">
        <f t="array" ref="BC38">_xlfn.XLOOKUP($A38&amp;$B38,'[1]产值及收款计划（2026）'!$A:$A&amp;'[1]产值及收款计划（2026）'!$B:$B,'[1]产值及收款计划（2026）'!BC:BC)</f>
        <v>#REF!</v>
      </c>
      <c r="BD38" s="235" t="e" cm="1">
        <f t="array" ref="BD38">_xlfn.XLOOKUP($A38&amp;$B38,'[1]产值及收款计划（2026）'!$A:$A&amp;'[1]产值及收款计划（2026）'!$B:$B,'[1]产值及收款计划（2026）'!BD:BD)</f>
        <v>#REF!</v>
      </c>
      <c r="BE38" s="235" t="e" cm="1">
        <f t="array" ref="BE38">_xlfn.XLOOKUP($A38&amp;$B38,'[1]产值及收款计划（2026）'!$A:$A&amp;'[1]产值及收款计划（2026）'!$B:$B,'[1]产值及收款计划（2026）'!BE:BE)</f>
        <v>#REF!</v>
      </c>
      <c r="BF38" s="235" t="e" cm="1">
        <f t="array" ref="BF38">_xlfn.XLOOKUP($A38&amp;$B38,'[1]产值及收款计划（2026）'!$A:$A&amp;'[1]产值及收款计划（2026）'!$B:$B,'[1]产值及收款计划（2026）'!BF:BF)</f>
        <v>#REF!</v>
      </c>
      <c r="BG38" s="235" t="e" cm="1">
        <f t="array" ref="BG38">_xlfn.XLOOKUP($A38&amp;$B38,'[1]产值及收款计划（2026）'!$A:$A&amp;'[1]产值及收款计划（2026）'!$B:$B,'[1]产值及收款计划（2026）'!BG:BG)</f>
        <v>#REF!</v>
      </c>
      <c r="BH38" s="235" t="e" cm="1">
        <f t="array" ref="BH38">_xlfn.XLOOKUP($A38&amp;$B38,'[1]产值及收款计划（2026）'!$A:$A&amp;'[1]产值及收款计划（2026）'!$B:$B,'[1]产值及收款计划（2026）'!BH:BH)</f>
        <v>#REF!</v>
      </c>
      <c r="BI38" s="235" t="e" cm="1">
        <f t="array" ref="BI38">_xlfn.XLOOKUP($A38&amp;$B38,'[1]产值及收款计划（2026）'!$A:$A&amp;'[1]产值及收款计划（2026）'!$B:$B,'[1]产值及收款计划（2026）'!BI:BI)</f>
        <v>#REF!</v>
      </c>
      <c r="BJ38" s="235" t="e" cm="1">
        <f t="array" ref="BJ38">_xlfn.XLOOKUP($A38&amp;$B38,'[1]产值及收款计划（2026）'!$A:$A&amp;'[1]产值及收款计划（2026）'!$B:$B,'[1]产值及收款计划（2026）'!BJ:BJ)</f>
        <v>#REF!</v>
      </c>
      <c r="BK38" s="235" t="e" cm="1">
        <f t="array" ref="BK38">_xlfn.XLOOKUP($A38&amp;$B38,'[1]产值及收款计划（2026）'!$A:$A&amp;'[1]产值及收款计划（2026）'!$B:$B,'[1]产值及收款计划（2026）'!BK:BK)</f>
        <v>#REF!</v>
      </c>
      <c r="BL38" s="235" t="e" cm="1">
        <f t="array" ref="BL38">_xlfn.XLOOKUP($A38&amp;$B38,'[1]产值及收款计划（2026）'!$A:$A&amp;'[1]产值及收款计划（2026）'!$B:$B,'[1]产值及收款计划（2026）'!BL:BL)</f>
        <v>#REF!</v>
      </c>
      <c r="BM38" s="235"/>
      <c r="BN38" s="235"/>
      <c r="BO38" s="235"/>
      <c r="BP38" s="235"/>
      <c r="BQ38" s="235" t="e">
        <f>_xlfn.XLOOKUP($C38,应收未收表!$AJ:$AJ,应收未收表!AK:AK)</f>
        <v>#N/A</v>
      </c>
      <c r="BR38" s="235" t="e">
        <f>_xlfn.XLOOKUP($C38,应收未收表!$AJ:$AJ,应收未收表!AL:AL)</f>
        <v>#N/A</v>
      </c>
      <c r="BS38" s="235" t="e">
        <f>_xlfn.XLOOKUP($C38,应收未收表!$AJ:$AJ,应收未收表!AM:AM)</f>
        <v>#N/A</v>
      </c>
      <c r="BT38" s="235" t="e">
        <f>_xlfn.XLOOKUP($C38,应收未收表!$AJ:$AJ,应收未收表!AN:AN)</f>
        <v>#N/A</v>
      </c>
      <c r="BU38" s="234" t="str" cm="1">
        <f t="array" ref="BU38">_xlfn.XLOOKUP($A38&amp;$B38,'[1]产值及收款计划（2026）'!$A:$A&amp;'[1]产值及收款计划（2026）'!$B:$B,'[1]产值及收款计划（2026）'!BQ:BQ)</f>
        <v>上海市地下空间设计研究总院有限公司</v>
      </c>
      <c r="BV38" s="235" t="e" cm="1">
        <f t="array" ref="BV38">_xlfn.XLOOKUP($A38&amp;$B38,'[1]产值及收款计划（2026）'!$A:$A&amp;'[1]产值及收款计划（2026）'!$B:$B,'[1]产值及收款计划（2026）'!BR:BR)</f>
        <v>#REF!</v>
      </c>
      <c r="CE38" s="235" cm="1">
        <f t="array" ref="CE38">_xlfn.XLOOKUP($A38&amp;$B38,'[1]产值及收款计划（2026）'!$A:$A&amp;'[1]产值及收款计划（2026）'!$B:$B,'[1]产值及收款计划（2026）'!CA:CA)</f>
        <v>0</v>
      </c>
      <c r="CF38" s="235" cm="1">
        <f t="array" ref="CF38">_xlfn.XLOOKUP($A38&amp;$B38,'[1]产值及收款计划（2026）'!$A:$A&amp;'[1]产值及收款计划（2026）'!$B:$B,'[1]产值及收款计划（2026）'!CB:CB)</f>
        <v>0</v>
      </c>
      <c r="CG38" s="235" cm="1">
        <f t="array" ref="CG38">_xlfn.XLOOKUP($A38&amp;$B38,'[1]产值及收款计划（2026）'!$A:$A&amp;'[1]产值及收款计划（2026）'!$B:$B,'[1]产值及收款计划（2026）'!CC:CC)</f>
        <v>0</v>
      </c>
      <c r="CH38" s="235" cm="1">
        <f t="array" ref="CH38">_xlfn.XLOOKUP($A38&amp;$B38,'[1]产值及收款计划（2026）'!$A:$A&amp;'[1]产值及收款计划（2026）'!$B:$B,'[1]产值及收款计划（2026）'!CD:CD)</f>
        <v>0</v>
      </c>
      <c r="CI38" s="235" cm="1">
        <f t="array" ref="CI38">_xlfn.XLOOKUP($A38&amp;$B38,'[1]产值及收款计划（2026）'!$A:$A&amp;'[1]产值及收款计划（2026）'!$B:$B,'[1]产值及收款计划（2026）'!CE:CE)</f>
        <v>0</v>
      </c>
      <c r="CJ38" s="235" cm="1">
        <f t="array" ref="CJ38">_xlfn.XLOOKUP($A38&amp;$B38,'[1]产值及收款计划（2026）'!$A:$A&amp;'[1]产值及收款计划（2026）'!$B:$B,'[1]产值及收款计划（2026）'!CF:CF)</f>
        <v>0</v>
      </c>
      <c r="CK38" s="235" cm="1">
        <f t="array" ref="CK38">_xlfn.XLOOKUP($A38&amp;$B38,'[1]产值及收款计划（2026）'!$A:$A&amp;'[1]产值及收款计划（2026）'!$B:$B,'[1]产值及收款计划（2026）'!CG:CG)</f>
        <v>0</v>
      </c>
      <c r="CL38" s="235" cm="1">
        <f t="array" ref="CL38">_xlfn.XLOOKUP($A38&amp;$B38,'[1]产值及收款计划（2026）'!$A:$A&amp;'[1]产值及收款计划（2026）'!$B:$B,'[1]产值及收款计划（2026）'!CH:CH)</f>
        <v>0</v>
      </c>
      <c r="CM38" s="235" cm="1">
        <f t="array" ref="CM38">_xlfn.XLOOKUP($A38&amp;$B38,'[1]产值及收款计划（2026）'!$A:$A&amp;'[1]产值及收款计划（2026）'!$B:$B,'[1]产值及收款计划（2026）'!CI:CI)</f>
        <v>0</v>
      </c>
      <c r="CN38" s="235" cm="1">
        <f t="array" ref="CN38">_xlfn.XLOOKUP($A38&amp;$B38,'[1]产值及收款计划（2026）'!$A:$A&amp;'[1]产值及收款计划（2026）'!$B:$B,'[1]产值及收款计划（2026）'!CJ:CJ)</f>
        <v>0</v>
      </c>
      <c r="CO38" s="235" cm="1">
        <f t="array" ref="CO38">_xlfn.XLOOKUP($A38&amp;$B38,'[1]产值及收款计划（2026）'!$A:$A&amp;'[1]产值及收款计划（2026）'!$B:$B,'[1]产值及收款计划（2026）'!CK:CK)</f>
        <v>0</v>
      </c>
      <c r="CP38" s="235" cm="1">
        <f t="array" ref="CP38">_xlfn.XLOOKUP($A38&amp;$B38,'[1]产值及收款计划（2026）'!$A:$A&amp;'[1]产值及收款计划（2026）'!$B:$B,'[1]产值及收款计划（2026）'!CL:CL)</f>
        <v>0</v>
      </c>
      <c r="DE38" s="235" cm="1">
        <f t="array" ref="DE38">_xlfn.XLOOKUP($A38&amp;$B38,'[1]产值及收款计划（2026）'!$A:$A&amp;'[1]产值及收款计划（2026）'!$B:$B,'[1]产值及收款计划（2026）'!DA:DA)</f>
        <v>0</v>
      </c>
      <c r="DF38" s="235" cm="1">
        <f t="array" ref="DF38">_xlfn.XLOOKUP($A38&amp;$B38,'[1]产值及收款计划（2026）'!$A:$A&amp;'[1]产值及收款计划（2026）'!$B:$B,'[1]产值及收款计划（2026）'!DB:DB)</f>
        <v>0</v>
      </c>
      <c r="DG38" s="235" cm="1">
        <f t="array" ref="DG38">_xlfn.XLOOKUP($A38&amp;$B38,'[1]产值及收款计划（2026）'!$A:$A&amp;'[1]产值及收款计划（2026）'!$B:$B,'[1]产值及收款计划（2026）'!DC:DC)</f>
        <v>0</v>
      </c>
      <c r="DH38" s="235" cm="1">
        <f t="array" ref="DH38">_xlfn.XLOOKUP($A38&amp;$B38,'[1]产值及收款计划（2026）'!$A:$A&amp;'[1]产值及收款计划（2026）'!$B:$B,'[1]产值及收款计划（2026）'!DD:DD)</f>
        <v>0</v>
      </c>
      <c r="DI38" s="235" cm="1">
        <f t="array" ref="DI38">_xlfn.XLOOKUP($A38&amp;$B38,'[1]产值及收款计划（2026）'!$A:$A&amp;'[1]产值及收款计划（2026）'!$B:$B,'[1]产值及收款计划（2026）'!DE:DE)</f>
        <v>0</v>
      </c>
      <c r="DJ38" s="235" cm="1">
        <f t="array" ref="DJ38">_xlfn.XLOOKUP($A38&amp;$B38,'[1]产值及收款计划（2026）'!$A:$A&amp;'[1]产值及收款计划（2026）'!$B:$B,'[1]产值及收款计划（2026）'!DF:DF)</f>
        <v>0</v>
      </c>
      <c r="DK38" s="235" cm="1">
        <f t="array" ref="DK38">_xlfn.XLOOKUP($A38&amp;$B38,'[1]产值及收款计划（2026）'!$A:$A&amp;'[1]产值及收款计划（2026）'!$B:$B,'[1]产值及收款计划（2026）'!DG:DG)</f>
        <v>0</v>
      </c>
      <c r="DL38" s="235" cm="1">
        <f t="array" ref="DL38">_xlfn.XLOOKUP($A38&amp;$B38,'[1]产值及收款计划（2026）'!$A:$A&amp;'[1]产值及收款计划（2026）'!$B:$B,'[1]产值及收款计划（2026）'!DH:DH)</f>
        <v>0</v>
      </c>
      <c r="DM38" s="235" cm="1">
        <f t="array" ref="DM38">_xlfn.XLOOKUP($A38&amp;$B38,'[1]产值及收款计划（2026）'!$A:$A&amp;'[1]产值及收款计划（2026）'!$B:$B,'[1]产值及收款计划（2026）'!DI:DI)</f>
        <v>0</v>
      </c>
      <c r="DN38" s="235" cm="1">
        <f t="array" ref="DN38">_xlfn.XLOOKUP($A38&amp;$B38,'[1]产值及收款计划（2026）'!$A:$A&amp;'[1]产值及收款计划（2026）'!$B:$B,'[1]产值及收款计划（2026）'!DJ:DJ)</f>
        <v>0</v>
      </c>
      <c r="DO38" s="235" cm="1">
        <f t="array" ref="DO38">_xlfn.XLOOKUP($A38&amp;$B38,'[1]产值及收款计划（2026）'!$A:$A&amp;'[1]产值及收款计划（2026）'!$B:$B,'[1]产值及收款计划（2026）'!DK:DK)</f>
        <v>0</v>
      </c>
      <c r="DP38" s="235" cm="1">
        <f t="array" ref="DP38">_xlfn.XLOOKUP($A38&amp;$B38,'[1]产值及收款计划（2026）'!$A:$A&amp;'[1]产值及收款计划（2026）'!$B:$B,'[1]产值及收款计划（2026）'!DL:DL)</f>
        <v>0</v>
      </c>
      <c r="DQ38" s="243"/>
      <c r="DR38" s="229"/>
    </row>
    <row r="39" ht="20.25" spans="1:122">
      <c r="A39" s="233">
        <f t="shared" ref="A39:A70" si="12">A38+1</f>
        <v>35</v>
      </c>
      <c r="B39" s="233" t="s">
        <v>25</v>
      </c>
      <c r="C39" s="234" t="str" cm="1">
        <f t="array" ref="C39">_xlfn.XLOOKUP($A39&amp;$B39,'[1]产值及收款计划（2026）'!$A:$A&amp;'[1]产值及收款计划（2026）'!$B:$B,'[1]产值及收款计划（2026）'!C:C)</f>
        <v>ZHT2020021800006</v>
      </c>
      <c r="D39" s="234" t="str" cm="1">
        <f t="array" ref="D39">_xlfn.XLOOKUP($A39&amp;$B39,'[1]产值及收款计划（2026）'!$A:$A&amp;'[1]产值及收款计划（2026）'!$B:$B,'[1]产值及收款计划（2026）'!D:D)</f>
        <v>周市镇建设工程信息数据管理平台开发合同</v>
      </c>
      <c r="E39" s="235" cm="1">
        <f t="array" ref="E39">_xlfn.XLOOKUP($A39&amp;$B39,'[1]产值及收款计划（2026）'!$A:$A&amp;'[1]产值及收款计划（2026）'!$B:$B,'[1]产值及收款计划（2026）'!E:E)</f>
        <v>230</v>
      </c>
      <c r="F39" s="235" cm="1">
        <f t="array" ref="F39">_xlfn.XLOOKUP($A39&amp;$B39,'[1]产值及收款计划（2026）'!$A:$A&amp;'[1]产值及收款计划（2026）'!$B:$B,'[1]产值及收款计划（2026）'!F:F)</f>
        <v>15</v>
      </c>
      <c r="G39" s="235" cm="1">
        <f t="array" ref="G39">_xlfn.XLOOKUP($A39&amp;$B39,'[1]产值及收款计划（2026）'!$A:$A&amp;'[1]产值及收款计划（2026）'!$B:$B,'[1]产值及收款计划（2026）'!G:G)</f>
        <v>15</v>
      </c>
      <c r="H39" s="235" cm="1">
        <f t="array" ref="H39">_xlfn.XLOOKUP($A39&amp;$B39,'[1]产值及收款计划（2026）'!$A:$A&amp;'[1]产值及收款计划（2026）'!$B:$B,'[1]产值及收款计划（2026）'!H:H)</f>
        <v>15</v>
      </c>
      <c r="I39" s="236" cm="1">
        <f t="array" ref="I39">_xlfn.XLOOKUP($A39&amp;$B39,'[1]产值及收款计划（2026）'!$A:$A&amp;'[1]产值及收款计划（2026）'!$B:$B,'[1]产值及收款计划（2026）'!I:I)</f>
        <v>1</v>
      </c>
      <c r="J39" s="237" cm="1">
        <f t="array" ref="J39">_xlfn.XLOOKUP($A39&amp;$B39,'[1]产值及收款计划（2026）'!$A:$A&amp;'[1]产值及收款计划（2026）'!$B:$B,'[1]产值及收款计划（2026）'!J:J)</f>
        <v>0.06</v>
      </c>
      <c r="K39" s="235" t="e" cm="1">
        <f t="array" ref="K39">_xlfn.XLOOKUP($A39&amp;$B39,'[1]产值及收款计划（2026）'!$A:$A&amp;'[1]产值及收款计划（2026）'!$B:$B,'[1]产值及收款计划（2026）'!K:K)</f>
        <v>#REF!</v>
      </c>
      <c r="L39" s="235" t="e" cm="1">
        <f t="array" ref="L39">_xlfn.XLOOKUP($A39&amp;$B39,'[1]产值及收款计划（2026）'!$A:$A&amp;'[1]产值及收款计划（2026）'!$B:$B,'[1]产值及收款计划（2026）'!L:L)</f>
        <v>#REF!</v>
      </c>
      <c r="M39" s="235" cm="1">
        <f t="array" ref="M39">_xlfn.XLOOKUP($A39&amp;$B39,'[1]产值及收款计划（2026）'!$A:$A&amp;'[1]产值及收款计划（2026）'!$B:$B,'[1]产值及收款计划（2026）'!M:M)</f>
        <v>0</v>
      </c>
      <c r="N39" s="235" cm="1">
        <f t="array" ref="N39">_xlfn.XLOOKUP($A39&amp;$B39,'[1]产值及收款计划（2026）'!$A:$A&amp;'[1]产值及收款计划（2026）'!$B:$B,'[1]产值及收款计划（2026）'!N:N)</f>
        <v>0</v>
      </c>
      <c r="O39" s="235" t="str" cm="1">
        <f t="array" ref="O39">_xlfn.XLOOKUP($A39&amp;$B39,'[1]产值及收款计划（2026）'!$A:$A&amp;'[1]产值及收款计划（2026）'!$B:$B,'[1]产值及收款计划（2026）'!O:O)</f>
        <v>龚小彪</v>
      </c>
      <c r="P39" s="234" t="str" cm="1">
        <f t="array" ref="P39">_xlfn.XLOOKUP($A39&amp;$B39,'[1]产值及收款计划（2026）'!$A:$A&amp;'[1]产值及收款计划（2026）'!$B:$B,'[1]产值及收款计划（2026）'!P:P)</f>
        <v>在建</v>
      </c>
      <c r="Q39" s="235" t="e" cm="1">
        <f t="array" ref="Q39">_xlfn.XLOOKUP($A39&amp;$B39,'[1]产值及收款计划（2026）'!$A:$A&amp;'[1]产值及收款计划（2026）'!$B:$B,'[1]产值及收款计划（2026）'!Q:Q)</f>
        <v>#REF!</v>
      </c>
      <c r="R39" s="235" t="e" cm="1">
        <f t="array" ref="R39">_xlfn.XLOOKUP($A39&amp;$B39,'[1]产值及收款计划（2026）'!$A:$A&amp;'[1]产值及收款计划（2026）'!$B:$B,'[1]产值及收款计划（2026）'!R:R)</f>
        <v>#REF!</v>
      </c>
      <c r="S39" s="235" t="e" cm="1">
        <f t="array" ref="S39">_xlfn.XLOOKUP($A39&amp;$B39,'[1]产值及收款计划（2026）'!$A:$A&amp;'[1]产值及收款计划（2026）'!$B:$B,'[1]产值及收款计划（2026）'!S:S)</f>
        <v>#REF!</v>
      </c>
      <c r="T39" s="235" cm="1">
        <f t="array" ref="T39">_xlfn.XLOOKUP($A39&amp;$B39,'[1]产值及收款计划（2026）'!$A:$A&amp;'[1]产值及收款计划（2026）'!$B:$B,'[1]产值及收款计划（2026）'!T:T)</f>
        <v>72.55</v>
      </c>
      <c r="U39" s="235" cm="1">
        <f t="array" ref="U39">_xlfn.XLOOKUP($A39&amp;$B39,'[1]产值及收款计划（2026）'!$A:$A&amp;'[1]产值及收款计划（2026）'!$B:$B,'[1]产值及收款计划（2026）'!U:U)</f>
        <v>0</v>
      </c>
      <c r="V39" s="235" cm="1">
        <f t="array" ref="V39">_xlfn.XLOOKUP($A39&amp;$B39,'[1]产值及收款计划（2026）'!$A:$A&amp;'[1]产值及收款计划（2026）'!$B:$B,'[1]产值及收款计划（2026）'!V:V)</f>
        <v>157.45</v>
      </c>
      <c r="W39" s="235" t="e" cm="1">
        <f t="array" ref="W39">_xlfn.XLOOKUP($A39&amp;$B39,'[1]产值及收款计划（2026）'!$A:$A&amp;'[1]产值及收款计划（2026）'!$B:$B,'[1]产值及收款计划（2026）'!W:W)</f>
        <v>#REF!</v>
      </c>
      <c r="X39" s="235" t="e" cm="1">
        <f t="array" ref="X39">_xlfn.XLOOKUP($A39&amp;$B39,'[1]产值及收款计划（2026）'!$A:$A&amp;'[1]产值及收款计划（2026）'!$B:$B,'[1]产值及收款计划（2026）'!X:X)</f>
        <v>#REF!</v>
      </c>
      <c r="Y39" s="235" t="e" cm="1">
        <f t="array" ref="Y39">_xlfn.XLOOKUP($A39&amp;$B39,'[1]产值及收款计划（2026）'!$A:$A&amp;'[1]产值及收款计划（2026）'!$B:$B,'[1]产值及收款计划（2026）'!Y:Y)</f>
        <v>#REF!</v>
      </c>
      <c r="Z39" s="235" t="e" cm="1">
        <f t="array" ref="Z39">_xlfn.XLOOKUP($A39&amp;$B39,'[1]产值及收款计划（2026）'!$A:$A&amp;'[1]产值及收款计划（2026）'!$B:$B,'[1]产值及收款计划（2026）'!Z:Z)</f>
        <v>#REF!</v>
      </c>
      <c r="AA39" s="235" t="e" cm="1">
        <f t="array" ref="AA39">_xlfn.XLOOKUP($A39&amp;$B39,'[1]产值及收款计划（2026）'!$A:$A&amp;'[1]产值及收款计划（2026）'!$B:$B,'[1]产值及收款计划（2026）'!AA:AA)</f>
        <v>#REF!</v>
      </c>
      <c r="AB39" s="235" t="e" cm="1">
        <f t="array" ref="AB39">_xlfn.XLOOKUP($A39&amp;$B39,'[1]产值及收款计划（2026）'!$A:$A&amp;'[1]产值及收款计划（2026）'!$B:$B,'[1]产值及收款计划（2026）'!AB:AB)</f>
        <v>#REF!</v>
      </c>
      <c r="AC39" s="235" t="e" cm="1">
        <f t="array" ref="AC39">_xlfn.XLOOKUP($A39&amp;$B39,'[1]产值及收款计划（2026）'!$A:$A&amp;'[1]产值及收款计划（2026）'!$B:$B,'[1]产值及收款计划（2026）'!AC:AC)</f>
        <v>#REF!</v>
      </c>
      <c r="AD39" s="235" t="e" cm="1">
        <f t="array" ref="AD39">_xlfn.XLOOKUP($A39&amp;$B39,'[1]产值及收款计划（2026）'!$A:$A&amp;'[1]产值及收款计划（2026）'!$B:$B,'[1]产值及收款计划（2026）'!AD:AD)</f>
        <v>#REF!</v>
      </c>
      <c r="AE39" s="235" t="e" cm="1">
        <f t="array" ref="AE39">_xlfn.XLOOKUP($A39&amp;$B39,'[1]产值及收款计划（2026）'!$A:$A&amp;'[1]产值及收款计划（2026）'!$B:$B,'[1]产值及收款计划（2026）'!AE:AE)</f>
        <v>#REF!</v>
      </c>
      <c r="AF39" s="235" t="e" cm="1">
        <f t="array" ref="AF39">_xlfn.XLOOKUP($A39&amp;$B39,'[1]产值及收款计划（2026）'!$A:$A&amp;'[1]产值及收款计划（2026）'!$B:$B,'[1]产值及收款计划（2026）'!AF:AF)</f>
        <v>#REF!</v>
      </c>
      <c r="AG39" s="235" t="e" cm="1">
        <f t="array" ref="AG39">_xlfn.XLOOKUP($A39&amp;$B39,'[1]产值及收款计划（2026）'!$A:$A&amp;'[1]产值及收款计划（2026）'!$B:$B,'[1]产值及收款计划（2026）'!AG:AG)</f>
        <v>#REF!</v>
      </c>
      <c r="AH39" s="235" t="e" cm="1">
        <f t="array" ref="AH39">_xlfn.XLOOKUP($A39&amp;$B39,'[1]产值及收款计划（2026）'!$A:$A&amp;'[1]产值及收款计划（2026）'!$B:$B,'[1]产值及收款计划（2026）'!AH:AH)</f>
        <v>#REF!</v>
      </c>
      <c r="AI39" s="235" t="e" cm="1">
        <f t="array" ref="AI39">_xlfn.XLOOKUP($A39&amp;$B39,'[1]产值及收款计划（2026）'!$A:$A&amp;'[1]产值及收款计划（2026）'!$B:$B,'[1]产值及收款计划（2026）'!AI:AI)</f>
        <v>#REF!</v>
      </c>
      <c r="AJ39" s="235" t="e" cm="1">
        <f t="array" ref="AJ39">_xlfn.XLOOKUP($A39&amp;$B39,'[1]产值及收款计划（2026）'!$A:$A&amp;'[1]产值及收款计划（2026）'!$B:$B,'[1]产值及收款计划（2026）'!AJ:AJ)</f>
        <v>#REF!</v>
      </c>
      <c r="AK39" s="235" t="e" cm="1">
        <f t="array" ref="AK39">_xlfn.XLOOKUP($A39&amp;$B39,'[1]产值及收款计划（2026）'!$A:$A&amp;'[1]产值及收款计划（2026）'!$B:$B,'[1]产值及收款计划（2026）'!AK:AK)</f>
        <v>#REF!</v>
      </c>
      <c r="AL39" s="235" t="e" cm="1">
        <f t="array" ref="AL39">_xlfn.XLOOKUP($A39&amp;$B39,'[1]产值及收款计划（2026）'!$A:$A&amp;'[1]产值及收款计划（2026）'!$B:$B,'[1]产值及收款计划（2026）'!AL:AL)</f>
        <v>#REF!</v>
      </c>
      <c r="AM39" s="242" t="e" cm="1">
        <f t="array" ref="AM39">_xlfn.LET(_xlpm.勾选月份状态数组,TRANSPOSE('PPT(12-15页）-TOP10'!$A$3:$A$14),_xlpm.选择数据区,IF('PPT(12-15页）-TOP10'!$E$3="收款",$BA39:$BL39,$AA39:$AL39),SUM(_xlfn._xlws.FILTER(_xlpm.选择数据区,_xlpm.勾选月份状态数组,"")))</f>
        <v>#REF!</v>
      </c>
      <c r="AN39" s="235" t="e">
        <f>_xlfn.XLOOKUP($C39,应收未收表!$T:$T,应收未收表!AA:AA)</f>
        <v>#N/A</v>
      </c>
      <c r="AO39" s="235" t="e">
        <f>_xlfn.XLOOKUP($C39,应收未收表!$T:$T,应收未收表!AB:AB)</f>
        <v>#N/A</v>
      </c>
      <c r="AP39" s="235" t="e">
        <f>_xlfn.XLOOKUP($C39,应收未收表!$T:$T,应收未收表!AC:AC)</f>
        <v>#N/A</v>
      </c>
      <c r="AQ39" s="235" t="e">
        <f>_xlfn.XLOOKUP($C39,应收未收表!$T:$T,应收未收表!AE:AE)</f>
        <v>#N/A</v>
      </c>
      <c r="AR39" s="235" t="e">
        <f>_xlfn.XLOOKUP($C39,应收未收表!$T:$T,应收未收表!AF:AF)</f>
        <v>#N/A</v>
      </c>
      <c r="AS39" s="235" t="e" cm="1">
        <f t="array" ref="AS39">_xlfn.XLOOKUP($A39&amp;$B39,'[1]产值及收款计划（2026）'!$A:$A&amp;'[1]产值及收款计划（2026）'!$B:$B,'[1]产值及收款计划（2026）'!AS:AS)</f>
        <v>#REF!</v>
      </c>
      <c r="AT39" s="235" t="e" cm="1">
        <f t="array" ref="AT39">_xlfn.XLOOKUP($A39&amp;$B39,'[1]产值及收款计划（2026）'!$A:$A&amp;'[1]产值及收款计划（2026）'!$B:$B,'[1]产值及收款计划（2026）'!AT:AT)</f>
        <v>#REF!</v>
      </c>
      <c r="AU39" s="235" t="e" cm="1">
        <f t="array" ref="AU39">_xlfn.XLOOKUP($A39&amp;$B39,'[1]产值及收款计划（2026）'!$A:$A&amp;'[1]产值及收款计划（2026）'!$B:$B,'[1]产值及收款计划（2026）'!AU:AU)</f>
        <v>#REF!</v>
      </c>
      <c r="AV39" s="235" t="e" cm="1">
        <f t="array" ref="AV39">_xlfn.XLOOKUP($A39&amp;$B39,'[1]产值及收款计划（2026）'!$A:$A&amp;'[1]产值及收款计划（2026）'!$B:$B,'[1]产值及收款计划（2026）'!AV:AV)</f>
        <v>#REF!</v>
      </c>
      <c r="AW39" s="235" cm="1">
        <f t="array" ref="AW39">_xlfn.XLOOKUP($A39&amp;$B39,'[1]产值及收款计划（2026）'!$A:$A&amp;'[1]产值及收款计划（2026）'!$B:$B,'[1]产值及收款计划（2026）'!AW:AW)</f>
        <v>72.55</v>
      </c>
      <c r="AX39" s="235" cm="1">
        <f t="array" ref="AX39">_xlfn.XLOOKUP($A39&amp;$B39,'[1]产值及收款计划（2026）'!$A:$A&amp;'[1]产值及收款计划（2026）'!$B:$B,'[1]产值及收款计划（2026）'!AX:AX)</f>
        <v>0</v>
      </c>
      <c r="AY39" s="235" cm="1">
        <f t="array" ref="AY39">_xlfn.XLOOKUP($A39&amp;$B39,'[1]产值及收款计划（2026）'!$A:$A&amp;'[1]产值及收款计划（2026）'!$B:$B,'[1]产值及收款计划（2026）'!AY:AY)</f>
        <v>157.45</v>
      </c>
      <c r="AZ39" s="235" cm="1">
        <f t="array" ref="AZ39">_xlfn.XLOOKUP($A39&amp;$B39,'[1]产值及收款计划（2026）'!$A:$A&amp;'[1]产值及收款计划（2026）'!$B:$B,'[1]产值及收款计划（2026）'!AZ:AZ)</f>
        <v>0</v>
      </c>
      <c r="BA39" s="235" t="e" cm="1">
        <f t="array" ref="BA39">_xlfn.XLOOKUP($A39&amp;$B39,'[1]产值及收款计划（2026）'!$A:$A&amp;'[1]产值及收款计划（2026）'!$B:$B,'[1]产值及收款计划（2026）'!BA:BA)</f>
        <v>#REF!</v>
      </c>
      <c r="BB39" s="235" t="e" cm="1">
        <f t="array" ref="BB39">_xlfn.XLOOKUP($A39&amp;$B39,'[1]产值及收款计划（2026）'!$A:$A&amp;'[1]产值及收款计划（2026）'!$B:$B,'[1]产值及收款计划（2026）'!BB:BB)</f>
        <v>#REF!</v>
      </c>
      <c r="BC39" s="235" t="e" cm="1">
        <f t="array" ref="BC39">_xlfn.XLOOKUP($A39&amp;$B39,'[1]产值及收款计划（2026）'!$A:$A&amp;'[1]产值及收款计划（2026）'!$B:$B,'[1]产值及收款计划（2026）'!BC:BC)</f>
        <v>#REF!</v>
      </c>
      <c r="BD39" s="235" t="e" cm="1">
        <f t="array" ref="BD39">_xlfn.XLOOKUP($A39&amp;$B39,'[1]产值及收款计划（2026）'!$A:$A&amp;'[1]产值及收款计划（2026）'!$B:$B,'[1]产值及收款计划（2026）'!BD:BD)</f>
        <v>#REF!</v>
      </c>
      <c r="BE39" s="235" t="e" cm="1">
        <f t="array" ref="BE39">_xlfn.XLOOKUP($A39&amp;$B39,'[1]产值及收款计划（2026）'!$A:$A&amp;'[1]产值及收款计划（2026）'!$B:$B,'[1]产值及收款计划（2026）'!BE:BE)</f>
        <v>#REF!</v>
      </c>
      <c r="BF39" s="235" t="e" cm="1">
        <f t="array" ref="BF39">_xlfn.XLOOKUP($A39&amp;$B39,'[1]产值及收款计划（2026）'!$A:$A&amp;'[1]产值及收款计划（2026）'!$B:$B,'[1]产值及收款计划（2026）'!BF:BF)</f>
        <v>#REF!</v>
      </c>
      <c r="BG39" s="235" t="e" cm="1">
        <f t="array" ref="BG39">_xlfn.XLOOKUP($A39&amp;$B39,'[1]产值及收款计划（2026）'!$A:$A&amp;'[1]产值及收款计划（2026）'!$B:$B,'[1]产值及收款计划（2026）'!BG:BG)</f>
        <v>#REF!</v>
      </c>
      <c r="BH39" s="235" t="e" cm="1">
        <f t="array" ref="BH39">_xlfn.XLOOKUP($A39&amp;$B39,'[1]产值及收款计划（2026）'!$A:$A&amp;'[1]产值及收款计划（2026）'!$B:$B,'[1]产值及收款计划（2026）'!BH:BH)</f>
        <v>#REF!</v>
      </c>
      <c r="BI39" s="235" t="e" cm="1">
        <f t="array" ref="BI39">_xlfn.XLOOKUP($A39&amp;$B39,'[1]产值及收款计划（2026）'!$A:$A&amp;'[1]产值及收款计划（2026）'!$B:$B,'[1]产值及收款计划（2026）'!BI:BI)</f>
        <v>#REF!</v>
      </c>
      <c r="BJ39" s="235" t="e" cm="1">
        <f t="array" ref="BJ39">_xlfn.XLOOKUP($A39&amp;$B39,'[1]产值及收款计划（2026）'!$A:$A&amp;'[1]产值及收款计划（2026）'!$B:$B,'[1]产值及收款计划（2026）'!BJ:BJ)</f>
        <v>#REF!</v>
      </c>
      <c r="BK39" s="235" t="e" cm="1">
        <f t="array" ref="BK39">_xlfn.XLOOKUP($A39&amp;$B39,'[1]产值及收款计划（2026）'!$A:$A&amp;'[1]产值及收款计划（2026）'!$B:$B,'[1]产值及收款计划（2026）'!BK:BK)</f>
        <v>#REF!</v>
      </c>
      <c r="BL39" s="235" t="e" cm="1">
        <f t="array" ref="BL39">_xlfn.XLOOKUP($A39&amp;$B39,'[1]产值及收款计划（2026）'!$A:$A&amp;'[1]产值及收款计划（2026）'!$B:$B,'[1]产值及收款计划（2026）'!BL:BL)</f>
        <v>#REF!</v>
      </c>
      <c r="BM39" s="235"/>
      <c r="BN39" s="235"/>
      <c r="BO39" s="235"/>
      <c r="BP39" s="235"/>
      <c r="BQ39" s="235" t="e">
        <f>_xlfn.XLOOKUP($C39,应收未收表!$AJ:$AJ,应收未收表!AK:AK)</f>
        <v>#N/A</v>
      </c>
      <c r="BR39" s="235" t="e">
        <f>_xlfn.XLOOKUP($C39,应收未收表!$AJ:$AJ,应收未收表!AL:AL)</f>
        <v>#N/A</v>
      </c>
      <c r="BS39" s="235" t="e">
        <f>_xlfn.XLOOKUP($C39,应收未收表!$AJ:$AJ,应收未收表!AM:AM)</f>
        <v>#N/A</v>
      </c>
      <c r="BT39" s="235" t="e">
        <f>_xlfn.XLOOKUP($C39,应收未收表!$AJ:$AJ,应收未收表!AN:AN)</f>
        <v>#N/A</v>
      </c>
      <c r="BU39" s="234" t="str" cm="1">
        <f t="array" ref="BU39">_xlfn.XLOOKUP($A39&amp;$B39,'[1]产值及收款计划（2026）'!$A:$A&amp;'[1]产值及收款计划（2026）'!$B:$B,'[1]产值及收款计划（2026）'!BQ:BQ)</f>
        <v>上海市地下空间设计研究总院有限公司</v>
      </c>
      <c r="BV39" s="235" t="e" cm="1">
        <f t="array" ref="BV39">_xlfn.XLOOKUP($A39&amp;$B39,'[1]产值及收款计划（2026）'!$A:$A&amp;'[1]产值及收款计划（2026）'!$B:$B,'[1]产值及收款计划（2026）'!BR:BR)</f>
        <v>#REF!</v>
      </c>
      <c r="CE39" s="235" cm="1">
        <f t="array" ref="CE39">_xlfn.XLOOKUP($A39&amp;$B39,'[1]产值及收款计划（2026）'!$A:$A&amp;'[1]产值及收款计划（2026）'!$B:$B,'[1]产值及收款计划（2026）'!CA:CA)</f>
        <v>0</v>
      </c>
      <c r="CF39" s="235" cm="1">
        <f t="array" ref="CF39">_xlfn.XLOOKUP($A39&amp;$B39,'[1]产值及收款计划（2026）'!$A:$A&amp;'[1]产值及收款计划（2026）'!$B:$B,'[1]产值及收款计划（2026）'!CB:CB)</f>
        <v>0</v>
      </c>
      <c r="CG39" s="235" cm="1">
        <f t="array" ref="CG39">_xlfn.XLOOKUP($A39&amp;$B39,'[1]产值及收款计划（2026）'!$A:$A&amp;'[1]产值及收款计划（2026）'!$B:$B,'[1]产值及收款计划（2026）'!CC:CC)</f>
        <v>0</v>
      </c>
      <c r="CH39" s="235" cm="1">
        <f t="array" ref="CH39">_xlfn.XLOOKUP($A39&amp;$B39,'[1]产值及收款计划（2026）'!$A:$A&amp;'[1]产值及收款计划（2026）'!$B:$B,'[1]产值及收款计划（2026）'!CD:CD)</f>
        <v>0</v>
      </c>
      <c r="CI39" s="235" cm="1">
        <f t="array" ref="CI39">_xlfn.XLOOKUP($A39&amp;$B39,'[1]产值及收款计划（2026）'!$A:$A&amp;'[1]产值及收款计划（2026）'!$B:$B,'[1]产值及收款计划（2026）'!CE:CE)</f>
        <v>0</v>
      </c>
      <c r="CJ39" s="235" cm="1">
        <f t="array" ref="CJ39">_xlfn.XLOOKUP($A39&amp;$B39,'[1]产值及收款计划（2026）'!$A:$A&amp;'[1]产值及收款计划（2026）'!$B:$B,'[1]产值及收款计划（2026）'!CF:CF)</f>
        <v>0</v>
      </c>
      <c r="CK39" s="235" cm="1">
        <f t="array" ref="CK39">_xlfn.XLOOKUP($A39&amp;$B39,'[1]产值及收款计划（2026）'!$A:$A&amp;'[1]产值及收款计划（2026）'!$B:$B,'[1]产值及收款计划（2026）'!CG:CG)</f>
        <v>0</v>
      </c>
      <c r="CL39" s="235" cm="1">
        <f t="array" ref="CL39">_xlfn.XLOOKUP($A39&amp;$B39,'[1]产值及收款计划（2026）'!$A:$A&amp;'[1]产值及收款计划（2026）'!$B:$B,'[1]产值及收款计划（2026）'!CH:CH)</f>
        <v>0</v>
      </c>
      <c r="CM39" s="235" cm="1">
        <f t="array" ref="CM39">_xlfn.XLOOKUP($A39&amp;$B39,'[1]产值及收款计划（2026）'!$A:$A&amp;'[1]产值及收款计划（2026）'!$B:$B,'[1]产值及收款计划（2026）'!CI:CI)</f>
        <v>0</v>
      </c>
      <c r="CN39" s="235" cm="1">
        <f t="array" ref="CN39">_xlfn.XLOOKUP($A39&amp;$B39,'[1]产值及收款计划（2026）'!$A:$A&amp;'[1]产值及收款计划（2026）'!$B:$B,'[1]产值及收款计划（2026）'!CJ:CJ)</f>
        <v>0</v>
      </c>
      <c r="CO39" s="235" cm="1">
        <f t="array" ref="CO39">_xlfn.XLOOKUP($A39&amp;$B39,'[1]产值及收款计划（2026）'!$A:$A&amp;'[1]产值及收款计划（2026）'!$B:$B,'[1]产值及收款计划（2026）'!CK:CK)</f>
        <v>0</v>
      </c>
      <c r="CP39" s="235" cm="1">
        <f t="array" ref="CP39">_xlfn.XLOOKUP($A39&amp;$B39,'[1]产值及收款计划（2026）'!$A:$A&amp;'[1]产值及收款计划（2026）'!$B:$B,'[1]产值及收款计划（2026）'!CL:CL)</f>
        <v>0</v>
      </c>
      <c r="DE39" s="235" cm="1">
        <f t="array" ref="DE39">_xlfn.XLOOKUP($A39&amp;$B39,'[1]产值及收款计划（2026）'!$A:$A&amp;'[1]产值及收款计划（2026）'!$B:$B,'[1]产值及收款计划（2026）'!DA:DA)</f>
        <v>0</v>
      </c>
      <c r="DF39" s="235" cm="1">
        <f t="array" ref="DF39">_xlfn.XLOOKUP($A39&amp;$B39,'[1]产值及收款计划（2026）'!$A:$A&amp;'[1]产值及收款计划（2026）'!$B:$B,'[1]产值及收款计划（2026）'!DB:DB)</f>
        <v>0</v>
      </c>
      <c r="DG39" s="235" cm="1">
        <f t="array" ref="DG39">_xlfn.XLOOKUP($A39&amp;$B39,'[1]产值及收款计划（2026）'!$A:$A&amp;'[1]产值及收款计划（2026）'!$B:$B,'[1]产值及收款计划（2026）'!DC:DC)</f>
        <v>0</v>
      </c>
      <c r="DH39" s="235" cm="1">
        <f t="array" ref="DH39">_xlfn.XLOOKUP($A39&amp;$B39,'[1]产值及收款计划（2026）'!$A:$A&amp;'[1]产值及收款计划（2026）'!$B:$B,'[1]产值及收款计划（2026）'!DD:DD)</f>
        <v>0</v>
      </c>
      <c r="DI39" s="235" cm="1">
        <f t="array" ref="DI39">_xlfn.XLOOKUP($A39&amp;$B39,'[1]产值及收款计划（2026）'!$A:$A&amp;'[1]产值及收款计划（2026）'!$B:$B,'[1]产值及收款计划（2026）'!DE:DE)</f>
        <v>0</v>
      </c>
      <c r="DJ39" s="235" cm="1">
        <f t="array" ref="DJ39">_xlfn.XLOOKUP($A39&amp;$B39,'[1]产值及收款计划（2026）'!$A:$A&amp;'[1]产值及收款计划（2026）'!$B:$B,'[1]产值及收款计划（2026）'!DF:DF)</f>
        <v>0</v>
      </c>
      <c r="DK39" s="235" cm="1">
        <f t="array" ref="DK39">_xlfn.XLOOKUP($A39&amp;$B39,'[1]产值及收款计划（2026）'!$A:$A&amp;'[1]产值及收款计划（2026）'!$B:$B,'[1]产值及收款计划（2026）'!DG:DG)</f>
        <v>0</v>
      </c>
      <c r="DL39" s="235" cm="1">
        <f t="array" ref="DL39">_xlfn.XLOOKUP($A39&amp;$B39,'[1]产值及收款计划（2026）'!$A:$A&amp;'[1]产值及收款计划（2026）'!$B:$B,'[1]产值及收款计划（2026）'!DH:DH)</f>
        <v>0</v>
      </c>
      <c r="DM39" s="235" cm="1">
        <f t="array" ref="DM39">_xlfn.XLOOKUP($A39&amp;$B39,'[1]产值及收款计划（2026）'!$A:$A&amp;'[1]产值及收款计划（2026）'!$B:$B,'[1]产值及收款计划（2026）'!DI:DI)</f>
        <v>0</v>
      </c>
      <c r="DN39" s="235" cm="1">
        <f t="array" ref="DN39">_xlfn.XLOOKUP($A39&amp;$B39,'[1]产值及收款计划（2026）'!$A:$A&amp;'[1]产值及收款计划（2026）'!$B:$B,'[1]产值及收款计划（2026）'!DJ:DJ)</f>
        <v>0</v>
      </c>
      <c r="DO39" s="235" cm="1">
        <f t="array" ref="DO39">_xlfn.XLOOKUP($A39&amp;$B39,'[1]产值及收款计划（2026）'!$A:$A&amp;'[1]产值及收款计划（2026）'!$B:$B,'[1]产值及收款计划（2026）'!DK:DK)</f>
        <v>0</v>
      </c>
      <c r="DP39" s="235" cm="1">
        <f t="array" ref="DP39">_xlfn.XLOOKUP($A39&amp;$B39,'[1]产值及收款计划（2026）'!$A:$A&amp;'[1]产值及收款计划（2026）'!$B:$B,'[1]产值及收款计划（2026）'!DL:DL)</f>
        <v>0</v>
      </c>
      <c r="DQ39" s="243"/>
      <c r="DR39" s="229"/>
    </row>
    <row r="40" ht="20.25" spans="1:122">
      <c r="A40" s="233">
        <f t="shared" si="12"/>
        <v>36</v>
      </c>
      <c r="B40" s="233" t="s">
        <v>25</v>
      </c>
      <c r="C40" s="234" t="str" cm="1">
        <f t="array" ref="C40">_xlfn.XLOOKUP($A40&amp;$B40,'[1]产值及收款计划（2026）'!$A:$A&amp;'[1]产值及收款计划（2026）'!$B:$B,'[1]产值及收款计划（2026）'!C:C)</f>
        <v>SJHT2019121700134</v>
      </c>
      <c r="D40" s="234" t="str" cm="1">
        <f t="array" ref="D40">_xlfn.XLOOKUP($A40&amp;$B40,'[1]产值及收款计划（2026）'!$A:$A&amp;'[1]产值及收款计划（2026）'!$B:$B,'[1]产值及收款计划（2026）'!D:D)</f>
        <v>地下院平移-《上海市轨道交通17号线工程》徐盈路站等BIM设计劳务合同</v>
      </c>
      <c r="E40" s="235" cm="1">
        <f t="array" ref="E40">_xlfn.XLOOKUP($A40&amp;$B40,'[1]产值及收款计划（2026）'!$A:$A&amp;'[1]产值及收款计划（2026）'!$B:$B,'[1]产值及收款计划（2026）'!E:E)</f>
        <v>25.55</v>
      </c>
      <c r="F40" s="235" cm="1">
        <f t="array" ref="F40">_xlfn.XLOOKUP($A40&amp;$B40,'[1]产值及收款计划（2026）'!$A:$A&amp;'[1]产值及收款计划（2026）'!$B:$B,'[1]产值及收款计划（2026）'!F:F)</f>
        <v>25.55</v>
      </c>
      <c r="G40" s="235" cm="1">
        <f t="array" ref="G40">_xlfn.XLOOKUP($A40&amp;$B40,'[1]产值及收款计划（2026）'!$A:$A&amp;'[1]产值及收款计划（2026）'!$B:$B,'[1]产值及收款计划（2026）'!G:G)</f>
        <v>25.55</v>
      </c>
      <c r="H40" s="235" cm="1">
        <f t="array" ref="H40">_xlfn.XLOOKUP($A40&amp;$B40,'[1]产值及收款计划（2026）'!$A:$A&amp;'[1]产值及收款计划（2026）'!$B:$B,'[1]产值及收款计划（2026）'!H:H)</f>
        <v>20.95</v>
      </c>
      <c r="I40" s="236" cm="1">
        <f t="array" ref="I40">_xlfn.XLOOKUP($A40&amp;$B40,'[1]产值及收款计划（2026）'!$A:$A&amp;'[1]产值及收款计划（2026）'!$B:$B,'[1]产值及收款计划（2026）'!I:I)</f>
        <v>0.819960861056752</v>
      </c>
      <c r="J40" s="237" cm="1">
        <f t="array" ref="J40">_xlfn.XLOOKUP($A40&amp;$B40,'[1]产值及收款计划（2026）'!$A:$A&amp;'[1]产值及收款计划（2026）'!$B:$B,'[1]产值及收款计划（2026）'!J:J)</f>
        <v>0</v>
      </c>
      <c r="K40" s="235" t="e" cm="1">
        <f t="array" ref="K40">_xlfn.XLOOKUP($A40&amp;$B40,'[1]产值及收款计划（2026）'!$A:$A&amp;'[1]产值及收款计划（2026）'!$B:$B,'[1]产值及收款计划（2026）'!K:K)</f>
        <v>#REF!</v>
      </c>
      <c r="L40" s="235" t="e" cm="1">
        <f t="array" ref="L40">_xlfn.XLOOKUP($A40&amp;$B40,'[1]产值及收款计划（2026）'!$A:$A&amp;'[1]产值及收款计划（2026）'!$B:$B,'[1]产值及收款计划（2026）'!L:L)</f>
        <v>#REF!</v>
      </c>
      <c r="M40" s="235" t="str" cm="1">
        <f t="array" ref="M40">_xlfn.XLOOKUP($A40&amp;$B40,'[1]产值及收款计划（2026）'!$A:$A&amp;'[1]产值及收款计划（2026）'!$B:$B,'[1]产值及收款计划（2026）'!M:M)</f>
        <v>主导</v>
      </c>
      <c r="N40" s="235" t="str" cm="1">
        <f t="array" ref="N40">_xlfn.XLOOKUP($A40&amp;$B40,'[1]产值及收款计划（2026）'!$A:$A&amp;'[1]产值及收款计划（2026）'!$B:$B,'[1]产值及收款计划（2026）'!N:N)</f>
        <v>施林烽团队</v>
      </c>
      <c r="O40" s="235" t="str" cm="1">
        <f t="array" ref="O40">_xlfn.XLOOKUP($A40&amp;$B40,'[1]产值及收款计划（2026）'!$A:$A&amp;'[1]产值及收款计划（2026）'!$B:$B,'[1]产值及收款计划（2026）'!O:O)</f>
        <v>何晗</v>
      </c>
      <c r="P40" s="234" t="str" cm="1">
        <f t="array" ref="P40">_xlfn.XLOOKUP($A40&amp;$B40,'[1]产值及收款计划（2026）'!$A:$A&amp;'[1]产值及收款计划（2026）'!$B:$B,'[1]产值及收款计划（2026）'!P:P)</f>
        <v>在建</v>
      </c>
      <c r="Q40" s="235" t="e" cm="1">
        <f t="array" ref="Q40">_xlfn.XLOOKUP($A40&amp;$B40,'[1]产值及收款计划（2026）'!$A:$A&amp;'[1]产值及收款计划（2026）'!$B:$B,'[1]产值及收款计划（2026）'!Q:Q)</f>
        <v>#REF!</v>
      </c>
      <c r="R40" s="235" t="e" cm="1">
        <f t="array" ref="R40">_xlfn.XLOOKUP($A40&amp;$B40,'[1]产值及收款计划（2026）'!$A:$A&amp;'[1]产值及收款计划（2026）'!$B:$B,'[1]产值及收款计划（2026）'!R:R)</f>
        <v>#REF!</v>
      </c>
      <c r="S40" s="235" t="e" cm="1">
        <f t="array" ref="S40">_xlfn.XLOOKUP($A40&amp;$B40,'[1]产值及收款计划（2026）'!$A:$A&amp;'[1]产值及收款计划（2026）'!$B:$B,'[1]产值及收款计划（2026）'!S:S)</f>
        <v>#REF!</v>
      </c>
      <c r="T40" s="235" cm="1">
        <f t="array" ref="T40">_xlfn.XLOOKUP($A40&amp;$B40,'[1]产值及收款计划（2026）'!$A:$A&amp;'[1]产值及收款计划（2026）'!$B:$B,'[1]产值及收款计划（2026）'!T:T)</f>
        <v>0</v>
      </c>
      <c r="U40" s="235" cm="1">
        <f t="array" ref="U40">_xlfn.XLOOKUP($A40&amp;$B40,'[1]产值及收款计划（2026）'!$A:$A&amp;'[1]产值及收款计划（2026）'!$B:$B,'[1]产值及收款计划（2026）'!U:U)</f>
        <v>0</v>
      </c>
      <c r="V40" s="235" cm="1">
        <f t="array" ref="V40">_xlfn.XLOOKUP($A40&amp;$B40,'[1]产值及收款计划（2026）'!$A:$A&amp;'[1]产值及收款计划（2026）'!$B:$B,'[1]产值及收款计划（2026）'!V:V)</f>
        <v>25.55</v>
      </c>
      <c r="W40" s="235" t="e" cm="1">
        <f t="array" ref="W40">_xlfn.XLOOKUP($A40&amp;$B40,'[1]产值及收款计划（2026）'!$A:$A&amp;'[1]产值及收款计划（2026）'!$B:$B,'[1]产值及收款计划（2026）'!W:W)</f>
        <v>#REF!</v>
      </c>
      <c r="X40" s="235" t="e" cm="1">
        <f t="array" ref="X40">_xlfn.XLOOKUP($A40&amp;$B40,'[1]产值及收款计划（2026）'!$A:$A&amp;'[1]产值及收款计划（2026）'!$B:$B,'[1]产值及收款计划（2026）'!X:X)</f>
        <v>#REF!</v>
      </c>
      <c r="Y40" s="235" t="e" cm="1">
        <f t="array" ref="Y40">_xlfn.XLOOKUP($A40&amp;$B40,'[1]产值及收款计划（2026）'!$A:$A&amp;'[1]产值及收款计划（2026）'!$B:$B,'[1]产值及收款计划（2026）'!Y:Y)</f>
        <v>#REF!</v>
      </c>
      <c r="Z40" s="235" t="e" cm="1">
        <f t="array" ref="Z40">_xlfn.XLOOKUP($A40&amp;$B40,'[1]产值及收款计划（2026）'!$A:$A&amp;'[1]产值及收款计划（2026）'!$B:$B,'[1]产值及收款计划（2026）'!Z:Z)</f>
        <v>#REF!</v>
      </c>
      <c r="AA40" s="235" t="e" cm="1">
        <f t="array" ref="AA40">_xlfn.XLOOKUP($A40&amp;$B40,'[1]产值及收款计划（2026）'!$A:$A&amp;'[1]产值及收款计划（2026）'!$B:$B,'[1]产值及收款计划（2026）'!AA:AA)</f>
        <v>#REF!</v>
      </c>
      <c r="AB40" s="235" t="e" cm="1">
        <f t="array" ref="AB40">_xlfn.XLOOKUP($A40&amp;$B40,'[1]产值及收款计划（2026）'!$A:$A&amp;'[1]产值及收款计划（2026）'!$B:$B,'[1]产值及收款计划（2026）'!AB:AB)</f>
        <v>#REF!</v>
      </c>
      <c r="AC40" s="235" t="e" cm="1">
        <f t="array" ref="AC40">_xlfn.XLOOKUP($A40&amp;$B40,'[1]产值及收款计划（2026）'!$A:$A&amp;'[1]产值及收款计划（2026）'!$B:$B,'[1]产值及收款计划（2026）'!AC:AC)</f>
        <v>#REF!</v>
      </c>
      <c r="AD40" s="235" t="e" cm="1">
        <f t="array" ref="AD40">_xlfn.XLOOKUP($A40&amp;$B40,'[1]产值及收款计划（2026）'!$A:$A&amp;'[1]产值及收款计划（2026）'!$B:$B,'[1]产值及收款计划（2026）'!AD:AD)</f>
        <v>#REF!</v>
      </c>
      <c r="AE40" s="235" t="e" cm="1">
        <f t="array" ref="AE40">_xlfn.XLOOKUP($A40&amp;$B40,'[1]产值及收款计划（2026）'!$A:$A&amp;'[1]产值及收款计划（2026）'!$B:$B,'[1]产值及收款计划（2026）'!AE:AE)</f>
        <v>#REF!</v>
      </c>
      <c r="AF40" s="235" t="e" cm="1">
        <f t="array" ref="AF40">_xlfn.XLOOKUP($A40&amp;$B40,'[1]产值及收款计划（2026）'!$A:$A&amp;'[1]产值及收款计划（2026）'!$B:$B,'[1]产值及收款计划（2026）'!AF:AF)</f>
        <v>#REF!</v>
      </c>
      <c r="AG40" s="235" t="e" cm="1">
        <f t="array" ref="AG40">_xlfn.XLOOKUP($A40&amp;$B40,'[1]产值及收款计划（2026）'!$A:$A&amp;'[1]产值及收款计划（2026）'!$B:$B,'[1]产值及收款计划（2026）'!AG:AG)</f>
        <v>#REF!</v>
      </c>
      <c r="AH40" s="235" t="e" cm="1">
        <f t="array" ref="AH40">_xlfn.XLOOKUP($A40&amp;$B40,'[1]产值及收款计划（2026）'!$A:$A&amp;'[1]产值及收款计划（2026）'!$B:$B,'[1]产值及收款计划（2026）'!AH:AH)</f>
        <v>#REF!</v>
      </c>
      <c r="AI40" s="235" t="e" cm="1">
        <f t="array" ref="AI40">_xlfn.XLOOKUP($A40&amp;$B40,'[1]产值及收款计划（2026）'!$A:$A&amp;'[1]产值及收款计划（2026）'!$B:$B,'[1]产值及收款计划（2026）'!AI:AI)</f>
        <v>#REF!</v>
      </c>
      <c r="AJ40" s="235" t="e" cm="1">
        <f t="array" ref="AJ40">_xlfn.XLOOKUP($A40&amp;$B40,'[1]产值及收款计划（2026）'!$A:$A&amp;'[1]产值及收款计划（2026）'!$B:$B,'[1]产值及收款计划（2026）'!AJ:AJ)</f>
        <v>#REF!</v>
      </c>
      <c r="AK40" s="235" t="e" cm="1">
        <f t="array" ref="AK40">_xlfn.XLOOKUP($A40&amp;$B40,'[1]产值及收款计划（2026）'!$A:$A&amp;'[1]产值及收款计划（2026）'!$B:$B,'[1]产值及收款计划（2026）'!AK:AK)</f>
        <v>#REF!</v>
      </c>
      <c r="AL40" s="235" t="e" cm="1">
        <f t="array" ref="AL40">_xlfn.XLOOKUP($A40&amp;$B40,'[1]产值及收款计划（2026）'!$A:$A&amp;'[1]产值及收款计划（2026）'!$B:$B,'[1]产值及收款计划（2026）'!AL:AL)</f>
        <v>#REF!</v>
      </c>
      <c r="AM40" s="242" t="e" cm="1">
        <f t="array" ref="AM40">_xlfn.LET(_xlpm.勾选月份状态数组,TRANSPOSE('PPT(12-15页）-TOP10'!$A$3:$A$14),_xlpm.选择数据区,IF('PPT(12-15页）-TOP10'!$E$3="收款",$BA40:$BL40,$AA40:$AL40),SUM(_xlfn._xlws.FILTER(_xlpm.选择数据区,_xlpm.勾选月份状态数组,"")))</f>
        <v>#REF!</v>
      </c>
      <c r="AN40" s="235" t="e">
        <f>_xlfn.XLOOKUP($C40,应收未收表!$T:$T,应收未收表!AA:AA)</f>
        <v>#N/A</v>
      </c>
      <c r="AO40" s="235" t="e">
        <f>_xlfn.XLOOKUP($C40,应收未收表!$T:$T,应收未收表!AB:AB)</f>
        <v>#N/A</v>
      </c>
      <c r="AP40" s="235" t="e">
        <f>_xlfn.XLOOKUP($C40,应收未收表!$T:$T,应收未收表!AC:AC)</f>
        <v>#N/A</v>
      </c>
      <c r="AQ40" s="235" t="e">
        <f>_xlfn.XLOOKUP($C40,应收未收表!$T:$T,应收未收表!AE:AE)</f>
        <v>#N/A</v>
      </c>
      <c r="AR40" s="235" t="e">
        <f>_xlfn.XLOOKUP($C40,应收未收表!$T:$T,应收未收表!AF:AF)</f>
        <v>#N/A</v>
      </c>
      <c r="AS40" s="235" t="e" cm="1">
        <f t="array" ref="AS40">_xlfn.XLOOKUP($A40&amp;$B40,'[1]产值及收款计划（2026）'!$A:$A&amp;'[1]产值及收款计划（2026）'!$B:$B,'[1]产值及收款计划（2026）'!AS:AS)</f>
        <v>#REF!</v>
      </c>
      <c r="AT40" s="235" t="e" cm="1">
        <f t="array" ref="AT40">_xlfn.XLOOKUP($A40&amp;$B40,'[1]产值及收款计划（2026）'!$A:$A&amp;'[1]产值及收款计划（2026）'!$B:$B,'[1]产值及收款计划（2026）'!AT:AT)</f>
        <v>#REF!</v>
      </c>
      <c r="AU40" s="235" t="e" cm="1">
        <f t="array" ref="AU40">_xlfn.XLOOKUP($A40&amp;$B40,'[1]产值及收款计划（2026）'!$A:$A&amp;'[1]产值及收款计划（2026）'!$B:$B,'[1]产值及收款计划（2026）'!AU:AU)</f>
        <v>#REF!</v>
      </c>
      <c r="AV40" s="235" t="e" cm="1">
        <f t="array" ref="AV40">_xlfn.XLOOKUP($A40&amp;$B40,'[1]产值及收款计划（2026）'!$A:$A&amp;'[1]产值及收款计划（2026）'!$B:$B,'[1]产值及收款计划（2026）'!AV:AV)</f>
        <v>#REF!</v>
      </c>
      <c r="AW40" s="235" cm="1">
        <f t="array" ref="AW40">_xlfn.XLOOKUP($A40&amp;$B40,'[1]产值及收款计划（2026）'!$A:$A&amp;'[1]产值及收款计划（2026）'!$B:$B,'[1]产值及收款计划（2026）'!AW:AW)</f>
        <v>0</v>
      </c>
      <c r="AX40" s="235" cm="1">
        <f t="array" ref="AX40">_xlfn.XLOOKUP($A40&amp;$B40,'[1]产值及收款计划（2026）'!$A:$A&amp;'[1]产值及收款计划（2026）'!$B:$B,'[1]产值及收款计划（2026）'!AX:AX)</f>
        <v>0</v>
      </c>
      <c r="AY40" s="235" cm="1">
        <f t="array" ref="AY40">_xlfn.XLOOKUP($A40&amp;$B40,'[1]产值及收款计划（2026）'!$A:$A&amp;'[1]产值及收款计划（2026）'!$B:$B,'[1]产值及收款计划（2026）'!AY:AY)</f>
        <v>25.55</v>
      </c>
      <c r="AZ40" s="235" cm="1">
        <f t="array" ref="AZ40">_xlfn.XLOOKUP($A40&amp;$B40,'[1]产值及收款计划（2026）'!$A:$A&amp;'[1]产值及收款计划（2026）'!$B:$B,'[1]产值及收款计划（2026）'!AZ:AZ)</f>
        <v>0</v>
      </c>
      <c r="BA40" s="235" t="e" cm="1">
        <f t="array" ref="BA40">_xlfn.XLOOKUP($A40&amp;$B40,'[1]产值及收款计划（2026）'!$A:$A&amp;'[1]产值及收款计划（2026）'!$B:$B,'[1]产值及收款计划（2026）'!BA:BA)</f>
        <v>#REF!</v>
      </c>
      <c r="BB40" s="235" t="e" cm="1">
        <f t="array" ref="BB40">_xlfn.XLOOKUP($A40&amp;$B40,'[1]产值及收款计划（2026）'!$A:$A&amp;'[1]产值及收款计划（2026）'!$B:$B,'[1]产值及收款计划（2026）'!BB:BB)</f>
        <v>#REF!</v>
      </c>
      <c r="BC40" s="235" t="e" cm="1">
        <f t="array" ref="BC40">_xlfn.XLOOKUP($A40&amp;$B40,'[1]产值及收款计划（2026）'!$A:$A&amp;'[1]产值及收款计划（2026）'!$B:$B,'[1]产值及收款计划（2026）'!BC:BC)</f>
        <v>#REF!</v>
      </c>
      <c r="BD40" s="235" t="e" cm="1">
        <f t="array" ref="BD40">_xlfn.XLOOKUP($A40&amp;$B40,'[1]产值及收款计划（2026）'!$A:$A&amp;'[1]产值及收款计划（2026）'!$B:$B,'[1]产值及收款计划（2026）'!BD:BD)</f>
        <v>#REF!</v>
      </c>
      <c r="BE40" s="235" t="e" cm="1">
        <f t="array" ref="BE40">_xlfn.XLOOKUP($A40&amp;$B40,'[1]产值及收款计划（2026）'!$A:$A&amp;'[1]产值及收款计划（2026）'!$B:$B,'[1]产值及收款计划（2026）'!BE:BE)</f>
        <v>#REF!</v>
      </c>
      <c r="BF40" s="235" t="e" cm="1">
        <f t="array" ref="BF40">_xlfn.XLOOKUP($A40&amp;$B40,'[1]产值及收款计划（2026）'!$A:$A&amp;'[1]产值及收款计划（2026）'!$B:$B,'[1]产值及收款计划（2026）'!BF:BF)</f>
        <v>#REF!</v>
      </c>
      <c r="BG40" s="235" t="e" cm="1">
        <f t="array" ref="BG40">_xlfn.XLOOKUP($A40&amp;$B40,'[1]产值及收款计划（2026）'!$A:$A&amp;'[1]产值及收款计划（2026）'!$B:$B,'[1]产值及收款计划（2026）'!BG:BG)</f>
        <v>#REF!</v>
      </c>
      <c r="BH40" s="235" t="e" cm="1">
        <f t="array" ref="BH40">_xlfn.XLOOKUP($A40&amp;$B40,'[1]产值及收款计划（2026）'!$A:$A&amp;'[1]产值及收款计划（2026）'!$B:$B,'[1]产值及收款计划（2026）'!BH:BH)</f>
        <v>#REF!</v>
      </c>
      <c r="BI40" s="235" t="e" cm="1">
        <f t="array" ref="BI40">_xlfn.XLOOKUP($A40&amp;$B40,'[1]产值及收款计划（2026）'!$A:$A&amp;'[1]产值及收款计划（2026）'!$B:$B,'[1]产值及收款计划（2026）'!BI:BI)</f>
        <v>#REF!</v>
      </c>
      <c r="BJ40" s="235" t="e" cm="1">
        <f t="array" ref="BJ40">_xlfn.XLOOKUP($A40&amp;$B40,'[1]产值及收款计划（2026）'!$A:$A&amp;'[1]产值及收款计划（2026）'!$B:$B,'[1]产值及收款计划（2026）'!BJ:BJ)</f>
        <v>#REF!</v>
      </c>
      <c r="BK40" s="235" t="e" cm="1">
        <f t="array" ref="BK40">_xlfn.XLOOKUP($A40&amp;$B40,'[1]产值及收款计划（2026）'!$A:$A&amp;'[1]产值及收款计划（2026）'!$B:$B,'[1]产值及收款计划（2026）'!BK:BK)</f>
        <v>#REF!</v>
      </c>
      <c r="BL40" s="235" t="e" cm="1">
        <f t="array" ref="BL40">_xlfn.XLOOKUP($A40&amp;$B40,'[1]产值及收款计划（2026）'!$A:$A&amp;'[1]产值及收款计划（2026）'!$B:$B,'[1]产值及收款计划（2026）'!BL:BL)</f>
        <v>#REF!</v>
      </c>
      <c r="BM40" s="235"/>
      <c r="BN40" s="235"/>
      <c r="BO40" s="235"/>
      <c r="BP40" s="235"/>
      <c r="BQ40" s="235" t="e">
        <f>_xlfn.XLOOKUP($C40,应收未收表!$AJ:$AJ,应收未收表!AK:AK)</f>
        <v>#N/A</v>
      </c>
      <c r="BR40" s="235" t="e">
        <f>_xlfn.XLOOKUP($C40,应收未收表!$AJ:$AJ,应收未收表!AL:AL)</f>
        <v>#N/A</v>
      </c>
      <c r="BS40" s="235" t="e">
        <f>_xlfn.XLOOKUP($C40,应收未收表!$AJ:$AJ,应收未收表!AM:AM)</f>
        <v>#N/A</v>
      </c>
      <c r="BT40" s="235" t="e">
        <f>_xlfn.XLOOKUP($C40,应收未收表!$AJ:$AJ,应收未收表!AN:AN)</f>
        <v>#N/A</v>
      </c>
      <c r="BU40" s="234" t="str" cm="1">
        <f t="array" ref="BU40">_xlfn.XLOOKUP($A40&amp;$B40,'[1]产值及收款计划（2026）'!$A:$A&amp;'[1]产值及收款计划（2026）'!$B:$B,'[1]产值及收款计划（2026）'!BQ:BQ)</f>
        <v>上海市地下空间设计研究总院有限公司</v>
      </c>
      <c r="BV40" s="235" t="e" cm="1">
        <f t="array" ref="BV40">_xlfn.XLOOKUP($A40&amp;$B40,'[1]产值及收款计划（2026）'!$A:$A&amp;'[1]产值及收款计划（2026）'!$B:$B,'[1]产值及收款计划（2026）'!BR:BR)</f>
        <v>#REF!</v>
      </c>
      <c r="CE40" s="235" cm="1">
        <f t="array" ref="CE40">_xlfn.XLOOKUP($A40&amp;$B40,'[1]产值及收款计划（2026）'!$A:$A&amp;'[1]产值及收款计划（2026）'!$B:$B,'[1]产值及收款计划（2026）'!CA:CA)</f>
        <v>0</v>
      </c>
      <c r="CF40" s="235" cm="1">
        <f t="array" ref="CF40">_xlfn.XLOOKUP($A40&amp;$B40,'[1]产值及收款计划（2026）'!$A:$A&amp;'[1]产值及收款计划（2026）'!$B:$B,'[1]产值及收款计划（2026）'!CB:CB)</f>
        <v>0</v>
      </c>
      <c r="CG40" s="235" cm="1">
        <f t="array" ref="CG40">_xlfn.XLOOKUP($A40&amp;$B40,'[1]产值及收款计划（2026）'!$A:$A&amp;'[1]产值及收款计划（2026）'!$B:$B,'[1]产值及收款计划（2026）'!CC:CC)</f>
        <v>0</v>
      </c>
      <c r="CH40" s="235" cm="1">
        <f t="array" ref="CH40">_xlfn.XLOOKUP($A40&amp;$B40,'[1]产值及收款计划（2026）'!$A:$A&amp;'[1]产值及收款计划（2026）'!$B:$B,'[1]产值及收款计划（2026）'!CD:CD)</f>
        <v>0</v>
      </c>
      <c r="CI40" s="235" cm="1">
        <f t="array" ref="CI40">_xlfn.XLOOKUP($A40&amp;$B40,'[1]产值及收款计划（2026）'!$A:$A&amp;'[1]产值及收款计划（2026）'!$B:$B,'[1]产值及收款计划（2026）'!CE:CE)</f>
        <v>0</v>
      </c>
      <c r="CJ40" s="235" cm="1">
        <f t="array" ref="CJ40">_xlfn.XLOOKUP($A40&amp;$B40,'[1]产值及收款计划（2026）'!$A:$A&amp;'[1]产值及收款计划（2026）'!$B:$B,'[1]产值及收款计划（2026）'!CF:CF)</f>
        <v>0</v>
      </c>
      <c r="CK40" s="235" cm="1">
        <f t="array" ref="CK40">_xlfn.XLOOKUP($A40&amp;$B40,'[1]产值及收款计划（2026）'!$A:$A&amp;'[1]产值及收款计划（2026）'!$B:$B,'[1]产值及收款计划（2026）'!CG:CG)</f>
        <v>0</v>
      </c>
      <c r="CL40" s="235" cm="1">
        <f t="array" ref="CL40">_xlfn.XLOOKUP($A40&amp;$B40,'[1]产值及收款计划（2026）'!$A:$A&amp;'[1]产值及收款计划（2026）'!$B:$B,'[1]产值及收款计划（2026）'!CH:CH)</f>
        <v>0</v>
      </c>
      <c r="CM40" s="235" cm="1">
        <f t="array" ref="CM40">_xlfn.XLOOKUP($A40&amp;$B40,'[1]产值及收款计划（2026）'!$A:$A&amp;'[1]产值及收款计划（2026）'!$B:$B,'[1]产值及收款计划（2026）'!CI:CI)</f>
        <v>0</v>
      </c>
      <c r="CN40" s="235" cm="1">
        <f t="array" ref="CN40">_xlfn.XLOOKUP($A40&amp;$B40,'[1]产值及收款计划（2026）'!$A:$A&amp;'[1]产值及收款计划（2026）'!$B:$B,'[1]产值及收款计划（2026）'!CJ:CJ)</f>
        <v>0</v>
      </c>
      <c r="CO40" s="235" cm="1">
        <f t="array" ref="CO40">_xlfn.XLOOKUP($A40&amp;$B40,'[1]产值及收款计划（2026）'!$A:$A&amp;'[1]产值及收款计划（2026）'!$B:$B,'[1]产值及收款计划（2026）'!CK:CK)</f>
        <v>0</v>
      </c>
      <c r="CP40" s="235" cm="1">
        <f t="array" ref="CP40">_xlfn.XLOOKUP($A40&amp;$B40,'[1]产值及收款计划（2026）'!$A:$A&amp;'[1]产值及收款计划（2026）'!$B:$B,'[1]产值及收款计划（2026）'!CL:CL)</f>
        <v>0</v>
      </c>
      <c r="DE40" s="235" cm="1">
        <f t="array" ref="DE40">_xlfn.XLOOKUP($A40&amp;$B40,'[1]产值及收款计划（2026）'!$A:$A&amp;'[1]产值及收款计划（2026）'!$B:$B,'[1]产值及收款计划（2026）'!DA:DA)</f>
        <v>0</v>
      </c>
      <c r="DF40" s="235" cm="1">
        <f t="array" ref="DF40">_xlfn.XLOOKUP($A40&amp;$B40,'[1]产值及收款计划（2026）'!$A:$A&amp;'[1]产值及收款计划（2026）'!$B:$B,'[1]产值及收款计划（2026）'!DB:DB)</f>
        <v>0</v>
      </c>
      <c r="DG40" s="235" cm="1">
        <f t="array" ref="DG40">_xlfn.XLOOKUP($A40&amp;$B40,'[1]产值及收款计划（2026）'!$A:$A&amp;'[1]产值及收款计划（2026）'!$B:$B,'[1]产值及收款计划（2026）'!DC:DC)</f>
        <v>0</v>
      </c>
      <c r="DH40" s="235" cm="1">
        <f t="array" ref="DH40">_xlfn.XLOOKUP($A40&amp;$B40,'[1]产值及收款计划（2026）'!$A:$A&amp;'[1]产值及收款计划（2026）'!$B:$B,'[1]产值及收款计划（2026）'!DD:DD)</f>
        <v>0</v>
      </c>
      <c r="DI40" s="235" cm="1">
        <f t="array" ref="DI40">_xlfn.XLOOKUP($A40&amp;$B40,'[1]产值及收款计划（2026）'!$A:$A&amp;'[1]产值及收款计划（2026）'!$B:$B,'[1]产值及收款计划（2026）'!DE:DE)</f>
        <v>0</v>
      </c>
      <c r="DJ40" s="235" cm="1">
        <f t="array" ref="DJ40">_xlfn.XLOOKUP($A40&amp;$B40,'[1]产值及收款计划（2026）'!$A:$A&amp;'[1]产值及收款计划（2026）'!$B:$B,'[1]产值及收款计划（2026）'!DF:DF)</f>
        <v>0</v>
      </c>
      <c r="DK40" s="235" cm="1">
        <f t="array" ref="DK40">_xlfn.XLOOKUP($A40&amp;$B40,'[1]产值及收款计划（2026）'!$A:$A&amp;'[1]产值及收款计划（2026）'!$B:$B,'[1]产值及收款计划（2026）'!DG:DG)</f>
        <v>0</v>
      </c>
      <c r="DL40" s="235" cm="1">
        <f t="array" ref="DL40">_xlfn.XLOOKUP($A40&amp;$B40,'[1]产值及收款计划（2026）'!$A:$A&amp;'[1]产值及收款计划（2026）'!$B:$B,'[1]产值及收款计划（2026）'!DH:DH)</f>
        <v>0</v>
      </c>
      <c r="DM40" s="235" cm="1">
        <f t="array" ref="DM40">_xlfn.XLOOKUP($A40&amp;$B40,'[1]产值及收款计划（2026）'!$A:$A&amp;'[1]产值及收款计划（2026）'!$B:$B,'[1]产值及收款计划（2026）'!DI:DI)</f>
        <v>0</v>
      </c>
      <c r="DN40" s="235" cm="1">
        <f t="array" ref="DN40">_xlfn.XLOOKUP($A40&amp;$B40,'[1]产值及收款计划（2026）'!$A:$A&amp;'[1]产值及收款计划（2026）'!$B:$B,'[1]产值及收款计划（2026）'!DJ:DJ)</f>
        <v>0</v>
      </c>
      <c r="DO40" s="235" cm="1">
        <f t="array" ref="DO40">_xlfn.XLOOKUP($A40&amp;$B40,'[1]产值及收款计划（2026）'!$A:$A&amp;'[1]产值及收款计划（2026）'!$B:$B,'[1]产值及收款计划（2026）'!DK:DK)</f>
        <v>0</v>
      </c>
      <c r="DP40" s="235" cm="1">
        <f t="array" ref="DP40">_xlfn.XLOOKUP($A40&amp;$B40,'[1]产值及收款计划（2026）'!$A:$A&amp;'[1]产值及收款计划（2026）'!$B:$B,'[1]产值及收款计划（2026）'!DL:DL)</f>
        <v>0</v>
      </c>
      <c r="DQ40" s="243"/>
      <c r="DR40" s="229"/>
    </row>
    <row r="41" ht="20.25" spans="1:122">
      <c r="A41" s="233">
        <f t="shared" si="12"/>
        <v>37</v>
      </c>
      <c r="B41" s="233" t="s">
        <v>25</v>
      </c>
      <c r="C41" s="234" t="str" cm="1">
        <f t="array" ref="C41">_xlfn.XLOOKUP($A41&amp;$B41,'[1]产值及收款计划（2026）'!$A:$A&amp;'[1]产值及收款计划（2026）'!$B:$B,'[1]产值及收款计划（2026）'!C:C)</f>
        <v>SJHT2019121200106</v>
      </c>
      <c r="D41" s="234" t="str" cm="1">
        <f t="array" ref="D41">_xlfn.XLOOKUP($A41&amp;$B41,'[1]产值及收款计划（2026）'!$A:$A&amp;'[1]产值及收款计划（2026）'!$B:$B,'[1]产值及收款计划（2026）'!D:D)</f>
        <v>地下院平移-洛阳地铁1号线工程建筑信息化模型（BIM）技术应用01标段</v>
      </c>
      <c r="E41" s="235" cm="1">
        <f t="array" ref="E41">_xlfn.XLOOKUP($A41&amp;$B41,'[1]产值及收款计划（2026）'!$A:$A&amp;'[1]产值及收款计划（2026）'!$B:$B,'[1]产值及收款计划（2026）'!E:E)</f>
        <v>196.45</v>
      </c>
      <c r="F41" s="235" cm="1">
        <f t="array" ref="F41">_xlfn.XLOOKUP($A41&amp;$B41,'[1]产值及收款计划（2026）'!$A:$A&amp;'[1]产值及收款计划（2026）'!$B:$B,'[1]产值及收款计划（2026）'!F:F)</f>
        <v>196.45</v>
      </c>
      <c r="G41" s="235" cm="1">
        <f t="array" ref="G41">_xlfn.XLOOKUP($A41&amp;$B41,'[1]产值及收款计划（2026）'!$A:$A&amp;'[1]产值及收款计划（2026）'!$B:$B,'[1]产值及收款计划（2026）'!G:G)</f>
        <v>196.45</v>
      </c>
      <c r="H41" s="235" cm="1">
        <f t="array" ref="H41">_xlfn.XLOOKUP($A41&amp;$B41,'[1]产值及收款计划（2026）'!$A:$A&amp;'[1]产值及收款计划（2026）'!$B:$B,'[1]产值及收款计划（2026）'!H:H)</f>
        <v>192.45</v>
      </c>
      <c r="I41" s="236" cm="1">
        <f t="array" ref="I41">_xlfn.XLOOKUP($A41&amp;$B41,'[1]产值及收款计划（2026）'!$A:$A&amp;'[1]产值及收款计划（2026）'!$B:$B,'[1]产值及收款计划（2026）'!I:I)</f>
        <v>0.979638584881649</v>
      </c>
      <c r="J41" s="237" cm="1">
        <f t="array" ref="J41">_xlfn.XLOOKUP($A41&amp;$B41,'[1]产值及收款计划（2026）'!$A:$A&amp;'[1]产值及收款计划（2026）'!$B:$B,'[1]产值及收款计划（2026）'!J:J)</f>
        <v>0.06</v>
      </c>
      <c r="K41" s="235" t="e" cm="1">
        <f t="array" ref="K41">_xlfn.XLOOKUP($A41&amp;$B41,'[1]产值及收款计划（2026）'!$A:$A&amp;'[1]产值及收款计划（2026）'!$B:$B,'[1]产值及收款计划（2026）'!K:K)</f>
        <v>#REF!</v>
      </c>
      <c r="L41" s="235" t="e" cm="1">
        <f t="array" ref="L41">_xlfn.XLOOKUP($A41&amp;$B41,'[1]产值及收款计划（2026）'!$A:$A&amp;'[1]产值及收款计划（2026）'!$B:$B,'[1]产值及收款计划（2026）'!L:L)</f>
        <v>#REF!</v>
      </c>
      <c r="M41" s="235" t="str" cm="1">
        <f t="array" ref="M41">_xlfn.XLOOKUP($A41&amp;$B41,'[1]产值及收款计划（2026）'!$A:$A&amp;'[1]产值及收款计划（2026）'!$B:$B,'[1]产值及收款计划（2026）'!M:M)</f>
        <v>主导</v>
      </c>
      <c r="N41" s="235" t="str" cm="1">
        <f t="array" ref="N41">_xlfn.XLOOKUP($A41&amp;$B41,'[1]产值及收款计划（2026）'!$A:$A&amp;'[1]产值及收款计划（2026）'!$B:$B,'[1]产值及收款计划（2026）'!N:N)</f>
        <v>徐勇团队</v>
      </c>
      <c r="O41" s="235" t="str" cm="1">
        <f t="array" ref="O41">_xlfn.XLOOKUP($A41&amp;$B41,'[1]产值及收款计划（2026）'!$A:$A&amp;'[1]产值及收款计划（2026）'!$B:$B,'[1]产值及收款计划（2026）'!O:O)</f>
        <v>徐勇</v>
      </c>
      <c r="P41" s="234" t="str" cm="1">
        <f t="array" ref="P41">_xlfn.XLOOKUP($A41&amp;$B41,'[1]产值及收款计划（2026）'!$A:$A&amp;'[1]产值及收款计划（2026）'!$B:$B,'[1]产值及收款计划（2026）'!P:P)</f>
        <v>25已完结</v>
      </c>
      <c r="Q41" s="235" t="e" cm="1">
        <f t="array" ref="Q41">_xlfn.XLOOKUP($A41&amp;$B41,'[1]产值及收款计划（2026）'!$A:$A&amp;'[1]产值及收款计划（2026）'!$B:$B,'[1]产值及收款计划（2026）'!Q:Q)</f>
        <v>#REF!</v>
      </c>
      <c r="R41" s="235" t="e" cm="1">
        <f t="array" ref="R41">_xlfn.XLOOKUP($A41&amp;$B41,'[1]产值及收款计划（2026）'!$A:$A&amp;'[1]产值及收款计划（2026）'!$B:$B,'[1]产值及收款计划（2026）'!R:R)</f>
        <v>#REF!</v>
      </c>
      <c r="S41" s="235" t="e" cm="1">
        <f t="array" ref="S41">_xlfn.XLOOKUP($A41&amp;$B41,'[1]产值及收款计划（2026）'!$A:$A&amp;'[1]产值及收款计划（2026）'!$B:$B,'[1]产值及收款计划（2026）'!S:S)</f>
        <v>#REF!</v>
      </c>
      <c r="T41" s="235" cm="1">
        <f t="array" ref="T41">_xlfn.XLOOKUP($A41&amp;$B41,'[1]产值及收款计划（2026）'!$A:$A&amp;'[1]产值及收款计划（2026）'!$B:$B,'[1]产值及收款计划（2026）'!T:T)</f>
        <v>196.45</v>
      </c>
      <c r="U41" s="235" cm="1">
        <f t="array" ref="U41">_xlfn.XLOOKUP($A41&amp;$B41,'[1]产值及收款计划（2026）'!$A:$A&amp;'[1]产值及收款计划（2026）'!$B:$B,'[1]产值及收款计划（2026）'!U:U)</f>
        <v>0</v>
      </c>
      <c r="V41" s="235" cm="1">
        <f t="array" ref="V41">_xlfn.XLOOKUP($A41&amp;$B41,'[1]产值及收款计划（2026）'!$A:$A&amp;'[1]产值及收款计划（2026）'!$B:$B,'[1]产值及收款计划（2026）'!V:V)</f>
        <v>0</v>
      </c>
      <c r="W41" s="235" t="e" cm="1">
        <f t="array" ref="W41">_xlfn.XLOOKUP($A41&amp;$B41,'[1]产值及收款计划（2026）'!$A:$A&amp;'[1]产值及收款计划（2026）'!$B:$B,'[1]产值及收款计划（2026）'!W:W)</f>
        <v>#REF!</v>
      </c>
      <c r="X41" s="235" t="e" cm="1">
        <f t="array" ref="X41">_xlfn.XLOOKUP($A41&amp;$B41,'[1]产值及收款计划（2026）'!$A:$A&amp;'[1]产值及收款计划（2026）'!$B:$B,'[1]产值及收款计划（2026）'!X:X)</f>
        <v>#REF!</v>
      </c>
      <c r="Y41" s="235" t="e" cm="1">
        <f t="array" ref="Y41">_xlfn.XLOOKUP($A41&amp;$B41,'[1]产值及收款计划（2026）'!$A:$A&amp;'[1]产值及收款计划（2026）'!$B:$B,'[1]产值及收款计划（2026）'!Y:Y)</f>
        <v>#REF!</v>
      </c>
      <c r="Z41" s="235" t="e" cm="1">
        <f t="array" ref="Z41">_xlfn.XLOOKUP($A41&amp;$B41,'[1]产值及收款计划（2026）'!$A:$A&amp;'[1]产值及收款计划（2026）'!$B:$B,'[1]产值及收款计划（2026）'!Z:Z)</f>
        <v>#REF!</v>
      </c>
      <c r="AA41" s="235" cm="1">
        <f t="array" ref="AA41">_xlfn.XLOOKUP($A41&amp;$B41,'[1]产值及收款计划（2026）'!$A:$A&amp;'[1]产值及收款计划（2026）'!$B:$B,'[1]产值及收款计划（2026）'!AA:AA)</f>
        <v>0</v>
      </c>
      <c r="AB41" s="235" t="e" cm="1">
        <f t="array" ref="AB41">_xlfn.XLOOKUP($A41&amp;$B41,'[1]产值及收款计划（2026）'!$A:$A&amp;'[1]产值及收款计划（2026）'!$B:$B,'[1]产值及收款计划（2026）'!AB:AB)</f>
        <v>#REF!</v>
      </c>
      <c r="AC41" s="235" t="e" cm="1">
        <f t="array" ref="AC41">_xlfn.XLOOKUP($A41&amp;$B41,'[1]产值及收款计划（2026）'!$A:$A&amp;'[1]产值及收款计划（2026）'!$B:$B,'[1]产值及收款计划（2026）'!AC:AC)</f>
        <v>#REF!</v>
      </c>
      <c r="AD41" s="235" cm="1">
        <f t="array" ref="AD41">_xlfn.XLOOKUP($A41&amp;$B41,'[1]产值及收款计划（2026）'!$A:$A&amp;'[1]产值及收款计划（2026）'!$B:$B,'[1]产值及收款计划（2026）'!AD:AD)</f>
        <v>0</v>
      </c>
      <c r="AE41" s="235" cm="1">
        <f t="array" ref="AE41">_xlfn.XLOOKUP($A41&amp;$B41,'[1]产值及收款计划（2026）'!$A:$A&amp;'[1]产值及收款计划（2026）'!$B:$B,'[1]产值及收款计划（2026）'!AE:AE)</f>
        <v>0</v>
      </c>
      <c r="AF41" s="235" cm="1">
        <f t="array" ref="AF41">_xlfn.XLOOKUP($A41&amp;$B41,'[1]产值及收款计划（2026）'!$A:$A&amp;'[1]产值及收款计划（2026）'!$B:$B,'[1]产值及收款计划（2026）'!AF:AF)</f>
        <v>0</v>
      </c>
      <c r="AG41" s="235" cm="1">
        <f t="array" ref="AG41">_xlfn.XLOOKUP($A41&amp;$B41,'[1]产值及收款计划（2026）'!$A:$A&amp;'[1]产值及收款计划（2026）'!$B:$B,'[1]产值及收款计划（2026）'!AG:AG)</f>
        <v>0</v>
      </c>
      <c r="AH41" s="235" cm="1">
        <f t="array" ref="AH41">_xlfn.XLOOKUP($A41&amp;$B41,'[1]产值及收款计划（2026）'!$A:$A&amp;'[1]产值及收款计划（2026）'!$B:$B,'[1]产值及收款计划（2026）'!AH:AH)</f>
        <v>0</v>
      </c>
      <c r="AI41" s="235" cm="1">
        <f t="array" ref="AI41">_xlfn.XLOOKUP($A41&amp;$B41,'[1]产值及收款计划（2026）'!$A:$A&amp;'[1]产值及收款计划（2026）'!$B:$B,'[1]产值及收款计划（2026）'!AI:AI)</f>
        <v>0</v>
      </c>
      <c r="AJ41" s="235" cm="1">
        <f t="array" ref="AJ41">_xlfn.XLOOKUP($A41&amp;$B41,'[1]产值及收款计划（2026）'!$A:$A&amp;'[1]产值及收款计划（2026）'!$B:$B,'[1]产值及收款计划（2026）'!AJ:AJ)</f>
        <v>0</v>
      </c>
      <c r="AK41" s="235" cm="1">
        <f t="array" ref="AK41">_xlfn.XLOOKUP($A41&amp;$B41,'[1]产值及收款计划（2026）'!$A:$A&amp;'[1]产值及收款计划（2026）'!$B:$B,'[1]产值及收款计划（2026）'!AK:AK)</f>
        <v>0</v>
      </c>
      <c r="AL41" s="235" cm="1">
        <f t="array" ref="AL41">_xlfn.XLOOKUP($A41&amp;$B41,'[1]产值及收款计划（2026）'!$A:$A&amp;'[1]产值及收款计划（2026）'!$B:$B,'[1]产值及收款计划（2026）'!AL:AL)</f>
        <v>0</v>
      </c>
      <c r="AM41" s="242" cm="1">
        <f t="array" ref="AM41">_xlfn.LET(_xlpm.勾选月份状态数组,TRANSPOSE('PPT(12-15页）-TOP10'!$A$3:$A$14),_xlpm.选择数据区,IF('PPT(12-15页）-TOP10'!$E$3="收款",$BA41:$BL41,$AA41:$AL41),SUM(_xlfn._xlws.FILTER(_xlpm.选择数据区,_xlpm.勾选月份状态数组,"")))</f>
        <v>0</v>
      </c>
      <c r="AN41" s="235" t="e">
        <f>_xlfn.XLOOKUP($C41,应收未收表!$T:$T,应收未收表!AA:AA)</f>
        <v>#N/A</v>
      </c>
      <c r="AO41" s="235" t="e">
        <f>_xlfn.XLOOKUP($C41,应收未收表!$T:$T,应收未收表!AB:AB)</f>
        <v>#N/A</v>
      </c>
      <c r="AP41" s="235" t="e">
        <f>_xlfn.XLOOKUP($C41,应收未收表!$T:$T,应收未收表!AC:AC)</f>
        <v>#N/A</v>
      </c>
      <c r="AQ41" s="235" t="e">
        <f>_xlfn.XLOOKUP($C41,应收未收表!$T:$T,应收未收表!AE:AE)</f>
        <v>#N/A</v>
      </c>
      <c r="AR41" s="235" t="e">
        <f>_xlfn.XLOOKUP($C41,应收未收表!$T:$T,应收未收表!AF:AF)</f>
        <v>#N/A</v>
      </c>
      <c r="AS41" s="235" t="e" cm="1">
        <f t="array" ref="AS41">_xlfn.XLOOKUP($A41&amp;$B41,'[1]产值及收款计划（2026）'!$A:$A&amp;'[1]产值及收款计划（2026）'!$B:$B,'[1]产值及收款计划（2026）'!AS:AS)</f>
        <v>#REF!</v>
      </c>
      <c r="AT41" s="235" t="e" cm="1">
        <f t="array" ref="AT41">_xlfn.XLOOKUP($A41&amp;$B41,'[1]产值及收款计划（2026）'!$A:$A&amp;'[1]产值及收款计划（2026）'!$B:$B,'[1]产值及收款计划（2026）'!AT:AT)</f>
        <v>#REF!</v>
      </c>
      <c r="AU41" s="235" t="e" cm="1">
        <f t="array" ref="AU41">_xlfn.XLOOKUP($A41&amp;$B41,'[1]产值及收款计划（2026）'!$A:$A&amp;'[1]产值及收款计划（2026）'!$B:$B,'[1]产值及收款计划（2026）'!AU:AU)</f>
        <v>#REF!</v>
      </c>
      <c r="AV41" s="235" t="e" cm="1">
        <f t="array" ref="AV41">_xlfn.XLOOKUP($A41&amp;$B41,'[1]产值及收款计划（2026）'!$A:$A&amp;'[1]产值及收款计划（2026）'!$B:$B,'[1]产值及收款计划（2026）'!AV:AV)</f>
        <v>#REF!</v>
      </c>
      <c r="AW41" s="235" cm="1">
        <f t="array" ref="AW41">_xlfn.XLOOKUP($A41&amp;$B41,'[1]产值及收款计划（2026）'!$A:$A&amp;'[1]产值及收款计划（2026）'!$B:$B,'[1]产值及收款计划（2026）'!AW:AW)</f>
        <v>169.3636</v>
      </c>
      <c r="AX41" s="235" cm="1">
        <f t="array" ref="AX41">_xlfn.XLOOKUP($A41&amp;$B41,'[1]产值及收款计划（2026）'!$A:$A&amp;'[1]产值及收款计划（2026）'!$B:$B,'[1]产值及收款计划（2026）'!AX:AX)</f>
        <v>0</v>
      </c>
      <c r="AY41" s="235" cm="1">
        <f t="array" ref="AY41">_xlfn.XLOOKUP($A41&amp;$B41,'[1]产值及收款计划（2026）'!$A:$A&amp;'[1]产值及收款计划（2026）'!$B:$B,'[1]产值及收款计划（2026）'!AY:AY)</f>
        <v>27.0864</v>
      </c>
      <c r="AZ41" s="235" cm="1">
        <f t="array" ref="AZ41">_xlfn.XLOOKUP($A41&amp;$B41,'[1]产值及收款计划（2026）'!$A:$A&amp;'[1]产值及收款计划（2026）'!$B:$B,'[1]产值及收款计划（2026）'!AZ:AZ)</f>
        <v>27.0864</v>
      </c>
      <c r="BA41" s="235" t="e" cm="1">
        <f t="array" ref="BA41">_xlfn.XLOOKUP($A41&amp;$B41,'[1]产值及收款计划（2026）'!$A:$A&amp;'[1]产值及收款计划（2026）'!$B:$B,'[1]产值及收款计划（2026）'!BA:BA)</f>
        <v>#REF!</v>
      </c>
      <c r="BB41" s="235" t="e" cm="1">
        <f t="array" ref="BB41">_xlfn.XLOOKUP($A41&amp;$B41,'[1]产值及收款计划（2026）'!$A:$A&amp;'[1]产值及收款计划（2026）'!$B:$B,'[1]产值及收款计划（2026）'!BB:BB)</f>
        <v>#REF!</v>
      </c>
      <c r="BC41" s="235" t="e" cm="1">
        <f t="array" ref="BC41">_xlfn.XLOOKUP($A41&amp;$B41,'[1]产值及收款计划（2026）'!$A:$A&amp;'[1]产值及收款计划（2026）'!$B:$B,'[1]产值及收款计划（2026）'!BC:BC)</f>
        <v>#REF!</v>
      </c>
      <c r="BD41" s="235" t="e" cm="1">
        <f t="array" ref="BD41">_xlfn.XLOOKUP($A41&amp;$B41,'[1]产值及收款计划（2026）'!$A:$A&amp;'[1]产值及收款计划（2026）'!$B:$B,'[1]产值及收款计划（2026）'!BD:BD)</f>
        <v>#REF!</v>
      </c>
      <c r="BE41" s="235" t="e" cm="1">
        <f t="array" ref="BE41">_xlfn.XLOOKUP($A41&amp;$B41,'[1]产值及收款计划（2026）'!$A:$A&amp;'[1]产值及收款计划（2026）'!$B:$B,'[1]产值及收款计划（2026）'!BE:BE)</f>
        <v>#REF!</v>
      </c>
      <c r="BF41" s="235" t="e" cm="1">
        <f t="array" ref="BF41">_xlfn.XLOOKUP($A41&amp;$B41,'[1]产值及收款计划（2026）'!$A:$A&amp;'[1]产值及收款计划（2026）'!$B:$B,'[1]产值及收款计划（2026）'!BF:BF)</f>
        <v>#REF!</v>
      </c>
      <c r="BG41" s="235" t="e" cm="1">
        <f t="array" ref="BG41">_xlfn.XLOOKUP($A41&amp;$B41,'[1]产值及收款计划（2026）'!$A:$A&amp;'[1]产值及收款计划（2026）'!$B:$B,'[1]产值及收款计划（2026）'!BG:BG)</f>
        <v>#REF!</v>
      </c>
      <c r="BH41" s="235" t="e" cm="1">
        <f t="array" ref="BH41">_xlfn.XLOOKUP($A41&amp;$B41,'[1]产值及收款计划（2026）'!$A:$A&amp;'[1]产值及收款计划（2026）'!$B:$B,'[1]产值及收款计划（2026）'!BH:BH)</f>
        <v>#REF!</v>
      </c>
      <c r="BI41" s="235" t="e" cm="1">
        <f t="array" ref="BI41">_xlfn.XLOOKUP($A41&amp;$B41,'[1]产值及收款计划（2026）'!$A:$A&amp;'[1]产值及收款计划（2026）'!$B:$B,'[1]产值及收款计划（2026）'!BI:BI)</f>
        <v>#REF!</v>
      </c>
      <c r="BJ41" s="235" t="e" cm="1">
        <f t="array" ref="BJ41">_xlfn.XLOOKUP($A41&amp;$B41,'[1]产值及收款计划（2026）'!$A:$A&amp;'[1]产值及收款计划（2026）'!$B:$B,'[1]产值及收款计划（2026）'!BJ:BJ)</f>
        <v>#REF!</v>
      </c>
      <c r="BK41" s="235" t="e" cm="1">
        <f t="array" ref="BK41">_xlfn.XLOOKUP($A41&amp;$B41,'[1]产值及收款计划（2026）'!$A:$A&amp;'[1]产值及收款计划（2026）'!$B:$B,'[1]产值及收款计划（2026）'!BK:BK)</f>
        <v>#REF!</v>
      </c>
      <c r="BL41" s="235" t="e" cm="1">
        <f t="array" ref="BL41">_xlfn.XLOOKUP($A41&amp;$B41,'[1]产值及收款计划（2026）'!$A:$A&amp;'[1]产值及收款计划（2026）'!$B:$B,'[1]产值及收款计划（2026）'!BL:BL)</f>
        <v>#REF!</v>
      </c>
      <c r="BM41" s="235"/>
      <c r="BN41" s="235"/>
      <c r="BO41" s="235"/>
      <c r="BP41" s="235"/>
      <c r="BQ41" s="235" t="e">
        <f>_xlfn.XLOOKUP($C41,应收未收表!$AJ:$AJ,应收未收表!AK:AK)</f>
        <v>#N/A</v>
      </c>
      <c r="BR41" s="235" t="e">
        <f>_xlfn.XLOOKUP($C41,应收未收表!$AJ:$AJ,应收未收表!AL:AL)</f>
        <v>#N/A</v>
      </c>
      <c r="BS41" s="235" t="e">
        <f>_xlfn.XLOOKUP($C41,应收未收表!$AJ:$AJ,应收未收表!AM:AM)</f>
        <v>#N/A</v>
      </c>
      <c r="BT41" s="235" t="e">
        <f>_xlfn.XLOOKUP($C41,应收未收表!$AJ:$AJ,应收未收表!AN:AN)</f>
        <v>#N/A</v>
      </c>
      <c r="BU41" s="234" t="str" cm="1">
        <f t="array" ref="BU41">_xlfn.XLOOKUP($A41&amp;$B41,'[1]产值及收款计划（2026）'!$A:$A&amp;'[1]产值及收款计划（2026）'!$B:$B,'[1]产值及收款计划（2026）'!BQ:BQ)</f>
        <v>上海市地下空间设计研究总院有限公司</v>
      </c>
      <c r="BV41" s="235" t="e" cm="1">
        <f t="array" ref="BV41">_xlfn.XLOOKUP($A41&amp;$B41,'[1]产值及收款计划（2026）'!$A:$A&amp;'[1]产值及收款计划（2026）'!$B:$B,'[1]产值及收款计划（2026）'!BR:BR)</f>
        <v>#REF!</v>
      </c>
      <c r="CE41" s="235" cm="1">
        <f t="array" ref="CE41">_xlfn.XLOOKUP($A41&amp;$B41,'[1]产值及收款计划（2026）'!$A:$A&amp;'[1]产值及收款计划（2026）'!$B:$B,'[1]产值及收款计划（2026）'!CA:CA)</f>
        <v>0</v>
      </c>
      <c r="CF41" s="235" cm="1">
        <f t="array" ref="CF41">_xlfn.XLOOKUP($A41&amp;$B41,'[1]产值及收款计划（2026）'!$A:$A&amp;'[1]产值及收款计划（2026）'!$B:$B,'[1]产值及收款计划（2026）'!CB:CB)</f>
        <v>0</v>
      </c>
      <c r="CG41" s="235" cm="1">
        <f t="array" ref="CG41">_xlfn.XLOOKUP($A41&amp;$B41,'[1]产值及收款计划（2026）'!$A:$A&amp;'[1]产值及收款计划（2026）'!$B:$B,'[1]产值及收款计划（2026）'!CC:CC)</f>
        <v>0</v>
      </c>
      <c r="CH41" s="235" cm="1">
        <f t="array" ref="CH41">_xlfn.XLOOKUP($A41&amp;$B41,'[1]产值及收款计划（2026）'!$A:$A&amp;'[1]产值及收款计划（2026）'!$B:$B,'[1]产值及收款计划（2026）'!CD:CD)</f>
        <v>0</v>
      </c>
      <c r="CI41" s="235" cm="1">
        <f t="array" ref="CI41">_xlfn.XLOOKUP($A41&amp;$B41,'[1]产值及收款计划（2026）'!$A:$A&amp;'[1]产值及收款计划（2026）'!$B:$B,'[1]产值及收款计划（2026）'!CE:CE)</f>
        <v>0</v>
      </c>
      <c r="CJ41" s="235" cm="1">
        <f t="array" ref="CJ41">_xlfn.XLOOKUP($A41&amp;$B41,'[1]产值及收款计划（2026）'!$A:$A&amp;'[1]产值及收款计划（2026）'!$B:$B,'[1]产值及收款计划（2026）'!CF:CF)</f>
        <v>0</v>
      </c>
      <c r="CK41" s="235" cm="1">
        <f t="array" ref="CK41">_xlfn.XLOOKUP($A41&amp;$B41,'[1]产值及收款计划（2026）'!$A:$A&amp;'[1]产值及收款计划（2026）'!$B:$B,'[1]产值及收款计划（2026）'!CG:CG)</f>
        <v>0</v>
      </c>
      <c r="CL41" s="235" cm="1">
        <f t="array" ref="CL41">_xlfn.XLOOKUP($A41&amp;$B41,'[1]产值及收款计划（2026）'!$A:$A&amp;'[1]产值及收款计划（2026）'!$B:$B,'[1]产值及收款计划（2026）'!CH:CH)</f>
        <v>0</v>
      </c>
      <c r="CM41" s="235" cm="1">
        <f t="array" ref="CM41">_xlfn.XLOOKUP($A41&amp;$B41,'[1]产值及收款计划（2026）'!$A:$A&amp;'[1]产值及收款计划（2026）'!$B:$B,'[1]产值及收款计划（2026）'!CI:CI)</f>
        <v>0</v>
      </c>
      <c r="CN41" s="235" cm="1">
        <f t="array" ref="CN41">_xlfn.XLOOKUP($A41&amp;$B41,'[1]产值及收款计划（2026）'!$A:$A&amp;'[1]产值及收款计划（2026）'!$B:$B,'[1]产值及收款计划（2026）'!CJ:CJ)</f>
        <v>0</v>
      </c>
      <c r="CO41" s="235" cm="1">
        <f t="array" ref="CO41">_xlfn.XLOOKUP($A41&amp;$B41,'[1]产值及收款计划（2026）'!$A:$A&amp;'[1]产值及收款计划（2026）'!$B:$B,'[1]产值及收款计划（2026）'!CK:CK)</f>
        <v>0</v>
      </c>
      <c r="CP41" s="235" cm="1">
        <f t="array" ref="CP41">_xlfn.XLOOKUP($A41&amp;$B41,'[1]产值及收款计划（2026）'!$A:$A&amp;'[1]产值及收款计划（2026）'!$B:$B,'[1]产值及收款计划（2026）'!CL:CL)</f>
        <v>0</v>
      </c>
      <c r="DE41" s="235" cm="1">
        <f t="array" ref="DE41">_xlfn.XLOOKUP($A41&amp;$B41,'[1]产值及收款计划（2026）'!$A:$A&amp;'[1]产值及收款计划（2026）'!$B:$B,'[1]产值及收款计划（2026）'!DA:DA)</f>
        <v>0</v>
      </c>
      <c r="DF41" s="235" cm="1">
        <f t="array" ref="DF41">_xlfn.XLOOKUP($A41&amp;$B41,'[1]产值及收款计划（2026）'!$A:$A&amp;'[1]产值及收款计划（2026）'!$B:$B,'[1]产值及收款计划（2026）'!DB:DB)</f>
        <v>0</v>
      </c>
      <c r="DG41" s="235" cm="1">
        <f t="array" ref="DG41">_xlfn.XLOOKUP($A41&amp;$B41,'[1]产值及收款计划（2026）'!$A:$A&amp;'[1]产值及收款计划（2026）'!$B:$B,'[1]产值及收款计划（2026）'!DC:DC)</f>
        <v>0</v>
      </c>
      <c r="DH41" s="235" cm="1">
        <f t="array" ref="DH41">_xlfn.XLOOKUP($A41&amp;$B41,'[1]产值及收款计划（2026）'!$A:$A&amp;'[1]产值及收款计划（2026）'!$B:$B,'[1]产值及收款计划（2026）'!DD:DD)</f>
        <v>0</v>
      </c>
      <c r="DI41" s="235" cm="1">
        <f t="array" ref="DI41">_xlfn.XLOOKUP($A41&amp;$B41,'[1]产值及收款计划（2026）'!$A:$A&amp;'[1]产值及收款计划（2026）'!$B:$B,'[1]产值及收款计划（2026）'!DE:DE)</f>
        <v>0</v>
      </c>
      <c r="DJ41" s="235" cm="1">
        <f t="array" ref="DJ41">_xlfn.XLOOKUP($A41&amp;$B41,'[1]产值及收款计划（2026）'!$A:$A&amp;'[1]产值及收款计划（2026）'!$B:$B,'[1]产值及收款计划（2026）'!DF:DF)</f>
        <v>0</v>
      </c>
      <c r="DK41" s="235" cm="1">
        <f t="array" ref="DK41">_xlfn.XLOOKUP($A41&amp;$B41,'[1]产值及收款计划（2026）'!$A:$A&amp;'[1]产值及收款计划（2026）'!$B:$B,'[1]产值及收款计划（2026）'!DG:DG)</f>
        <v>0</v>
      </c>
      <c r="DL41" s="235" cm="1">
        <f t="array" ref="DL41">_xlfn.XLOOKUP($A41&amp;$B41,'[1]产值及收款计划（2026）'!$A:$A&amp;'[1]产值及收款计划（2026）'!$B:$B,'[1]产值及收款计划（2026）'!DH:DH)</f>
        <v>0</v>
      </c>
      <c r="DM41" s="235" cm="1">
        <f t="array" ref="DM41">_xlfn.XLOOKUP($A41&amp;$B41,'[1]产值及收款计划（2026）'!$A:$A&amp;'[1]产值及收款计划（2026）'!$B:$B,'[1]产值及收款计划（2026）'!DI:DI)</f>
        <v>0</v>
      </c>
      <c r="DN41" s="235" cm="1">
        <f t="array" ref="DN41">_xlfn.XLOOKUP($A41&amp;$B41,'[1]产值及收款计划（2026）'!$A:$A&amp;'[1]产值及收款计划（2026）'!$B:$B,'[1]产值及收款计划（2026）'!DJ:DJ)</f>
        <v>0</v>
      </c>
      <c r="DO41" s="235" cm="1">
        <f t="array" ref="DO41">_xlfn.XLOOKUP($A41&amp;$B41,'[1]产值及收款计划（2026）'!$A:$A&amp;'[1]产值及收款计划（2026）'!$B:$B,'[1]产值及收款计划（2026）'!DK:DK)</f>
        <v>0</v>
      </c>
      <c r="DP41" s="235" cm="1">
        <f t="array" ref="DP41">_xlfn.XLOOKUP($A41&amp;$B41,'[1]产值及收款计划（2026）'!$A:$A&amp;'[1]产值及收款计划（2026）'!$B:$B,'[1]产值及收款计划（2026）'!DL:DL)</f>
        <v>0</v>
      </c>
      <c r="DQ41" s="243"/>
      <c r="DR41" s="229"/>
    </row>
    <row r="42" ht="20.25" spans="1:122">
      <c r="A42" s="233">
        <f t="shared" si="12"/>
        <v>38</v>
      </c>
      <c r="B42" s="233" t="s">
        <v>25</v>
      </c>
      <c r="C42" s="234" t="str" cm="1">
        <f t="array" ref="C42">_xlfn.XLOOKUP($A42&amp;$B42,'[1]产值及收款计划（2026）'!$A:$A&amp;'[1]产值及收款计划（2026）'!$B:$B,'[1]产值及收款计划（2026）'!C:C)</f>
        <v>SJHT2019121300115</v>
      </c>
      <c r="D42" s="234" t="str" cm="1">
        <f t="array" ref="D42">_xlfn.XLOOKUP($A42&amp;$B42,'[1]产值及收款计划（2026）'!$A:$A&amp;'[1]产值及收款计划（2026）'!$B:$B,'[1]产值及收款计划（2026）'!D:D)</f>
        <v>地下院平移-上海轨道交通西门子直流开关柜bim族库创建工作</v>
      </c>
      <c r="E42" s="235" cm="1">
        <f t="array" ref="E42">_xlfn.XLOOKUP($A42&amp;$B42,'[1]产值及收款计划（2026）'!$A:$A&amp;'[1]产值及收款计划（2026）'!$B:$B,'[1]产值及收款计划（2026）'!E:E)</f>
        <v>4.08</v>
      </c>
      <c r="F42" s="235" cm="1">
        <f t="array" ref="F42">_xlfn.XLOOKUP($A42&amp;$B42,'[1]产值及收款计划（2026）'!$A:$A&amp;'[1]产值及收款计划（2026）'!$B:$B,'[1]产值及收款计划（2026）'!F:F)</f>
        <v>4.08</v>
      </c>
      <c r="G42" s="235" cm="1">
        <f t="array" ref="G42">_xlfn.XLOOKUP($A42&amp;$B42,'[1]产值及收款计划（2026）'!$A:$A&amp;'[1]产值及收款计划（2026）'!$B:$B,'[1]产值及收款计划（2026）'!G:G)</f>
        <v>4.08</v>
      </c>
      <c r="H42" s="235" cm="1">
        <f t="array" ref="H42">_xlfn.XLOOKUP($A42&amp;$B42,'[1]产值及收款计划（2026）'!$A:$A&amp;'[1]产值及收款计划（2026）'!$B:$B,'[1]产值及收款计划（2026）'!H:H)</f>
        <v>4.08</v>
      </c>
      <c r="I42" s="236" cm="1">
        <f t="array" ref="I42">_xlfn.XLOOKUP($A42&amp;$B42,'[1]产值及收款计划（2026）'!$A:$A&amp;'[1]产值及收款计划（2026）'!$B:$B,'[1]产值及收款计划（2026）'!I:I)</f>
        <v>1</v>
      </c>
      <c r="J42" s="237" cm="1">
        <f t="array" ref="J42">_xlfn.XLOOKUP($A42&amp;$B42,'[1]产值及收款计划（2026）'!$A:$A&amp;'[1]产值及收款计划（2026）'!$B:$B,'[1]产值及收款计划（2026）'!J:J)</f>
        <v>0</v>
      </c>
      <c r="K42" s="235" t="e" cm="1">
        <f t="array" ref="K42">_xlfn.XLOOKUP($A42&amp;$B42,'[1]产值及收款计划（2026）'!$A:$A&amp;'[1]产值及收款计划（2026）'!$B:$B,'[1]产值及收款计划（2026）'!K:K)</f>
        <v>#REF!</v>
      </c>
      <c r="L42" s="235" t="e" cm="1">
        <f t="array" ref="L42">_xlfn.XLOOKUP($A42&amp;$B42,'[1]产值及收款计划（2026）'!$A:$A&amp;'[1]产值及收款计划（2026）'!$B:$B,'[1]产值及收款计划（2026）'!L:L)</f>
        <v>#REF!</v>
      </c>
      <c r="M42" s="235" t="str" cm="1">
        <f t="array" ref="M42">_xlfn.XLOOKUP($A42&amp;$B42,'[1]产值及收款计划（2026）'!$A:$A&amp;'[1]产值及收款计划（2026）'!$B:$B,'[1]产值及收款计划（2026）'!M:M)</f>
        <v>主导</v>
      </c>
      <c r="N42" s="235" t="str" cm="1">
        <f t="array" ref="N42">_xlfn.XLOOKUP($A42&amp;$B42,'[1]产值及收款计划（2026）'!$A:$A&amp;'[1]产值及收款计划（2026）'!$B:$B,'[1]产值及收款计划（2026）'!N:N)</f>
        <v>施林烽团队</v>
      </c>
      <c r="O42" s="235" t="str" cm="1">
        <f t="array" ref="O42">_xlfn.XLOOKUP($A42&amp;$B42,'[1]产值及收款计划（2026）'!$A:$A&amp;'[1]产值及收款计划（2026）'!$B:$B,'[1]产值及收款计划（2026）'!O:O)</f>
        <v>施林烽</v>
      </c>
      <c r="P42" s="234" t="str" cm="1">
        <f t="array" ref="P42">_xlfn.XLOOKUP($A42&amp;$B42,'[1]产值及收款计划（2026）'!$A:$A&amp;'[1]产值及收款计划（2026）'!$B:$B,'[1]产值及收款计划（2026）'!P:P)</f>
        <v>在建</v>
      </c>
      <c r="Q42" s="235" t="e" cm="1">
        <f t="array" ref="Q42">_xlfn.XLOOKUP($A42&amp;$B42,'[1]产值及收款计划（2026）'!$A:$A&amp;'[1]产值及收款计划（2026）'!$B:$B,'[1]产值及收款计划（2026）'!Q:Q)</f>
        <v>#REF!</v>
      </c>
      <c r="R42" s="235" t="e" cm="1">
        <f t="array" ref="R42">_xlfn.XLOOKUP($A42&amp;$B42,'[1]产值及收款计划（2026）'!$A:$A&amp;'[1]产值及收款计划（2026）'!$B:$B,'[1]产值及收款计划（2026）'!R:R)</f>
        <v>#REF!</v>
      </c>
      <c r="S42" s="235" t="e" cm="1">
        <f t="array" ref="S42">_xlfn.XLOOKUP($A42&amp;$B42,'[1]产值及收款计划（2026）'!$A:$A&amp;'[1]产值及收款计划（2026）'!$B:$B,'[1]产值及收款计划（2026）'!S:S)</f>
        <v>#REF!</v>
      </c>
      <c r="T42" s="235" cm="1">
        <f t="array" ref="T42">_xlfn.XLOOKUP($A42&amp;$B42,'[1]产值及收款计划（2026）'!$A:$A&amp;'[1]产值及收款计划（2026）'!$B:$B,'[1]产值及收款计划（2026）'!T:T)</f>
        <v>0</v>
      </c>
      <c r="U42" s="235" cm="1">
        <f t="array" ref="U42">_xlfn.XLOOKUP($A42&amp;$B42,'[1]产值及收款计划（2026）'!$A:$A&amp;'[1]产值及收款计划（2026）'!$B:$B,'[1]产值及收款计划（2026）'!U:U)</f>
        <v>0</v>
      </c>
      <c r="V42" s="235" cm="1">
        <f t="array" ref="V42">_xlfn.XLOOKUP($A42&amp;$B42,'[1]产值及收款计划（2026）'!$A:$A&amp;'[1]产值及收款计划（2026）'!$B:$B,'[1]产值及收款计划（2026）'!V:V)</f>
        <v>4.08</v>
      </c>
      <c r="W42" s="235" t="e" cm="1">
        <f t="array" ref="W42">_xlfn.XLOOKUP($A42&amp;$B42,'[1]产值及收款计划（2026）'!$A:$A&amp;'[1]产值及收款计划（2026）'!$B:$B,'[1]产值及收款计划（2026）'!W:W)</f>
        <v>#REF!</v>
      </c>
      <c r="X42" s="235" t="e" cm="1">
        <f t="array" ref="X42">_xlfn.XLOOKUP($A42&amp;$B42,'[1]产值及收款计划（2026）'!$A:$A&amp;'[1]产值及收款计划（2026）'!$B:$B,'[1]产值及收款计划（2026）'!X:X)</f>
        <v>#REF!</v>
      </c>
      <c r="Y42" s="235" t="e" cm="1">
        <f t="array" ref="Y42">_xlfn.XLOOKUP($A42&amp;$B42,'[1]产值及收款计划（2026）'!$A:$A&amp;'[1]产值及收款计划（2026）'!$B:$B,'[1]产值及收款计划（2026）'!Y:Y)</f>
        <v>#REF!</v>
      </c>
      <c r="Z42" s="235" t="e" cm="1">
        <f t="array" ref="Z42">_xlfn.XLOOKUP($A42&amp;$B42,'[1]产值及收款计划（2026）'!$A:$A&amp;'[1]产值及收款计划（2026）'!$B:$B,'[1]产值及收款计划（2026）'!Z:Z)</f>
        <v>#REF!</v>
      </c>
      <c r="AA42" s="235" t="e" cm="1">
        <f t="array" ref="AA42">_xlfn.XLOOKUP($A42&amp;$B42,'[1]产值及收款计划（2026）'!$A:$A&amp;'[1]产值及收款计划（2026）'!$B:$B,'[1]产值及收款计划（2026）'!AA:AA)</f>
        <v>#REF!</v>
      </c>
      <c r="AB42" s="235" t="e" cm="1">
        <f t="array" ref="AB42">_xlfn.XLOOKUP($A42&amp;$B42,'[1]产值及收款计划（2026）'!$A:$A&amp;'[1]产值及收款计划（2026）'!$B:$B,'[1]产值及收款计划（2026）'!AB:AB)</f>
        <v>#REF!</v>
      </c>
      <c r="AC42" s="235" t="e" cm="1">
        <f t="array" ref="AC42">_xlfn.XLOOKUP($A42&amp;$B42,'[1]产值及收款计划（2026）'!$A:$A&amp;'[1]产值及收款计划（2026）'!$B:$B,'[1]产值及收款计划（2026）'!AC:AC)</f>
        <v>#REF!</v>
      </c>
      <c r="AD42" s="235" t="e" cm="1">
        <f t="array" ref="AD42">_xlfn.XLOOKUP($A42&amp;$B42,'[1]产值及收款计划（2026）'!$A:$A&amp;'[1]产值及收款计划（2026）'!$B:$B,'[1]产值及收款计划（2026）'!AD:AD)</f>
        <v>#REF!</v>
      </c>
      <c r="AE42" s="235" t="e" cm="1">
        <f t="array" ref="AE42">_xlfn.XLOOKUP($A42&amp;$B42,'[1]产值及收款计划（2026）'!$A:$A&amp;'[1]产值及收款计划（2026）'!$B:$B,'[1]产值及收款计划（2026）'!AE:AE)</f>
        <v>#REF!</v>
      </c>
      <c r="AF42" s="235" t="e" cm="1">
        <f t="array" ref="AF42">_xlfn.XLOOKUP($A42&amp;$B42,'[1]产值及收款计划（2026）'!$A:$A&amp;'[1]产值及收款计划（2026）'!$B:$B,'[1]产值及收款计划（2026）'!AF:AF)</f>
        <v>#REF!</v>
      </c>
      <c r="AG42" s="235" t="e" cm="1">
        <f t="array" ref="AG42">_xlfn.XLOOKUP($A42&amp;$B42,'[1]产值及收款计划（2026）'!$A:$A&amp;'[1]产值及收款计划（2026）'!$B:$B,'[1]产值及收款计划（2026）'!AG:AG)</f>
        <v>#REF!</v>
      </c>
      <c r="AH42" s="235" t="e" cm="1">
        <f t="array" ref="AH42">_xlfn.XLOOKUP($A42&amp;$B42,'[1]产值及收款计划（2026）'!$A:$A&amp;'[1]产值及收款计划（2026）'!$B:$B,'[1]产值及收款计划（2026）'!AH:AH)</f>
        <v>#REF!</v>
      </c>
      <c r="AI42" s="235" t="e" cm="1">
        <f t="array" ref="AI42">_xlfn.XLOOKUP($A42&amp;$B42,'[1]产值及收款计划（2026）'!$A:$A&amp;'[1]产值及收款计划（2026）'!$B:$B,'[1]产值及收款计划（2026）'!AI:AI)</f>
        <v>#REF!</v>
      </c>
      <c r="AJ42" s="235" t="e" cm="1">
        <f t="array" ref="AJ42">_xlfn.XLOOKUP($A42&amp;$B42,'[1]产值及收款计划（2026）'!$A:$A&amp;'[1]产值及收款计划（2026）'!$B:$B,'[1]产值及收款计划（2026）'!AJ:AJ)</f>
        <v>#REF!</v>
      </c>
      <c r="AK42" s="235" t="e" cm="1">
        <f t="array" ref="AK42">_xlfn.XLOOKUP($A42&amp;$B42,'[1]产值及收款计划（2026）'!$A:$A&amp;'[1]产值及收款计划（2026）'!$B:$B,'[1]产值及收款计划（2026）'!AK:AK)</f>
        <v>#REF!</v>
      </c>
      <c r="AL42" s="235" t="e" cm="1">
        <f t="array" ref="AL42">_xlfn.XLOOKUP($A42&amp;$B42,'[1]产值及收款计划（2026）'!$A:$A&amp;'[1]产值及收款计划（2026）'!$B:$B,'[1]产值及收款计划（2026）'!AL:AL)</f>
        <v>#REF!</v>
      </c>
      <c r="AM42" s="242" t="e" cm="1">
        <f t="array" ref="AM42">_xlfn.LET(_xlpm.勾选月份状态数组,TRANSPOSE('PPT(12-15页）-TOP10'!$A$3:$A$14),_xlpm.选择数据区,IF('PPT(12-15页）-TOP10'!$E$3="收款",$BA42:$BL42,$AA42:$AL42),SUM(_xlfn._xlws.FILTER(_xlpm.选择数据区,_xlpm.勾选月份状态数组,"")))</f>
        <v>#REF!</v>
      </c>
      <c r="AN42" s="235" t="e">
        <f>_xlfn.XLOOKUP($C42,应收未收表!$T:$T,应收未收表!AA:AA)</f>
        <v>#N/A</v>
      </c>
      <c r="AO42" s="235" t="e">
        <f>_xlfn.XLOOKUP($C42,应收未收表!$T:$T,应收未收表!AB:AB)</f>
        <v>#N/A</v>
      </c>
      <c r="AP42" s="235" t="e">
        <f>_xlfn.XLOOKUP($C42,应收未收表!$T:$T,应收未收表!AC:AC)</f>
        <v>#N/A</v>
      </c>
      <c r="AQ42" s="235" t="e">
        <f>_xlfn.XLOOKUP($C42,应收未收表!$T:$T,应收未收表!AE:AE)</f>
        <v>#N/A</v>
      </c>
      <c r="AR42" s="235" t="e">
        <f>_xlfn.XLOOKUP($C42,应收未收表!$T:$T,应收未收表!AF:AF)</f>
        <v>#N/A</v>
      </c>
      <c r="AS42" s="235" t="e" cm="1">
        <f t="array" ref="AS42">_xlfn.XLOOKUP($A42&amp;$B42,'[1]产值及收款计划（2026）'!$A:$A&amp;'[1]产值及收款计划（2026）'!$B:$B,'[1]产值及收款计划（2026）'!AS:AS)</f>
        <v>#REF!</v>
      </c>
      <c r="AT42" s="235" t="e" cm="1">
        <f t="array" ref="AT42">_xlfn.XLOOKUP($A42&amp;$B42,'[1]产值及收款计划（2026）'!$A:$A&amp;'[1]产值及收款计划（2026）'!$B:$B,'[1]产值及收款计划（2026）'!AT:AT)</f>
        <v>#REF!</v>
      </c>
      <c r="AU42" s="235" t="e" cm="1">
        <f t="array" ref="AU42">_xlfn.XLOOKUP($A42&amp;$B42,'[1]产值及收款计划（2026）'!$A:$A&amp;'[1]产值及收款计划（2026）'!$B:$B,'[1]产值及收款计划（2026）'!AU:AU)</f>
        <v>#REF!</v>
      </c>
      <c r="AV42" s="235" t="e" cm="1">
        <f t="array" ref="AV42">_xlfn.XLOOKUP($A42&amp;$B42,'[1]产值及收款计划（2026）'!$A:$A&amp;'[1]产值及收款计划（2026）'!$B:$B,'[1]产值及收款计划（2026）'!AV:AV)</f>
        <v>#REF!</v>
      </c>
      <c r="AW42" s="235" cm="1">
        <f t="array" ref="AW42">_xlfn.XLOOKUP($A42&amp;$B42,'[1]产值及收款计划（2026）'!$A:$A&amp;'[1]产值及收款计划（2026）'!$B:$B,'[1]产值及收款计划（2026）'!AW:AW)</f>
        <v>0</v>
      </c>
      <c r="AX42" s="235" cm="1">
        <f t="array" ref="AX42">_xlfn.XLOOKUP($A42&amp;$B42,'[1]产值及收款计划（2026）'!$A:$A&amp;'[1]产值及收款计划（2026）'!$B:$B,'[1]产值及收款计划（2026）'!AX:AX)</f>
        <v>0</v>
      </c>
      <c r="AY42" s="235" cm="1">
        <f t="array" ref="AY42">_xlfn.XLOOKUP($A42&amp;$B42,'[1]产值及收款计划（2026）'!$A:$A&amp;'[1]产值及收款计划（2026）'!$B:$B,'[1]产值及收款计划（2026）'!AY:AY)</f>
        <v>4.08</v>
      </c>
      <c r="AZ42" s="235" cm="1">
        <f t="array" ref="AZ42">_xlfn.XLOOKUP($A42&amp;$B42,'[1]产值及收款计划（2026）'!$A:$A&amp;'[1]产值及收款计划（2026）'!$B:$B,'[1]产值及收款计划（2026）'!AZ:AZ)</f>
        <v>0</v>
      </c>
      <c r="BA42" s="235" t="e" cm="1">
        <f t="array" ref="BA42">_xlfn.XLOOKUP($A42&amp;$B42,'[1]产值及收款计划（2026）'!$A:$A&amp;'[1]产值及收款计划（2026）'!$B:$B,'[1]产值及收款计划（2026）'!BA:BA)</f>
        <v>#REF!</v>
      </c>
      <c r="BB42" s="235" t="e" cm="1">
        <f t="array" ref="BB42">_xlfn.XLOOKUP($A42&amp;$B42,'[1]产值及收款计划（2026）'!$A:$A&amp;'[1]产值及收款计划（2026）'!$B:$B,'[1]产值及收款计划（2026）'!BB:BB)</f>
        <v>#REF!</v>
      </c>
      <c r="BC42" s="235" t="e" cm="1">
        <f t="array" ref="BC42">_xlfn.XLOOKUP($A42&amp;$B42,'[1]产值及收款计划（2026）'!$A:$A&amp;'[1]产值及收款计划（2026）'!$B:$B,'[1]产值及收款计划（2026）'!BC:BC)</f>
        <v>#REF!</v>
      </c>
      <c r="BD42" s="235" t="e" cm="1">
        <f t="array" ref="BD42">_xlfn.XLOOKUP($A42&amp;$B42,'[1]产值及收款计划（2026）'!$A:$A&amp;'[1]产值及收款计划（2026）'!$B:$B,'[1]产值及收款计划（2026）'!BD:BD)</f>
        <v>#REF!</v>
      </c>
      <c r="BE42" s="235" t="e" cm="1">
        <f t="array" ref="BE42">_xlfn.XLOOKUP($A42&amp;$B42,'[1]产值及收款计划（2026）'!$A:$A&amp;'[1]产值及收款计划（2026）'!$B:$B,'[1]产值及收款计划（2026）'!BE:BE)</f>
        <v>#REF!</v>
      </c>
      <c r="BF42" s="235" t="e" cm="1">
        <f t="array" ref="BF42">_xlfn.XLOOKUP($A42&amp;$B42,'[1]产值及收款计划（2026）'!$A:$A&amp;'[1]产值及收款计划（2026）'!$B:$B,'[1]产值及收款计划（2026）'!BF:BF)</f>
        <v>#REF!</v>
      </c>
      <c r="BG42" s="235" t="e" cm="1">
        <f t="array" ref="BG42">_xlfn.XLOOKUP($A42&amp;$B42,'[1]产值及收款计划（2026）'!$A:$A&amp;'[1]产值及收款计划（2026）'!$B:$B,'[1]产值及收款计划（2026）'!BG:BG)</f>
        <v>#REF!</v>
      </c>
      <c r="BH42" s="235" t="e" cm="1">
        <f t="array" ref="BH42">_xlfn.XLOOKUP($A42&amp;$B42,'[1]产值及收款计划（2026）'!$A:$A&amp;'[1]产值及收款计划（2026）'!$B:$B,'[1]产值及收款计划（2026）'!BH:BH)</f>
        <v>#REF!</v>
      </c>
      <c r="BI42" s="235" t="e" cm="1">
        <f t="array" ref="BI42">_xlfn.XLOOKUP($A42&amp;$B42,'[1]产值及收款计划（2026）'!$A:$A&amp;'[1]产值及收款计划（2026）'!$B:$B,'[1]产值及收款计划（2026）'!BI:BI)</f>
        <v>#REF!</v>
      </c>
      <c r="BJ42" s="235" t="e" cm="1">
        <f t="array" ref="BJ42">_xlfn.XLOOKUP($A42&amp;$B42,'[1]产值及收款计划（2026）'!$A:$A&amp;'[1]产值及收款计划（2026）'!$B:$B,'[1]产值及收款计划（2026）'!BJ:BJ)</f>
        <v>#REF!</v>
      </c>
      <c r="BK42" s="235" t="e" cm="1">
        <f t="array" ref="BK42">_xlfn.XLOOKUP($A42&amp;$B42,'[1]产值及收款计划（2026）'!$A:$A&amp;'[1]产值及收款计划（2026）'!$B:$B,'[1]产值及收款计划（2026）'!BK:BK)</f>
        <v>#REF!</v>
      </c>
      <c r="BL42" s="235" t="e" cm="1">
        <f t="array" ref="BL42">_xlfn.XLOOKUP($A42&amp;$B42,'[1]产值及收款计划（2026）'!$A:$A&amp;'[1]产值及收款计划（2026）'!$B:$B,'[1]产值及收款计划（2026）'!BL:BL)</f>
        <v>#REF!</v>
      </c>
      <c r="BM42" s="235"/>
      <c r="BN42" s="235"/>
      <c r="BO42" s="235"/>
      <c r="BP42" s="235"/>
      <c r="BQ42" s="235" t="e">
        <f>_xlfn.XLOOKUP($C42,应收未收表!$AJ:$AJ,应收未收表!AK:AK)</f>
        <v>#N/A</v>
      </c>
      <c r="BR42" s="235" t="e">
        <f>_xlfn.XLOOKUP($C42,应收未收表!$AJ:$AJ,应收未收表!AL:AL)</f>
        <v>#N/A</v>
      </c>
      <c r="BS42" s="235" t="e">
        <f>_xlfn.XLOOKUP($C42,应收未收表!$AJ:$AJ,应收未收表!AM:AM)</f>
        <v>#N/A</v>
      </c>
      <c r="BT42" s="235" t="e">
        <f>_xlfn.XLOOKUP($C42,应收未收表!$AJ:$AJ,应收未收表!AN:AN)</f>
        <v>#N/A</v>
      </c>
      <c r="BU42" s="234" t="str" cm="1">
        <f t="array" ref="BU42">_xlfn.XLOOKUP($A42&amp;$B42,'[1]产值及收款计划（2026）'!$A:$A&amp;'[1]产值及收款计划（2026）'!$B:$B,'[1]产值及收款计划（2026）'!BQ:BQ)</f>
        <v>上海市地下空间设计研究总院有限公司</v>
      </c>
      <c r="BV42" s="235" t="e" cm="1">
        <f t="array" ref="BV42">_xlfn.XLOOKUP($A42&amp;$B42,'[1]产值及收款计划（2026）'!$A:$A&amp;'[1]产值及收款计划（2026）'!$B:$B,'[1]产值及收款计划（2026）'!BR:BR)</f>
        <v>#REF!</v>
      </c>
      <c r="CE42" s="235" cm="1">
        <f t="array" ref="CE42">_xlfn.XLOOKUP($A42&amp;$B42,'[1]产值及收款计划（2026）'!$A:$A&amp;'[1]产值及收款计划（2026）'!$B:$B,'[1]产值及收款计划（2026）'!CA:CA)</f>
        <v>0</v>
      </c>
      <c r="CF42" s="235" cm="1">
        <f t="array" ref="CF42">_xlfn.XLOOKUP($A42&amp;$B42,'[1]产值及收款计划（2026）'!$A:$A&amp;'[1]产值及收款计划（2026）'!$B:$B,'[1]产值及收款计划（2026）'!CB:CB)</f>
        <v>0</v>
      </c>
      <c r="CG42" s="235" cm="1">
        <f t="array" ref="CG42">_xlfn.XLOOKUP($A42&amp;$B42,'[1]产值及收款计划（2026）'!$A:$A&amp;'[1]产值及收款计划（2026）'!$B:$B,'[1]产值及收款计划（2026）'!CC:CC)</f>
        <v>0</v>
      </c>
      <c r="CH42" s="235" cm="1">
        <f t="array" ref="CH42">_xlfn.XLOOKUP($A42&amp;$B42,'[1]产值及收款计划（2026）'!$A:$A&amp;'[1]产值及收款计划（2026）'!$B:$B,'[1]产值及收款计划（2026）'!CD:CD)</f>
        <v>0</v>
      </c>
      <c r="CI42" s="235" cm="1">
        <f t="array" ref="CI42">_xlfn.XLOOKUP($A42&amp;$B42,'[1]产值及收款计划（2026）'!$A:$A&amp;'[1]产值及收款计划（2026）'!$B:$B,'[1]产值及收款计划（2026）'!CE:CE)</f>
        <v>0</v>
      </c>
      <c r="CJ42" s="235" cm="1">
        <f t="array" ref="CJ42">_xlfn.XLOOKUP($A42&amp;$B42,'[1]产值及收款计划（2026）'!$A:$A&amp;'[1]产值及收款计划（2026）'!$B:$B,'[1]产值及收款计划（2026）'!CF:CF)</f>
        <v>0</v>
      </c>
      <c r="CK42" s="235" cm="1">
        <f t="array" ref="CK42">_xlfn.XLOOKUP($A42&amp;$B42,'[1]产值及收款计划（2026）'!$A:$A&amp;'[1]产值及收款计划（2026）'!$B:$B,'[1]产值及收款计划（2026）'!CG:CG)</f>
        <v>0</v>
      </c>
      <c r="CL42" s="235" cm="1">
        <f t="array" ref="CL42">_xlfn.XLOOKUP($A42&amp;$B42,'[1]产值及收款计划（2026）'!$A:$A&amp;'[1]产值及收款计划（2026）'!$B:$B,'[1]产值及收款计划（2026）'!CH:CH)</f>
        <v>0</v>
      </c>
      <c r="CM42" s="235" cm="1">
        <f t="array" ref="CM42">_xlfn.XLOOKUP($A42&amp;$B42,'[1]产值及收款计划（2026）'!$A:$A&amp;'[1]产值及收款计划（2026）'!$B:$B,'[1]产值及收款计划（2026）'!CI:CI)</f>
        <v>0</v>
      </c>
      <c r="CN42" s="235" cm="1">
        <f t="array" ref="CN42">_xlfn.XLOOKUP($A42&amp;$B42,'[1]产值及收款计划（2026）'!$A:$A&amp;'[1]产值及收款计划（2026）'!$B:$B,'[1]产值及收款计划（2026）'!CJ:CJ)</f>
        <v>0</v>
      </c>
      <c r="CO42" s="235" cm="1">
        <f t="array" ref="CO42">_xlfn.XLOOKUP($A42&amp;$B42,'[1]产值及收款计划（2026）'!$A:$A&amp;'[1]产值及收款计划（2026）'!$B:$B,'[1]产值及收款计划（2026）'!CK:CK)</f>
        <v>0</v>
      </c>
      <c r="CP42" s="235" cm="1">
        <f t="array" ref="CP42">_xlfn.XLOOKUP($A42&amp;$B42,'[1]产值及收款计划（2026）'!$A:$A&amp;'[1]产值及收款计划（2026）'!$B:$B,'[1]产值及收款计划（2026）'!CL:CL)</f>
        <v>0</v>
      </c>
      <c r="DE42" s="235" cm="1">
        <f t="array" ref="DE42">_xlfn.XLOOKUP($A42&amp;$B42,'[1]产值及收款计划（2026）'!$A:$A&amp;'[1]产值及收款计划（2026）'!$B:$B,'[1]产值及收款计划（2026）'!DA:DA)</f>
        <v>0</v>
      </c>
      <c r="DF42" s="235" cm="1">
        <f t="array" ref="DF42">_xlfn.XLOOKUP($A42&amp;$B42,'[1]产值及收款计划（2026）'!$A:$A&amp;'[1]产值及收款计划（2026）'!$B:$B,'[1]产值及收款计划（2026）'!DB:DB)</f>
        <v>0</v>
      </c>
      <c r="DG42" s="235" cm="1">
        <f t="array" ref="DG42">_xlfn.XLOOKUP($A42&amp;$B42,'[1]产值及收款计划（2026）'!$A:$A&amp;'[1]产值及收款计划（2026）'!$B:$B,'[1]产值及收款计划（2026）'!DC:DC)</f>
        <v>0</v>
      </c>
      <c r="DH42" s="235" cm="1">
        <f t="array" ref="DH42">_xlfn.XLOOKUP($A42&amp;$B42,'[1]产值及收款计划（2026）'!$A:$A&amp;'[1]产值及收款计划（2026）'!$B:$B,'[1]产值及收款计划（2026）'!DD:DD)</f>
        <v>0</v>
      </c>
      <c r="DI42" s="235" cm="1">
        <f t="array" ref="DI42">_xlfn.XLOOKUP($A42&amp;$B42,'[1]产值及收款计划（2026）'!$A:$A&amp;'[1]产值及收款计划（2026）'!$B:$B,'[1]产值及收款计划（2026）'!DE:DE)</f>
        <v>0</v>
      </c>
      <c r="DJ42" s="235" cm="1">
        <f t="array" ref="DJ42">_xlfn.XLOOKUP($A42&amp;$B42,'[1]产值及收款计划（2026）'!$A:$A&amp;'[1]产值及收款计划（2026）'!$B:$B,'[1]产值及收款计划（2026）'!DF:DF)</f>
        <v>0</v>
      </c>
      <c r="DK42" s="235" cm="1">
        <f t="array" ref="DK42">_xlfn.XLOOKUP($A42&amp;$B42,'[1]产值及收款计划（2026）'!$A:$A&amp;'[1]产值及收款计划（2026）'!$B:$B,'[1]产值及收款计划（2026）'!DG:DG)</f>
        <v>0</v>
      </c>
      <c r="DL42" s="235" cm="1">
        <f t="array" ref="DL42">_xlfn.XLOOKUP($A42&amp;$B42,'[1]产值及收款计划（2026）'!$A:$A&amp;'[1]产值及收款计划（2026）'!$B:$B,'[1]产值及收款计划（2026）'!DH:DH)</f>
        <v>0</v>
      </c>
      <c r="DM42" s="235" cm="1">
        <f t="array" ref="DM42">_xlfn.XLOOKUP($A42&amp;$B42,'[1]产值及收款计划（2026）'!$A:$A&amp;'[1]产值及收款计划（2026）'!$B:$B,'[1]产值及收款计划（2026）'!DI:DI)</f>
        <v>0</v>
      </c>
      <c r="DN42" s="235" cm="1">
        <f t="array" ref="DN42">_xlfn.XLOOKUP($A42&amp;$B42,'[1]产值及收款计划（2026）'!$A:$A&amp;'[1]产值及收款计划（2026）'!$B:$B,'[1]产值及收款计划（2026）'!DJ:DJ)</f>
        <v>0</v>
      </c>
      <c r="DO42" s="235" cm="1">
        <f t="array" ref="DO42">_xlfn.XLOOKUP($A42&amp;$B42,'[1]产值及收款计划（2026）'!$A:$A&amp;'[1]产值及收款计划（2026）'!$B:$B,'[1]产值及收款计划（2026）'!DK:DK)</f>
        <v>0</v>
      </c>
      <c r="DP42" s="235" cm="1">
        <f t="array" ref="DP42">_xlfn.XLOOKUP($A42&amp;$B42,'[1]产值及收款计划（2026）'!$A:$A&amp;'[1]产值及收款计划（2026）'!$B:$B,'[1]产值及收款计划（2026）'!DL:DL)</f>
        <v>0</v>
      </c>
      <c r="DQ42" s="243"/>
      <c r="DR42" s="229"/>
    </row>
    <row r="43" ht="20.25" spans="1:122">
      <c r="A43" s="233">
        <f t="shared" si="12"/>
        <v>39</v>
      </c>
      <c r="B43" s="233" t="s">
        <v>25</v>
      </c>
      <c r="C43" s="234" t="str" cm="1">
        <f t="array" ref="C43">_xlfn.XLOOKUP($A43&amp;$B43,'[1]产值及收款计划（2026）'!$A:$A&amp;'[1]产值及收款计划（2026）'!$B:$B,'[1]产值及收款计划（2026）'!C:C)</f>
        <v>SJHT2019121300109</v>
      </c>
      <c r="D43" s="234" t="str" cm="1">
        <f t="array" ref="D43">_xlfn.XLOOKUP($A43&amp;$B43,'[1]产值及收款计划（2026）'!$A:$A&amp;'[1]产值及收款计划（2026）'!$B:$B,'[1]产值及收款计划（2026）'!D:D)</f>
        <v>地下院平移-《上海市轨道交通15号线工程》梅岭北路站等BIM设计分包合同</v>
      </c>
      <c r="E43" s="235" cm="1">
        <f t="array" ref="E43">_xlfn.XLOOKUP($A43&amp;$B43,'[1]产值及收款计划（2026）'!$A:$A&amp;'[1]产值及收款计划（2026）'!$B:$B,'[1]产值及收款计划（2026）'!E:E)</f>
        <v>97.24</v>
      </c>
      <c r="F43" s="235" cm="1">
        <f t="array" ref="F43">_xlfn.XLOOKUP($A43&amp;$B43,'[1]产值及收款计划（2026）'!$A:$A&amp;'[1]产值及收款计划（2026）'!$B:$B,'[1]产值及收款计划（2026）'!F:F)</f>
        <v>97.24</v>
      </c>
      <c r="G43" s="235" cm="1">
        <f t="array" ref="G43">_xlfn.XLOOKUP($A43&amp;$B43,'[1]产值及收款计划（2026）'!$A:$A&amp;'[1]产值及收款计划（2026）'!$B:$B,'[1]产值及收款计划（2026）'!G:G)</f>
        <v>97.24</v>
      </c>
      <c r="H43" s="235" cm="1">
        <f t="array" ref="H43">_xlfn.XLOOKUP($A43&amp;$B43,'[1]产值及收款计划（2026）'!$A:$A&amp;'[1]产值及收款计划（2026）'!$B:$B,'[1]产值及收款计划（2026）'!H:H)</f>
        <v>85.54</v>
      </c>
      <c r="I43" s="236" cm="1">
        <f t="array" ref="I43">_xlfn.XLOOKUP($A43&amp;$B43,'[1]产值及收款计划（2026）'!$A:$A&amp;'[1]产值及收款计划（2026）'!$B:$B,'[1]产值及收款计划（2026）'!I:I)</f>
        <v>0.879679144385027</v>
      </c>
      <c r="J43" s="237" cm="1">
        <f t="array" ref="J43">_xlfn.XLOOKUP($A43&amp;$B43,'[1]产值及收款计划（2026）'!$A:$A&amp;'[1]产值及收款计划（2026）'!$B:$B,'[1]产值及收款计划（2026）'!J:J)</f>
        <v>0.06</v>
      </c>
      <c r="K43" s="235" t="e" cm="1">
        <f t="array" ref="K43">_xlfn.XLOOKUP($A43&amp;$B43,'[1]产值及收款计划（2026）'!$A:$A&amp;'[1]产值及收款计划（2026）'!$B:$B,'[1]产值及收款计划（2026）'!K:K)</f>
        <v>#REF!</v>
      </c>
      <c r="L43" s="235" t="e" cm="1">
        <f t="array" ref="L43">_xlfn.XLOOKUP($A43&amp;$B43,'[1]产值及收款计划（2026）'!$A:$A&amp;'[1]产值及收款计划（2026）'!$B:$B,'[1]产值及收款计划（2026）'!L:L)</f>
        <v>#REF!</v>
      </c>
      <c r="M43" s="235" t="str" cm="1">
        <f t="array" ref="M43">_xlfn.XLOOKUP($A43&amp;$B43,'[1]产值及收款计划（2026）'!$A:$A&amp;'[1]产值及收款计划（2026）'!$B:$B,'[1]产值及收款计划（2026）'!M:M)</f>
        <v>主导</v>
      </c>
      <c r="N43" s="235" t="str" cm="1">
        <f t="array" ref="N43">_xlfn.XLOOKUP($A43&amp;$B43,'[1]产值及收款计划（2026）'!$A:$A&amp;'[1]产值及收款计划（2026）'!$B:$B,'[1]产值及收款计划（2026）'!N:N)</f>
        <v>施林烽团队</v>
      </c>
      <c r="O43" s="235" t="str" cm="1">
        <f t="array" ref="O43">_xlfn.XLOOKUP($A43&amp;$B43,'[1]产值及收款计划（2026）'!$A:$A&amp;'[1]产值及收款计划（2026）'!$B:$B,'[1]产值及收款计划（2026）'!O:O)</f>
        <v>何晗</v>
      </c>
      <c r="P43" s="234" t="str" cm="1">
        <f t="array" ref="P43">_xlfn.XLOOKUP($A43&amp;$B43,'[1]产值及收款计划（2026）'!$A:$A&amp;'[1]产值及收款计划（2026）'!$B:$B,'[1]产值及收款计划（2026）'!P:P)</f>
        <v>在建</v>
      </c>
      <c r="Q43" s="235" t="e" cm="1">
        <f t="array" ref="Q43">_xlfn.XLOOKUP($A43&amp;$B43,'[1]产值及收款计划（2026）'!$A:$A&amp;'[1]产值及收款计划（2026）'!$B:$B,'[1]产值及收款计划（2026）'!Q:Q)</f>
        <v>#REF!</v>
      </c>
      <c r="R43" s="235" t="e" cm="1">
        <f t="array" ref="R43">_xlfn.XLOOKUP($A43&amp;$B43,'[1]产值及收款计划（2026）'!$A:$A&amp;'[1]产值及收款计划（2026）'!$B:$B,'[1]产值及收款计划（2026）'!R:R)</f>
        <v>#REF!</v>
      </c>
      <c r="S43" s="235" t="e" cm="1">
        <f t="array" ref="S43">_xlfn.XLOOKUP($A43&amp;$B43,'[1]产值及收款计划（2026）'!$A:$A&amp;'[1]产值及收款计划（2026）'!$B:$B,'[1]产值及收款计划（2026）'!S:S)</f>
        <v>#REF!</v>
      </c>
      <c r="T43" s="235" cm="1">
        <f t="array" ref="T43">_xlfn.XLOOKUP($A43&amp;$B43,'[1]产值及收款计划（2026）'!$A:$A&amp;'[1]产值及收款计划（2026）'!$B:$B,'[1]产值及收款计划（2026）'!T:T)</f>
        <v>79.5596</v>
      </c>
      <c r="U43" s="235" cm="1">
        <f t="array" ref="U43">_xlfn.XLOOKUP($A43&amp;$B43,'[1]产值及收款计划（2026）'!$A:$A&amp;'[1]产值及收款计划（2026）'!$B:$B,'[1]产值及收款计划（2026）'!U:U)</f>
        <v>0</v>
      </c>
      <c r="V43" s="235" cm="1">
        <f t="array" ref="V43">_xlfn.XLOOKUP($A43&amp;$B43,'[1]产值及收款计划（2026）'!$A:$A&amp;'[1]产值及收款计划（2026）'!$B:$B,'[1]产值及收款计划（2026）'!V:V)</f>
        <v>17.6804</v>
      </c>
      <c r="W43" s="235" t="e" cm="1">
        <f t="array" ref="W43">_xlfn.XLOOKUP($A43&amp;$B43,'[1]产值及收款计划（2026）'!$A:$A&amp;'[1]产值及收款计划（2026）'!$B:$B,'[1]产值及收款计划（2026）'!W:W)</f>
        <v>#REF!</v>
      </c>
      <c r="X43" s="235" t="e" cm="1">
        <f t="array" ref="X43">_xlfn.XLOOKUP($A43&amp;$B43,'[1]产值及收款计划（2026）'!$A:$A&amp;'[1]产值及收款计划（2026）'!$B:$B,'[1]产值及收款计划（2026）'!X:X)</f>
        <v>#REF!</v>
      </c>
      <c r="Y43" s="235" t="e" cm="1">
        <f t="array" ref="Y43">_xlfn.XLOOKUP($A43&amp;$B43,'[1]产值及收款计划（2026）'!$A:$A&amp;'[1]产值及收款计划（2026）'!$B:$B,'[1]产值及收款计划（2026）'!Y:Y)</f>
        <v>#REF!</v>
      </c>
      <c r="Z43" s="235" t="e" cm="1">
        <f t="array" ref="Z43">_xlfn.XLOOKUP($A43&amp;$B43,'[1]产值及收款计划（2026）'!$A:$A&amp;'[1]产值及收款计划（2026）'!$B:$B,'[1]产值及收款计划（2026）'!Z:Z)</f>
        <v>#REF!</v>
      </c>
      <c r="AA43" s="235" t="e" cm="1">
        <f t="array" ref="AA43">_xlfn.XLOOKUP($A43&amp;$B43,'[1]产值及收款计划（2026）'!$A:$A&amp;'[1]产值及收款计划（2026）'!$B:$B,'[1]产值及收款计划（2026）'!AA:AA)</f>
        <v>#REF!</v>
      </c>
      <c r="AB43" s="235" t="e" cm="1">
        <f t="array" ref="AB43">_xlfn.XLOOKUP($A43&amp;$B43,'[1]产值及收款计划（2026）'!$A:$A&amp;'[1]产值及收款计划（2026）'!$B:$B,'[1]产值及收款计划（2026）'!AB:AB)</f>
        <v>#REF!</v>
      </c>
      <c r="AC43" s="235" t="e" cm="1">
        <f t="array" ref="AC43">_xlfn.XLOOKUP($A43&amp;$B43,'[1]产值及收款计划（2026）'!$A:$A&amp;'[1]产值及收款计划（2026）'!$B:$B,'[1]产值及收款计划（2026）'!AC:AC)</f>
        <v>#REF!</v>
      </c>
      <c r="AD43" s="235" t="e" cm="1">
        <f t="array" ref="AD43">_xlfn.XLOOKUP($A43&amp;$B43,'[1]产值及收款计划（2026）'!$A:$A&amp;'[1]产值及收款计划（2026）'!$B:$B,'[1]产值及收款计划（2026）'!AD:AD)</f>
        <v>#REF!</v>
      </c>
      <c r="AE43" s="235" t="e" cm="1">
        <f t="array" ref="AE43">_xlfn.XLOOKUP($A43&amp;$B43,'[1]产值及收款计划（2026）'!$A:$A&amp;'[1]产值及收款计划（2026）'!$B:$B,'[1]产值及收款计划（2026）'!AE:AE)</f>
        <v>#REF!</v>
      </c>
      <c r="AF43" s="235" t="e" cm="1">
        <f t="array" ref="AF43">_xlfn.XLOOKUP($A43&amp;$B43,'[1]产值及收款计划（2026）'!$A:$A&amp;'[1]产值及收款计划（2026）'!$B:$B,'[1]产值及收款计划（2026）'!AF:AF)</f>
        <v>#REF!</v>
      </c>
      <c r="AG43" s="235" t="e" cm="1">
        <f t="array" ref="AG43">_xlfn.XLOOKUP($A43&amp;$B43,'[1]产值及收款计划（2026）'!$A:$A&amp;'[1]产值及收款计划（2026）'!$B:$B,'[1]产值及收款计划（2026）'!AG:AG)</f>
        <v>#REF!</v>
      </c>
      <c r="AH43" s="235" t="e" cm="1">
        <f t="array" ref="AH43">_xlfn.XLOOKUP($A43&amp;$B43,'[1]产值及收款计划（2026）'!$A:$A&amp;'[1]产值及收款计划（2026）'!$B:$B,'[1]产值及收款计划（2026）'!AH:AH)</f>
        <v>#REF!</v>
      </c>
      <c r="AI43" s="235" t="e" cm="1">
        <f t="array" ref="AI43">_xlfn.XLOOKUP($A43&amp;$B43,'[1]产值及收款计划（2026）'!$A:$A&amp;'[1]产值及收款计划（2026）'!$B:$B,'[1]产值及收款计划（2026）'!AI:AI)</f>
        <v>#REF!</v>
      </c>
      <c r="AJ43" s="235" t="e" cm="1">
        <f t="array" ref="AJ43">_xlfn.XLOOKUP($A43&amp;$B43,'[1]产值及收款计划（2026）'!$A:$A&amp;'[1]产值及收款计划（2026）'!$B:$B,'[1]产值及收款计划（2026）'!AJ:AJ)</f>
        <v>#REF!</v>
      </c>
      <c r="AK43" s="235" t="e" cm="1">
        <f t="array" ref="AK43">_xlfn.XLOOKUP($A43&amp;$B43,'[1]产值及收款计划（2026）'!$A:$A&amp;'[1]产值及收款计划（2026）'!$B:$B,'[1]产值及收款计划（2026）'!AK:AK)</f>
        <v>#REF!</v>
      </c>
      <c r="AL43" s="235" t="e" cm="1">
        <f t="array" ref="AL43">_xlfn.XLOOKUP($A43&amp;$B43,'[1]产值及收款计划（2026）'!$A:$A&amp;'[1]产值及收款计划（2026）'!$B:$B,'[1]产值及收款计划（2026）'!AL:AL)</f>
        <v>#REF!</v>
      </c>
      <c r="AM43" s="242" t="e" cm="1">
        <f t="array" ref="AM43">_xlfn.LET(_xlpm.勾选月份状态数组,TRANSPOSE('PPT(12-15页）-TOP10'!$A$3:$A$14),_xlpm.选择数据区,IF('PPT(12-15页）-TOP10'!$E$3="收款",$BA43:$BL43,$AA43:$AL43),SUM(_xlfn._xlws.FILTER(_xlpm.选择数据区,_xlpm.勾选月份状态数组,"")))</f>
        <v>#REF!</v>
      </c>
      <c r="AN43" s="235" t="e">
        <f>_xlfn.XLOOKUP($C43,应收未收表!$T:$T,应收未收表!AA:AA)</f>
        <v>#N/A</v>
      </c>
      <c r="AO43" s="235" t="e">
        <f>_xlfn.XLOOKUP($C43,应收未收表!$T:$T,应收未收表!AB:AB)</f>
        <v>#N/A</v>
      </c>
      <c r="AP43" s="235" t="e">
        <f>_xlfn.XLOOKUP($C43,应收未收表!$T:$T,应收未收表!AC:AC)</f>
        <v>#N/A</v>
      </c>
      <c r="AQ43" s="235" t="e">
        <f>_xlfn.XLOOKUP($C43,应收未收表!$T:$T,应收未收表!AE:AE)</f>
        <v>#N/A</v>
      </c>
      <c r="AR43" s="235" t="e">
        <f>_xlfn.XLOOKUP($C43,应收未收表!$T:$T,应收未收表!AF:AF)</f>
        <v>#N/A</v>
      </c>
      <c r="AS43" s="235" t="e" cm="1">
        <f t="array" ref="AS43">_xlfn.XLOOKUP($A43&amp;$B43,'[1]产值及收款计划（2026）'!$A:$A&amp;'[1]产值及收款计划（2026）'!$B:$B,'[1]产值及收款计划（2026）'!AS:AS)</f>
        <v>#REF!</v>
      </c>
      <c r="AT43" s="235" t="e" cm="1">
        <f t="array" ref="AT43">_xlfn.XLOOKUP($A43&amp;$B43,'[1]产值及收款计划（2026）'!$A:$A&amp;'[1]产值及收款计划（2026）'!$B:$B,'[1]产值及收款计划（2026）'!AT:AT)</f>
        <v>#REF!</v>
      </c>
      <c r="AU43" s="235" t="e" cm="1">
        <f t="array" ref="AU43">_xlfn.XLOOKUP($A43&amp;$B43,'[1]产值及收款计划（2026）'!$A:$A&amp;'[1]产值及收款计划（2026）'!$B:$B,'[1]产值及收款计划（2026）'!AU:AU)</f>
        <v>#REF!</v>
      </c>
      <c r="AV43" s="235" t="e" cm="1">
        <f t="array" ref="AV43">_xlfn.XLOOKUP($A43&amp;$B43,'[1]产值及收款计划（2026）'!$A:$A&amp;'[1]产值及收款计划（2026）'!$B:$B,'[1]产值及收款计划（2026）'!AV:AV)</f>
        <v>#REF!</v>
      </c>
      <c r="AW43" s="235" cm="1">
        <f t="array" ref="AW43">_xlfn.XLOOKUP($A43&amp;$B43,'[1]产值及收款计划（2026）'!$A:$A&amp;'[1]产值及收款计划（2026）'!$B:$B,'[1]产值及收款计划（2026）'!AW:AW)</f>
        <v>79.5596</v>
      </c>
      <c r="AX43" s="235" cm="1">
        <f t="array" ref="AX43">_xlfn.XLOOKUP($A43&amp;$B43,'[1]产值及收款计划（2026）'!$A:$A&amp;'[1]产值及收款计划（2026）'!$B:$B,'[1]产值及收款计划（2026）'!AX:AX)</f>
        <v>0</v>
      </c>
      <c r="AY43" s="235" cm="1">
        <f t="array" ref="AY43">_xlfn.XLOOKUP($A43&amp;$B43,'[1]产值及收款计划（2026）'!$A:$A&amp;'[1]产值及收款计划（2026）'!$B:$B,'[1]产值及收款计划（2026）'!AY:AY)</f>
        <v>17.6804</v>
      </c>
      <c r="AZ43" s="235" cm="1">
        <f t="array" ref="AZ43">_xlfn.XLOOKUP($A43&amp;$B43,'[1]产值及收款计划（2026）'!$A:$A&amp;'[1]产值及收款计划（2026）'!$B:$B,'[1]产值及收款计划（2026）'!AZ:AZ)</f>
        <v>0</v>
      </c>
      <c r="BA43" s="235" t="e" cm="1">
        <f t="array" ref="BA43">_xlfn.XLOOKUP($A43&amp;$B43,'[1]产值及收款计划（2026）'!$A:$A&amp;'[1]产值及收款计划（2026）'!$B:$B,'[1]产值及收款计划（2026）'!BA:BA)</f>
        <v>#REF!</v>
      </c>
      <c r="BB43" s="235" t="e" cm="1">
        <f t="array" ref="BB43">_xlfn.XLOOKUP($A43&amp;$B43,'[1]产值及收款计划（2026）'!$A:$A&amp;'[1]产值及收款计划（2026）'!$B:$B,'[1]产值及收款计划（2026）'!BB:BB)</f>
        <v>#REF!</v>
      </c>
      <c r="BC43" s="235" t="e" cm="1">
        <f t="array" ref="BC43">_xlfn.XLOOKUP($A43&amp;$B43,'[1]产值及收款计划（2026）'!$A:$A&amp;'[1]产值及收款计划（2026）'!$B:$B,'[1]产值及收款计划（2026）'!BC:BC)</f>
        <v>#REF!</v>
      </c>
      <c r="BD43" s="235" t="e" cm="1">
        <f t="array" ref="BD43">_xlfn.XLOOKUP($A43&amp;$B43,'[1]产值及收款计划（2026）'!$A:$A&amp;'[1]产值及收款计划（2026）'!$B:$B,'[1]产值及收款计划（2026）'!BD:BD)</f>
        <v>#REF!</v>
      </c>
      <c r="BE43" s="235" t="e" cm="1">
        <f t="array" ref="BE43">_xlfn.XLOOKUP($A43&amp;$B43,'[1]产值及收款计划（2026）'!$A:$A&amp;'[1]产值及收款计划（2026）'!$B:$B,'[1]产值及收款计划（2026）'!BE:BE)</f>
        <v>#REF!</v>
      </c>
      <c r="BF43" s="235" t="e" cm="1">
        <f t="array" ref="BF43">_xlfn.XLOOKUP($A43&amp;$B43,'[1]产值及收款计划（2026）'!$A:$A&amp;'[1]产值及收款计划（2026）'!$B:$B,'[1]产值及收款计划（2026）'!BF:BF)</f>
        <v>#REF!</v>
      </c>
      <c r="BG43" s="235" t="e" cm="1">
        <f t="array" ref="BG43">_xlfn.XLOOKUP($A43&amp;$B43,'[1]产值及收款计划（2026）'!$A:$A&amp;'[1]产值及收款计划（2026）'!$B:$B,'[1]产值及收款计划（2026）'!BG:BG)</f>
        <v>#REF!</v>
      </c>
      <c r="BH43" s="235" t="e" cm="1">
        <f t="array" ref="BH43">_xlfn.XLOOKUP($A43&amp;$B43,'[1]产值及收款计划（2026）'!$A:$A&amp;'[1]产值及收款计划（2026）'!$B:$B,'[1]产值及收款计划（2026）'!BH:BH)</f>
        <v>#REF!</v>
      </c>
      <c r="BI43" s="235" t="e" cm="1">
        <f t="array" ref="BI43">_xlfn.XLOOKUP($A43&amp;$B43,'[1]产值及收款计划（2026）'!$A:$A&amp;'[1]产值及收款计划（2026）'!$B:$B,'[1]产值及收款计划（2026）'!BI:BI)</f>
        <v>#REF!</v>
      </c>
      <c r="BJ43" s="235" t="e" cm="1">
        <f t="array" ref="BJ43">_xlfn.XLOOKUP($A43&amp;$B43,'[1]产值及收款计划（2026）'!$A:$A&amp;'[1]产值及收款计划（2026）'!$B:$B,'[1]产值及收款计划（2026）'!BJ:BJ)</f>
        <v>#REF!</v>
      </c>
      <c r="BK43" s="235" t="e" cm="1">
        <f t="array" ref="BK43">_xlfn.XLOOKUP($A43&amp;$B43,'[1]产值及收款计划（2026）'!$A:$A&amp;'[1]产值及收款计划（2026）'!$B:$B,'[1]产值及收款计划（2026）'!BK:BK)</f>
        <v>#REF!</v>
      </c>
      <c r="BL43" s="235" t="e" cm="1">
        <f t="array" ref="BL43">_xlfn.XLOOKUP($A43&amp;$B43,'[1]产值及收款计划（2026）'!$A:$A&amp;'[1]产值及收款计划（2026）'!$B:$B,'[1]产值及收款计划（2026）'!BL:BL)</f>
        <v>#REF!</v>
      </c>
      <c r="BM43" s="235"/>
      <c r="BN43" s="235"/>
      <c r="BO43" s="235"/>
      <c r="BP43" s="235"/>
      <c r="BQ43" s="235" t="e">
        <f>_xlfn.XLOOKUP($C43,应收未收表!$AJ:$AJ,应收未收表!AK:AK)</f>
        <v>#N/A</v>
      </c>
      <c r="BR43" s="235" t="e">
        <f>_xlfn.XLOOKUP($C43,应收未收表!$AJ:$AJ,应收未收表!AL:AL)</f>
        <v>#N/A</v>
      </c>
      <c r="BS43" s="235" t="e">
        <f>_xlfn.XLOOKUP($C43,应收未收表!$AJ:$AJ,应收未收表!AM:AM)</f>
        <v>#N/A</v>
      </c>
      <c r="BT43" s="235" t="e">
        <f>_xlfn.XLOOKUP($C43,应收未收表!$AJ:$AJ,应收未收表!AN:AN)</f>
        <v>#N/A</v>
      </c>
      <c r="BU43" s="234" t="str" cm="1">
        <f t="array" ref="BU43">_xlfn.XLOOKUP($A43&amp;$B43,'[1]产值及收款计划（2026）'!$A:$A&amp;'[1]产值及收款计划（2026）'!$B:$B,'[1]产值及收款计划（2026）'!BQ:BQ)</f>
        <v>上海市地下空间设计研究总院有限公司</v>
      </c>
      <c r="BV43" s="235" t="e" cm="1">
        <f t="array" ref="BV43">_xlfn.XLOOKUP($A43&amp;$B43,'[1]产值及收款计划（2026）'!$A:$A&amp;'[1]产值及收款计划（2026）'!$B:$B,'[1]产值及收款计划（2026）'!BR:BR)</f>
        <v>#REF!</v>
      </c>
      <c r="CE43" s="235" cm="1">
        <f t="array" ref="CE43">_xlfn.XLOOKUP($A43&amp;$B43,'[1]产值及收款计划（2026）'!$A:$A&amp;'[1]产值及收款计划（2026）'!$B:$B,'[1]产值及收款计划（2026）'!CA:CA)</f>
        <v>0</v>
      </c>
      <c r="CF43" s="235" cm="1">
        <f t="array" ref="CF43">_xlfn.XLOOKUP($A43&amp;$B43,'[1]产值及收款计划（2026）'!$A:$A&amp;'[1]产值及收款计划（2026）'!$B:$B,'[1]产值及收款计划（2026）'!CB:CB)</f>
        <v>0</v>
      </c>
      <c r="CG43" s="235" cm="1">
        <f t="array" ref="CG43">_xlfn.XLOOKUP($A43&amp;$B43,'[1]产值及收款计划（2026）'!$A:$A&amp;'[1]产值及收款计划（2026）'!$B:$B,'[1]产值及收款计划（2026）'!CC:CC)</f>
        <v>0</v>
      </c>
      <c r="CH43" s="235" cm="1">
        <f t="array" ref="CH43">_xlfn.XLOOKUP($A43&amp;$B43,'[1]产值及收款计划（2026）'!$A:$A&amp;'[1]产值及收款计划（2026）'!$B:$B,'[1]产值及收款计划（2026）'!CD:CD)</f>
        <v>0</v>
      </c>
      <c r="CI43" s="235" cm="1">
        <f t="array" ref="CI43">_xlfn.XLOOKUP($A43&amp;$B43,'[1]产值及收款计划（2026）'!$A:$A&amp;'[1]产值及收款计划（2026）'!$B:$B,'[1]产值及收款计划（2026）'!CE:CE)</f>
        <v>0</v>
      </c>
      <c r="CJ43" s="235" cm="1">
        <f t="array" ref="CJ43">_xlfn.XLOOKUP($A43&amp;$B43,'[1]产值及收款计划（2026）'!$A:$A&amp;'[1]产值及收款计划（2026）'!$B:$B,'[1]产值及收款计划（2026）'!CF:CF)</f>
        <v>0</v>
      </c>
      <c r="CK43" s="235" cm="1">
        <f t="array" ref="CK43">_xlfn.XLOOKUP($A43&amp;$B43,'[1]产值及收款计划（2026）'!$A:$A&amp;'[1]产值及收款计划（2026）'!$B:$B,'[1]产值及收款计划（2026）'!CG:CG)</f>
        <v>0</v>
      </c>
      <c r="CL43" s="235" cm="1">
        <f t="array" ref="CL43">_xlfn.XLOOKUP($A43&amp;$B43,'[1]产值及收款计划（2026）'!$A:$A&amp;'[1]产值及收款计划（2026）'!$B:$B,'[1]产值及收款计划（2026）'!CH:CH)</f>
        <v>0</v>
      </c>
      <c r="CM43" s="235" cm="1">
        <f t="array" ref="CM43">_xlfn.XLOOKUP($A43&amp;$B43,'[1]产值及收款计划（2026）'!$A:$A&amp;'[1]产值及收款计划（2026）'!$B:$B,'[1]产值及收款计划（2026）'!CI:CI)</f>
        <v>0</v>
      </c>
      <c r="CN43" s="235" cm="1">
        <f t="array" ref="CN43">_xlfn.XLOOKUP($A43&amp;$B43,'[1]产值及收款计划（2026）'!$A:$A&amp;'[1]产值及收款计划（2026）'!$B:$B,'[1]产值及收款计划（2026）'!CJ:CJ)</f>
        <v>0</v>
      </c>
      <c r="CO43" s="235" cm="1">
        <f t="array" ref="CO43">_xlfn.XLOOKUP($A43&amp;$B43,'[1]产值及收款计划（2026）'!$A:$A&amp;'[1]产值及收款计划（2026）'!$B:$B,'[1]产值及收款计划（2026）'!CK:CK)</f>
        <v>0</v>
      </c>
      <c r="CP43" s="235" cm="1">
        <f t="array" ref="CP43">_xlfn.XLOOKUP($A43&amp;$B43,'[1]产值及收款计划（2026）'!$A:$A&amp;'[1]产值及收款计划（2026）'!$B:$B,'[1]产值及收款计划（2026）'!CL:CL)</f>
        <v>0</v>
      </c>
      <c r="DE43" s="235" cm="1">
        <f t="array" ref="DE43">_xlfn.XLOOKUP($A43&amp;$B43,'[1]产值及收款计划（2026）'!$A:$A&amp;'[1]产值及收款计划（2026）'!$B:$B,'[1]产值及收款计划（2026）'!DA:DA)</f>
        <v>0</v>
      </c>
      <c r="DF43" s="235" cm="1">
        <f t="array" ref="DF43">_xlfn.XLOOKUP($A43&amp;$B43,'[1]产值及收款计划（2026）'!$A:$A&amp;'[1]产值及收款计划（2026）'!$B:$B,'[1]产值及收款计划（2026）'!DB:DB)</f>
        <v>0</v>
      </c>
      <c r="DG43" s="235" cm="1">
        <f t="array" ref="DG43">_xlfn.XLOOKUP($A43&amp;$B43,'[1]产值及收款计划（2026）'!$A:$A&amp;'[1]产值及收款计划（2026）'!$B:$B,'[1]产值及收款计划（2026）'!DC:DC)</f>
        <v>0</v>
      </c>
      <c r="DH43" s="235" cm="1">
        <f t="array" ref="DH43">_xlfn.XLOOKUP($A43&amp;$B43,'[1]产值及收款计划（2026）'!$A:$A&amp;'[1]产值及收款计划（2026）'!$B:$B,'[1]产值及收款计划（2026）'!DD:DD)</f>
        <v>0</v>
      </c>
      <c r="DI43" s="235" cm="1">
        <f t="array" ref="DI43">_xlfn.XLOOKUP($A43&amp;$B43,'[1]产值及收款计划（2026）'!$A:$A&amp;'[1]产值及收款计划（2026）'!$B:$B,'[1]产值及收款计划（2026）'!DE:DE)</f>
        <v>0</v>
      </c>
      <c r="DJ43" s="235" cm="1">
        <f t="array" ref="DJ43">_xlfn.XLOOKUP($A43&amp;$B43,'[1]产值及收款计划（2026）'!$A:$A&amp;'[1]产值及收款计划（2026）'!$B:$B,'[1]产值及收款计划（2026）'!DF:DF)</f>
        <v>0</v>
      </c>
      <c r="DK43" s="235" cm="1">
        <f t="array" ref="DK43">_xlfn.XLOOKUP($A43&amp;$B43,'[1]产值及收款计划（2026）'!$A:$A&amp;'[1]产值及收款计划（2026）'!$B:$B,'[1]产值及收款计划（2026）'!DG:DG)</f>
        <v>0</v>
      </c>
      <c r="DL43" s="235" cm="1">
        <f t="array" ref="DL43">_xlfn.XLOOKUP($A43&amp;$B43,'[1]产值及收款计划（2026）'!$A:$A&amp;'[1]产值及收款计划（2026）'!$B:$B,'[1]产值及收款计划（2026）'!DH:DH)</f>
        <v>0</v>
      </c>
      <c r="DM43" s="235" cm="1">
        <f t="array" ref="DM43">_xlfn.XLOOKUP($A43&amp;$B43,'[1]产值及收款计划（2026）'!$A:$A&amp;'[1]产值及收款计划（2026）'!$B:$B,'[1]产值及收款计划（2026）'!DI:DI)</f>
        <v>0</v>
      </c>
      <c r="DN43" s="235" cm="1">
        <f t="array" ref="DN43">_xlfn.XLOOKUP($A43&amp;$B43,'[1]产值及收款计划（2026）'!$A:$A&amp;'[1]产值及收款计划（2026）'!$B:$B,'[1]产值及收款计划（2026）'!DJ:DJ)</f>
        <v>0</v>
      </c>
      <c r="DO43" s="235" cm="1">
        <f t="array" ref="DO43">_xlfn.XLOOKUP($A43&amp;$B43,'[1]产值及收款计划（2026）'!$A:$A&amp;'[1]产值及收款计划（2026）'!$B:$B,'[1]产值及收款计划（2026）'!DK:DK)</f>
        <v>0</v>
      </c>
      <c r="DP43" s="235" cm="1">
        <f t="array" ref="DP43">_xlfn.XLOOKUP($A43&amp;$B43,'[1]产值及收款计划（2026）'!$A:$A&amp;'[1]产值及收款计划（2026）'!$B:$B,'[1]产值及收款计划（2026）'!DL:DL)</f>
        <v>0</v>
      </c>
      <c r="DQ43" s="243"/>
      <c r="DR43" s="229"/>
    </row>
    <row r="44" ht="20.25" spans="1:122">
      <c r="A44" s="233">
        <f t="shared" si="12"/>
        <v>40</v>
      </c>
      <c r="B44" s="233" t="s">
        <v>25</v>
      </c>
      <c r="C44" s="234" t="str" cm="1">
        <f t="array" ref="C44">_xlfn.XLOOKUP($A44&amp;$B44,'[1]产值及收款计划（2026）'!$A:$A&amp;'[1]产值及收款计划（2026）'!$B:$B,'[1]产值及收款计划（2026）'!C:C)</f>
        <v>SJHT2019121300116</v>
      </c>
      <c r="D44" s="234" t="str" cm="1">
        <f t="array" ref="D44">_xlfn.XLOOKUP($A44&amp;$B44,'[1]产值及收款计划（2026）'!$A:$A&amp;'[1]产值及收款计划（2026）'!$B:$B,'[1]产值及收款计划（2026）'!D:D)</f>
        <v>地下院平移-上海市轨道交通9号线三期（东延伸）工程BIM技术服务</v>
      </c>
      <c r="E44" s="235" cm="1">
        <f t="array" ref="E44">_xlfn.XLOOKUP($A44&amp;$B44,'[1]产值及收款计划（2026）'!$A:$A&amp;'[1]产值及收款计划（2026）'!$B:$B,'[1]产值及收款计划（2026）'!E:E)</f>
        <v>33.12</v>
      </c>
      <c r="F44" s="235" cm="1">
        <f t="array" ref="F44">_xlfn.XLOOKUP($A44&amp;$B44,'[1]产值及收款计划（2026）'!$A:$A&amp;'[1]产值及收款计划（2026）'!$B:$B,'[1]产值及收款计划（2026）'!F:F)</f>
        <v>33.12</v>
      </c>
      <c r="G44" s="235" cm="1">
        <f t="array" ref="G44">_xlfn.XLOOKUP($A44&amp;$B44,'[1]产值及收款计划（2026）'!$A:$A&amp;'[1]产值及收款计划（2026）'!$B:$B,'[1]产值及收款计划（2026）'!G:G)</f>
        <v>33.12</v>
      </c>
      <c r="H44" s="235" cm="1">
        <f t="array" ref="H44">_xlfn.XLOOKUP($A44&amp;$B44,'[1]产值及收款计划（2026）'!$A:$A&amp;'[1]产值及收款计划（2026）'!$B:$B,'[1]产值及收款计划（2026）'!H:H)</f>
        <v>33.12</v>
      </c>
      <c r="I44" s="236" cm="1">
        <f t="array" ref="I44">_xlfn.XLOOKUP($A44&amp;$B44,'[1]产值及收款计划（2026）'!$A:$A&amp;'[1]产值及收款计划（2026）'!$B:$B,'[1]产值及收款计划（2026）'!I:I)</f>
        <v>1</v>
      </c>
      <c r="J44" s="237" cm="1">
        <f t="array" ref="J44">_xlfn.XLOOKUP($A44&amp;$B44,'[1]产值及收款计划（2026）'!$A:$A&amp;'[1]产值及收款计划（2026）'!$B:$B,'[1]产值及收款计划（2026）'!J:J)</f>
        <v>0.06</v>
      </c>
      <c r="K44" s="235" t="e" cm="1">
        <f t="array" ref="K44">_xlfn.XLOOKUP($A44&amp;$B44,'[1]产值及收款计划（2026）'!$A:$A&amp;'[1]产值及收款计划（2026）'!$B:$B,'[1]产值及收款计划（2026）'!K:K)</f>
        <v>#REF!</v>
      </c>
      <c r="L44" s="235" t="e" cm="1">
        <f t="array" ref="L44">_xlfn.XLOOKUP($A44&amp;$B44,'[1]产值及收款计划（2026）'!$A:$A&amp;'[1]产值及收款计划（2026）'!$B:$B,'[1]产值及收款计划（2026）'!L:L)</f>
        <v>#REF!</v>
      </c>
      <c r="M44" s="235" t="str" cm="1">
        <f t="array" ref="M44">_xlfn.XLOOKUP($A44&amp;$B44,'[1]产值及收款计划（2026）'!$A:$A&amp;'[1]产值及收款计划（2026）'!$B:$B,'[1]产值及收款计划（2026）'!M:M)</f>
        <v>主导</v>
      </c>
      <c r="N44" s="235" t="str" cm="1">
        <f t="array" ref="N44">_xlfn.XLOOKUP($A44&amp;$B44,'[1]产值及收款计划（2026）'!$A:$A&amp;'[1]产值及收款计划（2026）'!$B:$B,'[1]产值及收款计划（2026）'!N:N)</f>
        <v>施林烽团队</v>
      </c>
      <c r="O44" s="235" t="str" cm="1">
        <f t="array" ref="O44">_xlfn.XLOOKUP($A44&amp;$B44,'[1]产值及收款计划（2026）'!$A:$A&amp;'[1]产值及收款计划（2026）'!$B:$B,'[1]产值及收款计划（2026）'!O:O)</f>
        <v>何晗</v>
      </c>
      <c r="P44" s="234" t="str" cm="1">
        <f t="array" ref="P44">_xlfn.XLOOKUP($A44&amp;$B44,'[1]产值及收款计划（2026）'!$A:$A&amp;'[1]产值及收款计划（2026）'!$B:$B,'[1]产值及收款计划（2026）'!P:P)</f>
        <v>在建</v>
      </c>
      <c r="Q44" s="235" t="e" cm="1">
        <f t="array" ref="Q44">_xlfn.XLOOKUP($A44&amp;$B44,'[1]产值及收款计划（2026）'!$A:$A&amp;'[1]产值及收款计划（2026）'!$B:$B,'[1]产值及收款计划（2026）'!Q:Q)</f>
        <v>#REF!</v>
      </c>
      <c r="R44" s="235" t="e" cm="1">
        <f t="array" ref="R44">_xlfn.XLOOKUP($A44&amp;$B44,'[1]产值及收款计划（2026）'!$A:$A&amp;'[1]产值及收款计划（2026）'!$B:$B,'[1]产值及收款计划（2026）'!R:R)</f>
        <v>#REF!</v>
      </c>
      <c r="S44" s="235" t="e" cm="1">
        <f t="array" ref="S44">_xlfn.XLOOKUP($A44&amp;$B44,'[1]产值及收款计划（2026）'!$A:$A&amp;'[1]产值及收款计划（2026）'!$B:$B,'[1]产值及收款计划（2026）'!S:S)</f>
        <v>#REF!</v>
      </c>
      <c r="T44" s="235" cm="1">
        <f t="array" ref="T44">_xlfn.XLOOKUP($A44&amp;$B44,'[1]产值及收款计划（2026）'!$A:$A&amp;'[1]产值及收款计划（2026）'!$B:$B,'[1]产值及收款计划（2026）'!T:T)</f>
        <v>15.2862</v>
      </c>
      <c r="U44" s="235" cm="1">
        <f t="array" ref="U44">_xlfn.XLOOKUP($A44&amp;$B44,'[1]产值及收款计划（2026）'!$A:$A&amp;'[1]产值及收款计划（2026）'!$B:$B,'[1]产值及收款计划（2026）'!U:U)</f>
        <v>0</v>
      </c>
      <c r="V44" s="235" cm="1">
        <f t="array" ref="V44">_xlfn.XLOOKUP($A44&amp;$B44,'[1]产值及收款计划（2026）'!$A:$A&amp;'[1]产值及收款计划（2026）'!$B:$B,'[1]产值及收款计划（2026）'!V:V)</f>
        <v>17.8338</v>
      </c>
      <c r="W44" s="235" t="e" cm="1">
        <f t="array" ref="W44">_xlfn.XLOOKUP($A44&amp;$B44,'[1]产值及收款计划（2026）'!$A:$A&amp;'[1]产值及收款计划（2026）'!$B:$B,'[1]产值及收款计划（2026）'!W:W)</f>
        <v>#REF!</v>
      </c>
      <c r="X44" s="235" t="e" cm="1">
        <f t="array" ref="X44">_xlfn.XLOOKUP($A44&amp;$B44,'[1]产值及收款计划（2026）'!$A:$A&amp;'[1]产值及收款计划（2026）'!$B:$B,'[1]产值及收款计划（2026）'!X:X)</f>
        <v>#REF!</v>
      </c>
      <c r="Y44" s="235" t="e" cm="1">
        <f t="array" ref="Y44">_xlfn.XLOOKUP($A44&amp;$B44,'[1]产值及收款计划（2026）'!$A:$A&amp;'[1]产值及收款计划（2026）'!$B:$B,'[1]产值及收款计划（2026）'!Y:Y)</f>
        <v>#REF!</v>
      </c>
      <c r="Z44" s="235" t="e" cm="1">
        <f t="array" ref="Z44">_xlfn.XLOOKUP($A44&amp;$B44,'[1]产值及收款计划（2026）'!$A:$A&amp;'[1]产值及收款计划（2026）'!$B:$B,'[1]产值及收款计划（2026）'!Z:Z)</f>
        <v>#REF!</v>
      </c>
      <c r="AA44" s="235" t="e" cm="1">
        <f t="array" ref="AA44">_xlfn.XLOOKUP($A44&amp;$B44,'[1]产值及收款计划（2026）'!$A:$A&amp;'[1]产值及收款计划（2026）'!$B:$B,'[1]产值及收款计划（2026）'!AA:AA)</f>
        <v>#REF!</v>
      </c>
      <c r="AB44" s="235" t="e" cm="1">
        <f t="array" ref="AB44">_xlfn.XLOOKUP($A44&amp;$B44,'[1]产值及收款计划（2026）'!$A:$A&amp;'[1]产值及收款计划（2026）'!$B:$B,'[1]产值及收款计划（2026）'!AB:AB)</f>
        <v>#REF!</v>
      </c>
      <c r="AC44" s="235" t="e" cm="1">
        <f t="array" ref="AC44">_xlfn.XLOOKUP($A44&amp;$B44,'[1]产值及收款计划（2026）'!$A:$A&amp;'[1]产值及收款计划（2026）'!$B:$B,'[1]产值及收款计划（2026）'!AC:AC)</f>
        <v>#REF!</v>
      </c>
      <c r="AD44" s="235" t="e" cm="1">
        <f t="array" ref="AD44">_xlfn.XLOOKUP($A44&amp;$B44,'[1]产值及收款计划（2026）'!$A:$A&amp;'[1]产值及收款计划（2026）'!$B:$B,'[1]产值及收款计划（2026）'!AD:AD)</f>
        <v>#REF!</v>
      </c>
      <c r="AE44" s="235" t="e" cm="1">
        <f t="array" ref="AE44">_xlfn.XLOOKUP($A44&amp;$B44,'[1]产值及收款计划（2026）'!$A:$A&amp;'[1]产值及收款计划（2026）'!$B:$B,'[1]产值及收款计划（2026）'!AE:AE)</f>
        <v>#REF!</v>
      </c>
      <c r="AF44" s="235" t="e" cm="1">
        <f t="array" ref="AF44">_xlfn.XLOOKUP($A44&amp;$B44,'[1]产值及收款计划（2026）'!$A:$A&amp;'[1]产值及收款计划（2026）'!$B:$B,'[1]产值及收款计划（2026）'!AF:AF)</f>
        <v>#REF!</v>
      </c>
      <c r="AG44" s="235" t="e" cm="1">
        <f t="array" ref="AG44">_xlfn.XLOOKUP($A44&amp;$B44,'[1]产值及收款计划（2026）'!$A:$A&amp;'[1]产值及收款计划（2026）'!$B:$B,'[1]产值及收款计划（2026）'!AG:AG)</f>
        <v>#REF!</v>
      </c>
      <c r="AH44" s="235" t="e" cm="1">
        <f t="array" ref="AH44">_xlfn.XLOOKUP($A44&amp;$B44,'[1]产值及收款计划（2026）'!$A:$A&amp;'[1]产值及收款计划（2026）'!$B:$B,'[1]产值及收款计划（2026）'!AH:AH)</f>
        <v>#REF!</v>
      </c>
      <c r="AI44" s="235" t="e" cm="1">
        <f t="array" ref="AI44">_xlfn.XLOOKUP($A44&amp;$B44,'[1]产值及收款计划（2026）'!$A:$A&amp;'[1]产值及收款计划（2026）'!$B:$B,'[1]产值及收款计划（2026）'!AI:AI)</f>
        <v>#REF!</v>
      </c>
      <c r="AJ44" s="235" t="e" cm="1">
        <f t="array" ref="AJ44">_xlfn.XLOOKUP($A44&amp;$B44,'[1]产值及收款计划（2026）'!$A:$A&amp;'[1]产值及收款计划（2026）'!$B:$B,'[1]产值及收款计划（2026）'!AJ:AJ)</f>
        <v>#REF!</v>
      </c>
      <c r="AK44" s="235" t="e" cm="1">
        <f t="array" ref="AK44">_xlfn.XLOOKUP($A44&amp;$B44,'[1]产值及收款计划（2026）'!$A:$A&amp;'[1]产值及收款计划（2026）'!$B:$B,'[1]产值及收款计划（2026）'!AK:AK)</f>
        <v>#REF!</v>
      </c>
      <c r="AL44" s="235" t="e" cm="1">
        <f t="array" ref="AL44">_xlfn.XLOOKUP($A44&amp;$B44,'[1]产值及收款计划（2026）'!$A:$A&amp;'[1]产值及收款计划（2026）'!$B:$B,'[1]产值及收款计划（2026）'!AL:AL)</f>
        <v>#REF!</v>
      </c>
      <c r="AM44" s="242" t="e" cm="1">
        <f t="array" ref="AM44">_xlfn.LET(_xlpm.勾选月份状态数组,TRANSPOSE('PPT(12-15页）-TOP10'!$A$3:$A$14),_xlpm.选择数据区,IF('PPT(12-15页）-TOP10'!$E$3="收款",$BA44:$BL44,$AA44:$AL44),SUM(_xlfn._xlws.FILTER(_xlpm.选择数据区,_xlpm.勾选月份状态数组,"")))</f>
        <v>#REF!</v>
      </c>
      <c r="AN44" s="235" t="e">
        <f>_xlfn.XLOOKUP($C44,应收未收表!$T:$T,应收未收表!AA:AA)</f>
        <v>#N/A</v>
      </c>
      <c r="AO44" s="235" t="e">
        <f>_xlfn.XLOOKUP($C44,应收未收表!$T:$T,应收未收表!AB:AB)</f>
        <v>#N/A</v>
      </c>
      <c r="AP44" s="235" t="e">
        <f>_xlfn.XLOOKUP($C44,应收未收表!$T:$T,应收未收表!AC:AC)</f>
        <v>#N/A</v>
      </c>
      <c r="AQ44" s="235" t="e">
        <f>_xlfn.XLOOKUP($C44,应收未收表!$T:$T,应收未收表!AE:AE)</f>
        <v>#N/A</v>
      </c>
      <c r="AR44" s="235" t="e">
        <f>_xlfn.XLOOKUP($C44,应收未收表!$T:$T,应收未收表!AF:AF)</f>
        <v>#N/A</v>
      </c>
      <c r="AS44" s="235" t="e" cm="1">
        <f t="array" ref="AS44">_xlfn.XLOOKUP($A44&amp;$B44,'[1]产值及收款计划（2026）'!$A:$A&amp;'[1]产值及收款计划（2026）'!$B:$B,'[1]产值及收款计划（2026）'!AS:AS)</f>
        <v>#REF!</v>
      </c>
      <c r="AT44" s="235" t="e" cm="1">
        <f t="array" ref="AT44">_xlfn.XLOOKUP($A44&amp;$B44,'[1]产值及收款计划（2026）'!$A:$A&amp;'[1]产值及收款计划（2026）'!$B:$B,'[1]产值及收款计划（2026）'!AT:AT)</f>
        <v>#REF!</v>
      </c>
      <c r="AU44" s="235" t="e" cm="1">
        <f t="array" ref="AU44">_xlfn.XLOOKUP($A44&amp;$B44,'[1]产值及收款计划（2026）'!$A:$A&amp;'[1]产值及收款计划（2026）'!$B:$B,'[1]产值及收款计划（2026）'!AU:AU)</f>
        <v>#REF!</v>
      </c>
      <c r="AV44" s="235" t="e" cm="1">
        <f t="array" ref="AV44">_xlfn.XLOOKUP($A44&amp;$B44,'[1]产值及收款计划（2026）'!$A:$A&amp;'[1]产值及收款计划（2026）'!$B:$B,'[1]产值及收款计划（2026）'!AV:AV)</f>
        <v>#REF!</v>
      </c>
      <c r="AW44" s="235" cm="1">
        <f t="array" ref="AW44">_xlfn.XLOOKUP($A44&amp;$B44,'[1]产值及收款计划（2026）'!$A:$A&amp;'[1]产值及收款计划（2026）'!$B:$B,'[1]产值及收款计划（2026）'!AW:AW)</f>
        <v>15.2862</v>
      </c>
      <c r="AX44" s="235" cm="1">
        <f t="array" ref="AX44">_xlfn.XLOOKUP($A44&amp;$B44,'[1]产值及收款计划（2026）'!$A:$A&amp;'[1]产值及收款计划（2026）'!$B:$B,'[1]产值及收款计划（2026）'!AX:AX)</f>
        <v>0</v>
      </c>
      <c r="AY44" s="235" cm="1">
        <f t="array" ref="AY44">_xlfn.XLOOKUP($A44&amp;$B44,'[1]产值及收款计划（2026）'!$A:$A&amp;'[1]产值及收款计划（2026）'!$B:$B,'[1]产值及收款计划（2026）'!AY:AY)</f>
        <v>17.8338</v>
      </c>
      <c r="AZ44" s="235" cm="1">
        <f t="array" ref="AZ44">_xlfn.XLOOKUP($A44&amp;$B44,'[1]产值及收款计划（2026）'!$A:$A&amp;'[1]产值及收款计划（2026）'!$B:$B,'[1]产值及收款计划（2026）'!AZ:AZ)</f>
        <v>0</v>
      </c>
      <c r="BA44" s="235" t="e" cm="1">
        <f t="array" ref="BA44">_xlfn.XLOOKUP($A44&amp;$B44,'[1]产值及收款计划（2026）'!$A:$A&amp;'[1]产值及收款计划（2026）'!$B:$B,'[1]产值及收款计划（2026）'!BA:BA)</f>
        <v>#REF!</v>
      </c>
      <c r="BB44" s="235" t="e" cm="1">
        <f t="array" ref="BB44">_xlfn.XLOOKUP($A44&amp;$B44,'[1]产值及收款计划（2026）'!$A:$A&amp;'[1]产值及收款计划（2026）'!$B:$B,'[1]产值及收款计划（2026）'!BB:BB)</f>
        <v>#REF!</v>
      </c>
      <c r="BC44" s="235" t="e" cm="1">
        <f t="array" ref="BC44">_xlfn.XLOOKUP($A44&amp;$B44,'[1]产值及收款计划（2026）'!$A:$A&amp;'[1]产值及收款计划（2026）'!$B:$B,'[1]产值及收款计划（2026）'!BC:BC)</f>
        <v>#REF!</v>
      </c>
      <c r="BD44" s="235" t="e" cm="1">
        <f t="array" ref="BD44">_xlfn.XLOOKUP($A44&amp;$B44,'[1]产值及收款计划（2026）'!$A:$A&amp;'[1]产值及收款计划（2026）'!$B:$B,'[1]产值及收款计划（2026）'!BD:BD)</f>
        <v>#REF!</v>
      </c>
      <c r="BE44" s="235" t="e" cm="1">
        <f t="array" ref="BE44">_xlfn.XLOOKUP($A44&amp;$B44,'[1]产值及收款计划（2026）'!$A:$A&amp;'[1]产值及收款计划（2026）'!$B:$B,'[1]产值及收款计划（2026）'!BE:BE)</f>
        <v>#REF!</v>
      </c>
      <c r="BF44" s="235" t="e" cm="1">
        <f t="array" ref="BF44">_xlfn.XLOOKUP($A44&amp;$B44,'[1]产值及收款计划（2026）'!$A:$A&amp;'[1]产值及收款计划（2026）'!$B:$B,'[1]产值及收款计划（2026）'!BF:BF)</f>
        <v>#REF!</v>
      </c>
      <c r="BG44" s="235" t="e" cm="1">
        <f t="array" ref="BG44">_xlfn.XLOOKUP($A44&amp;$B44,'[1]产值及收款计划（2026）'!$A:$A&amp;'[1]产值及收款计划（2026）'!$B:$B,'[1]产值及收款计划（2026）'!BG:BG)</f>
        <v>#REF!</v>
      </c>
      <c r="BH44" s="235" t="e" cm="1">
        <f t="array" ref="BH44">_xlfn.XLOOKUP($A44&amp;$B44,'[1]产值及收款计划（2026）'!$A:$A&amp;'[1]产值及收款计划（2026）'!$B:$B,'[1]产值及收款计划（2026）'!BH:BH)</f>
        <v>#REF!</v>
      </c>
      <c r="BI44" s="235" t="e" cm="1">
        <f t="array" ref="BI44">_xlfn.XLOOKUP($A44&amp;$B44,'[1]产值及收款计划（2026）'!$A:$A&amp;'[1]产值及收款计划（2026）'!$B:$B,'[1]产值及收款计划（2026）'!BI:BI)</f>
        <v>#REF!</v>
      </c>
      <c r="BJ44" s="235" t="e" cm="1">
        <f t="array" ref="BJ44">_xlfn.XLOOKUP($A44&amp;$B44,'[1]产值及收款计划（2026）'!$A:$A&amp;'[1]产值及收款计划（2026）'!$B:$B,'[1]产值及收款计划（2026）'!BJ:BJ)</f>
        <v>#REF!</v>
      </c>
      <c r="BK44" s="235" t="e" cm="1">
        <f t="array" ref="BK44">_xlfn.XLOOKUP($A44&amp;$B44,'[1]产值及收款计划（2026）'!$A:$A&amp;'[1]产值及收款计划（2026）'!$B:$B,'[1]产值及收款计划（2026）'!BK:BK)</f>
        <v>#REF!</v>
      </c>
      <c r="BL44" s="235" t="e" cm="1">
        <f t="array" ref="BL44">_xlfn.XLOOKUP($A44&amp;$B44,'[1]产值及收款计划（2026）'!$A:$A&amp;'[1]产值及收款计划（2026）'!$B:$B,'[1]产值及收款计划（2026）'!BL:BL)</f>
        <v>#REF!</v>
      </c>
      <c r="BM44" s="235"/>
      <c r="BN44" s="235"/>
      <c r="BO44" s="235"/>
      <c r="BP44" s="235"/>
      <c r="BQ44" s="235" t="e">
        <f>_xlfn.XLOOKUP($C44,应收未收表!$AJ:$AJ,应收未收表!AK:AK)</f>
        <v>#N/A</v>
      </c>
      <c r="BR44" s="235" t="e">
        <f>_xlfn.XLOOKUP($C44,应收未收表!$AJ:$AJ,应收未收表!AL:AL)</f>
        <v>#N/A</v>
      </c>
      <c r="BS44" s="235" t="e">
        <f>_xlfn.XLOOKUP($C44,应收未收表!$AJ:$AJ,应收未收表!AM:AM)</f>
        <v>#N/A</v>
      </c>
      <c r="BT44" s="235" t="e">
        <f>_xlfn.XLOOKUP($C44,应收未收表!$AJ:$AJ,应收未收表!AN:AN)</f>
        <v>#N/A</v>
      </c>
      <c r="BU44" s="234" t="str" cm="1">
        <f t="array" ref="BU44">_xlfn.XLOOKUP($A44&amp;$B44,'[1]产值及收款计划（2026）'!$A:$A&amp;'[1]产值及收款计划（2026）'!$B:$B,'[1]产值及收款计划（2026）'!BQ:BQ)</f>
        <v>上海市地下空间设计研究总院有限公司</v>
      </c>
      <c r="BV44" s="235" t="e" cm="1">
        <f t="array" ref="BV44">_xlfn.XLOOKUP($A44&amp;$B44,'[1]产值及收款计划（2026）'!$A:$A&amp;'[1]产值及收款计划（2026）'!$B:$B,'[1]产值及收款计划（2026）'!BR:BR)</f>
        <v>#REF!</v>
      </c>
      <c r="CE44" s="235" cm="1">
        <f t="array" ref="CE44">_xlfn.XLOOKUP($A44&amp;$B44,'[1]产值及收款计划（2026）'!$A:$A&amp;'[1]产值及收款计划（2026）'!$B:$B,'[1]产值及收款计划（2026）'!CA:CA)</f>
        <v>0</v>
      </c>
      <c r="CF44" s="235" cm="1">
        <f t="array" ref="CF44">_xlfn.XLOOKUP($A44&amp;$B44,'[1]产值及收款计划（2026）'!$A:$A&amp;'[1]产值及收款计划（2026）'!$B:$B,'[1]产值及收款计划（2026）'!CB:CB)</f>
        <v>0</v>
      </c>
      <c r="CG44" s="235" cm="1">
        <f t="array" ref="CG44">_xlfn.XLOOKUP($A44&amp;$B44,'[1]产值及收款计划（2026）'!$A:$A&amp;'[1]产值及收款计划（2026）'!$B:$B,'[1]产值及收款计划（2026）'!CC:CC)</f>
        <v>0</v>
      </c>
      <c r="CH44" s="235" cm="1">
        <f t="array" ref="CH44">_xlfn.XLOOKUP($A44&amp;$B44,'[1]产值及收款计划（2026）'!$A:$A&amp;'[1]产值及收款计划（2026）'!$B:$B,'[1]产值及收款计划（2026）'!CD:CD)</f>
        <v>0</v>
      </c>
      <c r="CI44" s="235" cm="1">
        <f t="array" ref="CI44">_xlfn.XLOOKUP($A44&amp;$B44,'[1]产值及收款计划（2026）'!$A:$A&amp;'[1]产值及收款计划（2026）'!$B:$B,'[1]产值及收款计划（2026）'!CE:CE)</f>
        <v>0</v>
      </c>
      <c r="CJ44" s="235" cm="1">
        <f t="array" ref="CJ44">_xlfn.XLOOKUP($A44&amp;$B44,'[1]产值及收款计划（2026）'!$A:$A&amp;'[1]产值及收款计划（2026）'!$B:$B,'[1]产值及收款计划（2026）'!CF:CF)</f>
        <v>0</v>
      </c>
      <c r="CK44" s="235" cm="1">
        <f t="array" ref="CK44">_xlfn.XLOOKUP($A44&amp;$B44,'[1]产值及收款计划（2026）'!$A:$A&amp;'[1]产值及收款计划（2026）'!$B:$B,'[1]产值及收款计划（2026）'!CG:CG)</f>
        <v>0</v>
      </c>
      <c r="CL44" s="235" cm="1">
        <f t="array" ref="CL44">_xlfn.XLOOKUP($A44&amp;$B44,'[1]产值及收款计划（2026）'!$A:$A&amp;'[1]产值及收款计划（2026）'!$B:$B,'[1]产值及收款计划（2026）'!CH:CH)</f>
        <v>0</v>
      </c>
      <c r="CM44" s="235" cm="1">
        <f t="array" ref="CM44">_xlfn.XLOOKUP($A44&amp;$B44,'[1]产值及收款计划（2026）'!$A:$A&amp;'[1]产值及收款计划（2026）'!$B:$B,'[1]产值及收款计划（2026）'!CI:CI)</f>
        <v>0</v>
      </c>
      <c r="CN44" s="235" cm="1">
        <f t="array" ref="CN44">_xlfn.XLOOKUP($A44&amp;$B44,'[1]产值及收款计划（2026）'!$A:$A&amp;'[1]产值及收款计划（2026）'!$B:$B,'[1]产值及收款计划（2026）'!CJ:CJ)</f>
        <v>0</v>
      </c>
      <c r="CO44" s="235" cm="1">
        <f t="array" ref="CO44">_xlfn.XLOOKUP($A44&amp;$B44,'[1]产值及收款计划（2026）'!$A:$A&amp;'[1]产值及收款计划（2026）'!$B:$B,'[1]产值及收款计划（2026）'!CK:CK)</f>
        <v>0</v>
      </c>
      <c r="CP44" s="235" cm="1">
        <f t="array" ref="CP44">_xlfn.XLOOKUP($A44&amp;$B44,'[1]产值及收款计划（2026）'!$A:$A&amp;'[1]产值及收款计划（2026）'!$B:$B,'[1]产值及收款计划（2026）'!CL:CL)</f>
        <v>0</v>
      </c>
      <c r="DE44" s="235" cm="1">
        <f t="array" ref="DE44">_xlfn.XLOOKUP($A44&amp;$B44,'[1]产值及收款计划（2026）'!$A:$A&amp;'[1]产值及收款计划（2026）'!$B:$B,'[1]产值及收款计划（2026）'!DA:DA)</f>
        <v>0</v>
      </c>
      <c r="DF44" s="235" cm="1">
        <f t="array" ref="DF44">_xlfn.XLOOKUP($A44&amp;$B44,'[1]产值及收款计划（2026）'!$A:$A&amp;'[1]产值及收款计划（2026）'!$B:$B,'[1]产值及收款计划（2026）'!DB:DB)</f>
        <v>0</v>
      </c>
      <c r="DG44" s="235" cm="1">
        <f t="array" ref="DG44">_xlfn.XLOOKUP($A44&amp;$B44,'[1]产值及收款计划（2026）'!$A:$A&amp;'[1]产值及收款计划（2026）'!$B:$B,'[1]产值及收款计划（2026）'!DC:DC)</f>
        <v>0</v>
      </c>
      <c r="DH44" s="235" cm="1">
        <f t="array" ref="DH44">_xlfn.XLOOKUP($A44&amp;$B44,'[1]产值及收款计划（2026）'!$A:$A&amp;'[1]产值及收款计划（2026）'!$B:$B,'[1]产值及收款计划（2026）'!DD:DD)</f>
        <v>0</v>
      </c>
      <c r="DI44" s="235" cm="1">
        <f t="array" ref="DI44">_xlfn.XLOOKUP($A44&amp;$B44,'[1]产值及收款计划（2026）'!$A:$A&amp;'[1]产值及收款计划（2026）'!$B:$B,'[1]产值及收款计划（2026）'!DE:DE)</f>
        <v>0</v>
      </c>
      <c r="DJ44" s="235" cm="1">
        <f t="array" ref="DJ44">_xlfn.XLOOKUP($A44&amp;$B44,'[1]产值及收款计划（2026）'!$A:$A&amp;'[1]产值及收款计划（2026）'!$B:$B,'[1]产值及收款计划（2026）'!DF:DF)</f>
        <v>0</v>
      </c>
      <c r="DK44" s="235" cm="1">
        <f t="array" ref="DK44">_xlfn.XLOOKUP($A44&amp;$B44,'[1]产值及收款计划（2026）'!$A:$A&amp;'[1]产值及收款计划（2026）'!$B:$B,'[1]产值及收款计划（2026）'!DG:DG)</f>
        <v>0</v>
      </c>
      <c r="DL44" s="235" cm="1">
        <f t="array" ref="DL44">_xlfn.XLOOKUP($A44&amp;$B44,'[1]产值及收款计划（2026）'!$A:$A&amp;'[1]产值及收款计划（2026）'!$B:$B,'[1]产值及收款计划（2026）'!DH:DH)</f>
        <v>0</v>
      </c>
      <c r="DM44" s="235" cm="1">
        <f t="array" ref="DM44">_xlfn.XLOOKUP($A44&amp;$B44,'[1]产值及收款计划（2026）'!$A:$A&amp;'[1]产值及收款计划（2026）'!$B:$B,'[1]产值及收款计划（2026）'!DI:DI)</f>
        <v>0</v>
      </c>
      <c r="DN44" s="235" cm="1">
        <f t="array" ref="DN44">_xlfn.XLOOKUP($A44&amp;$B44,'[1]产值及收款计划（2026）'!$A:$A&amp;'[1]产值及收款计划（2026）'!$B:$B,'[1]产值及收款计划（2026）'!DJ:DJ)</f>
        <v>0</v>
      </c>
      <c r="DO44" s="235" cm="1">
        <f t="array" ref="DO44">_xlfn.XLOOKUP($A44&amp;$B44,'[1]产值及收款计划（2026）'!$A:$A&amp;'[1]产值及收款计划（2026）'!$B:$B,'[1]产值及收款计划（2026）'!DK:DK)</f>
        <v>0</v>
      </c>
      <c r="DP44" s="235" cm="1">
        <f t="array" ref="DP44">_xlfn.XLOOKUP($A44&amp;$B44,'[1]产值及收款计划（2026）'!$A:$A&amp;'[1]产值及收款计划（2026）'!$B:$B,'[1]产值及收款计划（2026）'!DL:DL)</f>
        <v>0</v>
      </c>
      <c r="DQ44" s="243"/>
      <c r="DR44" s="229"/>
    </row>
    <row r="45" ht="20.25" spans="1:122">
      <c r="A45" s="233">
        <f t="shared" si="12"/>
        <v>41</v>
      </c>
      <c r="B45" s="233" t="s">
        <v>25</v>
      </c>
      <c r="C45" s="234" t="str" cm="1">
        <f t="array" ref="C45">_xlfn.XLOOKUP($A45&amp;$B45,'[1]产值及收款计划（2026）'!$A:$A&amp;'[1]产值及收款计划（2026）'!$B:$B,'[1]产值及收款计划（2026）'!C:C)</f>
        <v>SJHT2019121300111</v>
      </c>
      <c r="D45" s="234" t="str" cm="1">
        <f t="array" ref="D45">_xlfn.XLOOKUP($A45&amp;$B45,'[1]产值及收款计划（2026）'!$A:$A&amp;'[1]产值及收款计划（2026）'!$B:$B,'[1]产值及收款计划（2026）'!D:D)</f>
        <v>地下院平移-上海市北横通道工程Ⅱ标工程BIM技术服务</v>
      </c>
      <c r="E45" s="235" cm="1">
        <f t="array" ref="E45">_xlfn.XLOOKUP($A45&amp;$B45,'[1]产值及收款计划（2026）'!$A:$A&amp;'[1]产值及收款计划（2026）'!$B:$B,'[1]产值及收款计划（2026）'!E:E)</f>
        <v>14.93</v>
      </c>
      <c r="F45" s="235" cm="1">
        <f t="array" ref="F45">_xlfn.XLOOKUP($A45&amp;$B45,'[1]产值及收款计划（2026）'!$A:$A&amp;'[1]产值及收款计划（2026）'!$B:$B,'[1]产值及收款计划（2026）'!F:F)</f>
        <v>14.93</v>
      </c>
      <c r="G45" s="235" cm="1">
        <f t="array" ref="G45">_xlfn.XLOOKUP($A45&amp;$B45,'[1]产值及收款计划（2026）'!$A:$A&amp;'[1]产值及收款计划（2026）'!$B:$B,'[1]产值及收款计划（2026）'!G:G)</f>
        <v>14.93</v>
      </c>
      <c r="H45" s="235" cm="1">
        <f t="array" ref="H45">_xlfn.XLOOKUP($A45&amp;$B45,'[1]产值及收款计划（2026）'!$A:$A&amp;'[1]产值及收款计划（2026）'!$B:$B,'[1]产值及收款计划（2026）'!H:H)</f>
        <v>0</v>
      </c>
      <c r="I45" s="236" cm="1">
        <f t="array" ref="I45">_xlfn.XLOOKUP($A45&amp;$B45,'[1]产值及收款计划（2026）'!$A:$A&amp;'[1]产值及收款计划（2026）'!$B:$B,'[1]产值及收款计划（2026）'!I:I)</f>
        <v>0</v>
      </c>
      <c r="J45" s="237" cm="1">
        <f t="array" ref="J45">_xlfn.XLOOKUP($A45&amp;$B45,'[1]产值及收款计划（2026）'!$A:$A&amp;'[1]产值及收款计划（2026）'!$B:$B,'[1]产值及收款计划（2026）'!J:J)</f>
        <v>0.06</v>
      </c>
      <c r="K45" s="235" t="e" cm="1">
        <f t="array" ref="K45">_xlfn.XLOOKUP($A45&amp;$B45,'[1]产值及收款计划（2026）'!$A:$A&amp;'[1]产值及收款计划（2026）'!$B:$B,'[1]产值及收款计划（2026）'!K:K)</f>
        <v>#REF!</v>
      </c>
      <c r="L45" s="235" t="e" cm="1">
        <f t="array" ref="L45">_xlfn.XLOOKUP($A45&amp;$B45,'[1]产值及收款计划（2026）'!$A:$A&amp;'[1]产值及收款计划（2026）'!$B:$B,'[1]产值及收款计划（2026）'!L:L)</f>
        <v>#REF!</v>
      </c>
      <c r="M45" s="235" t="str" cm="1">
        <f t="array" ref="M45">_xlfn.XLOOKUP($A45&amp;$B45,'[1]产值及收款计划（2026）'!$A:$A&amp;'[1]产值及收款计划（2026）'!$B:$B,'[1]产值及收款计划（2026）'!M:M)</f>
        <v>主导</v>
      </c>
      <c r="N45" s="235" t="str" cm="1">
        <f t="array" ref="N45">_xlfn.XLOOKUP($A45&amp;$B45,'[1]产值及收款计划（2026）'!$A:$A&amp;'[1]产值及收款计划（2026）'!$B:$B,'[1]产值及收款计划（2026）'!N:N)</f>
        <v>施林烽团队</v>
      </c>
      <c r="O45" s="235" t="str" cm="1">
        <f t="array" ref="O45">_xlfn.XLOOKUP($A45&amp;$B45,'[1]产值及收款计划（2026）'!$A:$A&amp;'[1]产值及收款计划（2026）'!$B:$B,'[1]产值及收款计划（2026）'!O:O)</f>
        <v>施林烽</v>
      </c>
      <c r="P45" s="234" t="str" cm="1">
        <f t="array" ref="P45">_xlfn.XLOOKUP($A45&amp;$B45,'[1]产值及收款计划（2026）'!$A:$A&amp;'[1]产值及收款计划（2026）'!$B:$B,'[1]产值及收款计划（2026）'!P:P)</f>
        <v>在建</v>
      </c>
      <c r="Q45" s="235" t="e" cm="1">
        <f t="array" ref="Q45">_xlfn.XLOOKUP($A45&amp;$B45,'[1]产值及收款计划（2026）'!$A:$A&amp;'[1]产值及收款计划（2026）'!$B:$B,'[1]产值及收款计划（2026）'!Q:Q)</f>
        <v>#REF!</v>
      </c>
      <c r="R45" s="235" t="e" cm="1">
        <f t="array" ref="R45">_xlfn.XLOOKUP($A45&amp;$B45,'[1]产值及收款计划（2026）'!$A:$A&amp;'[1]产值及收款计划（2026）'!$B:$B,'[1]产值及收款计划（2026）'!R:R)</f>
        <v>#REF!</v>
      </c>
      <c r="S45" s="235" t="e" cm="1">
        <f t="array" ref="S45">_xlfn.XLOOKUP($A45&amp;$B45,'[1]产值及收款计划（2026）'!$A:$A&amp;'[1]产值及收款计划（2026）'!$B:$B,'[1]产值及收款计划（2026）'!S:S)</f>
        <v>#REF!</v>
      </c>
      <c r="T45" s="235" cm="1">
        <f t="array" ref="T45">_xlfn.XLOOKUP($A45&amp;$B45,'[1]产值及收款计划（2026）'!$A:$A&amp;'[1]产值及收款计划（2026）'!$B:$B,'[1]产值及收款计划（2026）'!T:T)</f>
        <v>10.3189</v>
      </c>
      <c r="U45" s="235" cm="1">
        <f t="array" ref="U45">_xlfn.XLOOKUP($A45&amp;$B45,'[1]产值及收款计划（2026）'!$A:$A&amp;'[1]产值及收款计划（2026）'!$B:$B,'[1]产值及收款计划（2026）'!U:U)</f>
        <v>0</v>
      </c>
      <c r="V45" s="235" cm="1">
        <f t="array" ref="V45">_xlfn.XLOOKUP($A45&amp;$B45,'[1]产值及收款计划（2026）'!$A:$A&amp;'[1]产值及收款计划（2026）'!$B:$B,'[1]产值及收款计划（2026）'!V:V)</f>
        <v>4.6111</v>
      </c>
      <c r="W45" s="235" t="e" cm="1">
        <f t="array" ref="W45">_xlfn.XLOOKUP($A45&amp;$B45,'[1]产值及收款计划（2026）'!$A:$A&amp;'[1]产值及收款计划（2026）'!$B:$B,'[1]产值及收款计划（2026）'!W:W)</f>
        <v>#REF!</v>
      </c>
      <c r="X45" s="235" t="e" cm="1">
        <f t="array" ref="X45">_xlfn.XLOOKUP($A45&amp;$B45,'[1]产值及收款计划（2026）'!$A:$A&amp;'[1]产值及收款计划（2026）'!$B:$B,'[1]产值及收款计划（2026）'!X:X)</f>
        <v>#REF!</v>
      </c>
      <c r="Y45" s="235" t="e" cm="1">
        <f t="array" ref="Y45">_xlfn.XLOOKUP($A45&amp;$B45,'[1]产值及收款计划（2026）'!$A:$A&amp;'[1]产值及收款计划（2026）'!$B:$B,'[1]产值及收款计划（2026）'!Y:Y)</f>
        <v>#REF!</v>
      </c>
      <c r="Z45" s="235" t="e" cm="1">
        <f t="array" ref="Z45">_xlfn.XLOOKUP($A45&amp;$B45,'[1]产值及收款计划（2026）'!$A:$A&amp;'[1]产值及收款计划（2026）'!$B:$B,'[1]产值及收款计划（2026）'!Z:Z)</f>
        <v>#REF!</v>
      </c>
      <c r="AA45" s="235" t="e" cm="1">
        <f t="array" ref="AA45">_xlfn.XLOOKUP($A45&amp;$B45,'[1]产值及收款计划（2026）'!$A:$A&amp;'[1]产值及收款计划（2026）'!$B:$B,'[1]产值及收款计划（2026）'!AA:AA)</f>
        <v>#REF!</v>
      </c>
      <c r="AB45" s="235" t="e" cm="1">
        <f t="array" ref="AB45">_xlfn.XLOOKUP($A45&amp;$B45,'[1]产值及收款计划（2026）'!$A:$A&amp;'[1]产值及收款计划（2026）'!$B:$B,'[1]产值及收款计划（2026）'!AB:AB)</f>
        <v>#REF!</v>
      </c>
      <c r="AC45" s="235" t="e" cm="1">
        <f t="array" ref="AC45">_xlfn.XLOOKUP($A45&amp;$B45,'[1]产值及收款计划（2026）'!$A:$A&amp;'[1]产值及收款计划（2026）'!$B:$B,'[1]产值及收款计划（2026）'!AC:AC)</f>
        <v>#REF!</v>
      </c>
      <c r="AD45" s="235" t="e" cm="1">
        <f t="array" ref="AD45">_xlfn.XLOOKUP($A45&amp;$B45,'[1]产值及收款计划（2026）'!$A:$A&amp;'[1]产值及收款计划（2026）'!$B:$B,'[1]产值及收款计划（2026）'!AD:AD)</f>
        <v>#REF!</v>
      </c>
      <c r="AE45" s="235" t="e" cm="1">
        <f t="array" ref="AE45">_xlfn.XLOOKUP($A45&amp;$B45,'[1]产值及收款计划（2026）'!$A:$A&amp;'[1]产值及收款计划（2026）'!$B:$B,'[1]产值及收款计划（2026）'!AE:AE)</f>
        <v>#REF!</v>
      </c>
      <c r="AF45" s="235" t="e" cm="1">
        <f t="array" ref="AF45">_xlfn.XLOOKUP($A45&amp;$B45,'[1]产值及收款计划（2026）'!$A:$A&amp;'[1]产值及收款计划（2026）'!$B:$B,'[1]产值及收款计划（2026）'!AF:AF)</f>
        <v>#REF!</v>
      </c>
      <c r="AG45" s="235" t="e" cm="1">
        <f t="array" ref="AG45">_xlfn.XLOOKUP($A45&amp;$B45,'[1]产值及收款计划（2026）'!$A:$A&amp;'[1]产值及收款计划（2026）'!$B:$B,'[1]产值及收款计划（2026）'!AG:AG)</f>
        <v>#REF!</v>
      </c>
      <c r="AH45" s="235" t="e" cm="1">
        <f t="array" ref="AH45">_xlfn.XLOOKUP($A45&amp;$B45,'[1]产值及收款计划（2026）'!$A:$A&amp;'[1]产值及收款计划（2026）'!$B:$B,'[1]产值及收款计划（2026）'!AH:AH)</f>
        <v>#REF!</v>
      </c>
      <c r="AI45" s="235" t="e" cm="1">
        <f t="array" ref="AI45">_xlfn.XLOOKUP($A45&amp;$B45,'[1]产值及收款计划（2026）'!$A:$A&amp;'[1]产值及收款计划（2026）'!$B:$B,'[1]产值及收款计划（2026）'!AI:AI)</f>
        <v>#REF!</v>
      </c>
      <c r="AJ45" s="235" t="e" cm="1">
        <f t="array" ref="AJ45">_xlfn.XLOOKUP($A45&amp;$B45,'[1]产值及收款计划（2026）'!$A:$A&amp;'[1]产值及收款计划（2026）'!$B:$B,'[1]产值及收款计划（2026）'!AJ:AJ)</f>
        <v>#REF!</v>
      </c>
      <c r="AK45" s="235" t="e" cm="1">
        <f t="array" ref="AK45">_xlfn.XLOOKUP($A45&amp;$B45,'[1]产值及收款计划（2026）'!$A:$A&amp;'[1]产值及收款计划（2026）'!$B:$B,'[1]产值及收款计划（2026）'!AK:AK)</f>
        <v>#REF!</v>
      </c>
      <c r="AL45" s="235" t="e" cm="1">
        <f t="array" ref="AL45">_xlfn.XLOOKUP($A45&amp;$B45,'[1]产值及收款计划（2026）'!$A:$A&amp;'[1]产值及收款计划（2026）'!$B:$B,'[1]产值及收款计划（2026）'!AL:AL)</f>
        <v>#REF!</v>
      </c>
      <c r="AM45" s="242" t="e" cm="1">
        <f t="array" ref="AM45">_xlfn.LET(_xlpm.勾选月份状态数组,TRANSPOSE('PPT(12-15页）-TOP10'!$A$3:$A$14),_xlpm.选择数据区,IF('PPT(12-15页）-TOP10'!$E$3="收款",$BA45:$BL45,$AA45:$AL45),SUM(_xlfn._xlws.FILTER(_xlpm.选择数据区,_xlpm.勾选月份状态数组,"")))</f>
        <v>#REF!</v>
      </c>
      <c r="AN45" s="235" t="e">
        <f>_xlfn.XLOOKUP($C45,应收未收表!$T:$T,应收未收表!AA:AA)</f>
        <v>#N/A</v>
      </c>
      <c r="AO45" s="235" t="e">
        <f>_xlfn.XLOOKUP($C45,应收未收表!$T:$T,应收未收表!AB:AB)</f>
        <v>#N/A</v>
      </c>
      <c r="AP45" s="235" t="e">
        <f>_xlfn.XLOOKUP($C45,应收未收表!$T:$T,应收未收表!AC:AC)</f>
        <v>#N/A</v>
      </c>
      <c r="AQ45" s="235" t="e">
        <f>_xlfn.XLOOKUP($C45,应收未收表!$T:$T,应收未收表!AE:AE)</f>
        <v>#N/A</v>
      </c>
      <c r="AR45" s="235" t="e">
        <f>_xlfn.XLOOKUP($C45,应收未收表!$T:$T,应收未收表!AF:AF)</f>
        <v>#N/A</v>
      </c>
      <c r="AS45" s="235" t="e" cm="1">
        <f t="array" ref="AS45">_xlfn.XLOOKUP($A45&amp;$B45,'[1]产值及收款计划（2026）'!$A:$A&amp;'[1]产值及收款计划（2026）'!$B:$B,'[1]产值及收款计划（2026）'!AS:AS)</f>
        <v>#REF!</v>
      </c>
      <c r="AT45" s="235" t="e" cm="1">
        <f t="array" ref="AT45">_xlfn.XLOOKUP($A45&amp;$B45,'[1]产值及收款计划（2026）'!$A:$A&amp;'[1]产值及收款计划（2026）'!$B:$B,'[1]产值及收款计划（2026）'!AT:AT)</f>
        <v>#REF!</v>
      </c>
      <c r="AU45" s="235" t="e" cm="1">
        <f t="array" ref="AU45">_xlfn.XLOOKUP($A45&amp;$B45,'[1]产值及收款计划（2026）'!$A:$A&amp;'[1]产值及收款计划（2026）'!$B:$B,'[1]产值及收款计划（2026）'!AU:AU)</f>
        <v>#REF!</v>
      </c>
      <c r="AV45" s="235" t="e" cm="1">
        <f t="array" ref="AV45">_xlfn.XLOOKUP($A45&amp;$B45,'[1]产值及收款计划（2026）'!$A:$A&amp;'[1]产值及收款计划（2026）'!$B:$B,'[1]产值及收款计划（2026）'!AV:AV)</f>
        <v>#REF!</v>
      </c>
      <c r="AW45" s="235" cm="1">
        <f t="array" ref="AW45">_xlfn.XLOOKUP($A45&amp;$B45,'[1]产值及收款计划（2026）'!$A:$A&amp;'[1]产值及收款计划（2026）'!$B:$B,'[1]产值及收款计划（2026）'!AW:AW)</f>
        <v>10.3189</v>
      </c>
      <c r="AX45" s="235" cm="1">
        <f t="array" ref="AX45">_xlfn.XLOOKUP($A45&amp;$B45,'[1]产值及收款计划（2026）'!$A:$A&amp;'[1]产值及收款计划（2026）'!$B:$B,'[1]产值及收款计划（2026）'!AX:AX)</f>
        <v>0</v>
      </c>
      <c r="AY45" s="235" cm="1">
        <f t="array" ref="AY45">_xlfn.XLOOKUP($A45&amp;$B45,'[1]产值及收款计划（2026）'!$A:$A&amp;'[1]产值及收款计划（2026）'!$B:$B,'[1]产值及收款计划（2026）'!AY:AY)</f>
        <v>4.6111</v>
      </c>
      <c r="AZ45" s="235" cm="1">
        <f t="array" ref="AZ45">_xlfn.XLOOKUP($A45&amp;$B45,'[1]产值及收款计划（2026）'!$A:$A&amp;'[1]产值及收款计划（2026）'!$B:$B,'[1]产值及收款计划（2026）'!AZ:AZ)</f>
        <v>0</v>
      </c>
      <c r="BA45" s="235" t="e" cm="1">
        <f t="array" ref="BA45">_xlfn.XLOOKUP($A45&amp;$B45,'[1]产值及收款计划（2026）'!$A:$A&amp;'[1]产值及收款计划（2026）'!$B:$B,'[1]产值及收款计划（2026）'!BA:BA)</f>
        <v>#REF!</v>
      </c>
      <c r="BB45" s="235" t="e" cm="1">
        <f t="array" ref="BB45">_xlfn.XLOOKUP($A45&amp;$B45,'[1]产值及收款计划（2026）'!$A:$A&amp;'[1]产值及收款计划（2026）'!$B:$B,'[1]产值及收款计划（2026）'!BB:BB)</f>
        <v>#REF!</v>
      </c>
      <c r="BC45" s="235" t="e" cm="1">
        <f t="array" ref="BC45">_xlfn.XLOOKUP($A45&amp;$B45,'[1]产值及收款计划（2026）'!$A:$A&amp;'[1]产值及收款计划（2026）'!$B:$B,'[1]产值及收款计划（2026）'!BC:BC)</f>
        <v>#REF!</v>
      </c>
      <c r="BD45" s="235" t="e" cm="1">
        <f t="array" ref="BD45">_xlfn.XLOOKUP($A45&amp;$B45,'[1]产值及收款计划（2026）'!$A:$A&amp;'[1]产值及收款计划（2026）'!$B:$B,'[1]产值及收款计划（2026）'!BD:BD)</f>
        <v>#REF!</v>
      </c>
      <c r="BE45" s="235" t="e" cm="1">
        <f t="array" ref="BE45">_xlfn.XLOOKUP($A45&amp;$B45,'[1]产值及收款计划（2026）'!$A:$A&amp;'[1]产值及收款计划（2026）'!$B:$B,'[1]产值及收款计划（2026）'!BE:BE)</f>
        <v>#REF!</v>
      </c>
      <c r="BF45" s="235" t="e" cm="1">
        <f t="array" ref="BF45">_xlfn.XLOOKUP($A45&amp;$B45,'[1]产值及收款计划（2026）'!$A:$A&amp;'[1]产值及收款计划（2026）'!$B:$B,'[1]产值及收款计划（2026）'!BF:BF)</f>
        <v>#REF!</v>
      </c>
      <c r="BG45" s="235" t="e" cm="1">
        <f t="array" ref="BG45">_xlfn.XLOOKUP($A45&amp;$B45,'[1]产值及收款计划（2026）'!$A:$A&amp;'[1]产值及收款计划（2026）'!$B:$B,'[1]产值及收款计划（2026）'!BG:BG)</f>
        <v>#REF!</v>
      </c>
      <c r="BH45" s="235" t="e" cm="1">
        <f t="array" ref="BH45">_xlfn.XLOOKUP($A45&amp;$B45,'[1]产值及收款计划（2026）'!$A:$A&amp;'[1]产值及收款计划（2026）'!$B:$B,'[1]产值及收款计划（2026）'!BH:BH)</f>
        <v>#REF!</v>
      </c>
      <c r="BI45" s="235" t="e" cm="1">
        <f t="array" ref="BI45">_xlfn.XLOOKUP($A45&amp;$B45,'[1]产值及收款计划（2026）'!$A:$A&amp;'[1]产值及收款计划（2026）'!$B:$B,'[1]产值及收款计划（2026）'!BI:BI)</f>
        <v>#REF!</v>
      </c>
      <c r="BJ45" s="235" t="e" cm="1">
        <f t="array" ref="BJ45">_xlfn.XLOOKUP($A45&amp;$B45,'[1]产值及收款计划（2026）'!$A:$A&amp;'[1]产值及收款计划（2026）'!$B:$B,'[1]产值及收款计划（2026）'!BJ:BJ)</f>
        <v>#REF!</v>
      </c>
      <c r="BK45" s="235" t="e" cm="1">
        <f t="array" ref="BK45">_xlfn.XLOOKUP($A45&amp;$B45,'[1]产值及收款计划（2026）'!$A:$A&amp;'[1]产值及收款计划（2026）'!$B:$B,'[1]产值及收款计划（2026）'!BK:BK)</f>
        <v>#REF!</v>
      </c>
      <c r="BL45" s="235" t="e" cm="1">
        <f t="array" ref="BL45">_xlfn.XLOOKUP($A45&amp;$B45,'[1]产值及收款计划（2026）'!$A:$A&amp;'[1]产值及收款计划（2026）'!$B:$B,'[1]产值及收款计划（2026）'!BL:BL)</f>
        <v>#REF!</v>
      </c>
      <c r="BM45" s="235"/>
      <c r="BN45" s="235"/>
      <c r="BO45" s="235"/>
      <c r="BP45" s="235"/>
      <c r="BQ45" s="235" t="e">
        <f>_xlfn.XLOOKUP($C45,应收未收表!$AJ:$AJ,应收未收表!AK:AK)</f>
        <v>#N/A</v>
      </c>
      <c r="BR45" s="235" t="e">
        <f>_xlfn.XLOOKUP($C45,应收未收表!$AJ:$AJ,应收未收表!AL:AL)</f>
        <v>#N/A</v>
      </c>
      <c r="BS45" s="235" t="e">
        <f>_xlfn.XLOOKUP($C45,应收未收表!$AJ:$AJ,应收未收表!AM:AM)</f>
        <v>#N/A</v>
      </c>
      <c r="BT45" s="235" t="e">
        <f>_xlfn.XLOOKUP($C45,应收未收表!$AJ:$AJ,应收未收表!AN:AN)</f>
        <v>#N/A</v>
      </c>
      <c r="BU45" s="234" t="str" cm="1">
        <f t="array" ref="BU45">_xlfn.XLOOKUP($A45&amp;$B45,'[1]产值及收款计划（2026）'!$A:$A&amp;'[1]产值及收款计划（2026）'!$B:$B,'[1]产值及收款计划（2026）'!BQ:BQ)</f>
        <v>上海市地下空间设计研究总院有限公司</v>
      </c>
      <c r="BV45" s="235" t="e" cm="1">
        <f t="array" ref="BV45">_xlfn.XLOOKUP($A45&amp;$B45,'[1]产值及收款计划（2026）'!$A:$A&amp;'[1]产值及收款计划（2026）'!$B:$B,'[1]产值及收款计划（2026）'!BR:BR)</f>
        <v>#REF!</v>
      </c>
      <c r="CE45" s="235" cm="1">
        <f t="array" ref="CE45">_xlfn.XLOOKUP($A45&amp;$B45,'[1]产值及收款计划（2026）'!$A:$A&amp;'[1]产值及收款计划（2026）'!$B:$B,'[1]产值及收款计划（2026）'!CA:CA)</f>
        <v>0</v>
      </c>
      <c r="CF45" s="235" cm="1">
        <f t="array" ref="CF45">_xlfn.XLOOKUP($A45&amp;$B45,'[1]产值及收款计划（2026）'!$A:$A&amp;'[1]产值及收款计划（2026）'!$B:$B,'[1]产值及收款计划（2026）'!CB:CB)</f>
        <v>0</v>
      </c>
      <c r="CG45" s="235" cm="1">
        <f t="array" ref="CG45">_xlfn.XLOOKUP($A45&amp;$B45,'[1]产值及收款计划（2026）'!$A:$A&amp;'[1]产值及收款计划（2026）'!$B:$B,'[1]产值及收款计划（2026）'!CC:CC)</f>
        <v>0</v>
      </c>
      <c r="CH45" s="235" cm="1">
        <f t="array" ref="CH45">_xlfn.XLOOKUP($A45&amp;$B45,'[1]产值及收款计划（2026）'!$A:$A&amp;'[1]产值及收款计划（2026）'!$B:$B,'[1]产值及收款计划（2026）'!CD:CD)</f>
        <v>0</v>
      </c>
      <c r="CI45" s="235" cm="1">
        <f t="array" ref="CI45">_xlfn.XLOOKUP($A45&amp;$B45,'[1]产值及收款计划（2026）'!$A:$A&amp;'[1]产值及收款计划（2026）'!$B:$B,'[1]产值及收款计划（2026）'!CE:CE)</f>
        <v>0</v>
      </c>
      <c r="CJ45" s="235" cm="1">
        <f t="array" ref="CJ45">_xlfn.XLOOKUP($A45&amp;$B45,'[1]产值及收款计划（2026）'!$A:$A&amp;'[1]产值及收款计划（2026）'!$B:$B,'[1]产值及收款计划（2026）'!CF:CF)</f>
        <v>0</v>
      </c>
      <c r="CK45" s="235" cm="1">
        <f t="array" ref="CK45">_xlfn.XLOOKUP($A45&amp;$B45,'[1]产值及收款计划（2026）'!$A:$A&amp;'[1]产值及收款计划（2026）'!$B:$B,'[1]产值及收款计划（2026）'!CG:CG)</f>
        <v>0</v>
      </c>
      <c r="CL45" s="235" cm="1">
        <f t="array" ref="CL45">_xlfn.XLOOKUP($A45&amp;$B45,'[1]产值及收款计划（2026）'!$A:$A&amp;'[1]产值及收款计划（2026）'!$B:$B,'[1]产值及收款计划（2026）'!CH:CH)</f>
        <v>0</v>
      </c>
      <c r="CM45" s="235" cm="1">
        <f t="array" ref="CM45">_xlfn.XLOOKUP($A45&amp;$B45,'[1]产值及收款计划（2026）'!$A:$A&amp;'[1]产值及收款计划（2026）'!$B:$B,'[1]产值及收款计划（2026）'!CI:CI)</f>
        <v>0</v>
      </c>
      <c r="CN45" s="235" cm="1">
        <f t="array" ref="CN45">_xlfn.XLOOKUP($A45&amp;$B45,'[1]产值及收款计划（2026）'!$A:$A&amp;'[1]产值及收款计划（2026）'!$B:$B,'[1]产值及收款计划（2026）'!CJ:CJ)</f>
        <v>0</v>
      </c>
      <c r="CO45" s="235" cm="1">
        <f t="array" ref="CO45">_xlfn.XLOOKUP($A45&amp;$B45,'[1]产值及收款计划（2026）'!$A:$A&amp;'[1]产值及收款计划（2026）'!$B:$B,'[1]产值及收款计划（2026）'!CK:CK)</f>
        <v>0</v>
      </c>
      <c r="CP45" s="235" cm="1">
        <f t="array" ref="CP45">_xlfn.XLOOKUP($A45&amp;$B45,'[1]产值及收款计划（2026）'!$A:$A&amp;'[1]产值及收款计划（2026）'!$B:$B,'[1]产值及收款计划（2026）'!CL:CL)</f>
        <v>0</v>
      </c>
      <c r="DE45" s="235" cm="1">
        <f t="array" ref="DE45">_xlfn.XLOOKUP($A45&amp;$B45,'[1]产值及收款计划（2026）'!$A:$A&amp;'[1]产值及收款计划（2026）'!$B:$B,'[1]产值及收款计划（2026）'!DA:DA)</f>
        <v>0</v>
      </c>
      <c r="DF45" s="235" cm="1">
        <f t="array" ref="DF45">_xlfn.XLOOKUP($A45&amp;$B45,'[1]产值及收款计划（2026）'!$A:$A&amp;'[1]产值及收款计划（2026）'!$B:$B,'[1]产值及收款计划（2026）'!DB:DB)</f>
        <v>0</v>
      </c>
      <c r="DG45" s="235" cm="1">
        <f t="array" ref="DG45">_xlfn.XLOOKUP($A45&amp;$B45,'[1]产值及收款计划（2026）'!$A:$A&amp;'[1]产值及收款计划（2026）'!$B:$B,'[1]产值及收款计划（2026）'!DC:DC)</f>
        <v>0</v>
      </c>
      <c r="DH45" s="235" cm="1">
        <f t="array" ref="DH45">_xlfn.XLOOKUP($A45&amp;$B45,'[1]产值及收款计划（2026）'!$A:$A&amp;'[1]产值及收款计划（2026）'!$B:$B,'[1]产值及收款计划（2026）'!DD:DD)</f>
        <v>0</v>
      </c>
      <c r="DI45" s="235" cm="1">
        <f t="array" ref="DI45">_xlfn.XLOOKUP($A45&amp;$B45,'[1]产值及收款计划（2026）'!$A:$A&amp;'[1]产值及收款计划（2026）'!$B:$B,'[1]产值及收款计划（2026）'!DE:DE)</f>
        <v>0</v>
      </c>
      <c r="DJ45" s="235" cm="1">
        <f t="array" ref="DJ45">_xlfn.XLOOKUP($A45&amp;$B45,'[1]产值及收款计划（2026）'!$A:$A&amp;'[1]产值及收款计划（2026）'!$B:$B,'[1]产值及收款计划（2026）'!DF:DF)</f>
        <v>0</v>
      </c>
      <c r="DK45" s="235" cm="1">
        <f t="array" ref="DK45">_xlfn.XLOOKUP($A45&amp;$B45,'[1]产值及收款计划（2026）'!$A:$A&amp;'[1]产值及收款计划（2026）'!$B:$B,'[1]产值及收款计划（2026）'!DG:DG)</f>
        <v>0</v>
      </c>
      <c r="DL45" s="235" cm="1">
        <f t="array" ref="DL45">_xlfn.XLOOKUP($A45&amp;$B45,'[1]产值及收款计划（2026）'!$A:$A&amp;'[1]产值及收款计划（2026）'!$B:$B,'[1]产值及收款计划（2026）'!DH:DH)</f>
        <v>0</v>
      </c>
      <c r="DM45" s="235" cm="1">
        <f t="array" ref="DM45">_xlfn.XLOOKUP($A45&amp;$B45,'[1]产值及收款计划（2026）'!$A:$A&amp;'[1]产值及收款计划（2026）'!$B:$B,'[1]产值及收款计划（2026）'!DI:DI)</f>
        <v>0</v>
      </c>
      <c r="DN45" s="235" cm="1">
        <f t="array" ref="DN45">_xlfn.XLOOKUP($A45&amp;$B45,'[1]产值及收款计划（2026）'!$A:$A&amp;'[1]产值及收款计划（2026）'!$B:$B,'[1]产值及收款计划（2026）'!DJ:DJ)</f>
        <v>0</v>
      </c>
      <c r="DO45" s="235" cm="1">
        <f t="array" ref="DO45">_xlfn.XLOOKUP($A45&amp;$B45,'[1]产值及收款计划（2026）'!$A:$A&amp;'[1]产值及收款计划（2026）'!$B:$B,'[1]产值及收款计划（2026）'!DK:DK)</f>
        <v>0</v>
      </c>
      <c r="DP45" s="235" cm="1">
        <f t="array" ref="DP45">_xlfn.XLOOKUP($A45&amp;$B45,'[1]产值及收款计划（2026）'!$A:$A&amp;'[1]产值及收款计划（2026）'!$B:$B,'[1]产值及收款计划（2026）'!DL:DL)</f>
        <v>0</v>
      </c>
      <c r="DQ45" s="243"/>
      <c r="DR45" s="229"/>
    </row>
    <row r="46" ht="20.25" spans="1:122">
      <c r="A46" s="233">
        <f t="shared" si="12"/>
        <v>42</v>
      </c>
      <c r="B46" s="233" t="s">
        <v>25</v>
      </c>
      <c r="C46" s="234" t="str" cm="1">
        <f t="array" ref="C46">_xlfn.XLOOKUP($A46&amp;$B46,'[1]产值及收款计划（2026）'!$A:$A&amp;'[1]产值及收款计划（2026）'!$B:$B,'[1]产值及收款计划（2026）'!C:C)</f>
        <v>SJHT2019121300108</v>
      </c>
      <c r="D46" s="234" t="str" cm="1">
        <f t="array" ref="D46">_xlfn.XLOOKUP($A46&amp;$B46,'[1]产值及收款计划（2026）'!$A:$A&amp;'[1]产值及收款计划（2026）'!$B:$B,'[1]产值及收款计划（2026）'!D:D)</f>
        <v>地下院平移-《上海市轨道交通14号线工程》金园五路站等BIM设计劳务合同</v>
      </c>
      <c r="E46" s="235" cm="1">
        <f t="array" ref="E46">_xlfn.XLOOKUP($A46&amp;$B46,'[1]产值及收款计划（2026）'!$A:$A&amp;'[1]产值及收款计划（2026）'!$B:$B,'[1]产值及收款计划（2026）'!E:E)</f>
        <v>201.09</v>
      </c>
      <c r="F46" s="235" cm="1">
        <f t="array" ref="F46">_xlfn.XLOOKUP($A46&amp;$B46,'[1]产值及收款计划（2026）'!$A:$A&amp;'[1]产值及收款计划（2026）'!$B:$B,'[1]产值及收款计划（2026）'!F:F)</f>
        <v>201.09</v>
      </c>
      <c r="G46" s="235" cm="1">
        <f t="array" ref="G46">_xlfn.XLOOKUP($A46&amp;$B46,'[1]产值及收款计划（2026）'!$A:$A&amp;'[1]产值及收款计划（2026）'!$B:$B,'[1]产值及收款计划（2026）'!G:G)</f>
        <v>201.09</v>
      </c>
      <c r="H46" s="235" cm="1">
        <f t="array" ref="H46">_xlfn.XLOOKUP($A46&amp;$B46,'[1]产值及收款计划（2026）'!$A:$A&amp;'[1]产值及收款计划（2026）'!$B:$B,'[1]产值及收款计划（2026）'!H:H)</f>
        <v>70.155</v>
      </c>
      <c r="I46" s="236" cm="1">
        <f t="array" ref="I46">_xlfn.XLOOKUP($A46&amp;$B46,'[1]产值及收款计划（2026）'!$A:$A&amp;'[1]产值及收款计划（2026）'!$B:$B,'[1]产值及收款计划（2026）'!I:I)</f>
        <v>0.348873638669253</v>
      </c>
      <c r="J46" s="237" cm="1">
        <f t="array" ref="J46">_xlfn.XLOOKUP($A46&amp;$B46,'[1]产值及收款计划（2026）'!$A:$A&amp;'[1]产值及收款计划（2026）'!$B:$B,'[1]产值及收款计划（2026）'!J:J)</f>
        <v>0.06</v>
      </c>
      <c r="K46" s="235" t="e" cm="1">
        <f t="array" ref="K46">_xlfn.XLOOKUP($A46&amp;$B46,'[1]产值及收款计划（2026）'!$A:$A&amp;'[1]产值及收款计划（2026）'!$B:$B,'[1]产值及收款计划（2026）'!K:K)</f>
        <v>#REF!</v>
      </c>
      <c r="L46" s="235" t="e" cm="1">
        <f t="array" ref="L46">_xlfn.XLOOKUP($A46&amp;$B46,'[1]产值及收款计划（2026）'!$A:$A&amp;'[1]产值及收款计划（2026）'!$B:$B,'[1]产值及收款计划（2026）'!L:L)</f>
        <v>#REF!</v>
      </c>
      <c r="M46" s="235" t="str" cm="1">
        <f t="array" ref="M46">_xlfn.XLOOKUP($A46&amp;$B46,'[1]产值及收款计划（2026）'!$A:$A&amp;'[1]产值及收款计划（2026）'!$B:$B,'[1]产值及收款计划（2026）'!M:M)</f>
        <v>主导</v>
      </c>
      <c r="N46" s="235" t="str" cm="1">
        <f t="array" ref="N46">_xlfn.XLOOKUP($A46&amp;$B46,'[1]产值及收款计划（2026）'!$A:$A&amp;'[1]产值及收款计划（2026）'!$B:$B,'[1]产值及收款计划（2026）'!N:N)</f>
        <v>施林烽团队</v>
      </c>
      <c r="O46" s="235" t="str" cm="1">
        <f t="array" ref="O46">_xlfn.XLOOKUP($A46&amp;$B46,'[1]产值及收款计划（2026）'!$A:$A&amp;'[1]产值及收款计划（2026）'!$B:$B,'[1]产值及收款计划（2026）'!O:O)</f>
        <v>何晗</v>
      </c>
      <c r="P46" s="234" t="str" cm="1">
        <f t="array" ref="P46">_xlfn.XLOOKUP($A46&amp;$B46,'[1]产值及收款计划（2026）'!$A:$A&amp;'[1]产值及收款计划（2026）'!$B:$B,'[1]产值及收款计划（2026）'!P:P)</f>
        <v>在建</v>
      </c>
      <c r="Q46" s="235" t="e" cm="1">
        <f t="array" ref="Q46">_xlfn.XLOOKUP($A46&amp;$B46,'[1]产值及收款计划（2026）'!$A:$A&amp;'[1]产值及收款计划（2026）'!$B:$B,'[1]产值及收款计划（2026）'!Q:Q)</f>
        <v>#REF!</v>
      </c>
      <c r="R46" s="235" t="e" cm="1">
        <f t="array" ref="R46">_xlfn.XLOOKUP($A46&amp;$B46,'[1]产值及收款计划（2026）'!$A:$A&amp;'[1]产值及收款计划（2026）'!$B:$B,'[1]产值及收款计划（2026）'!R:R)</f>
        <v>#REF!</v>
      </c>
      <c r="S46" s="235" t="e" cm="1">
        <f t="array" ref="S46">_xlfn.XLOOKUP($A46&amp;$B46,'[1]产值及收款计划（2026）'!$A:$A&amp;'[1]产值及收款计划（2026）'!$B:$B,'[1]产值及收款计划（2026）'!S:S)</f>
        <v>#REF!</v>
      </c>
      <c r="T46" s="235" cm="1">
        <f t="array" ref="T46">_xlfn.XLOOKUP($A46&amp;$B46,'[1]产值及收款计划（2026）'!$A:$A&amp;'[1]产值及收款计划（2026）'!$B:$B,'[1]产值及收款计划（2026）'!T:T)</f>
        <v>127.9663</v>
      </c>
      <c r="U46" s="235" cm="1">
        <f t="array" ref="U46">_xlfn.XLOOKUP($A46&amp;$B46,'[1]产值及收款计划（2026）'!$A:$A&amp;'[1]产值及收款计划（2026）'!$B:$B,'[1]产值及收款计划（2026）'!U:U)</f>
        <v>0</v>
      </c>
      <c r="V46" s="235" cm="1">
        <f t="array" ref="V46">_xlfn.XLOOKUP($A46&amp;$B46,'[1]产值及收款计划（2026）'!$A:$A&amp;'[1]产值及收款计划（2026）'!$B:$B,'[1]产值及收款计划（2026）'!V:V)</f>
        <v>73.1237</v>
      </c>
      <c r="W46" s="235" t="e" cm="1">
        <f t="array" ref="W46">_xlfn.XLOOKUP($A46&amp;$B46,'[1]产值及收款计划（2026）'!$A:$A&amp;'[1]产值及收款计划（2026）'!$B:$B,'[1]产值及收款计划（2026）'!W:W)</f>
        <v>#REF!</v>
      </c>
      <c r="X46" s="235" t="e" cm="1">
        <f t="array" ref="X46">_xlfn.XLOOKUP($A46&amp;$B46,'[1]产值及收款计划（2026）'!$A:$A&amp;'[1]产值及收款计划（2026）'!$B:$B,'[1]产值及收款计划（2026）'!X:X)</f>
        <v>#REF!</v>
      </c>
      <c r="Y46" s="235" t="e" cm="1">
        <f t="array" ref="Y46">_xlfn.XLOOKUP($A46&amp;$B46,'[1]产值及收款计划（2026）'!$A:$A&amp;'[1]产值及收款计划（2026）'!$B:$B,'[1]产值及收款计划（2026）'!Y:Y)</f>
        <v>#REF!</v>
      </c>
      <c r="Z46" s="235" t="e" cm="1">
        <f t="array" ref="Z46">_xlfn.XLOOKUP($A46&amp;$B46,'[1]产值及收款计划（2026）'!$A:$A&amp;'[1]产值及收款计划（2026）'!$B:$B,'[1]产值及收款计划（2026）'!Z:Z)</f>
        <v>#REF!</v>
      </c>
      <c r="AA46" s="235" t="e" cm="1">
        <f t="array" ref="AA46">_xlfn.XLOOKUP($A46&amp;$B46,'[1]产值及收款计划（2026）'!$A:$A&amp;'[1]产值及收款计划（2026）'!$B:$B,'[1]产值及收款计划（2026）'!AA:AA)</f>
        <v>#REF!</v>
      </c>
      <c r="AB46" s="235" t="e" cm="1">
        <f t="array" ref="AB46">_xlfn.XLOOKUP($A46&amp;$B46,'[1]产值及收款计划（2026）'!$A:$A&amp;'[1]产值及收款计划（2026）'!$B:$B,'[1]产值及收款计划（2026）'!AB:AB)</f>
        <v>#REF!</v>
      </c>
      <c r="AC46" s="235" t="e" cm="1">
        <f t="array" ref="AC46">_xlfn.XLOOKUP($A46&amp;$B46,'[1]产值及收款计划（2026）'!$A:$A&amp;'[1]产值及收款计划（2026）'!$B:$B,'[1]产值及收款计划（2026）'!AC:AC)</f>
        <v>#REF!</v>
      </c>
      <c r="AD46" s="235" t="e" cm="1">
        <f t="array" ref="AD46">_xlfn.XLOOKUP($A46&amp;$B46,'[1]产值及收款计划（2026）'!$A:$A&amp;'[1]产值及收款计划（2026）'!$B:$B,'[1]产值及收款计划（2026）'!AD:AD)</f>
        <v>#REF!</v>
      </c>
      <c r="AE46" s="235" t="e" cm="1">
        <f t="array" ref="AE46">_xlfn.XLOOKUP($A46&amp;$B46,'[1]产值及收款计划（2026）'!$A:$A&amp;'[1]产值及收款计划（2026）'!$B:$B,'[1]产值及收款计划（2026）'!AE:AE)</f>
        <v>#REF!</v>
      </c>
      <c r="AF46" s="235" t="e" cm="1">
        <f t="array" ref="AF46">_xlfn.XLOOKUP($A46&amp;$B46,'[1]产值及收款计划（2026）'!$A:$A&amp;'[1]产值及收款计划（2026）'!$B:$B,'[1]产值及收款计划（2026）'!AF:AF)</f>
        <v>#REF!</v>
      </c>
      <c r="AG46" s="235" t="e" cm="1">
        <f t="array" ref="AG46">_xlfn.XLOOKUP($A46&amp;$B46,'[1]产值及收款计划（2026）'!$A:$A&amp;'[1]产值及收款计划（2026）'!$B:$B,'[1]产值及收款计划（2026）'!AG:AG)</f>
        <v>#REF!</v>
      </c>
      <c r="AH46" s="235" t="e" cm="1">
        <f t="array" ref="AH46">_xlfn.XLOOKUP($A46&amp;$B46,'[1]产值及收款计划（2026）'!$A:$A&amp;'[1]产值及收款计划（2026）'!$B:$B,'[1]产值及收款计划（2026）'!AH:AH)</f>
        <v>#REF!</v>
      </c>
      <c r="AI46" s="235" t="e" cm="1">
        <f t="array" ref="AI46">_xlfn.XLOOKUP($A46&amp;$B46,'[1]产值及收款计划（2026）'!$A:$A&amp;'[1]产值及收款计划（2026）'!$B:$B,'[1]产值及收款计划（2026）'!AI:AI)</f>
        <v>#REF!</v>
      </c>
      <c r="AJ46" s="235" t="e" cm="1">
        <f t="array" ref="AJ46">_xlfn.XLOOKUP($A46&amp;$B46,'[1]产值及收款计划（2026）'!$A:$A&amp;'[1]产值及收款计划（2026）'!$B:$B,'[1]产值及收款计划（2026）'!AJ:AJ)</f>
        <v>#REF!</v>
      </c>
      <c r="AK46" s="235" t="e" cm="1">
        <f t="array" ref="AK46">_xlfn.XLOOKUP($A46&amp;$B46,'[1]产值及收款计划（2026）'!$A:$A&amp;'[1]产值及收款计划（2026）'!$B:$B,'[1]产值及收款计划（2026）'!AK:AK)</f>
        <v>#REF!</v>
      </c>
      <c r="AL46" s="235" t="e" cm="1">
        <f t="array" ref="AL46">_xlfn.XLOOKUP($A46&amp;$B46,'[1]产值及收款计划（2026）'!$A:$A&amp;'[1]产值及收款计划（2026）'!$B:$B,'[1]产值及收款计划（2026）'!AL:AL)</f>
        <v>#REF!</v>
      </c>
      <c r="AM46" s="242" t="e" cm="1">
        <f t="array" ref="AM46">_xlfn.LET(_xlpm.勾选月份状态数组,TRANSPOSE('PPT(12-15页）-TOP10'!$A$3:$A$14),_xlpm.选择数据区,IF('PPT(12-15页）-TOP10'!$E$3="收款",$BA46:$BL46,$AA46:$AL46),SUM(_xlfn._xlws.FILTER(_xlpm.选择数据区,_xlpm.勾选月份状态数组,"")))</f>
        <v>#REF!</v>
      </c>
      <c r="AN46" s="235" t="e">
        <f>_xlfn.XLOOKUP($C46,应收未收表!$T:$T,应收未收表!AA:AA)</f>
        <v>#N/A</v>
      </c>
      <c r="AO46" s="235" t="e">
        <f>_xlfn.XLOOKUP($C46,应收未收表!$T:$T,应收未收表!AB:AB)</f>
        <v>#N/A</v>
      </c>
      <c r="AP46" s="235" t="e">
        <f>_xlfn.XLOOKUP($C46,应收未收表!$T:$T,应收未收表!AC:AC)</f>
        <v>#N/A</v>
      </c>
      <c r="AQ46" s="235" t="e">
        <f>_xlfn.XLOOKUP($C46,应收未收表!$T:$T,应收未收表!AE:AE)</f>
        <v>#N/A</v>
      </c>
      <c r="AR46" s="235" t="e">
        <f>_xlfn.XLOOKUP($C46,应收未收表!$T:$T,应收未收表!AF:AF)</f>
        <v>#N/A</v>
      </c>
      <c r="AS46" s="235" t="e" cm="1">
        <f t="array" ref="AS46">_xlfn.XLOOKUP($A46&amp;$B46,'[1]产值及收款计划（2026）'!$A:$A&amp;'[1]产值及收款计划（2026）'!$B:$B,'[1]产值及收款计划（2026）'!AS:AS)</f>
        <v>#REF!</v>
      </c>
      <c r="AT46" s="235" t="e" cm="1">
        <f t="array" ref="AT46">_xlfn.XLOOKUP($A46&amp;$B46,'[1]产值及收款计划（2026）'!$A:$A&amp;'[1]产值及收款计划（2026）'!$B:$B,'[1]产值及收款计划（2026）'!AT:AT)</f>
        <v>#REF!</v>
      </c>
      <c r="AU46" s="235" t="e" cm="1">
        <f t="array" ref="AU46">_xlfn.XLOOKUP($A46&amp;$B46,'[1]产值及收款计划（2026）'!$A:$A&amp;'[1]产值及收款计划（2026）'!$B:$B,'[1]产值及收款计划（2026）'!AU:AU)</f>
        <v>#REF!</v>
      </c>
      <c r="AV46" s="235" t="e" cm="1">
        <f t="array" ref="AV46">_xlfn.XLOOKUP($A46&amp;$B46,'[1]产值及收款计划（2026）'!$A:$A&amp;'[1]产值及收款计划（2026）'!$B:$B,'[1]产值及收款计划（2026）'!AV:AV)</f>
        <v>#REF!</v>
      </c>
      <c r="AW46" s="235" cm="1">
        <f t="array" ref="AW46">_xlfn.XLOOKUP($A46&amp;$B46,'[1]产值及收款计划（2026）'!$A:$A&amp;'[1]产值及收款计划（2026）'!$B:$B,'[1]产值及收款计划（2026）'!AW:AW)</f>
        <v>127.9663</v>
      </c>
      <c r="AX46" s="235" cm="1">
        <f t="array" ref="AX46">_xlfn.XLOOKUP($A46&amp;$B46,'[1]产值及收款计划（2026）'!$A:$A&amp;'[1]产值及收款计划（2026）'!$B:$B,'[1]产值及收款计划（2026）'!AX:AX)</f>
        <v>0</v>
      </c>
      <c r="AY46" s="235" cm="1">
        <f t="array" ref="AY46">_xlfn.XLOOKUP($A46&amp;$B46,'[1]产值及收款计划（2026）'!$A:$A&amp;'[1]产值及收款计划（2026）'!$B:$B,'[1]产值及收款计划（2026）'!AY:AY)</f>
        <v>73.1237</v>
      </c>
      <c r="AZ46" s="235" cm="1">
        <f t="array" ref="AZ46">_xlfn.XLOOKUP($A46&amp;$B46,'[1]产值及收款计划（2026）'!$A:$A&amp;'[1]产值及收款计划（2026）'!$B:$B,'[1]产值及收款计划（2026）'!AZ:AZ)</f>
        <v>0</v>
      </c>
      <c r="BA46" s="235" t="e" cm="1">
        <f t="array" ref="BA46">_xlfn.XLOOKUP($A46&amp;$B46,'[1]产值及收款计划（2026）'!$A:$A&amp;'[1]产值及收款计划（2026）'!$B:$B,'[1]产值及收款计划（2026）'!BA:BA)</f>
        <v>#REF!</v>
      </c>
      <c r="BB46" s="235" t="e" cm="1">
        <f t="array" ref="BB46">_xlfn.XLOOKUP($A46&amp;$B46,'[1]产值及收款计划（2026）'!$A:$A&amp;'[1]产值及收款计划（2026）'!$B:$B,'[1]产值及收款计划（2026）'!BB:BB)</f>
        <v>#REF!</v>
      </c>
      <c r="BC46" s="235" t="e" cm="1">
        <f t="array" ref="BC46">_xlfn.XLOOKUP($A46&amp;$B46,'[1]产值及收款计划（2026）'!$A:$A&amp;'[1]产值及收款计划（2026）'!$B:$B,'[1]产值及收款计划（2026）'!BC:BC)</f>
        <v>#REF!</v>
      </c>
      <c r="BD46" s="235" t="e" cm="1">
        <f t="array" ref="BD46">_xlfn.XLOOKUP($A46&amp;$B46,'[1]产值及收款计划（2026）'!$A:$A&amp;'[1]产值及收款计划（2026）'!$B:$B,'[1]产值及收款计划（2026）'!BD:BD)</f>
        <v>#REF!</v>
      </c>
      <c r="BE46" s="235" t="e" cm="1">
        <f t="array" ref="BE46">_xlfn.XLOOKUP($A46&amp;$B46,'[1]产值及收款计划（2026）'!$A:$A&amp;'[1]产值及收款计划（2026）'!$B:$B,'[1]产值及收款计划（2026）'!BE:BE)</f>
        <v>#REF!</v>
      </c>
      <c r="BF46" s="235" t="e" cm="1">
        <f t="array" ref="BF46">_xlfn.XLOOKUP($A46&amp;$B46,'[1]产值及收款计划（2026）'!$A:$A&amp;'[1]产值及收款计划（2026）'!$B:$B,'[1]产值及收款计划（2026）'!BF:BF)</f>
        <v>#REF!</v>
      </c>
      <c r="BG46" s="235" t="e" cm="1">
        <f t="array" ref="BG46">_xlfn.XLOOKUP($A46&amp;$B46,'[1]产值及收款计划（2026）'!$A:$A&amp;'[1]产值及收款计划（2026）'!$B:$B,'[1]产值及收款计划（2026）'!BG:BG)</f>
        <v>#REF!</v>
      </c>
      <c r="BH46" s="235" t="e" cm="1">
        <f t="array" ref="BH46">_xlfn.XLOOKUP($A46&amp;$B46,'[1]产值及收款计划（2026）'!$A:$A&amp;'[1]产值及收款计划（2026）'!$B:$B,'[1]产值及收款计划（2026）'!BH:BH)</f>
        <v>#REF!</v>
      </c>
      <c r="BI46" s="235" t="e" cm="1">
        <f t="array" ref="BI46">_xlfn.XLOOKUP($A46&amp;$B46,'[1]产值及收款计划（2026）'!$A:$A&amp;'[1]产值及收款计划（2026）'!$B:$B,'[1]产值及收款计划（2026）'!BI:BI)</f>
        <v>#REF!</v>
      </c>
      <c r="BJ46" s="235" t="e" cm="1">
        <f t="array" ref="BJ46">_xlfn.XLOOKUP($A46&amp;$B46,'[1]产值及收款计划（2026）'!$A:$A&amp;'[1]产值及收款计划（2026）'!$B:$B,'[1]产值及收款计划（2026）'!BJ:BJ)</f>
        <v>#REF!</v>
      </c>
      <c r="BK46" s="235" t="e" cm="1">
        <f t="array" ref="BK46">_xlfn.XLOOKUP($A46&amp;$B46,'[1]产值及收款计划（2026）'!$A:$A&amp;'[1]产值及收款计划（2026）'!$B:$B,'[1]产值及收款计划（2026）'!BK:BK)</f>
        <v>#REF!</v>
      </c>
      <c r="BL46" s="235" t="e" cm="1">
        <f t="array" ref="BL46">_xlfn.XLOOKUP($A46&amp;$B46,'[1]产值及收款计划（2026）'!$A:$A&amp;'[1]产值及收款计划（2026）'!$B:$B,'[1]产值及收款计划（2026）'!BL:BL)</f>
        <v>#REF!</v>
      </c>
      <c r="BM46" s="235"/>
      <c r="BN46" s="235"/>
      <c r="BO46" s="235"/>
      <c r="BP46" s="235"/>
      <c r="BQ46" s="235" t="e">
        <f>_xlfn.XLOOKUP($C46,应收未收表!$AJ:$AJ,应收未收表!AK:AK)</f>
        <v>#N/A</v>
      </c>
      <c r="BR46" s="235" t="e">
        <f>_xlfn.XLOOKUP($C46,应收未收表!$AJ:$AJ,应收未收表!AL:AL)</f>
        <v>#N/A</v>
      </c>
      <c r="BS46" s="235" t="e">
        <f>_xlfn.XLOOKUP($C46,应收未收表!$AJ:$AJ,应收未收表!AM:AM)</f>
        <v>#N/A</v>
      </c>
      <c r="BT46" s="235" t="e">
        <f>_xlfn.XLOOKUP($C46,应收未收表!$AJ:$AJ,应收未收表!AN:AN)</f>
        <v>#N/A</v>
      </c>
      <c r="BU46" s="234" t="str" cm="1">
        <f t="array" ref="BU46">_xlfn.XLOOKUP($A46&amp;$B46,'[1]产值及收款计划（2026）'!$A:$A&amp;'[1]产值及收款计划（2026）'!$B:$B,'[1]产值及收款计划（2026）'!BQ:BQ)</f>
        <v>上海市地下空间设计研究总院有限公司</v>
      </c>
      <c r="BV46" s="235" t="e" cm="1">
        <f t="array" ref="BV46">_xlfn.XLOOKUP($A46&amp;$B46,'[1]产值及收款计划（2026）'!$A:$A&amp;'[1]产值及收款计划（2026）'!$B:$B,'[1]产值及收款计划（2026）'!BR:BR)</f>
        <v>#REF!</v>
      </c>
      <c r="CE46" s="235" cm="1">
        <f t="array" ref="CE46">_xlfn.XLOOKUP($A46&amp;$B46,'[1]产值及收款计划（2026）'!$A:$A&amp;'[1]产值及收款计划（2026）'!$B:$B,'[1]产值及收款计划（2026）'!CA:CA)</f>
        <v>0</v>
      </c>
      <c r="CF46" s="235" cm="1">
        <f t="array" ref="CF46">_xlfn.XLOOKUP($A46&amp;$B46,'[1]产值及收款计划（2026）'!$A:$A&amp;'[1]产值及收款计划（2026）'!$B:$B,'[1]产值及收款计划（2026）'!CB:CB)</f>
        <v>0</v>
      </c>
      <c r="CG46" s="235" cm="1">
        <f t="array" ref="CG46">_xlfn.XLOOKUP($A46&amp;$B46,'[1]产值及收款计划（2026）'!$A:$A&amp;'[1]产值及收款计划（2026）'!$B:$B,'[1]产值及收款计划（2026）'!CC:CC)</f>
        <v>0</v>
      </c>
      <c r="CH46" s="235" cm="1">
        <f t="array" ref="CH46">_xlfn.XLOOKUP($A46&amp;$B46,'[1]产值及收款计划（2026）'!$A:$A&amp;'[1]产值及收款计划（2026）'!$B:$B,'[1]产值及收款计划（2026）'!CD:CD)</f>
        <v>0</v>
      </c>
      <c r="CI46" s="235" cm="1">
        <f t="array" ref="CI46">_xlfn.XLOOKUP($A46&amp;$B46,'[1]产值及收款计划（2026）'!$A:$A&amp;'[1]产值及收款计划（2026）'!$B:$B,'[1]产值及收款计划（2026）'!CE:CE)</f>
        <v>0</v>
      </c>
      <c r="CJ46" s="235" cm="1">
        <f t="array" ref="CJ46">_xlfn.XLOOKUP($A46&amp;$B46,'[1]产值及收款计划（2026）'!$A:$A&amp;'[1]产值及收款计划（2026）'!$B:$B,'[1]产值及收款计划（2026）'!CF:CF)</f>
        <v>0</v>
      </c>
      <c r="CK46" s="235" cm="1">
        <f t="array" ref="CK46">_xlfn.XLOOKUP($A46&amp;$B46,'[1]产值及收款计划（2026）'!$A:$A&amp;'[1]产值及收款计划（2026）'!$B:$B,'[1]产值及收款计划（2026）'!CG:CG)</f>
        <v>0</v>
      </c>
      <c r="CL46" s="235" cm="1">
        <f t="array" ref="CL46">_xlfn.XLOOKUP($A46&amp;$B46,'[1]产值及收款计划（2026）'!$A:$A&amp;'[1]产值及收款计划（2026）'!$B:$B,'[1]产值及收款计划（2026）'!CH:CH)</f>
        <v>0</v>
      </c>
      <c r="CM46" s="235" cm="1">
        <f t="array" ref="CM46">_xlfn.XLOOKUP($A46&amp;$B46,'[1]产值及收款计划（2026）'!$A:$A&amp;'[1]产值及收款计划（2026）'!$B:$B,'[1]产值及收款计划（2026）'!CI:CI)</f>
        <v>0</v>
      </c>
      <c r="CN46" s="235" cm="1">
        <f t="array" ref="CN46">_xlfn.XLOOKUP($A46&amp;$B46,'[1]产值及收款计划（2026）'!$A:$A&amp;'[1]产值及收款计划（2026）'!$B:$B,'[1]产值及收款计划（2026）'!CJ:CJ)</f>
        <v>0</v>
      </c>
      <c r="CO46" s="235" cm="1">
        <f t="array" ref="CO46">_xlfn.XLOOKUP($A46&amp;$B46,'[1]产值及收款计划（2026）'!$A:$A&amp;'[1]产值及收款计划（2026）'!$B:$B,'[1]产值及收款计划（2026）'!CK:CK)</f>
        <v>0</v>
      </c>
      <c r="CP46" s="235" cm="1">
        <f t="array" ref="CP46">_xlfn.XLOOKUP($A46&amp;$B46,'[1]产值及收款计划（2026）'!$A:$A&amp;'[1]产值及收款计划（2026）'!$B:$B,'[1]产值及收款计划（2026）'!CL:CL)</f>
        <v>0</v>
      </c>
      <c r="DE46" s="235" cm="1">
        <f t="array" ref="DE46">_xlfn.XLOOKUP($A46&amp;$B46,'[1]产值及收款计划（2026）'!$A:$A&amp;'[1]产值及收款计划（2026）'!$B:$B,'[1]产值及收款计划（2026）'!DA:DA)</f>
        <v>0</v>
      </c>
      <c r="DF46" s="235" cm="1">
        <f t="array" ref="DF46">_xlfn.XLOOKUP($A46&amp;$B46,'[1]产值及收款计划（2026）'!$A:$A&amp;'[1]产值及收款计划（2026）'!$B:$B,'[1]产值及收款计划（2026）'!DB:DB)</f>
        <v>0</v>
      </c>
      <c r="DG46" s="235" cm="1">
        <f t="array" ref="DG46">_xlfn.XLOOKUP($A46&amp;$B46,'[1]产值及收款计划（2026）'!$A:$A&amp;'[1]产值及收款计划（2026）'!$B:$B,'[1]产值及收款计划（2026）'!DC:DC)</f>
        <v>0</v>
      </c>
      <c r="DH46" s="235" cm="1">
        <f t="array" ref="DH46">_xlfn.XLOOKUP($A46&amp;$B46,'[1]产值及收款计划（2026）'!$A:$A&amp;'[1]产值及收款计划（2026）'!$B:$B,'[1]产值及收款计划（2026）'!DD:DD)</f>
        <v>0</v>
      </c>
      <c r="DI46" s="235" cm="1">
        <f t="array" ref="DI46">_xlfn.XLOOKUP($A46&amp;$B46,'[1]产值及收款计划（2026）'!$A:$A&amp;'[1]产值及收款计划（2026）'!$B:$B,'[1]产值及收款计划（2026）'!DE:DE)</f>
        <v>0</v>
      </c>
      <c r="DJ46" s="235" cm="1">
        <f t="array" ref="DJ46">_xlfn.XLOOKUP($A46&amp;$B46,'[1]产值及收款计划（2026）'!$A:$A&amp;'[1]产值及收款计划（2026）'!$B:$B,'[1]产值及收款计划（2026）'!DF:DF)</f>
        <v>0</v>
      </c>
      <c r="DK46" s="235" cm="1">
        <f t="array" ref="DK46">_xlfn.XLOOKUP($A46&amp;$B46,'[1]产值及收款计划（2026）'!$A:$A&amp;'[1]产值及收款计划（2026）'!$B:$B,'[1]产值及收款计划（2026）'!DG:DG)</f>
        <v>0</v>
      </c>
      <c r="DL46" s="235" cm="1">
        <f t="array" ref="DL46">_xlfn.XLOOKUP($A46&amp;$B46,'[1]产值及收款计划（2026）'!$A:$A&amp;'[1]产值及收款计划（2026）'!$B:$B,'[1]产值及收款计划（2026）'!DH:DH)</f>
        <v>0</v>
      </c>
      <c r="DM46" s="235" cm="1">
        <f t="array" ref="DM46">_xlfn.XLOOKUP($A46&amp;$B46,'[1]产值及收款计划（2026）'!$A:$A&amp;'[1]产值及收款计划（2026）'!$B:$B,'[1]产值及收款计划（2026）'!DI:DI)</f>
        <v>0</v>
      </c>
      <c r="DN46" s="235" cm="1">
        <f t="array" ref="DN46">_xlfn.XLOOKUP($A46&amp;$B46,'[1]产值及收款计划（2026）'!$A:$A&amp;'[1]产值及收款计划（2026）'!$B:$B,'[1]产值及收款计划（2026）'!DJ:DJ)</f>
        <v>0</v>
      </c>
      <c r="DO46" s="235" cm="1">
        <f t="array" ref="DO46">_xlfn.XLOOKUP($A46&amp;$B46,'[1]产值及收款计划（2026）'!$A:$A&amp;'[1]产值及收款计划（2026）'!$B:$B,'[1]产值及收款计划（2026）'!DK:DK)</f>
        <v>0</v>
      </c>
      <c r="DP46" s="235" cm="1">
        <f t="array" ref="DP46">_xlfn.XLOOKUP($A46&amp;$B46,'[1]产值及收款计划（2026）'!$A:$A&amp;'[1]产值及收款计划（2026）'!$B:$B,'[1]产值及收款计划（2026）'!DL:DL)</f>
        <v>0</v>
      </c>
      <c r="DQ46" s="243"/>
      <c r="DR46" s="229"/>
    </row>
    <row r="47" ht="20.25" spans="1:122">
      <c r="A47" s="233">
        <f t="shared" si="12"/>
        <v>43</v>
      </c>
      <c r="B47" s="233" t="s">
        <v>25</v>
      </c>
      <c r="C47" s="234" t="str" cm="1">
        <f t="array" ref="C47">_xlfn.XLOOKUP($A47&amp;$B47,'[1]产值及收款计划（2026）'!$A:$A&amp;'[1]产值及收款计划（2026）'!$B:$B,'[1]产值及收款计划（2026）'!C:C)</f>
        <v>SJHT2019121300107</v>
      </c>
      <c r="D47" s="234" t="str" cm="1">
        <f t="array" ref="D47">_xlfn.XLOOKUP($A47&amp;$B47,'[1]产值及收款计划（2026）'!$A:$A&amp;'[1]产值及收款计划（2026）'!$B:$B,'[1]产值及收款计划（2026）'!D:D)</f>
        <v>地下院平移-《上海市轨道交通18号线工程》江浦路站等BIM设计分包合同</v>
      </c>
      <c r="E47" s="235" cm="1">
        <f t="array" ref="E47">_xlfn.XLOOKUP($A47&amp;$B47,'[1]产值及收款计划（2026）'!$A:$A&amp;'[1]产值及收款计划（2026）'!$B:$B,'[1]产值及收款计划（2026）'!E:E)</f>
        <v>92.87</v>
      </c>
      <c r="F47" s="235" cm="1">
        <f t="array" ref="F47">_xlfn.XLOOKUP($A47&amp;$B47,'[1]产值及收款计划（2026）'!$A:$A&amp;'[1]产值及收款计划（2026）'!$B:$B,'[1]产值及收款计划（2026）'!F:F)</f>
        <v>92.87</v>
      </c>
      <c r="G47" s="235" cm="1">
        <f t="array" ref="G47">_xlfn.XLOOKUP($A47&amp;$B47,'[1]产值及收款计划（2026）'!$A:$A&amp;'[1]产值及收款计划（2026）'!$B:$B,'[1]产值及收款计划（2026）'!G:G)</f>
        <v>92.87</v>
      </c>
      <c r="H47" s="235" cm="1">
        <f t="array" ref="H47">_xlfn.XLOOKUP($A47&amp;$B47,'[1]产值及收款计划（2026）'!$A:$A&amp;'[1]产值及收款计划（2026）'!$B:$B,'[1]产值及收款计划（2026）'!H:H)</f>
        <v>47.77</v>
      </c>
      <c r="I47" s="236" cm="1">
        <f t="array" ref="I47">_xlfn.XLOOKUP($A47&amp;$B47,'[1]产值及收款计划（2026）'!$A:$A&amp;'[1]产值及收款计划（2026）'!$B:$B,'[1]产值及收款计划（2026）'!I:I)</f>
        <v>0.514374932701626</v>
      </c>
      <c r="J47" s="237" cm="1">
        <f t="array" ref="J47">_xlfn.XLOOKUP($A47&amp;$B47,'[1]产值及收款计划（2026）'!$A:$A&amp;'[1]产值及收款计划（2026）'!$B:$B,'[1]产值及收款计划（2026）'!J:J)</f>
        <v>0.06</v>
      </c>
      <c r="K47" s="235" t="e" cm="1">
        <f t="array" ref="K47">_xlfn.XLOOKUP($A47&amp;$B47,'[1]产值及收款计划（2026）'!$A:$A&amp;'[1]产值及收款计划（2026）'!$B:$B,'[1]产值及收款计划（2026）'!K:K)</f>
        <v>#REF!</v>
      </c>
      <c r="L47" s="235" t="e" cm="1">
        <f t="array" ref="L47">_xlfn.XLOOKUP($A47&amp;$B47,'[1]产值及收款计划（2026）'!$A:$A&amp;'[1]产值及收款计划（2026）'!$B:$B,'[1]产值及收款计划（2026）'!L:L)</f>
        <v>#REF!</v>
      </c>
      <c r="M47" s="235" t="str" cm="1">
        <f t="array" ref="M47">_xlfn.XLOOKUP($A47&amp;$B47,'[1]产值及收款计划（2026）'!$A:$A&amp;'[1]产值及收款计划（2026）'!$B:$B,'[1]产值及收款计划（2026）'!M:M)</f>
        <v>主导</v>
      </c>
      <c r="N47" s="235" t="str" cm="1">
        <f t="array" ref="N47">_xlfn.XLOOKUP($A47&amp;$B47,'[1]产值及收款计划（2026）'!$A:$A&amp;'[1]产值及收款计划（2026）'!$B:$B,'[1]产值及收款计划（2026）'!N:N)</f>
        <v>施林烽团队</v>
      </c>
      <c r="O47" s="235" t="str" cm="1">
        <f t="array" ref="O47">_xlfn.XLOOKUP($A47&amp;$B47,'[1]产值及收款计划（2026）'!$A:$A&amp;'[1]产值及收款计划（2026）'!$B:$B,'[1]产值及收款计划（2026）'!O:O)</f>
        <v>何晗</v>
      </c>
      <c r="P47" s="234" t="str" cm="1">
        <f t="array" ref="P47">_xlfn.XLOOKUP($A47&amp;$B47,'[1]产值及收款计划（2026）'!$A:$A&amp;'[1]产值及收款计划（2026）'!$B:$B,'[1]产值及收款计划（2026）'!P:P)</f>
        <v>在建</v>
      </c>
      <c r="Q47" s="235" t="e" cm="1">
        <f t="array" ref="Q47">_xlfn.XLOOKUP($A47&amp;$B47,'[1]产值及收款计划（2026）'!$A:$A&amp;'[1]产值及收款计划（2026）'!$B:$B,'[1]产值及收款计划（2026）'!Q:Q)</f>
        <v>#REF!</v>
      </c>
      <c r="R47" s="235" t="e" cm="1">
        <f t="array" ref="R47">_xlfn.XLOOKUP($A47&amp;$B47,'[1]产值及收款计划（2026）'!$A:$A&amp;'[1]产值及收款计划（2026）'!$B:$B,'[1]产值及收款计划（2026）'!R:R)</f>
        <v>#REF!</v>
      </c>
      <c r="S47" s="235" t="e" cm="1">
        <f t="array" ref="S47">_xlfn.XLOOKUP($A47&amp;$B47,'[1]产值及收款计划（2026）'!$A:$A&amp;'[1]产值及收款计划（2026）'!$B:$B,'[1]产值及收款计划（2026）'!S:S)</f>
        <v>#REF!</v>
      </c>
      <c r="T47" s="235" cm="1">
        <f t="array" ref="T47">_xlfn.XLOOKUP($A47&amp;$B47,'[1]产值及收款计划（2026）'!$A:$A&amp;'[1]产值及收款计划（2026）'!$B:$B,'[1]产值及收款计划（2026）'!T:T)</f>
        <v>75.98476</v>
      </c>
      <c r="U47" s="235" cm="1">
        <f t="array" ref="U47">_xlfn.XLOOKUP($A47&amp;$B47,'[1]产值及收款计划（2026）'!$A:$A&amp;'[1]产值及收款计划（2026）'!$B:$B,'[1]产值及收款计划（2026）'!U:U)</f>
        <v>0</v>
      </c>
      <c r="V47" s="235" cm="1">
        <f t="array" ref="V47">_xlfn.XLOOKUP($A47&amp;$B47,'[1]产值及收款计划（2026）'!$A:$A&amp;'[1]产值及收款计划（2026）'!$B:$B,'[1]产值及收款计划（2026）'!V:V)</f>
        <v>16.88524</v>
      </c>
      <c r="W47" s="235" t="e" cm="1">
        <f t="array" ref="W47">_xlfn.XLOOKUP($A47&amp;$B47,'[1]产值及收款计划（2026）'!$A:$A&amp;'[1]产值及收款计划（2026）'!$B:$B,'[1]产值及收款计划（2026）'!W:W)</f>
        <v>#REF!</v>
      </c>
      <c r="X47" s="235" t="e" cm="1">
        <f t="array" ref="X47">_xlfn.XLOOKUP($A47&amp;$B47,'[1]产值及收款计划（2026）'!$A:$A&amp;'[1]产值及收款计划（2026）'!$B:$B,'[1]产值及收款计划（2026）'!X:X)</f>
        <v>#REF!</v>
      </c>
      <c r="Y47" s="235" t="e" cm="1">
        <f t="array" ref="Y47">_xlfn.XLOOKUP($A47&amp;$B47,'[1]产值及收款计划（2026）'!$A:$A&amp;'[1]产值及收款计划（2026）'!$B:$B,'[1]产值及收款计划（2026）'!Y:Y)</f>
        <v>#REF!</v>
      </c>
      <c r="Z47" s="235" t="e" cm="1">
        <f t="array" ref="Z47">_xlfn.XLOOKUP($A47&amp;$B47,'[1]产值及收款计划（2026）'!$A:$A&amp;'[1]产值及收款计划（2026）'!$B:$B,'[1]产值及收款计划（2026）'!Z:Z)</f>
        <v>#REF!</v>
      </c>
      <c r="AA47" s="235" t="e" cm="1">
        <f t="array" ref="AA47">_xlfn.XLOOKUP($A47&amp;$B47,'[1]产值及收款计划（2026）'!$A:$A&amp;'[1]产值及收款计划（2026）'!$B:$B,'[1]产值及收款计划（2026）'!AA:AA)</f>
        <v>#REF!</v>
      </c>
      <c r="AB47" s="235" t="e" cm="1">
        <f t="array" ref="AB47">_xlfn.XLOOKUP($A47&amp;$B47,'[1]产值及收款计划（2026）'!$A:$A&amp;'[1]产值及收款计划（2026）'!$B:$B,'[1]产值及收款计划（2026）'!AB:AB)</f>
        <v>#REF!</v>
      </c>
      <c r="AC47" s="235" t="e" cm="1">
        <f t="array" ref="AC47">_xlfn.XLOOKUP($A47&amp;$B47,'[1]产值及收款计划（2026）'!$A:$A&amp;'[1]产值及收款计划（2026）'!$B:$B,'[1]产值及收款计划（2026）'!AC:AC)</f>
        <v>#REF!</v>
      </c>
      <c r="AD47" s="235" t="e" cm="1">
        <f t="array" ref="AD47">_xlfn.XLOOKUP($A47&amp;$B47,'[1]产值及收款计划（2026）'!$A:$A&amp;'[1]产值及收款计划（2026）'!$B:$B,'[1]产值及收款计划（2026）'!AD:AD)</f>
        <v>#REF!</v>
      </c>
      <c r="AE47" s="235" t="e" cm="1">
        <f t="array" ref="AE47">_xlfn.XLOOKUP($A47&amp;$B47,'[1]产值及收款计划（2026）'!$A:$A&amp;'[1]产值及收款计划（2026）'!$B:$B,'[1]产值及收款计划（2026）'!AE:AE)</f>
        <v>#REF!</v>
      </c>
      <c r="AF47" s="235" t="e" cm="1">
        <f t="array" ref="AF47">_xlfn.XLOOKUP($A47&amp;$B47,'[1]产值及收款计划（2026）'!$A:$A&amp;'[1]产值及收款计划（2026）'!$B:$B,'[1]产值及收款计划（2026）'!AF:AF)</f>
        <v>#REF!</v>
      </c>
      <c r="AG47" s="235" t="e" cm="1">
        <f t="array" ref="AG47">_xlfn.XLOOKUP($A47&amp;$B47,'[1]产值及收款计划（2026）'!$A:$A&amp;'[1]产值及收款计划（2026）'!$B:$B,'[1]产值及收款计划（2026）'!AG:AG)</f>
        <v>#REF!</v>
      </c>
      <c r="AH47" s="235" t="e" cm="1">
        <f t="array" ref="AH47">_xlfn.XLOOKUP($A47&amp;$B47,'[1]产值及收款计划（2026）'!$A:$A&amp;'[1]产值及收款计划（2026）'!$B:$B,'[1]产值及收款计划（2026）'!AH:AH)</f>
        <v>#REF!</v>
      </c>
      <c r="AI47" s="235" t="e" cm="1">
        <f t="array" ref="AI47">_xlfn.XLOOKUP($A47&amp;$B47,'[1]产值及收款计划（2026）'!$A:$A&amp;'[1]产值及收款计划（2026）'!$B:$B,'[1]产值及收款计划（2026）'!AI:AI)</f>
        <v>#REF!</v>
      </c>
      <c r="AJ47" s="235" t="e" cm="1">
        <f t="array" ref="AJ47">_xlfn.XLOOKUP($A47&amp;$B47,'[1]产值及收款计划（2026）'!$A:$A&amp;'[1]产值及收款计划（2026）'!$B:$B,'[1]产值及收款计划（2026）'!AJ:AJ)</f>
        <v>#REF!</v>
      </c>
      <c r="AK47" s="235" t="e" cm="1">
        <f t="array" ref="AK47">_xlfn.XLOOKUP($A47&amp;$B47,'[1]产值及收款计划（2026）'!$A:$A&amp;'[1]产值及收款计划（2026）'!$B:$B,'[1]产值及收款计划（2026）'!AK:AK)</f>
        <v>#REF!</v>
      </c>
      <c r="AL47" s="235" t="e" cm="1">
        <f t="array" ref="AL47">_xlfn.XLOOKUP($A47&amp;$B47,'[1]产值及收款计划（2026）'!$A:$A&amp;'[1]产值及收款计划（2026）'!$B:$B,'[1]产值及收款计划（2026）'!AL:AL)</f>
        <v>#REF!</v>
      </c>
      <c r="AM47" s="242" t="e" cm="1">
        <f t="array" ref="AM47">_xlfn.LET(_xlpm.勾选月份状态数组,TRANSPOSE('PPT(12-15页）-TOP10'!$A$3:$A$14),_xlpm.选择数据区,IF('PPT(12-15页）-TOP10'!$E$3="收款",$BA47:$BL47,$AA47:$AL47),SUM(_xlfn._xlws.FILTER(_xlpm.选择数据区,_xlpm.勾选月份状态数组,"")))</f>
        <v>#REF!</v>
      </c>
      <c r="AN47" s="235" t="e">
        <f>_xlfn.XLOOKUP($C47,应收未收表!$T:$T,应收未收表!AA:AA)</f>
        <v>#N/A</v>
      </c>
      <c r="AO47" s="235" t="e">
        <f>_xlfn.XLOOKUP($C47,应收未收表!$T:$T,应收未收表!AB:AB)</f>
        <v>#N/A</v>
      </c>
      <c r="AP47" s="235" t="e">
        <f>_xlfn.XLOOKUP($C47,应收未收表!$T:$T,应收未收表!AC:AC)</f>
        <v>#N/A</v>
      </c>
      <c r="AQ47" s="235" t="e">
        <f>_xlfn.XLOOKUP($C47,应收未收表!$T:$T,应收未收表!AE:AE)</f>
        <v>#N/A</v>
      </c>
      <c r="AR47" s="235" t="e">
        <f>_xlfn.XLOOKUP($C47,应收未收表!$T:$T,应收未收表!AF:AF)</f>
        <v>#N/A</v>
      </c>
      <c r="AS47" s="235" t="e" cm="1">
        <f t="array" ref="AS47">_xlfn.XLOOKUP($A47&amp;$B47,'[1]产值及收款计划（2026）'!$A:$A&amp;'[1]产值及收款计划（2026）'!$B:$B,'[1]产值及收款计划（2026）'!AS:AS)</f>
        <v>#REF!</v>
      </c>
      <c r="AT47" s="235" t="e" cm="1">
        <f t="array" ref="AT47">_xlfn.XLOOKUP($A47&amp;$B47,'[1]产值及收款计划（2026）'!$A:$A&amp;'[1]产值及收款计划（2026）'!$B:$B,'[1]产值及收款计划（2026）'!AT:AT)</f>
        <v>#REF!</v>
      </c>
      <c r="AU47" s="235" t="e" cm="1">
        <f t="array" ref="AU47">_xlfn.XLOOKUP($A47&amp;$B47,'[1]产值及收款计划（2026）'!$A:$A&amp;'[1]产值及收款计划（2026）'!$B:$B,'[1]产值及收款计划（2026）'!AU:AU)</f>
        <v>#REF!</v>
      </c>
      <c r="AV47" s="235" t="e" cm="1">
        <f t="array" ref="AV47">_xlfn.XLOOKUP($A47&amp;$B47,'[1]产值及收款计划（2026）'!$A:$A&amp;'[1]产值及收款计划（2026）'!$B:$B,'[1]产值及收款计划（2026）'!AV:AV)</f>
        <v>#REF!</v>
      </c>
      <c r="AW47" s="235" cm="1">
        <f t="array" ref="AW47">_xlfn.XLOOKUP($A47&amp;$B47,'[1]产值及收款计划（2026）'!$A:$A&amp;'[1]产值及收款计划（2026）'!$B:$B,'[1]产值及收款计划（2026）'!AW:AW)</f>
        <v>75.989</v>
      </c>
      <c r="AX47" s="235" cm="1">
        <f t="array" ref="AX47">_xlfn.XLOOKUP($A47&amp;$B47,'[1]产值及收款计划（2026）'!$A:$A&amp;'[1]产值及收款计划（2026）'!$B:$B,'[1]产值及收款计划（2026）'!AX:AX)</f>
        <v>0</v>
      </c>
      <c r="AY47" s="235" cm="1">
        <f t="array" ref="AY47">_xlfn.XLOOKUP($A47&amp;$B47,'[1]产值及收款计划（2026）'!$A:$A&amp;'[1]产值及收款计划（2026）'!$B:$B,'[1]产值及收款计划（2026）'!AY:AY)</f>
        <v>16.881</v>
      </c>
      <c r="AZ47" s="235" cm="1">
        <f t="array" ref="AZ47">_xlfn.XLOOKUP($A47&amp;$B47,'[1]产值及收款计划（2026）'!$A:$A&amp;'[1]产值及收款计划（2026）'!$B:$B,'[1]产值及收款计划（2026）'!AZ:AZ)</f>
        <v>-0.00424000000001001</v>
      </c>
      <c r="BA47" s="235" t="e" cm="1">
        <f t="array" ref="BA47">_xlfn.XLOOKUP($A47&amp;$B47,'[1]产值及收款计划（2026）'!$A:$A&amp;'[1]产值及收款计划（2026）'!$B:$B,'[1]产值及收款计划（2026）'!BA:BA)</f>
        <v>#REF!</v>
      </c>
      <c r="BB47" s="235" t="e" cm="1">
        <f t="array" ref="BB47">_xlfn.XLOOKUP($A47&amp;$B47,'[1]产值及收款计划（2026）'!$A:$A&amp;'[1]产值及收款计划（2026）'!$B:$B,'[1]产值及收款计划（2026）'!BB:BB)</f>
        <v>#REF!</v>
      </c>
      <c r="BC47" s="235" t="e" cm="1">
        <f t="array" ref="BC47">_xlfn.XLOOKUP($A47&amp;$B47,'[1]产值及收款计划（2026）'!$A:$A&amp;'[1]产值及收款计划（2026）'!$B:$B,'[1]产值及收款计划（2026）'!BC:BC)</f>
        <v>#REF!</v>
      </c>
      <c r="BD47" s="235" t="e" cm="1">
        <f t="array" ref="BD47">_xlfn.XLOOKUP($A47&amp;$B47,'[1]产值及收款计划（2026）'!$A:$A&amp;'[1]产值及收款计划（2026）'!$B:$B,'[1]产值及收款计划（2026）'!BD:BD)</f>
        <v>#REF!</v>
      </c>
      <c r="BE47" s="235" t="e" cm="1">
        <f t="array" ref="BE47">_xlfn.XLOOKUP($A47&amp;$B47,'[1]产值及收款计划（2026）'!$A:$A&amp;'[1]产值及收款计划（2026）'!$B:$B,'[1]产值及收款计划（2026）'!BE:BE)</f>
        <v>#REF!</v>
      </c>
      <c r="BF47" s="235" t="e" cm="1">
        <f t="array" ref="BF47">_xlfn.XLOOKUP($A47&amp;$B47,'[1]产值及收款计划（2026）'!$A:$A&amp;'[1]产值及收款计划（2026）'!$B:$B,'[1]产值及收款计划（2026）'!BF:BF)</f>
        <v>#REF!</v>
      </c>
      <c r="BG47" s="235" t="e" cm="1">
        <f t="array" ref="BG47">_xlfn.XLOOKUP($A47&amp;$B47,'[1]产值及收款计划（2026）'!$A:$A&amp;'[1]产值及收款计划（2026）'!$B:$B,'[1]产值及收款计划（2026）'!BG:BG)</f>
        <v>#REF!</v>
      </c>
      <c r="BH47" s="235" t="e" cm="1">
        <f t="array" ref="BH47">_xlfn.XLOOKUP($A47&amp;$B47,'[1]产值及收款计划（2026）'!$A:$A&amp;'[1]产值及收款计划（2026）'!$B:$B,'[1]产值及收款计划（2026）'!BH:BH)</f>
        <v>#REF!</v>
      </c>
      <c r="BI47" s="235" t="e" cm="1">
        <f t="array" ref="BI47">_xlfn.XLOOKUP($A47&amp;$B47,'[1]产值及收款计划（2026）'!$A:$A&amp;'[1]产值及收款计划（2026）'!$B:$B,'[1]产值及收款计划（2026）'!BI:BI)</f>
        <v>#REF!</v>
      </c>
      <c r="BJ47" s="235" t="e" cm="1">
        <f t="array" ref="BJ47">_xlfn.XLOOKUP($A47&amp;$B47,'[1]产值及收款计划（2026）'!$A:$A&amp;'[1]产值及收款计划（2026）'!$B:$B,'[1]产值及收款计划（2026）'!BJ:BJ)</f>
        <v>#REF!</v>
      </c>
      <c r="BK47" s="235" t="e" cm="1">
        <f t="array" ref="BK47">_xlfn.XLOOKUP($A47&amp;$B47,'[1]产值及收款计划（2026）'!$A:$A&amp;'[1]产值及收款计划（2026）'!$B:$B,'[1]产值及收款计划（2026）'!BK:BK)</f>
        <v>#REF!</v>
      </c>
      <c r="BL47" s="235" t="e" cm="1">
        <f t="array" ref="BL47">_xlfn.XLOOKUP($A47&amp;$B47,'[1]产值及收款计划（2026）'!$A:$A&amp;'[1]产值及收款计划（2026）'!$B:$B,'[1]产值及收款计划（2026）'!BL:BL)</f>
        <v>#REF!</v>
      </c>
      <c r="BM47" s="235"/>
      <c r="BN47" s="235"/>
      <c r="BO47" s="235"/>
      <c r="BP47" s="235"/>
      <c r="BQ47" s="235" t="e">
        <f>_xlfn.XLOOKUP($C47,应收未收表!$AJ:$AJ,应收未收表!AK:AK)</f>
        <v>#N/A</v>
      </c>
      <c r="BR47" s="235" t="e">
        <f>_xlfn.XLOOKUP($C47,应收未收表!$AJ:$AJ,应收未收表!AL:AL)</f>
        <v>#N/A</v>
      </c>
      <c r="BS47" s="235" t="e">
        <f>_xlfn.XLOOKUP($C47,应收未收表!$AJ:$AJ,应收未收表!AM:AM)</f>
        <v>#N/A</v>
      </c>
      <c r="BT47" s="235" t="e">
        <f>_xlfn.XLOOKUP($C47,应收未收表!$AJ:$AJ,应收未收表!AN:AN)</f>
        <v>#N/A</v>
      </c>
      <c r="BU47" s="234" t="str" cm="1">
        <f t="array" ref="BU47">_xlfn.XLOOKUP($A47&amp;$B47,'[1]产值及收款计划（2026）'!$A:$A&amp;'[1]产值及收款计划（2026）'!$B:$B,'[1]产值及收款计划（2026）'!BQ:BQ)</f>
        <v>上海市地下空间设计研究总院有限公司</v>
      </c>
      <c r="BV47" s="235" t="e" cm="1">
        <f t="array" ref="BV47">_xlfn.XLOOKUP($A47&amp;$B47,'[1]产值及收款计划（2026）'!$A:$A&amp;'[1]产值及收款计划（2026）'!$B:$B,'[1]产值及收款计划（2026）'!BR:BR)</f>
        <v>#REF!</v>
      </c>
      <c r="CE47" s="235" cm="1">
        <f t="array" ref="CE47">_xlfn.XLOOKUP($A47&amp;$B47,'[1]产值及收款计划（2026）'!$A:$A&amp;'[1]产值及收款计划（2026）'!$B:$B,'[1]产值及收款计划（2026）'!CA:CA)</f>
        <v>0</v>
      </c>
      <c r="CF47" s="235" cm="1">
        <f t="array" ref="CF47">_xlfn.XLOOKUP($A47&amp;$B47,'[1]产值及收款计划（2026）'!$A:$A&amp;'[1]产值及收款计划（2026）'!$B:$B,'[1]产值及收款计划（2026）'!CB:CB)</f>
        <v>0</v>
      </c>
      <c r="CG47" s="235" cm="1">
        <f t="array" ref="CG47">_xlfn.XLOOKUP($A47&amp;$B47,'[1]产值及收款计划（2026）'!$A:$A&amp;'[1]产值及收款计划（2026）'!$B:$B,'[1]产值及收款计划（2026）'!CC:CC)</f>
        <v>0</v>
      </c>
      <c r="CH47" s="235" cm="1">
        <f t="array" ref="CH47">_xlfn.XLOOKUP($A47&amp;$B47,'[1]产值及收款计划（2026）'!$A:$A&amp;'[1]产值及收款计划（2026）'!$B:$B,'[1]产值及收款计划（2026）'!CD:CD)</f>
        <v>0</v>
      </c>
      <c r="CI47" s="235" cm="1">
        <f t="array" ref="CI47">_xlfn.XLOOKUP($A47&amp;$B47,'[1]产值及收款计划（2026）'!$A:$A&amp;'[1]产值及收款计划（2026）'!$B:$B,'[1]产值及收款计划（2026）'!CE:CE)</f>
        <v>0</v>
      </c>
      <c r="CJ47" s="235" cm="1">
        <f t="array" ref="CJ47">_xlfn.XLOOKUP($A47&amp;$B47,'[1]产值及收款计划（2026）'!$A:$A&amp;'[1]产值及收款计划（2026）'!$B:$B,'[1]产值及收款计划（2026）'!CF:CF)</f>
        <v>0</v>
      </c>
      <c r="CK47" s="235" cm="1">
        <f t="array" ref="CK47">_xlfn.XLOOKUP($A47&amp;$B47,'[1]产值及收款计划（2026）'!$A:$A&amp;'[1]产值及收款计划（2026）'!$B:$B,'[1]产值及收款计划（2026）'!CG:CG)</f>
        <v>0</v>
      </c>
      <c r="CL47" s="235" cm="1">
        <f t="array" ref="CL47">_xlfn.XLOOKUP($A47&amp;$B47,'[1]产值及收款计划（2026）'!$A:$A&amp;'[1]产值及收款计划（2026）'!$B:$B,'[1]产值及收款计划（2026）'!CH:CH)</f>
        <v>0</v>
      </c>
      <c r="CM47" s="235" cm="1">
        <f t="array" ref="CM47">_xlfn.XLOOKUP($A47&amp;$B47,'[1]产值及收款计划（2026）'!$A:$A&amp;'[1]产值及收款计划（2026）'!$B:$B,'[1]产值及收款计划（2026）'!CI:CI)</f>
        <v>0</v>
      </c>
      <c r="CN47" s="235" cm="1">
        <f t="array" ref="CN47">_xlfn.XLOOKUP($A47&amp;$B47,'[1]产值及收款计划（2026）'!$A:$A&amp;'[1]产值及收款计划（2026）'!$B:$B,'[1]产值及收款计划（2026）'!CJ:CJ)</f>
        <v>0</v>
      </c>
      <c r="CO47" s="235" cm="1">
        <f t="array" ref="CO47">_xlfn.XLOOKUP($A47&amp;$B47,'[1]产值及收款计划（2026）'!$A:$A&amp;'[1]产值及收款计划（2026）'!$B:$B,'[1]产值及收款计划（2026）'!CK:CK)</f>
        <v>0</v>
      </c>
      <c r="CP47" s="235" cm="1">
        <f t="array" ref="CP47">_xlfn.XLOOKUP($A47&amp;$B47,'[1]产值及收款计划（2026）'!$A:$A&amp;'[1]产值及收款计划（2026）'!$B:$B,'[1]产值及收款计划（2026）'!CL:CL)</f>
        <v>0</v>
      </c>
      <c r="DE47" s="235" cm="1">
        <f t="array" ref="DE47">_xlfn.XLOOKUP($A47&amp;$B47,'[1]产值及收款计划（2026）'!$A:$A&amp;'[1]产值及收款计划（2026）'!$B:$B,'[1]产值及收款计划（2026）'!DA:DA)</f>
        <v>0</v>
      </c>
      <c r="DF47" s="235" cm="1">
        <f t="array" ref="DF47">_xlfn.XLOOKUP($A47&amp;$B47,'[1]产值及收款计划（2026）'!$A:$A&amp;'[1]产值及收款计划（2026）'!$B:$B,'[1]产值及收款计划（2026）'!DB:DB)</f>
        <v>0</v>
      </c>
      <c r="DG47" s="235" cm="1">
        <f t="array" ref="DG47">_xlfn.XLOOKUP($A47&amp;$B47,'[1]产值及收款计划（2026）'!$A:$A&amp;'[1]产值及收款计划（2026）'!$B:$B,'[1]产值及收款计划（2026）'!DC:DC)</f>
        <v>0</v>
      </c>
      <c r="DH47" s="235" cm="1">
        <f t="array" ref="DH47">_xlfn.XLOOKUP($A47&amp;$B47,'[1]产值及收款计划（2026）'!$A:$A&amp;'[1]产值及收款计划（2026）'!$B:$B,'[1]产值及收款计划（2026）'!DD:DD)</f>
        <v>0</v>
      </c>
      <c r="DI47" s="235" cm="1">
        <f t="array" ref="DI47">_xlfn.XLOOKUP($A47&amp;$B47,'[1]产值及收款计划（2026）'!$A:$A&amp;'[1]产值及收款计划（2026）'!$B:$B,'[1]产值及收款计划（2026）'!DE:DE)</f>
        <v>0</v>
      </c>
      <c r="DJ47" s="235" cm="1">
        <f t="array" ref="DJ47">_xlfn.XLOOKUP($A47&amp;$B47,'[1]产值及收款计划（2026）'!$A:$A&amp;'[1]产值及收款计划（2026）'!$B:$B,'[1]产值及收款计划（2026）'!DF:DF)</f>
        <v>0</v>
      </c>
      <c r="DK47" s="235" cm="1">
        <f t="array" ref="DK47">_xlfn.XLOOKUP($A47&amp;$B47,'[1]产值及收款计划（2026）'!$A:$A&amp;'[1]产值及收款计划（2026）'!$B:$B,'[1]产值及收款计划（2026）'!DG:DG)</f>
        <v>0</v>
      </c>
      <c r="DL47" s="235" cm="1">
        <f t="array" ref="DL47">_xlfn.XLOOKUP($A47&amp;$B47,'[1]产值及收款计划（2026）'!$A:$A&amp;'[1]产值及收款计划（2026）'!$B:$B,'[1]产值及收款计划（2026）'!DH:DH)</f>
        <v>0</v>
      </c>
      <c r="DM47" s="235" cm="1">
        <f t="array" ref="DM47">_xlfn.XLOOKUP($A47&amp;$B47,'[1]产值及收款计划（2026）'!$A:$A&amp;'[1]产值及收款计划（2026）'!$B:$B,'[1]产值及收款计划（2026）'!DI:DI)</f>
        <v>0</v>
      </c>
      <c r="DN47" s="235" cm="1">
        <f t="array" ref="DN47">_xlfn.XLOOKUP($A47&amp;$B47,'[1]产值及收款计划（2026）'!$A:$A&amp;'[1]产值及收款计划（2026）'!$B:$B,'[1]产值及收款计划（2026）'!DJ:DJ)</f>
        <v>0</v>
      </c>
      <c r="DO47" s="235" cm="1">
        <f t="array" ref="DO47">_xlfn.XLOOKUP($A47&amp;$B47,'[1]产值及收款计划（2026）'!$A:$A&amp;'[1]产值及收款计划（2026）'!$B:$B,'[1]产值及收款计划（2026）'!DK:DK)</f>
        <v>0</v>
      </c>
      <c r="DP47" s="235" cm="1">
        <f t="array" ref="DP47">_xlfn.XLOOKUP($A47&amp;$B47,'[1]产值及收款计划（2026）'!$A:$A&amp;'[1]产值及收款计划（2026）'!$B:$B,'[1]产值及收款计划（2026）'!DL:DL)</f>
        <v>0</v>
      </c>
      <c r="DQ47" s="243"/>
      <c r="DR47" s="229"/>
    </row>
    <row r="48" ht="20.25" spans="1:122">
      <c r="A48" s="233">
        <f t="shared" si="12"/>
        <v>44</v>
      </c>
      <c r="B48" s="233" t="s">
        <v>25</v>
      </c>
      <c r="C48" s="234" t="str" cm="1">
        <f t="array" ref="C48">_xlfn.XLOOKUP($A48&amp;$B48,'[1]产值及收款计划（2026）'!$A:$A&amp;'[1]产值及收款计划（2026）'!$B:$B,'[1]产值及收款计划（2026）'!C:C)</f>
        <v>ZHT2020121100111</v>
      </c>
      <c r="D48" s="234" t="str" cm="1">
        <f t="array" ref="D48">_xlfn.XLOOKUP($A48&amp;$B48,'[1]产值及收款计划（2026）'!$A:$A&amp;'[1]产值及收款计划（2026）'!$B:$B,'[1]产值及收款计划（2026）'!D:D)</f>
        <v>吴淞江工程（上海段）建设管理平台</v>
      </c>
      <c r="E48" s="235" cm="1">
        <f t="array" ref="E48">_xlfn.XLOOKUP($A48&amp;$B48,'[1]产值及收款计划（2026）'!$A:$A&amp;'[1]产值及收款计划（2026）'!$B:$B,'[1]产值及收款计划（2026）'!E:E)</f>
        <v>147</v>
      </c>
      <c r="F48" s="235" cm="1">
        <f t="array" ref="F48">_xlfn.XLOOKUP($A48&amp;$B48,'[1]产值及收款计划（2026）'!$A:$A&amp;'[1]产值及收款计划（2026）'!$B:$B,'[1]产值及收款计划（2026）'!F:F)</f>
        <v>147</v>
      </c>
      <c r="G48" s="235" cm="1">
        <f t="array" ref="G48">_xlfn.XLOOKUP($A48&amp;$B48,'[1]产值及收款计划（2026）'!$A:$A&amp;'[1]产值及收款计划（2026）'!$B:$B,'[1]产值及收款计划（2026）'!G:G)</f>
        <v>12.6</v>
      </c>
      <c r="H48" s="235" cm="1">
        <f t="array" ref="H48">_xlfn.XLOOKUP($A48&amp;$B48,'[1]产值及收款计划（2026）'!$A:$A&amp;'[1]产值及收款计划（2026）'!$B:$B,'[1]产值及收款计划（2026）'!H:H)</f>
        <v>12.6</v>
      </c>
      <c r="I48" s="236" cm="1">
        <f t="array" ref="I48">_xlfn.XLOOKUP($A48&amp;$B48,'[1]产值及收款计划（2026）'!$A:$A&amp;'[1]产值及收款计划（2026）'!$B:$B,'[1]产值及收款计划（2026）'!I:I)</f>
        <v>0.0857142857142857</v>
      </c>
      <c r="J48" s="237" cm="1">
        <f t="array" ref="J48">_xlfn.XLOOKUP($A48&amp;$B48,'[1]产值及收款计划（2026）'!$A:$A&amp;'[1]产值及收款计划（2026）'!$B:$B,'[1]产值及收款计划（2026）'!J:J)</f>
        <v>0.06</v>
      </c>
      <c r="K48" s="235" t="e" cm="1">
        <f t="array" ref="K48">_xlfn.XLOOKUP($A48&amp;$B48,'[1]产值及收款计划（2026）'!$A:$A&amp;'[1]产值及收款计划（2026）'!$B:$B,'[1]产值及收款计划（2026）'!K:K)</f>
        <v>#REF!</v>
      </c>
      <c r="L48" s="235" t="e" cm="1">
        <f t="array" ref="L48">_xlfn.XLOOKUP($A48&amp;$B48,'[1]产值及收款计划（2026）'!$A:$A&amp;'[1]产值及收款计划（2026）'!$B:$B,'[1]产值及收款计划（2026）'!L:L)</f>
        <v>#REF!</v>
      </c>
      <c r="M48" s="235" t="str" cm="1">
        <f t="array" ref="M48">_xlfn.XLOOKUP($A48&amp;$B48,'[1]产值及收款计划（2026）'!$A:$A&amp;'[1]产值及收款计划（2026）'!$B:$B,'[1]产值及收款计划（2026）'!M:M)</f>
        <v>主导</v>
      </c>
      <c r="N48" s="235" t="str" cm="1">
        <f t="array" ref="N48">_xlfn.XLOOKUP($A48&amp;$B48,'[1]产值及收款计划（2026）'!$A:$A&amp;'[1]产值及收款计划（2026）'!$B:$B,'[1]产值及收款计划（2026）'!N:N)</f>
        <v>史菁霞团队</v>
      </c>
      <c r="O48" s="235" t="str" cm="1">
        <f t="array" ref="O48">_xlfn.XLOOKUP($A48&amp;$B48,'[1]产值及收款计划（2026）'!$A:$A&amp;'[1]产值及收款计划（2026）'!$B:$B,'[1]产值及收款计划（2026）'!O:O)</f>
        <v>袁超</v>
      </c>
      <c r="P48" s="234" t="str" cm="1">
        <f t="array" ref="P48">_xlfn.XLOOKUP($A48&amp;$B48,'[1]产值及收款计划（2026）'!$A:$A&amp;'[1]产值及收款计划（2026）'!$B:$B,'[1]产值及收款计划（2026）'!P:P)</f>
        <v>在建</v>
      </c>
      <c r="Q48" s="235" t="e" cm="1">
        <f t="array" ref="Q48">_xlfn.XLOOKUP($A48&amp;$B48,'[1]产值及收款计划（2026）'!$A:$A&amp;'[1]产值及收款计划（2026）'!$B:$B,'[1]产值及收款计划（2026）'!Q:Q)</f>
        <v>#REF!</v>
      </c>
      <c r="R48" s="235" t="e" cm="1">
        <f t="array" ref="R48">_xlfn.XLOOKUP($A48&amp;$B48,'[1]产值及收款计划（2026）'!$A:$A&amp;'[1]产值及收款计划（2026）'!$B:$B,'[1]产值及收款计划（2026）'!R:R)</f>
        <v>#REF!</v>
      </c>
      <c r="S48" s="235" t="e" cm="1">
        <f t="array" ref="S48">_xlfn.XLOOKUP($A48&amp;$B48,'[1]产值及收款计划（2026）'!$A:$A&amp;'[1]产值及收款计划（2026）'!$B:$B,'[1]产值及收款计划（2026）'!S:S)</f>
        <v>#REF!</v>
      </c>
      <c r="T48" s="235" cm="1">
        <f t="array" ref="T48">_xlfn.XLOOKUP($A48&amp;$B48,'[1]产值及收款计划（2026）'!$A:$A&amp;'[1]产值及收款计划（2026）'!$B:$B,'[1]产值及收款计划（2026）'!T:T)</f>
        <v>108</v>
      </c>
      <c r="U48" s="235" cm="1">
        <f t="array" ref="U48">_xlfn.XLOOKUP($A48&amp;$B48,'[1]产值及收款计划（2026）'!$A:$A&amp;'[1]产值及收款计划（2026）'!$B:$B,'[1]产值及收款计划（2026）'!U:U)</f>
        <v>0</v>
      </c>
      <c r="V48" s="235" cm="1">
        <f t="array" ref="V48">_xlfn.XLOOKUP($A48&amp;$B48,'[1]产值及收款计划（2026）'!$A:$A&amp;'[1]产值及收款计划（2026）'!$B:$B,'[1]产值及收款计划（2026）'!V:V)</f>
        <v>39</v>
      </c>
      <c r="W48" s="235" t="e" cm="1">
        <f t="array" ref="W48">_xlfn.XLOOKUP($A48&amp;$B48,'[1]产值及收款计划（2026）'!$A:$A&amp;'[1]产值及收款计划（2026）'!$B:$B,'[1]产值及收款计划（2026）'!W:W)</f>
        <v>#REF!</v>
      </c>
      <c r="X48" s="235" t="e" cm="1">
        <f t="array" ref="X48">_xlfn.XLOOKUP($A48&amp;$B48,'[1]产值及收款计划（2026）'!$A:$A&amp;'[1]产值及收款计划（2026）'!$B:$B,'[1]产值及收款计划（2026）'!X:X)</f>
        <v>#REF!</v>
      </c>
      <c r="Y48" s="235" t="e" cm="1">
        <f t="array" ref="Y48">_xlfn.XLOOKUP($A48&amp;$B48,'[1]产值及收款计划（2026）'!$A:$A&amp;'[1]产值及收款计划（2026）'!$B:$B,'[1]产值及收款计划（2026）'!Y:Y)</f>
        <v>#REF!</v>
      </c>
      <c r="Z48" s="235" t="e" cm="1">
        <f t="array" ref="Z48">_xlfn.XLOOKUP($A48&amp;$B48,'[1]产值及收款计划（2026）'!$A:$A&amp;'[1]产值及收款计划（2026）'!$B:$B,'[1]产值及收款计划（2026）'!Z:Z)</f>
        <v>#REF!</v>
      </c>
      <c r="AA48" s="235" t="e" cm="1">
        <f t="array" ref="AA48">_xlfn.XLOOKUP($A48&amp;$B48,'[1]产值及收款计划（2026）'!$A:$A&amp;'[1]产值及收款计划（2026）'!$B:$B,'[1]产值及收款计划（2026）'!AA:AA)</f>
        <v>#REF!</v>
      </c>
      <c r="AB48" s="235" t="e" cm="1">
        <f t="array" ref="AB48">_xlfn.XLOOKUP($A48&amp;$B48,'[1]产值及收款计划（2026）'!$A:$A&amp;'[1]产值及收款计划（2026）'!$B:$B,'[1]产值及收款计划（2026）'!AB:AB)</f>
        <v>#REF!</v>
      </c>
      <c r="AC48" s="235" t="e" cm="1">
        <f t="array" ref="AC48">_xlfn.XLOOKUP($A48&amp;$B48,'[1]产值及收款计划（2026）'!$A:$A&amp;'[1]产值及收款计划（2026）'!$B:$B,'[1]产值及收款计划（2026）'!AC:AC)</f>
        <v>#REF!</v>
      </c>
      <c r="AD48" s="235" t="e" cm="1">
        <f t="array" ref="AD48">_xlfn.XLOOKUP($A48&amp;$B48,'[1]产值及收款计划（2026）'!$A:$A&amp;'[1]产值及收款计划（2026）'!$B:$B,'[1]产值及收款计划（2026）'!AD:AD)</f>
        <v>#REF!</v>
      </c>
      <c r="AE48" s="235" t="e" cm="1">
        <f t="array" ref="AE48">_xlfn.XLOOKUP($A48&amp;$B48,'[1]产值及收款计划（2026）'!$A:$A&amp;'[1]产值及收款计划（2026）'!$B:$B,'[1]产值及收款计划（2026）'!AE:AE)</f>
        <v>#REF!</v>
      </c>
      <c r="AF48" s="235" t="e" cm="1">
        <f t="array" ref="AF48">_xlfn.XLOOKUP($A48&amp;$B48,'[1]产值及收款计划（2026）'!$A:$A&amp;'[1]产值及收款计划（2026）'!$B:$B,'[1]产值及收款计划（2026）'!AF:AF)</f>
        <v>#REF!</v>
      </c>
      <c r="AG48" s="235" t="e" cm="1">
        <f t="array" ref="AG48">_xlfn.XLOOKUP($A48&amp;$B48,'[1]产值及收款计划（2026）'!$A:$A&amp;'[1]产值及收款计划（2026）'!$B:$B,'[1]产值及收款计划（2026）'!AG:AG)</f>
        <v>#REF!</v>
      </c>
      <c r="AH48" s="235" t="e" cm="1">
        <f t="array" ref="AH48">_xlfn.XLOOKUP($A48&amp;$B48,'[1]产值及收款计划（2026）'!$A:$A&amp;'[1]产值及收款计划（2026）'!$B:$B,'[1]产值及收款计划（2026）'!AH:AH)</f>
        <v>#REF!</v>
      </c>
      <c r="AI48" s="235" t="e" cm="1">
        <f t="array" ref="AI48">_xlfn.XLOOKUP($A48&amp;$B48,'[1]产值及收款计划（2026）'!$A:$A&amp;'[1]产值及收款计划（2026）'!$B:$B,'[1]产值及收款计划（2026）'!AI:AI)</f>
        <v>#REF!</v>
      </c>
      <c r="AJ48" s="235" t="e" cm="1">
        <f t="array" ref="AJ48">_xlfn.XLOOKUP($A48&amp;$B48,'[1]产值及收款计划（2026）'!$A:$A&amp;'[1]产值及收款计划（2026）'!$B:$B,'[1]产值及收款计划（2026）'!AJ:AJ)</f>
        <v>#REF!</v>
      </c>
      <c r="AK48" s="235" t="e" cm="1">
        <f t="array" ref="AK48">_xlfn.XLOOKUP($A48&amp;$B48,'[1]产值及收款计划（2026）'!$A:$A&amp;'[1]产值及收款计划（2026）'!$B:$B,'[1]产值及收款计划（2026）'!AK:AK)</f>
        <v>#REF!</v>
      </c>
      <c r="AL48" s="235" t="e" cm="1">
        <f t="array" ref="AL48">_xlfn.XLOOKUP($A48&amp;$B48,'[1]产值及收款计划（2026）'!$A:$A&amp;'[1]产值及收款计划（2026）'!$B:$B,'[1]产值及收款计划（2026）'!AL:AL)</f>
        <v>#REF!</v>
      </c>
      <c r="AM48" s="242" t="e" cm="1">
        <f t="array" ref="AM48">_xlfn.LET(_xlpm.勾选月份状态数组,TRANSPOSE('PPT(12-15页）-TOP10'!$A$3:$A$14),_xlpm.选择数据区,IF('PPT(12-15页）-TOP10'!$E$3="收款",$BA48:$BL48,$AA48:$AL48),SUM(_xlfn._xlws.FILTER(_xlpm.选择数据区,_xlpm.勾选月份状态数组,"")))</f>
        <v>#REF!</v>
      </c>
      <c r="AN48" s="235" t="e">
        <f>_xlfn.XLOOKUP($C48,应收未收表!$T:$T,应收未收表!AA:AA)</f>
        <v>#N/A</v>
      </c>
      <c r="AO48" s="235" t="e">
        <f>_xlfn.XLOOKUP($C48,应收未收表!$T:$T,应收未收表!AB:AB)</f>
        <v>#N/A</v>
      </c>
      <c r="AP48" s="235" t="e">
        <f>_xlfn.XLOOKUP($C48,应收未收表!$T:$T,应收未收表!AC:AC)</f>
        <v>#N/A</v>
      </c>
      <c r="AQ48" s="235" t="e">
        <f>_xlfn.XLOOKUP($C48,应收未收表!$T:$T,应收未收表!AE:AE)</f>
        <v>#N/A</v>
      </c>
      <c r="AR48" s="235" t="e">
        <f>_xlfn.XLOOKUP($C48,应收未收表!$T:$T,应收未收表!AF:AF)</f>
        <v>#N/A</v>
      </c>
      <c r="AS48" s="235" t="e" cm="1">
        <f t="array" ref="AS48">_xlfn.XLOOKUP($A48&amp;$B48,'[1]产值及收款计划（2026）'!$A:$A&amp;'[1]产值及收款计划（2026）'!$B:$B,'[1]产值及收款计划（2026）'!AS:AS)</f>
        <v>#REF!</v>
      </c>
      <c r="AT48" s="235" t="e" cm="1">
        <f t="array" ref="AT48">_xlfn.XLOOKUP($A48&amp;$B48,'[1]产值及收款计划（2026）'!$A:$A&amp;'[1]产值及收款计划（2026）'!$B:$B,'[1]产值及收款计划（2026）'!AT:AT)</f>
        <v>#REF!</v>
      </c>
      <c r="AU48" s="235" t="e" cm="1">
        <f t="array" ref="AU48">_xlfn.XLOOKUP($A48&amp;$B48,'[1]产值及收款计划（2026）'!$A:$A&amp;'[1]产值及收款计划（2026）'!$B:$B,'[1]产值及收款计划（2026）'!AU:AU)</f>
        <v>#REF!</v>
      </c>
      <c r="AV48" s="235" t="e" cm="1">
        <f t="array" ref="AV48">_xlfn.XLOOKUP($A48&amp;$B48,'[1]产值及收款计划（2026）'!$A:$A&amp;'[1]产值及收款计划（2026）'!$B:$B,'[1]产值及收款计划（2026）'!AV:AV)</f>
        <v>#REF!</v>
      </c>
      <c r="AW48" s="235" cm="1">
        <f t="array" ref="AW48">_xlfn.XLOOKUP($A48&amp;$B48,'[1]产值及收款计划（2026）'!$A:$A&amp;'[1]产值及收款计划（2026）'!$B:$B,'[1]产值及收款计划（2026）'!AW:AW)</f>
        <v>108</v>
      </c>
      <c r="AX48" s="235" cm="1">
        <f t="array" ref="AX48">_xlfn.XLOOKUP($A48&amp;$B48,'[1]产值及收款计划（2026）'!$A:$A&amp;'[1]产值及收款计划（2026）'!$B:$B,'[1]产值及收款计划（2026）'!AX:AX)</f>
        <v>0</v>
      </c>
      <c r="AY48" s="235" cm="1">
        <f t="array" ref="AY48">_xlfn.XLOOKUP($A48&amp;$B48,'[1]产值及收款计划（2026）'!$A:$A&amp;'[1]产值及收款计划（2026）'!$B:$B,'[1]产值及收款计划（2026）'!AY:AY)</f>
        <v>39</v>
      </c>
      <c r="AZ48" s="235" cm="1">
        <f t="array" ref="AZ48">_xlfn.XLOOKUP($A48&amp;$B48,'[1]产值及收款计划（2026）'!$A:$A&amp;'[1]产值及收款计划（2026）'!$B:$B,'[1]产值及收款计划（2026）'!AZ:AZ)</f>
        <v>0</v>
      </c>
      <c r="BA48" s="235" t="e" cm="1">
        <f t="array" ref="BA48">_xlfn.XLOOKUP($A48&amp;$B48,'[1]产值及收款计划（2026）'!$A:$A&amp;'[1]产值及收款计划（2026）'!$B:$B,'[1]产值及收款计划（2026）'!BA:BA)</f>
        <v>#REF!</v>
      </c>
      <c r="BB48" s="235" t="e" cm="1">
        <f t="array" ref="BB48">_xlfn.XLOOKUP($A48&amp;$B48,'[1]产值及收款计划（2026）'!$A:$A&amp;'[1]产值及收款计划（2026）'!$B:$B,'[1]产值及收款计划（2026）'!BB:BB)</f>
        <v>#REF!</v>
      </c>
      <c r="BC48" s="235" t="e" cm="1">
        <f t="array" ref="BC48">_xlfn.XLOOKUP($A48&amp;$B48,'[1]产值及收款计划（2026）'!$A:$A&amp;'[1]产值及收款计划（2026）'!$B:$B,'[1]产值及收款计划（2026）'!BC:BC)</f>
        <v>#REF!</v>
      </c>
      <c r="BD48" s="235" t="e" cm="1">
        <f t="array" ref="BD48">_xlfn.XLOOKUP($A48&amp;$B48,'[1]产值及收款计划（2026）'!$A:$A&amp;'[1]产值及收款计划（2026）'!$B:$B,'[1]产值及收款计划（2026）'!BD:BD)</f>
        <v>#REF!</v>
      </c>
      <c r="BE48" s="235" t="e" cm="1">
        <f t="array" ref="BE48">_xlfn.XLOOKUP($A48&amp;$B48,'[1]产值及收款计划（2026）'!$A:$A&amp;'[1]产值及收款计划（2026）'!$B:$B,'[1]产值及收款计划（2026）'!BE:BE)</f>
        <v>#REF!</v>
      </c>
      <c r="BF48" s="235" t="e" cm="1">
        <f t="array" ref="BF48">_xlfn.XLOOKUP($A48&amp;$B48,'[1]产值及收款计划（2026）'!$A:$A&amp;'[1]产值及收款计划（2026）'!$B:$B,'[1]产值及收款计划（2026）'!BF:BF)</f>
        <v>#REF!</v>
      </c>
      <c r="BG48" s="235" t="e" cm="1">
        <f t="array" ref="BG48">_xlfn.XLOOKUP($A48&amp;$B48,'[1]产值及收款计划（2026）'!$A:$A&amp;'[1]产值及收款计划（2026）'!$B:$B,'[1]产值及收款计划（2026）'!BG:BG)</f>
        <v>#REF!</v>
      </c>
      <c r="BH48" s="235" t="e" cm="1">
        <f t="array" ref="BH48">_xlfn.XLOOKUP($A48&amp;$B48,'[1]产值及收款计划（2026）'!$A:$A&amp;'[1]产值及收款计划（2026）'!$B:$B,'[1]产值及收款计划（2026）'!BH:BH)</f>
        <v>#REF!</v>
      </c>
      <c r="BI48" s="235" t="e" cm="1">
        <f t="array" ref="BI48">_xlfn.XLOOKUP($A48&amp;$B48,'[1]产值及收款计划（2026）'!$A:$A&amp;'[1]产值及收款计划（2026）'!$B:$B,'[1]产值及收款计划（2026）'!BI:BI)</f>
        <v>#REF!</v>
      </c>
      <c r="BJ48" s="235" t="e" cm="1">
        <f t="array" ref="BJ48">_xlfn.XLOOKUP($A48&amp;$B48,'[1]产值及收款计划（2026）'!$A:$A&amp;'[1]产值及收款计划（2026）'!$B:$B,'[1]产值及收款计划（2026）'!BJ:BJ)</f>
        <v>#REF!</v>
      </c>
      <c r="BK48" s="235" t="e" cm="1">
        <f t="array" ref="BK48">_xlfn.XLOOKUP($A48&amp;$B48,'[1]产值及收款计划（2026）'!$A:$A&amp;'[1]产值及收款计划（2026）'!$B:$B,'[1]产值及收款计划（2026）'!BK:BK)</f>
        <v>#REF!</v>
      </c>
      <c r="BL48" s="235" t="e" cm="1">
        <f t="array" ref="BL48">_xlfn.XLOOKUP($A48&amp;$B48,'[1]产值及收款计划（2026）'!$A:$A&amp;'[1]产值及收款计划（2026）'!$B:$B,'[1]产值及收款计划（2026）'!BL:BL)</f>
        <v>#REF!</v>
      </c>
      <c r="BM48" s="235"/>
      <c r="BN48" s="235"/>
      <c r="BO48" s="235"/>
      <c r="BP48" s="235"/>
      <c r="BQ48" s="235" t="e">
        <f>_xlfn.XLOOKUP($C48,应收未收表!$AJ:$AJ,应收未收表!AK:AK)</f>
        <v>#N/A</v>
      </c>
      <c r="BR48" s="235" t="e">
        <f>_xlfn.XLOOKUP($C48,应收未收表!$AJ:$AJ,应收未收表!AL:AL)</f>
        <v>#N/A</v>
      </c>
      <c r="BS48" s="235" t="e">
        <f>_xlfn.XLOOKUP($C48,应收未收表!$AJ:$AJ,应收未收表!AM:AM)</f>
        <v>#N/A</v>
      </c>
      <c r="BT48" s="235" t="e">
        <f>_xlfn.XLOOKUP($C48,应收未收表!$AJ:$AJ,应收未收表!AN:AN)</f>
        <v>#N/A</v>
      </c>
      <c r="BU48" s="234" t="str" cm="1">
        <f t="array" ref="BU48">_xlfn.XLOOKUP($A48&amp;$B48,'[1]产值及收款计划（2026）'!$A:$A&amp;'[1]产值及收款计划（2026）'!$B:$B,'[1]产值及收款计划（2026）'!BQ:BQ)</f>
        <v>上海公路桥梁（集团）有限公司</v>
      </c>
      <c r="BV48" s="235" t="e" cm="1">
        <f t="array" ref="BV48">_xlfn.XLOOKUP($A48&amp;$B48,'[1]产值及收款计划（2026）'!$A:$A&amp;'[1]产值及收款计划（2026）'!$B:$B,'[1]产值及收款计划（2026）'!BR:BR)</f>
        <v>#REF!</v>
      </c>
      <c r="CE48" s="235" cm="1">
        <f t="array" ref="CE48">_xlfn.XLOOKUP($A48&amp;$B48,'[1]产值及收款计划（2026）'!$A:$A&amp;'[1]产值及收款计划（2026）'!$B:$B,'[1]产值及收款计划（2026）'!CA:CA)</f>
        <v>0</v>
      </c>
      <c r="CF48" s="235" cm="1">
        <f t="array" ref="CF48">_xlfn.XLOOKUP($A48&amp;$B48,'[1]产值及收款计划（2026）'!$A:$A&amp;'[1]产值及收款计划（2026）'!$B:$B,'[1]产值及收款计划（2026）'!CB:CB)</f>
        <v>0</v>
      </c>
      <c r="CG48" s="235" cm="1">
        <f t="array" ref="CG48">_xlfn.XLOOKUP($A48&amp;$B48,'[1]产值及收款计划（2026）'!$A:$A&amp;'[1]产值及收款计划（2026）'!$B:$B,'[1]产值及收款计划（2026）'!CC:CC)</f>
        <v>0</v>
      </c>
      <c r="CH48" s="235" cm="1">
        <f t="array" ref="CH48">_xlfn.XLOOKUP($A48&amp;$B48,'[1]产值及收款计划（2026）'!$A:$A&amp;'[1]产值及收款计划（2026）'!$B:$B,'[1]产值及收款计划（2026）'!CD:CD)</f>
        <v>0</v>
      </c>
      <c r="CI48" s="235" cm="1">
        <f t="array" ref="CI48">_xlfn.XLOOKUP($A48&amp;$B48,'[1]产值及收款计划（2026）'!$A:$A&amp;'[1]产值及收款计划（2026）'!$B:$B,'[1]产值及收款计划（2026）'!CE:CE)</f>
        <v>0</v>
      </c>
      <c r="CJ48" s="235" cm="1">
        <f t="array" ref="CJ48">_xlfn.XLOOKUP($A48&amp;$B48,'[1]产值及收款计划（2026）'!$A:$A&amp;'[1]产值及收款计划（2026）'!$B:$B,'[1]产值及收款计划（2026）'!CF:CF)</f>
        <v>0</v>
      </c>
      <c r="CK48" s="235" cm="1">
        <f t="array" ref="CK48">_xlfn.XLOOKUP($A48&amp;$B48,'[1]产值及收款计划（2026）'!$A:$A&amp;'[1]产值及收款计划（2026）'!$B:$B,'[1]产值及收款计划（2026）'!CG:CG)</f>
        <v>0</v>
      </c>
      <c r="CL48" s="235" cm="1">
        <f t="array" ref="CL48">_xlfn.XLOOKUP($A48&amp;$B48,'[1]产值及收款计划（2026）'!$A:$A&amp;'[1]产值及收款计划（2026）'!$B:$B,'[1]产值及收款计划（2026）'!CH:CH)</f>
        <v>0</v>
      </c>
      <c r="CM48" s="235" cm="1">
        <f t="array" ref="CM48">_xlfn.XLOOKUP($A48&amp;$B48,'[1]产值及收款计划（2026）'!$A:$A&amp;'[1]产值及收款计划（2026）'!$B:$B,'[1]产值及收款计划（2026）'!CI:CI)</f>
        <v>0</v>
      </c>
      <c r="CN48" s="235" cm="1">
        <f t="array" ref="CN48">_xlfn.XLOOKUP($A48&amp;$B48,'[1]产值及收款计划（2026）'!$A:$A&amp;'[1]产值及收款计划（2026）'!$B:$B,'[1]产值及收款计划（2026）'!CJ:CJ)</f>
        <v>0</v>
      </c>
      <c r="CO48" s="235" cm="1">
        <f t="array" ref="CO48">_xlfn.XLOOKUP($A48&amp;$B48,'[1]产值及收款计划（2026）'!$A:$A&amp;'[1]产值及收款计划（2026）'!$B:$B,'[1]产值及收款计划（2026）'!CK:CK)</f>
        <v>0</v>
      </c>
      <c r="CP48" s="235" cm="1">
        <f t="array" ref="CP48">_xlfn.XLOOKUP($A48&amp;$B48,'[1]产值及收款计划（2026）'!$A:$A&amp;'[1]产值及收款计划（2026）'!$B:$B,'[1]产值及收款计划（2026）'!CL:CL)</f>
        <v>0</v>
      </c>
      <c r="DE48" s="235" cm="1">
        <f t="array" ref="DE48">_xlfn.XLOOKUP($A48&amp;$B48,'[1]产值及收款计划（2026）'!$A:$A&amp;'[1]产值及收款计划（2026）'!$B:$B,'[1]产值及收款计划（2026）'!DA:DA)</f>
        <v>0</v>
      </c>
      <c r="DF48" s="235" cm="1">
        <f t="array" ref="DF48">_xlfn.XLOOKUP($A48&amp;$B48,'[1]产值及收款计划（2026）'!$A:$A&amp;'[1]产值及收款计划（2026）'!$B:$B,'[1]产值及收款计划（2026）'!DB:DB)</f>
        <v>0</v>
      </c>
      <c r="DG48" s="235" cm="1">
        <f t="array" ref="DG48">_xlfn.XLOOKUP($A48&amp;$B48,'[1]产值及收款计划（2026）'!$A:$A&amp;'[1]产值及收款计划（2026）'!$B:$B,'[1]产值及收款计划（2026）'!DC:DC)</f>
        <v>0</v>
      </c>
      <c r="DH48" s="235" cm="1">
        <f t="array" ref="DH48">_xlfn.XLOOKUP($A48&amp;$B48,'[1]产值及收款计划（2026）'!$A:$A&amp;'[1]产值及收款计划（2026）'!$B:$B,'[1]产值及收款计划（2026）'!DD:DD)</f>
        <v>0</v>
      </c>
      <c r="DI48" s="235" cm="1">
        <f t="array" ref="DI48">_xlfn.XLOOKUP($A48&amp;$B48,'[1]产值及收款计划（2026）'!$A:$A&amp;'[1]产值及收款计划（2026）'!$B:$B,'[1]产值及收款计划（2026）'!DE:DE)</f>
        <v>0</v>
      </c>
      <c r="DJ48" s="235" cm="1">
        <f t="array" ref="DJ48">_xlfn.XLOOKUP($A48&amp;$B48,'[1]产值及收款计划（2026）'!$A:$A&amp;'[1]产值及收款计划（2026）'!$B:$B,'[1]产值及收款计划（2026）'!DF:DF)</f>
        <v>0</v>
      </c>
      <c r="DK48" s="235" cm="1">
        <f t="array" ref="DK48">_xlfn.XLOOKUP($A48&amp;$B48,'[1]产值及收款计划（2026）'!$A:$A&amp;'[1]产值及收款计划（2026）'!$B:$B,'[1]产值及收款计划（2026）'!DG:DG)</f>
        <v>0</v>
      </c>
      <c r="DL48" s="235" cm="1">
        <f t="array" ref="DL48">_xlfn.XLOOKUP($A48&amp;$B48,'[1]产值及收款计划（2026）'!$A:$A&amp;'[1]产值及收款计划（2026）'!$B:$B,'[1]产值及收款计划（2026）'!DH:DH)</f>
        <v>0</v>
      </c>
      <c r="DM48" s="235" cm="1">
        <f t="array" ref="DM48">_xlfn.XLOOKUP($A48&amp;$B48,'[1]产值及收款计划（2026）'!$A:$A&amp;'[1]产值及收款计划（2026）'!$B:$B,'[1]产值及收款计划（2026）'!DI:DI)</f>
        <v>0</v>
      </c>
      <c r="DN48" s="235" cm="1">
        <f t="array" ref="DN48">_xlfn.XLOOKUP($A48&amp;$B48,'[1]产值及收款计划（2026）'!$A:$A&amp;'[1]产值及收款计划（2026）'!$B:$B,'[1]产值及收款计划（2026）'!DJ:DJ)</f>
        <v>0</v>
      </c>
      <c r="DO48" s="235" cm="1">
        <f t="array" ref="DO48">_xlfn.XLOOKUP($A48&amp;$B48,'[1]产值及收款计划（2026）'!$A:$A&amp;'[1]产值及收款计划（2026）'!$B:$B,'[1]产值及收款计划（2026）'!DK:DK)</f>
        <v>0</v>
      </c>
      <c r="DP48" s="235" cm="1">
        <f t="array" ref="DP48">_xlfn.XLOOKUP($A48&amp;$B48,'[1]产值及收款计划（2026）'!$A:$A&amp;'[1]产值及收款计划（2026）'!$B:$B,'[1]产值及收款计划（2026）'!DL:DL)</f>
        <v>0</v>
      </c>
      <c r="DQ48" s="243"/>
      <c r="DR48" s="229"/>
    </row>
    <row r="49" ht="20.25" spans="1:122">
      <c r="A49" s="233">
        <f t="shared" si="12"/>
        <v>45</v>
      </c>
      <c r="B49" s="233" t="s">
        <v>25</v>
      </c>
      <c r="C49" s="234" t="str" cm="1">
        <f t="array" ref="C49">_xlfn.XLOOKUP($A49&amp;$B49,'[1]产值及收款计划（2026）'!$A:$A&amp;'[1]产值及收款计划（2026）'!$B:$B,'[1]产值及收款计划（2026）'!C:C)</f>
        <v>ZHT2020121900126</v>
      </c>
      <c r="D49" s="234" t="str" cm="1">
        <f t="array" ref="D49">_xlfn.XLOOKUP($A49&amp;$B49,'[1]产值及收款计划（2026）'!$A:$A&amp;'[1]产值及收款计划（2026）'!$B:$B,'[1]产值及收款计划（2026）'!D:D)</f>
        <v>二环南路智慧快速路工程BIM全寿命期大数据管理平台建设服务项目</v>
      </c>
      <c r="E49" s="235" cm="1">
        <f t="array" ref="E49">_xlfn.XLOOKUP($A49&amp;$B49,'[1]产值及收款计划（2026）'!$A:$A&amp;'[1]产值及收款计划（2026）'!$B:$B,'[1]产值及收款计划（2026）'!E:E)</f>
        <v>85</v>
      </c>
      <c r="F49" s="235" cm="1">
        <f t="array" ref="F49">_xlfn.XLOOKUP($A49&amp;$B49,'[1]产值及收款计划（2026）'!$A:$A&amp;'[1]产值及收款计划（2026）'!$B:$B,'[1]产值及收款计划（2026）'!F:F)</f>
        <v>85</v>
      </c>
      <c r="G49" s="235" cm="1">
        <f t="array" ref="G49">_xlfn.XLOOKUP($A49&amp;$B49,'[1]产值及收款计划（2026）'!$A:$A&amp;'[1]产值及收款计划（2026）'!$B:$B,'[1]产值及收款计划（2026）'!G:G)</f>
        <v>58.712</v>
      </c>
      <c r="H49" s="235" cm="1">
        <f t="array" ref="H49">_xlfn.XLOOKUP($A49&amp;$B49,'[1]产值及收款计划（2026）'!$A:$A&amp;'[1]产值及收款计划（2026）'!$B:$B,'[1]产值及收款计划（2026）'!H:H)</f>
        <v>58.712</v>
      </c>
      <c r="I49" s="236" cm="1">
        <f t="array" ref="I49">_xlfn.XLOOKUP($A49&amp;$B49,'[1]产值及收款计划（2026）'!$A:$A&amp;'[1]产值及收款计划（2026）'!$B:$B,'[1]产值及收款计划（2026）'!I:I)</f>
        <v>0.690729411764706</v>
      </c>
      <c r="J49" s="237" cm="1">
        <f t="array" ref="J49">_xlfn.XLOOKUP($A49&amp;$B49,'[1]产值及收款计划（2026）'!$A:$A&amp;'[1]产值及收款计划（2026）'!$B:$B,'[1]产值及收款计划（2026）'!J:J)</f>
        <v>0.06</v>
      </c>
      <c r="K49" s="235" t="e" cm="1">
        <f t="array" ref="K49">_xlfn.XLOOKUP($A49&amp;$B49,'[1]产值及收款计划（2026）'!$A:$A&amp;'[1]产值及收款计划（2026）'!$B:$B,'[1]产值及收款计划（2026）'!K:K)</f>
        <v>#REF!</v>
      </c>
      <c r="L49" s="235" t="e" cm="1">
        <f t="array" ref="L49">_xlfn.XLOOKUP($A49&amp;$B49,'[1]产值及收款计划（2026）'!$A:$A&amp;'[1]产值及收款计划（2026）'!$B:$B,'[1]产值及收款计划（2026）'!L:L)</f>
        <v>#REF!</v>
      </c>
      <c r="M49" s="235" t="str" cm="1">
        <f t="array" ref="M49">_xlfn.XLOOKUP($A49&amp;$B49,'[1]产值及收款计划（2026）'!$A:$A&amp;'[1]产值及收款计划（2026）'!$B:$B,'[1]产值及收款计划（2026）'!M:M)</f>
        <v>主导</v>
      </c>
      <c r="N49" s="235" cm="1">
        <f t="array" ref="N49">_xlfn.XLOOKUP($A49&amp;$B49,'[1]产值及收款计划（2026）'!$A:$A&amp;'[1]产值及收款计划（2026）'!$B:$B,'[1]产值及收款计划（2026）'!N:N)</f>
        <v>0</v>
      </c>
      <c r="O49" s="235" t="str" cm="1">
        <f t="array" ref="O49">_xlfn.XLOOKUP($A49&amp;$B49,'[1]产值及收款计划（2026）'!$A:$A&amp;'[1]产值及收款计划（2026）'!$B:$B,'[1]产值及收款计划（2026）'!O:O)</f>
        <v>卜宝翔</v>
      </c>
      <c r="P49" s="234" t="str" cm="1">
        <f t="array" ref="P49">_xlfn.XLOOKUP($A49&amp;$B49,'[1]产值及收款计划（2026）'!$A:$A&amp;'[1]产值及收款计划（2026）'!$B:$B,'[1]产值及收款计划（2026）'!P:P)</f>
        <v>在建</v>
      </c>
      <c r="Q49" s="235" t="e" cm="1">
        <f t="array" ref="Q49">_xlfn.XLOOKUP($A49&amp;$B49,'[1]产值及收款计划（2026）'!$A:$A&amp;'[1]产值及收款计划（2026）'!$B:$B,'[1]产值及收款计划（2026）'!Q:Q)</f>
        <v>#REF!</v>
      </c>
      <c r="R49" s="235" t="e" cm="1">
        <f t="array" ref="R49">_xlfn.XLOOKUP($A49&amp;$B49,'[1]产值及收款计划（2026）'!$A:$A&amp;'[1]产值及收款计划（2026）'!$B:$B,'[1]产值及收款计划（2026）'!R:R)</f>
        <v>#REF!</v>
      </c>
      <c r="S49" s="235" t="e" cm="1">
        <f t="array" ref="S49">_xlfn.XLOOKUP($A49&amp;$B49,'[1]产值及收款计划（2026）'!$A:$A&amp;'[1]产值及收款计划（2026）'!$B:$B,'[1]产值及收款计划（2026）'!S:S)</f>
        <v>#REF!</v>
      </c>
      <c r="T49" s="235" cm="1">
        <f t="array" ref="T49">_xlfn.XLOOKUP($A49&amp;$B49,'[1]产值及收款计划（2026）'!$A:$A&amp;'[1]产值及收款计划（2026）'!$B:$B,'[1]产值及收款计划（2026）'!T:T)</f>
        <v>68</v>
      </c>
      <c r="U49" s="235" cm="1">
        <f t="array" ref="U49">_xlfn.XLOOKUP($A49&amp;$B49,'[1]产值及收款计划（2026）'!$A:$A&amp;'[1]产值及收款计划（2026）'!$B:$B,'[1]产值及收款计划（2026）'!U:U)</f>
        <v>0</v>
      </c>
      <c r="V49" s="235" cm="1">
        <f t="array" ref="V49">_xlfn.XLOOKUP($A49&amp;$B49,'[1]产值及收款计划（2026）'!$A:$A&amp;'[1]产值及收款计划（2026）'!$B:$B,'[1]产值及收款计划（2026）'!V:V)</f>
        <v>17</v>
      </c>
      <c r="W49" s="235" t="e" cm="1">
        <f t="array" ref="W49">_xlfn.XLOOKUP($A49&amp;$B49,'[1]产值及收款计划（2026）'!$A:$A&amp;'[1]产值及收款计划（2026）'!$B:$B,'[1]产值及收款计划（2026）'!W:W)</f>
        <v>#REF!</v>
      </c>
      <c r="X49" s="235" t="e" cm="1">
        <f t="array" ref="X49">_xlfn.XLOOKUP($A49&amp;$B49,'[1]产值及收款计划（2026）'!$A:$A&amp;'[1]产值及收款计划（2026）'!$B:$B,'[1]产值及收款计划（2026）'!X:X)</f>
        <v>#REF!</v>
      </c>
      <c r="Y49" s="235" t="e" cm="1">
        <f t="array" ref="Y49">_xlfn.XLOOKUP($A49&amp;$B49,'[1]产值及收款计划（2026）'!$A:$A&amp;'[1]产值及收款计划（2026）'!$B:$B,'[1]产值及收款计划（2026）'!Y:Y)</f>
        <v>#REF!</v>
      </c>
      <c r="Z49" s="235" t="e" cm="1">
        <f t="array" ref="Z49">_xlfn.XLOOKUP($A49&amp;$B49,'[1]产值及收款计划（2026）'!$A:$A&amp;'[1]产值及收款计划（2026）'!$B:$B,'[1]产值及收款计划（2026）'!Z:Z)</f>
        <v>#REF!</v>
      </c>
      <c r="AA49" s="235" t="e" cm="1">
        <f t="array" ref="AA49">_xlfn.XLOOKUP($A49&amp;$B49,'[1]产值及收款计划（2026）'!$A:$A&amp;'[1]产值及收款计划（2026）'!$B:$B,'[1]产值及收款计划（2026）'!AA:AA)</f>
        <v>#REF!</v>
      </c>
      <c r="AB49" s="235" t="e" cm="1">
        <f t="array" ref="AB49">_xlfn.XLOOKUP($A49&amp;$B49,'[1]产值及收款计划（2026）'!$A:$A&amp;'[1]产值及收款计划（2026）'!$B:$B,'[1]产值及收款计划（2026）'!AB:AB)</f>
        <v>#REF!</v>
      </c>
      <c r="AC49" s="235" t="e" cm="1">
        <f t="array" ref="AC49">_xlfn.XLOOKUP($A49&amp;$B49,'[1]产值及收款计划（2026）'!$A:$A&amp;'[1]产值及收款计划（2026）'!$B:$B,'[1]产值及收款计划（2026）'!AC:AC)</f>
        <v>#REF!</v>
      </c>
      <c r="AD49" s="235" t="e" cm="1">
        <f t="array" ref="AD49">_xlfn.XLOOKUP($A49&amp;$B49,'[1]产值及收款计划（2026）'!$A:$A&amp;'[1]产值及收款计划（2026）'!$B:$B,'[1]产值及收款计划（2026）'!AD:AD)</f>
        <v>#REF!</v>
      </c>
      <c r="AE49" s="235" t="e" cm="1">
        <f t="array" ref="AE49">_xlfn.XLOOKUP($A49&amp;$B49,'[1]产值及收款计划（2026）'!$A:$A&amp;'[1]产值及收款计划（2026）'!$B:$B,'[1]产值及收款计划（2026）'!AE:AE)</f>
        <v>#REF!</v>
      </c>
      <c r="AF49" s="235" cm="1">
        <f t="array" ref="AF49">_xlfn.XLOOKUP($A49&amp;$B49,'[1]产值及收款计划（2026）'!$A:$A&amp;'[1]产值及收款计划（2026）'!$B:$B,'[1]产值及收款计划（2026）'!AF:AF)</f>
        <v>17</v>
      </c>
      <c r="AG49" s="235" t="e" cm="1">
        <f t="array" ref="AG49">_xlfn.XLOOKUP($A49&amp;$B49,'[1]产值及收款计划（2026）'!$A:$A&amp;'[1]产值及收款计划（2026）'!$B:$B,'[1]产值及收款计划（2026）'!AG:AG)</f>
        <v>#REF!</v>
      </c>
      <c r="AH49" s="235" t="e" cm="1">
        <f t="array" ref="AH49">_xlfn.XLOOKUP($A49&amp;$B49,'[1]产值及收款计划（2026）'!$A:$A&amp;'[1]产值及收款计划（2026）'!$B:$B,'[1]产值及收款计划（2026）'!AH:AH)</f>
        <v>#REF!</v>
      </c>
      <c r="AI49" s="235" t="e" cm="1">
        <f t="array" ref="AI49">_xlfn.XLOOKUP($A49&amp;$B49,'[1]产值及收款计划（2026）'!$A:$A&amp;'[1]产值及收款计划（2026）'!$B:$B,'[1]产值及收款计划（2026）'!AI:AI)</f>
        <v>#REF!</v>
      </c>
      <c r="AJ49" s="235" t="e" cm="1">
        <f t="array" ref="AJ49">_xlfn.XLOOKUP($A49&amp;$B49,'[1]产值及收款计划（2026）'!$A:$A&amp;'[1]产值及收款计划（2026）'!$B:$B,'[1]产值及收款计划（2026）'!AJ:AJ)</f>
        <v>#REF!</v>
      </c>
      <c r="AK49" s="235" t="e" cm="1">
        <f t="array" ref="AK49">_xlfn.XLOOKUP($A49&amp;$B49,'[1]产值及收款计划（2026）'!$A:$A&amp;'[1]产值及收款计划（2026）'!$B:$B,'[1]产值及收款计划（2026）'!AK:AK)</f>
        <v>#REF!</v>
      </c>
      <c r="AL49" s="235" t="e" cm="1">
        <f t="array" ref="AL49">_xlfn.XLOOKUP($A49&amp;$B49,'[1]产值及收款计划（2026）'!$A:$A&amp;'[1]产值及收款计划（2026）'!$B:$B,'[1]产值及收款计划（2026）'!AL:AL)</f>
        <v>#REF!</v>
      </c>
      <c r="AM49" s="242" t="e" cm="1">
        <f t="array" ref="AM49">_xlfn.LET(_xlpm.勾选月份状态数组,TRANSPOSE('PPT(12-15页）-TOP10'!$A$3:$A$14),_xlpm.选择数据区,IF('PPT(12-15页）-TOP10'!$E$3="收款",$BA49:$BL49,$AA49:$AL49),SUM(_xlfn._xlws.FILTER(_xlpm.选择数据区,_xlpm.勾选月份状态数组,"")))</f>
        <v>#REF!</v>
      </c>
      <c r="AN49" s="235" t="e">
        <f>_xlfn.XLOOKUP($C49,应收未收表!$T:$T,应收未收表!AA:AA)</f>
        <v>#N/A</v>
      </c>
      <c r="AO49" s="235" t="e">
        <f>_xlfn.XLOOKUP($C49,应收未收表!$T:$T,应收未收表!AB:AB)</f>
        <v>#N/A</v>
      </c>
      <c r="AP49" s="235" t="e">
        <f>_xlfn.XLOOKUP($C49,应收未收表!$T:$T,应收未收表!AC:AC)</f>
        <v>#N/A</v>
      </c>
      <c r="AQ49" s="235" t="e">
        <f>_xlfn.XLOOKUP($C49,应收未收表!$T:$T,应收未收表!AE:AE)</f>
        <v>#N/A</v>
      </c>
      <c r="AR49" s="235" t="e">
        <f>_xlfn.XLOOKUP($C49,应收未收表!$T:$T,应收未收表!AF:AF)</f>
        <v>#N/A</v>
      </c>
      <c r="AS49" s="235" t="e" cm="1">
        <f t="array" ref="AS49">_xlfn.XLOOKUP($A49&amp;$B49,'[1]产值及收款计划（2026）'!$A:$A&amp;'[1]产值及收款计划（2026）'!$B:$B,'[1]产值及收款计划（2026）'!AS:AS)</f>
        <v>#REF!</v>
      </c>
      <c r="AT49" s="235" t="e" cm="1">
        <f t="array" ref="AT49">_xlfn.XLOOKUP($A49&amp;$B49,'[1]产值及收款计划（2026）'!$A:$A&amp;'[1]产值及收款计划（2026）'!$B:$B,'[1]产值及收款计划（2026）'!AT:AT)</f>
        <v>#REF!</v>
      </c>
      <c r="AU49" s="235" t="e" cm="1">
        <f t="array" ref="AU49">_xlfn.XLOOKUP($A49&amp;$B49,'[1]产值及收款计划（2026）'!$A:$A&amp;'[1]产值及收款计划（2026）'!$B:$B,'[1]产值及收款计划（2026）'!AU:AU)</f>
        <v>#REF!</v>
      </c>
      <c r="AV49" s="235" t="e" cm="1">
        <f t="array" ref="AV49">_xlfn.XLOOKUP($A49&amp;$B49,'[1]产值及收款计划（2026）'!$A:$A&amp;'[1]产值及收款计划（2026）'!$B:$B,'[1]产值及收款计划（2026）'!AV:AV)</f>
        <v>#REF!</v>
      </c>
      <c r="AW49" s="235" cm="1">
        <f t="array" ref="AW49">_xlfn.XLOOKUP($A49&amp;$B49,'[1]产值及收款计划（2026）'!$A:$A&amp;'[1]产值及收款计划（2026）'!$B:$B,'[1]产值及收款计划（2026）'!AW:AW)</f>
        <v>68</v>
      </c>
      <c r="AX49" s="235" cm="1">
        <f t="array" ref="AX49">_xlfn.XLOOKUP($A49&amp;$B49,'[1]产值及收款计划（2026）'!$A:$A&amp;'[1]产值及收款计划（2026）'!$B:$B,'[1]产值及收款计划（2026）'!AX:AX)</f>
        <v>0</v>
      </c>
      <c r="AY49" s="235" cm="1">
        <f t="array" ref="AY49">_xlfn.XLOOKUP($A49&amp;$B49,'[1]产值及收款计划（2026）'!$A:$A&amp;'[1]产值及收款计划（2026）'!$B:$B,'[1]产值及收款计划（2026）'!AY:AY)</f>
        <v>17</v>
      </c>
      <c r="AZ49" s="235" cm="1">
        <f t="array" ref="AZ49">_xlfn.XLOOKUP($A49&amp;$B49,'[1]产值及收款计划（2026）'!$A:$A&amp;'[1]产值及收款计划（2026）'!$B:$B,'[1]产值及收款计划（2026）'!AZ:AZ)</f>
        <v>0</v>
      </c>
      <c r="BA49" s="235" t="e" cm="1">
        <f t="array" ref="BA49">_xlfn.XLOOKUP($A49&amp;$B49,'[1]产值及收款计划（2026）'!$A:$A&amp;'[1]产值及收款计划（2026）'!$B:$B,'[1]产值及收款计划（2026）'!BA:BA)</f>
        <v>#REF!</v>
      </c>
      <c r="BB49" s="235" t="e" cm="1">
        <f t="array" ref="BB49">_xlfn.XLOOKUP($A49&amp;$B49,'[1]产值及收款计划（2026）'!$A:$A&amp;'[1]产值及收款计划（2026）'!$B:$B,'[1]产值及收款计划（2026）'!BB:BB)</f>
        <v>#REF!</v>
      </c>
      <c r="BC49" s="235" t="e" cm="1">
        <f t="array" ref="BC49">_xlfn.XLOOKUP($A49&amp;$B49,'[1]产值及收款计划（2026）'!$A:$A&amp;'[1]产值及收款计划（2026）'!$B:$B,'[1]产值及收款计划（2026）'!BC:BC)</f>
        <v>#REF!</v>
      </c>
      <c r="BD49" s="235" t="e" cm="1">
        <f t="array" ref="BD49">_xlfn.XLOOKUP($A49&amp;$B49,'[1]产值及收款计划（2026）'!$A:$A&amp;'[1]产值及收款计划（2026）'!$B:$B,'[1]产值及收款计划（2026）'!BD:BD)</f>
        <v>#REF!</v>
      </c>
      <c r="BE49" s="235" t="e" cm="1">
        <f t="array" ref="BE49">_xlfn.XLOOKUP($A49&amp;$B49,'[1]产值及收款计划（2026）'!$A:$A&amp;'[1]产值及收款计划（2026）'!$B:$B,'[1]产值及收款计划（2026）'!BE:BE)</f>
        <v>#REF!</v>
      </c>
      <c r="BF49" s="235" t="e" cm="1">
        <f t="array" ref="BF49">_xlfn.XLOOKUP($A49&amp;$B49,'[1]产值及收款计划（2026）'!$A:$A&amp;'[1]产值及收款计划（2026）'!$B:$B,'[1]产值及收款计划（2026）'!BF:BF)</f>
        <v>#REF!</v>
      </c>
      <c r="BG49" s="235" t="e" cm="1">
        <f t="array" ref="BG49">_xlfn.XLOOKUP($A49&amp;$B49,'[1]产值及收款计划（2026）'!$A:$A&amp;'[1]产值及收款计划（2026）'!$B:$B,'[1]产值及收款计划（2026）'!BG:BG)</f>
        <v>#REF!</v>
      </c>
      <c r="BH49" s="235" t="e" cm="1">
        <f t="array" ref="BH49">_xlfn.XLOOKUP($A49&amp;$B49,'[1]产值及收款计划（2026）'!$A:$A&amp;'[1]产值及收款计划（2026）'!$B:$B,'[1]产值及收款计划（2026）'!BH:BH)</f>
        <v>#REF!</v>
      </c>
      <c r="BI49" s="235" t="e" cm="1">
        <f t="array" ref="BI49">_xlfn.XLOOKUP($A49&amp;$B49,'[1]产值及收款计划（2026）'!$A:$A&amp;'[1]产值及收款计划（2026）'!$B:$B,'[1]产值及收款计划（2026）'!BI:BI)</f>
        <v>#REF!</v>
      </c>
      <c r="BJ49" s="235" t="e" cm="1">
        <f t="array" ref="BJ49">_xlfn.XLOOKUP($A49&amp;$B49,'[1]产值及收款计划（2026）'!$A:$A&amp;'[1]产值及收款计划（2026）'!$B:$B,'[1]产值及收款计划（2026）'!BJ:BJ)</f>
        <v>#REF!</v>
      </c>
      <c r="BK49" s="235" t="e" cm="1">
        <f t="array" ref="BK49">_xlfn.XLOOKUP($A49&amp;$B49,'[1]产值及收款计划（2026）'!$A:$A&amp;'[1]产值及收款计划（2026）'!$B:$B,'[1]产值及收款计划（2026）'!BK:BK)</f>
        <v>#REF!</v>
      </c>
      <c r="BL49" s="235" t="e" cm="1">
        <f t="array" ref="BL49">_xlfn.XLOOKUP($A49&amp;$B49,'[1]产值及收款计划（2026）'!$A:$A&amp;'[1]产值及收款计划（2026）'!$B:$B,'[1]产值及收款计划（2026）'!BL:BL)</f>
        <v>#REF!</v>
      </c>
      <c r="BM49" s="235"/>
      <c r="BN49" s="235"/>
      <c r="BO49" s="235"/>
      <c r="BP49" s="235"/>
      <c r="BQ49" s="235" t="e">
        <f>_xlfn.XLOOKUP($C49,应收未收表!$AJ:$AJ,应收未收表!AK:AK)</f>
        <v>#N/A</v>
      </c>
      <c r="BR49" s="235" t="e">
        <f>_xlfn.XLOOKUP($C49,应收未收表!$AJ:$AJ,应收未收表!AL:AL)</f>
        <v>#N/A</v>
      </c>
      <c r="BS49" s="235" t="e">
        <f>_xlfn.XLOOKUP($C49,应收未收表!$AJ:$AJ,应收未收表!AM:AM)</f>
        <v>#N/A</v>
      </c>
      <c r="BT49" s="235" t="e">
        <f>_xlfn.XLOOKUP($C49,应收未收表!$AJ:$AJ,应收未收表!AN:AN)</f>
        <v>#N/A</v>
      </c>
      <c r="BU49" s="234" t="str" cm="1">
        <f t="array" ref="BU49">_xlfn.XLOOKUP($A49&amp;$B49,'[1]产值及收款计划（2026）'!$A:$A&amp;'[1]产值及收款计划（2026）'!$B:$B,'[1]产值及收款计划（2026）'!BQ:BQ)</f>
        <v>中铁十一局集团有限公司第四分公司</v>
      </c>
      <c r="BV49" s="235" t="e" cm="1">
        <f t="array" ref="BV49">_xlfn.XLOOKUP($A49&amp;$B49,'[1]产值及收款计划（2026）'!$A:$A&amp;'[1]产值及收款计划（2026）'!$B:$B,'[1]产值及收款计划（2026）'!BR:BR)</f>
        <v>#REF!</v>
      </c>
      <c r="CE49" s="235" cm="1">
        <f t="array" ref="CE49">_xlfn.XLOOKUP($A49&amp;$B49,'[1]产值及收款计划（2026）'!$A:$A&amp;'[1]产值及收款计划（2026）'!$B:$B,'[1]产值及收款计划（2026）'!CA:CA)</f>
        <v>0</v>
      </c>
      <c r="CF49" s="235" cm="1">
        <f t="array" ref="CF49">_xlfn.XLOOKUP($A49&amp;$B49,'[1]产值及收款计划（2026）'!$A:$A&amp;'[1]产值及收款计划（2026）'!$B:$B,'[1]产值及收款计划（2026）'!CB:CB)</f>
        <v>0</v>
      </c>
      <c r="CG49" s="235" cm="1">
        <f t="array" ref="CG49">_xlfn.XLOOKUP($A49&amp;$B49,'[1]产值及收款计划（2026）'!$A:$A&amp;'[1]产值及收款计划（2026）'!$B:$B,'[1]产值及收款计划（2026）'!CC:CC)</f>
        <v>0</v>
      </c>
      <c r="CH49" s="235" cm="1">
        <f t="array" ref="CH49">_xlfn.XLOOKUP($A49&amp;$B49,'[1]产值及收款计划（2026）'!$A:$A&amp;'[1]产值及收款计划（2026）'!$B:$B,'[1]产值及收款计划（2026）'!CD:CD)</f>
        <v>0</v>
      </c>
      <c r="CI49" s="235" cm="1">
        <f t="array" ref="CI49">_xlfn.XLOOKUP($A49&amp;$B49,'[1]产值及收款计划（2026）'!$A:$A&amp;'[1]产值及收款计划（2026）'!$B:$B,'[1]产值及收款计划（2026）'!CE:CE)</f>
        <v>0</v>
      </c>
      <c r="CJ49" s="235" cm="1">
        <f t="array" ref="CJ49">_xlfn.XLOOKUP($A49&amp;$B49,'[1]产值及收款计划（2026）'!$A:$A&amp;'[1]产值及收款计划（2026）'!$B:$B,'[1]产值及收款计划（2026）'!CF:CF)</f>
        <v>0</v>
      </c>
      <c r="CK49" s="235" cm="1">
        <f t="array" ref="CK49">_xlfn.XLOOKUP($A49&amp;$B49,'[1]产值及收款计划（2026）'!$A:$A&amp;'[1]产值及收款计划（2026）'!$B:$B,'[1]产值及收款计划（2026）'!CG:CG)</f>
        <v>0</v>
      </c>
      <c r="CL49" s="235" cm="1">
        <f t="array" ref="CL49">_xlfn.XLOOKUP($A49&amp;$B49,'[1]产值及收款计划（2026）'!$A:$A&amp;'[1]产值及收款计划（2026）'!$B:$B,'[1]产值及收款计划（2026）'!CH:CH)</f>
        <v>0</v>
      </c>
      <c r="CM49" s="235" cm="1">
        <f t="array" ref="CM49">_xlfn.XLOOKUP($A49&amp;$B49,'[1]产值及收款计划（2026）'!$A:$A&amp;'[1]产值及收款计划（2026）'!$B:$B,'[1]产值及收款计划（2026）'!CI:CI)</f>
        <v>0</v>
      </c>
      <c r="CN49" s="235" cm="1">
        <f t="array" ref="CN49">_xlfn.XLOOKUP($A49&amp;$B49,'[1]产值及收款计划（2026）'!$A:$A&amp;'[1]产值及收款计划（2026）'!$B:$B,'[1]产值及收款计划（2026）'!CJ:CJ)</f>
        <v>0</v>
      </c>
      <c r="CO49" s="235" cm="1">
        <f t="array" ref="CO49">_xlfn.XLOOKUP($A49&amp;$B49,'[1]产值及收款计划（2026）'!$A:$A&amp;'[1]产值及收款计划（2026）'!$B:$B,'[1]产值及收款计划（2026）'!CK:CK)</f>
        <v>0</v>
      </c>
      <c r="CP49" s="235" cm="1">
        <f t="array" ref="CP49">_xlfn.XLOOKUP($A49&amp;$B49,'[1]产值及收款计划（2026）'!$A:$A&amp;'[1]产值及收款计划（2026）'!$B:$B,'[1]产值及收款计划（2026）'!CL:CL)</f>
        <v>0</v>
      </c>
      <c r="DE49" s="235" cm="1">
        <f t="array" ref="DE49">_xlfn.XLOOKUP($A49&amp;$B49,'[1]产值及收款计划（2026）'!$A:$A&amp;'[1]产值及收款计划（2026）'!$B:$B,'[1]产值及收款计划（2026）'!DA:DA)</f>
        <v>0</v>
      </c>
      <c r="DF49" s="235" cm="1">
        <f t="array" ref="DF49">_xlfn.XLOOKUP($A49&amp;$B49,'[1]产值及收款计划（2026）'!$A:$A&amp;'[1]产值及收款计划（2026）'!$B:$B,'[1]产值及收款计划（2026）'!DB:DB)</f>
        <v>0</v>
      </c>
      <c r="DG49" s="235" cm="1">
        <f t="array" ref="DG49">_xlfn.XLOOKUP($A49&amp;$B49,'[1]产值及收款计划（2026）'!$A:$A&amp;'[1]产值及收款计划（2026）'!$B:$B,'[1]产值及收款计划（2026）'!DC:DC)</f>
        <v>0</v>
      </c>
      <c r="DH49" s="235" cm="1">
        <f t="array" ref="DH49">_xlfn.XLOOKUP($A49&amp;$B49,'[1]产值及收款计划（2026）'!$A:$A&amp;'[1]产值及收款计划（2026）'!$B:$B,'[1]产值及收款计划（2026）'!DD:DD)</f>
        <v>0</v>
      </c>
      <c r="DI49" s="235" cm="1">
        <f t="array" ref="DI49">_xlfn.XLOOKUP($A49&amp;$B49,'[1]产值及收款计划（2026）'!$A:$A&amp;'[1]产值及收款计划（2026）'!$B:$B,'[1]产值及收款计划（2026）'!DE:DE)</f>
        <v>0</v>
      </c>
      <c r="DJ49" s="235" cm="1">
        <f t="array" ref="DJ49">_xlfn.XLOOKUP($A49&amp;$B49,'[1]产值及收款计划（2026）'!$A:$A&amp;'[1]产值及收款计划（2026）'!$B:$B,'[1]产值及收款计划（2026）'!DF:DF)</f>
        <v>0</v>
      </c>
      <c r="DK49" s="235" cm="1">
        <f t="array" ref="DK49">_xlfn.XLOOKUP($A49&amp;$B49,'[1]产值及收款计划（2026）'!$A:$A&amp;'[1]产值及收款计划（2026）'!$B:$B,'[1]产值及收款计划（2026）'!DG:DG)</f>
        <v>0</v>
      </c>
      <c r="DL49" s="235" cm="1">
        <f t="array" ref="DL49">_xlfn.XLOOKUP($A49&amp;$B49,'[1]产值及收款计划（2026）'!$A:$A&amp;'[1]产值及收款计划（2026）'!$B:$B,'[1]产值及收款计划（2026）'!DH:DH)</f>
        <v>0</v>
      </c>
      <c r="DM49" s="235" cm="1">
        <f t="array" ref="DM49">_xlfn.XLOOKUP($A49&amp;$B49,'[1]产值及收款计划（2026）'!$A:$A&amp;'[1]产值及收款计划（2026）'!$B:$B,'[1]产值及收款计划（2026）'!DI:DI)</f>
        <v>0</v>
      </c>
      <c r="DN49" s="235" cm="1">
        <f t="array" ref="DN49">_xlfn.XLOOKUP($A49&amp;$B49,'[1]产值及收款计划（2026）'!$A:$A&amp;'[1]产值及收款计划（2026）'!$B:$B,'[1]产值及收款计划（2026）'!DJ:DJ)</f>
        <v>0</v>
      </c>
      <c r="DO49" s="235" cm="1">
        <f t="array" ref="DO49">_xlfn.XLOOKUP($A49&amp;$B49,'[1]产值及收款计划（2026）'!$A:$A&amp;'[1]产值及收款计划（2026）'!$B:$B,'[1]产值及收款计划（2026）'!DK:DK)</f>
        <v>0</v>
      </c>
      <c r="DP49" s="235" cm="1">
        <f t="array" ref="DP49">_xlfn.XLOOKUP($A49&amp;$B49,'[1]产值及收款计划（2026）'!$A:$A&amp;'[1]产值及收款计划（2026）'!$B:$B,'[1]产值及收款计划（2026）'!DL:DL)</f>
        <v>0</v>
      </c>
      <c r="DQ49" s="243"/>
      <c r="DR49" s="229"/>
    </row>
    <row r="50" ht="20.25" spans="1:122">
      <c r="A50" s="233">
        <f t="shared" si="12"/>
        <v>46</v>
      </c>
      <c r="B50" s="233" t="s">
        <v>25</v>
      </c>
      <c r="C50" s="234" t="str" cm="1">
        <f t="array" ref="C50">_xlfn.XLOOKUP($A50&amp;$B50,'[1]产值及收款计划（2026）'!$A:$A&amp;'[1]产值及收款计划（2026）'!$B:$B,'[1]产值及收款计划（2026）'!C:C)</f>
        <v>ZHT2020112300094</v>
      </c>
      <c r="D50" s="234" t="str" cm="1">
        <f t="array" ref="D50">_xlfn.XLOOKUP($A50&amp;$B50,'[1]产值及收款计划（2026）'!$A:$A&amp;'[1]产值及收款计划（2026）'!$B:$B,'[1]产值及收款计划（2026）'!D:D)</f>
        <v>深超总枢纽数字化仿真服务专题合同</v>
      </c>
      <c r="E50" s="235" cm="1">
        <f t="array" ref="E50">_xlfn.XLOOKUP($A50&amp;$B50,'[1]产值及收款计划（2026）'!$A:$A&amp;'[1]产值及收款计划（2026）'!$B:$B,'[1]产值及收款计划（2026）'!E:E)</f>
        <v>28</v>
      </c>
      <c r="F50" s="235" cm="1">
        <f t="array" ref="F50">_xlfn.XLOOKUP($A50&amp;$B50,'[1]产值及收款计划（2026）'!$A:$A&amp;'[1]产值及收款计划（2026）'!$B:$B,'[1]产值及收款计划（2026）'!F:F)</f>
        <v>28</v>
      </c>
      <c r="G50" s="235" cm="1">
        <f t="array" ref="G50">_xlfn.XLOOKUP($A50&amp;$B50,'[1]产值及收款计划（2026）'!$A:$A&amp;'[1]产值及收款计划（2026）'!$B:$B,'[1]产值及收款计划（2026）'!G:G)</f>
        <v>28</v>
      </c>
      <c r="H50" s="235" cm="1">
        <f t="array" ref="H50">_xlfn.XLOOKUP($A50&amp;$B50,'[1]产值及收款计划（2026）'!$A:$A&amp;'[1]产值及收款计划（2026）'!$B:$B,'[1]产值及收款计划（2026）'!H:H)</f>
        <v>28</v>
      </c>
      <c r="I50" s="236" cm="1">
        <f t="array" ref="I50">_xlfn.XLOOKUP($A50&amp;$B50,'[1]产值及收款计划（2026）'!$A:$A&amp;'[1]产值及收款计划（2026）'!$B:$B,'[1]产值及收款计划（2026）'!I:I)</f>
        <v>1</v>
      </c>
      <c r="J50" s="237" cm="1">
        <f t="array" ref="J50">_xlfn.XLOOKUP($A50&amp;$B50,'[1]产值及收款计划（2026）'!$A:$A&amp;'[1]产值及收款计划（2026）'!$B:$B,'[1]产值及收款计划（2026）'!J:J)</f>
        <v>0.06</v>
      </c>
      <c r="K50" s="235" t="e" cm="1">
        <f t="array" ref="K50">_xlfn.XLOOKUP($A50&amp;$B50,'[1]产值及收款计划（2026）'!$A:$A&amp;'[1]产值及收款计划（2026）'!$B:$B,'[1]产值及收款计划（2026）'!K:K)</f>
        <v>#REF!</v>
      </c>
      <c r="L50" s="235" t="e" cm="1">
        <f t="array" ref="L50">_xlfn.XLOOKUP($A50&amp;$B50,'[1]产值及收款计划（2026）'!$A:$A&amp;'[1]产值及收款计划（2026）'!$B:$B,'[1]产值及收款计划（2026）'!L:L)</f>
        <v>#REF!</v>
      </c>
      <c r="M50" s="235" t="str" cm="1">
        <f t="array" ref="M50">_xlfn.XLOOKUP($A50&amp;$B50,'[1]产值及收款计划（2026）'!$A:$A&amp;'[1]产值及收款计划（2026）'!$B:$B,'[1]产值及收款计划（2026）'!M:M)</f>
        <v>主导</v>
      </c>
      <c r="N50" s="235" t="str" cm="1">
        <f t="array" ref="N50">_xlfn.XLOOKUP($A50&amp;$B50,'[1]产值及收款计划（2026）'!$A:$A&amp;'[1]产值及收款计划（2026）'!$B:$B,'[1]产值及收款计划（2026）'!N:N)</f>
        <v>施林烽团队</v>
      </c>
      <c r="O50" s="235" t="str" cm="1">
        <f t="array" ref="O50">_xlfn.XLOOKUP($A50&amp;$B50,'[1]产值及收款计划（2026）'!$A:$A&amp;'[1]产值及收款计划（2026）'!$B:$B,'[1]产值及收款计划（2026）'!O:O)</f>
        <v>施林烽</v>
      </c>
      <c r="P50" s="234" t="str" cm="1">
        <f t="array" ref="P50">_xlfn.XLOOKUP($A50&amp;$B50,'[1]产值及收款计划（2026）'!$A:$A&amp;'[1]产值及收款计划（2026）'!$B:$B,'[1]产值及收款计划（2026）'!P:P)</f>
        <v>在建</v>
      </c>
      <c r="Q50" s="235" t="e" cm="1">
        <f t="array" ref="Q50">_xlfn.XLOOKUP($A50&amp;$B50,'[1]产值及收款计划（2026）'!$A:$A&amp;'[1]产值及收款计划（2026）'!$B:$B,'[1]产值及收款计划（2026）'!Q:Q)</f>
        <v>#REF!</v>
      </c>
      <c r="R50" s="235" t="e" cm="1">
        <f t="array" ref="R50">_xlfn.XLOOKUP($A50&amp;$B50,'[1]产值及收款计划（2026）'!$A:$A&amp;'[1]产值及收款计划（2026）'!$B:$B,'[1]产值及收款计划（2026）'!R:R)</f>
        <v>#REF!</v>
      </c>
      <c r="S50" s="235" t="e" cm="1">
        <f t="array" ref="S50">_xlfn.XLOOKUP($A50&amp;$B50,'[1]产值及收款计划（2026）'!$A:$A&amp;'[1]产值及收款计划（2026）'!$B:$B,'[1]产值及收款计划（2026）'!S:S)</f>
        <v>#REF!</v>
      </c>
      <c r="T50" s="235" cm="1">
        <f t="array" ref="T50">_xlfn.XLOOKUP($A50&amp;$B50,'[1]产值及收款计划（2026）'!$A:$A&amp;'[1]产值及收款计划（2026）'!$B:$B,'[1]产值及收款计划（2026）'!T:T)</f>
        <v>19.6</v>
      </c>
      <c r="U50" s="235" cm="1">
        <f t="array" ref="U50">_xlfn.XLOOKUP($A50&amp;$B50,'[1]产值及收款计划（2026）'!$A:$A&amp;'[1]产值及收款计划（2026）'!$B:$B,'[1]产值及收款计划（2026）'!U:U)</f>
        <v>0</v>
      </c>
      <c r="V50" s="235" cm="1">
        <f t="array" ref="V50">_xlfn.XLOOKUP($A50&amp;$B50,'[1]产值及收款计划（2026）'!$A:$A&amp;'[1]产值及收款计划（2026）'!$B:$B,'[1]产值及收款计划（2026）'!V:V)</f>
        <v>8.4</v>
      </c>
      <c r="W50" s="235" t="e" cm="1">
        <f t="array" ref="W50">_xlfn.XLOOKUP($A50&amp;$B50,'[1]产值及收款计划（2026）'!$A:$A&amp;'[1]产值及收款计划（2026）'!$B:$B,'[1]产值及收款计划（2026）'!W:W)</f>
        <v>#REF!</v>
      </c>
      <c r="X50" s="235" t="e" cm="1">
        <f t="array" ref="X50">_xlfn.XLOOKUP($A50&amp;$B50,'[1]产值及收款计划（2026）'!$A:$A&amp;'[1]产值及收款计划（2026）'!$B:$B,'[1]产值及收款计划（2026）'!X:X)</f>
        <v>#REF!</v>
      </c>
      <c r="Y50" s="235" t="e" cm="1">
        <f t="array" ref="Y50">_xlfn.XLOOKUP($A50&amp;$B50,'[1]产值及收款计划（2026）'!$A:$A&amp;'[1]产值及收款计划（2026）'!$B:$B,'[1]产值及收款计划（2026）'!Y:Y)</f>
        <v>#REF!</v>
      </c>
      <c r="Z50" s="235" t="e" cm="1">
        <f t="array" ref="Z50">_xlfn.XLOOKUP($A50&amp;$B50,'[1]产值及收款计划（2026）'!$A:$A&amp;'[1]产值及收款计划（2026）'!$B:$B,'[1]产值及收款计划（2026）'!Z:Z)</f>
        <v>#REF!</v>
      </c>
      <c r="AA50" s="235" t="e" cm="1">
        <f t="array" ref="AA50">_xlfn.XLOOKUP($A50&amp;$B50,'[1]产值及收款计划（2026）'!$A:$A&amp;'[1]产值及收款计划（2026）'!$B:$B,'[1]产值及收款计划（2026）'!AA:AA)</f>
        <v>#REF!</v>
      </c>
      <c r="AB50" s="235" t="e" cm="1">
        <f t="array" ref="AB50">_xlfn.XLOOKUP($A50&amp;$B50,'[1]产值及收款计划（2026）'!$A:$A&amp;'[1]产值及收款计划（2026）'!$B:$B,'[1]产值及收款计划（2026）'!AB:AB)</f>
        <v>#REF!</v>
      </c>
      <c r="AC50" s="235" t="e" cm="1">
        <f t="array" ref="AC50">_xlfn.XLOOKUP($A50&amp;$B50,'[1]产值及收款计划（2026）'!$A:$A&amp;'[1]产值及收款计划（2026）'!$B:$B,'[1]产值及收款计划（2026）'!AC:AC)</f>
        <v>#REF!</v>
      </c>
      <c r="AD50" s="235" t="e" cm="1">
        <f t="array" ref="AD50">_xlfn.XLOOKUP($A50&amp;$B50,'[1]产值及收款计划（2026）'!$A:$A&amp;'[1]产值及收款计划（2026）'!$B:$B,'[1]产值及收款计划（2026）'!AD:AD)</f>
        <v>#REF!</v>
      </c>
      <c r="AE50" s="235" t="e" cm="1">
        <f t="array" ref="AE50">_xlfn.XLOOKUP($A50&amp;$B50,'[1]产值及收款计划（2026）'!$A:$A&amp;'[1]产值及收款计划（2026）'!$B:$B,'[1]产值及收款计划（2026）'!AE:AE)</f>
        <v>#REF!</v>
      </c>
      <c r="AF50" s="235" t="e" cm="1">
        <f t="array" ref="AF50">_xlfn.XLOOKUP($A50&amp;$B50,'[1]产值及收款计划（2026）'!$A:$A&amp;'[1]产值及收款计划（2026）'!$B:$B,'[1]产值及收款计划（2026）'!AF:AF)</f>
        <v>#REF!</v>
      </c>
      <c r="AG50" s="235" t="e" cm="1">
        <f t="array" ref="AG50">_xlfn.XLOOKUP($A50&amp;$B50,'[1]产值及收款计划（2026）'!$A:$A&amp;'[1]产值及收款计划（2026）'!$B:$B,'[1]产值及收款计划（2026）'!AG:AG)</f>
        <v>#REF!</v>
      </c>
      <c r="AH50" s="235" t="e" cm="1">
        <f t="array" ref="AH50">_xlfn.XLOOKUP($A50&amp;$B50,'[1]产值及收款计划（2026）'!$A:$A&amp;'[1]产值及收款计划（2026）'!$B:$B,'[1]产值及收款计划（2026）'!AH:AH)</f>
        <v>#REF!</v>
      </c>
      <c r="AI50" s="235" t="e" cm="1">
        <f t="array" ref="AI50">_xlfn.XLOOKUP($A50&amp;$B50,'[1]产值及收款计划（2026）'!$A:$A&amp;'[1]产值及收款计划（2026）'!$B:$B,'[1]产值及收款计划（2026）'!AI:AI)</f>
        <v>#REF!</v>
      </c>
      <c r="AJ50" s="235" t="e" cm="1">
        <f t="array" ref="AJ50">_xlfn.XLOOKUP($A50&amp;$B50,'[1]产值及收款计划（2026）'!$A:$A&amp;'[1]产值及收款计划（2026）'!$B:$B,'[1]产值及收款计划（2026）'!AJ:AJ)</f>
        <v>#REF!</v>
      </c>
      <c r="AK50" s="235" t="e" cm="1">
        <f t="array" ref="AK50">_xlfn.XLOOKUP($A50&amp;$B50,'[1]产值及收款计划（2026）'!$A:$A&amp;'[1]产值及收款计划（2026）'!$B:$B,'[1]产值及收款计划（2026）'!AK:AK)</f>
        <v>#REF!</v>
      </c>
      <c r="AL50" s="235" t="e" cm="1">
        <f t="array" ref="AL50">_xlfn.XLOOKUP($A50&amp;$B50,'[1]产值及收款计划（2026）'!$A:$A&amp;'[1]产值及收款计划（2026）'!$B:$B,'[1]产值及收款计划（2026）'!AL:AL)</f>
        <v>#REF!</v>
      </c>
      <c r="AM50" s="242" t="e" cm="1">
        <f t="array" ref="AM50">_xlfn.LET(_xlpm.勾选月份状态数组,TRANSPOSE('PPT(12-15页）-TOP10'!$A$3:$A$14),_xlpm.选择数据区,IF('PPT(12-15页）-TOP10'!$E$3="收款",$BA50:$BL50,$AA50:$AL50),SUM(_xlfn._xlws.FILTER(_xlpm.选择数据区,_xlpm.勾选月份状态数组,"")))</f>
        <v>#REF!</v>
      </c>
      <c r="AN50" s="235" t="e">
        <f>_xlfn.XLOOKUP($C50,应收未收表!$T:$T,应收未收表!AA:AA)</f>
        <v>#N/A</v>
      </c>
      <c r="AO50" s="235" t="e">
        <f>_xlfn.XLOOKUP($C50,应收未收表!$T:$T,应收未收表!AB:AB)</f>
        <v>#N/A</v>
      </c>
      <c r="AP50" s="235" t="e">
        <f>_xlfn.XLOOKUP($C50,应收未收表!$T:$T,应收未收表!AC:AC)</f>
        <v>#N/A</v>
      </c>
      <c r="AQ50" s="235" t="e">
        <f>_xlfn.XLOOKUP($C50,应收未收表!$T:$T,应收未收表!AE:AE)</f>
        <v>#N/A</v>
      </c>
      <c r="AR50" s="235" t="e">
        <f>_xlfn.XLOOKUP($C50,应收未收表!$T:$T,应收未收表!AF:AF)</f>
        <v>#N/A</v>
      </c>
      <c r="AS50" s="235" t="e" cm="1">
        <f t="array" ref="AS50">_xlfn.XLOOKUP($A50&amp;$B50,'[1]产值及收款计划（2026）'!$A:$A&amp;'[1]产值及收款计划（2026）'!$B:$B,'[1]产值及收款计划（2026）'!AS:AS)</f>
        <v>#REF!</v>
      </c>
      <c r="AT50" s="235" t="e" cm="1">
        <f t="array" ref="AT50">_xlfn.XLOOKUP($A50&amp;$B50,'[1]产值及收款计划（2026）'!$A:$A&amp;'[1]产值及收款计划（2026）'!$B:$B,'[1]产值及收款计划（2026）'!AT:AT)</f>
        <v>#REF!</v>
      </c>
      <c r="AU50" s="235" t="e" cm="1">
        <f t="array" ref="AU50">_xlfn.XLOOKUP($A50&amp;$B50,'[1]产值及收款计划（2026）'!$A:$A&amp;'[1]产值及收款计划（2026）'!$B:$B,'[1]产值及收款计划（2026）'!AU:AU)</f>
        <v>#REF!</v>
      </c>
      <c r="AV50" s="235" t="e" cm="1">
        <f t="array" ref="AV50">_xlfn.XLOOKUP($A50&amp;$B50,'[1]产值及收款计划（2026）'!$A:$A&amp;'[1]产值及收款计划（2026）'!$B:$B,'[1]产值及收款计划（2026）'!AV:AV)</f>
        <v>#REF!</v>
      </c>
      <c r="AW50" s="235" cm="1">
        <f t="array" ref="AW50">_xlfn.XLOOKUP($A50&amp;$B50,'[1]产值及收款计划（2026）'!$A:$A&amp;'[1]产值及收款计划（2026）'!$B:$B,'[1]产值及收款计划（2026）'!AW:AW)</f>
        <v>19.6</v>
      </c>
      <c r="AX50" s="235" cm="1">
        <f t="array" ref="AX50">_xlfn.XLOOKUP($A50&amp;$B50,'[1]产值及收款计划（2026）'!$A:$A&amp;'[1]产值及收款计划（2026）'!$B:$B,'[1]产值及收款计划（2026）'!AX:AX)</f>
        <v>0</v>
      </c>
      <c r="AY50" s="235" cm="1">
        <f t="array" ref="AY50">_xlfn.XLOOKUP($A50&amp;$B50,'[1]产值及收款计划（2026）'!$A:$A&amp;'[1]产值及收款计划（2026）'!$B:$B,'[1]产值及收款计划（2026）'!AY:AY)</f>
        <v>8.4</v>
      </c>
      <c r="AZ50" s="235" cm="1">
        <f t="array" ref="AZ50">_xlfn.XLOOKUP($A50&amp;$B50,'[1]产值及收款计划（2026）'!$A:$A&amp;'[1]产值及收款计划（2026）'!$B:$B,'[1]产值及收款计划（2026）'!AZ:AZ)</f>
        <v>0</v>
      </c>
      <c r="BA50" s="235" t="e" cm="1">
        <f t="array" ref="BA50">_xlfn.XLOOKUP($A50&amp;$B50,'[1]产值及收款计划（2026）'!$A:$A&amp;'[1]产值及收款计划（2026）'!$B:$B,'[1]产值及收款计划（2026）'!BA:BA)</f>
        <v>#REF!</v>
      </c>
      <c r="BB50" s="235" t="e" cm="1">
        <f t="array" ref="BB50">_xlfn.XLOOKUP($A50&amp;$B50,'[1]产值及收款计划（2026）'!$A:$A&amp;'[1]产值及收款计划（2026）'!$B:$B,'[1]产值及收款计划（2026）'!BB:BB)</f>
        <v>#REF!</v>
      </c>
      <c r="BC50" s="235" t="e" cm="1">
        <f t="array" ref="BC50">_xlfn.XLOOKUP($A50&amp;$B50,'[1]产值及收款计划（2026）'!$A:$A&amp;'[1]产值及收款计划（2026）'!$B:$B,'[1]产值及收款计划（2026）'!BC:BC)</f>
        <v>#REF!</v>
      </c>
      <c r="BD50" s="235" t="e" cm="1">
        <f t="array" ref="BD50">_xlfn.XLOOKUP($A50&amp;$B50,'[1]产值及收款计划（2026）'!$A:$A&amp;'[1]产值及收款计划（2026）'!$B:$B,'[1]产值及收款计划（2026）'!BD:BD)</f>
        <v>#REF!</v>
      </c>
      <c r="BE50" s="235" t="e" cm="1">
        <f t="array" ref="BE50">_xlfn.XLOOKUP($A50&amp;$B50,'[1]产值及收款计划（2026）'!$A:$A&amp;'[1]产值及收款计划（2026）'!$B:$B,'[1]产值及收款计划（2026）'!BE:BE)</f>
        <v>#REF!</v>
      </c>
      <c r="BF50" s="235" t="e" cm="1">
        <f t="array" ref="BF50">_xlfn.XLOOKUP($A50&amp;$B50,'[1]产值及收款计划（2026）'!$A:$A&amp;'[1]产值及收款计划（2026）'!$B:$B,'[1]产值及收款计划（2026）'!BF:BF)</f>
        <v>#REF!</v>
      </c>
      <c r="BG50" s="235" t="e" cm="1">
        <f t="array" ref="BG50">_xlfn.XLOOKUP($A50&amp;$B50,'[1]产值及收款计划（2026）'!$A:$A&amp;'[1]产值及收款计划（2026）'!$B:$B,'[1]产值及收款计划（2026）'!BG:BG)</f>
        <v>#REF!</v>
      </c>
      <c r="BH50" s="235" t="e" cm="1">
        <f t="array" ref="BH50">_xlfn.XLOOKUP($A50&amp;$B50,'[1]产值及收款计划（2026）'!$A:$A&amp;'[1]产值及收款计划（2026）'!$B:$B,'[1]产值及收款计划（2026）'!BH:BH)</f>
        <v>#REF!</v>
      </c>
      <c r="BI50" s="235" t="e" cm="1">
        <f t="array" ref="BI50">_xlfn.XLOOKUP($A50&amp;$B50,'[1]产值及收款计划（2026）'!$A:$A&amp;'[1]产值及收款计划（2026）'!$B:$B,'[1]产值及收款计划（2026）'!BI:BI)</f>
        <v>#REF!</v>
      </c>
      <c r="BJ50" s="235" t="e" cm="1">
        <f t="array" ref="BJ50">_xlfn.XLOOKUP($A50&amp;$B50,'[1]产值及收款计划（2026）'!$A:$A&amp;'[1]产值及收款计划（2026）'!$B:$B,'[1]产值及收款计划（2026）'!BJ:BJ)</f>
        <v>#REF!</v>
      </c>
      <c r="BK50" s="235" t="e" cm="1">
        <f t="array" ref="BK50">_xlfn.XLOOKUP($A50&amp;$B50,'[1]产值及收款计划（2026）'!$A:$A&amp;'[1]产值及收款计划（2026）'!$B:$B,'[1]产值及收款计划（2026）'!BK:BK)</f>
        <v>#REF!</v>
      </c>
      <c r="BL50" s="235" t="e" cm="1">
        <f t="array" ref="BL50">_xlfn.XLOOKUP($A50&amp;$B50,'[1]产值及收款计划（2026）'!$A:$A&amp;'[1]产值及收款计划（2026）'!$B:$B,'[1]产值及收款计划（2026）'!BL:BL)</f>
        <v>#REF!</v>
      </c>
      <c r="BM50" s="235"/>
      <c r="BN50" s="235"/>
      <c r="BO50" s="235"/>
      <c r="BP50" s="235"/>
      <c r="BQ50" s="235" t="e">
        <f>_xlfn.XLOOKUP($C50,应收未收表!$AJ:$AJ,应收未收表!AK:AK)</f>
        <v>#N/A</v>
      </c>
      <c r="BR50" s="235" t="e">
        <f>_xlfn.XLOOKUP($C50,应收未收表!$AJ:$AJ,应收未收表!AL:AL)</f>
        <v>#N/A</v>
      </c>
      <c r="BS50" s="235" t="e">
        <f>_xlfn.XLOOKUP($C50,应收未收表!$AJ:$AJ,应收未收表!AM:AM)</f>
        <v>#N/A</v>
      </c>
      <c r="BT50" s="235" t="e">
        <f>_xlfn.XLOOKUP($C50,应收未收表!$AJ:$AJ,应收未收表!AN:AN)</f>
        <v>#N/A</v>
      </c>
      <c r="BU50" s="234" t="str" cm="1">
        <f t="array" ref="BU50">_xlfn.XLOOKUP($A50&amp;$B50,'[1]产值及收款计划（2026）'!$A:$A&amp;'[1]产值及收款计划（2026）'!$B:$B,'[1]产值及收款计划（2026）'!BQ:BQ)</f>
        <v>深圳市城市交通规划设计研究中心股份有限公司</v>
      </c>
      <c r="BV50" s="235" t="e" cm="1">
        <f t="array" ref="BV50">_xlfn.XLOOKUP($A50&amp;$B50,'[1]产值及收款计划（2026）'!$A:$A&amp;'[1]产值及收款计划（2026）'!$B:$B,'[1]产值及收款计划（2026）'!BR:BR)</f>
        <v>#REF!</v>
      </c>
      <c r="CE50" s="235" cm="1">
        <f t="array" ref="CE50">_xlfn.XLOOKUP($A50&amp;$B50,'[1]产值及收款计划（2026）'!$A:$A&amp;'[1]产值及收款计划（2026）'!$B:$B,'[1]产值及收款计划（2026）'!CA:CA)</f>
        <v>0</v>
      </c>
      <c r="CF50" s="235" cm="1">
        <f t="array" ref="CF50">_xlfn.XLOOKUP($A50&amp;$B50,'[1]产值及收款计划（2026）'!$A:$A&amp;'[1]产值及收款计划（2026）'!$B:$B,'[1]产值及收款计划（2026）'!CB:CB)</f>
        <v>0</v>
      </c>
      <c r="CG50" s="235" cm="1">
        <f t="array" ref="CG50">_xlfn.XLOOKUP($A50&amp;$B50,'[1]产值及收款计划（2026）'!$A:$A&amp;'[1]产值及收款计划（2026）'!$B:$B,'[1]产值及收款计划（2026）'!CC:CC)</f>
        <v>0</v>
      </c>
      <c r="CH50" s="235" cm="1">
        <f t="array" ref="CH50">_xlfn.XLOOKUP($A50&amp;$B50,'[1]产值及收款计划（2026）'!$A:$A&amp;'[1]产值及收款计划（2026）'!$B:$B,'[1]产值及收款计划（2026）'!CD:CD)</f>
        <v>0</v>
      </c>
      <c r="CI50" s="235" cm="1">
        <f t="array" ref="CI50">_xlfn.XLOOKUP($A50&amp;$B50,'[1]产值及收款计划（2026）'!$A:$A&amp;'[1]产值及收款计划（2026）'!$B:$B,'[1]产值及收款计划（2026）'!CE:CE)</f>
        <v>0</v>
      </c>
      <c r="CJ50" s="235" cm="1">
        <f t="array" ref="CJ50">_xlfn.XLOOKUP($A50&amp;$B50,'[1]产值及收款计划（2026）'!$A:$A&amp;'[1]产值及收款计划（2026）'!$B:$B,'[1]产值及收款计划（2026）'!CF:CF)</f>
        <v>0</v>
      </c>
      <c r="CK50" s="235" cm="1">
        <f t="array" ref="CK50">_xlfn.XLOOKUP($A50&amp;$B50,'[1]产值及收款计划（2026）'!$A:$A&amp;'[1]产值及收款计划（2026）'!$B:$B,'[1]产值及收款计划（2026）'!CG:CG)</f>
        <v>0</v>
      </c>
      <c r="CL50" s="235" cm="1">
        <f t="array" ref="CL50">_xlfn.XLOOKUP($A50&amp;$B50,'[1]产值及收款计划（2026）'!$A:$A&amp;'[1]产值及收款计划（2026）'!$B:$B,'[1]产值及收款计划（2026）'!CH:CH)</f>
        <v>0</v>
      </c>
      <c r="CM50" s="235" cm="1">
        <f t="array" ref="CM50">_xlfn.XLOOKUP($A50&amp;$B50,'[1]产值及收款计划（2026）'!$A:$A&amp;'[1]产值及收款计划（2026）'!$B:$B,'[1]产值及收款计划（2026）'!CI:CI)</f>
        <v>0</v>
      </c>
      <c r="CN50" s="235" cm="1">
        <f t="array" ref="CN50">_xlfn.XLOOKUP($A50&amp;$B50,'[1]产值及收款计划（2026）'!$A:$A&amp;'[1]产值及收款计划（2026）'!$B:$B,'[1]产值及收款计划（2026）'!CJ:CJ)</f>
        <v>0</v>
      </c>
      <c r="CO50" s="235" cm="1">
        <f t="array" ref="CO50">_xlfn.XLOOKUP($A50&amp;$B50,'[1]产值及收款计划（2026）'!$A:$A&amp;'[1]产值及收款计划（2026）'!$B:$B,'[1]产值及收款计划（2026）'!CK:CK)</f>
        <v>0</v>
      </c>
      <c r="CP50" s="235" cm="1">
        <f t="array" ref="CP50">_xlfn.XLOOKUP($A50&amp;$B50,'[1]产值及收款计划（2026）'!$A:$A&amp;'[1]产值及收款计划（2026）'!$B:$B,'[1]产值及收款计划（2026）'!CL:CL)</f>
        <v>0</v>
      </c>
      <c r="DE50" s="235" cm="1">
        <f t="array" ref="DE50">_xlfn.XLOOKUP($A50&amp;$B50,'[1]产值及收款计划（2026）'!$A:$A&amp;'[1]产值及收款计划（2026）'!$B:$B,'[1]产值及收款计划（2026）'!DA:DA)</f>
        <v>0</v>
      </c>
      <c r="DF50" s="235" cm="1">
        <f t="array" ref="DF50">_xlfn.XLOOKUP($A50&amp;$B50,'[1]产值及收款计划（2026）'!$A:$A&amp;'[1]产值及收款计划（2026）'!$B:$B,'[1]产值及收款计划（2026）'!DB:DB)</f>
        <v>0</v>
      </c>
      <c r="DG50" s="235" cm="1">
        <f t="array" ref="DG50">_xlfn.XLOOKUP($A50&amp;$B50,'[1]产值及收款计划（2026）'!$A:$A&amp;'[1]产值及收款计划（2026）'!$B:$B,'[1]产值及收款计划（2026）'!DC:DC)</f>
        <v>0</v>
      </c>
      <c r="DH50" s="235" cm="1">
        <f t="array" ref="DH50">_xlfn.XLOOKUP($A50&amp;$B50,'[1]产值及收款计划（2026）'!$A:$A&amp;'[1]产值及收款计划（2026）'!$B:$B,'[1]产值及收款计划（2026）'!DD:DD)</f>
        <v>0</v>
      </c>
      <c r="DI50" s="235" cm="1">
        <f t="array" ref="DI50">_xlfn.XLOOKUP($A50&amp;$B50,'[1]产值及收款计划（2026）'!$A:$A&amp;'[1]产值及收款计划（2026）'!$B:$B,'[1]产值及收款计划（2026）'!DE:DE)</f>
        <v>0</v>
      </c>
      <c r="DJ50" s="235" cm="1">
        <f t="array" ref="DJ50">_xlfn.XLOOKUP($A50&amp;$B50,'[1]产值及收款计划（2026）'!$A:$A&amp;'[1]产值及收款计划（2026）'!$B:$B,'[1]产值及收款计划（2026）'!DF:DF)</f>
        <v>0</v>
      </c>
      <c r="DK50" s="235" cm="1">
        <f t="array" ref="DK50">_xlfn.XLOOKUP($A50&amp;$B50,'[1]产值及收款计划（2026）'!$A:$A&amp;'[1]产值及收款计划（2026）'!$B:$B,'[1]产值及收款计划（2026）'!DG:DG)</f>
        <v>0</v>
      </c>
      <c r="DL50" s="235" cm="1">
        <f t="array" ref="DL50">_xlfn.XLOOKUP($A50&amp;$B50,'[1]产值及收款计划（2026）'!$A:$A&amp;'[1]产值及收款计划（2026）'!$B:$B,'[1]产值及收款计划（2026）'!DH:DH)</f>
        <v>0</v>
      </c>
      <c r="DM50" s="235" cm="1">
        <f t="array" ref="DM50">_xlfn.XLOOKUP($A50&amp;$B50,'[1]产值及收款计划（2026）'!$A:$A&amp;'[1]产值及收款计划（2026）'!$B:$B,'[1]产值及收款计划（2026）'!DI:DI)</f>
        <v>0</v>
      </c>
      <c r="DN50" s="235" cm="1">
        <f t="array" ref="DN50">_xlfn.XLOOKUP($A50&amp;$B50,'[1]产值及收款计划（2026）'!$A:$A&amp;'[1]产值及收款计划（2026）'!$B:$B,'[1]产值及收款计划（2026）'!DJ:DJ)</f>
        <v>0</v>
      </c>
      <c r="DO50" s="235" cm="1">
        <f t="array" ref="DO50">_xlfn.XLOOKUP($A50&amp;$B50,'[1]产值及收款计划（2026）'!$A:$A&amp;'[1]产值及收款计划（2026）'!$B:$B,'[1]产值及收款计划（2026）'!DK:DK)</f>
        <v>0</v>
      </c>
      <c r="DP50" s="235" cm="1">
        <f t="array" ref="DP50">_xlfn.XLOOKUP($A50&amp;$B50,'[1]产值及收款计划（2026）'!$A:$A&amp;'[1]产值及收款计划（2026）'!$B:$B,'[1]产值及收款计划（2026）'!DL:DL)</f>
        <v>0</v>
      </c>
      <c r="DQ50" s="243"/>
      <c r="DR50" s="229"/>
    </row>
    <row r="51" ht="20.25" spans="1:122">
      <c r="A51" s="233">
        <f t="shared" si="12"/>
        <v>47</v>
      </c>
      <c r="B51" s="233" t="s">
        <v>25</v>
      </c>
      <c r="C51" s="234" t="str" cm="1">
        <f t="array" ref="C51">_xlfn.XLOOKUP($A51&amp;$B51,'[1]产值及收款计划（2026）'!$A:$A&amp;'[1]产值及收款计划（2026）'!$B:$B,'[1]产值及收款计划（2026）'!C:C)</f>
        <v>ZHT2021051200048</v>
      </c>
      <c r="D51" s="234" t="str" cm="1">
        <f t="array" ref="D51">_xlfn.XLOOKUP($A51&amp;$B51,'[1]产值及收款计划（2026）'!$A:$A&amp;'[1]产值及收款计划（2026）'!$B:$B,'[1]产值及收款计划（2026）'!D:D)</f>
        <v>上海轨道交通市域线机场联络工程（东段）JCXSG-12标智慧工地项目</v>
      </c>
      <c r="E51" s="235" cm="1">
        <f t="array" ref="E51">_xlfn.XLOOKUP($A51&amp;$B51,'[1]产值及收款计划（2026）'!$A:$A&amp;'[1]产值及收款计划（2026）'!$B:$B,'[1]产值及收款计划（2026）'!E:E)</f>
        <v>103.9</v>
      </c>
      <c r="F51" s="235" cm="1">
        <f t="array" ref="F51">_xlfn.XLOOKUP($A51&amp;$B51,'[1]产值及收款计划（2026）'!$A:$A&amp;'[1]产值及收款计划（2026）'!$B:$B,'[1]产值及收款计划（2026）'!F:F)</f>
        <v>103.9</v>
      </c>
      <c r="G51" s="235" cm="1">
        <f t="array" ref="G51">_xlfn.XLOOKUP($A51&amp;$B51,'[1]产值及收款计划（2026）'!$A:$A&amp;'[1]产值及收款计划（2026）'!$B:$B,'[1]产值及收款计划（2026）'!G:G)</f>
        <v>102.46</v>
      </c>
      <c r="H51" s="235" cm="1">
        <f t="array" ref="H51">_xlfn.XLOOKUP($A51&amp;$B51,'[1]产值及收款计划（2026）'!$A:$A&amp;'[1]产值及收款计划（2026）'!$B:$B,'[1]产值及收款计划（2026）'!H:H)</f>
        <v>102.46</v>
      </c>
      <c r="I51" s="236" cm="1">
        <f t="array" ref="I51">_xlfn.XLOOKUP($A51&amp;$B51,'[1]产值及收款计划（2026）'!$A:$A&amp;'[1]产值及收款计划（2026）'!$B:$B,'[1]产值及收款计划（2026）'!I:I)</f>
        <v>0.98614051973051</v>
      </c>
      <c r="J51" s="237" cm="1">
        <f t="array" ref="J51">_xlfn.XLOOKUP($A51&amp;$B51,'[1]产值及收款计划（2026）'!$A:$A&amp;'[1]产值及收款计划（2026）'!$B:$B,'[1]产值及收款计划（2026）'!J:J)</f>
        <v>0.06</v>
      </c>
      <c r="K51" s="235" t="e" cm="1">
        <f t="array" ref="K51">_xlfn.XLOOKUP($A51&amp;$B51,'[1]产值及收款计划（2026）'!$A:$A&amp;'[1]产值及收款计划（2026）'!$B:$B,'[1]产值及收款计划（2026）'!K:K)</f>
        <v>#REF!</v>
      </c>
      <c r="L51" s="235" t="e" cm="1">
        <f t="array" ref="L51">_xlfn.XLOOKUP($A51&amp;$B51,'[1]产值及收款计划（2026）'!$A:$A&amp;'[1]产值及收款计划（2026）'!$B:$B,'[1]产值及收款计划（2026）'!L:L)</f>
        <v>#REF!</v>
      </c>
      <c r="M51" s="235" t="str" cm="1">
        <f t="array" ref="M51">_xlfn.XLOOKUP($A51&amp;$B51,'[1]产值及收款计划（2026）'!$A:$A&amp;'[1]产值及收款计划（2026）'!$B:$B,'[1]产值及收款计划（2026）'!M:M)</f>
        <v>主导</v>
      </c>
      <c r="N51" s="235" t="str" cm="1">
        <f t="array" ref="N51">_xlfn.XLOOKUP($A51&amp;$B51,'[1]产值及收款计划（2026）'!$A:$A&amp;'[1]产值及收款计划（2026）'!$B:$B,'[1]产值及收款计划（2026）'!N:N)</f>
        <v>史菁霞团队</v>
      </c>
      <c r="O51" s="235" t="str" cm="1">
        <f t="array" ref="O51">_xlfn.XLOOKUP($A51&amp;$B51,'[1]产值及收款计划（2026）'!$A:$A&amp;'[1]产值及收款计划（2026）'!$B:$B,'[1]产值及收款计划（2026）'!O:O)</f>
        <v>袁超</v>
      </c>
      <c r="P51" s="234" t="str" cm="1">
        <f t="array" ref="P51">_xlfn.XLOOKUP($A51&amp;$B51,'[1]产值及收款计划（2026）'!$A:$A&amp;'[1]产值及收款计划（2026）'!$B:$B,'[1]产值及收款计划（2026）'!P:P)</f>
        <v>在建</v>
      </c>
      <c r="Q51" s="235" t="e" cm="1">
        <f t="array" ref="Q51">_xlfn.XLOOKUP($A51&amp;$B51,'[1]产值及收款计划（2026）'!$A:$A&amp;'[1]产值及收款计划（2026）'!$B:$B,'[1]产值及收款计划（2026）'!Q:Q)</f>
        <v>#REF!</v>
      </c>
      <c r="R51" s="235" t="e" cm="1">
        <f t="array" ref="R51">_xlfn.XLOOKUP($A51&amp;$B51,'[1]产值及收款计划（2026）'!$A:$A&amp;'[1]产值及收款计划（2026）'!$B:$B,'[1]产值及收款计划（2026）'!R:R)</f>
        <v>#REF!</v>
      </c>
      <c r="S51" s="235" t="e" cm="1">
        <f t="array" ref="S51">_xlfn.XLOOKUP($A51&amp;$B51,'[1]产值及收款计划（2026）'!$A:$A&amp;'[1]产值及收款计划（2026）'!$B:$B,'[1]产值及收款计划（2026）'!S:S)</f>
        <v>#REF!</v>
      </c>
      <c r="T51" s="235" cm="1">
        <f t="array" ref="T51">_xlfn.XLOOKUP($A51&amp;$B51,'[1]产值及收款计划（2026）'!$A:$A&amp;'[1]产值及收款计划（2026）'!$B:$B,'[1]产值及收款计划（2026）'!T:T)</f>
        <v>83.12</v>
      </c>
      <c r="U51" s="235" cm="1">
        <f t="array" ref="U51">_xlfn.XLOOKUP($A51&amp;$B51,'[1]产值及收款计划（2026）'!$A:$A&amp;'[1]产值及收款计划（2026）'!$B:$B,'[1]产值及收款计划（2026）'!U:U)</f>
        <v>0</v>
      </c>
      <c r="V51" s="235" cm="1">
        <f t="array" ref="V51">_xlfn.XLOOKUP($A51&amp;$B51,'[1]产值及收款计划（2026）'!$A:$A&amp;'[1]产值及收款计划（2026）'!$B:$B,'[1]产值及收款计划（2026）'!V:V)</f>
        <v>20.78</v>
      </c>
      <c r="W51" s="235" t="e" cm="1">
        <f t="array" ref="W51">_xlfn.XLOOKUP($A51&amp;$B51,'[1]产值及收款计划（2026）'!$A:$A&amp;'[1]产值及收款计划（2026）'!$B:$B,'[1]产值及收款计划（2026）'!W:W)</f>
        <v>#REF!</v>
      </c>
      <c r="X51" s="235" t="e" cm="1">
        <f t="array" ref="X51">_xlfn.XLOOKUP($A51&amp;$B51,'[1]产值及收款计划（2026）'!$A:$A&amp;'[1]产值及收款计划（2026）'!$B:$B,'[1]产值及收款计划（2026）'!X:X)</f>
        <v>#REF!</v>
      </c>
      <c r="Y51" s="235" t="e" cm="1">
        <f t="array" ref="Y51">_xlfn.XLOOKUP($A51&amp;$B51,'[1]产值及收款计划（2026）'!$A:$A&amp;'[1]产值及收款计划（2026）'!$B:$B,'[1]产值及收款计划（2026）'!Y:Y)</f>
        <v>#REF!</v>
      </c>
      <c r="Z51" s="235" t="e" cm="1">
        <f t="array" ref="Z51">_xlfn.XLOOKUP($A51&amp;$B51,'[1]产值及收款计划（2026）'!$A:$A&amp;'[1]产值及收款计划（2026）'!$B:$B,'[1]产值及收款计划（2026）'!Z:Z)</f>
        <v>#REF!</v>
      </c>
      <c r="AA51" s="235" t="e" cm="1">
        <f t="array" ref="AA51">_xlfn.XLOOKUP($A51&amp;$B51,'[1]产值及收款计划（2026）'!$A:$A&amp;'[1]产值及收款计划（2026）'!$B:$B,'[1]产值及收款计划（2026）'!AA:AA)</f>
        <v>#REF!</v>
      </c>
      <c r="AB51" s="235" t="e" cm="1">
        <f t="array" ref="AB51">_xlfn.XLOOKUP($A51&amp;$B51,'[1]产值及收款计划（2026）'!$A:$A&amp;'[1]产值及收款计划（2026）'!$B:$B,'[1]产值及收款计划（2026）'!AB:AB)</f>
        <v>#REF!</v>
      </c>
      <c r="AC51" s="235" t="e" cm="1">
        <f t="array" ref="AC51">_xlfn.XLOOKUP($A51&amp;$B51,'[1]产值及收款计划（2026）'!$A:$A&amp;'[1]产值及收款计划（2026）'!$B:$B,'[1]产值及收款计划（2026）'!AC:AC)</f>
        <v>#REF!</v>
      </c>
      <c r="AD51" s="235" t="e" cm="1">
        <f t="array" ref="AD51">_xlfn.XLOOKUP($A51&amp;$B51,'[1]产值及收款计划（2026）'!$A:$A&amp;'[1]产值及收款计划（2026）'!$B:$B,'[1]产值及收款计划（2026）'!AD:AD)</f>
        <v>#REF!</v>
      </c>
      <c r="AE51" s="235" t="e" cm="1">
        <f t="array" ref="AE51">_xlfn.XLOOKUP($A51&amp;$B51,'[1]产值及收款计划（2026）'!$A:$A&amp;'[1]产值及收款计划（2026）'!$B:$B,'[1]产值及收款计划（2026）'!AE:AE)</f>
        <v>#REF!</v>
      </c>
      <c r="AF51" s="235" t="e" cm="1">
        <f t="array" ref="AF51">_xlfn.XLOOKUP($A51&amp;$B51,'[1]产值及收款计划（2026）'!$A:$A&amp;'[1]产值及收款计划（2026）'!$B:$B,'[1]产值及收款计划（2026）'!AF:AF)</f>
        <v>#REF!</v>
      </c>
      <c r="AG51" s="235" t="e" cm="1">
        <f t="array" ref="AG51">_xlfn.XLOOKUP($A51&amp;$B51,'[1]产值及收款计划（2026）'!$A:$A&amp;'[1]产值及收款计划（2026）'!$B:$B,'[1]产值及收款计划（2026）'!AG:AG)</f>
        <v>#REF!</v>
      </c>
      <c r="AH51" s="235" t="e" cm="1">
        <f t="array" ref="AH51">_xlfn.XLOOKUP($A51&amp;$B51,'[1]产值及收款计划（2026）'!$A:$A&amp;'[1]产值及收款计划（2026）'!$B:$B,'[1]产值及收款计划（2026）'!AH:AH)</f>
        <v>#REF!</v>
      </c>
      <c r="AI51" s="235" t="e" cm="1">
        <f t="array" ref="AI51">_xlfn.XLOOKUP($A51&amp;$B51,'[1]产值及收款计划（2026）'!$A:$A&amp;'[1]产值及收款计划（2026）'!$B:$B,'[1]产值及收款计划（2026）'!AI:AI)</f>
        <v>#REF!</v>
      </c>
      <c r="AJ51" s="235" t="e" cm="1">
        <f t="array" ref="AJ51">_xlfn.XLOOKUP($A51&amp;$B51,'[1]产值及收款计划（2026）'!$A:$A&amp;'[1]产值及收款计划（2026）'!$B:$B,'[1]产值及收款计划（2026）'!AJ:AJ)</f>
        <v>#REF!</v>
      </c>
      <c r="AK51" s="235" cm="1">
        <f t="array" ref="AK51">_xlfn.XLOOKUP($A51&amp;$B51,'[1]产值及收款计划（2026）'!$A:$A&amp;'[1]产值及收款计划（2026）'!$B:$B,'[1]产值及收款计划（2026）'!AK:AK)</f>
        <v>20.78</v>
      </c>
      <c r="AL51" s="235" t="e" cm="1">
        <f t="array" ref="AL51">_xlfn.XLOOKUP($A51&amp;$B51,'[1]产值及收款计划（2026）'!$A:$A&amp;'[1]产值及收款计划（2026）'!$B:$B,'[1]产值及收款计划（2026）'!AL:AL)</f>
        <v>#REF!</v>
      </c>
      <c r="AM51" s="242" t="e" cm="1">
        <f t="array" ref="AM51">_xlfn.LET(_xlpm.勾选月份状态数组,TRANSPOSE('PPT(12-15页）-TOP10'!$A$3:$A$14),_xlpm.选择数据区,IF('PPT(12-15页）-TOP10'!$E$3="收款",$BA51:$BL51,$AA51:$AL51),SUM(_xlfn._xlws.FILTER(_xlpm.选择数据区,_xlpm.勾选月份状态数组,"")))</f>
        <v>#REF!</v>
      </c>
      <c r="AN51" s="235" t="e">
        <f>_xlfn.XLOOKUP($C51,应收未收表!$T:$T,应收未收表!AA:AA)</f>
        <v>#N/A</v>
      </c>
      <c r="AO51" s="235" t="e">
        <f>_xlfn.XLOOKUP($C51,应收未收表!$T:$T,应收未收表!AB:AB)</f>
        <v>#N/A</v>
      </c>
      <c r="AP51" s="235" t="e">
        <f>_xlfn.XLOOKUP($C51,应收未收表!$T:$T,应收未收表!AC:AC)</f>
        <v>#N/A</v>
      </c>
      <c r="AQ51" s="235" t="e">
        <f>_xlfn.XLOOKUP($C51,应收未收表!$T:$T,应收未收表!AE:AE)</f>
        <v>#N/A</v>
      </c>
      <c r="AR51" s="235" t="e">
        <f>_xlfn.XLOOKUP($C51,应收未收表!$T:$T,应收未收表!AF:AF)</f>
        <v>#N/A</v>
      </c>
      <c r="AS51" s="235" t="e" cm="1">
        <f t="array" ref="AS51">_xlfn.XLOOKUP($A51&amp;$B51,'[1]产值及收款计划（2026）'!$A:$A&amp;'[1]产值及收款计划（2026）'!$B:$B,'[1]产值及收款计划（2026）'!AS:AS)</f>
        <v>#REF!</v>
      </c>
      <c r="AT51" s="235" t="e" cm="1">
        <f t="array" ref="AT51">_xlfn.XLOOKUP($A51&amp;$B51,'[1]产值及收款计划（2026）'!$A:$A&amp;'[1]产值及收款计划（2026）'!$B:$B,'[1]产值及收款计划（2026）'!AT:AT)</f>
        <v>#REF!</v>
      </c>
      <c r="AU51" s="235" t="e" cm="1">
        <f t="array" ref="AU51">_xlfn.XLOOKUP($A51&amp;$B51,'[1]产值及收款计划（2026）'!$A:$A&amp;'[1]产值及收款计划（2026）'!$B:$B,'[1]产值及收款计划（2026）'!AU:AU)</f>
        <v>#REF!</v>
      </c>
      <c r="AV51" s="235" t="e" cm="1">
        <f t="array" ref="AV51">_xlfn.XLOOKUP($A51&amp;$B51,'[1]产值及收款计划（2026）'!$A:$A&amp;'[1]产值及收款计划（2026）'!$B:$B,'[1]产值及收款计划（2026）'!AV:AV)</f>
        <v>#REF!</v>
      </c>
      <c r="AW51" s="235" cm="1">
        <f t="array" ref="AW51">_xlfn.XLOOKUP($A51&amp;$B51,'[1]产值及收款计划（2026）'!$A:$A&amp;'[1]产值及收款计划（2026）'!$B:$B,'[1]产值及收款计划（2026）'!AW:AW)</f>
        <v>83.12</v>
      </c>
      <c r="AX51" s="235" cm="1">
        <f t="array" ref="AX51">_xlfn.XLOOKUP($A51&amp;$B51,'[1]产值及收款计划（2026）'!$A:$A&amp;'[1]产值及收款计划（2026）'!$B:$B,'[1]产值及收款计划（2026）'!AX:AX)</f>
        <v>0</v>
      </c>
      <c r="AY51" s="235" cm="1">
        <f t="array" ref="AY51">_xlfn.XLOOKUP($A51&amp;$B51,'[1]产值及收款计划（2026）'!$A:$A&amp;'[1]产值及收款计划（2026）'!$B:$B,'[1]产值及收款计划（2026）'!AY:AY)</f>
        <v>20.78</v>
      </c>
      <c r="AZ51" s="235" cm="1">
        <f t="array" ref="AZ51">_xlfn.XLOOKUP($A51&amp;$B51,'[1]产值及收款计划（2026）'!$A:$A&amp;'[1]产值及收款计划（2026）'!$B:$B,'[1]产值及收款计划（2026）'!AZ:AZ)</f>
        <v>0</v>
      </c>
      <c r="BA51" s="235" t="e" cm="1">
        <f t="array" ref="BA51">_xlfn.XLOOKUP($A51&amp;$B51,'[1]产值及收款计划（2026）'!$A:$A&amp;'[1]产值及收款计划（2026）'!$B:$B,'[1]产值及收款计划（2026）'!BA:BA)</f>
        <v>#REF!</v>
      </c>
      <c r="BB51" s="235" t="e" cm="1">
        <f t="array" ref="BB51">_xlfn.XLOOKUP($A51&amp;$B51,'[1]产值及收款计划（2026）'!$A:$A&amp;'[1]产值及收款计划（2026）'!$B:$B,'[1]产值及收款计划（2026）'!BB:BB)</f>
        <v>#REF!</v>
      </c>
      <c r="BC51" s="235" t="e" cm="1">
        <f t="array" ref="BC51">_xlfn.XLOOKUP($A51&amp;$B51,'[1]产值及收款计划（2026）'!$A:$A&amp;'[1]产值及收款计划（2026）'!$B:$B,'[1]产值及收款计划（2026）'!BC:BC)</f>
        <v>#REF!</v>
      </c>
      <c r="BD51" s="235" t="e" cm="1">
        <f t="array" ref="BD51">_xlfn.XLOOKUP($A51&amp;$B51,'[1]产值及收款计划（2026）'!$A:$A&amp;'[1]产值及收款计划（2026）'!$B:$B,'[1]产值及收款计划（2026）'!BD:BD)</f>
        <v>#REF!</v>
      </c>
      <c r="BE51" s="235" t="e" cm="1">
        <f t="array" ref="BE51">_xlfn.XLOOKUP($A51&amp;$B51,'[1]产值及收款计划（2026）'!$A:$A&amp;'[1]产值及收款计划（2026）'!$B:$B,'[1]产值及收款计划（2026）'!BE:BE)</f>
        <v>#REF!</v>
      </c>
      <c r="BF51" s="235" t="e" cm="1">
        <f t="array" ref="BF51">_xlfn.XLOOKUP($A51&amp;$B51,'[1]产值及收款计划（2026）'!$A:$A&amp;'[1]产值及收款计划（2026）'!$B:$B,'[1]产值及收款计划（2026）'!BF:BF)</f>
        <v>#REF!</v>
      </c>
      <c r="BG51" s="235" t="e" cm="1">
        <f t="array" ref="BG51">_xlfn.XLOOKUP($A51&amp;$B51,'[1]产值及收款计划（2026）'!$A:$A&amp;'[1]产值及收款计划（2026）'!$B:$B,'[1]产值及收款计划（2026）'!BG:BG)</f>
        <v>#REF!</v>
      </c>
      <c r="BH51" s="235" t="e" cm="1">
        <f t="array" ref="BH51">_xlfn.XLOOKUP($A51&amp;$B51,'[1]产值及收款计划（2026）'!$A:$A&amp;'[1]产值及收款计划（2026）'!$B:$B,'[1]产值及收款计划（2026）'!BH:BH)</f>
        <v>#REF!</v>
      </c>
      <c r="BI51" s="235" t="e" cm="1">
        <f t="array" ref="BI51">_xlfn.XLOOKUP($A51&amp;$B51,'[1]产值及收款计划（2026）'!$A:$A&amp;'[1]产值及收款计划（2026）'!$B:$B,'[1]产值及收款计划（2026）'!BI:BI)</f>
        <v>#REF!</v>
      </c>
      <c r="BJ51" s="235" t="e" cm="1">
        <f t="array" ref="BJ51">_xlfn.XLOOKUP($A51&amp;$B51,'[1]产值及收款计划（2026）'!$A:$A&amp;'[1]产值及收款计划（2026）'!$B:$B,'[1]产值及收款计划（2026）'!BJ:BJ)</f>
        <v>#REF!</v>
      </c>
      <c r="BK51" s="235" t="e" cm="1">
        <f t="array" ref="BK51">_xlfn.XLOOKUP($A51&amp;$B51,'[1]产值及收款计划（2026）'!$A:$A&amp;'[1]产值及收款计划（2026）'!$B:$B,'[1]产值及收款计划（2026）'!BK:BK)</f>
        <v>#REF!</v>
      </c>
      <c r="BL51" s="235" t="e" cm="1">
        <f t="array" ref="BL51">_xlfn.XLOOKUP($A51&amp;$B51,'[1]产值及收款计划（2026）'!$A:$A&amp;'[1]产值及收款计划（2026）'!$B:$B,'[1]产值及收款计划（2026）'!BL:BL)</f>
        <v>#REF!</v>
      </c>
      <c r="BM51" s="235"/>
      <c r="BN51" s="235"/>
      <c r="BO51" s="235"/>
      <c r="BP51" s="235"/>
      <c r="BQ51" s="235" t="e">
        <f>_xlfn.XLOOKUP($C51,应收未收表!$AJ:$AJ,应收未收表!AK:AK)</f>
        <v>#N/A</v>
      </c>
      <c r="BR51" s="235" t="e">
        <f>_xlfn.XLOOKUP($C51,应收未收表!$AJ:$AJ,应收未收表!AL:AL)</f>
        <v>#N/A</v>
      </c>
      <c r="BS51" s="235" t="e">
        <f>_xlfn.XLOOKUP($C51,应收未收表!$AJ:$AJ,应收未收表!AM:AM)</f>
        <v>#N/A</v>
      </c>
      <c r="BT51" s="235" t="e">
        <f>_xlfn.XLOOKUP($C51,应收未收表!$AJ:$AJ,应收未收表!AN:AN)</f>
        <v>#N/A</v>
      </c>
      <c r="BU51" s="234" t="str" cm="1">
        <f t="array" ref="BU51">_xlfn.XLOOKUP($A51&amp;$B51,'[1]产值及收款计划（2026）'!$A:$A&amp;'[1]产值及收款计划（2026）'!$B:$B,'[1]产值及收款计划（2026）'!BQ:BQ)</f>
        <v>上海隧道工程有限公司</v>
      </c>
      <c r="BV51" s="235" t="e" cm="1">
        <f t="array" ref="BV51">_xlfn.XLOOKUP($A51&amp;$B51,'[1]产值及收款计划（2026）'!$A:$A&amp;'[1]产值及收款计划（2026）'!$B:$B,'[1]产值及收款计划（2026）'!BR:BR)</f>
        <v>#REF!</v>
      </c>
      <c r="CE51" s="235" cm="1">
        <f t="array" ref="CE51">_xlfn.XLOOKUP($A51&amp;$B51,'[1]产值及收款计划（2026）'!$A:$A&amp;'[1]产值及收款计划（2026）'!$B:$B,'[1]产值及收款计划（2026）'!CA:CA)</f>
        <v>0</v>
      </c>
      <c r="CF51" s="235" cm="1">
        <f t="array" ref="CF51">_xlfn.XLOOKUP($A51&amp;$B51,'[1]产值及收款计划（2026）'!$A:$A&amp;'[1]产值及收款计划（2026）'!$B:$B,'[1]产值及收款计划（2026）'!CB:CB)</f>
        <v>0</v>
      </c>
      <c r="CG51" s="235" cm="1">
        <f t="array" ref="CG51">_xlfn.XLOOKUP($A51&amp;$B51,'[1]产值及收款计划（2026）'!$A:$A&amp;'[1]产值及收款计划（2026）'!$B:$B,'[1]产值及收款计划（2026）'!CC:CC)</f>
        <v>0</v>
      </c>
      <c r="CH51" s="235" cm="1">
        <f t="array" ref="CH51">_xlfn.XLOOKUP($A51&amp;$B51,'[1]产值及收款计划（2026）'!$A:$A&amp;'[1]产值及收款计划（2026）'!$B:$B,'[1]产值及收款计划（2026）'!CD:CD)</f>
        <v>0</v>
      </c>
      <c r="CI51" s="235" cm="1">
        <f t="array" ref="CI51">_xlfn.XLOOKUP($A51&amp;$B51,'[1]产值及收款计划（2026）'!$A:$A&amp;'[1]产值及收款计划（2026）'!$B:$B,'[1]产值及收款计划（2026）'!CE:CE)</f>
        <v>0</v>
      </c>
      <c r="CJ51" s="235" cm="1">
        <f t="array" ref="CJ51">_xlfn.XLOOKUP($A51&amp;$B51,'[1]产值及收款计划（2026）'!$A:$A&amp;'[1]产值及收款计划（2026）'!$B:$B,'[1]产值及收款计划（2026）'!CF:CF)</f>
        <v>0</v>
      </c>
      <c r="CK51" s="235" cm="1">
        <f t="array" ref="CK51">_xlfn.XLOOKUP($A51&amp;$B51,'[1]产值及收款计划（2026）'!$A:$A&amp;'[1]产值及收款计划（2026）'!$B:$B,'[1]产值及收款计划（2026）'!CG:CG)</f>
        <v>0</v>
      </c>
      <c r="CL51" s="235" cm="1">
        <f t="array" ref="CL51">_xlfn.XLOOKUP($A51&amp;$B51,'[1]产值及收款计划（2026）'!$A:$A&amp;'[1]产值及收款计划（2026）'!$B:$B,'[1]产值及收款计划（2026）'!CH:CH)</f>
        <v>0</v>
      </c>
      <c r="CM51" s="235" cm="1">
        <f t="array" ref="CM51">_xlfn.XLOOKUP($A51&amp;$B51,'[1]产值及收款计划（2026）'!$A:$A&amp;'[1]产值及收款计划（2026）'!$B:$B,'[1]产值及收款计划（2026）'!CI:CI)</f>
        <v>0</v>
      </c>
      <c r="CN51" s="235" cm="1">
        <f t="array" ref="CN51">_xlfn.XLOOKUP($A51&amp;$B51,'[1]产值及收款计划（2026）'!$A:$A&amp;'[1]产值及收款计划（2026）'!$B:$B,'[1]产值及收款计划（2026）'!CJ:CJ)</f>
        <v>0</v>
      </c>
      <c r="CO51" s="235" cm="1">
        <f t="array" ref="CO51">_xlfn.XLOOKUP($A51&amp;$B51,'[1]产值及收款计划（2026）'!$A:$A&amp;'[1]产值及收款计划（2026）'!$B:$B,'[1]产值及收款计划（2026）'!CK:CK)</f>
        <v>0</v>
      </c>
      <c r="CP51" s="235" cm="1">
        <f t="array" ref="CP51">_xlfn.XLOOKUP($A51&amp;$B51,'[1]产值及收款计划（2026）'!$A:$A&amp;'[1]产值及收款计划（2026）'!$B:$B,'[1]产值及收款计划（2026）'!CL:CL)</f>
        <v>0</v>
      </c>
      <c r="DE51" s="235" cm="1">
        <f t="array" ref="DE51">_xlfn.XLOOKUP($A51&amp;$B51,'[1]产值及收款计划（2026）'!$A:$A&amp;'[1]产值及收款计划（2026）'!$B:$B,'[1]产值及收款计划（2026）'!DA:DA)</f>
        <v>0</v>
      </c>
      <c r="DF51" s="235" cm="1">
        <f t="array" ref="DF51">_xlfn.XLOOKUP($A51&amp;$B51,'[1]产值及收款计划（2026）'!$A:$A&amp;'[1]产值及收款计划（2026）'!$B:$B,'[1]产值及收款计划（2026）'!DB:DB)</f>
        <v>0</v>
      </c>
      <c r="DG51" s="235" cm="1">
        <f t="array" ref="DG51">_xlfn.XLOOKUP($A51&amp;$B51,'[1]产值及收款计划（2026）'!$A:$A&amp;'[1]产值及收款计划（2026）'!$B:$B,'[1]产值及收款计划（2026）'!DC:DC)</f>
        <v>0</v>
      </c>
      <c r="DH51" s="235" cm="1">
        <f t="array" ref="DH51">_xlfn.XLOOKUP($A51&amp;$B51,'[1]产值及收款计划（2026）'!$A:$A&amp;'[1]产值及收款计划（2026）'!$B:$B,'[1]产值及收款计划（2026）'!DD:DD)</f>
        <v>0</v>
      </c>
      <c r="DI51" s="235" cm="1">
        <f t="array" ref="DI51">_xlfn.XLOOKUP($A51&amp;$B51,'[1]产值及收款计划（2026）'!$A:$A&amp;'[1]产值及收款计划（2026）'!$B:$B,'[1]产值及收款计划（2026）'!DE:DE)</f>
        <v>0</v>
      </c>
      <c r="DJ51" s="235" cm="1">
        <f t="array" ref="DJ51">_xlfn.XLOOKUP($A51&amp;$B51,'[1]产值及收款计划（2026）'!$A:$A&amp;'[1]产值及收款计划（2026）'!$B:$B,'[1]产值及收款计划（2026）'!DF:DF)</f>
        <v>0</v>
      </c>
      <c r="DK51" s="235" cm="1">
        <f t="array" ref="DK51">_xlfn.XLOOKUP($A51&amp;$B51,'[1]产值及收款计划（2026）'!$A:$A&amp;'[1]产值及收款计划（2026）'!$B:$B,'[1]产值及收款计划（2026）'!DG:DG)</f>
        <v>0</v>
      </c>
      <c r="DL51" s="235" cm="1">
        <f t="array" ref="DL51">_xlfn.XLOOKUP($A51&amp;$B51,'[1]产值及收款计划（2026）'!$A:$A&amp;'[1]产值及收款计划（2026）'!$B:$B,'[1]产值及收款计划（2026）'!DH:DH)</f>
        <v>0</v>
      </c>
      <c r="DM51" s="235" cm="1">
        <f t="array" ref="DM51">_xlfn.XLOOKUP($A51&amp;$B51,'[1]产值及收款计划（2026）'!$A:$A&amp;'[1]产值及收款计划（2026）'!$B:$B,'[1]产值及收款计划（2026）'!DI:DI)</f>
        <v>0</v>
      </c>
      <c r="DN51" s="235" cm="1">
        <f t="array" ref="DN51">_xlfn.XLOOKUP($A51&amp;$B51,'[1]产值及收款计划（2026）'!$A:$A&amp;'[1]产值及收款计划（2026）'!$B:$B,'[1]产值及收款计划（2026）'!DJ:DJ)</f>
        <v>0</v>
      </c>
      <c r="DO51" s="235" cm="1">
        <f t="array" ref="DO51">_xlfn.XLOOKUP($A51&amp;$B51,'[1]产值及收款计划（2026）'!$A:$A&amp;'[1]产值及收款计划（2026）'!$B:$B,'[1]产值及收款计划（2026）'!DK:DK)</f>
        <v>0</v>
      </c>
      <c r="DP51" s="235" cm="1">
        <f t="array" ref="DP51">_xlfn.XLOOKUP($A51&amp;$B51,'[1]产值及收款计划（2026）'!$A:$A&amp;'[1]产值及收款计划（2026）'!$B:$B,'[1]产值及收款计划（2026）'!DL:DL)</f>
        <v>0</v>
      </c>
      <c r="DQ51" s="243"/>
      <c r="DR51" s="229"/>
    </row>
    <row r="52" ht="20.25" spans="1:122">
      <c r="A52" s="233">
        <f t="shared" si="12"/>
        <v>48</v>
      </c>
      <c r="B52" s="233" t="s">
        <v>25</v>
      </c>
      <c r="C52" s="234" t="str" cm="1">
        <f t="array" ref="C52">_xlfn.XLOOKUP($A52&amp;$B52,'[1]产值及收款计划（2026）'!$A:$A&amp;'[1]产值及收款计划（2026）'!$B:$B,'[1]产值及收款计划（2026）'!C:C)</f>
        <v>ZHT2021080600095</v>
      </c>
      <c r="D52" s="234" t="str" cm="1">
        <f t="array" ref="D52">_xlfn.XLOOKUP($A52&amp;$B52,'[1]产值及收款计划（2026）'!$A:$A&amp;'[1]产值及收款计划（2026）'!$B:$B,'[1]产值及收款计划（2026）'!D:D)</f>
        <v>常州市轨道交通BIM总体管理及平台开发服务项目</v>
      </c>
      <c r="E52" s="235" cm="1">
        <f t="array" ref="E52">_xlfn.XLOOKUP($A52&amp;$B52,'[1]产值及收款计划（2026）'!$A:$A&amp;'[1]产值及收款计划（2026）'!$B:$B,'[1]产值及收款计划（2026）'!E:E)</f>
        <v>2723.85</v>
      </c>
      <c r="F52" s="235" cm="1">
        <f t="array" ref="F52">_xlfn.XLOOKUP($A52&amp;$B52,'[1]产值及收款计划（2026）'!$A:$A&amp;'[1]产值及收款计划（2026）'!$B:$B,'[1]产值及收款计划（2026）'!F:F)</f>
        <v>2042.8875</v>
      </c>
      <c r="G52" s="235" cm="1">
        <f t="array" ref="G52">_xlfn.XLOOKUP($A52&amp;$B52,'[1]产值及收款计划（2026）'!$A:$A&amp;'[1]产值及收款计划（2026）'!$B:$B,'[1]产值及收款计划（2026）'!G:G)</f>
        <v>2042.8875</v>
      </c>
      <c r="H52" s="235" cm="1">
        <f t="array" ref="H52">_xlfn.XLOOKUP($A52&amp;$B52,'[1]产值及收款计划（2026）'!$A:$A&amp;'[1]产值及收款计划（2026）'!$B:$B,'[1]产值及收款计划（2026）'!H:H)</f>
        <v>1475.46656</v>
      </c>
      <c r="I52" s="236" cm="1">
        <f t="array" ref="I52">_xlfn.XLOOKUP($A52&amp;$B52,'[1]产值及收款计划（2026）'!$A:$A&amp;'[1]产值及收款计划（2026）'!$B:$B,'[1]产值及收款计划（2026）'!I:I)</f>
        <v>0.722245625370952</v>
      </c>
      <c r="J52" s="237" cm="1">
        <f t="array" ref="J52">_xlfn.XLOOKUP($A52&amp;$B52,'[1]产值及收款计划（2026）'!$A:$A&amp;'[1]产值及收款计划（2026）'!$B:$B,'[1]产值及收款计划（2026）'!J:J)</f>
        <v>0.062178287318671</v>
      </c>
      <c r="K52" s="235" t="e" cm="1">
        <f t="array" ref="K52">_xlfn.XLOOKUP($A52&amp;$B52,'[1]产值及收款计划（2026）'!$A:$A&amp;'[1]产值及收款计划（2026）'!$B:$B,'[1]产值及收款计划（2026）'!K:K)</f>
        <v>#REF!</v>
      </c>
      <c r="L52" s="235" t="e" cm="1">
        <f t="array" ref="L52">_xlfn.XLOOKUP($A52&amp;$B52,'[1]产值及收款计划（2026）'!$A:$A&amp;'[1]产值及收款计划（2026）'!$B:$B,'[1]产值及收款计划（2026）'!L:L)</f>
        <v>#REF!</v>
      </c>
      <c r="M52" s="235" t="str" cm="1">
        <f t="array" ref="M52">_xlfn.XLOOKUP($A52&amp;$B52,'[1]产值及收款计划（2026）'!$A:$A&amp;'[1]产值及收款计划（2026）'!$B:$B,'[1]产值及收款计划（2026）'!M:M)</f>
        <v>主导</v>
      </c>
      <c r="N52" s="235" t="str" cm="1">
        <f t="array" ref="N52">_xlfn.XLOOKUP($A52&amp;$B52,'[1]产值及收款计划（2026）'!$A:$A&amp;'[1]产值及收款计划（2026）'!$B:$B,'[1]产值及收款计划（2026）'!N:N)</f>
        <v>史菁霞团队</v>
      </c>
      <c r="O52" s="235" t="str" cm="1">
        <f t="array" ref="O52">_xlfn.XLOOKUP($A52&amp;$B52,'[1]产值及收款计划（2026）'!$A:$A&amp;'[1]产值及收款计划（2026）'!$B:$B,'[1]产值及收款计划（2026）'!O:O)</f>
        <v>卢学文</v>
      </c>
      <c r="P52" s="234" t="str" cm="1">
        <f t="array" ref="P52">_xlfn.XLOOKUP($A52&amp;$B52,'[1]产值及收款计划（2026）'!$A:$A&amp;'[1]产值及收款计划（2026）'!$B:$B,'[1]产值及收款计划（2026）'!P:P)</f>
        <v>在建</v>
      </c>
      <c r="Q52" s="235" t="e" cm="1">
        <f t="array" ref="Q52">_xlfn.XLOOKUP($A52&amp;$B52,'[1]产值及收款计划（2026）'!$A:$A&amp;'[1]产值及收款计划（2026）'!$B:$B,'[1]产值及收款计划（2026）'!Q:Q)</f>
        <v>#REF!</v>
      </c>
      <c r="R52" s="235" t="e" cm="1">
        <f t="array" ref="R52">_xlfn.XLOOKUP($A52&amp;$B52,'[1]产值及收款计划（2026）'!$A:$A&amp;'[1]产值及收款计划（2026）'!$B:$B,'[1]产值及收款计划（2026）'!R:R)</f>
        <v>#REF!</v>
      </c>
      <c r="S52" s="235" t="e" cm="1">
        <f t="array" ref="S52">_xlfn.XLOOKUP($A52&amp;$B52,'[1]产值及收款计划（2026）'!$A:$A&amp;'[1]产值及收款计划（2026）'!$B:$B,'[1]产值及收款计划（2026）'!S:S)</f>
        <v>#REF!</v>
      </c>
      <c r="T52" s="235" cm="1">
        <f t="array" ref="T52">_xlfn.XLOOKUP($A52&amp;$B52,'[1]产值及收款计划（2026）'!$A:$A&amp;'[1]产值及收款计划（2026）'!$B:$B,'[1]产值及收款计划（2026）'!T:T)</f>
        <v>680.9625</v>
      </c>
      <c r="U52" s="235" cm="1">
        <f t="array" ref="U52">_xlfn.XLOOKUP($A52&amp;$B52,'[1]产值及收款计划（2026）'!$A:$A&amp;'[1]产值及收款计划（2026）'!$B:$B,'[1]产值及收款计划（2026）'!U:U)</f>
        <v>0</v>
      </c>
      <c r="V52" s="235" cm="1">
        <f t="array" ref="V52">_xlfn.XLOOKUP($A52&amp;$B52,'[1]产值及收款计划（2026）'!$A:$A&amp;'[1]产值及收款计划（2026）'!$B:$B,'[1]产值及收款计划（2026）'!V:V)</f>
        <v>2042.8875</v>
      </c>
      <c r="W52" s="235" t="e" cm="1">
        <f t="array" ref="W52">_xlfn.XLOOKUP($A52&amp;$B52,'[1]产值及收款计划（2026）'!$A:$A&amp;'[1]产值及收款计划（2026）'!$B:$B,'[1]产值及收款计划（2026）'!W:W)</f>
        <v>#REF!</v>
      </c>
      <c r="X52" s="235" t="e" cm="1">
        <f t="array" ref="X52">_xlfn.XLOOKUP($A52&amp;$B52,'[1]产值及收款计划（2026）'!$A:$A&amp;'[1]产值及收款计划（2026）'!$B:$B,'[1]产值及收款计划（2026）'!X:X)</f>
        <v>#REF!</v>
      </c>
      <c r="Y52" s="235" t="e" cm="1">
        <f t="array" ref="Y52">_xlfn.XLOOKUP($A52&amp;$B52,'[1]产值及收款计划（2026）'!$A:$A&amp;'[1]产值及收款计划（2026）'!$B:$B,'[1]产值及收款计划（2026）'!Y:Y)</f>
        <v>#REF!</v>
      </c>
      <c r="Z52" s="235" t="e" cm="1">
        <f t="array" ref="Z52">_xlfn.XLOOKUP($A52&amp;$B52,'[1]产值及收款计划（2026）'!$A:$A&amp;'[1]产值及收款计划（2026）'!$B:$B,'[1]产值及收款计划（2026）'!Z:Z)</f>
        <v>#REF!</v>
      </c>
      <c r="AA52" s="235" t="e" cm="1">
        <f t="array" ref="AA52">_xlfn.XLOOKUP($A52&amp;$B52,'[1]产值及收款计划（2026）'!$A:$A&amp;'[1]产值及收款计划（2026）'!$B:$B,'[1]产值及收款计划（2026）'!AA:AA)</f>
        <v>#REF!</v>
      </c>
      <c r="AB52" s="235" t="e" cm="1">
        <f t="array" ref="AB52">_xlfn.XLOOKUP($A52&amp;$B52,'[1]产值及收款计划（2026）'!$A:$A&amp;'[1]产值及收款计划（2026）'!$B:$B,'[1]产值及收款计划（2026）'!AB:AB)</f>
        <v>#REF!</v>
      </c>
      <c r="AC52" s="235" t="e" cm="1">
        <f t="array" ref="AC52">_xlfn.XLOOKUP($A52&amp;$B52,'[1]产值及收款计划（2026）'!$A:$A&amp;'[1]产值及收款计划（2026）'!$B:$B,'[1]产值及收款计划（2026）'!AC:AC)</f>
        <v>#REF!</v>
      </c>
      <c r="AD52" s="235" t="e" cm="1">
        <f t="array" ref="AD52">_xlfn.XLOOKUP($A52&amp;$B52,'[1]产值及收款计划（2026）'!$A:$A&amp;'[1]产值及收款计划（2026）'!$B:$B,'[1]产值及收款计划（2026）'!AD:AD)</f>
        <v>#REF!</v>
      </c>
      <c r="AE52" s="235" t="e" cm="1">
        <f t="array" ref="AE52">_xlfn.XLOOKUP($A52&amp;$B52,'[1]产值及收款计划（2026）'!$A:$A&amp;'[1]产值及收款计划（2026）'!$B:$B,'[1]产值及收款计划（2026）'!AE:AE)</f>
        <v>#REF!</v>
      </c>
      <c r="AF52" s="235" t="e" cm="1">
        <f t="array" ref="AF52">_xlfn.XLOOKUP($A52&amp;$B52,'[1]产值及收款计划（2026）'!$A:$A&amp;'[1]产值及收款计划（2026）'!$B:$B,'[1]产值及收款计划（2026）'!AF:AF)</f>
        <v>#REF!</v>
      </c>
      <c r="AG52" s="235" t="e" cm="1">
        <f t="array" ref="AG52">_xlfn.XLOOKUP($A52&amp;$B52,'[1]产值及收款计划（2026）'!$A:$A&amp;'[1]产值及收款计划（2026）'!$B:$B,'[1]产值及收款计划（2026）'!AG:AG)</f>
        <v>#REF!</v>
      </c>
      <c r="AH52" s="235" t="e" cm="1">
        <f t="array" ref="AH52">_xlfn.XLOOKUP($A52&amp;$B52,'[1]产值及收款计划（2026）'!$A:$A&amp;'[1]产值及收款计划（2026）'!$B:$B,'[1]产值及收款计划（2026）'!AH:AH)</f>
        <v>#REF!</v>
      </c>
      <c r="AI52" s="235" t="e" cm="1">
        <f t="array" ref="AI52">_xlfn.XLOOKUP($A52&amp;$B52,'[1]产值及收款计划（2026）'!$A:$A&amp;'[1]产值及收款计划（2026）'!$B:$B,'[1]产值及收款计划（2026）'!AI:AI)</f>
        <v>#REF!</v>
      </c>
      <c r="AJ52" s="235" t="e" cm="1">
        <f t="array" ref="AJ52">_xlfn.XLOOKUP($A52&amp;$B52,'[1]产值及收款计划（2026）'!$A:$A&amp;'[1]产值及收款计划（2026）'!$B:$B,'[1]产值及收款计划（2026）'!AJ:AJ)</f>
        <v>#REF!</v>
      </c>
      <c r="AK52" s="235" cm="1">
        <f t="array" ref="AK52">_xlfn.XLOOKUP($A52&amp;$B52,'[1]产值及收款计划（2026）'!$A:$A&amp;'[1]产值及收款计划（2026）'!$B:$B,'[1]产值及收款计划（2026）'!AK:AK)</f>
        <v>272</v>
      </c>
      <c r="AL52" s="235" t="e" cm="1">
        <f t="array" ref="AL52">_xlfn.XLOOKUP($A52&amp;$B52,'[1]产值及收款计划（2026）'!$A:$A&amp;'[1]产值及收款计划（2026）'!$B:$B,'[1]产值及收款计划（2026）'!AL:AL)</f>
        <v>#REF!</v>
      </c>
      <c r="AM52" s="242" t="e" cm="1">
        <f t="array" ref="AM52">_xlfn.LET(_xlpm.勾选月份状态数组,TRANSPOSE('PPT(12-15页）-TOP10'!$A$3:$A$14),_xlpm.选择数据区,IF('PPT(12-15页）-TOP10'!$E$3="收款",$BA52:$BL52,$AA52:$AL52),SUM(_xlfn._xlws.FILTER(_xlpm.选择数据区,_xlpm.勾选月份状态数组,"")))</f>
        <v>#REF!</v>
      </c>
      <c r="AN52" s="235" t="e">
        <f>_xlfn.XLOOKUP($C52,应收未收表!$T:$T,应收未收表!AA:AA)</f>
        <v>#N/A</v>
      </c>
      <c r="AO52" s="235" t="e">
        <f>_xlfn.XLOOKUP($C52,应收未收表!$T:$T,应收未收表!AB:AB)</f>
        <v>#N/A</v>
      </c>
      <c r="AP52" s="235" t="e">
        <f>_xlfn.XLOOKUP($C52,应收未收表!$T:$T,应收未收表!AC:AC)</f>
        <v>#N/A</v>
      </c>
      <c r="AQ52" s="235" t="e">
        <f>_xlfn.XLOOKUP($C52,应收未收表!$T:$T,应收未收表!AE:AE)</f>
        <v>#N/A</v>
      </c>
      <c r="AR52" s="235" t="e">
        <f>_xlfn.XLOOKUP($C52,应收未收表!$T:$T,应收未收表!AF:AF)</f>
        <v>#N/A</v>
      </c>
      <c r="AS52" s="235" t="e" cm="1">
        <f t="array" ref="AS52">_xlfn.XLOOKUP($A52&amp;$B52,'[1]产值及收款计划（2026）'!$A:$A&amp;'[1]产值及收款计划（2026）'!$B:$B,'[1]产值及收款计划（2026）'!AS:AS)</f>
        <v>#REF!</v>
      </c>
      <c r="AT52" s="235" t="e" cm="1">
        <f t="array" ref="AT52">_xlfn.XLOOKUP($A52&amp;$B52,'[1]产值及收款计划（2026）'!$A:$A&amp;'[1]产值及收款计划（2026）'!$B:$B,'[1]产值及收款计划（2026）'!AT:AT)</f>
        <v>#REF!</v>
      </c>
      <c r="AU52" s="235" t="e" cm="1">
        <f t="array" ref="AU52">_xlfn.XLOOKUP($A52&amp;$B52,'[1]产值及收款计划（2026）'!$A:$A&amp;'[1]产值及收款计划（2026）'!$B:$B,'[1]产值及收款计划（2026）'!AU:AU)</f>
        <v>#REF!</v>
      </c>
      <c r="AV52" s="235" t="e" cm="1">
        <f t="array" ref="AV52">_xlfn.XLOOKUP($A52&amp;$B52,'[1]产值及收款计划（2026）'!$A:$A&amp;'[1]产值及收款计划（2026）'!$B:$B,'[1]产值及收款计划（2026）'!AV:AV)</f>
        <v>#REF!</v>
      </c>
      <c r="AW52" s="235" cm="1">
        <f t="array" ref="AW52">_xlfn.XLOOKUP($A52&amp;$B52,'[1]产值及收款计划（2026）'!$A:$A&amp;'[1]产值及收款计划（2026）'!$B:$B,'[1]产值及收款计划（2026）'!AW:AW)</f>
        <v>680.9625</v>
      </c>
      <c r="AX52" s="235" cm="1">
        <f t="array" ref="AX52">_xlfn.XLOOKUP($A52&amp;$B52,'[1]产值及收款计划（2026）'!$A:$A&amp;'[1]产值及收款计划（2026）'!$B:$B,'[1]产值及收款计划（2026）'!AX:AX)</f>
        <v>0</v>
      </c>
      <c r="AY52" s="235" cm="1">
        <f t="array" ref="AY52">_xlfn.XLOOKUP($A52&amp;$B52,'[1]产值及收款计划（2026）'!$A:$A&amp;'[1]产值及收款计划（2026）'!$B:$B,'[1]产值及收款计划（2026）'!AY:AY)</f>
        <v>2042.8875</v>
      </c>
      <c r="AZ52" s="235" cm="1">
        <f t="array" ref="AZ52">_xlfn.XLOOKUP($A52&amp;$B52,'[1]产值及收款计划（2026）'!$A:$A&amp;'[1]产值及收款计划（2026）'!$B:$B,'[1]产值及收款计划（2026）'!AZ:AZ)</f>
        <v>0</v>
      </c>
      <c r="BA52" s="235" t="e" cm="1">
        <f t="array" ref="BA52">_xlfn.XLOOKUP($A52&amp;$B52,'[1]产值及收款计划（2026）'!$A:$A&amp;'[1]产值及收款计划（2026）'!$B:$B,'[1]产值及收款计划（2026）'!BA:BA)</f>
        <v>#REF!</v>
      </c>
      <c r="BB52" s="235" t="e" cm="1">
        <f t="array" ref="BB52">_xlfn.XLOOKUP($A52&amp;$B52,'[1]产值及收款计划（2026）'!$A:$A&amp;'[1]产值及收款计划（2026）'!$B:$B,'[1]产值及收款计划（2026）'!BB:BB)</f>
        <v>#REF!</v>
      </c>
      <c r="BC52" s="235" t="e" cm="1">
        <f t="array" ref="BC52">_xlfn.XLOOKUP($A52&amp;$B52,'[1]产值及收款计划（2026）'!$A:$A&amp;'[1]产值及收款计划（2026）'!$B:$B,'[1]产值及收款计划（2026）'!BC:BC)</f>
        <v>#REF!</v>
      </c>
      <c r="BD52" s="235" t="e" cm="1">
        <f t="array" ref="BD52">_xlfn.XLOOKUP($A52&amp;$B52,'[1]产值及收款计划（2026）'!$A:$A&amp;'[1]产值及收款计划（2026）'!$B:$B,'[1]产值及收款计划（2026）'!BD:BD)</f>
        <v>#REF!</v>
      </c>
      <c r="BE52" s="235" t="e" cm="1">
        <f t="array" ref="BE52">_xlfn.XLOOKUP($A52&amp;$B52,'[1]产值及收款计划（2026）'!$A:$A&amp;'[1]产值及收款计划（2026）'!$B:$B,'[1]产值及收款计划（2026）'!BE:BE)</f>
        <v>#REF!</v>
      </c>
      <c r="BF52" s="235" t="e" cm="1">
        <f t="array" ref="BF52">_xlfn.XLOOKUP($A52&amp;$B52,'[1]产值及收款计划（2026）'!$A:$A&amp;'[1]产值及收款计划（2026）'!$B:$B,'[1]产值及收款计划（2026）'!BF:BF)</f>
        <v>#REF!</v>
      </c>
      <c r="BG52" s="235" t="e" cm="1">
        <f t="array" ref="BG52">_xlfn.XLOOKUP($A52&amp;$B52,'[1]产值及收款计划（2026）'!$A:$A&amp;'[1]产值及收款计划（2026）'!$B:$B,'[1]产值及收款计划（2026）'!BG:BG)</f>
        <v>#REF!</v>
      </c>
      <c r="BH52" s="235" t="e" cm="1">
        <f t="array" ref="BH52">_xlfn.XLOOKUP($A52&amp;$B52,'[1]产值及收款计划（2026）'!$A:$A&amp;'[1]产值及收款计划（2026）'!$B:$B,'[1]产值及收款计划（2026）'!BH:BH)</f>
        <v>#REF!</v>
      </c>
      <c r="BI52" s="235" t="e" cm="1">
        <f t="array" ref="BI52">_xlfn.XLOOKUP($A52&amp;$B52,'[1]产值及收款计划（2026）'!$A:$A&amp;'[1]产值及收款计划（2026）'!$B:$B,'[1]产值及收款计划（2026）'!BI:BI)</f>
        <v>#REF!</v>
      </c>
      <c r="BJ52" s="235" t="e" cm="1">
        <f t="array" ref="BJ52">_xlfn.XLOOKUP($A52&amp;$B52,'[1]产值及收款计划（2026）'!$A:$A&amp;'[1]产值及收款计划（2026）'!$B:$B,'[1]产值及收款计划（2026）'!BJ:BJ)</f>
        <v>#REF!</v>
      </c>
      <c r="BK52" s="235" t="e" cm="1">
        <f t="array" ref="BK52">_xlfn.XLOOKUP($A52&amp;$B52,'[1]产值及收款计划（2026）'!$A:$A&amp;'[1]产值及收款计划（2026）'!$B:$B,'[1]产值及收款计划（2026）'!BK:BK)</f>
        <v>#REF!</v>
      </c>
      <c r="BL52" s="235" t="e" cm="1">
        <f t="array" ref="BL52">_xlfn.XLOOKUP($A52&amp;$B52,'[1]产值及收款计划（2026）'!$A:$A&amp;'[1]产值及收款计划（2026）'!$B:$B,'[1]产值及收款计划（2026）'!BL:BL)</f>
        <v>#REF!</v>
      </c>
      <c r="BM52" s="235"/>
      <c r="BN52" s="235"/>
      <c r="BO52" s="235"/>
      <c r="BP52" s="235"/>
      <c r="BQ52" s="235" t="e">
        <f>_xlfn.XLOOKUP($C52,应收未收表!$AJ:$AJ,应收未收表!AK:AK)</f>
        <v>#N/A</v>
      </c>
      <c r="BR52" s="235" t="e">
        <f>_xlfn.XLOOKUP($C52,应收未收表!$AJ:$AJ,应收未收表!AL:AL)</f>
        <v>#N/A</v>
      </c>
      <c r="BS52" s="235" t="e">
        <f>_xlfn.XLOOKUP($C52,应收未收表!$AJ:$AJ,应收未收表!AM:AM)</f>
        <v>#N/A</v>
      </c>
      <c r="BT52" s="235" t="e">
        <f>_xlfn.XLOOKUP($C52,应收未收表!$AJ:$AJ,应收未收表!AN:AN)</f>
        <v>#N/A</v>
      </c>
      <c r="BU52" s="234" t="str" cm="1">
        <f t="array" ref="BU52">_xlfn.XLOOKUP($A52&amp;$B52,'[1]产值及收款计划（2026）'!$A:$A&amp;'[1]产值及收款计划（2026）'!$B:$B,'[1]产值及收款计划（2026）'!BQ:BQ)</f>
        <v>常州地铁集团有限公司</v>
      </c>
      <c r="BV52" s="235" t="e" cm="1">
        <f t="array" ref="BV52">_xlfn.XLOOKUP($A52&amp;$B52,'[1]产值及收款计划（2026）'!$A:$A&amp;'[1]产值及收款计划（2026）'!$B:$B,'[1]产值及收款计划（2026）'!BR:BR)</f>
        <v>#REF!</v>
      </c>
      <c r="CE52" s="235" cm="1">
        <f t="array" ref="CE52">_xlfn.XLOOKUP($A52&amp;$B52,'[1]产值及收款计划（2026）'!$A:$A&amp;'[1]产值及收款计划（2026）'!$B:$B,'[1]产值及收款计划（2026）'!CA:CA)</f>
        <v>0</v>
      </c>
      <c r="CF52" s="235" cm="1">
        <f t="array" ref="CF52">_xlfn.XLOOKUP($A52&amp;$B52,'[1]产值及收款计划（2026）'!$A:$A&amp;'[1]产值及收款计划（2026）'!$B:$B,'[1]产值及收款计划（2026）'!CB:CB)</f>
        <v>0</v>
      </c>
      <c r="CG52" s="235" cm="1">
        <f t="array" ref="CG52">_xlfn.XLOOKUP($A52&amp;$B52,'[1]产值及收款计划（2026）'!$A:$A&amp;'[1]产值及收款计划（2026）'!$B:$B,'[1]产值及收款计划（2026）'!CC:CC)</f>
        <v>0</v>
      </c>
      <c r="CH52" s="235" cm="1">
        <f t="array" ref="CH52">_xlfn.XLOOKUP($A52&amp;$B52,'[1]产值及收款计划（2026）'!$A:$A&amp;'[1]产值及收款计划（2026）'!$B:$B,'[1]产值及收款计划（2026）'!CD:CD)</f>
        <v>0</v>
      </c>
      <c r="CI52" s="235" cm="1">
        <f t="array" ref="CI52">_xlfn.XLOOKUP($A52&amp;$B52,'[1]产值及收款计划（2026）'!$A:$A&amp;'[1]产值及收款计划（2026）'!$B:$B,'[1]产值及收款计划（2026）'!CE:CE)</f>
        <v>0</v>
      </c>
      <c r="CJ52" s="235" cm="1">
        <f t="array" ref="CJ52">_xlfn.XLOOKUP($A52&amp;$B52,'[1]产值及收款计划（2026）'!$A:$A&amp;'[1]产值及收款计划（2026）'!$B:$B,'[1]产值及收款计划（2026）'!CF:CF)</f>
        <v>0</v>
      </c>
      <c r="CK52" s="235" cm="1">
        <f t="array" ref="CK52">_xlfn.XLOOKUP($A52&amp;$B52,'[1]产值及收款计划（2026）'!$A:$A&amp;'[1]产值及收款计划（2026）'!$B:$B,'[1]产值及收款计划（2026）'!CG:CG)</f>
        <v>0</v>
      </c>
      <c r="CL52" s="235" cm="1">
        <f t="array" ref="CL52">_xlfn.XLOOKUP($A52&amp;$B52,'[1]产值及收款计划（2026）'!$A:$A&amp;'[1]产值及收款计划（2026）'!$B:$B,'[1]产值及收款计划（2026）'!CH:CH)</f>
        <v>0</v>
      </c>
      <c r="CM52" s="235" cm="1">
        <f t="array" ref="CM52">_xlfn.XLOOKUP($A52&amp;$B52,'[1]产值及收款计划（2026）'!$A:$A&amp;'[1]产值及收款计划（2026）'!$B:$B,'[1]产值及收款计划（2026）'!CI:CI)</f>
        <v>0</v>
      </c>
      <c r="CN52" s="235" cm="1">
        <f t="array" ref="CN52">_xlfn.XLOOKUP($A52&amp;$B52,'[1]产值及收款计划（2026）'!$A:$A&amp;'[1]产值及收款计划（2026）'!$B:$B,'[1]产值及收款计划（2026）'!CJ:CJ)</f>
        <v>0</v>
      </c>
      <c r="CO52" s="235" cm="1">
        <f t="array" ref="CO52">_xlfn.XLOOKUP($A52&amp;$B52,'[1]产值及收款计划（2026）'!$A:$A&amp;'[1]产值及收款计划（2026）'!$B:$B,'[1]产值及收款计划（2026）'!CK:CK)</f>
        <v>0</v>
      </c>
      <c r="CP52" s="235" cm="1">
        <f t="array" ref="CP52">_xlfn.XLOOKUP($A52&amp;$B52,'[1]产值及收款计划（2026）'!$A:$A&amp;'[1]产值及收款计划（2026）'!$B:$B,'[1]产值及收款计划（2026）'!CL:CL)</f>
        <v>0</v>
      </c>
      <c r="DE52" s="235" cm="1">
        <f t="array" ref="DE52">_xlfn.XLOOKUP($A52&amp;$B52,'[1]产值及收款计划（2026）'!$A:$A&amp;'[1]产值及收款计划（2026）'!$B:$B,'[1]产值及收款计划（2026）'!DA:DA)</f>
        <v>0</v>
      </c>
      <c r="DF52" s="235" cm="1">
        <f t="array" ref="DF52">_xlfn.XLOOKUP($A52&amp;$B52,'[1]产值及收款计划（2026）'!$A:$A&amp;'[1]产值及收款计划（2026）'!$B:$B,'[1]产值及收款计划（2026）'!DB:DB)</f>
        <v>0</v>
      </c>
      <c r="DG52" s="235" cm="1">
        <f t="array" ref="DG52">_xlfn.XLOOKUP($A52&amp;$B52,'[1]产值及收款计划（2026）'!$A:$A&amp;'[1]产值及收款计划（2026）'!$B:$B,'[1]产值及收款计划（2026）'!DC:DC)</f>
        <v>0</v>
      </c>
      <c r="DH52" s="235" cm="1">
        <f t="array" ref="DH52">_xlfn.XLOOKUP($A52&amp;$B52,'[1]产值及收款计划（2026）'!$A:$A&amp;'[1]产值及收款计划（2026）'!$B:$B,'[1]产值及收款计划（2026）'!DD:DD)</f>
        <v>0</v>
      </c>
      <c r="DI52" s="235" cm="1">
        <f t="array" ref="DI52">_xlfn.XLOOKUP($A52&amp;$B52,'[1]产值及收款计划（2026）'!$A:$A&amp;'[1]产值及收款计划（2026）'!$B:$B,'[1]产值及收款计划（2026）'!DE:DE)</f>
        <v>0</v>
      </c>
      <c r="DJ52" s="235" cm="1">
        <f t="array" ref="DJ52">_xlfn.XLOOKUP($A52&amp;$B52,'[1]产值及收款计划（2026）'!$A:$A&amp;'[1]产值及收款计划（2026）'!$B:$B,'[1]产值及收款计划（2026）'!DF:DF)</f>
        <v>0</v>
      </c>
      <c r="DK52" s="235" cm="1">
        <f t="array" ref="DK52">_xlfn.XLOOKUP($A52&amp;$B52,'[1]产值及收款计划（2026）'!$A:$A&amp;'[1]产值及收款计划（2026）'!$B:$B,'[1]产值及收款计划（2026）'!DG:DG)</f>
        <v>0</v>
      </c>
      <c r="DL52" s="235" cm="1">
        <f t="array" ref="DL52">_xlfn.XLOOKUP($A52&amp;$B52,'[1]产值及收款计划（2026）'!$A:$A&amp;'[1]产值及收款计划（2026）'!$B:$B,'[1]产值及收款计划（2026）'!DH:DH)</f>
        <v>0</v>
      </c>
      <c r="DM52" s="235" cm="1">
        <f t="array" ref="DM52">_xlfn.XLOOKUP($A52&amp;$B52,'[1]产值及收款计划（2026）'!$A:$A&amp;'[1]产值及收款计划（2026）'!$B:$B,'[1]产值及收款计划（2026）'!DI:DI)</f>
        <v>0</v>
      </c>
      <c r="DN52" s="235" cm="1">
        <f t="array" ref="DN52">_xlfn.XLOOKUP($A52&amp;$B52,'[1]产值及收款计划（2026）'!$A:$A&amp;'[1]产值及收款计划（2026）'!$B:$B,'[1]产值及收款计划（2026）'!DJ:DJ)</f>
        <v>0</v>
      </c>
      <c r="DO52" s="235" cm="1">
        <f t="array" ref="DO52">_xlfn.XLOOKUP($A52&amp;$B52,'[1]产值及收款计划（2026）'!$A:$A&amp;'[1]产值及收款计划（2026）'!$B:$B,'[1]产值及收款计划（2026）'!DK:DK)</f>
        <v>0</v>
      </c>
      <c r="DP52" s="235" cm="1">
        <f t="array" ref="DP52">_xlfn.XLOOKUP($A52&amp;$B52,'[1]产值及收款计划（2026）'!$A:$A&amp;'[1]产值及收款计划（2026）'!$B:$B,'[1]产值及收款计划（2026）'!DL:DL)</f>
        <v>0</v>
      </c>
      <c r="DQ52" s="243"/>
      <c r="DR52" s="229"/>
    </row>
    <row r="53" ht="20.25" spans="1:122">
      <c r="A53" s="233">
        <f t="shared" si="12"/>
        <v>49</v>
      </c>
      <c r="B53" s="233" t="s">
        <v>25</v>
      </c>
      <c r="C53" s="234" t="str" cm="1">
        <f t="array" ref="C53">_xlfn.XLOOKUP($A53&amp;$B53,'[1]产值及收款计划（2026）'!$A:$A&amp;'[1]产值及收款计划（2026）'!$B:$B,'[1]产值及收款计划（2026）'!C:C)</f>
        <v>ZHT2021091300108</v>
      </c>
      <c r="D53" s="234" t="str" cm="1">
        <f t="array" ref="D53">_xlfn.XLOOKUP($A53&amp;$B53,'[1]产值及收款计划（2026）'!$A:$A&amp;'[1]产值及收款计划（2026）'!$B:$B,'[1]产值及收款计划（2026）'!D:D)</f>
        <v>越东路互通连接线工程公路项目第一合同段BIM全寿命期 大数据管理平台建设服务合同</v>
      </c>
      <c r="E53" s="235" cm="1">
        <f t="array" ref="E53">_xlfn.XLOOKUP($A53&amp;$B53,'[1]产值及收款计划（2026）'!$A:$A&amp;'[1]产值及收款计划（2026）'!$B:$B,'[1]产值及收款计划（2026）'!E:E)</f>
        <v>180</v>
      </c>
      <c r="F53" s="235" cm="1">
        <f t="array" ref="F53">_xlfn.XLOOKUP($A53&amp;$B53,'[1]产值及收款计划（2026）'!$A:$A&amp;'[1]产值及收款计划（2026）'!$B:$B,'[1]产值及收款计划（2026）'!F:F)</f>
        <v>180</v>
      </c>
      <c r="G53" s="235" cm="1">
        <f t="array" ref="G53">_xlfn.XLOOKUP($A53&amp;$B53,'[1]产值及收款计划（2026）'!$A:$A&amp;'[1]产值及收款计划（2026）'!$B:$B,'[1]产值及收款计划（2026）'!G:G)</f>
        <v>180</v>
      </c>
      <c r="H53" s="235" cm="1">
        <f t="array" ref="H53">_xlfn.XLOOKUP($A53&amp;$B53,'[1]产值及收款计划（2026）'!$A:$A&amp;'[1]产值及收款计划（2026）'!$B:$B,'[1]产值及收款计划（2026）'!H:H)</f>
        <v>139</v>
      </c>
      <c r="I53" s="236" cm="1">
        <f t="array" ref="I53">_xlfn.XLOOKUP($A53&amp;$B53,'[1]产值及收款计划（2026）'!$A:$A&amp;'[1]产值及收款计划（2026）'!$B:$B,'[1]产值及收款计划（2026）'!I:I)</f>
        <v>0.772222222222222</v>
      </c>
      <c r="J53" s="237" cm="1">
        <f t="array" ref="J53">_xlfn.XLOOKUP($A53&amp;$B53,'[1]产值及收款计划（2026）'!$A:$A&amp;'[1]产值及收款计划（2026）'!$B:$B,'[1]产值及收款计划（2026）'!J:J)</f>
        <v>0.06</v>
      </c>
      <c r="K53" s="235" t="e" cm="1">
        <f t="array" ref="K53">_xlfn.XLOOKUP($A53&amp;$B53,'[1]产值及收款计划（2026）'!$A:$A&amp;'[1]产值及收款计划（2026）'!$B:$B,'[1]产值及收款计划（2026）'!K:K)</f>
        <v>#REF!</v>
      </c>
      <c r="L53" s="235" t="e" cm="1">
        <f t="array" ref="L53">_xlfn.XLOOKUP($A53&amp;$B53,'[1]产值及收款计划（2026）'!$A:$A&amp;'[1]产值及收款计划（2026）'!$B:$B,'[1]产值及收款计划（2026）'!L:L)</f>
        <v>#REF!</v>
      </c>
      <c r="M53" s="235" t="str" cm="1">
        <f t="array" ref="M53">_xlfn.XLOOKUP($A53&amp;$B53,'[1]产值及收款计划（2026）'!$A:$A&amp;'[1]产值及收款计划（2026）'!$B:$B,'[1]产值及收款计划（2026）'!M:M)</f>
        <v>主导</v>
      </c>
      <c r="N53" s="235" t="str" cm="1">
        <f t="array" ref="N53">_xlfn.XLOOKUP($A53&amp;$B53,'[1]产值及收款计划（2026）'!$A:$A&amp;'[1]产值及收款计划（2026）'!$B:$B,'[1]产值及收款计划（2026）'!N:N)</f>
        <v>张智伟团队</v>
      </c>
      <c r="O53" s="235" t="str" cm="1">
        <f t="array" ref="O53">_xlfn.XLOOKUP($A53&amp;$B53,'[1]产值及收款计划（2026）'!$A:$A&amp;'[1]产值及收款计划（2026）'!$B:$B,'[1]产值及收款计划（2026）'!O:O)</f>
        <v>卜宝翔</v>
      </c>
      <c r="P53" s="234" t="str" cm="1">
        <f t="array" ref="P53">_xlfn.XLOOKUP($A53&amp;$B53,'[1]产值及收款计划（2026）'!$A:$A&amp;'[1]产值及收款计划（2026）'!$B:$B,'[1]产值及收款计划（2026）'!P:P)</f>
        <v>25已完结</v>
      </c>
      <c r="Q53" s="235" t="e" cm="1">
        <f t="array" ref="Q53">_xlfn.XLOOKUP($A53&amp;$B53,'[1]产值及收款计划（2026）'!$A:$A&amp;'[1]产值及收款计划（2026）'!$B:$B,'[1]产值及收款计划（2026）'!Q:Q)</f>
        <v>#REF!</v>
      </c>
      <c r="R53" s="235" t="e" cm="1">
        <f t="array" ref="R53">_xlfn.XLOOKUP($A53&amp;$B53,'[1]产值及收款计划（2026）'!$A:$A&amp;'[1]产值及收款计划（2026）'!$B:$B,'[1]产值及收款计划（2026）'!R:R)</f>
        <v>#REF!</v>
      </c>
      <c r="S53" s="235" t="e" cm="1">
        <f t="array" ref="S53">_xlfn.XLOOKUP($A53&amp;$B53,'[1]产值及收款计划（2026）'!$A:$A&amp;'[1]产值及收款计划（2026）'!$B:$B,'[1]产值及收款计划（2026）'!S:S)</f>
        <v>#REF!</v>
      </c>
      <c r="T53" s="235" cm="1">
        <f t="array" ref="T53">_xlfn.XLOOKUP($A53&amp;$B53,'[1]产值及收款计划（2026）'!$A:$A&amp;'[1]产值及收款计划（2026）'!$B:$B,'[1]产值及收款计划（2026）'!T:T)</f>
        <v>180</v>
      </c>
      <c r="U53" s="235" cm="1">
        <f t="array" ref="U53">_xlfn.XLOOKUP($A53&amp;$B53,'[1]产值及收款计划（2026）'!$A:$A&amp;'[1]产值及收款计划（2026）'!$B:$B,'[1]产值及收款计划（2026）'!U:U)</f>
        <v>0</v>
      </c>
      <c r="V53" s="235" cm="1">
        <f t="array" ref="V53">_xlfn.XLOOKUP($A53&amp;$B53,'[1]产值及收款计划（2026）'!$A:$A&amp;'[1]产值及收款计划（2026）'!$B:$B,'[1]产值及收款计划（2026）'!V:V)</f>
        <v>0</v>
      </c>
      <c r="W53" s="235" t="e" cm="1">
        <f t="array" ref="W53">_xlfn.XLOOKUP($A53&amp;$B53,'[1]产值及收款计划（2026）'!$A:$A&amp;'[1]产值及收款计划（2026）'!$B:$B,'[1]产值及收款计划（2026）'!W:W)</f>
        <v>#REF!</v>
      </c>
      <c r="X53" s="235" t="e" cm="1">
        <f t="array" ref="X53">_xlfn.XLOOKUP($A53&amp;$B53,'[1]产值及收款计划（2026）'!$A:$A&amp;'[1]产值及收款计划（2026）'!$B:$B,'[1]产值及收款计划（2026）'!X:X)</f>
        <v>#REF!</v>
      </c>
      <c r="Y53" s="235" t="e" cm="1">
        <f t="array" ref="Y53">_xlfn.XLOOKUP($A53&amp;$B53,'[1]产值及收款计划（2026）'!$A:$A&amp;'[1]产值及收款计划（2026）'!$B:$B,'[1]产值及收款计划（2026）'!Y:Y)</f>
        <v>#REF!</v>
      </c>
      <c r="Z53" s="235" t="e" cm="1">
        <f t="array" ref="Z53">_xlfn.XLOOKUP($A53&amp;$B53,'[1]产值及收款计划（2026）'!$A:$A&amp;'[1]产值及收款计划（2026）'!$B:$B,'[1]产值及收款计划（2026）'!Z:Z)</f>
        <v>#REF!</v>
      </c>
      <c r="AA53" s="235" cm="1">
        <f t="array" ref="AA53">_xlfn.XLOOKUP($A53&amp;$B53,'[1]产值及收款计划（2026）'!$A:$A&amp;'[1]产值及收款计划（2026）'!$B:$B,'[1]产值及收款计划（2026）'!AA:AA)</f>
        <v>0</v>
      </c>
      <c r="AB53" s="235" cm="1">
        <f t="array" ref="AB53">_xlfn.XLOOKUP($A53&amp;$B53,'[1]产值及收款计划（2026）'!$A:$A&amp;'[1]产值及收款计划（2026）'!$B:$B,'[1]产值及收款计划（2026）'!AB:AB)</f>
        <v>0</v>
      </c>
      <c r="AC53" s="235" cm="1">
        <f t="array" ref="AC53">_xlfn.XLOOKUP($A53&amp;$B53,'[1]产值及收款计划（2026）'!$A:$A&amp;'[1]产值及收款计划（2026）'!$B:$B,'[1]产值及收款计划（2026）'!AC:AC)</f>
        <v>0</v>
      </c>
      <c r="AD53" s="235" cm="1">
        <f t="array" ref="AD53">_xlfn.XLOOKUP($A53&amp;$B53,'[1]产值及收款计划（2026）'!$A:$A&amp;'[1]产值及收款计划（2026）'!$B:$B,'[1]产值及收款计划（2026）'!AD:AD)</f>
        <v>0</v>
      </c>
      <c r="AE53" s="235" t="e" cm="1">
        <f t="array" ref="AE53">_xlfn.XLOOKUP($A53&amp;$B53,'[1]产值及收款计划（2026）'!$A:$A&amp;'[1]产值及收款计划（2026）'!$B:$B,'[1]产值及收款计划（2026）'!AE:AE)</f>
        <v>#REF!</v>
      </c>
      <c r="AF53" s="235" cm="1">
        <f t="array" ref="AF53">_xlfn.XLOOKUP($A53&amp;$B53,'[1]产值及收款计划（2026）'!$A:$A&amp;'[1]产值及收款计划（2026）'!$B:$B,'[1]产值及收款计划（2026）'!AF:AF)</f>
        <v>0</v>
      </c>
      <c r="AG53" s="235" cm="1">
        <f t="array" ref="AG53">_xlfn.XLOOKUP($A53&amp;$B53,'[1]产值及收款计划（2026）'!$A:$A&amp;'[1]产值及收款计划（2026）'!$B:$B,'[1]产值及收款计划（2026）'!AG:AG)</f>
        <v>0</v>
      </c>
      <c r="AH53" s="235" cm="1">
        <f t="array" ref="AH53">_xlfn.XLOOKUP($A53&amp;$B53,'[1]产值及收款计划（2026）'!$A:$A&amp;'[1]产值及收款计划（2026）'!$B:$B,'[1]产值及收款计划（2026）'!AH:AH)</f>
        <v>0</v>
      </c>
      <c r="AI53" s="235" cm="1">
        <f t="array" ref="AI53">_xlfn.XLOOKUP($A53&amp;$B53,'[1]产值及收款计划（2026）'!$A:$A&amp;'[1]产值及收款计划（2026）'!$B:$B,'[1]产值及收款计划（2026）'!AI:AI)</f>
        <v>0</v>
      </c>
      <c r="AJ53" s="235" cm="1">
        <f t="array" ref="AJ53">_xlfn.XLOOKUP($A53&amp;$B53,'[1]产值及收款计划（2026）'!$A:$A&amp;'[1]产值及收款计划（2026）'!$B:$B,'[1]产值及收款计划（2026）'!AJ:AJ)</f>
        <v>0</v>
      </c>
      <c r="AK53" s="235" cm="1">
        <f t="array" ref="AK53">_xlfn.XLOOKUP($A53&amp;$B53,'[1]产值及收款计划（2026）'!$A:$A&amp;'[1]产值及收款计划（2026）'!$B:$B,'[1]产值及收款计划（2026）'!AK:AK)</f>
        <v>0</v>
      </c>
      <c r="AL53" s="235" cm="1">
        <f t="array" ref="AL53">_xlfn.XLOOKUP($A53&amp;$B53,'[1]产值及收款计划（2026）'!$A:$A&amp;'[1]产值及收款计划（2026）'!$B:$B,'[1]产值及收款计划（2026）'!AL:AL)</f>
        <v>0</v>
      </c>
      <c r="AM53" s="242" t="e" cm="1">
        <f t="array" ref="AM53">_xlfn.LET(_xlpm.勾选月份状态数组,TRANSPOSE('PPT(12-15页）-TOP10'!$A$3:$A$14),_xlpm.选择数据区,IF('PPT(12-15页）-TOP10'!$E$3="收款",$BA53:$BL53,$AA53:$AL53),SUM(_xlfn._xlws.FILTER(_xlpm.选择数据区,_xlpm.勾选月份状态数组,"")))</f>
        <v>#REF!</v>
      </c>
      <c r="AN53" s="235" t="e">
        <f>_xlfn.XLOOKUP($C53,应收未收表!$T:$T,应收未收表!AA:AA)</f>
        <v>#N/A</v>
      </c>
      <c r="AO53" s="235" t="e">
        <f>_xlfn.XLOOKUP($C53,应收未收表!$T:$T,应收未收表!AB:AB)</f>
        <v>#N/A</v>
      </c>
      <c r="AP53" s="235" t="e">
        <f>_xlfn.XLOOKUP($C53,应收未收表!$T:$T,应收未收表!AC:AC)</f>
        <v>#N/A</v>
      </c>
      <c r="AQ53" s="235" t="e">
        <f>_xlfn.XLOOKUP($C53,应收未收表!$T:$T,应收未收表!AE:AE)</f>
        <v>#N/A</v>
      </c>
      <c r="AR53" s="235" t="e">
        <f>_xlfn.XLOOKUP($C53,应收未收表!$T:$T,应收未收表!AF:AF)</f>
        <v>#N/A</v>
      </c>
      <c r="AS53" s="235" t="e" cm="1">
        <f t="array" ref="AS53">_xlfn.XLOOKUP($A53&amp;$B53,'[1]产值及收款计划（2026）'!$A:$A&amp;'[1]产值及收款计划（2026）'!$B:$B,'[1]产值及收款计划（2026）'!AS:AS)</f>
        <v>#REF!</v>
      </c>
      <c r="AT53" s="235" t="e" cm="1">
        <f t="array" ref="AT53">_xlfn.XLOOKUP($A53&amp;$B53,'[1]产值及收款计划（2026）'!$A:$A&amp;'[1]产值及收款计划（2026）'!$B:$B,'[1]产值及收款计划（2026）'!AT:AT)</f>
        <v>#REF!</v>
      </c>
      <c r="AU53" s="235" t="e" cm="1">
        <f t="array" ref="AU53">_xlfn.XLOOKUP($A53&amp;$B53,'[1]产值及收款计划（2026）'!$A:$A&amp;'[1]产值及收款计划（2026）'!$B:$B,'[1]产值及收款计划（2026）'!AU:AU)</f>
        <v>#REF!</v>
      </c>
      <c r="AV53" s="235" t="e" cm="1">
        <f t="array" ref="AV53">_xlfn.XLOOKUP($A53&amp;$B53,'[1]产值及收款计划（2026）'!$A:$A&amp;'[1]产值及收款计划（2026）'!$B:$B,'[1]产值及收款计划（2026）'!AV:AV)</f>
        <v>#REF!</v>
      </c>
      <c r="AW53" s="235" cm="1">
        <f t="array" ref="AW53">_xlfn.XLOOKUP($A53&amp;$B53,'[1]产值及收款计划（2026）'!$A:$A&amp;'[1]产值及收款计划（2026）'!$B:$B,'[1]产值及收款计划（2026）'!AW:AW)</f>
        <v>115.2</v>
      </c>
      <c r="AX53" s="235" cm="1">
        <f t="array" ref="AX53">_xlfn.XLOOKUP($A53&amp;$B53,'[1]产值及收款计划（2026）'!$A:$A&amp;'[1]产值及收款计划（2026）'!$B:$B,'[1]产值及收款计划（2026）'!AX:AX)</f>
        <v>0</v>
      </c>
      <c r="AY53" s="235" cm="1">
        <f t="array" ref="AY53">_xlfn.XLOOKUP($A53&amp;$B53,'[1]产值及收款计划（2026）'!$A:$A&amp;'[1]产值及收款计划（2026）'!$B:$B,'[1]产值及收款计划（2026）'!AY:AY)</f>
        <v>64.8</v>
      </c>
      <c r="AZ53" s="235" cm="1">
        <f t="array" ref="AZ53">_xlfn.XLOOKUP($A53&amp;$B53,'[1]产值及收款计划（2026）'!$A:$A&amp;'[1]产值及收款计划（2026）'!$B:$B,'[1]产值及收款计划（2026）'!AZ:AZ)</f>
        <v>64.8</v>
      </c>
      <c r="BA53" s="235" t="e" cm="1">
        <f t="array" ref="BA53">_xlfn.XLOOKUP($A53&amp;$B53,'[1]产值及收款计划（2026）'!$A:$A&amp;'[1]产值及收款计划（2026）'!$B:$B,'[1]产值及收款计划（2026）'!BA:BA)</f>
        <v>#REF!</v>
      </c>
      <c r="BB53" s="235" t="e" cm="1">
        <f t="array" ref="BB53">_xlfn.XLOOKUP($A53&amp;$B53,'[1]产值及收款计划（2026）'!$A:$A&amp;'[1]产值及收款计划（2026）'!$B:$B,'[1]产值及收款计划（2026）'!BB:BB)</f>
        <v>#REF!</v>
      </c>
      <c r="BC53" s="235" t="e" cm="1">
        <f t="array" ref="BC53">_xlfn.XLOOKUP($A53&amp;$B53,'[1]产值及收款计划（2026）'!$A:$A&amp;'[1]产值及收款计划（2026）'!$B:$B,'[1]产值及收款计划（2026）'!BC:BC)</f>
        <v>#REF!</v>
      </c>
      <c r="BD53" s="235" t="e" cm="1">
        <f t="array" ref="BD53">_xlfn.XLOOKUP($A53&amp;$B53,'[1]产值及收款计划（2026）'!$A:$A&amp;'[1]产值及收款计划（2026）'!$B:$B,'[1]产值及收款计划（2026）'!BD:BD)</f>
        <v>#REF!</v>
      </c>
      <c r="BE53" s="235" t="e" cm="1">
        <f t="array" ref="BE53">_xlfn.XLOOKUP($A53&amp;$B53,'[1]产值及收款计划（2026）'!$A:$A&amp;'[1]产值及收款计划（2026）'!$B:$B,'[1]产值及收款计划（2026）'!BE:BE)</f>
        <v>#REF!</v>
      </c>
      <c r="BF53" s="235" t="e" cm="1">
        <f t="array" ref="BF53">_xlfn.XLOOKUP($A53&amp;$B53,'[1]产值及收款计划（2026）'!$A:$A&amp;'[1]产值及收款计划（2026）'!$B:$B,'[1]产值及收款计划（2026）'!BF:BF)</f>
        <v>#REF!</v>
      </c>
      <c r="BG53" s="235" t="e" cm="1">
        <f t="array" ref="BG53">_xlfn.XLOOKUP($A53&amp;$B53,'[1]产值及收款计划（2026）'!$A:$A&amp;'[1]产值及收款计划（2026）'!$B:$B,'[1]产值及收款计划（2026）'!BG:BG)</f>
        <v>#REF!</v>
      </c>
      <c r="BH53" s="235" t="e" cm="1">
        <f t="array" ref="BH53">_xlfn.XLOOKUP($A53&amp;$B53,'[1]产值及收款计划（2026）'!$A:$A&amp;'[1]产值及收款计划（2026）'!$B:$B,'[1]产值及收款计划（2026）'!BH:BH)</f>
        <v>#REF!</v>
      </c>
      <c r="BI53" s="235" t="e" cm="1">
        <f t="array" ref="BI53">_xlfn.XLOOKUP($A53&amp;$B53,'[1]产值及收款计划（2026）'!$A:$A&amp;'[1]产值及收款计划（2026）'!$B:$B,'[1]产值及收款计划（2026）'!BI:BI)</f>
        <v>#REF!</v>
      </c>
      <c r="BJ53" s="235" t="e" cm="1">
        <f t="array" ref="BJ53">_xlfn.XLOOKUP($A53&amp;$B53,'[1]产值及收款计划（2026）'!$A:$A&amp;'[1]产值及收款计划（2026）'!$B:$B,'[1]产值及收款计划（2026）'!BJ:BJ)</f>
        <v>#REF!</v>
      </c>
      <c r="BK53" s="235" t="e" cm="1">
        <f t="array" ref="BK53">_xlfn.XLOOKUP($A53&amp;$B53,'[1]产值及收款计划（2026）'!$A:$A&amp;'[1]产值及收款计划（2026）'!$B:$B,'[1]产值及收款计划（2026）'!BK:BK)</f>
        <v>#REF!</v>
      </c>
      <c r="BL53" s="235" t="e" cm="1">
        <f t="array" ref="BL53">_xlfn.XLOOKUP($A53&amp;$B53,'[1]产值及收款计划（2026）'!$A:$A&amp;'[1]产值及收款计划（2026）'!$B:$B,'[1]产值及收款计划（2026）'!BL:BL)</f>
        <v>#REF!</v>
      </c>
      <c r="BM53" s="235"/>
      <c r="BN53" s="235"/>
      <c r="BO53" s="235"/>
      <c r="BP53" s="235"/>
      <c r="BQ53" s="235" t="e">
        <f>_xlfn.XLOOKUP($C53,应收未收表!$AJ:$AJ,应收未收表!AK:AK)</f>
        <v>#N/A</v>
      </c>
      <c r="BR53" s="235" t="e">
        <f>_xlfn.XLOOKUP($C53,应收未收表!$AJ:$AJ,应收未收表!AL:AL)</f>
        <v>#N/A</v>
      </c>
      <c r="BS53" s="235" t="e">
        <f>_xlfn.XLOOKUP($C53,应收未收表!$AJ:$AJ,应收未收表!AM:AM)</f>
        <v>#N/A</v>
      </c>
      <c r="BT53" s="235" t="e">
        <f>_xlfn.XLOOKUP($C53,应收未收表!$AJ:$AJ,应收未收表!AN:AN)</f>
        <v>#N/A</v>
      </c>
      <c r="BU53" s="234" t="str" cm="1">
        <f t="array" ref="BU53">_xlfn.XLOOKUP($A53&amp;$B53,'[1]产值及收款计划（2026）'!$A:$A&amp;'[1]产值及收款计划（2026）'!$B:$B,'[1]产值及收款计划（2026）'!BQ:BQ)</f>
        <v>中交第二航务工程局有限公司第四分公司</v>
      </c>
      <c r="BV53" s="235" t="e" cm="1">
        <f t="array" ref="BV53">_xlfn.XLOOKUP($A53&amp;$B53,'[1]产值及收款计划（2026）'!$A:$A&amp;'[1]产值及收款计划（2026）'!$B:$B,'[1]产值及收款计划（2026）'!BR:BR)</f>
        <v>#REF!</v>
      </c>
      <c r="CE53" s="235" cm="1">
        <f t="array" ref="CE53">_xlfn.XLOOKUP($A53&amp;$B53,'[1]产值及收款计划（2026）'!$A:$A&amp;'[1]产值及收款计划（2026）'!$B:$B,'[1]产值及收款计划（2026）'!CA:CA)</f>
        <v>0</v>
      </c>
      <c r="CF53" s="235" cm="1">
        <f t="array" ref="CF53">_xlfn.XLOOKUP($A53&amp;$B53,'[1]产值及收款计划（2026）'!$A:$A&amp;'[1]产值及收款计划（2026）'!$B:$B,'[1]产值及收款计划（2026）'!CB:CB)</f>
        <v>0</v>
      </c>
      <c r="CG53" s="235" cm="1">
        <f t="array" ref="CG53">_xlfn.XLOOKUP($A53&amp;$B53,'[1]产值及收款计划（2026）'!$A:$A&amp;'[1]产值及收款计划（2026）'!$B:$B,'[1]产值及收款计划（2026）'!CC:CC)</f>
        <v>0</v>
      </c>
      <c r="CH53" s="235" cm="1">
        <f t="array" ref="CH53">_xlfn.XLOOKUP($A53&amp;$B53,'[1]产值及收款计划（2026）'!$A:$A&amp;'[1]产值及收款计划（2026）'!$B:$B,'[1]产值及收款计划（2026）'!CD:CD)</f>
        <v>0</v>
      </c>
      <c r="CI53" s="235" cm="1">
        <f t="array" ref="CI53">_xlfn.XLOOKUP($A53&amp;$B53,'[1]产值及收款计划（2026）'!$A:$A&amp;'[1]产值及收款计划（2026）'!$B:$B,'[1]产值及收款计划（2026）'!CE:CE)</f>
        <v>0</v>
      </c>
      <c r="CJ53" s="235" cm="1">
        <f t="array" ref="CJ53">_xlfn.XLOOKUP($A53&amp;$B53,'[1]产值及收款计划（2026）'!$A:$A&amp;'[1]产值及收款计划（2026）'!$B:$B,'[1]产值及收款计划（2026）'!CF:CF)</f>
        <v>0</v>
      </c>
      <c r="CK53" s="235" cm="1">
        <f t="array" ref="CK53">_xlfn.XLOOKUP($A53&amp;$B53,'[1]产值及收款计划（2026）'!$A:$A&amp;'[1]产值及收款计划（2026）'!$B:$B,'[1]产值及收款计划（2026）'!CG:CG)</f>
        <v>0</v>
      </c>
      <c r="CL53" s="235" cm="1">
        <f t="array" ref="CL53">_xlfn.XLOOKUP($A53&amp;$B53,'[1]产值及收款计划（2026）'!$A:$A&amp;'[1]产值及收款计划（2026）'!$B:$B,'[1]产值及收款计划（2026）'!CH:CH)</f>
        <v>0</v>
      </c>
      <c r="CM53" s="235" cm="1">
        <f t="array" ref="CM53">_xlfn.XLOOKUP($A53&amp;$B53,'[1]产值及收款计划（2026）'!$A:$A&amp;'[1]产值及收款计划（2026）'!$B:$B,'[1]产值及收款计划（2026）'!CI:CI)</f>
        <v>0</v>
      </c>
      <c r="CN53" s="235" cm="1">
        <f t="array" ref="CN53">_xlfn.XLOOKUP($A53&amp;$B53,'[1]产值及收款计划（2026）'!$A:$A&amp;'[1]产值及收款计划（2026）'!$B:$B,'[1]产值及收款计划（2026）'!CJ:CJ)</f>
        <v>0</v>
      </c>
      <c r="CO53" s="235" cm="1">
        <f t="array" ref="CO53">_xlfn.XLOOKUP($A53&amp;$B53,'[1]产值及收款计划（2026）'!$A:$A&amp;'[1]产值及收款计划（2026）'!$B:$B,'[1]产值及收款计划（2026）'!CK:CK)</f>
        <v>0</v>
      </c>
      <c r="CP53" s="235" cm="1">
        <f t="array" ref="CP53">_xlfn.XLOOKUP($A53&amp;$B53,'[1]产值及收款计划（2026）'!$A:$A&amp;'[1]产值及收款计划（2026）'!$B:$B,'[1]产值及收款计划（2026）'!CL:CL)</f>
        <v>0</v>
      </c>
      <c r="DE53" s="235" cm="1">
        <f t="array" ref="DE53">_xlfn.XLOOKUP($A53&amp;$B53,'[1]产值及收款计划（2026）'!$A:$A&amp;'[1]产值及收款计划（2026）'!$B:$B,'[1]产值及收款计划（2026）'!DA:DA)</f>
        <v>0</v>
      </c>
      <c r="DF53" s="235" cm="1">
        <f t="array" ref="DF53">_xlfn.XLOOKUP($A53&amp;$B53,'[1]产值及收款计划（2026）'!$A:$A&amp;'[1]产值及收款计划（2026）'!$B:$B,'[1]产值及收款计划（2026）'!DB:DB)</f>
        <v>0</v>
      </c>
      <c r="DG53" s="235" cm="1">
        <f t="array" ref="DG53">_xlfn.XLOOKUP($A53&amp;$B53,'[1]产值及收款计划（2026）'!$A:$A&amp;'[1]产值及收款计划（2026）'!$B:$B,'[1]产值及收款计划（2026）'!DC:DC)</f>
        <v>0</v>
      </c>
      <c r="DH53" s="235" cm="1">
        <f t="array" ref="DH53">_xlfn.XLOOKUP($A53&amp;$B53,'[1]产值及收款计划（2026）'!$A:$A&amp;'[1]产值及收款计划（2026）'!$B:$B,'[1]产值及收款计划（2026）'!DD:DD)</f>
        <v>0</v>
      </c>
      <c r="DI53" s="235" cm="1">
        <f t="array" ref="DI53">_xlfn.XLOOKUP($A53&amp;$B53,'[1]产值及收款计划（2026）'!$A:$A&amp;'[1]产值及收款计划（2026）'!$B:$B,'[1]产值及收款计划（2026）'!DE:DE)</f>
        <v>0</v>
      </c>
      <c r="DJ53" s="235" cm="1">
        <f t="array" ref="DJ53">_xlfn.XLOOKUP($A53&amp;$B53,'[1]产值及收款计划（2026）'!$A:$A&amp;'[1]产值及收款计划（2026）'!$B:$B,'[1]产值及收款计划（2026）'!DF:DF)</f>
        <v>0</v>
      </c>
      <c r="DK53" s="235" cm="1">
        <f t="array" ref="DK53">_xlfn.XLOOKUP($A53&amp;$B53,'[1]产值及收款计划（2026）'!$A:$A&amp;'[1]产值及收款计划（2026）'!$B:$B,'[1]产值及收款计划（2026）'!DG:DG)</f>
        <v>0</v>
      </c>
      <c r="DL53" s="235" cm="1">
        <f t="array" ref="DL53">_xlfn.XLOOKUP($A53&amp;$B53,'[1]产值及收款计划（2026）'!$A:$A&amp;'[1]产值及收款计划（2026）'!$B:$B,'[1]产值及收款计划（2026）'!DH:DH)</f>
        <v>0</v>
      </c>
      <c r="DM53" s="235" cm="1">
        <f t="array" ref="DM53">_xlfn.XLOOKUP($A53&amp;$B53,'[1]产值及收款计划（2026）'!$A:$A&amp;'[1]产值及收款计划（2026）'!$B:$B,'[1]产值及收款计划（2026）'!DI:DI)</f>
        <v>0</v>
      </c>
      <c r="DN53" s="235" cm="1">
        <f t="array" ref="DN53">_xlfn.XLOOKUP($A53&amp;$B53,'[1]产值及收款计划（2026）'!$A:$A&amp;'[1]产值及收款计划（2026）'!$B:$B,'[1]产值及收款计划（2026）'!DJ:DJ)</f>
        <v>0</v>
      </c>
      <c r="DO53" s="235" cm="1">
        <f t="array" ref="DO53">_xlfn.XLOOKUP($A53&amp;$B53,'[1]产值及收款计划（2026）'!$A:$A&amp;'[1]产值及收款计划（2026）'!$B:$B,'[1]产值及收款计划（2026）'!DK:DK)</f>
        <v>0</v>
      </c>
      <c r="DP53" s="235" cm="1">
        <f t="array" ref="DP53">_xlfn.XLOOKUP($A53&amp;$B53,'[1]产值及收款计划（2026）'!$A:$A&amp;'[1]产值及收款计划（2026）'!$B:$B,'[1]产值及收款计划（2026）'!DL:DL)</f>
        <v>0</v>
      </c>
      <c r="DQ53" s="243"/>
      <c r="DR53" s="229"/>
    </row>
    <row r="54" ht="20.25" spans="1:122">
      <c r="A54" s="233">
        <f t="shared" si="12"/>
        <v>50</v>
      </c>
      <c r="B54" s="233" t="s">
        <v>25</v>
      </c>
      <c r="C54" s="234" t="str" cm="1">
        <f t="array" ref="C54">_xlfn.XLOOKUP($A54&amp;$B54,'[1]产值及收款计划（2026）'!$A:$A&amp;'[1]产值及收款计划（2026）'!$B:$B,'[1]产值及收款计划（2026）'!C:C)</f>
        <v>ZHT2022022200017</v>
      </c>
      <c r="D54" s="234" t="str" cm="1">
        <f t="array" ref="D54">_xlfn.XLOOKUP($A54&amp;$B54,'[1]产值及收款计划（2026）'!$A:$A&amp;'[1]产值及收款计划（2026）'!$B:$B,'[1]产值及收款计划（2026）'!D:D)</f>
        <v>上海轨道交通市域线嘉闵线工程JMSG-1标智慧工地项目系统集成及技术服务合同</v>
      </c>
      <c r="E54" s="235" cm="1">
        <f t="array" ref="E54">_xlfn.XLOOKUP($A54&amp;$B54,'[1]产值及收款计划（2026）'!$A:$A&amp;'[1]产值及收款计划（2026）'!$B:$B,'[1]产值及收款计划（2026）'!E:E)</f>
        <v>67</v>
      </c>
      <c r="F54" s="235" cm="1">
        <f t="array" ref="F54">_xlfn.XLOOKUP($A54&amp;$B54,'[1]产值及收款计划（2026）'!$A:$A&amp;'[1]产值及收款计划（2026）'!$B:$B,'[1]产值及收款计划（2026）'!F:F)</f>
        <v>67</v>
      </c>
      <c r="G54" s="235" cm="1">
        <f t="array" ref="G54">_xlfn.XLOOKUP($A54&amp;$B54,'[1]产值及收款计划（2026）'!$A:$A&amp;'[1]产值及收款计划（2026）'!$B:$B,'[1]产值及收款计划（2026）'!G:G)</f>
        <v>60.56</v>
      </c>
      <c r="H54" s="235" cm="1">
        <f t="array" ref="H54">_xlfn.XLOOKUP($A54&amp;$B54,'[1]产值及收款计划（2026）'!$A:$A&amp;'[1]产值及收款计划（2026）'!$B:$B,'[1]产值及收款计划（2026）'!H:H)</f>
        <v>60.56</v>
      </c>
      <c r="I54" s="236" cm="1">
        <f t="array" ref="I54">_xlfn.XLOOKUP($A54&amp;$B54,'[1]产值及收款计划（2026）'!$A:$A&amp;'[1]产值及收款计划（2026）'!$B:$B,'[1]产值及收款计划（2026）'!I:I)</f>
        <v>0.903880597014925</v>
      </c>
      <c r="J54" s="237" cm="1">
        <f t="array" ref="J54">_xlfn.XLOOKUP($A54&amp;$B54,'[1]产值及收款计划（2026）'!$A:$A&amp;'[1]产值及收款计划（2026）'!$B:$B,'[1]产值及收款计划（2026）'!J:J)</f>
        <v>0.07189262208469</v>
      </c>
      <c r="K54" s="235" t="e" cm="1">
        <f t="array" ref="K54">_xlfn.XLOOKUP($A54&amp;$B54,'[1]产值及收款计划（2026）'!$A:$A&amp;'[1]产值及收款计划（2026）'!$B:$B,'[1]产值及收款计划（2026）'!K:K)</f>
        <v>#REF!</v>
      </c>
      <c r="L54" s="235" t="e" cm="1">
        <f t="array" ref="L54">_xlfn.XLOOKUP($A54&amp;$B54,'[1]产值及收款计划（2026）'!$A:$A&amp;'[1]产值及收款计划（2026）'!$B:$B,'[1]产值及收款计划（2026）'!L:L)</f>
        <v>#REF!</v>
      </c>
      <c r="M54" s="235" t="str" cm="1">
        <f t="array" ref="M54">_xlfn.XLOOKUP($A54&amp;$B54,'[1]产值及收款计划（2026）'!$A:$A&amp;'[1]产值及收款计划（2026）'!$B:$B,'[1]产值及收款计划（2026）'!M:M)</f>
        <v>主导</v>
      </c>
      <c r="N54" s="235" t="str" cm="1">
        <f t="array" ref="N54">_xlfn.XLOOKUP($A54&amp;$B54,'[1]产值及收款计划（2026）'!$A:$A&amp;'[1]产值及收款计划（2026）'!$B:$B,'[1]产值及收款计划（2026）'!N:N)</f>
        <v>史菁霞团队</v>
      </c>
      <c r="O54" s="235" t="str" cm="1">
        <f t="array" ref="O54">_xlfn.XLOOKUP($A54&amp;$B54,'[1]产值及收款计划（2026）'!$A:$A&amp;'[1]产值及收款计划（2026）'!$B:$B,'[1]产值及收款计划（2026）'!O:O)</f>
        <v>袁超</v>
      </c>
      <c r="P54" s="234" t="str" cm="1">
        <f t="array" ref="P54">_xlfn.XLOOKUP($A54&amp;$B54,'[1]产值及收款计划（2026）'!$A:$A&amp;'[1]产值及收款计划（2026）'!$B:$B,'[1]产值及收款计划（2026）'!P:P)</f>
        <v>在建</v>
      </c>
      <c r="Q54" s="235" t="e" cm="1">
        <f t="array" ref="Q54">_xlfn.XLOOKUP($A54&amp;$B54,'[1]产值及收款计划（2026）'!$A:$A&amp;'[1]产值及收款计划（2026）'!$B:$B,'[1]产值及收款计划（2026）'!Q:Q)</f>
        <v>#REF!</v>
      </c>
      <c r="R54" s="235" t="e" cm="1">
        <f t="array" ref="R54">_xlfn.XLOOKUP($A54&amp;$B54,'[1]产值及收款计划（2026）'!$A:$A&amp;'[1]产值及收款计划（2026）'!$B:$B,'[1]产值及收款计划（2026）'!R:R)</f>
        <v>#REF!</v>
      </c>
      <c r="S54" s="235" t="e" cm="1">
        <f t="array" ref="S54">_xlfn.XLOOKUP($A54&amp;$B54,'[1]产值及收款计划（2026）'!$A:$A&amp;'[1]产值及收款计划（2026）'!$B:$B,'[1]产值及收款计划（2026）'!S:S)</f>
        <v>#REF!</v>
      </c>
      <c r="T54" s="235" cm="1">
        <f t="array" ref="T54">_xlfn.XLOOKUP($A54&amp;$B54,'[1]产值及收款计划（2026）'!$A:$A&amp;'[1]产值及收款计划（2026）'!$B:$B,'[1]产值及收款计划（2026）'!T:T)</f>
        <v>62</v>
      </c>
      <c r="U54" s="235" cm="1">
        <f t="array" ref="U54">_xlfn.XLOOKUP($A54&amp;$B54,'[1]产值及收款计划（2026）'!$A:$A&amp;'[1]产值及收款计划（2026）'!$B:$B,'[1]产值及收款计划（2026）'!U:U)</f>
        <v>0</v>
      </c>
      <c r="V54" s="235" cm="1">
        <f t="array" ref="V54">_xlfn.XLOOKUP($A54&amp;$B54,'[1]产值及收款计划（2026）'!$A:$A&amp;'[1]产值及收款计划（2026）'!$B:$B,'[1]产值及收款计划（2026）'!V:V)</f>
        <v>5</v>
      </c>
      <c r="W54" s="235" t="e" cm="1">
        <f t="array" ref="W54">_xlfn.XLOOKUP($A54&amp;$B54,'[1]产值及收款计划（2026）'!$A:$A&amp;'[1]产值及收款计划（2026）'!$B:$B,'[1]产值及收款计划（2026）'!W:W)</f>
        <v>#REF!</v>
      </c>
      <c r="X54" s="235" t="e" cm="1">
        <f t="array" ref="X54">_xlfn.XLOOKUP($A54&amp;$B54,'[1]产值及收款计划（2026）'!$A:$A&amp;'[1]产值及收款计划（2026）'!$B:$B,'[1]产值及收款计划（2026）'!X:X)</f>
        <v>#REF!</v>
      </c>
      <c r="Y54" s="235" t="e" cm="1">
        <f t="array" ref="Y54">_xlfn.XLOOKUP($A54&amp;$B54,'[1]产值及收款计划（2026）'!$A:$A&amp;'[1]产值及收款计划（2026）'!$B:$B,'[1]产值及收款计划（2026）'!Y:Y)</f>
        <v>#REF!</v>
      </c>
      <c r="Z54" s="235" t="e" cm="1">
        <f t="array" ref="Z54">_xlfn.XLOOKUP($A54&amp;$B54,'[1]产值及收款计划（2026）'!$A:$A&amp;'[1]产值及收款计划（2026）'!$B:$B,'[1]产值及收款计划（2026）'!Z:Z)</f>
        <v>#REF!</v>
      </c>
      <c r="AA54" s="235" t="e" cm="1">
        <f t="array" ref="AA54">_xlfn.XLOOKUP($A54&amp;$B54,'[1]产值及收款计划（2026）'!$A:$A&amp;'[1]产值及收款计划（2026）'!$B:$B,'[1]产值及收款计划（2026）'!AA:AA)</f>
        <v>#REF!</v>
      </c>
      <c r="AB54" s="235" t="e" cm="1">
        <f t="array" ref="AB54">_xlfn.XLOOKUP($A54&amp;$B54,'[1]产值及收款计划（2026）'!$A:$A&amp;'[1]产值及收款计划（2026）'!$B:$B,'[1]产值及收款计划（2026）'!AB:AB)</f>
        <v>#REF!</v>
      </c>
      <c r="AC54" s="235" t="e" cm="1">
        <f t="array" ref="AC54">_xlfn.XLOOKUP($A54&amp;$B54,'[1]产值及收款计划（2026）'!$A:$A&amp;'[1]产值及收款计划（2026）'!$B:$B,'[1]产值及收款计划（2026）'!AC:AC)</f>
        <v>#REF!</v>
      </c>
      <c r="AD54" s="235" t="e" cm="1">
        <f t="array" ref="AD54">_xlfn.XLOOKUP($A54&amp;$B54,'[1]产值及收款计划（2026）'!$A:$A&amp;'[1]产值及收款计划（2026）'!$B:$B,'[1]产值及收款计划（2026）'!AD:AD)</f>
        <v>#REF!</v>
      </c>
      <c r="AE54" s="235" t="e" cm="1">
        <f t="array" ref="AE54">_xlfn.XLOOKUP($A54&amp;$B54,'[1]产值及收款计划（2026）'!$A:$A&amp;'[1]产值及收款计划（2026）'!$B:$B,'[1]产值及收款计划（2026）'!AE:AE)</f>
        <v>#REF!</v>
      </c>
      <c r="AF54" s="235" t="e" cm="1">
        <f t="array" ref="AF54">_xlfn.XLOOKUP($A54&amp;$B54,'[1]产值及收款计划（2026）'!$A:$A&amp;'[1]产值及收款计划（2026）'!$B:$B,'[1]产值及收款计划（2026）'!AF:AF)</f>
        <v>#REF!</v>
      </c>
      <c r="AG54" s="235" t="e" cm="1">
        <f t="array" ref="AG54">_xlfn.XLOOKUP($A54&amp;$B54,'[1]产值及收款计划（2026）'!$A:$A&amp;'[1]产值及收款计划（2026）'!$B:$B,'[1]产值及收款计划（2026）'!AG:AG)</f>
        <v>#REF!</v>
      </c>
      <c r="AH54" s="235" t="e" cm="1">
        <f t="array" ref="AH54">_xlfn.XLOOKUP($A54&amp;$B54,'[1]产值及收款计划（2026）'!$A:$A&amp;'[1]产值及收款计划（2026）'!$B:$B,'[1]产值及收款计划（2026）'!AH:AH)</f>
        <v>#REF!</v>
      </c>
      <c r="AI54" s="235" t="e" cm="1">
        <f t="array" ref="AI54">_xlfn.XLOOKUP($A54&amp;$B54,'[1]产值及收款计划（2026）'!$A:$A&amp;'[1]产值及收款计划（2026）'!$B:$B,'[1]产值及收款计划（2026）'!AI:AI)</f>
        <v>#REF!</v>
      </c>
      <c r="AJ54" s="235" t="e" cm="1">
        <f t="array" ref="AJ54">_xlfn.XLOOKUP($A54&amp;$B54,'[1]产值及收款计划（2026）'!$A:$A&amp;'[1]产值及收款计划（2026）'!$B:$B,'[1]产值及收款计划（2026）'!AJ:AJ)</f>
        <v>#REF!</v>
      </c>
      <c r="AK54" s="235" t="e" cm="1">
        <f t="array" ref="AK54">_xlfn.XLOOKUP($A54&amp;$B54,'[1]产值及收款计划（2026）'!$A:$A&amp;'[1]产值及收款计划（2026）'!$B:$B,'[1]产值及收款计划（2026）'!AK:AK)</f>
        <v>#REF!</v>
      </c>
      <c r="AL54" s="235" t="e" cm="1">
        <f t="array" ref="AL54">_xlfn.XLOOKUP($A54&amp;$B54,'[1]产值及收款计划（2026）'!$A:$A&amp;'[1]产值及收款计划（2026）'!$B:$B,'[1]产值及收款计划（2026）'!AL:AL)</f>
        <v>#REF!</v>
      </c>
      <c r="AM54" s="242" t="e" cm="1">
        <f t="array" ref="AM54">_xlfn.LET(_xlpm.勾选月份状态数组,TRANSPOSE('PPT(12-15页）-TOP10'!$A$3:$A$14),_xlpm.选择数据区,IF('PPT(12-15页）-TOP10'!$E$3="收款",$BA54:$BL54,$AA54:$AL54),SUM(_xlfn._xlws.FILTER(_xlpm.选择数据区,_xlpm.勾选月份状态数组,"")))</f>
        <v>#REF!</v>
      </c>
      <c r="AN54" s="235" t="e">
        <f>_xlfn.XLOOKUP($C54,应收未收表!$T:$T,应收未收表!AA:AA)</f>
        <v>#N/A</v>
      </c>
      <c r="AO54" s="235" t="e">
        <f>_xlfn.XLOOKUP($C54,应收未收表!$T:$T,应收未收表!AB:AB)</f>
        <v>#N/A</v>
      </c>
      <c r="AP54" s="235" t="e">
        <f>_xlfn.XLOOKUP($C54,应收未收表!$T:$T,应收未收表!AC:AC)</f>
        <v>#N/A</v>
      </c>
      <c r="AQ54" s="235" t="e">
        <f>_xlfn.XLOOKUP($C54,应收未收表!$T:$T,应收未收表!AE:AE)</f>
        <v>#N/A</v>
      </c>
      <c r="AR54" s="235" t="e">
        <f>_xlfn.XLOOKUP($C54,应收未收表!$T:$T,应收未收表!AF:AF)</f>
        <v>#N/A</v>
      </c>
      <c r="AS54" s="235" t="e" cm="1">
        <f t="array" ref="AS54">_xlfn.XLOOKUP($A54&amp;$B54,'[1]产值及收款计划（2026）'!$A:$A&amp;'[1]产值及收款计划（2026）'!$B:$B,'[1]产值及收款计划（2026）'!AS:AS)</f>
        <v>#REF!</v>
      </c>
      <c r="AT54" s="235" t="e" cm="1">
        <f t="array" ref="AT54">_xlfn.XLOOKUP($A54&amp;$B54,'[1]产值及收款计划（2026）'!$A:$A&amp;'[1]产值及收款计划（2026）'!$B:$B,'[1]产值及收款计划（2026）'!AT:AT)</f>
        <v>#REF!</v>
      </c>
      <c r="AU54" s="235" t="e" cm="1">
        <f t="array" ref="AU54">_xlfn.XLOOKUP($A54&amp;$B54,'[1]产值及收款计划（2026）'!$A:$A&amp;'[1]产值及收款计划（2026）'!$B:$B,'[1]产值及收款计划（2026）'!AU:AU)</f>
        <v>#REF!</v>
      </c>
      <c r="AV54" s="235" t="e" cm="1">
        <f t="array" ref="AV54">_xlfn.XLOOKUP($A54&amp;$B54,'[1]产值及收款计划（2026）'!$A:$A&amp;'[1]产值及收款计划（2026）'!$B:$B,'[1]产值及收款计划（2026）'!AV:AV)</f>
        <v>#REF!</v>
      </c>
      <c r="AW54" s="235" cm="1">
        <f t="array" ref="AW54">_xlfn.XLOOKUP($A54&amp;$B54,'[1]产值及收款计划（2026）'!$A:$A&amp;'[1]产值及收款计划（2026）'!$B:$B,'[1]产值及收款计划（2026）'!AW:AW)</f>
        <v>58.6</v>
      </c>
      <c r="AX54" s="235" cm="1">
        <f t="array" ref="AX54">_xlfn.XLOOKUP($A54&amp;$B54,'[1]产值及收款计划（2026）'!$A:$A&amp;'[1]产值及收款计划（2026）'!$B:$B,'[1]产值及收款计划（2026）'!AX:AX)</f>
        <v>0</v>
      </c>
      <c r="AY54" s="235" cm="1">
        <f t="array" ref="AY54">_xlfn.XLOOKUP($A54&amp;$B54,'[1]产值及收款计划（2026）'!$A:$A&amp;'[1]产值及收款计划（2026）'!$B:$B,'[1]产值及收款计划（2026）'!AY:AY)</f>
        <v>8.4</v>
      </c>
      <c r="AZ54" s="235" cm="1">
        <f t="array" ref="AZ54">_xlfn.XLOOKUP($A54&amp;$B54,'[1]产值及收款计划（2026）'!$A:$A&amp;'[1]产值及收款计划（2026）'!$B:$B,'[1]产值及收款计划（2026）'!AZ:AZ)</f>
        <v>3.4</v>
      </c>
      <c r="BA54" s="235" t="e" cm="1">
        <f t="array" ref="BA54">_xlfn.XLOOKUP($A54&amp;$B54,'[1]产值及收款计划（2026）'!$A:$A&amp;'[1]产值及收款计划（2026）'!$B:$B,'[1]产值及收款计划（2026）'!BA:BA)</f>
        <v>#REF!</v>
      </c>
      <c r="BB54" s="235" t="e" cm="1">
        <f t="array" ref="BB54">_xlfn.XLOOKUP($A54&amp;$B54,'[1]产值及收款计划（2026）'!$A:$A&amp;'[1]产值及收款计划（2026）'!$B:$B,'[1]产值及收款计划（2026）'!BB:BB)</f>
        <v>#REF!</v>
      </c>
      <c r="BC54" s="235" t="e" cm="1">
        <f t="array" ref="BC54">_xlfn.XLOOKUP($A54&amp;$B54,'[1]产值及收款计划（2026）'!$A:$A&amp;'[1]产值及收款计划（2026）'!$B:$B,'[1]产值及收款计划（2026）'!BC:BC)</f>
        <v>#REF!</v>
      </c>
      <c r="BD54" s="235" t="e" cm="1">
        <f t="array" ref="BD54">_xlfn.XLOOKUP($A54&amp;$B54,'[1]产值及收款计划（2026）'!$A:$A&amp;'[1]产值及收款计划（2026）'!$B:$B,'[1]产值及收款计划（2026）'!BD:BD)</f>
        <v>#REF!</v>
      </c>
      <c r="BE54" s="235" t="e" cm="1">
        <f t="array" ref="BE54">_xlfn.XLOOKUP($A54&amp;$B54,'[1]产值及收款计划（2026）'!$A:$A&amp;'[1]产值及收款计划（2026）'!$B:$B,'[1]产值及收款计划（2026）'!BE:BE)</f>
        <v>#REF!</v>
      </c>
      <c r="BF54" s="235" t="e" cm="1">
        <f t="array" ref="BF54">_xlfn.XLOOKUP($A54&amp;$B54,'[1]产值及收款计划（2026）'!$A:$A&amp;'[1]产值及收款计划（2026）'!$B:$B,'[1]产值及收款计划（2026）'!BF:BF)</f>
        <v>#REF!</v>
      </c>
      <c r="BG54" s="235" t="e" cm="1">
        <f t="array" ref="BG54">_xlfn.XLOOKUP($A54&amp;$B54,'[1]产值及收款计划（2026）'!$A:$A&amp;'[1]产值及收款计划（2026）'!$B:$B,'[1]产值及收款计划（2026）'!BG:BG)</f>
        <v>#REF!</v>
      </c>
      <c r="BH54" s="235" t="e" cm="1">
        <f t="array" ref="BH54">_xlfn.XLOOKUP($A54&amp;$B54,'[1]产值及收款计划（2026）'!$A:$A&amp;'[1]产值及收款计划（2026）'!$B:$B,'[1]产值及收款计划（2026）'!BH:BH)</f>
        <v>#REF!</v>
      </c>
      <c r="BI54" s="235" t="e" cm="1">
        <f t="array" ref="BI54">_xlfn.XLOOKUP($A54&amp;$B54,'[1]产值及收款计划（2026）'!$A:$A&amp;'[1]产值及收款计划（2026）'!$B:$B,'[1]产值及收款计划（2026）'!BI:BI)</f>
        <v>#REF!</v>
      </c>
      <c r="BJ54" s="235" t="e" cm="1">
        <f t="array" ref="BJ54">_xlfn.XLOOKUP($A54&amp;$B54,'[1]产值及收款计划（2026）'!$A:$A&amp;'[1]产值及收款计划（2026）'!$B:$B,'[1]产值及收款计划（2026）'!BJ:BJ)</f>
        <v>#REF!</v>
      </c>
      <c r="BK54" s="235" t="e" cm="1">
        <f t="array" ref="BK54">_xlfn.XLOOKUP($A54&amp;$B54,'[1]产值及收款计划（2026）'!$A:$A&amp;'[1]产值及收款计划（2026）'!$B:$B,'[1]产值及收款计划（2026）'!BK:BK)</f>
        <v>#REF!</v>
      </c>
      <c r="BL54" s="235" t="e" cm="1">
        <f t="array" ref="BL54">_xlfn.XLOOKUP($A54&amp;$B54,'[1]产值及收款计划（2026）'!$A:$A&amp;'[1]产值及收款计划（2026）'!$B:$B,'[1]产值及收款计划（2026）'!BL:BL)</f>
        <v>#REF!</v>
      </c>
      <c r="BM54" s="235"/>
      <c r="BN54" s="235"/>
      <c r="BO54" s="235"/>
      <c r="BP54" s="235"/>
      <c r="BQ54" s="235" t="e">
        <f>_xlfn.XLOOKUP($C54,应收未收表!$AJ:$AJ,应收未收表!AK:AK)</f>
        <v>#N/A</v>
      </c>
      <c r="BR54" s="235" t="e">
        <f>_xlfn.XLOOKUP($C54,应收未收表!$AJ:$AJ,应收未收表!AL:AL)</f>
        <v>#N/A</v>
      </c>
      <c r="BS54" s="235" t="e">
        <f>_xlfn.XLOOKUP($C54,应收未收表!$AJ:$AJ,应收未收表!AM:AM)</f>
        <v>#N/A</v>
      </c>
      <c r="BT54" s="235" t="e">
        <f>_xlfn.XLOOKUP($C54,应收未收表!$AJ:$AJ,应收未收表!AN:AN)</f>
        <v>#N/A</v>
      </c>
      <c r="BU54" s="234" t="str" cm="1">
        <f t="array" ref="BU54">_xlfn.XLOOKUP($A54&amp;$B54,'[1]产值及收款计划（2026）'!$A:$A&amp;'[1]产值及收款计划（2026）'!$B:$B,'[1]产值及收款计划（2026）'!BQ:BQ)</f>
        <v>上海建工集团股份有限公司</v>
      </c>
      <c r="BV54" s="235" t="e" cm="1">
        <f t="array" ref="BV54">_xlfn.XLOOKUP($A54&amp;$B54,'[1]产值及收款计划（2026）'!$A:$A&amp;'[1]产值及收款计划（2026）'!$B:$B,'[1]产值及收款计划（2026）'!BR:BR)</f>
        <v>#REF!</v>
      </c>
      <c r="CE54" s="235" cm="1">
        <f t="array" ref="CE54">_xlfn.XLOOKUP($A54&amp;$B54,'[1]产值及收款计划（2026）'!$A:$A&amp;'[1]产值及收款计划（2026）'!$B:$B,'[1]产值及收款计划（2026）'!CA:CA)</f>
        <v>0</v>
      </c>
      <c r="CF54" s="235" cm="1">
        <f t="array" ref="CF54">_xlfn.XLOOKUP($A54&amp;$B54,'[1]产值及收款计划（2026）'!$A:$A&amp;'[1]产值及收款计划（2026）'!$B:$B,'[1]产值及收款计划（2026）'!CB:CB)</f>
        <v>0</v>
      </c>
      <c r="CG54" s="235" cm="1">
        <f t="array" ref="CG54">_xlfn.XLOOKUP($A54&amp;$B54,'[1]产值及收款计划（2026）'!$A:$A&amp;'[1]产值及收款计划（2026）'!$B:$B,'[1]产值及收款计划（2026）'!CC:CC)</f>
        <v>0</v>
      </c>
      <c r="CH54" s="235" cm="1">
        <f t="array" ref="CH54">_xlfn.XLOOKUP($A54&amp;$B54,'[1]产值及收款计划（2026）'!$A:$A&amp;'[1]产值及收款计划（2026）'!$B:$B,'[1]产值及收款计划（2026）'!CD:CD)</f>
        <v>0</v>
      </c>
      <c r="CI54" s="235" cm="1">
        <f t="array" ref="CI54">_xlfn.XLOOKUP($A54&amp;$B54,'[1]产值及收款计划（2026）'!$A:$A&amp;'[1]产值及收款计划（2026）'!$B:$B,'[1]产值及收款计划（2026）'!CE:CE)</f>
        <v>0</v>
      </c>
      <c r="CJ54" s="235" cm="1">
        <f t="array" ref="CJ54">_xlfn.XLOOKUP($A54&amp;$B54,'[1]产值及收款计划（2026）'!$A:$A&amp;'[1]产值及收款计划（2026）'!$B:$B,'[1]产值及收款计划（2026）'!CF:CF)</f>
        <v>0</v>
      </c>
      <c r="CK54" s="235" cm="1">
        <f t="array" ref="CK54">_xlfn.XLOOKUP($A54&amp;$B54,'[1]产值及收款计划（2026）'!$A:$A&amp;'[1]产值及收款计划（2026）'!$B:$B,'[1]产值及收款计划（2026）'!CG:CG)</f>
        <v>0</v>
      </c>
      <c r="CL54" s="235" cm="1">
        <f t="array" ref="CL54">_xlfn.XLOOKUP($A54&amp;$B54,'[1]产值及收款计划（2026）'!$A:$A&amp;'[1]产值及收款计划（2026）'!$B:$B,'[1]产值及收款计划（2026）'!CH:CH)</f>
        <v>0</v>
      </c>
      <c r="CM54" s="235" cm="1">
        <f t="array" ref="CM54">_xlfn.XLOOKUP($A54&amp;$B54,'[1]产值及收款计划（2026）'!$A:$A&amp;'[1]产值及收款计划（2026）'!$B:$B,'[1]产值及收款计划（2026）'!CI:CI)</f>
        <v>0</v>
      </c>
      <c r="CN54" s="235" cm="1">
        <f t="array" ref="CN54">_xlfn.XLOOKUP($A54&amp;$B54,'[1]产值及收款计划（2026）'!$A:$A&amp;'[1]产值及收款计划（2026）'!$B:$B,'[1]产值及收款计划（2026）'!CJ:CJ)</f>
        <v>0</v>
      </c>
      <c r="CO54" s="235" cm="1">
        <f t="array" ref="CO54">_xlfn.XLOOKUP($A54&amp;$B54,'[1]产值及收款计划（2026）'!$A:$A&amp;'[1]产值及收款计划（2026）'!$B:$B,'[1]产值及收款计划（2026）'!CK:CK)</f>
        <v>0</v>
      </c>
      <c r="CP54" s="235" cm="1">
        <f t="array" ref="CP54">_xlfn.XLOOKUP($A54&amp;$B54,'[1]产值及收款计划（2026）'!$A:$A&amp;'[1]产值及收款计划（2026）'!$B:$B,'[1]产值及收款计划（2026）'!CL:CL)</f>
        <v>0</v>
      </c>
      <c r="DE54" s="235" cm="1">
        <f t="array" ref="DE54">_xlfn.XLOOKUP($A54&amp;$B54,'[1]产值及收款计划（2026）'!$A:$A&amp;'[1]产值及收款计划（2026）'!$B:$B,'[1]产值及收款计划（2026）'!DA:DA)</f>
        <v>0</v>
      </c>
      <c r="DF54" s="235" cm="1">
        <f t="array" ref="DF54">_xlfn.XLOOKUP($A54&amp;$B54,'[1]产值及收款计划（2026）'!$A:$A&amp;'[1]产值及收款计划（2026）'!$B:$B,'[1]产值及收款计划（2026）'!DB:DB)</f>
        <v>0</v>
      </c>
      <c r="DG54" s="235" cm="1">
        <f t="array" ref="DG54">_xlfn.XLOOKUP($A54&amp;$B54,'[1]产值及收款计划（2026）'!$A:$A&amp;'[1]产值及收款计划（2026）'!$B:$B,'[1]产值及收款计划（2026）'!DC:DC)</f>
        <v>0</v>
      </c>
      <c r="DH54" s="235" cm="1">
        <f t="array" ref="DH54">_xlfn.XLOOKUP($A54&amp;$B54,'[1]产值及收款计划（2026）'!$A:$A&amp;'[1]产值及收款计划（2026）'!$B:$B,'[1]产值及收款计划（2026）'!DD:DD)</f>
        <v>0</v>
      </c>
      <c r="DI54" s="235" cm="1">
        <f t="array" ref="DI54">_xlfn.XLOOKUP($A54&amp;$B54,'[1]产值及收款计划（2026）'!$A:$A&amp;'[1]产值及收款计划（2026）'!$B:$B,'[1]产值及收款计划（2026）'!DE:DE)</f>
        <v>0</v>
      </c>
      <c r="DJ54" s="235" cm="1">
        <f t="array" ref="DJ54">_xlfn.XLOOKUP($A54&amp;$B54,'[1]产值及收款计划（2026）'!$A:$A&amp;'[1]产值及收款计划（2026）'!$B:$B,'[1]产值及收款计划（2026）'!DF:DF)</f>
        <v>0</v>
      </c>
      <c r="DK54" s="235" cm="1">
        <f t="array" ref="DK54">_xlfn.XLOOKUP($A54&amp;$B54,'[1]产值及收款计划（2026）'!$A:$A&amp;'[1]产值及收款计划（2026）'!$B:$B,'[1]产值及收款计划（2026）'!DG:DG)</f>
        <v>0</v>
      </c>
      <c r="DL54" s="235" cm="1">
        <f t="array" ref="DL54">_xlfn.XLOOKUP($A54&amp;$B54,'[1]产值及收款计划（2026）'!$A:$A&amp;'[1]产值及收款计划（2026）'!$B:$B,'[1]产值及收款计划（2026）'!DH:DH)</f>
        <v>0</v>
      </c>
      <c r="DM54" s="235" cm="1">
        <f t="array" ref="DM54">_xlfn.XLOOKUP($A54&amp;$B54,'[1]产值及收款计划（2026）'!$A:$A&amp;'[1]产值及收款计划（2026）'!$B:$B,'[1]产值及收款计划（2026）'!DI:DI)</f>
        <v>0</v>
      </c>
      <c r="DN54" s="235" cm="1">
        <f t="array" ref="DN54">_xlfn.XLOOKUP($A54&amp;$B54,'[1]产值及收款计划（2026）'!$A:$A&amp;'[1]产值及收款计划（2026）'!$B:$B,'[1]产值及收款计划（2026）'!DJ:DJ)</f>
        <v>0</v>
      </c>
      <c r="DO54" s="235" cm="1">
        <f t="array" ref="DO54">_xlfn.XLOOKUP($A54&amp;$B54,'[1]产值及收款计划（2026）'!$A:$A&amp;'[1]产值及收款计划（2026）'!$B:$B,'[1]产值及收款计划（2026）'!DK:DK)</f>
        <v>0</v>
      </c>
      <c r="DP54" s="235" cm="1">
        <f t="array" ref="DP54">_xlfn.XLOOKUP($A54&amp;$B54,'[1]产值及收款计划（2026）'!$A:$A&amp;'[1]产值及收款计划（2026）'!$B:$B,'[1]产值及收款计划（2026）'!DL:DL)</f>
        <v>0</v>
      </c>
      <c r="DQ54" s="243"/>
      <c r="DR54" s="229"/>
    </row>
    <row r="55" ht="20.25" spans="1:122">
      <c r="A55" s="233">
        <f t="shared" si="12"/>
        <v>51</v>
      </c>
      <c r="B55" s="233" t="s">
        <v>25</v>
      </c>
      <c r="C55" s="235" t="str" cm="1">
        <f t="array" ref="C55">_xlfn.XLOOKUP($A55&amp;$B55,'[1]产值及收款计划（2026）'!$A:$A&amp;'[1]产值及收款计划（2026）'!$B:$B,'[1]产值及收款计划（2026）'!C:C)</f>
        <v>ZHT2022030800022</v>
      </c>
      <c r="D55" s="234" t="str" cm="1">
        <f t="array" ref="D55">_xlfn.XLOOKUP($A55&amp;$B55,'[1]产值及收款计划（2026）'!$A:$A&amp;'[1]产值及收款计划（2026）'!$B:$B,'[1]产值及收款计划（2026）'!D:D)</f>
        <v>基于BIM的工程管理平台应用与咨询服务合同-环莞快速路三期路面标</v>
      </c>
      <c r="E55" s="235" cm="1">
        <f t="array" ref="E55">_xlfn.XLOOKUP($A55&amp;$B55,'[1]产值及收款计划（2026）'!$A:$A&amp;'[1]产值及收款计划（2026）'!$B:$B,'[1]产值及收款计划（2026）'!E:E)</f>
        <v>48.9206</v>
      </c>
      <c r="F55" s="235" cm="1">
        <f t="array" ref="F55">_xlfn.XLOOKUP($A55&amp;$B55,'[1]产值及收款计划（2026）'!$A:$A&amp;'[1]产值及收款计划（2026）'!$B:$B,'[1]产值及收款计划（2026）'!F:F)</f>
        <v>14.934480768</v>
      </c>
      <c r="G55" s="235" cm="1">
        <f t="array" ref="G55">_xlfn.XLOOKUP($A55&amp;$B55,'[1]产值及收款计划（2026）'!$A:$A&amp;'[1]产值及收款计划（2026）'!$B:$B,'[1]产值及收款计划（2026）'!G:G)</f>
        <v>14.934480768</v>
      </c>
      <c r="H55" s="235" cm="1">
        <f t="array" ref="H55">_xlfn.XLOOKUP($A55&amp;$B55,'[1]产值及收款计划（2026）'!$A:$A&amp;'[1]产值及收款计划（2026）'!$B:$B,'[1]产值及收款计划（2026）'!H:H)</f>
        <v>14.934480768</v>
      </c>
      <c r="I55" s="236" cm="1">
        <f t="array" ref="I55">_xlfn.XLOOKUP($A55&amp;$B55,'[1]产值及收款计划（2026）'!$A:$A&amp;'[1]产值及收款计划（2026）'!$B:$B,'[1]产值及收款计划（2026）'!I:I)</f>
        <v>1</v>
      </c>
      <c r="J55" s="237" cm="1">
        <f t="array" ref="J55">_xlfn.XLOOKUP($A55&amp;$B55,'[1]产值及收款计划（2026）'!$A:$A&amp;'[1]产值及收款计划（2026）'!$B:$B,'[1]产值及收款计划（2026）'!J:J)</f>
        <v>0.06</v>
      </c>
      <c r="K55" s="235" t="e" cm="1">
        <f t="array" ref="K55">_xlfn.XLOOKUP($A55&amp;$B55,'[1]产值及收款计划（2026）'!$A:$A&amp;'[1]产值及收款计划（2026）'!$B:$B,'[1]产值及收款计划（2026）'!K:K)</f>
        <v>#REF!</v>
      </c>
      <c r="L55" s="235" t="e" cm="1">
        <f t="array" ref="L55">_xlfn.XLOOKUP($A55&amp;$B55,'[1]产值及收款计划（2026）'!$A:$A&amp;'[1]产值及收款计划（2026）'!$B:$B,'[1]产值及收款计划（2026）'!L:L)</f>
        <v>#REF!</v>
      </c>
      <c r="M55" s="235" cm="1">
        <f t="array" ref="M55">_xlfn.XLOOKUP($A55&amp;$B55,'[1]产值及收款计划（2026）'!$A:$A&amp;'[1]产值及收款计划（2026）'!$B:$B,'[1]产值及收款计划（2026）'!M:M)</f>
        <v>0</v>
      </c>
      <c r="N55" s="235" t="str" cm="1">
        <f t="array" ref="N55">_xlfn.XLOOKUP($A55&amp;$B55,'[1]产值及收款计划（2026）'!$A:$A&amp;'[1]产值及收款计划（2026）'!$B:$B,'[1]产值及收款计划（2026）'!N:N)</f>
        <v>许清亮团队</v>
      </c>
      <c r="O55" s="235" t="str" cm="1">
        <f t="array" ref="O55">_xlfn.XLOOKUP($A55&amp;$B55,'[1]产值及收款计划（2026）'!$A:$A&amp;'[1]产值及收款计划（2026）'!$B:$B,'[1]产值及收款计划（2026）'!O:O)</f>
        <v>明艳丽</v>
      </c>
      <c r="P55" s="234" t="str" cm="1">
        <f t="array" ref="P55">_xlfn.XLOOKUP($A55&amp;$B55,'[1]产值及收款计划（2026）'!$A:$A&amp;'[1]产值及收款计划（2026）'!$B:$B,'[1]产值及收款计划（2026）'!P:P)</f>
        <v>在建</v>
      </c>
      <c r="Q55" s="235" t="e" cm="1">
        <f t="array" ref="Q55">_xlfn.XLOOKUP($A55&amp;$B55,'[1]产值及收款计划（2026）'!$A:$A&amp;'[1]产值及收款计划（2026）'!$B:$B,'[1]产值及收款计划（2026）'!Q:Q)</f>
        <v>#REF!</v>
      </c>
      <c r="R55" s="235" t="e" cm="1">
        <f t="array" ref="R55">_xlfn.XLOOKUP($A55&amp;$B55,'[1]产值及收款计划（2026）'!$A:$A&amp;'[1]产值及收款计划（2026）'!$B:$B,'[1]产值及收款计划（2026）'!R:R)</f>
        <v>#REF!</v>
      </c>
      <c r="S55" s="235" t="e" cm="1">
        <f t="array" ref="S55">_xlfn.XLOOKUP($A55&amp;$B55,'[1]产值及收款计划（2026）'!$A:$A&amp;'[1]产值及收款计划（2026）'!$B:$B,'[1]产值及收款计划（2026）'!S:S)</f>
        <v>#REF!</v>
      </c>
      <c r="T55" s="235" cm="1">
        <f t="array" ref="T55">_xlfn.XLOOKUP($A55&amp;$B55,'[1]产值及收款计划（2026）'!$A:$A&amp;'[1]产值及收款计划（2026）'!$B:$B,'[1]产值及收款计划（2026）'!T:T)</f>
        <v>25.683275</v>
      </c>
      <c r="U55" s="235" cm="1">
        <f t="array" ref="U55">_xlfn.XLOOKUP($A55&amp;$B55,'[1]产值及收款计划（2026）'!$A:$A&amp;'[1]产值及收款计划（2026）'!$B:$B,'[1]产值及收款计划（2026）'!U:U)</f>
        <v>0</v>
      </c>
      <c r="V55" s="235" cm="1">
        <f t="array" ref="V55">_xlfn.XLOOKUP($A55&amp;$B55,'[1]产值及收款计划（2026）'!$A:$A&amp;'[1]产值及收款计划（2026）'!$B:$B,'[1]产值及收款计划（2026）'!V:V)</f>
        <v>23.237325</v>
      </c>
      <c r="W55" s="235" t="e" cm="1">
        <f t="array" ref="W55">_xlfn.XLOOKUP($A55&amp;$B55,'[1]产值及收款计划（2026）'!$A:$A&amp;'[1]产值及收款计划（2026）'!$B:$B,'[1]产值及收款计划（2026）'!W:W)</f>
        <v>#REF!</v>
      </c>
      <c r="X55" s="235" t="e" cm="1">
        <f t="array" ref="X55">_xlfn.XLOOKUP($A55&amp;$B55,'[1]产值及收款计划（2026）'!$A:$A&amp;'[1]产值及收款计划（2026）'!$B:$B,'[1]产值及收款计划（2026）'!X:X)</f>
        <v>#REF!</v>
      </c>
      <c r="Y55" s="235" t="e" cm="1">
        <f t="array" ref="Y55">_xlfn.XLOOKUP($A55&amp;$B55,'[1]产值及收款计划（2026）'!$A:$A&amp;'[1]产值及收款计划（2026）'!$B:$B,'[1]产值及收款计划（2026）'!Y:Y)</f>
        <v>#REF!</v>
      </c>
      <c r="Z55" s="235" t="e" cm="1">
        <f t="array" ref="Z55">_xlfn.XLOOKUP($A55&amp;$B55,'[1]产值及收款计划（2026）'!$A:$A&amp;'[1]产值及收款计划（2026）'!$B:$B,'[1]产值及收款计划（2026）'!Z:Z)</f>
        <v>#REF!</v>
      </c>
      <c r="AA55" s="235" t="e" cm="1">
        <f t="array" ref="AA55">_xlfn.XLOOKUP($A55&amp;$B55,'[1]产值及收款计划（2026）'!$A:$A&amp;'[1]产值及收款计划（2026）'!$B:$B,'[1]产值及收款计划（2026）'!AA:AA)</f>
        <v>#REF!</v>
      </c>
      <c r="AB55" s="235" t="e" cm="1">
        <f t="array" ref="AB55">_xlfn.XLOOKUP($A55&amp;$B55,'[1]产值及收款计划（2026）'!$A:$A&amp;'[1]产值及收款计划（2026）'!$B:$B,'[1]产值及收款计划（2026）'!AB:AB)</f>
        <v>#REF!</v>
      </c>
      <c r="AC55" s="235" t="e" cm="1">
        <f t="array" ref="AC55">_xlfn.XLOOKUP($A55&amp;$B55,'[1]产值及收款计划（2026）'!$A:$A&amp;'[1]产值及收款计划（2026）'!$B:$B,'[1]产值及收款计划（2026）'!AC:AC)</f>
        <v>#REF!</v>
      </c>
      <c r="AD55" s="235" t="e" cm="1">
        <f t="array" ref="AD55">_xlfn.XLOOKUP($A55&amp;$B55,'[1]产值及收款计划（2026）'!$A:$A&amp;'[1]产值及收款计划（2026）'!$B:$B,'[1]产值及收款计划（2026）'!AD:AD)</f>
        <v>#REF!</v>
      </c>
      <c r="AE55" s="235" t="e" cm="1">
        <f t="array" ref="AE55">_xlfn.XLOOKUP($A55&amp;$B55,'[1]产值及收款计划（2026）'!$A:$A&amp;'[1]产值及收款计划（2026）'!$B:$B,'[1]产值及收款计划（2026）'!AE:AE)</f>
        <v>#REF!</v>
      </c>
      <c r="AF55" s="235" t="e" cm="1">
        <f t="array" ref="AF55">_xlfn.XLOOKUP($A55&amp;$B55,'[1]产值及收款计划（2026）'!$A:$A&amp;'[1]产值及收款计划（2026）'!$B:$B,'[1]产值及收款计划（2026）'!AF:AF)</f>
        <v>#REF!</v>
      </c>
      <c r="AG55" s="235" t="e" cm="1">
        <f t="array" ref="AG55">_xlfn.XLOOKUP($A55&amp;$B55,'[1]产值及收款计划（2026）'!$A:$A&amp;'[1]产值及收款计划（2026）'!$B:$B,'[1]产值及收款计划（2026）'!AG:AG)</f>
        <v>#REF!</v>
      </c>
      <c r="AH55" s="235" t="e" cm="1">
        <f t="array" ref="AH55">_xlfn.XLOOKUP($A55&amp;$B55,'[1]产值及收款计划（2026）'!$A:$A&amp;'[1]产值及收款计划（2026）'!$B:$B,'[1]产值及收款计划（2026）'!AH:AH)</f>
        <v>#REF!</v>
      </c>
      <c r="AI55" s="235" t="e" cm="1">
        <f t="array" ref="AI55">_xlfn.XLOOKUP($A55&amp;$B55,'[1]产值及收款计划（2026）'!$A:$A&amp;'[1]产值及收款计划（2026）'!$B:$B,'[1]产值及收款计划（2026）'!AI:AI)</f>
        <v>#REF!</v>
      </c>
      <c r="AJ55" s="235" t="e" cm="1">
        <f t="array" ref="AJ55">_xlfn.XLOOKUP($A55&amp;$B55,'[1]产值及收款计划（2026）'!$A:$A&amp;'[1]产值及收款计划（2026）'!$B:$B,'[1]产值及收款计划（2026）'!AJ:AJ)</f>
        <v>#REF!</v>
      </c>
      <c r="AK55" s="235" t="e" cm="1">
        <f t="array" ref="AK55">_xlfn.XLOOKUP($A55&amp;$B55,'[1]产值及收款计划（2026）'!$A:$A&amp;'[1]产值及收款计划（2026）'!$B:$B,'[1]产值及收款计划（2026）'!AK:AK)</f>
        <v>#REF!</v>
      </c>
      <c r="AL55" s="235" t="e" cm="1">
        <f t="array" ref="AL55">_xlfn.XLOOKUP($A55&amp;$B55,'[1]产值及收款计划（2026）'!$A:$A&amp;'[1]产值及收款计划（2026）'!$B:$B,'[1]产值及收款计划（2026）'!AL:AL)</f>
        <v>#REF!</v>
      </c>
      <c r="AM55" s="242" t="e" cm="1">
        <f t="array" ref="AM55">_xlfn.LET(_xlpm.勾选月份状态数组,TRANSPOSE('PPT(12-15页）-TOP10'!$A$3:$A$14),_xlpm.选择数据区,IF('PPT(12-15页）-TOP10'!$E$3="收款",$BA55:$BL55,$AA55:$AL55),SUM(_xlfn._xlws.FILTER(_xlpm.选择数据区,_xlpm.勾选月份状态数组,"")))</f>
        <v>#REF!</v>
      </c>
      <c r="AN55" s="235" t="e">
        <f>_xlfn.XLOOKUP($C55,应收未收表!$T:$T,应收未收表!AA:AA)</f>
        <v>#N/A</v>
      </c>
      <c r="AO55" s="235" t="e">
        <f>_xlfn.XLOOKUP($C55,应收未收表!$T:$T,应收未收表!AB:AB)</f>
        <v>#N/A</v>
      </c>
      <c r="AP55" s="235" t="e">
        <f>_xlfn.XLOOKUP($C55,应收未收表!$T:$T,应收未收表!AC:AC)</f>
        <v>#N/A</v>
      </c>
      <c r="AQ55" s="235" t="e">
        <f>_xlfn.XLOOKUP($C55,应收未收表!$T:$T,应收未收表!AE:AE)</f>
        <v>#N/A</v>
      </c>
      <c r="AR55" s="235" t="e">
        <f>_xlfn.XLOOKUP($C55,应收未收表!$T:$T,应收未收表!AF:AF)</f>
        <v>#N/A</v>
      </c>
      <c r="AS55" s="235" t="e" cm="1">
        <f t="array" ref="AS55">_xlfn.XLOOKUP($A55&amp;$B55,'[1]产值及收款计划（2026）'!$A:$A&amp;'[1]产值及收款计划（2026）'!$B:$B,'[1]产值及收款计划（2026）'!AS:AS)</f>
        <v>#REF!</v>
      </c>
      <c r="AT55" s="235" t="e" cm="1">
        <f t="array" ref="AT55">_xlfn.XLOOKUP($A55&amp;$B55,'[1]产值及收款计划（2026）'!$A:$A&amp;'[1]产值及收款计划（2026）'!$B:$B,'[1]产值及收款计划（2026）'!AT:AT)</f>
        <v>#REF!</v>
      </c>
      <c r="AU55" s="235" t="e" cm="1">
        <f t="array" ref="AU55">_xlfn.XLOOKUP($A55&amp;$B55,'[1]产值及收款计划（2026）'!$A:$A&amp;'[1]产值及收款计划（2026）'!$B:$B,'[1]产值及收款计划（2026）'!AU:AU)</f>
        <v>#REF!</v>
      </c>
      <c r="AV55" s="235" t="e" cm="1">
        <f t="array" ref="AV55">_xlfn.XLOOKUP($A55&amp;$B55,'[1]产值及收款计划（2026）'!$A:$A&amp;'[1]产值及收款计划（2026）'!$B:$B,'[1]产值及收款计划（2026）'!AV:AV)</f>
        <v>#REF!</v>
      </c>
      <c r="AW55" s="235" cm="1">
        <f t="array" ref="AW55">_xlfn.XLOOKUP($A55&amp;$B55,'[1]产值及收款计划（2026）'!$A:$A&amp;'[1]产值及收款计划（2026）'!$B:$B,'[1]产值及收款计划（2026）'!AW:AW)</f>
        <v>19.56824</v>
      </c>
      <c r="AX55" s="235" cm="1">
        <f t="array" ref="AX55">_xlfn.XLOOKUP($A55&amp;$B55,'[1]产值及收款计划（2026）'!$A:$A&amp;'[1]产值及收款计划（2026）'!$B:$B,'[1]产值及收款计划（2026）'!AX:AX)</f>
        <v>0</v>
      </c>
      <c r="AY55" s="235" cm="1">
        <f t="array" ref="AY55">_xlfn.XLOOKUP($A55&amp;$B55,'[1]产值及收款计划（2026）'!$A:$A&amp;'[1]产值及收款计划（2026）'!$B:$B,'[1]产值及收款计划（2026）'!AY:AY)</f>
        <v>29.35236</v>
      </c>
      <c r="AZ55" s="235" cm="1">
        <f t="array" ref="AZ55">_xlfn.XLOOKUP($A55&amp;$B55,'[1]产值及收款计划（2026）'!$A:$A&amp;'[1]产值及收款计划（2026）'!$B:$B,'[1]产值及收款计划（2026）'!AZ:AZ)</f>
        <v>6.115035</v>
      </c>
      <c r="BA55" s="245" t="e" cm="1">
        <f t="array" ref="BA55">_xlfn.XLOOKUP($A55&amp;$B55,'[1]产值及收款计划（2026）'!$A:$A&amp;'[1]产值及收款计划（2026）'!$B:$B,'[1]产值及收款计划（2026）'!BA:BA)</f>
        <v>#REF!</v>
      </c>
      <c r="BB55" s="245" t="e" cm="1">
        <f t="array" ref="BB55">_xlfn.XLOOKUP($A55&amp;$B55,'[1]产值及收款计划（2026）'!$A:$A&amp;'[1]产值及收款计划（2026）'!$B:$B,'[1]产值及收款计划（2026）'!BB:BB)</f>
        <v>#REF!</v>
      </c>
      <c r="BC55" s="245" t="e" cm="1">
        <f t="array" ref="BC55">_xlfn.XLOOKUP($A55&amp;$B55,'[1]产值及收款计划（2026）'!$A:$A&amp;'[1]产值及收款计划（2026）'!$B:$B,'[1]产值及收款计划（2026）'!BC:BC)</f>
        <v>#REF!</v>
      </c>
      <c r="BD55" s="235" t="e" cm="1">
        <f t="array" ref="BD55">_xlfn.XLOOKUP($A55&amp;$B55,'[1]产值及收款计划（2026）'!$A:$A&amp;'[1]产值及收款计划（2026）'!$B:$B,'[1]产值及收款计划（2026）'!BD:BD)</f>
        <v>#REF!</v>
      </c>
      <c r="BE55" s="235" t="e" cm="1">
        <f t="array" ref="BE55">_xlfn.XLOOKUP($A55&amp;$B55,'[1]产值及收款计划（2026）'!$A:$A&amp;'[1]产值及收款计划（2026）'!$B:$B,'[1]产值及收款计划（2026）'!BE:BE)</f>
        <v>#REF!</v>
      </c>
      <c r="BF55" s="235" t="e" cm="1">
        <f t="array" ref="BF55">_xlfn.XLOOKUP($A55&amp;$B55,'[1]产值及收款计划（2026）'!$A:$A&amp;'[1]产值及收款计划（2026）'!$B:$B,'[1]产值及收款计划（2026）'!BF:BF)</f>
        <v>#REF!</v>
      </c>
      <c r="BG55" s="235" t="e" cm="1">
        <f t="array" ref="BG55">_xlfn.XLOOKUP($A55&amp;$B55,'[1]产值及收款计划（2026）'!$A:$A&amp;'[1]产值及收款计划（2026）'!$B:$B,'[1]产值及收款计划（2026）'!BG:BG)</f>
        <v>#REF!</v>
      </c>
      <c r="BH55" s="235" t="e" cm="1">
        <f t="array" ref="BH55">_xlfn.XLOOKUP($A55&amp;$B55,'[1]产值及收款计划（2026）'!$A:$A&amp;'[1]产值及收款计划（2026）'!$B:$B,'[1]产值及收款计划（2026）'!BH:BH)</f>
        <v>#REF!</v>
      </c>
      <c r="BI55" s="235" t="e" cm="1">
        <f t="array" ref="BI55">_xlfn.XLOOKUP($A55&amp;$B55,'[1]产值及收款计划（2026）'!$A:$A&amp;'[1]产值及收款计划（2026）'!$B:$B,'[1]产值及收款计划（2026）'!BI:BI)</f>
        <v>#REF!</v>
      </c>
      <c r="BJ55" s="235" t="e" cm="1">
        <f t="array" ref="BJ55">_xlfn.XLOOKUP($A55&amp;$B55,'[1]产值及收款计划（2026）'!$A:$A&amp;'[1]产值及收款计划（2026）'!$B:$B,'[1]产值及收款计划（2026）'!BJ:BJ)</f>
        <v>#REF!</v>
      </c>
      <c r="BK55" s="235" t="e" cm="1">
        <f t="array" ref="BK55">_xlfn.XLOOKUP($A55&amp;$B55,'[1]产值及收款计划（2026）'!$A:$A&amp;'[1]产值及收款计划（2026）'!$B:$B,'[1]产值及收款计划（2026）'!BK:BK)</f>
        <v>#REF!</v>
      </c>
      <c r="BL55" s="235" t="e" cm="1">
        <f t="array" ref="BL55">_xlfn.XLOOKUP($A55&amp;$B55,'[1]产值及收款计划（2026）'!$A:$A&amp;'[1]产值及收款计划（2026）'!$B:$B,'[1]产值及收款计划（2026）'!BL:BL)</f>
        <v>#REF!</v>
      </c>
      <c r="BM55" s="235"/>
      <c r="BN55" s="235"/>
      <c r="BO55" s="235"/>
      <c r="BP55" s="235"/>
      <c r="BQ55" s="235" t="e">
        <f>_xlfn.XLOOKUP($C55,应收未收表!$AJ:$AJ,应收未收表!AK:AK)</f>
        <v>#N/A</v>
      </c>
      <c r="BR55" s="235" t="e">
        <f>_xlfn.XLOOKUP($C55,应收未收表!$AJ:$AJ,应收未收表!AL:AL)</f>
        <v>#N/A</v>
      </c>
      <c r="BS55" s="235" t="e">
        <f>_xlfn.XLOOKUP($C55,应收未收表!$AJ:$AJ,应收未收表!AM:AM)</f>
        <v>#N/A</v>
      </c>
      <c r="BT55" s="235" t="e">
        <f>_xlfn.XLOOKUP($C55,应收未收表!$AJ:$AJ,应收未收表!AN:AN)</f>
        <v>#N/A</v>
      </c>
      <c r="BU55" s="234" t="str" cm="1">
        <f t="array" ref="BU55">_xlfn.XLOOKUP($A55&amp;$B55,'[1]产值及收款计划（2026）'!$A:$A&amp;'[1]产值及收款计划（2026）'!$B:$B,'[1]产值及收款计划（2026）'!BQ:BQ)</f>
        <v>广东冠粤路桥有限公司</v>
      </c>
      <c r="BV55" s="235" t="e" cm="1">
        <f t="array" ref="BV55">_xlfn.XLOOKUP($A55&amp;$B55,'[1]产值及收款计划（2026）'!$A:$A&amp;'[1]产值及收款计划（2026）'!$B:$B,'[1]产值及收款计划（2026）'!BR:BR)</f>
        <v>#REF!</v>
      </c>
      <c r="CE55" s="235" cm="1">
        <f t="array" ref="CE55">_xlfn.XLOOKUP($A55&amp;$B55,'[1]产值及收款计划（2026）'!$A:$A&amp;'[1]产值及收款计划（2026）'!$B:$B,'[1]产值及收款计划（2026）'!CA:CA)</f>
        <v>0</v>
      </c>
      <c r="CF55" s="235" cm="1">
        <f t="array" ref="CF55">_xlfn.XLOOKUP($A55&amp;$B55,'[1]产值及收款计划（2026）'!$A:$A&amp;'[1]产值及收款计划（2026）'!$B:$B,'[1]产值及收款计划（2026）'!CB:CB)</f>
        <v>0</v>
      </c>
      <c r="CG55" s="235" cm="1">
        <f t="array" ref="CG55">_xlfn.XLOOKUP($A55&amp;$B55,'[1]产值及收款计划（2026）'!$A:$A&amp;'[1]产值及收款计划（2026）'!$B:$B,'[1]产值及收款计划（2026）'!CC:CC)</f>
        <v>0</v>
      </c>
      <c r="CH55" s="235" cm="1">
        <f t="array" ref="CH55">_xlfn.XLOOKUP($A55&amp;$B55,'[1]产值及收款计划（2026）'!$A:$A&amp;'[1]产值及收款计划（2026）'!$B:$B,'[1]产值及收款计划（2026）'!CD:CD)</f>
        <v>0</v>
      </c>
      <c r="CI55" s="235" cm="1">
        <f t="array" ref="CI55">_xlfn.XLOOKUP($A55&amp;$B55,'[1]产值及收款计划（2026）'!$A:$A&amp;'[1]产值及收款计划（2026）'!$B:$B,'[1]产值及收款计划（2026）'!CE:CE)</f>
        <v>0</v>
      </c>
      <c r="CJ55" s="235" cm="1">
        <f t="array" ref="CJ55">_xlfn.XLOOKUP($A55&amp;$B55,'[1]产值及收款计划（2026）'!$A:$A&amp;'[1]产值及收款计划（2026）'!$B:$B,'[1]产值及收款计划（2026）'!CF:CF)</f>
        <v>0</v>
      </c>
      <c r="CK55" s="235" cm="1">
        <f t="array" ref="CK55">_xlfn.XLOOKUP($A55&amp;$B55,'[1]产值及收款计划（2026）'!$A:$A&amp;'[1]产值及收款计划（2026）'!$B:$B,'[1]产值及收款计划（2026）'!CG:CG)</f>
        <v>0</v>
      </c>
      <c r="CL55" s="235" cm="1">
        <f t="array" ref="CL55">_xlfn.XLOOKUP($A55&amp;$B55,'[1]产值及收款计划（2026）'!$A:$A&amp;'[1]产值及收款计划（2026）'!$B:$B,'[1]产值及收款计划（2026）'!CH:CH)</f>
        <v>0</v>
      </c>
      <c r="CM55" s="235" cm="1">
        <f t="array" ref="CM55">_xlfn.XLOOKUP($A55&amp;$B55,'[1]产值及收款计划（2026）'!$A:$A&amp;'[1]产值及收款计划（2026）'!$B:$B,'[1]产值及收款计划（2026）'!CI:CI)</f>
        <v>0</v>
      </c>
      <c r="CN55" s="235" cm="1">
        <f t="array" ref="CN55">_xlfn.XLOOKUP($A55&amp;$B55,'[1]产值及收款计划（2026）'!$A:$A&amp;'[1]产值及收款计划（2026）'!$B:$B,'[1]产值及收款计划（2026）'!CJ:CJ)</f>
        <v>0</v>
      </c>
      <c r="CO55" s="235" cm="1">
        <f t="array" ref="CO55">_xlfn.XLOOKUP($A55&amp;$B55,'[1]产值及收款计划（2026）'!$A:$A&amp;'[1]产值及收款计划（2026）'!$B:$B,'[1]产值及收款计划（2026）'!CK:CK)</f>
        <v>0</v>
      </c>
      <c r="CP55" s="235" cm="1">
        <f t="array" ref="CP55">_xlfn.XLOOKUP($A55&amp;$B55,'[1]产值及收款计划（2026）'!$A:$A&amp;'[1]产值及收款计划（2026）'!$B:$B,'[1]产值及收款计划（2026）'!CL:CL)</f>
        <v>0</v>
      </c>
      <c r="DE55" s="235" cm="1">
        <f t="array" ref="DE55">_xlfn.XLOOKUP($A55&amp;$B55,'[1]产值及收款计划（2026）'!$A:$A&amp;'[1]产值及收款计划（2026）'!$B:$B,'[1]产值及收款计划（2026）'!DA:DA)</f>
        <v>0</v>
      </c>
      <c r="DF55" s="235" cm="1">
        <f t="array" ref="DF55">_xlfn.XLOOKUP($A55&amp;$B55,'[1]产值及收款计划（2026）'!$A:$A&amp;'[1]产值及收款计划（2026）'!$B:$B,'[1]产值及收款计划（2026）'!DB:DB)</f>
        <v>0</v>
      </c>
      <c r="DG55" s="235" cm="1">
        <f t="array" ref="DG55">_xlfn.XLOOKUP($A55&amp;$B55,'[1]产值及收款计划（2026）'!$A:$A&amp;'[1]产值及收款计划（2026）'!$B:$B,'[1]产值及收款计划（2026）'!DC:DC)</f>
        <v>0</v>
      </c>
      <c r="DH55" s="235" cm="1">
        <f t="array" ref="DH55">_xlfn.XLOOKUP($A55&amp;$B55,'[1]产值及收款计划（2026）'!$A:$A&amp;'[1]产值及收款计划（2026）'!$B:$B,'[1]产值及收款计划（2026）'!DD:DD)</f>
        <v>0</v>
      </c>
      <c r="DI55" s="235" cm="1">
        <f t="array" ref="DI55">_xlfn.XLOOKUP($A55&amp;$B55,'[1]产值及收款计划（2026）'!$A:$A&amp;'[1]产值及收款计划（2026）'!$B:$B,'[1]产值及收款计划（2026）'!DE:DE)</f>
        <v>0</v>
      </c>
      <c r="DJ55" s="235" cm="1">
        <f t="array" ref="DJ55">_xlfn.XLOOKUP($A55&amp;$B55,'[1]产值及收款计划（2026）'!$A:$A&amp;'[1]产值及收款计划（2026）'!$B:$B,'[1]产值及收款计划（2026）'!DF:DF)</f>
        <v>0</v>
      </c>
      <c r="DK55" s="235" cm="1">
        <f t="array" ref="DK55">_xlfn.XLOOKUP($A55&amp;$B55,'[1]产值及收款计划（2026）'!$A:$A&amp;'[1]产值及收款计划（2026）'!$B:$B,'[1]产值及收款计划（2026）'!DG:DG)</f>
        <v>0</v>
      </c>
      <c r="DL55" s="235" cm="1">
        <f t="array" ref="DL55">_xlfn.XLOOKUP($A55&amp;$B55,'[1]产值及收款计划（2026）'!$A:$A&amp;'[1]产值及收款计划（2026）'!$B:$B,'[1]产值及收款计划（2026）'!DH:DH)</f>
        <v>0</v>
      </c>
      <c r="DM55" s="235" cm="1">
        <f t="array" ref="DM55">_xlfn.XLOOKUP($A55&amp;$B55,'[1]产值及收款计划（2026）'!$A:$A&amp;'[1]产值及收款计划（2026）'!$B:$B,'[1]产值及收款计划（2026）'!DI:DI)</f>
        <v>0</v>
      </c>
      <c r="DN55" s="235" cm="1">
        <f t="array" ref="DN55">_xlfn.XLOOKUP($A55&amp;$B55,'[1]产值及收款计划（2026）'!$A:$A&amp;'[1]产值及收款计划（2026）'!$B:$B,'[1]产值及收款计划（2026）'!DJ:DJ)</f>
        <v>0</v>
      </c>
      <c r="DO55" s="235" cm="1">
        <f t="array" ref="DO55">_xlfn.XLOOKUP($A55&amp;$B55,'[1]产值及收款计划（2026）'!$A:$A&amp;'[1]产值及收款计划（2026）'!$B:$B,'[1]产值及收款计划（2026）'!DK:DK)</f>
        <v>0</v>
      </c>
      <c r="DP55" s="235" cm="1">
        <f t="array" ref="DP55">_xlfn.XLOOKUP($A55&amp;$B55,'[1]产值及收款计划（2026）'!$A:$A&amp;'[1]产值及收款计划（2026）'!$B:$B,'[1]产值及收款计划（2026）'!DL:DL)</f>
        <v>0</v>
      </c>
      <c r="DQ55" s="243"/>
      <c r="DR55" s="229"/>
    </row>
    <row r="56" ht="20.25" spans="1:122">
      <c r="A56" s="233">
        <f t="shared" si="12"/>
        <v>52</v>
      </c>
      <c r="B56" s="233" t="s">
        <v>25</v>
      </c>
      <c r="C56" s="234" t="str" cm="1">
        <f t="array" ref="C56">_xlfn.XLOOKUP($A56&amp;$B56,'[1]产值及收款计划（2026）'!$A:$A&amp;'[1]产值及收款计划（2026）'!$B:$B,'[1]产值及收款计划（2026）'!C:C)</f>
        <v>ZHT2022050900037</v>
      </c>
      <c r="D56" s="234" t="str" cm="1">
        <f t="array" ref="D56">_xlfn.XLOOKUP($A56&amp;$B56,'[1]产值及收款计划（2026）'!$A:$A&amp;'[1]产值及收款计划（2026）'!$B:$B,'[1]产值及收款计划（2026）'!D:D)</f>
        <v>地下实验室科研数据动态管理平台项目</v>
      </c>
      <c r="E56" s="235" cm="1">
        <f t="array" ref="E56">_xlfn.XLOOKUP($A56&amp;$B56,'[1]产值及收款计划（2026）'!$A:$A&amp;'[1]产值及收款计划（2026）'!$B:$B,'[1]产值及收款计划（2026）'!E:E)</f>
        <v>2952</v>
      </c>
      <c r="F56" s="235" cm="1">
        <f t="array" ref="F56">_xlfn.XLOOKUP($A56&amp;$B56,'[1]产值及收款计划（2026）'!$A:$A&amp;'[1]产值及收款计划（2026）'!$B:$B,'[1]产值及收款计划（2026）'!F:F)</f>
        <v>2802</v>
      </c>
      <c r="G56" s="235" cm="1">
        <f t="array" ref="G56">_xlfn.XLOOKUP($A56&amp;$B56,'[1]产值及收款计划（2026）'!$A:$A&amp;'[1]产值及收款计划（2026）'!$B:$B,'[1]产值及收款计划（2026）'!G:G)</f>
        <v>802</v>
      </c>
      <c r="H56" s="235" cm="1">
        <f t="array" ref="H56">_xlfn.XLOOKUP($A56&amp;$B56,'[1]产值及收款计划（2026）'!$A:$A&amp;'[1]产值及收款计划（2026）'!$B:$B,'[1]产值及收款计划（2026）'!H:H)</f>
        <v>802</v>
      </c>
      <c r="I56" s="236" cm="1">
        <f t="array" ref="I56">_xlfn.XLOOKUP($A56&amp;$B56,'[1]产值及收款计划（2026）'!$A:$A&amp;'[1]产值及收款计划（2026）'!$B:$B,'[1]产值及收款计划（2026）'!I:I)</f>
        <v>0.286224125624554</v>
      </c>
      <c r="J56" s="237" cm="1">
        <f t="array" ref="J56">_xlfn.XLOOKUP($A56&amp;$B56,'[1]产值及收款计划（2026）'!$A:$A&amp;'[1]产值及收款计划（2026）'!$B:$B,'[1]产值及收款计划（2026）'!J:J)</f>
        <v>0.125794173995319</v>
      </c>
      <c r="K56" s="235" t="e" cm="1">
        <f t="array" ref="K56">_xlfn.XLOOKUP($A56&amp;$B56,'[1]产值及收款计划（2026）'!$A:$A&amp;'[1]产值及收款计划（2026）'!$B:$B,'[1]产值及收款计划（2026）'!K:K)</f>
        <v>#REF!</v>
      </c>
      <c r="L56" s="235" t="e" cm="1">
        <f t="array" ref="L56">_xlfn.XLOOKUP($A56&amp;$B56,'[1]产值及收款计划（2026）'!$A:$A&amp;'[1]产值及收款计划（2026）'!$B:$B,'[1]产值及收款计划（2026）'!L:L)</f>
        <v>#REF!</v>
      </c>
      <c r="M56" s="235" t="str" cm="1">
        <f t="array" ref="M56">_xlfn.XLOOKUP($A56&amp;$B56,'[1]产值及收款计划（2026）'!$A:$A&amp;'[1]产值及收款计划（2026）'!$B:$B,'[1]产值及收款计划（2026）'!M:M)</f>
        <v>主导</v>
      </c>
      <c r="N56" s="235" t="str" cm="1">
        <f t="array" ref="N56">_xlfn.XLOOKUP($A56&amp;$B56,'[1]产值及收款计划（2026）'!$A:$A&amp;'[1]产值及收款计划（2026）'!$B:$B,'[1]产值及收款计划（2026）'!N:N)</f>
        <v>孔祥平团队</v>
      </c>
      <c r="O56" s="235" t="str" cm="1">
        <f t="array" ref="O56">_xlfn.XLOOKUP($A56&amp;$B56,'[1]产值及收款计划（2026）'!$A:$A&amp;'[1]产值及收款计划（2026）'!$B:$B,'[1]产值及收款计划（2026）'!O:O)</f>
        <v>张智伟</v>
      </c>
      <c r="P56" s="234" t="str" cm="1">
        <f t="array" ref="P56">_xlfn.XLOOKUP($A56&amp;$B56,'[1]产值及收款计划（2026）'!$A:$A&amp;'[1]产值及收款计划（2026）'!$B:$B,'[1]产值及收款计划（2026）'!P:P)</f>
        <v>在建</v>
      </c>
      <c r="Q56" s="235" t="e" cm="1">
        <f t="array" ref="Q56">_xlfn.XLOOKUP($A56&amp;$B56,'[1]产值及收款计划（2026）'!$A:$A&amp;'[1]产值及收款计划（2026）'!$B:$B,'[1]产值及收款计划（2026）'!Q:Q)</f>
        <v>#REF!</v>
      </c>
      <c r="R56" s="235" t="e" cm="1">
        <f t="array" ref="R56">_xlfn.XLOOKUP($A56&amp;$B56,'[1]产值及收款计划（2026）'!$A:$A&amp;'[1]产值及收款计划（2026）'!$B:$B,'[1]产值及收款计划（2026）'!R:R)</f>
        <v>#REF!</v>
      </c>
      <c r="S56" s="235" t="e" cm="1">
        <f t="array" ref="S56">_xlfn.XLOOKUP($A56&amp;$B56,'[1]产值及收款计划（2026）'!$A:$A&amp;'[1]产值及收款计划（2026）'!$B:$B,'[1]产值及收款计划（2026）'!S:S)</f>
        <v>#REF!</v>
      </c>
      <c r="T56" s="235" cm="1">
        <f t="array" ref="T56">_xlfn.XLOOKUP($A56&amp;$B56,'[1]产值及收款计划（2026）'!$A:$A&amp;'[1]产值及收款计划（2026）'!$B:$B,'[1]产值及收款计划（2026）'!T:T)</f>
        <v>1277.1035</v>
      </c>
      <c r="U56" s="235" cm="1">
        <f t="array" ref="U56">_xlfn.XLOOKUP($A56&amp;$B56,'[1]产值及收款计划（2026）'!$A:$A&amp;'[1]产值及收款计划（2026）'!$B:$B,'[1]产值及收款计划（2026）'!U:U)</f>
        <v>0</v>
      </c>
      <c r="V56" s="235" cm="1">
        <f t="array" ref="V56">_xlfn.XLOOKUP($A56&amp;$B56,'[1]产值及收款计划（2026）'!$A:$A&amp;'[1]产值及收款计划（2026）'!$B:$B,'[1]产值及收款计划（2026）'!V:V)</f>
        <v>1674.8965</v>
      </c>
      <c r="W56" s="235" t="e" cm="1">
        <f t="array" ref="W56">_xlfn.XLOOKUP($A56&amp;$B56,'[1]产值及收款计划（2026）'!$A:$A&amp;'[1]产值及收款计划（2026）'!$B:$B,'[1]产值及收款计划（2026）'!W:W)</f>
        <v>#REF!</v>
      </c>
      <c r="X56" s="235" t="e" cm="1">
        <f t="array" ref="X56">_xlfn.XLOOKUP($A56&amp;$B56,'[1]产值及收款计划（2026）'!$A:$A&amp;'[1]产值及收款计划（2026）'!$B:$B,'[1]产值及收款计划（2026）'!X:X)</f>
        <v>#REF!</v>
      </c>
      <c r="Y56" s="235" t="e" cm="1">
        <f t="array" ref="Y56">_xlfn.XLOOKUP($A56&amp;$B56,'[1]产值及收款计划（2026）'!$A:$A&amp;'[1]产值及收款计划（2026）'!$B:$B,'[1]产值及收款计划（2026）'!Y:Y)</f>
        <v>#REF!</v>
      </c>
      <c r="Z56" s="235" t="e" cm="1">
        <f t="array" ref="Z56">_xlfn.XLOOKUP($A56&amp;$B56,'[1]产值及收款计划（2026）'!$A:$A&amp;'[1]产值及收款计划（2026）'!$B:$B,'[1]产值及收款计划（2026）'!Z:Z)</f>
        <v>#REF!</v>
      </c>
      <c r="AA56" s="235" t="e" cm="1">
        <f t="array" ref="AA56">_xlfn.XLOOKUP($A56&amp;$B56,'[1]产值及收款计划（2026）'!$A:$A&amp;'[1]产值及收款计划（2026）'!$B:$B,'[1]产值及收款计划（2026）'!AA:AA)</f>
        <v>#REF!</v>
      </c>
      <c r="AB56" s="235" t="e" cm="1">
        <f t="array" ref="AB56">_xlfn.XLOOKUP($A56&amp;$B56,'[1]产值及收款计划（2026）'!$A:$A&amp;'[1]产值及收款计划（2026）'!$B:$B,'[1]产值及收款计划（2026）'!AB:AB)</f>
        <v>#REF!</v>
      </c>
      <c r="AC56" s="235" t="e" cm="1">
        <f t="array" ref="AC56">_xlfn.XLOOKUP($A56&amp;$B56,'[1]产值及收款计划（2026）'!$A:$A&amp;'[1]产值及收款计划（2026）'!$B:$B,'[1]产值及收款计划（2026）'!AC:AC)</f>
        <v>#REF!</v>
      </c>
      <c r="AD56" s="235" t="e" cm="1">
        <f t="array" ref="AD56">_xlfn.XLOOKUP($A56&amp;$B56,'[1]产值及收款计划（2026）'!$A:$A&amp;'[1]产值及收款计划（2026）'!$B:$B,'[1]产值及收款计划（2026）'!AD:AD)</f>
        <v>#REF!</v>
      </c>
      <c r="AE56" s="235" t="e" cm="1">
        <f t="array" ref="AE56">_xlfn.XLOOKUP($A56&amp;$B56,'[1]产值及收款计划（2026）'!$A:$A&amp;'[1]产值及收款计划（2026）'!$B:$B,'[1]产值及收款计划（2026）'!AE:AE)</f>
        <v>#REF!</v>
      </c>
      <c r="AF56" s="235" t="e" cm="1">
        <f t="array" ref="AF56">_xlfn.XLOOKUP($A56&amp;$B56,'[1]产值及收款计划（2026）'!$A:$A&amp;'[1]产值及收款计划（2026）'!$B:$B,'[1]产值及收款计划（2026）'!AF:AF)</f>
        <v>#REF!</v>
      </c>
      <c r="AG56" s="235" t="e" cm="1">
        <f t="array" ref="AG56">_xlfn.XLOOKUP($A56&amp;$B56,'[1]产值及收款计划（2026）'!$A:$A&amp;'[1]产值及收款计划（2026）'!$B:$B,'[1]产值及收款计划（2026）'!AG:AG)</f>
        <v>#REF!</v>
      </c>
      <c r="AH56" s="235" t="e" cm="1">
        <f t="array" ref="AH56">_xlfn.XLOOKUP($A56&amp;$B56,'[1]产值及收款计划（2026）'!$A:$A&amp;'[1]产值及收款计划（2026）'!$B:$B,'[1]产值及收款计划（2026）'!AH:AH)</f>
        <v>#REF!</v>
      </c>
      <c r="AI56" s="235" t="e" cm="1">
        <f t="array" ref="AI56">_xlfn.XLOOKUP($A56&amp;$B56,'[1]产值及收款计划（2026）'!$A:$A&amp;'[1]产值及收款计划（2026）'!$B:$B,'[1]产值及收款计划（2026）'!AI:AI)</f>
        <v>#REF!</v>
      </c>
      <c r="AJ56" s="235" t="e" cm="1">
        <f t="array" ref="AJ56">_xlfn.XLOOKUP($A56&amp;$B56,'[1]产值及收款计划（2026）'!$A:$A&amp;'[1]产值及收款计划（2026）'!$B:$B,'[1]产值及收款计划（2026）'!AJ:AJ)</f>
        <v>#REF!</v>
      </c>
      <c r="AK56" s="235" t="e" cm="1">
        <f t="array" ref="AK56">_xlfn.XLOOKUP($A56&amp;$B56,'[1]产值及收款计划（2026）'!$A:$A&amp;'[1]产值及收款计划（2026）'!$B:$B,'[1]产值及收款计划（2026）'!AK:AK)</f>
        <v>#REF!</v>
      </c>
      <c r="AL56" s="235" t="e" cm="1">
        <f t="array" ref="AL56">_xlfn.XLOOKUP($A56&amp;$B56,'[1]产值及收款计划（2026）'!$A:$A&amp;'[1]产值及收款计划（2026）'!$B:$B,'[1]产值及收款计划（2026）'!AL:AL)</f>
        <v>#REF!</v>
      </c>
      <c r="AM56" s="242" t="e" cm="1">
        <f t="array" ref="AM56">_xlfn.LET(_xlpm.勾选月份状态数组,TRANSPOSE('PPT(12-15页）-TOP10'!$A$3:$A$14),_xlpm.选择数据区,IF('PPT(12-15页）-TOP10'!$E$3="收款",$BA56:$BL56,$AA56:$AL56),SUM(_xlfn._xlws.FILTER(_xlpm.选择数据区,_xlpm.勾选月份状态数组,"")))</f>
        <v>#REF!</v>
      </c>
      <c r="AN56" s="235" t="e">
        <f>_xlfn.XLOOKUP($C56,应收未收表!$T:$T,应收未收表!AA:AA)</f>
        <v>#N/A</v>
      </c>
      <c r="AO56" s="235" t="e">
        <f>_xlfn.XLOOKUP($C56,应收未收表!$T:$T,应收未收表!AB:AB)</f>
        <v>#N/A</v>
      </c>
      <c r="AP56" s="235" t="e">
        <f>_xlfn.XLOOKUP($C56,应收未收表!$T:$T,应收未收表!AC:AC)</f>
        <v>#N/A</v>
      </c>
      <c r="AQ56" s="235" t="e">
        <f>_xlfn.XLOOKUP($C56,应收未收表!$T:$T,应收未收表!AE:AE)</f>
        <v>#N/A</v>
      </c>
      <c r="AR56" s="235" t="e">
        <f>_xlfn.XLOOKUP($C56,应收未收表!$T:$T,应收未收表!AF:AF)</f>
        <v>#N/A</v>
      </c>
      <c r="AS56" s="235" t="e" cm="1">
        <f t="array" ref="AS56">_xlfn.XLOOKUP($A56&amp;$B56,'[1]产值及收款计划（2026）'!$A:$A&amp;'[1]产值及收款计划（2026）'!$B:$B,'[1]产值及收款计划（2026）'!AS:AS)</f>
        <v>#REF!</v>
      </c>
      <c r="AT56" s="235" t="e" cm="1">
        <f t="array" ref="AT56">_xlfn.XLOOKUP($A56&amp;$B56,'[1]产值及收款计划（2026）'!$A:$A&amp;'[1]产值及收款计划（2026）'!$B:$B,'[1]产值及收款计划（2026）'!AT:AT)</f>
        <v>#REF!</v>
      </c>
      <c r="AU56" s="235" t="e" cm="1">
        <f t="array" ref="AU56">_xlfn.XLOOKUP($A56&amp;$B56,'[1]产值及收款计划（2026）'!$A:$A&amp;'[1]产值及收款计划（2026）'!$B:$B,'[1]产值及收款计划（2026）'!AU:AU)</f>
        <v>#REF!</v>
      </c>
      <c r="AV56" s="235" t="e" cm="1">
        <f t="array" ref="AV56">_xlfn.XLOOKUP($A56&amp;$B56,'[1]产值及收款计划（2026）'!$A:$A&amp;'[1]产值及收款计划（2026）'!$B:$B,'[1]产值及收款计划（2026）'!AV:AV)</f>
        <v>#REF!</v>
      </c>
      <c r="AW56" s="235" cm="1">
        <f t="array" ref="AW56">_xlfn.XLOOKUP($A56&amp;$B56,'[1]产值及收款计划（2026）'!$A:$A&amp;'[1]产值及收款计划（2026）'!$B:$B,'[1]产值及收款计划（2026）'!AW:AW)</f>
        <v>1163.5995</v>
      </c>
      <c r="AX56" s="235" cm="1">
        <f t="array" ref="AX56">_xlfn.XLOOKUP($A56&amp;$B56,'[1]产值及收款计划（2026）'!$A:$A&amp;'[1]产值及收款计划（2026）'!$B:$B,'[1]产值及收款计划（2026）'!AX:AX)</f>
        <v>0</v>
      </c>
      <c r="AY56" s="235" cm="1">
        <f t="array" ref="AY56">_xlfn.XLOOKUP($A56&amp;$B56,'[1]产值及收款计划（2026）'!$A:$A&amp;'[1]产值及收款计划（2026）'!$B:$B,'[1]产值及收款计划（2026）'!AY:AY)</f>
        <v>1788.4005</v>
      </c>
      <c r="AZ56" s="235" cm="1">
        <f t="array" ref="AZ56">_xlfn.XLOOKUP($A56&amp;$B56,'[1]产值及收款计划（2026）'!$A:$A&amp;'[1]产值及收款计划（2026）'!$B:$B,'[1]产值及收款计划（2026）'!AZ:AZ)</f>
        <v>113.504</v>
      </c>
      <c r="BA56" s="235" t="e" cm="1">
        <f t="array" ref="BA56">_xlfn.XLOOKUP($A56&amp;$B56,'[1]产值及收款计划（2026）'!$A:$A&amp;'[1]产值及收款计划（2026）'!$B:$B,'[1]产值及收款计划（2026）'!BA:BA)</f>
        <v>#REF!</v>
      </c>
      <c r="BB56" s="235" t="e" cm="1">
        <f t="array" ref="BB56">_xlfn.XLOOKUP($A56&amp;$B56,'[1]产值及收款计划（2026）'!$A:$A&amp;'[1]产值及收款计划（2026）'!$B:$B,'[1]产值及收款计划（2026）'!BB:BB)</f>
        <v>#REF!</v>
      </c>
      <c r="BC56" s="235" t="e" cm="1">
        <f t="array" ref="BC56">_xlfn.XLOOKUP($A56&amp;$B56,'[1]产值及收款计划（2026）'!$A:$A&amp;'[1]产值及收款计划（2026）'!$B:$B,'[1]产值及收款计划（2026）'!BC:BC)</f>
        <v>#REF!</v>
      </c>
      <c r="BD56" s="235" t="e" cm="1">
        <f t="array" ref="BD56">_xlfn.XLOOKUP($A56&amp;$B56,'[1]产值及收款计划（2026）'!$A:$A&amp;'[1]产值及收款计划（2026）'!$B:$B,'[1]产值及收款计划（2026）'!BD:BD)</f>
        <v>#REF!</v>
      </c>
      <c r="BE56" s="235" t="e" cm="1">
        <f t="array" ref="BE56">_xlfn.XLOOKUP($A56&amp;$B56,'[1]产值及收款计划（2026）'!$A:$A&amp;'[1]产值及收款计划（2026）'!$B:$B,'[1]产值及收款计划（2026）'!BE:BE)</f>
        <v>#REF!</v>
      </c>
      <c r="BF56" s="235" t="e" cm="1">
        <f t="array" ref="BF56">_xlfn.XLOOKUP($A56&amp;$B56,'[1]产值及收款计划（2026）'!$A:$A&amp;'[1]产值及收款计划（2026）'!$B:$B,'[1]产值及收款计划（2026）'!BF:BF)</f>
        <v>#REF!</v>
      </c>
      <c r="BG56" s="235" t="e" cm="1">
        <f t="array" ref="BG56">_xlfn.XLOOKUP($A56&amp;$B56,'[1]产值及收款计划（2026）'!$A:$A&amp;'[1]产值及收款计划（2026）'!$B:$B,'[1]产值及收款计划（2026）'!BG:BG)</f>
        <v>#REF!</v>
      </c>
      <c r="BH56" s="235" t="e" cm="1">
        <f t="array" ref="BH56">_xlfn.XLOOKUP($A56&amp;$B56,'[1]产值及收款计划（2026）'!$A:$A&amp;'[1]产值及收款计划（2026）'!$B:$B,'[1]产值及收款计划（2026）'!BH:BH)</f>
        <v>#REF!</v>
      </c>
      <c r="BI56" s="235" t="e" cm="1">
        <f t="array" ref="BI56">_xlfn.XLOOKUP($A56&amp;$B56,'[1]产值及收款计划（2026）'!$A:$A&amp;'[1]产值及收款计划（2026）'!$B:$B,'[1]产值及收款计划（2026）'!BI:BI)</f>
        <v>#REF!</v>
      </c>
      <c r="BJ56" s="235" t="e" cm="1">
        <f t="array" ref="BJ56">_xlfn.XLOOKUP($A56&amp;$B56,'[1]产值及收款计划（2026）'!$A:$A&amp;'[1]产值及收款计划（2026）'!$B:$B,'[1]产值及收款计划（2026）'!BJ:BJ)</f>
        <v>#REF!</v>
      </c>
      <c r="BK56" s="235" t="e" cm="1">
        <f t="array" ref="BK56">_xlfn.XLOOKUP($A56&amp;$B56,'[1]产值及收款计划（2026）'!$A:$A&amp;'[1]产值及收款计划（2026）'!$B:$B,'[1]产值及收款计划（2026）'!BK:BK)</f>
        <v>#REF!</v>
      </c>
      <c r="BL56" s="235" t="e" cm="1">
        <f t="array" ref="BL56">_xlfn.XLOOKUP($A56&amp;$B56,'[1]产值及收款计划（2026）'!$A:$A&amp;'[1]产值及收款计划（2026）'!$B:$B,'[1]产值及收款计划（2026）'!BL:BL)</f>
        <v>#REF!</v>
      </c>
      <c r="BM56" s="235"/>
      <c r="BN56" s="235"/>
      <c r="BO56" s="235"/>
      <c r="BP56" s="235"/>
      <c r="BQ56" s="235" t="e">
        <f>_xlfn.XLOOKUP($C56,应收未收表!$AJ:$AJ,应收未收表!AK:AK)</f>
        <v>#N/A</v>
      </c>
      <c r="BR56" s="235" t="e">
        <f>_xlfn.XLOOKUP($C56,应收未收表!$AJ:$AJ,应收未收表!AL:AL)</f>
        <v>#N/A</v>
      </c>
      <c r="BS56" s="235" t="e">
        <f>_xlfn.XLOOKUP($C56,应收未收表!$AJ:$AJ,应收未收表!AM:AM)</f>
        <v>#N/A</v>
      </c>
      <c r="BT56" s="235" t="e">
        <f>_xlfn.XLOOKUP($C56,应收未收表!$AJ:$AJ,应收未收表!AN:AN)</f>
        <v>#N/A</v>
      </c>
      <c r="BU56" s="234" t="str" cm="1">
        <f t="array" ref="BU56">_xlfn.XLOOKUP($A56&amp;$B56,'[1]产值及收款计划（2026）'!$A:$A&amp;'[1]产值及收款计划（2026）'!$B:$B,'[1]产值及收款计划（2026）'!BQ:BQ)</f>
        <v>核工业北京地质研究院</v>
      </c>
      <c r="BV56" s="235" t="e" cm="1">
        <f t="array" ref="BV56">_xlfn.XLOOKUP($A56&amp;$B56,'[1]产值及收款计划（2026）'!$A:$A&amp;'[1]产值及收款计划（2026）'!$B:$B,'[1]产值及收款计划（2026）'!BR:BR)</f>
        <v>#REF!</v>
      </c>
      <c r="CE56" s="235" cm="1">
        <f t="array" ref="CE56">_xlfn.XLOOKUP($A56&amp;$B56,'[1]产值及收款计划（2026）'!$A:$A&amp;'[1]产值及收款计划（2026）'!$B:$B,'[1]产值及收款计划（2026）'!CA:CA)</f>
        <v>0</v>
      </c>
      <c r="CF56" s="235" cm="1">
        <f t="array" ref="CF56">_xlfn.XLOOKUP($A56&amp;$B56,'[1]产值及收款计划（2026）'!$A:$A&amp;'[1]产值及收款计划（2026）'!$B:$B,'[1]产值及收款计划（2026）'!CB:CB)</f>
        <v>0</v>
      </c>
      <c r="CG56" s="235" cm="1">
        <f t="array" ref="CG56">_xlfn.XLOOKUP($A56&amp;$B56,'[1]产值及收款计划（2026）'!$A:$A&amp;'[1]产值及收款计划（2026）'!$B:$B,'[1]产值及收款计划（2026）'!CC:CC)</f>
        <v>0</v>
      </c>
      <c r="CH56" s="235" cm="1">
        <f t="array" ref="CH56">_xlfn.XLOOKUP($A56&amp;$B56,'[1]产值及收款计划（2026）'!$A:$A&amp;'[1]产值及收款计划（2026）'!$B:$B,'[1]产值及收款计划（2026）'!CD:CD)</f>
        <v>0</v>
      </c>
      <c r="CI56" s="235" cm="1">
        <f t="array" ref="CI56">_xlfn.XLOOKUP($A56&amp;$B56,'[1]产值及收款计划（2026）'!$A:$A&amp;'[1]产值及收款计划（2026）'!$B:$B,'[1]产值及收款计划（2026）'!CE:CE)</f>
        <v>0</v>
      </c>
      <c r="CJ56" s="235" cm="1">
        <f t="array" ref="CJ56">_xlfn.XLOOKUP($A56&amp;$B56,'[1]产值及收款计划（2026）'!$A:$A&amp;'[1]产值及收款计划（2026）'!$B:$B,'[1]产值及收款计划（2026）'!CF:CF)</f>
        <v>0</v>
      </c>
      <c r="CK56" s="235" cm="1">
        <f t="array" ref="CK56">_xlfn.XLOOKUP($A56&amp;$B56,'[1]产值及收款计划（2026）'!$A:$A&amp;'[1]产值及收款计划（2026）'!$B:$B,'[1]产值及收款计划（2026）'!CG:CG)</f>
        <v>0</v>
      </c>
      <c r="CL56" s="235" cm="1">
        <f t="array" ref="CL56">_xlfn.XLOOKUP($A56&amp;$B56,'[1]产值及收款计划（2026）'!$A:$A&amp;'[1]产值及收款计划（2026）'!$B:$B,'[1]产值及收款计划（2026）'!CH:CH)</f>
        <v>0</v>
      </c>
      <c r="CM56" s="235" cm="1">
        <f t="array" ref="CM56">_xlfn.XLOOKUP($A56&amp;$B56,'[1]产值及收款计划（2026）'!$A:$A&amp;'[1]产值及收款计划（2026）'!$B:$B,'[1]产值及收款计划（2026）'!CI:CI)</f>
        <v>0</v>
      </c>
      <c r="CN56" s="235" cm="1">
        <f t="array" ref="CN56">_xlfn.XLOOKUP($A56&amp;$B56,'[1]产值及收款计划（2026）'!$A:$A&amp;'[1]产值及收款计划（2026）'!$B:$B,'[1]产值及收款计划（2026）'!CJ:CJ)</f>
        <v>0</v>
      </c>
      <c r="CO56" s="235" cm="1">
        <f t="array" ref="CO56">_xlfn.XLOOKUP($A56&amp;$B56,'[1]产值及收款计划（2026）'!$A:$A&amp;'[1]产值及收款计划（2026）'!$B:$B,'[1]产值及收款计划（2026）'!CK:CK)</f>
        <v>0</v>
      </c>
      <c r="CP56" s="235" cm="1">
        <f t="array" ref="CP56">_xlfn.XLOOKUP($A56&amp;$B56,'[1]产值及收款计划（2026）'!$A:$A&amp;'[1]产值及收款计划（2026）'!$B:$B,'[1]产值及收款计划（2026）'!CL:CL)</f>
        <v>0</v>
      </c>
      <c r="DE56" s="235" cm="1">
        <f t="array" ref="DE56">_xlfn.XLOOKUP($A56&amp;$B56,'[1]产值及收款计划（2026）'!$A:$A&amp;'[1]产值及收款计划（2026）'!$B:$B,'[1]产值及收款计划（2026）'!DA:DA)</f>
        <v>0</v>
      </c>
      <c r="DF56" s="235" cm="1">
        <f t="array" ref="DF56">_xlfn.XLOOKUP($A56&amp;$B56,'[1]产值及收款计划（2026）'!$A:$A&amp;'[1]产值及收款计划（2026）'!$B:$B,'[1]产值及收款计划（2026）'!DB:DB)</f>
        <v>0</v>
      </c>
      <c r="DG56" s="235" cm="1">
        <f t="array" ref="DG56">_xlfn.XLOOKUP($A56&amp;$B56,'[1]产值及收款计划（2026）'!$A:$A&amp;'[1]产值及收款计划（2026）'!$B:$B,'[1]产值及收款计划（2026）'!DC:DC)</f>
        <v>0</v>
      </c>
      <c r="DH56" s="235" cm="1">
        <f t="array" ref="DH56">_xlfn.XLOOKUP($A56&amp;$B56,'[1]产值及收款计划（2026）'!$A:$A&amp;'[1]产值及收款计划（2026）'!$B:$B,'[1]产值及收款计划（2026）'!DD:DD)</f>
        <v>0</v>
      </c>
      <c r="DI56" s="235" cm="1">
        <f t="array" ref="DI56">_xlfn.XLOOKUP($A56&amp;$B56,'[1]产值及收款计划（2026）'!$A:$A&amp;'[1]产值及收款计划（2026）'!$B:$B,'[1]产值及收款计划（2026）'!DE:DE)</f>
        <v>0</v>
      </c>
      <c r="DJ56" s="235" cm="1">
        <f t="array" ref="DJ56">_xlfn.XLOOKUP($A56&amp;$B56,'[1]产值及收款计划（2026）'!$A:$A&amp;'[1]产值及收款计划（2026）'!$B:$B,'[1]产值及收款计划（2026）'!DF:DF)</f>
        <v>0</v>
      </c>
      <c r="DK56" s="235" cm="1">
        <f t="array" ref="DK56">_xlfn.XLOOKUP($A56&amp;$B56,'[1]产值及收款计划（2026）'!$A:$A&amp;'[1]产值及收款计划（2026）'!$B:$B,'[1]产值及收款计划（2026）'!DG:DG)</f>
        <v>0</v>
      </c>
      <c r="DL56" s="235" cm="1">
        <f t="array" ref="DL56">_xlfn.XLOOKUP($A56&amp;$B56,'[1]产值及收款计划（2026）'!$A:$A&amp;'[1]产值及收款计划（2026）'!$B:$B,'[1]产值及收款计划（2026）'!DH:DH)</f>
        <v>0</v>
      </c>
      <c r="DM56" s="235" cm="1">
        <f t="array" ref="DM56">_xlfn.XLOOKUP($A56&amp;$B56,'[1]产值及收款计划（2026）'!$A:$A&amp;'[1]产值及收款计划（2026）'!$B:$B,'[1]产值及收款计划（2026）'!DI:DI)</f>
        <v>0</v>
      </c>
      <c r="DN56" s="235" cm="1">
        <f t="array" ref="DN56">_xlfn.XLOOKUP($A56&amp;$B56,'[1]产值及收款计划（2026）'!$A:$A&amp;'[1]产值及收款计划（2026）'!$B:$B,'[1]产值及收款计划（2026）'!DJ:DJ)</f>
        <v>0</v>
      </c>
      <c r="DO56" s="235" cm="1">
        <f t="array" ref="DO56">_xlfn.XLOOKUP($A56&amp;$B56,'[1]产值及收款计划（2026）'!$A:$A&amp;'[1]产值及收款计划（2026）'!$B:$B,'[1]产值及收款计划（2026）'!DK:DK)</f>
        <v>0</v>
      </c>
      <c r="DP56" s="235" cm="1">
        <f t="array" ref="DP56">_xlfn.XLOOKUP($A56&amp;$B56,'[1]产值及收款计划（2026）'!$A:$A&amp;'[1]产值及收款计划（2026）'!$B:$B,'[1]产值及收款计划（2026）'!DL:DL)</f>
        <v>0</v>
      </c>
      <c r="DQ56" s="243"/>
      <c r="DR56" s="229"/>
    </row>
    <row r="57" ht="20.25" spans="1:122">
      <c r="A57" s="233">
        <f t="shared" si="12"/>
        <v>53</v>
      </c>
      <c r="B57" s="233" t="s">
        <v>25</v>
      </c>
      <c r="C57" s="234" t="str" cm="1">
        <f t="array" ref="C57">_xlfn.XLOOKUP($A57&amp;$B57,'[1]产值及收款计划（2026）'!$A:$A&amp;'[1]产值及收款计划（2026）'!$B:$B,'[1]产值及收款计划（2026）'!C:C)</f>
        <v>ZHT2022051300038</v>
      </c>
      <c r="D57" s="234" t="str" cm="1">
        <f t="array" ref="D57">_xlfn.XLOOKUP($A57&amp;$B57,'[1]产值及收款计划（2026）'!$A:$A&amp;'[1]产值及收款计划（2026）'!$B:$B,'[1]产值及收款计划（2026）'!D:D)</f>
        <v>青岛国际资源配置中心北片区建设运营数智一体化项目</v>
      </c>
      <c r="E57" s="235" cm="1">
        <f t="array" ref="E57">_xlfn.XLOOKUP($A57&amp;$B57,'[1]产值及收款计划（2026）'!$A:$A&amp;'[1]产值及收款计划（2026）'!$B:$B,'[1]产值及收款计划（2026）'!E:E)</f>
        <v>2168.7</v>
      </c>
      <c r="F57" s="235" cm="1">
        <f t="array" ref="F57">_xlfn.XLOOKUP($A57&amp;$B57,'[1]产值及收款计划（2026）'!$A:$A&amp;'[1]产值及收款计划（2026）'!$B:$B,'[1]产值及收款计划（2026）'!F:F)</f>
        <v>2136.5</v>
      </c>
      <c r="G57" s="235" cm="1">
        <f t="array" ref="G57">_xlfn.XLOOKUP($A57&amp;$B57,'[1]产值及收款计划（2026）'!$A:$A&amp;'[1]产值及收款计划（2026）'!$B:$B,'[1]产值及收款计划（2026）'!G:G)</f>
        <v>1587.5</v>
      </c>
      <c r="H57" s="235" cm="1">
        <f t="array" ref="H57">_xlfn.XLOOKUP($A57&amp;$B57,'[1]产值及收款计划（2026）'!$A:$A&amp;'[1]产值及收款计划（2026）'!$B:$B,'[1]产值及收款计划（2026）'!H:H)</f>
        <v>1027.5</v>
      </c>
      <c r="I57" s="236" cm="1">
        <f t="array" ref="I57">_xlfn.XLOOKUP($A57&amp;$B57,'[1]产值及收款计划（2026）'!$A:$A&amp;'[1]产值及收款计划（2026）'!$B:$B,'[1]产值及收款计划（2026）'!I:I)</f>
        <v>0.480926749356424</v>
      </c>
      <c r="J57" s="237" cm="1">
        <f t="array" ref="J57">_xlfn.XLOOKUP($A57&amp;$B57,'[1]产值及收款计划（2026）'!$A:$A&amp;'[1]产值及收款计划（2026）'!$B:$B,'[1]产值及收款计划（2026）'!J:J)</f>
        <v>0.0706641271226459</v>
      </c>
      <c r="K57" s="235" t="e" cm="1">
        <f t="array" ref="K57">_xlfn.XLOOKUP($A57&amp;$B57,'[1]产值及收款计划（2026）'!$A:$A&amp;'[1]产值及收款计划（2026）'!$B:$B,'[1]产值及收款计划（2026）'!K:K)</f>
        <v>#REF!</v>
      </c>
      <c r="L57" s="235" t="e" cm="1">
        <f t="array" ref="L57">_xlfn.XLOOKUP($A57&amp;$B57,'[1]产值及收款计划（2026）'!$A:$A&amp;'[1]产值及收款计划（2026）'!$B:$B,'[1]产值及收款计划（2026）'!L:L)</f>
        <v>#REF!</v>
      </c>
      <c r="M57" s="235" t="str" cm="1">
        <f t="array" ref="M57">_xlfn.XLOOKUP($A57&amp;$B57,'[1]产值及收款计划（2026）'!$A:$A&amp;'[1]产值及收款计划（2026）'!$B:$B,'[1]产值及收款计划（2026）'!M:M)</f>
        <v>主导</v>
      </c>
      <c r="N57" s="235" t="str" cm="1">
        <f t="array" ref="N57">_xlfn.XLOOKUP($A57&amp;$B57,'[1]产值及收款计划（2026）'!$A:$A&amp;'[1]产值及收款计划（2026）'!$B:$B,'[1]产值及收款计划（2026）'!N:N)</f>
        <v>徐勇团队</v>
      </c>
      <c r="O57" s="235" t="str" cm="1">
        <f t="array" ref="O57">_xlfn.XLOOKUP($A57&amp;$B57,'[1]产值及收款计划（2026）'!$A:$A&amp;'[1]产值及收款计划（2026）'!$B:$B,'[1]产值及收款计划（2026）'!O:O)</f>
        <v>徐勇</v>
      </c>
      <c r="P57" s="234" t="str" cm="1">
        <f t="array" ref="P57">_xlfn.XLOOKUP($A57&amp;$B57,'[1]产值及收款计划（2026）'!$A:$A&amp;'[1]产值及收款计划（2026）'!$B:$B,'[1]产值及收款计划（2026）'!P:P)</f>
        <v>在建</v>
      </c>
      <c r="Q57" s="235" t="e" cm="1">
        <f t="array" ref="Q57">_xlfn.XLOOKUP($A57&amp;$B57,'[1]产值及收款计划（2026）'!$A:$A&amp;'[1]产值及收款计划（2026）'!$B:$B,'[1]产值及收款计划（2026）'!Q:Q)</f>
        <v>#REF!</v>
      </c>
      <c r="R57" s="235" t="e" cm="1">
        <f t="array" ref="R57">_xlfn.XLOOKUP($A57&amp;$B57,'[1]产值及收款计划（2026）'!$A:$A&amp;'[1]产值及收款计划（2026）'!$B:$B,'[1]产值及收款计划（2026）'!R:R)</f>
        <v>#REF!</v>
      </c>
      <c r="S57" s="235" t="e" cm="1">
        <f t="array" ref="S57">_xlfn.XLOOKUP($A57&amp;$B57,'[1]产值及收款计划（2026）'!$A:$A&amp;'[1]产值及收款计划（2026）'!$B:$B,'[1]产值及收款计划（2026）'!S:S)</f>
        <v>#REF!</v>
      </c>
      <c r="T57" s="235" cm="1">
        <f t="array" ref="T57">_xlfn.XLOOKUP($A57&amp;$B57,'[1]产值及收款计划（2026）'!$A:$A&amp;'[1]产值及收款计划（2026）'!$B:$B,'[1]产值及收款计划（2026）'!T:T)</f>
        <v>1707.918308</v>
      </c>
      <c r="U57" s="235" cm="1">
        <f t="array" ref="U57">_xlfn.XLOOKUP($A57&amp;$B57,'[1]产值及收款计划（2026）'!$A:$A&amp;'[1]产值及收款计划（2026）'!$B:$B,'[1]产值及收款计划（2026）'!U:U)</f>
        <v>0</v>
      </c>
      <c r="V57" s="235" cm="1">
        <f t="array" ref="V57">_xlfn.XLOOKUP($A57&amp;$B57,'[1]产值及收款计划（2026）'!$A:$A&amp;'[1]产值及收款计划（2026）'!$B:$B,'[1]产值及收款计划（2026）'!V:V)</f>
        <v>460.781692</v>
      </c>
      <c r="W57" s="235" t="e" cm="1">
        <f t="array" ref="W57">_xlfn.XLOOKUP($A57&amp;$B57,'[1]产值及收款计划（2026）'!$A:$A&amp;'[1]产值及收款计划（2026）'!$B:$B,'[1]产值及收款计划（2026）'!W:W)</f>
        <v>#REF!</v>
      </c>
      <c r="X57" s="235" t="e" cm="1">
        <f t="array" ref="X57">_xlfn.XLOOKUP($A57&amp;$B57,'[1]产值及收款计划（2026）'!$A:$A&amp;'[1]产值及收款计划（2026）'!$B:$B,'[1]产值及收款计划（2026）'!X:X)</f>
        <v>#REF!</v>
      </c>
      <c r="Y57" s="235" t="e" cm="1">
        <f t="array" ref="Y57">_xlfn.XLOOKUP($A57&amp;$B57,'[1]产值及收款计划（2026）'!$A:$A&amp;'[1]产值及收款计划（2026）'!$B:$B,'[1]产值及收款计划（2026）'!Y:Y)</f>
        <v>#REF!</v>
      </c>
      <c r="Z57" s="235" t="e" cm="1">
        <f t="array" ref="Z57">_xlfn.XLOOKUP($A57&amp;$B57,'[1]产值及收款计划（2026）'!$A:$A&amp;'[1]产值及收款计划（2026）'!$B:$B,'[1]产值及收款计划（2026）'!Z:Z)</f>
        <v>#REF!</v>
      </c>
      <c r="AA57" s="235" t="e" cm="1">
        <f t="array" ref="AA57">_xlfn.XLOOKUP($A57&amp;$B57,'[1]产值及收款计划（2026）'!$A:$A&amp;'[1]产值及收款计划（2026）'!$B:$B,'[1]产值及收款计划（2026）'!AA:AA)</f>
        <v>#REF!</v>
      </c>
      <c r="AB57" s="235" t="e" cm="1">
        <f t="array" ref="AB57">_xlfn.XLOOKUP($A57&amp;$B57,'[1]产值及收款计划（2026）'!$A:$A&amp;'[1]产值及收款计划（2026）'!$B:$B,'[1]产值及收款计划（2026）'!AB:AB)</f>
        <v>#REF!</v>
      </c>
      <c r="AC57" s="235" t="e" cm="1">
        <f t="array" ref="AC57">_xlfn.XLOOKUP($A57&amp;$B57,'[1]产值及收款计划（2026）'!$A:$A&amp;'[1]产值及收款计划（2026）'!$B:$B,'[1]产值及收款计划（2026）'!AC:AC)</f>
        <v>#REF!</v>
      </c>
      <c r="AD57" s="235" t="e" cm="1">
        <f t="array" ref="AD57">_xlfn.XLOOKUP($A57&amp;$B57,'[1]产值及收款计划（2026）'!$A:$A&amp;'[1]产值及收款计划（2026）'!$B:$B,'[1]产值及收款计划（2026）'!AD:AD)</f>
        <v>#REF!</v>
      </c>
      <c r="AE57" s="235" t="e" cm="1">
        <f t="array" ref="AE57">_xlfn.XLOOKUP($A57&amp;$B57,'[1]产值及收款计划（2026）'!$A:$A&amp;'[1]产值及收款计划（2026）'!$B:$B,'[1]产值及收款计划（2026）'!AE:AE)</f>
        <v>#REF!</v>
      </c>
      <c r="AF57" s="235" t="e" cm="1">
        <f t="array" ref="AF57">_xlfn.XLOOKUP($A57&amp;$B57,'[1]产值及收款计划（2026）'!$A:$A&amp;'[1]产值及收款计划（2026）'!$B:$B,'[1]产值及收款计划（2026）'!AF:AF)</f>
        <v>#REF!</v>
      </c>
      <c r="AG57" s="235" t="e" cm="1">
        <f t="array" ref="AG57">_xlfn.XLOOKUP($A57&amp;$B57,'[1]产值及收款计划（2026）'!$A:$A&amp;'[1]产值及收款计划（2026）'!$B:$B,'[1]产值及收款计划（2026）'!AG:AG)</f>
        <v>#REF!</v>
      </c>
      <c r="AH57" s="235" t="e" cm="1">
        <f t="array" ref="AH57">_xlfn.XLOOKUP($A57&amp;$B57,'[1]产值及收款计划（2026）'!$A:$A&amp;'[1]产值及收款计划（2026）'!$B:$B,'[1]产值及收款计划（2026）'!AH:AH)</f>
        <v>#REF!</v>
      </c>
      <c r="AI57" s="235" t="e" cm="1">
        <f t="array" ref="AI57">_xlfn.XLOOKUP($A57&amp;$B57,'[1]产值及收款计划（2026）'!$A:$A&amp;'[1]产值及收款计划（2026）'!$B:$B,'[1]产值及收款计划（2026）'!AI:AI)</f>
        <v>#REF!</v>
      </c>
      <c r="AJ57" s="235" t="e" cm="1">
        <f t="array" ref="AJ57">_xlfn.XLOOKUP($A57&amp;$B57,'[1]产值及收款计划（2026）'!$A:$A&amp;'[1]产值及收款计划（2026）'!$B:$B,'[1]产值及收款计划（2026）'!AJ:AJ)</f>
        <v>#REF!</v>
      </c>
      <c r="AK57" s="235" t="e" cm="1">
        <f t="array" ref="AK57">_xlfn.XLOOKUP($A57&amp;$B57,'[1]产值及收款计划（2026）'!$A:$A&amp;'[1]产值及收款计划（2026）'!$B:$B,'[1]产值及收款计划（2026）'!AK:AK)</f>
        <v>#REF!</v>
      </c>
      <c r="AL57" s="235" t="e" cm="1">
        <f t="array" ref="AL57">_xlfn.XLOOKUP($A57&amp;$B57,'[1]产值及收款计划（2026）'!$A:$A&amp;'[1]产值及收款计划（2026）'!$B:$B,'[1]产值及收款计划（2026）'!AL:AL)</f>
        <v>#REF!</v>
      </c>
      <c r="AM57" s="242" t="e" cm="1">
        <f t="array" ref="AM57">_xlfn.LET(_xlpm.勾选月份状态数组,TRANSPOSE('PPT(12-15页）-TOP10'!$A$3:$A$14),_xlpm.选择数据区,IF('PPT(12-15页）-TOP10'!$E$3="收款",$BA57:$BL57,$AA57:$AL57),SUM(_xlfn._xlws.FILTER(_xlpm.选择数据区,_xlpm.勾选月份状态数组,"")))</f>
        <v>#REF!</v>
      </c>
      <c r="AN57" s="235" t="e">
        <f>_xlfn.XLOOKUP($C57,应收未收表!$T:$T,应收未收表!AA:AA)</f>
        <v>#N/A</v>
      </c>
      <c r="AO57" s="235" t="e">
        <f>_xlfn.XLOOKUP($C57,应收未收表!$T:$T,应收未收表!AB:AB)</f>
        <v>#N/A</v>
      </c>
      <c r="AP57" s="235" t="e">
        <f>_xlfn.XLOOKUP($C57,应收未收表!$T:$T,应收未收表!AC:AC)</f>
        <v>#N/A</v>
      </c>
      <c r="AQ57" s="235" t="e">
        <f>_xlfn.XLOOKUP($C57,应收未收表!$T:$T,应收未收表!AE:AE)</f>
        <v>#N/A</v>
      </c>
      <c r="AR57" s="235" t="e">
        <f>_xlfn.XLOOKUP($C57,应收未收表!$T:$T,应收未收表!AF:AF)</f>
        <v>#N/A</v>
      </c>
      <c r="AS57" s="235" t="e" cm="1">
        <f t="array" ref="AS57">_xlfn.XLOOKUP($A57&amp;$B57,'[1]产值及收款计划（2026）'!$A:$A&amp;'[1]产值及收款计划（2026）'!$B:$B,'[1]产值及收款计划（2026）'!AS:AS)</f>
        <v>#REF!</v>
      </c>
      <c r="AT57" s="235" t="e" cm="1">
        <f t="array" ref="AT57">_xlfn.XLOOKUP($A57&amp;$B57,'[1]产值及收款计划（2026）'!$A:$A&amp;'[1]产值及收款计划（2026）'!$B:$B,'[1]产值及收款计划（2026）'!AT:AT)</f>
        <v>#REF!</v>
      </c>
      <c r="AU57" s="235" t="e" cm="1">
        <f t="array" ref="AU57">_xlfn.XLOOKUP($A57&amp;$B57,'[1]产值及收款计划（2026）'!$A:$A&amp;'[1]产值及收款计划（2026）'!$B:$B,'[1]产值及收款计划（2026）'!AU:AU)</f>
        <v>#REF!</v>
      </c>
      <c r="AV57" s="235" t="e" cm="1">
        <f t="array" ref="AV57">_xlfn.XLOOKUP($A57&amp;$B57,'[1]产值及收款计划（2026）'!$A:$A&amp;'[1]产值及收款计划（2026）'!$B:$B,'[1]产值及收款计划（2026）'!AV:AV)</f>
        <v>#REF!</v>
      </c>
      <c r="AW57" s="235" cm="1">
        <f t="array" ref="AW57">_xlfn.XLOOKUP($A57&amp;$B57,'[1]产值及收款计划（2026）'!$A:$A&amp;'[1]产值及收款计划（2026）'!$B:$B,'[1]产值及收款计划（2026）'!AW:AW)</f>
        <v>646.58</v>
      </c>
      <c r="AX57" s="235" cm="1">
        <f t="array" ref="AX57">_xlfn.XLOOKUP($A57&amp;$B57,'[1]产值及收款计划（2026）'!$A:$A&amp;'[1]产值及收款计划（2026）'!$B:$B,'[1]产值及收款计划（2026）'!AX:AX)</f>
        <v>0</v>
      </c>
      <c r="AY57" s="235" cm="1">
        <f t="array" ref="AY57">_xlfn.XLOOKUP($A57&amp;$B57,'[1]产值及收款计划（2026）'!$A:$A&amp;'[1]产值及收款计划（2026）'!$B:$B,'[1]产值及收款计划（2026）'!AY:AY)</f>
        <v>1522.12</v>
      </c>
      <c r="AZ57" s="235" cm="1">
        <f t="array" ref="AZ57">_xlfn.XLOOKUP($A57&amp;$B57,'[1]产值及收款计划（2026）'!$A:$A&amp;'[1]产值及收款计划（2026）'!$B:$B,'[1]产值及收款计划（2026）'!AZ:AZ)</f>
        <v>1061.338308</v>
      </c>
      <c r="BA57" s="235" t="e" cm="1">
        <f t="array" ref="BA57">_xlfn.XLOOKUP($A57&amp;$B57,'[1]产值及收款计划（2026）'!$A:$A&amp;'[1]产值及收款计划（2026）'!$B:$B,'[1]产值及收款计划（2026）'!BA:BA)</f>
        <v>#REF!</v>
      </c>
      <c r="BB57" s="235" t="e" cm="1">
        <f t="array" ref="BB57">_xlfn.XLOOKUP($A57&amp;$B57,'[1]产值及收款计划（2026）'!$A:$A&amp;'[1]产值及收款计划（2026）'!$B:$B,'[1]产值及收款计划（2026）'!BB:BB)</f>
        <v>#REF!</v>
      </c>
      <c r="BC57" s="235" t="e" cm="1">
        <f t="array" ref="BC57">_xlfn.XLOOKUP($A57&amp;$B57,'[1]产值及收款计划（2026）'!$A:$A&amp;'[1]产值及收款计划（2026）'!$B:$B,'[1]产值及收款计划（2026）'!BC:BC)</f>
        <v>#REF!</v>
      </c>
      <c r="BD57" s="235" t="e" cm="1">
        <f t="array" ref="BD57">_xlfn.XLOOKUP($A57&amp;$B57,'[1]产值及收款计划（2026）'!$A:$A&amp;'[1]产值及收款计划（2026）'!$B:$B,'[1]产值及收款计划（2026）'!BD:BD)</f>
        <v>#REF!</v>
      </c>
      <c r="BE57" s="235" t="e" cm="1">
        <f t="array" ref="BE57">_xlfn.XLOOKUP($A57&amp;$B57,'[1]产值及收款计划（2026）'!$A:$A&amp;'[1]产值及收款计划（2026）'!$B:$B,'[1]产值及收款计划（2026）'!BE:BE)</f>
        <v>#REF!</v>
      </c>
      <c r="BF57" s="235" t="e" cm="1">
        <f t="array" ref="BF57">_xlfn.XLOOKUP($A57&amp;$B57,'[1]产值及收款计划（2026）'!$A:$A&amp;'[1]产值及收款计划（2026）'!$B:$B,'[1]产值及收款计划（2026）'!BF:BF)</f>
        <v>#REF!</v>
      </c>
      <c r="BG57" s="235" t="e" cm="1">
        <f t="array" ref="BG57">_xlfn.XLOOKUP($A57&amp;$B57,'[1]产值及收款计划（2026）'!$A:$A&amp;'[1]产值及收款计划（2026）'!$B:$B,'[1]产值及收款计划（2026）'!BG:BG)</f>
        <v>#REF!</v>
      </c>
      <c r="BH57" s="235" t="e" cm="1">
        <f t="array" ref="BH57">_xlfn.XLOOKUP($A57&amp;$B57,'[1]产值及收款计划（2026）'!$A:$A&amp;'[1]产值及收款计划（2026）'!$B:$B,'[1]产值及收款计划（2026）'!BH:BH)</f>
        <v>#REF!</v>
      </c>
      <c r="BI57" s="235" t="e" cm="1">
        <f t="array" ref="BI57">_xlfn.XLOOKUP($A57&amp;$B57,'[1]产值及收款计划（2026）'!$A:$A&amp;'[1]产值及收款计划（2026）'!$B:$B,'[1]产值及收款计划（2026）'!BI:BI)</f>
        <v>#REF!</v>
      </c>
      <c r="BJ57" s="235" t="e" cm="1">
        <f t="array" ref="BJ57">_xlfn.XLOOKUP($A57&amp;$B57,'[1]产值及收款计划（2026）'!$A:$A&amp;'[1]产值及收款计划（2026）'!$B:$B,'[1]产值及收款计划（2026）'!BJ:BJ)</f>
        <v>#REF!</v>
      </c>
      <c r="BK57" s="235" t="e" cm="1">
        <f t="array" ref="BK57">_xlfn.XLOOKUP($A57&amp;$B57,'[1]产值及收款计划（2026）'!$A:$A&amp;'[1]产值及收款计划（2026）'!$B:$B,'[1]产值及收款计划（2026）'!BK:BK)</f>
        <v>#REF!</v>
      </c>
      <c r="BL57" s="235" t="e" cm="1">
        <f t="array" ref="BL57">_xlfn.XLOOKUP($A57&amp;$B57,'[1]产值及收款计划（2026）'!$A:$A&amp;'[1]产值及收款计划（2026）'!$B:$B,'[1]产值及收款计划（2026）'!BL:BL)</f>
        <v>#REF!</v>
      </c>
      <c r="BM57" s="235"/>
      <c r="BN57" s="235"/>
      <c r="BO57" s="235"/>
      <c r="BP57" s="235"/>
      <c r="BQ57" s="235">
        <f>_xlfn.XLOOKUP($C57,应收未收表!$AJ:$AJ,应收未收表!AK:AK)</f>
        <v>66</v>
      </c>
      <c r="BR57" s="235">
        <f>_xlfn.XLOOKUP($C57,应收未收表!$AJ:$AJ,应收未收表!AL:AL)</f>
        <v>66</v>
      </c>
      <c r="BS57" s="235" t="str">
        <f>_xlfn.XLOOKUP($C57,应收未收表!$AJ:$AJ,应收未收表!AM:AM)</f>
        <v>一季度内无法落实</v>
      </c>
      <c r="BT57" s="235" t="str">
        <f>_xlfn.XLOOKUP($C57,应收未收表!$AJ:$AJ,应收未收表!AN:AN)</f>
        <v>已收到供应链，等待时间到期</v>
      </c>
      <c r="BU57" s="234" t="str" cm="1">
        <f t="array" ref="BU57">_xlfn.XLOOKUP($A57&amp;$B57,'[1]产值及收款计划（2026）'!$A:$A&amp;'[1]产值及收款计划（2026）'!$B:$B,'[1]产值及收款计划（2026）'!BQ:BQ)</f>
        <v>中德联合集团有限公司</v>
      </c>
      <c r="BV57" s="235" t="e" cm="1">
        <f t="array" ref="BV57">_xlfn.XLOOKUP($A57&amp;$B57,'[1]产值及收款计划（2026）'!$A:$A&amp;'[1]产值及收款计划（2026）'!$B:$B,'[1]产值及收款计划（2026）'!BR:BR)</f>
        <v>#REF!</v>
      </c>
      <c r="CE57" s="235" cm="1">
        <f t="array" ref="CE57">_xlfn.XLOOKUP($A57&amp;$B57,'[1]产值及收款计划（2026）'!$A:$A&amp;'[1]产值及收款计划（2026）'!$B:$B,'[1]产值及收款计划（2026）'!CA:CA)</f>
        <v>0</v>
      </c>
      <c r="CF57" s="235" cm="1">
        <f t="array" ref="CF57">_xlfn.XLOOKUP($A57&amp;$B57,'[1]产值及收款计划（2026）'!$A:$A&amp;'[1]产值及收款计划（2026）'!$B:$B,'[1]产值及收款计划（2026）'!CB:CB)</f>
        <v>0</v>
      </c>
      <c r="CG57" s="235" cm="1">
        <f t="array" ref="CG57">_xlfn.XLOOKUP($A57&amp;$B57,'[1]产值及收款计划（2026）'!$A:$A&amp;'[1]产值及收款计划（2026）'!$B:$B,'[1]产值及收款计划（2026）'!CC:CC)</f>
        <v>0</v>
      </c>
      <c r="CH57" s="235" cm="1">
        <f t="array" ref="CH57">_xlfn.XLOOKUP($A57&amp;$B57,'[1]产值及收款计划（2026）'!$A:$A&amp;'[1]产值及收款计划（2026）'!$B:$B,'[1]产值及收款计划（2026）'!CD:CD)</f>
        <v>0</v>
      </c>
      <c r="CI57" s="235" cm="1">
        <f t="array" ref="CI57">_xlfn.XLOOKUP($A57&amp;$B57,'[1]产值及收款计划（2026）'!$A:$A&amp;'[1]产值及收款计划（2026）'!$B:$B,'[1]产值及收款计划（2026）'!CE:CE)</f>
        <v>0</v>
      </c>
      <c r="CJ57" s="235" cm="1">
        <f t="array" ref="CJ57">_xlfn.XLOOKUP($A57&amp;$B57,'[1]产值及收款计划（2026）'!$A:$A&amp;'[1]产值及收款计划（2026）'!$B:$B,'[1]产值及收款计划（2026）'!CF:CF)</f>
        <v>0</v>
      </c>
      <c r="CK57" s="235" cm="1">
        <f t="array" ref="CK57">_xlfn.XLOOKUP($A57&amp;$B57,'[1]产值及收款计划（2026）'!$A:$A&amp;'[1]产值及收款计划（2026）'!$B:$B,'[1]产值及收款计划（2026）'!CG:CG)</f>
        <v>0</v>
      </c>
      <c r="CL57" s="235" cm="1">
        <f t="array" ref="CL57">_xlfn.XLOOKUP($A57&amp;$B57,'[1]产值及收款计划（2026）'!$A:$A&amp;'[1]产值及收款计划（2026）'!$B:$B,'[1]产值及收款计划（2026）'!CH:CH)</f>
        <v>0</v>
      </c>
      <c r="CM57" s="235" cm="1">
        <f t="array" ref="CM57">_xlfn.XLOOKUP($A57&amp;$B57,'[1]产值及收款计划（2026）'!$A:$A&amp;'[1]产值及收款计划（2026）'!$B:$B,'[1]产值及收款计划（2026）'!CI:CI)</f>
        <v>0</v>
      </c>
      <c r="CN57" s="235" cm="1">
        <f t="array" ref="CN57">_xlfn.XLOOKUP($A57&amp;$B57,'[1]产值及收款计划（2026）'!$A:$A&amp;'[1]产值及收款计划（2026）'!$B:$B,'[1]产值及收款计划（2026）'!CJ:CJ)</f>
        <v>0</v>
      </c>
      <c r="CO57" s="235" cm="1">
        <f t="array" ref="CO57">_xlfn.XLOOKUP($A57&amp;$B57,'[1]产值及收款计划（2026）'!$A:$A&amp;'[1]产值及收款计划（2026）'!$B:$B,'[1]产值及收款计划（2026）'!CK:CK)</f>
        <v>0</v>
      </c>
      <c r="CP57" s="235" cm="1">
        <f t="array" ref="CP57">_xlfn.XLOOKUP($A57&amp;$B57,'[1]产值及收款计划（2026）'!$A:$A&amp;'[1]产值及收款计划（2026）'!$B:$B,'[1]产值及收款计划（2026）'!CL:CL)</f>
        <v>0</v>
      </c>
      <c r="DE57" s="235" cm="1">
        <f t="array" ref="DE57">_xlfn.XLOOKUP($A57&amp;$B57,'[1]产值及收款计划（2026）'!$A:$A&amp;'[1]产值及收款计划（2026）'!$B:$B,'[1]产值及收款计划（2026）'!DA:DA)</f>
        <v>0</v>
      </c>
      <c r="DF57" s="235" cm="1">
        <f t="array" ref="DF57">_xlfn.XLOOKUP($A57&amp;$B57,'[1]产值及收款计划（2026）'!$A:$A&amp;'[1]产值及收款计划（2026）'!$B:$B,'[1]产值及收款计划（2026）'!DB:DB)</f>
        <v>0</v>
      </c>
      <c r="DG57" s="235" cm="1">
        <f t="array" ref="DG57">_xlfn.XLOOKUP($A57&amp;$B57,'[1]产值及收款计划（2026）'!$A:$A&amp;'[1]产值及收款计划（2026）'!$B:$B,'[1]产值及收款计划（2026）'!DC:DC)</f>
        <v>0</v>
      </c>
      <c r="DH57" s="235" cm="1">
        <f t="array" ref="DH57">_xlfn.XLOOKUP($A57&amp;$B57,'[1]产值及收款计划（2026）'!$A:$A&amp;'[1]产值及收款计划（2026）'!$B:$B,'[1]产值及收款计划（2026）'!DD:DD)</f>
        <v>0</v>
      </c>
      <c r="DI57" s="235" cm="1">
        <f t="array" ref="DI57">_xlfn.XLOOKUP($A57&amp;$B57,'[1]产值及收款计划（2026）'!$A:$A&amp;'[1]产值及收款计划（2026）'!$B:$B,'[1]产值及收款计划（2026）'!DE:DE)</f>
        <v>0</v>
      </c>
      <c r="DJ57" s="235" cm="1">
        <f t="array" ref="DJ57">_xlfn.XLOOKUP($A57&amp;$B57,'[1]产值及收款计划（2026）'!$A:$A&amp;'[1]产值及收款计划（2026）'!$B:$B,'[1]产值及收款计划（2026）'!DF:DF)</f>
        <v>0</v>
      </c>
      <c r="DK57" s="235" cm="1">
        <f t="array" ref="DK57">_xlfn.XLOOKUP($A57&amp;$B57,'[1]产值及收款计划（2026）'!$A:$A&amp;'[1]产值及收款计划（2026）'!$B:$B,'[1]产值及收款计划（2026）'!DG:DG)</f>
        <v>0</v>
      </c>
      <c r="DL57" s="235" cm="1">
        <f t="array" ref="DL57">_xlfn.XLOOKUP($A57&amp;$B57,'[1]产值及收款计划（2026）'!$A:$A&amp;'[1]产值及收款计划（2026）'!$B:$B,'[1]产值及收款计划（2026）'!DH:DH)</f>
        <v>0</v>
      </c>
      <c r="DM57" s="235" cm="1">
        <f t="array" ref="DM57">_xlfn.XLOOKUP($A57&amp;$B57,'[1]产值及收款计划（2026）'!$A:$A&amp;'[1]产值及收款计划（2026）'!$B:$B,'[1]产值及收款计划（2026）'!DI:DI)</f>
        <v>0</v>
      </c>
      <c r="DN57" s="235" cm="1">
        <f t="array" ref="DN57">_xlfn.XLOOKUP($A57&amp;$B57,'[1]产值及收款计划（2026）'!$A:$A&amp;'[1]产值及收款计划（2026）'!$B:$B,'[1]产值及收款计划（2026）'!DJ:DJ)</f>
        <v>0</v>
      </c>
      <c r="DO57" s="235" cm="1">
        <f t="array" ref="DO57">_xlfn.XLOOKUP($A57&amp;$B57,'[1]产值及收款计划（2026）'!$A:$A&amp;'[1]产值及收款计划（2026）'!$B:$B,'[1]产值及收款计划（2026）'!DK:DK)</f>
        <v>0</v>
      </c>
      <c r="DP57" s="235" cm="1">
        <f t="array" ref="DP57">_xlfn.XLOOKUP($A57&amp;$B57,'[1]产值及收款计划（2026）'!$A:$A&amp;'[1]产值及收款计划（2026）'!$B:$B,'[1]产值及收款计划（2026）'!DL:DL)</f>
        <v>0</v>
      </c>
      <c r="DQ57" s="243"/>
      <c r="DR57" s="229"/>
    </row>
    <row r="58" ht="20.25" spans="1:122">
      <c r="A58" s="233">
        <f t="shared" si="12"/>
        <v>54</v>
      </c>
      <c r="B58" s="233" t="s">
        <v>25</v>
      </c>
      <c r="C58" s="235" t="str" cm="1">
        <f t="array" ref="C58">_xlfn.XLOOKUP($A58&amp;$B58,'[1]产值及收款计划（2026）'!$A:$A&amp;'[1]产值及收款计划（2026）'!$B:$B,'[1]产值及收款计划（2026）'!C:C)</f>
        <v>ZHT2022052600040</v>
      </c>
      <c r="D58" s="234" t="str" cm="1">
        <f t="array" ref="D58">_xlfn.XLOOKUP($A58&amp;$B58,'[1]产值及收款计划（2026）'!$A:$A&amp;'[1]产值及收款计划（2026）'!$B:$B,'[1]产值及收款计划（2026）'!D:D)</f>
        <v>环莞快速路三期莞深高速至东部快速路段工程（一标段）</v>
      </c>
      <c r="E58" s="235" cm="1">
        <f t="array" ref="E58">_xlfn.XLOOKUP($A58&amp;$B58,'[1]产值及收款计划（2026）'!$A:$A&amp;'[1]产值及收款计划（2026）'!$B:$B,'[1]产值及收款计划（2026）'!E:E)</f>
        <v>41.0839</v>
      </c>
      <c r="F58" s="235" cm="1">
        <f t="array" ref="F58">_xlfn.XLOOKUP($A58&amp;$B58,'[1]产值及收款计划（2026）'!$A:$A&amp;'[1]产值及收款计划（2026）'!$B:$B,'[1]产值及收款计划（2026）'!F:F)</f>
        <v>12.542092992</v>
      </c>
      <c r="G58" s="235" cm="1">
        <f t="array" ref="G58">_xlfn.XLOOKUP($A58&amp;$B58,'[1]产值及收款计划（2026）'!$A:$A&amp;'[1]产值及收款计划（2026）'!$B:$B,'[1]产值及收款计划（2026）'!G:G)</f>
        <v>12.542092992</v>
      </c>
      <c r="H58" s="235" cm="1">
        <f t="array" ref="H58">_xlfn.XLOOKUP($A58&amp;$B58,'[1]产值及收款计划（2026）'!$A:$A&amp;'[1]产值及收款计划（2026）'!$B:$B,'[1]产值及收款计划（2026）'!H:H)</f>
        <v>12.542092992</v>
      </c>
      <c r="I58" s="236" cm="1">
        <f t="array" ref="I58">_xlfn.XLOOKUP($A58&amp;$B58,'[1]产值及收款计划（2026）'!$A:$A&amp;'[1]产值及收款计划（2026）'!$B:$B,'[1]产值及收款计划（2026）'!I:I)</f>
        <v>1</v>
      </c>
      <c r="J58" s="237" cm="1">
        <f t="array" ref="J58">_xlfn.XLOOKUP($A58&amp;$B58,'[1]产值及收款计划（2026）'!$A:$A&amp;'[1]产值及收款计划（2026）'!$B:$B,'[1]产值及收款计划（2026）'!J:J)</f>
        <v>0.06</v>
      </c>
      <c r="K58" s="235" t="e" cm="1">
        <f t="array" ref="K58">_xlfn.XLOOKUP($A58&amp;$B58,'[1]产值及收款计划（2026）'!$A:$A&amp;'[1]产值及收款计划（2026）'!$B:$B,'[1]产值及收款计划（2026）'!K:K)</f>
        <v>#REF!</v>
      </c>
      <c r="L58" s="235" t="e" cm="1">
        <f t="array" ref="L58">_xlfn.XLOOKUP($A58&amp;$B58,'[1]产值及收款计划（2026）'!$A:$A&amp;'[1]产值及收款计划（2026）'!$B:$B,'[1]产值及收款计划（2026）'!L:L)</f>
        <v>#REF!</v>
      </c>
      <c r="M58" s="235" cm="1">
        <f t="array" ref="M58">_xlfn.XLOOKUP($A58&amp;$B58,'[1]产值及收款计划（2026）'!$A:$A&amp;'[1]产值及收款计划（2026）'!$B:$B,'[1]产值及收款计划（2026）'!M:M)</f>
        <v>0</v>
      </c>
      <c r="N58" s="235" t="str" cm="1">
        <f t="array" ref="N58">_xlfn.XLOOKUP($A58&amp;$B58,'[1]产值及收款计划（2026）'!$A:$A&amp;'[1]产值及收款计划（2026）'!$B:$B,'[1]产值及收款计划（2026）'!N:N)</f>
        <v>许清亮团队</v>
      </c>
      <c r="O58" s="235" t="str" cm="1">
        <f t="array" ref="O58">_xlfn.XLOOKUP($A58&amp;$B58,'[1]产值及收款计划（2026）'!$A:$A&amp;'[1]产值及收款计划（2026）'!$B:$B,'[1]产值及收款计划（2026）'!O:O)</f>
        <v>明艳丽</v>
      </c>
      <c r="P58" s="234" t="str" cm="1">
        <f t="array" ref="P58">_xlfn.XLOOKUP($A58&amp;$B58,'[1]产值及收款计划（2026）'!$A:$A&amp;'[1]产值及收款计划（2026）'!$B:$B,'[1]产值及收款计划（2026）'!P:P)</f>
        <v>在建</v>
      </c>
      <c r="Q58" s="235" t="e" cm="1">
        <f t="array" ref="Q58">_xlfn.XLOOKUP($A58&amp;$B58,'[1]产值及收款计划（2026）'!$A:$A&amp;'[1]产值及收款计划（2026）'!$B:$B,'[1]产值及收款计划（2026）'!Q:Q)</f>
        <v>#REF!</v>
      </c>
      <c r="R58" s="235" t="e" cm="1">
        <f t="array" ref="R58">_xlfn.XLOOKUP($A58&amp;$B58,'[1]产值及收款计划（2026）'!$A:$A&amp;'[1]产值及收款计划（2026）'!$B:$B,'[1]产值及收款计划（2026）'!R:R)</f>
        <v>#REF!</v>
      </c>
      <c r="S58" s="235" t="e" cm="1">
        <f t="array" ref="S58">_xlfn.XLOOKUP($A58&amp;$B58,'[1]产值及收款计划（2026）'!$A:$A&amp;'[1]产值及收款计划（2026）'!$B:$B,'[1]产值及收款计划（2026）'!S:S)</f>
        <v>#REF!</v>
      </c>
      <c r="T58" s="235" cm="1">
        <f t="array" ref="T58">_xlfn.XLOOKUP($A58&amp;$B58,'[1]产值及收款计划（2026）'!$A:$A&amp;'[1]产值及收款计划（2026）'!$B:$B,'[1]产值及收款计划（2026）'!T:T)</f>
        <v>21.569048</v>
      </c>
      <c r="U58" s="235" cm="1">
        <f t="array" ref="U58">_xlfn.XLOOKUP($A58&amp;$B58,'[1]产值及收款计划（2026）'!$A:$A&amp;'[1]产值及收款计划（2026）'!$B:$B,'[1]产值及收款计划（2026）'!U:U)</f>
        <v>0</v>
      </c>
      <c r="V58" s="235" cm="1">
        <f t="array" ref="V58">_xlfn.XLOOKUP($A58&amp;$B58,'[1]产值及收款计划（2026）'!$A:$A&amp;'[1]产值及收款计划（2026）'!$B:$B,'[1]产值及收款计划（2026）'!V:V)</f>
        <v>19.514852</v>
      </c>
      <c r="W58" s="235" t="e" cm="1">
        <f t="array" ref="W58">_xlfn.XLOOKUP($A58&amp;$B58,'[1]产值及收款计划（2026）'!$A:$A&amp;'[1]产值及收款计划（2026）'!$B:$B,'[1]产值及收款计划（2026）'!W:W)</f>
        <v>#REF!</v>
      </c>
      <c r="X58" s="235" t="e" cm="1">
        <f t="array" ref="X58">_xlfn.XLOOKUP($A58&amp;$B58,'[1]产值及收款计划（2026）'!$A:$A&amp;'[1]产值及收款计划（2026）'!$B:$B,'[1]产值及收款计划（2026）'!X:X)</f>
        <v>#REF!</v>
      </c>
      <c r="Y58" s="235" t="e" cm="1">
        <f t="array" ref="Y58">_xlfn.XLOOKUP($A58&amp;$B58,'[1]产值及收款计划（2026）'!$A:$A&amp;'[1]产值及收款计划（2026）'!$B:$B,'[1]产值及收款计划（2026）'!Y:Y)</f>
        <v>#REF!</v>
      </c>
      <c r="Z58" s="235" t="e" cm="1">
        <f t="array" ref="Z58">_xlfn.XLOOKUP($A58&amp;$B58,'[1]产值及收款计划（2026）'!$A:$A&amp;'[1]产值及收款计划（2026）'!$B:$B,'[1]产值及收款计划（2026）'!Z:Z)</f>
        <v>#REF!</v>
      </c>
      <c r="AA58" s="235" t="e" cm="1">
        <f t="array" ref="AA58">_xlfn.XLOOKUP($A58&amp;$B58,'[1]产值及收款计划（2026）'!$A:$A&amp;'[1]产值及收款计划（2026）'!$B:$B,'[1]产值及收款计划（2026）'!AA:AA)</f>
        <v>#REF!</v>
      </c>
      <c r="AB58" s="235" t="e" cm="1">
        <f t="array" ref="AB58">_xlfn.XLOOKUP($A58&amp;$B58,'[1]产值及收款计划（2026）'!$A:$A&amp;'[1]产值及收款计划（2026）'!$B:$B,'[1]产值及收款计划（2026）'!AB:AB)</f>
        <v>#REF!</v>
      </c>
      <c r="AC58" s="235" t="e" cm="1">
        <f t="array" ref="AC58">_xlfn.XLOOKUP($A58&amp;$B58,'[1]产值及收款计划（2026）'!$A:$A&amp;'[1]产值及收款计划（2026）'!$B:$B,'[1]产值及收款计划（2026）'!AC:AC)</f>
        <v>#REF!</v>
      </c>
      <c r="AD58" s="235" t="e" cm="1">
        <f t="array" ref="AD58">_xlfn.XLOOKUP($A58&amp;$B58,'[1]产值及收款计划（2026）'!$A:$A&amp;'[1]产值及收款计划（2026）'!$B:$B,'[1]产值及收款计划（2026）'!AD:AD)</f>
        <v>#REF!</v>
      </c>
      <c r="AE58" s="235" t="e" cm="1">
        <f t="array" ref="AE58">_xlfn.XLOOKUP($A58&amp;$B58,'[1]产值及收款计划（2026）'!$A:$A&amp;'[1]产值及收款计划（2026）'!$B:$B,'[1]产值及收款计划（2026）'!AE:AE)</f>
        <v>#REF!</v>
      </c>
      <c r="AF58" s="235" t="e" cm="1">
        <f t="array" ref="AF58">_xlfn.XLOOKUP($A58&amp;$B58,'[1]产值及收款计划（2026）'!$A:$A&amp;'[1]产值及收款计划（2026）'!$B:$B,'[1]产值及收款计划（2026）'!AF:AF)</f>
        <v>#REF!</v>
      </c>
      <c r="AG58" s="235" t="e" cm="1">
        <f t="array" ref="AG58">_xlfn.XLOOKUP($A58&amp;$B58,'[1]产值及收款计划（2026）'!$A:$A&amp;'[1]产值及收款计划（2026）'!$B:$B,'[1]产值及收款计划（2026）'!AG:AG)</f>
        <v>#REF!</v>
      </c>
      <c r="AH58" s="235" t="e" cm="1">
        <f t="array" ref="AH58">_xlfn.XLOOKUP($A58&amp;$B58,'[1]产值及收款计划（2026）'!$A:$A&amp;'[1]产值及收款计划（2026）'!$B:$B,'[1]产值及收款计划（2026）'!AH:AH)</f>
        <v>#REF!</v>
      </c>
      <c r="AI58" s="235" t="e" cm="1">
        <f t="array" ref="AI58">_xlfn.XLOOKUP($A58&amp;$B58,'[1]产值及收款计划（2026）'!$A:$A&amp;'[1]产值及收款计划（2026）'!$B:$B,'[1]产值及收款计划（2026）'!AI:AI)</f>
        <v>#REF!</v>
      </c>
      <c r="AJ58" s="235" t="e" cm="1">
        <f t="array" ref="AJ58">_xlfn.XLOOKUP($A58&amp;$B58,'[1]产值及收款计划（2026）'!$A:$A&amp;'[1]产值及收款计划（2026）'!$B:$B,'[1]产值及收款计划（2026）'!AJ:AJ)</f>
        <v>#REF!</v>
      </c>
      <c r="AK58" s="235" t="e" cm="1">
        <f t="array" ref="AK58">_xlfn.XLOOKUP($A58&amp;$B58,'[1]产值及收款计划（2026）'!$A:$A&amp;'[1]产值及收款计划（2026）'!$B:$B,'[1]产值及收款计划（2026）'!AK:AK)</f>
        <v>#REF!</v>
      </c>
      <c r="AL58" s="235" t="e" cm="1">
        <f t="array" ref="AL58">_xlfn.XLOOKUP($A58&amp;$B58,'[1]产值及收款计划（2026）'!$A:$A&amp;'[1]产值及收款计划（2026）'!$B:$B,'[1]产值及收款计划（2026）'!AL:AL)</f>
        <v>#REF!</v>
      </c>
      <c r="AM58" s="242" t="e" cm="1">
        <f t="array" ref="AM58">_xlfn.LET(_xlpm.勾选月份状态数组,TRANSPOSE('PPT(12-15页）-TOP10'!$A$3:$A$14),_xlpm.选择数据区,IF('PPT(12-15页）-TOP10'!$E$3="收款",$BA58:$BL58,$AA58:$AL58),SUM(_xlfn._xlws.FILTER(_xlpm.选择数据区,_xlpm.勾选月份状态数组,"")))</f>
        <v>#REF!</v>
      </c>
      <c r="AN58" s="235" t="e">
        <f>_xlfn.XLOOKUP($C58,应收未收表!$T:$T,应收未收表!AA:AA)</f>
        <v>#N/A</v>
      </c>
      <c r="AO58" s="235" t="e">
        <f>_xlfn.XLOOKUP($C58,应收未收表!$T:$T,应收未收表!AB:AB)</f>
        <v>#N/A</v>
      </c>
      <c r="AP58" s="235" t="e">
        <f>_xlfn.XLOOKUP($C58,应收未收表!$T:$T,应收未收表!AC:AC)</f>
        <v>#N/A</v>
      </c>
      <c r="AQ58" s="235" t="e">
        <f>_xlfn.XLOOKUP($C58,应收未收表!$T:$T,应收未收表!AE:AE)</f>
        <v>#N/A</v>
      </c>
      <c r="AR58" s="235" t="e">
        <f>_xlfn.XLOOKUP($C58,应收未收表!$T:$T,应收未收表!AF:AF)</f>
        <v>#N/A</v>
      </c>
      <c r="AS58" s="235" t="e" cm="1">
        <f t="array" ref="AS58">_xlfn.XLOOKUP($A58&amp;$B58,'[1]产值及收款计划（2026）'!$A:$A&amp;'[1]产值及收款计划（2026）'!$B:$B,'[1]产值及收款计划（2026）'!AS:AS)</f>
        <v>#REF!</v>
      </c>
      <c r="AT58" s="235" t="e" cm="1">
        <f t="array" ref="AT58">_xlfn.XLOOKUP($A58&amp;$B58,'[1]产值及收款计划（2026）'!$A:$A&amp;'[1]产值及收款计划（2026）'!$B:$B,'[1]产值及收款计划（2026）'!AT:AT)</f>
        <v>#REF!</v>
      </c>
      <c r="AU58" s="235" t="e" cm="1">
        <f t="array" ref="AU58">_xlfn.XLOOKUP($A58&amp;$B58,'[1]产值及收款计划（2026）'!$A:$A&amp;'[1]产值及收款计划（2026）'!$B:$B,'[1]产值及收款计划（2026）'!AU:AU)</f>
        <v>#REF!</v>
      </c>
      <c r="AV58" s="235" t="e" cm="1">
        <f t="array" ref="AV58">_xlfn.XLOOKUP($A58&amp;$B58,'[1]产值及收款计划（2026）'!$A:$A&amp;'[1]产值及收款计划（2026）'!$B:$B,'[1]产值及收款计划（2026）'!AV:AV)</f>
        <v>#REF!</v>
      </c>
      <c r="AW58" s="235" cm="1">
        <f t="array" ref="AW58">_xlfn.XLOOKUP($A58&amp;$B58,'[1]产值及收款计划（2026）'!$A:$A&amp;'[1]产值及收款计划（2026）'!$B:$B,'[1]产值及收款计划（2026）'!AW:AW)</f>
        <v>16.43356</v>
      </c>
      <c r="AX58" s="235" cm="1">
        <f t="array" ref="AX58">_xlfn.XLOOKUP($A58&amp;$B58,'[1]产值及收款计划（2026）'!$A:$A&amp;'[1]产值及收款计划（2026）'!$B:$B,'[1]产值及收款计划（2026）'!AX:AX)</f>
        <v>0</v>
      </c>
      <c r="AY58" s="235" cm="1">
        <f t="array" ref="AY58">_xlfn.XLOOKUP($A58&amp;$B58,'[1]产值及收款计划（2026）'!$A:$A&amp;'[1]产值及收款计划（2026）'!$B:$B,'[1]产值及收款计划（2026）'!AY:AY)</f>
        <v>24.65034</v>
      </c>
      <c r="AZ58" s="235" cm="1">
        <f t="array" ref="AZ58">_xlfn.XLOOKUP($A58&amp;$B58,'[1]产值及收款计划（2026）'!$A:$A&amp;'[1]产值及收款计划（2026）'!$B:$B,'[1]产值及收款计划（2026）'!AZ:AZ)</f>
        <v>5.135488</v>
      </c>
      <c r="BA58" s="235" t="e" cm="1">
        <f t="array" ref="BA58">_xlfn.XLOOKUP($A58&amp;$B58,'[1]产值及收款计划（2026）'!$A:$A&amp;'[1]产值及收款计划（2026）'!$B:$B,'[1]产值及收款计划（2026）'!BA:BA)</f>
        <v>#REF!</v>
      </c>
      <c r="BB58" s="235" t="e" cm="1">
        <f t="array" ref="BB58">_xlfn.XLOOKUP($A58&amp;$B58,'[1]产值及收款计划（2026）'!$A:$A&amp;'[1]产值及收款计划（2026）'!$B:$B,'[1]产值及收款计划（2026）'!BB:BB)</f>
        <v>#REF!</v>
      </c>
      <c r="BC58" s="235" t="e" cm="1">
        <f t="array" ref="BC58">_xlfn.XLOOKUP($A58&amp;$B58,'[1]产值及收款计划（2026）'!$A:$A&amp;'[1]产值及收款计划（2026）'!$B:$B,'[1]产值及收款计划（2026）'!BC:BC)</f>
        <v>#REF!</v>
      </c>
      <c r="BD58" s="235" t="e" cm="1">
        <f t="array" ref="BD58">_xlfn.XLOOKUP($A58&amp;$B58,'[1]产值及收款计划（2026）'!$A:$A&amp;'[1]产值及收款计划（2026）'!$B:$B,'[1]产值及收款计划（2026）'!BD:BD)</f>
        <v>#REF!</v>
      </c>
      <c r="BE58" s="235" t="e" cm="1">
        <f t="array" ref="BE58">_xlfn.XLOOKUP($A58&amp;$B58,'[1]产值及收款计划（2026）'!$A:$A&amp;'[1]产值及收款计划（2026）'!$B:$B,'[1]产值及收款计划（2026）'!BE:BE)</f>
        <v>#REF!</v>
      </c>
      <c r="BF58" s="235" t="e" cm="1">
        <f t="array" ref="BF58">_xlfn.XLOOKUP($A58&amp;$B58,'[1]产值及收款计划（2026）'!$A:$A&amp;'[1]产值及收款计划（2026）'!$B:$B,'[1]产值及收款计划（2026）'!BF:BF)</f>
        <v>#REF!</v>
      </c>
      <c r="BG58" s="235" t="e" cm="1">
        <f t="array" ref="BG58">_xlfn.XLOOKUP($A58&amp;$B58,'[1]产值及收款计划（2026）'!$A:$A&amp;'[1]产值及收款计划（2026）'!$B:$B,'[1]产值及收款计划（2026）'!BG:BG)</f>
        <v>#REF!</v>
      </c>
      <c r="BH58" s="235" t="e" cm="1">
        <f t="array" ref="BH58">_xlfn.XLOOKUP($A58&amp;$B58,'[1]产值及收款计划（2026）'!$A:$A&amp;'[1]产值及收款计划（2026）'!$B:$B,'[1]产值及收款计划（2026）'!BH:BH)</f>
        <v>#REF!</v>
      </c>
      <c r="BI58" s="235" t="e" cm="1">
        <f t="array" ref="BI58">_xlfn.XLOOKUP($A58&amp;$B58,'[1]产值及收款计划（2026）'!$A:$A&amp;'[1]产值及收款计划（2026）'!$B:$B,'[1]产值及收款计划（2026）'!BI:BI)</f>
        <v>#REF!</v>
      </c>
      <c r="BJ58" s="235" t="e" cm="1">
        <f t="array" ref="BJ58">_xlfn.XLOOKUP($A58&amp;$B58,'[1]产值及收款计划（2026）'!$A:$A&amp;'[1]产值及收款计划（2026）'!$B:$B,'[1]产值及收款计划（2026）'!BJ:BJ)</f>
        <v>#REF!</v>
      </c>
      <c r="BK58" s="235" t="e" cm="1">
        <f t="array" ref="BK58">_xlfn.XLOOKUP($A58&amp;$B58,'[1]产值及收款计划（2026）'!$A:$A&amp;'[1]产值及收款计划（2026）'!$B:$B,'[1]产值及收款计划（2026）'!BK:BK)</f>
        <v>#REF!</v>
      </c>
      <c r="BL58" s="235" t="e" cm="1">
        <f t="array" ref="BL58">_xlfn.XLOOKUP($A58&amp;$B58,'[1]产值及收款计划（2026）'!$A:$A&amp;'[1]产值及收款计划（2026）'!$B:$B,'[1]产值及收款计划（2026）'!BL:BL)</f>
        <v>#REF!</v>
      </c>
      <c r="BM58" s="235"/>
      <c r="BN58" s="235"/>
      <c r="BO58" s="235"/>
      <c r="BP58" s="235"/>
      <c r="BQ58" s="235" t="e">
        <f>_xlfn.XLOOKUP($C58,应收未收表!$AJ:$AJ,应收未收表!AK:AK)</f>
        <v>#N/A</v>
      </c>
      <c r="BR58" s="235" t="e">
        <f>_xlfn.XLOOKUP($C58,应收未收表!$AJ:$AJ,应收未收表!AL:AL)</f>
        <v>#N/A</v>
      </c>
      <c r="BS58" s="235"/>
      <c r="BT58" s="235"/>
      <c r="BU58" s="234" t="str" cm="1">
        <f t="array" ref="BU58">_xlfn.XLOOKUP($A58&amp;$B58,'[1]产值及收款计划（2026）'!$A:$A&amp;'[1]产值及收款计划（2026）'!$B:$B,'[1]产值及收款计划（2026）'!BQ:BQ)</f>
        <v>浙江交工集团股份有限公司东莞市环莞快速路三期莞深高速至东部快速路段工程土建一标项目经理部</v>
      </c>
      <c r="BV58" s="235" t="e" cm="1">
        <f t="array" ref="BV58">_xlfn.XLOOKUP($A58&amp;$B58,'[1]产值及收款计划（2026）'!$A:$A&amp;'[1]产值及收款计划（2026）'!$B:$B,'[1]产值及收款计划（2026）'!BR:BR)</f>
        <v>#REF!</v>
      </c>
      <c r="CE58" s="235" cm="1">
        <f t="array" ref="CE58">_xlfn.XLOOKUP($A58&amp;$B58,'[1]产值及收款计划（2026）'!$A:$A&amp;'[1]产值及收款计划（2026）'!$B:$B,'[1]产值及收款计划（2026）'!CA:CA)</f>
        <v>0</v>
      </c>
      <c r="CF58" s="235" cm="1">
        <f t="array" ref="CF58">_xlfn.XLOOKUP($A58&amp;$B58,'[1]产值及收款计划（2026）'!$A:$A&amp;'[1]产值及收款计划（2026）'!$B:$B,'[1]产值及收款计划（2026）'!CB:CB)</f>
        <v>0</v>
      </c>
      <c r="CG58" s="235" cm="1">
        <f t="array" ref="CG58">_xlfn.XLOOKUP($A58&amp;$B58,'[1]产值及收款计划（2026）'!$A:$A&amp;'[1]产值及收款计划（2026）'!$B:$B,'[1]产值及收款计划（2026）'!CC:CC)</f>
        <v>0</v>
      </c>
      <c r="CH58" s="235" cm="1">
        <f t="array" ref="CH58">_xlfn.XLOOKUP($A58&amp;$B58,'[1]产值及收款计划（2026）'!$A:$A&amp;'[1]产值及收款计划（2026）'!$B:$B,'[1]产值及收款计划（2026）'!CD:CD)</f>
        <v>0</v>
      </c>
      <c r="CI58" s="235" cm="1">
        <f t="array" ref="CI58">_xlfn.XLOOKUP($A58&amp;$B58,'[1]产值及收款计划（2026）'!$A:$A&amp;'[1]产值及收款计划（2026）'!$B:$B,'[1]产值及收款计划（2026）'!CE:CE)</f>
        <v>0</v>
      </c>
      <c r="CJ58" s="235" cm="1">
        <f t="array" ref="CJ58">_xlfn.XLOOKUP($A58&amp;$B58,'[1]产值及收款计划（2026）'!$A:$A&amp;'[1]产值及收款计划（2026）'!$B:$B,'[1]产值及收款计划（2026）'!CF:CF)</f>
        <v>0</v>
      </c>
      <c r="CK58" s="235" cm="1">
        <f t="array" ref="CK58">_xlfn.XLOOKUP($A58&amp;$B58,'[1]产值及收款计划（2026）'!$A:$A&amp;'[1]产值及收款计划（2026）'!$B:$B,'[1]产值及收款计划（2026）'!CG:CG)</f>
        <v>0</v>
      </c>
      <c r="CL58" s="235" cm="1">
        <f t="array" ref="CL58">_xlfn.XLOOKUP($A58&amp;$B58,'[1]产值及收款计划（2026）'!$A:$A&amp;'[1]产值及收款计划（2026）'!$B:$B,'[1]产值及收款计划（2026）'!CH:CH)</f>
        <v>0</v>
      </c>
      <c r="CM58" s="235" cm="1">
        <f t="array" ref="CM58">_xlfn.XLOOKUP($A58&amp;$B58,'[1]产值及收款计划（2026）'!$A:$A&amp;'[1]产值及收款计划（2026）'!$B:$B,'[1]产值及收款计划（2026）'!CI:CI)</f>
        <v>0</v>
      </c>
      <c r="CN58" s="235" cm="1">
        <f t="array" ref="CN58">_xlfn.XLOOKUP($A58&amp;$B58,'[1]产值及收款计划（2026）'!$A:$A&amp;'[1]产值及收款计划（2026）'!$B:$B,'[1]产值及收款计划（2026）'!CJ:CJ)</f>
        <v>0</v>
      </c>
      <c r="CO58" s="235" cm="1">
        <f t="array" ref="CO58">_xlfn.XLOOKUP($A58&amp;$B58,'[1]产值及收款计划（2026）'!$A:$A&amp;'[1]产值及收款计划（2026）'!$B:$B,'[1]产值及收款计划（2026）'!CK:CK)</f>
        <v>0</v>
      </c>
      <c r="CP58" s="235" cm="1">
        <f t="array" ref="CP58">_xlfn.XLOOKUP($A58&amp;$B58,'[1]产值及收款计划（2026）'!$A:$A&amp;'[1]产值及收款计划（2026）'!$B:$B,'[1]产值及收款计划（2026）'!CL:CL)</f>
        <v>0</v>
      </c>
      <c r="DE58" s="235" cm="1">
        <f t="array" ref="DE58">_xlfn.XLOOKUP($A58&amp;$B58,'[1]产值及收款计划（2026）'!$A:$A&amp;'[1]产值及收款计划（2026）'!$B:$B,'[1]产值及收款计划（2026）'!DA:DA)</f>
        <v>0</v>
      </c>
      <c r="DF58" s="235" cm="1">
        <f t="array" ref="DF58">_xlfn.XLOOKUP($A58&amp;$B58,'[1]产值及收款计划（2026）'!$A:$A&amp;'[1]产值及收款计划（2026）'!$B:$B,'[1]产值及收款计划（2026）'!DB:DB)</f>
        <v>0</v>
      </c>
      <c r="DG58" s="235" cm="1">
        <f t="array" ref="DG58">_xlfn.XLOOKUP($A58&amp;$B58,'[1]产值及收款计划（2026）'!$A:$A&amp;'[1]产值及收款计划（2026）'!$B:$B,'[1]产值及收款计划（2026）'!DC:DC)</f>
        <v>0</v>
      </c>
      <c r="DH58" s="235" cm="1">
        <f t="array" ref="DH58">_xlfn.XLOOKUP($A58&amp;$B58,'[1]产值及收款计划（2026）'!$A:$A&amp;'[1]产值及收款计划（2026）'!$B:$B,'[1]产值及收款计划（2026）'!DD:DD)</f>
        <v>0</v>
      </c>
      <c r="DI58" s="235" cm="1">
        <f t="array" ref="DI58">_xlfn.XLOOKUP($A58&amp;$B58,'[1]产值及收款计划（2026）'!$A:$A&amp;'[1]产值及收款计划（2026）'!$B:$B,'[1]产值及收款计划（2026）'!DE:DE)</f>
        <v>0</v>
      </c>
      <c r="DJ58" s="235" cm="1">
        <f t="array" ref="DJ58">_xlfn.XLOOKUP($A58&amp;$B58,'[1]产值及收款计划（2026）'!$A:$A&amp;'[1]产值及收款计划（2026）'!$B:$B,'[1]产值及收款计划（2026）'!DF:DF)</f>
        <v>0</v>
      </c>
      <c r="DK58" s="235" cm="1">
        <f t="array" ref="DK58">_xlfn.XLOOKUP($A58&amp;$B58,'[1]产值及收款计划（2026）'!$A:$A&amp;'[1]产值及收款计划（2026）'!$B:$B,'[1]产值及收款计划（2026）'!DG:DG)</f>
        <v>0</v>
      </c>
      <c r="DL58" s="235" cm="1">
        <f t="array" ref="DL58">_xlfn.XLOOKUP($A58&amp;$B58,'[1]产值及收款计划（2026）'!$A:$A&amp;'[1]产值及收款计划（2026）'!$B:$B,'[1]产值及收款计划（2026）'!DH:DH)</f>
        <v>0</v>
      </c>
      <c r="DM58" s="235" cm="1">
        <f t="array" ref="DM58">_xlfn.XLOOKUP($A58&amp;$B58,'[1]产值及收款计划（2026）'!$A:$A&amp;'[1]产值及收款计划（2026）'!$B:$B,'[1]产值及收款计划（2026）'!DI:DI)</f>
        <v>0</v>
      </c>
      <c r="DN58" s="235" cm="1">
        <f t="array" ref="DN58">_xlfn.XLOOKUP($A58&amp;$B58,'[1]产值及收款计划（2026）'!$A:$A&amp;'[1]产值及收款计划（2026）'!$B:$B,'[1]产值及收款计划（2026）'!DJ:DJ)</f>
        <v>0</v>
      </c>
      <c r="DO58" s="235" cm="1">
        <f t="array" ref="DO58">_xlfn.XLOOKUP($A58&amp;$B58,'[1]产值及收款计划（2026）'!$A:$A&amp;'[1]产值及收款计划（2026）'!$B:$B,'[1]产值及收款计划（2026）'!DK:DK)</f>
        <v>0</v>
      </c>
      <c r="DP58" s="235" cm="1">
        <f t="array" ref="DP58">_xlfn.XLOOKUP($A58&amp;$B58,'[1]产值及收款计划（2026）'!$A:$A&amp;'[1]产值及收款计划（2026）'!$B:$B,'[1]产值及收款计划（2026）'!DL:DL)</f>
        <v>0</v>
      </c>
      <c r="DQ58" s="243"/>
      <c r="DR58" s="229"/>
    </row>
    <row r="59" ht="20.25" spans="1:122">
      <c r="A59" s="233">
        <f t="shared" si="12"/>
        <v>55</v>
      </c>
      <c r="B59" s="233" t="s">
        <v>25</v>
      </c>
      <c r="C59" s="234" t="str" cm="1">
        <f t="array" ref="C59">_xlfn.XLOOKUP($A59&amp;$B59,'[1]产值及收款计划（2026）'!$A:$A&amp;'[1]产值及收款计划（2026）'!$B:$B,'[1]产值及收款计划（2026）'!C:C)</f>
        <v>ZHT2022031100025</v>
      </c>
      <c r="D59" s="234" t="str" cm="1">
        <f t="array" ref="D59">_xlfn.XLOOKUP($A59&amp;$B59,'[1]产值及收款计划（2026）'!$A:$A&amp;'[1]产值及收款计划（2026）'!$B:$B,'[1]产值及收款计划（2026）'!D:D)</f>
        <v>上海轨道交通市域线机场联络线虹桥枢纽工程系统集成及技术服务合同</v>
      </c>
      <c r="E59" s="235" cm="1">
        <f t="array" ref="E59">_xlfn.XLOOKUP($A59&amp;$B59,'[1]产值及收款计划（2026）'!$A:$A&amp;'[1]产值及收款计划（2026）'!$B:$B,'[1]产值及收款计划（2026）'!E:E)</f>
        <v>95</v>
      </c>
      <c r="F59" s="235" cm="1">
        <f t="array" ref="F59">_xlfn.XLOOKUP($A59&amp;$B59,'[1]产值及收款计划（2026）'!$A:$A&amp;'[1]产值及收款计划（2026）'!$B:$B,'[1]产值及收款计划（2026）'!F:F)</f>
        <v>95</v>
      </c>
      <c r="G59" s="235" cm="1">
        <f t="array" ref="G59">_xlfn.XLOOKUP($A59&amp;$B59,'[1]产值及收款计划（2026）'!$A:$A&amp;'[1]产值及收款计划（2026）'!$B:$B,'[1]产值及收款计划（2026）'!G:G)</f>
        <v>95</v>
      </c>
      <c r="H59" s="235" cm="1">
        <f t="array" ref="H59">_xlfn.XLOOKUP($A59&amp;$B59,'[1]产值及收款计划（2026）'!$A:$A&amp;'[1]产值及收款计划（2026）'!$B:$B,'[1]产值及收款计划（2026）'!H:H)</f>
        <v>62.69</v>
      </c>
      <c r="I59" s="236" cm="1">
        <f t="array" ref="I59">_xlfn.XLOOKUP($A59&amp;$B59,'[1]产值及收款计划（2026）'!$A:$A&amp;'[1]产值及收款计划（2026）'!$B:$B,'[1]产值及收款计划（2026）'!I:I)</f>
        <v>0.659894736842105</v>
      </c>
      <c r="J59" s="237" cm="1">
        <f t="array" ref="J59">_xlfn.XLOOKUP($A59&amp;$B59,'[1]产值及收款计划（2026）'!$A:$A&amp;'[1]产值及收款计划（2026）'!$B:$B,'[1]产值及收款计划（2026）'!J:J)</f>
        <v>0.0883883376921186</v>
      </c>
      <c r="K59" s="235" t="e" cm="1">
        <f t="array" ref="K59">_xlfn.XLOOKUP($A59&amp;$B59,'[1]产值及收款计划（2026）'!$A:$A&amp;'[1]产值及收款计划（2026）'!$B:$B,'[1]产值及收款计划（2026）'!K:K)</f>
        <v>#REF!</v>
      </c>
      <c r="L59" s="235" t="e" cm="1">
        <f t="array" ref="L59">_xlfn.XLOOKUP($A59&amp;$B59,'[1]产值及收款计划（2026）'!$A:$A&amp;'[1]产值及收款计划（2026）'!$B:$B,'[1]产值及收款计划（2026）'!L:L)</f>
        <v>#REF!</v>
      </c>
      <c r="M59" s="235" t="str" cm="1">
        <f t="array" ref="M59">_xlfn.XLOOKUP($A59&amp;$B59,'[1]产值及收款计划（2026）'!$A:$A&amp;'[1]产值及收款计划（2026）'!$B:$B,'[1]产值及收款计划（2026）'!M:M)</f>
        <v>主导</v>
      </c>
      <c r="N59" s="235" t="str" cm="1">
        <f t="array" ref="N59">_xlfn.XLOOKUP($A59&amp;$B59,'[1]产值及收款计划（2026）'!$A:$A&amp;'[1]产值及收款计划（2026）'!$B:$B,'[1]产值及收款计划（2026）'!N:N)</f>
        <v>史菁霞团队</v>
      </c>
      <c r="O59" s="235" t="str" cm="1">
        <f t="array" ref="O59">_xlfn.XLOOKUP($A59&amp;$B59,'[1]产值及收款计划（2026）'!$A:$A&amp;'[1]产值及收款计划（2026）'!$B:$B,'[1]产值及收款计划（2026）'!O:O)</f>
        <v>袁超</v>
      </c>
      <c r="P59" s="234" t="str" cm="1">
        <f t="array" ref="P59">_xlfn.XLOOKUP($A59&amp;$B59,'[1]产值及收款计划（2026）'!$A:$A&amp;'[1]产值及收款计划（2026）'!$B:$B,'[1]产值及收款计划（2026）'!P:P)</f>
        <v>在建</v>
      </c>
      <c r="Q59" s="235" t="e" cm="1">
        <f t="array" ref="Q59">_xlfn.XLOOKUP($A59&amp;$B59,'[1]产值及收款计划（2026）'!$A:$A&amp;'[1]产值及收款计划（2026）'!$B:$B,'[1]产值及收款计划（2026）'!Q:Q)</f>
        <v>#REF!</v>
      </c>
      <c r="R59" s="235" t="e" cm="1">
        <f t="array" ref="R59">_xlfn.XLOOKUP($A59&amp;$B59,'[1]产值及收款计划（2026）'!$A:$A&amp;'[1]产值及收款计划（2026）'!$B:$B,'[1]产值及收款计划（2026）'!R:R)</f>
        <v>#REF!</v>
      </c>
      <c r="S59" s="235" t="e" cm="1">
        <f t="array" ref="S59">_xlfn.XLOOKUP($A59&amp;$B59,'[1]产值及收款计划（2026）'!$A:$A&amp;'[1]产值及收款计划（2026）'!$B:$B,'[1]产值及收款计划（2026）'!S:S)</f>
        <v>#REF!</v>
      </c>
      <c r="T59" s="235" cm="1">
        <f t="array" ref="T59">_xlfn.XLOOKUP($A59&amp;$B59,'[1]产值及收款计划（2026）'!$A:$A&amp;'[1]产值及收款计划（2026）'!$B:$B,'[1]产值及收款计划（2026）'!T:T)</f>
        <v>87.2837</v>
      </c>
      <c r="U59" s="235" cm="1">
        <f t="array" ref="U59">_xlfn.XLOOKUP($A59&amp;$B59,'[1]产值及收款计划（2026）'!$A:$A&amp;'[1]产值及收款计划（2026）'!$B:$B,'[1]产值及收款计划（2026）'!U:U)</f>
        <v>0</v>
      </c>
      <c r="V59" s="235" cm="1">
        <f t="array" ref="V59">_xlfn.XLOOKUP($A59&amp;$B59,'[1]产值及收款计划（2026）'!$A:$A&amp;'[1]产值及收款计划（2026）'!$B:$B,'[1]产值及收款计划（2026）'!V:V)</f>
        <v>7.7163</v>
      </c>
      <c r="W59" s="235" t="e" cm="1">
        <f t="array" ref="W59">_xlfn.XLOOKUP($A59&amp;$B59,'[1]产值及收款计划（2026）'!$A:$A&amp;'[1]产值及收款计划（2026）'!$B:$B,'[1]产值及收款计划（2026）'!W:W)</f>
        <v>#REF!</v>
      </c>
      <c r="X59" s="235" t="e" cm="1">
        <f t="array" ref="X59">_xlfn.XLOOKUP($A59&amp;$B59,'[1]产值及收款计划（2026）'!$A:$A&amp;'[1]产值及收款计划（2026）'!$B:$B,'[1]产值及收款计划（2026）'!X:X)</f>
        <v>#REF!</v>
      </c>
      <c r="Y59" s="235" t="e" cm="1">
        <f t="array" ref="Y59">_xlfn.XLOOKUP($A59&amp;$B59,'[1]产值及收款计划（2026）'!$A:$A&amp;'[1]产值及收款计划（2026）'!$B:$B,'[1]产值及收款计划（2026）'!Y:Y)</f>
        <v>#REF!</v>
      </c>
      <c r="Z59" s="235" t="e" cm="1">
        <f t="array" ref="Z59">_xlfn.XLOOKUP($A59&amp;$B59,'[1]产值及收款计划（2026）'!$A:$A&amp;'[1]产值及收款计划（2026）'!$B:$B,'[1]产值及收款计划（2026）'!Z:Z)</f>
        <v>#REF!</v>
      </c>
      <c r="AA59" s="235" t="e" cm="1">
        <f t="array" ref="AA59">_xlfn.XLOOKUP($A59&amp;$B59,'[1]产值及收款计划（2026）'!$A:$A&amp;'[1]产值及收款计划（2026）'!$B:$B,'[1]产值及收款计划（2026）'!AA:AA)</f>
        <v>#REF!</v>
      </c>
      <c r="AB59" s="235" t="e" cm="1">
        <f t="array" ref="AB59">_xlfn.XLOOKUP($A59&amp;$B59,'[1]产值及收款计划（2026）'!$A:$A&amp;'[1]产值及收款计划（2026）'!$B:$B,'[1]产值及收款计划（2026）'!AB:AB)</f>
        <v>#REF!</v>
      </c>
      <c r="AC59" s="235" t="e" cm="1">
        <f t="array" ref="AC59">_xlfn.XLOOKUP($A59&amp;$B59,'[1]产值及收款计划（2026）'!$A:$A&amp;'[1]产值及收款计划（2026）'!$B:$B,'[1]产值及收款计划（2026）'!AC:AC)</f>
        <v>#REF!</v>
      </c>
      <c r="AD59" s="235" t="e" cm="1">
        <f t="array" ref="AD59">_xlfn.XLOOKUP($A59&amp;$B59,'[1]产值及收款计划（2026）'!$A:$A&amp;'[1]产值及收款计划（2026）'!$B:$B,'[1]产值及收款计划（2026）'!AD:AD)</f>
        <v>#REF!</v>
      </c>
      <c r="AE59" s="235" t="e" cm="1">
        <f t="array" ref="AE59">_xlfn.XLOOKUP($A59&amp;$B59,'[1]产值及收款计划（2026）'!$A:$A&amp;'[1]产值及收款计划（2026）'!$B:$B,'[1]产值及收款计划（2026）'!AE:AE)</f>
        <v>#REF!</v>
      </c>
      <c r="AF59" s="235" t="e" cm="1">
        <f t="array" ref="AF59">_xlfn.XLOOKUP($A59&amp;$B59,'[1]产值及收款计划（2026）'!$A:$A&amp;'[1]产值及收款计划（2026）'!$B:$B,'[1]产值及收款计划（2026）'!AF:AF)</f>
        <v>#REF!</v>
      </c>
      <c r="AG59" s="235" t="e" cm="1">
        <f t="array" ref="AG59">_xlfn.XLOOKUP($A59&amp;$B59,'[1]产值及收款计划（2026）'!$A:$A&amp;'[1]产值及收款计划（2026）'!$B:$B,'[1]产值及收款计划（2026）'!AG:AG)</f>
        <v>#REF!</v>
      </c>
      <c r="AH59" s="235" t="e" cm="1">
        <f t="array" ref="AH59">_xlfn.XLOOKUP($A59&amp;$B59,'[1]产值及收款计划（2026）'!$A:$A&amp;'[1]产值及收款计划（2026）'!$B:$B,'[1]产值及收款计划（2026）'!AH:AH)</f>
        <v>#REF!</v>
      </c>
      <c r="AI59" s="235" t="e" cm="1">
        <f t="array" ref="AI59">_xlfn.XLOOKUP($A59&amp;$B59,'[1]产值及收款计划（2026）'!$A:$A&amp;'[1]产值及收款计划（2026）'!$B:$B,'[1]产值及收款计划（2026）'!AI:AI)</f>
        <v>#REF!</v>
      </c>
      <c r="AJ59" s="235" t="e" cm="1">
        <f t="array" ref="AJ59">_xlfn.XLOOKUP($A59&amp;$B59,'[1]产值及收款计划（2026）'!$A:$A&amp;'[1]产值及收款计划（2026）'!$B:$B,'[1]产值及收款计划（2026）'!AJ:AJ)</f>
        <v>#REF!</v>
      </c>
      <c r="AK59" s="235" t="e" cm="1">
        <f t="array" ref="AK59">_xlfn.XLOOKUP($A59&amp;$B59,'[1]产值及收款计划（2026）'!$A:$A&amp;'[1]产值及收款计划（2026）'!$B:$B,'[1]产值及收款计划（2026）'!AK:AK)</f>
        <v>#REF!</v>
      </c>
      <c r="AL59" s="235" t="e" cm="1">
        <f t="array" ref="AL59">_xlfn.XLOOKUP($A59&amp;$B59,'[1]产值及收款计划（2026）'!$A:$A&amp;'[1]产值及收款计划（2026）'!$B:$B,'[1]产值及收款计划（2026）'!AL:AL)</f>
        <v>#REF!</v>
      </c>
      <c r="AM59" s="242" t="e" cm="1">
        <f t="array" ref="AM59">_xlfn.LET(_xlpm.勾选月份状态数组,TRANSPOSE('PPT(12-15页）-TOP10'!$A$3:$A$14),_xlpm.选择数据区,IF('PPT(12-15页）-TOP10'!$E$3="收款",$BA59:$BL59,$AA59:$AL59),SUM(_xlfn._xlws.FILTER(_xlpm.选择数据区,_xlpm.勾选月份状态数组,"")))</f>
        <v>#REF!</v>
      </c>
      <c r="AN59" s="235" t="e">
        <f>_xlfn.XLOOKUP($C59,应收未收表!$T:$T,应收未收表!AA:AA)</f>
        <v>#N/A</v>
      </c>
      <c r="AO59" s="235" t="e">
        <f>_xlfn.XLOOKUP($C59,应收未收表!$T:$T,应收未收表!AB:AB)</f>
        <v>#N/A</v>
      </c>
      <c r="AP59" s="235" t="e">
        <f>_xlfn.XLOOKUP($C59,应收未收表!$T:$T,应收未收表!AC:AC)</f>
        <v>#N/A</v>
      </c>
      <c r="AQ59" s="235" t="e">
        <f>_xlfn.XLOOKUP($C59,应收未收表!$T:$T,应收未收表!AE:AE)</f>
        <v>#N/A</v>
      </c>
      <c r="AR59" s="235" t="e">
        <f>_xlfn.XLOOKUP($C59,应收未收表!$T:$T,应收未收表!AF:AF)</f>
        <v>#N/A</v>
      </c>
      <c r="AS59" s="235" t="e" cm="1">
        <f t="array" ref="AS59">_xlfn.XLOOKUP($A59&amp;$B59,'[1]产值及收款计划（2026）'!$A:$A&amp;'[1]产值及收款计划（2026）'!$B:$B,'[1]产值及收款计划（2026）'!AS:AS)</f>
        <v>#REF!</v>
      </c>
      <c r="AT59" s="235" t="e" cm="1">
        <f t="array" ref="AT59">_xlfn.XLOOKUP($A59&amp;$B59,'[1]产值及收款计划（2026）'!$A:$A&amp;'[1]产值及收款计划（2026）'!$B:$B,'[1]产值及收款计划（2026）'!AT:AT)</f>
        <v>#REF!</v>
      </c>
      <c r="AU59" s="235" t="e" cm="1">
        <f t="array" ref="AU59">_xlfn.XLOOKUP($A59&amp;$B59,'[1]产值及收款计划（2026）'!$A:$A&amp;'[1]产值及收款计划（2026）'!$B:$B,'[1]产值及收款计划（2026）'!AU:AU)</f>
        <v>#REF!</v>
      </c>
      <c r="AV59" s="235" t="e" cm="1">
        <f t="array" ref="AV59">_xlfn.XLOOKUP($A59&amp;$B59,'[1]产值及收款计划（2026）'!$A:$A&amp;'[1]产值及收款计划（2026）'!$B:$B,'[1]产值及收款计划（2026）'!AV:AV)</f>
        <v>#REF!</v>
      </c>
      <c r="AW59" s="235" cm="1">
        <f t="array" ref="AW59">_xlfn.XLOOKUP($A59&amp;$B59,'[1]产值及收款计划（2026）'!$A:$A&amp;'[1]产值及收款计划（2026）'!$B:$B,'[1]产值及收款计划（2026）'!AW:AW)</f>
        <v>87.2837</v>
      </c>
      <c r="AX59" s="235" cm="1">
        <f t="array" ref="AX59">_xlfn.XLOOKUP($A59&amp;$B59,'[1]产值及收款计划（2026）'!$A:$A&amp;'[1]产值及收款计划（2026）'!$B:$B,'[1]产值及收款计划（2026）'!AX:AX)</f>
        <v>0</v>
      </c>
      <c r="AY59" s="235" cm="1">
        <f t="array" ref="AY59">_xlfn.XLOOKUP($A59&amp;$B59,'[1]产值及收款计划（2026）'!$A:$A&amp;'[1]产值及收款计划（2026）'!$B:$B,'[1]产值及收款计划（2026）'!AY:AY)</f>
        <v>7.7163</v>
      </c>
      <c r="AZ59" s="235" cm="1">
        <f t="array" ref="AZ59">_xlfn.XLOOKUP($A59&amp;$B59,'[1]产值及收款计划（2026）'!$A:$A&amp;'[1]产值及收款计划（2026）'!$B:$B,'[1]产值及收款计划（2026）'!AZ:AZ)</f>
        <v>0</v>
      </c>
      <c r="BA59" s="235" t="e" cm="1">
        <f t="array" ref="BA59">_xlfn.XLOOKUP($A59&amp;$B59,'[1]产值及收款计划（2026）'!$A:$A&amp;'[1]产值及收款计划（2026）'!$B:$B,'[1]产值及收款计划（2026）'!BA:BA)</f>
        <v>#REF!</v>
      </c>
      <c r="BB59" s="235" t="e" cm="1">
        <f t="array" ref="BB59">_xlfn.XLOOKUP($A59&amp;$B59,'[1]产值及收款计划（2026）'!$A:$A&amp;'[1]产值及收款计划（2026）'!$B:$B,'[1]产值及收款计划（2026）'!BB:BB)</f>
        <v>#REF!</v>
      </c>
      <c r="BC59" s="235" t="e" cm="1">
        <f t="array" ref="BC59">_xlfn.XLOOKUP($A59&amp;$B59,'[1]产值及收款计划（2026）'!$A:$A&amp;'[1]产值及收款计划（2026）'!$B:$B,'[1]产值及收款计划（2026）'!BC:BC)</f>
        <v>#REF!</v>
      </c>
      <c r="BD59" s="235" t="e" cm="1">
        <f t="array" ref="BD59">_xlfn.XLOOKUP($A59&amp;$B59,'[1]产值及收款计划（2026）'!$A:$A&amp;'[1]产值及收款计划（2026）'!$B:$B,'[1]产值及收款计划（2026）'!BD:BD)</f>
        <v>#REF!</v>
      </c>
      <c r="BE59" s="235" t="e" cm="1">
        <f t="array" ref="BE59">_xlfn.XLOOKUP($A59&amp;$B59,'[1]产值及收款计划（2026）'!$A:$A&amp;'[1]产值及收款计划（2026）'!$B:$B,'[1]产值及收款计划（2026）'!BE:BE)</f>
        <v>#REF!</v>
      </c>
      <c r="BF59" s="235" t="e" cm="1">
        <f t="array" ref="BF59">_xlfn.XLOOKUP($A59&amp;$B59,'[1]产值及收款计划（2026）'!$A:$A&amp;'[1]产值及收款计划（2026）'!$B:$B,'[1]产值及收款计划（2026）'!BF:BF)</f>
        <v>#REF!</v>
      </c>
      <c r="BG59" s="235" t="e" cm="1">
        <f t="array" ref="BG59">_xlfn.XLOOKUP($A59&amp;$B59,'[1]产值及收款计划（2026）'!$A:$A&amp;'[1]产值及收款计划（2026）'!$B:$B,'[1]产值及收款计划（2026）'!BG:BG)</f>
        <v>#REF!</v>
      </c>
      <c r="BH59" s="235" t="e" cm="1">
        <f t="array" ref="BH59">_xlfn.XLOOKUP($A59&amp;$B59,'[1]产值及收款计划（2026）'!$A:$A&amp;'[1]产值及收款计划（2026）'!$B:$B,'[1]产值及收款计划（2026）'!BH:BH)</f>
        <v>#REF!</v>
      </c>
      <c r="BI59" s="235" t="e" cm="1">
        <f t="array" ref="BI59">_xlfn.XLOOKUP($A59&amp;$B59,'[1]产值及收款计划（2026）'!$A:$A&amp;'[1]产值及收款计划（2026）'!$B:$B,'[1]产值及收款计划（2026）'!BI:BI)</f>
        <v>#REF!</v>
      </c>
      <c r="BJ59" s="235" t="e" cm="1">
        <f t="array" ref="BJ59">_xlfn.XLOOKUP($A59&amp;$B59,'[1]产值及收款计划（2026）'!$A:$A&amp;'[1]产值及收款计划（2026）'!$B:$B,'[1]产值及收款计划（2026）'!BJ:BJ)</f>
        <v>#REF!</v>
      </c>
      <c r="BK59" s="235" t="e" cm="1">
        <f t="array" ref="BK59">_xlfn.XLOOKUP($A59&amp;$B59,'[1]产值及收款计划（2026）'!$A:$A&amp;'[1]产值及收款计划（2026）'!$B:$B,'[1]产值及收款计划（2026）'!BK:BK)</f>
        <v>#REF!</v>
      </c>
      <c r="BL59" s="235" t="e" cm="1">
        <f t="array" ref="BL59">_xlfn.XLOOKUP($A59&amp;$B59,'[1]产值及收款计划（2026）'!$A:$A&amp;'[1]产值及收款计划（2026）'!$B:$B,'[1]产值及收款计划（2026）'!BL:BL)</f>
        <v>#REF!</v>
      </c>
      <c r="BM59" s="235"/>
      <c r="BN59" s="235"/>
      <c r="BO59" s="235"/>
      <c r="BP59" s="235"/>
      <c r="BQ59" s="235" t="e">
        <f>_xlfn.XLOOKUP($C59,应收未收表!$AJ:$AJ,应收未收表!AK:AK)</f>
        <v>#N/A</v>
      </c>
      <c r="BR59" s="235" t="e">
        <f>_xlfn.XLOOKUP($C59,应收未收表!$AJ:$AJ,应收未收表!AL:AL)</f>
        <v>#N/A</v>
      </c>
      <c r="BS59" s="235" t="e">
        <f>_xlfn.XLOOKUP($C59,应收未收表!$AJ:$AJ,应收未收表!AM:AM)</f>
        <v>#N/A</v>
      </c>
      <c r="BT59" s="235" t="e">
        <f>_xlfn.XLOOKUP($C59,应收未收表!$AJ:$AJ,应收未收表!AN:AN)</f>
        <v>#N/A</v>
      </c>
      <c r="BU59" s="234" t="str" cm="1">
        <f t="array" ref="BU59">_xlfn.XLOOKUP($A59&amp;$B59,'[1]产值及收款计划（2026）'!$A:$A&amp;'[1]产值及收款计划（2026）'!$B:$B,'[1]产值及收款计划（2026）'!BQ:BQ)</f>
        <v>上海荔汀实业有限公司</v>
      </c>
      <c r="BV59" s="235" t="e" cm="1">
        <f t="array" ref="BV59">_xlfn.XLOOKUP($A59&amp;$B59,'[1]产值及收款计划（2026）'!$A:$A&amp;'[1]产值及收款计划（2026）'!$B:$B,'[1]产值及收款计划（2026）'!BR:BR)</f>
        <v>#REF!</v>
      </c>
      <c r="CE59" s="235" cm="1">
        <f t="array" ref="CE59">_xlfn.XLOOKUP($A59&amp;$B59,'[1]产值及收款计划（2026）'!$A:$A&amp;'[1]产值及收款计划（2026）'!$B:$B,'[1]产值及收款计划（2026）'!CA:CA)</f>
        <v>0</v>
      </c>
      <c r="CF59" s="235" cm="1">
        <f t="array" ref="CF59">_xlfn.XLOOKUP($A59&amp;$B59,'[1]产值及收款计划（2026）'!$A:$A&amp;'[1]产值及收款计划（2026）'!$B:$B,'[1]产值及收款计划（2026）'!CB:CB)</f>
        <v>0</v>
      </c>
      <c r="CG59" s="235" cm="1">
        <f t="array" ref="CG59">_xlfn.XLOOKUP($A59&amp;$B59,'[1]产值及收款计划（2026）'!$A:$A&amp;'[1]产值及收款计划（2026）'!$B:$B,'[1]产值及收款计划（2026）'!CC:CC)</f>
        <v>0</v>
      </c>
      <c r="CH59" s="235" cm="1">
        <f t="array" ref="CH59">_xlfn.XLOOKUP($A59&amp;$B59,'[1]产值及收款计划（2026）'!$A:$A&amp;'[1]产值及收款计划（2026）'!$B:$B,'[1]产值及收款计划（2026）'!CD:CD)</f>
        <v>0</v>
      </c>
      <c r="CI59" s="235" cm="1">
        <f t="array" ref="CI59">_xlfn.XLOOKUP($A59&amp;$B59,'[1]产值及收款计划（2026）'!$A:$A&amp;'[1]产值及收款计划（2026）'!$B:$B,'[1]产值及收款计划（2026）'!CE:CE)</f>
        <v>0</v>
      </c>
      <c r="CJ59" s="235" cm="1">
        <f t="array" ref="CJ59">_xlfn.XLOOKUP($A59&amp;$B59,'[1]产值及收款计划（2026）'!$A:$A&amp;'[1]产值及收款计划（2026）'!$B:$B,'[1]产值及收款计划（2026）'!CF:CF)</f>
        <v>0</v>
      </c>
      <c r="CK59" s="235" cm="1">
        <f t="array" ref="CK59">_xlfn.XLOOKUP($A59&amp;$B59,'[1]产值及收款计划（2026）'!$A:$A&amp;'[1]产值及收款计划（2026）'!$B:$B,'[1]产值及收款计划（2026）'!CG:CG)</f>
        <v>0</v>
      </c>
      <c r="CL59" s="235" cm="1">
        <f t="array" ref="CL59">_xlfn.XLOOKUP($A59&amp;$B59,'[1]产值及收款计划（2026）'!$A:$A&amp;'[1]产值及收款计划（2026）'!$B:$B,'[1]产值及收款计划（2026）'!CH:CH)</f>
        <v>0</v>
      </c>
      <c r="CM59" s="235" cm="1">
        <f t="array" ref="CM59">_xlfn.XLOOKUP($A59&amp;$B59,'[1]产值及收款计划（2026）'!$A:$A&amp;'[1]产值及收款计划（2026）'!$B:$B,'[1]产值及收款计划（2026）'!CI:CI)</f>
        <v>0</v>
      </c>
      <c r="CN59" s="235" cm="1">
        <f t="array" ref="CN59">_xlfn.XLOOKUP($A59&amp;$B59,'[1]产值及收款计划（2026）'!$A:$A&amp;'[1]产值及收款计划（2026）'!$B:$B,'[1]产值及收款计划（2026）'!CJ:CJ)</f>
        <v>0</v>
      </c>
      <c r="CO59" s="235" cm="1">
        <f t="array" ref="CO59">_xlfn.XLOOKUP($A59&amp;$B59,'[1]产值及收款计划（2026）'!$A:$A&amp;'[1]产值及收款计划（2026）'!$B:$B,'[1]产值及收款计划（2026）'!CK:CK)</f>
        <v>0</v>
      </c>
      <c r="CP59" s="235" cm="1">
        <f t="array" ref="CP59">_xlfn.XLOOKUP($A59&amp;$B59,'[1]产值及收款计划（2026）'!$A:$A&amp;'[1]产值及收款计划（2026）'!$B:$B,'[1]产值及收款计划（2026）'!CL:CL)</f>
        <v>0</v>
      </c>
      <c r="DE59" s="235" cm="1">
        <f t="array" ref="DE59">_xlfn.XLOOKUP($A59&amp;$B59,'[1]产值及收款计划（2026）'!$A:$A&amp;'[1]产值及收款计划（2026）'!$B:$B,'[1]产值及收款计划（2026）'!DA:DA)</f>
        <v>0</v>
      </c>
      <c r="DF59" s="235" cm="1">
        <f t="array" ref="DF59">_xlfn.XLOOKUP($A59&amp;$B59,'[1]产值及收款计划（2026）'!$A:$A&amp;'[1]产值及收款计划（2026）'!$B:$B,'[1]产值及收款计划（2026）'!DB:DB)</f>
        <v>0</v>
      </c>
      <c r="DG59" s="235" cm="1">
        <f t="array" ref="DG59">_xlfn.XLOOKUP($A59&amp;$B59,'[1]产值及收款计划（2026）'!$A:$A&amp;'[1]产值及收款计划（2026）'!$B:$B,'[1]产值及收款计划（2026）'!DC:DC)</f>
        <v>0</v>
      </c>
      <c r="DH59" s="235" cm="1">
        <f t="array" ref="DH59">_xlfn.XLOOKUP($A59&amp;$B59,'[1]产值及收款计划（2026）'!$A:$A&amp;'[1]产值及收款计划（2026）'!$B:$B,'[1]产值及收款计划（2026）'!DD:DD)</f>
        <v>0</v>
      </c>
      <c r="DI59" s="235" cm="1">
        <f t="array" ref="DI59">_xlfn.XLOOKUP($A59&amp;$B59,'[1]产值及收款计划（2026）'!$A:$A&amp;'[1]产值及收款计划（2026）'!$B:$B,'[1]产值及收款计划（2026）'!DE:DE)</f>
        <v>0</v>
      </c>
      <c r="DJ59" s="235" cm="1">
        <f t="array" ref="DJ59">_xlfn.XLOOKUP($A59&amp;$B59,'[1]产值及收款计划（2026）'!$A:$A&amp;'[1]产值及收款计划（2026）'!$B:$B,'[1]产值及收款计划（2026）'!DF:DF)</f>
        <v>0</v>
      </c>
      <c r="DK59" s="235" cm="1">
        <f t="array" ref="DK59">_xlfn.XLOOKUP($A59&amp;$B59,'[1]产值及收款计划（2026）'!$A:$A&amp;'[1]产值及收款计划（2026）'!$B:$B,'[1]产值及收款计划（2026）'!DG:DG)</f>
        <v>0</v>
      </c>
      <c r="DL59" s="235" cm="1">
        <f t="array" ref="DL59">_xlfn.XLOOKUP($A59&amp;$B59,'[1]产值及收款计划（2026）'!$A:$A&amp;'[1]产值及收款计划（2026）'!$B:$B,'[1]产值及收款计划（2026）'!DH:DH)</f>
        <v>0</v>
      </c>
      <c r="DM59" s="235" cm="1">
        <f t="array" ref="DM59">_xlfn.XLOOKUP($A59&amp;$B59,'[1]产值及收款计划（2026）'!$A:$A&amp;'[1]产值及收款计划（2026）'!$B:$B,'[1]产值及收款计划（2026）'!DI:DI)</f>
        <v>0</v>
      </c>
      <c r="DN59" s="235" cm="1">
        <f t="array" ref="DN59">_xlfn.XLOOKUP($A59&amp;$B59,'[1]产值及收款计划（2026）'!$A:$A&amp;'[1]产值及收款计划（2026）'!$B:$B,'[1]产值及收款计划（2026）'!DJ:DJ)</f>
        <v>0</v>
      </c>
      <c r="DO59" s="235" cm="1">
        <f t="array" ref="DO59">_xlfn.XLOOKUP($A59&amp;$B59,'[1]产值及收款计划（2026）'!$A:$A&amp;'[1]产值及收款计划（2026）'!$B:$B,'[1]产值及收款计划（2026）'!DK:DK)</f>
        <v>0</v>
      </c>
      <c r="DP59" s="235" cm="1">
        <f t="array" ref="DP59">_xlfn.XLOOKUP($A59&amp;$B59,'[1]产值及收款计划（2026）'!$A:$A&amp;'[1]产值及收款计划（2026）'!$B:$B,'[1]产值及收款计划（2026）'!DL:DL)</f>
        <v>0</v>
      </c>
      <c r="DQ59" s="243"/>
      <c r="DR59" s="229"/>
    </row>
    <row r="60" ht="20.25" spans="1:122">
      <c r="A60" s="233">
        <f t="shared" si="12"/>
        <v>56</v>
      </c>
      <c r="B60" s="233" t="s">
        <v>25</v>
      </c>
      <c r="C60" s="234" t="str" cm="1">
        <f t="array" ref="C60">_xlfn.XLOOKUP($A60&amp;$B60,'[1]产值及收款计划（2026）'!$A:$A&amp;'[1]产值及收款计划（2026）'!$B:$B,'[1]产值及收款计划（2026）'!C:C)</f>
        <v>ZHT2022060600043</v>
      </c>
      <c r="D60" s="234" t="str" cm="1">
        <f t="array" ref="D60">_xlfn.XLOOKUP($A60&amp;$B60,'[1]产值及收款计划（2026）'!$A:$A&amp;'[1]产值及收款计划（2026）'!$B:$B,'[1]产值及收款计划（2026）'!D:D)</f>
        <v>嘉兴市铁投集团建设一体化全过程管控平台建设服务项目合同</v>
      </c>
      <c r="E60" s="235" cm="1">
        <f t="array" ref="E60">_xlfn.XLOOKUP($A60&amp;$B60,'[1]产值及收款计划（2026）'!$A:$A&amp;'[1]产值及收款计划（2026）'!$B:$B,'[1]产值及收款计划（2026）'!E:E)</f>
        <v>1737.03</v>
      </c>
      <c r="F60" s="235" cm="1">
        <f t="array" ref="F60">_xlfn.XLOOKUP($A60&amp;$B60,'[1]产值及收款计划（2026）'!$A:$A&amp;'[1]产值及收款计划（2026）'!$B:$B,'[1]产值及收款计划（2026）'!F:F)</f>
        <v>1435.58798</v>
      </c>
      <c r="G60" s="235" cm="1">
        <f t="array" ref="G60">_xlfn.XLOOKUP($A60&amp;$B60,'[1]产值及收款计划（2026）'!$A:$A&amp;'[1]产值及收款计划（2026）'!$B:$B,'[1]产值及收款计划（2026）'!G:G)</f>
        <v>1435.58798</v>
      </c>
      <c r="H60" s="235" cm="1">
        <f t="array" ref="H60">_xlfn.XLOOKUP($A60&amp;$B60,'[1]产值及收款计划（2026）'!$A:$A&amp;'[1]产值及收款计划（2026）'!$B:$B,'[1]产值及收款计划（2026）'!H:H)</f>
        <v>1435.58798</v>
      </c>
      <c r="I60" s="236" cm="1">
        <f t="array" ref="I60">_xlfn.XLOOKUP($A60&amp;$B60,'[1]产值及收款计划（2026）'!$A:$A&amp;'[1]产值及收款计划（2026）'!$B:$B,'[1]产值及收款计划（2026）'!I:I)</f>
        <v>1</v>
      </c>
      <c r="J60" s="237" cm="1">
        <f t="array" ref="J60">_xlfn.XLOOKUP($A60&amp;$B60,'[1]产值及收款计划（2026）'!$A:$A&amp;'[1]产值及收款计划（2026）'!$B:$B,'[1]产值及收款计划（2026）'!J:J)</f>
        <v>0.06</v>
      </c>
      <c r="K60" s="235" t="e" cm="1">
        <f t="array" ref="K60">_xlfn.XLOOKUP($A60&amp;$B60,'[1]产值及收款计划（2026）'!$A:$A&amp;'[1]产值及收款计划（2026）'!$B:$B,'[1]产值及收款计划（2026）'!K:K)</f>
        <v>#REF!</v>
      </c>
      <c r="L60" s="235" t="e" cm="1">
        <f t="array" ref="L60">_xlfn.XLOOKUP($A60&amp;$B60,'[1]产值及收款计划（2026）'!$A:$A&amp;'[1]产值及收款计划（2026）'!$B:$B,'[1]产值及收款计划（2026）'!L:L)</f>
        <v>#REF!</v>
      </c>
      <c r="M60" s="235" t="str" cm="1">
        <f t="array" ref="M60">_xlfn.XLOOKUP($A60&amp;$B60,'[1]产值及收款计划（2026）'!$A:$A&amp;'[1]产值及收款计划（2026）'!$B:$B,'[1]产值及收款计划（2026）'!M:M)</f>
        <v>主导</v>
      </c>
      <c r="N60" s="235" t="str" cm="1">
        <f t="array" ref="N60">_xlfn.XLOOKUP($A60&amp;$B60,'[1]产值及收款计划（2026）'!$A:$A&amp;'[1]产值及收款计划（2026）'!$B:$B,'[1]产值及收款计划（2026）'!N:N)</f>
        <v>施林烽团队</v>
      </c>
      <c r="O60" s="235" t="str" cm="1">
        <f t="array" ref="O60">_xlfn.XLOOKUP($A60&amp;$B60,'[1]产值及收款计划（2026）'!$A:$A&amp;'[1]产值及收款计划（2026）'!$B:$B,'[1]产值及收款计划（2026）'!O:O)</f>
        <v>杨馨</v>
      </c>
      <c r="P60" s="234" t="str" cm="1">
        <f t="array" ref="P60">_xlfn.XLOOKUP($A60&amp;$B60,'[1]产值及收款计划（2026）'!$A:$A&amp;'[1]产值及收款计划（2026）'!$B:$B,'[1]产值及收款计划（2026）'!P:P)</f>
        <v>在建</v>
      </c>
      <c r="Q60" s="235" t="e" cm="1">
        <f t="array" ref="Q60">_xlfn.XLOOKUP($A60&amp;$B60,'[1]产值及收款计划（2026）'!$A:$A&amp;'[1]产值及收款计划（2026）'!$B:$B,'[1]产值及收款计划（2026）'!Q:Q)</f>
        <v>#REF!</v>
      </c>
      <c r="R60" s="235" t="e" cm="1">
        <f t="array" ref="R60">_xlfn.XLOOKUP($A60&amp;$B60,'[1]产值及收款计划（2026）'!$A:$A&amp;'[1]产值及收款计划（2026）'!$B:$B,'[1]产值及收款计划（2026）'!R:R)</f>
        <v>#REF!</v>
      </c>
      <c r="S60" s="235" t="e" cm="1">
        <f t="array" ref="S60">_xlfn.XLOOKUP($A60&amp;$B60,'[1]产值及收款计划（2026）'!$A:$A&amp;'[1]产值及收款计划（2026）'!$B:$B,'[1]产值及收款计划（2026）'!S:S)</f>
        <v>#REF!</v>
      </c>
      <c r="T60" s="235" cm="1">
        <f t="array" ref="T60">_xlfn.XLOOKUP($A60&amp;$B60,'[1]产值及收款计划（2026）'!$A:$A&amp;'[1]产值及收款计划（2026）'!$B:$B,'[1]产值及收款计划（2026）'!T:T)</f>
        <v>1238.8</v>
      </c>
      <c r="U60" s="235" cm="1">
        <f t="array" ref="U60">_xlfn.XLOOKUP($A60&amp;$B60,'[1]产值及收款计划（2026）'!$A:$A&amp;'[1]产值及收款计划（2026）'!$B:$B,'[1]产值及收款计划（2026）'!U:U)</f>
        <v>0</v>
      </c>
      <c r="V60" s="235" cm="1">
        <f t="array" ref="V60">_xlfn.XLOOKUP($A60&amp;$B60,'[1]产值及收款计划（2026）'!$A:$A&amp;'[1]产值及收款计划（2026）'!$B:$B,'[1]产值及收款计划（2026）'!V:V)</f>
        <v>498.23</v>
      </c>
      <c r="W60" s="235" t="e" cm="1">
        <f t="array" ref="W60">_xlfn.XLOOKUP($A60&amp;$B60,'[1]产值及收款计划（2026）'!$A:$A&amp;'[1]产值及收款计划（2026）'!$B:$B,'[1]产值及收款计划（2026）'!W:W)</f>
        <v>#REF!</v>
      </c>
      <c r="X60" s="235" t="e" cm="1">
        <f t="array" ref="X60">_xlfn.XLOOKUP($A60&amp;$B60,'[1]产值及收款计划（2026）'!$A:$A&amp;'[1]产值及收款计划（2026）'!$B:$B,'[1]产值及收款计划（2026）'!X:X)</f>
        <v>#REF!</v>
      </c>
      <c r="Y60" s="235" t="e" cm="1">
        <f t="array" ref="Y60">_xlfn.XLOOKUP($A60&amp;$B60,'[1]产值及收款计划（2026）'!$A:$A&amp;'[1]产值及收款计划（2026）'!$B:$B,'[1]产值及收款计划（2026）'!Y:Y)</f>
        <v>#REF!</v>
      </c>
      <c r="Z60" s="235" t="e" cm="1">
        <f t="array" ref="Z60">_xlfn.XLOOKUP($A60&amp;$B60,'[1]产值及收款计划（2026）'!$A:$A&amp;'[1]产值及收款计划（2026）'!$B:$B,'[1]产值及收款计划（2026）'!Z:Z)</f>
        <v>#REF!</v>
      </c>
      <c r="AA60" s="235" t="e" cm="1">
        <f t="array" ref="AA60">_xlfn.XLOOKUP($A60&amp;$B60,'[1]产值及收款计划（2026）'!$A:$A&amp;'[1]产值及收款计划（2026）'!$B:$B,'[1]产值及收款计划（2026）'!AA:AA)</f>
        <v>#REF!</v>
      </c>
      <c r="AB60" s="235" t="e" cm="1">
        <f t="array" ref="AB60">_xlfn.XLOOKUP($A60&amp;$B60,'[1]产值及收款计划（2026）'!$A:$A&amp;'[1]产值及收款计划（2026）'!$B:$B,'[1]产值及收款计划（2026）'!AB:AB)</f>
        <v>#REF!</v>
      </c>
      <c r="AC60" s="235" t="e" cm="1">
        <f t="array" ref="AC60">_xlfn.XLOOKUP($A60&amp;$B60,'[1]产值及收款计划（2026）'!$A:$A&amp;'[1]产值及收款计划（2026）'!$B:$B,'[1]产值及收款计划（2026）'!AC:AC)</f>
        <v>#REF!</v>
      </c>
      <c r="AD60" s="235" t="e" cm="1">
        <f t="array" ref="AD60">_xlfn.XLOOKUP($A60&amp;$B60,'[1]产值及收款计划（2026）'!$A:$A&amp;'[1]产值及收款计划（2026）'!$B:$B,'[1]产值及收款计划（2026）'!AD:AD)</f>
        <v>#REF!</v>
      </c>
      <c r="AE60" s="235" t="e" cm="1">
        <f t="array" ref="AE60">_xlfn.XLOOKUP($A60&amp;$B60,'[1]产值及收款计划（2026）'!$A:$A&amp;'[1]产值及收款计划（2026）'!$B:$B,'[1]产值及收款计划（2026）'!AE:AE)</f>
        <v>#REF!</v>
      </c>
      <c r="AF60" s="235" t="e" cm="1">
        <f t="array" ref="AF60">_xlfn.XLOOKUP($A60&amp;$B60,'[1]产值及收款计划（2026）'!$A:$A&amp;'[1]产值及收款计划（2026）'!$B:$B,'[1]产值及收款计划（2026）'!AF:AF)</f>
        <v>#REF!</v>
      </c>
      <c r="AG60" s="235" t="e" cm="1">
        <f t="array" ref="AG60">_xlfn.XLOOKUP($A60&amp;$B60,'[1]产值及收款计划（2026）'!$A:$A&amp;'[1]产值及收款计划（2026）'!$B:$B,'[1]产值及收款计划（2026）'!AG:AG)</f>
        <v>#REF!</v>
      </c>
      <c r="AH60" s="235" t="e" cm="1">
        <f t="array" ref="AH60">_xlfn.XLOOKUP($A60&amp;$B60,'[1]产值及收款计划（2026）'!$A:$A&amp;'[1]产值及收款计划（2026）'!$B:$B,'[1]产值及收款计划（2026）'!AH:AH)</f>
        <v>#REF!</v>
      </c>
      <c r="AI60" s="235" t="e" cm="1">
        <f t="array" ref="AI60">_xlfn.XLOOKUP($A60&amp;$B60,'[1]产值及收款计划（2026）'!$A:$A&amp;'[1]产值及收款计划（2026）'!$B:$B,'[1]产值及收款计划（2026）'!AI:AI)</f>
        <v>#REF!</v>
      </c>
      <c r="AJ60" s="235" t="e" cm="1">
        <f t="array" ref="AJ60">_xlfn.XLOOKUP($A60&amp;$B60,'[1]产值及收款计划（2026）'!$A:$A&amp;'[1]产值及收款计划（2026）'!$B:$B,'[1]产值及收款计划（2026）'!AJ:AJ)</f>
        <v>#REF!</v>
      </c>
      <c r="AK60" s="235" t="e" cm="1">
        <f t="array" ref="AK60">_xlfn.XLOOKUP($A60&amp;$B60,'[1]产值及收款计划（2026）'!$A:$A&amp;'[1]产值及收款计划（2026）'!$B:$B,'[1]产值及收款计划（2026）'!AK:AK)</f>
        <v>#REF!</v>
      </c>
      <c r="AL60" s="235" t="e" cm="1">
        <f t="array" ref="AL60">_xlfn.XLOOKUP($A60&amp;$B60,'[1]产值及收款计划（2026）'!$A:$A&amp;'[1]产值及收款计划（2026）'!$B:$B,'[1]产值及收款计划（2026）'!AL:AL)</f>
        <v>#REF!</v>
      </c>
      <c r="AM60" s="242" t="e" cm="1">
        <f t="array" ref="AM60">_xlfn.LET(_xlpm.勾选月份状态数组,TRANSPOSE('PPT(12-15页）-TOP10'!$A$3:$A$14),_xlpm.选择数据区,IF('PPT(12-15页）-TOP10'!$E$3="收款",$BA60:$BL60,$AA60:$AL60),SUM(_xlfn._xlws.FILTER(_xlpm.选择数据区,_xlpm.勾选月份状态数组,"")))</f>
        <v>#REF!</v>
      </c>
      <c r="AN60" s="235" t="e">
        <f>_xlfn.XLOOKUP($C60,应收未收表!$T:$T,应收未收表!AA:AA)</f>
        <v>#N/A</v>
      </c>
      <c r="AO60" s="235" t="e">
        <f>_xlfn.XLOOKUP($C60,应收未收表!$T:$T,应收未收表!AB:AB)</f>
        <v>#N/A</v>
      </c>
      <c r="AP60" s="235" t="e">
        <f>_xlfn.XLOOKUP($C60,应收未收表!$T:$T,应收未收表!AC:AC)</f>
        <v>#N/A</v>
      </c>
      <c r="AQ60" s="235" t="e">
        <f>_xlfn.XLOOKUP($C60,应收未收表!$T:$T,应收未收表!AE:AE)</f>
        <v>#N/A</v>
      </c>
      <c r="AR60" s="235" t="e">
        <f>_xlfn.XLOOKUP($C60,应收未收表!$T:$T,应收未收表!AF:AF)</f>
        <v>#N/A</v>
      </c>
      <c r="AS60" s="235" t="e" cm="1">
        <f t="array" ref="AS60">_xlfn.XLOOKUP($A60&amp;$B60,'[1]产值及收款计划（2026）'!$A:$A&amp;'[1]产值及收款计划（2026）'!$B:$B,'[1]产值及收款计划（2026）'!AS:AS)</f>
        <v>#REF!</v>
      </c>
      <c r="AT60" s="235" t="e" cm="1">
        <f t="array" ref="AT60">_xlfn.XLOOKUP($A60&amp;$B60,'[1]产值及收款计划（2026）'!$A:$A&amp;'[1]产值及收款计划（2026）'!$B:$B,'[1]产值及收款计划（2026）'!AT:AT)</f>
        <v>#REF!</v>
      </c>
      <c r="AU60" s="235" t="e" cm="1">
        <f t="array" ref="AU60">_xlfn.XLOOKUP($A60&amp;$B60,'[1]产值及收款计划（2026）'!$A:$A&amp;'[1]产值及收款计划（2026）'!$B:$B,'[1]产值及收款计划（2026）'!AU:AU)</f>
        <v>#REF!</v>
      </c>
      <c r="AV60" s="235" t="e" cm="1">
        <f t="array" ref="AV60">_xlfn.XLOOKUP($A60&amp;$B60,'[1]产值及收款计划（2026）'!$A:$A&amp;'[1]产值及收款计划（2026）'!$B:$B,'[1]产值及收款计划（2026）'!AV:AV)</f>
        <v>#REF!</v>
      </c>
      <c r="AW60" s="235" cm="1">
        <f t="array" ref="AW60">_xlfn.XLOOKUP($A60&amp;$B60,'[1]产值及收款计划（2026）'!$A:$A&amp;'[1]产值及收款计划（2026）'!$B:$B,'[1]产值及收款计划（2026）'!AW:AW)</f>
        <v>808.5896</v>
      </c>
      <c r="AX60" s="235" cm="1">
        <f t="array" ref="AX60">_xlfn.XLOOKUP($A60&amp;$B60,'[1]产值及收款计划（2026）'!$A:$A&amp;'[1]产值及收款计划（2026）'!$B:$B,'[1]产值及收款计划（2026）'!AX:AX)</f>
        <v>0</v>
      </c>
      <c r="AY60" s="235" cm="1">
        <f t="array" ref="AY60">_xlfn.XLOOKUP($A60&amp;$B60,'[1]产值及收款计划（2026）'!$A:$A&amp;'[1]产值及收款计划（2026）'!$B:$B,'[1]产值及收款计划（2026）'!AY:AY)</f>
        <v>928.4404</v>
      </c>
      <c r="AZ60" s="235" cm="1">
        <f t="array" ref="AZ60">_xlfn.XLOOKUP($A60&amp;$B60,'[1]产值及收款计划（2026）'!$A:$A&amp;'[1]产值及收款计划（2026）'!$B:$B,'[1]产值及收款计划（2026）'!AZ:AZ)</f>
        <v>430.2104</v>
      </c>
      <c r="BA60" s="235" t="e" cm="1">
        <f t="array" ref="BA60">_xlfn.XLOOKUP($A60&amp;$B60,'[1]产值及收款计划（2026）'!$A:$A&amp;'[1]产值及收款计划（2026）'!$B:$B,'[1]产值及收款计划（2026）'!BA:BA)</f>
        <v>#REF!</v>
      </c>
      <c r="BB60" s="235" t="e" cm="1">
        <f t="array" ref="BB60">_xlfn.XLOOKUP($A60&amp;$B60,'[1]产值及收款计划（2026）'!$A:$A&amp;'[1]产值及收款计划（2026）'!$B:$B,'[1]产值及收款计划（2026）'!BB:BB)</f>
        <v>#REF!</v>
      </c>
      <c r="BC60" s="235" t="e" cm="1">
        <f t="array" ref="BC60">_xlfn.XLOOKUP($A60&amp;$B60,'[1]产值及收款计划（2026）'!$A:$A&amp;'[1]产值及收款计划（2026）'!$B:$B,'[1]产值及收款计划（2026）'!BC:BC)</f>
        <v>#REF!</v>
      </c>
      <c r="BD60" s="235" t="e" cm="1">
        <f t="array" ref="BD60">_xlfn.XLOOKUP($A60&amp;$B60,'[1]产值及收款计划（2026）'!$A:$A&amp;'[1]产值及收款计划（2026）'!$B:$B,'[1]产值及收款计划（2026）'!BD:BD)</f>
        <v>#REF!</v>
      </c>
      <c r="BE60" s="235" t="e" cm="1">
        <f t="array" ref="BE60">_xlfn.XLOOKUP($A60&amp;$B60,'[1]产值及收款计划（2026）'!$A:$A&amp;'[1]产值及收款计划（2026）'!$B:$B,'[1]产值及收款计划（2026）'!BE:BE)</f>
        <v>#REF!</v>
      </c>
      <c r="BF60" s="235" cm="1">
        <f t="array" ref="BF60">_xlfn.XLOOKUP($A60&amp;$B60,'[1]产值及收款计划（2026）'!$A:$A&amp;'[1]产值及收款计划（2026）'!$B:$B,'[1]产值及收款计划（2026）'!BF:BF)</f>
        <v>366</v>
      </c>
      <c r="BG60" s="235" t="e" cm="1">
        <f t="array" ref="BG60">_xlfn.XLOOKUP($A60&amp;$B60,'[1]产值及收款计划（2026）'!$A:$A&amp;'[1]产值及收款计划（2026）'!$B:$B,'[1]产值及收款计划（2026）'!BG:BG)</f>
        <v>#REF!</v>
      </c>
      <c r="BH60" s="235" t="e" cm="1">
        <f t="array" ref="BH60">_xlfn.XLOOKUP($A60&amp;$B60,'[1]产值及收款计划（2026）'!$A:$A&amp;'[1]产值及收款计划（2026）'!$B:$B,'[1]产值及收款计划（2026）'!BH:BH)</f>
        <v>#REF!</v>
      </c>
      <c r="BI60" s="235" t="e" cm="1">
        <f t="array" ref="BI60">_xlfn.XLOOKUP($A60&amp;$B60,'[1]产值及收款计划（2026）'!$A:$A&amp;'[1]产值及收款计划（2026）'!$B:$B,'[1]产值及收款计划（2026）'!BI:BI)</f>
        <v>#REF!</v>
      </c>
      <c r="BJ60" s="235" t="e" cm="1">
        <f t="array" ref="BJ60">_xlfn.XLOOKUP($A60&amp;$B60,'[1]产值及收款计划（2026）'!$A:$A&amp;'[1]产值及收款计划（2026）'!$B:$B,'[1]产值及收款计划（2026）'!BJ:BJ)</f>
        <v>#REF!</v>
      </c>
      <c r="BK60" s="235" t="e" cm="1">
        <f t="array" ref="BK60">_xlfn.XLOOKUP($A60&amp;$B60,'[1]产值及收款计划（2026）'!$A:$A&amp;'[1]产值及收款计划（2026）'!$B:$B,'[1]产值及收款计划（2026）'!BK:BK)</f>
        <v>#REF!</v>
      </c>
      <c r="BL60" s="235" t="e" cm="1">
        <f t="array" ref="BL60">_xlfn.XLOOKUP($A60&amp;$B60,'[1]产值及收款计划（2026）'!$A:$A&amp;'[1]产值及收款计划（2026）'!$B:$B,'[1]产值及收款计划（2026）'!BL:BL)</f>
        <v>#REF!</v>
      </c>
      <c r="BM60" s="235"/>
      <c r="BN60" s="235"/>
      <c r="BO60" s="235"/>
      <c r="BP60" s="235"/>
      <c r="BQ60" s="235">
        <f>_xlfn.XLOOKUP($C60,应收未收表!$AJ:$AJ,应收未收表!AK:AK)</f>
        <v>110</v>
      </c>
      <c r="BR60" s="235">
        <f>_xlfn.XLOOKUP($C60,应收未收表!$AJ:$AJ,应收未收表!AL:AL)</f>
        <v>9</v>
      </c>
      <c r="BS60" s="235">
        <f>_xlfn.XLOOKUP($C60,应收未收表!$AJ:$AJ,应收未收表!AM:AM)</f>
        <v>0</v>
      </c>
      <c r="BT60" s="235" t="str">
        <f>_xlfn.XLOOKUP($C60,应收未收表!$AJ:$AJ,应收未收表!AN:AN)</f>
        <v>已收款</v>
      </c>
      <c r="BU60" s="234" t="str" cm="1">
        <f t="array" ref="BU60">_xlfn.XLOOKUP($A60&amp;$B60,'[1]产值及收款计划（2026）'!$A:$A&amp;'[1]产值及收款计划（2026）'!$B:$B,'[1]产值及收款计划（2026）'!BQ:BQ)</f>
        <v>嘉兴市铁路与轨道交通投资集团有限责任公司</v>
      </c>
      <c r="BV60" s="235" t="e" cm="1">
        <f t="array" ref="BV60">_xlfn.XLOOKUP($A60&amp;$B60,'[1]产值及收款计划（2026）'!$A:$A&amp;'[1]产值及收款计划（2026）'!$B:$B,'[1]产值及收款计划（2026）'!BR:BR)</f>
        <v>#REF!</v>
      </c>
      <c r="CE60" s="235" cm="1">
        <f t="array" ref="CE60">_xlfn.XLOOKUP($A60&amp;$B60,'[1]产值及收款计划（2026）'!$A:$A&amp;'[1]产值及收款计划（2026）'!$B:$B,'[1]产值及收款计划（2026）'!CA:CA)</f>
        <v>0</v>
      </c>
      <c r="CF60" s="235" cm="1">
        <f t="array" ref="CF60">_xlfn.XLOOKUP($A60&amp;$B60,'[1]产值及收款计划（2026）'!$A:$A&amp;'[1]产值及收款计划（2026）'!$B:$B,'[1]产值及收款计划（2026）'!CB:CB)</f>
        <v>0</v>
      </c>
      <c r="CG60" s="235" cm="1">
        <f t="array" ref="CG60">_xlfn.XLOOKUP($A60&amp;$B60,'[1]产值及收款计划（2026）'!$A:$A&amp;'[1]产值及收款计划（2026）'!$B:$B,'[1]产值及收款计划（2026）'!CC:CC)</f>
        <v>0</v>
      </c>
      <c r="CH60" s="235" cm="1">
        <f t="array" ref="CH60">_xlfn.XLOOKUP($A60&amp;$B60,'[1]产值及收款计划（2026）'!$A:$A&amp;'[1]产值及收款计划（2026）'!$B:$B,'[1]产值及收款计划（2026）'!CD:CD)</f>
        <v>0</v>
      </c>
      <c r="CI60" s="235" cm="1">
        <f t="array" ref="CI60">_xlfn.XLOOKUP($A60&amp;$B60,'[1]产值及收款计划（2026）'!$A:$A&amp;'[1]产值及收款计划（2026）'!$B:$B,'[1]产值及收款计划（2026）'!CE:CE)</f>
        <v>0</v>
      </c>
      <c r="CJ60" s="235" cm="1">
        <f t="array" ref="CJ60">_xlfn.XLOOKUP($A60&amp;$B60,'[1]产值及收款计划（2026）'!$A:$A&amp;'[1]产值及收款计划（2026）'!$B:$B,'[1]产值及收款计划（2026）'!CF:CF)</f>
        <v>0</v>
      </c>
      <c r="CK60" s="235" cm="1">
        <f t="array" ref="CK60">_xlfn.XLOOKUP($A60&amp;$B60,'[1]产值及收款计划（2026）'!$A:$A&amp;'[1]产值及收款计划（2026）'!$B:$B,'[1]产值及收款计划（2026）'!CG:CG)</f>
        <v>0</v>
      </c>
      <c r="CL60" s="235" cm="1">
        <f t="array" ref="CL60">_xlfn.XLOOKUP($A60&amp;$B60,'[1]产值及收款计划（2026）'!$A:$A&amp;'[1]产值及收款计划（2026）'!$B:$B,'[1]产值及收款计划（2026）'!CH:CH)</f>
        <v>0</v>
      </c>
      <c r="CM60" s="235" cm="1">
        <f t="array" ref="CM60">_xlfn.XLOOKUP($A60&amp;$B60,'[1]产值及收款计划（2026）'!$A:$A&amp;'[1]产值及收款计划（2026）'!$B:$B,'[1]产值及收款计划（2026）'!CI:CI)</f>
        <v>0</v>
      </c>
      <c r="CN60" s="235" cm="1">
        <f t="array" ref="CN60">_xlfn.XLOOKUP($A60&amp;$B60,'[1]产值及收款计划（2026）'!$A:$A&amp;'[1]产值及收款计划（2026）'!$B:$B,'[1]产值及收款计划（2026）'!CJ:CJ)</f>
        <v>0</v>
      </c>
      <c r="CO60" s="235" cm="1">
        <f t="array" ref="CO60">_xlfn.XLOOKUP($A60&amp;$B60,'[1]产值及收款计划（2026）'!$A:$A&amp;'[1]产值及收款计划（2026）'!$B:$B,'[1]产值及收款计划（2026）'!CK:CK)</f>
        <v>0</v>
      </c>
      <c r="CP60" s="235" cm="1">
        <f t="array" ref="CP60">_xlfn.XLOOKUP($A60&amp;$B60,'[1]产值及收款计划（2026）'!$A:$A&amp;'[1]产值及收款计划（2026）'!$B:$B,'[1]产值及收款计划（2026）'!CL:CL)</f>
        <v>0</v>
      </c>
      <c r="DE60" s="235" cm="1">
        <f t="array" ref="DE60">_xlfn.XLOOKUP($A60&amp;$B60,'[1]产值及收款计划（2026）'!$A:$A&amp;'[1]产值及收款计划（2026）'!$B:$B,'[1]产值及收款计划（2026）'!DA:DA)</f>
        <v>0</v>
      </c>
      <c r="DF60" s="235" cm="1">
        <f t="array" ref="DF60">_xlfn.XLOOKUP($A60&amp;$B60,'[1]产值及收款计划（2026）'!$A:$A&amp;'[1]产值及收款计划（2026）'!$B:$B,'[1]产值及收款计划（2026）'!DB:DB)</f>
        <v>0</v>
      </c>
      <c r="DG60" s="235" cm="1">
        <f t="array" ref="DG60">_xlfn.XLOOKUP($A60&amp;$B60,'[1]产值及收款计划（2026）'!$A:$A&amp;'[1]产值及收款计划（2026）'!$B:$B,'[1]产值及收款计划（2026）'!DC:DC)</f>
        <v>0</v>
      </c>
      <c r="DH60" s="235" cm="1">
        <f t="array" ref="DH60">_xlfn.XLOOKUP($A60&amp;$B60,'[1]产值及收款计划（2026）'!$A:$A&amp;'[1]产值及收款计划（2026）'!$B:$B,'[1]产值及收款计划（2026）'!DD:DD)</f>
        <v>0</v>
      </c>
      <c r="DI60" s="235" cm="1">
        <f t="array" ref="DI60">_xlfn.XLOOKUP($A60&amp;$B60,'[1]产值及收款计划（2026）'!$A:$A&amp;'[1]产值及收款计划（2026）'!$B:$B,'[1]产值及收款计划（2026）'!DE:DE)</f>
        <v>0</v>
      </c>
      <c r="DJ60" s="235" cm="1">
        <f t="array" ref="DJ60">_xlfn.XLOOKUP($A60&amp;$B60,'[1]产值及收款计划（2026）'!$A:$A&amp;'[1]产值及收款计划（2026）'!$B:$B,'[1]产值及收款计划（2026）'!DF:DF)</f>
        <v>0</v>
      </c>
      <c r="DK60" s="235" cm="1">
        <f t="array" ref="DK60">_xlfn.XLOOKUP($A60&amp;$B60,'[1]产值及收款计划（2026）'!$A:$A&amp;'[1]产值及收款计划（2026）'!$B:$B,'[1]产值及收款计划（2026）'!DG:DG)</f>
        <v>0</v>
      </c>
      <c r="DL60" s="235" cm="1">
        <f t="array" ref="DL60">_xlfn.XLOOKUP($A60&amp;$B60,'[1]产值及收款计划（2026）'!$A:$A&amp;'[1]产值及收款计划（2026）'!$B:$B,'[1]产值及收款计划（2026）'!DH:DH)</f>
        <v>0</v>
      </c>
      <c r="DM60" s="235" cm="1">
        <f t="array" ref="DM60">_xlfn.XLOOKUP($A60&amp;$B60,'[1]产值及收款计划（2026）'!$A:$A&amp;'[1]产值及收款计划（2026）'!$B:$B,'[1]产值及收款计划（2026）'!DI:DI)</f>
        <v>0</v>
      </c>
      <c r="DN60" s="235" cm="1">
        <f t="array" ref="DN60">_xlfn.XLOOKUP($A60&amp;$B60,'[1]产值及收款计划（2026）'!$A:$A&amp;'[1]产值及收款计划（2026）'!$B:$B,'[1]产值及收款计划（2026）'!DJ:DJ)</f>
        <v>0</v>
      </c>
      <c r="DO60" s="235" cm="1">
        <f t="array" ref="DO60">_xlfn.XLOOKUP($A60&amp;$B60,'[1]产值及收款计划（2026）'!$A:$A&amp;'[1]产值及收款计划（2026）'!$B:$B,'[1]产值及收款计划（2026）'!DK:DK)</f>
        <v>0</v>
      </c>
      <c r="DP60" s="235" cm="1">
        <f t="array" ref="DP60">_xlfn.XLOOKUP($A60&amp;$B60,'[1]产值及收款计划（2026）'!$A:$A&amp;'[1]产值及收款计划（2026）'!$B:$B,'[1]产值及收款计划（2026）'!DL:DL)</f>
        <v>0</v>
      </c>
      <c r="DQ60" s="243"/>
      <c r="DR60" s="229"/>
    </row>
    <row r="61" ht="20.25" spans="1:122">
      <c r="A61" s="233">
        <f t="shared" si="12"/>
        <v>57</v>
      </c>
      <c r="B61" s="233" t="s">
        <v>25</v>
      </c>
      <c r="C61" s="234" t="str" cm="1">
        <f t="array" ref="C61">_xlfn.XLOOKUP($A61&amp;$B61,'[1]产值及收款计划（2026）'!$A:$A&amp;'[1]产值及收款计划（2026）'!$B:$B,'[1]产值及收款计划（2026）'!C:C)</f>
        <v>ZHT2022071500055</v>
      </c>
      <c r="D61" s="234" t="str" cm="1">
        <f t="array" ref="D61">_xlfn.XLOOKUP($A61&amp;$B61,'[1]产值及收款计划（2026）'!$A:$A&amp;'[1]产值及收款计划（2026）'!$B:$B,'[1]产值及收款计划（2026）'!D:D)</f>
        <v>环莞快速路三期莞深高速至东部快速路段工程 -3标</v>
      </c>
      <c r="E61" s="235" cm="1">
        <f t="array" ref="E61">_xlfn.XLOOKUP($A61&amp;$B61,'[1]产值及收款计划（2026）'!$A:$A&amp;'[1]产值及收款计划（2026）'!$B:$B,'[1]产值及收款计划（2026）'!E:E)</f>
        <v>35.3873</v>
      </c>
      <c r="F61" s="235" cm="1">
        <f t="array" ref="F61">_xlfn.XLOOKUP($A61&amp;$B61,'[1]产值及收款计划（2026）'!$A:$A&amp;'[1]产值及收款计划（2026）'!$B:$B,'[1]产值及收款计划（2026）'!F:F)</f>
        <v>10.803034944</v>
      </c>
      <c r="G61" s="235" cm="1">
        <f t="array" ref="G61">_xlfn.XLOOKUP($A61&amp;$B61,'[1]产值及收款计划（2026）'!$A:$A&amp;'[1]产值及收款计划（2026）'!$B:$B,'[1]产值及收款计划（2026）'!G:G)</f>
        <v>10.803034944</v>
      </c>
      <c r="H61" s="235" cm="1">
        <f t="array" ref="H61">_xlfn.XLOOKUP($A61&amp;$B61,'[1]产值及收款计划（2026）'!$A:$A&amp;'[1]产值及收款计划（2026）'!$B:$B,'[1]产值及收款计划（2026）'!H:H)</f>
        <v>10.803034944</v>
      </c>
      <c r="I61" s="236" cm="1">
        <f t="array" ref="I61">_xlfn.XLOOKUP($A61&amp;$B61,'[1]产值及收款计划（2026）'!$A:$A&amp;'[1]产值及收款计划（2026）'!$B:$B,'[1]产值及收款计划（2026）'!I:I)</f>
        <v>1</v>
      </c>
      <c r="J61" s="237" cm="1">
        <f t="array" ref="J61">_xlfn.XLOOKUP($A61&amp;$B61,'[1]产值及收款计划（2026）'!$A:$A&amp;'[1]产值及收款计划（2026）'!$B:$B,'[1]产值及收款计划（2026）'!J:J)</f>
        <v>0.06</v>
      </c>
      <c r="K61" s="235" t="e" cm="1">
        <f t="array" ref="K61">_xlfn.XLOOKUP($A61&amp;$B61,'[1]产值及收款计划（2026）'!$A:$A&amp;'[1]产值及收款计划（2026）'!$B:$B,'[1]产值及收款计划（2026）'!K:K)</f>
        <v>#REF!</v>
      </c>
      <c r="L61" s="235" t="e" cm="1">
        <f t="array" ref="L61">_xlfn.XLOOKUP($A61&amp;$B61,'[1]产值及收款计划（2026）'!$A:$A&amp;'[1]产值及收款计划（2026）'!$B:$B,'[1]产值及收款计划（2026）'!L:L)</f>
        <v>#REF!</v>
      </c>
      <c r="M61" s="235" cm="1">
        <f t="array" ref="M61">_xlfn.XLOOKUP($A61&amp;$B61,'[1]产值及收款计划（2026）'!$A:$A&amp;'[1]产值及收款计划（2026）'!$B:$B,'[1]产值及收款计划（2026）'!M:M)</f>
        <v>0</v>
      </c>
      <c r="N61" s="235" t="str" cm="1">
        <f t="array" ref="N61">_xlfn.XLOOKUP($A61&amp;$B61,'[1]产值及收款计划（2026）'!$A:$A&amp;'[1]产值及收款计划（2026）'!$B:$B,'[1]产值及收款计划（2026）'!N:N)</f>
        <v>许清亮团队</v>
      </c>
      <c r="O61" s="235" t="str" cm="1">
        <f t="array" ref="O61">_xlfn.XLOOKUP($A61&amp;$B61,'[1]产值及收款计划（2026）'!$A:$A&amp;'[1]产值及收款计划（2026）'!$B:$B,'[1]产值及收款计划（2026）'!O:O)</f>
        <v>明艳丽</v>
      </c>
      <c r="P61" s="234" t="str" cm="1">
        <f t="array" ref="P61">_xlfn.XLOOKUP($A61&amp;$B61,'[1]产值及收款计划（2026）'!$A:$A&amp;'[1]产值及收款计划（2026）'!$B:$B,'[1]产值及收款计划（2026）'!P:P)</f>
        <v>在建</v>
      </c>
      <c r="Q61" s="235" t="e" cm="1">
        <f t="array" ref="Q61">_xlfn.XLOOKUP($A61&amp;$B61,'[1]产值及收款计划（2026）'!$A:$A&amp;'[1]产值及收款计划（2026）'!$B:$B,'[1]产值及收款计划（2026）'!Q:Q)</f>
        <v>#REF!</v>
      </c>
      <c r="R61" s="235" t="e" cm="1">
        <f t="array" ref="R61">_xlfn.XLOOKUP($A61&amp;$B61,'[1]产值及收款计划（2026）'!$A:$A&amp;'[1]产值及收款计划（2026）'!$B:$B,'[1]产值及收款计划（2026）'!R:R)</f>
        <v>#REF!</v>
      </c>
      <c r="S61" s="235" t="e" cm="1">
        <f t="array" ref="S61">_xlfn.XLOOKUP($A61&amp;$B61,'[1]产值及收款计划（2026）'!$A:$A&amp;'[1]产值及收款计划（2026）'!$B:$B,'[1]产值及收款计划（2026）'!S:S)</f>
        <v>#REF!</v>
      </c>
      <c r="T61" s="235" cm="1">
        <f t="array" ref="T61">_xlfn.XLOOKUP($A61&amp;$B61,'[1]产值及收款计划（2026）'!$A:$A&amp;'[1]产值及收款计划（2026）'!$B:$B,'[1]产值及收款计划（2026）'!T:T)</f>
        <v>18.578333</v>
      </c>
      <c r="U61" s="235" cm="1">
        <f t="array" ref="U61">_xlfn.XLOOKUP($A61&amp;$B61,'[1]产值及收款计划（2026）'!$A:$A&amp;'[1]产值及收款计划（2026）'!$B:$B,'[1]产值及收款计划（2026）'!U:U)</f>
        <v>0</v>
      </c>
      <c r="V61" s="235" cm="1">
        <f t="array" ref="V61">_xlfn.XLOOKUP($A61&amp;$B61,'[1]产值及收款计划（2026）'!$A:$A&amp;'[1]产值及收款计划（2026）'!$B:$B,'[1]产值及收款计划（2026）'!V:V)</f>
        <v>16.808967</v>
      </c>
      <c r="W61" s="235" t="e" cm="1">
        <f t="array" ref="W61">_xlfn.XLOOKUP($A61&amp;$B61,'[1]产值及收款计划（2026）'!$A:$A&amp;'[1]产值及收款计划（2026）'!$B:$B,'[1]产值及收款计划（2026）'!W:W)</f>
        <v>#REF!</v>
      </c>
      <c r="X61" s="235" t="e" cm="1">
        <f t="array" ref="X61">_xlfn.XLOOKUP($A61&amp;$B61,'[1]产值及收款计划（2026）'!$A:$A&amp;'[1]产值及收款计划（2026）'!$B:$B,'[1]产值及收款计划（2026）'!X:X)</f>
        <v>#REF!</v>
      </c>
      <c r="Y61" s="235" t="e" cm="1">
        <f t="array" ref="Y61">_xlfn.XLOOKUP($A61&amp;$B61,'[1]产值及收款计划（2026）'!$A:$A&amp;'[1]产值及收款计划（2026）'!$B:$B,'[1]产值及收款计划（2026）'!Y:Y)</f>
        <v>#REF!</v>
      </c>
      <c r="Z61" s="235" t="e" cm="1">
        <f t="array" ref="Z61">_xlfn.XLOOKUP($A61&amp;$B61,'[1]产值及收款计划（2026）'!$A:$A&amp;'[1]产值及收款计划（2026）'!$B:$B,'[1]产值及收款计划（2026）'!Z:Z)</f>
        <v>#REF!</v>
      </c>
      <c r="AA61" s="235" t="e" cm="1">
        <f t="array" ref="AA61">_xlfn.XLOOKUP($A61&amp;$B61,'[1]产值及收款计划（2026）'!$A:$A&amp;'[1]产值及收款计划（2026）'!$B:$B,'[1]产值及收款计划（2026）'!AA:AA)</f>
        <v>#REF!</v>
      </c>
      <c r="AB61" s="235" t="e" cm="1">
        <f t="array" ref="AB61">_xlfn.XLOOKUP($A61&amp;$B61,'[1]产值及收款计划（2026）'!$A:$A&amp;'[1]产值及收款计划（2026）'!$B:$B,'[1]产值及收款计划（2026）'!AB:AB)</f>
        <v>#REF!</v>
      </c>
      <c r="AC61" s="235" t="e" cm="1">
        <f t="array" ref="AC61">_xlfn.XLOOKUP($A61&amp;$B61,'[1]产值及收款计划（2026）'!$A:$A&amp;'[1]产值及收款计划（2026）'!$B:$B,'[1]产值及收款计划（2026）'!AC:AC)</f>
        <v>#REF!</v>
      </c>
      <c r="AD61" s="235" t="e" cm="1">
        <f t="array" ref="AD61">_xlfn.XLOOKUP($A61&amp;$B61,'[1]产值及收款计划（2026）'!$A:$A&amp;'[1]产值及收款计划（2026）'!$B:$B,'[1]产值及收款计划（2026）'!AD:AD)</f>
        <v>#REF!</v>
      </c>
      <c r="AE61" s="235" t="e" cm="1">
        <f t="array" ref="AE61">_xlfn.XLOOKUP($A61&amp;$B61,'[1]产值及收款计划（2026）'!$A:$A&amp;'[1]产值及收款计划（2026）'!$B:$B,'[1]产值及收款计划（2026）'!AE:AE)</f>
        <v>#REF!</v>
      </c>
      <c r="AF61" s="235" t="e" cm="1">
        <f t="array" ref="AF61">_xlfn.XLOOKUP($A61&amp;$B61,'[1]产值及收款计划（2026）'!$A:$A&amp;'[1]产值及收款计划（2026）'!$B:$B,'[1]产值及收款计划（2026）'!AF:AF)</f>
        <v>#REF!</v>
      </c>
      <c r="AG61" s="235" t="e" cm="1">
        <f t="array" ref="AG61">_xlfn.XLOOKUP($A61&amp;$B61,'[1]产值及收款计划（2026）'!$A:$A&amp;'[1]产值及收款计划（2026）'!$B:$B,'[1]产值及收款计划（2026）'!AG:AG)</f>
        <v>#REF!</v>
      </c>
      <c r="AH61" s="235" t="e" cm="1">
        <f t="array" ref="AH61">_xlfn.XLOOKUP($A61&amp;$B61,'[1]产值及收款计划（2026）'!$A:$A&amp;'[1]产值及收款计划（2026）'!$B:$B,'[1]产值及收款计划（2026）'!AH:AH)</f>
        <v>#REF!</v>
      </c>
      <c r="AI61" s="235" t="e" cm="1">
        <f t="array" ref="AI61">_xlfn.XLOOKUP($A61&amp;$B61,'[1]产值及收款计划（2026）'!$A:$A&amp;'[1]产值及收款计划（2026）'!$B:$B,'[1]产值及收款计划（2026）'!AI:AI)</f>
        <v>#REF!</v>
      </c>
      <c r="AJ61" s="235" t="e" cm="1">
        <f t="array" ref="AJ61">_xlfn.XLOOKUP($A61&amp;$B61,'[1]产值及收款计划（2026）'!$A:$A&amp;'[1]产值及收款计划（2026）'!$B:$B,'[1]产值及收款计划（2026）'!AJ:AJ)</f>
        <v>#REF!</v>
      </c>
      <c r="AK61" s="235" t="e" cm="1">
        <f t="array" ref="AK61">_xlfn.XLOOKUP($A61&amp;$B61,'[1]产值及收款计划（2026）'!$A:$A&amp;'[1]产值及收款计划（2026）'!$B:$B,'[1]产值及收款计划（2026）'!AK:AK)</f>
        <v>#REF!</v>
      </c>
      <c r="AL61" s="235" t="e" cm="1">
        <f t="array" ref="AL61">_xlfn.XLOOKUP($A61&amp;$B61,'[1]产值及收款计划（2026）'!$A:$A&amp;'[1]产值及收款计划（2026）'!$B:$B,'[1]产值及收款计划（2026）'!AL:AL)</f>
        <v>#REF!</v>
      </c>
      <c r="AM61" s="242" t="e" cm="1">
        <f t="array" ref="AM61">_xlfn.LET(_xlpm.勾选月份状态数组,TRANSPOSE('PPT(12-15页）-TOP10'!$A$3:$A$14),_xlpm.选择数据区,IF('PPT(12-15页）-TOP10'!$E$3="收款",$BA61:$BL61,$AA61:$AL61),SUM(_xlfn._xlws.FILTER(_xlpm.选择数据区,_xlpm.勾选月份状态数组,"")))</f>
        <v>#REF!</v>
      </c>
      <c r="AN61" s="235" t="e">
        <f>_xlfn.XLOOKUP($C61,应收未收表!$T:$T,应收未收表!AA:AA)</f>
        <v>#N/A</v>
      </c>
      <c r="AO61" s="235" t="e">
        <f>_xlfn.XLOOKUP($C61,应收未收表!$T:$T,应收未收表!AB:AB)</f>
        <v>#N/A</v>
      </c>
      <c r="AP61" s="235" t="e">
        <f>_xlfn.XLOOKUP($C61,应收未收表!$T:$T,应收未收表!AC:AC)</f>
        <v>#N/A</v>
      </c>
      <c r="AQ61" s="235" t="e">
        <f>_xlfn.XLOOKUP($C61,应收未收表!$T:$T,应收未收表!AE:AE)</f>
        <v>#N/A</v>
      </c>
      <c r="AR61" s="235" t="e">
        <f>_xlfn.XLOOKUP($C61,应收未收表!$T:$T,应收未收表!AF:AF)</f>
        <v>#N/A</v>
      </c>
      <c r="AS61" s="235" t="e" cm="1">
        <f t="array" ref="AS61">_xlfn.XLOOKUP($A61&amp;$B61,'[1]产值及收款计划（2026）'!$A:$A&amp;'[1]产值及收款计划（2026）'!$B:$B,'[1]产值及收款计划（2026）'!AS:AS)</f>
        <v>#REF!</v>
      </c>
      <c r="AT61" s="235" t="e" cm="1">
        <f t="array" ref="AT61">_xlfn.XLOOKUP($A61&amp;$B61,'[1]产值及收款计划（2026）'!$A:$A&amp;'[1]产值及收款计划（2026）'!$B:$B,'[1]产值及收款计划（2026）'!AT:AT)</f>
        <v>#REF!</v>
      </c>
      <c r="AU61" s="235" t="e" cm="1">
        <f t="array" ref="AU61">_xlfn.XLOOKUP($A61&amp;$B61,'[1]产值及收款计划（2026）'!$A:$A&amp;'[1]产值及收款计划（2026）'!$B:$B,'[1]产值及收款计划（2026）'!AU:AU)</f>
        <v>#REF!</v>
      </c>
      <c r="AV61" s="235" t="e" cm="1">
        <f t="array" ref="AV61">_xlfn.XLOOKUP($A61&amp;$B61,'[1]产值及收款计划（2026）'!$A:$A&amp;'[1]产值及收款计划（2026）'!$B:$B,'[1]产值及收款计划（2026）'!AV:AV)</f>
        <v>#REF!</v>
      </c>
      <c r="AW61" s="235" cm="1">
        <f t="array" ref="AW61">_xlfn.XLOOKUP($A61&amp;$B61,'[1]产值及收款计划（2026）'!$A:$A&amp;'[1]产值及收款计划（2026）'!$B:$B,'[1]产值及收款计划（2026）'!AW:AW)</f>
        <v>14.15492</v>
      </c>
      <c r="AX61" s="235" cm="1">
        <f t="array" ref="AX61">_xlfn.XLOOKUP($A61&amp;$B61,'[1]产值及收款计划（2026）'!$A:$A&amp;'[1]产值及收款计划（2026）'!$B:$B,'[1]产值及收款计划（2026）'!AX:AX)</f>
        <v>0</v>
      </c>
      <c r="AY61" s="235" cm="1">
        <f t="array" ref="AY61">_xlfn.XLOOKUP($A61&amp;$B61,'[1]产值及收款计划（2026）'!$A:$A&amp;'[1]产值及收款计划（2026）'!$B:$B,'[1]产值及收款计划（2026）'!AY:AY)</f>
        <v>21.23238</v>
      </c>
      <c r="AZ61" s="235" cm="1">
        <f t="array" ref="AZ61">_xlfn.XLOOKUP($A61&amp;$B61,'[1]产值及收款计划（2026）'!$A:$A&amp;'[1]产值及收款计划（2026）'!$B:$B,'[1]产值及收款计划（2026）'!AZ:AZ)</f>
        <v>4.423413</v>
      </c>
      <c r="BA61" s="235" t="e" cm="1">
        <f t="array" ref="BA61">_xlfn.XLOOKUP($A61&amp;$B61,'[1]产值及收款计划（2026）'!$A:$A&amp;'[1]产值及收款计划（2026）'!$B:$B,'[1]产值及收款计划（2026）'!BA:BA)</f>
        <v>#REF!</v>
      </c>
      <c r="BB61" s="235" t="e" cm="1">
        <f t="array" ref="BB61">_xlfn.XLOOKUP($A61&amp;$B61,'[1]产值及收款计划（2026）'!$A:$A&amp;'[1]产值及收款计划（2026）'!$B:$B,'[1]产值及收款计划（2026）'!BB:BB)</f>
        <v>#REF!</v>
      </c>
      <c r="BC61" s="235" t="e" cm="1">
        <f t="array" ref="BC61">_xlfn.XLOOKUP($A61&amp;$B61,'[1]产值及收款计划（2026）'!$A:$A&amp;'[1]产值及收款计划（2026）'!$B:$B,'[1]产值及收款计划（2026）'!BC:BC)</f>
        <v>#REF!</v>
      </c>
      <c r="BD61" s="235" t="e" cm="1">
        <f t="array" ref="BD61">_xlfn.XLOOKUP($A61&amp;$B61,'[1]产值及收款计划（2026）'!$A:$A&amp;'[1]产值及收款计划（2026）'!$B:$B,'[1]产值及收款计划（2026）'!BD:BD)</f>
        <v>#REF!</v>
      </c>
      <c r="BE61" s="235" t="e" cm="1">
        <f t="array" ref="BE61">_xlfn.XLOOKUP($A61&amp;$B61,'[1]产值及收款计划（2026）'!$A:$A&amp;'[1]产值及收款计划（2026）'!$B:$B,'[1]产值及收款计划（2026）'!BE:BE)</f>
        <v>#REF!</v>
      </c>
      <c r="BF61" s="235" t="e" cm="1">
        <f t="array" ref="BF61">_xlfn.XLOOKUP($A61&amp;$B61,'[1]产值及收款计划（2026）'!$A:$A&amp;'[1]产值及收款计划（2026）'!$B:$B,'[1]产值及收款计划（2026）'!BF:BF)</f>
        <v>#REF!</v>
      </c>
      <c r="BG61" s="235" t="e" cm="1">
        <f t="array" ref="BG61">_xlfn.XLOOKUP($A61&amp;$B61,'[1]产值及收款计划（2026）'!$A:$A&amp;'[1]产值及收款计划（2026）'!$B:$B,'[1]产值及收款计划（2026）'!BG:BG)</f>
        <v>#REF!</v>
      </c>
      <c r="BH61" s="235" t="e" cm="1">
        <f t="array" ref="BH61">_xlfn.XLOOKUP($A61&amp;$B61,'[1]产值及收款计划（2026）'!$A:$A&amp;'[1]产值及收款计划（2026）'!$B:$B,'[1]产值及收款计划（2026）'!BH:BH)</f>
        <v>#REF!</v>
      </c>
      <c r="BI61" s="235" t="e" cm="1">
        <f t="array" ref="BI61">_xlfn.XLOOKUP($A61&amp;$B61,'[1]产值及收款计划（2026）'!$A:$A&amp;'[1]产值及收款计划（2026）'!$B:$B,'[1]产值及收款计划（2026）'!BI:BI)</f>
        <v>#REF!</v>
      </c>
      <c r="BJ61" s="235" t="e" cm="1">
        <f t="array" ref="BJ61">_xlfn.XLOOKUP($A61&amp;$B61,'[1]产值及收款计划（2026）'!$A:$A&amp;'[1]产值及收款计划（2026）'!$B:$B,'[1]产值及收款计划（2026）'!BJ:BJ)</f>
        <v>#REF!</v>
      </c>
      <c r="BK61" s="235" t="e" cm="1">
        <f t="array" ref="BK61">_xlfn.XLOOKUP($A61&amp;$B61,'[1]产值及收款计划（2026）'!$A:$A&amp;'[1]产值及收款计划（2026）'!$B:$B,'[1]产值及收款计划（2026）'!BK:BK)</f>
        <v>#REF!</v>
      </c>
      <c r="BL61" s="235" t="e" cm="1">
        <f t="array" ref="BL61">_xlfn.XLOOKUP($A61&amp;$B61,'[1]产值及收款计划（2026）'!$A:$A&amp;'[1]产值及收款计划（2026）'!$B:$B,'[1]产值及收款计划（2026）'!BL:BL)</f>
        <v>#REF!</v>
      </c>
      <c r="BM61" s="235"/>
      <c r="BN61" s="235"/>
      <c r="BO61" s="235"/>
      <c r="BP61" s="235"/>
      <c r="BQ61" s="235" t="e">
        <f>_xlfn.XLOOKUP($C61,应收未收表!$AJ:$AJ,应收未收表!AK:AK)</f>
        <v>#N/A</v>
      </c>
      <c r="BR61" s="235" t="e">
        <f>_xlfn.XLOOKUP($C61,应收未收表!$AJ:$AJ,应收未收表!AL:AL)</f>
        <v>#N/A</v>
      </c>
      <c r="BS61" s="235" t="e">
        <f>_xlfn.XLOOKUP($C61,应收未收表!$AJ:$AJ,应收未收表!AM:AM)</f>
        <v>#N/A</v>
      </c>
      <c r="BT61" s="235" t="e">
        <f>_xlfn.XLOOKUP($C61,应收未收表!$AJ:$AJ,应收未收表!AN:AN)</f>
        <v>#N/A</v>
      </c>
      <c r="BU61" s="234" t="str" cm="1">
        <f t="array" ref="BU61">_xlfn.XLOOKUP($A61&amp;$B61,'[1]产值及收款计划（2026）'!$A:$A&amp;'[1]产值及收款计划（2026）'!$B:$B,'[1]产值及收款计划（2026）'!BQ:BQ)</f>
        <v>中铁十五局集团有限公司东莞市环莞快速路三期莞深高速至东部快速路段工程土建三标项目经理部</v>
      </c>
      <c r="BV61" s="235" t="e" cm="1">
        <f t="array" ref="BV61">_xlfn.XLOOKUP($A61&amp;$B61,'[1]产值及收款计划（2026）'!$A:$A&amp;'[1]产值及收款计划（2026）'!$B:$B,'[1]产值及收款计划（2026）'!BR:BR)</f>
        <v>#REF!</v>
      </c>
      <c r="CE61" s="235" cm="1">
        <f t="array" ref="CE61">_xlfn.XLOOKUP($A61&amp;$B61,'[1]产值及收款计划（2026）'!$A:$A&amp;'[1]产值及收款计划（2026）'!$B:$B,'[1]产值及收款计划（2026）'!CA:CA)</f>
        <v>0</v>
      </c>
      <c r="CF61" s="235" cm="1">
        <f t="array" ref="CF61">_xlfn.XLOOKUP($A61&amp;$B61,'[1]产值及收款计划（2026）'!$A:$A&amp;'[1]产值及收款计划（2026）'!$B:$B,'[1]产值及收款计划（2026）'!CB:CB)</f>
        <v>0</v>
      </c>
      <c r="CG61" s="235" cm="1">
        <f t="array" ref="CG61">_xlfn.XLOOKUP($A61&amp;$B61,'[1]产值及收款计划（2026）'!$A:$A&amp;'[1]产值及收款计划（2026）'!$B:$B,'[1]产值及收款计划（2026）'!CC:CC)</f>
        <v>0</v>
      </c>
      <c r="CH61" s="235" cm="1">
        <f t="array" ref="CH61">_xlfn.XLOOKUP($A61&amp;$B61,'[1]产值及收款计划（2026）'!$A:$A&amp;'[1]产值及收款计划（2026）'!$B:$B,'[1]产值及收款计划（2026）'!CD:CD)</f>
        <v>0</v>
      </c>
      <c r="CI61" s="235" cm="1">
        <f t="array" ref="CI61">_xlfn.XLOOKUP($A61&amp;$B61,'[1]产值及收款计划（2026）'!$A:$A&amp;'[1]产值及收款计划（2026）'!$B:$B,'[1]产值及收款计划（2026）'!CE:CE)</f>
        <v>0</v>
      </c>
      <c r="CJ61" s="235" cm="1">
        <f t="array" ref="CJ61">_xlfn.XLOOKUP($A61&amp;$B61,'[1]产值及收款计划（2026）'!$A:$A&amp;'[1]产值及收款计划（2026）'!$B:$B,'[1]产值及收款计划（2026）'!CF:CF)</f>
        <v>0</v>
      </c>
      <c r="CK61" s="235" cm="1">
        <f t="array" ref="CK61">_xlfn.XLOOKUP($A61&amp;$B61,'[1]产值及收款计划（2026）'!$A:$A&amp;'[1]产值及收款计划（2026）'!$B:$B,'[1]产值及收款计划（2026）'!CG:CG)</f>
        <v>0</v>
      </c>
      <c r="CL61" s="235" cm="1">
        <f t="array" ref="CL61">_xlfn.XLOOKUP($A61&amp;$B61,'[1]产值及收款计划（2026）'!$A:$A&amp;'[1]产值及收款计划（2026）'!$B:$B,'[1]产值及收款计划（2026）'!CH:CH)</f>
        <v>0</v>
      </c>
      <c r="CM61" s="235" cm="1">
        <f t="array" ref="CM61">_xlfn.XLOOKUP($A61&amp;$B61,'[1]产值及收款计划（2026）'!$A:$A&amp;'[1]产值及收款计划（2026）'!$B:$B,'[1]产值及收款计划（2026）'!CI:CI)</f>
        <v>0</v>
      </c>
      <c r="CN61" s="235" cm="1">
        <f t="array" ref="CN61">_xlfn.XLOOKUP($A61&amp;$B61,'[1]产值及收款计划（2026）'!$A:$A&amp;'[1]产值及收款计划（2026）'!$B:$B,'[1]产值及收款计划（2026）'!CJ:CJ)</f>
        <v>0</v>
      </c>
      <c r="CO61" s="235" cm="1">
        <f t="array" ref="CO61">_xlfn.XLOOKUP($A61&amp;$B61,'[1]产值及收款计划（2026）'!$A:$A&amp;'[1]产值及收款计划（2026）'!$B:$B,'[1]产值及收款计划（2026）'!CK:CK)</f>
        <v>0</v>
      </c>
      <c r="CP61" s="235" cm="1">
        <f t="array" ref="CP61">_xlfn.XLOOKUP($A61&amp;$B61,'[1]产值及收款计划（2026）'!$A:$A&amp;'[1]产值及收款计划（2026）'!$B:$B,'[1]产值及收款计划（2026）'!CL:CL)</f>
        <v>0</v>
      </c>
      <c r="DE61" s="235" cm="1">
        <f t="array" ref="DE61">_xlfn.XLOOKUP($A61&amp;$B61,'[1]产值及收款计划（2026）'!$A:$A&amp;'[1]产值及收款计划（2026）'!$B:$B,'[1]产值及收款计划（2026）'!DA:DA)</f>
        <v>0</v>
      </c>
      <c r="DF61" s="235" cm="1">
        <f t="array" ref="DF61">_xlfn.XLOOKUP($A61&amp;$B61,'[1]产值及收款计划（2026）'!$A:$A&amp;'[1]产值及收款计划（2026）'!$B:$B,'[1]产值及收款计划（2026）'!DB:DB)</f>
        <v>0</v>
      </c>
      <c r="DG61" s="235" cm="1">
        <f t="array" ref="DG61">_xlfn.XLOOKUP($A61&amp;$B61,'[1]产值及收款计划（2026）'!$A:$A&amp;'[1]产值及收款计划（2026）'!$B:$B,'[1]产值及收款计划（2026）'!DC:DC)</f>
        <v>0</v>
      </c>
      <c r="DH61" s="235" cm="1">
        <f t="array" ref="DH61">_xlfn.XLOOKUP($A61&amp;$B61,'[1]产值及收款计划（2026）'!$A:$A&amp;'[1]产值及收款计划（2026）'!$B:$B,'[1]产值及收款计划（2026）'!DD:DD)</f>
        <v>0</v>
      </c>
      <c r="DI61" s="235" cm="1">
        <f t="array" ref="DI61">_xlfn.XLOOKUP($A61&amp;$B61,'[1]产值及收款计划（2026）'!$A:$A&amp;'[1]产值及收款计划（2026）'!$B:$B,'[1]产值及收款计划（2026）'!DE:DE)</f>
        <v>0</v>
      </c>
      <c r="DJ61" s="235" cm="1">
        <f t="array" ref="DJ61">_xlfn.XLOOKUP($A61&amp;$B61,'[1]产值及收款计划（2026）'!$A:$A&amp;'[1]产值及收款计划（2026）'!$B:$B,'[1]产值及收款计划（2026）'!DF:DF)</f>
        <v>0</v>
      </c>
      <c r="DK61" s="235" cm="1">
        <f t="array" ref="DK61">_xlfn.XLOOKUP($A61&amp;$B61,'[1]产值及收款计划（2026）'!$A:$A&amp;'[1]产值及收款计划（2026）'!$B:$B,'[1]产值及收款计划（2026）'!DG:DG)</f>
        <v>0</v>
      </c>
      <c r="DL61" s="235" cm="1">
        <f t="array" ref="DL61">_xlfn.XLOOKUP($A61&amp;$B61,'[1]产值及收款计划（2026）'!$A:$A&amp;'[1]产值及收款计划（2026）'!$B:$B,'[1]产值及收款计划（2026）'!DH:DH)</f>
        <v>0</v>
      </c>
      <c r="DM61" s="235" cm="1">
        <f t="array" ref="DM61">_xlfn.XLOOKUP($A61&amp;$B61,'[1]产值及收款计划（2026）'!$A:$A&amp;'[1]产值及收款计划（2026）'!$B:$B,'[1]产值及收款计划（2026）'!DI:DI)</f>
        <v>0</v>
      </c>
      <c r="DN61" s="235" cm="1">
        <f t="array" ref="DN61">_xlfn.XLOOKUP($A61&amp;$B61,'[1]产值及收款计划（2026）'!$A:$A&amp;'[1]产值及收款计划（2026）'!$B:$B,'[1]产值及收款计划（2026）'!DJ:DJ)</f>
        <v>0</v>
      </c>
      <c r="DO61" s="235" cm="1">
        <f t="array" ref="DO61">_xlfn.XLOOKUP($A61&amp;$B61,'[1]产值及收款计划（2026）'!$A:$A&amp;'[1]产值及收款计划（2026）'!$B:$B,'[1]产值及收款计划（2026）'!DK:DK)</f>
        <v>0</v>
      </c>
      <c r="DP61" s="235" cm="1">
        <f t="array" ref="DP61">_xlfn.XLOOKUP($A61&amp;$B61,'[1]产值及收款计划（2026）'!$A:$A&amp;'[1]产值及收款计划（2026）'!$B:$B,'[1]产值及收款计划（2026）'!DL:DL)</f>
        <v>0</v>
      </c>
      <c r="DQ61" s="243"/>
      <c r="DR61" s="229"/>
    </row>
    <row r="62" ht="20.25" spans="1:122">
      <c r="A62" s="233">
        <f t="shared" si="12"/>
        <v>58</v>
      </c>
      <c r="B62" s="233" t="s">
        <v>25</v>
      </c>
      <c r="C62" s="234" t="str" cm="1">
        <f t="array" ref="C62">_xlfn.XLOOKUP($A62&amp;$B62,'[1]产值及收款计划（2026）'!$A:$A&amp;'[1]产值及收款计划（2026）'!$B:$B,'[1]产值及收款计划（2026）'!C:C)</f>
        <v>ZHT2022082400068</v>
      </c>
      <c r="D62" s="234" t="str" cm="1">
        <f t="array" ref="D62">_xlfn.XLOOKUP($A62&amp;$B62,'[1]产值及收款计划（2026）'!$A:$A&amp;'[1]产值及收款计划（2026）'!$B:$B,'[1]产值及收款计划（2026）'!D:D)</f>
        <v>浦东新区精神卫生中心（书院院区）新建工程-BIM的合同</v>
      </c>
      <c r="E62" s="235" cm="1">
        <f t="array" ref="E62">_xlfn.XLOOKUP($A62&amp;$B62,'[1]产值及收款计划（2026）'!$A:$A&amp;'[1]产值及收款计划（2026）'!$B:$B,'[1]产值及收款计划（2026）'!E:E)</f>
        <v>378</v>
      </c>
      <c r="F62" s="235" cm="1">
        <f t="array" ref="F62">_xlfn.XLOOKUP($A62&amp;$B62,'[1]产值及收款计划（2026）'!$A:$A&amp;'[1]产值及收款计划（2026）'!$B:$B,'[1]产值及收款计划（2026）'!F:F)</f>
        <v>378</v>
      </c>
      <c r="G62" s="235" cm="1">
        <f t="array" ref="G62">_xlfn.XLOOKUP($A62&amp;$B62,'[1]产值及收款计划（2026）'!$A:$A&amp;'[1]产值及收款计划（2026）'!$B:$B,'[1]产值及收款计划（2026）'!G:G)</f>
        <v>38</v>
      </c>
      <c r="H62" s="235" cm="1">
        <f t="array" ref="H62">_xlfn.XLOOKUP($A62&amp;$B62,'[1]产值及收款计划（2026）'!$A:$A&amp;'[1]产值及收款计划（2026）'!$B:$B,'[1]产值及收款计划（2026）'!H:H)</f>
        <v>38</v>
      </c>
      <c r="I62" s="236" cm="1">
        <f t="array" ref="I62">_xlfn.XLOOKUP($A62&amp;$B62,'[1]产值及收款计划（2026）'!$A:$A&amp;'[1]产值及收款计划（2026）'!$B:$B,'[1]产值及收款计划（2026）'!I:I)</f>
        <v>0.100529100529101</v>
      </c>
      <c r="J62" s="237" cm="1">
        <f t="array" ref="J62">_xlfn.XLOOKUP($A62&amp;$B62,'[1]产值及收款计划（2026）'!$A:$A&amp;'[1]产值及收款计划（2026）'!$B:$B,'[1]产值及收款计划（2026）'!J:J)</f>
        <v>0.06</v>
      </c>
      <c r="K62" s="235" t="e" cm="1">
        <f t="array" ref="K62">_xlfn.XLOOKUP($A62&amp;$B62,'[1]产值及收款计划（2026）'!$A:$A&amp;'[1]产值及收款计划（2026）'!$B:$B,'[1]产值及收款计划（2026）'!K:K)</f>
        <v>#REF!</v>
      </c>
      <c r="L62" s="235" t="e" cm="1">
        <f t="array" ref="L62">_xlfn.XLOOKUP($A62&amp;$B62,'[1]产值及收款计划（2026）'!$A:$A&amp;'[1]产值及收款计划（2026）'!$B:$B,'[1]产值及收款计划（2026）'!L:L)</f>
        <v>#REF!</v>
      </c>
      <c r="M62" s="235" t="str" cm="1">
        <f t="array" ref="M62">_xlfn.XLOOKUP($A62&amp;$B62,'[1]产值及收款计划（2026）'!$A:$A&amp;'[1]产值及收款计划（2026）'!$B:$B,'[1]产值及收款计划（2026）'!M:M)</f>
        <v>主导</v>
      </c>
      <c r="N62" s="235" t="str" cm="1">
        <f t="array" ref="N62">_xlfn.XLOOKUP($A62&amp;$B62,'[1]产值及收款计划（2026）'!$A:$A&amp;'[1]产值及收款计划（2026）'!$B:$B,'[1]产值及收款计划（2026）'!N:N)</f>
        <v>史菁霞团队</v>
      </c>
      <c r="O62" s="235" t="str" cm="1">
        <f t="array" ref="O62">_xlfn.XLOOKUP($A62&amp;$B62,'[1]产值及收款计划（2026）'!$A:$A&amp;'[1]产值及收款计划（2026）'!$B:$B,'[1]产值及收款计划（2026）'!O:O)</f>
        <v>谢复欣</v>
      </c>
      <c r="P62" s="234" t="str" cm="1">
        <f t="array" ref="P62">_xlfn.XLOOKUP($A62&amp;$B62,'[1]产值及收款计划（2026）'!$A:$A&amp;'[1]产值及收款计划（2026）'!$B:$B,'[1]产值及收款计划（2026）'!P:P)</f>
        <v>在建</v>
      </c>
      <c r="Q62" s="235" t="e" cm="1">
        <f t="array" ref="Q62">_xlfn.XLOOKUP($A62&amp;$B62,'[1]产值及收款计划（2026）'!$A:$A&amp;'[1]产值及收款计划（2026）'!$B:$B,'[1]产值及收款计划（2026）'!Q:Q)</f>
        <v>#REF!</v>
      </c>
      <c r="R62" s="235" t="e" cm="1">
        <f t="array" ref="R62">_xlfn.XLOOKUP($A62&amp;$B62,'[1]产值及收款计划（2026）'!$A:$A&amp;'[1]产值及收款计划（2026）'!$B:$B,'[1]产值及收款计划（2026）'!R:R)</f>
        <v>#REF!</v>
      </c>
      <c r="S62" s="235" t="e" cm="1">
        <f t="array" ref="S62">_xlfn.XLOOKUP($A62&amp;$B62,'[1]产值及收款计划（2026）'!$A:$A&amp;'[1]产值及收款计划（2026）'!$B:$B,'[1]产值及收款计划（2026）'!S:S)</f>
        <v>#REF!</v>
      </c>
      <c r="T62" s="235" cm="1">
        <f t="array" ref="T62">_xlfn.XLOOKUP($A62&amp;$B62,'[1]产值及收款计划（2026）'!$A:$A&amp;'[1]产值及收款计划（2026）'!$B:$B,'[1]产值及收款计划（2026）'!T:T)</f>
        <v>302.4</v>
      </c>
      <c r="U62" s="235" cm="1">
        <f t="array" ref="U62">_xlfn.XLOOKUP($A62&amp;$B62,'[1]产值及收款计划（2026）'!$A:$A&amp;'[1]产值及收款计划（2026）'!$B:$B,'[1]产值及收款计划（2026）'!U:U)</f>
        <v>0</v>
      </c>
      <c r="V62" s="235" cm="1">
        <f t="array" ref="V62">_xlfn.XLOOKUP($A62&amp;$B62,'[1]产值及收款计划（2026）'!$A:$A&amp;'[1]产值及收款计划（2026）'!$B:$B,'[1]产值及收款计划（2026）'!V:V)</f>
        <v>75.6</v>
      </c>
      <c r="W62" s="235" t="e" cm="1">
        <f t="array" ref="W62">_xlfn.XLOOKUP($A62&amp;$B62,'[1]产值及收款计划（2026）'!$A:$A&amp;'[1]产值及收款计划（2026）'!$B:$B,'[1]产值及收款计划（2026）'!W:W)</f>
        <v>#REF!</v>
      </c>
      <c r="X62" s="235" t="e" cm="1">
        <f t="array" ref="X62">_xlfn.XLOOKUP($A62&amp;$B62,'[1]产值及收款计划（2026）'!$A:$A&amp;'[1]产值及收款计划（2026）'!$B:$B,'[1]产值及收款计划（2026）'!X:X)</f>
        <v>#REF!</v>
      </c>
      <c r="Y62" s="235" t="e" cm="1">
        <f t="array" ref="Y62">_xlfn.XLOOKUP($A62&amp;$B62,'[1]产值及收款计划（2026）'!$A:$A&amp;'[1]产值及收款计划（2026）'!$B:$B,'[1]产值及收款计划（2026）'!Y:Y)</f>
        <v>#REF!</v>
      </c>
      <c r="Z62" s="235" t="e" cm="1">
        <f t="array" ref="Z62">_xlfn.XLOOKUP($A62&amp;$B62,'[1]产值及收款计划（2026）'!$A:$A&amp;'[1]产值及收款计划（2026）'!$B:$B,'[1]产值及收款计划（2026）'!Z:Z)</f>
        <v>#REF!</v>
      </c>
      <c r="AA62" s="235" t="e" cm="1">
        <f t="array" ref="AA62">_xlfn.XLOOKUP($A62&amp;$B62,'[1]产值及收款计划（2026）'!$A:$A&amp;'[1]产值及收款计划（2026）'!$B:$B,'[1]产值及收款计划（2026）'!AA:AA)</f>
        <v>#REF!</v>
      </c>
      <c r="AB62" s="235" t="e" cm="1">
        <f t="array" ref="AB62">_xlfn.XLOOKUP($A62&amp;$B62,'[1]产值及收款计划（2026）'!$A:$A&amp;'[1]产值及收款计划（2026）'!$B:$B,'[1]产值及收款计划（2026）'!AB:AB)</f>
        <v>#REF!</v>
      </c>
      <c r="AC62" s="235" t="e" cm="1">
        <f t="array" ref="AC62">_xlfn.XLOOKUP($A62&amp;$B62,'[1]产值及收款计划（2026）'!$A:$A&amp;'[1]产值及收款计划（2026）'!$B:$B,'[1]产值及收款计划（2026）'!AC:AC)</f>
        <v>#REF!</v>
      </c>
      <c r="AD62" s="235" t="e" cm="1">
        <f t="array" ref="AD62">_xlfn.XLOOKUP($A62&amp;$B62,'[1]产值及收款计划（2026）'!$A:$A&amp;'[1]产值及收款计划（2026）'!$B:$B,'[1]产值及收款计划（2026）'!AD:AD)</f>
        <v>#REF!</v>
      </c>
      <c r="AE62" s="235" t="e" cm="1">
        <f t="array" ref="AE62">_xlfn.XLOOKUP($A62&amp;$B62,'[1]产值及收款计划（2026）'!$A:$A&amp;'[1]产值及收款计划（2026）'!$B:$B,'[1]产值及收款计划（2026）'!AE:AE)</f>
        <v>#REF!</v>
      </c>
      <c r="AF62" s="235" t="e" cm="1">
        <f t="array" ref="AF62">_xlfn.XLOOKUP($A62&amp;$B62,'[1]产值及收款计划（2026）'!$A:$A&amp;'[1]产值及收款计划（2026）'!$B:$B,'[1]产值及收款计划（2026）'!AF:AF)</f>
        <v>#REF!</v>
      </c>
      <c r="AG62" s="235" t="e" cm="1">
        <f t="array" ref="AG62">_xlfn.XLOOKUP($A62&amp;$B62,'[1]产值及收款计划（2026）'!$A:$A&amp;'[1]产值及收款计划（2026）'!$B:$B,'[1]产值及收款计划（2026）'!AG:AG)</f>
        <v>#REF!</v>
      </c>
      <c r="AH62" s="235" cm="1">
        <f t="array" ref="AH62">_xlfn.XLOOKUP($A62&amp;$B62,'[1]产值及收款计划（2026）'!$A:$A&amp;'[1]产值及收款计划（2026）'!$B:$B,'[1]产值及收款计划（2026）'!AH:AH)</f>
        <v>75.6</v>
      </c>
      <c r="AI62" s="235" t="e" cm="1">
        <f t="array" ref="AI62">_xlfn.XLOOKUP($A62&amp;$B62,'[1]产值及收款计划（2026）'!$A:$A&amp;'[1]产值及收款计划（2026）'!$B:$B,'[1]产值及收款计划（2026）'!AI:AI)</f>
        <v>#REF!</v>
      </c>
      <c r="AJ62" s="235" t="e" cm="1">
        <f t="array" ref="AJ62">_xlfn.XLOOKUP($A62&amp;$B62,'[1]产值及收款计划（2026）'!$A:$A&amp;'[1]产值及收款计划（2026）'!$B:$B,'[1]产值及收款计划（2026）'!AJ:AJ)</f>
        <v>#REF!</v>
      </c>
      <c r="AK62" s="235" t="e" cm="1">
        <f t="array" ref="AK62">_xlfn.XLOOKUP($A62&amp;$B62,'[1]产值及收款计划（2026）'!$A:$A&amp;'[1]产值及收款计划（2026）'!$B:$B,'[1]产值及收款计划（2026）'!AK:AK)</f>
        <v>#REF!</v>
      </c>
      <c r="AL62" s="235" t="e" cm="1">
        <f t="array" ref="AL62">_xlfn.XLOOKUP($A62&amp;$B62,'[1]产值及收款计划（2026）'!$A:$A&amp;'[1]产值及收款计划（2026）'!$B:$B,'[1]产值及收款计划（2026）'!AL:AL)</f>
        <v>#REF!</v>
      </c>
      <c r="AM62" s="242" t="e" cm="1">
        <f t="array" ref="AM62">_xlfn.LET(_xlpm.勾选月份状态数组,TRANSPOSE('PPT(12-15页）-TOP10'!$A$3:$A$14),_xlpm.选择数据区,IF('PPT(12-15页）-TOP10'!$E$3="收款",$BA62:$BL62,$AA62:$AL62),SUM(_xlfn._xlws.FILTER(_xlpm.选择数据区,_xlpm.勾选月份状态数组,"")))</f>
        <v>#REF!</v>
      </c>
      <c r="AN62" s="235" t="e">
        <f>_xlfn.XLOOKUP($C62,应收未收表!$T:$T,应收未收表!AA:AA)</f>
        <v>#N/A</v>
      </c>
      <c r="AO62" s="235" t="e">
        <f>_xlfn.XLOOKUP($C62,应收未收表!$T:$T,应收未收表!AB:AB)</f>
        <v>#N/A</v>
      </c>
      <c r="AP62" s="235" t="e">
        <f>_xlfn.XLOOKUP($C62,应收未收表!$T:$T,应收未收表!AC:AC)</f>
        <v>#N/A</v>
      </c>
      <c r="AQ62" s="235" t="e">
        <f>_xlfn.XLOOKUP($C62,应收未收表!$T:$T,应收未收表!AE:AE)</f>
        <v>#N/A</v>
      </c>
      <c r="AR62" s="235" t="e">
        <f>_xlfn.XLOOKUP($C62,应收未收表!$T:$T,应收未收表!AF:AF)</f>
        <v>#N/A</v>
      </c>
      <c r="AS62" s="235" t="e" cm="1">
        <f t="array" ref="AS62">_xlfn.XLOOKUP($A62&amp;$B62,'[1]产值及收款计划（2026）'!$A:$A&amp;'[1]产值及收款计划（2026）'!$B:$B,'[1]产值及收款计划（2026）'!AS:AS)</f>
        <v>#REF!</v>
      </c>
      <c r="AT62" s="235" t="e" cm="1">
        <f t="array" ref="AT62">_xlfn.XLOOKUP($A62&amp;$B62,'[1]产值及收款计划（2026）'!$A:$A&amp;'[1]产值及收款计划（2026）'!$B:$B,'[1]产值及收款计划（2026）'!AT:AT)</f>
        <v>#REF!</v>
      </c>
      <c r="AU62" s="235" t="e" cm="1">
        <f t="array" ref="AU62">_xlfn.XLOOKUP($A62&amp;$B62,'[1]产值及收款计划（2026）'!$A:$A&amp;'[1]产值及收款计划（2026）'!$B:$B,'[1]产值及收款计划（2026）'!AU:AU)</f>
        <v>#REF!</v>
      </c>
      <c r="AV62" s="235" t="e" cm="1">
        <f t="array" ref="AV62">_xlfn.XLOOKUP($A62&amp;$B62,'[1]产值及收款计划（2026）'!$A:$A&amp;'[1]产值及收款计划（2026）'!$B:$B,'[1]产值及收款计划（2026）'!AV:AV)</f>
        <v>#REF!</v>
      </c>
      <c r="AW62" s="235" cm="1">
        <f t="array" ref="AW62">_xlfn.XLOOKUP($A62&amp;$B62,'[1]产值及收款计划（2026）'!$A:$A&amp;'[1]产值及收款计划（2026）'!$B:$B,'[1]产值及收款计划（2026）'!AW:AW)</f>
        <v>302.4</v>
      </c>
      <c r="AX62" s="235" cm="1">
        <f t="array" ref="AX62">_xlfn.XLOOKUP($A62&amp;$B62,'[1]产值及收款计划（2026）'!$A:$A&amp;'[1]产值及收款计划（2026）'!$B:$B,'[1]产值及收款计划（2026）'!AX:AX)</f>
        <v>0</v>
      </c>
      <c r="AY62" s="235" cm="1">
        <f t="array" ref="AY62">_xlfn.XLOOKUP($A62&amp;$B62,'[1]产值及收款计划（2026）'!$A:$A&amp;'[1]产值及收款计划（2026）'!$B:$B,'[1]产值及收款计划（2026）'!AY:AY)</f>
        <v>75.6</v>
      </c>
      <c r="AZ62" s="235" cm="1">
        <f t="array" ref="AZ62">_xlfn.XLOOKUP($A62&amp;$B62,'[1]产值及收款计划（2026）'!$A:$A&amp;'[1]产值及收款计划（2026）'!$B:$B,'[1]产值及收款计划（2026）'!AZ:AZ)</f>
        <v>0</v>
      </c>
      <c r="BA62" s="235" t="e" cm="1">
        <f t="array" ref="BA62">_xlfn.XLOOKUP($A62&amp;$B62,'[1]产值及收款计划（2026）'!$A:$A&amp;'[1]产值及收款计划（2026）'!$B:$B,'[1]产值及收款计划（2026）'!BA:BA)</f>
        <v>#REF!</v>
      </c>
      <c r="BB62" s="235" t="e" cm="1">
        <f t="array" ref="BB62">_xlfn.XLOOKUP($A62&amp;$B62,'[1]产值及收款计划（2026）'!$A:$A&amp;'[1]产值及收款计划（2026）'!$B:$B,'[1]产值及收款计划（2026）'!BB:BB)</f>
        <v>#REF!</v>
      </c>
      <c r="BC62" s="235" t="e" cm="1">
        <f t="array" ref="BC62">_xlfn.XLOOKUP($A62&amp;$B62,'[1]产值及收款计划（2026）'!$A:$A&amp;'[1]产值及收款计划（2026）'!$B:$B,'[1]产值及收款计划（2026）'!BC:BC)</f>
        <v>#REF!</v>
      </c>
      <c r="BD62" s="235" t="e" cm="1">
        <f t="array" ref="BD62">_xlfn.XLOOKUP($A62&amp;$B62,'[1]产值及收款计划（2026）'!$A:$A&amp;'[1]产值及收款计划（2026）'!$B:$B,'[1]产值及收款计划（2026）'!BD:BD)</f>
        <v>#REF!</v>
      </c>
      <c r="BE62" s="235" t="e" cm="1">
        <f t="array" ref="BE62">_xlfn.XLOOKUP($A62&amp;$B62,'[1]产值及收款计划（2026）'!$A:$A&amp;'[1]产值及收款计划（2026）'!$B:$B,'[1]产值及收款计划（2026）'!BE:BE)</f>
        <v>#REF!</v>
      </c>
      <c r="BF62" s="235" t="e" cm="1">
        <f t="array" ref="BF62">_xlfn.XLOOKUP($A62&amp;$B62,'[1]产值及收款计划（2026）'!$A:$A&amp;'[1]产值及收款计划（2026）'!$B:$B,'[1]产值及收款计划（2026）'!BF:BF)</f>
        <v>#REF!</v>
      </c>
      <c r="BG62" s="235" t="e" cm="1">
        <f t="array" ref="BG62">_xlfn.XLOOKUP($A62&amp;$B62,'[1]产值及收款计划（2026）'!$A:$A&amp;'[1]产值及收款计划（2026）'!$B:$B,'[1]产值及收款计划（2026）'!BG:BG)</f>
        <v>#REF!</v>
      </c>
      <c r="BH62" s="235" t="e" cm="1">
        <f t="array" ref="BH62">_xlfn.XLOOKUP($A62&amp;$B62,'[1]产值及收款计划（2026）'!$A:$A&amp;'[1]产值及收款计划（2026）'!$B:$B,'[1]产值及收款计划（2026）'!BH:BH)</f>
        <v>#REF!</v>
      </c>
      <c r="BI62" s="235" t="e" cm="1">
        <f t="array" ref="BI62">_xlfn.XLOOKUP($A62&amp;$B62,'[1]产值及收款计划（2026）'!$A:$A&amp;'[1]产值及收款计划（2026）'!$B:$B,'[1]产值及收款计划（2026）'!BI:BI)</f>
        <v>#REF!</v>
      </c>
      <c r="BJ62" s="235" t="e" cm="1">
        <f t="array" ref="BJ62">_xlfn.XLOOKUP($A62&amp;$B62,'[1]产值及收款计划（2026）'!$A:$A&amp;'[1]产值及收款计划（2026）'!$B:$B,'[1]产值及收款计划（2026）'!BJ:BJ)</f>
        <v>#REF!</v>
      </c>
      <c r="BK62" s="235" t="e" cm="1">
        <f t="array" ref="BK62">_xlfn.XLOOKUP($A62&amp;$B62,'[1]产值及收款计划（2026）'!$A:$A&amp;'[1]产值及收款计划（2026）'!$B:$B,'[1]产值及收款计划（2026）'!BK:BK)</f>
        <v>#REF!</v>
      </c>
      <c r="BL62" s="235" t="e" cm="1">
        <f t="array" ref="BL62">_xlfn.XLOOKUP($A62&amp;$B62,'[1]产值及收款计划（2026）'!$A:$A&amp;'[1]产值及收款计划（2026）'!$B:$B,'[1]产值及收款计划（2026）'!BL:BL)</f>
        <v>#REF!</v>
      </c>
      <c r="BM62" s="235"/>
      <c r="BN62" s="235"/>
      <c r="BO62" s="235"/>
      <c r="BP62" s="235"/>
      <c r="BQ62" s="235" t="e">
        <f>_xlfn.XLOOKUP($C62,应收未收表!$AJ:$AJ,应收未收表!AK:AK)</f>
        <v>#N/A</v>
      </c>
      <c r="BR62" s="235" t="e">
        <f>_xlfn.XLOOKUP($C62,应收未收表!$AJ:$AJ,应收未收表!AL:AL)</f>
        <v>#N/A</v>
      </c>
      <c r="BS62" s="235" t="e">
        <f>_xlfn.XLOOKUP($C62,应收未收表!$AJ:$AJ,应收未收表!AM:AM)</f>
        <v>#N/A</v>
      </c>
      <c r="BT62" s="235" t="e">
        <f>_xlfn.XLOOKUP($C62,应收未收表!$AJ:$AJ,应收未收表!AN:AN)</f>
        <v>#N/A</v>
      </c>
      <c r="BU62" s="234" t="str" cm="1">
        <f t="array" ref="BU62">_xlfn.XLOOKUP($A62&amp;$B62,'[1]产值及收款计划（2026）'!$A:$A&amp;'[1]产值及收款计划（2026）'!$B:$B,'[1]产值及收款计划（2026）'!BQ:BQ)</f>
        <v>上海市浦东新区南汇精神卫生中心</v>
      </c>
      <c r="BV62" s="235" t="e" cm="1">
        <f t="array" ref="BV62">_xlfn.XLOOKUP($A62&amp;$B62,'[1]产值及收款计划（2026）'!$A:$A&amp;'[1]产值及收款计划（2026）'!$B:$B,'[1]产值及收款计划（2026）'!BR:BR)</f>
        <v>#REF!</v>
      </c>
      <c r="CE62" s="235" cm="1">
        <f t="array" ref="CE62">_xlfn.XLOOKUP($A62&amp;$B62,'[1]产值及收款计划（2026）'!$A:$A&amp;'[1]产值及收款计划（2026）'!$B:$B,'[1]产值及收款计划（2026）'!CA:CA)</f>
        <v>0</v>
      </c>
      <c r="CF62" s="235" cm="1">
        <f t="array" ref="CF62">_xlfn.XLOOKUP($A62&amp;$B62,'[1]产值及收款计划（2026）'!$A:$A&amp;'[1]产值及收款计划（2026）'!$B:$B,'[1]产值及收款计划（2026）'!CB:CB)</f>
        <v>0</v>
      </c>
      <c r="CG62" s="235" cm="1">
        <f t="array" ref="CG62">_xlfn.XLOOKUP($A62&amp;$B62,'[1]产值及收款计划（2026）'!$A:$A&amp;'[1]产值及收款计划（2026）'!$B:$B,'[1]产值及收款计划（2026）'!CC:CC)</f>
        <v>0</v>
      </c>
      <c r="CH62" s="235" cm="1">
        <f t="array" ref="CH62">_xlfn.XLOOKUP($A62&amp;$B62,'[1]产值及收款计划（2026）'!$A:$A&amp;'[1]产值及收款计划（2026）'!$B:$B,'[1]产值及收款计划（2026）'!CD:CD)</f>
        <v>0</v>
      </c>
      <c r="CI62" s="235" cm="1">
        <f t="array" ref="CI62">_xlfn.XLOOKUP($A62&amp;$B62,'[1]产值及收款计划（2026）'!$A:$A&amp;'[1]产值及收款计划（2026）'!$B:$B,'[1]产值及收款计划（2026）'!CE:CE)</f>
        <v>0</v>
      </c>
      <c r="CJ62" s="235" cm="1">
        <f t="array" ref="CJ62">_xlfn.XLOOKUP($A62&amp;$B62,'[1]产值及收款计划（2026）'!$A:$A&amp;'[1]产值及收款计划（2026）'!$B:$B,'[1]产值及收款计划（2026）'!CF:CF)</f>
        <v>0</v>
      </c>
      <c r="CK62" s="235" cm="1">
        <f t="array" ref="CK62">_xlfn.XLOOKUP($A62&amp;$B62,'[1]产值及收款计划（2026）'!$A:$A&amp;'[1]产值及收款计划（2026）'!$B:$B,'[1]产值及收款计划（2026）'!CG:CG)</f>
        <v>0</v>
      </c>
      <c r="CL62" s="235" cm="1">
        <f t="array" ref="CL62">_xlfn.XLOOKUP($A62&amp;$B62,'[1]产值及收款计划（2026）'!$A:$A&amp;'[1]产值及收款计划（2026）'!$B:$B,'[1]产值及收款计划（2026）'!CH:CH)</f>
        <v>0</v>
      </c>
      <c r="CM62" s="235" cm="1">
        <f t="array" ref="CM62">_xlfn.XLOOKUP($A62&amp;$B62,'[1]产值及收款计划（2026）'!$A:$A&amp;'[1]产值及收款计划（2026）'!$B:$B,'[1]产值及收款计划（2026）'!CI:CI)</f>
        <v>0</v>
      </c>
      <c r="CN62" s="235" cm="1">
        <f t="array" ref="CN62">_xlfn.XLOOKUP($A62&amp;$B62,'[1]产值及收款计划（2026）'!$A:$A&amp;'[1]产值及收款计划（2026）'!$B:$B,'[1]产值及收款计划（2026）'!CJ:CJ)</f>
        <v>0</v>
      </c>
      <c r="CO62" s="235" cm="1">
        <f t="array" ref="CO62">_xlfn.XLOOKUP($A62&amp;$B62,'[1]产值及收款计划（2026）'!$A:$A&amp;'[1]产值及收款计划（2026）'!$B:$B,'[1]产值及收款计划（2026）'!CK:CK)</f>
        <v>0</v>
      </c>
      <c r="CP62" s="235" cm="1">
        <f t="array" ref="CP62">_xlfn.XLOOKUP($A62&amp;$B62,'[1]产值及收款计划（2026）'!$A:$A&amp;'[1]产值及收款计划（2026）'!$B:$B,'[1]产值及收款计划（2026）'!CL:CL)</f>
        <v>0</v>
      </c>
      <c r="DE62" s="235" cm="1">
        <f t="array" ref="DE62">_xlfn.XLOOKUP($A62&amp;$B62,'[1]产值及收款计划（2026）'!$A:$A&amp;'[1]产值及收款计划（2026）'!$B:$B,'[1]产值及收款计划（2026）'!DA:DA)</f>
        <v>0</v>
      </c>
      <c r="DF62" s="235" cm="1">
        <f t="array" ref="DF62">_xlfn.XLOOKUP($A62&amp;$B62,'[1]产值及收款计划（2026）'!$A:$A&amp;'[1]产值及收款计划（2026）'!$B:$B,'[1]产值及收款计划（2026）'!DB:DB)</f>
        <v>0</v>
      </c>
      <c r="DG62" s="235" cm="1">
        <f t="array" ref="DG62">_xlfn.XLOOKUP($A62&amp;$B62,'[1]产值及收款计划（2026）'!$A:$A&amp;'[1]产值及收款计划（2026）'!$B:$B,'[1]产值及收款计划（2026）'!DC:DC)</f>
        <v>0</v>
      </c>
      <c r="DH62" s="235" cm="1">
        <f t="array" ref="DH62">_xlfn.XLOOKUP($A62&amp;$B62,'[1]产值及收款计划（2026）'!$A:$A&amp;'[1]产值及收款计划（2026）'!$B:$B,'[1]产值及收款计划（2026）'!DD:DD)</f>
        <v>0</v>
      </c>
      <c r="DI62" s="235" cm="1">
        <f t="array" ref="DI62">_xlfn.XLOOKUP($A62&amp;$B62,'[1]产值及收款计划（2026）'!$A:$A&amp;'[1]产值及收款计划（2026）'!$B:$B,'[1]产值及收款计划（2026）'!DE:DE)</f>
        <v>0</v>
      </c>
      <c r="DJ62" s="235" cm="1">
        <f t="array" ref="DJ62">_xlfn.XLOOKUP($A62&amp;$B62,'[1]产值及收款计划（2026）'!$A:$A&amp;'[1]产值及收款计划（2026）'!$B:$B,'[1]产值及收款计划（2026）'!DF:DF)</f>
        <v>0</v>
      </c>
      <c r="DK62" s="235" cm="1">
        <f t="array" ref="DK62">_xlfn.XLOOKUP($A62&amp;$B62,'[1]产值及收款计划（2026）'!$A:$A&amp;'[1]产值及收款计划（2026）'!$B:$B,'[1]产值及收款计划（2026）'!DG:DG)</f>
        <v>0</v>
      </c>
      <c r="DL62" s="235" cm="1">
        <f t="array" ref="DL62">_xlfn.XLOOKUP($A62&amp;$B62,'[1]产值及收款计划（2026）'!$A:$A&amp;'[1]产值及收款计划（2026）'!$B:$B,'[1]产值及收款计划（2026）'!DH:DH)</f>
        <v>0</v>
      </c>
      <c r="DM62" s="235" cm="1">
        <f t="array" ref="DM62">_xlfn.XLOOKUP($A62&amp;$B62,'[1]产值及收款计划（2026）'!$A:$A&amp;'[1]产值及收款计划（2026）'!$B:$B,'[1]产值及收款计划（2026）'!DI:DI)</f>
        <v>0</v>
      </c>
      <c r="DN62" s="235" cm="1">
        <f t="array" ref="DN62">_xlfn.XLOOKUP($A62&amp;$B62,'[1]产值及收款计划（2026）'!$A:$A&amp;'[1]产值及收款计划（2026）'!$B:$B,'[1]产值及收款计划（2026）'!DJ:DJ)</f>
        <v>0</v>
      </c>
      <c r="DO62" s="235" cm="1">
        <f t="array" ref="DO62">_xlfn.XLOOKUP($A62&amp;$B62,'[1]产值及收款计划（2026）'!$A:$A&amp;'[1]产值及收款计划（2026）'!$B:$B,'[1]产值及收款计划（2026）'!DK:DK)</f>
        <v>0</v>
      </c>
      <c r="DP62" s="235" cm="1">
        <f t="array" ref="DP62">_xlfn.XLOOKUP($A62&amp;$B62,'[1]产值及收款计划（2026）'!$A:$A&amp;'[1]产值及收款计划（2026）'!$B:$B,'[1]产值及收款计划（2026）'!DL:DL)</f>
        <v>0</v>
      </c>
      <c r="DQ62" s="243"/>
      <c r="DR62" s="229"/>
    </row>
    <row r="63" ht="20.25" spans="1:122">
      <c r="A63" s="233">
        <f t="shared" si="12"/>
        <v>59</v>
      </c>
      <c r="B63" s="233" t="s">
        <v>25</v>
      </c>
      <c r="C63" s="234" t="str" cm="1">
        <f t="array" ref="C63">_xlfn.XLOOKUP($A63&amp;$B63,'[1]产值及收款计划（2026）'!$A:$A&amp;'[1]产值及收款计划（2026）'!$B:$B,'[1]产值及收款计划（2026）'!C:C)</f>
        <v>ZHT2022081500064</v>
      </c>
      <c r="D63" s="234" t="str" cm="1">
        <f t="array" ref="D63">_xlfn.XLOOKUP($A63&amp;$B63,'[1]产值及收款计划（2026）'!$A:$A&amp;'[1]产值及收款计划（2026）'!$B:$B,'[1]产值及收款计划（2026）'!D:D)</f>
        <v>上海轨道交通市域线机场联络工程（东段）JCXSG-16标智慧工地项目</v>
      </c>
      <c r="E63" s="235" cm="1">
        <f t="array" ref="E63">_xlfn.XLOOKUP($A63&amp;$B63,'[1]产值及收款计划（2026）'!$A:$A&amp;'[1]产值及收款计划（2026）'!$B:$B,'[1]产值及收款计划（2026）'!E:E)</f>
        <v>97.5</v>
      </c>
      <c r="F63" s="235" cm="1">
        <f t="array" ref="F63">_xlfn.XLOOKUP($A63&amp;$B63,'[1]产值及收款计划（2026）'!$A:$A&amp;'[1]产值及收款计划（2026）'!$B:$B,'[1]产值及收款计划（2026）'!F:F)</f>
        <v>97.5</v>
      </c>
      <c r="G63" s="235" cm="1">
        <f t="array" ref="G63">_xlfn.XLOOKUP($A63&amp;$B63,'[1]产值及收款计划（2026）'!$A:$A&amp;'[1]产值及收款计划（2026）'!$B:$B,'[1]产值及收款计划（2026）'!G:G)</f>
        <v>79.5</v>
      </c>
      <c r="H63" s="235" cm="1">
        <f t="array" ref="H63">_xlfn.XLOOKUP($A63&amp;$B63,'[1]产值及收款计划（2026）'!$A:$A&amp;'[1]产值及收款计划（2026）'!$B:$B,'[1]产值及收款计划（2026）'!H:H)</f>
        <v>79.5</v>
      </c>
      <c r="I63" s="236" cm="1">
        <f t="array" ref="I63">_xlfn.XLOOKUP($A63&amp;$B63,'[1]产值及收款计划（2026）'!$A:$A&amp;'[1]产值及收款计划（2026）'!$B:$B,'[1]产值及收款计划（2026）'!I:I)</f>
        <v>0.815384615384615</v>
      </c>
      <c r="J63" s="237" cm="1">
        <f t="array" ref="J63">_xlfn.XLOOKUP($A63&amp;$B63,'[1]产值及收款计划（2026）'!$A:$A&amp;'[1]产值及收款计划（2026）'!$B:$B,'[1]产值及收款计划（2026）'!J:J)</f>
        <v>0.0894169888333418</v>
      </c>
      <c r="K63" s="235" t="e" cm="1">
        <f t="array" ref="K63">_xlfn.XLOOKUP($A63&amp;$B63,'[1]产值及收款计划（2026）'!$A:$A&amp;'[1]产值及收款计划（2026）'!$B:$B,'[1]产值及收款计划（2026）'!K:K)</f>
        <v>#REF!</v>
      </c>
      <c r="L63" s="235" t="e" cm="1">
        <f t="array" ref="L63">_xlfn.XLOOKUP($A63&amp;$B63,'[1]产值及收款计划（2026）'!$A:$A&amp;'[1]产值及收款计划（2026）'!$B:$B,'[1]产值及收款计划（2026）'!L:L)</f>
        <v>#REF!</v>
      </c>
      <c r="M63" s="235" t="str" cm="1">
        <f t="array" ref="M63">_xlfn.XLOOKUP($A63&amp;$B63,'[1]产值及收款计划（2026）'!$A:$A&amp;'[1]产值及收款计划（2026）'!$B:$B,'[1]产值及收款计划（2026）'!M:M)</f>
        <v>主导</v>
      </c>
      <c r="N63" s="235" t="str" cm="1">
        <f t="array" ref="N63">_xlfn.XLOOKUP($A63&amp;$B63,'[1]产值及收款计划（2026）'!$A:$A&amp;'[1]产值及收款计划（2026）'!$B:$B,'[1]产值及收款计划（2026）'!N:N)</f>
        <v>史菁霞团队</v>
      </c>
      <c r="O63" s="235" t="str" cm="1">
        <f t="array" ref="O63">_xlfn.XLOOKUP($A63&amp;$B63,'[1]产值及收款计划（2026）'!$A:$A&amp;'[1]产值及收款计划（2026）'!$B:$B,'[1]产值及收款计划（2026）'!O:O)</f>
        <v>袁超</v>
      </c>
      <c r="P63" s="234" t="str" cm="1">
        <f t="array" ref="P63">_xlfn.XLOOKUP($A63&amp;$B63,'[1]产值及收款计划（2026）'!$A:$A&amp;'[1]产值及收款计划（2026）'!$B:$B,'[1]产值及收款计划（2026）'!P:P)</f>
        <v>在建</v>
      </c>
      <c r="Q63" s="235" t="e" cm="1">
        <f t="array" ref="Q63">_xlfn.XLOOKUP($A63&amp;$B63,'[1]产值及收款计划（2026）'!$A:$A&amp;'[1]产值及收款计划（2026）'!$B:$B,'[1]产值及收款计划（2026）'!Q:Q)</f>
        <v>#REF!</v>
      </c>
      <c r="R63" s="235" t="e" cm="1">
        <f t="array" ref="R63">_xlfn.XLOOKUP($A63&amp;$B63,'[1]产值及收款计划（2026）'!$A:$A&amp;'[1]产值及收款计划（2026）'!$B:$B,'[1]产值及收款计划（2026）'!R:R)</f>
        <v>#REF!</v>
      </c>
      <c r="S63" s="235" t="e" cm="1">
        <f t="array" ref="S63">_xlfn.XLOOKUP($A63&amp;$B63,'[1]产值及收款计划（2026）'!$A:$A&amp;'[1]产值及收款计划（2026）'!$B:$B,'[1]产值及收款计划（2026）'!S:S)</f>
        <v>#REF!</v>
      </c>
      <c r="T63" s="235" cm="1">
        <f t="array" ref="T63">_xlfn.XLOOKUP($A63&amp;$B63,'[1]产值及收款计划（2026）'!$A:$A&amp;'[1]产值及收款计划（2026）'!$B:$B,'[1]产值及收款计划（2026）'!T:T)</f>
        <v>81.7345</v>
      </c>
      <c r="U63" s="235" cm="1">
        <f t="array" ref="U63">_xlfn.XLOOKUP($A63&amp;$B63,'[1]产值及收款计划（2026）'!$A:$A&amp;'[1]产值及收款计划（2026）'!$B:$B,'[1]产值及收款计划（2026）'!U:U)</f>
        <v>0</v>
      </c>
      <c r="V63" s="235" cm="1">
        <f t="array" ref="V63">_xlfn.XLOOKUP($A63&amp;$B63,'[1]产值及收款计划（2026）'!$A:$A&amp;'[1]产值及收款计划（2026）'!$B:$B,'[1]产值及收款计划（2026）'!V:V)</f>
        <v>15.7655</v>
      </c>
      <c r="W63" s="235" t="e" cm="1">
        <f t="array" ref="W63">_xlfn.XLOOKUP($A63&amp;$B63,'[1]产值及收款计划（2026）'!$A:$A&amp;'[1]产值及收款计划（2026）'!$B:$B,'[1]产值及收款计划（2026）'!W:W)</f>
        <v>#REF!</v>
      </c>
      <c r="X63" s="235" t="e" cm="1">
        <f t="array" ref="X63">_xlfn.XLOOKUP($A63&amp;$B63,'[1]产值及收款计划（2026）'!$A:$A&amp;'[1]产值及收款计划（2026）'!$B:$B,'[1]产值及收款计划（2026）'!X:X)</f>
        <v>#REF!</v>
      </c>
      <c r="Y63" s="235" t="e" cm="1">
        <f t="array" ref="Y63">_xlfn.XLOOKUP($A63&amp;$B63,'[1]产值及收款计划（2026）'!$A:$A&amp;'[1]产值及收款计划（2026）'!$B:$B,'[1]产值及收款计划（2026）'!Y:Y)</f>
        <v>#REF!</v>
      </c>
      <c r="Z63" s="235" t="e" cm="1">
        <f t="array" ref="Z63">_xlfn.XLOOKUP($A63&amp;$B63,'[1]产值及收款计划（2026）'!$A:$A&amp;'[1]产值及收款计划（2026）'!$B:$B,'[1]产值及收款计划（2026）'!Z:Z)</f>
        <v>#REF!</v>
      </c>
      <c r="AA63" s="235" t="e" cm="1">
        <f t="array" ref="AA63">_xlfn.XLOOKUP($A63&amp;$B63,'[1]产值及收款计划（2026）'!$A:$A&amp;'[1]产值及收款计划（2026）'!$B:$B,'[1]产值及收款计划（2026）'!AA:AA)</f>
        <v>#REF!</v>
      </c>
      <c r="AB63" s="235" t="e" cm="1">
        <f t="array" ref="AB63">_xlfn.XLOOKUP($A63&amp;$B63,'[1]产值及收款计划（2026）'!$A:$A&amp;'[1]产值及收款计划（2026）'!$B:$B,'[1]产值及收款计划（2026）'!AB:AB)</f>
        <v>#REF!</v>
      </c>
      <c r="AC63" s="235" t="e" cm="1">
        <f t="array" ref="AC63">_xlfn.XLOOKUP($A63&amp;$B63,'[1]产值及收款计划（2026）'!$A:$A&amp;'[1]产值及收款计划（2026）'!$B:$B,'[1]产值及收款计划（2026）'!AC:AC)</f>
        <v>#REF!</v>
      </c>
      <c r="AD63" s="235" t="e" cm="1">
        <f t="array" ref="AD63">_xlfn.XLOOKUP($A63&amp;$B63,'[1]产值及收款计划（2026）'!$A:$A&amp;'[1]产值及收款计划（2026）'!$B:$B,'[1]产值及收款计划（2026）'!AD:AD)</f>
        <v>#REF!</v>
      </c>
      <c r="AE63" s="235" t="e" cm="1">
        <f t="array" ref="AE63">_xlfn.XLOOKUP($A63&amp;$B63,'[1]产值及收款计划（2026）'!$A:$A&amp;'[1]产值及收款计划（2026）'!$B:$B,'[1]产值及收款计划（2026）'!AE:AE)</f>
        <v>#REF!</v>
      </c>
      <c r="AF63" s="235" t="e" cm="1">
        <f t="array" ref="AF63">_xlfn.XLOOKUP($A63&amp;$B63,'[1]产值及收款计划（2026）'!$A:$A&amp;'[1]产值及收款计划（2026）'!$B:$B,'[1]产值及收款计划（2026）'!AF:AF)</f>
        <v>#REF!</v>
      </c>
      <c r="AG63" s="235" t="e" cm="1">
        <f t="array" ref="AG63">_xlfn.XLOOKUP($A63&amp;$B63,'[1]产值及收款计划（2026）'!$A:$A&amp;'[1]产值及收款计划（2026）'!$B:$B,'[1]产值及收款计划（2026）'!AG:AG)</f>
        <v>#REF!</v>
      </c>
      <c r="AH63" s="235" t="e" cm="1">
        <f t="array" ref="AH63">_xlfn.XLOOKUP($A63&amp;$B63,'[1]产值及收款计划（2026）'!$A:$A&amp;'[1]产值及收款计划（2026）'!$B:$B,'[1]产值及收款计划（2026）'!AH:AH)</f>
        <v>#REF!</v>
      </c>
      <c r="AI63" s="235" t="e" cm="1">
        <f t="array" ref="AI63">_xlfn.XLOOKUP($A63&amp;$B63,'[1]产值及收款计划（2026）'!$A:$A&amp;'[1]产值及收款计划（2026）'!$B:$B,'[1]产值及收款计划（2026）'!AI:AI)</f>
        <v>#REF!</v>
      </c>
      <c r="AJ63" s="235" t="e" cm="1">
        <f t="array" ref="AJ63">_xlfn.XLOOKUP($A63&amp;$B63,'[1]产值及收款计划（2026）'!$A:$A&amp;'[1]产值及收款计划（2026）'!$B:$B,'[1]产值及收款计划（2026）'!AJ:AJ)</f>
        <v>#REF!</v>
      </c>
      <c r="AK63" s="235" t="e" cm="1">
        <f t="array" ref="AK63">_xlfn.XLOOKUP($A63&amp;$B63,'[1]产值及收款计划（2026）'!$A:$A&amp;'[1]产值及收款计划（2026）'!$B:$B,'[1]产值及收款计划（2026）'!AK:AK)</f>
        <v>#REF!</v>
      </c>
      <c r="AL63" s="235" t="e" cm="1">
        <f t="array" ref="AL63">_xlfn.XLOOKUP($A63&amp;$B63,'[1]产值及收款计划（2026）'!$A:$A&amp;'[1]产值及收款计划（2026）'!$B:$B,'[1]产值及收款计划（2026）'!AL:AL)</f>
        <v>#REF!</v>
      </c>
      <c r="AM63" s="242" t="e" cm="1">
        <f t="array" ref="AM63">_xlfn.LET(_xlpm.勾选月份状态数组,TRANSPOSE('PPT(12-15页）-TOP10'!$A$3:$A$14),_xlpm.选择数据区,IF('PPT(12-15页）-TOP10'!$E$3="收款",$BA63:$BL63,$AA63:$AL63),SUM(_xlfn._xlws.FILTER(_xlpm.选择数据区,_xlpm.勾选月份状态数组,"")))</f>
        <v>#REF!</v>
      </c>
      <c r="AN63" s="235" t="e">
        <f>_xlfn.XLOOKUP($C63,应收未收表!$T:$T,应收未收表!AA:AA)</f>
        <v>#N/A</v>
      </c>
      <c r="AO63" s="235" t="e">
        <f>_xlfn.XLOOKUP($C63,应收未收表!$T:$T,应收未收表!AB:AB)</f>
        <v>#N/A</v>
      </c>
      <c r="AP63" s="235" t="e">
        <f>_xlfn.XLOOKUP($C63,应收未收表!$T:$T,应收未收表!AC:AC)</f>
        <v>#N/A</v>
      </c>
      <c r="AQ63" s="235" t="e">
        <f>_xlfn.XLOOKUP($C63,应收未收表!$T:$T,应收未收表!AE:AE)</f>
        <v>#N/A</v>
      </c>
      <c r="AR63" s="235" t="e">
        <f>_xlfn.XLOOKUP($C63,应收未收表!$T:$T,应收未收表!AF:AF)</f>
        <v>#N/A</v>
      </c>
      <c r="AS63" s="235" t="e" cm="1">
        <f t="array" ref="AS63">_xlfn.XLOOKUP($A63&amp;$B63,'[1]产值及收款计划（2026）'!$A:$A&amp;'[1]产值及收款计划（2026）'!$B:$B,'[1]产值及收款计划（2026）'!AS:AS)</f>
        <v>#REF!</v>
      </c>
      <c r="AT63" s="235" t="e" cm="1">
        <f t="array" ref="AT63">_xlfn.XLOOKUP($A63&amp;$B63,'[1]产值及收款计划（2026）'!$A:$A&amp;'[1]产值及收款计划（2026）'!$B:$B,'[1]产值及收款计划（2026）'!AT:AT)</f>
        <v>#REF!</v>
      </c>
      <c r="AU63" s="235" t="e" cm="1">
        <f t="array" ref="AU63">_xlfn.XLOOKUP($A63&amp;$B63,'[1]产值及收款计划（2026）'!$A:$A&amp;'[1]产值及收款计划（2026）'!$B:$B,'[1]产值及收款计划（2026）'!AU:AU)</f>
        <v>#REF!</v>
      </c>
      <c r="AV63" s="235" t="e" cm="1">
        <f t="array" ref="AV63">_xlfn.XLOOKUP($A63&amp;$B63,'[1]产值及收款计划（2026）'!$A:$A&amp;'[1]产值及收款计划（2026）'!$B:$B,'[1]产值及收款计划（2026）'!AV:AV)</f>
        <v>#REF!</v>
      </c>
      <c r="AW63" s="235" cm="1">
        <f t="array" ref="AW63">_xlfn.XLOOKUP($A63&amp;$B63,'[1]产值及收款计划（2026）'!$A:$A&amp;'[1]产值及收款计划（2026）'!$B:$B,'[1]产值及收款计划（2026）'!AW:AW)</f>
        <v>76.2345</v>
      </c>
      <c r="AX63" s="235" cm="1">
        <f t="array" ref="AX63">_xlfn.XLOOKUP($A63&amp;$B63,'[1]产值及收款计划（2026）'!$A:$A&amp;'[1]产值及收款计划（2026）'!$B:$B,'[1]产值及收款计划（2026）'!AX:AX)</f>
        <v>0</v>
      </c>
      <c r="AY63" s="235" cm="1">
        <f t="array" ref="AY63">_xlfn.XLOOKUP($A63&amp;$B63,'[1]产值及收款计划（2026）'!$A:$A&amp;'[1]产值及收款计划（2026）'!$B:$B,'[1]产值及收款计划（2026）'!AY:AY)</f>
        <v>21.2655</v>
      </c>
      <c r="AZ63" s="235" cm="1">
        <f t="array" ref="AZ63">_xlfn.XLOOKUP($A63&amp;$B63,'[1]产值及收款计划（2026）'!$A:$A&amp;'[1]产值及收款计划（2026）'!$B:$B,'[1]产值及收款计划（2026）'!AZ:AZ)</f>
        <v>5.5</v>
      </c>
      <c r="BA63" s="235" t="e" cm="1">
        <f t="array" ref="BA63">_xlfn.XLOOKUP($A63&amp;$B63,'[1]产值及收款计划（2026）'!$A:$A&amp;'[1]产值及收款计划（2026）'!$B:$B,'[1]产值及收款计划（2026）'!BA:BA)</f>
        <v>#REF!</v>
      </c>
      <c r="BB63" s="235" t="e" cm="1">
        <f t="array" ref="BB63">_xlfn.XLOOKUP($A63&amp;$B63,'[1]产值及收款计划（2026）'!$A:$A&amp;'[1]产值及收款计划（2026）'!$B:$B,'[1]产值及收款计划（2026）'!BB:BB)</f>
        <v>#REF!</v>
      </c>
      <c r="BC63" s="235" t="e" cm="1">
        <f t="array" ref="BC63">_xlfn.XLOOKUP($A63&amp;$B63,'[1]产值及收款计划（2026）'!$A:$A&amp;'[1]产值及收款计划（2026）'!$B:$B,'[1]产值及收款计划（2026）'!BC:BC)</f>
        <v>#REF!</v>
      </c>
      <c r="BD63" s="235" t="e" cm="1">
        <f t="array" ref="BD63">_xlfn.XLOOKUP($A63&amp;$B63,'[1]产值及收款计划（2026）'!$A:$A&amp;'[1]产值及收款计划（2026）'!$B:$B,'[1]产值及收款计划（2026）'!BD:BD)</f>
        <v>#REF!</v>
      </c>
      <c r="BE63" s="235" t="e" cm="1">
        <f t="array" ref="BE63">_xlfn.XLOOKUP($A63&amp;$B63,'[1]产值及收款计划（2026）'!$A:$A&amp;'[1]产值及收款计划（2026）'!$B:$B,'[1]产值及收款计划（2026）'!BE:BE)</f>
        <v>#REF!</v>
      </c>
      <c r="BF63" s="235" t="e" cm="1">
        <f t="array" ref="BF63">_xlfn.XLOOKUP($A63&amp;$B63,'[1]产值及收款计划（2026）'!$A:$A&amp;'[1]产值及收款计划（2026）'!$B:$B,'[1]产值及收款计划（2026）'!BF:BF)</f>
        <v>#REF!</v>
      </c>
      <c r="BG63" s="235" t="e" cm="1">
        <f t="array" ref="BG63">_xlfn.XLOOKUP($A63&amp;$B63,'[1]产值及收款计划（2026）'!$A:$A&amp;'[1]产值及收款计划（2026）'!$B:$B,'[1]产值及收款计划（2026）'!BG:BG)</f>
        <v>#REF!</v>
      </c>
      <c r="BH63" s="235" t="e" cm="1">
        <f t="array" ref="BH63">_xlfn.XLOOKUP($A63&amp;$B63,'[1]产值及收款计划（2026）'!$A:$A&amp;'[1]产值及收款计划（2026）'!$B:$B,'[1]产值及收款计划（2026）'!BH:BH)</f>
        <v>#REF!</v>
      </c>
      <c r="BI63" s="235" t="e" cm="1">
        <f t="array" ref="BI63">_xlfn.XLOOKUP($A63&amp;$B63,'[1]产值及收款计划（2026）'!$A:$A&amp;'[1]产值及收款计划（2026）'!$B:$B,'[1]产值及收款计划（2026）'!BI:BI)</f>
        <v>#REF!</v>
      </c>
      <c r="BJ63" s="235" t="e" cm="1">
        <f t="array" ref="BJ63">_xlfn.XLOOKUP($A63&amp;$B63,'[1]产值及收款计划（2026）'!$A:$A&amp;'[1]产值及收款计划（2026）'!$B:$B,'[1]产值及收款计划（2026）'!BJ:BJ)</f>
        <v>#REF!</v>
      </c>
      <c r="BK63" s="235" t="e" cm="1">
        <f t="array" ref="BK63">_xlfn.XLOOKUP($A63&amp;$B63,'[1]产值及收款计划（2026）'!$A:$A&amp;'[1]产值及收款计划（2026）'!$B:$B,'[1]产值及收款计划（2026）'!BK:BK)</f>
        <v>#REF!</v>
      </c>
      <c r="BL63" s="235" t="e" cm="1">
        <f t="array" ref="BL63">_xlfn.XLOOKUP($A63&amp;$B63,'[1]产值及收款计划（2026）'!$A:$A&amp;'[1]产值及收款计划（2026）'!$B:$B,'[1]产值及收款计划（2026）'!BL:BL)</f>
        <v>#REF!</v>
      </c>
      <c r="BM63" s="235"/>
      <c r="BN63" s="235"/>
      <c r="BO63" s="235"/>
      <c r="BP63" s="235"/>
      <c r="BQ63" s="235" t="e">
        <f>_xlfn.XLOOKUP($C63,应收未收表!$AJ:$AJ,应收未收表!AK:AK)</f>
        <v>#N/A</v>
      </c>
      <c r="BR63" s="235" t="e">
        <f>_xlfn.XLOOKUP($C63,应收未收表!$AJ:$AJ,应收未收表!AL:AL)</f>
        <v>#N/A</v>
      </c>
      <c r="BS63" s="235" t="e">
        <f>_xlfn.XLOOKUP($C63,应收未收表!$AJ:$AJ,应收未收表!AM:AM)</f>
        <v>#N/A</v>
      </c>
      <c r="BT63" s="235" t="e">
        <f>_xlfn.XLOOKUP($C63,应收未收表!$AJ:$AJ,应收未收表!AN:AN)</f>
        <v>#N/A</v>
      </c>
      <c r="BU63" s="234" t="str" cm="1">
        <f t="array" ref="BU63">_xlfn.XLOOKUP($A63&amp;$B63,'[1]产值及收款计划（2026）'!$A:$A&amp;'[1]产值及收款计划（2026）'!$B:$B,'[1]产值及收款计划（2026）'!BQ:BQ)</f>
        <v>上海建工四建集团有限公司</v>
      </c>
      <c r="BV63" s="235" t="e" cm="1">
        <f t="array" ref="BV63">_xlfn.XLOOKUP($A63&amp;$B63,'[1]产值及收款计划（2026）'!$A:$A&amp;'[1]产值及收款计划（2026）'!$B:$B,'[1]产值及收款计划（2026）'!BR:BR)</f>
        <v>#REF!</v>
      </c>
      <c r="CE63" s="235" cm="1">
        <f t="array" ref="CE63">_xlfn.XLOOKUP($A63&amp;$B63,'[1]产值及收款计划（2026）'!$A:$A&amp;'[1]产值及收款计划（2026）'!$B:$B,'[1]产值及收款计划（2026）'!CA:CA)</f>
        <v>0</v>
      </c>
      <c r="CF63" s="235" cm="1">
        <f t="array" ref="CF63">_xlfn.XLOOKUP($A63&amp;$B63,'[1]产值及收款计划（2026）'!$A:$A&amp;'[1]产值及收款计划（2026）'!$B:$B,'[1]产值及收款计划（2026）'!CB:CB)</f>
        <v>0</v>
      </c>
      <c r="CG63" s="235" cm="1">
        <f t="array" ref="CG63">_xlfn.XLOOKUP($A63&amp;$B63,'[1]产值及收款计划（2026）'!$A:$A&amp;'[1]产值及收款计划（2026）'!$B:$B,'[1]产值及收款计划（2026）'!CC:CC)</f>
        <v>0</v>
      </c>
      <c r="CH63" s="235" cm="1">
        <f t="array" ref="CH63">_xlfn.XLOOKUP($A63&amp;$B63,'[1]产值及收款计划（2026）'!$A:$A&amp;'[1]产值及收款计划（2026）'!$B:$B,'[1]产值及收款计划（2026）'!CD:CD)</f>
        <v>0</v>
      </c>
      <c r="CI63" s="235" cm="1">
        <f t="array" ref="CI63">_xlfn.XLOOKUP($A63&amp;$B63,'[1]产值及收款计划（2026）'!$A:$A&amp;'[1]产值及收款计划（2026）'!$B:$B,'[1]产值及收款计划（2026）'!CE:CE)</f>
        <v>0</v>
      </c>
      <c r="CJ63" s="235" cm="1">
        <f t="array" ref="CJ63">_xlfn.XLOOKUP($A63&amp;$B63,'[1]产值及收款计划（2026）'!$A:$A&amp;'[1]产值及收款计划（2026）'!$B:$B,'[1]产值及收款计划（2026）'!CF:CF)</f>
        <v>0</v>
      </c>
      <c r="CK63" s="235" cm="1">
        <f t="array" ref="CK63">_xlfn.XLOOKUP($A63&amp;$B63,'[1]产值及收款计划（2026）'!$A:$A&amp;'[1]产值及收款计划（2026）'!$B:$B,'[1]产值及收款计划（2026）'!CG:CG)</f>
        <v>0</v>
      </c>
      <c r="CL63" s="235" cm="1">
        <f t="array" ref="CL63">_xlfn.XLOOKUP($A63&amp;$B63,'[1]产值及收款计划（2026）'!$A:$A&amp;'[1]产值及收款计划（2026）'!$B:$B,'[1]产值及收款计划（2026）'!CH:CH)</f>
        <v>0</v>
      </c>
      <c r="CM63" s="235" cm="1">
        <f t="array" ref="CM63">_xlfn.XLOOKUP($A63&amp;$B63,'[1]产值及收款计划（2026）'!$A:$A&amp;'[1]产值及收款计划（2026）'!$B:$B,'[1]产值及收款计划（2026）'!CI:CI)</f>
        <v>0</v>
      </c>
      <c r="CN63" s="235" cm="1">
        <f t="array" ref="CN63">_xlfn.XLOOKUP($A63&amp;$B63,'[1]产值及收款计划（2026）'!$A:$A&amp;'[1]产值及收款计划（2026）'!$B:$B,'[1]产值及收款计划（2026）'!CJ:CJ)</f>
        <v>0</v>
      </c>
      <c r="CO63" s="235" cm="1">
        <f t="array" ref="CO63">_xlfn.XLOOKUP($A63&amp;$B63,'[1]产值及收款计划（2026）'!$A:$A&amp;'[1]产值及收款计划（2026）'!$B:$B,'[1]产值及收款计划（2026）'!CK:CK)</f>
        <v>0</v>
      </c>
      <c r="CP63" s="235" cm="1">
        <f t="array" ref="CP63">_xlfn.XLOOKUP($A63&amp;$B63,'[1]产值及收款计划（2026）'!$A:$A&amp;'[1]产值及收款计划（2026）'!$B:$B,'[1]产值及收款计划（2026）'!CL:CL)</f>
        <v>0</v>
      </c>
      <c r="DE63" s="235" cm="1">
        <f t="array" ref="DE63">_xlfn.XLOOKUP($A63&amp;$B63,'[1]产值及收款计划（2026）'!$A:$A&amp;'[1]产值及收款计划（2026）'!$B:$B,'[1]产值及收款计划（2026）'!DA:DA)</f>
        <v>0</v>
      </c>
      <c r="DF63" s="235" cm="1">
        <f t="array" ref="DF63">_xlfn.XLOOKUP($A63&amp;$B63,'[1]产值及收款计划（2026）'!$A:$A&amp;'[1]产值及收款计划（2026）'!$B:$B,'[1]产值及收款计划（2026）'!DB:DB)</f>
        <v>0</v>
      </c>
      <c r="DG63" s="235" cm="1">
        <f t="array" ref="DG63">_xlfn.XLOOKUP($A63&amp;$B63,'[1]产值及收款计划（2026）'!$A:$A&amp;'[1]产值及收款计划（2026）'!$B:$B,'[1]产值及收款计划（2026）'!DC:DC)</f>
        <v>0</v>
      </c>
      <c r="DH63" s="235" cm="1">
        <f t="array" ref="DH63">_xlfn.XLOOKUP($A63&amp;$B63,'[1]产值及收款计划（2026）'!$A:$A&amp;'[1]产值及收款计划（2026）'!$B:$B,'[1]产值及收款计划（2026）'!DD:DD)</f>
        <v>0</v>
      </c>
      <c r="DI63" s="235" cm="1">
        <f t="array" ref="DI63">_xlfn.XLOOKUP($A63&amp;$B63,'[1]产值及收款计划（2026）'!$A:$A&amp;'[1]产值及收款计划（2026）'!$B:$B,'[1]产值及收款计划（2026）'!DE:DE)</f>
        <v>0</v>
      </c>
      <c r="DJ63" s="235" cm="1">
        <f t="array" ref="DJ63">_xlfn.XLOOKUP($A63&amp;$B63,'[1]产值及收款计划（2026）'!$A:$A&amp;'[1]产值及收款计划（2026）'!$B:$B,'[1]产值及收款计划（2026）'!DF:DF)</f>
        <v>0</v>
      </c>
      <c r="DK63" s="235" cm="1">
        <f t="array" ref="DK63">_xlfn.XLOOKUP($A63&amp;$B63,'[1]产值及收款计划（2026）'!$A:$A&amp;'[1]产值及收款计划（2026）'!$B:$B,'[1]产值及收款计划（2026）'!DG:DG)</f>
        <v>0</v>
      </c>
      <c r="DL63" s="235" cm="1">
        <f t="array" ref="DL63">_xlfn.XLOOKUP($A63&amp;$B63,'[1]产值及收款计划（2026）'!$A:$A&amp;'[1]产值及收款计划（2026）'!$B:$B,'[1]产值及收款计划（2026）'!DH:DH)</f>
        <v>0</v>
      </c>
      <c r="DM63" s="235" cm="1">
        <f t="array" ref="DM63">_xlfn.XLOOKUP($A63&amp;$B63,'[1]产值及收款计划（2026）'!$A:$A&amp;'[1]产值及收款计划（2026）'!$B:$B,'[1]产值及收款计划（2026）'!DI:DI)</f>
        <v>0</v>
      </c>
      <c r="DN63" s="235" cm="1">
        <f t="array" ref="DN63">_xlfn.XLOOKUP($A63&amp;$B63,'[1]产值及收款计划（2026）'!$A:$A&amp;'[1]产值及收款计划（2026）'!$B:$B,'[1]产值及收款计划（2026）'!DJ:DJ)</f>
        <v>0</v>
      </c>
      <c r="DO63" s="235" cm="1">
        <f t="array" ref="DO63">_xlfn.XLOOKUP($A63&amp;$B63,'[1]产值及收款计划（2026）'!$A:$A&amp;'[1]产值及收款计划（2026）'!$B:$B,'[1]产值及收款计划（2026）'!DK:DK)</f>
        <v>0</v>
      </c>
      <c r="DP63" s="235" cm="1">
        <f t="array" ref="DP63">_xlfn.XLOOKUP($A63&amp;$B63,'[1]产值及收款计划（2026）'!$A:$A&amp;'[1]产值及收款计划（2026）'!$B:$B,'[1]产值及收款计划（2026）'!DL:DL)</f>
        <v>0</v>
      </c>
      <c r="DQ63" s="243"/>
      <c r="DR63" s="229"/>
    </row>
    <row r="64" ht="20.25" spans="1:122">
      <c r="A64" s="233">
        <f t="shared" si="12"/>
        <v>60</v>
      </c>
      <c r="B64" s="233" t="s">
        <v>25</v>
      </c>
      <c r="C64" s="234" t="str" cm="1">
        <f t="array" ref="C64">_xlfn.XLOOKUP($A64&amp;$B64,'[1]产值及收款计划（2026）'!$A:$A&amp;'[1]产值及收款计划（2026）'!$B:$B,'[1]产值及收款计划（2026）'!C:C)</f>
        <v>ZHT2022092600081</v>
      </c>
      <c r="D64" s="234" t="str" cm="1">
        <f t="array" ref="D64">_xlfn.XLOOKUP($A64&amp;$B64,'[1]产值及收款计划（2026）'!$A:$A&amp;'[1]产值及收款计划（2026）'!$B:$B,'[1]产值及收款计划（2026）'!D:D)</f>
        <v>城东埭头公交综合场站工程建设管理信息化平台新增项目级授权应用服务</v>
      </c>
      <c r="E64" s="235" cm="1">
        <f t="array" ref="E64">_xlfn.XLOOKUP($A64&amp;$B64,'[1]产值及收款计划（2026）'!$A:$A&amp;'[1]产值及收款计划（2026）'!$B:$B,'[1]产值及收款计划（2026）'!E:E)</f>
        <v>15</v>
      </c>
      <c r="F64" s="235" cm="1">
        <f t="array" ref="F64">_xlfn.XLOOKUP($A64&amp;$B64,'[1]产值及收款计划（2026）'!$A:$A&amp;'[1]产值及收款计划（2026）'!$B:$B,'[1]产值及收款计划（2026）'!F:F)</f>
        <v>5.55</v>
      </c>
      <c r="G64" s="235" cm="1">
        <f t="array" ref="G64">_xlfn.XLOOKUP($A64&amp;$B64,'[1]产值及收款计划（2026）'!$A:$A&amp;'[1]产值及收款计划（2026）'!$B:$B,'[1]产值及收款计划（2026）'!G:G)</f>
        <v>5.55</v>
      </c>
      <c r="H64" s="235" cm="1">
        <f t="array" ref="H64">_xlfn.XLOOKUP($A64&amp;$B64,'[1]产值及收款计划（2026）'!$A:$A&amp;'[1]产值及收款计划（2026）'!$B:$B,'[1]产值及收款计划（2026）'!H:H)</f>
        <v>5.55</v>
      </c>
      <c r="I64" s="236" cm="1">
        <f t="array" ref="I64">_xlfn.XLOOKUP($A64&amp;$B64,'[1]产值及收款计划（2026）'!$A:$A&amp;'[1]产值及收款计划（2026）'!$B:$B,'[1]产值及收款计划（2026）'!I:I)</f>
        <v>1</v>
      </c>
      <c r="J64" s="237" cm="1">
        <f t="array" ref="J64">_xlfn.XLOOKUP($A64&amp;$B64,'[1]产值及收款计划（2026）'!$A:$A&amp;'[1]产值及收款计划（2026）'!$B:$B,'[1]产值及收款计划（2026）'!J:J)</f>
        <v>0.06</v>
      </c>
      <c r="K64" s="235" t="e" cm="1">
        <f t="array" ref="K64">_xlfn.XLOOKUP($A64&amp;$B64,'[1]产值及收款计划（2026）'!$A:$A&amp;'[1]产值及收款计划（2026）'!$B:$B,'[1]产值及收款计划（2026）'!K:K)</f>
        <v>#REF!</v>
      </c>
      <c r="L64" s="235" t="e" cm="1">
        <f t="array" ref="L64">_xlfn.XLOOKUP($A64&amp;$B64,'[1]产值及收款计划（2026）'!$A:$A&amp;'[1]产值及收款计划（2026）'!$B:$B,'[1]产值及收款计划（2026）'!L:L)</f>
        <v>#REF!</v>
      </c>
      <c r="M64" s="235" cm="1">
        <f t="array" ref="M64">_xlfn.XLOOKUP($A64&amp;$B64,'[1]产值及收款计划（2026）'!$A:$A&amp;'[1]产值及收款计划（2026）'!$B:$B,'[1]产值及收款计划（2026）'!M:M)</f>
        <v>0</v>
      </c>
      <c r="N64" s="235" cm="1">
        <f t="array" ref="N64">_xlfn.XLOOKUP($A64&amp;$B64,'[1]产值及收款计划（2026）'!$A:$A&amp;'[1]产值及收款计划（2026）'!$B:$B,'[1]产值及收款计划（2026）'!N:N)</f>
        <v>0</v>
      </c>
      <c r="O64" s="235" t="str" cm="1">
        <f t="array" ref="O64">_xlfn.XLOOKUP($A64&amp;$B64,'[1]产值及收款计划（2026）'!$A:$A&amp;'[1]产值及收款计划（2026）'!$B:$B,'[1]产值及收款计划（2026）'!O:O)</f>
        <v>周滨</v>
      </c>
      <c r="P64" s="234" t="str" cm="1">
        <f t="array" ref="P64">_xlfn.XLOOKUP($A64&amp;$B64,'[1]产值及收款计划（2026）'!$A:$A&amp;'[1]产值及收款计划（2026）'!$B:$B,'[1]产值及收款计划（2026）'!P:P)</f>
        <v>在建</v>
      </c>
      <c r="Q64" s="235" t="e" cm="1">
        <f t="array" ref="Q64">_xlfn.XLOOKUP($A64&amp;$B64,'[1]产值及收款计划（2026）'!$A:$A&amp;'[1]产值及收款计划（2026）'!$B:$B,'[1]产值及收款计划（2026）'!Q:Q)</f>
        <v>#REF!</v>
      </c>
      <c r="R64" s="235" t="e" cm="1">
        <f t="array" ref="R64">_xlfn.XLOOKUP($A64&amp;$B64,'[1]产值及收款计划（2026）'!$A:$A&amp;'[1]产值及收款计划（2026）'!$B:$B,'[1]产值及收款计划（2026）'!R:R)</f>
        <v>#REF!</v>
      </c>
      <c r="S64" s="235" t="e" cm="1">
        <f t="array" ref="S64">_xlfn.XLOOKUP($A64&amp;$B64,'[1]产值及收款计划（2026）'!$A:$A&amp;'[1]产值及收款计划（2026）'!$B:$B,'[1]产值及收款计划（2026）'!S:S)</f>
        <v>#REF!</v>
      </c>
      <c r="T64" s="235" cm="1">
        <f t="array" ref="T64">_xlfn.XLOOKUP($A64&amp;$B64,'[1]产值及收款计划（2026）'!$A:$A&amp;'[1]产值及收款计划（2026）'!$B:$B,'[1]产值及收款计划（2026）'!T:T)</f>
        <v>11.4</v>
      </c>
      <c r="U64" s="235" cm="1">
        <f t="array" ref="U64">_xlfn.XLOOKUP($A64&amp;$B64,'[1]产值及收款计划（2026）'!$A:$A&amp;'[1]产值及收款计划（2026）'!$B:$B,'[1]产值及收款计划（2026）'!U:U)</f>
        <v>0</v>
      </c>
      <c r="V64" s="235" cm="1">
        <f t="array" ref="V64">_xlfn.XLOOKUP($A64&amp;$B64,'[1]产值及收款计划（2026）'!$A:$A&amp;'[1]产值及收款计划（2026）'!$B:$B,'[1]产值及收款计划（2026）'!V:V)</f>
        <v>3.6</v>
      </c>
      <c r="W64" s="235" t="e" cm="1">
        <f t="array" ref="W64">_xlfn.XLOOKUP($A64&amp;$B64,'[1]产值及收款计划（2026）'!$A:$A&amp;'[1]产值及收款计划（2026）'!$B:$B,'[1]产值及收款计划（2026）'!W:W)</f>
        <v>#REF!</v>
      </c>
      <c r="X64" s="235" t="e" cm="1">
        <f t="array" ref="X64">_xlfn.XLOOKUP($A64&amp;$B64,'[1]产值及收款计划（2026）'!$A:$A&amp;'[1]产值及收款计划（2026）'!$B:$B,'[1]产值及收款计划（2026）'!X:X)</f>
        <v>#REF!</v>
      </c>
      <c r="Y64" s="235" t="e" cm="1">
        <f t="array" ref="Y64">_xlfn.XLOOKUP($A64&amp;$B64,'[1]产值及收款计划（2026）'!$A:$A&amp;'[1]产值及收款计划（2026）'!$B:$B,'[1]产值及收款计划（2026）'!Y:Y)</f>
        <v>#REF!</v>
      </c>
      <c r="Z64" s="235" t="e" cm="1">
        <f t="array" ref="Z64">_xlfn.XLOOKUP($A64&amp;$B64,'[1]产值及收款计划（2026）'!$A:$A&amp;'[1]产值及收款计划（2026）'!$B:$B,'[1]产值及收款计划（2026）'!Z:Z)</f>
        <v>#REF!</v>
      </c>
      <c r="AA64" s="235" t="e" cm="1">
        <f t="array" ref="AA64">_xlfn.XLOOKUP($A64&amp;$B64,'[1]产值及收款计划（2026）'!$A:$A&amp;'[1]产值及收款计划（2026）'!$B:$B,'[1]产值及收款计划（2026）'!AA:AA)</f>
        <v>#REF!</v>
      </c>
      <c r="AB64" s="235" t="e" cm="1">
        <f t="array" ref="AB64">_xlfn.XLOOKUP($A64&amp;$B64,'[1]产值及收款计划（2026）'!$A:$A&amp;'[1]产值及收款计划（2026）'!$B:$B,'[1]产值及收款计划（2026）'!AB:AB)</f>
        <v>#REF!</v>
      </c>
      <c r="AC64" s="235" t="e" cm="1">
        <f t="array" ref="AC64">_xlfn.XLOOKUP($A64&amp;$B64,'[1]产值及收款计划（2026）'!$A:$A&amp;'[1]产值及收款计划（2026）'!$B:$B,'[1]产值及收款计划（2026）'!AC:AC)</f>
        <v>#REF!</v>
      </c>
      <c r="AD64" s="235" t="e" cm="1">
        <f t="array" ref="AD64">_xlfn.XLOOKUP($A64&amp;$B64,'[1]产值及收款计划（2026）'!$A:$A&amp;'[1]产值及收款计划（2026）'!$B:$B,'[1]产值及收款计划（2026）'!AD:AD)</f>
        <v>#REF!</v>
      </c>
      <c r="AE64" s="235" t="e" cm="1">
        <f t="array" ref="AE64">_xlfn.XLOOKUP($A64&amp;$B64,'[1]产值及收款计划（2026）'!$A:$A&amp;'[1]产值及收款计划（2026）'!$B:$B,'[1]产值及收款计划（2026）'!AE:AE)</f>
        <v>#REF!</v>
      </c>
      <c r="AF64" s="235" t="e" cm="1">
        <f t="array" ref="AF64">_xlfn.XLOOKUP($A64&amp;$B64,'[1]产值及收款计划（2026）'!$A:$A&amp;'[1]产值及收款计划（2026）'!$B:$B,'[1]产值及收款计划（2026）'!AF:AF)</f>
        <v>#REF!</v>
      </c>
      <c r="AG64" s="235" t="e" cm="1">
        <f t="array" ref="AG64">_xlfn.XLOOKUP($A64&amp;$B64,'[1]产值及收款计划（2026）'!$A:$A&amp;'[1]产值及收款计划（2026）'!$B:$B,'[1]产值及收款计划（2026）'!AG:AG)</f>
        <v>#REF!</v>
      </c>
      <c r="AH64" s="235" t="e" cm="1">
        <f t="array" ref="AH64">_xlfn.XLOOKUP($A64&amp;$B64,'[1]产值及收款计划（2026）'!$A:$A&amp;'[1]产值及收款计划（2026）'!$B:$B,'[1]产值及收款计划（2026）'!AH:AH)</f>
        <v>#REF!</v>
      </c>
      <c r="AI64" s="235" t="e" cm="1">
        <f t="array" ref="AI64">_xlfn.XLOOKUP($A64&amp;$B64,'[1]产值及收款计划（2026）'!$A:$A&amp;'[1]产值及收款计划（2026）'!$B:$B,'[1]产值及收款计划（2026）'!AI:AI)</f>
        <v>#REF!</v>
      </c>
      <c r="AJ64" s="235" t="e" cm="1">
        <f t="array" ref="AJ64">_xlfn.XLOOKUP($A64&amp;$B64,'[1]产值及收款计划（2026）'!$A:$A&amp;'[1]产值及收款计划（2026）'!$B:$B,'[1]产值及收款计划（2026）'!AJ:AJ)</f>
        <v>#REF!</v>
      </c>
      <c r="AK64" s="235" t="e" cm="1">
        <f t="array" ref="AK64">_xlfn.XLOOKUP($A64&amp;$B64,'[1]产值及收款计划（2026）'!$A:$A&amp;'[1]产值及收款计划（2026）'!$B:$B,'[1]产值及收款计划（2026）'!AK:AK)</f>
        <v>#REF!</v>
      </c>
      <c r="AL64" s="235" t="e" cm="1">
        <f t="array" ref="AL64">_xlfn.XLOOKUP($A64&amp;$B64,'[1]产值及收款计划（2026）'!$A:$A&amp;'[1]产值及收款计划（2026）'!$B:$B,'[1]产值及收款计划（2026）'!AL:AL)</f>
        <v>#REF!</v>
      </c>
      <c r="AM64" s="242" t="e" cm="1">
        <f t="array" ref="AM64">_xlfn.LET(_xlpm.勾选月份状态数组,TRANSPOSE('PPT(12-15页）-TOP10'!$A$3:$A$14),_xlpm.选择数据区,IF('PPT(12-15页）-TOP10'!$E$3="收款",$BA64:$BL64,$AA64:$AL64),SUM(_xlfn._xlws.FILTER(_xlpm.选择数据区,_xlpm.勾选月份状态数组,"")))</f>
        <v>#REF!</v>
      </c>
      <c r="AN64" s="235" t="e">
        <f>_xlfn.XLOOKUP($C64,应收未收表!$T:$T,应收未收表!AA:AA)</f>
        <v>#N/A</v>
      </c>
      <c r="AO64" s="235" t="e">
        <f>_xlfn.XLOOKUP($C64,应收未收表!$T:$T,应收未收表!AB:AB)</f>
        <v>#N/A</v>
      </c>
      <c r="AP64" s="235" t="e">
        <f>_xlfn.XLOOKUP($C64,应收未收表!$T:$T,应收未收表!AC:AC)</f>
        <v>#N/A</v>
      </c>
      <c r="AQ64" s="235" t="e">
        <f>_xlfn.XLOOKUP($C64,应收未收表!$T:$T,应收未收表!AE:AE)</f>
        <v>#N/A</v>
      </c>
      <c r="AR64" s="235" t="e">
        <f>_xlfn.XLOOKUP($C64,应收未收表!$T:$T,应收未收表!AF:AF)</f>
        <v>#N/A</v>
      </c>
      <c r="AS64" s="235" t="e" cm="1">
        <f t="array" ref="AS64">_xlfn.XLOOKUP($A64&amp;$B64,'[1]产值及收款计划（2026）'!$A:$A&amp;'[1]产值及收款计划（2026）'!$B:$B,'[1]产值及收款计划（2026）'!AS:AS)</f>
        <v>#REF!</v>
      </c>
      <c r="AT64" s="235" t="e" cm="1">
        <f t="array" ref="AT64">_xlfn.XLOOKUP($A64&amp;$B64,'[1]产值及收款计划（2026）'!$A:$A&amp;'[1]产值及收款计划（2026）'!$B:$B,'[1]产值及收款计划（2026）'!AT:AT)</f>
        <v>#REF!</v>
      </c>
      <c r="AU64" s="235" t="e" cm="1">
        <f t="array" ref="AU64">_xlfn.XLOOKUP($A64&amp;$B64,'[1]产值及收款计划（2026）'!$A:$A&amp;'[1]产值及收款计划（2026）'!$B:$B,'[1]产值及收款计划（2026）'!AU:AU)</f>
        <v>#REF!</v>
      </c>
      <c r="AV64" s="235" t="e" cm="1">
        <f t="array" ref="AV64">_xlfn.XLOOKUP($A64&amp;$B64,'[1]产值及收款计划（2026）'!$A:$A&amp;'[1]产值及收款计划（2026）'!$B:$B,'[1]产值及收款计划（2026）'!AV:AV)</f>
        <v>#REF!</v>
      </c>
      <c r="AW64" s="235" cm="1">
        <f t="array" ref="AW64">_xlfn.XLOOKUP($A64&amp;$B64,'[1]产值及收款计划（2026）'!$A:$A&amp;'[1]产值及收款计划（2026）'!$B:$B,'[1]产值及收款计划（2026）'!AW:AW)</f>
        <v>7.5</v>
      </c>
      <c r="AX64" s="235" cm="1">
        <f t="array" ref="AX64">_xlfn.XLOOKUP($A64&amp;$B64,'[1]产值及收款计划（2026）'!$A:$A&amp;'[1]产值及收款计划（2026）'!$B:$B,'[1]产值及收款计划（2026）'!AX:AX)</f>
        <v>0</v>
      </c>
      <c r="AY64" s="235" cm="1">
        <f t="array" ref="AY64">_xlfn.XLOOKUP($A64&amp;$B64,'[1]产值及收款计划（2026）'!$A:$A&amp;'[1]产值及收款计划（2026）'!$B:$B,'[1]产值及收款计划（2026）'!AY:AY)</f>
        <v>7.5</v>
      </c>
      <c r="AZ64" s="235" cm="1">
        <f t="array" ref="AZ64">_xlfn.XLOOKUP($A64&amp;$B64,'[1]产值及收款计划（2026）'!$A:$A&amp;'[1]产值及收款计划（2026）'!$B:$B,'[1]产值及收款计划（2026）'!AZ:AZ)</f>
        <v>3.9</v>
      </c>
      <c r="BA64" s="235" t="e" cm="1">
        <f t="array" ref="BA64">_xlfn.XLOOKUP($A64&amp;$B64,'[1]产值及收款计划（2026）'!$A:$A&amp;'[1]产值及收款计划（2026）'!$B:$B,'[1]产值及收款计划（2026）'!BA:BA)</f>
        <v>#REF!</v>
      </c>
      <c r="BB64" s="235" t="e" cm="1">
        <f t="array" ref="BB64">_xlfn.XLOOKUP($A64&amp;$B64,'[1]产值及收款计划（2026）'!$A:$A&amp;'[1]产值及收款计划（2026）'!$B:$B,'[1]产值及收款计划（2026）'!BB:BB)</f>
        <v>#REF!</v>
      </c>
      <c r="BC64" s="235" t="e" cm="1">
        <f t="array" ref="BC64">_xlfn.XLOOKUP($A64&amp;$B64,'[1]产值及收款计划（2026）'!$A:$A&amp;'[1]产值及收款计划（2026）'!$B:$B,'[1]产值及收款计划（2026）'!BC:BC)</f>
        <v>#REF!</v>
      </c>
      <c r="BD64" s="235" t="e" cm="1">
        <f t="array" ref="BD64">_xlfn.XLOOKUP($A64&amp;$B64,'[1]产值及收款计划（2026）'!$A:$A&amp;'[1]产值及收款计划（2026）'!$B:$B,'[1]产值及收款计划（2026）'!BD:BD)</f>
        <v>#REF!</v>
      </c>
      <c r="BE64" s="235" t="e" cm="1">
        <f t="array" ref="BE64">_xlfn.XLOOKUP($A64&amp;$B64,'[1]产值及收款计划（2026）'!$A:$A&amp;'[1]产值及收款计划（2026）'!$B:$B,'[1]产值及收款计划（2026）'!BE:BE)</f>
        <v>#REF!</v>
      </c>
      <c r="BF64" s="235" t="e" cm="1">
        <f t="array" ref="BF64">_xlfn.XLOOKUP($A64&amp;$B64,'[1]产值及收款计划（2026）'!$A:$A&amp;'[1]产值及收款计划（2026）'!$B:$B,'[1]产值及收款计划（2026）'!BF:BF)</f>
        <v>#REF!</v>
      </c>
      <c r="BG64" s="235" t="e" cm="1">
        <f t="array" ref="BG64">_xlfn.XLOOKUP($A64&amp;$B64,'[1]产值及收款计划（2026）'!$A:$A&amp;'[1]产值及收款计划（2026）'!$B:$B,'[1]产值及收款计划（2026）'!BG:BG)</f>
        <v>#REF!</v>
      </c>
      <c r="BH64" s="235" t="e" cm="1">
        <f t="array" ref="BH64">_xlfn.XLOOKUP($A64&amp;$B64,'[1]产值及收款计划（2026）'!$A:$A&amp;'[1]产值及收款计划（2026）'!$B:$B,'[1]产值及收款计划（2026）'!BH:BH)</f>
        <v>#REF!</v>
      </c>
      <c r="BI64" s="235" t="e" cm="1">
        <f t="array" ref="BI64">_xlfn.XLOOKUP($A64&amp;$B64,'[1]产值及收款计划（2026）'!$A:$A&amp;'[1]产值及收款计划（2026）'!$B:$B,'[1]产值及收款计划（2026）'!BI:BI)</f>
        <v>#REF!</v>
      </c>
      <c r="BJ64" s="235" t="e" cm="1">
        <f t="array" ref="BJ64">_xlfn.XLOOKUP($A64&amp;$B64,'[1]产值及收款计划（2026）'!$A:$A&amp;'[1]产值及收款计划（2026）'!$B:$B,'[1]产值及收款计划（2026）'!BJ:BJ)</f>
        <v>#REF!</v>
      </c>
      <c r="BK64" s="235" t="e" cm="1">
        <f t="array" ref="BK64">_xlfn.XLOOKUP($A64&amp;$B64,'[1]产值及收款计划（2026）'!$A:$A&amp;'[1]产值及收款计划（2026）'!$B:$B,'[1]产值及收款计划（2026）'!BK:BK)</f>
        <v>#REF!</v>
      </c>
      <c r="BL64" s="235" t="e" cm="1">
        <f t="array" ref="BL64">_xlfn.XLOOKUP($A64&amp;$B64,'[1]产值及收款计划（2026）'!$A:$A&amp;'[1]产值及收款计划（2026）'!$B:$B,'[1]产值及收款计划（2026）'!BL:BL)</f>
        <v>#REF!</v>
      </c>
      <c r="BM64" s="235"/>
      <c r="BN64" s="235"/>
      <c r="BO64" s="235"/>
      <c r="BP64" s="235"/>
      <c r="BQ64" s="235" t="e">
        <f>_xlfn.XLOOKUP($C64,应收未收表!$AJ:$AJ,应收未收表!AK:AK)</f>
        <v>#N/A</v>
      </c>
      <c r="BR64" s="235" t="e">
        <f>_xlfn.XLOOKUP($C64,应收未收表!$AJ:$AJ,应收未收表!AL:AL)</f>
        <v>#N/A</v>
      </c>
      <c r="BS64" s="235" t="e">
        <f>_xlfn.XLOOKUP($C64,应收未收表!$AJ:$AJ,应收未收表!AM:AM)</f>
        <v>#N/A</v>
      </c>
      <c r="BT64" s="235" t="e">
        <f>_xlfn.XLOOKUP($C64,应收未收表!$AJ:$AJ,应收未收表!AN:AN)</f>
        <v>#N/A</v>
      </c>
      <c r="BU64" s="234" t="str" cm="1">
        <f t="array" ref="BU64">_xlfn.XLOOKUP($A64&amp;$B64,'[1]产值及收款计划（2026）'!$A:$A&amp;'[1]产值及收款计划（2026）'!$B:$B,'[1]产值及收款计划（2026）'!BQ:BQ)</f>
        <v>福建第一公路工程集团有限公司</v>
      </c>
      <c r="BV64" s="235" t="e" cm="1">
        <f t="array" ref="BV64">_xlfn.XLOOKUP($A64&amp;$B64,'[1]产值及收款计划（2026）'!$A:$A&amp;'[1]产值及收款计划（2026）'!$B:$B,'[1]产值及收款计划（2026）'!BR:BR)</f>
        <v>#REF!</v>
      </c>
      <c r="CE64" s="235" cm="1">
        <f t="array" ref="CE64">_xlfn.XLOOKUP($A64&amp;$B64,'[1]产值及收款计划（2026）'!$A:$A&amp;'[1]产值及收款计划（2026）'!$B:$B,'[1]产值及收款计划（2026）'!CA:CA)</f>
        <v>0</v>
      </c>
      <c r="CF64" s="235" cm="1">
        <f t="array" ref="CF64">_xlfn.XLOOKUP($A64&amp;$B64,'[1]产值及收款计划（2026）'!$A:$A&amp;'[1]产值及收款计划（2026）'!$B:$B,'[1]产值及收款计划（2026）'!CB:CB)</f>
        <v>0</v>
      </c>
      <c r="CG64" s="235" cm="1">
        <f t="array" ref="CG64">_xlfn.XLOOKUP($A64&amp;$B64,'[1]产值及收款计划（2026）'!$A:$A&amp;'[1]产值及收款计划（2026）'!$B:$B,'[1]产值及收款计划（2026）'!CC:CC)</f>
        <v>0</v>
      </c>
      <c r="CH64" s="235" cm="1">
        <f t="array" ref="CH64">_xlfn.XLOOKUP($A64&amp;$B64,'[1]产值及收款计划（2026）'!$A:$A&amp;'[1]产值及收款计划（2026）'!$B:$B,'[1]产值及收款计划（2026）'!CD:CD)</f>
        <v>0</v>
      </c>
      <c r="CI64" s="235" cm="1">
        <f t="array" ref="CI64">_xlfn.XLOOKUP($A64&amp;$B64,'[1]产值及收款计划（2026）'!$A:$A&amp;'[1]产值及收款计划（2026）'!$B:$B,'[1]产值及收款计划（2026）'!CE:CE)</f>
        <v>0</v>
      </c>
      <c r="CJ64" s="235" cm="1">
        <f t="array" ref="CJ64">_xlfn.XLOOKUP($A64&amp;$B64,'[1]产值及收款计划（2026）'!$A:$A&amp;'[1]产值及收款计划（2026）'!$B:$B,'[1]产值及收款计划（2026）'!CF:CF)</f>
        <v>0</v>
      </c>
      <c r="CK64" s="235" cm="1">
        <f t="array" ref="CK64">_xlfn.XLOOKUP($A64&amp;$B64,'[1]产值及收款计划（2026）'!$A:$A&amp;'[1]产值及收款计划（2026）'!$B:$B,'[1]产值及收款计划（2026）'!CG:CG)</f>
        <v>0</v>
      </c>
      <c r="CL64" s="235" cm="1">
        <f t="array" ref="CL64">_xlfn.XLOOKUP($A64&amp;$B64,'[1]产值及收款计划（2026）'!$A:$A&amp;'[1]产值及收款计划（2026）'!$B:$B,'[1]产值及收款计划（2026）'!CH:CH)</f>
        <v>0</v>
      </c>
      <c r="CM64" s="235" cm="1">
        <f t="array" ref="CM64">_xlfn.XLOOKUP($A64&amp;$B64,'[1]产值及收款计划（2026）'!$A:$A&amp;'[1]产值及收款计划（2026）'!$B:$B,'[1]产值及收款计划（2026）'!CI:CI)</f>
        <v>0</v>
      </c>
      <c r="CN64" s="235" cm="1">
        <f t="array" ref="CN64">_xlfn.XLOOKUP($A64&amp;$B64,'[1]产值及收款计划（2026）'!$A:$A&amp;'[1]产值及收款计划（2026）'!$B:$B,'[1]产值及收款计划（2026）'!CJ:CJ)</f>
        <v>0</v>
      </c>
      <c r="CO64" s="235" cm="1">
        <f t="array" ref="CO64">_xlfn.XLOOKUP($A64&amp;$B64,'[1]产值及收款计划（2026）'!$A:$A&amp;'[1]产值及收款计划（2026）'!$B:$B,'[1]产值及收款计划（2026）'!CK:CK)</f>
        <v>0</v>
      </c>
      <c r="CP64" s="235" cm="1">
        <f t="array" ref="CP64">_xlfn.XLOOKUP($A64&amp;$B64,'[1]产值及收款计划（2026）'!$A:$A&amp;'[1]产值及收款计划（2026）'!$B:$B,'[1]产值及收款计划（2026）'!CL:CL)</f>
        <v>0</v>
      </c>
      <c r="DE64" s="235" cm="1">
        <f t="array" ref="DE64">_xlfn.XLOOKUP($A64&amp;$B64,'[1]产值及收款计划（2026）'!$A:$A&amp;'[1]产值及收款计划（2026）'!$B:$B,'[1]产值及收款计划（2026）'!DA:DA)</f>
        <v>0</v>
      </c>
      <c r="DF64" s="235" cm="1">
        <f t="array" ref="DF64">_xlfn.XLOOKUP($A64&amp;$B64,'[1]产值及收款计划（2026）'!$A:$A&amp;'[1]产值及收款计划（2026）'!$B:$B,'[1]产值及收款计划（2026）'!DB:DB)</f>
        <v>0</v>
      </c>
      <c r="DG64" s="235" cm="1">
        <f t="array" ref="DG64">_xlfn.XLOOKUP($A64&amp;$B64,'[1]产值及收款计划（2026）'!$A:$A&amp;'[1]产值及收款计划（2026）'!$B:$B,'[1]产值及收款计划（2026）'!DC:DC)</f>
        <v>0</v>
      </c>
      <c r="DH64" s="235" cm="1">
        <f t="array" ref="DH64">_xlfn.XLOOKUP($A64&amp;$B64,'[1]产值及收款计划（2026）'!$A:$A&amp;'[1]产值及收款计划（2026）'!$B:$B,'[1]产值及收款计划（2026）'!DD:DD)</f>
        <v>0</v>
      </c>
      <c r="DI64" s="235" cm="1">
        <f t="array" ref="DI64">_xlfn.XLOOKUP($A64&amp;$B64,'[1]产值及收款计划（2026）'!$A:$A&amp;'[1]产值及收款计划（2026）'!$B:$B,'[1]产值及收款计划（2026）'!DE:DE)</f>
        <v>0</v>
      </c>
      <c r="DJ64" s="235" cm="1">
        <f t="array" ref="DJ64">_xlfn.XLOOKUP($A64&amp;$B64,'[1]产值及收款计划（2026）'!$A:$A&amp;'[1]产值及收款计划（2026）'!$B:$B,'[1]产值及收款计划（2026）'!DF:DF)</f>
        <v>0</v>
      </c>
      <c r="DK64" s="235" cm="1">
        <f t="array" ref="DK64">_xlfn.XLOOKUP($A64&amp;$B64,'[1]产值及收款计划（2026）'!$A:$A&amp;'[1]产值及收款计划（2026）'!$B:$B,'[1]产值及收款计划（2026）'!DG:DG)</f>
        <v>0</v>
      </c>
      <c r="DL64" s="235" cm="1">
        <f t="array" ref="DL64">_xlfn.XLOOKUP($A64&amp;$B64,'[1]产值及收款计划（2026）'!$A:$A&amp;'[1]产值及收款计划（2026）'!$B:$B,'[1]产值及收款计划（2026）'!DH:DH)</f>
        <v>0</v>
      </c>
      <c r="DM64" s="235" cm="1">
        <f t="array" ref="DM64">_xlfn.XLOOKUP($A64&amp;$B64,'[1]产值及收款计划（2026）'!$A:$A&amp;'[1]产值及收款计划（2026）'!$B:$B,'[1]产值及收款计划（2026）'!DI:DI)</f>
        <v>0</v>
      </c>
      <c r="DN64" s="235" cm="1">
        <f t="array" ref="DN64">_xlfn.XLOOKUP($A64&amp;$B64,'[1]产值及收款计划（2026）'!$A:$A&amp;'[1]产值及收款计划（2026）'!$B:$B,'[1]产值及收款计划（2026）'!DJ:DJ)</f>
        <v>0</v>
      </c>
      <c r="DO64" s="235" cm="1">
        <f t="array" ref="DO64">_xlfn.XLOOKUP($A64&amp;$B64,'[1]产值及收款计划（2026）'!$A:$A&amp;'[1]产值及收款计划（2026）'!$B:$B,'[1]产值及收款计划（2026）'!DK:DK)</f>
        <v>0</v>
      </c>
      <c r="DP64" s="235" cm="1">
        <f t="array" ref="DP64">_xlfn.XLOOKUP($A64&amp;$B64,'[1]产值及收款计划（2026）'!$A:$A&amp;'[1]产值及收款计划（2026）'!$B:$B,'[1]产值及收款计划（2026）'!DL:DL)</f>
        <v>0</v>
      </c>
      <c r="DQ64" s="243"/>
      <c r="DR64" s="229"/>
    </row>
    <row r="65" ht="20.25" spans="1:122">
      <c r="A65" s="233">
        <f t="shared" si="12"/>
        <v>61</v>
      </c>
      <c r="B65" s="233" t="s">
        <v>25</v>
      </c>
      <c r="C65" s="234" t="str" cm="1">
        <f t="array" ref="C65">_xlfn.XLOOKUP($A65&amp;$B65,'[1]产值及收款计划（2026）'!$A:$A&amp;'[1]产值及收款计划（2026）'!$B:$B,'[1]产值及收款计划（2026）'!C:C)</f>
        <v>ZHT2022071500056</v>
      </c>
      <c r="D65" s="234" t="str" cm="1">
        <f t="array" ref="D65">_xlfn.XLOOKUP($A65&amp;$B65,'[1]产值及收款计划（2026）'!$A:$A&amp;'[1]产值及收款计划（2026）'!$B:$B,'[1]产值及收款计划（2026）'!D:D)</f>
        <v>环莞快速路三期莞深高速至东部快速路段工程-2标</v>
      </c>
      <c r="E65" s="235" cm="1">
        <f t="array" ref="E65">_xlfn.XLOOKUP($A65&amp;$B65,'[1]产值及收款计划（2026）'!$A:$A&amp;'[1]产值及收款计划（2026）'!$B:$B,'[1]产值及收款计划（2026）'!E:E)</f>
        <v>57.3924</v>
      </c>
      <c r="F65" s="235" cm="1">
        <f t="array" ref="F65">_xlfn.XLOOKUP($A65&amp;$B65,'[1]产值及收款计划（2026）'!$A:$A&amp;'[1]产值及收款计划（2026）'!$B:$B,'[1]产值及收款计划（2026）'!F:F)</f>
        <v>17.520751872</v>
      </c>
      <c r="G65" s="235" cm="1">
        <f t="array" ref="G65">_xlfn.XLOOKUP($A65&amp;$B65,'[1]产值及收款计划（2026）'!$A:$A&amp;'[1]产值及收款计划（2026）'!$B:$B,'[1]产值及收款计划（2026）'!G:G)</f>
        <v>17.520751872</v>
      </c>
      <c r="H65" s="235" cm="1">
        <f t="array" ref="H65">_xlfn.XLOOKUP($A65&amp;$B65,'[1]产值及收款计划（2026）'!$A:$A&amp;'[1]产值及收款计划（2026）'!$B:$B,'[1]产值及收款计划（2026）'!H:H)</f>
        <v>17.520751872</v>
      </c>
      <c r="I65" s="236" cm="1">
        <f t="array" ref="I65">_xlfn.XLOOKUP($A65&amp;$B65,'[1]产值及收款计划（2026）'!$A:$A&amp;'[1]产值及收款计划（2026）'!$B:$B,'[1]产值及收款计划（2026）'!I:I)</f>
        <v>1</v>
      </c>
      <c r="J65" s="237" cm="1">
        <f t="array" ref="J65">_xlfn.XLOOKUP($A65&amp;$B65,'[1]产值及收款计划（2026）'!$A:$A&amp;'[1]产值及收款计划（2026）'!$B:$B,'[1]产值及收款计划（2026）'!J:J)</f>
        <v>0.06</v>
      </c>
      <c r="K65" s="235" t="e" cm="1">
        <f t="array" ref="K65">_xlfn.XLOOKUP($A65&amp;$B65,'[1]产值及收款计划（2026）'!$A:$A&amp;'[1]产值及收款计划（2026）'!$B:$B,'[1]产值及收款计划（2026）'!K:K)</f>
        <v>#REF!</v>
      </c>
      <c r="L65" s="235" t="e" cm="1">
        <f t="array" ref="L65">_xlfn.XLOOKUP($A65&amp;$B65,'[1]产值及收款计划（2026）'!$A:$A&amp;'[1]产值及收款计划（2026）'!$B:$B,'[1]产值及收款计划（2026）'!L:L)</f>
        <v>#REF!</v>
      </c>
      <c r="M65" s="235" cm="1">
        <f t="array" ref="M65">_xlfn.XLOOKUP($A65&amp;$B65,'[1]产值及收款计划（2026）'!$A:$A&amp;'[1]产值及收款计划（2026）'!$B:$B,'[1]产值及收款计划（2026）'!M:M)</f>
        <v>0</v>
      </c>
      <c r="N65" s="235" t="str" cm="1">
        <f t="array" ref="N65">_xlfn.XLOOKUP($A65&amp;$B65,'[1]产值及收款计划（2026）'!$A:$A&amp;'[1]产值及收款计划（2026）'!$B:$B,'[1]产值及收款计划（2026）'!N:N)</f>
        <v>许清亮团队</v>
      </c>
      <c r="O65" s="235" t="str" cm="1">
        <f t="array" ref="O65">_xlfn.XLOOKUP($A65&amp;$B65,'[1]产值及收款计划（2026）'!$A:$A&amp;'[1]产值及收款计划（2026）'!$B:$B,'[1]产值及收款计划（2026）'!O:O)</f>
        <v>明艳丽</v>
      </c>
      <c r="P65" s="234" t="str" cm="1">
        <f t="array" ref="P65">_xlfn.XLOOKUP($A65&amp;$B65,'[1]产值及收款计划（2026）'!$A:$A&amp;'[1]产值及收款计划（2026）'!$B:$B,'[1]产值及收款计划（2026）'!P:P)</f>
        <v>在建</v>
      </c>
      <c r="Q65" s="235" t="e" cm="1">
        <f t="array" ref="Q65">_xlfn.XLOOKUP($A65&amp;$B65,'[1]产值及收款计划（2026）'!$A:$A&amp;'[1]产值及收款计划（2026）'!$B:$B,'[1]产值及收款计划（2026）'!Q:Q)</f>
        <v>#REF!</v>
      </c>
      <c r="R65" s="235" t="e" cm="1">
        <f t="array" ref="R65">_xlfn.XLOOKUP($A65&amp;$B65,'[1]产值及收款计划（2026）'!$A:$A&amp;'[1]产值及收款计划（2026）'!$B:$B,'[1]产值及收款计划（2026）'!R:R)</f>
        <v>#REF!</v>
      </c>
      <c r="S65" s="235" t="e" cm="1">
        <f t="array" ref="S65">_xlfn.XLOOKUP($A65&amp;$B65,'[1]产值及收款计划（2026）'!$A:$A&amp;'[1]产值及收款计划（2026）'!$B:$B,'[1]产值及收款计划（2026）'!S:S)</f>
        <v>#REF!</v>
      </c>
      <c r="T65" s="235" cm="1">
        <f t="array" ref="T65">_xlfn.XLOOKUP($A65&amp;$B65,'[1]产值及收款计划（2026）'!$A:$A&amp;'[1]产值及收款计划（2026）'!$B:$B,'[1]产值及收款计划（2026）'!T:T)</f>
        <v>30.13101</v>
      </c>
      <c r="U65" s="235" cm="1">
        <f t="array" ref="U65">_xlfn.XLOOKUP($A65&amp;$B65,'[1]产值及收款计划（2026）'!$A:$A&amp;'[1]产值及收款计划（2026）'!$B:$B,'[1]产值及收款计划（2026）'!U:U)</f>
        <v>0</v>
      </c>
      <c r="V65" s="235" cm="1">
        <f t="array" ref="V65">_xlfn.XLOOKUP($A65&amp;$B65,'[1]产值及收款计划（2026）'!$A:$A&amp;'[1]产值及收款计划（2026）'!$B:$B,'[1]产值及收款计划（2026）'!V:V)</f>
        <v>27.26139</v>
      </c>
      <c r="W65" s="235" t="e" cm="1">
        <f t="array" ref="W65">_xlfn.XLOOKUP($A65&amp;$B65,'[1]产值及收款计划（2026）'!$A:$A&amp;'[1]产值及收款计划（2026）'!$B:$B,'[1]产值及收款计划（2026）'!W:W)</f>
        <v>#REF!</v>
      </c>
      <c r="X65" s="235" t="e" cm="1">
        <f t="array" ref="X65">_xlfn.XLOOKUP($A65&amp;$B65,'[1]产值及收款计划（2026）'!$A:$A&amp;'[1]产值及收款计划（2026）'!$B:$B,'[1]产值及收款计划（2026）'!X:X)</f>
        <v>#REF!</v>
      </c>
      <c r="Y65" s="235" t="e" cm="1">
        <f t="array" ref="Y65">_xlfn.XLOOKUP($A65&amp;$B65,'[1]产值及收款计划（2026）'!$A:$A&amp;'[1]产值及收款计划（2026）'!$B:$B,'[1]产值及收款计划（2026）'!Y:Y)</f>
        <v>#REF!</v>
      </c>
      <c r="Z65" s="235" t="e" cm="1">
        <f t="array" ref="Z65">_xlfn.XLOOKUP($A65&amp;$B65,'[1]产值及收款计划（2026）'!$A:$A&amp;'[1]产值及收款计划（2026）'!$B:$B,'[1]产值及收款计划（2026）'!Z:Z)</f>
        <v>#REF!</v>
      </c>
      <c r="AA65" s="235" t="e" cm="1">
        <f t="array" ref="AA65">_xlfn.XLOOKUP($A65&amp;$B65,'[1]产值及收款计划（2026）'!$A:$A&amp;'[1]产值及收款计划（2026）'!$B:$B,'[1]产值及收款计划（2026）'!AA:AA)</f>
        <v>#REF!</v>
      </c>
      <c r="AB65" s="235" t="e" cm="1">
        <f t="array" ref="AB65">_xlfn.XLOOKUP($A65&amp;$B65,'[1]产值及收款计划（2026）'!$A:$A&amp;'[1]产值及收款计划（2026）'!$B:$B,'[1]产值及收款计划（2026）'!AB:AB)</f>
        <v>#REF!</v>
      </c>
      <c r="AC65" s="235" t="e" cm="1">
        <f t="array" ref="AC65">_xlfn.XLOOKUP($A65&amp;$B65,'[1]产值及收款计划（2026）'!$A:$A&amp;'[1]产值及收款计划（2026）'!$B:$B,'[1]产值及收款计划（2026）'!AC:AC)</f>
        <v>#REF!</v>
      </c>
      <c r="AD65" s="235" t="e" cm="1">
        <f t="array" ref="AD65">_xlfn.XLOOKUP($A65&amp;$B65,'[1]产值及收款计划（2026）'!$A:$A&amp;'[1]产值及收款计划（2026）'!$B:$B,'[1]产值及收款计划（2026）'!AD:AD)</f>
        <v>#REF!</v>
      </c>
      <c r="AE65" s="235" t="e" cm="1">
        <f t="array" ref="AE65">_xlfn.XLOOKUP($A65&amp;$B65,'[1]产值及收款计划（2026）'!$A:$A&amp;'[1]产值及收款计划（2026）'!$B:$B,'[1]产值及收款计划（2026）'!AE:AE)</f>
        <v>#REF!</v>
      </c>
      <c r="AF65" s="235" t="e" cm="1">
        <f t="array" ref="AF65">_xlfn.XLOOKUP($A65&amp;$B65,'[1]产值及收款计划（2026）'!$A:$A&amp;'[1]产值及收款计划（2026）'!$B:$B,'[1]产值及收款计划（2026）'!AF:AF)</f>
        <v>#REF!</v>
      </c>
      <c r="AG65" s="235" t="e" cm="1">
        <f t="array" ref="AG65">_xlfn.XLOOKUP($A65&amp;$B65,'[1]产值及收款计划（2026）'!$A:$A&amp;'[1]产值及收款计划（2026）'!$B:$B,'[1]产值及收款计划（2026）'!AG:AG)</f>
        <v>#REF!</v>
      </c>
      <c r="AH65" s="235" t="e" cm="1">
        <f t="array" ref="AH65">_xlfn.XLOOKUP($A65&amp;$B65,'[1]产值及收款计划（2026）'!$A:$A&amp;'[1]产值及收款计划（2026）'!$B:$B,'[1]产值及收款计划（2026）'!AH:AH)</f>
        <v>#REF!</v>
      </c>
      <c r="AI65" s="235" t="e" cm="1">
        <f t="array" ref="AI65">_xlfn.XLOOKUP($A65&amp;$B65,'[1]产值及收款计划（2026）'!$A:$A&amp;'[1]产值及收款计划（2026）'!$B:$B,'[1]产值及收款计划（2026）'!AI:AI)</f>
        <v>#REF!</v>
      </c>
      <c r="AJ65" s="235" t="e" cm="1">
        <f t="array" ref="AJ65">_xlfn.XLOOKUP($A65&amp;$B65,'[1]产值及收款计划（2026）'!$A:$A&amp;'[1]产值及收款计划（2026）'!$B:$B,'[1]产值及收款计划（2026）'!AJ:AJ)</f>
        <v>#REF!</v>
      </c>
      <c r="AK65" s="235" t="e" cm="1">
        <f t="array" ref="AK65">_xlfn.XLOOKUP($A65&amp;$B65,'[1]产值及收款计划（2026）'!$A:$A&amp;'[1]产值及收款计划（2026）'!$B:$B,'[1]产值及收款计划（2026）'!AK:AK)</f>
        <v>#REF!</v>
      </c>
      <c r="AL65" s="235" t="e" cm="1">
        <f t="array" ref="AL65">_xlfn.XLOOKUP($A65&amp;$B65,'[1]产值及收款计划（2026）'!$A:$A&amp;'[1]产值及收款计划（2026）'!$B:$B,'[1]产值及收款计划（2026）'!AL:AL)</f>
        <v>#REF!</v>
      </c>
      <c r="AM65" s="242" t="e" cm="1">
        <f t="array" ref="AM65">_xlfn.LET(_xlpm.勾选月份状态数组,TRANSPOSE('PPT(12-15页）-TOP10'!$A$3:$A$14),_xlpm.选择数据区,IF('PPT(12-15页）-TOP10'!$E$3="收款",$BA65:$BL65,$AA65:$AL65),SUM(_xlfn._xlws.FILTER(_xlpm.选择数据区,_xlpm.勾选月份状态数组,"")))</f>
        <v>#REF!</v>
      </c>
      <c r="AN65" s="235" t="e">
        <f>_xlfn.XLOOKUP($C65,应收未收表!$T:$T,应收未收表!AA:AA)</f>
        <v>#N/A</v>
      </c>
      <c r="AO65" s="235" t="e">
        <f>_xlfn.XLOOKUP($C65,应收未收表!$T:$T,应收未收表!AB:AB)</f>
        <v>#N/A</v>
      </c>
      <c r="AP65" s="235" t="e">
        <f>_xlfn.XLOOKUP($C65,应收未收表!$T:$T,应收未收表!AC:AC)</f>
        <v>#N/A</v>
      </c>
      <c r="AQ65" s="235" t="e">
        <f>_xlfn.XLOOKUP($C65,应收未收表!$T:$T,应收未收表!AE:AE)</f>
        <v>#N/A</v>
      </c>
      <c r="AR65" s="235" t="e">
        <f>_xlfn.XLOOKUP($C65,应收未收表!$T:$T,应收未收表!AF:AF)</f>
        <v>#N/A</v>
      </c>
      <c r="AS65" s="235" t="e" cm="1">
        <f t="array" ref="AS65">_xlfn.XLOOKUP($A65&amp;$B65,'[1]产值及收款计划（2026）'!$A:$A&amp;'[1]产值及收款计划（2026）'!$B:$B,'[1]产值及收款计划（2026）'!AS:AS)</f>
        <v>#REF!</v>
      </c>
      <c r="AT65" s="235" t="e" cm="1">
        <f t="array" ref="AT65">_xlfn.XLOOKUP($A65&amp;$B65,'[1]产值及收款计划（2026）'!$A:$A&amp;'[1]产值及收款计划（2026）'!$B:$B,'[1]产值及收款计划（2026）'!AT:AT)</f>
        <v>#REF!</v>
      </c>
      <c r="AU65" s="235" t="e" cm="1">
        <f t="array" ref="AU65">_xlfn.XLOOKUP($A65&amp;$B65,'[1]产值及收款计划（2026）'!$A:$A&amp;'[1]产值及收款计划（2026）'!$B:$B,'[1]产值及收款计划（2026）'!AU:AU)</f>
        <v>#REF!</v>
      </c>
      <c r="AV65" s="235" t="e" cm="1">
        <f t="array" ref="AV65">_xlfn.XLOOKUP($A65&amp;$B65,'[1]产值及收款计划（2026）'!$A:$A&amp;'[1]产值及收款计划（2026）'!$B:$B,'[1]产值及收款计划（2026）'!AV:AV)</f>
        <v>#REF!</v>
      </c>
      <c r="AW65" s="235" cm="1">
        <f t="array" ref="AW65">_xlfn.XLOOKUP($A65&amp;$B65,'[1]产值及收款计划（2026）'!$A:$A&amp;'[1]产值及收款计划（2026）'!$B:$B,'[1]产值及收款计划（2026）'!AW:AW)</f>
        <v>0</v>
      </c>
      <c r="AX65" s="235" cm="1">
        <f t="array" ref="AX65">_xlfn.XLOOKUP($A65&amp;$B65,'[1]产值及收款计划（2026）'!$A:$A&amp;'[1]产值及收款计划（2026）'!$B:$B,'[1]产值及收款计划（2026）'!AX:AX)</f>
        <v>0</v>
      </c>
      <c r="AY65" s="235" cm="1">
        <f t="array" ref="AY65">_xlfn.XLOOKUP($A65&amp;$B65,'[1]产值及收款计划（2026）'!$A:$A&amp;'[1]产值及收款计划（2026）'!$B:$B,'[1]产值及收款计划（2026）'!AY:AY)</f>
        <v>57.3924</v>
      </c>
      <c r="AZ65" s="235" cm="1">
        <f t="array" ref="AZ65">_xlfn.XLOOKUP($A65&amp;$B65,'[1]产值及收款计划（2026）'!$A:$A&amp;'[1]产值及收款计划（2026）'!$B:$B,'[1]产值及收款计划（2026）'!AZ:AZ)</f>
        <v>30.13101</v>
      </c>
      <c r="BA65" s="235" t="e" cm="1">
        <f t="array" ref="BA65">_xlfn.XLOOKUP($A65&amp;$B65,'[1]产值及收款计划（2026）'!$A:$A&amp;'[1]产值及收款计划（2026）'!$B:$B,'[1]产值及收款计划（2026）'!BA:BA)</f>
        <v>#REF!</v>
      </c>
      <c r="BB65" s="235" t="e" cm="1">
        <f t="array" ref="BB65">_xlfn.XLOOKUP($A65&amp;$B65,'[1]产值及收款计划（2026）'!$A:$A&amp;'[1]产值及收款计划（2026）'!$B:$B,'[1]产值及收款计划（2026）'!BB:BB)</f>
        <v>#REF!</v>
      </c>
      <c r="BC65" s="235" t="e" cm="1">
        <f t="array" ref="BC65">_xlfn.XLOOKUP($A65&amp;$B65,'[1]产值及收款计划（2026）'!$A:$A&amp;'[1]产值及收款计划（2026）'!$B:$B,'[1]产值及收款计划（2026）'!BC:BC)</f>
        <v>#REF!</v>
      </c>
      <c r="BD65" s="235" t="e" cm="1">
        <f t="array" ref="BD65">_xlfn.XLOOKUP($A65&amp;$B65,'[1]产值及收款计划（2026）'!$A:$A&amp;'[1]产值及收款计划（2026）'!$B:$B,'[1]产值及收款计划（2026）'!BD:BD)</f>
        <v>#REF!</v>
      </c>
      <c r="BE65" s="235" t="e" cm="1">
        <f t="array" ref="BE65">_xlfn.XLOOKUP($A65&amp;$B65,'[1]产值及收款计划（2026）'!$A:$A&amp;'[1]产值及收款计划（2026）'!$B:$B,'[1]产值及收款计划（2026）'!BE:BE)</f>
        <v>#REF!</v>
      </c>
      <c r="BF65" s="235" t="e" cm="1">
        <f t="array" ref="BF65">_xlfn.XLOOKUP($A65&amp;$B65,'[1]产值及收款计划（2026）'!$A:$A&amp;'[1]产值及收款计划（2026）'!$B:$B,'[1]产值及收款计划（2026）'!BF:BF)</f>
        <v>#REF!</v>
      </c>
      <c r="BG65" s="235" t="e" cm="1">
        <f t="array" ref="BG65">_xlfn.XLOOKUP($A65&amp;$B65,'[1]产值及收款计划（2026）'!$A:$A&amp;'[1]产值及收款计划（2026）'!$B:$B,'[1]产值及收款计划（2026）'!BG:BG)</f>
        <v>#REF!</v>
      </c>
      <c r="BH65" s="235" t="e" cm="1">
        <f t="array" ref="BH65">_xlfn.XLOOKUP($A65&amp;$B65,'[1]产值及收款计划（2026）'!$A:$A&amp;'[1]产值及收款计划（2026）'!$B:$B,'[1]产值及收款计划（2026）'!BH:BH)</f>
        <v>#REF!</v>
      </c>
      <c r="BI65" s="235" t="e" cm="1">
        <f t="array" ref="BI65">_xlfn.XLOOKUP($A65&amp;$B65,'[1]产值及收款计划（2026）'!$A:$A&amp;'[1]产值及收款计划（2026）'!$B:$B,'[1]产值及收款计划（2026）'!BI:BI)</f>
        <v>#REF!</v>
      </c>
      <c r="BJ65" s="235" t="e" cm="1">
        <f t="array" ref="BJ65">_xlfn.XLOOKUP($A65&amp;$B65,'[1]产值及收款计划（2026）'!$A:$A&amp;'[1]产值及收款计划（2026）'!$B:$B,'[1]产值及收款计划（2026）'!BJ:BJ)</f>
        <v>#REF!</v>
      </c>
      <c r="BK65" s="235" t="e" cm="1">
        <f t="array" ref="BK65">_xlfn.XLOOKUP($A65&amp;$B65,'[1]产值及收款计划（2026）'!$A:$A&amp;'[1]产值及收款计划（2026）'!$B:$B,'[1]产值及收款计划（2026）'!BK:BK)</f>
        <v>#REF!</v>
      </c>
      <c r="BL65" s="235" t="e" cm="1">
        <f t="array" ref="BL65">_xlfn.XLOOKUP($A65&amp;$B65,'[1]产值及收款计划（2026）'!$A:$A&amp;'[1]产值及收款计划（2026）'!$B:$B,'[1]产值及收款计划（2026）'!BL:BL)</f>
        <v>#REF!</v>
      </c>
      <c r="BM65" s="235"/>
      <c r="BN65" s="235"/>
      <c r="BO65" s="235"/>
      <c r="BP65" s="235"/>
      <c r="BQ65" s="235" t="e">
        <f>_xlfn.XLOOKUP($C65,应收未收表!$AJ:$AJ,应收未收表!AK:AK)</f>
        <v>#N/A</v>
      </c>
      <c r="BR65" s="235" t="e">
        <f>_xlfn.XLOOKUP($C65,应收未收表!$AJ:$AJ,应收未收表!AL:AL)</f>
        <v>#N/A</v>
      </c>
      <c r="BS65" s="235" t="e">
        <f>_xlfn.XLOOKUP($C65,应收未收表!$AJ:$AJ,应收未收表!AM:AM)</f>
        <v>#N/A</v>
      </c>
      <c r="BT65" s="235" t="e">
        <f>_xlfn.XLOOKUP($C65,应收未收表!$AJ:$AJ,应收未收表!AN:AN)</f>
        <v>#N/A</v>
      </c>
      <c r="BU65" s="234" t="str" cm="1">
        <f t="array" ref="BU65">_xlfn.XLOOKUP($A65&amp;$B65,'[1]产值及收款计划（2026）'!$A:$A&amp;'[1]产值及收款计划（2026）'!$B:$B,'[1]产值及收款计划（2026）'!BQ:BQ)</f>
        <v>中铁大桥局集团有限公司第四工程分公司路三期莞深高速至东部快速路段工程土建三标项目经理部</v>
      </c>
      <c r="BV65" s="235" t="e" cm="1">
        <f t="array" ref="BV65">_xlfn.XLOOKUP($A65&amp;$B65,'[1]产值及收款计划（2026）'!$A:$A&amp;'[1]产值及收款计划（2026）'!$B:$B,'[1]产值及收款计划（2026）'!BR:BR)</f>
        <v>#REF!</v>
      </c>
      <c r="CE65" s="235" cm="1">
        <f t="array" ref="CE65">_xlfn.XLOOKUP($A65&amp;$B65,'[1]产值及收款计划（2026）'!$A:$A&amp;'[1]产值及收款计划（2026）'!$B:$B,'[1]产值及收款计划（2026）'!CA:CA)</f>
        <v>0</v>
      </c>
      <c r="CF65" s="235" cm="1">
        <f t="array" ref="CF65">_xlfn.XLOOKUP($A65&amp;$B65,'[1]产值及收款计划（2026）'!$A:$A&amp;'[1]产值及收款计划（2026）'!$B:$B,'[1]产值及收款计划（2026）'!CB:CB)</f>
        <v>0</v>
      </c>
      <c r="CG65" s="235" cm="1">
        <f t="array" ref="CG65">_xlfn.XLOOKUP($A65&amp;$B65,'[1]产值及收款计划（2026）'!$A:$A&amp;'[1]产值及收款计划（2026）'!$B:$B,'[1]产值及收款计划（2026）'!CC:CC)</f>
        <v>0</v>
      </c>
      <c r="CH65" s="235" cm="1">
        <f t="array" ref="CH65">_xlfn.XLOOKUP($A65&amp;$B65,'[1]产值及收款计划（2026）'!$A:$A&amp;'[1]产值及收款计划（2026）'!$B:$B,'[1]产值及收款计划（2026）'!CD:CD)</f>
        <v>0</v>
      </c>
      <c r="CI65" s="235" cm="1">
        <f t="array" ref="CI65">_xlfn.XLOOKUP($A65&amp;$B65,'[1]产值及收款计划（2026）'!$A:$A&amp;'[1]产值及收款计划（2026）'!$B:$B,'[1]产值及收款计划（2026）'!CE:CE)</f>
        <v>0</v>
      </c>
      <c r="CJ65" s="235" cm="1">
        <f t="array" ref="CJ65">_xlfn.XLOOKUP($A65&amp;$B65,'[1]产值及收款计划（2026）'!$A:$A&amp;'[1]产值及收款计划（2026）'!$B:$B,'[1]产值及收款计划（2026）'!CF:CF)</f>
        <v>0</v>
      </c>
      <c r="CK65" s="235" cm="1">
        <f t="array" ref="CK65">_xlfn.XLOOKUP($A65&amp;$B65,'[1]产值及收款计划（2026）'!$A:$A&amp;'[1]产值及收款计划（2026）'!$B:$B,'[1]产值及收款计划（2026）'!CG:CG)</f>
        <v>0</v>
      </c>
      <c r="CL65" s="235" cm="1">
        <f t="array" ref="CL65">_xlfn.XLOOKUP($A65&amp;$B65,'[1]产值及收款计划（2026）'!$A:$A&amp;'[1]产值及收款计划（2026）'!$B:$B,'[1]产值及收款计划（2026）'!CH:CH)</f>
        <v>0</v>
      </c>
      <c r="CM65" s="235" cm="1">
        <f t="array" ref="CM65">_xlfn.XLOOKUP($A65&amp;$B65,'[1]产值及收款计划（2026）'!$A:$A&amp;'[1]产值及收款计划（2026）'!$B:$B,'[1]产值及收款计划（2026）'!CI:CI)</f>
        <v>0</v>
      </c>
      <c r="CN65" s="235" cm="1">
        <f t="array" ref="CN65">_xlfn.XLOOKUP($A65&amp;$B65,'[1]产值及收款计划（2026）'!$A:$A&amp;'[1]产值及收款计划（2026）'!$B:$B,'[1]产值及收款计划（2026）'!CJ:CJ)</f>
        <v>0</v>
      </c>
      <c r="CO65" s="235" cm="1">
        <f t="array" ref="CO65">_xlfn.XLOOKUP($A65&amp;$B65,'[1]产值及收款计划（2026）'!$A:$A&amp;'[1]产值及收款计划（2026）'!$B:$B,'[1]产值及收款计划（2026）'!CK:CK)</f>
        <v>0</v>
      </c>
      <c r="CP65" s="235" cm="1">
        <f t="array" ref="CP65">_xlfn.XLOOKUP($A65&amp;$B65,'[1]产值及收款计划（2026）'!$A:$A&amp;'[1]产值及收款计划（2026）'!$B:$B,'[1]产值及收款计划（2026）'!CL:CL)</f>
        <v>0</v>
      </c>
      <c r="DE65" s="235" cm="1">
        <f t="array" ref="DE65">_xlfn.XLOOKUP($A65&amp;$B65,'[1]产值及收款计划（2026）'!$A:$A&amp;'[1]产值及收款计划（2026）'!$B:$B,'[1]产值及收款计划（2026）'!DA:DA)</f>
        <v>0</v>
      </c>
      <c r="DF65" s="235" cm="1">
        <f t="array" ref="DF65">_xlfn.XLOOKUP($A65&amp;$B65,'[1]产值及收款计划（2026）'!$A:$A&amp;'[1]产值及收款计划（2026）'!$B:$B,'[1]产值及收款计划（2026）'!DB:DB)</f>
        <v>0</v>
      </c>
      <c r="DG65" s="235" cm="1">
        <f t="array" ref="DG65">_xlfn.XLOOKUP($A65&amp;$B65,'[1]产值及收款计划（2026）'!$A:$A&amp;'[1]产值及收款计划（2026）'!$B:$B,'[1]产值及收款计划（2026）'!DC:DC)</f>
        <v>0</v>
      </c>
      <c r="DH65" s="235" cm="1">
        <f t="array" ref="DH65">_xlfn.XLOOKUP($A65&amp;$B65,'[1]产值及收款计划（2026）'!$A:$A&amp;'[1]产值及收款计划（2026）'!$B:$B,'[1]产值及收款计划（2026）'!DD:DD)</f>
        <v>0</v>
      </c>
      <c r="DI65" s="235" cm="1">
        <f t="array" ref="DI65">_xlfn.XLOOKUP($A65&amp;$B65,'[1]产值及收款计划（2026）'!$A:$A&amp;'[1]产值及收款计划（2026）'!$B:$B,'[1]产值及收款计划（2026）'!DE:DE)</f>
        <v>0</v>
      </c>
      <c r="DJ65" s="235" cm="1">
        <f t="array" ref="DJ65">_xlfn.XLOOKUP($A65&amp;$B65,'[1]产值及收款计划（2026）'!$A:$A&amp;'[1]产值及收款计划（2026）'!$B:$B,'[1]产值及收款计划（2026）'!DF:DF)</f>
        <v>0</v>
      </c>
      <c r="DK65" s="235" cm="1">
        <f t="array" ref="DK65">_xlfn.XLOOKUP($A65&amp;$B65,'[1]产值及收款计划（2026）'!$A:$A&amp;'[1]产值及收款计划（2026）'!$B:$B,'[1]产值及收款计划（2026）'!DG:DG)</f>
        <v>0</v>
      </c>
      <c r="DL65" s="235" cm="1">
        <f t="array" ref="DL65">_xlfn.XLOOKUP($A65&amp;$B65,'[1]产值及收款计划（2026）'!$A:$A&amp;'[1]产值及收款计划（2026）'!$B:$B,'[1]产值及收款计划（2026）'!DH:DH)</f>
        <v>0</v>
      </c>
      <c r="DM65" s="235" cm="1">
        <f t="array" ref="DM65">_xlfn.XLOOKUP($A65&amp;$B65,'[1]产值及收款计划（2026）'!$A:$A&amp;'[1]产值及收款计划（2026）'!$B:$B,'[1]产值及收款计划（2026）'!DI:DI)</f>
        <v>0</v>
      </c>
      <c r="DN65" s="235" cm="1">
        <f t="array" ref="DN65">_xlfn.XLOOKUP($A65&amp;$B65,'[1]产值及收款计划（2026）'!$A:$A&amp;'[1]产值及收款计划（2026）'!$B:$B,'[1]产值及收款计划（2026）'!DJ:DJ)</f>
        <v>0</v>
      </c>
      <c r="DO65" s="235" cm="1">
        <f t="array" ref="DO65">_xlfn.XLOOKUP($A65&amp;$B65,'[1]产值及收款计划（2026）'!$A:$A&amp;'[1]产值及收款计划（2026）'!$B:$B,'[1]产值及收款计划（2026）'!DK:DK)</f>
        <v>0</v>
      </c>
      <c r="DP65" s="235" cm="1">
        <f t="array" ref="DP65">_xlfn.XLOOKUP($A65&amp;$B65,'[1]产值及收款计划（2026）'!$A:$A&amp;'[1]产值及收款计划（2026）'!$B:$B,'[1]产值及收款计划（2026）'!DL:DL)</f>
        <v>0</v>
      </c>
      <c r="DQ65" s="243"/>
      <c r="DR65" s="229"/>
    </row>
    <row r="66" ht="20.25" spans="1:122">
      <c r="A66" s="233">
        <f t="shared" si="12"/>
        <v>62</v>
      </c>
      <c r="B66" s="233" t="s">
        <v>25</v>
      </c>
      <c r="C66" s="234" t="str" cm="1">
        <f t="array" ref="C66">_xlfn.XLOOKUP($A66&amp;$B66,'[1]产值及收款计划（2026）'!$A:$A&amp;'[1]产值及收款计划（2026）'!$B:$B,'[1]产值及收款计划（2026）'!C:C)</f>
        <v>ZHT2022072600059</v>
      </c>
      <c r="D66" s="234" t="str" cm="1">
        <f t="array" ref="D66">_xlfn.XLOOKUP($A66&amp;$B66,'[1]产值及收款计划（2026）'!$A:$A&amp;'[1]产值及收款计划（2026）'!$B:$B,'[1]产值及收款计划（2026）'!D:D)</f>
        <v>上海轨道交通市域线机场联络线工程市政配套工程JCSZSG-5 标智慧工地平台服务合同</v>
      </c>
      <c r="E66" s="235" cm="1">
        <f t="array" ref="E66">_xlfn.XLOOKUP($A66&amp;$B66,'[1]产值及收款计划（2026）'!$A:$A&amp;'[1]产值及收款计划（2026）'!$B:$B,'[1]产值及收款计划（2026）'!E:E)</f>
        <v>42</v>
      </c>
      <c r="F66" s="235" cm="1">
        <f t="array" ref="F66">_xlfn.XLOOKUP($A66&amp;$B66,'[1]产值及收款计划（2026）'!$A:$A&amp;'[1]产值及收款计划（2026）'!$B:$B,'[1]产值及收款计划（2026）'!F:F)</f>
        <v>42</v>
      </c>
      <c r="G66" s="235" cm="1">
        <f t="array" ref="G66">_xlfn.XLOOKUP($A66&amp;$B66,'[1]产值及收款计划（2026）'!$A:$A&amp;'[1]产值及收款计划（2026）'!$B:$B,'[1]产值及收款计划（2026）'!G:G)</f>
        <v>42</v>
      </c>
      <c r="H66" s="235" cm="1">
        <f t="array" ref="H66">_xlfn.XLOOKUP($A66&amp;$B66,'[1]产值及收款计划（2026）'!$A:$A&amp;'[1]产值及收款计划（2026）'!$B:$B,'[1]产值及收款计划（2026）'!H:H)</f>
        <v>42</v>
      </c>
      <c r="I66" s="236" cm="1">
        <f t="array" ref="I66">_xlfn.XLOOKUP($A66&amp;$B66,'[1]产值及收款计划（2026）'!$A:$A&amp;'[1]产值及收款计划（2026）'!$B:$B,'[1]产值及收款计划（2026）'!I:I)</f>
        <v>1</v>
      </c>
      <c r="J66" s="237" cm="1">
        <f t="array" ref="J66">_xlfn.XLOOKUP($A66&amp;$B66,'[1]产值及收款计划（2026）'!$A:$A&amp;'[1]产值及收款计划（2026）'!$B:$B,'[1]产值及收款计划（2026）'!J:J)</f>
        <v>0.06</v>
      </c>
      <c r="K66" s="235" t="e" cm="1">
        <f t="array" ref="K66">_xlfn.XLOOKUP($A66&amp;$B66,'[1]产值及收款计划（2026）'!$A:$A&amp;'[1]产值及收款计划（2026）'!$B:$B,'[1]产值及收款计划（2026）'!K:K)</f>
        <v>#REF!</v>
      </c>
      <c r="L66" s="235" t="e" cm="1">
        <f t="array" ref="L66">_xlfn.XLOOKUP($A66&amp;$B66,'[1]产值及收款计划（2026）'!$A:$A&amp;'[1]产值及收款计划（2026）'!$B:$B,'[1]产值及收款计划（2026）'!L:L)</f>
        <v>#REF!</v>
      </c>
      <c r="M66" s="235" t="str" cm="1">
        <f t="array" ref="M66">_xlfn.XLOOKUP($A66&amp;$B66,'[1]产值及收款计划（2026）'!$A:$A&amp;'[1]产值及收款计划（2026）'!$B:$B,'[1]产值及收款计划（2026）'!M:M)</f>
        <v>主导</v>
      </c>
      <c r="N66" s="235" t="str" cm="1">
        <f t="array" ref="N66">_xlfn.XLOOKUP($A66&amp;$B66,'[1]产值及收款计划（2026）'!$A:$A&amp;'[1]产值及收款计划（2026）'!$B:$B,'[1]产值及收款计划（2026）'!N:N)</f>
        <v>史菁霞团队</v>
      </c>
      <c r="O66" s="235" t="str" cm="1">
        <f t="array" ref="O66">_xlfn.XLOOKUP($A66&amp;$B66,'[1]产值及收款计划（2026）'!$A:$A&amp;'[1]产值及收款计划（2026）'!$B:$B,'[1]产值及收款计划（2026）'!O:O)</f>
        <v>袁超</v>
      </c>
      <c r="P66" s="234" t="str" cm="1">
        <f t="array" ref="P66">_xlfn.XLOOKUP($A66&amp;$B66,'[1]产值及收款计划（2026）'!$A:$A&amp;'[1]产值及收款计划（2026）'!$B:$B,'[1]产值及收款计划（2026）'!P:P)</f>
        <v>在建</v>
      </c>
      <c r="Q66" s="235" t="e" cm="1">
        <f t="array" ref="Q66">_xlfn.XLOOKUP($A66&amp;$B66,'[1]产值及收款计划（2026）'!$A:$A&amp;'[1]产值及收款计划（2026）'!$B:$B,'[1]产值及收款计划（2026）'!Q:Q)</f>
        <v>#REF!</v>
      </c>
      <c r="R66" s="235" t="e" cm="1">
        <f t="array" ref="R66">_xlfn.XLOOKUP($A66&amp;$B66,'[1]产值及收款计划（2026）'!$A:$A&amp;'[1]产值及收款计划（2026）'!$B:$B,'[1]产值及收款计划（2026）'!R:R)</f>
        <v>#REF!</v>
      </c>
      <c r="S66" s="235" t="e" cm="1">
        <f t="array" ref="S66">_xlfn.XLOOKUP($A66&amp;$B66,'[1]产值及收款计划（2026）'!$A:$A&amp;'[1]产值及收款计划（2026）'!$B:$B,'[1]产值及收款计划（2026）'!S:S)</f>
        <v>#REF!</v>
      </c>
      <c r="T66" s="235" cm="1">
        <f t="array" ref="T66">_xlfn.XLOOKUP($A66&amp;$B66,'[1]产值及收款计划（2026）'!$A:$A&amp;'[1]产值及收款计划（2026）'!$B:$B,'[1]产值及收款计划（2026）'!T:T)</f>
        <v>39.2</v>
      </c>
      <c r="U66" s="235" cm="1">
        <f t="array" ref="U66">_xlfn.XLOOKUP($A66&amp;$B66,'[1]产值及收款计划（2026）'!$A:$A&amp;'[1]产值及收款计划（2026）'!$B:$B,'[1]产值及收款计划（2026）'!U:U)</f>
        <v>0</v>
      </c>
      <c r="V66" s="235" cm="1">
        <f t="array" ref="V66">_xlfn.XLOOKUP($A66&amp;$B66,'[1]产值及收款计划（2026）'!$A:$A&amp;'[1]产值及收款计划（2026）'!$B:$B,'[1]产值及收款计划（2026）'!V:V)</f>
        <v>2.8</v>
      </c>
      <c r="W66" s="235" t="e" cm="1">
        <f t="array" ref="W66">_xlfn.XLOOKUP($A66&amp;$B66,'[1]产值及收款计划（2026）'!$A:$A&amp;'[1]产值及收款计划（2026）'!$B:$B,'[1]产值及收款计划（2026）'!W:W)</f>
        <v>#REF!</v>
      </c>
      <c r="X66" s="235" t="e" cm="1">
        <f t="array" ref="X66">_xlfn.XLOOKUP($A66&amp;$B66,'[1]产值及收款计划（2026）'!$A:$A&amp;'[1]产值及收款计划（2026）'!$B:$B,'[1]产值及收款计划（2026）'!X:X)</f>
        <v>#REF!</v>
      </c>
      <c r="Y66" s="235" t="e" cm="1">
        <f t="array" ref="Y66">_xlfn.XLOOKUP($A66&amp;$B66,'[1]产值及收款计划（2026）'!$A:$A&amp;'[1]产值及收款计划（2026）'!$B:$B,'[1]产值及收款计划（2026）'!Y:Y)</f>
        <v>#REF!</v>
      </c>
      <c r="Z66" s="235" t="e" cm="1">
        <f t="array" ref="Z66">_xlfn.XLOOKUP($A66&amp;$B66,'[1]产值及收款计划（2026）'!$A:$A&amp;'[1]产值及收款计划（2026）'!$B:$B,'[1]产值及收款计划（2026）'!Z:Z)</f>
        <v>#REF!</v>
      </c>
      <c r="AA66" s="235" t="e" cm="1">
        <f t="array" ref="AA66">_xlfn.XLOOKUP($A66&amp;$B66,'[1]产值及收款计划（2026）'!$A:$A&amp;'[1]产值及收款计划（2026）'!$B:$B,'[1]产值及收款计划（2026）'!AA:AA)</f>
        <v>#REF!</v>
      </c>
      <c r="AB66" s="235" t="e" cm="1">
        <f t="array" ref="AB66">_xlfn.XLOOKUP($A66&amp;$B66,'[1]产值及收款计划（2026）'!$A:$A&amp;'[1]产值及收款计划（2026）'!$B:$B,'[1]产值及收款计划（2026）'!AB:AB)</f>
        <v>#REF!</v>
      </c>
      <c r="AC66" s="235" t="e" cm="1">
        <f t="array" ref="AC66">_xlfn.XLOOKUP($A66&amp;$B66,'[1]产值及收款计划（2026）'!$A:$A&amp;'[1]产值及收款计划（2026）'!$B:$B,'[1]产值及收款计划（2026）'!AC:AC)</f>
        <v>#REF!</v>
      </c>
      <c r="AD66" s="235" t="e" cm="1">
        <f t="array" ref="AD66">_xlfn.XLOOKUP($A66&amp;$B66,'[1]产值及收款计划（2026）'!$A:$A&amp;'[1]产值及收款计划（2026）'!$B:$B,'[1]产值及收款计划（2026）'!AD:AD)</f>
        <v>#REF!</v>
      </c>
      <c r="AE66" s="235" t="e" cm="1">
        <f t="array" ref="AE66">_xlfn.XLOOKUP($A66&amp;$B66,'[1]产值及收款计划（2026）'!$A:$A&amp;'[1]产值及收款计划（2026）'!$B:$B,'[1]产值及收款计划（2026）'!AE:AE)</f>
        <v>#REF!</v>
      </c>
      <c r="AF66" s="235" t="e" cm="1">
        <f t="array" ref="AF66">_xlfn.XLOOKUP($A66&amp;$B66,'[1]产值及收款计划（2026）'!$A:$A&amp;'[1]产值及收款计划（2026）'!$B:$B,'[1]产值及收款计划（2026）'!AF:AF)</f>
        <v>#REF!</v>
      </c>
      <c r="AG66" s="235" t="e" cm="1">
        <f t="array" ref="AG66">_xlfn.XLOOKUP($A66&amp;$B66,'[1]产值及收款计划（2026）'!$A:$A&amp;'[1]产值及收款计划（2026）'!$B:$B,'[1]产值及收款计划（2026）'!AG:AG)</f>
        <v>#REF!</v>
      </c>
      <c r="AH66" s="235" t="e" cm="1">
        <f t="array" ref="AH66">_xlfn.XLOOKUP($A66&amp;$B66,'[1]产值及收款计划（2026）'!$A:$A&amp;'[1]产值及收款计划（2026）'!$B:$B,'[1]产值及收款计划（2026）'!AH:AH)</f>
        <v>#REF!</v>
      </c>
      <c r="AI66" s="235" t="e" cm="1">
        <f t="array" ref="AI66">_xlfn.XLOOKUP($A66&amp;$B66,'[1]产值及收款计划（2026）'!$A:$A&amp;'[1]产值及收款计划（2026）'!$B:$B,'[1]产值及收款计划（2026）'!AI:AI)</f>
        <v>#REF!</v>
      </c>
      <c r="AJ66" s="235" t="e" cm="1">
        <f t="array" ref="AJ66">_xlfn.XLOOKUP($A66&amp;$B66,'[1]产值及收款计划（2026）'!$A:$A&amp;'[1]产值及收款计划（2026）'!$B:$B,'[1]产值及收款计划（2026）'!AJ:AJ)</f>
        <v>#REF!</v>
      </c>
      <c r="AK66" s="235" cm="1">
        <f t="array" ref="AK66">_xlfn.XLOOKUP($A66&amp;$B66,'[1]产值及收款计划（2026）'!$A:$A&amp;'[1]产值及收款计划（2026）'!$B:$B,'[1]产值及收款计划（2026）'!AK:AK)</f>
        <v>2.8</v>
      </c>
      <c r="AL66" s="235" t="e" cm="1">
        <f t="array" ref="AL66">_xlfn.XLOOKUP($A66&amp;$B66,'[1]产值及收款计划（2026）'!$A:$A&amp;'[1]产值及收款计划（2026）'!$B:$B,'[1]产值及收款计划（2026）'!AL:AL)</f>
        <v>#REF!</v>
      </c>
      <c r="AM66" s="242" t="e" cm="1">
        <f t="array" ref="AM66">_xlfn.LET(_xlpm.勾选月份状态数组,TRANSPOSE('PPT(12-15页）-TOP10'!$A$3:$A$14),_xlpm.选择数据区,IF('PPT(12-15页）-TOP10'!$E$3="收款",$BA66:$BL66,$AA66:$AL66),SUM(_xlfn._xlws.FILTER(_xlpm.选择数据区,_xlpm.勾选月份状态数组,"")))</f>
        <v>#REF!</v>
      </c>
      <c r="AN66" s="235" t="e">
        <f>_xlfn.XLOOKUP($C66,应收未收表!$T:$T,应收未收表!AA:AA)</f>
        <v>#N/A</v>
      </c>
      <c r="AO66" s="235" t="e">
        <f>_xlfn.XLOOKUP($C66,应收未收表!$T:$T,应收未收表!AB:AB)</f>
        <v>#N/A</v>
      </c>
      <c r="AP66" s="235" t="e">
        <f>_xlfn.XLOOKUP($C66,应收未收表!$T:$T,应收未收表!AC:AC)</f>
        <v>#N/A</v>
      </c>
      <c r="AQ66" s="235" t="e">
        <f>_xlfn.XLOOKUP($C66,应收未收表!$T:$T,应收未收表!AE:AE)</f>
        <v>#N/A</v>
      </c>
      <c r="AR66" s="235" t="e">
        <f>_xlfn.XLOOKUP($C66,应收未收表!$T:$T,应收未收表!AF:AF)</f>
        <v>#N/A</v>
      </c>
      <c r="AS66" s="235" t="e" cm="1">
        <f t="array" ref="AS66">_xlfn.XLOOKUP($A66&amp;$B66,'[1]产值及收款计划（2026）'!$A:$A&amp;'[1]产值及收款计划（2026）'!$B:$B,'[1]产值及收款计划（2026）'!AS:AS)</f>
        <v>#REF!</v>
      </c>
      <c r="AT66" s="235" t="e" cm="1">
        <f t="array" ref="AT66">_xlfn.XLOOKUP($A66&amp;$B66,'[1]产值及收款计划（2026）'!$A:$A&amp;'[1]产值及收款计划（2026）'!$B:$B,'[1]产值及收款计划（2026）'!AT:AT)</f>
        <v>#REF!</v>
      </c>
      <c r="AU66" s="235" t="e" cm="1">
        <f t="array" ref="AU66">_xlfn.XLOOKUP($A66&amp;$B66,'[1]产值及收款计划（2026）'!$A:$A&amp;'[1]产值及收款计划（2026）'!$B:$B,'[1]产值及收款计划（2026）'!AU:AU)</f>
        <v>#REF!</v>
      </c>
      <c r="AV66" s="235" t="e" cm="1">
        <f t="array" ref="AV66">_xlfn.XLOOKUP($A66&amp;$B66,'[1]产值及收款计划（2026）'!$A:$A&amp;'[1]产值及收款计划（2026）'!$B:$B,'[1]产值及收款计划（2026）'!AV:AV)</f>
        <v>#REF!</v>
      </c>
      <c r="AW66" s="235" cm="1">
        <f t="array" ref="AW66">_xlfn.XLOOKUP($A66&amp;$B66,'[1]产值及收款计划（2026）'!$A:$A&amp;'[1]产值及收款计划（2026）'!$B:$B,'[1]产值及收款计划（2026）'!AW:AW)</f>
        <v>39.2</v>
      </c>
      <c r="AX66" s="235" cm="1">
        <f t="array" ref="AX66">_xlfn.XLOOKUP($A66&amp;$B66,'[1]产值及收款计划（2026）'!$A:$A&amp;'[1]产值及收款计划（2026）'!$B:$B,'[1]产值及收款计划（2026）'!AX:AX)</f>
        <v>0</v>
      </c>
      <c r="AY66" s="235" cm="1">
        <f t="array" ref="AY66">_xlfn.XLOOKUP($A66&amp;$B66,'[1]产值及收款计划（2026）'!$A:$A&amp;'[1]产值及收款计划（2026）'!$B:$B,'[1]产值及收款计划（2026）'!AY:AY)</f>
        <v>2.8</v>
      </c>
      <c r="AZ66" s="235" cm="1">
        <f t="array" ref="AZ66">_xlfn.XLOOKUP($A66&amp;$B66,'[1]产值及收款计划（2026）'!$A:$A&amp;'[1]产值及收款计划（2026）'!$B:$B,'[1]产值及收款计划（2026）'!AZ:AZ)</f>
        <v>0</v>
      </c>
      <c r="BA66" s="235" t="e" cm="1">
        <f t="array" ref="BA66">_xlfn.XLOOKUP($A66&amp;$B66,'[1]产值及收款计划（2026）'!$A:$A&amp;'[1]产值及收款计划（2026）'!$B:$B,'[1]产值及收款计划（2026）'!BA:BA)</f>
        <v>#REF!</v>
      </c>
      <c r="BB66" s="235" t="e" cm="1">
        <f t="array" ref="BB66">_xlfn.XLOOKUP($A66&amp;$B66,'[1]产值及收款计划（2026）'!$A:$A&amp;'[1]产值及收款计划（2026）'!$B:$B,'[1]产值及收款计划（2026）'!BB:BB)</f>
        <v>#REF!</v>
      </c>
      <c r="BC66" s="235" t="e" cm="1">
        <f t="array" ref="BC66">_xlfn.XLOOKUP($A66&amp;$B66,'[1]产值及收款计划（2026）'!$A:$A&amp;'[1]产值及收款计划（2026）'!$B:$B,'[1]产值及收款计划（2026）'!BC:BC)</f>
        <v>#REF!</v>
      </c>
      <c r="BD66" s="235" t="e" cm="1">
        <f t="array" ref="BD66">_xlfn.XLOOKUP($A66&amp;$B66,'[1]产值及收款计划（2026）'!$A:$A&amp;'[1]产值及收款计划（2026）'!$B:$B,'[1]产值及收款计划（2026）'!BD:BD)</f>
        <v>#REF!</v>
      </c>
      <c r="BE66" s="235" t="e" cm="1">
        <f t="array" ref="BE66">_xlfn.XLOOKUP($A66&amp;$B66,'[1]产值及收款计划（2026）'!$A:$A&amp;'[1]产值及收款计划（2026）'!$B:$B,'[1]产值及收款计划（2026）'!BE:BE)</f>
        <v>#REF!</v>
      </c>
      <c r="BF66" s="235" t="e" cm="1">
        <f t="array" ref="BF66">_xlfn.XLOOKUP($A66&amp;$B66,'[1]产值及收款计划（2026）'!$A:$A&amp;'[1]产值及收款计划（2026）'!$B:$B,'[1]产值及收款计划（2026）'!BF:BF)</f>
        <v>#REF!</v>
      </c>
      <c r="BG66" s="235" t="e" cm="1">
        <f t="array" ref="BG66">_xlfn.XLOOKUP($A66&amp;$B66,'[1]产值及收款计划（2026）'!$A:$A&amp;'[1]产值及收款计划（2026）'!$B:$B,'[1]产值及收款计划（2026）'!BG:BG)</f>
        <v>#REF!</v>
      </c>
      <c r="BH66" s="235" t="e" cm="1">
        <f t="array" ref="BH66">_xlfn.XLOOKUP($A66&amp;$B66,'[1]产值及收款计划（2026）'!$A:$A&amp;'[1]产值及收款计划（2026）'!$B:$B,'[1]产值及收款计划（2026）'!BH:BH)</f>
        <v>#REF!</v>
      </c>
      <c r="BI66" s="235" t="e" cm="1">
        <f t="array" ref="BI66">_xlfn.XLOOKUP($A66&amp;$B66,'[1]产值及收款计划（2026）'!$A:$A&amp;'[1]产值及收款计划（2026）'!$B:$B,'[1]产值及收款计划（2026）'!BI:BI)</f>
        <v>#REF!</v>
      </c>
      <c r="BJ66" s="235" t="e" cm="1">
        <f t="array" ref="BJ66">_xlfn.XLOOKUP($A66&amp;$B66,'[1]产值及收款计划（2026）'!$A:$A&amp;'[1]产值及收款计划（2026）'!$B:$B,'[1]产值及收款计划（2026）'!BJ:BJ)</f>
        <v>#REF!</v>
      </c>
      <c r="BK66" s="235" t="e" cm="1">
        <f t="array" ref="BK66">_xlfn.XLOOKUP($A66&amp;$B66,'[1]产值及收款计划（2026）'!$A:$A&amp;'[1]产值及收款计划（2026）'!$B:$B,'[1]产值及收款计划（2026）'!BK:BK)</f>
        <v>#REF!</v>
      </c>
      <c r="BL66" s="235" t="e" cm="1">
        <f t="array" ref="BL66">_xlfn.XLOOKUP($A66&amp;$B66,'[1]产值及收款计划（2026）'!$A:$A&amp;'[1]产值及收款计划（2026）'!$B:$B,'[1]产值及收款计划（2026）'!BL:BL)</f>
        <v>#REF!</v>
      </c>
      <c r="BM66" s="235"/>
      <c r="BN66" s="235"/>
      <c r="BO66" s="235"/>
      <c r="BP66" s="235"/>
      <c r="BQ66" s="235" t="e">
        <f>_xlfn.XLOOKUP($C66,应收未收表!$AJ:$AJ,应收未收表!AK:AK)</f>
        <v>#N/A</v>
      </c>
      <c r="BR66" s="235" t="e">
        <f>_xlfn.XLOOKUP($C66,应收未收表!$AJ:$AJ,应收未收表!AL:AL)</f>
        <v>#N/A</v>
      </c>
      <c r="BS66" s="235" t="e">
        <f>_xlfn.XLOOKUP($C66,应收未收表!$AJ:$AJ,应收未收表!AM:AM)</f>
        <v>#N/A</v>
      </c>
      <c r="BT66" s="235" t="e">
        <f>_xlfn.XLOOKUP($C66,应收未收表!$AJ:$AJ,应收未收表!AN:AN)</f>
        <v>#N/A</v>
      </c>
      <c r="BU66" s="234" t="str" cm="1">
        <f t="array" ref="BU66">_xlfn.XLOOKUP($A66&amp;$B66,'[1]产值及收款计划（2026）'!$A:$A&amp;'[1]产值及收款计划（2026）'!$B:$B,'[1]产值及收款计划（2026）'!BQ:BQ)</f>
        <v>上海市浦东新区建设（集团）有限公司</v>
      </c>
      <c r="BV66" s="235" t="e" cm="1">
        <f t="array" ref="BV66">_xlfn.XLOOKUP($A66&amp;$B66,'[1]产值及收款计划（2026）'!$A:$A&amp;'[1]产值及收款计划（2026）'!$B:$B,'[1]产值及收款计划（2026）'!BR:BR)</f>
        <v>#REF!</v>
      </c>
      <c r="CE66" s="235" cm="1">
        <f t="array" ref="CE66">_xlfn.XLOOKUP($A66&amp;$B66,'[1]产值及收款计划（2026）'!$A:$A&amp;'[1]产值及收款计划（2026）'!$B:$B,'[1]产值及收款计划（2026）'!CA:CA)</f>
        <v>0</v>
      </c>
      <c r="CF66" s="235" cm="1">
        <f t="array" ref="CF66">_xlfn.XLOOKUP($A66&amp;$B66,'[1]产值及收款计划（2026）'!$A:$A&amp;'[1]产值及收款计划（2026）'!$B:$B,'[1]产值及收款计划（2026）'!CB:CB)</f>
        <v>0</v>
      </c>
      <c r="CG66" s="235" cm="1">
        <f t="array" ref="CG66">_xlfn.XLOOKUP($A66&amp;$B66,'[1]产值及收款计划（2026）'!$A:$A&amp;'[1]产值及收款计划（2026）'!$B:$B,'[1]产值及收款计划（2026）'!CC:CC)</f>
        <v>0</v>
      </c>
      <c r="CH66" s="235" cm="1">
        <f t="array" ref="CH66">_xlfn.XLOOKUP($A66&amp;$B66,'[1]产值及收款计划（2026）'!$A:$A&amp;'[1]产值及收款计划（2026）'!$B:$B,'[1]产值及收款计划（2026）'!CD:CD)</f>
        <v>0</v>
      </c>
      <c r="CI66" s="235" cm="1">
        <f t="array" ref="CI66">_xlfn.XLOOKUP($A66&amp;$B66,'[1]产值及收款计划（2026）'!$A:$A&amp;'[1]产值及收款计划（2026）'!$B:$B,'[1]产值及收款计划（2026）'!CE:CE)</f>
        <v>0</v>
      </c>
      <c r="CJ66" s="235" cm="1">
        <f t="array" ref="CJ66">_xlfn.XLOOKUP($A66&amp;$B66,'[1]产值及收款计划（2026）'!$A:$A&amp;'[1]产值及收款计划（2026）'!$B:$B,'[1]产值及收款计划（2026）'!CF:CF)</f>
        <v>0</v>
      </c>
      <c r="CK66" s="235" cm="1">
        <f t="array" ref="CK66">_xlfn.XLOOKUP($A66&amp;$B66,'[1]产值及收款计划（2026）'!$A:$A&amp;'[1]产值及收款计划（2026）'!$B:$B,'[1]产值及收款计划（2026）'!CG:CG)</f>
        <v>0</v>
      </c>
      <c r="CL66" s="235" cm="1">
        <f t="array" ref="CL66">_xlfn.XLOOKUP($A66&amp;$B66,'[1]产值及收款计划（2026）'!$A:$A&amp;'[1]产值及收款计划（2026）'!$B:$B,'[1]产值及收款计划（2026）'!CH:CH)</f>
        <v>0</v>
      </c>
      <c r="CM66" s="235" cm="1">
        <f t="array" ref="CM66">_xlfn.XLOOKUP($A66&amp;$B66,'[1]产值及收款计划（2026）'!$A:$A&amp;'[1]产值及收款计划（2026）'!$B:$B,'[1]产值及收款计划（2026）'!CI:CI)</f>
        <v>0</v>
      </c>
      <c r="CN66" s="235" cm="1">
        <f t="array" ref="CN66">_xlfn.XLOOKUP($A66&amp;$B66,'[1]产值及收款计划（2026）'!$A:$A&amp;'[1]产值及收款计划（2026）'!$B:$B,'[1]产值及收款计划（2026）'!CJ:CJ)</f>
        <v>0</v>
      </c>
      <c r="CO66" s="235" cm="1">
        <f t="array" ref="CO66">_xlfn.XLOOKUP($A66&amp;$B66,'[1]产值及收款计划（2026）'!$A:$A&amp;'[1]产值及收款计划（2026）'!$B:$B,'[1]产值及收款计划（2026）'!CK:CK)</f>
        <v>0</v>
      </c>
      <c r="CP66" s="235" cm="1">
        <f t="array" ref="CP66">_xlfn.XLOOKUP($A66&amp;$B66,'[1]产值及收款计划（2026）'!$A:$A&amp;'[1]产值及收款计划（2026）'!$B:$B,'[1]产值及收款计划（2026）'!CL:CL)</f>
        <v>0</v>
      </c>
      <c r="DE66" s="235" cm="1">
        <f t="array" ref="DE66">_xlfn.XLOOKUP($A66&amp;$B66,'[1]产值及收款计划（2026）'!$A:$A&amp;'[1]产值及收款计划（2026）'!$B:$B,'[1]产值及收款计划（2026）'!DA:DA)</f>
        <v>0</v>
      </c>
      <c r="DF66" s="235" cm="1">
        <f t="array" ref="DF66">_xlfn.XLOOKUP($A66&amp;$B66,'[1]产值及收款计划（2026）'!$A:$A&amp;'[1]产值及收款计划（2026）'!$B:$B,'[1]产值及收款计划（2026）'!DB:DB)</f>
        <v>0</v>
      </c>
      <c r="DG66" s="235" cm="1">
        <f t="array" ref="DG66">_xlfn.XLOOKUP($A66&amp;$B66,'[1]产值及收款计划（2026）'!$A:$A&amp;'[1]产值及收款计划（2026）'!$B:$B,'[1]产值及收款计划（2026）'!DC:DC)</f>
        <v>0</v>
      </c>
      <c r="DH66" s="235" cm="1">
        <f t="array" ref="DH66">_xlfn.XLOOKUP($A66&amp;$B66,'[1]产值及收款计划（2026）'!$A:$A&amp;'[1]产值及收款计划（2026）'!$B:$B,'[1]产值及收款计划（2026）'!DD:DD)</f>
        <v>0</v>
      </c>
      <c r="DI66" s="235" cm="1">
        <f t="array" ref="DI66">_xlfn.XLOOKUP($A66&amp;$B66,'[1]产值及收款计划（2026）'!$A:$A&amp;'[1]产值及收款计划（2026）'!$B:$B,'[1]产值及收款计划（2026）'!DE:DE)</f>
        <v>0</v>
      </c>
      <c r="DJ66" s="235" cm="1">
        <f t="array" ref="DJ66">_xlfn.XLOOKUP($A66&amp;$B66,'[1]产值及收款计划（2026）'!$A:$A&amp;'[1]产值及收款计划（2026）'!$B:$B,'[1]产值及收款计划（2026）'!DF:DF)</f>
        <v>0</v>
      </c>
      <c r="DK66" s="235" cm="1">
        <f t="array" ref="DK66">_xlfn.XLOOKUP($A66&amp;$B66,'[1]产值及收款计划（2026）'!$A:$A&amp;'[1]产值及收款计划（2026）'!$B:$B,'[1]产值及收款计划（2026）'!DG:DG)</f>
        <v>0</v>
      </c>
      <c r="DL66" s="235" cm="1">
        <f t="array" ref="DL66">_xlfn.XLOOKUP($A66&amp;$B66,'[1]产值及收款计划（2026）'!$A:$A&amp;'[1]产值及收款计划（2026）'!$B:$B,'[1]产值及收款计划（2026）'!DH:DH)</f>
        <v>0</v>
      </c>
      <c r="DM66" s="235" cm="1">
        <f t="array" ref="DM66">_xlfn.XLOOKUP($A66&amp;$B66,'[1]产值及收款计划（2026）'!$A:$A&amp;'[1]产值及收款计划（2026）'!$B:$B,'[1]产值及收款计划（2026）'!DI:DI)</f>
        <v>0</v>
      </c>
      <c r="DN66" s="235" cm="1">
        <f t="array" ref="DN66">_xlfn.XLOOKUP($A66&amp;$B66,'[1]产值及收款计划（2026）'!$A:$A&amp;'[1]产值及收款计划（2026）'!$B:$B,'[1]产值及收款计划（2026）'!DJ:DJ)</f>
        <v>0</v>
      </c>
      <c r="DO66" s="235" cm="1">
        <f t="array" ref="DO66">_xlfn.XLOOKUP($A66&amp;$B66,'[1]产值及收款计划（2026）'!$A:$A&amp;'[1]产值及收款计划（2026）'!$B:$B,'[1]产值及收款计划（2026）'!DK:DK)</f>
        <v>0</v>
      </c>
      <c r="DP66" s="235" cm="1">
        <f t="array" ref="DP66">_xlfn.XLOOKUP($A66&amp;$B66,'[1]产值及收款计划（2026）'!$A:$A&amp;'[1]产值及收款计划（2026）'!$B:$B,'[1]产值及收款计划（2026）'!DL:DL)</f>
        <v>0</v>
      </c>
      <c r="DQ66" s="243"/>
      <c r="DR66" s="229"/>
    </row>
    <row r="67" ht="20.25" spans="1:122">
      <c r="A67" s="233">
        <f t="shared" si="12"/>
        <v>63</v>
      </c>
      <c r="B67" s="233" t="s">
        <v>25</v>
      </c>
      <c r="C67" s="234" t="str" cm="1">
        <f t="array" ref="C67">_xlfn.XLOOKUP($A67&amp;$B67,'[1]产值及收款计划（2026）'!$A:$A&amp;'[1]产值及收款计划（2026）'!$B:$B,'[1]产值及收款计划（2026）'!C:C)</f>
        <v>ZHT2022112300105</v>
      </c>
      <c r="D67" s="234" t="str" cm="1">
        <f t="array" ref="D67">_xlfn.XLOOKUP($A67&amp;$B67,'[1]产值及收款计划（2026）'!$A:$A&amp;'[1]产值及收款计划（2026）'!$B:$B,'[1]产值及收款计划（2026）'!D:D)</f>
        <v>基于 BIM的工程管理平台应用与咨询服务合同-预制标</v>
      </c>
      <c r="E67" s="235" cm="1">
        <f t="array" ref="E67">_xlfn.XLOOKUP($A67&amp;$B67,'[1]产值及收款计划（2026）'!$A:$A&amp;'[1]产值及收款计划（2026）'!$B:$B,'[1]产值及收款计划（2026）'!E:E)</f>
        <v>67.2158</v>
      </c>
      <c r="F67" s="235" cm="1">
        <f t="array" ref="F67">_xlfn.XLOOKUP($A67&amp;$B67,'[1]产值及收款计划（2026）'!$A:$A&amp;'[1]产值及收款计划（2026）'!$B:$B,'[1]产值及收款计划（2026）'!F:F)</f>
        <v>20.519639424</v>
      </c>
      <c r="G67" s="235" cm="1">
        <f t="array" ref="G67">_xlfn.XLOOKUP($A67&amp;$B67,'[1]产值及收款计划（2026）'!$A:$A&amp;'[1]产值及收款计划（2026）'!$B:$B,'[1]产值及收款计划（2026）'!G:G)</f>
        <v>20.519639424</v>
      </c>
      <c r="H67" s="235" cm="1">
        <f t="array" ref="H67">_xlfn.XLOOKUP($A67&amp;$B67,'[1]产值及收款计划（2026）'!$A:$A&amp;'[1]产值及收款计划（2026）'!$B:$B,'[1]产值及收款计划（2026）'!H:H)</f>
        <v>20.519639424</v>
      </c>
      <c r="I67" s="236" cm="1">
        <f t="array" ref="I67">_xlfn.XLOOKUP($A67&amp;$B67,'[1]产值及收款计划（2026）'!$A:$A&amp;'[1]产值及收款计划（2026）'!$B:$B,'[1]产值及收款计划（2026）'!I:I)</f>
        <v>1</v>
      </c>
      <c r="J67" s="237" cm="1">
        <f t="array" ref="J67">_xlfn.XLOOKUP($A67&amp;$B67,'[1]产值及收款计划（2026）'!$A:$A&amp;'[1]产值及收款计划（2026）'!$B:$B,'[1]产值及收款计划（2026）'!J:J)</f>
        <v>0.06</v>
      </c>
      <c r="K67" s="235" t="e" cm="1">
        <f t="array" ref="K67">_xlfn.XLOOKUP($A67&amp;$B67,'[1]产值及收款计划（2026）'!$A:$A&amp;'[1]产值及收款计划（2026）'!$B:$B,'[1]产值及收款计划（2026）'!K:K)</f>
        <v>#REF!</v>
      </c>
      <c r="L67" s="235" t="e" cm="1">
        <f t="array" ref="L67">_xlfn.XLOOKUP($A67&amp;$B67,'[1]产值及收款计划（2026）'!$A:$A&amp;'[1]产值及收款计划（2026）'!$B:$B,'[1]产值及收款计划（2026）'!L:L)</f>
        <v>#REF!</v>
      </c>
      <c r="M67" s="235" cm="1">
        <f t="array" ref="M67">_xlfn.XLOOKUP($A67&amp;$B67,'[1]产值及收款计划（2026）'!$A:$A&amp;'[1]产值及收款计划（2026）'!$B:$B,'[1]产值及收款计划（2026）'!M:M)</f>
        <v>0</v>
      </c>
      <c r="N67" s="235" t="str" cm="1">
        <f t="array" ref="N67">_xlfn.XLOOKUP($A67&amp;$B67,'[1]产值及收款计划（2026）'!$A:$A&amp;'[1]产值及收款计划（2026）'!$B:$B,'[1]产值及收款计划（2026）'!N:N)</f>
        <v>明艳丽团队</v>
      </c>
      <c r="O67" s="235" t="str" cm="1">
        <f t="array" ref="O67">_xlfn.XLOOKUP($A67&amp;$B67,'[1]产值及收款计划（2026）'!$A:$A&amp;'[1]产值及收款计划（2026）'!$B:$B,'[1]产值及收款计划（2026）'!O:O)</f>
        <v>明艳丽</v>
      </c>
      <c r="P67" s="234" t="str" cm="1">
        <f t="array" ref="P67">_xlfn.XLOOKUP($A67&amp;$B67,'[1]产值及收款计划（2026）'!$A:$A&amp;'[1]产值及收款计划（2026）'!$B:$B,'[1]产值及收款计划（2026）'!P:P)</f>
        <v>在建</v>
      </c>
      <c r="Q67" s="235" t="e" cm="1">
        <f t="array" ref="Q67">_xlfn.XLOOKUP($A67&amp;$B67,'[1]产值及收款计划（2026）'!$A:$A&amp;'[1]产值及收款计划（2026）'!$B:$B,'[1]产值及收款计划（2026）'!Q:Q)</f>
        <v>#REF!</v>
      </c>
      <c r="R67" s="235" t="e" cm="1">
        <f t="array" ref="R67">_xlfn.XLOOKUP($A67&amp;$B67,'[1]产值及收款计划（2026）'!$A:$A&amp;'[1]产值及收款计划（2026）'!$B:$B,'[1]产值及收款计划（2026）'!R:R)</f>
        <v>#REF!</v>
      </c>
      <c r="S67" s="235" t="e" cm="1">
        <f t="array" ref="S67">_xlfn.XLOOKUP($A67&amp;$B67,'[1]产值及收款计划（2026）'!$A:$A&amp;'[1]产值及收款计划（2026）'!$B:$B,'[1]产值及收款计划（2026）'!S:S)</f>
        <v>#REF!</v>
      </c>
      <c r="T67" s="235" cm="1">
        <f t="array" ref="T67">_xlfn.XLOOKUP($A67&amp;$B67,'[1]产值及收款计划（2026）'!$A:$A&amp;'[1]产值及收款计划（2026）'!$B:$B,'[1]产值及收款计划（2026）'!T:T)</f>
        <v>35.288295</v>
      </c>
      <c r="U67" s="235" cm="1">
        <f t="array" ref="U67">_xlfn.XLOOKUP($A67&amp;$B67,'[1]产值及收款计划（2026）'!$A:$A&amp;'[1]产值及收款计划（2026）'!$B:$B,'[1]产值及收款计划（2026）'!U:U)</f>
        <v>0</v>
      </c>
      <c r="V67" s="235" cm="1">
        <f t="array" ref="V67">_xlfn.XLOOKUP($A67&amp;$B67,'[1]产值及收款计划（2026）'!$A:$A&amp;'[1]产值及收款计划（2026）'!$B:$B,'[1]产值及收款计划（2026）'!V:V)</f>
        <v>31.927505</v>
      </c>
      <c r="W67" s="235" t="e" cm="1">
        <f t="array" ref="W67">_xlfn.XLOOKUP($A67&amp;$B67,'[1]产值及收款计划（2026）'!$A:$A&amp;'[1]产值及收款计划（2026）'!$B:$B,'[1]产值及收款计划（2026）'!W:W)</f>
        <v>#REF!</v>
      </c>
      <c r="X67" s="235" t="e" cm="1">
        <f t="array" ref="X67">_xlfn.XLOOKUP($A67&amp;$B67,'[1]产值及收款计划（2026）'!$A:$A&amp;'[1]产值及收款计划（2026）'!$B:$B,'[1]产值及收款计划（2026）'!X:X)</f>
        <v>#REF!</v>
      </c>
      <c r="Y67" s="235" t="e" cm="1">
        <f t="array" ref="Y67">_xlfn.XLOOKUP($A67&amp;$B67,'[1]产值及收款计划（2026）'!$A:$A&amp;'[1]产值及收款计划（2026）'!$B:$B,'[1]产值及收款计划（2026）'!Y:Y)</f>
        <v>#REF!</v>
      </c>
      <c r="Z67" s="235" t="e" cm="1">
        <f t="array" ref="Z67">_xlfn.XLOOKUP($A67&amp;$B67,'[1]产值及收款计划（2026）'!$A:$A&amp;'[1]产值及收款计划（2026）'!$B:$B,'[1]产值及收款计划（2026）'!Z:Z)</f>
        <v>#REF!</v>
      </c>
      <c r="AA67" s="235" t="e" cm="1">
        <f t="array" ref="AA67">_xlfn.XLOOKUP($A67&amp;$B67,'[1]产值及收款计划（2026）'!$A:$A&amp;'[1]产值及收款计划（2026）'!$B:$B,'[1]产值及收款计划（2026）'!AA:AA)</f>
        <v>#REF!</v>
      </c>
      <c r="AB67" s="235" t="e" cm="1">
        <f t="array" ref="AB67">_xlfn.XLOOKUP($A67&amp;$B67,'[1]产值及收款计划（2026）'!$A:$A&amp;'[1]产值及收款计划（2026）'!$B:$B,'[1]产值及收款计划（2026）'!AB:AB)</f>
        <v>#REF!</v>
      </c>
      <c r="AC67" s="235" t="e" cm="1">
        <f t="array" ref="AC67">_xlfn.XLOOKUP($A67&amp;$B67,'[1]产值及收款计划（2026）'!$A:$A&amp;'[1]产值及收款计划（2026）'!$B:$B,'[1]产值及收款计划（2026）'!AC:AC)</f>
        <v>#REF!</v>
      </c>
      <c r="AD67" s="235" t="e" cm="1">
        <f t="array" ref="AD67">_xlfn.XLOOKUP($A67&amp;$B67,'[1]产值及收款计划（2026）'!$A:$A&amp;'[1]产值及收款计划（2026）'!$B:$B,'[1]产值及收款计划（2026）'!AD:AD)</f>
        <v>#REF!</v>
      </c>
      <c r="AE67" s="235" t="e" cm="1">
        <f t="array" ref="AE67">_xlfn.XLOOKUP($A67&amp;$B67,'[1]产值及收款计划（2026）'!$A:$A&amp;'[1]产值及收款计划（2026）'!$B:$B,'[1]产值及收款计划（2026）'!AE:AE)</f>
        <v>#REF!</v>
      </c>
      <c r="AF67" s="235" t="e" cm="1">
        <f t="array" ref="AF67">_xlfn.XLOOKUP($A67&amp;$B67,'[1]产值及收款计划（2026）'!$A:$A&amp;'[1]产值及收款计划（2026）'!$B:$B,'[1]产值及收款计划（2026）'!AF:AF)</f>
        <v>#REF!</v>
      </c>
      <c r="AG67" s="235" t="e" cm="1">
        <f t="array" ref="AG67">_xlfn.XLOOKUP($A67&amp;$B67,'[1]产值及收款计划（2026）'!$A:$A&amp;'[1]产值及收款计划（2026）'!$B:$B,'[1]产值及收款计划（2026）'!AG:AG)</f>
        <v>#REF!</v>
      </c>
      <c r="AH67" s="235" t="e" cm="1">
        <f t="array" ref="AH67">_xlfn.XLOOKUP($A67&amp;$B67,'[1]产值及收款计划（2026）'!$A:$A&amp;'[1]产值及收款计划（2026）'!$B:$B,'[1]产值及收款计划（2026）'!AH:AH)</f>
        <v>#REF!</v>
      </c>
      <c r="AI67" s="235" t="e" cm="1">
        <f t="array" ref="AI67">_xlfn.XLOOKUP($A67&amp;$B67,'[1]产值及收款计划（2026）'!$A:$A&amp;'[1]产值及收款计划（2026）'!$B:$B,'[1]产值及收款计划（2026）'!AI:AI)</f>
        <v>#REF!</v>
      </c>
      <c r="AJ67" s="235" t="e" cm="1">
        <f t="array" ref="AJ67">_xlfn.XLOOKUP($A67&amp;$B67,'[1]产值及收款计划（2026）'!$A:$A&amp;'[1]产值及收款计划（2026）'!$B:$B,'[1]产值及收款计划（2026）'!AJ:AJ)</f>
        <v>#REF!</v>
      </c>
      <c r="AK67" s="235" t="e" cm="1">
        <f t="array" ref="AK67">_xlfn.XLOOKUP($A67&amp;$B67,'[1]产值及收款计划（2026）'!$A:$A&amp;'[1]产值及收款计划（2026）'!$B:$B,'[1]产值及收款计划（2026）'!AK:AK)</f>
        <v>#REF!</v>
      </c>
      <c r="AL67" s="235" t="e" cm="1">
        <f t="array" ref="AL67">_xlfn.XLOOKUP($A67&amp;$B67,'[1]产值及收款计划（2026）'!$A:$A&amp;'[1]产值及收款计划（2026）'!$B:$B,'[1]产值及收款计划（2026）'!AL:AL)</f>
        <v>#REF!</v>
      </c>
      <c r="AM67" s="242" t="e" cm="1">
        <f t="array" ref="AM67">_xlfn.LET(_xlpm.勾选月份状态数组,TRANSPOSE('PPT(12-15页）-TOP10'!$A$3:$A$14),_xlpm.选择数据区,IF('PPT(12-15页）-TOP10'!$E$3="收款",$BA67:$BL67,$AA67:$AL67),SUM(_xlfn._xlws.FILTER(_xlpm.选择数据区,_xlpm.勾选月份状态数组,"")))</f>
        <v>#REF!</v>
      </c>
      <c r="AN67" s="235" t="e">
        <f>_xlfn.XLOOKUP($C67,应收未收表!$T:$T,应收未收表!AA:AA)</f>
        <v>#N/A</v>
      </c>
      <c r="AO67" s="235" t="e">
        <f>_xlfn.XLOOKUP($C67,应收未收表!$T:$T,应收未收表!AB:AB)</f>
        <v>#N/A</v>
      </c>
      <c r="AP67" s="235" t="e">
        <f>_xlfn.XLOOKUP($C67,应收未收表!$T:$T,应收未收表!AC:AC)</f>
        <v>#N/A</v>
      </c>
      <c r="AQ67" s="235" t="e">
        <f>_xlfn.XLOOKUP($C67,应收未收表!$T:$T,应收未收表!AE:AE)</f>
        <v>#N/A</v>
      </c>
      <c r="AR67" s="235" t="e">
        <f>_xlfn.XLOOKUP($C67,应收未收表!$T:$T,应收未收表!AF:AF)</f>
        <v>#N/A</v>
      </c>
      <c r="AS67" s="235" t="e" cm="1">
        <f t="array" ref="AS67">_xlfn.XLOOKUP($A67&amp;$B67,'[1]产值及收款计划（2026）'!$A:$A&amp;'[1]产值及收款计划（2026）'!$B:$B,'[1]产值及收款计划（2026）'!AS:AS)</f>
        <v>#REF!</v>
      </c>
      <c r="AT67" s="235" t="e" cm="1">
        <f t="array" ref="AT67">_xlfn.XLOOKUP($A67&amp;$B67,'[1]产值及收款计划（2026）'!$A:$A&amp;'[1]产值及收款计划（2026）'!$B:$B,'[1]产值及收款计划（2026）'!AT:AT)</f>
        <v>#REF!</v>
      </c>
      <c r="AU67" s="235" t="e" cm="1">
        <f t="array" ref="AU67">_xlfn.XLOOKUP($A67&amp;$B67,'[1]产值及收款计划（2026）'!$A:$A&amp;'[1]产值及收款计划（2026）'!$B:$B,'[1]产值及收款计划（2026）'!AU:AU)</f>
        <v>#REF!</v>
      </c>
      <c r="AV67" s="235" t="e" cm="1">
        <f t="array" ref="AV67">_xlfn.XLOOKUP($A67&amp;$B67,'[1]产值及收款计划（2026）'!$A:$A&amp;'[1]产值及收款计划（2026）'!$B:$B,'[1]产值及收款计划（2026）'!AV:AV)</f>
        <v>#REF!</v>
      </c>
      <c r="AW67" s="235" cm="1">
        <f t="array" ref="AW67">_xlfn.XLOOKUP($A67&amp;$B67,'[1]产值及收款计划（2026）'!$A:$A&amp;'[1]产值及收款计划（2026）'!$B:$B,'[1]产值及收款计划（2026）'!AW:AW)</f>
        <v>13.44316</v>
      </c>
      <c r="AX67" s="235" cm="1">
        <f t="array" ref="AX67">_xlfn.XLOOKUP($A67&amp;$B67,'[1]产值及收款计划（2026）'!$A:$A&amp;'[1]产值及收款计划（2026）'!$B:$B,'[1]产值及收款计划（2026）'!AX:AX)</f>
        <v>0</v>
      </c>
      <c r="AY67" s="235" cm="1">
        <f t="array" ref="AY67">_xlfn.XLOOKUP($A67&amp;$B67,'[1]产值及收款计划（2026）'!$A:$A&amp;'[1]产值及收款计划（2026）'!$B:$B,'[1]产值及收款计划（2026）'!AY:AY)</f>
        <v>53.77264</v>
      </c>
      <c r="AZ67" s="235" cm="1">
        <f t="array" ref="AZ67">_xlfn.XLOOKUP($A67&amp;$B67,'[1]产值及收款计划（2026）'!$A:$A&amp;'[1]产值及收款计划（2026）'!$B:$B,'[1]产值及收款计划（2026）'!AZ:AZ)</f>
        <v>21.845135</v>
      </c>
      <c r="BA67" s="235" t="e" cm="1">
        <f t="array" ref="BA67">_xlfn.XLOOKUP($A67&amp;$B67,'[1]产值及收款计划（2026）'!$A:$A&amp;'[1]产值及收款计划（2026）'!$B:$B,'[1]产值及收款计划（2026）'!BA:BA)</f>
        <v>#REF!</v>
      </c>
      <c r="BB67" s="235" t="e" cm="1">
        <f t="array" ref="BB67">_xlfn.XLOOKUP($A67&amp;$B67,'[1]产值及收款计划（2026）'!$A:$A&amp;'[1]产值及收款计划（2026）'!$B:$B,'[1]产值及收款计划（2026）'!BB:BB)</f>
        <v>#REF!</v>
      </c>
      <c r="BC67" s="235" t="e" cm="1">
        <f t="array" ref="BC67">_xlfn.XLOOKUP($A67&amp;$B67,'[1]产值及收款计划（2026）'!$A:$A&amp;'[1]产值及收款计划（2026）'!$B:$B,'[1]产值及收款计划（2026）'!BC:BC)</f>
        <v>#REF!</v>
      </c>
      <c r="BD67" s="235" t="e" cm="1">
        <f t="array" ref="BD67">_xlfn.XLOOKUP($A67&amp;$B67,'[1]产值及收款计划（2026）'!$A:$A&amp;'[1]产值及收款计划（2026）'!$B:$B,'[1]产值及收款计划（2026）'!BD:BD)</f>
        <v>#REF!</v>
      </c>
      <c r="BE67" s="235" t="e" cm="1">
        <f t="array" ref="BE67">_xlfn.XLOOKUP($A67&amp;$B67,'[1]产值及收款计划（2026）'!$A:$A&amp;'[1]产值及收款计划（2026）'!$B:$B,'[1]产值及收款计划（2026）'!BE:BE)</f>
        <v>#REF!</v>
      </c>
      <c r="BF67" s="235" t="e" cm="1">
        <f t="array" ref="BF67">_xlfn.XLOOKUP($A67&amp;$B67,'[1]产值及收款计划（2026）'!$A:$A&amp;'[1]产值及收款计划（2026）'!$B:$B,'[1]产值及收款计划（2026）'!BF:BF)</f>
        <v>#REF!</v>
      </c>
      <c r="BG67" s="235" t="e" cm="1">
        <f t="array" ref="BG67">_xlfn.XLOOKUP($A67&amp;$B67,'[1]产值及收款计划（2026）'!$A:$A&amp;'[1]产值及收款计划（2026）'!$B:$B,'[1]产值及收款计划（2026）'!BG:BG)</f>
        <v>#REF!</v>
      </c>
      <c r="BH67" s="235" t="e" cm="1">
        <f t="array" ref="BH67">_xlfn.XLOOKUP($A67&amp;$B67,'[1]产值及收款计划（2026）'!$A:$A&amp;'[1]产值及收款计划（2026）'!$B:$B,'[1]产值及收款计划（2026）'!BH:BH)</f>
        <v>#REF!</v>
      </c>
      <c r="BI67" s="235" t="e" cm="1">
        <f t="array" ref="BI67">_xlfn.XLOOKUP($A67&amp;$B67,'[1]产值及收款计划（2026）'!$A:$A&amp;'[1]产值及收款计划（2026）'!$B:$B,'[1]产值及收款计划（2026）'!BI:BI)</f>
        <v>#REF!</v>
      </c>
      <c r="BJ67" s="235" t="e" cm="1">
        <f t="array" ref="BJ67">_xlfn.XLOOKUP($A67&amp;$B67,'[1]产值及收款计划（2026）'!$A:$A&amp;'[1]产值及收款计划（2026）'!$B:$B,'[1]产值及收款计划（2026）'!BJ:BJ)</f>
        <v>#REF!</v>
      </c>
      <c r="BK67" s="235" t="e" cm="1">
        <f t="array" ref="BK67">_xlfn.XLOOKUP($A67&amp;$B67,'[1]产值及收款计划（2026）'!$A:$A&amp;'[1]产值及收款计划（2026）'!$B:$B,'[1]产值及收款计划（2026）'!BK:BK)</f>
        <v>#REF!</v>
      </c>
      <c r="BL67" s="235" t="e" cm="1">
        <f t="array" ref="BL67">_xlfn.XLOOKUP($A67&amp;$B67,'[1]产值及收款计划（2026）'!$A:$A&amp;'[1]产值及收款计划（2026）'!$B:$B,'[1]产值及收款计划（2026）'!BL:BL)</f>
        <v>#REF!</v>
      </c>
      <c r="BM67" s="235"/>
      <c r="BN67" s="235"/>
      <c r="BO67" s="235"/>
      <c r="BP67" s="235"/>
      <c r="BQ67" s="235" t="e">
        <f>_xlfn.XLOOKUP($C67,应收未收表!$AJ:$AJ,应收未收表!AK:AK)</f>
        <v>#N/A</v>
      </c>
      <c r="BR67" s="235" t="e">
        <f>_xlfn.XLOOKUP($C67,应收未收表!$AJ:$AJ,应收未收表!AL:AL)</f>
        <v>#N/A</v>
      </c>
      <c r="BS67" s="235" t="e">
        <f>_xlfn.XLOOKUP($C67,应收未收表!$AJ:$AJ,应收未收表!AM:AM)</f>
        <v>#N/A</v>
      </c>
      <c r="BT67" s="235" t="e">
        <f>_xlfn.XLOOKUP($C67,应收未收表!$AJ:$AJ,应收未收表!AN:AN)</f>
        <v>#N/A</v>
      </c>
      <c r="BU67" s="234" t="str" cm="1">
        <f t="array" ref="BU67">_xlfn.XLOOKUP($A67&amp;$B67,'[1]产值及收款计划（2026）'!$A:$A&amp;'[1]产值及收款计划（2026）'!$B:$B,'[1]产值及收款计划（2026）'!BQ:BQ)</f>
        <v>中铁四局集团有限公司</v>
      </c>
      <c r="BV67" s="235" t="e" cm="1">
        <f t="array" ref="BV67">_xlfn.XLOOKUP($A67&amp;$B67,'[1]产值及收款计划（2026）'!$A:$A&amp;'[1]产值及收款计划（2026）'!$B:$B,'[1]产值及收款计划（2026）'!BR:BR)</f>
        <v>#REF!</v>
      </c>
      <c r="CE67" s="235" cm="1">
        <f t="array" ref="CE67">_xlfn.XLOOKUP($A67&amp;$B67,'[1]产值及收款计划（2026）'!$A:$A&amp;'[1]产值及收款计划（2026）'!$B:$B,'[1]产值及收款计划（2026）'!CA:CA)</f>
        <v>0</v>
      </c>
      <c r="CF67" s="235" cm="1">
        <f t="array" ref="CF67">_xlfn.XLOOKUP($A67&amp;$B67,'[1]产值及收款计划（2026）'!$A:$A&amp;'[1]产值及收款计划（2026）'!$B:$B,'[1]产值及收款计划（2026）'!CB:CB)</f>
        <v>0</v>
      </c>
      <c r="CG67" s="235" cm="1">
        <f t="array" ref="CG67">_xlfn.XLOOKUP($A67&amp;$B67,'[1]产值及收款计划（2026）'!$A:$A&amp;'[1]产值及收款计划（2026）'!$B:$B,'[1]产值及收款计划（2026）'!CC:CC)</f>
        <v>0</v>
      </c>
      <c r="CH67" s="235" cm="1">
        <f t="array" ref="CH67">_xlfn.XLOOKUP($A67&amp;$B67,'[1]产值及收款计划（2026）'!$A:$A&amp;'[1]产值及收款计划（2026）'!$B:$B,'[1]产值及收款计划（2026）'!CD:CD)</f>
        <v>0</v>
      </c>
      <c r="CI67" s="235" cm="1">
        <f t="array" ref="CI67">_xlfn.XLOOKUP($A67&amp;$B67,'[1]产值及收款计划（2026）'!$A:$A&amp;'[1]产值及收款计划（2026）'!$B:$B,'[1]产值及收款计划（2026）'!CE:CE)</f>
        <v>0</v>
      </c>
      <c r="CJ67" s="235" cm="1">
        <f t="array" ref="CJ67">_xlfn.XLOOKUP($A67&amp;$B67,'[1]产值及收款计划（2026）'!$A:$A&amp;'[1]产值及收款计划（2026）'!$B:$B,'[1]产值及收款计划（2026）'!CF:CF)</f>
        <v>0</v>
      </c>
      <c r="CK67" s="235" cm="1">
        <f t="array" ref="CK67">_xlfn.XLOOKUP($A67&amp;$B67,'[1]产值及收款计划（2026）'!$A:$A&amp;'[1]产值及收款计划（2026）'!$B:$B,'[1]产值及收款计划（2026）'!CG:CG)</f>
        <v>0</v>
      </c>
      <c r="CL67" s="235" cm="1">
        <f t="array" ref="CL67">_xlfn.XLOOKUP($A67&amp;$B67,'[1]产值及收款计划（2026）'!$A:$A&amp;'[1]产值及收款计划（2026）'!$B:$B,'[1]产值及收款计划（2026）'!CH:CH)</f>
        <v>0</v>
      </c>
      <c r="CM67" s="235" cm="1">
        <f t="array" ref="CM67">_xlfn.XLOOKUP($A67&amp;$B67,'[1]产值及收款计划（2026）'!$A:$A&amp;'[1]产值及收款计划（2026）'!$B:$B,'[1]产值及收款计划（2026）'!CI:CI)</f>
        <v>0</v>
      </c>
      <c r="CN67" s="235" cm="1">
        <f t="array" ref="CN67">_xlfn.XLOOKUP($A67&amp;$B67,'[1]产值及收款计划（2026）'!$A:$A&amp;'[1]产值及收款计划（2026）'!$B:$B,'[1]产值及收款计划（2026）'!CJ:CJ)</f>
        <v>0</v>
      </c>
      <c r="CO67" s="235" cm="1">
        <f t="array" ref="CO67">_xlfn.XLOOKUP($A67&amp;$B67,'[1]产值及收款计划（2026）'!$A:$A&amp;'[1]产值及收款计划（2026）'!$B:$B,'[1]产值及收款计划（2026）'!CK:CK)</f>
        <v>0</v>
      </c>
      <c r="CP67" s="235" cm="1">
        <f t="array" ref="CP67">_xlfn.XLOOKUP($A67&amp;$B67,'[1]产值及收款计划（2026）'!$A:$A&amp;'[1]产值及收款计划（2026）'!$B:$B,'[1]产值及收款计划（2026）'!CL:CL)</f>
        <v>0</v>
      </c>
      <c r="DE67" s="235" cm="1">
        <f t="array" ref="DE67">_xlfn.XLOOKUP($A67&amp;$B67,'[1]产值及收款计划（2026）'!$A:$A&amp;'[1]产值及收款计划（2026）'!$B:$B,'[1]产值及收款计划（2026）'!DA:DA)</f>
        <v>0</v>
      </c>
      <c r="DF67" s="235" cm="1">
        <f t="array" ref="DF67">_xlfn.XLOOKUP($A67&amp;$B67,'[1]产值及收款计划（2026）'!$A:$A&amp;'[1]产值及收款计划（2026）'!$B:$B,'[1]产值及收款计划（2026）'!DB:DB)</f>
        <v>0</v>
      </c>
      <c r="DG67" s="235" cm="1">
        <f t="array" ref="DG67">_xlfn.XLOOKUP($A67&amp;$B67,'[1]产值及收款计划（2026）'!$A:$A&amp;'[1]产值及收款计划（2026）'!$B:$B,'[1]产值及收款计划（2026）'!DC:DC)</f>
        <v>0</v>
      </c>
      <c r="DH67" s="235" cm="1">
        <f t="array" ref="DH67">_xlfn.XLOOKUP($A67&amp;$B67,'[1]产值及收款计划（2026）'!$A:$A&amp;'[1]产值及收款计划（2026）'!$B:$B,'[1]产值及收款计划（2026）'!DD:DD)</f>
        <v>0</v>
      </c>
      <c r="DI67" s="235" cm="1">
        <f t="array" ref="DI67">_xlfn.XLOOKUP($A67&amp;$B67,'[1]产值及收款计划（2026）'!$A:$A&amp;'[1]产值及收款计划（2026）'!$B:$B,'[1]产值及收款计划（2026）'!DE:DE)</f>
        <v>0</v>
      </c>
      <c r="DJ67" s="235" cm="1">
        <f t="array" ref="DJ67">_xlfn.XLOOKUP($A67&amp;$B67,'[1]产值及收款计划（2026）'!$A:$A&amp;'[1]产值及收款计划（2026）'!$B:$B,'[1]产值及收款计划（2026）'!DF:DF)</f>
        <v>0</v>
      </c>
      <c r="DK67" s="235" cm="1">
        <f t="array" ref="DK67">_xlfn.XLOOKUP($A67&amp;$B67,'[1]产值及收款计划（2026）'!$A:$A&amp;'[1]产值及收款计划（2026）'!$B:$B,'[1]产值及收款计划（2026）'!DG:DG)</f>
        <v>0</v>
      </c>
      <c r="DL67" s="235" cm="1">
        <f t="array" ref="DL67">_xlfn.XLOOKUP($A67&amp;$B67,'[1]产值及收款计划（2026）'!$A:$A&amp;'[1]产值及收款计划（2026）'!$B:$B,'[1]产值及收款计划（2026）'!DH:DH)</f>
        <v>0</v>
      </c>
      <c r="DM67" s="235" cm="1">
        <f t="array" ref="DM67">_xlfn.XLOOKUP($A67&amp;$B67,'[1]产值及收款计划（2026）'!$A:$A&amp;'[1]产值及收款计划（2026）'!$B:$B,'[1]产值及收款计划（2026）'!DI:DI)</f>
        <v>0</v>
      </c>
      <c r="DN67" s="235" cm="1">
        <f t="array" ref="DN67">_xlfn.XLOOKUP($A67&amp;$B67,'[1]产值及收款计划（2026）'!$A:$A&amp;'[1]产值及收款计划（2026）'!$B:$B,'[1]产值及收款计划（2026）'!DJ:DJ)</f>
        <v>0</v>
      </c>
      <c r="DO67" s="235" cm="1">
        <f t="array" ref="DO67">_xlfn.XLOOKUP($A67&amp;$B67,'[1]产值及收款计划（2026）'!$A:$A&amp;'[1]产值及收款计划（2026）'!$B:$B,'[1]产值及收款计划（2026）'!DK:DK)</f>
        <v>0</v>
      </c>
      <c r="DP67" s="235" cm="1">
        <f t="array" ref="DP67">_xlfn.XLOOKUP($A67&amp;$B67,'[1]产值及收款计划（2026）'!$A:$A&amp;'[1]产值及收款计划（2026）'!$B:$B,'[1]产值及收款计划（2026）'!DL:DL)</f>
        <v>0</v>
      </c>
      <c r="DQ67" s="243"/>
      <c r="DR67" s="229"/>
    </row>
    <row r="68" ht="60.75" spans="1:122">
      <c r="A68" s="233">
        <f t="shared" si="12"/>
        <v>64</v>
      </c>
      <c r="B68" s="233" t="s">
        <v>25</v>
      </c>
      <c r="C68" s="234" t="str" cm="1">
        <f t="array" ref="C68">_xlfn.XLOOKUP($A68&amp;$B68,'[1]产值及收款计划（2026）'!$A:$A&amp;'[1]产值及收款计划（2026）'!$B:$B,'[1]产值及收款计划（2026）'!C:C)</f>
        <v>ZHT2022120500107</v>
      </c>
      <c r="D68" s="234" t="str" cm="1">
        <f t="array" ref="D68">_xlfn.XLOOKUP($A68&amp;$B68,'[1]产值及收款计划（2026）'!$A:$A&amp;'[1]产值及收款计划（2026）'!$B:$B,'[1]产值及收款计划（2026）'!D:D)</f>
        <v>南汇支线（两港市域铁路）工程BIM专项咨询技术咨询</v>
      </c>
      <c r="E68" s="235" cm="1">
        <f t="array" ref="E68">_xlfn.XLOOKUP($A68&amp;$B68,'[1]产值及收款计划（2026）'!$A:$A&amp;'[1]产值及收款计划（2026）'!$B:$B,'[1]产值及收款计划（2026）'!E:E)</f>
        <v>159.8</v>
      </c>
      <c r="F68" s="235" cm="1">
        <f t="array" ref="F68">_xlfn.XLOOKUP($A68&amp;$B68,'[1]产值及收款计划（2026）'!$A:$A&amp;'[1]产值及收款计划（2026）'!$B:$B,'[1]产值及收款计划（2026）'!F:F)</f>
        <v>159.8</v>
      </c>
      <c r="G68" s="235" cm="1">
        <f t="array" ref="G68">_xlfn.XLOOKUP($A68&amp;$B68,'[1]产值及收款计划（2026）'!$A:$A&amp;'[1]产值及收款计划（2026）'!$B:$B,'[1]产值及收款计划（2026）'!G:G)</f>
        <v>159.8</v>
      </c>
      <c r="H68" s="235" cm="1">
        <f t="array" ref="H68">_xlfn.XLOOKUP($A68&amp;$B68,'[1]产值及收款计划（2026）'!$A:$A&amp;'[1]产值及收款计划（2026）'!$B:$B,'[1]产值及收款计划（2026）'!H:H)</f>
        <v>159.8</v>
      </c>
      <c r="I68" s="236" cm="1">
        <f t="array" ref="I68">_xlfn.XLOOKUP($A68&amp;$B68,'[1]产值及收款计划（2026）'!$A:$A&amp;'[1]产值及收款计划（2026）'!$B:$B,'[1]产值及收款计划（2026）'!I:I)</f>
        <v>1</v>
      </c>
      <c r="J68" s="237" cm="1">
        <f t="array" ref="J68">_xlfn.XLOOKUP($A68&amp;$B68,'[1]产值及收款计划（2026）'!$A:$A&amp;'[1]产值及收款计划（2026）'!$B:$B,'[1]产值及收款计划（2026）'!J:J)</f>
        <v>0.06</v>
      </c>
      <c r="K68" s="235" t="e" cm="1">
        <f t="array" ref="K68">_xlfn.XLOOKUP($A68&amp;$B68,'[1]产值及收款计划（2026）'!$A:$A&amp;'[1]产值及收款计划（2026）'!$B:$B,'[1]产值及收款计划（2026）'!K:K)</f>
        <v>#REF!</v>
      </c>
      <c r="L68" s="235" t="e" cm="1">
        <f t="array" ref="L68">_xlfn.XLOOKUP($A68&amp;$B68,'[1]产值及收款计划（2026）'!$A:$A&amp;'[1]产值及收款计划（2026）'!$B:$B,'[1]产值及收款计划（2026）'!L:L)</f>
        <v>#REF!</v>
      </c>
      <c r="M68" s="235" t="str" cm="1">
        <f t="array" ref="M68">_xlfn.XLOOKUP($A68&amp;$B68,'[1]产值及收款计划（2026）'!$A:$A&amp;'[1]产值及收款计划（2026）'!$B:$B,'[1]产值及收款计划（2026）'!M:M)</f>
        <v>主导</v>
      </c>
      <c r="N68" s="235" t="str" cm="1">
        <f t="array" ref="N68">_xlfn.XLOOKUP($A68&amp;$B68,'[1]产值及收款计划（2026）'!$A:$A&amp;'[1]产值及收款计划（2026）'!$B:$B,'[1]产值及收款计划（2026）'!N:N)</f>
        <v>史菁霞团队</v>
      </c>
      <c r="O68" s="235" t="str" cm="1">
        <f t="array" ref="O68">_xlfn.XLOOKUP($A68&amp;$B68,'[1]产值及收款计划（2026）'!$A:$A&amp;'[1]产值及收款计划（2026）'!$B:$B,'[1]产值及收款计划（2026）'!O:O)</f>
        <v>谢复欣</v>
      </c>
      <c r="P68" s="234" t="str" cm="1">
        <f t="array" ref="P68">_xlfn.XLOOKUP($A68&amp;$B68,'[1]产值及收款计划（2026）'!$A:$A&amp;'[1]产值及收款计划（2026）'!$B:$B,'[1]产值及收款计划（2026）'!P:P)</f>
        <v>在建</v>
      </c>
      <c r="Q68" s="235" t="e" cm="1">
        <f t="array" ref="Q68">_xlfn.XLOOKUP($A68&amp;$B68,'[1]产值及收款计划（2026）'!$A:$A&amp;'[1]产值及收款计划（2026）'!$B:$B,'[1]产值及收款计划（2026）'!Q:Q)</f>
        <v>#REF!</v>
      </c>
      <c r="R68" s="235" t="e" cm="1">
        <f t="array" ref="R68">_xlfn.XLOOKUP($A68&amp;$B68,'[1]产值及收款计划（2026）'!$A:$A&amp;'[1]产值及收款计划（2026）'!$B:$B,'[1]产值及收款计划（2026）'!R:R)</f>
        <v>#REF!</v>
      </c>
      <c r="S68" s="235" t="e" cm="1">
        <f t="array" ref="S68">_xlfn.XLOOKUP($A68&amp;$B68,'[1]产值及收款计划（2026）'!$A:$A&amp;'[1]产值及收款计划（2026）'!$B:$B,'[1]产值及收款计划（2026）'!S:S)</f>
        <v>#REF!</v>
      </c>
      <c r="T68" s="235" cm="1">
        <f t="array" ref="T68">_xlfn.XLOOKUP($A68&amp;$B68,'[1]产值及收款计划（2026）'!$A:$A&amp;'[1]产值及收款计划（2026）'!$B:$B,'[1]产值及收款计划（2026）'!T:T)</f>
        <v>127.84</v>
      </c>
      <c r="U68" s="235" cm="1">
        <f t="array" ref="U68">_xlfn.XLOOKUP($A68&amp;$B68,'[1]产值及收款计划（2026）'!$A:$A&amp;'[1]产值及收款计划（2026）'!$B:$B,'[1]产值及收款计划（2026）'!U:U)</f>
        <v>0</v>
      </c>
      <c r="V68" s="235" cm="1">
        <f t="array" ref="V68">_xlfn.XLOOKUP($A68&amp;$B68,'[1]产值及收款计划（2026）'!$A:$A&amp;'[1]产值及收款计划（2026）'!$B:$B,'[1]产值及收款计划（2026）'!V:V)</f>
        <v>31.96</v>
      </c>
      <c r="W68" s="235" t="e" cm="1">
        <f t="array" ref="W68">_xlfn.XLOOKUP($A68&amp;$B68,'[1]产值及收款计划（2026）'!$A:$A&amp;'[1]产值及收款计划（2026）'!$B:$B,'[1]产值及收款计划（2026）'!W:W)</f>
        <v>#REF!</v>
      </c>
      <c r="X68" s="235" t="e" cm="1">
        <f t="array" ref="X68">_xlfn.XLOOKUP($A68&amp;$B68,'[1]产值及收款计划（2026）'!$A:$A&amp;'[1]产值及收款计划（2026）'!$B:$B,'[1]产值及收款计划（2026）'!X:X)</f>
        <v>#REF!</v>
      </c>
      <c r="Y68" s="235" t="e" cm="1">
        <f t="array" ref="Y68">_xlfn.XLOOKUP($A68&amp;$B68,'[1]产值及收款计划（2026）'!$A:$A&amp;'[1]产值及收款计划（2026）'!$B:$B,'[1]产值及收款计划（2026）'!Y:Y)</f>
        <v>#REF!</v>
      </c>
      <c r="Z68" s="235" t="e" cm="1">
        <f t="array" ref="Z68">_xlfn.XLOOKUP($A68&amp;$B68,'[1]产值及收款计划（2026）'!$A:$A&amp;'[1]产值及收款计划（2026）'!$B:$B,'[1]产值及收款计划（2026）'!Z:Z)</f>
        <v>#REF!</v>
      </c>
      <c r="AA68" s="246" t="e" cm="1">
        <f t="array" ref="AA68">_xlfn.XLOOKUP($A68&amp;$B68,'[1]产值及收款计划（2026）'!$A:$A&amp;'[1]产值及收款计划（2026）'!$B:$B,'[1]产值及收款计划（2026）'!AA:AA)</f>
        <v>#REF!</v>
      </c>
      <c r="AB68" s="246" t="e" cm="1">
        <f t="array" ref="AB68">_xlfn.XLOOKUP($A68&amp;$B68,'[1]产值及收款计划（2026）'!$A:$A&amp;'[1]产值及收款计划（2026）'!$B:$B,'[1]产值及收款计划（2026）'!AB:AB)</f>
        <v>#REF!</v>
      </c>
      <c r="AC68" s="246" t="e" cm="1">
        <f t="array" ref="AC68">_xlfn.XLOOKUP($A68&amp;$B68,'[1]产值及收款计划（2026）'!$A:$A&amp;'[1]产值及收款计划（2026）'!$B:$B,'[1]产值及收款计划（2026）'!AC:AC)</f>
        <v>#REF!</v>
      </c>
      <c r="AD68" s="235" t="e" cm="1">
        <f t="array" ref="AD68">_xlfn.XLOOKUP($A68&amp;$B68,'[1]产值及收款计划（2026）'!$A:$A&amp;'[1]产值及收款计划（2026）'!$B:$B,'[1]产值及收款计划（2026）'!AD:AD)</f>
        <v>#REF!</v>
      </c>
      <c r="AE68" s="235" t="e" cm="1">
        <f t="array" ref="AE68">_xlfn.XLOOKUP($A68&amp;$B68,'[1]产值及收款计划（2026）'!$A:$A&amp;'[1]产值及收款计划（2026）'!$B:$B,'[1]产值及收款计划（2026）'!AE:AE)</f>
        <v>#REF!</v>
      </c>
      <c r="AF68" s="235" t="e" cm="1">
        <f t="array" ref="AF68">_xlfn.XLOOKUP($A68&amp;$B68,'[1]产值及收款计划（2026）'!$A:$A&amp;'[1]产值及收款计划（2026）'!$B:$B,'[1]产值及收款计划（2026）'!AF:AF)</f>
        <v>#REF!</v>
      </c>
      <c r="AG68" s="235" t="e" cm="1">
        <f t="array" ref="AG68">_xlfn.XLOOKUP($A68&amp;$B68,'[1]产值及收款计划（2026）'!$A:$A&amp;'[1]产值及收款计划（2026）'!$B:$B,'[1]产值及收款计划（2026）'!AG:AG)</f>
        <v>#REF!</v>
      </c>
      <c r="AH68" s="235" t="e" cm="1">
        <f t="array" ref="AH68">_xlfn.XLOOKUP($A68&amp;$B68,'[1]产值及收款计划（2026）'!$A:$A&amp;'[1]产值及收款计划（2026）'!$B:$B,'[1]产值及收款计划（2026）'!AH:AH)</f>
        <v>#REF!</v>
      </c>
      <c r="AI68" s="235" t="e" cm="1">
        <f t="array" ref="AI68">_xlfn.XLOOKUP($A68&amp;$B68,'[1]产值及收款计划（2026）'!$A:$A&amp;'[1]产值及收款计划（2026）'!$B:$B,'[1]产值及收款计划（2026）'!AI:AI)</f>
        <v>#REF!</v>
      </c>
      <c r="AJ68" s="235" t="e" cm="1">
        <f t="array" ref="AJ68">_xlfn.XLOOKUP($A68&amp;$B68,'[1]产值及收款计划（2026）'!$A:$A&amp;'[1]产值及收款计划（2026）'!$B:$B,'[1]产值及收款计划（2026）'!AJ:AJ)</f>
        <v>#REF!</v>
      </c>
      <c r="AK68" s="235" cm="1">
        <f t="array" ref="AK68">_xlfn.XLOOKUP($A68&amp;$B68,'[1]产值及收款计划（2026）'!$A:$A&amp;'[1]产值及收款计划（2026）'!$B:$B,'[1]产值及收款计划（2026）'!AK:AK)</f>
        <v>15.98</v>
      </c>
      <c r="AL68" s="235" t="e" cm="1">
        <f t="array" ref="AL68">_xlfn.XLOOKUP($A68&amp;$B68,'[1]产值及收款计划（2026）'!$A:$A&amp;'[1]产值及收款计划（2026）'!$B:$B,'[1]产值及收款计划（2026）'!AL:AL)</f>
        <v>#REF!</v>
      </c>
      <c r="AM68" s="242" t="e" cm="1">
        <f t="array" ref="AM68">_xlfn.LET(_xlpm.勾选月份状态数组,TRANSPOSE('PPT(12-15页）-TOP10'!$A$3:$A$14),_xlpm.选择数据区,IF('PPT(12-15页）-TOP10'!$E$3="收款",$BA68:$BL68,$AA68:$AL68),SUM(_xlfn._xlws.FILTER(_xlpm.选择数据区,_xlpm.勾选月份状态数组,"")))</f>
        <v>#REF!</v>
      </c>
      <c r="AN68" s="235" t="e">
        <f>_xlfn.XLOOKUP($C68,应收未收表!$T:$T,应收未收表!AA:AA)</f>
        <v>#N/A</v>
      </c>
      <c r="AO68" s="235" t="s">
        <v>175</v>
      </c>
      <c r="AP68" s="235" t="e">
        <f>_xlfn.XLOOKUP($C68,应收未收表!$T:$T,应收未收表!AC:AC)</f>
        <v>#N/A</v>
      </c>
      <c r="AQ68" s="235" t="e">
        <f>_xlfn.XLOOKUP($C68,应收未收表!$T:$T,应收未收表!AE:AE)</f>
        <v>#N/A</v>
      </c>
      <c r="AR68" s="235" t="e">
        <f>_xlfn.XLOOKUP($C68,应收未收表!$T:$T,应收未收表!AF:AF)</f>
        <v>#N/A</v>
      </c>
      <c r="AS68" s="235" t="e" cm="1">
        <f t="array" ref="AS68">_xlfn.XLOOKUP($A68&amp;$B68,'[1]产值及收款计划（2026）'!$A:$A&amp;'[1]产值及收款计划（2026）'!$B:$B,'[1]产值及收款计划（2026）'!AS:AS)</f>
        <v>#REF!</v>
      </c>
      <c r="AT68" s="235" t="e" cm="1">
        <f t="array" ref="AT68">_xlfn.XLOOKUP($A68&amp;$B68,'[1]产值及收款计划（2026）'!$A:$A&amp;'[1]产值及收款计划（2026）'!$B:$B,'[1]产值及收款计划（2026）'!AT:AT)</f>
        <v>#REF!</v>
      </c>
      <c r="AU68" s="235" t="e" cm="1">
        <f t="array" ref="AU68">_xlfn.XLOOKUP($A68&amp;$B68,'[1]产值及收款计划（2026）'!$A:$A&amp;'[1]产值及收款计划（2026）'!$B:$B,'[1]产值及收款计划（2026）'!AU:AU)</f>
        <v>#REF!</v>
      </c>
      <c r="AV68" s="235" t="e" cm="1">
        <f t="array" ref="AV68">_xlfn.XLOOKUP($A68&amp;$B68,'[1]产值及收款计划（2026）'!$A:$A&amp;'[1]产值及收款计划（2026）'!$B:$B,'[1]产值及收款计划（2026）'!AV:AV)</f>
        <v>#REF!</v>
      </c>
      <c r="AW68" s="235" cm="1">
        <f t="array" ref="AW68">_xlfn.XLOOKUP($A68&amp;$B68,'[1]产值及收款计划（2026）'!$A:$A&amp;'[1]产值及收款计划（2026）'!$B:$B,'[1]产值及收款计划（2026）'!AW:AW)</f>
        <v>127.84</v>
      </c>
      <c r="AX68" s="235" cm="1">
        <f t="array" ref="AX68">_xlfn.XLOOKUP($A68&amp;$B68,'[1]产值及收款计划（2026）'!$A:$A&amp;'[1]产值及收款计划（2026）'!$B:$B,'[1]产值及收款计划（2026）'!AX:AX)</f>
        <v>0</v>
      </c>
      <c r="AY68" s="235" cm="1">
        <f t="array" ref="AY68">_xlfn.XLOOKUP($A68&amp;$B68,'[1]产值及收款计划（2026）'!$A:$A&amp;'[1]产值及收款计划（2026）'!$B:$B,'[1]产值及收款计划（2026）'!AY:AY)</f>
        <v>31.96</v>
      </c>
      <c r="AZ68" s="235" cm="1">
        <f t="array" ref="AZ68">_xlfn.XLOOKUP($A68&amp;$B68,'[1]产值及收款计划（2026）'!$A:$A&amp;'[1]产值及收款计划（2026）'!$B:$B,'[1]产值及收款计划（2026）'!AZ:AZ)</f>
        <v>0</v>
      </c>
      <c r="BA68" s="235" t="e" cm="1">
        <f t="array" ref="BA68">_xlfn.XLOOKUP($A68&amp;$B68,'[1]产值及收款计划（2026）'!$A:$A&amp;'[1]产值及收款计划（2026）'!$B:$B,'[1]产值及收款计划（2026）'!BA:BA)</f>
        <v>#REF!</v>
      </c>
      <c r="BB68" s="235" t="e" cm="1">
        <f t="array" ref="BB68">_xlfn.XLOOKUP($A68&amp;$B68,'[1]产值及收款计划（2026）'!$A:$A&amp;'[1]产值及收款计划（2026）'!$B:$B,'[1]产值及收款计划（2026）'!BB:BB)</f>
        <v>#REF!</v>
      </c>
      <c r="BC68" s="235" t="e" cm="1">
        <f t="array" ref="BC68">_xlfn.XLOOKUP($A68&amp;$B68,'[1]产值及收款计划（2026）'!$A:$A&amp;'[1]产值及收款计划（2026）'!$B:$B,'[1]产值及收款计划（2026）'!BC:BC)</f>
        <v>#REF!</v>
      </c>
      <c r="BD68" s="235" t="e" cm="1">
        <f t="array" ref="BD68">_xlfn.XLOOKUP($A68&amp;$B68,'[1]产值及收款计划（2026）'!$A:$A&amp;'[1]产值及收款计划（2026）'!$B:$B,'[1]产值及收款计划（2026）'!BD:BD)</f>
        <v>#REF!</v>
      </c>
      <c r="BE68" s="235" t="e" cm="1">
        <f t="array" ref="BE68">_xlfn.XLOOKUP($A68&amp;$B68,'[1]产值及收款计划（2026）'!$A:$A&amp;'[1]产值及收款计划（2026）'!$B:$B,'[1]产值及收款计划（2026）'!BE:BE)</f>
        <v>#REF!</v>
      </c>
      <c r="BF68" s="235" t="e" cm="1">
        <f t="array" ref="BF68">_xlfn.XLOOKUP($A68&amp;$B68,'[1]产值及收款计划（2026）'!$A:$A&amp;'[1]产值及收款计划（2026）'!$B:$B,'[1]产值及收款计划（2026）'!BF:BF)</f>
        <v>#REF!</v>
      </c>
      <c r="BG68" s="235" t="e" cm="1">
        <f t="array" ref="BG68">_xlfn.XLOOKUP($A68&amp;$B68,'[1]产值及收款计划（2026）'!$A:$A&amp;'[1]产值及收款计划（2026）'!$B:$B,'[1]产值及收款计划（2026）'!BG:BG)</f>
        <v>#REF!</v>
      </c>
      <c r="BH68" s="235" t="e" cm="1">
        <f t="array" ref="BH68">_xlfn.XLOOKUP($A68&amp;$B68,'[1]产值及收款计划（2026）'!$A:$A&amp;'[1]产值及收款计划（2026）'!$B:$B,'[1]产值及收款计划（2026）'!BH:BH)</f>
        <v>#REF!</v>
      </c>
      <c r="BI68" s="235" t="e" cm="1">
        <f t="array" ref="BI68">_xlfn.XLOOKUP($A68&amp;$B68,'[1]产值及收款计划（2026）'!$A:$A&amp;'[1]产值及收款计划（2026）'!$B:$B,'[1]产值及收款计划（2026）'!BI:BI)</f>
        <v>#REF!</v>
      </c>
      <c r="BJ68" s="235" t="e" cm="1">
        <f t="array" ref="BJ68">_xlfn.XLOOKUP($A68&amp;$B68,'[1]产值及收款计划（2026）'!$A:$A&amp;'[1]产值及收款计划（2026）'!$B:$B,'[1]产值及收款计划（2026）'!BJ:BJ)</f>
        <v>#REF!</v>
      </c>
      <c r="BK68" s="235" t="e" cm="1">
        <f t="array" ref="BK68">_xlfn.XLOOKUP($A68&amp;$B68,'[1]产值及收款计划（2026）'!$A:$A&amp;'[1]产值及收款计划（2026）'!$B:$B,'[1]产值及收款计划（2026）'!BK:BK)</f>
        <v>#REF!</v>
      </c>
      <c r="BL68" s="235" cm="1">
        <f t="array" ref="BL68">_xlfn.XLOOKUP($A68&amp;$B68,'[1]产值及收款计划（2026）'!$A:$A&amp;'[1]产值及收款计划（2026）'!$B:$B,'[1]产值及收款计划（2026）'!BL:BL)</f>
        <v>31.96</v>
      </c>
      <c r="BM68" s="235"/>
      <c r="BN68" s="235"/>
      <c r="BO68" s="235"/>
      <c r="BP68" s="235"/>
      <c r="BQ68" s="235" t="e">
        <f>_xlfn.XLOOKUP($C68,应收未收表!$AJ:$AJ,应收未收表!AK:AK)</f>
        <v>#N/A</v>
      </c>
      <c r="BR68" s="235" t="e">
        <f>_xlfn.XLOOKUP($C68,应收未收表!$AJ:$AJ,应收未收表!AL:AL)</f>
        <v>#N/A</v>
      </c>
      <c r="BS68" s="235" t="e">
        <f>_xlfn.XLOOKUP($C68,应收未收表!$AJ:$AJ,应收未收表!AM:AM)</f>
        <v>#N/A</v>
      </c>
      <c r="BT68" s="235" t="e">
        <f>_xlfn.XLOOKUP($C68,应收未收表!$AJ:$AJ,应收未收表!AN:AN)</f>
        <v>#N/A</v>
      </c>
      <c r="BU68" s="234" t="str" cm="1">
        <f t="array" ref="BU68">_xlfn.XLOOKUP($A68&amp;$B68,'[1]产值及收款计划（2026）'!$A:$A&amp;'[1]产值及收款计划（2026）'!$B:$B,'[1]产值及收款计划（2026）'!BQ:BQ)</f>
        <v>中国铁路设计集团有限公司</v>
      </c>
      <c r="BV68" s="235" t="e" cm="1">
        <f t="array" ref="BV68">_xlfn.XLOOKUP($A68&amp;$B68,'[1]产值及收款计划（2026）'!$A:$A&amp;'[1]产值及收款计划（2026）'!$B:$B,'[1]产值及收款计划（2026）'!BR:BR)</f>
        <v>#REF!</v>
      </c>
      <c r="CE68" s="235" cm="1">
        <f t="array" ref="CE68">_xlfn.XLOOKUP($A68&amp;$B68,'[1]产值及收款计划（2026）'!$A:$A&amp;'[1]产值及收款计划（2026）'!$B:$B,'[1]产值及收款计划（2026）'!CA:CA)</f>
        <v>0</v>
      </c>
      <c r="CF68" s="235" cm="1">
        <f t="array" ref="CF68">_xlfn.XLOOKUP($A68&amp;$B68,'[1]产值及收款计划（2026）'!$A:$A&amp;'[1]产值及收款计划（2026）'!$B:$B,'[1]产值及收款计划（2026）'!CB:CB)</f>
        <v>0</v>
      </c>
      <c r="CG68" s="235" cm="1">
        <f t="array" ref="CG68">_xlfn.XLOOKUP($A68&amp;$B68,'[1]产值及收款计划（2026）'!$A:$A&amp;'[1]产值及收款计划（2026）'!$B:$B,'[1]产值及收款计划（2026）'!CC:CC)</f>
        <v>0</v>
      </c>
      <c r="CH68" s="235" cm="1">
        <f t="array" ref="CH68">_xlfn.XLOOKUP($A68&amp;$B68,'[1]产值及收款计划（2026）'!$A:$A&amp;'[1]产值及收款计划（2026）'!$B:$B,'[1]产值及收款计划（2026）'!CD:CD)</f>
        <v>0</v>
      </c>
      <c r="CI68" s="235" cm="1">
        <f t="array" ref="CI68">_xlfn.XLOOKUP($A68&amp;$B68,'[1]产值及收款计划（2026）'!$A:$A&amp;'[1]产值及收款计划（2026）'!$B:$B,'[1]产值及收款计划（2026）'!CE:CE)</f>
        <v>0</v>
      </c>
      <c r="CJ68" s="235" cm="1">
        <f t="array" ref="CJ68">_xlfn.XLOOKUP($A68&amp;$B68,'[1]产值及收款计划（2026）'!$A:$A&amp;'[1]产值及收款计划（2026）'!$B:$B,'[1]产值及收款计划（2026）'!CF:CF)</f>
        <v>0</v>
      </c>
      <c r="CK68" s="235" cm="1">
        <f t="array" ref="CK68">_xlfn.XLOOKUP($A68&amp;$B68,'[1]产值及收款计划（2026）'!$A:$A&amp;'[1]产值及收款计划（2026）'!$B:$B,'[1]产值及收款计划（2026）'!CG:CG)</f>
        <v>0</v>
      </c>
      <c r="CL68" s="235" cm="1">
        <f t="array" ref="CL68">_xlfn.XLOOKUP($A68&amp;$B68,'[1]产值及收款计划（2026）'!$A:$A&amp;'[1]产值及收款计划（2026）'!$B:$B,'[1]产值及收款计划（2026）'!CH:CH)</f>
        <v>0</v>
      </c>
      <c r="CM68" s="235" cm="1">
        <f t="array" ref="CM68">_xlfn.XLOOKUP($A68&amp;$B68,'[1]产值及收款计划（2026）'!$A:$A&amp;'[1]产值及收款计划（2026）'!$B:$B,'[1]产值及收款计划（2026）'!CI:CI)</f>
        <v>0</v>
      </c>
      <c r="CN68" s="235" cm="1">
        <f t="array" ref="CN68">_xlfn.XLOOKUP($A68&amp;$B68,'[1]产值及收款计划（2026）'!$A:$A&amp;'[1]产值及收款计划（2026）'!$B:$B,'[1]产值及收款计划（2026）'!CJ:CJ)</f>
        <v>0</v>
      </c>
      <c r="CO68" s="235" cm="1">
        <f t="array" ref="CO68">_xlfn.XLOOKUP($A68&amp;$B68,'[1]产值及收款计划（2026）'!$A:$A&amp;'[1]产值及收款计划（2026）'!$B:$B,'[1]产值及收款计划（2026）'!CK:CK)</f>
        <v>0</v>
      </c>
      <c r="CP68" s="235" cm="1">
        <f t="array" ref="CP68">_xlfn.XLOOKUP($A68&amp;$B68,'[1]产值及收款计划（2026）'!$A:$A&amp;'[1]产值及收款计划（2026）'!$B:$B,'[1]产值及收款计划（2026）'!CL:CL)</f>
        <v>0</v>
      </c>
      <c r="DE68" s="235" cm="1">
        <f t="array" ref="DE68">_xlfn.XLOOKUP($A68&amp;$B68,'[1]产值及收款计划（2026）'!$A:$A&amp;'[1]产值及收款计划（2026）'!$B:$B,'[1]产值及收款计划（2026）'!DA:DA)</f>
        <v>0</v>
      </c>
      <c r="DF68" s="235" cm="1">
        <f t="array" ref="DF68">_xlfn.XLOOKUP($A68&amp;$B68,'[1]产值及收款计划（2026）'!$A:$A&amp;'[1]产值及收款计划（2026）'!$B:$B,'[1]产值及收款计划（2026）'!DB:DB)</f>
        <v>0</v>
      </c>
      <c r="DG68" s="235" cm="1">
        <f t="array" ref="DG68">_xlfn.XLOOKUP($A68&amp;$B68,'[1]产值及收款计划（2026）'!$A:$A&amp;'[1]产值及收款计划（2026）'!$B:$B,'[1]产值及收款计划（2026）'!DC:DC)</f>
        <v>0</v>
      </c>
      <c r="DH68" s="235" cm="1">
        <f t="array" ref="DH68">_xlfn.XLOOKUP($A68&amp;$B68,'[1]产值及收款计划（2026）'!$A:$A&amp;'[1]产值及收款计划（2026）'!$B:$B,'[1]产值及收款计划（2026）'!DD:DD)</f>
        <v>0</v>
      </c>
      <c r="DI68" s="235" cm="1">
        <f t="array" ref="DI68">_xlfn.XLOOKUP($A68&amp;$B68,'[1]产值及收款计划（2026）'!$A:$A&amp;'[1]产值及收款计划（2026）'!$B:$B,'[1]产值及收款计划（2026）'!DE:DE)</f>
        <v>0</v>
      </c>
      <c r="DJ68" s="235" cm="1">
        <f t="array" ref="DJ68">_xlfn.XLOOKUP($A68&amp;$B68,'[1]产值及收款计划（2026）'!$A:$A&amp;'[1]产值及收款计划（2026）'!$B:$B,'[1]产值及收款计划（2026）'!DF:DF)</f>
        <v>0</v>
      </c>
      <c r="DK68" s="235" cm="1">
        <f t="array" ref="DK68">_xlfn.XLOOKUP($A68&amp;$B68,'[1]产值及收款计划（2026）'!$A:$A&amp;'[1]产值及收款计划（2026）'!$B:$B,'[1]产值及收款计划（2026）'!DG:DG)</f>
        <v>0</v>
      </c>
      <c r="DL68" s="235" cm="1">
        <f t="array" ref="DL68">_xlfn.XLOOKUP($A68&amp;$B68,'[1]产值及收款计划（2026）'!$A:$A&amp;'[1]产值及收款计划（2026）'!$B:$B,'[1]产值及收款计划（2026）'!DH:DH)</f>
        <v>0</v>
      </c>
      <c r="DM68" s="235" cm="1">
        <f t="array" ref="DM68">_xlfn.XLOOKUP($A68&amp;$B68,'[1]产值及收款计划（2026）'!$A:$A&amp;'[1]产值及收款计划（2026）'!$B:$B,'[1]产值及收款计划（2026）'!DI:DI)</f>
        <v>0</v>
      </c>
      <c r="DN68" s="235" cm="1">
        <f t="array" ref="DN68">_xlfn.XLOOKUP($A68&amp;$B68,'[1]产值及收款计划（2026）'!$A:$A&amp;'[1]产值及收款计划（2026）'!$B:$B,'[1]产值及收款计划（2026）'!DJ:DJ)</f>
        <v>0</v>
      </c>
      <c r="DO68" s="235" cm="1">
        <f t="array" ref="DO68">_xlfn.XLOOKUP($A68&amp;$B68,'[1]产值及收款计划（2026）'!$A:$A&amp;'[1]产值及收款计划（2026）'!$B:$B,'[1]产值及收款计划（2026）'!DK:DK)</f>
        <v>0</v>
      </c>
      <c r="DP68" s="235" cm="1">
        <f t="array" ref="DP68">_xlfn.XLOOKUP($A68&amp;$B68,'[1]产值及收款计划（2026）'!$A:$A&amp;'[1]产值及收款计划（2026）'!$B:$B,'[1]产值及收款计划（2026）'!DL:DL)</f>
        <v>0</v>
      </c>
      <c r="DQ68" s="243"/>
      <c r="DR68" s="229"/>
    </row>
    <row r="69" ht="20.25" spans="1:122">
      <c r="A69" s="233">
        <f t="shared" si="12"/>
        <v>65</v>
      </c>
      <c r="B69" s="233" t="s">
        <v>25</v>
      </c>
      <c r="C69" s="234" t="str" cm="1">
        <f t="array" ref="C69">_xlfn.XLOOKUP($A69&amp;$B69,'[1]产值及收款计划（2026）'!$A:$A&amp;'[1]产值及收款计划（2026）'!$B:$B,'[1]产值及收款计划（2026）'!C:C)</f>
        <v>ZHT2022121400111</v>
      </c>
      <c r="D69" s="234" t="str" cm="1">
        <f t="array" ref="D69">_xlfn.XLOOKUP($A69&amp;$B69,'[1]产值及收款计划（2026）'!$A:$A&amp;'[1]产值及收款计划（2026）'!$B:$B,'[1]产值及收款计划（2026）'!D:D)</f>
        <v>工程技术咨询合同（南汇支线（两港市域铁路）工程—BIM总体咨询）</v>
      </c>
      <c r="E69" s="235" cm="1">
        <f t="array" ref="E69">_xlfn.XLOOKUP($A69&amp;$B69,'[1]产值及收款计划（2026）'!$A:$A&amp;'[1]产值及收款计划（2026）'!$B:$B,'[1]产值及收款计划（2026）'!E:E)</f>
        <v>30.2</v>
      </c>
      <c r="F69" s="235" cm="1">
        <f t="array" ref="F69">_xlfn.XLOOKUP($A69&amp;$B69,'[1]产值及收款计划（2026）'!$A:$A&amp;'[1]产值及收款计划（2026）'!$B:$B,'[1]产值及收款计划（2026）'!F:F)</f>
        <v>30.2</v>
      </c>
      <c r="G69" s="235" cm="1">
        <f t="array" ref="G69">_xlfn.XLOOKUP($A69&amp;$B69,'[1]产值及收款计划（2026）'!$A:$A&amp;'[1]产值及收款计划（2026）'!$B:$B,'[1]产值及收款计划（2026）'!G:G)</f>
        <v>30.2</v>
      </c>
      <c r="H69" s="235" cm="1">
        <f t="array" ref="H69">_xlfn.XLOOKUP($A69&amp;$B69,'[1]产值及收款计划（2026）'!$A:$A&amp;'[1]产值及收款计划（2026）'!$B:$B,'[1]产值及收款计划（2026）'!H:H)</f>
        <v>13.2</v>
      </c>
      <c r="I69" s="236" cm="1">
        <f t="array" ref="I69">_xlfn.XLOOKUP($A69&amp;$B69,'[1]产值及收款计划（2026）'!$A:$A&amp;'[1]产值及收款计划（2026）'!$B:$B,'[1]产值及收款计划（2026）'!I:I)</f>
        <v>0.437086092715232</v>
      </c>
      <c r="J69" s="237" cm="1">
        <f t="array" ref="J69">_xlfn.XLOOKUP($A69&amp;$B69,'[1]产值及收款计划（2026）'!$A:$A&amp;'[1]产值及收款计划（2026）'!$B:$B,'[1]产值及收款计划（2026）'!J:J)</f>
        <v>0.06</v>
      </c>
      <c r="K69" s="235" t="e" cm="1">
        <f t="array" ref="K69">_xlfn.XLOOKUP($A69&amp;$B69,'[1]产值及收款计划（2026）'!$A:$A&amp;'[1]产值及收款计划（2026）'!$B:$B,'[1]产值及收款计划（2026）'!K:K)</f>
        <v>#REF!</v>
      </c>
      <c r="L69" s="235" t="e" cm="1">
        <f t="array" ref="L69">_xlfn.XLOOKUP($A69&amp;$B69,'[1]产值及收款计划（2026）'!$A:$A&amp;'[1]产值及收款计划（2026）'!$B:$B,'[1]产值及收款计划（2026）'!L:L)</f>
        <v>#REF!</v>
      </c>
      <c r="M69" s="235" t="str" cm="1">
        <f t="array" ref="M69">_xlfn.XLOOKUP($A69&amp;$B69,'[1]产值及收款计划（2026）'!$A:$A&amp;'[1]产值及收款计划（2026）'!$B:$B,'[1]产值及收款计划（2026）'!M:M)</f>
        <v>主导</v>
      </c>
      <c r="N69" s="235" t="str" cm="1">
        <f t="array" ref="N69">_xlfn.XLOOKUP($A69&amp;$B69,'[1]产值及收款计划（2026）'!$A:$A&amp;'[1]产值及收款计划（2026）'!$B:$B,'[1]产值及收款计划（2026）'!N:N)</f>
        <v>史菁霞团队</v>
      </c>
      <c r="O69" s="235" t="str" cm="1">
        <f t="array" ref="O69">_xlfn.XLOOKUP($A69&amp;$B69,'[1]产值及收款计划（2026）'!$A:$A&amp;'[1]产值及收款计划（2026）'!$B:$B,'[1]产值及收款计划（2026）'!O:O)</f>
        <v>谢复欣</v>
      </c>
      <c r="P69" s="234" t="str" cm="1">
        <f t="array" ref="P69">_xlfn.XLOOKUP($A69&amp;$B69,'[1]产值及收款计划（2026）'!$A:$A&amp;'[1]产值及收款计划（2026）'!$B:$B,'[1]产值及收款计划（2026）'!P:P)</f>
        <v>在建</v>
      </c>
      <c r="Q69" s="235" t="e" cm="1">
        <f t="array" ref="Q69">_xlfn.XLOOKUP($A69&amp;$B69,'[1]产值及收款计划（2026）'!$A:$A&amp;'[1]产值及收款计划（2026）'!$B:$B,'[1]产值及收款计划（2026）'!Q:Q)</f>
        <v>#REF!</v>
      </c>
      <c r="R69" s="235" t="e" cm="1">
        <f t="array" ref="R69">_xlfn.XLOOKUP($A69&amp;$B69,'[1]产值及收款计划（2026）'!$A:$A&amp;'[1]产值及收款计划（2026）'!$B:$B,'[1]产值及收款计划（2026）'!R:R)</f>
        <v>#REF!</v>
      </c>
      <c r="S69" s="235" t="e" cm="1">
        <f t="array" ref="S69">_xlfn.XLOOKUP($A69&amp;$B69,'[1]产值及收款计划（2026）'!$A:$A&amp;'[1]产值及收款计划（2026）'!$B:$B,'[1]产值及收款计划（2026）'!S:S)</f>
        <v>#REF!</v>
      </c>
      <c r="T69" s="235" cm="1">
        <f t="array" ref="T69">_xlfn.XLOOKUP($A69&amp;$B69,'[1]产值及收款计划（2026）'!$A:$A&amp;'[1]产值及收款计划（2026）'!$B:$B,'[1]产值及收款计划（2026）'!T:T)</f>
        <v>15.1</v>
      </c>
      <c r="U69" s="235" cm="1">
        <f t="array" ref="U69">_xlfn.XLOOKUP($A69&amp;$B69,'[1]产值及收款计划（2026）'!$A:$A&amp;'[1]产值及收款计划（2026）'!$B:$B,'[1]产值及收款计划（2026）'!U:U)</f>
        <v>0</v>
      </c>
      <c r="V69" s="235" cm="1">
        <f t="array" ref="V69">_xlfn.XLOOKUP($A69&amp;$B69,'[1]产值及收款计划（2026）'!$A:$A&amp;'[1]产值及收款计划（2026）'!$B:$B,'[1]产值及收款计划（2026）'!V:V)</f>
        <v>15.1</v>
      </c>
      <c r="W69" s="235" t="e" cm="1">
        <f t="array" ref="W69">_xlfn.XLOOKUP($A69&amp;$B69,'[1]产值及收款计划（2026）'!$A:$A&amp;'[1]产值及收款计划（2026）'!$B:$B,'[1]产值及收款计划（2026）'!W:W)</f>
        <v>#REF!</v>
      </c>
      <c r="X69" s="235" t="e" cm="1">
        <f t="array" ref="X69">_xlfn.XLOOKUP($A69&amp;$B69,'[1]产值及收款计划（2026）'!$A:$A&amp;'[1]产值及收款计划（2026）'!$B:$B,'[1]产值及收款计划（2026）'!X:X)</f>
        <v>#REF!</v>
      </c>
      <c r="Y69" s="235" t="e" cm="1">
        <f t="array" ref="Y69">_xlfn.XLOOKUP($A69&amp;$B69,'[1]产值及收款计划（2026）'!$A:$A&amp;'[1]产值及收款计划（2026）'!$B:$B,'[1]产值及收款计划（2026）'!Y:Y)</f>
        <v>#REF!</v>
      </c>
      <c r="Z69" s="235" t="e" cm="1">
        <f t="array" ref="Z69">_xlfn.XLOOKUP($A69&amp;$B69,'[1]产值及收款计划（2026）'!$A:$A&amp;'[1]产值及收款计划（2026）'!$B:$B,'[1]产值及收款计划（2026）'!Z:Z)</f>
        <v>#REF!</v>
      </c>
      <c r="AA69" s="235" t="e" cm="1">
        <f t="array" ref="AA69">_xlfn.XLOOKUP($A69&amp;$B69,'[1]产值及收款计划（2026）'!$A:$A&amp;'[1]产值及收款计划（2026）'!$B:$B,'[1]产值及收款计划（2026）'!AA:AA)</f>
        <v>#REF!</v>
      </c>
      <c r="AB69" s="235" t="e" cm="1">
        <f t="array" ref="AB69">_xlfn.XLOOKUP($A69&amp;$B69,'[1]产值及收款计划（2026）'!$A:$A&amp;'[1]产值及收款计划（2026）'!$B:$B,'[1]产值及收款计划（2026）'!AB:AB)</f>
        <v>#REF!</v>
      </c>
      <c r="AC69" s="235" t="e" cm="1">
        <f t="array" ref="AC69">_xlfn.XLOOKUP($A69&amp;$B69,'[1]产值及收款计划（2026）'!$A:$A&amp;'[1]产值及收款计划（2026）'!$B:$B,'[1]产值及收款计划（2026）'!AC:AC)</f>
        <v>#REF!</v>
      </c>
      <c r="AD69" s="235" t="e" cm="1">
        <f t="array" ref="AD69">_xlfn.XLOOKUP($A69&amp;$B69,'[1]产值及收款计划（2026）'!$A:$A&amp;'[1]产值及收款计划（2026）'!$B:$B,'[1]产值及收款计划（2026）'!AD:AD)</f>
        <v>#REF!</v>
      </c>
      <c r="AE69" s="235" t="e" cm="1">
        <f t="array" ref="AE69">_xlfn.XLOOKUP($A69&amp;$B69,'[1]产值及收款计划（2026）'!$A:$A&amp;'[1]产值及收款计划（2026）'!$B:$B,'[1]产值及收款计划（2026）'!AE:AE)</f>
        <v>#REF!</v>
      </c>
      <c r="AF69" s="235" t="e" cm="1">
        <f t="array" ref="AF69">_xlfn.XLOOKUP($A69&amp;$B69,'[1]产值及收款计划（2026）'!$A:$A&amp;'[1]产值及收款计划（2026）'!$B:$B,'[1]产值及收款计划（2026）'!AF:AF)</f>
        <v>#REF!</v>
      </c>
      <c r="AG69" s="235" t="e" cm="1">
        <f t="array" ref="AG69">_xlfn.XLOOKUP($A69&amp;$B69,'[1]产值及收款计划（2026）'!$A:$A&amp;'[1]产值及收款计划（2026）'!$B:$B,'[1]产值及收款计划（2026）'!AG:AG)</f>
        <v>#REF!</v>
      </c>
      <c r="AH69" s="235" t="e" cm="1">
        <f t="array" ref="AH69">_xlfn.XLOOKUP($A69&amp;$B69,'[1]产值及收款计划（2026）'!$A:$A&amp;'[1]产值及收款计划（2026）'!$B:$B,'[1]产值及收款计划（2026）'!AH:AH)</f>
        <v>#REF!</v>
      </c>
      <c r="AI69" s="235" cm="1">
        <f t="array" ref="AI69">_xlfn.XLOOKUP($A69&amp;$B69,'[1]产值及收款计划（2026）'!$A:$A&amp;'[1]产值及收款计划（2026）'!$B:$B,'[1]产值及收款计划（2026）'!AI:AI)</f>
        <v>15.1</v>
      </c>
      <c r="AJ69" s="235" t="e" cm="1">
        <f t="array" ref="AJ69">_xlfn.XLOOKUP($A69&amp;$B69,'[1]产值及收款计划（2026）'!$A:$A&amp;'[1]产值及收款计划（2026）'!$B:$B,'[1]产值及收款计划（2026）'!AJ:AJ)</f>
        <v>#REF!</v>
      </c>
      <c r="AK69" s="235" t="e" cm="1">
        <f t="array" ref="AK69">_xlfn.XLOOKUP($A69&amp;$B69,'[1]产值及收款计划（2026）'!$A:$A&amp;'[1]产值及收款计划（2026）'!$B:$B,'[1]产值及收款计划（2026）'!AK:AK)</f>
        <v>#REF!</v>
      </c>
      <c r="AL69" s="235" t="e" cm="1">
        <f t="array" ref="AL69">_xlfn.XLOOKUP($A69&amp;$B69,'[1]产值及收款计划（2026）'!$A:$A&amp;'[1]产值及收款计划（2026）'!$B:$B,'[1]产值及收款计划（2026）'!AL:AL)</f>
        <v>#REF!</v>
      </c>
      <c r="AM69" s="242" t="e" cm="1">
        <f t="array" ref="AM69">_xlfn.LET(_xlpm.勾选月份状态数组,TRANSPOSE('PPT(12-15页）-TOP10'!$A$3:$A$14),_xlpm.选择数据区,IF('PPT(12-15页）-TOP10'!$E$3="收款",$BA69:$BL69,$AA69:$AL69),SUM(_xlfn._xlws.FILTER(_xlpm.选择数据区,_xlpm.勾选月份状态数组,"")))</f>
        <v>#REF!</v>
      </c>
      <c r="AN69" s="235" t="e">
        <f>_xlfn.XLOOKUP($C69,应收未收表!$T:$T,应收未收表!AA:AA)</f>
        <v>#N/A</v>
      </c>
      <c r="AO69" s="235" t="e">
        <f>_xlfn.XLOOKUP($C69,应收未收表!$T:$T,应收未收表!AB:AB)</f>
        <v>#N/A</v>
      </c>
      <c r="AP69" s="235" t="e">
        <f>_xlfn.XLOOKUP($C69,应收未收表!$T:$T,应收未收表!AC:AC)</f>
        <v>#N/A</v>
      </c>
      <c r="AQ69" s="235" t="e">
        <f>_xlfn.XLOOKUP($C69,应收未收表!$T:$T,应收未收表!AE:AE)</f>
        <v>#N/A</v>
      </c>
      <c r="AR69" s="235" t="e">
        <f>_xlfn.XLOOKUP($C69,应收未收表!$T:$T,应收未收表!AF:AF)</f>
        <v>#N/A</v>
      </c>
      <c r="AS69" s="235" t="e" cm="1">
        <f t="array" ref="AS69">_xlfn.XLOOKUP($A69&amp;$B69,'[1]产值及收款计划（2026）'!$A:$A&amp;'[1]产值及收款计划（2026）'!$B:$B,'[1]产值及收款计划（2026）'!AS:AS)</f>
        <v>#REF!</v>
      </c>
      <c r="AT69" s="235" t="e" cm="1">
        <f t="array" ref="AT69">_xlfn.XLOOKUP($A69&amp;$B69,'[1]产值及收款计划（2026）'!$A:$A&amp;'[1]产值及收款计划（2026）'!$B:$B,'[1]产值及收款计划（2026）'!AT:AT)</f>
        <v>#REF!</v>
      </c>
      <c r="AU69" s="235" t="e" cm="1">
        <f t="array" ref="AU69">_xlfn.XLOOKUP($A69&amp;$B69,'[1]产值及收款计划（2026）'!$A:$A&amp;'[1]产值及收款计划（2026）'!$B:$B,'[1]产值及收款计划（2026）'!AU:AU)</f>
        <v>#REF!</v>
      </c>
      <c r="AV69" s="235" t="e" cm="1">
        <f t="array" ref="AV69">_xlfn.XLOOKUP($A69&amp;$B69,'[1]产值及收款计划（2026）'!$A:$A&amp;'[1]产值及收款计划（2026）'!$B:$B,'[1]产值及收款计划（2026）'!AV:AV)</f>
        <v>#REF!</v>
      </c>
      <c r="AW69" s="235" cm="1">
        <f t="array" ref="AW69">_xlfn.XLOOKUP($A69&amp;$B69,'[1]产值及收款计划（2026）'!$A:$A&amp;'[1]产值及收款计划（2026）'!$B:$B,'[1]产值及收款计划（2026）'!AW:AW)</f>
        <v>0</v>
      </c>
      <c r="AX69" s="235" cm="1">
        <f t="array" ref="AX69">_xlfn.XLOOKUP($A69&amp;$B69,'[1]产值及收款计划（2026）'!$A:$A&amp;'[1]产值及收款计划（2026）'!$B:$B,'[1]产值及收款计划（2026）'!AX:AX)</f>
        <v>0</v>
      </c>
      <c r="AY69" s="235" cm="1">
        <f t="array" ref="AY69">_xlfn.XLOOKUP($A69&amp;$B69,'[1]产值及收款计划（2026）'!$A:$A&amp;'[1]产值及收款计划（2026）'!$B:$B,'[1]产值及收款计划（2026）'!AY:AY)</f>
        <v>30.2</v>
      </c>
      <c r="AZ69" s="235" cm="1">
        <f t="array" ref="AZ69">_xlfn.XLOOKUP($A69&amp;$B69,'[1]产值及收款计划（2026）'!$A:$A&amp;'[1]产值及收款计划（2026）'!$B:$B,'[1]产值及收款计划（2026）'!AZ:AZ)</f>
        <v>15.1</v>
      </c>
      <c r="BA69" s="235" cm="1">
        <f t="array" ref="BA69">_xlfn.XLOOKUP($A69&amp;$B69,'[1]产值及收款计划（2026）'!$A:$A&amp;'[1]产值及收款计划（2026）'!$B:$B,'[1]产值及收款计划（2026）'!BA:BA)</f>
        <v>15.1</v>
      </c>
      <c r="BB69" s="235" t="e" cm="1">
        <f t="array" ref="BB69">_xlfn.XLOOKUP($A69&amp;$B69,'[1]产值及收款计划（2026）'!$A:$A&amp;'[1]产值及收款计划（2026）'!$B:$B,'[1]产值及收款计划（2026）'!BB:BB)</f>
        <v>#REF!</v>
      </c>
      <c r="BC69" s="235" t="e" cm="1">
        <f t="array" ref="BC69">_xlfn.XLOOKUP($A69&amp;$B69,'[1]产值及收款计划（2026）'!$A:$A&amp;'[1]产值及收款计划（2026）'!$B:$B,'[1]产值及收款计划（2026）'!BC:BC)</f>
        <v>#REF!</v>
      </c>
      <c r="BD69" s="235" t="e" cm="1">
        <f t="array" ref="BD69">_xlfn.XLOOKUP($A69&amp;$B69,'[1]产值及收款计划（2026）'!$A:$A&amp;'[1]产值及收款计划（2026）'!$B:$B,'[1]产值及收款计划（2026）'!BD:BD)</f>
        <v>#REF!</v>
      </c>
      <c r="BE69" s="235" t="e" cm="1">
        <f t="array" ref="BE69">_xlfn.XLOOKUP($A69&amp;$B69,'[1]产值及收款计划（2026）'!$A:$A&amp;'[1]产值及收款计划（2026）'!$B:$B,'[1]产值及收款计划（2026）'!BE:BE)</f>
        <v>#REF!</v>
      </c>
      <c r="BF69" s="235" t="e" cm="1">
        <f t="array" ref="BF69">_xlfn.XLOOKUP($A69&amp;$B69,'[1]产值及收款计划（2026）'!$A:$A&amp;'[1]产值及收款计划（2026）'!$B:$B,'[1]产值及收款计划（2026）'!BF:BF)</f>
        <v>#REF!</v>
      </c>
      <c r="BG69" s="235" t="e" cm="1">
        <f t="array" ref="BG69">_xlfn.XLOOKUP($A69&amp;$B69,'[1]产值及收款计划（2026）'!$A:$A&amp;'[1]产值及收款计划（2026）'!$B:$B,'[1]产值及收款计划（2026）'!BG:BG)</f>
        <v>#REF!</v>
      </c>
      <c r="BH69" s="235" t="e" cm="1">
        <f t="array" ref="BH69">_xlfn.XLOOKUP($A69&amp;$B69,'[1]产值及收款计划（2026）'!$A:$A&amp;'[1]产值及收款计划（2026）'!$B:$B,'[1]产值及收款计划（2026）'!BH:BH)</f>
        <v>#REF!</v>
      </c>
      <c r="BI69" s="235" t="e" cm="1">
        <f t="array" ref="BI69">_xlfn.XLOOKUP($A69&amp;$B69,'[1]产值及收款计划（2026）'!$A:$A&amp;'[1]产值及收款计划（2026）'!$B:$B,'[1]产值及收款计划（2026）'!BI:BI)</f>
        <v>#REF!</v>
      </c>
      <c r="BJ69" s="235" t="e" cm="1">
        <f t="array" ref="BJ69">_xlfn.XLOOKUP($A69&amp;$B69,'[1]产值及收款计划（2026）'!$A:$A&amp;'[1]产值及收款计划（2026）'!$B:$B,'[1]产值及收款计划（2026）'!BJ:BJ)</f>
        <v>#REF!</v>
      </c>
      <c r="BK69" s="235" t="e" cm="1">
        <f t="array" ref="BK69">_xlfn.XLOOKUP($A69&amp;$B69,'[1]产值及收款计划（2026）'!$A:$A&amp;'[1]产值及收款计划（2026）'!$B:$B,'[1]产值及收款计划（2026）'!BK:BK)</f>
        <v>#REF!</v>
      </c>
      <c r="BL69" s="235" cm="1">
        <f t="array" ref="BL69">_xlfn.XLOOKUP($A69&amp;$B69,'[1]产值及收款计划（2026）'!$A:$A&amp;'[1]产值及收款计划（2026）'!$B:$B,'[1]产值及收款计划（2026）'!BL:BL)</f>
        <v>15.1</v>
      </c>
      <c r="BM69" s="235"/>
      <c r="BN69" s="235"/>
      <c r="BO69" s="235"/>
      <c r="BP69" s="235"/>
      <c r="BQ69" s="235" t="e">
        <f>_xlfn.XLOOKUP($C69,应收未收表!$AJ:$AJ,应收未收表!AK:AK)</f>
        <v>#N/A</v>
      </c>
      <c r="BR69" s="235" t="e">
        <f>_xlfn.XLOOKUP($C69,应收未收表!$AJ:$AJ,应收未收表!AL:AL)</f>
        <v>#N/A</v>
      </c>
      <c r="BS69" s="235" t="e">
        <f>_xlfn.XLOOKUP($C69,应收未收表!$AJ:$AJ,应收未收表!AM:AM)</f>
        <v>#N/A</v>
      </c>
      <c r="BT69" s="235" t="e">
        <f>_xlfn.XLOOKUP($C69,应收未收表!$AJ:$AJ,应收未收表!AN:AN)</f>
        <v>#N/A</v>
      </c>
      <c r="BU69" s="234" t="str" cm="1">
        <f t="array" ref="BU69">_xlfn.XLOOKUP($A69&amp;$B69,'[1]产值及收款计划（2026）'!$A:$A&amp;'[1]产值及收款计划（2026）'!$B:$B,'[1]产值及收款计划（2026）'!BQ:BQ)</f>
        <v>上海市城市建设设计研究总院（集团）有限公司</v>
      </c>
      <c r="BV69" s="235" t="e" cm="1">
        <f t="array" ref="BV69">_xlfn.XLOOKUP($A69&amp;$B69,'[1]产值及收款计划（2026）'!$A:$A&amp;'[1]产值及收款计划（2026）'!$B:$B,'[1]产值及收款计划（2026）'!BR:BR)</f>
        <v>#REF!</v>
      </c>
      <c r="CE69" s="235" cm="1">
        <f t="array" ref="CE69">_xlfn.XLOOKUP($A69&amp;$B69,'[1]产值及收款计划（2026）'!$A:$A&amp;'[1]产值及收款计划（2026）'!$B:$B,'[1]产值及收款计划（2026）'!CA:CA)</f>
        <v>0</v>
      </c>
      <c r="CF69" s="235" cm="1">
        <f t="array" ref="CF69">_xlfn.XLOOKUP($A69&amp;$B69,'[1]产值及收款计划（2026）'!$A:$A&amp;'[1]产值及收款计划（2026）'!$B:$B,'[1]产值及收款计划（2026）'!CB:CB)</f>
        <v>0</v>
      </c>
      <c r="CG69" s="235" cm="1">
        <f t="array" ref="CG69">_xlfn.XLOOKUP($A69&amp;$B69,'[1]产值及收款计划（2026）'!$A:$A&amp;'[1]产值及收款计划（2026）'!$B:$B,'[1]产值及收款计划（2026）'!CC:CC)</f>
        <v>0</v>
      </c>
      <c r="CH69" s="235" cm="1">
        <f t="array" ref="CH69">_xlfn.XLOOKUP($A69&amp;$B69,'[1]产值及收款计划（2026）'!$A:$A&amp;'[1]产值及收款计划（2026）'!$B:$B,'[1]产值及收款计划（2026）'!CD:CD)</f>
        <v>0</v>
      </c>
      <c r="CI69" s="235" cm="1">
        <f t="array" ref="CI69">_xlfn.XLOOKUP($A69&amp;$B69,'[1]产值及收款计划（2026）'!$A:$A&amp;'[1]产值及收款计划（2026）'!$B:$B,'[1]产值及收款计划（2026）'!CE:CE)</f>
        <v>0</v>
      </c>
      <c r="CJ69" s="235" cm="1">
        <f t="array" ref="CJ69">_xlfn.XLOOKUP($A69&amp;$B69,'[1]产值及收款计划（2026）'!$A:$A&amp;'[1]产值及收款计划（2026）'!$B:$B,'[1]产值及收款计划（2026）'!CF:CF)</f>
        <v>0</v>
      </c>
      <c r="CK69" s="235" cm="1">
        <f t="array" ref="CK69">_xlfn.XLOOKUP($A69&amp;$B69,'[1]产值及收款计划（2026）'!$A:$A&amp;'[1]产值及收款计划（2026）'!$B:$B,'[1]产值及收款计划（2026）'!CG:CG)</f>
        <v>0</v>
      </c>
      <c r="CL69" s="235" cm="1">
        <f t="array" ref="CL69">_xlfn.XLOOKUP($A69&amp;$B69,'[1]产值及收款计划（2026）'!$A:$A&amp;'[1]产值及收款计划（2026）'!$B:$B,'[1]产值及收款计划（2026）'!CH:CH)</f>
        <v>0</v>
      </c>
      <c r="CM69" s="235" cm="1">
        <f t="array" ref="CM69">_xlfn.XLOOKUP($A69&amp;$B69,'[1]产值及收款计划（2026）'!$A:$A&amp;'[1]产值及收款计划（2026）'!$B:$B,'[1]产值及收款计划（2026）'!CI:CI)</f>
        <v>0</v>
      </c>
      <c r="CN69" s="235" cm="1">
        <f t="array" ref="CN69">_xlfn.XLOOKUP($A69&amp;$B69,'[1]产值及收款计划（2026）'!$A:$A&amp;'[1]产值及收款计划（2026）'!$B:$B,'[1]产值及收款计划（2026）'!CJ:CJ)</f>
        <v>0</v>
      </c>
      <c r="CO69" s="235" cm="1">
        <f t="array" ref="CO69">_xlfn.XLOOKUP($A69&amp;$B69,'[1]产值及收款计划（2026）'!$A:$A&amp;'[1]产值及收款计划（2026）'!$B:$B,'[1]产值及收款计划（2026）'!CK:CK)</f>
        <v>0</v>
      </c>
      <c r="CP69" s="235" cm="1">
        <f t="array" ref="CP69">_xlfn.XLOOKUP($A69&amp;$B69,'[1]产值及收款计划（2026）'!$A:$A&amp;'[1]产值及收款计划（2026）'!$B:$B,'[1]产值及收款计划（2026）'!CL:CL)</f>
        <v>0</v>
      </c>
      <c r="DE69" s="235" cm="1">
        <f t="array" ref="DE69">_xlfn.XLOOKUP($A69&amp;$B69,'[1]产值及收款计划（2026）'!$A:$A&amp;'[1]产值及收款计划（2026）'!$B:$B,'[1]产值及收款计划（2026）'!DA:DA)</f>
        <v>0</v>
      </c>
      <c r="DF69" s="235" cm="1">
        <f t="array" ref="DF69">_xlfn.XLOOKUP($A69&amp;$B69,'[1]产值及收款计划（2026）'!$A:$A&amp;'[1]产值及收款计划（2026）'!$B:$B,'[1]产值及收款计划（2026）'!DB:DB)</f>
        <v>0</v>
      </c>
      <c r="DG69" s="235" cm="1">
        <f t="array" ref="DG69">_xlfn.XLOOKUP($A69&amp;$B69,'[1]产值及收款计划（2026）'!$A:$A&amp;'[1]产值及收款计划（2026）'!$B:$B,'[1]产值及收款计划（2026）'!DC:DC)</f>
        <v>0</v>
      </c>
      <c r="DH69" s="235" cm="1">
        <f t="array" ref="DH69">_xlfn.XLOOKUP($A69&amp;$B69,'[1]产值及收款计划（2026）'!$A:$A&amp;'[1]产值及收款计划（2026）'!$B:$B,'[1]产值及收款计划（2026）'!DD:DD)</f>
        <v>0</v>
      </c>
      <c r="DI69" s="235" cm="1">
        <f t="array" ref="DI69">_xlfn.XLOOKUP($A69&amp;$B69,'[1]产值及收款计划（2026）'!$A:$A&amp;'[1]产值及收款计划（2026）'!$B:$B,'[1]产值及收款计划（2026）'!DE:DE)</f>
        <v>0</v>
      </c>
      <c r="DJ69" s="235" cm="1">
        <f t="array" ref="DJ69">_xlfn.XLOOKUP($A69&amp;$B69,'[1]产值及收款计划（2026）'!$A:$A&amp;'[1]产值及收款计划（2026）'!$B:$B,'[1]产值及收款计划（2026）'!DF:DF)</f>
        <v>0</v>
      </c>
      <c r="DK69" s="235" cm="1">
        <f t="array" ref="DK69">_xlfn.XLOOKUP($A69&amp;$B69,'[1]产值及收款计划（2026）'!$A:$A&amp;'[1]产值及收款计划（2026）'!$B:$B,'[1]产值及收款计划（2026）'!DG:DG)</f>
        <v>0</v>
      </c>
      <c r="DL69" s="235" cm="1">
        <f t="array" ref="DL69">_xlfn.XLOOKUP($A69&amp;$B69,'[1]产值及收款计划（2026）'!$A:$A&amp;'[1]产值及收款计划（2026）'!$B:$B,'[1]产值及收款计划（2026）'!DH:DH)</f>
        <v>0</v>
      </c>
      <c r="DM69" s="235" cm="1">
        <f t="array" ref="DM69">_xlfn.XLOOKUP($A69&amp;$B69,'[1]产值及收款计划（2026）'!$A:$A&amp;'[1]产值及收款计划（2026）'!$B:$B,'[1]产值及收款计划（2026）'!DI:DI)</f>
        <v>0</v>
      </c>
      <c r="DN69" s="235" cm="1">
        <f t="array" ref="DN69">_xlfn.XLOOKUP($A69&amp;$B69,'[1]产值及收款计划（2026）'!$A:$A&amp;'[1]产值及收款计划（2026）'!$B:$B,'[1]产值及收款计划（2026）'!DJ:DJ)</f>
        <v>0</v>
      </c>
      <c r="DO69" s="235" cm="1">
        <f t="array" ref="DO69">_xlfn.XLOOKUP($A69&amp;$B69,'[1]产值及收款计划（2026）'!$A:$A&amp;'[1]产值及收款计划（2026）'!$B:$B,'[1]产值及收款计划（2026）'!DK:DK)</f>
        <v>0</v>
      </c>
      <c r="DP69" s="235" cm="1">
        <f t="array" ref="DP69">_xlfn.XLOOKUP($A69&amp;$B69,'[1]产值及收款计划（2026）'!$A:$A&amp;'[1]产值及收款计划（2026）'!$B:$B,'[1]产值及收款计划（2026）'!DL:DL)</f>
        <v>0</v>
      </c>
      <c r="DQ69" s="243"/>
      <c r="DR69" s="229"/>
    </row>
    <row r="70" ht="60.75" spans="1:122">
      <c r="A70" s="233">
        <f t="shared" si="12"/>
        <v>66</v>
      </c>
      <c r="B70" s="233" t="s">
        <v>25</v>
      </c>
      <c r="C70" s="234" t="str" cm="1">
        <f t="array" ref="C70">_xlfn.XLOOKUP($A70&amp;$B70,'[1]产值及收款计划（2026）'!$A:$A&amp;'[1]产值及收款计划（2026）'!$B:$B,'[1]产值及收款计划（2026）'!C:C)</f>
        <v>ZHT2022121400112</v>
      </c>
      <c r="D70" s="234" t="str" cm="1">
        <f t="array" ref="D70">_xlfn.XLOOKUP($A70&amp;$B70,'[1]产值及收款计划（2026）'!$A:$A&amp;'[1]产值及收款计划（2026）'!$B:$B,'[1]产值及收款计划（2026）'!D:D)</f>
        <v>上海集成电路设计产业园5-6项目BIM咨询服务项目</v>
      </c>
      <c r="E70" s="235" cm="1">
        <f t="array" ref="E70">_xlfn.XLOOKUP($A70&amp;$B70,'[1]产值及收款计划（2026）'!$A:$A&amp;'[1]产值及收款计划（2026）'!$B:$B,'[1]产值及收款计划（2026）'!E:E)</f>
        <v>162.7</v>
      </c>
      <c r="F70" s="235" cm="1">
        <f t="array" ref="F70">_xlfn.XLOOKUP($A70&amp;$B70,'[1]产值及收款计划（2026）'!$A:$A&amp;'[1]产值及收款计划（2026）'!$B:$B,'[1]产值及收款计划（2026）'!F:F)</f>
        <v>162.7</v>
      </c>
      <c r="G70" s="235" cm="1">
        <f t="array" ref="G70">_xlfn.XLOOKUP($A70&amp;$B70,'[1]产值及收款计划（2026）'!$A:$A&amp;'[1]产值及收款计划（2026）'!$B:$B,'[1]产值及收款计划（2026）'!G:G)</f>
        <v>162.7</v>
      </c>
      <c r="H70" s="235" cm="1">
        <f t="array" ref="H70">_xlfn.XLOOKUP($A70&amp;$B70,'[1]产值及收款计划（2026）'!$A:$A&amp;'[1]产值及收款计划（2026）'!$B:$B,'[1]产值及收款计划（2026）'!H:H)</f>
        <v>130</v>
      </c>
      <c r="I70" s="236" cm="1">
        <f t="array" ref="I70">_xlfn.XLOOKUP($A70&amp;$B70,'[1]产值及收款计划（2026）'!$A:$A&amp;'[1]产值及收款计划（2026）'!$B:$B,'[1]产值及收款计划（2026）'!I:I)</f>
        <v>0.799016594960049</v>
      </c>
      <c r="J70" s="237" cm="1">
        <f t="array" ref="J70">_xlfn.XLOOKUP($A70&amp;$B70,'[1]产值及收款计划（2026）'!$A:$A&amp;'[1]产值及收款计划（2026）'!$B:$B,'[1]产值及收款计划（2026）'!J:J)</f>
        <v>0.06</v>
      </c>
      <c r="K70" s="235" t="e" cm="1">
        <f t="array" ref="K70">_xlfn.XLOOKUP($A70&amp;$B70,'[1]产值及收款计划（2026）'!$A:$A&amp;'[1]产值及收款计划（2026）'!$B:$B,'[1]产值及收款计划（2026）'!K:K)</f>
        <v>#REF!</v>
      </c>
      <c r="L70" s="235" t="e" cm="1">
        <f t="array" ref="L70">_xlfn.XLOOKUP($A70&amp;$B70,'[1]产值及收款计划（2026）'!$A:$A&amp;'[1]产值及收款计划（2026）'!$B:$B,'[1]产值及收款计划（2026）'!L:L)</f>
        <v>#REF!</v>
      </c>
      <c r="M70" s="235" t="str" cm="1">
        <f t="array" ref="M70">_xlfn.XLOOKUP($A70&amp;$B70,'[1]产值及收款计划（2026）'!$A:$A&amp;'[1]产值及收款计划（2026）'!$B:$B,'[1]产值及收款计划（2026）'!M:M)</f>
        <v>主导</v>
      </c>
      <c r="N70" s="235" t="str" cm="1">
        <f t="array" ref="N70">_xlfn.XLOOKUP($A70&amp;$B70,'[1]产值及收款计划（2026）'!$A:$A&amp;'[1]产值及收款计划（2026）'!$B:$B,'[1]产值及收款计划（2026）'!N:N)</f>
        <v>史菁霞团队</v>
      </c>
      <c r="O70" s="235" t="str" cm="1">
        <f t="array" ref="O70">_xlfn.XLOOKUP($A70&amp;$B70,'[1]产值及收款计划（2026）'!$A:$A&amp;'[1]产值及收款计划（2026）'!$B:$B,'[1]产值及收款计划（2026）'!O:O)</f>
        <v>谢复欣</v>
      </c>
      <c r="P70" s="234" t="str" cm="1">
        <f t="array" ref="P70">_xlfn.XLOOKUP($A70&amp;$B70,'[1]产值及收款计划（2026）'!$A:$A&amp;'[1]产值及收款计划（2026）'!$B:$B,'[1]产值及收款计划（2026）'!P:P)</f>
        <v>在建</v>
      </c>
      <c r="Q70" s="235" t="e" cm="1">
        <f t="array" ref="Q70">_xlfn.XLOOKUP($A70&amp;$B70,'[1]产值及收款计划（2026）'!$A:$A&amp;'[1]产值及收款计划（2026）'!$B:$B,'[1]产值及收款计划（2026）'!Q:Q)</f>
        <v>#REF!</v>
      </c>
      <c r="R70" s="235" t="e" cm="1">
        <f t="array" ref="R70">_xlfn.XLOOKUP($A70&amp;$B70,'[1]产值及收款计划（2026）'!$A:$A&amp;'[1]产值及收款计划（2026）'!$B:$B,'[1]产值及收款计划（2026）'!R:R)</f>
        <v>#REF!</v>
      </c>
      <c r="S70" s="235" t="e" cm="1">
        <f t="array" ref="S70">_xlfn.XLOOKUP($A70&amp;$B70,'[1]产值及收款计划（2026）'!$A:$A&amp;'[1]产值及收款计划（2026）'!$B:$B,'[1]产值及收款计划（2026）'!S:S)</f>
        <v>#REF!</v>
      </c>
      <c r="T70" s="235" cm="1">
        <f t="array" ref="T70">_xlfn.XLOOKUP($A70&amp;$B70,'[1]产值及收款计划（2026）'!$A:$A&amp;'[1]产值及收款计划（2026）'!$B:$B,'[1]产值及收款计划（2026）'!T:T)</f>
        <v>138.295</v>
      </c>
      <c r="U70" s="235" cm="1">
        <f t="array" ref="U70">_xlfn.XLOOKUP($A70&amp;$B70,'[1]产值及收款计划（2026）'!$A:$A&amp;'[1]产值及收款计划（2026）'!$B:$B,'[1]产值及收款计划（2026）'!U:U)</f>
        <v>0</v>
      </c>
      <c r="V70" s="235" cm="1">
        <f t="array" ref="V70">_xlfn.XLOOKUP($A70&amp;$B70,'[1]产值及收款计划（2026）'!$A:$A&amp;'[1]产值及收款计划（2026）'!$B:$B,'[1]产值及收款计划（2026）'!V:V)</f>
        <v>24.405</v>
      </c>
      <c r="W70" s="235" t="e" cm="1">
        <f t="array" ref="W70">_xlfn.XLOOKUP($A70&amp;$B70,'[1]产值及收款计划（2026）'!$A:$A&amp;'[1]产值及收款计划（2026）'!$B:$B,'[1]产值及收款计划（2026）'!W:W)</f>
        <v>#REF!</v>
      </c>
      <c r="X70" s="235" t="e" cm="1">
        <f t="array" ref="X70">_xlfn.XLOOKUP($A70&amp;$B70,'[1]产值及收款计划（2026）'!$A:$A&amp;'[1]产值及收款计划（2026）'!$B:$B,'[1]产值及收款计划（2026）'!X:X)</f>
        <v>#REF!</v>
      </c>
      <c r="Y70" s="235" t="e" cm="1">
        <f t="array" ref="Y70">_xlfn.XLOOKUP($A70&amp;$B70,'[1]产值及收款计划（2026）'!$A:$A&amp;'[1]产值及收款计划（2026）'!$B:$B,'[1]产值及收款计划（2026）'!Y:Y)</f>
        <v>#REF!</v>
      </c>
      <c r="Z70" s="235" t="e" cm="1">
        <f t="array" ref="Z70">_xlfn.XLOOKUP($A70&amp;$B70,'[1]产值及收款计划（2026）'!$A:$A&amp;'[1]产值及收款计划（2026）'!$B:$B,'[1]产值及收款计划（2026）'!Z:Z)</f>
        <v>#REF!</v>
      </c>
      <c r="AA70" s="235" t="e" cm="1">
        <f t="array" ref="AA70">_xlfn.XLOOKUP($A70&amp;$B70,'[1]产值及收款计划（2026）'!$A:$A&amp;'[1]产值及收款计划（2026）'!$B:$B,'[1]产值及收款计划（2026）'!AA:AA)</f>
        <v>#REF!</v>
      </c>
      <c r="AB70" s="235" t="e" cm="1">
        <f t="array" ref="AB70">_xlfn.XLOOKUP($A70&amp;$B70,'[1]产值及收款计划（2026）'!$A:$A&amp;'[1]产值及收款计划（2026）'!$B:$B,'[1]产值及收款计划（2026）'!AB:AB)</f>
        <v>#REF!</v>
      </c>
      <c r="AC70" s="235" t="e" cm="1">
        <f t="array" ref="AC70">_xlfn.XLOOKUP($A70&amp;$B70,'[1]产值及收款计划（2026）'!$A:$A&amp;'[1]产值及收款计划（2026）'!$B:$B,'[1]产值及收款计划（2026）'!AC:AC)</f>
        <v>#REF!</v>
      </c>
      <c r="AD70" s="235" t="e" cm="1">
        <f t="array" ref="AD70">_xlfn.XLOOKUP($A70&amp;$B70,'[1]产值及收款计划（2026）'!$A:$A&amp;'[1]产值及收款计划（2026）'!$B:$B,'[1]产值及收款计划（2026）'!AD:AD)</f>
        <v>#REF!</v>
      </c>
      <c r="AE70" s="235" t="e" cm="1">
        <f t="array" ref="AE70">_xlfn.XLOOKUP($A70&amp;$B70,'[1]产值及收款计划（2026）'!$A:$A&amp;'[1]产值及收款计划（2026）'!$B:$B,'[1]产值及收款计划（2026）'!AE:AE)</f>
        <v>#REF!</v>
      </c>
      <c r="AF70" s="235" t="e" cm="1">
        <f t="array" ref="AF70">_xlfn.XLOOKUP($A70&amp;$B70,'[1]产值及收款计划（2026）'!$A:$A&amp;'[1]产值及收款计划（2026）'!$B:$B,'[1]产值及收款计划（2026）'!AF:AF)</f>
        <v>#REF!</v>
      </c>
      <c r="AG70" s="235" cm="1">
        <f t="array" ref="AG70">_xlfn.XLOOKUP($A70&amp;$B70,'[1]产值及收款计划（2026）'!$A:$A&amp;'[1]产值及收款计划（2026）'!$B:$B,'[1]产值及收款计划（2026）'!AG:AG)</f>
        <v>24.405</v>
      </c>
      <c r="AH70" s="235" t="e" cm="1">
        <f t="array" ref="AH70">_xlfn.XLOOKUP($A70&amp;$B70,'[1]产值及收款计划（2026）'!$A:$A&amp;'[1]产值及收款计划（2026）'!$B:$B,'[1]产值及收款计划（2026）'!AH:AH)</f>
        <v>#REF!</v>
      </c>
      <c r="AI70" s="235" t="e" cm="1">
        <f t="array" ref="AI70">_xlfn.XLOOKUP($A70&amp;$B70,'[1]产值及收款计划（2026）'!$A:$A&amp;'[1]产值及收款计划（2026）'!$B:$B,'[1]产值及收款计划（2026）'!AI:AI)</f>
        <v>#REF!</v>
      </c>
      <c r="AJ70" s="235" t="e" cm="1">
        <f t="array" ref="AJ70">_xlfn.XLOOKUP($A70&amp;$B70,'[1]产值及收款计划（2026）'!$A:$A&amp;'[1]产值及收款计划（2026）'!$B:$B,'[1]产值及收款计划（2026）'!AJ:AJ)</f>
        <v>#REF!</v>
      </c>
      <c r="AK70" s="235" t="e" cm="1">
        <f t="array" ref="AK70">_xlfn.XLOOKUP($A70&amp;$B70,'[1]产值及收款计划（2026）'!$A:$A&amp;'[1]产值及收款计划（2026）'!$B:$B,'[1]产值及收款计划（2026）'!AK:AK)</f>
        <v>#REF!</v>
      </c>
      <c r="AL70" s="235" t="e" cm="1">
        <f t="array" ref="AL70">_xlfn.XLOOKUP($A70&amp;$B70,'[1]产值及收款计划（2026）'!$A:$A&amp;'[1]产值及收款计划（2026）'!$B:$B,'[1]产值及收款计划（2026）'!AL:AL)</f>
        <v>#REF!</v>
      </c>
      <c r="AM70" s="242" t="e" cm="1">
        <f t="array" ref="AM70">_xlfn.LET(_xlpm.勾选月份状态数组,TRANSPOSE('PPT(12-15页）-TOP10'!$A$3:$A$14),_xlpm.选择数据区,IF('PPT(12-15页）-TOP10'!$E$3="收款",$BA70:$BL70,$AA70:$AL70),SUM(_xlfn._xlws.FILTER(_xlpm.选择数据区,_xlpm.勾选月份状态数组,"")))</f>
        <v>#REF!</v>
      </c>
      <c r="AN70" s="235">
        <f>_xlfn.XLOOKUP($C70,应收未收表!$T:$T,应收未收表!AA:AA)</f>
        <v>24</v>
      </c>
      <c r="AO70" s="235">
        <f>_xlfn.XLOOKUP($C70,应收未收表!$T:$T,应收未收表!AB:AB)</f>
        <v>0</v>
      </c>
      <c r="AP70" s="235">
        <f>_xlfn.XLOOKUP($C70,应收未收表!$T:$T,应收未收表!AC:AC)</f>
        <v>24</v>
      </c>
      <c r="AQ70" s="235" t="str">
        <f>_xlfn.XLOOKUP($C70,应收未收表!$T:$T,应收未收表!AE:AE)</f>
        <v>春节后一季度内落实且已上报一季度计划</v>
      </c>
      <c r="AR70" s="235">
        <f>_xlfn.XLOOKUP($C70,应收未收表!$T:$T,应收未收表!AF:AF)</f>
        <v>0</v>
      </c>
      <c r="AS70" s="235" t="e" cm="1">
        <f t="array" ref="AS70">_xlfn.XLOOKUP($A70&amp;$B70,'[1]产值及收款计划（2026）'!$A:$A&amp;'[1]产值及收款计划（2026）'!$B:$B,'[1]产值及收款计划（2026）'!AS:AS)</f>
        <v>#REF!</v>
      </c>
      <c r="AT70" s="235" t="e" cm="1">
        <f t="array" ref="AT70">_xlfn.XLOOKUP($A70&amp;$B70,'[1]产值及收款计划（2026）'!$A:$A&amp;'[1]产值及收款计划（2026）'!$B:$B,'[1]产值及收款计划（2026）'!AT:AT)</f>
        <v>#REF!</v>
      </c>
      <c r="AU70" s="235" t="e" cm="1">
        <f t="array" ref="AU70">_xlfn.XLOOKUP($A70&amp;$B70,'[1]产值及收款计划（2026）'!$A:$A&amp;'[1]产值及收款计划（2026）'!$B:$B,'[1]产值及收款计划（2026）'!AU:AU)</f>
        <v>#REF!</v>
      </c>
      <c r="AV70" s="235" t="e" cm="1">
        <f t="array" ref="AV70">_xlfn.XLOOKUP($A70&amp;$B70,'[1]产值及收款计划（2026）'!$A:$A&amp;'[1]产值及收款计划（2026）'!$B:$B,'[1]产值及收款计划（2026）'!AV:AV)</f>
        <v>#REF!</v>
      </c>
      <c r="AW70" s="235" cm="1">
        <f t="array" ref="AW70">_xlfn.XLOOKUP($A70&amp;$B70,'[1]产值及收款计划（2026）'!$A:$A&amp;'[1]产值及收款计划（2026）'!$B:$B,'[1]产值及收款计划（2026）'!AW:AW)</f>
        <v>138.295</v>
      </c>
      <c r="AX70" s="235" cm="1">
        <f t="array" ref="AX70">_xlfn.XLOOKUP($A70&amp;$B70,'[1]产值及收款计划（2026）'!$A:$A&amp;'[1]产值及收款计划（2026）'!$B:$B,'[1]产值及收款计划（2026）'!AX:AX)</f>
        <v>0</v>
      </c>
      <c r="AY70" s="235" cm="1">
        <f t="array" ref="AY70">_xlfn.XLOOKUP($A70&amp;$B70,'[1]产值及收款计划（2026）'!$A:$A&amp;'[1]产值及收款计划（2026）'!$B:$B,'[1]产值及收款计划（2026）'!AY:AY)</f>
        <v>24.405</v>
      </c>
      <c r="AZ70" s="235" cm="1">
        <f t="array" ref="AZ70">_xlfn.XLOOKUP($A70&amp;$B70,'[1]产值及收款计划（2026）'!$A:$A&amp;'[1]产值及收款计划（2026）'!$B:$B,'[1]产值及收款计划（2026）'!AZ:AZ)</f>
        <v>0</v>
      </c>
      <c r="BA70" s="235" t="e" cm="1">
        <f t="array" ref="BA70">_xlfn.XLOOKUP($A70&amp;$B70,'[1]产值及收款计划（2026）'!$A:$A&amp;'[1]产值及收款计划（2026）'!$B:$B,'[1]产值及收款计划（2026）'!BA:BA)</f>
        <v>#REF!</v>
      </c>
      <c r="BB70" s="235" t="e" cm="1">
        <f t="array" ref="BB70">_xlfn.XLOOKUP($A70&amp;$B70,'[1]产值及收款计划（2026）'!$A:$A&amp;'[1]产值及收款计划（2026）'!$B:$B,'[1]产值及收款计划（2026）'!BB:BB)</f>
        <v>#REF!</v>
      </c>
      <c r="BC70" s="235" t="e" cm="1">
        <f t="array" ref="BC70">_xlfn.XLOOKUP($A70&amp;$B70,'[1]产值及收款计划（2026）'!$A:$A&amp;'[1]产值及收款计划（2026）'!$B:$B,'[1]产值及收款计划（2026）'!BC:BC)</f>
        <v>#REF!</v>
      </c>
      <c r="BD70" s="235" t="e" cm="1">
        <f t="array" ref="BD70">_xlfn.XLOOKUP($A70&amp;$B70,'[1]产值及收款计划（2026）'!$A:$A&amp;'[1]产值及收款计划（2026）'!$B:$B,'[1]产值及收款计划（2026）'!BD:BD)</f>
        <v>#REF!</v>
      </c>
      <c r="BE70" s="235" t="e" cm="1">
        <f t="array" ref="BE70">_xlfn.XLOOKUP($A70&amp;$B70,'[1]产值及收款计划（2026）'!$A:$A&amp;'[1]产值及收款计划（2026）'!$B:$B,'[1]产值及收款计划（2026）'!BE:BE)</f>
        <v>#REF!</v>
      </c>
      <c r="BF70" s="235" t="e" cm="1">
        <f t="array" ref="BF70">_xlfn.XLOOKUP($A70&amp;$B70,'[1]产值及收款计划（2026）'!$A:$A&amp;'[1]产值及收款计划（2026）'!$B:$B,'[1]产值及收款计划（2026）'!BF:BF)</f>
        <v>#REF!</v>
      </c>
      <c r="BG70" s="235" t="e" cm="1">
        <f t="array" ref="BG70">_xlfn.XLOOKUP($A70&amp;$B70,'[1]产值及收款计划（2026）'!$A:$A&amp;'[1]产值及收款计划（2026）'!$B:$B,'[1]产值及收款计划（2026）'!BG:BG)</f>
        <v>#REF!</v>
      </c>
      <c r="BH70" s="235" t="e" cm="1">
        <f t="array" ref="BH70">_xlfn.XLOOKUP($A70&amp;$B70,'[1]产值及收款计划（2026）'!$A:$A&amp;'[1]产值及收款计划（2026）'!$B:$B,'[1]产值及收款计划（2026）'!BH:BH)</f>
        <v>#REF!</v>
      </c>
      <c r="BI70" s="235" t="e" cm="1">
        <f t="array" ref="BI70">_xlfn.XLOOKUP($A70&amp;$B70,'[1]产值及收款计划（2026）'!$A:$A&amp;'[1]产值及收款计划（2026）'!$B:$B,'[1]产值及收款计划（2026）'!BI:BI)</f>
        <v>#REF!</v>
      </c>
      <c r="BJ70" s="235" t="e" cm="1">
        <f t="array" ref="BJ70">_xlfn.XLOOKUP($A70&amp;$B70,'[1]产值及收款计划（2026）'!$A:$A&amp;'[1]产值及收款计划（2026）'!$B:$B,'[1]产值及收款计划（2026）'!BJ:BJ)</f>
        <v>#REF!</v>
      </c>
      <c r="BK70" s="235" t="e" cm="1">
        <f t="array" ref="BK70">_xlfn.XLOOKUP($A70&amp;$B70,'[1]产值及收款计划（2026）'!$A:$A&amp;'[1]产值及收款计划（2026）'!$B:$B,'[1]产值及收款计划（2026）'!BK:BK)</f>
        <v>#REF!</v>
      </c>
      <c r="BL70" s="235" t="e" cm="1">
        <f t="array" ref="BL70">_xlfn.XLOOKUP($A70&amp;$B70,'[1]产值及收款计划（2026）'!$A:$A&amp;'[1]产值及收款计划（2026）'!$B:$B,'[1]产值及收款计划（2026）'!BL:BL)</f>
        <v>#REF!</v>
      </c>
      <c r="BM70" s="235"/>
      <c r="BN70" s="235"/>
      <c r="BO70" s="235"/>
      <c r="BP70" s="235"/>
      <c r="BQ70" s="235" t="e">
        <f>_xlfn.XLOOKUP($C70,应收未收表!$AJ:$AJ,应收未收表!AK:AK)</f>
        <v>#N/A</v>
      </c>
      <c r="BR70" s="235" t="e">
        <f>_xlfn.XLOOKUP($C70,应收未收表!$AJ:$AJ,应收未收表!AL:AL)</f>
        <v>#N/A</v>
      </c>
      <c r="BS70" s="235" t="e">
        <f>_xlfn.XLOOKUP($C70,应收未收表!$AJ:$AJ,应收未收表!AM:AM)</f>
        <v>#N/A</v>
      </c>
      <c r="BT70" s="235" t="e">
        <f>_xlfn.XLOOKUP($C70,应收未收表!$AJ:$AJ,应收未收表!AN:AN)</f>
        <v>#N/A</v>
      </c>
      <c r="BU70" s="234" t="str" cm="1">
        <f t="array" ref="BU70">_xlfn.XLOOKUP($A70&amp;$B70,'[1]产值及收款计划（2026）'!$A:$A&amp;'[1]产值及收款计划（2026）'!$B:$B,'[1]产值及收款计划（2026）'!BQ:BQ)</f>
        <v>上海张江集成电路产业区开发有限公司</v>
      </c>
      <c r="BV70" s="235" t="e" cm="1">
        <f t="array" ref="BV70">_xlfn.XLOOKUP($A70&amp;$B70,'[1]产值及收款计划（2026）'!$A:$A&amp;'[1]产值及收款计划（2026）'!$B:$B,'[1]产值及收款计划（2026）'!BR:BR)</f>
        <v>#REF!</v>
      </c>
      <c r="CE70" s="235" cm="1">
        <f t="array" ref="CE70">_xlfn.XLOOKUP($A70&amp;$B70,'[1]产值及收款计划（2026）'!$A:$A&amp;'[1]产值及收款计划（2026）'!$B:$B,'[1]产值及收款计划（2026）'!CA:CA)</f>
        <v>0</v>
      </c>
      <c r="CF70" s="235" cm="1">
        <f t="array" ref="CF70">_xlfn.XLOOKUP($A70&amp;$B70,'[1]产值及收款计划（2026）'!$A:$A&amp;'[1]产值及收款计划（2026）'!$B:$B,'[1]产值及收款计划（2026）'!CB:CB)</f>
        <v>0</v>
      </c>
      <c r="CG70" s="235" cm="1">
        <f t="array" ref="CG70">_xlfn.XLOOKUP($A70&amp;$B70,'[1]产值及收款计划（2026）'!$A:$A&amp;'[1]产值及收款计划（2026）'!$B:$B,'[1]产值及收款计划（2026）'!CC:CC)</f>
        <v>0</v>
      </c>
      <c r="CH70" s="235" cm="1">
        <f t="array" ref="CH70">_xlfn.XLOOKUP($A70&amp;$B70,'[1]产值及收款计划（2026）'!$A:$A&amp;'[1]产值及收款计划（2026）'!$B:$B,'[1]产值及收款计划（2026）'!CD:CD)</f>
        <v>0</v>
      </c>
      <c r="CI70" s="235" cm="1">
        <f t="array" ref="CI70">_xlfn.XLOOKUP($A70&amp;$B70,'[1]产值及收款计划（2026）'!$A:$A&amp;'[1]产值及收款计划（2026）'!$B:$B,'[1]产值及收款计划（2026）'!CE:CE)</f>
        <v>0</v>
      </c>
      <c r="CJ70" s="235" cm="1">
        <f t="array" ref="CJ70">_xlfn.XLOOKUP($A70&amp;$B70,'[1]产值及收款计划（2026）'!$A:$A&amp;'[1]产值及收款计划（2026）'!$B:$B,'[1]产值及收款计划（2026）'!CF:CF)</f>
        <v>0</v>
      </c>
      <c r="CK70" s="235" cm="1">
        <f t="array" ref="CK70">_xlfn.XLOOKUP($A70&amp;$B70,'[1]产值及收款计划（2026）'!$A:$A&amp;'[1]产值及收款计划（2026）'!$B:$B,'[1]产值及收款计划（2026）'!CG:CG)</f>
        <v>0</v>
      </c>
      <c r="CL70" s="235" cm="1">
        <f t="array" ref="CL70">_xlfn.XLOOKUP($A70&amp;$B70,'[1]产值及收款计划（2026）'!$A:$A&amp;'[1]产值及收款计划（2026）'!$B:$B,'[1]产值及收款计划（2026）'!CH:CH)</f>
        <v>0</v>
      </c>
      <c r="CM70" s="235" cm="1">
        <f t="array" ref="CM70">_xlfn.XLOOKUP($A70&amp;$B70,'[1]产值及收款计划（2026）'!$A:$A&amp;'[1]产值及收款计划（2026）'!$B:$B,'[1]产值及收款计划（2026）'!CI:CI)</f>
        <v>0</v>
      </c>
      <c r="CN70" s="235" cm="1">
        <f t="array" ref="CN70">_xlfn.XLOOKUP($A70&amp;$B70,'[1]产值及收款计划（2026）'!$A:$A&amp;'[1]产值及收款计划（2026）'!$B:$B,'[1]产值及收款计划（2026）'!CJ:CJ)</f>
        <v>0</v>
      </c>
      <c r="CO70" s="235" cm="1">
        <f t="array" ref="CO70">_xlfn.XLOOKUP($A70&amp;$B70,'[1]产值及收款计划（2026）'!$A:$A&amp;'[1]产值及收款计划（2026）'!$B:$B,'[1]产值及收款计划（2026）'!CK:CK)</f>
        <v>0</v>
      </c>
      <c r="CP70" s="235" cm="1">
        <f t="array" ref="CP70">_xlfn.XLOOKUP($A70&amp;$B70,'[1]产值及收款计划（2026）'!$A:$A&amp;'[1]产值及收款计划（2026）'!$B:$B,'[1]产值及收款计划（2026）'!CL:CL)</f>
        <v>0</v>
      </c>
      <c r="DE70" s="235" cm="1">
        <f t="array" ref="DE70">_xlfn.XLOOKUP($A70&amp;$B70,'[1]产值及收款计划（2026）'!$A:$A&amp;'[1]产值及收款计划（2026）'!$B:$B,'[1]产值及收款计划（2026）'!DA:DA)</f>
        <v>0</v>
      </c>
      <c r="DF70" s="235" cm="1">
        <f t="array" ref="DF70">_xlfn.XLOOKUP($A70&amp;$B70,'[1]产值及收款计划（2026）'!$A:$A&amp;'[1]产值及收款计划（2026）'!$B:$B,'[1]产值及收款计划（2026）'!DB:DB)</f>
        <v>0</v>
      </c>
      <c r="DG70" s="235" cm="1">
        <f t="array" ref="DG70">_xlfn.XLOOKUP($A70&amp;$B70,'[1]产值及收款计划（2026）'!$A:$A&amp;'[1]产值及收款计划（2026）'!$B:$B,'[1]产值及收款计划（2026）'!DC:DC)</f>
        <v>0</v>
      </c>
      <c r="DH70" s="235" cm="1">
        <f t="array" ref="DH70">_xlfn.XLOOKUP($A70&amp;$B70,'[1]产值及收款计划（2026）'!$A:$A&amp;'[1]产值及收款计划（2026）'!$B:$B,'[1]产值及收款计划（2026）'!DD:DD)</f>
        <v>0</v>
      </c>
      <c r="DI70" s="235" cm="1">
        <f t="array" ref="DI70">_xlfn.XLOOKUP($A70&amp;$B70,'[1]产值及收款计划（2026）'!$A:$A&amp;'[1]产值及收款计划（2026）'!$B:$B,'[1]产值及收款计划（2026）'!DE:DE)</f>
        <v>0</v>
      </c>
      <c r="DJ70" s="235" cm="1">
        <f t="array" ref="DJ70">_xlfn.XLOOKUP($A70&amp;$B70,'[1]产值及收款计划（2026）'!$A:$A&amp;'[1]产值及收款计划（2026）'!$B:$B,'[1]产值及收款计划（2026）'!DF:DF)</f>
        <v>0</v>
      </c>
      <c r="DK70" s="235" cm="1">
        <f t="array" ref="DK70">_xlfn.XLOOKUP($A70&amp;$B70,'[1]产值及收款计划（2026）'!$A:$A&amp;'[1]产值及收款计划（2026）'!$B:$B,'[1]产值及收款计划（2026）'!DG:DG)</f>
        <v>0</v>
      </c>
      <c r="DL70" s="235" cm="1">
        <f t="array" ref="DL70">_xlfn.XLOOKUP($A70&amp;$B70,'[1]产值及收款计划（2026）'!$A:$A&amp;'[1]产值及收款计划（2026）'!$B:$B,'[1]产值及收款计划（2026）'!DH:DH)</f>
        <v>0</v>
      </c>
      <c r="DM70" s="235" cm="1">
        <f t="array" ref="DM70">_xlfn.XLOOKUP($A70&amp;$B70,'[1]产值及收款计划（2026）'!$A:$A&amp;'[1]产值及收款计划（2026）'!$B:$B,'[1]产值及收款计划（2026）'!DI:DI)</f>
        <v>0</v>
      </c>
      <c r="DN70" s="235" cm="1">
        <f t="array" ref="DN70">_xlfn.XLOOKUP($A70&amp;$B70,'[1]产值及收款计划（2026）'!$A:$A&amp;'[1]产值及收款计划（2026）'!$B:$B,'[1]产值及收款计划（2026）'!DJ:DJ)</f>
        <v>0</v>
      </c>
      <c r="DO70" s="235" cm="1">
        <f t="array" ref="DO70">_xlfn.XLOOKUP($A70&amp;$B70,'[1]产值及收款计划（2026）'!$A:$A&amp;'[1]产值及收款计划（2026）'!$B:$B,'[1]产值及收款计划（2026）'!DK:DK)</f>
        <v>0</v>
      </c>
      <c r="DP70" s="235" cm="1">
        <f t="array" ref="DP70">_xlfn.XLOOKUP($A70&amp;$B70,'[1]产值及收款计划（2026）'!$A:$A&amp;'[1]产值及收款计划（2026）'!$B:$B,'[1]产值及收款计划（2026）'!DL:DL)</f>
        <v>0</v>
      </c>
      <c r="DQ70" s="243"/>
      <c r="DR70" s="229"/>
    </row>
    <row r="71" ht="20.25" spans="1:122">
      <c r="A71" s="233">
        <f t="shared" ref="A71:A102" si="13">A70+1</f>
        <v>67</v>
      </c>
      <c r="B71" s="233" t="s">
        <v>25</v>
      </c>
      <c r="C71" s="234" t="str" cm="1">
        <f t="array" ref="C71">_xlfn.XLOOKUP($A71&amp;$B71,'[1]产值及收款计划（2026）'!$A:$A&amp;'[1]产值及收款计划（2026）'!$B:$B,'[1]产值及收款计划（2026）'!C:C)</f>
        <v>ZHT2022122800127</v>
      </c>
      <c r="D71" s="234" t="str" cm="1">
        <f t="array" ref="D71">_xlfn.XLOOKUP($A71&amp;$B71,'[1]产值及收款计划（2026）'!$A:$A&amp;'[1]产值及收款计划（2026）'!$B:$B,'[1]产值及收款计划（2026）'!D:D)</f>
        <v>青岛航运贸易金融融合创新基地CDG地块地上区域BIM总体咨询项目</v>
      </c>
      <c r="E71" s="235" cm="1">
        <f t="array" ref="E71">_xlfn.XLOOKUP($A71&amp;$B71,'[1]产值及收款计划（2026）'!$A:$A&amp;'[1]产值及收款计划（2026）'!$B:$B,'[1]产值及收款计划（2026）'!E:E)</f>
        <v>142</v>
      </c>
      <c r="F71" s="235" cm="1">
        <f t="array" ref="F71">_xlfn.XLOOKUP($A71&amp;$B71,'[1]产值及收款计划（2026）'!$A:$A&amp;'[1]产值及收款计划（2026）'!$B:$B,'[1]产值及收款计划（2026）'!F:F)</f>
        <v>142</v>
      </c>
      <c r="G71" s="235" cm="1">
        <f t="array" ref="G71">_xlfn.XLOOKUP($A71&amp;$B71,'[1]产值及收款计划（2026）'!$A:$A&amp;'[1]产值及收款计划（2026）'!$B:$B,'[1]产值及收款计划（2026）'!G:G)</f>
        <v>142</v>
      </c>
      <c r="H71" s="235" cm="1">
        <f t="array" ref="H71">_xlfn.XLOOKUP($A71&amp;$B71,'[1]产值及收款计划（2026）'!$A:$A&amp;'[1]产值及收款计划（2026）'!$B:$B,'[1]产值及收款计划（2026）'!H:H)</f>
        <v>42</v>
      </c>
      <c r="I71" s="236" cm="1">
        <f t="array" ref="I71">_xlfn.XLOOKUP($A71&amp;$B71,'[1]产值及收款计划（2026）'!$A:$A&amp;'[1]产值及收款计划（2026）'!$B:$B,'[1]产值及收款计划（2026）'!I:I)</f>
        <v>0.295774647887324</v>
      </c>
      <c r="J71" s="237" cm="1">
        <f t="array" ref="J71">_xlfn.XLOOKUP($A71&amp;$B71,'[1]产值及收款计划（2026）'!$A:$A&amp;'[1]产值及收款计划（2026）'!$B:$B,'[1]产值及收款计划（2026）'!J:J)</f>
        <v>0.06</v>
      </c>
      <c r="K71" s="235" t="e" cm="1">
        <f t="array" ref="K71">_xlfn.XLOOKUP($A71&amp;$B71,'[1]产值及收款计划（2026）'!$A:$A&amp;'[1]产值及收款计划（2026）'!$B:$B,'[1]产值及收款计划（2026）'!K:K)</f>
        <v>#REF!</v>
      </c>
      <c r="L71" s="235" t="e" cm="1">
        <f t="array" ref="L71">_xlfn.XLOOKUP($A71&amp;$B71,'[1]产值及收款计划（2026）'!$A:$A&amp;'[1]产值及收款计划（2026）'!$B:$B,'[1]产值及收款计划（2026）'!L:L)</f>
        <v>#REF!</v>
      </c>
      <c r="M71" s="235" t="str" cm="1">
        <f t="array" ref="M71">_xlfn.XLOOKUP($A71&amp;$B71,'[1]产值及收款计划（2026）'!$A:$A&amp;'[1]产值及收款计划（2026）'!$B:$B,'[1]产值及收款计划（2026）'!M:M)</f>
        <v>主导</v>
      </c>
      <c r="N71" s="235" t="str" cm="1">
        <f t="array" ref="N71">_xlfn.XLOOKUP($A71&amp;$B71,'[1]产值及收款计划（2026）'!$A:$A&amp;'[1]产值及收款计划（2026）'!$B:$B,'[1]产值及收款计划（2026）'!N:N)</f>
        <v>徐勇团队</v>
      </c>
      <c r="O71" s="235" t="str" cm="1">
        <f t="array" ref="O71">_xlfn.XLOOKUP($A71&amp;$B71,'[1]产值及收款计划（2026）'!$A:$A&amp;'[1]产值及收款计划（2026）'!$B:$B,'[1]产值及收款计划（2026）'!O:O)</f>
        <v>徐勇</v>
      </c>
      <c r="P71" s="234" t="str" cm="1">
        <f t="array" ref="P71">_xlfn.XLOOKUP($A71&amp;$B71,'[1]产值及收款计划（2026）'!$A:$A&amp;'[1]产值及收款计划（2026）'!$B:$B,'[1]产值及收款计划（2026）'!P:P)</f>
        <v>在建</v>
      </c>
      <c r="Q71" s="235" t="e" cm="1">
        <f t="array" ref="Q71">_xlfn.XLOOKUP($A71&amp;$B71,'[1]产值及收款计划（2026）'!$A:$A&amp;'[1]产值及收款计划（2026）'!$B:$B,'[1]产值及收款计划（2026）'!Q:Q)</f>
        <v>#REF!</v>
      </c>
      <c r="R71" s="235" t="e" cm="1">
        <f t="array" ref="R71">_xlfn.XLOOKUP($A71&amp;$B71,'[1]产值及收款计划（2026）'!$A:$A&amp;'[1]产值及收款计划（2026）'!$B:$B,'[1]产值及收款计划（2026）'!R:R)</f>
        <v>#REF!</v>
      </c>
      <c r="S71" s="235" t="e" cm="1">
        <f t="array" ref="S71">_xlfn.XLOOKUP($A71&amp;$B71,'[1]产值及收款计划（2026）'!$A:$A&amp;'[1]产值及收款计划（2026）'!$B:$B,'[1]产值及收款计划（2026）'!S:S)</f>
        <v>#REF!</v>
      </c>
      <c r="T71" s="235" cm="1">
        <f t="array" ref="T71">_xlfn.XLOOKUP($A71&amp;$B71,'[1]产值及收款计划（2026）'!$A:$A&amp;'[1]产值及收款计划（2026）'!$B:$B,'[1]产值及收款计划（2026）'!T:T)</f>
        <v>90.73066</v>
      </c>
      <c r="U71" s="235" cm="1">
        <f t="array" ref="U71">_xlfn.XLOOKUP($A71&amp;$B71,'[1]产值及收款计划（2026）'!$A:$A&amp;'[1]产值及收款计划（2026）'!$B:$B,'[1]产值及收款计划（2026）'!U:U)</f>
        <v>0</v>
      </c>
      <c r="V71" s="235" cm="1">
        <f t="array" ref="V71">_xlfn.XLOOKUP($A71&amp;$B71,'[1]产值及收款计划（2026）'!$A:$A&amp;'[1]产值及收款计划（2026）'!$B:$B,'[1]产值及收款计划（2026）'!V:V)</f>
        <v>51.26934</v>
      </c>
      <c r="W71" s="235" t="e" cm="1">
        <f t="array" ref="W71">_xlfn.XLOOKUP($A71&amp;$B71,'[1]产值及收款计划（2026）'!$A:$A&amp;'[1]产值及收款计划（2026）'!$B:$B,'[1]产值及收款计划（2026）'!W:W)</f>
        <v>#REF!</v>
      </c>
      <c r="X71" s="235" t="e" cm="1">
        <f t="array" ref="X71">_xlfn.XLOOKUP($A71&amp;$B71,'[1]产值及收款计划（2026）'!$A:$A&amp;'[1]产值及收款计划（2026）'!$B:$B,'[1]产值及收款计划（2026）'!X:X)</f>
        <v>#REF!</v>
      </c>
      <c r="Y71" s="235" t="e" cm="1">
        <f t="array" ref="Y71">_xlfn.XLOOKUP($A71&amp;$B71,'[1]产值及收款计划（2026）'!$A:$A&amp;'[1]产值及收款计划（2026）'!$B:$B,'[1]产值及收款计划（2026）'!Y:Y)</f>
        <v>#REF!</v>
      </c>
      <c r="Z71" s="235" t="e" cm="1">
        <f t="array" ref="Z71">_xlfn.XLOOKUP($A71&amp;$B71,'[1]产值及收款计划（2026）'!$A:$A&amp;'[1]产值及收款计划（2026）'!$B:$B,'[1]产值及收款计划（2026）'!Z:Z)</f>
        <v>#REF!</v>
      </c>
      <c r="AA71" s="235" t="e" cm="1">
        <f t="array" ref="AA71">_xlfn.XLOOKUP($A71&amp;$B71,'[1]产值及收款计划（2026）'!$A:$A&amp;'[1]产值及收款计划（2026）'!$B:$B,'[1]产值及收款计划（2026）'!AA:AA)</f>
        <v>#REF!</v>
      </c>
      <c r="AB71" s="235" t="e" cm="1">
        <f t="array" ref="AB71">_xlfn.XLOOKUP($A71&amp;$B71,'[1]产值及收款计划（2026）'!$A:$A&amp;'[1]产值及收款计划（2026）'!$B:$B,'[1]产值及收款计划（2026）'!AB:AB)</f>
        <v>#REF!</v>
      </c>
      <c r="AC71" s="235" t="e" cm="1">
        <f t="array" ref="AC71">_xlfn.XLOOKUP($A71&amp;$B71,'[1]产值及收款计划（2026）'!$A:$A&amp;'[1]产值及收款计划（2026）'!$B:$B,'[1]产值及收款计划（2026）'!AC:AC)</f>
        <v>#REF!</v>
      </c>
      <c r="AD71" s="235" t="e" cm="1">
        <f t="array" ref="AD71">_xlfn.XLOOKUP($A71&amp;$B71,'[1]产值及收款计划（2026）'!$A:$A&amp;'[1]产值及收款计划（2026）'!$B:$B,'[1]产值及收款计划（2026）'!AD:AD)</f>
        <v>#REF!</v>
      </c>
      <c r="AE71" s="235" t="e" cm="1">
        <f t="array" ref="AE71">_xlfn.XLOOKUP($A71&amp;$B71,'[1]产值及收款计划（2026）'!$A:$A&amp;'[1]产值及收款计划（2026）'!$B:$B,'[1]产值及收款计划（2026）'!AE:AE)</f>
        <v>#REF!</v>
      </c>
      <c r="AF71" s="235" t="e" cm="1">
        <f t="array" ref="AF71">_xlfn.XLOOKUP($A71&amp;$B71,'[1]产值及收款计划（2026）'!$A:$A&amp;'[1]产值及收款计划（2026）'!$B:$B,'[1]产值及收款计划（2026）'!AF:AF)</f>
        <v>#REF!</v>
      </c>
      <c r="AG71" s="235" t="e" cm="1">
        <f t="array" ref="AG71">_xlfn.XLOOKUP($A71&amp;$B71,'[1]产值及收款计划（2026）'!$A:$A&amp;'[1]产值及收款计划（2026）'!$B:$B,'[1]产值及收款计划（2026）'!AG:AG)</f>
        <v>#REF!</v>
      </c>
      <c r="AH71" s="235" t="e" cm="1">
        <f t="array" ref="AH71">_xlfn.XLOOKUP($A71&amp;$B71,'[1]产值及收款计划（2026）'!$A:$A&amp;'[1]产值及收款计划（2026）'!$B:$B,'[1]产值及收款计划（2026）'!AH:AH)</f>
        <v>#REF!</v>
      </c>
      <c r="AI71" s="235" t="e" cm="1">
        <f t="array" ref="AI71">_xlfn.XLOOKUP($A71&amp;$B71,'[1]产值及收款计划（2026）'!$A:$A&amp;'[1]产值及收款计划（2026）'!$B:$B,'[1]产值及收款计划（2026）'!AI:AI)</f>
        <v>#REF!</v>
      </c>
      <c r="AJ71" s="235" t="e" cm="1">
        <f t="array" ref="AJ71">_xlfn.XLOOKUP($A71&amp;$B71,'[1]产值及收款计划（2026）'!$A:$A&amp;'[1]产值及收款计划（2026）'!$B:$B,'[1]产值及收款计划（2026）'!AJ:AJ)</f>
        <v>#REF!</v>
      </c>
      <c r="AK71" s="235" t="e" cm="1">
        <f t="array" ref="AK71">_xlfn.XLOOKUP($A71&amp;$B71,'[1]产值及收款计划（2026）'!$A:$A&amp;'[1]产值及收款计划（2026）'!$B:$B,'[1]产值及收款计划（2026）'!AK:AK)</f>
        <v>#REF!</v>
      </c>
      <c r="AL71" s="235" t="e" cm="1">
        <f t="array" ref="AL71">_xlfn.XLOOKUP($A71&amp;$B71,'[1]产值及收款计划（2026）'!$A:$A&amp;'[1]产值及收款计划（2026）'!$B:$B,'[1]产值及收款计划（2026）'!AL:AL)</f>
        <v>#REF!</v>
      </c>
      <c r="AM71" s="242" t="e" cm="1">
        <f t="array" ref="AM71">_xlfn.LET(_xlpm.勾选月份状态数组,TRANSPOSE('PPT(12-15页）-TOP10'!$A$3:$A$14),_xlpm.选择数据区,IF('PPT(12-15页）-TOP10'!$E$3="收款",$BA71:$BL71,$AA71:$AL71),SUM(_xlfn._xlws.FILTER(_xlpm.选择数据区,_xlpm.勾选月份状态数组,"")))</f>
        <v>#REF!</v>
      </c>
      <c r="AN71" s="235" t="e">
        <f>_xlfn.XLOOKUP($C71,应收未收表!$T:$T,应收未收表!AA:AA)</f>
        <v>#N/A</v>
      </c>
      <c r="AO71" s="235" t="e">
        <f>_xlfn.XLOOKUP($C71,应收未收表!$T:$T,应收未收表!AB:AB)</f>
        <v>#N/A</v>
      </c>
      <c r="AP71" s="235" t="e">
        <f>_xlfn.XLOOKUP($C71,应收未收表!$T:$T,应收未收表!AC:AC)</f>
        <v>#N/A</v>
      </c>
      <c r="AQ71" s="235" t="e">
        <f>_xlfn.XLOOKUP($C71,应收未收表!$T:$T,应收未收表!AE:AE)</f>
        <v>#N/A</v>
      </c>
      <c r="AR71" s="235" t="e">
        <f>_xlfn.XLOOKUP($C71,应收未收表!$T:$T,应收未收表!AF:AF)</f>
        <v>#N/A</v>
      </c>
      <c r="AS71" s="235" t="e" cm="1">
        <f t="array" ref="AS71">_xlfn.XLOOKUP($A71&amp;$B71,'[1]产值及收款计划（2026）'!$A:$A&amp;'[1]产值及收款计划（2026）'!$B:$B,'[1]产值及收款计划（2026）'!AS:AS)</f>
        <v>#REF!</v>
      </c>
      <c r="AT71" s="235" t="e" cm="1">
        <f t="array" ref="AT71">_xlfn.XLOOKUP($A71&amp;$B71,'[1]产值及收款计划（2026）'!$A:$A&amp;'[1]产值及收款计划（2026）'!$B:$B,'[1]产值及收款计划（2026）'!AT:AT)</f>
        <v>#REF!</v>
      </c>
      <c r="AU71" s="235" t="e" cm="1">
        <f t="array" ref="AU71">_xlfn.XLOOKUP($A71&amp;$B71,'[1]产值及收款计划（2026）'!$A:$A&amp;'[1]产值及收款计划（2026）'!$B:$B,'[1]产值及收款计划（2026）'!AU:AU)</f>
        <v>#REF!</v>
      </c>
      <c r="AV71" s="235" t="e" cm="1">
        <f t="array" ref="AV71">_xlfn.XLOOKUP($A71&amp;$B71,'[1]产值及收款计划（2026）'!$A:$A&amp;'[1]产值及收款计划（2026）'!$B:$B,'[1]产值及收款计划（2026）'!AV:AV)</f>
        <v>#REF!</v>
      </c>
      <c r="AW71" s="235" cm="1">
        <f t="array" ref="AW71">_xlfn.XLOOKUP($A71&amp;$B71,'[1]产值及收款计划（2026）'!$A:$A&amp;'[1]产值及收款计划（2026）'!$B:$B,'[1]产值及收款计划（2026）'!AW:AW)</f>
        <v>29.238</v>
      </c>
      <c r="AX71" s="235" cm="1">
        <f t="array" ref="AX71">_xlfn.XLOOKUP($A71&amp;$B71,'[1]产值及收款计划（2026）'!$A:$A&amp;'[1]产值及收款计划（2026）'!$B:$B,'[1]产值及收款计划（2026）'!AX:AX)</f>
        <v>0</v>
      </c>
      <c r="AY71" s="235" cm="1">
        <f t="array" ref="AY71">_xlfn.XLOOKUP($A71&amp;$B71,'[1]产值及收款计划（2026）'!$A:$A&amp;'[1]产值及收款计划（2026）'!$B:$B,'[1]产值及收款计划（2026）'!AY:AY)</f>
        <v>112.762</v>
      </c>
      <c r="AZ71" s="235" cm="1">
        <f t="array" ref="AZ71">_xlfn.XLOOKUP($A71&amp;$B71,'[1]产值及收款计划（2026）'!$A:$A&amp;'[1]产值及收款计划（2026）'!$B:$B,'[1]产值及收款计划（2026）'!AZ:AZ)</f>
        <v>61.49266</v>
      </c>
      <c r="BA71" s="235" t="e" cm="1">
        <f t="array" ref="BA71">_xlfn.XLOOKUP($A71&amp;$B71,'[1]产值及收款计划（2026）'!$A:$A&amp;'[1]产值及收款计划（2026）'!$B:$B,'[1]产值及收款计划（2026）'!BA:BA)</f>
        <v>#REF!</v>
      </c>
      <c r="BB71" s="235" t="e" cm="1">
        <f t="array" ref="BB71">_xlfn.XLOOKUP($A71&amp;$B71,'[1]产值及收款计划（2026）'!$A:$A&amp;'[1]产值及收款计划（2026）'!$B:$B,'[1]产值及收款计划（2026）'!BB:BB)</f>
        <v>#REF!</v>
      </c>
      <c r="BC71" s="235" t="e" cm="1">
        <f t="array" ref="BC71">_xlfn.XLOOKUP($A71&amp;$B71,'[1]产值及收款计划（2026）'!$A:$A&amp;'[1]产值及收款计划（2026）'!$B:$B,'[1]产值及收款计划（2026）'!BC:BC)</f>
        <v>#REF!</v>
      </c>
      <c r="BD71" s="235" t="e" cm="1">
        <f t="array" ref="BD71">_xlfn.XLOOKUP($A71&amp;$B71,'[1]产值及收款计划（2026）'!$A:$A&amp;'[1]产值及收款计划（2026）'!$B:$B,'[1]产值及收款计划（2026）'!BD:BD)</f>
        <v>#REF!</v>
      </c>
      <c r="BE71" s="235" t="e" cm="1">
        <f t="array" ref="BE71">_xlfn.XLOOKUP($A71&amp;$B71,'[1]产值及收款计划（2026）'!$A:$A&amp;'[1]产值及收款计划（2026）'!$B:$B,'[1]产值及收款计划（2026）'!BE:BE)</f>
        <v>#REF!</v>
      </c>
      <c r="BF71" s="235" t="e" cm="1">
        <f t="array" ref="BF71">_xlfn.XLOOKUP($A71&amp;$B71,'[1]产值及收款计划（2026）'!$A:$A&amp;'[1]产值及收款计划（2026）'!$B:$B,'[1]产值及收款计划（2026）'!BF:BF)</f>
        <v>#REF!</v>
      </c>
      <c r="BG71" s="235" t="e" cm="1">
        <f t="array" ref="BG71">_xlfn.XLOOKUP($A71&amp;$B71,'[1]产值及收款计划（2026）'!$A:$A&amp;'[1]产值及收款计划（2026）'!$B:$B,'[1]产值及收款计划（2026）'!BG:BG)</f>
        <v>#REF!</v>
      </c>
      <c r="BH71" s="235" t="e" cm="1">
        <f t="array" ref="BH71">_xlfn.XLOOKUP($A71&amp;$B71,'[1]产值及收款计划（2026）'!$A:$A&amp;'[1]产值及收款计划（2026）'!$B:$B,'[1]产值及收款计划（2026）'!BH:BH)</f>
        <v>#REF!</v>
      </c>
      <c r="BI71" s="235" t="e" cm="1">
        <f t="array" ref="BI71">_xlfn.XLOOKUP($A71&amp;$B71,'[1]产值及收款计划（2026）'!$A:$A&amp;'[1]产值及收款计划（2026）'!$B:$B,'[1]产值及收款计划（2026）'!BI:BI)</f>
        <v>#REF!</v>
      </c>
      <c r="BJ71" s="235" t="e" cm="1">
        <f t="array" ref="BJ71">_xlfn.XLOOKUP($A71&amp;$B71,'[1]产值及收款计划（2026）'!$A:$A&amp;'[1]产值及收款计划（2026）'!$B:$B,'[1]产值及收款计划（2026）'!BJ:BJ)</f>
        <v>#REF!</v>
      </c>
      <c r="BK71" s="235" t="e" cm="1">
        <f t="array" ref="BK71">_xlfn.XLOOKUP($A71&amp;$B71,'[1]产值及收款计划（2026）'!$A:$A&amp;'[1]产值及收款计划（2026）'!$B:$B,'[1]产值及收款计划（2026）'!BK:BK)</f>
        <v>#REF!</v>
      </c>
      <c r="BL71" s="235" t="e" cm="1">
        <f t="array" ref="BL71">_xlfn.XLOOKUP($A71&amp;$B71,'[1]产值及收款计划（2026）'!$A:$A&amp;'[1]产值及收款计划（2026）'!$B:$B,'[1]产值及收款计划（2026）'!BL:BL)</f>
        <v>#REF!</v>
      </c>
      <c r="BM71" s="235"/>
      <c r="BN71" s="235"/>
      <c r="BO71" s="235"/>
      <c r="BP71" s="235"/>
      <c r="BQ71" s="235" t="e">
        <f>_xlfn.XLOOKUP($C71,应收未收表!$AJ:$AJ,应收未收表!AK:AK)</f>
        <v>#N/A</v>
      </c>
      <c r="BR71" s="235" t="e">
        <f>_xlfn.XLOOKUP($C71,应收未收表!$AJ:$AJ,应收未收表!AL:AL)</f>
        <v>#N/A</v>
      </c>
      <c r="BS71" s="235" t="e">
        <f>_xlfn.XLOOKUP($C71,应收未收表!$AJ:$AJ,应收未收表!AM:AM)</f>
        <v>#N/A</v>
      </c>
      <c r="BT71" s="235" t="e">
        <f>_xlfn.XLOOKUP($C71,应收未收表!$AJ:$AJ,应收未收表!AN:AN)</f>
        <v>#N/A</v>
      </c>
      <c r="BU71" s="234" t="str" cm="1">
        <f t="array" ref="BU71">_xlfn.XLOOKUP($A71&amp;$B71,'[1]产值及收款计划（2026）'!$A:$A&amp;'[1]产值及收款计划（2026）'!$B:$B,'[1]产值及收款计划（2026）'!BQ:BQ)</f>
        <v>中德联合集团有限公司</v>
      </c>
      <c r="BV71" s="235" t="e" cm="1">
        <f t="array" ref="BV71">_xlfn.XLOOKUP($A71&amp;$B71,'[1]产值及收款计划（2026）'!$A:$A&amp;'[1]产值及收款计划（2026）'!$B:$B,'[1]产值及收款计划（2026）'!BR:BR)</f>
        <v>#REF!</v>
      </c>
      <c r="CE71" s="235" cm="1">
        <f t="array" ref="CE71">_xlfn.XLOOKUP($A71&amp;$B71,'[1]产值及收款计划（2026）'!$A:$A&amp;'[1]产值及收款计划（2026）'!$B:$B,'[1]产值及收款计划（2026）'!CA:CA)</f>
        <v>0</v>
      </c>
      <c r="CF71" s="235" cm="1">
        <f t="array" ref="CF71">_xlfn.XLOOKUP($A71&amp;$B71,'[1]产值及收款计划（2026）'!$A:$A&amp;'[1]产值及收款计划（2026）'!$B:$B,'[1]产值及收款计划（2026）'!CB:CB)</f>
        <v>0</v>
      </c>
      <c r="CG71" s="235" cm="1">
        <f t="array" ref="CG71">_xlfn.XLOOKUP($A71&amp;$B71,'[1]产值及收款计划（2026）'!$A:$A&amp;'[1]产值及收款计划（2026）'!$B:$B,'[1]产值及收款计划（2026）'!CC:CC)</f>
        <v>0</v>
      </c>
      <c r="CH71" s="235" cm="1">
        <f t="array" ref="CH71">_xlfn.XLOOKUP($A71&amp;$B71,'[1]产值及收款计划（2026）'!$A:$A&amp;'[1]产值及收款计划（2026）'!$B:$B,'[1]产值及收款计划（2026）'!CD:CD)</f>
        <v>0</v>
      </c>
      <c r="CI71" s="235" cm="1">
        <f t="array" ref="CI71">_xlfn.XLOOKUP($A71&amp;$B71,'[1]产值及收款计划（2026）'!$A:$A&amp;'[1]产值及收款计划（2026）'!$B:$B,'[1]产值及收款计划（2026）'!CE:CE)</f>
        <v>0</v>
      </c>
      <c r="CJ71" s="235" cm="1">
        <f t="array" ref="CJ71">_xlfn.XLOOKUP($A71&amp;$B71,'[1]产值及收款计划（2026）'!$A:$A&amp;'[1]产值及收款计划（2026）'!$B:$B,'[1]产值及收款计划（2026）'!CF:CF)</f>
        <v>0</v>
      </c>
      <c r="CK71" s="235" cm="1">
        <f t="array" ref="CK71">_xlfn.XLOOKUP($A71&amp;$B71,'[1]产值及收款计划（2026）'!$A:$A&amp;'[1]产值及收款计划（2026）'!$B:$B,'[1]产值及收款计划（2026）'!CG:CG)</f>
        <v>0</v>
      </c>
      <c r="CL71" s="235" cm="1">
        <f t="array" ref="CL71">_xlfn.XLOOKUP($A71&amp;$B71,'[1]产值及收款计划（2026）'!$A:$A&amp;'[1]产值及收款计划（2026）'!$B:$B,'[1]产值及收款计划（2026）'!CH:CH)</f>
        <v>0</v>
      </c>
      <c r="CM71" s="235" cm="1">
        <f t="array" ref="CM71">_xlfn.XLOOKUP($A71&amp;$B71,'[1]产值及收款计划（2026）'!$A:$A&amp;'[1]产值及收款计划（2026）'!$B:$B,'[1]产值及收款计划（2026）'!CI:CI)</f>
        <v>0</v>
      </c>
      <c r="CN71" s="235" cm="1">
        <f t="array" ref="CN71">_xlfn.XLOOKUP($A71&amp;$B71,'[1]产值及收款计划（2026）'!$A:$A&amp;'[1]产值及收款计划（2026）'!$B:$B,'[1]产值及收款计划（2026）'!CJ:CJ)</f>
        <v>0</v>
      </c>
      <c r="CO71" s="235" cm="1">
        <f t="array" ref="CO71">_xlfn.XLOOKUP($A71&amp;$B71,'[1]产值及收款计划（2026）'!$A:$A&amp;'[1]产值及收款计划（2026）'!$B:$B,'[1]产值及收款计划（2026）'!CK:CK)</f>
        <v>0</v>
      </c>
      <c r="CP71" s="235" cm="1">
        <f t="array" ref="CP71">_xlfn.XLOOKUP($A71&amp;$B71,'[1]产值及收款计划（2026）'!$A:$A&amp;'[1]产值及收款计划（2026）'!$B:$B,'[1]产值及收款计划（2026）'!CL:CL)</f>
        <v>0</v>
      </c>
      <c r="DE71" s="235" cm="1">
        <f t="array" ref="DE71">_xlfn.XLOOKUP($A71&amp;$B71,'[1]产值及收款计划（2026）'!$A:$A&amp;'[1]产值及收款计划（2026）'!$B:$B,'[1]产值及收款计划（2026）'!DA:DA)</f>
        <v>0</v>
      </c>
      <c r="DF71" s="235" cm="1">
        <f t="array" ref="DF71">_xlfn.XLOOKUP($A71&amp;$B71,'[1]产值及收款计划（2026）'!$A:$A&amp;'[1]产值及收款计划（2026）'!$B:$B,'[1]产值及收款计划（2026）'!DB:DB)</f>
        <v>0</v>
      </c>
      <c r="DG71" s="235" cm="1">
        <f t="array" ref="DG71">_xlfn.XLOOKUP($A71&amp;$B71,'[1]产值及收款计划（2026）'!$A:$A&amp;'[1]产值及收款计划（2026）'!$B:$B,'[1]产值及收款计划（2026）'!DC:DC)</f>
        <v>0</v>
      </c>
      <c r="DH71" s="235" cm="1">
        <f t="array" ref="DH71">_xlfn.XLOOKUP($A71&amp;$B71,'[1]产值及收款计划（2026）'!$A:$A&amp;'[1]产值及收款计划（2026）'!$B:$B,'[1]产值及收款计划（2026）'!DD:DD)</f>
        <v>0</v>
      </c>
      <c r="DI71" s="235" cm="1">
        <f t="array" ref="DI71">_xlfn.XLOOKUP($A71&amp;$B71,'[1]产值及收款计划（2026）'!$A:$A&amp;'[1]产值及收款计划（2026）'!$B:$B,'[1]产值及收款计划（2026）'!DE:DE)</f>
        <v>0</v>
      </c>
      <c r="DJ71" s="235" cm="1">
        <f t="array" ref="DJ71">_xlfn.XLOOKUP($A71&amp;$B71,'[1]产值及收款计划（2026）'!$A:$A&amp;'[1]产值及收款计划（2026）'!$B:$B,'[1]产值及收款计划（2026）'!DF:DF)</f>
        <v>0</v>
      </c>
      <c r="DK71" s="235" cm="1">
        <f t="array" ref="DK71">_xlfn.XLOOKUP($A71&amp;$B71,'[1]产值及收款计划（2026）'!$A:$A&amp;'[1]产值及收款计划（2026）'!$B:$B,'[1]产值及收款计划（2026）'!DG:DG)</f>
        <v>0</v>
      </c>
      <c r="DL71" s="235" cm="1">
        <f t="array" ref="DL71">_xlfn.XLOOKUP($A71&amp;$B71,'[1]产值及收款计划（2026）'!$A:$A&amp;'[1]产值及收款计划（2026）'!$B:$B,'[1]产值及收款计划（2026）'!DH:DH)</f>
        <v>0</v>
      </c>
      <c r="DM71" s="235" cm="1">
        <f t="array" ref="DM71">_xlfn.XLOOKUP($A71&amp;$B71,'[1]产值及收款计划（2026）'!$A:$A&amp;'[1]产值及收款计划（2026）'!$B:$B,'[1]产值及收款计划（2026）'!DI:DI)</f>
        <v>0</v>
      </c>
      <c r="DN71" s="235" cm="1">
        <f t="array" ref="DN71">_xlfn.XLOOKUP($A71&amp;$B71,'[1]产值及收款计划（2026）'!$A:$A&amp;'[1]产值及收款计划（2026）'!$B:$B,'[1]产值及收款计划（2026）'!DJ:DJ)</f>
        <v>0</v>
      </c>
      <c r="DO71" s="235" cm="1">
        <f t="array" ref="DO71">_xlfn.XLOOKUP($A71&amp;$B71,'[1]产值及收款计划（2026）'!$A:$A&amp;'[1]产值及收款计划（2026）'!$B:$B,'[1]产值及收款计划（2026）'!DK:DK)</f>
        <v>0</v>
      </c>
      <c r="DP71" s="235" cm="1">
        <f t="array" ref="DP71">_xlfn.XLOOKUP($A71&amp;$B71,'[1]产值及收款计划（2026）'!$A:$A&amp;'[1]产值及收款计划（2026）'!$B:$B,'[1]产值及收款计划（2026）'!DL:DL)</f>
        <v>0</v>
      </c>
      <c r="DQ71" s="243"/>
      <c r="DR71" s="229"/>
    </row>
    <row r="72" ht="20.25" spans="1:122">
      <c r="A72" s="233">
        <f t="shared" si="13"/>
        <v>68</v>
      </c>
      <c r="B72" s="233" t="s">
        <v>25</v>
      </c>
      <c r="C72" s="234" t="str" cm="1">
        <f t="array" ref="C72">_xlfn.XLOOKUP($A72&amp;$B72,'[1]产值及收款计划（2026）'!$A:$A&amp;'[1]产值及收款计划（2026）'!$B:$B,'[1]产值及收款计划（2026）'!C:C)</f>
        <v>ZHT2023042700037</v>
      </c>
      <c r="D72" s="234" t="str" cm="1">
        <f t="array" ref="D72">_xlfn.XLOOKUP($A72&amp;$B72,'[1]产值及收款计划（2026）'!$A:$A&amp;'[1]产值及收款计划（2026）'!$B:$B,'[1]产值及收款计划（2026）'!D:D)</f>
        <v>兰原高速黄河大桥BIM咨询服务项目</v>
      </c>
      <c r="E72" s="235" cm="1">
        <f t="array" ref="E72">_xlfn.XLOOKUP($A72&amp;$B72,'[1]产值及收款计划（2026）'!$A:$A&amp;'[1]产值及收款计划（2026）'!$B:$B,'[1]产值及收款计划（2026）'!E:E)</f>
        <v>150</v>
      </c>
      <c r="F72" s="235" cm="1">
        <f t="array" ref="F72">_xlfn.XLOOKUP($A72&amp;$B72,'[1]产值及收款计划（2026）'!$A:$A&amp;'[1]产值及收款计划（2026）'!$B:$B,'[1]产值及收款计划（2026）'!F:F)</f>
        <v>150</v>
      </c>
      <c r="G72" s="235" cm="1">
        <f t="array" ref="G72">_xlfn.XLOOKUP($A72&amp;$B72,'[1]产值及收款计划（2026）'!$A:$A&amp;'[1]产值及收款计划（2026）'!$B:$B,'[1]产值及收款计划（2026）'!G:G)</f>
        <v>78.8</v>
      </c>
      <c r="H72" s="235" cm="1">
        <f t="array" ref="H72">_xlfn.XLOOKUP($A72&amp;$B72,'[1]产值及收款计划（2026）'!$A:$A&amp;'[1]产值及收款计划（2026）'!$B:$B,'[1]产值及收款计划（2026）'!H:H)</f>
        <v>78.8</v>
      </c>
      <c r="I72" s="236" cm="1">
        <f t="array" ref="I72">_xlfn.XLOOKUP($A72&amp;$B72,'[1]产值及收款计划（2026）'!$A:$A&amp;'[1]产值及收款计划（2026）'!$B:$B,'[1]产值及收款计划（2026）'!I:I)</f>
        <v>0.525333333333333</v>
      </c>
      <c r="J72" s="237" cm="1">
        <f t="array" ref="J72">_xlfn.XLOOKUP($A72&amp;$B72,'[1]产值及收款计划（2026）'!$A:$A&amp;'[1]产值及收款计划（2026）'!$B:$B,'[1]产值及收款计划（2026）'!J:J)</f>
        <v>0.06</v>
      </c>
      <c r="K72" s="235" t="e" cm="1">
        <f t="array" ref="K72">_xlfn.XLOOKUP($A72&amp;$B72,'[1]产值及收款计划（2026）'!$A:$A&amp;'[1]产值及收款计划（2026）'!$B:$B,'[1]产值及收款计划（2026）'!K:K)</f>
        <v>#REF!</v>
      </c>
      <c r="L72" s="235" t="e" cm="1">
        <f t="array" ref="L72">_xlfn.XLOOKUP($A72&amp;$B72,'[1]产值及收款计划（2026）'!$A:$A&amp;'[1]产值及收款计划（2026）'!$B:$B,'[1]产值及收款计划（2026）'!L:L)</f>
        <v>#REF!</v>
      </c>
      <c r="M72" s="235" t="str" cm="1">
        <f t="array" ref="M72">_xlfn.XLOOKUP($A72&amp;$B72,'[1]产值及收款计划（2026）'!$A:$A&amp;'[1]产值及收款计划（2026）'!$B:$B,'[1]产值及收款计划（2026）'!M:M)</f>
        <v>主导</v>
      </c>
      <c r="N72" s="235" t="str" cm="1">
        <f t="array" ref="N72">_xlfn.XLOOKUP($A72&amp;$B72,'[1]产值及收款计划（2026）'!$A:$A&amp;'[1]产值及收款计划（2026）'!$B:$B,'[1]产值及收款计划（2026）'!N:N)</f>
        <v>施林烽团队</v>
      </c>
      <c r="O72" s="235" t="str" cm="1">
        <f t="array" ref="O72">_xlfn.XLOOKUP($A72&amp;$B72,'[1]产值及收款计划（2026）'!$A:$A&amp;'[1]产值及收款计划（2026）'!$B:$B,'[1]产值及收款计划（2026）'!O:O)</f>
        <v>何晗</v>
      </c>
      <c r="P72" s="234" t="str" cm="1">
        <f t="array" ref="P72">_xlfn.XLOOKUP($A72&amp;$B72,'[1]产值及收款计划（2026）'!$A:$A&amp;'[1]产值及收款计划（2026）'!$B:$B,'[1]产值及收款计划（2026）'!P:P)</f>
        <v>在建</v>
      </c>
      <c r="Q72" s="235" t="e" cm="1">
        <f t="array" ref="Q72">_xlfn.XLOOKUP($A72&amp;$B72,'[1]产值及收款计划（2026）'!$A:$A&amp;'[1]产值及收款计划（2026）'!$B:$B,'[1]产值及收款计划（2026）'!Q:Q)</f>
        <v>#REF!</v>
      </c>
      <c r="R72" s="235" t="e" cm="1">
        <f t="array" ref="R72">_xlfn.XLOOKUP($A72&amp;$B72,'[1]产值及收款计划（2026）'!$A:$A&amp;'[1]产值及收款计划（2026）'!$B:$B,'[1]产值及收款计划（2026）'!R:R)</f>
        <v>#REF!</v>
      </c>
      <c r="S72" s="235" t="e" cm="1">
        <f t="array" ref="S72">_xlfn.XLOOKUP($A72&amp;$B72,'[1]产值及收款计划（2026）'!$A:$A&amp;'[1]产值及收款计划（2026）'!$B:$B,'[1]产值及收款计划（2026）'!S:S)</f>
        <v>#REF!</v>
      </c>
      <c r="T72" s="235" cm="1">
        <f t="array" ref="T72">_xlfn.XLOOKUP($A72&amp;$B72,'[1]产值及收款计划（2026）'!$A:$A&amp;'[1]产值及收款计划（2026）'!$B:$B,'[1]产值及收款计划（2026）'!T:T)</f>
        <v>139.5</v>
      </c>
      <c r="U72" s="235" cm="1">
        <f t="array" ref="U72">_xlfn.XLOOKUP($A72&amp;$B72,'[1]产值及收款计划（2026）'!$A:$A&amp;'[1]产值及收款计划（2026）'!$B:$B,'[1]产值及收款计划（2026）'!U:U)</f>
        <v>0</v>
      </c>
      <c r="V72" s="235" cm="1">
        <f t="array" ref="V72">_xlfn.XLOOKUP($A72&amp;$B72,'[1]产值及收款计划（2026）'!$A:$A&amp;'[1]产值及收款计划（2026）'!$B:$B,'[1]产值及收款计划（2026）'!V:V)</f>
        <v>10.5</v>
      </c>
      <c r="W72" s="235" t="e" cm="1">
        <f t="array" ref="W72">_xlfn.XLOOKUP($A72&amp;$B72,'[1]产值及收款计划（2026）'!$A:$A&amp;'[1]产值及收款计划（2026）'!$B:$B,'[1]产值及收款计划（2026）'!W:W)</f>
        <v>#REF!</v>
      </c>
      <c r="X72" s="235" t="e" cm="1">
        <f t="array" ref="X72">_xlfn.XLOOKUP($A72&amp;$B72,'[1]产值及收款计划（2026）'!$A:$A&amp;'[1]产值及收款计划（2026）'!$B:$B,'[1]产值及收款计划（2026）'!X:X)</f>
        <v>#REF!</v>
      </c>
      <c r="Y72" s="235" t="e" cm="1">
        <f t="array" ref="Y72">_xlfn.XLOOKUP($A72&amp;$B72,'[1]产值及收款计划（2026）'!$A:$A&amp;'[1]产值及收款计划（2026）'!$B:$B,'[1]产值及收款计划（2026）'!Y:Y)</f>
        <v>#REF!</v>
      </c>
      <c r="Z72" s="235" t="e" cm="1">
        <f t="array" ref="Z72">_xlfn.XLOOKUP($A72&amp;$B72,'[1]产值及收款计划（2026）'!$A:$A&amp;'[1]产值及收款计划（2026）'!$B:$B,'[1]产值及收款计划（2026）'!Z:Z)</f>
        <v>#REF!</v>
      </c>
      <c r="AA72" s="235" t="e" cm="1">
        <f t="array" ref="AA72">_xlfn.XLOOKUP($A72&amp;$B72,'[1]产值及收款计划（2026）'!$A:$A&amp;'[1]产值及收款计划（2026）'!$B:$B,'[1]产值及收款计划（2026）'!AA:AA)</f>
        <v>#REF!</v>
      </c>
      <c r="AB72" s="235" t="e" cm="1">
        <f t="array" ref="AB72">_xlfn.XLOOKUP($A72&amp;$B72,'[1]产值及收款计划（2026）'!$A:$A&amp;'[1]产值及收款计划（2026）'!$B:$B,'[1]产值及收款计划（2026）'!AB:AB)</f>
        <v>#REF!</v>
      </c>
      <c r="AC72" s="235" t="e" cm="1">
        <f t="array" ref="AC72">_xlfn.XLOOKUP($A72&amp;$B72,'[1]产值及收款计划（2026）'!$A:$A&amp;'[1]产值及收款计划（2026）'!$B:$B,'[1]产值及收款计划（2026）'!AC:AC)</f>
        <v>#REF!</v>
      </c>
      <c r="AD72" s="235" t="e" cm="1">
        <f t="array" ref="AD72">_xlfn.XLOOKUP($A72&amp;$B72,'[1]产值及收款计划（2026）'!$A:$A&amp;'[1]产值及收款计划（2026）'!$B:$B,'[1]产值及收款计划（2026）'!AD:AD)</f>
        <v>#REF!</v>
      </c>
      <c r="AE72" s="235" t="e" cm="1">
        <f t="array" ref="AE72">_xlfn.XLOOKUP($A72&amp;$B72,'[1]产值及收款计划（2026）'!$A:$A&amp;'[1]产值及收款计划（2026）'!$B:$B,'[1]产值及收款计划（2026）'!AE:AE)</f>
        <v>#REF!</v>
      </c>
      <c r="AF72" s="235" t="e" cm="1">
        <f t="array" ref="AF72">_xlfn.XLOOKUP($A72&amp;$B72,'[1]产值及收款计划（2026）'!$A:$A&amp;'[1]产值及收款计划（2026）'!$B:$B,'[1]产值及收款计划（2026）'!AF:AF)</f>
        <v>#REF!</v>
      </c>
      <c r="AG72" s="235" t="e" cm="1">
        <f t="array" ref="AG72">_xlfn.XLOOKUP($A72&amp;$B72,'[1]产值及收款计划（2026）'!$A:$A&amp;'[1]产值及收款计划（2026）'!$B:$B,'[1]产值及收款计划（2026）'!AG:AG)</f>
        <v>#REF!</v>
      </c>
      <c r="AH72" s="235" t="e" cm="1">
        <f t="array" ref="AH72">_xlfn.XLOOKUP($A72&amp;$B72,'[1]产值及收款计划（2026）'!$A:$A&amp;'[1]产值及收款计划（2026）'!$B:$B,'[1]产值及收款计划（2026）'!AH:AH)</f>
        <v>#REF!</v>
      </c>
      <c r="AI72" s="235" t="e" cm="1">
        <f t="array" ref="AI72">_xlfn.XLOOKUP($A72&amp;$B72,'[1]产值及收款计划（2026）'!$A:$A&amp;'[1]产值及收款计划（2026）'!$B:$B,'[1]产值及收款计划（2026）'!AI:AI)</f>
        <v>#REF!</v>
      </c>
      <c r="AJ72" s="235" t="e" cm="1">
        <f t="array" ref="AJ72">_xlfn.XLOOKUP($A72&amp;$B72,'[1]产值及收款计划（2026）'!$A:$A&amp;'[1]产值及收款计划（2026）'!$B:$B,'[1]产值及收款计划（2026）'!AJ:AJ)</f>
        <v>#REF!</v>
      </c>
      <c r="AK72" s="235" t="e" cm="1">
        <f t="array" ref="AK72">_xlfn.XLOOKUP($A72&amp;$B72,'[1]产值及收款计划（2026）'!$A:$A&amp;'[1]产值及收款计划（2026）'!$B:$B,'[1]产值及收款计划（2026）'!AK:AK)</f>
        <v>#REF!</v>
      </c>
      <c r="AL72" s="235" t="e" cm="1">
        <f t="array" ref="AL72">_xlfn.XLOOKUP($A72&amp;$B72,'[1]产值及收款计划（2026）'!$A:$A&amp;'[1]产值及收款计划（2026）'!$B:$B,'[1]产值及收款计划（2026）'!AL:AL)</f>
        <v>#REF!</v>
      </c>
      <c r="AM72" s="242" t="e" cm="1">
        <f t="array" ref="AM72">_xlfn.LET(_xlpm.勾选月份状态数组,TRANSPOSE('PPT(12-15页）-TOP10'!$A$3:$A$14),_xlpm.选择数据区,IF('PPT(12-15页）-TOP10'!$E$3="收款",$BA72:$BL72,$AA72:$AL72),SUM(_xlfn._xlws.FILTER(_xlpm.选择数据区,_xlpm.勾选月份状态数组,"")))</f>
        <v>#REF!</v>
      </c>
      <c r="AN72" s="235" t="e">
        <f>_xlfn.XLOOKUP($C72,应收未收表!$T:$T,应收未收表!AA:AA)</f>
        <v>#N/A</v>
      </c>
      <c r="AO72" s="235" t="e">
        <f>_xlfn.XLOOKUP($C72,应收未收表!$T:$T,应收未收表!AB:AB)</f>
        <v>#N/A</v>
      </c>
      <c r="AP72" s="235" t="e">
        <f>_xlfn.XLOOKUP($C72,应收未收表!$T:$T,应收未收表!AC:AC)</f>
        <v>#N/A</v>
      </c>
      <c r="AQ72" s="235" t="e">
        <f>_xlfn.XLOOKUP($C72,应收未收表!$T:$T,应收未收表!AE:AE)</f>
        <v>#N/A</v>
      </c>
      <c r="AR72" s="235" t="e">
        <f>_xlfn.XLOOKUP($C72,应收未收表!$T:$T,应收未收表!AF:AF)</f>
        <v>#N/A</v>
      </c>
      <c r="AS72" s="235" t="e" cm="1">
        <f t="array" ref="AS72">_xlfn.XLOOKUP($A72&amp;$B72,'[1]产值及收款计划（2026）'!$A:$A&amp;'[1]产值及收款计划（2026）'!$B:$B,'[1]产值及收款计划（2026）'!AS:AS)</f>
        <v>#REF!</v>
      </c>
      <c r="AT72" s="235" t="e" cm="1">
        <f t="array" ref="AT72">_xlfn.XLOOKUP($A72&amp;$B72,'[1]产值及收款计划（2026）'!$A:$A&amp;'[1]产值及收款计划（2026）'!$B:$B,'[1]产值及收款计划（2026）'!AT:AT)</f>
        <v>#REF!</v>
      </c>
      <c r="AU72" s="235" t="e" cm="1">
        <f t="array" ref="AU72">_xlfn.XLOOKUP($A72&amp;$B72,'[1]产值及收款计划（2026）'!$A:$A&amp;'[1]产值及收款计划（2026）'!$B:$B,'[1]产值及收款计划（2026）'!AU:AU)</f>
        <v>#REF!</v>
      </c>
      <c r="AV72" s="235" t="e" cm="1">
        <f t="array" ref="AV72">_xlfn.XLOOKUP($A72&amp;$B72,'[1]产值及收款计划（2026）'!$A:$A&amp;'[1]产值及收款计划（2026）'!$B:$B,'[1]产值及收款计划（2026）'!AV:AV)</f>
        <v>#REF!</v>
      </c>
      <c r="AW72" s="235" cm="1">
        <f t="array" ref="AW72">_xlfn.XLOOKUP($A72&amp;$B72,'[1]产值及收款计划（2026）'!$A:$A&amp;'[1]产值及收款计划（2026）'!$B:$B,'[1]产值及收款计划（2026）'!AW:AW)</f>
        <v>100</v>
      </c>
      <c r="AX72" s="235" cm="1">
        <f t="array" ref="AX72">_xlfn.XLOOKUP($A72&amp;$B72,'[1]产值及收款计划（2026）'!$A:$A&amp;'[1]产值及收款计划（2026）'!$B:$B,'[1]产值及收款计划（2026）'!AX:AX)</f>
        <v>0</v>
      </c>
      <c r="AY72" s="235" cm="1">
        <f t="array" ref="AY72">_xlfn.XLOOKUP($A72&amp;$B72,'[1]产值及收款计划（2026）'!$A:$A&amp;'[1]产值及收款计划（2026）'!$B:$B,'[1]产值及收款计划（2026）'!AY:AY)</f>
        <v>50</v>
      </c>
      <c r="AZ72" s="235" cm="1">
        <f t="array" ref="AZ72">_xlfn.XLOOKUP($A72&amp;$B72,'[1]产值及收款计划（2026）'!$A:$A&amp;'[1]产值及收款计划（2026）'!$B:$B,'[1]产值及收款计划（2026）'!AZ:AZ)</f>
        <v>39.5</v>
      </c>
      <c r="BA72" s="235" t="e" cm="1">
        <f t="array" ref="BA72">_xlfn.XLOOKUP($A72&amp;$B72,'[1]产值及收款计划（2026）'!$A:$A&amp;'[1]产值及收款计划（2026）'!$B:$B,'[1]产值及收款计划（2026）'!BA:BA)</f>
        <v>#REF!</v>
      </c>
      <c r="BB72" s="235" t="e" cm="1">
        <f t="array" ref="BB72">_xlfn.XLOOKUP($A72&amp;$B72,'[1]产值及收款计划（2026）'!$A:$A&amp;'[1]产值及收款计划（2026）'!$B:$B,'[1]产值及收款计划（2026）'!BB:BB)</f>
        <v>#REF!</v>
      </c>
      <c r="BC72" s="235" t="e" cm="1">
        <f t="array" ref="BC72">_xlfn.XLOOKUP($A72&amp;$B72,'[1]产值及收款计划（2026）'!$A:$A&amp;'[1]产值及收款计划（2026）'!$B:$B,'[1]产值及收款计划（2026）'!BC:BC)</f>
        <v>#REF!</v>
      </c>
      <c r="BD72" s="235" t="e" cm="1">
        <f t="array" ref="BD72">_xlfn.XLOOKUP($A72&amp;$B72,'[1]产值及收款计划（2026）'!$A:$A&amp;'[1]产值及收款计划（2026）'!$B:$B,'[1]产值及收款计划（2026）'!BD:BD)</f>
        <v>#REF!</v>
      </c>
      <c r="BE72" s="235" t="e" cm="1">
        <f t="array" ref="BE72">_xlfn.XLOOKUP($A72&amp;$B72,'[1]产值及收款计划（2026）'!$A:$A&amp;'[1]产值及收款计划（2026）'!$B:$B,'[1]产值及收款计划（2026）'!BE:BE)</f>
        <v>#REF!</v>
      </c>
      <c r="BF72" s="235" t="e" cm="1">
        <f t="array" ref="BF72">_xlfn.XLOOKUP($A72&amp;$B72,'[1]产值及收款计划（2026）'!$A:$A&amp;'[1]产值及收款计划（2026）'!$B:$B,'[1]产值及收款计划（2026）'!BF:BF)</f>
        <v>#REF!</v>
      </c>
      <c r="BG72" s="235" t="e" cm="1">
        <f t="array" ref="BG72">_xlfn.XLOOKUP($A72&amp;$B72,'[1]产值及收款计划（2026）'!$A:$A&amp;'[1]产值及收款计划（2026）'!$B:$B,'[1]产值及收款计划（2026）'!BG:BG)</f>
        <v>#REF!</v>
      </c>
      <c r="BH72" s="235" t="e" cm="1">
        <f t="array" ref="BH72">_xlfn.XLOOKUP($A72&amp;$B72,'[1]产值及收款计划（2026）'!$A:$A&amp;'[1]产值及收款计划（2026）'!$B:$B,'[1]产值及收款计划（2026）'!BH:BH)</f>
        <v>#REF!</v>
      </c>
      <c r="BI72" s="235" t="e" cm="1">
        <f t="array" ref="BI72">_xlfn.XLOOKUP($A72&amp;$B72,'[1]产值及收款计划（2026）'!$A:$A&amp;'[1]产值及收款计划（2026）'!$B:$B,'[1]产值及收款计划（2026）'!BI:BI)</f>
        <v>#REF!</v>
      </c>
      <c r="BJ72" s="235" t="e" cm="1">
        <f t="array" ref="BJ72">_xlfn.XLOOKUP($A72&amp;$B72,'[1]产值及收款计划（2026）'!$A:$A&amp;'[1]产值及收款计划（2026）'!$B:$B,'[1]产值及收款计划（2026）'!BJ:BJ)</f>
        <v>#REF!</v>
      </c>
      <c r="BK72" s="235" t="e" cm="1">
        <f t="array" ref="BK72">_xlfn.XLOOKUP($A72&amp;$B72,'[1]产值及收款计划（2026）'!$A:$A&amp;'[1]产值及收款计划（2026）'!$B:$B,'[1]产值及收款计划（2026）'!BK:BK)</f>
        <v>#REF!</v>
      </c>
      <c r="BL72" s="235" t="e" cm="1">
        <f t="array" ref="BL72">_xlfn.XLOOKUP($A72&amp;$B72,'[1]产值及收款计划（2026）'!$A:$A&amp;'[1]产值及收款计划（2026）'!$B:$B,'[1]产值及收款计划（2026）'!BL:BL)</f>
        <v>#REF!</v>
      </c>
      <c r="BM72" s="235"/>
      <c r="BN72" s="235"/>
      <c r="BO72" s="235"/>
      <c r="BP72" s="235"/>
      <c r="BQ72" s="235" t="e">
        <f>_xlfn.XLOOKUP($C72,应收未收表!$AJ:$AJ,应收未收表!AK:AK)</f>
        <v>#N/A</v>
      </c>
      <c r="BR72" s="235" t="e">
        <f>_xlfn.XLOOKUP($C72,应收未收表!$AJ:$AJ,应收未收表!AL:AL)</f>
        <v>#N/A</v>
      </c>
      <c r="BS72" s="235" t="e">
        <f>_xlfn.XLOOKUP($C72,应收未收表!$AJ:$AJ,应收未收表!AM:AM)</f>
        <v>#N/A</v>
      </c>
      <c r="BT72" s="235" t="e">
        <f>_xlfn.XLOOKUP($C72,应收未收表!$AJ:$AJ,应收未收表!AN:AN)</f>
        <v>#N/A</v>
      </c>
      <c r="BU72" s="234" t="str" cm="1">
        <f t="array" ref="BU72">_xlfn.XLOOKUP($A72&amp;$B72,'[1]产值及收款计划（2026）'!$A:$A&amp;'[1]产值及收款计划（2026）'!$B:$B,'[1]产值及收款计划（2026）'!BQ:BQ)</f>
        <v>上海城建数字产业集团有限公司</v>
      </c>
      <c r="BV72" s="235" t="e" cm="1">
        <f t="array" ref="BV72">_xlfn.XLOOKUP($A72&amp;$B72,'[1]产值及收款计划（2026）'!$A:$A&amp;'[1]产值及收款计划（2026）'!$B:$B,'[1]产值及收款计划（2026）'!BR:BR)</f>
        <v>#REF!</v>
      </c>
      <c r="CE72" s="235" cm="1">
        <f t="array" ref="CE72">_xlfn.XLOOKUP($A72&amp;$B72,'[1]产值及收款计划（2026）'!$A:$A&amp;'[1]产值及收款计划（2026）'!$B:$B,'[1]产值及收款计划（2026）'!CA:CA)</f>
        <v>0</v>
      </c>
      <c r="CF72" s="235" cm="1">
        <f t="array" ref="CF72">_xlfn.XLOOKUP($A72&amp;$B72,'[1]产值及收款计划（2026）'!$A:$A&amp;'[1]产值及收款计划（2026）'!$B:$B,'[1]产值及收款计划（2026）'!CB:CB)</f>
        <v>0</v>
      </c>
      <c r="CG72" s="235" cm="1">
        <f t="array" ref="CG72">_xlfn.XLOOKUP($A72&amp;$B72,'[1]产值及收款计划（2026）'!$A:$A&amp;'[1]产值及收款计划（2026）'!$B:$B,'[1]产值及收款计划（2026）'!CC:CC)</f>
        <v>0</v>
      </c>
      <c r="CH72" s="235" cm="1">
        <f t="array" ref="CH72">_xlfn.XLOOKUP($A72&amp;$B72,'[1]产值及收款计划（2026）'!$A:$A&amp;'[1]产值及收款计划（2026）'!$B:$B,'[1]产值及收款计划（2026）'!CD:CD)</f>
        <v>0</v>
      </c>
      <c r="CI72" s="235" cm="1">
        <f t="array" ref="CI72">_xlfn.XLOOKUP($A72&amp;$B72,'[1]产值及收款计划（2026）'!$A:$A&amp;'[1]产值及收款计划（2026）'!$B:$B,'[1]产值及收款计划（2026）'!CE:CE)</f>
        <v>0</v>
      </c>
      <c r="CJ72" s="235" cm="1">
        <f t="array" ref="CJ72">_xlfn.XLOOKUP($A72&amp;$B72,'[1]产值及收款计划（2026）'!$A:$A&amp;'[1]产值及收款计划（2026）'!$B:$B,'[1]产值及收款计划（2026）'!CF:CF)</f>
        <v>0</v>
      </c>
      <c r="CK72" s="235" cm="1">
        <f t="array" ref="CK72">_xlfn.XLOOKUP($A72&amp;$B72,'[1]产值及收款计划（2026）'!$A:$A&amp;'[1]产值及收款计划（2026）'!$B:$B,'[1]产值及收款计划（2026）'!CG:CG)</f>
        <v>0</v>
      </c>
      <c r="CL72" s="235" cm="1">
        <f t="array" ref="CL72">_xlfn.XLOOKUP($A72&amp;$B72,'[1]产值及收款计划（2026）'!$A:$A&amp;'[1]产值及收款计划（2026）'!$B:$B,'[1]产值及收款计划（2026）'!CH:CH)</f>
        <v>0</v>
      </c>
      <c r="CM72" s="235" cm="1">
        <f t="array" ref="CM72">_xlfn.XLOOKUP($A72&amp;$B72,'[1]产值及收款计划（2026）'!$A:$A&amp;'[1]产值及收款计划（2026）'!$B:$B,'[1]产值及收款计划（2026）'!CI:CI)</f>
        <v>0</v>
      </c>
      <c r="CN72" s="235" cm="1">
        <f t="array" ref="CN72">_xlfn.XLOOKUP($A72&amp;$B72,'[1]产值及收款计划（2026）'!$A:$A&amp;'[1]产值及收款计划（2026）'!$B:$B,'[1]产值及收款计划（2026）'!CJ:CJ)</f>
        <v>0</v>
      </c>
      <c r="CO72" s="235" cm="1">
        <f t="array" ref="CO72">_xlfn.XLOOKUP($A72&amp;$B72,'[1]产值及收款计划（2026）'!$A:$A&amp;'[1]产值及收款计划（2026）'!$B:$B,'[1]产值及收款计划（2026）'!CK:CK)</f>
        <v>0</v>
      </c>
      <c r="CP72" s="235" cm="1">
        <f t="array" ref="CP72">_xlfn.XLOOKUP($A72&amp;$B72,'[1]产值及收款计划（2026）'!$A:$A&amp;'[1]产值及收款计划（2026）'!$B:$B,'[1]产值及收款计划（2026）'!CL:CL)</f>
        <v>0</v>
      </c>
      <c r="DE72" s="235" cm="1">
        <f t="array" ref="DE72">_xlfn.XLOOKUP($A72&amp;$B72,'[1]产值及收款计划（2026）'!$A:$A&amp;'[1]产值及收款计划（2026）'!$B:$B,'[1]产值及收款计划（2026）'!DA:DA)</f>
        <v>0</v>
      </c>
      <c r="DF72" s="235" cm="1">
        <f t="array" ref="DF72">_xlfn.XLOOKUP($A72&amp;$B72,'[1]产值及收款计划（2026）'!$A:$A&amp;'[1]产值及收款计划（2026）'!$B:$B,'[1]产值及收款计划（2026）'!DB:DB)</f>
        <v>0</v>
      </c>
      <c r="DG72" s="235" cm="1">
        <f t="array" ref="DG72">_xlfn.XLOOKUP($A72&amp;$B72,'[1]产值及收款计划（2026）'!$A:$A&amp;'[1]产值及收款计划（2026）'!$B:$B,'[1]产值及收款计划（2026）'!DC:DC)</f>
        <v>0</v>
      </c>
      <c r="DH72" s="235" cm="1">
        <f t="array" ref="DH72">_xlfn.XLOOKUP($A72&amp;$B72,'[1]产值及收款计划（2026）'!$A:$A&amp;'[1]产值及收款计划（2026）'!$B:$B,'[1]产值及收款计划（2026）'!DD:DD)</f>
        <v>0</v>
      </c>
      <c r="DI72" s="235" cm="1">
        <f t="array" ref="DI72">_xlfn.XLOOKUP($A72&amp;$B72,'[1]产值及收款计划（2026）'!$A:$A&amp;'[1]产值及收款计划（2026）'!$B:$B,'[1]产值及收款计划（2026）'!DE:DE)</f>
        <v>0</v>
      </c>
      <c r="DJ72" s="235" cm="1">
        <f t="array" ref="DJ72">_xlfn.XLOOKUP($A72&amp;$B72,'[1]产值及收款计划（2026）'!$A:$A&amp;'[1]产值及收款计划（2026）'!$B:$B,'[1]产值及收款计划（2026）'!DF:DF)</f>
        <v>0</v>
      </c>
      <c r="DK72" s="235" cm="1">
        <f t="array" ref="DK72">_xlfn.XLOOKUP($A72&amp;$B72,'[1]产值及收款计划（2026）'!$A:$A&amp;'[1]产值及收款计划（2026）'!$B:$B,'[1]产值及收款计划（2026）'!DG:DG)</f>
        <v>0</v>
      </c>
      <c r="DL72" s="235" cm="1">
        <f t="array" ref="DL72">_xlfn.XLOOKUP($A72&amp;$B72,'[1]产值及收款计划（2026）'!$A:$A&amp;'[1]产值及收款计划（2026）'!$B:$B,'[1]产值及收款计划（2026）'!DH:DH)</f>
        <v>0</v>
      </c>
      <c r="DM72" s="235" cm="1">
        <f t="array" ref="DM72">_xlfn.XLOOKUP($A72&amp;$B72,'[1]产值及收款计划（2026）'!$A:$A&amp;'[1]产值及收款计划（2026）'!$B:$B,'[1]产值及收款计划（2026）'!DI:DI)</f>
        <v>0</v>
      </c>
      <c r="DN72" s="235" cm="1">
        <f t="array" ref="DN72">_xlfn.XLOOKUP($A72&amp;$B72,'[1]产值及收款计划（2026）'!$A:$A&amp;'[1]产值及收款计划（2026）'!$B:$B,'[1]产值及收款计划（2026）'!DJ:DJ)</f>
        <v>0</v>
      </c>
      <c r="DO72" s="235" cm="1">
        <f t="array" ref="DO72">_xlfn.XLOOKUP($A72&amp;$B72,'[1]产值及收款计划（2026）'!$A:$A&amp;'[1]产值及收款计划（2026）'!$B:$B,'[1]产值及收款计划（2026）'!DK:DK)</f>
        <v>0</v>
      </c>
      <c r="DP72" s="235" cm="1">
        <f t="array" ref="DP72">_xlfn.XLOOKUP($A72&amp;$B72,'[1]产值及收款计划（2026）'!$A:$A&amp;'[1]产值及收款计划（2026）'!$B:$B,'[1]产值及收款计划（2026）'!DL:DL)</f>
        <v>0</v>
      </c>
      <c r="DQ72" s="243"/>
      <c r="DR72" s="229"/>
    </row>
    <row r="73" ht="20.25" spans="1:122">
      <c r="A73" s="233">
        <f t="shared" si="13"/>
        <v>69</v>
      </c>
      <c r="B73" s="233" t="s">
        <v>25</v>
      </c>
      <c r="C73" s="234" t="str" cm="1">
        <f t="array" ref="C73">_xlfn.XLOOKUP($A73&amp;$B73,'[1]产值及收款计划（2026）'!$A:$A&amp;'[1]产值及收款计划（2026）'!$B:$B,'[1]产值及收款计划（2026）'!C:C)</f>
        <v>ZHT2023041900034</v>
      </c>
      <c r="D73" s="234" t="str" cm="1">
        <f t="array" ref="D73">_xlfn.XLOOKUP($A73&amp;$B73,'[1]产值及收款计划（2026）'!$A:$A&amp;'[1]产值及收款计划（2026）'!$B:$B,'[1]产值及收款计划（2026）'!D:D)</f>
        <v>龙水南路建管平台及BIM应用技术服务合同</v>
      </c>
      <c r="E73" s="235" cm="1">
        <f t="array" ref="E73">_xlfn.XLOOKUP($A73&amp;$B73,'[1]产值及收款计划（2026）'!$A:$A&amp;'[1]产值及收款计划（2026）'!$B:$B,'[1]产值及收款计划（2026）'!E:E)</f>
        <v>50</v>
      </c>
      <c r="F73" s="235" cm="1">
        <f t="array" ref="F73">_xlfn.XLOOKUP($A73&amp;$B73,'[1]产值及收款计划（2026）'!$A:$A&amp;'[1]产值及收款计划（2026）'!$B:$B,'[1]产值及收款计划（2026）'!F:F)</f>
        <v>50</v>
      </c>
      <c r="G73" s="235" cm="1">
        <f t="array" ref="G73">_xlfn.XLOOKUP($A73&amp;$B73,'[1]产值及收款计划（2026）'!$A:$A&amp;'[1]产值及收款计划（2026）'!$B:$B,'[1]产值及收款计划（2026）'!G:G)</f>
        <v>50</v>
      </c>
      <c r="H73" s="235" cm="1">
        <f t="array" ref="H73">_xlfn.XLOOKUP($A73&amp;$B73,'[1]产值及收款计划（2026）'!$A:$A&amp;'[1]产值及收款计划（2026）'!$B:$B,'[1]产值及收款计划（2026）'!H:H)</f>
        <v>50</v>
      </c>
      <c r="I73" s="236" cm="1">
        <f t="array" ref="I73">_xlfn.XLOOKUP($A73&amp;$B73,'[1]产值及收款计划（2026）'!$A:$A&amp;'[1]产值及收款计划（2026）'!$B:$B,'[1]产值及收款计划（2026）'!I:I)</f>
        <v>1</v>
      </c>
      <c r="J73" s="237" cm="1">
        <f t="array" ref="J73">_xlfn.XLOOKUP($A73&amp;$B73,'[1]产值及收款计划（2026）'!$A:$A&amp;'[1]产值及收款计划（2026）'!$B:$B,'[1]产值及收款计划（2026）'!J:J)</f>
        <v>0.06</v>
      </c>
      <c r="K73" s="235" t="e" cm="1">
        <f t="array" ref="K73">_xlfn.XLOOKUP($A73&amp;$B73,'[1]产值及收款计划（2026）'!$A:$A&amp;'[1]产值及收款计划（2026）'!$B:$B,'[1]产值及收款计划（2026）'!K:K)</f>
        <v>#REF!</v>
      </c>
      <c r="L73" s="235" t="e" cm="1">
        <f t="array" ref="L73">_xlfn.XLOOKUP($A73&amp;$B73,'[1]产值及收款计划（2026）'!$A:$A&amp;'[1]产值及收款计划（2026）'!$B:$B,'[1]产值及收款计划（2026）'!L:L)</f>
        <v>#REF!</v>
      </c>
      <c r="M73" s="235" t="str" cm="1">
        <f t="array" ref="M73">_xlfn.XLOOKUP($A73&amp;$B73,'[1]产值及收款计划（2026）'!$A:$A&amp;'[1]产值及收款计划（2026）'!$B:$B,'[1]产值及收款计划（2026）'!M:M)</f>
        <v>主导</v>
      </c>
      <c r="N73" s="235" t="str" cm="1">
        <f t="array" ref="N73">_xlfn.XLOOKUP($A73&amp;$B73,'[1]产值及收款计划（2026）'!$A:$A&amp;'[1]产值及收款计划（2026）'!$B:$B,'[1]产值及收款计划（2026）'!N:N)</f>
        <v>施林烽团队</v>
      </c>
      <c r="O73" s="235" t="str" cm="1">
        <f t="array" ref="O73">_xlfn.XLOOKUP($A73&amp;$B73,'[1]产值及收款计划（2026）'!$A:$A&amp;'[1]产值及收款计划（2026）'!$B:$B,'[1]产值及收款计划（2026）'!O:O)</f>
        <v>施林烽</v>
      </c>
      <c r="P73" s="234" t="str" cm="1">
        <f t="array" ref="P73">_xlfn.XLOOKUP($A73&amp;$B73,'[1]产值及收款计划（2026）'!$A:$A&amp;'[1]产值及收款计划（2026）'!$B:$B,'[1]产值及收款计划（2026）'!P:P)</f>
        <v>在建</v>
      </c>
      <c r="Q73" s="235" t="e" cm="1">
        <f t="array" ref="Q73">_xlfn.XLOOKUP($A73&amp;$B73,'[1]产值及收款计划（2026）'!$A:$A&amp;'[1]产值及收款计划（2026）'!$B:$B,'[1]产值及收款计划（2026）'!Q:Q)</f>
        <v>#REF!</v>
      </c>
      <c r="R73" s="235" t="e" cm="1">
        <f t="array" ref="R73">_xlfn.XLOOKUP($A73&amp;$B73,'[1]产值及收款计划（2026）'!$A:$A&amp;'[1]产值及收款计划（2026）'!$B:$B,'[1]产值及收款计划（2026）'!R:R)</f>
        <v>#REF!</v>
      </c>
      <c r="S73" s="235" t="e" cm="1">
        <f t="array" ref="S73">_xlfn.XLOOKUP($A73&amp;$B73,'[1]产值及收款计划（2026）'!$A:$A&amp;'[1]产值及收款计划（2026）'!$B:$B,'[1]产值及收款计划（2026）'!S:S)</f>
        <v>#REF!</v>
      </c>
      <c r="T73" s="235" cm="1">
        <f t="array" ref="T73">_xlfn.XLOOKUP($A73&amp;$B73,'[1]产值及收款计划（2026）'!$A:$A&amp;'[1]产值及收款计划（2026）'!$B:$B,'[1]产值及收款计划（2026）'!T:T)</f>
        <v>40</v>
      </c>
      <c r="U73" s="235" cm="1">
        <f t="array" ref="U73">_xlfn.XLOOKUP($A73&amp;$B73,'[1]产值及收款计划（2026）'!$A:$A&amp;'[1]产值及收款计划（2026）'!$B:$B,'[1]产值及收款计划（2026）'!U:U)</f>
        <v>0</v>
      </c>
      <c r="V73" s="235" cm="1">
        <f t="array" ref="V73">_xlfn.XLOOKUP($A73&amp;$B73,'[1]产值及收款计划（2026）'!$A:$A&amp;'[1]产值及收款计划（2026）'!$B:$B,'[1]产值及收款计划（2026）'!V:V)</f>
        <v>10</v>
      </c>
      <c r="W73" s="235" t="e" cm="1">
        <f t="array" ref="W73">_xlfn.XLOOKUP($A73&amp;$B73,'[1]产值及收款计划（2026）'!$A:$A&amp;'[1]产值及收款计划（2026）'!$B:$B,'[1]产值及收款计划（2026）'!W:W)</f>
        <v>#REF!</v>
      </c>
      <c r="X73" s="235" t="e" cm="1">
        <f t="array" ref="X73">_xlfn.XLOOKUP($A73&amp;$B73,'[1]产值及收款计划（2026）'!$A:$A&amp;'[1]产值及收款计划（2026）'!$B:$B,'[1]产值及收款计划（2026）'!X:X)</f>
        <v>#REF!</v>
      </c>
      <c r="Y73" s="235" t="e" cm="1">
        <f t="array" ref="Y73">_xlfn.XLOOKUP($A73&amp;$B73,'[1]产值及收款计划（2026）'!$A:$A&amp;'[1]产值及收款计划（2026）'!$B:$B,'[1]产值及收款计划（2026）'!Y:Y)</f>
        <v>#REF!</v>
      </c>
      <c r="Z73" s="235" t="e" cm="1">
        <f t="array" ref="Z73">_xlfn.XLOOKUP($A73&amp;$B73,'[1]产值及收款计划（2026）'!$A:$A&amp;'[1]产值及收款计划（2026）'!$B:$B,'[1]产值及收款计划（2026）'!Z:Z)</f>
        <v>#REF!</v>
      </c>
      <c r="AA73" s="235" t="e" cm="1">
        <f t="array" ref="AA73">_xlfn.XLOOKUP($A73&amp;$B73,'[1]产值及收款计划（2026）'!$A:$A&amp;'[1]产值及收款计划（2026）'!$B:$B,'[1]产值及收款计划（2026）'!AA:AA)</f>
        <v>#REF!</v>
      </c>
      <c r="AB73" s="235" t="e" cm="1">
        <f t="array" ref="AB73">_xlfn.XLOOKUP($A73&amp;$B73,'[1]产值及收款计划（2026）'!$A:$A&amp;'[1]产值及收款计划（2026）'!$B:$B,'[1]产值及收款计划（2026）'!AB:AB)</f>
        <v>#REF!</v>
      </c>
      <c r="AC73" s="235" t="e" cm="1">
        <f t="array" ref="AC73">_xlfn.XLOOKUP($A73&amp;$B73,'[1]产值及收款计划（2026）'!$A:$A&amp;'[1]产值及收款计划（2026）'!$B:$B,'[1]产值及收款计划（2026）'!AC:AC)</f>
        <v>#REF!</v>
      </c>
      <c r="AD73" s="235" t="e" cm="1">
        <f t="array" ref="AD73">_xlfn.XLOOKUP($A73&amp;$B73,'[1]产值及收款计划（2026）'!$A:$A&amp;'[1]产值及收款计划（2026）'!$B:$B,'[1]产值及收款计划（2026）'!AD:AD)</f>
        <v>#REF!</v>
      </c>
      <c r="AE73" s="235" t="e" cm="1">
        <f t="array" ref="AE73">_xlfn.XLOOKUP($A73&amp;$B73,'[1]产值及收款计划（2026）'!$A:$A&amp;'[1]产值及收款计划（2026）'!$B:$B,'[1]产值及收款计划（2026）'!AE:AE)</f>
        <v>#REF!</v>
      </c>
      <c r="AF73" s="235" t="e" cm="1">
        <f t="array" ref="AF73">_xlfn.XLOOKUP($A73&amp;$B73,'[1]产值及收款计划（2026）'!$A:$A&amp;'[1]产值及收款计划（2026）'!$B:$B,'[1]产值及收款计划（2026）'!AF:AF)</f>
        <v>#REF!</v>
      </c>
      <c r="AG73" s="235" t="e" cm="1">
        <f t="array" ref="AG73">_xlfn.XLOOKUP($A73&amp;$B73,'[1]产值及收款计划（2026）'!$A:$A&amp;'[1]产值及收款计划（2026）'!$B:$B,'[1]产值及收款计划（2026）'!AG:AG)</f>
        <v>#REF!</v>
      </c>
      <c r="AH73" s="235" t="e" cm="1">
        <f t="array" ref="AH73">_xlfn.XLOOKUP($A73&amp;$B73,'[1]产值及收款计划（2026）'!$A:$A&amp;'[1]产值及收款计划（2026）'!$B:$B,'[1]产值及收款计划（2026）'!AH:AH)</f>
        <v>#REF!</v>
      </c>
      <c r="AI73" s="235" t="e" cm="1">
        <f t="array" ref="AI73">_xlfn.XLOOKUP($A73&amp;$B73,'[1]产值及收款计划（2026）'!$A:$A&amp;'[1]产值及收款计划（2026）'!$B:$B,'[1]产值及收款计划（2026）'!AI:AI)</f>
        <v>#REF!</v>
      </c>
      <c r="AJ73" s="235" t="e" cm="1">
        <f t="array" ref="AJ73">_xlfn.XLOOKUP($A73&amp;$B73,'[1]产值及收款计划（2026）'!$A:$A&amp;'[1]产值及收款计划（2026）'!$B:$B,'[1]产值及收款计划（2026）'!AJ:AJ)</f>
        <v>#REF!</v>
      </c>
      <c r="AK73" s="235" t="e" cm="1">
        <f t="array" ref="AK73">_xlfn.XLOOKUP($A73&amp;$B73,'[1]产值及收款计划（2026）'!$A:$A&amp;'[1]产值及收款计划（2026）'!$B:$B,'[1]产值及收款计划（2026）'!AK:AK)</f>
        <v>#REF!</v>
      </c>
      <c r="AL73" s="235" t="e" cm="1">
        <f t="array" ref="AL73">_xlfn.XLOOKUP($A73&amp;$B73,'[1]产值及收款计划（2026）'!$A:$A&amp;'[1]产值及收款计划（2026）'!$B:$B,'[1]产值及收款计划（2026）'!AL:AL)</f>
        <v>#REF!</v>
      </c>
      <c r="AM73" s="242" t="e" cm="1">
        <f t="array" ref="AM73">_xlfn.LET(_xlpm.勾选月份状态数组,TRANSPOSE('PPT(12-15页）-TOP10'!$A$3:$A$14),_xlpm.选择数据区,IF('PPT(12-15页）-TOP10'!$E$3="收款",$BA73:$BL73,$AA73:$AL73),SUM(_xlfn._xlws.FILTER(_xlpm.选择数据区,_xlpm.勾选月份状态数组,"")))</f>
        <v>#REF!</v>
      </c>
      <c r="AN73" s="235" t="e">
        <f>_xlfn.XLOOKUP($C73,应收未收表!$T:$T,应收未收表!AA:AA)</f>
        <v>#N/A</v>
      </c>
      <c r="AO73" s="235" t="e">
        <f>_xlfn.XLOOKUP($C73,应收未收表!$T:$T,应收未收表!AB:AB)</f>
        <v>#N/A</v>
      </c>
      <c r="AP73" s="235" t="e">
        <f>_xlfn.XLOOKUP($C73,应收未收表!$T:$T,应收未收表!AC:AC)</f>
        <v>#N/A</v>
      </c>
      <c r="AQ73" s="235" t="e">
        <f>_xlfn.XLOOKUP($C73,应收未收表!$T:$T,应收未收表!AE:AE)</f>
        <v>#N/A</v>
      </c>
      <c r="AR73" s="235" t="e">
        <f>_xlfn.XLOOKUP($C73,应收未收表!$T:$T,应收未收表!AF:AF)</f>
        <v>#N/A</v>
      </c>
      <c r="AS73" s="235" t="e" cm="1">
        <f t="array" ref="AS73">_xlfn.XLOOKUP($A73&amp;$B73,'[1]产值及收款计划（2026）'!$A:$A&amp;'[1]产值及收款计划（2026）'!$B:$B,'[1]产值及收款计划（2026）'!AS:AS)</f>
        <v>#REF!</v>
      </c>
      <c r="AT73" s="235" t="e" cm="1">
        <f t="array" ref="AT73">_xlfn.XLOOKUP($A73&amp;$B73,'[1]产值及收款计划（2026）'!$A:$A&amp;'[1]产值及收款计划（2026）'!$B:$B,'[1]产值及收款计划（2026）'!AT:AT)</f>
        <v>#REF!</v>
      </c>
      <c r="AU73" s="235" t="e" cm="1">
        <f t="array" ref="AU73">_xlfn.XLOOKUP($A73&amp;$B73,'[1]产值及收款计划（2026）'!$A:$A&amp;'[1]产值及收款计划（2026）'!$B:$B,'[1]产值及收款计划（2026）'!AU:AU)</f>
        <v>#REF!</v>
      </c>
      <c r="AV73" s="235" t="e" cm="1">
        <f t="array" ref="AV73">_xlfn.XLOOKUP($A73&amp;$B73,'[1]产值及收款计划（2026）'!$A:$A&amp;'[1]产值及收款计划（2026）'!$B:$B,'[1]产值及收款计划（2026）'!AV:AV)</f>
        <v>#REF!</v>
      </c>
      <c r="AW73" s="235" cm="1">
        <f t="array" ref="AW73">_xlfn.XLOOKUP($A73&amp;$B73,'[1]产值及收款计划（2026）'!$A:$A&amp;'[1]产值及收款计划（2026）'!$B:$B,'[1]产值及收款计划（2026）'!AW:AW)</f>
        <v>40</v>
      </c>
      <c r="AX73" s="235" cm="1">
        <f t="array" ref="AX73">_xlfn.XLOOKUP($A73&amp;$B73,'[1]产值及收款计划（2026）'!$A:$A&amp;'[1]产值及收款计划（2026）'!$B:$B,'[1]产值及收款计划（2026）'!AX:AX)</f>
        <v>0</v>
      </c>
      <c r="AY73" s="235" cm="1">
        <f t="array" ref="AY73">_xlfn.XLOOKUP($A73&amp;$B73,'[1]产值及收款计划（2026）'!$A:$A&amp;'[1]产值及收款计划（2026）'!$B:$B,'[1]产值及收款计划（2026）'!AY:AY)</f>
        <v>10</v>
      </c>
      <c r="AZ73" s="235" cm="1">
        <f t="array" ref="AZ73">_xlfn.XLOOKUP($A73&amp;$B73,'[1]产值及收款计划（2026）'!$A:$A&amp;'[1]产值及收款计划（2026）'!$B:$B,'[1]产值及收款计划（2026）'!AZ:AZ)</f>
        <v>0</v>
      </c>
      <c r="BA73" s="235" t="e" cm="1">
        <f t="array" ref="BA73">_xlfn.XLOOKUP($A73&amp;$B73,'[1]产值及收款计划（2026）'!$A:$A&amp;'[1]产值及收款计划（2026）'!$B:$B,'[1]产值及收款计划（2026）'!BA:BA)</f>
        <v>#REF!</v>
      </c>
      <c r="BB73" s="235" t="e" cm="1">
        <f t="array" ref="BB73">_xlfn.XLOOKUP($A73&amp;$B73,'[1]产值及收款计划（2026）'!$A:$A&amp;'[1]产值及收款计划（2026）'!$B:$B,'[1]产值及收款计划（2026）'!BB:BB)</f>
        <v>#REF!</v>
      </c>
      <c r="BC73" s="235" t="e" cm="1">
        <f t="array" ref="BC73">_xlfn.XLOOKUP($A73&amp;$B73,'[1]产值及收款计划（2026）'!$A:$A&amp;'[1]产值及收款计划（2026）'!$B:$B,'[1]产值及收款计划（2026）'!BC:BC)</f>
        <v>#REF!</v>
      </c>
      <c r="BD73" s="235" t="e" cm="1">
        <f t="array" ref="BD73">_xlfn.XLOOKUP($A73&amp;$B73,'[1]产值及收款计划（2026）'!$A:$A&amp;'[1]产值及收款计划（2026）'!$B:$B,'[1]产值及收款计划（2026）'!BD:BD)</f>
        <v>#REF!</v>
      </c>
      <c r="BE73" s="235" t="e" cm="1">
        <f t="array" ref="BE73">_xlfn.XLOOKUP($A73&amp;$B73,'[1]产值及收款计划（2026）'!$A:$A&amp;'[1]产值及收款计划（2026）'!$B:$B,'[1]产值及收款计划（2026）'!BE:BE)</f>
        <v>#REF!</v>
      </c>
      <c r="BF73" s="235" t="e" cm="1">
        <f t="array" ref="BF73">_xlfn.XLOOKUP($A73&amp;$B73,'[1]产值及收款计划（2026）'!$A:$A&amp;'[1]产值及收款计划（2026）'!$B:$B,'[1]产值及收款计划（2026）'!BF:BF)</f>
        <v>#REF!</v>
      </c>
      <c r="BG73" s="235" t="e" cm="1">
        <f t="array" ref="BG73">_xlfn.XLOOKUP($A73&amp;$B73,'[1]产值及收款计划（2026）'!$A:$A&amp;'[1]产值及收款计划（2026）'!$B:$B,'[1]产值及收款计划（2026）'!BG:BG)</f>
        <v>#REF!</v>
      </c>
      <c r="BH73" s="235" t="e" cm="1">
        <f t="array" ref="BH73">_xlfn.XLOOKUP($A73&amp;$B73,'[1]产值及收款计划（2026）'!$A:$A&amp;'[1]产值及收款计划（2026）'!$B:$B,'[1]产值及收款计划（2026）'!BH:BH)</f>
        <v>#REF!</v>
      </c>
      <c r="BI73" s="235" t="e" cm="1">
        <f t="array" ref="BI73">_xlfn.XLOOKUP($A73&amp;$B73,'[1]产值及收款计划（2026）'!$A:$A&amp;'[1]产值及收款计划（2026）'!$B:$B,'[1]产值及收款计划（2026）'!BI:BI)</f>
        <v>#REF!</v>
      </c>
      <c r="BJ73" s="235" t="e" cm="1">
        <f t="array" ref="BJ73">_xlfn.XLOOKUP($A73&amp;$B73,'[1]产值及收款计划（2026）'!$A:$A&amp;'[1]产值及收款计划（2026）'!$B:$B,'[1]产值及收款计划（2026）'!BJ:BJ)</f>
        <v>#REF!</v>
      </c>
      <c r="BK73" s="235" t="e" cm="1">
        <f t="array" ref="BK73">_xlfn.XLOOKUP($A73&amp;$B73,'[1]产值及收款计划（2026）'!$A:$A&amp;'[1]产值及收款计划（2026）'!$B:$B,'[1]产值及收款计划（2026）'!BK:BK)</f>
        <v>#REF!</v>
      </c>
      <c r="BL73" s="235" t="e" cm="1">
        <f t="array" ref="BL73">_xlfn.XLOOKUP($A73&amp;$B73,'[1]产值及收款计划（2026）'!$A:$A&amp;'[1]产值及收款计划（2026）'!$B:$B,'[1]产值及收款计划（2026）'!BL:BL)</f>
        <v>#REF!</v>
      </c>
      <c r="BM73" s="235"/>
      <c r="BN73" s="235"/>
      <c r="BO73" s="235"/>
      <c r="BP73" s="235"/>
      <c r="BQ73" s="235" t="e">
        <f>_xlfn.XLOOKUP($C73,应收未收表!$AJ:$AJ,应收未收表!AK:AK)</f>
        <v>#N/A</v>
      </c>
      <c r="BR73" s="235" t="e">
        <f>_xlfn.XLOOKUP($C73,应收未收表!$AJ:$AJ,应收未收表!AL:AL)</f>
        <v>#N/A</v>
      </c>
      <c r="BS73" s="235" t="e">
        <f>_xlfn.XLOOKUP($C73,应收未收表!$AJ:$AJ,应收未收表!AM:AM)</f>
        <v>#N/A</v>
      </c>
      <c r="BT73" s="235" t="e">
        <f>_xlfn.XLOOKUP($C73,应收未收表!$AJ:$AJ,应收未收表!AN:AN)</f>
        <v>#N/A</v>
      </c>
      <c r="BU73" s="234" t="str" cm="1">
        <f t="array" ref="BU73">_xlfn.XLOOKUP($A73&amp;$B73,'[1]产值及收款计划（2026）'!$A:$A&amp;'[1]产值及收款计划（2026）'!$B:$B,'[1]产值及收款计划（2026）'!BQ:BQ)</f>
        <v>上海隧道工程有限公司</v>
      </c>
      <c r="BV73" s="235" t="e" cm="1">
        <f t="array" ref="BV73">_xlfn.XLOOKUP($A73&amp;$B73,'[1]产值及收款计划（2026）'!$A:$A&amp;'[1]产值及收款计划（2026）'!$B:$B,'[1]产值及收款计划（2026）'!BR:BR)</f>
        <v>#REF!</v>
      </c>
      <c r="CE73" s="235" cm="1">
        <f t="array" ref="CE73">_xlfn.XLOOKUP($A73&amp;$B73,'[1]产值及收款计划（2026）'!$A:$A&amp;'[1]产值及收款计划（2026）'!$B:$B,'[1]产值及收款计划（2026）'!CA:CA)</f>
        <v>0</v>
      </c>
      <c r="CF73" s="235" cm="1">
        <f t="array" ref="CF73">_xlfn.XLOOKUP($A73&amp;$B73,'[1]产值及收款计划（2026）'!$A:$A&amp;'[1]产值及收款计划（2026）'!$B:$B,'[1]产值及收款计划（2026）'!CB:CB)</f>
        <v>0</v>
      </c>
      <c r="CG73" s="235" cm="1">
        <f t="array" ref="CG73">_xlfn.XLOOKUP($A73&amp;$B73,'[1]产值及收款计划（2026）'!$A:$A&amp;'[1]产值及收款计划（2026）'!$B:$B,'[1]产值及收款计划（2026）'!CC:CC)</f>
        <v>0</v>
      </c>
      <c r="CH73" s="235" cm="1">
        <f t="array" ref="CH73">_xlfn.XLOOKUP($A73&amp;$B73,'[1]产值及收款计划（2026）'!$A:$A&amp;'[1]产值及收款计划（2026）'!$B:$B,'[1]产值及收款计划（2026）'!CD:CD)</f>
        <v>0</v>
      </c>
      <c r="CI73" s="235" cm="1">
        <f t="array" ref="CI73">_xlfn.XLOOKUP($A73&amp;$B73,'[1]产值及收款计划（2026）'!$A:$A&amp;'[1]产值及收款计划（2026）'!$B:$B,'[1]产值及收款计划（2026）'!CE:CE)</f>
        <v>0</v>
      </c>
      <c r="CJ73" s="235" cm="1">
        <f t="array" ref="CJ73">_xlfn.XLOOKUP($A73&amp;$B73,'[1]产值及收款计划（2026）'!$A:$A&amp;'[1]产值及收款计划（2026）'!$B:$B,'[1]产值及收款计划（2026）'!CF:CF)</f>
        <v>0</v>
      </c>
      <c r="CK73" s="235" cm="1">
        <f t="array" ref="CK73">_xlfn.XLOOKUP($A73&amp;$B73,'[1]产值及收款计划（2026）'!$A:$A&amp;'[1]产值及收款计划（2026）'!$B:$B,'[1]产值及收款计划（2026）'!CG:CG)</f>
        <v>0</v>
      </c>
      <c r="CL73" s="235" cm="1">
        <f t="array" ref="CL73">_xlfn.XLOOKUP($A73&amp;$B73,'[1]产值及收款计划（2026）'!$A:$A&amp;'[1]产值及收款计划（2026）'!$B:$B,'[1]产值及收款计划（2026）'!CH:CH)</f>
        <v>0</v>
      </c>
      <c r="CM73" s="235" cm="1">
        <f t="array" ref="CM73">_xlfn.XLOOKUP($A73&amp;$B73,'[1]产值及收款计划（2026）'!$A:$A&amp;'[1]产值及收款计划（2026）'!$B:$B,'[1]产值及收款计划（2026）'!CI:CI)</f>
        <v>0</v>
      </c>
      <c r="CN73" s="235" cm="1">
        <f t="array" ref="CN73">_xlfn.XLOOKUP($A73&amp;$B73,'[1]产值及收款计划（2026）'!$A:$A&amp;'[1]产值及收款计划（2026）'!$B:$B,'[1]产值及收款计划（2026）'!CJ:CJ)</f>
        <v>0</v>
      </c>
      <c r="CO73" s="235" cm="1">
        <f t="array" ref="CO73">_xlfn.XLOOKUP($A73&amp;$B73,'[1]产值及收款计划（2026）'!$A:$A&amp;'[1]产值及收款计划（2026）'!$B:$B,'[1]产值及收款计划（2026）'!CK:CK)</f>
        <v>0</v>
      </c>
      <c r="CP73" s="235" cm="1">
        <f t="array" ref="CP73">_xlfn.XLOOKUP($A73&amp;$B73,'[1]产值及收款计划（2026）'!$A:$A&amp;'[1]产值及收款计划（2026）'!$B:$B,'[1]产值及收款计划（2026）'!CL:CL)</f>
        <v>0</v>
      </c>
      <c r="DE73" s="235" cm="1">
        <f t="array" ref="DE73">_xlfn.XLOOKUP($A73&amp;$B73,'[1]产值及收款计划（2026）'!$A:$A&amp;'[1]产值及收款计划（2026）'!$B:$B,'[1]产值及收款计划（2026）'!DA:DA)</f>
        <v>0</v>
      </c>
      <c r="DF73" s="235" cm="1">
        <f t="array" ref="DF73">_xlfn.XLOOKUP($A73&amp;$B73,'[1]产值及收款计划（2026）'!$A:$A&amp;'[1]产值及收款计划（2026）'!$B:$B,'[1]产值及收款计划（2026）'!DB:DB)</f>
        <v>0</v>
      </c>
      <c r="DG73" s="235" cm="1">
        <f t="array" ref="DG73">_xlfn.XLOOKUP($A73&amp;$B73,'[1]产值及收款计划（2026）'!$A:$A&amp;'[1]产值及收款计划（2026）'!$B:$B,'[1]产值及收款计划（2026）'!DC:DC)</f>
        <v>0</v>
      </c>
      <c r="DH73" s="235" cm="1">
        <f t="array" ref="DH73">_xlfn.XLOOKUP($A73&amp;$B73,'[1]产值及收款计划（2026）'!$A:$A&amp;'[1]产值及收款计划（2026）'!$B:$B,'[1]产值及收款计划（2026）'!DD:DD)</f>
        <v>0</v>
      </c>
      <c r="DI73" s="235" cm="1">
        <f t="array" ref="DI73">_xlfn.XLOOKUP($A73&amp;$B73,'[1]产值及收款计划（2026）'!$A:$A&amp;'[1]产值及收款计划（2026）'!$B:$B,'[1]产值及收款计划（2026）'!DE:DE)</f>
        <v>0</v>
      </c>
      <c r="DJ73" s="235" cm="1">
        <f t="array" ref="DJ73">_xlfn.XLOOKUP($A73&amp;$B73,'[1]产值及收款计划（2026）'!$A:$A&amp;'[1]产值及收款计划（2026）'!$B:$B,'[1]产值及收款计划（2026）'!DF:DF)</f>
        <v>0</v>
      </c>
      <c r="DK73" s="235" cm="1">
        <f t="array" ref="DK73">_xlfn.XLOOKUP($A73&amp;$B73,'[1]产值及收款计划（2026）'!$A:$A&amp;'[1]产值及收款计划（2026）'!$B:$B,'[1]产值及收款计划（2026）'!DG:DG)</f>
        <v>0</v>
      </c>
      <c r="DL73" s="235" cm="1">
        <f t="array" ref="DL73">_xlfn.XLOOKUP($A73&amp;$B73,'[1]产值及收款计划（2026）'!$A:$A&amp;'[1]产值及收款计划（2026）'!$B:$B,'[1]产值及收款计划（2026）'!DH:DH)</f>
        <v>0</v>
      </c>
      <c r="DM73" s="235" cm="1">
        <f t="array" ref="DM73">_xlfn.XLOOKUP($A73&amp;$B73,'[1]产值及收款计划（2026）'!$A:$A&amp;'[1]产值及收款计划（2026）'!$B:$B,'[1]产值及收款计划（2026）'!DI:DI)</f>
        <v>0</v>
      </c>
      <c r="DN73" s="235" cm="1">
        <f t="array" ref="DN73">_xlfn.XLOOKUP($A73&amp;$B73,'[1]产值及收款计划（2026）'!$A:$A&amp;'[1]产值及收款计划（2026）'!$B:$B,'[1]产值及收款计划（2026）'!DJ:DJ)</f>
        <v>0</v>
      </c>
      <c r="DO73" s="235" cm="1">
        <f t="array" ref="DO73">_xlfn.XLOOKUP($A73&amp;$B73,'[1]产值及收款计划（2026）'!$A:$A&amp;'[1]产值及收款计划（2026）'!$B:$B,'[1]产值及收款计划（2026）'!DK:DK)</f>
        <v>0</v>
      </c>
      <c r="DP73" s="235" cm="1">
        <f t="array" ref="DP73">_xlfn.XLOOKUP($A73&amp;$B73,'[1]产值及收款计划（2026）'!$A:$A&amp;'[1]产值及收款计划（2026）'!$B:$B,'[1]产值及收款计划（2026）'!DL:DL)</f>
        <v>0</v>
      </c>
      <c r="DQ73" s="243"/>
      <c r="DR73" s="229"/>
    </row>
    <row r="74" ht="20.25" spans="1:122">
      <c r="A74" s="233">
        <f t="shared" si="13"/>
        <v>70</v>
      </c>
      <c r="B74" s="233" t="s">
        <v>25</v>
      </c>
      <c r="C74" s="234" t="str" cm="1">
        <f t="array" ref="C74">_xlfn.XLOOKUP($A74&amp;$B74,'[1]产值及收款计划（2026）'!$A:$A&amp;'[1]产值及收款计划（2026）'!$B:$B,'[1]产值及收款计划（2026）'!C:C)</f>
        <v>ZHT2023060500050</v>
      </c>
      <c r="D74" s="234" t="str" cm="1">
        <f t="array" ref="D74">_xlfn.XLOOKUP($A74&amp;$B74,'[1]产值及收款计划（2026）'!$A:$A&amp;'[1]产值及收款计划（2026）'!$B:$B,'[1]产值及收款计划（2026）'!D:D)</f>
        <v>南汇支线（两港市域铁路）工程 NHSG-4 标智慧工地项目</v>
      </c>
      <c r="E74" s="235" cm="1">
        <f t="array" ref="E74">_xlfn.XLOOKUP($A74&amp;$B74,'[1]产值及收款计划（2026）'!$A:$A&amp;'[1]产值及收款计划（2026）'!$B:$B,'[1]产值及收款计划（2026）'!E:E)</f>
        <v>46.2</v>
      </c>
      <c r="F74" s="235" cm="1">
        <f t="array" ref="F74">_xlfn.XLOOKUP($A74&amp;$B74,'[1]产值及收款计划（2026）'!$A:$A&amp;'[1]产值及收款计划（2026）'!$B:$B,'[1]产值及收款计划（2026）'!F:F)</f>
        <v>46.2</v>
      </c>
      <c r="G74" s="235" cm="1">
        <f t="array" ref="G74">_xlfn.XLOOKUP($A74&amp;$B74,'[1]产值及收款计划（2026）'!$A:$A&amp;'[1]产值及收款计划（2026）'!$B:$B,'[1]产值及收款计划（2026）'!G:G)</f>
        <v>46.2</v>
      </c>
      <c r="H74" s="235" cm="1">
        <f t="array" ref="H74">_xlfn.XLOOKUP($A74&amp;$B74,'[1]产值及收款计划（2026）'!$A:$A&amp;'[1]产值及收款计划（2026）'!$B:$B,'[1]产值及收款计划（2026）'!H:H)</f>
        <v>46.2</v>
      </c>
      <c r="I74" s="236" cm="1">
        <f t="array" ref="I74">_xlfn.XLOOKUP($A74&amp;$B74,'[1]产值及收款计划（2026）'!$A:$A&amp;'[1]产值及收款计划（2026）'!$B:$B,'[1]产值及收款计划（2026）'!I:I)</f>
        <v>1</v>
      </c>
      <c r="J74" s="237" cm="1">
        <f t="array" ref="J74">_xlfn.XLOOKUP($A74&amp;$B74,'[1]产值及收款计划（2026）'!$A:$A&amp;'[1]产值及收款计划（2026）'!$B:$B,'[1]产值及收款计划（2026）'!J:J)</f>
        <v>0.06</v>
      </c>
      <c r="K74" s="235" t="e" cm="1">
        <f t="array" ref="K74">_xlfn.XLOOKUP($A74&amp;$B74,'[1]产值及收款计划（2026）'!$A:$A&amp;'[1]产值及收款计划（2026）'!$B:$B,'[1]产值及收款计划（2026）'!K:K)</f>
        <v>#REF!</v>
      </c>
      <c r="L74" s="235" t="e" cm="1">
        <f t="array" ref="L74">_xlfn.XLOOKUP($A74&amp;$B74,'[1]产值及收款计划（2026）'!$A:$A&amp;'[1]产值及收款计划（2026）'!$B:$B,'[1]产值及收款计划（2026）'!L:L)</f>
        <v>#REF!</v>
      </c>
      <c r="M74" s="235" t="str" cm="1">
        <f t="array" ref="M74">_xlfn.XLOOKUP($A74&amp;$B74,'[1]产值及收款计划（2026）'!$A:$A&amp;'[1]产值及收款计划（2026）'!$B:$B,'[1]产值及收款计划（2026）'!M:M)</f>
        <v>主导</v>
      </c>
      <c r="N74" s="235" t="str" cm="1">
        <f t="array" ref="N74">_xlfn.XLOOKUP($A74&amp;$B74,'[1]产值及收款计划（2026）'!$A:$A&amp;'[1]产值及收款计划（2026）'!$B:$B,'[1]产值及收款计划（2026）'!N:N)</f>
        <v>史菁霞团队</v>
      </c>
      <c r="O74" s="235" t="str" cm="1">
        <f t="array" ref="O74">_xlfn.XLOOKUP($A74&amp;$B74,'[1]产值及收款计划（2026）'!$A:$A&amp;'[1]产值及收款计划（2026）'!$B:$B,'[1]产值及收款计划（2026）'!O:O)</f>
        <v>袁超</v>
      </c>
      <c r="P74" s="234" t="str" cm="1">
        <f t="array" ref="P74">_xlfn.XLOOKUP($A74&amp;$B74,'[1]产值及收款计划（2026）'!$A:$A&amp;'[1]产值及收款计划（2026）'!$B:$B,'[1]产值及收款计划（2026）'!P:P)</f>
        <v>在建</v>
      </c>
      <c r="Q74" s="235" t="e" cm="1">
        <f t="array" ref="Q74">_xlfn.XLOOKUP($A74&amp;$B74,'[1]产值及收款计划（2026）'!$A:$A&amp;'[1]产值及收款计划（2026）'!$B:$B,'[1]产值及收款计划（2026）'!Q:Q)</f>
        <v>#REF!</v>
      </c>
      <c r="R74" s="235" t="e" cm="1">
        <f t="array" ref="R74">_xlfn.XLOOKUP($A74&amp;$B74,'[1]产值及收款计划（2026）'!$A:$A&amp;'[1]产值及收款计划（2026）'!$B:$B,'[1]产值及收款计划（2026）'!R:R)</f>
        <v>#REF!</v>
      </c>
      <c r="S74" s="235" t="e" cm="1">
        <f t="array" ref="S74">_xlfn.XLOOKUP($A74&amp;$B74,'[1]产值及收款计划（2026）'!$A:$A&amp;'[1]产值及收款计划（2026）'!$B:$B,'[1]产值及收款计划（2026）'!S:S)</f>
        <v>#REF!</v>
      </c>
      <c r="T74" s="235" cm="1">
        <f t="array" ref="T74">_xlfn.XLOOKUP($A74&amp;$B74,'[1]产值及收款计划（2026）'!$A:$A&amp;'[1]产值及收款计划（2026）'!$B:$B,'[1]产值及收款计划（2026）'!T:T)</f>
        <v>36.96</v>
      </c>
      <c r="U74" s="235" cm="1">
        <f t="array" ref="U74">_xlfn.XLOOKUP($A74&amp;$B74,'[1]产值及收款计划（2026）'!$A:$A&amp;'[1]产值及收款计划（2026）'!$B:$B,'[1]产值及收款计划（2026）'!U:U)</f>
        <v>0</v>
      </c>
      <c r="V74" s="235" cm="1">
        <f t="array" ref="V74">_xlfn.XLOOKUP($A74&amp;$B74,'[1]产值及收款计划（2026）'!$A:$A&amp;'[1]产值及收款计划（2026）'!$B:$B,'[1]产值及收款计划（2026）'!V:V)</f>
        <v>9.24</v>
      </c>
      <c r="W74" s="235" t="e" cm="1">
        <f t="array" ref="W74">_xlfn.XLOOKUP($A74&amp;$B74,'[1]产值及收款计划（2026）'!$A:$A&amp;'[1]产值及收款计划（2026）'!$B:$B,'[1]产值及收款计划（2026）'!W:W)</f>
        <v>#REF!</v>
      </c>
      <c r="X74" s="235" t="e" cm="1">
        <f t="array" ref="X74">_xlfn.XLOOKUP($A74&amp;$B74,'[1]产值及收款计划（2026）'!$A:$A&amp;'[1]产值及收款计划（2026）'!$B:$B,'[1]产值及收款计划（2026）'!X:X)</f>
        <v>#REF!</v>
      </c>
      <c r="Y74" s="235" t="e" cm="1">
        <f t="array" ref="Y74">_xlfn.XLOOKUP($A74&amp;$B74,'[1]产值及收款计划（2026）'!$A:$A&amp;'[1]产值及收款计划（2026）'!$B:$B,'[1]产值及收款计划（2026）'!Y:Y)</f>
        <v>#REF!</v>
      </c>
      <c r="Z74" s="235" t="e" cm="1">
        <f t="array" ref="Z74">_xlfn.XLOOKUP($A74&amp;$B74,'[1]产值及收款计划（2026）'!$A:$A&amp;'[1]产值及收款计划（2026）'!$B:$B,'[1]产值及收款计划（2026）'!Z:Z)</f>
        <v>#REF!</v>
      </c>
      <c r="AA74" s="235" t="e" cm="1">
        <f t="array" ref="AA74">_xlfn.XLOOKUP($A74&amp;$B74,'[1]产值及收款计划（2026）'!$A:$A&amp;'[1]产值及收款计划（2026）'!$B:$B,'[1]产值及收款计划（2026）'!AA:AA)</f>
        <v>#REF!</v>
      </c>
      <c r="AB74" s="235" t="e" cm="1">
        <f t="array" ref="AB74">_xlfn.XLOOKUP($A74&amp;$B74,'[1]产值及收款计划（2026）'!$A:$A&amp;'[1]产值及收款计划（2026）'!$B:$B,'[1]产值及收款计划（2026）'!AB:AB)</f>
        <v>#REF!</v>
      </c>
      <c r="AC74" s="235" t="e" cm="1">
        <f t="array" ref="AC74">_xlfn.XLOOKUP($A74&amp;$B74,'[1]产值及收款计划（2026）'!$A:$A&amp;'[1]产值及收款计划（2026）'!$B:$B,'[1]产值及收款计划（2026）'!AC:AC)</f>
        <v>#REF!</v>
      </c>
      <c r="AD74" s="235" t="e" cm="1">
        <f t="array" ref="AD74">_xlfn.XLOOKUP($A74&amp;$B74,'[1]产值及收款计划（2026）'!$A:$A&amp;'[1]产值及收款计划（2026）'!$B:$B,'[1]产值及收款计划（2026）'!AD:AD)</f>
        <v>#REF!</v>
      </c>
      <c r="AE74" s="235" t="e" cm="1">
        <f t="array" ref="AE74">_xlfn.XLOOKUP($A74&amp;$B74,'[1]产值及收款计划（2026）'!$A:$A&amp;'[1]产值及收款计划（2026）'!$B:$B,'[1]产值及收款计划（2026）'!AE:AE)</f>
        <v>#REF!</v>
      </c>
      <c r="AF74" s="235" t="e" cm="1">
        <f t="array" ref="AF74">_xlfn.XLOOKUP($A74&amp;$B74,'[1]产值及收款计划（2026）'!$A:$A&amp;'[1]产值及收款计划（2026）'!$B:$B,'[1]产值及收款计划（2026）'!AF:AF)</f>
        <v>#REF!</v>
      </c>
      <c r="AG74" s="235" t="e" cm="1">
        <f t="array" ref="AG74">_xlfn.XLOOKUP($A74&amp;$B74,'[1]产值及收款计划（2026）'!$A:$A&amp;'[1]产值及收款计划（2026）'!$B:$B,'[1]产值及收款计划（2026）'!AG:AG)</f>
        <v>#REF!</v>
      </c>
      <c r="AH74" s="235" t="e" cm="1">
        <f t="array" ref="AH74">_xlfn.XLOOKUP($A74&amp;$B74,'[1]产值及收款计划（2026）'!$A:$A&amp;'[1]产值及收款计划（2026）'!$B:$B,'[1]产值及收款计划（2026）'!AH:AH)</f>
        <v>#REF!</v>
      </c>
      <c r="AI74" s="235" t="e" cm="1">
        <f t="array" ref="AI74">_xlfn.XLOOKUP($A74&amp;$B74,'[1]产值及收款计划（2026）'!$A:$A&amp;'[1]产值及收款计划（2026）'!$B:$B,'[1]产值及收款计划（2026）'!AI:AI)</f>
        <v>#REF!</v>
      </c>
      <c r="AJ74" s="235" t="e" cm="1">
        <f t="array" ref="AJ74">_xlfn.XLOOKUP($A74&amp;$B74,'[1]产值及收款计划（2026）'!$A:$A&amp;'[1]产值及收款计划（2026）'!$B:$B,'[1]产值及收款计划（2026）'!AJ:AJ)</f>
        <v>#REF!</v>
      </c>
      <c r="AK74" s="235" cm="1">
        <f t="array" ref="AK74">_xlfn.XLOOKUP($A74&amp;$B74,'[1]产值及收款计划（2026）'!$A:$A&amp;'[1]产值及收款计划（2026）'!$B:$B,'[1]产值及收款计划（2026）'!AK:AK)</f>
        <v>9.24</v>
      </c>
      <c r="AL74" s="235" t="e" cm="1">
        <f t="array" ref="AL74">_xlfn.XLOOKUP($A74&amp;$B74,'[1]产值及收款计划（2026）'!$A:$A&amp;'[1]产值及收款计划（2026）'!$B:$B,'[1]产值及收款计划（2026）'!AL:AL)</f>
        <v>#REF!</v>
      </c>
      <c r="AM74" s="242" t="e" cm="1">
        <f t="array" ref="AM74">_xlfn.LET(_xlpm.勾选月份状态数组,TRANSPOSE('PPT(12-15页）-TOP10'!$A$3:$A$14),_xlpm.选择数据区,IF('PPT(12-15页）-TOP10'!$E$3="收款",$BA74:$BL74,$AA74:$AL74),SUM(_xlfn._xlws.FILTER(_xlpm.选择数据区,_xlpm.勾选月份状态数组,"")))</f>
        <v>#REF!</v>
      </c>
      <c r="AN74" s="235" t="e">
        <f>_xlfn.XLOOKUP($C74,应收未收表!$T:$T,应收未收表!AA:AA)</f>
        <v>#N/A</v>
      </c>
      <c r="AO74" s="235" t="e">
        <f>_xlfn.XLOOKUP($C74,应收未收表!$T:$T,应收未收表!AB:AB)</f>
        <v>#N/A</v>
      </c>
      <c r="AP74" s="235" t="e">
        <f>_xlfn.XLOOKUP($C74,应收未收表!$T:$T,应收未收表!AC:AC)</f>
        <v>#N/A</v>
      </c>
      <c r="AQ74" s="235" t="e">
        <f>_xlfn.XLOOKUP($C74,应收未收表!$T:$T,应收未收表!AE:AE)</f>
        <v>#N/A</v>
      </c>
      <c r="AR74" s="235" t="e">
        <f>_xlfn.XLOOKUP($C74,应收未收表!$T:$T,应收未收表!AF:AF)</f>
        <v>#N/A</v>
      </c>
      <c r="AS74" s="235" t="e" cm="1">
        <f t="array" ref="AS74">_xlfn.XLOOKUP($A74&amp;$B74,'[1]产值及收款计划（2026）'!$A:$A&amp;'[1]产值及收款计划（2026）'!$B:$B,'[1]产值及收款计划（2026）'!AS:AS)</f>
        <v>#REF!</v>
      </c>
      <c r="AT74" s="235" t="e" cm="1">
        <f t="array" ref="AT74">_xlfn.XLOOKUP($A74&amp;$B74,'[1]产值及收款计划（2026）'!$A:$A&amp;'[1]产值及收款计划（2026）'!$B:$B,'[1]产值及收款计划（2026）'!AT:AT)</f>
        <v>#REF!</v>
      </c>
      <c r="AU74" s="235" t="e" cm="1">
        <f t="array" ref="AU74">_xlfn.XLOOKUP($A74&amp;$B74,'[1]产值及收款计划（2026）'!$A:$A&amp;'[1]产值及收款计划（2026）'!$B:$B,'[1]产值及收款计划（2026）'!AU:AU)</f>
        <v>#REF!</v>
      </c>
      <c r="AV74" s="235" t="e" cm="1">
        <f t="array" ref="AV74">_xlfn.XLOOKUP($A74&amp;$B74,'[1]产值及收款计划（2026）'!$A:$A&amp;'[1]产值及收款计划（2026）'!$B:$B,'[1]产值及收款计划（2026）'!AV:AV)</f>
        <v>#REF!</v>
      </c>
      <c r="AW74" s="235" cm="1">
        <f t="array" ref="AW74">_xlfn.XLOOKUP($A74&amp;$B74,'[1]产值及收款计划（2026）'!$A:$A&amp;'[1]产值及收款计划（2026）'!$B:$B,'[1]产值及收款计划（2026）'!AW:AW)</f>
        <v>36.96</v>
      </c>
      <c r="AX74" s="235" cm="1">
        <f t="array" ref="AX74">_xlfn.XLOOKUP($A74&amp;$B74,'[1]产值及收款计划（2026）'!$A:$A&amp;'[1]产值及收款计划（2026）'!$B:$B,'[1]产值及收款计划（2026）'!AX:AX)</f>
        <v>0</v>
      </c>
      <c r="AY74" s="235" cm="1">
        <f t="array" ref="AY74">_xlfn.XLOOKUP($A74&amp;$B74,'[1]产值及收款计划（2026）'!$A:$A&amp;'[1]产值及收款计划（2026）'!$B:$B,'[1]产值及收款计划（2026）'!AY:AY)</f>
        <v>9.24</v>
      </c>
      <c r="AZ74" s="235" cm="1">
        <f t="array" ref="AZ74">_xlfn.XLOOKUP($A74&amp;$B74,'[1]产值及收款计划（2026）'!$A:$A&amp;'[1]产值及收款计划（2026）'!$B:$B,'[1]产值及收款计划（2026）'!AZ:AZ)</f>
        <v>0</v>
      </c>
      <c r="BA74" s="235" t="e" cm="1">
        <f t="array" ref="BA74">_xlfn.XLOOKUP($A74&amp;$B74,'[1]产值及收款计划（2026）'!$A:$A&amp;'[1]产值及收款计划（2026）'!$B:$B,'[1]产值及收款计划（2026）'!BA:BA)</f>
        <v>#REF!</v>
      </c>
      <c r="BB74" s="235" t="e" cm="1">
        <f t="array" ref="BB74">_xlfn.XLOOKUP($A74&amp;$B74,'[1]产值及收款计划（2026）'!$A:$A&amp;'[1]产值及收款计划（2026）'!$B:$B,'[1]产值及收款计划（2026）'!BB:BB)</f>
        <v>#REF!</v>
      </c>
      <c r="BC74" s="235" t="e" cm="1">
        <f t="array" ref="BC74">_xlfn.XLOOKUP($A74&amp;$B74,'[1]产值及收款计划（2026）'!$A:$A&amp;'[1]产值及收款计划（2026）'!$B:$B,'[1]产值及收款计划（2026）'!BC:BC)</f>
        <v>#REF!</v>
      </c>
      <c r="BD74" s="235" t="e" cm="1">
        <f t="array" ref="BD74">_xlfn.XLOOKUP($A74&amp;$B74,'[1]产值及收款计划（2026）'!$A:$A&amp;'[1]产值及收款计划（2026）'!$B:$B,'[1]产值及收款计划（2026）'!BD:BD)</f>
        <v>#REF!</v>
      </c>
      <c r="BE74" s="235" t="e" cm="1">
        <f t="array" ref="BE74">_xlfn.XLOOKUP($A74&amp;$B74,'[1]产值及收款计划（2026）'!$A:$A&amp;'[1]产值及收款计划（2026）'!$B:$B,'[1]产值及收款计划（2026）'!BE:BE)</f>
        <v>#REF!</v>
      </c>
      <c r="BF74" s="235" t="e" cm="1">
        <f t="array" ref="BF74">_xlfn.XLOOKUP($A74&amp;$B74,'[1]产值及收款计划（2026）'!$A:$A&amp;'[1]产值及收款计划（2026）'!$B:$B,'[1]产值及收款计划（2026）'!BF:BF)</f>
        <v>#REF!</v>
      </c>
      <c r="BG74" s="235" t="e" cm="1">
        <f t="array" ref="BG74">_xlfn.XLOOKUP($A74&amp;$B74,'[1]产值及收款计划（2026）'!$A:$A&amp;'[1]产值及收款计划（2026）'!$B:$B,'[1]产值及收款计划（2026）'!BG:BG)</f>
        <v>#REF!</v>
      </c>
      <c r="BH74" s="235" t="e" cm="1">
        <f t="array" ref="BH74">_xlfn.XLOOKUP($A74&amp;$B74,'[1]产值及收款计划（2026）'!$A:$A&amp;'[1]产值及收款计划（2026）'!$B:$B,'[1]产值及收款计划（2026）'!BH:BH)</f>
        <v>#REF!</v>
      </c>
      <c r="BI74" s="235" t="e" cm="1">
        <f t="array" ref="BI74">_xlfn.XLOOKUP($A74&amp;$B74,'[1]产值及收款计划（2026）'!$A:$A&amp;'[1]产值及收款计划（2026）'!$B:$B,'[1]产值及收款计划（2026）'!BI:BI)</f>
        <v>#REF!</v>
      </c>
      <c r="BJ74" s="235" t="e" cm="1">
        <f t="array" ref="BJ74">_xlfn.XLOOKUP($A74&amp;$B74,'[1]产值及收款计划（2026）'!$A:$A&amp;'[1]产值及收款计划（2026）'!$B:$B,'[1]产值及收款计划（2026）'!BJ:BJ)</f>
        <v>#REF!</v>
      </c>
      <c r="BK74" s="235" t="e" cm="1">
        <f t="array" ref="BK74">_xlfn.XLOOKUP($A74&amp;$B74,'[1]产值及收款计划（2026）'!$A:$A&amp;'[1]产值及收款计划（2026）'!$B:$B,'[1]产值及收款计划（2026）'!BK:BK)</f>
        <v>#REF!</v>
      </c>
      <c r="BL74" s="235" t="e" cm="1">
        <f t="array" ref="BL74">_xlfn.XLOOKUP($A74&amp;$B74,'[1]产值及收款计划（2026）'!$A:$A&amp;'[1]产值及收款计划（2026）'!$B:$B,'[1]产值及收款计划（2026）'!BL:BL)</f>
        <v>#REF!</v>
      </c>
      <c r="BM74" s="235"/>
      <c r="BN74" s="235"/>
      <c r="BO74" s="235"/>
      <c r="BP74" s="235"/>
      <c r="BQ74" s="235" t="e">
        <f>_xlfn.XLOOKUP($C74,应收未收表!$AJ:$AJ,应收未收表!AK:AK)</f>
        <v>#N/A</v>
      </c>
      <c r="BR74" s="235" t="e">
        <f>_xlfn.XLOOKUP($C74,应收未收表!$AJ:$AJ,应收未收表!AL:AL)</f>
        <v>#N/A</v>
      </c>
      <c r="BS74" s="235" t="e">
        <f>_xlfn.XLOOKUP($C74,应收未收表!$AJ:$AJ,应收未收表!AM:AM)</f>
        <v>#N/A</v>
      </c>
      <c r="BT74" s="235" t="e">
        <f>_xlfn.XLOOKUP($C74,应收未收表!$AJ:$AJ,应收未收表!AN:AN)</f>
        <v>#N/A</v>
      </c>
      <c r="BU74" s="234" t="str" cm="1">
        <f t="array" ref="BU74">_xlfn.XLOOKUP($A74&amp;$B74,'[1]产值及收款计划（2026）'!$A:$A&amp;'[1]产值及收款计划（2026）'!$B:$B,'[1]产值及收款计划（2026）'!BQ:BQ)</f>
        <v>上海城建市政工程（集团）有限公司</v>
      </c>
      <c r="BV74" s="235" t="e" cm="1">
        <f t="array" ref="BV74">_xlfn.XLOOKUP($A74&amp;$B74,'[1]产值及收款计划（2026）'!$A:$A&amp;'[1]产值及收款计划（2026）'!$B:$B,'[1]产值及收款计划（2026）'!BR:BR)</f>
        <v>#REF!</v>
      </c>
      <c r="CE74" s="235" cm="1">
        <f t="array" ref="CE74">_xlfn.XLOOKUP($A74&amp;$B74,'[1]产值及收款计划（2026）'!$A:$A&amp;'[1]产值及收款计划（2026）'!$B:$B,'[1]产值及收款计划（2026）'!CA:CA)</f>
        <v>0</v>
      </c>
      <c r="CF74" s="235" cm="1">
        <f t="array" ref="CF74">_xlfn.XLOOKUP($A74&amp;$B74,'[1]产值及收款计划（2026）'!$A:$A&amp;'[1]产值及收款计划（2026）'!$B:$B,'[1]产值及收款计划（2026）'!CB:CB)</f>
        <v>0</v>
      </c>
      <c r="CG74" s="235" cm="1">
        <f t="array" ref="CG74">_xlfn.XLOOKUP($A74&amp;$B74,'[1]产值及收款计划（2026）'!$A:$A&amp;'[1]产值及收款计划（2026）'!$B:$B,'[1]产值及收款计划（2026）'!CC:CC)</f>
        <v>0</v>
      </c>
      <c r="CH74" s="235" cm="1">
        <f t="array" ref="CH74">_xlfn.XLOOKUP($A74&amp;$B74,'[1]产值及收款计划（2026）'!$A:$A&amp;'[1]产值及收款计划（2026）'!$B:$B,'[1]产值及收款计划（2026）'!CD:CD)</f>
        <v>0</v>
      </c>
      <c r="CI74" s="235" cm="1">
        <f t="array" ref="CI74">_xlfn.XLOOKUP($A74&amp;$B74,'[1]产值及收款计划（2026）'!$A:$A&amp;'[1]产值及收款计划（2026）'!$B:$B,'[1]产值及收款计划（2026）'!CE:CE)</f>
        <v>0</v>
      </c>
      <c r="CJ74" s="235" cm="1">
        <f t="array" ref="CJ74">_xlfn.XLOOKUP($A74&amp;$B74,'[1]产值及收款计划（2026）'!$A:$A&amp;'[1]产值及收款计划（2026）'!$B:$B,'[1]产值及收款计划（2026）'!CF:CF)</f>
        <v>0</v>
      </c>
      <c r="CK74" s="235" cm="1">
        <f t="array" ref="CK74">_xlfn.XLOOKUP($A74&amp;$B74,'[1]产值及收款计划（2026）'!$A:$A&amp;'[1]产值及收款计划（2026）'!$B:$B,'[1]产值及收款计划（2026）'!CG:CG)</f>
        <v>0</v>
      </c>
      <c r="CL74" s="235" cm="1">
        <f t="array" ref="CL74">_xlfn.XLOOKUP($A74&amp;$B74,'[1]产值及收款计划（2026）'!$A:$A&amp;'[1]产值及收款计划（2026）'!$B:$B,'[1]产值及收款计划（2026）'!CH:CH)</f>
        <v>0</v>
      </c>
      <c r="CM74" s="235" cm="1">
        <f t="array" ref="CM74">_xlfn.XLOOKUP($A74&amp;$B74,'[1]产值及收款计划（2026）'!$A:$A&amp;'[1]产值及收款计划（2026）'!$B:$B,'[1]产值及收款计划（2026）'!CI:CI)</f>
        <v>0</v>
      </c>
      <c r="CN74" s="235" cm="1">
        <f t="array" ref="CN74">_xlfn.XLOOKUP($A74&amp;$B74,'[1]产值及收款计划（2026）'!$A:$A&amp;'[1]产值及收款计划（2026）'!$B:$B,'[1]产值及收款计划（2026）'!CJ:CJ)</f>
        <v>0</v>
      </c>
      <c r="CO74" s="235" cm="1">
        <f t="array" ref="CO74">_xlfn.XLOOKUP($A74&amp;$B74,'[1]产值及收款计划（2026）'!$A:$A&amp;'[1]产值及收款计划（2026）'!$B:$B,'[1]产值及收款计划（2026）'!CK:CK)</f>
        <v>0</v>
      </c>
      <c r="CP74" s="235" cm="1">
        <f t="array" ref="CP74">_xlfn.XLOOKUP($A74&amp;$B74,'[1]产值及收款计划（2026）'!$A:$A&amp;'[1]产值及收款计划（2026）'!$B:$B,'[1]产值及收款计划（2026）'!CL:CL)</f>
        <v>0</v>
      </c>
      <c r="DE74" s="235" cm="1">
        <f t="array" ref="DE74">_xlfn.XLOOKUP($A74&amp;$B74,'[1]产值及收款计划（2026）'!$A:$A&amp;'[1]产值及收款计划（2026）'!$B:$B,'[1]产值及收款计划（2026）'!DA:DA)</f>
        <v>0</v>
      </c>
      <c r="DF74" s="235" cm="1">
        <f t="array" ref="DF74">_xlfn.XLOOKUP($A74&amp;$B74,'[1]产值及收款计划（2026）'!$A:$A&amp;'[1]产值及收款计划（2026）'!$B:$B,'[1]产值及收款计划（2026）'!DB:DB)</f>
        <v>0</v>
      </c>
      <c r="DG74" s="235" cm="1">
        <f t="array" ref="DG74">_xlfn.XLOOKUP($A74&amp;$B74,'[1]产值及收款计划（2026）'!$A:$A&amp;'[1]产值及收款计划（2026）'!$B:$B,'[1]产值及收款计划（2026）'!DC:DC)</f>
        <v>0</v>
      </c>
      <c r="DH74" s="235" cm="1">
        <f t="array" ref="DH74">_xlfn.XLOOKUP($A74&amp;$B74,'[1]产值及收款计划（2026）'!$A:$A&amp;'[1]产值及收款计划（2026）'!$B:$B,'[1]产值及收款计划（2026）'!DD:DD)</f>
        <v>0</v>
      </c>
      <c r="DI74" s="235" cm="1">
        <f t="array" ref="DI74">_xlfn.XLOOKUP($A74&amp;$B74,'[1]产值及收款计划（2026）'!$A:$A&amp;'[1]产值及收款计划（2026）'!$B:$B,'[1]产值及收款计划（2026）'!DE:DE)</f>
        <v>0</v>
      </c>
      <c r="DJ74" s="235" cm="1">
        <f t="array" ref="DJ74">_xlfn.XLOOKUP($A74&amp;$B74,'[1]产值及收款计划（2026）'!$A:$A&amp;'[1]产值及收款计划（2026）'!$B:$B,'[1]产值及收款计划（2026）'!DF:DF)</f>
        <v>0</v>
      </c>
      <c r="DK74" s="235" cm="1">
        <f t="array" ref="DK74">_xlfn.XLOOKUP($A74&amp;$B74,'[1]产值及收款计划（2026）'!$A:$A&amp;'[1]产值及收款计划（2026）'!$B:$B,'[1]产值及收款计划（2026）'!DG:DG)</f>
        <v>0</v>
      </c>
      <c r="DL74" s="235" cm="1">
        <f t="array" ref="DL74">_xlfn.XLOOKUP($A74&amp;$B74,'[1]产值及收款计划（2026）'!$A:$A&amp;'[1]产值及收款计划（2026）'!$B:$B,'[1]产值及收款计划（2026）'!DH:DH)</f>
        <v>0</v>
      </c>
      <c r="DM74" s="235" cm="1">
        <f t="array" ref="DM74">_xlfn.XLOOKUP($A74&amp;$B74,'[1]产值及收款计划（2026）'!$A:$A&amp;'[1]产值及收款计划（2026）'!$B:$B,'[1]产值及收款计划（2026）'!DI:DI)</f>
        <v>0</v>
      </c>
      <c r="DN74" s="235" cm="1">
        <f t="array" ref="DN74">_xlfn.XLOOKUP($A74&amp;$B74,'[1]产值及收款计划（2026）'!$A:$A&amp;'[1]产值及收款计划（2026）'!$B:$B,'[1]产值及收款计划（2026）'!DJ:DJ)</f>
        <v>0</v>
      </c>
      <c r="DO74" s="235" cm="1">
        <f t="array" ref="DO74">_xlfn.XLOOKUP($A74&amp;$B74,'[1]产值及收款计划（2026）'!$A:$A&amp;'[1]产值及收款计划（2026）'!$B:$B,'[1]产值及收款计划（2026）'!DK:DK)</f>
        <v>0</v>
      </c>
      <c r="DP74" s="235" cm="1">
        <f t="array" ref="DP74">_xlfn.XLOOKUP($A74&amp;$B74,'[1]产值及收款计划（2026）'!$A:$A&amp;'[1]产值及收款计划（2026）'!$B:$B,'[1]产值及收款计划（2026）'!DL:DL)</f>
        <v>0</v>
      </c>
      <c r="DQ74" s="243"/>
      <c r="DR74" s="229"/>
    </row>
    <row r="75" ht="20.25" spans="1:122">
      <c r="A75" s="233">
        <f t="shared" si="13"/>
        <v>71</v>
      </c>
      <c r="B75" s="233" t="s">
        <v>25</v>
      </c>
      <c r="C75" s="234" t="str" cm="1">
        <f t="array" ref="C75">_xlfn.XLOOKUP($A75&amp;$B75,'[1]产值及收款计划（2026）'!$A:$A&amp;'[1]产值及收款计划（2026）'!$B:$B,'[1]产值及收款计划（2026）'!C:C)</f>
        <v>ZHT2023082300087</v>
      </c>
      <c r="D75" s="234" t="str" cm="1">
        <f t="array" ref="D75">_xlfn.XLOOKUP($A75&amp;$B75,'[1]产值及收款计划（2026）'!$A:$A&amp;'[1]产值及收款计划（2026）'!$B:$B,'[1]产值及收款计划（2026）'!D:D)</f>
        <v>上海轨道交通市域线嘉闵线BIM咨询专题委外咨询服务合同</v>
      </c>
      <c r="E75" s="235" cm="1">
        <f t="array" ref="E75">_xlfn.XLOOKUP($A75&amp;$B75,'[1]产值及收款计划（2026）'!$A:$A&amp;'[1]产值及收款计划（2026）'!$B:$B,'[1]产值及收款计划（2026）'!E:E)</f>
        <v>400.892</v>
      </c>
      <c r="F75" s="235" cm="1">
        <f t="array" ref="F75">_xlfn.XLOOKUP($A75&amp;$B75,'[1]产值及收款计划（2026）'!$A:$A&amp;'[1]产值及收款计划（2026）'!$B:$B,'[1]产值及收款计划（2026）'!F:F)</f>
        <v>400.892</v>
      </c>
      <c r="G75" s="235" cm="1">
        <f t="array" ref="G75">_xlfn.XLOOKUP($A75&amp;$B75,'[1]产值及收款计划（2026）'!$A:$A&amp;'[1]产值及收款计划（2026）'!$B:$B,'[1]产值及收款计划（2026）'!G:G)</f>
        <v>400.892</v>
      </c>
      <c r="H75" s="235" cm="1">
        <f t="array" ref="H75">_xlfn.XLOOKUP($A75&amp;$B75,'[1]产值及收款计划（2026）'!$A:$A&amp;'[1]产值及收款计划（2026）'!$B:$B,'[1]产值及收款计划（2026）'!H:H)</f>
        <v>370.892</v>
      </c>
      <c r="I75" s="236" cm="1">
        <f t="array" ref="I75">_xlfn.XLOOKUP($A75&amp;$B75,'[1]产值及收款计划（2026）'!$A:$A&amp;'[1]产值及收款计划（2026）'!$B:$B,'[1]产值及收款计划（2026）'!I:I)</f>
        <v>0.925166877862367</v>
      </c>
      <c r="J75" s="237" cm="1">
        <f t="array" ref="J75">_xlfn.XLOOKUP($A75&amp;$B75,'[1]产值及收款计划（2026）'!$A:$A&amp;'[1]产值及收款计划（2026）'!$B:$B,'[1]产值及收款计划（2026）'!J:J)</f>
        <v>0.06</v>
      </c>
      <c r="K75" s="235" t="e" cm="1">
        <f t="array" ref="K75">_xlfn.XLOOKUP($A75&amp;$B75,'[1]产值及收款计划（2026）'!$A:$A&amp;'[1]产值及收款计划（2026）'!$B:$B,'[1]产值及收款计划（2026）'!K:K)</f>
        <v>#REF!</v>
      </c>
      <c r="L75" s="235" t="e" cm="1">
        <f t="array" ref="L75">_xlfn.XLOOKUP($A75&amp;$B75,'[1]产值及收款计划（2026）'!$A:$A&amp;'[1]产值及收款计划（2026）'!$B:$B,'[1]产值及收款计划（2026）'!L:L)</f>
        <v>#REF!</v>
      </c>
      <c r="M75" s="235" t="str" cm="1">
        <f t="array" ref="M75">_xlfn.XLOOKUP($A75&amp;$B75,'[1]产值及收款计划（2026）'!$A:$A&amp;'[1]产值及收款计划（2026）'!$B:$B,'[1]产值及收款计划（2026）'!M:M)</f>
        <v>主导</v>
      </c>
      <c r="N75" s="235" t="str" cm="1">
        <f t="array" ref="N75">_xlfn.XLOOKUP($A75&amp;$B75,'[1]产值及收款计划（2026）'!$A:$A&amp;'[1]产值及收款计划（2026）'!$B:$B,'[1]产值及收款计划（2026）'!N:N)</f>
        <v>史菁霞团队</v>
      </c>
      <c r="O75" s="235" t="str" cm="1">
        <f t="array" ref="O75">_xlfn.XLOOKUP($A75&amp;$B75,'[1]产值及收款计划（2026）'!$A:$A&amp;'[1]产值及收款计划（2026）'!$B:$B,'[1]产值及收款计划（2026）'!O:O)</f>
        <v>史菁霞</v>
      </c>
      <c r="P75" s="234" t="str" cm="1">
        <f t="array" ref="P75">_xlfn.XLOOKUP($A75&amp;$B75,'[1]产值及收款计划（2026）'!$A:$A&amp;'[1]产值及收款计划（2026）'!$B:$B,'[1]产值及收款计划（2026）'!P:P)</f>
        <v>在建</v>
      </c>
      <c r="Q75" s="235" t="e" cm="1">
        <f t="array" ref="Q75">_xlfn.XLOOKUP($A75&amp;$B75,'[1]产值及收款计划（2026）'!$A:$A&amp;'[1]产值及收款计划（2026）'!$B:$B,'[1]产值及收款计划（2026）'!Q:Q)</f>
        <v>#REF!</v>
      </c>
      <c r="R75" s="235" t="e" cm="1">
        <f t="array" ref="R75">_xlfn.XLOOKUP($A75&amp;$B75,'[1]产值及收款计划（2026）'!$A:$A&amp;'[1]产值及收款计划（2026）'!$B:$B,'[1]产值及收款计划（2026）'!R:R)</f>
        <v>#REF!</v>
      </c>
      <c r="S75" s="235" t="e" cm="1">
        <f t="array" ref="S75">_xlfn.XLOOKUP($A75&amp;$B75,'[1]产值及收款计划（2026）'!$A:$A&amp;'[1]产值及收款计划（2026）'!$B:$B,'[1]产值及收款计划（2026）'!S:S)</f>
        <v>#REF!</v>
      </c>
      <c r="T75" s="235" cm="1">
        <f t="array" ref="T75">_xlfn.XLOOKUP($A75&amp;$B75,'[1]产值及收款计划（2026）'!$A:$A&amp;'[1]产值及收款计划（2026）'!$B:$B,'[1]产值及收款计划（2026）'!T:T)</f>
        <v>240.5352</v>
      </c>
      <c r="U75" s="235" cm="1">
        <f t="array" ref="U75">_xlfn.XLOOKUP($A75&amp;$B75,'[1]产值及收款计划（2026）'!$A:$A&amp;'[1]产值及收款计划（2026）'!$B:$B,'[1]产值及收款计划（2026）'!U:U)</f>
        <v>0</v>
      </c>
      <c r="V75" s="235" cm="1">
        <f t="array" ref="V75">_xlfn.XLOOKUP($A75&amp;$B75,'[1]产值及收款计划（2026）'!$A:$A&amp;'[1]产值及收款计划（2026）'!$B:$B,'[1]产值及收款计划（2026）'!V:V)</f>
        <v>160.3568</v>
      </c>
      <c r="W75" s="235" t="e" cm="1">
        <f t="array" ref="W75">_xlfn.XLOOKUP($A75&amp;$B75,'[1]产值及收款计划（2026）'!$A:$A&amp;'[1]产值及收款计划（2026）'!$B:$B,'[1]产值及收款计划（2026）'!W:W)</f>
        <v>#REF!</v>
      </c>
      <c r="X75" s="235" t="e" cm="1">
        <f t="array" ref="X75">_xlfn.XLOOKUP($A75&amp;$B75,'[1]产值及收款计划（2026）'!$A:$A&amp;'[1]产值及收款计划（2026）'!$B:$B,'[1]产值及收款计划（2026）'!X:X)</f>
        <v>#REF!</v>
      </c>
      <c r="Y75" s="235" t="e" cm="1">
        <f t="array" ref="Y75">_xlfn.XLOOKUP($A75&amp;$B75,'[1]产值及收款计划（2026）'!$A:$A&amp;'[1]产值及收款计划（2026）'!$B:$B,'[1]产值及收款计划（2026）'!Y:Y)</f>
        <v>#REF!</v>
      </c>
      <c r="Z75" s="235" t="e" cm="1">
        <f t="array" ref="Z75">_xlfn.XLOOKUP($A75&amp;$B75,'[1]产值及收款计划（2026）'!$A:$A&amp;'[1]产值及收款计划（2026）'!$B:$B,'[1]产值及收款计划（2026）'!Z:Z)</f>
        <v>#REF!</v>
      </c>
      <c r="AA75" s="235" t="e" cm="1">
        <f t="array" ref="AA75">_xlfn.XLOOKUP($A75&amp;$B75,'[1]产值及收款计划（2026）'!$A:$A&amp;'[1]产值及收款计划（2026）'!$B:$B,'[1]产值及收款计划（2026）'!AA:AA)</f>
        <v>#REF!</v>
      </c>
      <c r="AB75" s="235" t="e" cm="1">
        <f t="array" ref="AB75">_xlfn.XLOOKUP($A75&amp;$B75,'[1]产值及收款计划（2026）'!$A:$A&amp;'[1]产值及收款计划（2026）'!$B:$B,'[1]产值及收款计划（2026）'!AB:AB)</f>
        <v>#REF!</v>
      </c>
      <c r="AC75" s="235" t="e" cm="1">
        <f t="array" ref="AC75">_xlfn.XLOOKUP($A75&amp;$B75,'[1]产值及收款计划（2026）'!$A:$A&amp;'[1]产值及收款计划（2026）'!$B:$B,'[1]产值及收款计划（2026）'!AC:AC)</f>
        <v>#REF!</v>
      </c>
      <c r="AD75" s="235" t="e" cm="1">
        <f t="array" ref="AD75">_xlfn.XLOOKUP($A75&amp;$B75,'[1]产值及收款计划（2026）'!$A:$A&amp;'[1]产值及收款计划（2026）'!$B:$B,'[1]产值及收款计划（2026）'!AD:AD)</f>
        <v>#REF!</v>
      </c>
      <c r="AE75" s="235" t="e" cm="1">
        <f t="array" ref="AE75">_xlfn.XLOOKUP($A75&amp;$B75,'[1]产值及收款计划（2026）'!$A:$A&amp;'[1]产值及收款计划（2026）'!$B:$B,'[1]产值及收款计划（2026）'!AE:AE)</f>
        <v>#REF!</v>
      </c>
      <c r="AF75" s="235" cm="1">
        <f t="array" ref="AF75">_xlfn.XLOOKUP($A75&amp;$B75,'[1]产值及收款计划（2026）'!$A:$A&amp;'[1]产值及收款计划（2026）'!$B:$B,'[1]产值及收款计划（2026）'!AF:AF)</f>
        <v>40.0892</v>
      </c>
      <c r="AG75" s="235" t="e" cm="1">
        <f t="array" ref="AG75">_xlfn.XLOOKUP($A75&amp;$B75,'[1]产值及收款计划（2026）'!$A:$A&amp;'[1]产值及收款计划（2026）'!$B:$B,'[1]产值及收款计划（2026）'!AG:AG)</f>
        <v>#REF!</v>
      </c>
      <c r="AH75" s="235" t="e" cm="1">
        <f t="array" ref="AH75">_xlfn.XLOOKUP($A75&amp;$B75,'[1]产值及收款计划（2026）'!$A:$A&amp;'[1]产值及收款计划（2026）'!$B:$B,'[1]产值及收款计划（2026）'!AH:AH)</f>
        <v>#REF!</v>
      </c>
      <c r="AI75" s="235" t="e" cm="1">
        <f t="array" ref="AI75">_xlfn.XLOOKUP($A75&amp;$B75,'[1]产值及收款计划（2026）'!$A:$A&amp;'[1]产值及收款计划（2026）'!$B:$B,'[1]产值及收款计划（2026）'!AI:AI)</f>
        <v>#REF!</v>
      </c>
      <c r="AJ75" s="235" t="e" cm="1">
        <f t="array" ref="AJ75">_xlfn.XLOOKUP($A75&amp;$B75,'[1]产值及收款计划（2026）'!$A:$A&amp;'[1]产值及收款计划（2026）'!$B:$B,'[1]产值及收款计划（2026）'!AJ:AJ)</f>
        <v>#REF!</v>
      </c>
      <c r="AK75" s="235" t="e" cm="1">
        <f t="array" ref="AK75">_xlfn.XLOOKUP($A75&amp;$B75,'[1]产值及收款计划（2026）'!$A:$A&amp;'[1]产值及收款计划（2026）'!$B:$B,'[1]产值及收款计划（2026）'!AK:AK)</f>
        <v>#REF!</v>
      </c>
      <c r="AL75" s="235" t="e" cm="1">
        <f t="array" ref="AL75">_xlfn.XLOOKUP($A75&amp;$B75,'[1]产值及收款计划（2026）'!$A:$A&amp;'[1]产值及收款计划（2026）'!$B:$B,'[1]产值及收款计划（2026）'!AL:AL)</f>
        <v>#REF!</v>
      </c>
      <c r="AM75" s="242" t="e" cm="1">
        <f t="array" ref="AM75">_xlfn.LET(_xlpm.勾选月份状态数组,TRANSPOSE('PPT(12-15页）-TOP10'!$A$3:$A$14),_xlpm.选择数据区,IF('PPT(12-15页）-TOP10'!$E$3="收款",$BA75:$BL75,$AA75:$AL75),SUM(_xlfn._xlws.FILTER(_xlpm.选择数据区,_xlpm.勾选月份状态数组,"")))</f>
        <v>#REF!</v>
      </c>
      <c r="AN75" s="235" t="e">
        <f>_xlfn.XLOOKUP($C75,应收未收表!$T:$T,应收未收表!AA:AA)</f>
        <v>#N/A</v>
      </c>
      <c r="AO75" s="235" t="e">
        <f>_xlfn.XLOOKUP($C75,应收未收表!$T:$T,应收未收表!AB:AB)</f>
        <v>#N/A</v>
      </c>
      <c r="AP75" s="235" t="e">
        <f>_xlfn.XLOOKUP($C75,应收未收表!$T:$T,应收未收表!AC:AC)</f>
        <v>#N/A</v>
      </c>
      <c r="AQ75" s="235" t="e">
        <f>_xlfn.XLOOKUP($C75,应收未收表!$T:$T,应收未收表!AE:AE)</f>
        <v>#N/A</v>
      </c>
      <c r="AR75" s="235" t="e">
        <f>_xlfn.XLOOKUP($C75,应收未收表!$T:$T,应收未收表!AF:AF)</f>
        <v>#N/A</v>
      </c>
      <c r="AS75" s="235" t="e" cm="1">
        <f t="array" ref="AS75">_xlfn.XLOOKUP($A75&amp;$B75,'[1]产值及收款计划（2026）'!$A:$A&amp;'[1]产值及收款计划（2026）'!$B:$B,'[1]产值及收款计划（2026）'!AS:AS)</f>
        <v>#REF!</v>
      </c>
      <c r="AT75" s="235" t="e" cm="1">
        <f t="array" ref="AT75">_xlfn.XLOOKUP($A75&amp;$B75,'[1]产值及收款计划（2026）'!$A:$A&amp;'[1]产值及收款计划（2026）'!$B:$B,'[1]产值及收款计划（2026）'!AT:AT)</f>
        <v>#REF!</v>
      </c>
      <c r="AU75" s="235" t="e" cm="1">
        <f t="array" ref="AU75">_xlfn.XLOOKUP($A75&amp;$B75,'[1]产值及收款计划（2026）'!$A:$A&amp;'[1]产值及收款计划（2026）'!$B:$B,'[1]产值及收款计划（2026）'!AU:AU)</f>
        <v>#REF!</v>
      </c>
      <c r="AV75" s="235" t="e" cm="1">
        <f t="array" ref="AV75">_xlfn.XLOOKUP($A75&amp;$B75,'[1]产值及收款计划（2026）'!$A:$A&amp;'[1]产值及收款计划（2026）'!$B:$B,'[1]产值及收款计划（2026）'!AV:AV)</f>
        <v>#REF!</v>
      </c>
      <c r="AW75" s="235" cm="1">
        <f t="array" ref="AW75">_xlfn.XLOOKUP($A75&amp;$B75,'[1]产值及收款计划（2026）'!$A:$A&amp;'[1]产值及收款计划（2026）'!$B:$B,'[1]产值及收款计划（2026）'!AW:AW)</f>
        <v>200.446</v>
      </c>
      <c r="AX75" s="235" cm="1">
        <f t="array" ref="AX75">_xlfn.XLOOKUP($A75&amp;$B75,'[1]产值及收款计划（2026）'!$A:$A&amp;'[1]产值及收款计划（2026）'!$B:$B,'[1]产值及收款计划（2026）'!AX:AX)</f>
        <v>40.0892</v>
      </c>
      <c r="AY75" s="235" cm="1">
        <f t="array" ref="AY75">_xlfn.XLOOKUP($A75&amp;$B75,'[1]产值及收款计划（2026）'!$A:$A&amp;'[1]产值及收款计划（2026）'!$B:$B,'[1]产值及收款计划（2026）'!AY:AY)</f>
        <v>160.3568</v>
      </c>
      <c r="AZ75" s="235" cm="1">
        <f t="array" ref="AZ75">_xlfn.XLOOKUP($A75&amp;$B75,'[1]产值及收款计划（2026）'!$A:$A&amp;'[1]产值及收款计划（2026）'!$B:$B,'[1]产值及收款计划（2026）'!AZ:AZ)</f>
        <v>0</v>
      </c>
      <c r="BA75" s="235" t="e" cm="1">
        <f t="array" ref="BA75">_xlfn.XLOOKUP($A75&amp;$B75,'[1]产值及收款计划（2026）'!$A:$A&amp;'[1]产值及收款计划（2026）'!$B:$B,'[1]产值及收款计划（2026）'!BA:BA)</f>
        <v>#REF!</v>
      </c>
      <c r="BB75" s="235" t="e" cm="1">
        <f t="array" ref="BB75">_xlfn.XLOOKUP($A75&amp;$B75,'[1]产值及收款计划（2026）'!$A:$A&amp;'[1]产值及收款计划（2026）'!$B:$B,'[1]产值及收款计划（2026）'!BB:BB)</f>
        <v>#REF!</v>
      </c>
      <c r="BC75" s="235" t="e" cm="1">
        <f t="array" ref="BC75">_xlfn.XLOOKUP($A75&amp;$B75,'[1]产值及收款计划（2026）'!$A:$A&amp;'[1]产值及收款计划（2026）'!$B:$B,'[1]产值及收款计划（2026）'!BC:BC)</f>
        <v>#REF!</v>
      </c>
      <c r="BD75" s="235" t="e" cm="1">
        <f t="array" ref="BD75">_xlfn.XLOOKUP($A75&amp;$B75,'[1]产值及收款计划（2026）'!$A:$A&amp;'[1]产值及收款计划（2026）'!$B:$B,'[1]产值及收款计划（2026）'!BD:BD)</f>
        <v>#REF!</v>
      </c>
      <c r="BE75" s="235" t="e" cm="1">
        <f t="array" ref="BE75">_xlfn.XLOOKUP($A75&amp;$B75,'[1]产值及收款计划（2026）'!$A:$A&amp;'[1]产值及收款计划（2026）'!$B:$B,'[1]产值及收款计划（2026）'!BE:BE)</f>
        <v>#REF!</v>
      </c>
      <c r="BF75" s="235" t="e" cm="1">
        <f t="array" ref="BF75">_xlfn.XLOOKUP($A75&amp;$B75,'[1]产值及收款计划（2026）'!$A:$A&amp;'[1]产值及收款计划（2026）'!$B:$B,'[1]产值及收款计划（2026）'!BF:BF)</f>
        <v>#REF!</v>
      </c>
      <c r="BG75" s="235" t="e" cm="1">
        <f t="array" ref="BG75">_xlfn.XLOOKUP($A75&amp;$B75,'[1]产值及收款计划（2026）'!$A:$A&amp;'[1]产值及收款计划（2026）'!$B:$B,'[1]产值及收款计划（2026）'!BG:BG)</f>
        <v>#REF!</v>
      </c>
      <c r="BH75" s="235" t="e" cm="1">
        <f t="array" ref="BH75">_xlfn.XLOOKUP($A75&amp;$B75,'[1]产值及收款计划（2026）'!$A:$A&amp;'[1]产值及收款计划（2026）'!$B:$B,'[1]产值及收款计划（2026）'!BH:BH)</f>
        <v>#REF!</v>
      </c>
      <c r="BI75" s="235" t="e" cm="1">
        <f t="array" ref="BI75">_xlfn.XLOOKUP($A75&amp;$B75,'[1]产值及收款计划（2026）'!$A:$A&amp;'[1]产值及收款计划（2026）'!$B:$B,'[1]产值及收款计划（2026）'!BI:BI)</f>
        <v>#REF!</v>
      </c>
      <c r="BJ75" s="235" t="e" cm="1">
        <f t="array" ref="BJ75">_xlfn.XLOOKUP($A75&amp;$B75,'[1]产值及收款计划（2026）'!$A:$A&amp;'[1]产值及收款计划（2026）'!$B:$B,'[1]产值及收款计划（2026）'!BJ:BJ)</f>
        <v>#REF!</v>
      </c>
      <c r="BK75" s="235" t="e" cm="1">
        <f t="array" ref="BK75">_xlfn.XLOOKUP($A75&amp;$B75,'[1]产值及收款计划（2026）'!$A:$A&amp;'[1]产值及收款计划（2026）'!$B:$B,'[1]产值及收款计划（2026）'!BK:BK)</f>
        <v>#REF!</v>
      </c>
      <c r="BL75" s="235" t="e" cm="1">
        <f t="array" ref="BL75">_xlfn.XLOOKUP($A75&amp;$B75,'[1]产值及收款计划（2026）'!$A:$A&amp;'[1]产值及收款计划（2026）'!$B:$B,'[1]产值及收款计划（2026）'!BL:BL)</f>
        <v>#REF!</v>
      </c>
      <c r="BM75" s="235"/>
      <c r="BN75" s="235"/>
      <c r="BO75" s="235"/>
      <c r="BP75" s="235"/>
      <c r="BQ75" s="235" t="e">
        <f>_xlfn.XLOOKUP($C75,应收未收表!$AJ:$AJ,应收未收表!AK:AK)</f>
        <v>#N/A</v>
      </c>
      <c r="BR75" s="235" t="e">
        <f>_xlfn.XLOOKUP($C75,应收未收表!$AJ:$AJ,应收未收表!AL:AL)</f>
        <v>#N/A</v>
      </c>
      <c r="BS75" s="235" t="e">
        <f>_xlfn.XLOOKUP($C75,应收未收表!$AJ:$AJ,应收未收表!AM:AM)</f>
        <v>#N/A</v>
      </c>
      <c r="BT75" s="235" t="e">
        <f>_xlfn.XLOOKUP($C75,应收未收表!$AJ:$AJ,应收未收表!AN:AN)</f>
        <v>#N/A</v>
      </c>
      <c r="BU75" s="234" t="str" cm="1">
        <f t="array" ref="BU75">_xlfn.XLOOKUP($A75&amp;$B75,'[1]产值及收款计划（2026）'!$A:$A&amp;'[1]产值及收款计划（2026）'!$B:$B,'[1]产值及收款计划（2026）'!BQ:BQ)</f>
        <v>中铁上海设计院集团有限公司</v>
      </c>
      <c r="BV75" s="235" t="e" cm="1">
        <f t="array" ref="BV75">_xlfn.XLOOKUP($A75&amp;$B75,'[1]产值及收款计划（2026）'!$A:$A&amp;'[1]产值及收款计划（2026）'!$B:$B,'[1]产值及收款计划（2026）'!BR:BR)</f>
        <v>#REF!</v>
      </c>
      <c r="CE75" s="235" cm="1">
        <f t="array" ref="CE75">_xlfn.XLOOKUP($A75&amp;$B75,'[1]产值及收款计划（2026）'!$A:$A&amp;'[1]产值及收款计划（2026）'!$B:$B,'[1]产值及收款计划（2026）'!CA:CA)</f>
        <v>0</v>
      </c>
      <c r="CF75" s="235" cm="1">
        <f t="array" ref="CF75">_xlfn.XLOOKUP($A75&amp;$B75,'[1]产值及收款计划（2026）'!$A:$A&amp;'[1]产值及收款计划（2026）'!$B:$B,'[1]产值及收款计划（2026）'!CB:CB)</f>
        <v>0</v>
      </c>
      <c r="CG75" s="235" cm="1">
        <f t="array" ref="CG75">_xlfn.XLOOKUP($A75&amp;$B75,'[1]产值及收款计划（2026）'!$A:$A&amp;'[1]产值及收款计划（2026）'!$B:$B,'[1]产值及收款计划（2026）'!CC:CC)</f>
        <v>0</v>
      </c>
      <c r="CH75" s="235" cm="1">
        <f t="array" ref="CH75">_xlfn.XLOOKUP($A75&amp;$B75,'[1]产值及收款计划（2026）'!$A:$A&amp;'[1]产值及收款计划（2026）'!$B:$B,'[1]产值及收款计划（2026）'!CD:CD)</f>
        <v>0</v>
      </c>
      <c r="CI75" s="235" cm="1">
        <f t="array" ref="CI75">_xlfn.XLOOKUP($A75&amp;$B75,'[1]产值及收款计划（2026）'!$A:$A&amp;'[1]产值及收款计划（2026）'!$B:$B,'[1]产值及收款计划（2026）'!CE:CE)</f>
        <v>0</v>
      </c>
      <c r="CJ75" s="235" cm="1">
        <f t="array" ref="CJ75">_xlfn.XLOOKUP($A75&amp;$B75,'[1]产值及收款计划（2026）'!$A:$A&amp;'[1]产值及收款计划（2026）'!$B:$B,'[1]产值及收款计划（2026）'!CF:CF)</f>
        <v>0</v>
      </c>
      <c r="CK75" s="235" cm="1">
        <f t="array" ref="CK75">_xlfn.XLOOKUP($A75&amp;$B75,'[1]产值及收款计划（2026）'!$A:$A&amp;'[1]产值及收款计划（2026）'!$B:$B,'[1]产值及收款计划（2026）'!CG:CG)</f>
        <v>0</v>
      </c>
      <c r="CL75" s="235" cm="1">
        <f t="array" ref="CL75">_xlfn.XLOOKUP($A75&amp;$B75,'[1]产值及收款计划（2026）'!$A:$A&amp;'[1]产值及收款计划（2026）'!$B:$B,'[1]产值及收款计划（2026）'!CH:CH)</f>
        <v>0</v>
      </c>
      <c r="CM75" s="235" cm="1">
        <f t="array" ref="CM75">_xlfn.XLOOKUP($A75&amp;$B75,'[1]产值及收款计划（2026）'!$A:$A&amp;'[1]产值及收款计划（2026）'!$B:$B,'[1]产值及收款计划（2026）'!CI:CI)</f>
        <v>0</v>
      </c>
      <c r="CN75" s="235" cm="1">
        <f t="array" ref="CN75">_xlfn.XLOOKUP($A75&amp;$B75,'[1]产值及收款计划（2026）'!$A:$A&amp;'[1]产值及收款计划（2026）'!$B:$B,'[1]产值及收款计划（2026）'!CJ:CJ)</f>
        <v>0</v>
      </c>
      <c r="CO75" s="235" cm="1">
        <f t="array" ref="CO75">_xlfn.XLOOKUP($A75&amp;$B75,'[1]产值及收款计划（2026）'!$A:$A&amp;'[1]产值及收款计划（2026）'!$B:$B,'[1]产值及收款计划（2026）'!CK:CK)</f>
        <v>0</v>
      </c>
      <c r="CP75" s="235" cm="1">
        <f t="array" ref="CP75">_xlfn.XLOOKUP($A75&amp;$B75,'[1]产值及收款计划（2026）'!$A:$A&amp;'[1]产值及收款计划（2026）'!$B:$B,'[1]产值及收款计划（2026）'!CL:CL)</f>
        <v>0</v>
      </c>
      <c r="DE75" s="235" cm="1">
        <f t="array" ref="DE75">_xlfn.XLOOKUP($A75&amp;$B75,'[1]产值及收款计划（2026）'!$A:$A&amp;'[1]产值及收款计划（2026）'!$B:$B,'[1]产值及收款计划（2026）'!DA:DA)</f>
        <v>0</v>
      </c>
      <c r="DF75" s="235" cm="1">
        <f t="array" ref="DF75">_xlfn.XLOOKUP($A75&amp;$B75,'[1]产值及收款计划（2026）'!$A:$A&amp;'[1]产值及收款计划（2026）'!$B:$B,'[1]产值及收款计划（2026）'!DB:DB)</f>
        <v>40.0892</v>
      </c>
      <c r="DG75" s="235" cm="1">
        <f t="array" ref="DG75">_xlfn.XLOOKUP($A75&amp;$B75,'[1]产值及收款计划（2026）'!$A:$A&amp;'[1]产值及收款计划（2026）'!$B:$B,'[1]产值及收款计划（2026）'!DC:DC)</f>
        <v>0</v>
      </c>
      <c r="DH75" s="235" cm="1">
        <f t="array" ref="DH75">_xlfn.XLOOKUP($A75&amp;$B75,'[1]产值及收款计划（2026）'!$A:$A&amp;'[1]产值及收款计划（2026）'!$B:$B,'[1]产值及收款计划（2026）'!DD:DD)</f>
        <v>0</v>
      </c>
      <c r="DI75" s="235" cm="1">
        <f t="array" ref="DI75">_xlfn.XLOOKUP($A75&amp;$B75,'[1]产值及收款计划（2026）'!$A:$A&amp;'[1]产值及收款计划（2026）'!$B:$B,'[1]产值及收款计划（2026）'!DE:DE)</f>
        <v>0</v>
      </c>
      <c r="DJ75" s="235" cm="1">
        <f t="array" ref="DJ75">_xlfn.XLOOKUP($A75&amp;$B75,'[1]产值及收款计划（2026）'!$A:$A&amp;'[1]产值及收款计划（2026）'!$B:$B,'[1]产值及收款计划（2026）'!DF:DF)</f>
        <v>0</v>
      </c>
      <c r="DK75" s="235" cm="1">
        <f t="array" ref="DK75">_xlfn.XLOOKUP($A75&amp;$B75,'[1]产值及收款计划（2026）'!$A:$A&amp;'[1]产值及收款计划（2026）'!$B:$B,'[1]产值及收款计划（2026）'!DG:DG)</f>
        <v>0</v>
      </c>
      <c r="DL75" s="235" cm="1">
        <f t="array" ref="DL75">_xlfn.XLOOKUP($A75&amp;$B75,'[1]产值及收款计划（2026）'!$A:$A&amp;'[1]产值及收款计划（2026）'!$B:$B,'[1]产值及收款计划（2026）'!DH:DH)</f>
        <v>0</v>
      </c>
      <c r="DM75" s="235" cm="1">
        <f t="array" ref="DM75">_xlfn.XLOOKUP($A75&amp;$B75,'[1]产值及收款计划（2026）'!$A:$A&amp;'[1]产值及收款计划（2026）'!$B:$B,'[1]产值及收款计划（2026）'!DI:DI)</f>
        <v>0</v>
      </c>
      <c r="DN75" s="235" cm="1">
        <f t="array" ref="DN75">_xlfn.XLOOKUP($A75&amp;$B75,'[1]产值及收款计划（2026）'!$A:$A&amp;'[1]产值及收款计划（2026）'!$B:$B,'[1]产值及收款计划（2026）'!DJ:DJ)</f>
        <v>0</v>
      </c>
      <c r="DO75" s="235" cm="1">
        <f t="array" ref="DO75">_xlfn.XLOOKUP($A75&amp;$B75,'[1]产值及收款计划（2026）'!$A:$A&amp;'[1]产值及收款计划（2026）'!$B:$B,'[1]产值及收款计划（2026）'!DK:DK)</f>
        <v>0</v>
      </c>
      <c r="DP75" s="235" cm="1">
        <f t="array" ref="DP75">_xlfn.XLOOKUP($A75&amp;$B75,'[1]产值及收款计划（2026）'!$A:$A&amp;'[1]产值及收款计划（2026）'!$B:$B,'[1]产值及收款计划（2026）'!DL:DL)</f>
        <v>0</v>
      </c>
      <c r="DQ75" s="243"/>
      <c r="DR75" s="229"/>
    </row>
    <row r="76" ht="20.25" spans="1:122">
      <c r="A76" s="233">
        <f t="shared" si="13"/>
        <v>72</v>
      </c>
      <c r="B76" s="233" t="s">
        <v>25</v>
      </c>
      <c r="C76" s="235" t="str" cm="1">
        <f t="array" ref="C76">_xlfn.XLOOKUP($A76&amp;$B76,'[1]产值及收款计划（2026）'!$A:$A&amp;'[1]产值及收款计划（2026）'!$B:$B,'[1]产值及收款计划（2026）'!C:C)</f>
        <v>ZHT2023091300094</v>
      </c>
      <c r="D76" s="234" t="str" cm="1">
        <f t="array" ref="D76">_xlfn.XLOOKUP($A76&amp;$B76,'[1]产值及收款计划（2026）'!$A:$A&amp;'[1]产值及收款计划（2026）'!$B:$B,'[1]产值及收款计划（2026）'!D:D)</f>
        <v>南昌轨道交通1号线北延、东延及2号线东延工程信息化建设项目01标</v>
      </c>
      <c r="E76" s="235" cm="1">
        <f t="array" ref="E76">_xlfn.XLOOKUP($A76&amp;$B76,'[1]产值及收款计划（2026）'!$A:$A&amp;'[1]产值及收款计划（2026）'!$B:$B,'[1]产值及收款计划（2026）'!E:E)</f>
        <v>1751.12</v>
      </c>
      <c r="F76" s="235" cm="1">
        <f t="array" ref="F76">_xlfn.XLOOKUP($A76&amp;$B76,'[1]产值及收款计划（2026）'!$A:$A&amp;'[1]产值及收款计划（2026）'!$B:$B,'[1]产值及收款计划（2026）'!F:F)</f>
        <v>1751.12</v>
      </c>
      <c r="G76" s="235" cm="1">
        <f t="array" ref="G76">_xlfn.XLOOKUP($A76&amp;$B76,'[1]产值及收款计划（2026）'!$A:$A&amp;'[1]产值及收款计划（2026）'!$B:$B,'[1]产值及收款计划（2026）'!G:G)</f>
        <v>1751.12</v>
      </c>
      <c r="H76" s="235" cm="1">
        <f t="array" ref="H76">_xlfn.XLOOKUP($A76&amp;$B76,'[1]产值及收款计划（2026）'!$A:$A&amp;'[1]产值及收款计划（2026）'!$B:$B,'[1]产值及收款计划（2026）'!H:H)</f>
        <v>956.8666</v>
      </c>
      <c r="I76" s="236" cm="1">
        <f t="array" ref="I76">_xlfn.XLOOKUP($A76&amp;$B76,'[1]产值及收款计划（2026）'!$A:$A&amp;'[1]产值及收款计划（2026）'!$B:$B,'[1]产值及收款计划（2026）'!I:I)</f>
        <v>0.54643119831879</v>
      </c>
      <c r="J76" s="237" cm="1">
        <f t="array" ref="J76">_xlfn.XLOOKUP($A76&amp;$B76,'[1]产值及收款计划（2026）'!$A:$A&amp;'[1]产值及收款计划（2026）'!$B:$B,'[1]产值及收款计划（2026）'!J:J)</f>
        <v>0.06</v>
      </c>
      <c r="K76" s="235" t="e" cm="1">
        <f t="array" ref="K76">_xlfn.XLOOKUP($A76&amp;$B76,'[1]产值及收款计划（2026）'!$A:$A&amp;'[1]产值及收款计划（2026）'!$B:$B,'[1]产值及收款计划（2026）'!K:K)</f>
        <v>#REF!</v>
      </c>
      <c r="L76" s="235" t="e" cm="1">
        <f t="array" ref="L76">_xlfn.XLOOKUP($A76&amp;$B76,'[1]产值及收款计划（2026）'!$A:$A&amp;'[1]产值及收款计划（2026）'!$B:$B,'[1]产值及收款计划（2026）'!L:L)</f>
        <v>#REF!</v>
      </c>
      <c r="M76" s="235" t="str" cm="1">
        <f t="array" ref="M76">_xlfn.XLOOKUP($A76&amp;$B76,'[1]产值及收款计划（2026）'!$A:$A&amp;'[1]产值及收款计划（2026）'!$B:$B,'[1]产值及收款计划（2026）'!M:M)</f>
        <v>主导</v>
      </c>
      <c r="N76" s="235" t="str" cm="1">
        <f t="array" ref="N76">_xlfn.XLOOKUP($A76&amp;$B76,'[1]产值及收款计划（2026）'!$A:$A&amp;'[1]产值及收款计划（2026）'!$B:$B,'[1]产值及收款计划（2026）'!N:N)</f>
        <v>施林烽团队</v>
      </c>
      <c r="O76" s="235" t="str" cm="1">
        <f t="array" ref="O76">_xlfn.XLOOKUP($A76&amp;$B76,'[1]产值及收款计划（2026）'!$A:$A&amp;'[1]产值及收款计划（2026）'!$B:$B,'[1]产值及收款计划（2026）'!O:O)</f>
        <v>周骏魁</v>
      </c>
      <c r="P76" s="234" t="str" cm="1">
        <f t="array" ref="P76">_xlfn.XLOOKUP($A76&amp;$B76,'[1]产值及收款计划（2026）'!$A:$A&amp;'[1]产值及收款计划（2026）'!$B:$B,'[1]产值及收款计划（2026）'!P:P)</f>
        <v>在建</v>
      </c>
      <c r="Q76" s="235" t="e" cm="1">
        <f t="array" ref="Q76">_xlfn.XLOOKUP($A76&amp;$B76,'[1]产值及收款计划（2026）'!$A:$A&amp;'[1]产值及收款计划（2026）'!$B:$B,'[1]产值及收款计划（2026）'!Q:Q)</f>
        <v>#REF!</v>
      </c>
      <c r="R76" s="235" t="e" cm="1">
        <f t="array" ref="R76">_xlfn.XLOOKUP($A76&amp;$B76,'[1]产值及收款计划（2026）'!$A:$A&amp;'[1]产值及收款计划（2026）'!$B:$B,'[1]产值及收款计划（2026）'!R:R)</f>
        <v>#REF!</v>
      </c>
      <c r="S76" s="235" t="e" cm="1">
        <f t="array" ref="S76">_xlfn.XLOOKUP($A76&amp;$B76,'[1]产值及收款计划（2026）'!$A:$A&amp;'[1]产值及收款计划（2026）'!$B:$B,'[1]产值及收款计划（2026）'!S:S)</f>
        <v>#REF!</v>
      </c>
      <c r="T76" s="235" cm="1">
        <f t="array" ref="T76">_xlfn.XLOOKUP($A76&amp;$B76,'[1]产值及收款计划（2026）'!$A:$A&amp;'[1]产值及收款计划（2026）'!$B:$B,'[1]产值及收款计划（2026）'!T:T)</f>
        <v>875.56</v>
      </c>
      <c r="U76" s="235" cm="1">
        <f t="array" ref="U76">_xlfn.XLOOKUP($A76&amp;$B76,'[1]产值及收款计划（2026）'!$A:$A&amp;'[1]产值及收款计划（2026）'!$B:$B,'[1]产值及收款计划（2026）'!U:U)</f>
        <v>0</v>
      </c>
      <c r="V76" s="235" cm="1">
        <f t="array" ref="V76">_xlfn.XLOOKUP($A76&amp;$B76,'[1]产值及收款计划（2026）'!$A:$A&amp;'[1]产值及收款计划（2026）'!$B:$B,'[1]产值及收款计划（2026）'!V:V)</f>
        <v>875.56</v>
      </c>
      <c r="W76" s="235" t="e" cm="1">
        <f t="array" ref="W76">_xlfn.XLOOKUP($A76&amp;$B76,'[1]产值及收款计划（2026）'!$A:$A&amp;'[1]产值及收款计划（2026）'!$B:$B,'[1]产值及收款计划（2026）'!W:W)</f>
        <v>#REF!</v>
      </c>
      <c r="X76" s="235" t="e" cm="1">
        <f t="array" ref="X76">_xlfn.XLOOKUP($A76&amp;$B76,'[1]产值及收款计划（2026）'!$A:$A&amp;'[1]产值及收款计划（2026）'!$B:$B,'[1]产值及收款计划（2026）'!X:X)</f>
        <v>#REF!</v>
      </c>
      <c r="Y76" s="235" t="e" cm="1">
        <f t="array" ref="Y76">_xlfn.XLOOKUP($A76&amp;$B76,'[1]产值及收款计划（2026）'!$A:$A&amp;'[1]产值及收款计划（2026）'!$B:$B,'[1]产值及收款计划（2026）'!Y:Y)</f>
        <v>#REF!</v>
      </c>
      <c r="Z76" s="235" t="e" cm="1">
        <f t="array" ref="Z76">_xlfn.XLOOKUP($A76&amp;$B76,'[1]产值及收款计划（2026）'!$A:$A&amp;'[1]产值及收款计划（2026）'!$B:$B,'[1]产值及收款计划（2026）'!Z:Z)</f>
        <v>#REF!</v>
      </c>
      <c r="AA76" s="235" t="e" cm="1">
        <f t="array" ref="AA76">_xlfn.XLOOKUP($A76&amp;$B76,'[1]产值及收款计划（2026）'!$A:$A&amp;'[1]产值及收款计划（2026）'!$B:$B,'[1]产值及收款计划（2026）'!AA:AA)</f>
        <v>#REF!</v>
      </c>
      <c r="AB76" s="235" t="e" cm="1">
        <f t="array" ref="AB76">_xlfn.XLOOKUP($A76&amp;$B76,'[1]产值及收款计划（2026）'!$A:$A&amp;'[1]产值及收款计划（2026）'!$B:$B,'[1]产值及收款计划（2026）'!AB:AB)</f>
        <v>#REF!</v>
      </c>
      <c r="AC76" s="235" t="e" cm="1">
        <f t="array" ref="AC76">_xlfn.XLOOKUP($A76&amp;$B76,'[1]产值及收款计划（2026）'!$A:$A&amp;'[1]产值及收款计划（2026）'!$B:$B,'[1]产值及收款计划（2026）'!AC:AC)</f>
        <v>#REF!</v>
      </c>
      <c r="AD76" s="235" t="e" cm="1">
        <f t="array" ref="AD76">_xlfn.XLOOKUP($A76&amp;$B76,'[1]产值及收款计划（2026）'!$A:$A&amp;'[1]产值及收款计划（2026）'!$B:$B,'[1]产值及收款计划（2026）'!AD:AD)</f>
        <v>#REF!</v>
      </c>
      <c r="AE76" s="235" t="e" cm="1">
        <f t="array" ref="AE76">_xlfn.XLOOKUP($A76&amp;$B76,'[1]产值及收款计划（2026）'!$A:$A&amp;'[1]产值及收款计划（2026）'!$B:$B,'[1]产值及收款计划（2026）'!AE:AE)</f>
        <v>#REF!</v>
      </c>
      <c r="AF76" s="235" cm="1">
        <f t="array" ref="AF76">_xlfn.XLOOKUP($A76&amp;$B76,'[1]产值及收款计划（2026）'!$A:$A&amp;'[1]产值及收款计划（2026）'!$B:$B,'[1]产值及收款计划（2026）'!AF:AF)</f>
        <v>262.668</v>
      </c>
      <c r="AG76" s="235" t="e" cm="1">
        <f t="array" ref="AG76">_xlfn.XLOOKUP($A76&amp;$B76,'[1]产值及收款计划（2026）'!$A:$A&amp;'[1]产值及收款计划（2026）'!$B:$B,'[1]产值及收款计划（2026）'!AG:AG)</f>
        <v>#REF!</v>
      </c>
      <c r="AH76" s="235" t="e" cm="1">
        <f t="array" ref="AH76">_xlfn.XLOOKUP($A76&amp;$B76,'[1]产值及收款计划（2026）'!$A:$A&amp;'[1]产值及收款计划（2026）'!$B:$B,'[1]产值及收款计划（2026）'!AH:AH)</f>
        <v>#REF!</v>
      </c>
      <c r="AI76" s="235" t="e" cm="1">
        <f t="array" ref="AI76">_xlfn.XLOOKUP($A76&amp;$B76,'[1]产值及收款计划（2026）'!$A:$A&amp;'[1]产值及收款计划（2026）'!$B:$B,'[1]产值及收款计划（2026）'!AI:AI)</f>
        <v>#REF!</v>
      </c>
      <c r="AJ76" s="235" t="e" cm="1">
        <f t="array" ref="AJ76">_xlfn.XLOOKUP($A76&amp;$B76,'[1]产值及收款计划（2026）'!$A:$A&amp;'[1]产值及收款计划（2026）'!$B:$B,'[1]产值及收款计划（2026）'!AJ:AJ)</f>
        <v>#REF!</v>
      </c>
      <c r="AK76" s="235" t="e" cm="1">
        <f t="array" ref="AK76">_xlfn.XLOOKUP($A76&amp;$B76,'[1]产值及收款计划（2026）'!$A:$A&amp;'[1]产值及收款计划（2026）'!$B:$B,'[1]产值及收款计划（2026）'!AK:AK)</f>
        <v>#REF!</v>
      </c>
      <c r="AL76" s="235" t="e" cm="1">
        <f t="array" ref="AL76">_xlfn.XLOOKUP($A76&amp;$B76,'[1]产值及收款计划（2026）'!$A:$A&amp;'[1]产值及收款计划（2026）'!$B:$B,'[1]产值及收款计划（2026）'!AL:AL)</f>
        <v>#REF!</v>
      </c>
      <c r="AM76" s="242" t="e" cm="1">
        <f t="array" ref="AM76">_xlfn.LET(_xlpm.勾选月份状态数组,TRANSPOSE('PPT(12-15页）-TOP10'!$A$3:$A$14),_xlpm.选择数据区,IF('PPT(12-15页）-TOP10'!$E$3="收款",$BA76:$BL76,$AA76:$AL76),SUM(_xlfn._xlws.FILTER(_xlpm.选择数据区,_xlpm.勾选月份状态数组,"")))</f>
        <v>#REF!</v>
      </c>
      <c r="AN76" s="235" t="e">
        <f>_xlfn.XLOOKUP($C76,应收未收表!$T:$T,应收未收表!AA:AA)</f>
        <v>#N/A</v>
      </c>
      <c r="AO76" s="235" t="e">
        <f>_xlfn.XLOOKUP($C76,应收未收表!$T:$T,应收未收表!AB:AB)</f>
        <v>#N/A</v>
      </c>
      <c r="AP76" s="235" t="e">
        <f>_xlfn.XLOOKUP($C76,应收未收表!$T:$T,应收未收表!AC:AC)</f>
        <v>#N/A</v>
      </c>
      <c r="AQ76" s="235" t="e">
        <f>_xlfn.XLOOKUP($C76,应收未收表!$T:$T,应收未收表!AE:AE)</f>
        <v>#N/A</v>
      </c>
      <c r="AR76" s="235" t="e">
        <f>_xlfn.XLOOKUP($C76,应收未收表!$T:$T,应收未收表!AF:AF)</f>
        <v>#N/A</v>
      </c>
      <c r="AS76" s="235" t="e" cm="1">
        <f t="array" ref="AS76">_xlfn.XLOOKUP($A76&amp;$B76,'[1]产值及收款计划（2026）'!$A:$A&amp;'[1]产值及收款计划（2026）'!$B:$B,'[1]产值及收款计划（2026）'!AS:AS)</f>
        <v>#REF!</v>
      </c>
      <c r="AT76" s="235" t="e" cm="1">
        <f t="array" ref="AT76">_xlfn.XLOOKUP($A76&amp;$B76,'[1]产值及收款计划（2026）'!$A:$A&amp;'[1]产值及收款计划（2026）'!$B:$B,'[1]产值及收款计划（2026）'!AT:AT)</f>
        <v>#REF!</v>
      </c>
      <c r="AU76" s="235" t="e" cm="1">
        <f t="array" ref="AU76">_xlfn.XLOOKUP($A76&amp;$B76,'[1]产值及收款计划（2026）'!$A:$A&amp;'[1]产值及收款计划（2026）'!$B:$B,'[1]产值及收款计划（2026）'!AU:AU)</f>
        <v>#REF!</v>
      </c>
      <c r="AV76" s="235" t="e" cm="1">
        <f t="array" ref="AV76">_xlfn.XLOOKUP($A76&amp;$B76,'[1]产值及收款计划（2026）'!$A:$A&amp;'[1]产值及收款计划（2026）'!$B:$B,'[1]产值及收款计划（2026）'!AV:AV)</f>
        <v>#REF!</v>
      </c>
      <c r="AW76" s="235" cm="1">
        <f t="array" ref="AW76">_xlfn.XLOOKUP($A76&amp;$B76,'[1]产值及收款计划（2026）'!$A:$A&amp;'[1]产值及收款计划（2026）'!$B:$B,'[1]产值及收款计划（2026）'!AW:AW)</f>
        <v>525.336</v>
      </c>
      <c r="AX76" s="235" cm="1">
        <f t="array" ref="AX76">_xlfn.XLOOKUP($A76&amp;$B76,'[1]产值及收款计划（2026）'!$A:$A&amp;'[1]产值及收款计划（2026）'!$B:$B,'[1]产值及收款计划（2026）'!AX:AX)</f>
        <v>0</v>
      </c>
      <c r="AY76" s="235" cm="1">
        <f t="array" ref="AY76">_xlfn.XLOOKUP($A76&amp;$B76,'[1]产值及收款计划（2026）'!$A:$A&amp;'[1]产值及收款计划（2026）'!$B:$B,'[1]产值及收款计划（2026）'!AY:AY)</f>
        <v>1225.784</v>
      </c>
      <c r="AZ76" s="235" cm="1">
        <f t="array" ref="AZ76">_xlfn.XLOOKUP($A76&amp;$B76,'[1]产值及收款计划（2026）'!$A:$A&amp;'[1]产值及收款计划（2026）'!$B:$B,'[1]产值及收款计划（2026）'!AZ:AZ)</f>
        <v>350.224</v>
      </c>
      <c r="BA76" s="245" t="e" cm="1">
        <f t="array" ref="BA76">_xlfn.XLOOKUP($A76&amp;$B76,'[1]产值及收款计划（2026）'!$A:$A&amp;'[1]产值及收款计划（2026）'!$B:$B,'[1]产值及收款计划（2026）'!BA:BA)</f>
        <v>#REF!</v>
      </c>
      <c r="BB76" s="245" t="e" cm="1">
        <f t="array" ref="BB76">_xlfn.XLOOKUP($A76&amp;$B76,'[1]产值及收款计划（2026）'!$A:$A&amp;'[1]产值及收款计划（2026）'!$B:$B,'[1]产值及收款计划（2026）'!BB:BB)</f>
        <v>#REF!</v>
      </c>
      <c r="BC76" s="245" t="e" cm="1">
        <f t="array" ref="BC76">_xlfn.XLOOKUP($A76&amp;$B76,'[1]产值及收款计划（2026）'!$A:$A&amp;'[1]产值及收款计划（2026）'!$B:$B,'[1]产值及收款计划（2026）'!BC:BC)</f>
        <v>#REF!</v>
      </c>
      <c r="BD76" s="235" t="e" cm="1">
        <f t="array" ref="BD76">_xlfn.XLOOKUP($A76&amp;$B76,'[1]产值及收款计划（2026）'!$A:$A&amp;'[1]产值及收款计划（2026）'!$B:$B,'[1]产值及收款计划（2026）'!BD:BD)</f>
        <v>#REF!</v>
      </c>
      <c r="BE76" s="235" t="e" cm="1">
        <f t="array" ref="BE76">_xlfn.XLOOKUP($A76&amp;$B76,'[1]产值及收款计划（2026）'!$A:$A&amp;'[1]产值及收款计划（2026）'!$B:$B,'[1]产值及收款计划（2026）'!BE:BE)</f>
        <v>#REF!</v>
      </c>
      <c r="BF76" s="235" t="e" cm="1">
        <f t="array" ref="BF76">_xlfn.XLOOKUP($A76&amp;$B76,'[1]产值及收款计划（2026）'!$A:$A&amp;'[1]产值及收款计划（2026）'!$B:$B,'[1]产值及收款计划（2026）'!BF:BF)</f>
        <v>#REF!</v>
      </c>
      <c r="BG76" s="235" t="e" cm="1">
        <f t="array" ref="BG76">_xlfn.XLOOKUP($A76&amp;$B76,'[1]产值及收款计划（2026）'!$A:$A&amp;'[1]产值及收款计划（2026）'!$B:$B,'[1]产值及收款计划（2026）'!BG:BG)</f>
        <v>#REF!</v>
      </c>
      <c r="BH76" s="235" t="e" cm="1">
        <f t="array" ref="BH76">_xlfn.XLOOKUP($A76&amp;$B76,'[1]产值及收款计划（2026）'!$A:$A&amp;'[1]产值及收款计划（2026）'!$B:$B,'[1]产值及收款计划（2026）'!BH:BH)</f>
        <v>#REF!</v>
      </c>
      <c r="BI76" s="235" t="e" cm="1">
        <f t="array" ref="BI76">_xlfn.XLOOKUP($A76&amp;$B76,'[1]产值及收款计划（2026）'!$A:$A&amp;'[1]产值及收款计划（2026）'!$B:$B,'[1]产值及收款计划（2026）'!BI:BI)</f>
        <v>#REF!</v>
      </c>
      <c r="BJ76" s="235" t="e" cm="1">
        <f t="array" ref="BJ76">_xlfn.XLOOKUP($A76&amp;$B76,'[1]产值及收款计划（2026）'!$A:$A&amp;'[1]产值及收款计划（2026）'!$B:$B,'[1]产值及收款计划（2026）'!BJ:BJ)</f>
        <v>#REF!</v>
      </c>
      <c r="BK76" s="235" t="e" cm="1">
        <f t="array" ref="BK76">_xlfn.XLOOKUP($A76&amp;$B76,'[1]产值及收款计划（2026）'!$A:$A&amp;'[1]产值及收款计划（2026）'!$B:$B,'[1]产值及收款计划（2026）'!BK:BK)</f>
        <v>#REF!</v>
      </c>
      <c r="BL76" s="235" t="e" cm="1">
        <f t="array" ref="BL76">_xlfn.XLOOKUP($A76&amp;$B76,'[1]产值及收款计划（2026）'!$A:$A&amp;'[1]产值及收款计划（2026）'!$B:$B,'[1]产值及收款计划（2026）'!BL:BL)</f>
        <v>#REF!</v>
      </c>
      <c r="BM76" s="235"/>
      <c r="BN76" s="235"/>
      <c r="BO76" s="235"/>
      <c r="BP76" s="235"/>
      <c r="BQ76" s="235" t="e">
        <f>_xlfn.XLOOKUP($C76,应收未收表!$AJ:$AJ,应收未收表!AK:AK)</f>
        <v>#N/A</v>
      </c>
      <c r="BR76" s="235" t="e">
        <f>_xlfn.XLOOKUP($C76,应收未收表!$AJ:$AJ,应收未收表!AL:AL)</f>
        <v>#N/A</v>
      </c>
      <c r="BS76" s="235" t="e">
        <f>_xlfn.XLOOKUP($C76,应收未收表!$AJ:$AJ,应收未收表!AM:AM)</f>
        <v>#N/A</v>
      </c>
      <c r="BT76" s="235" t="e">
        <f>_xlfn.XLOOKUP($C76,应收未收表!$AJ:$AJ,应收未收表!AN:AN)</f>
        <v>#N/A</v>
      </c>
      <c r="BU76" s="234" t="str" cm="1">
        <f t="array" ref="BU76">_xlfn.XLOOKUP($A76&amp;$B76,'[1]产值及收款计划（2026）'!$A:$A&amp;'[1]产值及收款计划（2026）'!$B:$B,'[1]产值及收款计划（2026）'!BQ:BQ)</f>
        <v>南昌轨道交通集团有限公司</v>
      </c>
      <c r="BV76" s="235" t="e" cm="1">
        <f t="array" ref="BV76">_xlfn.XLOOKUP($A76&amp;$B76,'[1]产值及收款计划（2026）'!$A:$A&amp;'[1]产值及收款计划（2026）'!$B:$B,'[1]产值及收款计划（2026）'!BR:BR)</f>
        <v>#REF!</v>
      </c>
      <c r="CE76" s="235" cm="1">
        <f t="array" ref="CE76">_xlfn.XLOOKUP($A76&amp;$B76,'[1]产值及收款计划（2026）'!$A:$A&amp;'[1]产值及收款计划（2026）'!$B:$B,'[1]产值及收款计划（2026）'!CA:CA)</f>
        <v>0</v>
      </c>
      <c r="CF76" s="235" cm="1">
        <f t="array" ref="CF76">_xlfn.XLOOKUP($A76&amp;$B76,'[1]产值及收款计划（2026）'!$A:$A&amp;'[1]产值及收款计划（2026）'!$B:$B,'[1]产值及收款计划（2026）'!CB:CB)</f>
        <v>0</v>
      </c>
      <c r="CG76" s="235" cm="1">
        <f t="array" ref="CG76">_xlfn.XLOOKUP($A76&amp;$B76,'[1]产值及收款计划（2026）'!$A:$A&amp;'[1]产值及收款计划（2026）'!$B:$B,'[1]产值及收款计划（2026）'!CC:CC)</f>
        <v>0</v>
      </c>
      <c r="CH76" s="235" cm="1">
        <f t="array" ref="CH76">_xlfn.XLOOKUP($A76&amp;$B76,'[1]产值及收款计划（2026）'!$A:$A&amp;'[1]产值及收款计划（2026）'!$B:$B,'[1]产值及收款计划（2026）'!CD:CD)</f>
        <v>0</v>
      </c>
      <c r="CI76" s="235" cm="1">
        <f t="array" ref="CI76">_xlfn.XLOOKUP($A76&amp;$B76,'[1]产值及收款计划（2026）'!$A:$A&amp;'[1]产值及收款计划（2026）'!$B:$B,'[1]产值及收款计划（2026）'!CE:CE)</f>
        <v>0</v>
      </c>
      <c r="CJ76" s="235" cm="1">
        <f t="array" ref="CJ76">_xlfn.XLOOKUP($A76&amp;$B76,'[1]产值及收款计划（2026）'!$A:$A&amp;'[1]产值及收款计划（2026）'!$B:$B,'[1]产值及收款计划（2026）'!CF:CF)</f>
        <v>0</v>
      </c>
      <c r="CK76" s="235" cm="1">
        <f t="array" ref="CK76">_xlfn.XLOOKUP($A76&amp;$B76,'[1]产值及收款计划（2026）'!$A:$A&amp;'[1]产值及收款计划（2026）'!$B:$B,'[1]产值及收款计划（2026）'!CG:CG)</f>
        <v>0</v>
      </c>
      <c r="CL76" s="235" cm="1">
        <f t="array" ref="CL76">_xlfn.XLOOKUP($A76&amp;$B76,'[1]产值及收款计划（2026）'!$A:$A&amp;'[1]产值及收款计划（2026）'!$B:$B,'[1]产值及收款计划（2026）'!CH:CH)</f>
        <v>0</v>
      </c>
      <c r="CM76" s="235" cm="1">
        <f t="array" ref="CM76">_xlfn.XLOOKUP($A76&amp;$B76,'[1]产值及收款计划（2026）'!$A:$A&amp;'[1]产值及收款计划（2026）'!$B:$B,'[1]产值及收款计划（2026）'!CI:CI)</f>
        <v>0</v>
      </c>
      <c r="CN76" s="235" cm="1">
        <f t="array" ref="CN76">_xlfn.XLOOKUP($A76&amp;$B76,'[1]产值及收款计划（2026）'!$A:$A&amp;'[1]产值及收款计划（2026）'!$B:$B,'[1]产值及收款计划（2026）'!CJ:CJ)</f>
        <v>0</v>
      </c>
      <c r="CO76" s="235" cm="1">
        <f t="array" ref="CO76">_xlfn.XLOOKUP($A76&amp;$B76,'[1]产值及收款计划（2026）'!$A:$A&amp;'[1]产值及收款计划（2026）'!$B:$B,'[1]产值及收款计划（2026）'!CK:CK)</f>
        <v>0</v>
      </c>
      <c r="CP76" s="235" cm="1">
        <f t="array" ref="CP76">_xlfn.XLOOKUP($A76&amp;$B76,'[1]产值及收款计划（2026）'!$A:$A&amp;'[1]产值及收款计划（2026）'!$B:$B,'[1]产值及收款计划（2026）'!CL:CL)</f>
        <v>0</v>
      </c>
      <c r="DE76" s="235" cm="1">
        <f t="array" ref="DE76">_xlfn.XLOOKUP($A76&amp;$B76,'[1]产值及收款计划（2026）'!$A:$A&amp;'[1]产值及收款计划（2026）'!$B:$B,'[1]产值及收款计划（2026）'!DA:DA)</f>
        <v>0</v>
      </c>
      <c r="DF76" s="235" cm="1">
        <f t="array" ref="DF76">_xlfn.XLOOKUP($A76&amp;$B76,'[1]产值及收款计划（2026）'!$A:$A&amp;'[1]产值及收款计划（2026）'!$B:$B,'[1]产值及收款计划（2026）'!DB:DB)</f>
        <v>0</v>
      </c>
      <c r="DG76" s="235" cm="1">
        <f t="array" ref="DG76">_xlfn.XLOOKUP($A76&amp;$B76,'[1]产值及收款计划（2026）'!$A:$A&amp;'[1]产值及收款计划（2026）'!$B:$B,'[1]产值及收款计划（2026）'!DC:DC)</f>
        <v>0</v>
      </c>
      <c r="DH76" s="235" cm="1">
        <f t="array" ref="DH76">_xlfn.XLOOKUP($A76&amp;$B76,'[1]产值及收款计划（2026）'!$A:$A&amp;'[1]产值及收款计划（2026）'!$B:$B,'[1]产值及收款计划（2026）'!DD:DD)</f>
        <v>0</v>
      </c>
      <c r="DI76" s="235" cm="1">
        <f t="array" ref="DI76">_xlfn.XLOOKUP($A76&amp;$B76,'[1]产值及收款计划（2026）'!$A:$A&amp;'[1]产值及收款计划（2026）'!$B:$B,'[1]产值及收款计划（2026）'!DE:DE)</f>
        <v>0</v>
      </c>
      <c r="DJ76" s="235" cm="1">
        <f t="array" ref="DJ76">_xlfn.XLOOKUP($A76&amp;$B76,'[1]产值及收款计划（2026）'!$A:$A&amp;'[1]产值及收款计划（2026）'!$B:$B,'[1]产值及收款计划（2026）'!DF:DF)</f>
        <v>0</v>
      </c>
      <c r="DK76" s="235" cm="1">
        <f t="array" ref="DK76">_xlfn.XLOOKUP($A76&amp;$B76,'[1]产值及收款计划（2026）'!$A:$A&amp;'[1]产值及收款计划（2026）'!$B:$B,'[1]产值及收款计划（2026）'!DG:DG)</f>
        <v>0</v>
      </c>
      <c r="DL76" s="235" cm="1">
        <f t="array" ref="DL76">_xlfn.XLOOKUP($A76&amp;$B76,'[1]产值及收款计划（2026）'!$A:$A&amp;'[1]产值及收款计划（2026）'!$B:$B,'[1]产值及收款计划（2026）'!DH:DH)</f>
        <v>0</v>
      </c>
      <c r="DM76" s="235" cm="1">
        <f t="array" ref="DM76">_xlfn.XLOOKUP($A76&amp;$B76,'[1]产值及收款计划（2026）'!$A:$A&amp;'[1]产值及收款计划（2026）'!$B:$B,'[1]产值及收款计划（2026）'!DI:DI)</f>
        <v>0</v>
      </c>
      <c r="DN76" s="235" cm="1">
        <f t="array" ref="DN76">_xlfn.XLOOKUP($A76&amp;$B76,'[1]产值及收款计划（2026）'!$A:$A&amp;'[1]产值及收款计划（2026）'!$B:$B,'[1]产值及收款计划（2026）'!DJ:DJ)</f>
        <v>0</v>
      </c>
      <c r="DO76" s="235" cm="1">
        <f t="array" ref="DO76">_xlfn.XLOOKUP($A76&amp;$B76,'[1]产值及收款计划（2026）'!$A:$A&amp;'[1]产值及收款计划（2026）'!$B:$B,'[1]产值及收款计划（2026）'!DK:DK)</f>
        <v>0</v>
      </c>
      <c r="DP76" s="235" cm="1">
        <f t="array" ref="DP76">_xlfn.XLOOKUP($A76&amp;$B76,'[1]产值及收款计划（2026）'!$A:$A&amp;'[1]产值及收款计划（2026）'!$B:$B,'[1]产值及收款计划（2026）'!DL:DL)</f>
        <v>0</v>
      </c>
      <c r="DQ76" s="243"/>
      <c r="DR76" s="229"/>
    </row>
    <row r="77" ht="20.25" spans="1:122">
      <c r="A77" s="233">
        <f t="shared" si="13"/>
        <v>73</v>
      </c>
      <c r="B77" s="233" t="s">
        <v>25</v>
      </c>
      <c r="C77" s="235" t="str" cm="1">
        <f t="array" ref="C77">_xlfn.XLOOKUP($A77&amp;$B77,'[1]产值及收款计划（2026）'!$A:$A&amp;'[1]产值及收款计划（2026）'!$B:$B,'[1]产值及收款计划（2026）'!C:C)</f>
        <v>ZHT2023101800115</v>
      </c>
      <c r="D77" s="234" t="str" cm="1">
        <f t="array" ref="D77">_xlfn.XLOOKUP($A77&amp;$B77,'[1]产值及收款计划（2026）'!$A:$A&amp;'[1]产值及收款计划（2026）'!$B:$B,'[1]产值及收款计划（2026）'!D:D)</f>
        <v>上海轨道交通市域线嘉闵线工程 JMSG-16标智慧工地项目系统集成及技术服务合同</v>
      </c>
      <c r="E77" s="235" cm="1">
        <f t="array" ref="E77">_xlfn.XLOOKUP($A77&amp;$B77,'[1]产值及收款计划（2026）'!$A:$A&amp;'[1]产值及收款计划（2026）'!$B:$B,'[1]产值及收款计划（2026）'!E:E)</f>
        <v>86.2</v>
      </c>
      <c r="F77" s="235" cm="1">
        <f t="array" ref="F77">_xlfn.XLOOKUP($A77&amp;$B77,'[1]产值及收款计划（2026）'!$A:$A&amp;'[1]产值及收款计划（2026）'!$B:$B,'[1]产值及收款计划（2026）'!F:F)</f>
        <v>86.2</v>
      </c>
      <c r="G77" s="235" cm="1">
        <f t="array" ref="G77">_xlfn.XLOOKUP($A77&amp;$B77,'[1]产值及收款计划（2026）'!$A:$A&amp;'[1]产值及收款计划（2026）'!$B:$B,'[1]产值及收款计划（2026）'!G:G)</f>
        <v>86.2</v>
      </c>
      <c r="H77" s="235" cm="1">
        <f t="array" ref="H77">_xlfn.XLOOKUP($A77&amp;$B77,'[1]产值及收款计划（2026）'!$A:$A&amp;'[1]产值及收款计划（2026）'!$B:$B,'[1]产值及收款计划（2026）'!H:H)</f>
        <v>86.2</v>
      </c>
      <c r="I77" s="236" cm="1">
        <f t="array" ref="I77">_xlfn.XLOOKUP($A77&amp;$B77,'[1]产值及收款计划（2026）'!$A:$A&amp;'[1]产值及收款计划（2026）'!$B:$B,'[1]产值及收款计划（2026）'!I:I)</f>
        <v>1</v>
      </c>
      <c r="J77" s="237" cm="1">
        <f t="array" ref="J77">_xlfn.XLOOKUP($A77&amp;$B77,'[1]产值及收款计划（2026）'!$A:$A&amp;'[1]产值及收款计划（2026）'!$B:$B,'[1]产值及收款计划（2026）'!J:J)</f>
        <v>0.06</v>
      </c>
      <c r="K77" s="235" t="e" cm="1">
        <f t="array" ref="K77">_xlfn.XLOOKUP($A77&amp;$B77,'[1]产值及收款计划（2026）'!$A:$A&amp;'[1]产值及收款计划（2026）'!$B:$B,'[1]产值及收款计划（2026）'!K:K)</f>
        <v>#REF!</v>
      </c>
      <c r="L77" s="235" t="e" cm="1">
        <f t="array" ref="L77">_xlfn.XLOOKUP($A77&amp;$B77,'[1]产值及收款计划（2026）'!$A:$A&amp;'[1]产值及收款计划（2026）'!$B:$B,'[1]产值及收款计划（2026）'!L:L)</f>
        <v>#REF!</v>
      </c>
      <c r="M77" s="235" t="str" cm="1">
        <f t="array" ref="M77">_xlfn.XLOOKUP($A77&amp;$B77,'[1]产值及收款计划（2026）'!$A:$A&amp;'[1]产值及收款计划（2026）'!$B:$B,'[1]产值及收款计划（2026）'!M:M)</f>
        <v>主导</v>
      </c>
      <c r="N77" s="235" t="str" cm="1">
        <f t="array" ref="N77">_xlfn.XLOOKUP($A77&amp;$B77,'[1]产值及收款计划（2026）'!$A:$A&amp;'[1]产值及收款计划（2026）'!$B:$B,'[1]产值及收款计划（2026）'!N:N)</f>
        <v>史菁霞团队</v>
      </c>
      <c r="O77" s="235" t="str" cm="1">
        <f t="array" ref="O77">_xlfn.XLOOKUP($A77&amp;$B77,'[1]产值及收款计划（2026）'!$A:$A&amp;'[1]产值及收款计划（2026）'!$B:$B,'[1]产值及收款计划（2026）'!O:O)</f>
        <v>袁超</v>
      </c>
      <c r="P77" s="234" t="str" cm="1">
        <f t="array" ref="P77">_xlfn.XLOOKUP($A77&amp;$B77,'[1]产值及收款计划（2026）'!$A:$A&amp;'[1]产值及收款计划（2026）'!$B:$B,'[1]产值及收款计划（2026）'!P:P)</f>
        <v>在建</v>
      </c>
      <c r="Q77" s="235" t="e" cm="1">
        <f t="array" ref="Q77">_xlfn.XLOOKUP($A77&amp;$B77,'[1]产值及收款计划（2026）'!$A:$A&amp;'[1]产值及收款计划（2026）'!$B:$B,'[1]产值及收款计划（2026）'!Q:Q)</f>
        <v>#REF!</v>
      </c>
      <c r="R77" s="235" t="e" cm="1">
        <f t="array" ref="R77">_xlfn.XLOOKUP($A77&amp;$B77,'[1]产值及收款计划（2026）'!$A:$A&amp;'[1]产值及收款计划（2026）'!$B:$B,'[1]产值及收款计划（2026）'!R:R)</f>
        <v>#REF!</v>
      </c>
      <c r="S77" s="235" t="e" cm="1">
        <f t="array" ref="S77">_xlfn.XLOOKUP($A77&amp;$B77,'[1]产值及收款计划（2026）'!$A:$A&amp;'[1]产值及收款计划（2026）'!$B:$B,'[1]产值及收款计划（2026）'!S:S)</f>
        <v>#REF!</v>
      </c>
      <c r="T77" s="235" cm="1">
        <f t="array" ref="T77">_xlfn.XLOOKUP($A77&amp;$B77,'[1]产值及收款计划（2026）'!$A:$A&amp;'[1]产值及收款计划（2026）'!$B:$B,'[1]产值及收款计划（2026）'!T:T)</f>
        <v>68.96</v>
      </c>
      <c r="U77" s="235" cm="1">
        <f t="array" ref="U77">_xlfn.XLOOKUP($A77&amp;$B77,'[1]产值及收款计划（2026）'!$A:$A&amp;'[1]产值及收款计划（2026）'!$B:$B,'[1]产值及收款计划（2026）'!U:U)</f>
        <v>0</v>
      </c>
      <c r="V77" s="235" cm="1">
        <f t="array" ref="V77">_xlfn.XLOOKUP($A77&amp;$B77,'[1]产值及收款计划（2026）'!$A:$A&amp;'[1]产值及收款计划（2026）'!$B:$B,'[1]产值及收款计划（2026）'!V:V)</f>
        <v>17.24</v>
      </c>
      <c r="W77" s="235" t="e" cm="1">
        <f t="array" ref="W77">_xlfn.XLOOKUP($A77&amp;$B77,'[1]产值及收款计划（2026）'!$A:$A&amp;'[1]产值及收款计划（2026）'!$B:$B,'[1]产值及收款计划（2026）'!W:W)</f>
        <v>#REF!</v>
      </c>
      <c r="X77" s="235" t="e" cm="1">
        <f t="array" ref="X77">_xlfn.XLOOKUP($A77&amp;$B77,'[1]产值及收款计划（2026）'!$A:$A&amp;'[1]产值及收款计划（2026）'!$B:$B,'[1]产值及收款计划（2026）'!X:X)</f>
        <v>#REF!</v>
      </c>
      <c r="Y77" s="235" t="e" cm="1">
        <f t="array" ref="Y77">_xlfn.XLOOKUP($A77&amp;$B77,'[1]产值及收款计划（2026）'!$A:$A&amp;'[1]产值及收款计划（2026）'!$B:$B,'[1]产值及收款计划（2026）'!Y:Y)</f>
        <v>#REF!</v>
      </c>
      <c r="Z77" s="235" t="e" cm="1">
        <f t="array" ref="Z77">_xlfn.XLOOKUP($A77&amp;$B77,'[1]产值及收款计划（2026）'!$A:$A&amp;'[1]产值及收款计划（2026）'!$B:$B,'[1]产值及收款计划（2026）'!Z:Z)</f>
        <v>#REF!</v>
      </c>
      <c r="AA77" s="235" t="e" cm="1">
        <f t="array" ref="AA77">_xlfn.XLOOKUP($A77&amp;$B77,'[1]产值及收款计划（2026）'!$A:$A&amp;'[1]产值及收款计划（2026）'!$B:$B,'[1]产值及收款计划（2026）'!AA:AA)</f>
        <v>#REF!</v>
      </c>
      <c r="AB77" s="235" t="e" cm="1">
        <f t="array" ref="AB77">_xlfn.XLOOKUP($A77&amp;$B77,'[1]产值及收款计划（2026）'!$A:$A&amp;'[1]产值及收款计划（2026）'!$B:$B,'[1]产值及收款计划（2026）'!AB:AB)</f>
        <v>#REF!</v>
      </c>
      <c r="AC77" s="235" t="e" cm="1">
        <f t="array" ref="AC77">_xlfn.XLOOKUP($A77&amp;$B77,'[1]产值及收款计划（2026）'!$A:$A&amp;'[1]产值及收款计划（2026）'!$B:$B,'[1]产值及收款计划（2026）'!AC:AC)</f>
        <v>#REF!</v>
      </c>
      <c r="AD77" s="235" t="e" cm="1">
        <f t="array" ref="AD77">_xlfn.XLOOKUP($A77&amp;$B77,'[1]产值及收款计划（2026）'!$A:$A&amp;'[1]产值及收款计划（2026）'!$B:$B,'[1]产值及收款计划（2026）'!AD:AD)</f>
        <v>#REF!</v>
      </c>
      <c r="AE77" s="235" t="e" cm="1">
        <f t="array" ref="AE77">_xlfn.XLOOKUP($A77&amp;$B77,'[1]产值及收款计划（2026）'!$A:$A&amp;'[1]产值及收款计划（2026）'!$B:$B,'[1]产值及收款计划（2026）'!AE:AE)</f>
        <v>#REF!</v>
      </c>
      <c r="AF77" s="235" cm="1">
        <f t="array" ref="AF77">_xlfn.XLOOKUP($A77&amp;$B77,'[1]产值及收款计划（2026）'!$A:$A&amp;'[1]产值及收款计划（2026）'!$B:$B,'[1]产值及收款计划（2026）'!AF:AF)</f>
        <v>17.24</v>
      </c>
      <c r="AG77" s="235" t="e" cm="1">
        <f t="array" ref="AG77">_xlfn.XLOOKUP($A77&amp;$B77,'[1]产值及收款计划（2026）'!$A:$A&amp;'[1]产值及收款计划（2026）'!$B:$B,'[1]产值及收款计划（2026）'!AG:AG)</f>
        <v>#REF!</v>
      </c>
      <c r="AH77" s="235" t="e" cm="1">
        <f t="array" ref="AH77">_xlfn.XLOOKUP($A77&amp;$B77,'[1]产值及收款计划（2026）'!$A:$A&amp;'[1]产值及收款计划（2026）'!$B:$B,'[1]产值及收款计划（2026）'!AH:AH)</f>
        <v>#REF!</v>
      </c>
      <c r="AI77" s="235" t="e" cm="1">
        <f t="array" ref="AI77">_xlfn.XLOOKUP($A77&amp;$B77,'[1]产值及收款计划（2026）'!$A:$A&amp;'[1]产值及收款计划（2026）'!$B:$B,'[1]产值及收款计划（2026）'!AI:AI)</f>
        <v>#REF!</v>
      </c>
      <c r="AJ77" s="235" t="e" cm="1">
        <f t="array" ref="AJ77">_xlfn.XLOOKUP($A77&amp;$B77,'[1]产值及收款计划（2026）'!$A:$A&amp;'[1]产值及收款计划（2026）'!$B:$B,'[1]产值及收款计划（2026）'!AJ:AJ)</f>
        <v>#REF!</v>
      </c>
      <c r="AK77" s="235" t="e" cm="1">
        <f t="array" ref="AK77">_xlfn.XLOOKUP($A77&amp;$B77,'[1]产值及收款计划（2026）'!$A:$A&amp;'[1]产值及收款计划（2026）'!$B:$B,'[1]产值及收款计划（2026）'!AK:AK)</f>
        <v>#REF!</v>
      </c>
      <c r="AL77" s="235" t="e" cm="1">
        <f t="array" ref="AL77">_xlfn.XLOOKUP($A77&amp;$B77,'[1]产值及收款计划（2026）'!$A:$A&amp;'[1]产值及收款计划（2026）'!$B:$B,'[1]产值及收款计划（2026）'!AL:AL)</f>
        <v>#REF!</v>
      </c>
      <c r="AM77" s="242" t="e" cm="1">
        <f t="array" ref="AM77">_xlfn.LET(_xlpm.勾选月份状态数组,TRANSPOSE('PPT(12-15页）-TOP10'!$A$3:$A$14),_xlpm.选择数据区,IF('PPT(12-15页）-TOP10'!$E$3="收款",$BA77:$BL77,$AA77:$AL77),SUM(_xlfn._xlws.FILTER(_xlpm.选择数据区,_xlpm.勾选月份状态数组,"")))</f>
        <v>#REF!</v>
      </c>
      <c r="AN77" s="235" t="e">
        <f>_xlfn.XLOOKUP($C77,应收未收表!$T:$T,应收未收表!AA:AA)</f>
        <v>#N/A</v>
      </c>
      <c r="AO77" s="235" t="e">
        <f>_xlfn.XLOOKUP($C77,应收未收表!$T:$T,应收未收表!AB:AB)</f>
        <v>#N/A</v>
      </c>
      <c r="AP77" s="235" t="e">
        <f>_xlfn.XLOOKUP($C77,应收未收表!$T:$T,应收未收表!AC:AC)</f>
        <v>#N/A</v>
      </c>
      <c r="AQ77" s="235" t="e">
        <f>_xlfn.XLOOKUP($C77,应收未收表!$T:$T,应收未收表!AE:AE)</f>
        <v>#N/A</v>
      </c>
      <c r="AR77" s="235" t="e">
        <f>_xlfn.XLOOKUP($C77,应收未收表!$T:$T,应收未收表!AF:AF)</f>
        <v>#N/A</v>
      </c>
      <c r="AS77" s="235" t="e" cm="1">
        <f t="array" ref="AS77">_xlfn.XLOOKUP($A77&amp;$B77,'[1]产值及收款计划（2026）'!$A:$A&amp;'[1]产值及收款计划（2026）'!$B:$B,'[1]产值及收款计划（2026）'!AS:AS)</f>
        <v>#REF!</v>
      </c>
      <c r="AT77" s="235" t="e" cm="1">
        <f t="array" ref="AT77">_xlfn.XLOOKUP($A77&amp;$B77,'[1]产值及收款计划（2026）'!$A:$A&amp;'[1]产值及收款计划（2026）'!$B:$B,'[1]产值及收款计划（2026）'!AT:AT)</f>
        <v>#REF!</v>
      </c>
      <c r="AU77" s="235" t="e" cm="1">
        <f t="array" ref="AU77">_xlfn.XLOOKUP($A77&amp;$B77,'[1]产值及收款计划（2026）'!$A:$A&amp;'[1]产值及收款计划（2026）'!$B:$B,'[1]产值及收款计划（2026）'!AU:AU)</f>
        <v>#REF!</v>
      </c>
      <c r="AV77" s="235" t="e" cm="1">
        <f t="array" ref="AV77">_xlfn.XLOOKUP($A77&amp;$B77,'[1]产值及收款计划（2026）'!$A:$A&amp;'[1]产值及收款计划（2026）'!$B:$B,'[1]产值及收款计划（2026）'!AV:AV)</f>
        <v>#REF!</v>
      </c>
      <c r="AW77" s="235" cm="1">
        <f t="array" ref="AW77">_xlfn.XLOOKUP($A77&amp;$B77,'[1]产值及收款计划（2026）'!$A:$A&amp;'[1]产值及收款计划（2026）'!$B:$B,'[1]产值及收款计划（2026）'!AW:AW)</f>
        <v>68.96</v>
      </c>
      <c r="AX77" s="235" cm="1">
        <f t="array" ref="AX77">_xlfn.XLOOKUP($A77&amp;$B77,'[1]产值及收款计划（2026）'!$A:$A&amp;'[1]产值及收款计划（2026）'!$B:$B,'[1]产值及收款计划（2026）'!AX:AX)</f>
        <v>0</v>
      </c>
      <c r="AY77" s="235" cm="1">
        <f t="array" ref="AY77">_xlfn.XLOOKUP($A77&amp;$B77,'[1]产值及收款计划（2026）'!$A:$A&amp;'[1]产值及收款计划（2026）'!$B:$B,'[1]产值及收款计划（2026）'!AY:AY)</f>
        <v>17.24</v>
      </c>
      <c r="AZ77" s="235" cm="1">
        <f t="array" ref="AZ77">_xlfn.XLOOKUP($A77&amp;$B77,'[1]产值及收款计划（2026）'!$A:$A&amp;'[1]产值及收款计划（2026）'!$B:$B,'[1]产值及收款计划（2026）'!AZ:AZ)</f>
        <v>0</v>
      </c>
      <c r="BA77" s="245" t="e" cm="1">
        <f t="array" ref="BA77">_xlfn.XLOOKUP($A77&amp;$B77,'[1]产值及收款计划（2026）'!$A:$A&amp;'[1]产值及收款计划（2026）'!$B:$B,'[1]产值及收款计划（2026）'!BA:BA)</f>
        <v>#REF!</v>
      </c>
      <c r="BB77" s="245" t="e" cm="1">
        <f t="array" ref="BB77">_xlfn.XLOOKUP($A77&amp;$B77,'[1]产值及收款计划（2026）'!$A:$A&amp;'[1]产值及收款计划（2026）'!$B:$B,'[1]产值及收款计划（2026）'!BB:BB)</f>
        <v>#REF!</v>
      </c>
      <c r="BC77" s="245" t="e" cm="1">
        <f t="array" ref="BC77">_xlfn.XLOOKUP($A77&amp;$B77,'[1]产值及收款计划（2026）'!$A:$A&amp;'[1]产值及收款计划（2026）'!$B:$B,'[1]产值及收款计划（2026）'!BC:BC)</f>
        <v>#REF!</v>
      </c>
      <c r="BD77" s="235" t="e" cm="1">
        <f t="array" ref="BD77">_xlfn.XLOOKUP($A77&amp;$B77,'[1]产值及收款计划（2026）'!$A:$A&amp;'[1]产值及收款计划（2026）'!$B:$B,'[1]产值及收款计划（2026）'!BD:BD)</f>
        <v>#REF!</v>
      </c>
      <c r="BE77" s="235" t="e" cm="1">
        <f t="array" ref="BE77">_xlfn.XLOOKUP($A77&amp;$B77,'[1]产值及收款计划（2026）'!$A:$A&amp;'[1]产值及收款计划（2026）'!$B:$B,'[1]产值及收款计划（2026）'!BE:BE)</f>
        <v>#REF!</v>
      </c>
      <c r="BF77" s="235" cm="1">
        <f t="array" ref="BF77">_xlfn.XLOOKUP($A77&amp;$B77,'[1]产值及收款计划（2026）'!$A:$A&amp;'[1]产值及收款计划（2026）'!$B:$B,'[1]产值及收款计划（2026）'!BF:BF)</f>
        <v>17.24</v>
      </c>
      <c r="BG77" s="235" t="e" cm="1">
        <f t="array" ref="BG77">_xlfn.XLOOKUP($A77&amp;$B77,'[1]产值及收款计划（2026）'!$A:$A&amp;'[1]产值及收款计划（2026）'!$B:$B,'[1]产值及收款计划（2026）'!BG:BG)</f>
        <v>#REF!</v>
      </c>
      <c r="BH77" s="235" t="e" cm="1">
        <f t="array" ref="BH77">_xlfn.XLOOKUP($A77&amp;$B77,'[1]产值及收款计划（2026）'!$A:$A&amp;'[1]产值及收款计划（2026）'!$B:$B,'[1]产值及收款计划（2026）'!BH:BH)</f>
        <v>#REF!</v>
      </c>
      <c r="BI77" s="235" t="e" cm="1">
        <f t="array" ref="BI77">_xlfn.XLOOKUP($A77&amp;$B77,'[1]产值及收款计划（2026）'!$A:$A&amp;'[1]产值及收款计划（2026）'!$B:$B,'[1]产值及收款计划（2026）'!BI:BI)</f>
        <v>#REF!</v>
      </c>
      <c r="BJ77" s="235" t="e" cm="1">
        <f t="array" ref="BJ77">_xlfn.XLOOKUP($A77&amp;$B77,'[1]产值及收款计划（2026）'!$A:$A&amp;'[1]产值及收款计划（2026）'!$B:$B,'[1]产值及收款计划（2026）'!BJ:BJ)</f>
        <v>#REF!</v>
      </c>
      <c r="BK77" s="235" t="e" cm="1">
        <f t="array" ref="BK77">_xlfn.XLOOKUP($A77&amp;$B77,'[1]产值及收款计划（2026）'!$A:$A&amp;'[1]产值及收款计划（2026）'!$B:$B,'[1]产值及收款计划（2026）'!BK:BK)</f>
        <v>#REF!</v>
      </c>
      <c r="BL77" s="235" t="e" cm="1">
        <f t="array" ref="BL77">_xlfn.XLOOKUP($A77&amp;$B77,'[1]产值及收款计划（2026）'!$A:$A&amp;'[1]产值及收款计划（2026）'!$B:$B,'[1]产值及收款计划（2026）'!BL:BL)</f>
        <v>#REF!</v>
      </c>
      <c r="BM77" s="235"/>
      <c r="BN77" s="235"/>
      <c r="BO77" s="235"/>
      <c r="BP77" s="235"/>
      <c r="BQ77" s="235" t="e">
        <f>_xlfn.XLOOKUP($C77,应收未收表!$AJ:$AJ,应收未收表!AK:AK)</f>
        <v>#N/A</v>
      </c>
      <c r="BR77" s="235" t="e">
        <f>_xlfn.XLOOKUP($C77,应收未收表!$AJ:$AJ,应收未收表!AL:AL)</f>
        <v>#N/A</v>
      </c>
      <c r="BS77" s="235" t="e">
        <f>_xlfn.XLOOKUP($C77,应收未收表!$AJ:$AJ,应收未收表!AM:AM)</f>
        <v>#N/A</v>
      </c>
      <c r="BT77" s="235" t="e">
        <f>_xlfn.XLOOKUP($C77,应收未收表!$AJ:$AJ,应收未收表!AN:AN)</f>
        <v>#N/A</v>
      </c>
      <c r="BU77" s="234" t="str" cm="1">
        <f t="array" ref="BU77">_xlfn.XLOOKUP($A77&amp;$B77,'[1]产值及收款计划（2026）'!$A:$A&amp;'[1]产值及收款计划（2026）'!$B:$B,'[1]产值及收款计划（2026）'!BQ:BQ)</f>
        <v>上海建工集团股份有限公司</v>
      </c>
      <c r="BV77" s="235" t="e" cm="1">
        <f t="array" ref="BV77">_xlfn.XLOOKUP($A77&amp;$B77,'[1]产值及收款计划（2026）'!$A:$A&amp;'[1]产值及收款计划（2026）'!$B:$B,'[1]产值及收款计划（2026）'!BR:BR)</f>
        <v>#REF!</v>
      </c>
      <c r="CE77" s="235" cm="1">
        <f t="array" ref="CE77">_xlfn.XLOOKUP($A77&amp;$B77,'[1]产值及收款计划（2026）'!$A:$A&amp;'[1]产值及收款计划（2026）'!$B:$B,'[1]产值及收款计划（2026）'!CA:CA)</f>
        <v>0</v>
      </c>
      <c r="CF77" s="235" cm="1">
        <f t="array" ref="CF77">_xlfn.XLOOKUP($A77&amp;$B77,'[1]产值及收款计划（2026）'!$A:$A&amp;'[1]产值及收款计划（2026）'!$B:$B,'[1]产值及收款计划（2026）'!CB:CB)</f>
        <v>0</v>
      </c>
      <c r="CG77" s="235" cm="1">
        <f t="array" ref="CG77">_xlfn.XLOOKUP($A77&amp;$B77,'[1]产值及收款计划（2026）'!$A:$A&amp;'[1]产值及收款计划（2026）'!$B:$B,'[1]产值及收款计划（2026）'!CC:CC)</f>
        <v>0</v>
      </c>
      <c r="CH77" s="235" cm="1">
        <f t="array" ref="CH77">_xlfn.XLOOKUP($A77&amp;$B77,'[1]产值及收款计划（2026）'!$A:$A&amp;'[1]产值及收款计划（2026）'!$B:$B,'[1]产值及收款计划（2026）'!CD:CD)</f>
        <v>0</v>
      </c>
      <c r="CI77" s="235" cm="1">
        <f t="array" ref="CI77">_xlfn.XLOOKUP($A77&amp;$B77,'[1]产值及收款计划（2026）'!$A:$A&amp;'[1]产值及收款计划（2026）'!$B:$B,'[1]产值及收款计划（2026）'!CE:CE)</f>
        <v>0</v>
      </c>
      <c r="CJ77" s="235" cm="1">
        <f t="array" ref="CJ77">_xlfn.XLOOKUP($A77&amp;$B77,'[1]产值及收款计划（2026）'!$A:$A&amp;'[1]产值及收款计划（2026）'!$B:$B,'[1]产值及收款计划（2026）'!CF:CF)</f>
        <v>0</v>
      </c>
      <c r="CK77" s="235" cm="1">
        <f t="array" ref="CK77">_xlfn.XLOOKUP($A77&amp;$B77,'[1]产值及收款计划（2026）'!$A:$A&amp;'[1]产值及收款计划（2026）'!$B:$B,'[1]产值及收款计划（2026）'!CG:CG)</f>
        <v>0</v>
      </c>
      <c r="CL77" s="235" cm="1">
        <f t="array" ref="CL77">_xlfn.XLOOKUP($A77&amp;$B77,'[1]产值及收款计划（2026）'!$A:$A&amp;'[1]产值及收款计划（2026）'!$B:$B,'[1]产值及收款计划（2026）'!CH:CH)</f>
        <v>0</v>
      </c>
      <c r="CM77" s="235" cm="1">
        <f t="array" ref="CM77">_xlfn.XLOOKUP($A77&amp;$B77,'[1]产值及收款计划（2026）'!$A:$A&amp;'[1]产值及收款计划（2026）'!$B:$B,'[1]产值及收款计划（2026）'!CI:CI)</f>
        <v>0</v>
      </c>
      <c r="CN77" s="235" cm="1">
        <f t="array" ref="CN77">_xlfn.XLOOKUP($A77&amp;$B77,'[1]产值及收款计划（2026）'!$A:$A&amp;'[1]产值及收款计划（2026）'!$B:$B,'[1]产值及收款计划（2026）'!CJ:CJ)</f>
        <v>0</v>
      </c>
      <c r="CO77" s="235" cm="1">
        <f t="array" ref="CO77">_xlfn.XLOOKUP($A77&amp;$B77,'[1]产值及收款计划（2026）'!$A:$A&amp;'[1]产值及收款计划（2026）'!$B:$B,'[1]产值及收款计划（2026）'!CK:CK)</f>
        <v>0</v>
      </c>
      <c r="CP77" s="235" cm="1">
        <f t="array" ref="CP77">_xlfn.XLOOKUP($A77&amp;$B77,'[1]产值及收款计划（2026）'!$A:$A&amp;'[1]产值及收款计划（2026）'!$B:$B,'[1]产值及收款计划（2026）'!CL:CL)</f>
        <v>0</v>
      </c>
      <c r="DE77" s="235" cm="1">
        <f t="array" ref="DE77">_xlfn.XLOOKUP($A77&amp;$B77,'[1]产值及收款计划（2026）'!$A:$A&amp;'[1]产值及收款计划（2026）'!$B:$B,'[1]产值及收款计划（2026）'!DA:DA)</f>
        <v>0</v>
      </c>
      <c r="DF77" s="235" cm="1">
        <f t="array" ref="DF77">_xlfn.XLOOKUP($A77&amp;$B77,'[1]产值及收款计划（2026）'!$A:$A&amp;'[1]产值及收款计划（2026）'!$B:$B,'[1]产值及收款计划（2026）'!DB:DB)</f>
        <v>0</v>
      </c>
      <c r="DG77" s="235" cm="1">
        <f t="array" ref="DG77">_xlfn.XLOOKUP($A77&amp;$B77,'[1]产值及收款计划（2026）'!$A:$A&amp;'[1]产值及收款计划（2026）'!$B:$B,'[1]产值及收款计划（2026）'!DC:DC)</f>
        <v>0</v>
      </c>
      <c r="DH77" s="235" cm="1">
        <f t="array" ref="DH77">_xlfn.XLOOKUP($A77&amp;$B77,'[1]产值及收款计划（2026）'!$A:$A&amp;'[1]产值及收款计划（2026）'!$B:$B,'[1]产值及收款计划（2026）'!DD:DD)</f>
        <v>0</v>
      </c>
      <c r="DI77" s="235" cm="1">
        <f t="array" ref="DI77">_xlfn.XLOOKUP($A77&amp;$B77,'[1]产值及收款计划（2026）'!$A:$A&amp;'[1]产值及收款计划（2026）'!$B:$B,'[1]产值及收款计划（2026）'!DE:DE)</f>
        <v>0</v>
      </c>
      <c r="DJ77" s="235" cm="1">
        <f t="array" ref="DJ77">_xlfn.XLOOKUP($A77&amp;$B77,'[1]产值及收款计划（2026）'!$A:$A&amp;'[1]产值及收款计划（2026）'!$B:$B,'[1]产值及收款计划（2026）'!DF:DF)</f>
        <v>0</v>
      </c>
      <c r="DK77" s="235" cm="1">
        <f t="array" ref="DK77">_xlfn.XLOOKUP($A77&amp;$B77,'[1]产值及收款计划（2026）'!$A:$A&amp;'[1]产值及收款计划（2026）'!$B:$B,'[1]产值及收款计划（2026）'!DG:DG)</f>
        <v>0</v>
      </c>
      <c r="DL77" s="235" cm="1">
        <f t="array" ref="DL77">_xlfn.XLOOKUP($A77&amp;$B77,'[1]产值及收款计划（2026）'!$A:$A&amp;'[1]产值及收款计划（2026）'!$B:$B,'[1]产值及收款计划（2026）'!DH:DH)</f>
        <v>0</v>
      </c>
      <c r="DM77" s="235" cm="1">
        <f t="array" ref="DM77">_xlfn.XLOOKUP($A77&amp;$B77,'[1]产值及收款计划（2026）'!$A:$A&amp;'[1]产值及收款计划（2026）'!$B:$B,'[1]产值及收款计划（2026）'!DI:DI)</f>
        <v>0</v>
      </c>
      <c r="DN77" s="235" cm="1">
        <f t="array" ref="DN77">_xlfn.XLOOKUP($A77&amp;$B77,'[1]产值及收款计划（2026）'!$A:$A&amp;'[1]产值及收款计划（2026）'!$B:$B,'[1]产值及收款计划（2026）'!DJ:DJ)</f>
        <v>0</v>
      </c>
      <c r="DO77" s="235" cm="1">
        <f t="array" ref="DO77">_xlfn.XLOOKUP($A77&amp;$B77,'[1]产值及收款计划（2026）'!$A:$A&amp;'[1]产值及收款计划（2026）'!$B:$B,'[1]产值及收款计划（2026）'!DK:DK)</f>
        <v>0</v>
      </c>
      <c r="DP77" s="235" cm="1">
        <f t="array" ref="DP77">_xlfn.XLOOKUP($A77&amp;$B77,'[1]产值及收款计划（2026）'!$A:$A&amp;'[1]产值及收款计划（2026）'!$B:$B,'[1]产值及收款计划（2026）'!DL:DL)</f>
        <v>0</v>
      </c>
      <c r="DQ77" s="243"/>
      <c r="DR77" s="229"/>
    </row>
    <row r="78" ht="20.25" spans="1:122">
      <c r="A78" s="233">
        <f t="shared" si="13"/>
        <v>74</v>
      </c>
      <c r="B78" s="233" t="s">
        <v>25</v>
      </c>
      <c r="C78" s="235" t="str" cm="1">
        <f t="array" ref="C78">_xlfn.XLOOKUP($A78&amp;$B78,'[1]产值及收款计划（2026）'!$A:$A&amp;'[1]产值及收款计划（2026）'!$B:$B,'[1]产值及收款计划（2026）'!C:C)</f>
        <v>ZHT2023121900160</v>
      </c>
      <c r="D78" s="234" t="str" cm="1">
        <f t="array" ref="D78">_xlfn.XLOOKUP($A78&amp;$B78,'[1]产值及收款计划（2026）'!$A:$A&amp;'[1]产值及收款计划（2026）'!$B:$B,'[1]产值及收款计划（2026）'!D:D)</f>
        <v>上海市域铁路应急管理平台项目咨询合同（示范区线）</v>
      </c>
      <c r="E78" s="235" cm="1">
        <f t="array" ref="E78">_xlfn.XLOOKUP($A78&amp;$B78,'[1]产值及收款计划（2026）'!$A:$A&amp;'[1]产值及收款计划（2026）'!$B:$B,'[1]产值及收款计划（2026）'!E:E)</f>
        <v>45.1</v>
      </c>
      <c r="F78" s="235" cm="1">
        <f t="array" ref="F78">_xlfn.XLOOKUP($A78&amp;$B78,'[1]产值及收款计划（2026）'!$A:$A&amp;'[1]产值及收款计划（2026）'!$B:$B,'[1]产值及收款计划（2026）'!F:F)</f>
        <v>40.1</v>
      </c>
      <c r="G78" s="235" cm="1">
        <f t="array" ref="G78">_xlfn.XLOOKUP($A78&amp;$B78,'[1]产值及收款计划（2026）'!$A:$A&amp;'[1]产值及收款计划（2026）'!$B:$B,'[1]产值及收款计划（2026）'!G:G)</f>
        <v>40.1</v>
      </c>
      <c r="H78" s="235" cm="1">
        <f t="array" ref="H78">_xlfn.XLOOKUP($A78&amp;$B78,'[1]产值及收款计划（2026）'!$A:$A&amp;'[1]产值及收款计划（2026）'!$B:$B,'[1]产值及收款计划（2026）'!H:H)</f>
        <v>23.85</v>
      </c>
      <c r="I78" s="236" cm="1">
        <f t="array" ref="I78">_xlfn.XLOOKUP($A78&amp;$B78,'[1]产值及收款计划（2026）'!$A:$A&amp;'[1]产值及收款计划（2026）'!$B:$B,'[1]产值及收款计划（2026）'!I:I)</f>
        <v>0.594763092269327</v>
      </c>
      <c r="J78" s="237" cm="1">
        <f t="array" ref="J78">_xlfn.XLOOKUP($A78&amp;$B78,'[1]产值及收款计划（2026）'!$A:$A&amp;'[1]产值及收款计划（2026）'!$B:$B,'[1]产值及收款计划（2026）'!J:J)</f>
        <v>0.06</v>
      </c>
      <c r="K78" s="235" t="e" cm="1">
        <f t="array" ref="K78">_xlfn.XLOOKUP($A78&amp;$B78,'[1]产值及收款计划（2026）'!$A:$A&amp;'[1]产值及收款计划（2026）'!$B:$B,'[1]产值及收款计划（2026）'!K:K)</f>
        <v>#REF!</v>
      </c>
      <c r="L78" s="235" t="e" cm="1">
        <f t="array" ref="L78">_xlfn.XLOOKUP($A78&amp;$B78,'[1]产值及收款计划（2026）'!$A:$A&amp;'[1]产值及收款计划（2026）'!$B:$B,'[1]产值及收款计划（2026）'!L:L)</f>
        <v>#REF!</v>
      </c>
      <c r="M78" s="235" t="str" cm="1">
        <f t="array" ref="M78">_xlfn.XLOOKUP($A78&amp;$B78,'[1]产值及收款计划（2026）'!$A:$A&amp;'[1]产值及收款计划（2026）'!$B:$B,'[1]产值及收款计划（2026）'!M:M)</f>
        <v>主导</v>
      </c>
      <c r="N78" s="235" t="str" cm="1">
        <f t="array" ref="N78">_xlfn.XLOOKUP($A78&amp;$B78,'[1]产值及收款计划（2026）'!$A:$A&amp;'[1]产值及收款计划（2026）'!$B:$B,'[1]产值及收款计划（2026）'!N:N)</f>
        <v>施林烽团队</v>
      </c>
      <c r="O78" s="235" t="str" cm="1">
        <f t="array" ref="O78">_xlfn.XLOOKUP($A78&amp;$B78,'[1]产值及收款计划（2026）'!$A:$A&amp;'[1]产值及收款计划（2026）'!$B:$B,'[1]产值及收款计划（2026）'!O:O)</f>
        <v>施林烽</v>
      </c>
      <c r="P78" s="234" t="str" cm="1">
        <f t="array" ref="P78">_xlfn.XLOOKUP($A78&amp;$B78,'[1]产值及收款计划（2026）'!$A:$A&amp;'[1]产值及收款计划（2026）'!$B:$B,'[1]产值及收款计划（2026）'!P:P)</f>
        <v>25已完结</v>
      </c>
      <c r="Q78" s="235" t="e" cm="1">
        <f t="array" ref="Q78">_xlfn.XLOOKUP($A78&amp;$B78,'[1]产值及收款计划（2026）'!$A:$A&amp;'[1]产值及收款计划（2026）'!$B:$B,'[1]产值及收款计划（2026）'!Q:Q)</f>
        <v>#REF!</v>
      </c>
      <c r="R78" s="235" t="e" cm="1">
        <f t="array" ref="R78">_xlfn.XLOOKUP($A78&amp;$B78,'[1]产值及收款计划（2026）'!$A:$A&amp;'[1]产值及收款计划（2026）'!$B:$B,'[1]产值及收款计划（2026）'!R:R)</f>
        <v>#REF!</v>
      </c>
      <c r="S78" s="235" t="e" cm="1">
        <f t="array" ref="S78">_xlfn.XLOOKUP($A78&amp;$B78,'[1]产值及收款计划（2026）'!$A:$A&amp;'[1]产值及收款计划（2026）'!$B:$B,'[1]产值及收款计划（2026）'!S:S)</f>
        <v>#REF!</v>
      </c>
      <c r="T78" s="235" cm="1">
        <f t="array" ref="T78">_xlfn.XLOOKUP($A78&amp;$B78,'[1]产值及收款计划（2026）'!$A:$A&amp;'[1]产值及收款计划（2026）'!$B:$B,'[1]产值及收款计划（2026）'!T:T)</f>
        <v>45.1</v>
      </c>
      <c r="U78" s="235" cm="1">
        <f t="array" ref="U78">_xlfn.XLOOKUP($A78&amp;$B78,'[1]产值及收款计划（2026）'!$A:$A&amp;'[1]产值及收款计划（2026）'!$B:$B,'[1]产值及收款计划（2026）'!U:U)</f>
        <v>0</v>
      </c>
      <c r="V78" s="235" cm="1">
        <f t="array" ref="V78">_xlfn.XLOOKUP($A78&amp;$B78,'[1]产值及收款计划（2026）'!$A:$A&amp;'[1]产值及收款计划（2026）'!$B:$B,'[1]产值及收款计划（2026）'!V:V)</f>
        <v>0</v>
      </c>
      <c r="W78" s="235" t="e" cm="1">
        <f t="array" ref="W78">_xlfn.XLOOKUP($A78&amp;$B78,'[1]产值及收款计划（2026）'!$A:$A&amp;'[1]产值及收款计划（2026）'!$B:$B,'[1]产值及收款计划（2026）'!W:W)</f>
        <v>#REF!</v>
      </c>
      <c r="X78" s="235" t="e" cm="1">
        <f t="array" ref="X78">_xlfn.XLOOKUP($A78&amp;$B78,'[1]产值及收款计划（2026）'!$A:$A&amp;'[1]产值及收款计划（2026）'!$B:$B,'[1]产值及收款计划（2026）'!X:X)</f>
        <v>#REF!</v>
      </c>
      <c r="Y78" s="235" t="e" cm="1">
        <f t="array" ref="Y78">_xlfn.XLOOKUP($A78&amp;$B78,'[1]产值及收款计划（2026）'!$A:$A&amp;'[1]产值及收款计划（2026）'!$B:$B,'[1]产值及收款计划（2026）'!Y:Y)</f>
        <v>#REF!</v>
      </c>
      <c r="Z78" s="235" t="e" cm="1">
        <f t="array" ref="Z78">_xlfn.XLOOKUP($A78&amp;$B78,'[1]产值及收款计划（2026）'!$A:$A&amp;'[1]产值及收款计划（2026）'!$B:$B,'[1]产值及收款计划（2026）'!Z:Z)</f>
        <v>#REF!</v>
      </c>
      <c r="AA78" s="235" cm="1">
        <f t="array" ref="AA78">_xlfn.XLOOKUP($A78&amp;$B78,'[1]产值及收款计划（2026）'!$A:$A&amp;'[1]产值及收款计划（2026）'!$B:$B,'[1]产值及收款计划（2026）'!AA:AA)</f>
        <v>0</v>
      </c>
      <c r="AB78" s="235" cm="1">
        <f t="array" ref="AB78">_xlfn.XLOOKUP($A78&amp;$B78,'[1]产值及收款计划（2026）'!$A:$A&amp;'[1]产值及收款计划（2026）'!$B:$B,'[1]产值及收款计划（2026）'!AB:AB)</f>
        <v>0</v>
      </c>
      <c r="AC78" s="235" cm="1">
        <f t="array" ref="AC78">_xlfn.XLOOKUP($A78&amp;$B78,'[1]产值及收款计划（2026）'!$A:$A&amp;'[1]产值及收款计划（2026）'!$B:$B,'[1]产值及收款计划（2026）'!AC:AC)</f>
        <v>0</v>
      </c>
      <c r="AD78" s="235" cm="1">
        <f t="array" ref="AD78">_xlfn.XLOOKUP($A78&amp;$B78,'[1]产值及收款计划（2026）'!$A:$A&amp;'[1]产值及收款计划（2026）'!$B:$B,'[1]产值及收款计划（2026）'!AD:AD)</f>
        <v>0</v>
      </c>
      <c r="AE78" s="235" cm="1">
        <f t="array" ref="AE78">_xlfn.XLOOKUP($A78&amp;$B78,'[1]产值及收款计划（2026）'!$A:$A&amp;'[1]产值及收款计划（2026）'!$B:$B,'[1]产值及收款计划（2026）'!AE:AE)</f>
        <v>0</v>
      </c>
      <c r="AF78" s="235" cm="1">
        <f t="array" ref="AF78">_xlfn.XLOOKUP($A78&amp;$B78,'[1]产值及收款计划（2026）'!$A:$A&amp;'[1]产值及收款计划（2026）'!$B:$B,'[1]产值及收款计划（2026）'!AF:AF)</f>
        <v>0</v>
      </c>
      <c r="AG78" s="235" cm="1">
        <f t="array" ref="AG78">_xlfn.XLOOKUP($A78&amp;$B78,'[1]产值及收款计划（2026）'!$A:$A&amp;'[1]产值及收款计划（2026）'!$B:$B,'[1]产值及收款计划（2026）'!AG:AG)</f>
        <v>0</v>
      </c>
      <c r="AH78" s="235" cm="1">
        <f t="array" ref="AH78">_xlfn.XLOOKUP($A78&amp;$B78,'[1]产值及收款计划（2026）'!$A:$A&amp;'[1]产值及收款计划（2026）'!$B:$B,'[1]产值及收款计划（2026）'!AH:AH)</f>
        <v>0</v>
      </c>
      <c r="AI78" s="235" cm="1">
        <f t="array" ref="AI78">_xlfn.XLOOKUP($A78&amp;$B78,'[1]产值及收款计划（2026）'!$A:$A&amp;'[1]产值及收款计划（2026）'!$B:$B,'[1]产值及收款计划（2026）'!AI:AI)</f>
        <v>0</v>
      </c>
      <c r="AJ78" s="235" cm="1">
        <f t="array" ref="AJ78">_xlfn.XLOOKUP($A78&amp;$B78,'[1]产值及收款计划（2026）'!$A:$A&amp;'[1]产值及收款计划（2026）'!$B:$B,'[1]产值及收款计划（2026）'!AJ:AJ)</f>
        <v>0</v>
      </c>
      <c r="AK78" s="235" cm="1">
        <f t="array" ref="AK78">_xlfn.XLOOKUP($A78&amp;$B78,'[1]产值及收款计划（2026）'!$A:$A&amp;'[1]产值及收款计划（2026）'!$B:$B,'[1]产值及收款计划（2026）'!AK:AK)</f>
        <v>0</v>
      </c>
      <c r="AL78" s="235" cm="1">
        <f t="array" ref="AL78">_xlfn.XLOOKUP($A78&amp;$B78,'[1]产值及收款计划（2026）'!$A:$A&amp;'[1]产值及收款计划（2026）'!$B:$B,'[1]产值及收款计划（2026）'!AL:AL)</f>
        <v>0</v>
      </c>
      <c r="AM78" s="242" cm="1">
        <f t="array" ref="AM78">_xlfn.LET(_xlpm.勾选月份状态数组,TRANSPOSE('PPT(12-15页）-TOP10'!$A$3:$A$14),_xlpm.选择数据区,IF('PPT(12-15页）-TOP10'!$E$3="收款",$BA78:$BL78,$AA78:$AL78),SUM(_xlfn._xlws.FILTER(_xlpm.选择数据区,_xlpm.勾选月份状态数组,"")))</f>
        <v>0</v>
      </c>
      <c r="AN78" s="235" t="e">
        <f>_xlfn.XLOOKUP($C78,应收未收表!$T:$T,应收未收表!AA:AA)</f>
        <v>#N/A</v>
      </c>
      <c r="AO78" s="235" t="e">
        <f>_xlfn.XLOOKUP($C78,应收未收表!$T:$T,应收未收表!AB:AB)</f>
        <v>#N/A</v>
      </c>
      <c r="AP78" s="235" t="e">
        <f>_xlfn.XLOOKUP($C78,应收未收表!$T:$T,应收未收表!AC:AC)</f>
        <v>#N/A</v>
      </c>
      <c r="AQ78" s="235" t="e">
        <f>_xlfn.XLOOKUP($C78,应收未收表!$T:$T,应收未收表!AE:AE)</f>
        <v>#N/A</v>
      </c>
      <c r="AR78" s="235" t="e">
        <f>_xlfn.XLOOKUP($C78,应收未收表!$T:$T,应收未收表!AF:AF)</f>
        <v>#N/A</v>
      </c>
      <c r="AS78" s="235" t="e" cm="1">
        <f t="array" ref="AS78">_xlfn.XLOOKUP($A78&amp;$B78,'[1]产值及收款计划（2026）'!$A:$A&amp;'[1]产值及收款计划（2026）'!$B:$B,'[1]产值及收款计划（2026）'!AS:AS)</f>
        <v>#REF!</v>
      </c>
      <c r="AT78" s="235" t="e" cm="1">
        <f t="array" ref="AT78">_xlfn.XLOOKUP($A78&amp;$B78,'[1]产值及收款计划（2026）'!$A:$A&amp;'[1]产值及收款计划（2026）'!$B:$B,'[1]产值及收款计划（2026）'!AT:AT)</f>
        <v>#REF!</v>
      </c>
      <c r="AU78" s="235" t="e" cm="1">
        <f t="array" ref="AU78">_xlfn.XLOOKUP($A78&amp;$B78,'[1]产值及收款计划（2026）'!$A:$A&amp;'[1]产值及收款计划（2026）'!$B:$B,'[1]产值及收款计划（2026）'!AU:AU)</f>
        <v>#REF!</v>
      </c>
      <c r="AV78" s="235" t="e" cm="1">
        <f t="array" ref="AV78">_xlfn.XLOOKUP($A78&amp;$B78,'[1]产值及收款计划（2026）'!$A:$A&amp;'[1]产值及收款计划（2026）'!$B:$B,'[1]产值及收款计划（2026）'!AV:AV)</f>
        <v>#REF!</v>
      </c>
      <c r="AW78" s="235" cm="1">
        <f t="array" ref="AW78">_xlfn.XLOOKUP($A78&amp;$B78,'[1]产值及收款计划（2026）'!$A:$A&amp;'[1]产值及收款计划（2026）'!$B:$B,'[1]产值及收款计划（2026）'!AW:AW)</f>
        <v>36.531</v>
      </c>
      <c r="AX78" s="235" cm="1">
        <f t="array" ref="AX78">_xlfn.XLOOKUP($A78&amp;$B78,'[1]产值及收款计划（2026）'!$A:$A&amp;'[1]产值及收款计划（2026）'!$B:$B,'[1]产值及收款计划（2026）'!AX:AX)</f>
        <v>0</v>
      </c>
      <c r="AY78" s="235" cm="1">
        <f t="array" ref="AY78">_xlfn.XLOOKUP($A78&amp;$B78,'[1]产值及收款计划（2026）'!$A:$A&amp;'[1]产值及收款计划（2026）'!$B:$B,'[1]产值及收款计划（2026）'!AY:AY)</f>
        <v>8.569</v>
      </c>
      <c r="AZ78" s="235" cm="1">
        <f t="array" ref="AZ78">_xlfn.XLOOKUP($A78&amp;$B78,'[1]产值及收款计划（2026）'!$A:$A&amp;'[1]产值及收款计划（2026）'!$B:$B,'[1]产值及收款计划（2026）'!AZ:AZ)</f>
        <v>8.569</v>
      </c>
      <c r="BA78" s="245" t="e" cm="1">
        <f t="array" ref="BA78">_xlfn.XLOOKUP($A78&amp;$B78,'[1]产值及收款计划（2026）'!$A:$A&amp;'[1]产值及收款计划（2026）'!$B:$B,'[1]产值及收款计划（2026）'!BA:BA)</f>
        <v>#REF!</v>
      </c>
      <c r="BB78" s="245" t="e" cm="1">
        <f t="array" ref="BB78">_xlfn.XLOOKUP($A78&amp;$B78,'[1]产值及收款计划（2026）'!$A:$A&amp;'[1]产值及收款计划（2026）'!$B:$B,'[1]产值及收款计划（2026）'!BB:BB)</f>
        <v>#REF!</v>
      </c>
      <c r="BC78" s="245" t="e" cm="1">
        <f t="array" ref="BC78">_xlfn.XLOOKUP($A78&amp;$B78,'[1]产值及收款计划（2026）'!$A:$A&amp;'[1]产值及收款计划（2026）'!$B:$B,'[1]产值及收款计划（2026）'!BC:BC)</f>
        <v>#REF!</v>
      </c>
      <c r="BD78" s="235" t="e" cm="1">
        <f t="array" ref="BD78">_xlfn.XLOOKUP($A78&amp;$B78,'[1]产值及收款计划（2026）'!$A:$A&amp;'[1]产值及收款计划（2026）'!$B:$B,'[1]产值及收款计划（2026）'!BD:BD)</f>
        <v>#REF!</v>
      </c>
      <c r="BE78" s="235" t="e" cm="1">
        <f t="array" ref="BE78">_xlfn.XLOOKUP($A78&amp;$B78,'[1]产值及收款计划（2026）'!$A:$A&amp;'[1]产值及收款计划（2026）'!$B:$B,'[1]产值及收款计划（2026）'!BE:BE)</f>
        <v>#REF!</v>
      </c>
      <c r="BF78" s="235" t="e" cm="1">
        <f t="array" ref="BF78">_xlfn.XLOOKUP($A78&amp;$B78,'[1]产值及收款计划（2026）'!$A:$A&amp;'[1]产值及收款计划（2026）'!$B:$B,'[1]产值及收款计划（2026）'!BF:BF)</f>
        <v>#REF!</v>
      </c>
      <c r="BG78" s="235" t="e" cm="1">
        <f t="array" ref="BG78">_xlfn.XLOOKUP($A78&amp;$B78,'[1]产值及收款计划（2026）'!$A:$A&amp;'[1]产值及收款计划（2026）'!$B:$B,'[1]产值及收款计划（2026）'!BG:BG)</f>
        <v>#REF!</v>
      </c>
      <c r="BH78" s="235" t="e" cm="1">
        <f t="array" ref="BH78">_xlfn.XLOOKUP($A78&amp;$B78,'[1]产值及收款计划（2026）'!$A:$A&amp;'[1]产值及收款计划（2026）'!$B:$B,'[1]产值及收款计划（2026）'!BH:BH)</f>
        <v>#REF!</v>
      </c>
      <c r="BI78" s="235" t="e" cm="1">
        <f t="array" ref="BI78">_xlfn.XLOOKUP($A78&amp;$B78,'[1]产值及收款计划（2026）'!$A:$A&amp;'[1]产值及收款计划（2026）'!$B:$B,'[1]产值及收款计划（2026）'!BI:BI)</f>
        <v>#REF!</v>
      </c>
      <c r="BJ78" s="235" t="e" cm="1">
        <f t="array" ref="BJ78">_xlfn.XLOOKUP($A78&amp;$B78,'[1]产值及收款计划（2026）'!$A:$A&amp;'[1]产值及收款计划（2026）'!$B:$B,'[1]产值及收款计划（2026）'!BJ:BJ)</f>
        <v>#REF!</v>
      </c>
      <c r="BK78" s="235" t="e" cm="1">
        <f t="array" ref="BK78">_xlfn.XLOOKUP($A78&amp;$B78,'[1]产值及收款计划（2026）'!$A:$A&amp;'[1]产值及收款计划（2026）'!$B:$B,'[1]产值及收款计划（2026）'!BK:BK)</f>
        <v>#REF!</v>
      </c>
      <c r="BL78" s="235" t="e" cm="1">
        <f t="array" ref="BL78">_xlfn.XLOOKUP($A78&amp;$B78,'[1]产值及收款计划（2026）'!$A:$A&amp;'[1]产值及收款计划（2026）'!$B:$B,'[1]产值及收款计划（2026）'!BL:BL)</f>
        <v>#REF!</v>
      </c>
      <c r="BM78" s="235"/>
      <c r="BN78" s="235"/>
      <c r="BO78" s="235"/>
      <c r="BP78" s="235"/>
      <c r="BQ78" s="235">
        <f>_xlfn.XLOOKUP($C78,应收未收表!$AJ:$AJ,应收未收表!AK:AK)</f>
        <v>5</v>
      </c>
      <c r="BR78" s="235">
        <f>_xlfn.XLOOKUP($C78,应收未收表!$AJ:$AJ,应收未收表!AL:AL)</f>
        <v>5</v>
      </c>
      <c r="BS78" s="235" t="str">
        <f>_xlfn.XLOOKUP($C78,应收未收表!$AJ:$AJ,应收未收表!AM:AM)</f>
        <v>一季度内无法落实</v>
      </c>
      <c r="BT78" s="235" t="str">
        <f>_xlfn.XLOOKUP($C78,应收未收表!$AJ:$AJ,应收未收表!AN:AN)</f>
        <v>已开票，等待申铁付款</v>
      </c>
      <c r="BU78" s="234" t="str" cm="1">
        <f t="array" ref="BU78">_xlfn.XLOOKUP($A78&amp;$B78,'[1]产值及收款计划（2026）'!$A:$A&amp;'[1]产值及收款计划（2026）'!$B:$B,'[1]产值及收款计划（2026）'!BQ:BQ)</f>
        <v>上海申铁投资有限公司</v>
      </c>
      <c r="BV78" s="235" t="e" cm="1">
        <f t="array" ref="BV78">_xlfn.XLOOKUP($A78&amp;$B78,'[1]产值及收款计划（2026）'!$A:$A&amp;'[1]产值及收款计划（2026）'!$B:$B,'[1]产值及收款计划（2026）'!BR:BR)</f>
        <v>#REF!</v>
      </c>
      <c r="CE78" s="235" cm="1">
        <f t="array" ref="CE78">_xlfn.XLOOKUP($A78&amp;$B78,'[1]产值及收款计划（2026）'!$A:$A&amp;'[1]产值及收款计划（2026）'!$B:$B,'[1]产值及收款计划（2026）'!CA:CA)</f>
        <v>0</v>
      </c>
      <c r="CF78" s="235" cm="1">
        <f t="array" ref="CF78">_xlfn.XLOOKUP($A78&amp;$B78,'[1]产值及收款计划（2026）'!$A:$A&amp;'[1]产值及收款计划（2026）'!$B:$B,'[1]产值及收款计划（2026）'!CB:CB)</f>
        <v>0</v>
      </c>
      <c r="CG78" s="235" cm="1">
        <f t="array" ref="CG78">_xlfn.XLOOKUP($A78&amp;$B78,'[1]产值及收款计划（2026）'!$A:$A&amp;'[1]产值及收款计划（2026）'!$B:$B,'[1]产值及收款计划（2026）'!CC:CC)</f>
        <v>0</v>
      </c>
      <c r="CH78" s="235" cm="1">
        <f t="array" ref="CH78">_xlfn.XLOOKUP($A78&amp;$B78,'[1]产值及收款计划（2026）'!$A:$A&amp;'[1]产值及收款计划（2026）'!$B:$B,'[1]产值及收款计划（2026）'!CD:CD)</f>
        <v>0</v>
      </c>
      <c r="CI78" s="235" cm="1">
        <f t="array" ref="CI78">_xlfn.XLOOKUP($A78&amp;$B78,'[1]产值及收款计划（2026）'!$A:$A&amp;'[1]产值及收款计划（2026）'!$B:$B,'[1]产值及收款计划（2026）'!CE:CE)</f>
        <v>0</v>
      </c>
      <c r="CJ78" s="235" cm="1">
        <f t="array" ref="CJ78">_xlfn.XLOOKUP($A78&amp;$B78,'[1]产值及收款计划（2026）'!$A:$A&amp;'[1]产值及收款计划（2026）'!$B:$B,'[1]产值及收款计划（2026）'!CF:CF)</f>
        <v>0</v>
      </c>
      <c r="CK78" s="235" cm="1">
        <f t="array" ref="CK78">_xlfn.XLOOKUP($A78&amp;$B78,'[1]产值及收款计划（2026）'!$A:$A&amp;'[1]产值及收款计划（2026）'!$B:$B,'[1]产值及收款计划（2026）'!CG:CG)</f>
        <v>0</v>
      </c>
      <c r="CL78" s="235" cm="1">
        <f t="array" ref="CL78">_xlfn.XLOOKUP($A78&amp;$B78,'[1]产值及收款计划（2026）'!$A:$A&amp;'[1]产值及收款计划（2026）'!$B:$B,'[1]产值及收款计划（2026）'!CH:CH)</f>
        <v>0</v>
      </c>
      <c r="CM78" s="235" cm="1">
        <f t="array" ref="CM78">_xlfn.XLOOKUP($A78&amp;$B78,'[1]产值及收款计划（2026）'!$A:$A&amp;'[1]产值及收款计划（2026）'!$B:$B,'[1]产值及收款计划（2026）'!CI:CI)</f>
        <v>0</v>
      </c>
      <c r="CN78" s="235" cm="1">
        <f t="array" ref="CN78">_xlfn.XLOOKUP($A78&amp;$B78,'[1]产值及收款计划（2026）'!$A:$A&amp;'[1]产值及收款计划（2026）'!$B:$B,'[1]产值及收款计划（2026）'!CJ:CJ)</f>
        <v>0</v>
      </c>
      <c r="CO78" s="235" cm="1">
        <f t="array" ref="CO78">_xlfn.XLOOKUP($A78&amp;$B78,'[1]产值及收款计划（2026）'!$A:$A&amp;'[1]产值及收款计划（2026）'!$B:$B,'[1]产值及收款计划（2026）'!CK:CK)</f>
        <v>0</v>
      </c>
      <c r="CP78" s="235" cm="1">
        <f t="array" ref="CP78">_xlfn.XLOOKUP($A78&amp;$B78,'[1]产值及收款计划（2026）'!$A:$A&amp;'[1]产值及收款计划（2026）'!$B:$B,'[1]产值及收款计划（2026）'!CL:CL)</f>
        <v>0</v>
      </c>
      <c r="DE78" s="235" cm="1">
        <f t="array" ref="DE78">_xlfn.XLOOKUP($A78&amp;$B78,'[1]产值及收款计划（2026）'!$A:$A&amp;'[1]产值及收款计划（2026）'!$B:$B,'[1]产值及收款计划（2026）'!DA:DA)</f>
        <v>0</v>
      </c>
      <c r="DF78" s="235" cm="1">
        <f t="array" ref="DF78">_xlfn.XLOOKUP($A78&amp;$B78,'[1]产值及收款计划（2026）'!$A:$A&amp;'[1]产值及收款计划（2026）'!$B:$B,'[1]产值及收款计划（2026）'!DB:DB)</f>
        <v>0</v>
      </c>
      <c r="DG78" s="235" cm="1">
        <f t="array" ref="DG78">_xlfn.XLOOKUP($A78&amp;$B78,'[1]产值及收款计划（2026）'!$A:$A&amp;'[1]产值及收款计划（2026）'!$B:$B,'[1]产值及收款计划（2026）'!DC:DC)</f>
        <v>0</v>
      </c>
      <c r="DH78" s="235" cm="1">
        <f t="array" ref="DH78">_xlfn.XLOOKUP($A78&amp;$B78,'[1]产值及收款计划（2026）'!$A:$A&amp;'[1]产值及收款计划（2026）'!$B:$B,'[1]产值及收款计划（2026）'!DD:DD)</f>
        <v>0</v>
      </c>
      <c r="DI78" s="235" cm="1">
        <f t="array" ref="DI78">_xlfn.XLOOKUP($A78&amp;$B78,'[1]产值及收款计划（2026）'!$A:$A&amp;'[1]产值及收款计划（2026）'!$B:$B,'[1]产值及收款计划（2026）'!DE:DE)</f>
        <v>0</v>
      </c>
      <c r="DJ78" s="235" cm="1">
        <f t="array" ref="DJ78">_xlfn.XLOOKUP($A78&amp;$B78,'[1]产值及收款计划（2026）'!$A:$A&amp;'[1]产值及收款计划（2026）'!$B:$B,'[1]产值及收款计划（2026）'!DF:DF)</f>
        <v>0</v>
      </c>
      <c r="DK78" s="235" cm="1">
        <f t="array" ref="DK78">_xlfn.XLOOKUP($A78&amp;$B78,'[1]产值及收款计划（2026）'!$A:$A&amp;'[1]产值及收款计划（2026）'!$B:$B,'[1]产值及收款计划（2026）'!DG:DG)</f>
        <v>0</v>
      </c>
      <c r="DL78" s="235" cm="1">
        <f t="array" ref="DL78">_xlfn.XLOOKUP($A78&amp;$B78,'[1]产值及收款计划（2026）'!$A:$A&amp;'[1]产值及收款计划（2026）'!$B:$B,'[1]产值及收款计划（2026）'!DH:DH)</f>
        <v>0</v>
      </c>
      <c r="DM78" s="235" cm="1">
        <f t="array" ref="DM78">_xlfn.XLOOKUP($A78&amp;$B78,'[1]产值及收款计划（2026）'!$A:$A&amp;'[1]产值及收款计划（2026）'!$B:$B,'[1]产值及收款计划（2026）'!DI:DI)</f>
        <v>0</v>
      </c>
      <c r="DN78" s="235" cm="1">
        <f t="array" ref="DN78">_xlfn.XLOOKUP($A78&amp;$B78,'[1]产值及收款计划（2026）'!$A:$A&amp;'[1]产值及收款计划（2026）'!$B:$B,'[1]产值及收款计划（2026）'!DJ:DJ)</f>
        <v>0</v>
      </c>
      <c r="DO78" s="235" cm="1">
        <f t="array" ref="DO78">_xlfn.XLOOKUP($A78&amp;$B78,'[1]产值及收款计划（2026）'!$A:$A&amp;'[1]产值及收款计划（2026）'!$B:$B,'[1]产值及收款计划（2026）'!DK:DK)</f>
        <v>0</v>
      </c>
      <c r="DP78" s="235" cm="1">
        <f t="array" ref="DP78">_xlfn.XLOOKUP($A78&amp;$B78,'[1]产值及收款计划（2026）'!$A:$A&amp;'[1]产值及收款计划（2026）'!$B:$B,'[1]产值及收款计划（2026）'!DL:DL)</f>
        <v>0</v>
      </c>
      <c r="DQ78" s="243"/>
      <c r="DR78" s="229"/>
    </row>
    <row r="79" ht="20.25" spans="1:122">
      <c r="A79" s="233">
        <f t="shared" si="13"/>
        <v>75</v>
      </c>
      <c r="B79" s="233" t="s">
        <v>25</v>
      </c>
      <c r="C79" s="235" t="str" cm="1">
        <f t="array" ref="C79">_xlfn.XLOOKUP($A79&amp;$B79,'[1]产值及收款计划（2026）'!$A:$A&amp;'[1]产值及收款计划（2026）'!$B:$B,'[1]产值及收款计划（2026）'!C:C)</f>
        <v>ZHT2023121900161</v>
      </c>
      <c r="D79" s="234" t="str" cm="1">
        <f t="array" ref="D79">_xlfn.XLOOKUP($A79&amp;$B79,'[1]产值及收款计划（2026）'!$A:$A&amp;'[1]产值及收款计划（2026）'!$B:$B,'[1]产值及收款计划（2026）'!D:D)</f>
        <v>上海市域铁路应急管理平台项目咨询合同（南汇支线）</v>
      </c>
      <c r="E79" s="235" cm="1">
        <f t="array" ref="E79">_xlfn.XLOOKUP($A79&amp;$B79,'[1]产值及收款计划（2026）'!$A:$A&amp;'[1]产值及收款计划（2026）'!$B:$B,'[1]产值及收款计划（2026）'!E:E)</f>
        <v>18.4</v>
      </c>
      <c r="F79" s="235" cm="1">
        <f t="array" ref="F79">_xlfn.XLOOKUP($A79&amp;$B79,'[1]产值及收款计划（2026）'!$A:$A&amp;'[1]产值及收款计划（2026）'!$B:$B,'[1]产值及收款计划（2026）'!F:F)</f>
        <v>13.4</v>
      </c>
      <c r="G79" s="235" cm="1">
        <f t="array" ref="G79">_xlfn.XLOOKUP($A79&amp;$B79,'[1]产值及收款计划（2026）'!$A:$A&amp;'[1]产值及收款计划（2026）'!$B:$B,'[1]产值及收款计划（2026）'!G:G)</f>
        <v>13.4</v>
      </c>
      <c r="H79" s="235" cm="1">
        <f t="array" ref="H79">_xlfn.XLOOKUP($A79&amp;$B79,'[1]产值及收款计划（2026）'!$A:$A&amp;'[1]产值及收款计划（2026）'!$B:$B,'[1]产值及收款计划（2026）'!H:H)</f>
        <v>6.25</v>
      </c>
      <c r="I79" s="236" cm="1">
        <f t="array" ref="I79">_xlfn.XLOOKUP($A79&amp;$B79,'[1]产值及收款计划（2026）'!$A:$A&amp;'[1]产值及收款计划（2026）'!$B:$B,'[1]产值及收款计划（2026）'!I:I)</f>
        <v>0.466417910447761</v>
      </c>
      <c r="J79" s="237" cm="1">
        <f t="array" ref="J79">_xlfn.XLOOKUP($A79&amp;$B79,'[1]产值及收款计划（2026）'!$A:$A&amp;'[1]产值及收款计划（2026）'!$B:$B,'[1]产值及收款计划（2026）'!J:J)</f>
        <v>0.06</v>
      </c>
      <c r="K79" s="235" t="e" cm="1">
        <f t="array" ref="K79">_xlfn.XLOOKUP($A79&amp;$B79,'[1]产值及收款计划（2026）'!$A:$A&amp;'[1]产值及收款计划（2026）'!$B:$B,'[1]产值及收款计划（2026）'!K:K)</f>
        <v>#REF!</v>
      </c>
      <c r="L79" s="235" t="e" cm="1">
        <f t="array" ref="L79">_xlfn.XLOOKUP($A79&amp;$B79,'[1]产值及收款计划（2026）'!$A:$A&amp;'[1]产值及收款计划（2026）'!$B:$B,'[1]产值及收款计划（2026）'!L:L)</f>
        <v>#REF!</v>
      </c>
      <c r="M79" s="235" t="str" cm="1">
        <f t="array" ref="M79">_xlfn.XLOOKUP($A79&amp;$B79,'[1]产值及收款计划（2026）'!$A:$A&amp;'[1]产值及收款计划（2026）'!$B:$B,'[1]产值及收款计划（2026）'!M:M)</f>
        <v>主导</v>
      </c>
      <c r="N79" s="235" t="str" cm="1">
        <f t="array" ref="N79">_xlfn.XLOOKUP($A79&amp;$B79,'[1]产值及收款计划（2026）'!$A:$A&amp;'[1]产值及收款计划（2026）'!$B:$B,'[1]产值及收款计划（2026）'!N:N)</f>
        <v>施林烽团队</v>
      </c>
      <c r="O79" s="235" t="str" cm="1">
        <f t="array" ref="O79">_xlfn.XLOOKUP($A79&amp;$B79,'[1]产值及收款计划（2026）'!$A:$A&amp;'[1]产值及收款计划（2026）'!$B:$B,'[1]产值及收款计划（2026）'!O:O)</f>
        <v>施林烽</v>
      </c>
      <c r="P79" s="234" t="str" cm="1">
        <f t="array" ref="P79">_xlfn.XLOOKUP($A79&amp;$B79,'[1]产值及收款计划（2026）'!$A:$A&amp;'[1]产值及收款计划（2026）'!$B:$B,'[1]产值及收款计划（2026）'!P:P)</f>
        <v>25已完结</v>
      </c>
      <c r="Q79" s="235" t="e" cm="1">
        <f t="array" ref="Q79">_xlfn.XLOOKUP($A79&amp;$B79,'[1]产值及收款计划（2026）'!$A:$A&amp;'[1]产值及收款计划（2026）'!$B:$B,'[1]产值及收款计划（2026）'!Q:Q)</f>
        <v>#REF!</v>
      </c>
      <c r="R79" s="235" t="e" cm="1">
        <f t="array" ref="R79">_xlfn.XLOOKUP($A79&amp;$B79,'[1]产值及收款计划（2026）'!$A:$A&amp;'[1]产值及收款计划（2026）'!$B:$B,'[1]产值及收款计划（2026）'!R:R)</f>
        <v>#REF!</v>
      </c>
      <c r="S79" s="235" t="e" cm="1">
        <f t="array" ref="S79">_xlfn.XLOOKUP($A79&amp;$B79,'[1]产值及收款计划（2026）'!$A:$A&amp;'[1]产值及收款计划（2026）'!$B:$B,'[1]产值及收款计划（2026）'!S:S)</f>
        <v>#REF!</v>
      </c>
      <c r="T79" s="235" cm="1">
        <f t="array" ref="T79">_xlfn.XLOOKUP($A79&amp;$B79,'[1]产值及收款计划（2026）'!$A:$A&amp;'[1]产值及收款计划（2026）'!$B:$B,'[1]产值及收款计划（2026）'!T:T)</f>
        <v>18.4</v>
      </c>
      <c r="U79" s="235" cm="1">
        <f t="array" ref="U79">_xlfn.XLOOKUP($A79&amp;$B79,'[1]产值及收款计划（2026）'!$A:$A&amp;'[1]产值及收款计划（2026）'!$B:$B,'[1]产值及收款计划（2026）'!U:U)</f>
        <v>0</v>
      </c>
      <c r="V79" s="235" cm="1">
        <f t="array" ref="V79">_xlfn.XLOOKUP($A79&amp;$B79,'[1]产值及收款计划（2026）'!$A:$A&amp;'[1]产值及收款计划（2026）'!$B:$B,'[1]产值及收款计划（2026）'!V:V)</f>
        <v>0</v>
      </c>
      <c r="W79" s="235" t="e" cm="1">
        <f t="array" ref="W79">_xlfn.XLOOKUP($A79&amp;$B79,'[1]产值及收款计划（2026）'!$A:$A&amp;'[1]产值及收款计划（2026）'!$B:$B,'[1]产值及收款计划（2026）'!W:W)</f>
        <v>#REF!</v>
      </c>
      <c r="X79" s="235" t="e" cm="1">
        <f t="array" ref="X79">_xlfn.XLOOKUP($A79&amp;$B79,'[1]产值及收款计划（2026）'!$A:$A&amp;'[1]产值及收款计划（2026）'!$B:$B,'[1]产值及收款计划（2026）'!X:X)</f>
        <v>#REF!</v>
      </c>
      <c r="Y79" s="235" t="e" cm="1">
        <f t="array" ref="Y79">_xlfn.XLOOKUP($A79&amp;$B79,'[1]产值及收款计划（2026）'!$A:$A&amp;'[1]产值及收款计划（2026）'!$B:$B,'[1]产值及收款计划（2026）'!Y:Y)</f>
        <v>#REF!</v>
      </c>
      <c r="Z79" s="235" t="e" cm="1">
        <f t="array" ref="Z79">_xlfn.XLOOKUP($A79&amp;$B79,'[1]产值及收款计划（2026）'!$A:$A&amp;'[1]产值及收款计划（2026）'!$B:$B,'[1]产值及收款计划（2026）'!Z:Z)</f>
        <v>#REF!</v>
      </c>
      <c r="AA79" s="235" cm="1">
        <f t="array" ref="AA79">_xlfn.XLOOKUP($A79&amp;$B79,'[1]产值及收款计划（2026）'!$A:$A&amp;'[1]产值及收款计划（2026）'!$B:$B,'[1]产值及收款计划（2026）'!AA:AA)</f>
        <v>0</v>
      </c>
      <c r="AB79" s="235" cm="1">
        <f t="array" ref="AB79">_xlfn.XLOOKUP($A79&amp;$B79,'[1]产值及收款计划（2026）'!$A:$A&amp;'[1]产值及收款计划（2026）'!$B:$B,'[1]产值及收款计划（2026）'!AB:AB)</f>
        <v>0</v>
      </c>
      <c r="AC79" s="235" cm="1">
        <f t="array" ref="AC79">_xlfn.XLOOKUP($A79&amp;$B79,'[1]产值及收款计划（2026）'!$A:$A&amp;'[1]产值及收款计划（2026）'!$B:$B,'[1]产值及收款计划（2026）'!AC:AC)</f>
        <v>0</v>
      </c>
      <c r="AD79" s="235" cm="1">
        <f t="array" ref="AD79">_xlfn.XLOOKUP($A79&amp;$B79,'[1]产值及收款计划（2026）'!$A:$A&amp;'[1]产值及收款计划（2026）'!$B:$B,'[1]产值及收款计划（2026）'!AD:AD)</f>
        <v>0</v>
      </c>
      <c r="AE79" s="235" cm="1">
        <f t="array" ref="AE79">_xlfn.XLOOKUP($A79&amp;$B79,'[1]产值及收款计划（2026）'!$A:$A&amp;'[1]产值及收款计划（2026）'!$B:$B,'[1]产值及收款计划（2026）'!AE:AE)</f>
        <v>0</v>
      </c>
      <c r="AF79" s="235" cm="1">
        <f t="array" ref="AF79">_xlfn.XLOOKUP($A79&amp;$B79,'[1]产值及收款计划（2026）'!$A:$A&amp;'[1]产值及收款计划（2026）'!$B:$B,'[1]产值及收款计划（2026）'!AF:AF)</f>
        <v>0</v>
      </c>
      <c r="AG79" s="235" cm="1">
        <f t="array" ref="AG79">_xlfn.XLOOKUP($A79&amp;$B79,'[1]产值及收款计划（2026）'!$A:$A&amp;'[1]产值及收款计划（2026）'!$B:$B,'[1]产值及收款计划（2026）'!AG:AG)</f>
        <v>0</v>
      </c>
      <c r="AH79" s="235" cm="1">
        <f t="array" ref="AH79">_xlfn.XLOOKUP($A79&amp;$B79,'[1]产值及收款计划（2026）'!$A:$A&amp;'[1]产值及收款计划（2026）'!$B:$B,'[1]产值及收款计划（2026）'!AH:AH)</f>
        <v>0</v>
      </c>
      <c r="AI79" s="235" cm="1">
        <f t="array" ref="AI79">_xlfn.XLOOKUP($A79&amp;$B79,'[1]产值及收款计划（2026）'!$A:$A&amp;'[1]产值及收款计划（2026）'!$B:$B,'[1]产值及收款计划（2026）'!AI:AI)</f>
        <v>0</v>
      </c>
      <c r="AJ79" s="235" cm="1">
        <f t="array" ref="AJ79">_xlfn.XLOOKUP($A79&amp;$B79,'[1]产值及收款计划（2026）'!$A:$A&amp;'[1]产值及收款计划（2026）'!$B:$B,'[1]产值及收款计划（2026）'!AJ:AJ)</f>
        <v>0</v>
      </c>
      <c r="AK79" s="235" cm="1">
        <f t="array" ref="AK79">_xlfn.XLOOKUP($A79&amp;$B79,'[1]产值及收款计划（2026）'!$A:$A&amp;'[1]产值及收款计划（2026）'!$B:$B,'[1]产值及收款计划（2026）'!AK:AK)</f>
        <v>0</v>
      </c>
      <c r="AL79" s="235" cm="1">
        <f t="array" ref="AL79">_xlfn.XLOOKUP($A79&amp;$B79,'[1]产值及收款计划（2026）'!$A:$A&amp;'[1]产值及收款计划（2026）'!$B:$B,'[1]产值及收款计划（2026）'!AL:AL)</f>
        <v>0</v>
      </c>
      <c r="AM79" s="242" cm="1">
        <f t="array" ref="AM79">_xlfn.LET(_xlpm.勾选月份状态数组,TRANSPOSE('PPT(12-15页）-TOP10'!$A$3:$A$14),_xlpm.选择数据区,IF('PPT(12-15页）-TOP10'!$E$3="收款",$BA79:$BL79,$AA79:$AL79),SUM(_xlfn._xlws.FILTER(_xlpm.选择数据区,_xlpm.勾选月份状态数组,"")))</f>
        <v>0</v>
      </c>
      <c r="AN79" s="235" t="e">
        <f>_xlfn.XLOOKUP($C79,应收未收表!$T:$T,应收未收表!AA:AA)</f>
        <v>#N/A</v>
      </c>
      <c r="AO79" s="235" t="e">
        <f>_xlfn.XLOOKUP($C79,应收未收表!$T:$T,应收未收表!AB:AB)</f>
        <v>#N/A</v>
      </c>
      <c r="AP79" s="235" t="e">
        <f>_xlfn.XLOOKUP($C79,应收未收表!$T:$T,应收未收表!AC:AC)</f>
        <v>#N/A</v>
      </c>
      <c r="AQ79" s="235" t="e">
        <f>_xlfn.XLOOKUP($C79,应收未收表!$T:$T,应收未收表!AE:AE)</f>
        <v>#N/A</v>
      </c>
      <c r="AR79" s="235" t="e">
        <f>_xlfn.XLOOKUP($C79,应收未收表!$T:$T,应收未收表!AF:AF)</f>
        <v>#N/A</v>
      </c>
      <c r="AS79" s="235" t="e" cm="1">
        <f t="array" ref="AS79">_xlfn.XLOOKUP($A79&amp;$B79,'[1]产值及收款计划（2026）'!$A:$A&amp;'[1]产值及收款计划（2026）'!$B:$B,'[1]产值及收款计划（2026）'!AS:AS)</f>
        <v>#REF!</v>
      </c>
      <c r="AT79" s="235" t="e" cm="1">
        <f t="array" ref="AT79">_xlfn.XLOOKUP($A79&amp;$B79,'[1]产值及收款计划（2026）'!$A:$A&amp;'[1]产值及收款计划（2026）'!$B:$B,'[1]产值及收款计划（2026）'!AT:AT)</f>
        <v>#REF!</v>
      </c>
      <c r="AU79" s="235" t="e" cm="1">
        <f t="array" ref="AU79">_xlfn.XLOOKUP($A79&amp;$B79,'[1]产值及收款计划（2026）'!$A:$A&amp;'[1]产值及收款计划（2026）'!$B:$B,'[1]产值及收款计划（2026）'!AU:AU)</f>
        <v>#REF!</v>
      </c>
      <c r="AV79" s="235" t="e" cm="1">
        <f t="array" ref="AV79">_xlfn.XLOOKUP($A79&amp;$B79,'[1]产值及收款计划（2026）'!$A:$A&amp;'[1]产值及收款计划（2026）'!$B:$B,'[1]产值及收款计划（2026）'!AV:AV)</f>
        <v>#REF!</v>
      </c>
      <c r="AW79" s="235" cm="1">
        <f t="array" ref="AW79">_xlfn.XLOOKUP($A79&amp;$B79,'[1]产值及收款计划（2026）'!$A:$A&amp;'[1]产值及收款计划（2026）'!$B:$B,'[1]产值及收款计划（2026）'!AW:AW)</f>
        <v>14.904</v>
      </c>
      <c r="AX79" s="235" cm="1">
        <f t="array" ref="AX79">_xlfn.XLOOKUP($A79&amp;$B79,'[1]产值及收款计划（2026）'!$A:$A&amp;'[1]产值及收款计划（2026）'!$B:$B,'[1]产值及收款计划（2026）'!AX:AX)</f>
        <v>0</v>
      </c>
      <c r="AY79" s="235" cm="1">
        <f t="array" ref="AY79">_xlfn.XLOOKUP($A79&amp;$B79,'[1]产值及收款计划（2026）'!$A:$A&amp;'[1]产值及收款计划（2026）'!$B:$B,'[1]产值及收款计划（2026）'!AY:AY)</f>
        <v>3.496</v>
      </c>
      <c r="AZ79" s="235" cm="1">
        <f t="array" ref="AZ79">_xlfn.XLOOKUP($A79&amp;$B79,'[1]产值及收款计划（2026）'!$A:$A&amp;'[1]产值及收款计划（2026）'!$B:$B,'[1]产值及收款计划（2026）'!AZ:AZ)</f>
        <v>3.496</v>
      </c>
      <c r="BA79" s="245" t="e" cm="1">
        <f t="array" ref="BA79">_xlfn.XLOOKUP($A79&amp;$B79,'[1]产值及收款计划（2026）'!$A:$A&amp;'[1]产值及收款计划（2026）'!$B:$B,'[1]产值及收款计划（2026）'!BA:BA)</f>
        <v>#REF!</v>
      </c>
      <c r="BB79" s="245" t="e" cm="1">
        <f t="array" ref="BB79">_xlfn.XLOOKUP($A79&amp;$B79,'[1]产值及收款计划（2026）'!$A:$A&amp;'[1]产值及收款计划（2026）'!$B:$B,'[1]产值及收款计划（2026）'!BB:BB)</f>
        <v>#REF!</v>
      </c>
      <c r="BC79" s="245" t="e" cm="1">
        <f t="array" ref="BC79">_xlfn.XLOOKUP($A79&amp;$B79,'[1]产值及收款计划（2026）'!$A:$A&amp;'[1]产值及收款计划（2026）'!$B:$B,'[1]产值及收款计划（2026）'!BC:BC)</f>
        <v>#REF!</v>
      </c>
      <c r="BD79" s="235" t="e" cm="1">
        <f t="array" ref="BD79">_xlfn.XLOOKUP($A79&amp;$B79,'[1]产值及收款计划（2026）'!$A:$A&amp;'[1]产值及收款计划（2026）'!$B:$B,'[1]产值及收款计划（2026）'!BD:BD)</f>
        <v>#REF!</v>
      </c>
      <c r="BE79" s="235" t="e" cm="1">
        <f t="array" ref="BE79">_xlfn.XLOOKUP($A79&amp;$B79,'[1]产值及收款计划（2026）'!$A:$A&amp;'[1]产值及收款计划（2026）'!$B:$B,'[1]产值及收款计划（2026）'!BE:BE)</f>
        <v>#REF!</v>
      </c>
      <c r="BF79" s="235" t="e" cm="1">
        <f t="array" ref="BF79">_xlfn.XLOOKUP($A79&amp;$B79,'[1]产值及收款计划（2026）'!$A:$A&amp;'[1]产值及收款计划（2026）'!$B:$B,'[1]产值及收款计划（2026）'!BF:BF)</f>
        <v>#REF!</v>
      </c>
      <c r="BG79" s="235" t="e" cm="1">
        <f t="array" ref="BG79">_xlfn.XLOOKUP($A79&amp;$B79,'[1]产值及收款计划（2026）'!$A:$A&amp;'[1]产值及收款计划（2026）'!$B:$B,'[1]产值及收款计划（2026）'!BG:BG)</f>
        <v>#REF!</v>
      </c>
      <c r="BH79" s="235" t="e" cm="1">
        <f t="array" ref="BH79">_xlfn.XLOOKUP($A79&amp;$B79,'[1]产值及收款计划（2026）'!$A:$A&amp;'[1]产值及收款计划（2026）'!$B:$B,'[1]产值及收款计划（2026）'!BH:BH)</f>
        <v>#REF!</v>
      </c>
      <c r="BI79" s="235" t="e" cm="1">
        <f t="array" ref="BI79">_xlfn.XLOOKUP($A79&amp;$B79,'[1]产值及收款计划（2026）'!$A:$A&amp;'[1]产值及收款计划（2026）'!$B:$B,'[1]产值及收款计划（2026）'!BI:BI)</f>
        <v>#REF!</v>
      </c>
      <c r="BJ79" s="235" t="e" cm="1">
        <f t="array" ref="BJ79">_xlfn.XLOOKUP($A79&amp;$B79,'[1]产值及收款计划（2026）'!$A:$A&amp;'[1]产值及收款计划（2026）'!$B:$B,'[1]产值及收款计划（2026）'!BJ:BJ)</f>
        <v>#REF!</v>
      </c>
      <c r="BK79" s="235" t="e" cm="1">
        <f t="array" ref="BK79">_xlfn.XLOOKUP($A79&amp;$B79,'[1]产值及收款计划（2026）'!$A:$A&amp;'[1]产值及收款计划（2026）'!$B:$B,'[1]产值及收款计划（2026）'!BK:BK)</f>
        <v>#REF!</v>
      </c>
      <c r="BL79" s="235" t="e" cm="1">
        <f t="array" ref="BL79">_xlfn.XLOOKUP($A79&amp;$B79,'[1]产值及收款计划（2026）'!$A:$A&amp;'[1]产值及收款计划（2026）'!$B:$B,'[1]产值及收款计划（2026）'!BL:BL)</f>
        <v>#REF!</v>
      </c>
      <c r="BM79" s="235"/>
      <c r="BN79" s="235"/>
      <c r="BO79" s="235"/>
      <c r="BP79" s="235"/>
      <c r="BQ79" s="235">
        <f>_xlfn.XLOOKUP($C79,应收未收表!$AJ:$AJ,应收未收表!AK:AK)</f>
        <v>2</v>
      </c>
      <c r="BR79" s="235">
        <f>_xlfn.XLOOKUP($C79,应收未收表!$AJ:$AJ,应收未收表!AL:AL)</f>
        <v>2</v>
      </c>
      <c r="BS79" s="235" t="str">
        <f>_xlfn.XLOOKUP($C79,应收未收表!$AJ:$AJ,应收未收表!AM:AM)</f>
        <v>一季度内无法落实</v>
      </c>
      <c r="BT79" s="235" t="str">
        <f>_xlfn.XLOOKUP($C79,应收未收表!$AJ:$AJ,应收未收表!AN:AN)</f>
        <v>已开票，等待申铁付款</v>
      </c>
      <c r="BU79" s="234" t="str" cm="1">
        <f t="array" ref="BU79">_xlfn.XLOOKUP($A79&amp;$B79,'[1]产值及收款计划（2026）'!$A:$A&amp;'[1]产值及收款计划（2026）'!$B:$B,'[1]产值及收款计划（2026）'!BQ:BQ)</f>
        <v>上海申铁投资有限公司</v>
      </c>
      <c r="BV79" s="235" t="e" cm="1">
        <f t="array" ref="BV79">_xlfn.XLOOKUP($A79&amp;$B79,'[1]产值及收款计划（2026）'!$A:$A&amp;'[1]产值及收款计划（2026）'!$B:$B,'[1]产值及收款计划（2026）'!BR:BR)</f>
        <v>#REF!</v>
      </c>
      <c r="CE79" s="235" cm="1">
        <f t="array" ref="CE79">_xlfn.XLOOKUP($A79&amp;$B79,'[1]产值及收款计划（2026）'!$A:$A&amp;'[1]产值及收款计划（2026）'!$B:$B,'[1]产值及收款计划（2026）'!CA:CA)</f>
        <v>0</v>
      </c>
      <c r="CF79" s="235" cm="1">
        <f t="array" ref="CF79">_xlfn.XLOOKUP($A79&amp;$B79,'[1]产值及收款计划（2026）'!$A:$A&amp;'[1]产值及收款计划（2026）'!$B:$B,'[1]产值及收款计划（2026）'!CB:CB)</f>
        <v>0</v>
      </c>
      <c r="CG79" s="235" cm="1">
        <f t="array" ref="CG79">_xlfn.XLOOKUP($A79&amp;$B79,'[1]产值及收款计划（2026）'!$A:$A&amp;'[1]产值及收款计划（2026）'!$B:$B,'[1]产值及收款计划（2026）'!CC:CC)</f>
        <v>0</v>
      </c>
      <c r="CH79" s="235" cm="1">
        <f t="array" ref="CH79">_xlfn.XLOOKUP($A79&amp;$B79,'[1]产值及收款计划（2026）'!$A:$A&amp;'[1]产值及收款计划（2026）'!$B:$B,'[1]产值及收款计划（2026）'!CD:CD)</f>
        <v>0</v>
      </c>
      <c r="CI79" s="235" cm="1">
        <f t="array" ref="CI79">_xlfn.XLOOKUP($A79&amp;$B79,'[1]产值及收款计划（2026）'!$A:$A&amp;'[1]产值及收款计划（2026）'!$B:$B,'[1]产值及收款计划（2026）'!CE:CE)</f>
        <v>0</v>
      </c>
      <c r="CJ79" s="235" cm="1">
        <f t="array" ref="CJ79">_xlfn.XLOOKUP($A79&amp;$B79,'[1]产值及收款计划（2026）'!$A:$A&amp;'[1]产值及收款计划（2026）'!$B:$B,'[1]产值及收款计划（2026）'!CF:CF)</f>
        <v>0</v>
      </c>
      <c r="CK79" s="235" cm="1">
        <f t="array" ref="CK79">_xlfn.XLOOKUP($A79&amp;$B79,'[1]产值及收款计划（2026）'!$A:$A&amp;'[1]产值及收款计划（2026）'!$B:$B,'[1]产值及收款计划（2026）'!CG:CG)</f>
        <v>0</v>
      </c>
      <c r="CL79" s="235" cm="1">
        <f t="array" ref="CL79">_xlfn.XLOOKUP($A79&amp;$B79,'[1]产值及收款计划（2026）'!$A:$A&amp;'[1]产值及收款计划（2026）'!$B:$B,'[1]产值及收款计划（2026）'!CH:CH)</f>
        <v>0</v>
      </c>
      <c r="CM79" s="235" cm="1">
        <f t="array" ref="CM79">_xlfn.XLOOKUP($A79&amp;$B79,'[1]产值及收款计划（2026）'!$A:$A&amp;'[1]产值及收款计划（2026）'!$B:$B,'[1]产值及收款计划（2026）'!CI:CI)</f>
        <v>0</v>
      </c>
      <c r="CN79" s="235" cm="1">
        <f t="array" ref="CN79">_xlfn.XLOOKUP($A79&amp;$B79,'[1]产值及收款计划（2026）'!$A:$A&amp;'[1]产值及收款计划（2026）'!$B:$B,'[1]产值及收款计划（2026）'!CJ:CJ)</f>
        <v>0</v>
      </c>
      <c r="CO79" s="235" cm="1">
        <f t="array" ref="CO79">_xlfn.XLOOKUP($A79&amp;$B79,'[1]产值及收款计划（2026）'!$A:$A&amp;'[1]产值及收款计划（2026）'!$B:$B,'[1]产值及收款计划（2026）'!CK:CK)</f>
        <v>0</v>
      </c>
      <c r="CP79" s="235" cm="1">
        <f t="array" ref="CP79">_xlfn.XLOOKUP($A79&amp;$B79,'[1]产值及收款计划（2026）'!$A:$A&amp;'[1]产值及收款计划（2026）'!$B:$B,'[1]产值及收款计划（2026）'!CL:CL)</f>
        <v>0</v>
      </c>
      <c r="DE79" s="235" cm="1">
        <f t="array" ref="DE79">_xlfn.XLOOKUP($A79&amp;$B79,'[1]产值及收款计划（2026）'!$A:$A&amp;'[1]产值及收款计划（2026）'!$B:$B,'[1]产值及收款计划（2026）'!DA:DA)</f>
        <v>0</v>
      </c>
      <c r="DF79" s="235" cm="1">
        <f t="array" ref="DF79">_xlfn.XLOOKUP($A79&amp;$B79,'[1]产值及收款计划（2026）'!$A:$A&amp;'[1]产值及收款计划（2026）'!$B:$B,'[1]产值及收款计划（2026）'!DB:DB)</f>
        <v>0</v>
      </c>
      <c r="DG79" s="235" cm="1">
        <f t="array" ref="DG79">_xlfn.XLOOKUP($A79&amp;$B79,'[1]产值及收款计划（2026）'!$A:$A&amp;'[1]产值及收款计划（2026）'!$B:$B,'[1]产值及收款计划（2026）'!DC:DC)</f>
        <v>0</v>
      </c>
      <c r="DH79" s="235" cm="1">
        <f t="array" ref="DH79">_xlfn.XLOOKUP($A79&amp;$B79,'[1]产值及收款计划（2026）'!$A:$A&amp;'[1]产值及收款计划（2026）'!$B:$B,'[1]产值及收款计划（2026）'!DD:DD)</f>
        <v>0</v>
      </c>
      <c r="DI79" s="235" cm="1">
        <f t="array" ref="DI79">_xlfn.XLOOKUP($A79&amp;$B79,'[1]产值及收款计划（2026）'!$A:$A&amp;'[1]产值及收款计划（2026）'!$B:$B,'[1]产值及收款计划（2026）'!DE:DE)</f>
        <v>0</v>
      </c>
      <c r="DJ79" s="235" cm="1">
        <f t="array" ref="DJ79">_xlfn.XLOOKUP($A79&amp;$B79,'[1]产值及收款计划（2026）'!$A:$A&amp;'[1]产值及收款计划（2026）'!$B:$B,'[1]产值及收款计划（2026）'!DF:DF)</f>
        <v>0</v>
      </c>
      <c r="DK79" s="235" cm="1">
        <f t="array" ref="DK79">_xlfn.XLOOKUP($A79&amp;$B79,'[1]产值及收款计划（2026）'!$A:$A&amp;'[1]产值及收款计划（2026）'!$B:$B,'[1]产值及收款计划（2026）'!DG:DG)</f>
        <v>0</v>
      </c>
      <c r="DL79" s="235" cm="1">
        <f t="array" ref="DL79">_xlfn.XLOOKUP($A79&amp;$B79,'[1]产值及收款计划（2026）'!$A:$A&amp;'[1]产值及收款计划（2026）'!$B:$B,'[1]产值及收款计划（2026）'!DH:DH)</f>
        <v>0</v>
      </c>
      <c r="DM79" s="235" cm="1">
        <f t="array" ref="DM79">_xlfn.XLOOKUP($A79&amp;$B79,'[1]产值及收款计划（2026）'!$A:$A&amp;'[1]产值及收款计划（2026）'!$B:$B,'[1]产值及收款计划（2026）'!DI:DI)</f>
        <v>0</v>
      </c>
      <c r="DN79" s="235" cm="1">
        <f t="array" ref="DN79">_xlfn.XLOOKUP($A79&amp;$B79,'[1]产值及收款计划（2026）'!$A:$A&amp;'[1]产值及收款计划（2026）'!$B:$B,'[1]产值及收款计划（2026）'!DJ:DJ)</f>
        <v>0</v>
      </c>
      <c r="DO79" s="235" cm="1">
        <f t="array" ref="DO79">_xlfn.XLOOKUP($A79&amp;$B79,'[1]产值及收款计划（2026）'!$A:$A&amp;'[1]产值及收款计划（2026）'!$B:$B,'[1]产值及收款计划（2026）'!DK:DK)</f>
        <v>0</v>
      </c>
      <c r="DP79" s="235" cm="1">
        <f t="array" ref="DP79">_xlfn.XLOOKUP($A79&amp;$B79,'[1]产值及收款计划（2026）'!$A:$A&amp;'[1]产值及收款计划（2026）'!$B:$B,'[1]产值及收款计划（2026）'!DL:DL)</f>
        <v>0</v>
      </c>
      <c r="DQ79" s="243"/>
      <c r="DR79" s="229"/>
    </row>
    <row r="80" ht="20.25" spans="1:122">
      <c r="A80" s="233">
        <f t="shared" si="13"/>
        <v>76</v>
      </c>
      <c r="B80" s="233" t="s">
        <v>25</v>
      </c>
      <c r="C80" s="234" t="str" cm="1">
        <f t="array" ref="C80">_xlfn.XLOOKUP($A80&amp;$B80,'[1]产值及收款计划（2026）'!$A:$A&amp;'[1]产值及收款计划（2026）'!$B:$B,'[1]产值及收款计划（2026）'!C:C)</f>
        <v>ZHT2023121900162</v>
      </c>
      <c r="D80" s="234" t="str" cm="1">
        <f t="array" ref="D80">_xlfn.XLOOKUP($A80&amp;$B80,'[1]产值及收款计划（2026）'!$A:$A&amp;'[1]产值及收款计划（2026）'!$B:$B,'[1]产值及收款计划（2026）'!D:D)</f>
        <v>上海市域铁路应急管理平台项目咨询合同（嘉闵线）</v>
      </c>
      <c r="E80" s="235" cm="1">
        <f t="array" ref="E80">_xlfn.XLOOKUP($A80&amp;$B80,'[1]产值及收款计划（2026）'!$A:$A&amp;'[1]产值及收款计划（2026）'!$B:$B,'[1]产值及收款计划（2026）'!E:E)</f>
        <v>51.5</v>
      </c>
      <c r="F80" s="235" cm="1">
        <f t="array" ref="F80">_xlfn.XLOOKUP($A80&amp;$B80,'[1]产值及收款计划（2026）'!$A:$A&amp;'[1]产值及收款计划（2026）'!$B:$B,'[1]产值及收款计划（2026）'!F:F)</f>
        <v>46.5</v>
      </c>
      <c r="G80" s="235" cm="1">
        <f t="array" ref="G80">_xlfn.XLOOKUP($A80&amp;$B80,'[1]产值及收款计划（2026）'!$A:$A&amp;'[1]产值及收款计划（2026）'!$B:$B,'[1]产值及收款计划（2026）'!G:G)</f>
        <v>46.5</v>
      </c>
      <c r="H80" s="235" cm="1">
        <f t="array" ref="H80">_xlfn.XLOOKUP($A80&amp;$B80,'[1]产值及收款计划（2026）'!$A:$A&amp;'[1]产值及收款计划（2026）'!$B:$B,'[1]产值及收款计划（2026）'!H:H)</f>
        <v>27.65</v>
      </c>
      <c r="I80" s="236" cm="1">
        <f t="array" ref="I80">_xlfn.XLOOKUP($A80&amp;$B80,'[1]产值及收款计划（2026）'!$A:$A&amp;'[1]产值及收款计划（2026）'!$B:$B,'[1]产值及收款计划（2026）'!I:I)</f>
        <v>0.594623655913978</v>
      </c>
      <c r="J80" s="237" cm="1">
        <f t="array" ref="J80">_xlfn.XLOOKUP($A80&amp;$B80,'[1]产值及收款计划（2026）'!$A:$A&amp;'[1]产值及收款计划（2026）'!$B:$B,'[1]产值及收款计划（2026）'!J:J)</f>
        <v>0.06</v>
      </c>
      <c r="K80" s="235" t="e" cm="1">
        <f t="array" ref="K80">_xlfn.XLOOKUP($A80&amp;$B80,'[1]产值及收款计划（2026）'!$A:$A&amp;'[1]产值及收款计划（2026）'!$B:$B,'[1]产值及收款计划（2026）'!K:K)</f>
        <v>#REF!</v>
      </c>
      <c r="L80" s="235" t="e" cm="1">
        <f t="array" ref="L80">_xlfn.XLOOKUP($A80&amp;$B80,'[1]产值及收款计划（2026）'!$A:$A&amp;'[1]产值及收款计划（2026）'!$B:$B,'[1]产值及收款计划（2026）'!L:L)</f>
        <v>#REF!</v>
      </c>
      <c r="M80" s="235" t="str" cm="1">
        <f t="array" ref="M80">_xlfn.XLOOKUP($A80&amp;$B80,'[1]产值及收款计划（2026）'!$A:$A&amp;'[1]产值及收款计划（2026）'!$B:$B,'[1]产值及收款计划（2026）'!M:M)</f>
        <v>主导</v>
      </c>
      <c r="N80" s="235" t="str" cm="1">
        <f t="array" ref="N80">_xlfn.XLOOKUP($A80&amp;$B80,'[1]产值及收款计划（2026）'!$A:$A&amp;'[1]产值及收款计划（2026）'!$B:$B,'[1]产值及收款计划（2026）'!N:N)</f>
        <v>施林烽团队</v>
      </c>
      <c r="O80" s="235" t="str" cm="1">
        <f t="array" ref="O80">_xlfn.XLOOKUP($A80&amp;$B80,'[1]产值及收款计划（2026）'!$A:$A&amp;'[1]产值及收款计划（2026）'!$B:$B,'[1]产值及收款计划（2026）'!O:O)</f>
        <v>施林烽</v>
      </c>
      <c r="P80" s="234" t="str" cm="1">
        <f t="array" ref="P80">_xlfn.XLOOKUP($A80&amp;$B80,'[1]产值及收款计划（2026）'!$A:$A&amp;'[1]产值及收款计划（2026）'!$B:$B,'[1]产值及收款计划（2026）'!P:P)</f>
        <v>25已完结</v>
      </c>
      <c r="Q80" s="235" t="e" cm="1">
        <f t="array" ref="Q80">_xlfn.XLOOKUP($A80&amp;$B80,'[1]产值及收款计划（2026）'!$A:$A&amp;'[1]产值及收款计划（2026）'!$B:$B,'[1]产值及收款计划（2026）'!Q:Q)</f>
        <v>#REF!</v>
      </c>
      <c r="R80" s="235" t="e" cm="1">
        <f t="array" ref="R80">_xlfn.XLOOKUP($A80&amp;$B80,'[1]产值及收款计划（2026）'!$A:$A&amp;'[1]产值及收款计划（2026）'!$B:$B,'[1]产值及收款计划（2026）'!R:R)</f>
        <v>#REF!</v>
      </c>
      <c r="S80" s="235" t="e" cm="1">
        <f t="array" ref="S80">_xlfn.XLOOKUP($A80&amp;$B80,'[1]产值及收款计划（2026）'!$A:$A&amp;'[1]产值及收款计划（2026）'!$B:$B,'[1]产值及收款计划（2026）'!S:S)</f>
        <v>#REF!</v>
      </c>
      <c r="T80" s="235" cm="1">
        <f t="array" ref="T80">_xlfn.XLOOKUP($A80&amp;$B80,'[1]产值及收款计划（2026）'!$A:$A&amp;'[1]产值及收款计划（2026）'!$B:$B,'[1]产值及收款计划（2026）'!T:T)</f>
        <v>51.5</v>
      </c>
      <c r="U80" s="235" cm="1">
        <f t="array" ref="U80">_xlfn.XLOOKUP($A80&amp;$B80,'[1]产值及收款计划（2026）'!$A:$A&amp;'[1]产值及收款计划（2026）'!$B:$B,'[1]产值及收款计划（2026）'!U:U)</f>
        <v>0</v>
      </c>
      <c r="V80" s="235" cm="1">
        <f t="array" ref="V80">_xlfn.XLOOKUP($A80&amp;$B80,'[1]产值及收款计划（2026）'!$A:$A&amp;'[1]产值及收款计划（2026）'!$B:$B,'[1]产值及收款计划（2026）'!V:V)</f>
        <v>0</v>
      </c>
      <c r="W80" s="235" t="e" cm="1">
        <f t="array" ref="W80">_xlfn.XLOOKUP($A80&amp;$B80,'[1]产值及收款计划（2026）'!$A:$A&amp;'[1]产值及收款计划（2026）'!$B:$B,'[1]产值及收款计划（2026）'!W:W)</f>
        <v>#REF!</v>
      </c>
      <c r="X80" s="235" t="e" cm="1">
        <f t="array" ref="X80">_xlfn.XLOOKUP($A80&amp;$B80,'[1]产值及收款计划（2026）'!$A:$A&amp;'[1]产值及收款计划（2026）'!$B:$B,'[1]产值及收款计划（2026）'!X:X)</f>
        <v>#REF!</v>
      </c>
      <c r="Y80" s="235" t="e" cm="1">
        <f t="array" ref="Y80">_xlfn.XLOOKUP($A80&amp;$B80,'[1]产值及收款计划（2026）'!$A:$A&amp;'[1]产值及收款计划（2026）'!$B:$B,'[1]产值及收款计划（2026）'!Y:Y)</f>
        <v>#REF!</v>
      </c>
      <c r="Z80" s="235" t="e" cm="1">
        <f t="array" ref="Z80">_xlfn.XLOOKUP($A80&amp;$B80,'[1]产值及收款计划（2026）'!$A:$A&amp;'[1]产值及收款计划（2026）'!$B:$B,'[1]产值及收款计划（2026）'!Z:Z)</f>
        <v>#REF!</v>
      </c>
      <c r="AA80" s="235" cm="1">
        <f t="array" ref="AA80">_xlfn.XLOOKUP($A80&amp;$B80,'[1]产值及收款计划（2026）'!$A:$A&amp;'[1]产值及收款计划（2026）'!$B:$B,'[1]产值及收款计划（2026）'!AA:AA)</f>
        <v>0</v>
      </c>
      <c r="AB80" s="235" cm="1">
        <f t="array" ref="AB80">_xlfn.XLOOKUP($A80&amp;$B80,'[1]产值及收款计划（2026）'!$A:$A&amp;'[1]产值及收款计划（2026）'!$B:$B,'[1]产值及收款计划（2026）'!AB:AB)</f>
        <v>0</v>
      </c>
      <c r="AC80" s="235" cm="1">
        <f t="array" ref="AC80">_xlfn.XLOOKUP($A80&amp;$B80,'[1]产值及收款计划（2026）'!$A:$A&amp;'[1]产值及收款计划（2026）'!$B:$B,'[1]产值及收款计划（2026）'!AC:AC)</f>
        <v>0</v>
      </c>
      <c r="AD80" s="235" cm="1">
        <f t="array" ref="AD80">_xlfn.XLOOKUP($A80&amp;$B80,'[1]产值及收款计划（2026）'!$A:$A&amp;'[1]产值及收款计划（2026）'!$B:$B,'[1]产值及收款计划（2026）'!AD:AD)</f>
        <v>0</v>
      </c>
      <c r="AE80" s="235" cm="1">
        <f t="array" ref="AE80">_xlfn.XLOOKUP($A80&amp;$B80,'[1]产值及收款计划（2026）'!$A:$A&amp;'[1]产值及收款计划（2026）'!$B:$B,'[1]产值及收款计划（2026）'!AE:AE)</f>
        <v>0</v>
      </c>
      <c r="AF80" s="235" cm="1">
        <f t="array" ref="AF80">_xlfn.XLOOKUP($A80&amp;$B80,'[1]产值及收款计划（2026）'!$A:$A&amp;'[1]产值及收款计划（2026）'!$B:$B,'[1]产值及收款计划（2026）'!AF:AF)</f>
        <v>0</v>
      </c>
      <c r="AG80" s="235" cm="1">
        <f t="array" ref="AG80">_xlfn.XLOOKUP($A80&amp;$B80,'[1]产值及收款计划（2026）'!$A:$A&amp;'[1]产值及收款计划（2026）'!$B:$B,'[1]产值及收款计划（2026）'!AG:AG)</f>
        <v>0</v>
      </c>
      <c r="AH80" s="235" cm="1">
        <f t="array" ref="AH80">_xlfn.XLOOKUP($A80&amp;$B80,'[1]产值及收款计划（2026）'!$A:$A&amp;'[1]产值及收款计划（2026）'!$B:$B,'[1]产值及收款计划（2026）'!AH:AH)</f>
        <v>0</v>
      </c>
      <c r="AI80" s="235" cm="1">
        <f t="array" ref="AI80">_xlfn.XLOOKUP($A80&amp;$B80,'[1]产值及收款计划（2026）'!$A:$A&amp;'[1]产值及收款计划（2026）'!$B:$B,'[1]产值及收款计划（2026）'!AI:AI)</f>
        <v>0</v>
      </c>
      <c r="AJ80" s="235" cm="1">
        <f t="array" ref="AJ80">_xlfn.XLOOKUP($A80&amp;$B80,'[1]产值及收款计划（2026）'!$A:$A&amp;'[1]产值及收款计划（2026）'!$B:$B,'[1]产值及收款计划（2026）'!AJ:AJ)</f>
        <v>0</v>
      </c>
      <c r="AK80" s="235" cm="1">
        <f t="array" ref="AK80">_xlfn.XLOOKUP($A80&amp;$B80,'[1]产值及收款计划（2026）'!$A:$A&amp;'[1]产值及收款计划（2026）'!$B:$B,'[1]产值及收款计划（2026）'!AK:AK)</f>
        <v>0</v>
      </c>
      <c r="AL80" s="235" cm="1">
        <f t="array" ref="AL80">_xlfn.XLOOKUP($A80&amp;$B80,'[1]产值及收款计划（2026）'!$A:$A&amp;'[1]产值及收款计划（2026）'!$B:$B,'[1]产值及收款计划（2026）'!AL:AL)</f>
        <v>0</v>
      </c>
      <c r="AM80" s="242" cm="1">
        <f t="array" ref="AM80">_xlfn.LET(_xlpm.勾选月份状态数组,TRANSPOSE('PPT(12-15页）-TOP10'!$A$3:$A$14),_xlpm.选择数据区,IF('PPT(12-15页）-TOP10'!$E$3="收款",$BA80:$BL80,$AA80:$AL80),SUM(_xlfn._xlws.FILTER(_xlpm.选择数据区,_xlpm.勾选月份状态数组,"")))</f>
        <v>0</v>
      </c>
      <c r="AN80" s="235" t="e">
        <f>_xlfn.XLOOKUP($C80,应收未收表!$T:$T,应收未收表!AA:AA)</f>
        <v>#N/A</v>
      </c>
      <c r="AO80" s="235" t="e">
        <f>_xlfn.XLOOKUP($C80,应收未收表!$T:$T,应收未收表!AB:AB)</f>
        <v>#N/A</v>
      </c>
      <c r="AP80" s="235" t="e">
        <f>_xlfn.XLOOKUP($C80,应收未收表!$T:$T,应收未收表!AC:AC)</f>
        <v>#N/A</v>
      </c>
      <c r="AQ80" s="235" t="e">
        <f>_xlfn.XLOOKUP($C80,应收未收表!$T:$T,应收未收表!AE:AE)</f>
        <v>#N/A</v>
      </c>
      <c r="AR80" s="235" t="e">
        <f>_xlfn.XLOOKUP($C80,应收未收表!$T:$T,应收未收表!AF:AF)</f>
        <v>#N/A</v>
      </c>
      <c r="AS80" s="235" t="e" cm="1">
        <f t="array" ref="AS80">_xlfn.XLOOKUP($A80&amp;$B80,'[1]产值及收款计划（2026）'!$A:$A&amp;'[1]产值及收款计划（2026）'!$B:$B,'[1]产值及收款计划（2026）'!AS:AS)</f>
        <v>#REF!</v>
      </c>
      <c r="AT80" s="235" t="e" cm="1">
        <f t="array" ref="AT80">_xlfn.XLOOKUP($A80&amp;$B80,'[1]产值及收款计划（2026）'!$A:$A&amp;'[1]产值及收款计划（2026）'!$B:$B,'[1]产值及收款计划（2026）'!AT:AT)</f>
        <v>#REF!</v>
      </c>
      <c r="AU80" s="235" t="e" cm="1">
        <f t="array" ref="AU80">_xlfn.XLOOKUP($A80&amp;$B80,'[1]产值及收款计划（2026）'!$A:$A&amp;'[1]产值及收款计划（2026）'!$B:$B,'[1]产值及收款计划（2026）'!AU:AU)</f>
        <v>#REF!</v>
      </c>
      <c r="AV80" s="235" t="e" cm="1">
        <f t="array" ref="AV80">_xlfn.XLOOKUP($A80&amp;$B80,'[1]产值及收款计划（2026）'!$A:$A&amp;'[1]产值及收款计划（2026）'!$B:$B,'[1]产值及收款计划（2026）'!AV:AV)</f>
        <v>#REF!</v>
      </c>
      <c r="AW80" s="235" cm="1">
        <f t="array" ref="AW80">_xlfn.XLOOKUP($A80&amp;$B80,'[1]产值及收款计划（2026）'!$A:$A&amp;'[1]产值及收款计划（2026）'!$B:$B,'[1]产值及收款计划（2026）'!AW:AW)</f>
        <v>41.715</v>
      </c>
      <c r="AX80" s="235" cm="1">
        <f t="array" ref="AX80">_xlfn.XLOOKUP($A80&amp;$B80,'[1]产值及收款计划（2026）'!$A:$A&amp;'[1]产值及收款计划（2026）'!$B:$B,'[1]产值及收款计划（2026）'!AX:AX)</f>
        <v>0</v>
      </c>
      <c r="AY80" s="235" cm="1">
        <f t="array" ref="AY80">_xlfn.XLOOKUP($A80&amp;$B80,'[1]产值及收款计划（2026）'!$A:$A&amp;'[1]产值及收款计划（2026）'!$B:$B,'[1]产值及收款计划（2026）'!AY:AY)</f>
        <v>9.785</v>
      </c>
      <c r="AZ80" s="235" cm="1">
        <f t="array" ref="AZ80">_xlfn.XLOOKUP($A80&amp;$B80,'[1]产值及收款计划（2026）'!$A:$A&amp;'[1]产值及收款计划（2026）'!$B:$B,'[1]产值及收款计划（2026）'!AZ:AZ)</f>
        <v>9.785</v>
      </c>
      <c r="BA80" s="235" t="e" cm="1">
        <f t="array" ref="BA80">_xlfn.XLOOKUP($A80&amp;$B80,'[1]产值及收款计划（2026）'!$A:$A&amp;'[1]产值及收款计划（2026）'!$B:$B,'[1]产值及收款计划（2026）'!BA:BA)</f>
        <v>#REF!</v>
      </c>
      <c r="BB80" s="235" t="e" cm="1">
        <f t="array" ref="BB80">_xlfn.XLOOKUP($A80&amp;$B80,'[1]产值及收款计划（2026）'!$A:$A&amp;'[1]产值及收款计划（2026）'!$B:$B,'[1]产值及收款计划（2026）'!BB:BB)</f>
        <v>#REF!</v>
      </c>
      <c r="BC80" s="235" t="e" cm="1">
        <f t="array" ref="BC80">_xlfn.XLOOKUP($A80&amp;$B80,'[1]产值及收款计划（2026）'!$A:$A&amp;'[1]产值及收款计划（2026）'!$B:$B,'[1]产值及收款计划（2026）'!BC:BC)</f>
        <v>#REF!</v>
      </c>
      <c r="BD80" s="235" t="e" cm="1">
        <f t="array" ref="BD80">_xlfn.XLOOKUP($A80&amp;$B80,'[1]产值及收款计划（2026）'!$A:$A&amp;'[1]产值及收款计划（2026）'!$B:$B,'[1]产值及收款计划（2026）'!BD:BD)</f>
        <v>#REF!</v>
      </c>
      <c r="BE80" s="235" t="e" cm="1">
        <f t="array" ref="BE80">_xlfn.XLOOKUP($A80&amp;$B80,'[1]产值及收款计划（2026）'!$A:$A&amp;'[1]产值及收款计划（2026）'!$B:$B,'[1]产值及收款计划（2026）'!BE:BE)</f>
        <v>#REF!</v>
      </c>
      <c r="BF80" s="235" t="e" cm="1">
        <f t="array" ref="BF80">_xlfn.XLOOKUP($A80&amp;$B80,'[1]产值及收款计划（2026）'!$A:$A&amp;'[1]产值及收款计划（2026）'!$B:$B,'[1]产值及收款计划（2026）'!BF:BF)</f>
        <v>#REF!</v>
      </c>
      <c r="BG80" s="235" t="e" cm="1">
        <f t="array" ref="BG80">_xlfn.XLOOKUP($A80&amp;$B80,'[1]产值及收款计划（2026）'!$A:$A&amp;'[1]产值及收款计划（2026）'!$B:$B,'[1]产值及收款计划（2026）'!BG:BG)</f>
        <v>#REF!</v>
      </c>
      <c r="BH80" s="235" t="e" cm="1">
        <f t="array" ref="BH80">_xlfn.XLOOKUP($A80&amp;$B80,'[1]产值及收款计划（2026）'!$A:$A&amp;'[1]产值及收款计划（2026）'!$B:$B,'[1]产值及收款计划（2026）'!BH:BH)</f>
        <v>#REF!</v>
      </c>
      <c r="BI80" s="235" t="e" cm="1">
        <f t="array" ref="BI80">_xlfn.XLOOKUP($A80&amp;$B80,'[1]产值及收款计划（2026）'!$A:$A&amp;'[1]产值及收款计划（2026）'!$B:$B,'[1]产值及收款计划（2026）'!BI:BI)</f>
        <v>#REF!</v>
      </c>
      <c r="BJ80" s="235" t="e" cm="1">
        <f t="array" ref="BJ80">_xlfn.XLOOKUP($A80&amp;$B80,'[1]产值及收款计划（2026）'!$A:$A&amp;'[1]产值及收款计划（2026）'!$B:$B,'[1]产值及收款计划（2026）'!BJ:BJ)</f>
        <v>#REF!</v>
      </c>
      <c r="BK80" s="235" t="e" cm="1">
        <f t="array" ref="BK80">_xlfn.XLOOKUP($A80&amp;$B80,'[1]产值及收款计划（2026）'!$A:$A&amp;'[1]产值及收款计划（2026）'!$B:$B,'[1]产值及收款计划（2026）'!BK:BK)</f>
        <v>#REF!</v>
      </c>
      <c r="BL80" s="235" t="e" cm="1">
        <f t="array" ref="BL80">_xlfn.XLOOKUP($A80&amp;$B80,'[1]产值及收款计划（2026）'!$A:$A&amp;'[1]产值及收款计划（2026）'!$B:$B,'[1]产值及收款计划（2026）'!BL:BL)</f>
        <v>#REF!</v>
      </c>
      <c r="BM80" s="235"/>
      <c r="BN80" s="235"/>
      <c r="BO80" s="235"/>
      <c r="BP80" s="235"/>
      <c r="BQ80" s="235">
        <f>_xlfn.XLOOKUP($C80,应收未收表!$AJ:$AJ,应收未收表!AK:AK)</f>
        <v>5</v>
      </c>
      <c r="BR80" s="235">
        <f>_xlfn.XLOOKUP($C80,应收未收表!$AJ:$AJ,应收未收表!AL:AL)</f>
        <v>5</v>
      </c>
      <c r="BS80" s="235" t="str">
        <f>_xlfn.XLOOKUP($C80,应收未收表!$AJ:$AJ,应收未收表!AM:AM)</f>
        <v>一季度内无法落实</v>
      </c>
      <c r="BT80" s="235" t="str">
        <f>_xlfn.XLOOKUP($C80,应收未收表!$AJ:$AJ,应收未收表!AN:AN)</f>
        <v>已开票，等待申铁付款</v>
      </c>
      <c r="BU80" s="234" t="str" cm="1">
        <f t="array" ref="BU80">_xlfn.XLOOKUP($A80&amp;$B80,'[1]产值及收款计划（2026）'!$A:$A&amp;'[1]产值及收款计划（2026）'!$B:$B,'[1]产值及收款计划（2026）'!BQ:BQ)</f>
        <v>上海申铁投资有限公司</v>
      </c>
      <c r="BV80" s="235" t="e" cm="1">
        <f t="array" ref="BV80">_xlfn.XLOOKUP($A80&amp;$B80,'[1]产值及收款计划（2026）'!$A:$A&amp;'[1]产值及收款计划（2026）'!$B:$B,'[1]产值及收款计划（2026）'!BR:BR)</f>
        <v>#REF!</v>
      </c>
      <c r="CE80" s="235" cm="1">
        <f t="array" ref="CE80">_xlfn.XLOOKUP($A80&amp;$B80,'[1]产值及收款计划（2026）'!$A:$A&amp;'[1]产值及收款计划（2026）'!$B:$B,'[1]产值及收款计划（2026）'!CA:CA)</f>
        <v>0</v>
      </c>
      <c r="CF80" s="235" cm="1">
        <f t="array" ref="CF80">_xlfn.XLOOKUP($A80&amp;$B80,'[1]产值及收款计划（2026）'!$A:$A&amp;'[1]产值及收款计划（2026）'!$B:$B,'[1]产值及收款计划（2026）'!CB:CB)</f>
        <v>0</v>
      </c>
      <c r="CG80" s="235" cm="1">
        <f t="array" ref="CG80">_xlfn.XLOOKUP($A80&amp;$B80,'[1]产值及收款计划（2026）'!$A:$A&amp;'[1]产值及收款计划（2026）'!$B:$B,'[1]产值及收款计划（2026）'!CC:CC)</f>
        <v>0</v>
      </c>
      <c r="CH80" s="235" cm="1">
        <f t="array" ref="CH80">_xlfn.XLOOKUP($A80&amp;$B80,'[1]产值及收款计划（2026）'!$A:$A&amp;'[1]产值及收款计划（2026）'!$B:$B,'[1]产值及收款计划（2026）'!CD:CD)</f>
        <v>0</v>
      </c>
      <c r="CI80" s="235" cm="1">
        <f t="array" ref="CI80">_xlfn.XLOOKUP($A80&amp;$B80,'[1]产值及收款计划（2026）'!$A:$A&amp;'[1]产值及收款计划（2026）'!$B:$B,'[1]产值及收款计划（2026）'!CE:CE)</f>
        <v>0</v>
      </c>
      <c r="CJ80" s="235" cm="1">
        <f t="array" ref="CJ80">_xlfn.XLOOKUP($A80&amp;$B80,'[1]产值及收款计划（2026）'!$A:$A&amp;'[1]产值及收款计划（2026）'!$B:$B,'[1]产值及收款计划（2026）'!CF:CF)</f>
        <v>0</v>
      </c>
      <c r="CK80" s="235" cm="1">
        <f t="array" ref="CK80">_xlfn.XLOOKUP($A80&amp;$B80,'[1]产值及收款计划（2026）'!$A:$A&amp;'[1]产值及收款计划（2026）'!$B:$B,'[1]产值及收款计划（2026）'!CG:CG)</f>
        <v>0</v>
      </c>
      <c r="CL80" s="235" cm="1">
        <f t="array" ref="CL80">_xlfn.XLOOKUP($A80&amp;$B80,'[1]产值及收款计划（2026）'!$A:$A&amp;'[1]产值及收款计划（2026）'!$B:$B,'[1]产值及收款计划（2026）'!CH:CH)</f>
        <v>0</v>
      </c>
      <c r="CM80" s="235" cm="1">
        <f t="array" ref="CM80">_xlfn.XLOOKUP($A80&amp;$B80,'[1]产值及收款计划（2026）'!$A:$A&amp;'[1]产值及收款计划（2026）'!$B:$B,'[1]产值及收款计划（2026）'!CI:CI)</f>
        <v>0</v>
      </c>
      <c r="CN80" s="235" cm="1">
        <f t="array" ref="CN80">_xlfn.XLOOKUP($A80&amp;$B80,'[1]产值及收款计划（2026）'!$A:$A&amp;'[1]产值及收款计划（2026）'!$B:$B,'[1]产值及收款计划（2026）'!CJ:CJ)</f>
        <v>0</v>
      </c>
      <c r="CO80" s="235" cm="1">
        <f t="array" ref="CO80">_xlfn.XLOOKUP($A80&amp;$B80,'[1]产值及收款计划（2026）'!$A:$A&amp;'[1]产值及收款计划（2026）'!$B:$B,'[1]产值及收款计划（2026）'!CK:CK)</f>
        <v>0</v>
      </c>
      <c r="CP80" s="235" cm="1">
        <f t="array" ref="CP80">_xlfn.XLOOKUP($A80&amp;$B80,'[1]产值及收款计划（2026）'!$A:$A&amp;'[1]产值及收款计划（2026）'!$B:$B,'[1]产值及收款计划（2026）'!CL:CL)</f>
        <v>0</v>
      </c>
      <c r="DE80" s="235" cm="1">
        <f t="array" ref="DE80">_xlfn.XLOOKUP($A80&amp;$B80,'[1]产值及收款计划（2026）'!$A:$A&amp;'[1]产值及收款计划（2026）'!$B:$B,'[1]产值及收款计划（2026）'!DA:DA)</f>
        <v>0</v>
      </c>
      <c r="DF80" s="235" cm="1">
        <f t="array" ref="DF80">_xlfn.XLOOKUP($A80&amp;$B80,'[1]产值及收款计划（2026）'!$A:$A&amp;'[1]产值及收款计划（2026）'!$B:$B,'[1]产值及收款计划（2026）'!DB:DB)</f>
        <v>0</v>
      </c>
      <c r="DG80" s="235" cm="1">
        <f t="array" ref="DG80">_xlfn.XLOOKUP($A80&amp;$B80,'[1]产值及收款计划（2026）'!$A:$A&amp;'[1]产值及收款计划（2026）'!$B:$B,'[1]产值及收款计划（2026）'!DC:DC)</f>
        <v>0</v>
      </c>
      <c r="DH80" s="235" cm="1">
        <f t="array" ref="DH80">_xlfn.XLOOKUP($A80&amp;$B80,'[1]产值及收款计划（2026）'!$A:$A&amp;'[1]产值及收款计划（2026）'!$B:$B,'[1]产值及收款计划（2026）'!DD:DD)</f>
        <v>0</v>
      </c>
      <c r="DI80" s="235" cm="1">
        <f t="array" ref="DI80">_xlfn.XLOOKUP($A80&amp;$B80,'[1]产值及收款计划（2026）'!$A:$A&amp;'[1]产值及收款计划（2026）'!$B:$B,'[1]产值及收款计划（2026）'!DE:DE)</f>
        <v>0</v>
      </c>
      <c r="DJ80" s="235" cm="1">
        <f t="array" ref="DJ80">_xlfn.XLOOKUP($A80&amp;$B80,'[1]产值及收款计划（2026）'!$A:$A&amp;'[1]产值及收款计划（2026）'!$B:$B,'[1]产值及收款计划（2026）'!DF:DF)</f>
        <v>0</v>
      </c>
      <c r="DK80" s="235" cm="1">
        <f t="array" ref="DK80">_xlfn.XLOOKUP($A80&amp;$B80,'[1]产值及收款计划（2026）'!$A:$A&amp;'[1]产值及收款计划（2026）'!$B:$B,'[1]产值及收款计划（2026）'!DG:DG)</f>
        <v>0</v>
      </c>
      <c r="DL80" s="235" cm="1">
        <f t="array" ref="DL80">_xlfn.XLOOKUP($A80&amp;$B80,'[1]产值及收款计划（2026）'!$A:$A&amp;'[1]产值及收款计划（2026）'!$B:$B,'[1]产值及收款计划（2026）'!DH:DH)</f>
        <v>0</v>
      </c>
      <c r="DM80" s="235" cm="1">
        <f t="array" ref="DM80">_xlfn.XLOOKUP($A80&amp;$B80,'[1]产值及收款计划（2026）'!$A:$A&amp;'[1]产值及收款计划（2026）'!$B:$B,'[1]产值及收款计划（2026）'!DI:DI)</f>
        <v>0</v>
      </c>
      <c r="DN80" s="235" cm="1">
        <f t="array" ref="DN80">_xlfn.XLOOKUP($A80&amp;$B80,'[1]产值及收款计划（2026）'!$A:$A&amp;'[1]产值及收款计划（2026）'!$B:$B,'[1]产值及收款计划（2026）'!DJ:DJ)</f>
        <v>0</v>
      </c>
      <c r="DO80" s="235" cm="1">
        <f t="array" ref="DO80">_xlfn.XLOOKUP($A80&amp;$B80,'[1]产值及收款计划（2026）'!$A:$A&amp;'[1]产值及收款计划（2026）'!$B:$B,'[1]产值及收款计划（2026）'!DK:DK)</f>
        <v>0</v>
      </c>
      <c r="DP80" s="235" cm="1">
        <f t="array" ref="DP80">_xlfn.XLOOKUP($A80&amp;$B80,'[1]产值及收款计划（2026）'!$A:$A&amp;'[1]产值及收款计划（2026）'!$B:$B,'[1]产值及收款计划（2026）'!DL:DL)</f>
        <v>0</v>
      </c>
      <c r="DQ80" s="243"/>
      <c r="DR80" s="229"/>
    </row>
    <row r="81" ht="20.25" spans="1:122">
      <c r="A81" s="233">
        <f t="shared" si="13"/>
        <v>77</v>
      </c>
      <c r="B81" s="233" t="s">
        <v>25</v>
      </c>
      <c r="C81" s="234" t="str" cm="1">
        <f t="array" ref="C81">_xlfn.XLOOKUP($A81&amp;$B81,'[1]产值及收款计划（2026）'!$A:$A&amp;'[1]产值及收款计划（2026）'!$B:$B,'[1]产值及收款计划（2026）'!C:C)</f>
        <v>ZHT2023121900163</v>
      </c>
      <c r="D81" s="234" t="str" cm="1">
        <f t="array" ref="D81">_xlfn.XLOOKUP($A81&amp;$B81,'[1]产值及收款计划（2026）'!$A:$A&amp;'[1]产值及收款计划（2026）'!$B:$B,'[1]产值及收款计划（2026）'!D:D)</f>
        <v>上海市域铁路应急管理平台项目咨询合同（机场线）</v>
      </c>
      <c r="E81" s="235" cm="1">
        <f t="array" ref="E81">_xlfn.XLOOKUP($A81&amp;$B81,'[1]产值及收款计划（2026）'!$A:$A&amp;'[1]产值及收款计划（2026）'!$B:$B,'[1]产值及收款计划（2026）'!E:E)</f>
        <v>60</v>
      </c>
      <c r="F81" s="235" cm="1">
        <f t="array" ref="F81">_xlfn.XLOOKUP($A81&amp;$B81,'[1]产值及收款计划（2026）'!$A:$A&amp;'[1]产值及收款计划（2026）'!$B:$B,'[1]产值及收款计划（2026）'!F:F)</f>
        <v>55</v>
      </c>
      <c r="G81" s="235" cm="1">
        <f t="array" ref="G81">_xlfn.XLOOKUP($A81&amp;$B81,'[1]产值及收款计划（2026）'!$A:$A&amp;'[1]产值及收款计划（2026）'!$B:$B,'[1]产值及收款计划（2026）'!G:G)</f>
        <v>55</v>
      </c>
      <c r="H81" s="235" cm="1">
        <f t="array" ref="H81">_xlfn.XLOOKUP($A81&amp;$B81,'[1]产值及收款计划（2026）'!$A:$A&amp;'[1]产值及收款计划（2026）'!$B:$B,'[1]产值及收款计划（2026）'!H:H)</f>
        <v>32.25</v>
      </c>
      <c r="I81" s="236" cm="1">
        <f t="array" ref="I81">_xlfn.XLOOKUP($A81&amp;$B81,'[1]产值及收款计划（2026）'!$A:$A&amp;'[1]产值及收款计划（2026）'!$B:$B,'[1]产值及收款计划（2026）'!I:I)</f>
        <v>0.586363636363636</v>
      </c>
      <c r="J81" s="237" cm="1">
        <f t="array" ref="J81">_xlfn.XLOOKUP($A81&amp;$B81,'[1]产值及收款计划（2026）'!$A:$A&amp;'[1]产值及收款计划（2026）'!$B:$B,'[1]产值及收款计划（2026）'!J:J)</f>
        <v>0.06</v>
      </c>
      <c r="K81" s="235" t="e" cm="1">
        <f t="array" ref="K81">_xlfn.XLOOKUP($A81&amp;$B81,'[1]产值及收款计划（2026）'!$A:$A&amp;'[1]产值及收款计划（2026）'!$B:$B,'[1]产值及收款计划（2026）'!K:K)</f>
        <v>#REF!</v>
      </c>
      <c r="L81" s="235" t="e" cm="1">
        <f t="array" ref="L81">_xlfn.XLOOKUP($A81&amp;$B81,'[1]产值及收款计划（2026）'!$A:$A&amp;'[1]产值及收款计划（2026）'!$B:$B,'[1]产值及收款计划（2026）'!L:L)</f>
        <v>#REF!</v>
      </c>
      <c r="M81" s="235" t="str" cm="1">
        <f t="array" ref="M81">_xlfn.XLOOKUP($A81&amp;$B81,'[1]产值及收款计划（2026）'!$A:$A&amp;'[1]产值及收款计划（2026）'!$B:$B,'[1]产值及收款计划（2026）'!M:M)</f>
        <v>主导</v>
      </c>
      <c r="N81" s="235" t="str" cm="1">
        <f t="array" ref="N81">_xlfn.XLOOKUP($A81&amp;$B81,'[1]产值及收款计划（2026）'!$A:$A&amp;'[1]产值及收款计划（2026）'!$B:$B,'[1]产值及收款计划（2026）'!N:N)</f>
        <v>施林烽团队</v>
      </c>
      <c r="O81" s="235" t="str" cm="1">
        <f t="array" ref="O81">_xlfn.XLOOKUP($A81&amp;$B81,'[1]产值及收款计划（2026）'!$A:$A&amp;'[1]产值及收款计划（2026）'!$B:$B,'[1]产值及收款计划（2026）'!O:O)</f>
        <v>施林烽</v>
      </c>
      <c r="P81" s="234" t="str" cm="1">
        <f t="array" ref="P81">_xlfn.XLOOKUP($A81&amp;$B81,'[1]产值及收款计划（2026）'!$A:$A&amp;'[1]产值及收款计划（2026）'!$B:$B,'[1]产值及收款计划（2026）'!P:P)</f>
        <v>25已完结</v>
      </c>
      <c r="Q81" s="235" t="e" cm="1">
        <f t="array" ref="Q81">_xlfn.XLOOKUP($A81&amp;$B81,'[1]产值及收款计划（2026）'!$A:$A&amp;'[1]产值及收款计划（2026）'!$B:$B,'[1]产值及收款计划（2026）'!Q:Q)</f>
        <v>#REF!</v>
      </c>
      <c r="R81" s="235" t="e" cm="1">
        <f t="array" ref="R81">_xlfn.XLOOKUP($A81&amp;$B81,'[1]产值及收款计划（2026）'!$A:$A&amp;'[1]产值及收款计划（2026）'!$B:$B,'[1]产值及收款计划（2026）'!R:R)</f>
        <v>#REF!</v>
      </c>
      <c r="S81" s="235" t="e" cm="1">
        <f t="array" ref="S81">_xlfn.XLOOKUP($A81&amp;$B81,'[1]产值及收款计划（2026）'!$A:$A&amp;'[1]产值及收款计划（2026）'!$B:$B,'[1]产值及收款计划（2026）'!S:S)</f>
        <v>#REF!</v>
      </c>
      <c r="T81" s="235" cm="1">
        <f t="array" ref="T81">_xlfn.XLOOKUP($A81&amp;$B81,'[1]产值及收款计划（2026）'!$A:$A&amp;'[1]产值及收款计划（2026）'!$B:$B,'[1]产值及收款计划（2026）'!T:T)</f>
        <v>60</v>
      </c>
      <c r="U81" s="235" cm="1">
        <f t="array" ref="U81">_xlfn.XLOOKUP($A81&amp;$B81,'[1]产值及收款计划（2026）'!$A:$A&amp;'[1]产值及收款计划（2026）'!$B:$B,'[1]产值及收款计划（2026）'!U:U)</f>
        <v>0</v>
      </c>
      <c r="V81" s="235" cm="1">
        <f t="array" ref="V81">_xlfn.XLOOKUP($A81&amp;$B81,'[1]产值及收款计划（2026）'!$A:$A&amp;'[1]产值及收款计划（2026）'!$B:$B,'[1]产值及收款计划（2026）'!V:V)</f>
        <v>0</v>
      </c>
      <c r="W81" s="235" t="e" cm="1">
        <f t="array" ref="W81">_xlfn.XLOOKUP($A81&amp;$B81,'[1]产值及收款计划（2026）'!$A:$A&amp;'[1]产值及收款计划（2026）'!$B:$B,'[1]产值及收款计划（2026）'!W:W)</f>
        <v>#REF!</v>
      </c>
      <c r="X81" s="235" t="e" cm="1">
        <f t="array" ref="X81">_xlfn.XLOOKUP($A81&amp;$B81,'[1]产值及收款计划（2026）'!$A:$A&amp;'[1]产值及收款计划（2026）'!$B:$B,'[1]产值及收款计划（2026）'!X:X)</f>
        <v>#REF!</v>
      </c>
      <c r="Y81" s="235" t="e" cm="1">
        <f t="array" ref="Y81">_xlfn.XLOOKUP($A81&amp;$B81,'[1]产值及收款计划（2026）'!$A:$A&amp;'[1]产值及收款计划（2026）'!$B:$B,'[1]产值及收款计划（2026）'!Y:Y)</f>
        <v>#REF!</v>
      </c>
      <c r="Z81" s="235" t="e" cm="1">
        <f t="array" ref="Z81">_xlfn.XLOOKUP($A81&amp;$B81,'[1]产值及收款计划（2026）'!$A:$A&amp;'[1]产值及收款计划（2026）'!$B:$B,'[1]产值及收款计划（2026）'!Z:Z)</f>
        <v>#REF!</v>
      </c>
      <c r="AA81" s="235" cm="1">
        <f t="array" ref="AA81">_xlfn.XLOOKUP($A81&amp;$B81,'[1]产值及收款计划（2026）'!$A:$A&amp;'[1]产值及收款计划（2026）'!$B:$B,'[1]产值及收款计划（2026）'!AA:AA)</f>
        <v>0</v>
      </c>
      <c r="AB81" s="235" cm="1">
        <f t="array" ref="AB81">_xlfn.XLOOKUP($A81&amp;$B81,'[1]产值及收款计划（2026）'!$A:$A&amp;'[1]产值及收款计划（2026）'!$B:$B,'[1]产值及收款计划（2026）'!AB:AB)</f>
        <v>0</v>
      </c>
      <c r="AC81" s="235" cm="1">
        <f t="array" ref="AC81">_xlfn.XLOOKUP($A81&amp;$B81,'[1]产值及收款计划（2026）'!$A:$A&amp;'[1]产值及收款计划（2026）'!$B:$B,'[1]产值及收款计划（2026）'!AC:AC)</f>
        <v>0</v>
      </c>
      <c r="AD81" s="235" cm="1">
        <f t="array" ref="AD81">_xlfn.XLOOKUP($A81&amp;$B81,'[1]产值及收款计划（2026）'!$A:$A&amp;'[1]产值及收款计划（2026）'!$B:$B,'[1]产值及收款计划（2026）'!AD:AD)</f>
        <v>0</v>
      </c>
      <c r="AE81" s="235" cm="1">
        <f t="array" ref="AE81">_xlfn.XLOOKUP($A81&amp;$B81,'[1]产值及收款计划（2026）'!$A:$A&amp;'[1]产值及收款计划（2026）'!$B:$B,'[1]产值及收款计划（2026）'!AE:AE)</f>
        <v>0</v>
      </c>
      <c r="AF81" s="235" cm="1">
        <f t="array" ref="AF81">_xlfn.XLOOKUP($A81&amp;$B81,'[1]产值及收款计划（2026）'!$A:$A&amp;'[1]产值及收款计划（2026）'!$B:$B,'[1]产值及收款计划（2026）'!AF:AF)</f>
        <v>0</v>
      </c>
      <c r="AG81" s="235" cm="1">
        <f t="array" ref="AG81">_xlfn.XLOOKUP($A81&amp;$B81,'[1]产值及收款计划（2026）'!$A:$A&amp;'[1]产值及收款计划（2026）'!$B:$B,'[1]产值及收款计划（2026）'!AG:AG)</f>
        <v>0</v>
      </c>
      <c r="AH81" s="235" cm="1">
        <f t="array" ref="AH81">_xlfn.XLOOKUP($A81&amp;$B81,'[1]产值及收款计划（2026）'!$A:$A&amp;'[1]产值及收款计划（2026）'!$B:$B,'[1]产值及收款计划（2026）'!AH:AH)</f>
        <v>0</v>
      </c>
      <c r="AI81" s="235" cm="1">
        <f t="array" ref="AI81">_xlfn.XLOOKUP($A81&amp;$B81,'[1]产值及收款计划（2026）'!$A:$A&amp;'[1]产值及收款计划（2026）'!$B:$B,'[1]产值及收款计划（2026）'!AI:AI)</f>
        <v>0</v>
      </c>
      <c r="AJ81" s="235" cm="1">
        <f t="array" ref="AJ81">_xlfn.XLOOKUP($A81&amp;$B81,'[1]产值及收款计划（2026）'!$A:$A&amp;'[1]产值及收款计划（2026）'!$B:$B,'[1]产值及收款计划（2026）'!AJ:AJ)</f>
        <v>0</v>
      </c>
      <c r="AK81" s="235" cm="1">
        <f t="array" ref="AK81">_xlfn.XLOOKUP($A81&amp;$B81,'[1]产值及收款计划（2026）'!$A:$A&amp;'[1]产值及收款计划（2026）'!$B:$B,'[1]产值及收款计划（2026）'!AK:AK)</f>
        <v>0</v>
      </c>
      <c r="AL81" s="235" cm="1">
        <f t="array" ref="AL81">_xlfn.XLOOKUP($A81&amp;$B81,'[1]产值及收款计划（2026）'!$A:$A&amp;'[1]产值及收款计划（2026）'!$B:$B,'[1]产值及收款计划（2026）'!AL:AL)</f>
        <v>0</v>
      </c>
      <c r="AM81" s="242" cm="1">
        <f t="array" ref="AM81">_xlfn.LET(_xlpm.勾选月份状态数组,TRANSPOSE('PPT(12-15页）-TOP10'!$A$3:$A$14),_xlpm.选择数据区,IF('PPT(12-15页）-TOP10'!$E$3="收款",$BA81:$BL81,$AA81:$AL81),SUM(_xlfn._xlws.FILTER(_xlpm.选择数据区,_xlpm.勾选月份状态数组,"")))</f>
        <v>0</v>
      </c>
      <c r="AN81" s="235" t="e">
        <f>_xlfn.XLOOKUP($C81,应收未收表!$T:$T,应收未收表!AA:AA)</f>
        <v>#N/A</v>
      </c>
      <c r="AO81" s="235" t="e">
        <f>_xlfn.XLOOKUP($C81,应收未收表!$T:$T,应收未收表!AB:AB)</f>
        <v>#N/A</v>
      </c>
      <c r="AP81" s="235" t="e">
        <f>_xlfn.XLOOKUP($C81,应收未收表!$T:$T,应收未收表!AC:AC)</f>
        <v>#N/A</v>
      </c>
      <c r="AQ81" s="235" t="e">
        <f>_xlfn.XLOOKUP($C81,应收未收表!$T:$T,应收未收表!AE:AE)</f>
        <v>#N/A</v>
      </c>
      <c r="AR81" s="235" t="e">
        <f>_xlfn.XLOOKUP($C81,应收未收表!$T:$T,应收未收表!AF:AF)</f>
        <v>#N/A</v>
      </c>
      <c r="AS81" s="235" t="e" cm="1">
        <f t="array" ref="AS81">_xlfn.XLOOKUP($A81&amp;$B81,'[1]产值及收款计划（2026）'!$A:$A&amp;'[1]产值及收款计划（2026）'!$B:$B,'[1]产值及收款计划（2026）'!AS:AS)</f>
        <v>#REF!</v>
      </c>
      <c r="AT81" s="235" t="e" cm="1">
        <f t="array" ref="AT81">_xlfn.XLOOKUP($A81&amp;$B81,'[1]产值及收款计划（2026）'!$A:$A&amp;'[1]产值及收款计划（2026）'!$B:$B,'[1]产值及收款计划（2026）'!AT:AT)</f>
        <v>#REF!</v>
      </c>
      <c r="AU81" s="235" t="e" cm="1">
        <f t="array" ref="AU81">_xlfn.XLOOKUP($A81&amp;$B81,'[1]产值及收款计划（2026）'!$A:$A&amp;'[1]产值及收款计划（2026）'!$B:$B,'[1]产值及收款计划（2026）'!AU:AU)</f>
        <v>#REF!</v>
      </c>
      <c r="AV81" s="235" t="e" cm="1">
        <f t="array" ref="AV81">_xlfn.XLOOKUP($A81&amp;$B81,'[1]产值及收款计划（2026）'!$A:$A&amp;'[1]产值及收款计划（2026）'!$B:$B,'[1]产值及收款计划（2026）'!AV:AV)</f>
        <v>#REF!</v>
      </c>
      <c r="AW81" s="235" cm="1">
        <f t="array" ref="AW81">_xlfn.XLOOKUP($A81&amp;$B81,'[1]产值及收款计划（2026）'!$A:$A&amp;'[1]产值及收款计划（2026）'!$B:$B,'[1]产值及收款计划（2026）'!AW:AW)</f>
        <v>48.6</v>
      </c>
      <c r="AX81" s="235" cm="1">
        <f t="array" ref="AX81">_xlfn.XLOOKUP($A81&amp;$B81,'[1]产值及收款计划（2026）'!$A:$A&amp;'[1]产值及收款计划（2026）'!$B:$B,'[1]产值及收款计划（2026）'!AX:AX)</f>
        <v>0</v>
      </c>
      <c r="AY81" s="235" cm="1">
        <f t="array" ref="AY81">_xlfn.XLOOKUP($A81&amp;$B81,'[1]产值及收款计划（2026）'!$A:$A&amp;'[1]产值及收款计划（2026）'!$B:$B,'[1]产值及收款计划（2026）'!AY:AY)</f>
        <v>11.4</v>
      </c>
      <c r="AZ81" s="235" cm="1">
        <f t="array" ref="AZ81">_xlfn.XLOOKUP($A81&amp;$B81,'[1]产值及收款计划（2026）'!$A:$A&amp;'[1]产值及收款计划（2026）'!$B:$B,'[1]产值及收款计划（2026）'!AZ:AZ)</f>
        <v>11.4</v>
      </c>
      <c r="BA81" s="235" t="e" cm="1">
        <f t="array" ref="BA81">_xlfn.XLOOKUP($A81&amp;$B81,'[1]产值及收款计划（2026）'!$A:$A&amp;'[1]产值及收款计划（2026）'!$B:$B,'[1]产值及收款计划（2026）'!BA:BA)</f>
        <v>#REF!</v>
      </c>
      <c r="BB81" s="235" t="e" cm="1">
        <f t="array" ref="BB81">_xlfn.XLOOKUP($A81&amp;$B81,'[1]产值及收款计划（2026）'!$A:$A&amp;'[1]产值及收款计划（2026）'!$B:$B,'[1]产值及收款计划（2026）'!BB:BB)</f>
        <v>#REF!</v>
      </c>
      <c r="BC81" s="235" t="e" cm="1">
        <f t="array" ref="BC81">_xlfn.XLOOKUP($A81&amp;$B81,'[1]产值及收款计划（2026）'!$A:$A&amp;'[1]产值及收款计划（2026）'!$B:$B,'[1]产值及收款计划（2026）'!BC:BC)</f>
        <v>#REF!</v>
      </c>
      <c r="BD81" s="235" t="e" cm="1">
        <f t="array" ref="BD81">_xlfn.XLOOKUP($A81&amp;$B81,'[1]产值及收款计划（2026）'!$A:$A&amp;'[1]产值及收款计划（2026）'!$B:$B,'[1]产值及收款计划（2026）'!BD:BD)</f>
        <v>#REF!</v>
      </c>
      <c r="BE81" s="235" t="e" cm="1">
        <f t="array" ref="BE81">_xlfn.XLOOKUP($A81&amp;$B81,'[1]产值及收款计划（2026）'!$A:$A&amp;'[1]产值及收款计划（2026）'!$B:$B,'[1]产值及收款计划（2026）'!BE:BE)</f>
        <v>#REF!</v>
      </c>
      <c r="BF81" s="235" t="e" cm="1">
        <f t="array" ref="BF81">_xlfn.XLOOKUP($A81&amp;$B81,'[1]产值及收款计划（2026）'!$A:$A&amp;'[1]产值及收款计划（2026）'!$B:$B,'[1]产值及收款计划（2026）'!BF:BF)</f>
        <v>#REF!</v>
      </c>
      <c r="BG81" s="235" t="e" cm="1">
        <f t="array" ref="BG81">_xlfn.XLOOKUP($A81&amp;$B81,'[1]产值及收款计划（2026）'!$A:$A&amp;'[1]产值及收款计划（2026）'!$B:$B,'[1]产值及收款计划（2026）'!BG:BG)</f>
        <v>#REF!</v>
      </c>
      <c r="BH81" s="235" t="e" cm="1">
        <f t="array" ref="BH81">_xlfn.XLOOKUP($A81&amp;$B81,'[1]产值及收款计划（2026）'!$A:$A&amp;'[1]产值及收款计划（2026）'!$B:$B,'[1]产值及收款计划（2026）'!BH:BH)</f>
        <v>#REF!</v>
      </c>
      <c r="BI81" s="235" t="e" cm="1">
        <f t="array" ref="BI81">_xlfn.XLOOKUP($A81&amp;$B81,'[1]产值及收款计划（2026）'!$A:$A&amp;'[1]产值及收款计划（2026）'!$B:$B,'[1]产值及收款计划（2026）'!BI:BI)</f>
        <v>#REF!</v>
      </c>
      <c r="BJ81" s="235" t="e" cm="1">
        <f t="array" ref="BJ81">_xlfn.XLOOKUP($A81&amp;$B81,'[1]产值及收款计划（2026）'!$A:$A&amp;'[1]产值及收款计划（2026）'!$B:$B,'[1]产值及收款计划（2026）'!BJ:BJ)</f>
        <v>#REF!</v>
      </c>
      <c r="BK81" s="235" t="e" cm="1">
        <f t="array" ref="BK81">_xlfn.XLOOKUP($A81&amp;$B81,'[1]产值及收款计划（2026）'!$A:$A&amp;'[1]产值及收款计划（2026）'!$B:$B,'[1]产值及收款计划（2026）'!BK:BK)</f>
        <v>#REF!</v>
      </c>
      <c r="BL81" s="235" t="e" cm="1">
        <f t="array" ref="BL81">_xlfn.XLOOKUP($A81&amp;$B81,'[1]产值及收款计划（2026）'!$A:$A&amp;'[1]产值及收款计划（2026）'!$B:$B,'[1]产值及收款计划（2026）'!BL:BL)</f>
        <v>#REF!</v>
      </c>
      <c r="BM81" s="235"/>
      <c r="BN81" s="235"/>
      <c r="BO81" s="235"/>
      <c r="BP81" s="235"/>
      <c r="BQ81" s="235">
        <f>_xlfn.XLOOKUP($C81,应收未收表!$AJ:$AJ,应收未收表!AK:AK)</f>
        <v>6</v>
      </c>
      <c r="BR81" s="235">
        <f>_xlfn.XLOOKUP($C81,应收未收表!$AJ:$AJ,应收未收表!AL:AL)</f>
        <v>6</v>
      </c>
      <c r="BS81" s="235" t="str">
        <f>_xlfn.XLOOKUP($C81,应收未收表!$AJ:$AJ,应收未收表!AM:AM)</f>
        <v>一季度内无法落实</v>
      </c>
      <c r="BT81" s="235" t="str">
        <f>_xlfn.XLOOKUP($C81,应收未收表!$AJ:$AJ,应收未收表!AN:AN)</f>
        <v>已开票，等待申铁付款</v>
      </c>
      <c r="BU81" s="234" t="str" cm="1">
        <f t="array" ref="BU81">_xlfn.XLOOKUP($A81&amp;$B81,'[1]产值及收款计划（2026）'!$A:$A&amp;'[1]产值及收款计划（2026）'!$B:$B,'[1]产值及收款计划（2026）'!BQ:BQ)</f>
        <v>上海申铁投资有限公司</v>
      </c>
      <c r="BV81" s="235" t="e" cm="1">
        <f t="array" ref="BV81">_xlfn.XLOOKUP($A81&amp;$B81,'[1]产值及收款计划（2026）'!$A:$A&amp;'[1]产值及收款计划（2026）'!$B:$B,'[1]产值及收款计划（2026）'!BR:BR)</f>
        <v>#REF!</v>
      </c>
      <c r="CE81" s="235" cm="1">
        <f t="array" ref="CE81">_xlfn.XLOOKUP($A81&amp;$B81,'[1]产值及收款计划（2026）'!$A:$A&amp;'[1]产值及收款计划（2026）'!$B:$B,'[1]产值及收款计划（2026）'!CA:CA)</f>
        <v>0</v>
      </c>
      <c r="CF81" s="235" cm="1">
        <f t="array" ref="CF81">_xlfn.XLOOKUP($A81&amp;$B81,'[1]产值及收款计划（2026）'!$A:$A&amp;'[1]产值及收款计划（2026）'!$B:$B,'[1]产值及收款计划（2026）'!CB:CB)</f>
        <v>0</v>
      </c>
      <c r="CG81" s="235" cm="1">
        <f t="array" ref="CG81">_xlfn.XLOOKUP($A81&amp;$B81,'[1]产值及收款计划（2026）'!$A:$A&amp;'[1]产值及收款计划（2026）'!$B:$B,'[1]产值及收款计划（2026）'!CC:CC)</f>
        <v>0</v>
      </c>
      <c r="CH81" s="235" cm="1">
        <f t="array" ref="CH81">_xlfn.XLOOKUP($A81&amp;$B81,'[1]产值及收款计划（2026）'!$A:$A&amp;'[1]产值及收款计划（2026）'!$B:$B,'[1]产值及收款计划（2026）'!CD:CD)</f>
        <v>0</v>
      </c>
      <c r="CI81" s="235" cm="1">
        <f t="array" ref="CI81">_xlfn.XLOOKUP($A81&amp;$B81,'[1]产值及收款计划（2026）'!$A:$A&amp;'[1]产值及收款计划（2026）'!$B:$B,'[1]产值及收款计划（2026）'!CE:CE)</f>
        <v>0</v>
      </c>
      <c r="CJ81" s="235" cm="1">
        <f t="array" ref="CJ81">_xlfn.XLOOKUP($A81&amp;$B81,'[1]产值及收款计划（2026）'!$A:$A&amp;'[1]产值及收款计划（2026）'!$B:$B,'[1]产值及收款计划（2026）'!CF:CF)</f>
        <v>0</v>
      </c>
      <c r="CK81" s="235" cm="1">
        <f t="array" ref="CK81">_xlfn.XLOOKUP($A81&amp;$B81,'[1]产值及收款计划（2026）'!$A:$A&amp;'[1]产值及收款计划（2026）'!$B:$B,'[1]产值及收款计划（2026）'!CG:CG)</f>
        <v>0</v>
      </c>
      <c r="CL81" s="235" cm="1">
        <f t="array" ref="CL81">_xlfn.XLOOKUP($A81&amp;$B81,'[1]产值及收款计划（2026）'!$A:$A&amp;'[1]产值及收款计划（2026）'!$B:$B,'[1]产值及收款计划（2026）'!CH:CH)</f>
        <v>0</v>
      </c>
      <c r="CM81" s="235" cm="1">
        <f t="array" ref="CM81">_xlfn.XLOOKUP($A81&amp;$B81,'[1]产值及收款计划（2026）'!$A:$A&amp;'[1]产值及收款计划（2026）'!$B:$B,'[1]产值及收款计划（2026）'!CI:CI)</f>
        <v>0</v>
      </c>
      <c r="CN81" s="235" cm="1">
        <f t="array" ref="CN81">_xlfn.XLOOKUP($A81&amp;$B81,'[1]产值及收款计划（2026）'!$A:$A&amp;'[1]产值及收款计划（2026）'!$B:$B,'[1]产值及收款计划（2026）'!CJ:CJ)</f>
        <v>0</v>
      </c>
      <c r="CO81" s="235" cm="1">
        <f t="array" ref="CO81">_xlfn.XLOOKUP($A81&amp;$B81,'[1]产值及收款计划（2026）'!$A:$A&amp;'[1]产值及收款计划（2026）'!$B:$B,'[1]产值及收款计划（2026）'!CK:CK)</f>
        <v>0</v>
      </c>
      <c r="CP81" s="235" cm="1">
        <f t="array" ref="CP81">_xlfn.XLOOKUP($A81&amp;$B81,'[1]产值及收款计划（2026）'!$A:$A&amp;'[1]产值及收款计划（2026）'!$B:$B,'[1]产值及收款计划（2026）'!CL:CL)</f>
        <v>0</v>
      </c>
      <c r="DE81" s="235" cm="1">
        <f t="array" ref="DE81">_xlfn.XLOOKUP($A81&amp;$B81,'[1]产值及收款计划（2026）'!$A:$A&amp;'[1]产值及收款计划（2026）'!$B:$B,'[1]产值及收款计划（2026）'!DA:DA)</f>
        <v>0</v>
      </c>
      <c r="DF81" s="235" cm="1">
        <f t="array" ref="DF81">_xlfn.XLOOKUP($A81&amp;$B81,'[1]产值及收款计划（2026）'!$A:$A&amp;'[1]产值及收款计划（2026）'!$B:$B,'[1]产值及收款计划（2026）'!DB:DB)</f>
        <v>0</v>
      </c>
      <c r="DG81" s="235" cm="1">
        <f t="array" ref="DG81">_xlfn.XLOOKUP($A81&amp;$B81,'[1]产值及收款计划（2026）'!$A:$A&amp;'[1]产值及收款计划（2026）'!$B:$B,'[1]产值及收款计划（2026）'!DC:DC)</f>
        <v>0</v>
      </c>
      <c r="DH81" s="235" cm="1">
        <f t="array" ref="DH81">_xlfn.XLOOKUP($A81&amp;$B81,'[1]产值及收款计划（2026）'!$A:$A&amp;'[1]产值及收款计划（2026）'!$B:$B,'[1]产值及收款计划（2026）'!DD:DD)</f>
        <v>0</v>
      </c>
      <c r="DI81" s="235" cm="1">
        <f t="array" ref="DI81">_xlfn.XLOOKUP($A81&amp;$B81,'[1]产值及收款计划（2026）'!$A:$A&amp;'[1]产值及收款计划（2026）'!$B:$B,'[1]产值及收款计划（2026）'!DE:DE)</f>
        <v>0</v>
      </c>
      <c r="DJ81" s="235" cm="1">
        <f t="array" ref="DJ81">_xlfn.XLOOKUP($A81&amp;$B81,'[1]产值及收款计划（2026）'!$A:$A&amp;'[1]产值及收款计划（2026）'!$B:$B,'[1]产值及收款计划（2026）'!DF:DF)</f>
        <v>0</v>
      </c>
      <c r="DK81" s="235" cm="1">
        <f t="array" ref="DK81">_xlfn.XLOOKUP($A81&amp;$B81,'[1]产值及收款计划（2026）'!$A:$A&amp;'[1]产值及收款计划（2026）'!$B:$B,'[1]产值及收款计划（2026）'!DG:DG)</f>
        <v>0</v>
      </c>
      <c r="DL81" s="235" cm="1">
        <f t="array" ref="DL81">_xlfn.XLOOKUP($A81&amp;$B81,'[1]产值及收款计划（2026）'!$A:$A&amp;'[1]产值及收款计划（2026）'!$B:$B,'[1]产值及收款计划（2026）'!DH:DH)</f>
        <v>0</v>
      </c>
      <c r="DM81" s="235" cm="1">
        <f t="array" ref="DM81">_xlfn.XLOOKUP($A81&amp;$B81,'[1]产值及收款计划（2026）'!$A:$A&amp;'[1]产值及收款计划（2026）'!$B:$B,'[1]产值及收款计划（2026）'!DI:DI)</f>
        <v>0</v>
      </c>
      <c r="DN81" s="235" cm="1">
        <f t="array" ref="DN81">_xlfn.XLOOKUP($A81&amp;$B81,'[1]产值及收款计划（2026）'!$A:$A&amp;'[1]产值及收款计划（2026）'!$B:$B,'[1]产值及收款计划（2026）'!DJ:DJ)</f>
        <v>0</v>
      </c>
      <c r="DO81" s="235" cm="1">
        <f t="array" ref="DO81">_xlfn.XLOOKUP($A81&amp;$B81,'[1]产值及收款计划（2026）'!$A:$A&amp;'[1]产值及收款计划（2026）'!$B:$B,'[1]产值及收款计划（2026）'!DK:DK)</f>
        <v>0</v>
      </c>
      <c r="DP81" s="235" cm="1">
        <f t="array" ref="DP81">_xlfn.XLOOKUP($A81&amp;$B81,'[1]产值及收款计划（2026）'!$A:$A&amp;'[1]产值及收款计划（2026）'!$B:$B,'[1]产值及收款计划（2026）'!DL:DL)</f>
        <v>0</v>
      </c>
      <c r="DQ81" s="243"/>
      <c r="DR81" s="229"/>
    </row>
    <row r="82" ht="20.25" spans="1:122">
      <c r="A82" s="233">
        <f t="shared" si="13"/>
        <v>78</v>
      </c>
      <c r="B82" s="233" t="s">
        <v>25</v>
      </c>
      <c r="C82" s="234" t="str" cm="1">
        <f t="array" ref="C82">_xlfn.XLOOKUP($A82&amp;$B82,'[1]产值及收款计划（2026）'!$A:$A&amp;'[1]产值及收款计划（2026）'!$B:$B,'[1]产值及收款计划（2026）'!C:C)</f>
        <v>ZHT2024032200029</v>
      </c>
      <c r="D82" s="234" t="str" cm="1">
        <f t="array" ref="D82">_xlfn.XLOOKUP($A82&amp;$B82,'[1]产值及收款计划（2026）'!$A:$A&amp;'[1]产值及收款计划（2026）'!$B:$B,'[1]产值及收款计划（2026）'!D:D)</f>
        <v>S227林桐线卫辉市至郑济公铁两用桥段改建工程智慧建设管理平台及电子档案技术服务项目</v>
      </c>
      <c r="E82" s="235" cm="1">
        <f t="array" ref="E82">_xlfn.XLOOKUP($A82&amp;$B82,'[1]产值及收款计划（2026）'!$A:$A&amp;'[1]产值及收款计划（2026）'!$B:$B,'[1]产值及收款计划（2026）'!E:E)</f>
        <v>348</v>
      </c>
      <c r="F82" s="235" cm="1">
        <f t="array" ref="F82">_xlfn.XLOOKUP($A82&amp;$B82,'[1]产值及收款计划（2026）'!$A:$A&amp;'[1]产值及收款计划（2026）'!$B:$B,'[1]产值及收款计划（2026）'!F:F)</f>
        <v>348</v>
      </c>
      <c r="G82" s="235" cm="1">
        <f t="array" ref="G82">_xlfn.XLOOKUP($A82&amp;$B82,'[1]产值及收款计划（2026）'!$A:$A&amp;'[1]产值及收款计划（2026）'!$B:$B,'[1]产值及收款计划（2026）'!G:G)</f>
        <v>292.8</v>
      </c>
      <c r="H82" s="235" cm="1">
        <f t="array" ref="H82">_xlfn.XLOOKUP($A82&amp;$B82,'[1]产值及收款计划（2026）'!$A:$A&amp;'[1]产值及收款计划（2026）'!$B:$B,'[1]产值及收款计划（2026）'!H:H)</f>
        <v>174.55</v>
      </c>
      <c r="I82" s="236" cm="1">
        <f t="array" ref="I82">_xlfn.XLOOKUP($A82&amp;$B82,'[1]产值及收款计划（2026）'!$A:$A&amp;'[1]产值及收款计划（2026）'!$B:$B,'[1]产值及收款计划（2026）'!I:I)</f>
        <v>0.501580459770115</v>
      </c>
      <c r="J82" s="237" cm="1">
        <f t="array" ref="J82">_xlfn.XLOOKUP($A82&amp;$B82,'[1]产值及收款计划（2026）'!$A:$A&amp;'[1]产值及收款计划（2026）'!$B:$B,'[1]产值及收款计划（2026）'!J:J)</f>
        <v>0.06</v>
      </c>
      <c r="K82" s="235" t="e" cm="1">
        <f t="array" ref="K82">_xlfn.XLOOKUP($A82&amp;$B82,'[1]产值及收款计划（2026）'!$A:$A&amp;'[1]产值及收款计划（2026）'!$B:$B,'[1]产值及收款计划（2026）'!K:K)</f>
        <v>#REF!</v>
      </c>
      <c r="L82" s="235" t="e" cm="1">
        <f t="array" ref="L82">_xlfn.XLOOKUP($A82&amp;$B82,'[1]产值及收款计划（2026）'!$A:$A&amp;'[1]产值及收款计划（2026）'!$B:$B,'[1]产值及收款计划（2026）'!L:L)</f>
        <v>#REF!</v>
      </c>
      <c r="M82" s="235" t="str" cm="1">
        <f t="array" ref="M82">_xlfn.XLOOKUP($A82&amp;$B82,'[1]产值及收款计划（2026）'!$A:$A&amp;'[1]产值及收款计划（2026）'!$B:$B,'[1]产值及收款计划（2026）'!M:M)</f>
        <v>主导</v>
      </c>
      <c r="N82" s="235" t="str" cm="1">
        <f t="array" ref="N82">_xlfn.XLOOKUP($A82&amp;$B82,'[1]产值及收款计划（2026）'!$A:$A&amp;'[1]产值及收款计划（2026）'!$B:$B,'[1]产值及收款计划（2026）'!N:N)</f>
        <v>徐勇团队</v>
      </c>
      <c r="O82" s="235" t="str" cm="1">
        <f t="array" ref="O82">_xlfn.XLOOKUP($A82&amp;$B82,'[1]产值及收款计划（2026）'!$A:$A&amp;'[1]产值及收款计划（2026）'!$B:$B,'[1]产值及收款计划（2026）'!O:O)</f>
        <v>王高潮</v>
      </c>
      <c r="P82" s="234" t="str" cm="1">
        <f t="array" ref="P82">_xlfn.XLOOKUP($A82&amp;$B82,'[1]产值及收款计划（2026）'!$A:$A&amp;'[1]产值及收款计划（2026）'!$B:$B,'[1]产值及收款计划（2026）'!P:P)</f>
        <v>在建</v>
      </c>
      <c r="Q82" s="235" t="e" cm="1">
        <f t="array" ref="Q82">_xlfn.XLOOKUP($A82&amp;$B82,'[1]产值及收款计划（2026）'!$A:$A&amp;'[1]产值及收款计划（2026）'!$B:$B,'[1]产值及收款计划（2026）'!Q:Q)</f>
        <v>#REF!</v>
      </c>
      <c r="R82" s="235" t="e" cm="1">
        <f t="array" ref="R82">_xlfn.XLOOKUP($A82&amp;$B82,'[1]产值及收款计划（2026）'!$A:$A&amp;'[1]产值及收款计划（2026）'!$B:$B,'[1]产值及收款计划（2026）'!R:R)</f>
        <v>#REF!</v>
      </c>
      <c r="S82" s="235" t="e" cm="1">
        <f t="array" ref="S82">_xlfn.XLOOKUP($A82&amp;$B82,'[1]产值及收款计划（2026）'!$A:$A&amp;'[1]产值及收款计划（2026）'!$B:$B,'[1]产值及收款计划（2026）'!S:S)</f>
        <v>#REF!</v>
      </c>
      <c r="T82" s="235" cm="1">
        <f t="array" ref="T82">_xlfn.XLOOKUP($A82&amp;$B82,'[1]产值及收款计划（2026）'!$A:$A&amp;'[1]产值及收款计划（2026）'!$B:$B,'[1]产值及收款计划（2026）'!T:T)</f>
        <v>330.6</v>
      </c>
      <c r="U82" s="235" cm="1">
        <f t="array" ref="U82">_xlfn.XLOOKUP($A82&amp;$B82,'[1]产值及收款计划（2026）'!$A:$A&amp;'[1]产值及收款计划（2026）'!$B:$B,'[1]产值及收款计划（2026）'!U:U)</f>
        <v>0</v>
      </c>
      <c r="V82" s="235" cm="1">
        <f t="array" ref="V82">_xlfn.XLOOKUP($A82&amp;$B82,'[1]产值及收款计划（2026）'!$A:$A&amp;'[1]产值及收款计划（2026）'!$B:$B,'[1]产值及收款计划（2026）'!V:V)</f>
        <v>17.4</v>
      </c>
      <c r="W82" s="235" t="e" cm="1">
        <f t="array" ref="W82">_xlfn.XLOOKUP($A82&amp;$B82,'[1]产值及收款计划（2026）'!$A:$A&amp;'[1]产值及收款计划（2026）'!$B:$B,'[1]产值及收款计划（2026）'!W:W)</f>
        <v>#REF!</v>
      </c>
      <c r="X82" s="235" t="e" cm="1">
        <f t="array" ref="X82">_xlfn.XLOOKUP($A82&amp;$B82,'[1]产值及收款计划（2026）'!$A:$A&amp;'[1]产值及收款计划（2026）'!$B:$B,'[1]产值及收款计划（2026）'!X:X)</f>
        <v>#REF!</v>
      </c>
      <c r="Y82" s="235" t="e" cm="1">
        <f t="array" ref="Y82">_xlfn.XLOOKUP($A82&amp;$B82,'[1]产值及收款计划（2026）'!$A:$A&amp;'[1]产值及收款计划（2026）'!$B:$B,'[1]产值及收款计划（2026）'!Y:Y)</f>
        <v>#REF!</v>
      </c>
      <c r="Z82" s="235" t="e" cm="1">
        <f t="array" ref="Z82">_xlfn.XLOOKUP($A82&amp;$B82,'[1]产值及收款计划（2026）'!$A:$A&amp;'[1]产值及收款计划（2026）'!$B:$B,'[1]产值及收款计划（2026）'!Z:Z)</f>
        <v>#REF!</v>
      </c>
      <c r="AA82" s="235" t="e" cm="1">
        <f t="array" ref="AA82">_xlfn.XLOOKUP($A82&amp;$B82,'[1]产值及收款计划（2026）'!$A:$A&amp;'[1]产值及收款计划（2026）'!$B:$B,'[1]产值及收款计划（2026）'!AA:AA)</f>
        <v>#REF!</v>
      </c>
      <c r="AB82" s="235" t="e" cm="1">
        <f t="array" ref="AB82">_xlfn.XLOOKUP($A82&amp;$B82,'[1]产值及收款计划（2026）'!$A:$A&amp;'[1]产值及收款计划（2026）'!$B:$B,'[1]产值及收款计划（2026）'!AB:AB)</f>
        <v>#REF!</v>
      </c>
      <c r="AC82" s="235" t="e" cm="1">
        <f t="array" ref="AC82">_xlfn.XLOOKUP($A82&amp;$B82,'[1]产值及收款计划（2026）'!$A:$A&amp;'[1]产值及收款计划（2026）'!$B:$B,'[1]产值及收款计划（2026）'!AC:AC)</f>
        <v>#REF!</v>
      </c>
      <c r="AD82" s="235" t="e" cm="1">
        <f t="array" ref="AD82">_xlfn.XLOOKUP($A82&amp;$B82,'[1]产值及收款计划（2026）'!$A:$A&amp;'[1]产值及收款计划（2026）'!$B:$B,'[1]产值及收款计划（2026）'!AD:AD)</f>
        <v>#REF!</v>
      </c>
      <c r="AE82" s="235" t="e" cm="1">
        <f t="array" ref="AE82">_xlfn.XLOOKUP($A82&amp;$B82,'[1]产值及收款计划（2026）'!$A:$A&amp;'[1]产值及收款计划（2026）'!$B:$B,'[1]产值及收款计划（2026）'!AE:AE)</f>
        <v>#REF!</v>
      </c>
      <c r="AF82" s="235" t="e" cm="1">
        <f t="array" ref="AF82">_xlfn.XLOOKUP($A82&amp;$B82,'[1]产值及收款计划（2026）'!$A:$A&amp;'[1]产值及收款计划（2026）'!$B:$B,'[1]产值及收款计划（2026）'!AF:AF)</f>
        <v>#REF!</v>
      </c>
      <c r="AG82" s="235" t="e" cm="1">
        <f t="array" ref="AG82">_xlfn.XLOOKUP($A82&amp;$B82,'[1]产值及收款计划（2026）'!$A:$A&amp;'[1]产值及收款计划（2026）'!$B:$B,'[1]产值及收款计划（2026）'!AG:AG)</f>
        <v>#REF!</v>
      </c>
      <c r="AH82" s="235" t="e" cm="1">
        <f t="array" ref="AH82">_xlfn.XLOOKUP($A82&amp;$B82,'[1]产值及收款计划（2026）'!$A:$A&amp;'[1]产值及收款计划（2026）'!$B:$B,'[1]产值及收款计划（2026）'!AH:AH)</f>
        <v>#REF!</v>
      </c>
      <c r="AI82" s="235" t="e" cm="1">
        <f t="array" ref="AI82">_xlfn.XLOOKUP($A82&amp;$B82,'[1]产值及收款计划（2026）'!$A:$A&amp;'[1]产值及收款计划（2026）'!$B:$B,'[1]产值及收款计划（2026）'!AI:AI)</f>
        <v>#REF!</v>
      </c>
      <c r="AJ82" s="235" t="e" cm="1">
        <f t="array" ref="AJ82">_xlfn.XLOOKUP($A82&amp;$B82,'[1]产值及收款计划（2026）'!$A:$A&amp;'[1]产值及收款计划（2026）'!$B:$B,'[1]产值及收款计划（2026）'!AJ:AJ)</f>
        <v>#REF!</v>
      </c>
      <c r="AK82" s="235" t="e" cm="1">
        <f t="array" ref="AK82">_xlfn.XLOOKUP($A82&amp;$B82,'[1]产值及收款计划（2026）'!$A:$A&amp;'[1]产值及收款计划（2026）'!$B:$B,'[1]产值及收款计划（2026）'!AK:AK)</f>
        <v>#REF!</v>
      </c>
      <c r="AL82" s="235" t="e" cm="1">
        <f t="array" ref="AL82">_xlfn.XLOOKUP($A82&amp;$B82,'[1]产值及收款计划（2026）'!$A:$A&amp;'[1]产值及收款计划（2026）'!$B:$B,'[1]产值及收款计划（2026）'!AL:AL)</f>
        <v>#REF!</v>
      </c>
      <c r="AM82" s="242" t="e" cm="1">
        <f t="array" ref="AM82">_xlfn.LET(_xlpm.勾选月份状态数组,TRANSPOSE('PPT(12-15页）-TOP10'!$A$3:$A$14),_xlpm.选择数据区,IF('PPT(12-15页）-TOP10'!$E$3="收款",$BA82:$BL82,$AA82:$AL82),SUM(_xlfn._xlws.FILTER(_xlpm.选择数据区,_xlpm.勾选月份状态数组,"")))</f>
        <v>#REF!</v>
      </c>
      <c r="AN82" s="235" t="e">
        <f>_xlfn.XLOOKUP($C82,应收未收表!$T:$T,应收未收表!AA:AA)</f>
        <v>#N/A</v>
      </c>
      <c r="AO82" s="235" t="e">
        <f>_xlfn.XLOOKUP($C82,应收未收表!$T:$T,应收未收表!AB:AB)</f>
        <v>#N/A</v>
      </c>
      <c r="AP82" s="235" t="e">
        <f>_xlfn.XLOOKUP($C82,应收未收表!$T:$T,应收未收表!AC:AC)</f>
        <v>#N/A</v>
      </c>
      <c r="AQ82" s="235" t="e">
        <f>_xlfn.XLOOKUP($C82,应收未收表!$T:$T,应收未收表!AE:AE)</f>
        <v>#N/A</v>
      </c>
      <c r="AR82" s="235" t="e">
        <f>_xlfn.XLOOKUP($C82,应收未收表!$T:$T,应收未收表!AF:AF)</f>
        <v>#N/A</v>
      </c>
      <c r="AS82" s="235" t="e" cm="1">
        <f t="array" ref="AS82">_xlfn.XLOOKUP($A82&amp;$B82,'[1]产值及收款计划（2026）'!$A:$A&amp;'[1]产值及收款计划（2026）'!$B:$B,'[1]产值及收款计划（2026）'!AS:AS)</f>
        <v>#REF!</v>
      </c>
      <c r="AT82" s="235" t="e" cm="1">
        <f t="array" ref="AT82">_xlfn.XLOOKUP($A82&amp;$B82,'[1]产值及收款计划（2026）'!$A:$A&amp;'[1]产值及收款计划（2026）'!$B:$B,'[1]产值及收款计划（2026）'!AT:AT)</f>
        <v>#REF!</v>
      </c>
      <c r="AU82" s="235" t="e" cm="1">
        <f t="array" ref="AU82">_xlfn.XLOOKUP($A82&amp;$B82,'[1]产值及收款计划（2026）'!$A:$A&amp;'[1]产值及收款计划（2026）'!$B:$B,'[1]产值及收款计划（2026）'!AU:AU)</f>
        <v>#REF!</v>
      </c>
      <c r="AV82" s="235" t="e" cm="1">
        <f t="array" ref="AV82">_xlfn.XLOOKUP($A82&amp;$B82,'[1]产值及收款计划（2026）'!$A:$A&amp;'[1]产值及收款计划（2026）'!$B:$B,'[1]产值及收款计划（2026）'!AV:AV)</f>
        <v>#REF!</v>
      </c>
      <c r="AW82" s="235" cm="1">
        <f t="array" ref="AW82">_xlfn.XLOOKUP($A82&amp;$B82,'[1]产值及收款计划（2026）'!$A:$A&amp;'[1]产值及收款计划（2026）'!$B:$B,'[1]产值及收款计划（2026）'!AW:AW)</f>
        <v>330.6</v>
      </c>
      <c r="AX82" s="235" cm="1">
        <f t="array" ref="AX82">_xlfn.XLOOKUP($A82&amp;$B82,'[1]产值及收款计划（2026）'!$A:$A&amp;'[1]产值及收款计划（2026）'!$B:$B,'[1]产值及收款计划（2026）'!AX:AX)</f>
        <v>0</v>
      </c>
      <c r="AY82" s="235" cm="1">
        <f t="array" ref="AY82">_xlfn.XLOOKUP($A82&amp;$B82,'[1]产值及收款计划（2026）'!$A:$A&amp;'[1]产值及收款计划（2026）'!$B:$B,'[1]产值及收款计划（2026）'!AY:AY)</f>
        <v>17.4</v>
      </c>
      <c r="AZ82" s="235" cm="1">
        <f t="array" ref="AZ82">_xlfn.XLOOKUP($A82&amp;$B82,'[1]产值及收款计划（2026）'!$A:$A&amp;'[1]产值及收款计划（2026）'!$B:$B,'[1]产值及收款计划（2026）'!AZ:AZ)</f>
        <v>0</v>
      </c>
      <c r="BA82" s="246" t="e" cm="1">
        <f t="array" ref="BA82">_xlfn.XLOOKUP($A82&amp;$B82,'[1]产值及收款计划（2026）'!$A:$A&amp;'[1]产值及收款计划（2026）'!$B:$B,'[1]产值及收款计划（2026）'!BA:BA)</f>
        <v>#REF!</v>
      </c>
      <c r="BB82" s="246" t="e" cm="1">
        <f t="array" ref="BB82">_xlfn.XLOOKUP($A82&amp;$B82,'[1]产值及收款计划（2026）'!$A:$A&amp;'[1]产值及收款计划（2026）'!$B:$B,'[1]产值及收款计划（2026）'!BB:BB)</f>
        <v>#REF!</v>
      </c>
      <c r="BC82" s="246" t="e" cm="1">
        <f t="array" ref="BC82">_xlfn.XLOOKUP($A82&amp;$B82,'[1]产值及收款计划（2026）'!$A:$A&amp;'[1]产值及收款计划（2026）'!$B:$B,'[1]产值及收款计划（2026）'!BC:BC)</f>
        <v>#REF!</v>
      </c>
      <c r="BD82" s="235" t="e" cm="1">
        <f t="array" ref="BD82">_xlfn.XLOOKUP($A82&amp;$B82,'[1]产值及收款计划（2026）'!$A:$A&amp;'[1]产值及收款计划（2026）'!$B:$B,'[1]产值及收款计划（2026）'!BD:BD)</f>
        <v>#REF!</v>
      </c>
      <c r="BE82" s="235" t="e" cm="1">
        <f t="array" ref="BE82">_xlfn.XLOOKUP($A82&amp;$B82,'[1]产值及收款计划（2026）'!$A:$A&amp;'[1]产值及收款计划（2026）'!$B:$B,'[1]产值及收款计划（2026）'!BE:BE)</f>
        <v>#REF!</v>
      </c>
      <c r="BF82" s="235" t="e" cm="1">
        <f t="array" ref="BF82">_xlfn.XLOOKUP($A82&amp;$B82,'[1]产值及收款计划（2026）'!$A:$A&amp;'[1]产值及收款计划（2026）'!$B:$B,'[1]产值及收款计划（2026）'!BF:BF)</f>
        <v>#REF!</v>
      </c>
      <c r="BG82" s="235" t="e" cm="1">
        <f t="array" ref="BG82">_xlfn.XLOOKUP($A82&amp;$B82,'[1]产值及收款计划（2026）'!$A:$A&amp;'[1]产值及收款计划（2026）'!$B:$B,'[1]产值及收款计划（2026）'!BG:BG)</f>
        <v>#REF!</v>
      </c>
      <c r="BH82" s="235" t="e" cm="1">
        <f t="array" ref="BH82">_xlfn.XLOOKUP($A82&amp;$B82,'[1]产值及收款计划（2026）'!$A:$A&amp;'[1]产值及收款计划（2026）'!$B:$B,'[1]产值及收款计划（2026）'!BH:BH)</f>
        <v>#REF!</v>
      </c>
      <c r="BI82" s="235" t="e" cm="1">
        <f t="array" ref="BI82">_xlfn.XLOOKUP($A82&amp;$B82,'[1]产值及收款计划（2026）'!$A:$A&amp;'[1]产值及收款计划（2026）'!$B:$B,'[1]产值及收款计划（2026）'!BI:BI)</f>
        <v>#REF!</v>
      </c>
      <c r="BJ82" s="235" t="e" cm="1">
        <f t="array" ref="BJ82">_xlfn.XLOOKUP($A82&amp;$B82,'[1]产值及收款计划（2026）'!$A:$A&amp;'[1]产值及收款计划（2026）'!$B:$B,'[1]产值及收款计划（2026）'!BJ:BJ)</f>
        <v>#REF!</v>
      </c>
      <c r="BK82" s="235" t="e" cm="1">
        <f t="array" ref="BK82">_xlfn.XLOOKUP($A82&amp;$B82,'[1]产值及收款计划（2026）'!$A:$A&amp;'[1]产值及收款计划（2026）'!$B:$B,'[1]产值及收款计划（2026）'!BK:BK)</f>
        <v>#REF!</v>
      </c>
      <c r="BL82" s="235" t="e" cm="1">
        <f t="array" ref="BL82">_xlfn.XLOOKUP($A82&amp;$B82,'[1]产值及收款计划（2026）'!$A:$A&amp;'[1]产值及收款计划（2026）'!$B:$B,'[1]产值及收款计划（2026）'!BL:BL)</f>
        <v>#REF!</v>
      </c>
      <c r="BM82" s="235"/>
      <c r="BN82" s="235"/>
      <c r="BO82" s="235"/>
      <c r="BP82" s="235"/>
      <c r="BQ82" s="235" t="e">
        <f>_xlfn.XLOOKUP($C82,应收未收表!$AJ:$AJ,应收未收表!AK:AK)</f>
        <v>#N/A</v>
      </c>
      <c r="BR82" s="235" t="e">
        <f>_xlfn.XLOOKUP($C82,应收未收表!$AJ:$AJ,应收未收表!AL:AL)</f>
        <v>#N/A</v>
      </c>
      <c r="BS82" s="235" t="e">
        <f>_xlfn.XLOOKUP($C82,应收未收表!$AJ:$AJ,应收未收表!AM:AM)</f>
        <v>#N/A</v>
      </c>
      <c r="BT82" s="235" t="e">
        <f>_xlfn.XLOOKUP($C82,应收未收表!$AJ:$AJ,应收未收表!AN:AN)</f>
        <v>#N/A</v>
      </c>
      <c r="BU82" s="234" t="str" cm="1">
        <f t="array" ref="BU82">_xlfn.XLOOKUP($A82&amp;$B82,'[1]产值及收款计划（2026）'!$A:$A&amp;'[1]产值及收款计划（2026）'!$B:$B,'[1]产值及收款计划（2026）'!BQ:BQ)</f>
        <v>新乡郑新交通建设发展有限责任公司</v>
      </c>
      <c r="BV82" s="235" t="e" cm="1">
        <f t="array" ref="BV82">_xlfn.XLOOKUP($A82&amp;$B82,'[1]产值及收款计划（2026）'!$A:$A&amp;'[1]产值及收款计划（2026）'!$B:$B,'[1]产值及收款计划（2026）'!BR:BR)</f>
        <v>#REF!</v>
      </c>
      <c r="CE82" s="235" cm="1">
        <f t="array" ref="CE82">_xlfn.XLOOKUP($A82&amp;$B82,'[1]产值及收款计划（2026）'!$A:$A&amp;'[1]产值及收款计划（2026）'!$B:$B,'[1]产值及收款计划（2026）'!CA:CA)</f>
        <v>0</v>
      </c>
      <c r="CF82" s="235" cm="1">
        <f t="array" ref="CF82">_xlfn.XLOOKUP($A82&amp;$B82,'[1]产值及收款计划（2026）'!$A:$A&amp;'[1]产值及收款计划（2026）'!$B:$B,'[1]产值及收款计划（2026）'!CB:CB)</f>
        <v>0</v>
      </c>
      <c r="CG82" s="235" cm="1">
        <f t="array" ref="CG82">_xlfn.XLOOKUP($A82&amp;$B82,'[1]产值及收款计划（2026）'!$A:$A&amp;'[1]产值及收款计划（2026）'!$B:$B,'[1]产值及收款计划（2026）'!CC:CC)</f>
        <v>0</v>
      </c>
      <c r="CH82" s="235" cm="1">
        <f t="array" ref="CH82">_xlfn.XLOOKUP($A82&amp;$B82,'[1]产值及收款计划（2026）'!$A:$A&amp;'[1]产值及收款计划（2026）'!$B:$B,'[1]产值及收款计划（2026）'!CD:CD)</f>
        <v>0</v>
      </c>
      <c r="CI82" s="235" cm="1">
        <f t="array" ref="CI82">_xlfn.XLOOKUP($A82&amp;$B82,'[1]产值及收款计划（2026）'!$A:$A&amp;'[1]产值及收款计划（2026）'!$B:$B,'[1]产值及收款计划（2026）'!CE:CE)</f>
        <v>0</v>
      </c>
      <c r="CJ82" s="235" cm="1">
        <f t="array" ref="CJ82">_xlfn.XLOOKUP($A82&amp;$B82,'[1]产值及收款计划（2026）'!$A:$A&amp;'[1]产值及收款计划（2026）'!$B:$B,'[1]产值及收款计划（2026）'!CF:CF)</f>
        <v>0</v>
      </c>
      <c r="CK82" s="235" cm="1">
        <f t="array" ref="CK82">_xlfn.XLOOKUP($A82&amp;$B82,'[1]产值及收款计划（2026）'!$A:$A&amp;'[1]产值及收款计划（2026）'!$B:$B,'[1]产值及收款计划（2026）'!CG:CG)</f>
        <v>0</v>
      </c>
      <c r="CL82" s="235" cm="1">
        <f t="array" ref="CL82">_xlfn.XLOOKUP($A82&amp;$B82,'[1]产值及收款计划（2026）'!$A:$A&amp;'[1]产值及收款计划（2026）'!$B:$B,'[1]产值及收款计划（2026）'!CH:CH)</f>
        <v>0</v>
      </c>
      <c r="CM82" s="235" cm="1">
        <f t="array" ref="CM82">_xlfn.XLOOKUP($A82&amp;$B82,'[1]产值及收款计划（2026）'!$A:$A&amp;'[1]产值及收款计划（2026）'!$B:$B,'[1]产值及收款计划（2026）'!CI:CI)</f>
        <v>0</v>
      </c>
      <c r="CN82" s="235" cm="1">
        <f t="array" ref="CN82">_xlfn.XLOOKUP($A82&amp;$B82,'[1]产值及收款计划（2026）'!$A:$A&amp;'[1]产值及收款计划（2026）'!$B:$B,'[1]产值及收款计划（2026）'!CJ:CJ)</f>
        <v>0</v>
      </c>
      <c r="CO82" s="235" cm="1">
        <f t="array" ref="CO82">_xlfn.XLOOKUP($A82&amp;$B82,'[1]产值及收款计划（2026）'!$A:$A&amp;'[1]产值及收款计划（2026）'!$B:$B,'[1]产值及收款计划（2026）'!CK:CK)</f>
        <v>0</v>
      </c>
      <c r="CP82" s="235" cm="1">
        <f t="array" ref="CP82">_xlfn.XLOOKUP($A82&amp;$B82,'[1]产值及收款计划（2026）'!$A:$A&amp;'[1]产值及收款计划（2026）'!$B:$B,'[1]产值及收款计划（2026）'!CL:CL)</f>
        <v>0</v>
      </c>
      <c r="DE82" s="235" cm="1">
        <f t="array" ref="DE82">_xlfn.XLOOKUP($A82&amp;$B82,'[1]产值及收款计划（2026）'!$A:$A&amp;'[1]产值及收款计划（2026）'!$B:$B,'[1]产值及收款计划（2026）'!DA:DA)</f>
        <v>0</v>
      </c>
      <c r="DF82" s="235" cm="1">
        <f t="array" ref="DF82">_xlfn.XLOOKUP($A82&amp;$B82,'[1]产值及收款计划（2026）'!$A:$A&amp;'[1]产值及收款计划（2026）'!$B:$B,'[1]产值及收款计划（2026）'!DB:DB)</f>
        <v>0</v>
      </c>
      <c r="DG82" s="235" cm="1">
        <f t="array" ref="DG82">_xlfn.XLOOKUP($A82&amp;$B82,'[1]产值及收款计划（2026）'!$A:$A&amp;'[1]产值及收款计划（2026）'!$B:$B,'[1]产值及收款计划（2026）'!DC:DC)</f>
        <v>0</v>
      </c>
      <c r="DH82" s="235" cm="1">
        <f t="array" ref="DH82">_xlfn.XLOOKUP($A82&amp;$B82,'[1]产值及收款计划（2026）'!$A:$A&amp;'[1]产值及收款计划（2026）'!$B:$B,'[1]产值及收款计划（2026）'!DD:DD)</f>
        <v>0</v>
      </c>
      <c r="DI82" s="235" cm="1">
        <f t="array" ref="DI82">_xlfn.XLOOKUP($A82&amp;$B82,'[1]产值及收款计划（2026）'!$A:$A&amp;'[1]产值及收款计划（2026）'!$B:$B,'[1]产值及收款计划（2026）'!DE:DE)</f>
        <v>0</v>
      </c>
      <c r="DJ82" s="235" cm="1">
        <f t="array" ref="DJ82">_xlfn.XLOOKUP($A82&amp;$B82,'[1]产值及收款计划（2026）'!$A:$A&amp;'[1]产值及收款计划（2026）'!$B:$B,'[1]产值及收款计划（2026）'!DF:DF)</f>
        <v>0</v>
      </c>
      <c r="DK82" s="235" cm="1">
        <f t="array" ref="DK82">_xlfn.XLOOKUP($A82&amp;$B82,'[1]产值及收款计划（2026）'!$A:$A&amp;'[1]产值及收款计划（2026）'!$B:$B,'[1]产值及收款计划（2026）'!DG:DG)</f>
        <v>0</v>
      </c>
      <c r="DL82" s="235" cm="1">
        <f t="array" ref="DL82">_xlfn.XLOOKUP($A82&amp;$B82,'[1]产值及收款计划（2026）'!$A:$A&amp;'[1]产值及收款计划（2026）'!$B:$B,'[1]产值及收款计划（2026）'!DH:DH)</f>
        <v>0</v>
      </c>
      <c r="DM82" s="235" cm="1">
        <f t="array" ref="DM82">_xlfn.XLOOKUP($A82&amp;$B82,'[1]产值及收款计划（2026）'!$A:$A&amp;'[1]产值及收款计划（2026）'!$B:$B,'[1]产值及收款计划（2026）'!DI:DI)</f>
        <v>0</v>
      </c>
      <c r="DN82" s="235" cm="1">
        <f t="array" ref="DN82">_xlfn.XLOOKUP($A82&amp;$B82,'[1]产值及收款计划（2026）'!$A:$A&amp;'[1]产值及收款计划（2026）'!$B:$B,'[1]产值及收款计划（2026）'!DJ:DJ)</f>
        <v>0</v>
      </c>
      <c r="DO82" s="235" cm="1">
        <f t="array" ref="DO82">_xlfn.XLOOKUP($A82&amp;$B82,'[1]产值及收款计划（2026）'!$A:$A&amp;'[1]产值及收款计划（2026）'!$B:$B,'[1]产值及收款计划（2026）'!DK:DK)</f>
        <v>0</v>
      </c>
      <c r="DP82" s="235" cm="1">
        <f t="array" ref="DP82">_xlfn.XLOOKUP($A82&amp;$B82,'[1]产值及收款计划（2026）'!$A:$A&amp;'[1]产值及收款计划（2026）'!$B:$B,'[1]产值及收款计划（2026）'!DL:DL)</f>
        <v>0</v>
      </c>
      <c r="DQ82" s="243"/>
      <c r="DR82" s="229"/>
    </row>
    <row r="83" ht="60.75" spans="1:122">
      <c r="A83" s="233">
        <f t="shared" si="13"/>
        <v>79</v>
      </c>
      <c r="B83" s="233" t="s">
        <v>25</v>
      </c>
      <c r="C83" s="234" t="str" cm="1">
        <f t="array" ref="C83">_xlfn.XLOOKUP($A83&amp;$B83,'[1]产值及收款计划（2026）'!$A:$A&amp;'[1]产值及收款计划（2026）'!$B:$B,'[1]产值及收款计划（2026）'!C:C)</f>
        <v>ZHT2024070200083</v>
      </c>
      <c r="D83" s="234" t="str" cm="1">
        <f t="array" ref="D83">_xlfn.XLOOKUP($A83&amp;$B83,'[1]产值及收款计划（2026）'!$A:$A&amp;'[1]产值及收款计划（2026）'!$B:$B,'[1]产值及收款计划（2026）'!D:D)</f>
        <v>上海示范区线工程施工SFQSG-2 标智慧工地项目</v>
      </c>
      <c r="E83" s="235" cm="1">
        <f t="array" ref="E83">_xlfn.XLOOKUP($A83&amp;$B83,'[1]产值及收款计划（2026）'!$A:$A&amp;'[1]产值及收款计划（2026）'!$B:$B,'[1]产值及收款计划（2026）'!E:E)</f>
        <v>86.2</v>
      </c>
      <c r="F83" s="235" cm="1">
        <f t="array" ref="F83">_xlfn.XLOOKUP($A83&amp;$B83,'[1]产值及收款计划（2026）'!$A:$A&amp;'[1]产值及收款计划（2026）'!$B:$B,'[1]产值及收款计划（2026）'!F:F)</f>
        <v>86.2</v>
      </c>
      <c r="G83" s="235" cm="1">
        <f t="array" ref="G83">_xlfn.XLOOKUP($A83&amp;$B83,'[1]产值及收款计划（2026）'!$A:$A&amp;'[1]产值及收款计划（2026）'!$B:$B,'[1]产值及收款计划（2026）'!G:G)</f>
        <v>86.2</v>
      </c>
      <c r="H83" s="235" cm="1">
        <f t="array" ref="H83">_xlfn.XLOOKUP($A83&amp;$B83,'[1]产值及收款计划（2026）'!$A:$A&amp;'[1]产值及收款计划（2026）'!$B:$B,'[1]产值及收款计划（2026）'!H:H)</f>
        <v>86.2</v>
      </c>
      <c r="I83" s="236" cm="1">
        <f t="array" ref="I83">_xlfn.XLOOKUP($A83&amp;$B83,'[1]产值及收款计划（2026）'!$A:$A&amp;'[1]产值及收款计划（2026）'!$B:$B,'[1]产值及收款计划（2026）'!I:I)</f>
        <v>1</v>
      </c>
      <c r="J83" s="237" cm="1">
        <f t="array" ref="J83">_xlfn.XLOOKUP($A83&amp;$B83,'[1]产值及收款计划（2026）'!$A:$A&amp;'[1]产值及收款计划（2026）'!$B:$B,'[1]产值及收款计划（2026）'!J:J)</f>
        <v>0.06</v>
      </c>
      <c r="K83" s="235" t="e" cm="1">
        <f t="array" ref="K83">_xlfn.XLOOKUP($A83&amp;$B83,'[1]产值及收款计划（2026）'!$A:$A&amp;'[1]产值及收款计划（2026）'!$B:$B,'[1]产值及收款计划（2026）'!K:K)</f>
        <v>#REF!</v>
      </c>
      <c r="L83" s="235" t="e" cm="1">
        <f t="array" ref="L83">_xlfn.XLOOKUP($A83&amp;$B83,'[1]产值及收款计划（2026）'!$A:$A&amp;'[1]产值及收款计划（2026）'!$B:$B,'[1]产值及收款计划（2026）'!L:L)</f>
        <v>#REF!</v>
      </c>
      <c r="M83" s="235" t="str" cm="1">
        <f t="array" ref="M83">_xlfn.XLOOKUP($A83&amp;$B83,'[1]产值及收款计划（2026）'!$A:$A&amp;'[1]产值及收款计划（2026）'!$B:$B,'[1]产值及收款计划（2026）'!M:M)</f>
        <v>主导</v>
      </c>
      <c r="N83" s="235" t="str" cm="1">
        <f t="array" ref="N83">_xlfn.XLOOKUP($A83&amp;$B83,'[1]产值及收款计划（2026）'!$A:$A&amp;'[1]产值及收款计划（2026）'!$B:$B,'[1]产值及收款计划（2026）'!N:N)</f>
        <v>史菁霞团队</v>
      </c>
      <c r="O83" s="235" t="str" cm="1">
        <f t="array" ref="O83">_xlfn.XLOOKUP($A83&amp;$B83,'[1]产值及收款计划（2026）'!$A:$A&amp;'[1]产值及收款计划（2026）'!$B:$B,'[1]产值及收款计划（2026）'!O:O)</f>
        <v>袁超</v>
      </c>
      <c r="P83" s="234" t="str" cm="1">
        <f t="array" ref="P83">_xlfn.XLOOKUP($A83&amp;$B83,'[1]产值及收款计划（2026）'!$A:$A&amp;'[1]产值及收款计划（2026）'!$B:$B,'[1]产值及收款计划（2026）'!P:P)</f>
        <v>在建</v>
      </c>
      <c r="Q83" s="235" t="e" cm="1">
        <f t="array" ref="Q83">_xlfn.XLOOKUP($A83&amp;$B83,'[1]产值及收款计划（2026）'!$A:$A&amp;'[1]产值及收款计划（2026）'!$B:$B,'[1]产值及收款计划（2026）'!Q:Q)</f>
        <v>#REF!</v>
      </c>
      <c r="R83" s="235" t="e" cm="1">
        <f t="array" ref="R83">_xlfn.XLOOKUP($A83&amp;$B83,'[1]产值及收款计划（2026）'!$A:$A&amp;'[1]产值及收款计划（2026）'!$B:$B,'[1]产值及收款计划（2026）'!R:R)</f>
        <v>#REF!</v>
      </c>
      <c r="S83" s="235" t="e" cm="1">
        <f t="array" ref="S83">_xlfn.XLOOKUP($A83&amp;$B83,'[1]产值及收款计划（2026）'!$A:$A&amp;'[1]产值及收款计划（2026）'!$B:$B,'[1]产值及收款计划（2026）'!S:S)</f>
        <v>#REF!</v>
      </c>
      <c r="T83" s="235" cm="1">
        <f t="array" ref="T83">_xlfn.XLOOKUP($A83&amp;$B83,'[1]产值及收款计划（2026）'!$A:$A&amp;'[1]产值及收款计划（2026）'!$B:$B,'[1]产值及收款计划（2026）'!T:T)</f>
        <v>68.96</v>
      </c>
      <c r="U83" s="235" cm="1">
        <f t="array" ref="U83">_xlfn.XLOOKUP($A83&amp;$B83,'[1]产值及收款计划（2026）'!$A:$A&amp;'[1]产值及收款计划（2026）'!$B:$B,'[1]产值及收款计划（2026）'!U:U)</f>
        <v>0</v>
      </c>
      <c r="V83" s="235" cm="1">
        <f t="array" ref="V83">_xlfn.XLOOKUP($A83&amp;$B83,'[1]产值及收款计划（2026）'!$A:$A&amp;'[1]产值及收款计划（2026）'!$B:$B,'[1]产值及收款计划（2026）'!V:V)</f>
        <v>17.24</v>
      </c>
      <c r="W83" s="235" t="e" cm="1">
        <f t="array" ref="W83">_xlfn.XLOOKUP($A83&amp;$B83,'[1]产值及收款计划（2026）'!$A:$A&amp;'[1]产值及收款计划（2026）'!$B:$B,'[1]产值及收款计划（2026）'!W:W)</f>
        <v>#REF!</v>
      </c>
      <c r="X83" s="235" t="e" cm="1">
        <f t="array" ref="X83">_xlfn.XLOOKUP($A83&amp;$B83,'[1]产值及收款计划（2026）'!$A:$A&amp;'[1]产值及收款计划（2026）'!$B:$B,'[1]产值及收款计划（2026）'!X:X)</f>
        <v>#REF!</v>
      </c>
      <c r="Y83" s="235" t="e" cm="1">
        <f t="array" ref="Y83">_xlfn.XLOOKUP($A83&amp;$B83,'[1]产值及收款计划（2026）'!$A:$A&amp;'[1]产值及收款计划（2026）'!$B:$B,'[1]产值及收款计划（2026）'!Y:Y)</f>
        <v>#REF!</v>
      </c>
      <c r="Z83" s="235" t="e" cm="1">
        <f t="array" ref="Z83">_xlfn.XLOOKUP($A83&amp;$B83,'[1]产值及收款计划（2026）'!$A:$A&amp;'[1]产值及收款计划（2026）'!$B:$B,'[1]产值及收款计划（2026）'!Z:Z)</f>
        <v>#REF!</v>
      </c>
      <c r="AA83" s="246" t="e" cm="1">
        <f t="array" ref="AA83">_xlfn.XLOOKUP($A83&amp;$B83,'[1]产值及收款计划（2026）'!$A:$A&amp;'[1]产值及收款计划（2026）'!$B:$B,'[1]产值及收款计划（2026）'!AA:AA)</f>
        <v>#REF!</v>
      </c>
      <c r="AB83" s="246" t="e" cm="1">
        <f t="array" ref="AB83">_xlfn.XLOOKUP($A83&amp;$B83,'[1]产值及收款计划（2026）'!$A:$A&amp;'[1]产值及收款计划（2026）'!$B:$B,'[1]产值及收款计划（2026）'!AB:AB)</f>
        <v>#REF!</v>
      </c>
      <c r="AC83" s="246" t="e" cm="1">
        <f t="array" ref="AC83">_xlfn.XLOOKUP($A83&amp;$B83,'[1]产值及收款计划（2026）'!$A:$A&amp;'[1]产值及收款计划（2026）'!$B:$B,'[1]产值及收款计划（2026）'!AC:AC)</f>
        <v>#REF!</v>
      </c>
      <c r="AD83" s="235" t="e" cm="1">
        <f t="array" ref="AD83">_xlfn.XLOOKUP($A83&amp;$B83,'[1]产值及收款计划（2026）'!$A:$A&amp;'[1]产值及收款计划（2026）'!$B:$B,'[1]产值及收款计划（2026）'!AD:AD)</f>
        <v>#REF!</v>
      </c>
      <c r="AE83" s="235" t="e" cm="1">
        <f t="array" ref="AE83">_xlfn.XLOOKUP($A83&amp;$B83,'[1]产值及收款计划（2026）'!$A:$A&amp;'[1]产值及收款计划（2026）'!$B:$B,'[1]产值及收款计划（2026）'!AE:AE)</f>
        <v>#REF!</v>
      </c>
      <c r="AF83" s="235" cm="1">
        <f t="array" ref="AF83">_xlfn.XLOOKUP($A83&amp;$B83,'[1]产值及收款计划（2026）'!$A:$A&amp;'[1]产值及收款计划（2026）'!$B:$B,'[1]产值及收款计划（2026）'!AF:AF)</f>
        <v>17.24</v>
      </c>
      <c r="AG83" s="235" t="e" cm="1">
        <f t="array" ref="AG83">_xlfn.XLOOKUP($A83&amp;$B83,'[1]产值及收款计划（2026）'!$A:$A&amp;'[1]产值及收款计划（2026）'!$B:$B,'[1]产值及收款计划（2026）'!AG:AG)</f>
        <v>#REF!</v>
      </c>
      <c r="AH83" s="235" t="e" cm="1">
        <f t="array" ref="AH83">_xlfn.XLOOKUP($A83&amp;$B83,'[1]产值及收款计划（2026）'!$A:$A&amp;'[1]产值及收款计划（2026）'!$B:$B,'[1]产值及收款计划（2026）'!AH:AH)</f>
        <v>#REF!</v>
      </c>
      <c r="AI83" s="235" t="e" cm="1">
        <f t="array" ref="AI83">_xlfn.XLOOKUP($A83&amp;$B83,'[1]产值及收款计划（2026）'!$A:$A&amp;'[1]产值及收款计划（2026）'!$B:$B,'[1]产值及收款计划（2026）'!AI:AI)</f>
        <v>#REF!</v>
      </c>
      <c r="AJ83" s="235" t="e" cm="1">
        <f t="array" ref="AJ83">_xlfn.XLOOKUP($A83&amp;$B83,'[1]产值及收款计划（2026）'!$A:$A&amp;'[1]产值及收款计划（2026）'!$B:$B,'[1]产值及收款计划（2026）'!AJ:AJ)</f>
        <v>#REF!</v>
      </c>
      <c r="AK83" s="235" t="e" cm="1">
        <f t="array" ref="AK83">_xlfn.XLOOKUP($A83&amp;$B83,'[1]产值及收款计划（2026）'!$A:$A&amp;'[1]产值及收款计划（2026）'!$B:$B,'[1]产值及收款计划（2026）'!AK:AK)</f>
        <v>#REF!</v>
      </c>
      <c r="AL83" s="235" t="e" cm="1">
        <f t="array" ref="AL83">_xlfn.XLOOKUP($A83&amp;$B83,'[1]产值及收款计划（2026）'!$A:$A&amp;'[1]产值及收款计划（2026）'!$B:$B,'[1]产值及收款计划（2026）'!AL:AL)</f>
        <v>#REF!</v>
      </c>
      <c r="AM83" s="242" t="e" cm="1">
        <f t="array" ref="AM83">_xlfn.LET(_xlpm.勾选月份状态数组,TRANSPOSE('PPT(12-15页）-TOP10'!$A$3:$A$14),_xlpm.选择数据区,IF('PPT(12-15页）-TOP10'!$E$3="收款",$BA83:$BL83,$AA83:$AL83),SUM(_xlfn._xlws.FILTER(_xlpm.选择数据区,_xlpm.勾选月份状态数组,"")))</f>
        <v>#REF!</v>
      </c>
      <c r="AN83" s="235" t="e">
        <f>_xlfn.XLOOKUP($C83,应收未收表!$T:$T,应收未收表!AA:AA)</f>
        <v>#N/A</v>
      </c>
      <c r="AO83" s="235" t="s">
        <v>175</v>
      </c>
      <c r="AP83" s="235" t="e">
        <f>_xlfn.XLOOKUP($C83,应收未收表!$T:$T,应收未收表!AC:AC)</f>
        <v>#N/A</v>
      </c>
      <c r="AQ83" s="235" t="e">
        <f>_xlfn.XLOOKUP($C83,应收未收表!$T:$T,应收未收表!AE:AE)</f>
        <v>#N/A</v>
      </c>
      <c r="AR83" s="235" t="e">
        <f>_xlfn.XLOOKUP($C83,应收未收表!$T:$T,应收未收表!AF:AF)</f>
        <v>#N/A</v>
      </c>
      <c r="AS83" s="235" t="e" cm="1">
        <f t="array" ref="AS83">_xlfn.XLOOKUP($A83&amp;$B83,'[1]产值及收款计划（2026）'!$A:$A&amp;'[1]产值及收款计划（2026）'!$B:$B,'[1]产值及收款计划（2026）'!AS:AS)</f>
        <v>#REF!</v>
      </c>
      <c r="AT83" s="235" t="e" cm="1">
        <f t="array" ref="AT83">_xlfn.XLOOKUP($A83&amp;$B83,'[1]产值及收款计划（2026）'!$A:$A&amp;'[1]产值及收款计划（2026）'!$B:$B,'[1]产值及收款计划（2026）'!AT:AT)</f>
        <v>#REF!</v>
      </c>
      <c r="AU83" s="235" t="e" cm="1">
        <f t="array" ref="AU83">_xlfn.XLOOKUP($A83&amp;$B83,'[1]产值及收款计划（2026）'!$A:$A&amp;'[1]产值及收款计划（2026）'!$B:$B,'[1]产值及收款计划（2026）'!AU:AU)</f>
        <v>#REF!</v>
      </c>
      <c r="AV83" s="235" t="e" cm="1">
        <f t="array" ref="AV83">_xlfn.XLOOKUP($A83&amp;$B83,'[1]产值及收款计划（2026）'!$A:$A&amp;'[1]产值及收款计划（2026）'!$B:$B,'[1]产值及收款计划（2026）'!AV:AV)</f>
        <v>#REF!</v>
      </c>
      <c r="AW83" s="235" cm="1">
        <f t="array" ref="AW83">_xlfn.XLOOKUP($A83&amp;$B83,'[1]产值及收款计划（2026）'!$A:$A&amp;'[1]产值及收款计划（2026）'!$B:$B,'[1]产值及收款计划（2026）'!AW:AW)</f>
        <v>68.96</v>
      </c>
      <c r="AX83" s="235" cm="1">
        <f t="array" ref="AX83">_xlfn.XLOOKUP($A83&amp;$B83,'[1]产值及收款计划（2026）'!$A:$A&amp;'[1]产值及收款计划（2026）'!$B:$B,'[1]产值及收款计划（2026）'!AX:AX)</f>
        <v>0</v>
      </c>
      <c r="AY83" s="235" cm="1">
        <f t="array" ref="AY83">_xlfn.XLOOKUP($A83&amp;$B83,'[1]产值及收款计划（2026）'!$A:$A&amp;'[1]产值及收款计划（2026）'!$B:$B,'[1]产值及收款计划（2026）'!AY:AY)</f>
        <v>17.24</v>
      </c>
      <c r="AZ83" s="235" cm="1">
        <f t="array" ref="AZ83">_xlfn.XLOOKUP($A83&amp;$B83,'[1]产值及收款计划（2026）'!$A:$A&amp;'[1]产值及收款计划（2026）'!$B:$B,'[1]产值及收款计划（2026）'!AZ:AZ)</f>
        <v>0</v>
      </c>
      <c r="BA83" s="246" t="e" cm="1">
        <f t="array" ref="BA83">_xlfn.XLOOKUP($A83&amp;$B83,'[1]产值及收款计划（2026）'!$A:$A&amp;'[1]产值及收款计划（2026）'!$B:$B,'[1]产值及收款计划（2026）'!BA:BA)</f>
        <v>#REF!</v>
      </c>
      <c r="BB83" s="246" t="e" cm="1">
        <f t="array" ref="BB83">_xlfn.XLOOKUP($A83&amp;$B83,'[1]产值及收款计划（2026）'!$A:$A&amp;'[1]产值及收款计划（2026）'!$B:$B,'[1]产值及收款计划（2026）'!BB:BB)</f>
        <v>#REF!</v>
      </c>
      <c r="BC83" s="246" t="e" cm="1">
        <f t="array" ref="BC83">_xlfn.XLOOKUP($A83&amp;$B83,'[1]产值及收款计划（2026）'!$A:$A&amp;'[1]产值及收款计划（2026）'!$B:$B,'[1]产值及收款计划（2026）'!BC:BC)</f>
        <v>#REF!</v>
      </c>
      <c r="BD83" s="235" t="e" cm="1">
        <f t="array" ref="BD83">_xlfn.XLOOKUP($A83&amp;$B83,'[1]产值及收款计划（2026）'!$A:$A&amp;'[1]产值及收款计划（2026）'!$B:$B,'[1]产值及收款计划（2026）'!BD:BD)</f>
        <v>#REF!</v>
      </c>
      <c r="BE83" s="235" t="e" cm="1">
        <f t="array" ref="BE83">_xlfn.XLOOKUP($A83&amp;$B83,'[1]产值及收款计划（2026）'!$A:$A&amp;'[1]产值及收款计划（2026）'!$B:$B,'[1]产值及收款计划（2026）'!BE:BE)</f>
        <v>#REF!</v>
      </c>
      <c r="BF83" s="235" cm="1">
        <f t="array" ref="BF83">_xlfn.XLOOKUP($A83&amp;$B83,'[1]产值及收款计划（2026）'!$A:$A&amp;'[1]产值及收款计划（2026）'!$B:$B,'[1]产值及收款计划（2026）'!BF:BF)</f>
        <v>17.24</v>
      </c>
      <c r="BG83" s="235" t="e" cm="1">
        <f t="array" ref="BG83">_xlfn.XLOOKUP($A83&amp;$B83,'[1]产值及收款计划（2026）'!$A:$A&amp;'[1]产值及收款计划（2026）'!$B:$B,'[1]产值及收款计划（2026）'!BG:BG)</f>
        <v>#REF!</v>
      </c>
      <c r="BH83" s="235" t="e" cm="1">
        <f t="array" ref="BH83">_xlfn.XLOOKUP($A83&amp;$B83,'[1]产值及收款计划（2026）'!$A:$A&amp;'[1]产值及收款计划（2026）'!$B:$B,'[1]产值及收款计划（2026）'!BH:BH)</f>
        <v>#REF!</v>
      </c>
      <c r="BI83" s="235" t="e" cm="1">
        <f t="array" ref="BI83">_xlfn.XLOOKUP($A83&amp;$B83,'[1]产值及收款计划（2026）'!$A:$A&amp;'[1]产值及收款计划（2026）'!$B:$B,'[1]产值及收款计划（2026）'!BI:BI)</f>
        <v>#REF!</v>
      </c>
      <c r="BJ83" s="235" t="e" cm="1">
        <f t="array" ref="BJ83">_xlfn.XLOOKUP($A83&amp;$B83,'[1]产值及收款计划（2026）'!$A:$A&amp;'[1]产值及收款计划（2026）'!$B:$B,'[1]产值及收款计划（2026）'!BJ:BJ)</f>
        <v>#REF!</v>
      </c>
      <c r="BK83" s="235" t="e" cm="1">
        <f t="array" ref="BK83">_xlfn.XLOOKUP($A83&amp;$B83,'[1]产值及收款计划（2026）'!$A:$A&amp;'[1]产值及收款计划（2026）'!$B:$B,'[1]产值及收款计划（2026）'!BK:BK)</f>
        <v>#REF!</v>
      </c>
      <c r="BL83" s="235" t="e" cm="1">
        <f t="array" ref="BL83">_xlfn.XLOOKUP($A83&amp;$B83,'[1]产值及收款计划（2026）'!$A:$A&amp;'[1]产值及收款计划（2026）'!$B:$B,'[1]产值及收款计划（2026）'!BL:BL)</f>
        <v>#REF!</v>
      </c>
      <c r="BM83" s="235"/>
      <c r="BN83" s="235"/>
      <c r="BO83" s="235"/>
      <c r="BP83" s="235"/>
      <c r="BQ83" s="235" t="e">
        <f>_xlfn.XLOOKUP($C83,应收未收表!$AJ:$AJ,应收未收表!AK:AK)</f>
        <v>#N/A</v>
      </c>
      <c r="BR83" s="235" t="e">
        <f>_xlfn.XLOOKUP($C83,应收未收表!$AJ:$AJ,应收未收表!AL:AL)</f>
        <v>#N/A</v>
      </c>
      <c r="BS83" s="235" t="e">
        <f>_xlfn.XLOOKUP($C83,应收未收表!$AJ:$AJ,应收未收表!AM:AM)</f>
        <v>#N/A</v>
      </c>
      <c r="BT83" s="235" t="e">
        <f>_xlfn.XLOOKUP($C83,应收未收表!$AJ:$AJ,应收未收表!AN:AN)</f>
        <v>#N/A</v>
      </c>
      <c r="BU83" s="234" t="str" cm="1">
        <f t="array" ref="BU83">_xlfn.XLOOKUP($A83&amp;$B83,'[1]产值及收款计划（2026）'!$A:$A&amp;'[1]产值及收款计划（2026）'!$B:$B,'[1]产值及收款计划（2026）'!BQ:BQ)</f>
        <v>上海建工集团股份有限公司</v>
      </c>
      <c r="BV83" s="235" t="e" cm="1">
        <f t="array" ref="BV83">_xlfn.XLOOKUP($A83&amp;$B83,'[1]产值及收款计划（2026）'!$A:$A&amp;'[1]产值及收款计划（2026）'!$B:$B,'[1]产值及收款计划（2026）'!BR:BR)</f>
        <v>#REF!</v>
      </c>
      <c r="CE83" s="235" cm="1">
        <f t="array" ref="CE83">_xlfn.XLOOKUP($A83&amp;$B83,'[1]产值及收款计划（2026）'!$A:$A&amp;'[1]产值及收款计划（2026）'!$B:$B,'[1]产值及收款计划（2026）'!CA:CA)</f>
        <v>0</v>
      </c>
      <c r="CF83" s="235" cm="1">
        <f t="array" ref="CF83">_xlfn.XLOOKUP($A83&amp;$B83,'[1]产值及收款计划（2026）'!$A:$A&amp;'[1]产值及收款计划（2026）'!$B:$B,'[1]产值及收款计划（2026）'!CB:CB)</f>
        <v>0</v>
      </c>
      <c r="CG83" s="235" cm="1">
        <f t="array" ref="CG83">_xlfn.XLOOKUP($A83&amp;$B83,'[1]产值及收款计划（2026）'!$A:$A&amp;'[1]产值及收款计划（2026）'!$B:$B,'[1]产值及收款计划（2026）'!CC:CC)</f>
        <v>0</v>
      </c>
      <c r="CH83" s="235" cm="1">
        <f t="array" ref="CH83">_xlfn.XLOOKUP($A83&amp;$B83,'[1]产值及收款计划（2026）'!$A:$A&amp;'[1]产值及收款计划（2026）'!$B:$B,'[1]产值及收款计划（2026）'!CD:CD)</f>
        <v>0</v>
      </c>
      <c r="CI83" s="235" cm="1">
        <f t="array" ref="CI83">_xlfn.XLOOKUP($A83&amp;$B83,'[1]产值及收款计划（2026）'!$A:$A&amp;'[1]产值及收款计划（2026）'!$B:$B,'[1]产值及收款计划（2026）'!CE:CE)</f>
        <v>0</v>
      </c>
      <c r="CJ83" s="235" cm="1">
        <f t="array" ref="CJ83">_xlfn.XLOOKUP($A83&amp;$B83,'[1]产值及收款计划（2026）'!$A:$A&amp;'[1]产值及收款计划（2026）'!$B:$B,'[1]产值及收款计划（2026）'!CF:CF)</f>
        <v>0</v>
      </c>
      <c r="CK83" s="235" cm="1">
        <f t="array" ref="CK83">_xlfn.XLOOKUP($A83&amp;$B83,'[1]产值及收款计划（2026）'!$A:$A&amp;'[1]产值及收款计划（2026）'!$B:$B,'[1]产值及收款计划（2026）'!CG:CG)</f>
        <v>0</v>
      </c>
      <c r="CL83" s="235" cm="1">
        <f t="array" ref="CL83">_xlfn.XLOOKUP($A83&amp;$B83,'[1]产值及收款计划（2026）'!$A:$A&amp;'[1]产值及收款计划（2026）'!$B:$B,'[1]产值及收款计划（2026）'!CH:CH)</f>
        <v>0</v>
      </c>
      <c r="CM83" s="235" cm="1">
        <f t="array" ref="CM83">_xlfn.XLOOKUP($A83&amp;$B83,'[1]产值及收款计划（2026）'!$A:$A&amp;'[1]产值及收款计划（2026）'!$B:$B,'[1]产值及收款计划（2026）'!CI:CI)</f>
        <v>0</v>
      </c>
      <c r="CN83" s="235" cm="1">
        <f t="array" ref="CN83">_xlfn.XLOOKUP($A83&amp;$B83,'[1]产值及收款计划（2026）'!$A:$A&amp;'[1]产值及收款计划（2026）'!$B:$B,'[1]产值及收款计划（2026）'!CJ:CJ)</f>
        <v>0</v>
      </c>
      <c r="CO83" s="235" cm="1">
        <f t="array" ref="CO83">_xlfn.XLOOKUP($A83&amp;$B83,'[1]产值及收款计划（2026）'!$A:$A&amp;'[1]产值及收款计划（2026）'!$B:$B,'[1]产值及收款计划（2026）'!CK:CK)</f>
        <v>0</v>
      </c>
      <c r="CP83" s="235" cm="1">
        <f t="array" ref="CP83">_xlfn.XLOOKUP($A83&amp;$B83,'[1]产值及收款计划（2026）'!$A:$A&amp;'[1]产值及收款计划（2026）'!$B:$B,'[1]产值及收款计划（2026）'!CL:CL)</f>
        <v>0</v>
      </c>
      <c r="DE83" s="235" cm="1">
        <f t="array" ref="DE83">_xlfn.XLOOKUP($A83&amp;$B83,'[1]产值及收款计划（2026）'!$A:$A&amp;'[1]产值及收款计划（2026）'!$B:$B,'[1]产值及收款计划（2026）'!DA:DA)</f>
        <v>0</v>
      </c>
      <c r="DF83" s="235" cm="1">
        <f t="array" ref="DF83">_xlfn.XLOOKUP($A83&amp;$B83,'[1]产值及收款计划（2026）'!$A:$A&amp;'[1]产值及收款计划（2026）'!$B:$B,'[1]产值及收款计划（2026）'!DB:DB)</f>
        <v>0</v>
      </c>
      <c r="DG83" s="235" cm="1">
        <f t="array" ref="DG83">_xlfn.XLOOKUP($A83&amp;$B83,'[1]产值及收款计划（2026）'!$A:$A&amp;'[1]产值及收款计划（2026）'!$B:$B,'[1]产值及收款计划（2026）'!DC:DC)</f>
        <v>0</v>
      </c>
      <c r="DH83" s="235" cm="1">
        <f t="array" ref="DH83">_xlfn.XLOOKUP($A83&amp;$B83,'[1]产值及收款计划（2026）'!$A:$A&amp;'[1]产值及收款计划（2026）'!$B:$B,'[1]产值及收款计划（2026）'!DD:DD)</f>
        <v>0</v>
      </c>
      <c r="DI83" s="235" cm="1">
        <f t="array" ref="DI83">_xlfn.XLOOKUP($A83&amp;$B83,'[1]产值及收款计划（2026）'!$A:$A&amp;'[1]产值及收款计划（2026）'!$B:$B,'[1]产值及收款计划（2026）'!DE:DE)</f>
        <v>0</v>
      </c>
      <c r="DJ83" s="235" cm="1">
        <f t="array" ref="DJ83">_xlfn.XLOOKUP($A83&amp;$B83,'[1]产值及收款计划（2026）'!$A:$A&amp;'[1]产值及收款计划（2026）'!$B:$B,'[1]产值及收款计划（2026）'!DF:DF)</f>
        <v>0</v>
      </c>
      <c r="DK83" s="235" cm="1">
        <f t="array" ref="DK83">_xlfn.XLOOKUP($A83&amp;$B83,'[1]产值及收款计划（2026）'!$A:$A&amp;'[1]产值及收款计划（2026）'!$B:$B,'[1]产值及收款计划（2026）'!DG:DG)</f>
        <v>0</v>
      </c>
      <c r="DL83" s="235" cm="1">
        <f t="array" ref="DL83">_xlfn.XLOOKUP($A83&amp;$B83,'[1]产值及收款计划（2026）'!$A:$A&amp;'[1]产值及收款计划（2026）'!$B:$B,'[1]产值及收款计划（2026）'!DH:DH)</f>
        <v>0</v>
      </c>
      <c r="DM83" s="235" cm="1">
        <f t="array" ref="DM83">_xlfn.XLOOKUP($A83&amp;$B83,'[1]产值及收款计划（2026）'!$A:$A&amp;'[1]产值及收款计划（2026）'!$B:$B,'[1]产值及收款计划（2026）'!DI:DI)</f>
        <v>0</v>
      </c>
      <c r="DN83" s="235" cm="1">
        <f t="array" ref="DN83">_xlfn.XLOOKUP($A83&amp;$B83,'[1]产值及收款计划（2026）'!$A:$A&amp;'[1]产值及收款计划（2026）'!$B:$B,'[1]产值及收款计划（2026）'!DJ:DJ)</f>
        <v>0</v>
      </c>
      <c r="DO83" s="235" cm="1">
        <f t="array" ref="DO83">_xlfn.XLOOKUP($A83&amp;$B83,'[1]产值及收款计划（2026）'!$A:$A&amp;'[1]产值及收款计划（2026）'!$B:$B,'[1]产值及收款计划（2026）'!DK:DK)</f>
        <v>0</v>
      </c>
      <c r="DP83" s="235" cm="1">
        <f t="array" ref="DP83">_xlfn.XLOOKUP($A83&amp;$B83,'[1]产值及收款计划（2026）'!$A:$A&amp;'[1]产值及收款计划（2026）'!$B:$B,'[1]产值及收款计划（2026）'!DL:DL)</f>
        <v>0</v>
      </c>
      <c r="DQ83" s="243"/>
      <c r="DR83" s="229"/>
    </row>
    <row r="84" ht="60.75" spans="1:122">
      <c r="A84" s="233">
        <f t="shared" si="13"/>
        <v>80</v>
      </c>
      <c r="B84" s="233" t="s">
        <v>25</v>
      </c>
      <c r="C84" s="234" t="str" cm="1">
        <f t="array" ref="C84">_xlfn.XLOOKUP($A84&amp;$B84,'[1]产值及收款计划（2026）'!$A:$A&amp;'[1]产值及收款计划（2026）'!$B:$B,'[1]产值及收款计划（2026）'!C:C)</f>
        <v>ZHT2024081400093</v>
      </c>
      <c r="D84" s="234" t="str" cm="1">
        <f t="array" ref="D84">_xlfn.XLOOKUP($A84&amp;$B84,'[1]产值及收款计划（2026）'!$A:$A&amp;'[1]产值及收款计划（2026）'!$B:$B,'[1]产值及收款计划（2026）'!D:D)</f>
        <v>上海轨道交通市域线嘉闵线工程JMSG-4标项目经理部智慧工地系统集成及技术服务合同</v>
      </c>
      <c r="E84" s="235" cm="1">
        <f t="array" ref="E84">_xlfn.XLOOKUP($A84&amp;$B84,'[1]产值及收款计划（2026）'!$A:$A&amp;'[1]产值及收款计划（2026）'!$B:$B,'[1]产值及收款计划（2026）'!E:E)</f>
        <v>66.2</v>
      </c>
      <c r="F84" s="235" cm="1">
        <f t="array" ref="F84">_xlfn.XLOOKUP($A84&amp;$B84,'[1]产值及收款计划（2026）'!$A:$A&amp;'[1]产值及收款计划（2026）'!$B:$B,'[1]产值及收款计划（2026）'!F:F)</f>
        <v>66.2</v>
      </c>
      <c r="G84" s="235" cm="1">
        <f t="array" ref="G84">_xlfn.XLOOKUP($A84&amp;$B84,'[1]产值及收款计划（2026）'!$A:$A&amp;'[1]产值及收款计划（2026）'!$B:$B,'[1]产值及收款计划（2026）'!G:G)</f>
        <v>66.2</v>
      </c>
      <c r="H84" s="235" cm="1">
        <f t="array" ref="H84">_xlfn.XLOOKUP($A84&amp;$B84,'[1]产值及收款计划（2026）'!$A:$A&amp;'[1]产值及收款计划（2026）'!$B:$B,'[1]产值及收款计划（2026）'!H:H)</f>
        <v>66.2</v>
      </c>
      <c r="I84" s="236" cm="1">
        <f t="array" ref="I84">_xlfn.XLOOKUP($A84&amp;$B84,'[1]产值及收款计划（2026）'!$A:$A&amp;'[1]产值及收款计划（2026）'!$B:$B,'[1]产值及收款计划（2026）'!I:I)</f>
        <v>1</v>
      </c>
      <c r="J84" s="237" cm="1">
        <f t="array" ref="J84">_xlfn.XLOOKUP($A84&amp;$B84,'[1]产值及收款计划（2026）'!$A:$A&amp;'[1]产值及收款计划（2026）'!$B:$B,'[1]产值及收款计划（2026）'!J:J)</f>
        <v>0.06</v>
      </c>
      <c r="K84" s="235" t="e" cm="1">
        <f t="array" ref="K84">_xlfn.XLOOKUP($A84&amp;$B84,'[1]产值及收款计划（2026）'!$A:$A&amp;'[1]产值及收款计划（2026）'!$B:$B,'[1]产值及收款计划（2026）'!K:K)</f>
        <v>#REF!</v>
      </c>
      <c r="L84" s="235" t="e" cm="1">
        <f t="array" ref="L84">_xlfn.XLOOKUP($A84&amp;$B84,'[1]产值及收款计划（2026）'!$A:$A&amp;'[1]产值及收款计划（2026）'!$B:$B,'[1]产值及收款计划（2026）'!L:L)</f>
        <v>#REF!</v>
      </c>
      <c r="M84" s="235" t="str" cm="1">
        <f t="array" ref="M84">_xlfn.XLOOKUP($A84&amp;$B84,'[1]产值及收款计划（2026）'!$A:$A&amp;'[1]产值及收款计划（2026）'!$B:$B,'[1]产值及收款计划（2026）'!M:M)</f>
        <v>主导</v>
      </c>
      <c r="N84" s="235" t="str" cm="1">
        <f t="array" ref="N84">_xlfn.XLOOKUP($A84&amp;$B84,'[1]产值及收款计划（2026）'!$A:$A&amp;'[1]产值及收款计划（2026）'!$B:$B,'[1]产值及收款计划（2026）'!N:N)</f>
        <v>史菁霞团队</v>
      </c>
      <c r="O84" s="235" t="str" cm="1">
        <f t="array" ref="O84">_xlfn.XLOOKUP($A84&amp;$B84,'[1]产值及收款计划（2026）'!$A:$A&amp;'[1]产值及收款计划（2026）'!$B:$B,'[1]产值及收款计划（2026）'!O:O)</f>
        <v>谢复欣</v>
      </c>
      <c r="P84" s="234" t="str" cm="1">
        <f t="array" ref="P84">_xlfn.XLOOKUP($A84&amp;$B84,'[1]产值及收款计划（2026）'!$A:$A&amp;'[1]产值及收款计划（2026）'!$B:$B,'[1]产值及收款计划（2026）'!P:P)</f>
        <v>25已完结</v>
      </c>
      <c r="Q84" s="235" t="e" cm="1">
        <f t="array" ref="Q84">_xlfn.XLOOKUP($A84&amp;$B84,'[1]产值及收款计划（2026）'!$A:$A&amp;'[1]产值及收款计划（2026）'!$B:$B,'[1]产值及收款计划（2026）'!Q:Q)</f>
        <v>#REF!</v>
      </c>
      <c r="R84" s="235" t="e" cm="1">
        <f t="array" ref="R84">_xlfn.XLOOKUP($A84&amp;$B84,'[1]产值及收款计划（2026）'!$A:$A&amp;'[1]产值及收款计划（2026）'!$B:$B,'[1]产值及收款计划（2026）'!R:R)</f>
        <v>#REF!</v>
      </c>
      <c r="S84" s="235" t="e" cm="1">
        <f t="array" ref="S84">_xlfn.XLOOKUP($A84&amp;$B84,'[1]产值及收款计划（2026）'!$A:$A&amp;'[1]产值及收款计划（2026）'!$B:$B,'[1]产值及收款计划（2026）'!S:S)</f>
        <v>#REF!</v>
      </c>
      <c r="T84" s="235" cm="1">
        <f t="array" ref="T84">_xlfn.XLOOKUP($A84&amp;$B84,'[1]产值及收款计划（2026）'!$A:$A&amp;'[1]产值及收款计划（2026）'!$B:$B,'[1]产值及收款计划（2026）'!T:T)</f>
        <v>66.2</v>
      </c>
      <c r="U84" s="235" cm="1">
        <f t="array" ref="U84">_xlfn.XLOOKUP($A84&amp;$B84,'[1]产值及收款计划（2026）'!$A:$A&amp;'[1]产值及收款计划（2026）'!$B:$B,'[1]产值及收款计划（2026）'!U:U)</f>
        <v>0</v>
      </c>
      <c r="V84" s="235" cm="1">
        <f t="array" ref="V84">_xlfn.XLOOKUP($A84&amp;$B84,'[1]产值及收款计划（2026）'!$A:$A&amp;'[1]产值及收款计划（2026）'!$B:$B,'[1]产值及收款计划（2026）'!V:V)</f>
        <v>0</v>
      </c>
      <c r="W84" s="235" t="e" cm="1">
        <f t="array" ref="W84">_xlfn.XLOOKUP($A84&amp;$B84,'[1]产值及收款计划（2026）'!$A:$A&amp;'[1]产值及收款计划（2026）'!$B:$B,'[1]产值及收款计划（2026）'!W:W)</f>
        <v>#REF!</v>
      </c>
      <c r="X84" s="235" t="e" cm="1">
        <f t="array" ref="X84">_xlfn.XLOOKUP($A84&amp;$B84,'[1]产值及收款计划（2026）'!$A:$A&amp;'[1]产值及收款计划（2026）'!$B:$B,'[1]产值及收款计划（2026）'!X:X)</f>
        <v>#REF!</v>
      </c>
      <c r="Y84" s="235" t="e" cm="1">
        <f t="array" ref="Y84">_xlfn.XLOOKUP($A84&amp;$B84,'[1]产值及收款计划（2026）'!$A:$A&amp;'[1]产值及收款计划（2026）'!$B:$B,'[1]产值及收款计划（2026）'!Y:Y)</f>
        <v>#REF!</v>
      </c>
      <c r="Z84" s="235" t="e" cm="1">
        <f t="array" ref="Z84">_xlfn.XLOOKUP($A84&amp;$B84,'[1]产值及收款计划（2026）'!$A:$A&amp;'[1]产值及收款计划（2026）'!$B:$B,'[1]产值及收款计划（2026）'!Z:Z)</f>
        <v>#REF!</v>
      </c>
      <c r="AA84" s="235" cm="1">
        <f t="array" ref="AA84">_xlfn.XLOOKUP($A84&amp;$B84,'[1]产值及收款计划（2026）'!$A:$A&amp;'[1]产值及收款计划（2026）'!$B:$B,'[1]产值及收款计划（2026）'!AA:AA)</f>
        <v>0</v>
      </c>
      <c r="AB84" s="235" cm="1">
        <f t="array" ref="AB84">_xlfn.XLOOKUP($A84&amp;$B84,'[1]产值及收款计划（2026）'!$A:$A&amp;'[1]产值及收款计划（2026）'!$B:$B,'[1]产值及收款计划（2026）'!AB:AB)</f>
        <v>0</v>
      </c>
      <c r="AC84" s="235" cm="1">
        <f t="array" ref="AC84">_xlfn.XLOOKUP($A84&amp;$B84,'[1]产值及收款计划（2026）'!$A:$A&amp;'[1]产值及收款计划（2026）'!$B:$B,'[1]产值及收款计划（2026）'!AC:AC)</f>
        <v>0</v>
      </c>
      <c r="AD84" s="235" cm="1">
        <f t="array" ref="AD84">_xlfn.XLOOKUP($A84&amp;$B84,'[1]产值及收款计划（2026）'!$A:$A&amp;'[1]产值及收款计划（2026）'!$B:$B,'[1]产值及收款计划（2026）'!AD:AD)</f>
        <v>0</v>
      </c>
      <c r="AE84" s="235" cm="1">
        <f t="array" ref="AE84">_xlfn.XLOOKUP($A84&amp;$B84,'[1]产值及收款计划（2026）'!$A:$A&amp;'[1]产值及收款计划（2026）'!$B:$B,'[1]产值及收款计划（2026）'!AE:AE)</f>
        <v>0</v>
      </c>
      <c r="AF84" s="235" cm="1">
        <f t="array" ref="AF84">_xlfn.XLOOKUP($A84&amp;$B84,'[1]产值及收款计划（2026）'!$A:$A&amp;'[1]产值及收款计划（2026）'!$B:$B,'[1]产值及收款计划（2026）'!AF:AF)</f>
        <v>0</v>
      </c>
      <c r="AG84" s="235" cm="1">
        <f t="array" ref="AG84">_xlfn.XLOOKUP($A84&amp;$B84,'[1]产值及收款计划（2026）'!$A:$A&amp;'[1]产值及收款计划（2026）'!$B:$B,'[1]产值及收款计划（2026）'!AG:AG)</f>
        <v>0</v>
      </c>
      <c r="AH84" s="235" cm="1">
        <f t="array" ref="AH84">_xlfn.XLOOKUP($A84&amp;$B84,'[1]产值及收款计划（2026）'!$A:$A&amp;'[1]产值及收款计划（2026）'!$B:$B,'[1]产值及收款计划（2026）'!AH:AH)</f>
        <v>0</v>
      </c>
      <c r="AI84" s="235" cm="1">
        <f t="array" ref="AI84">_xlfn.XLOOKUP($A84&amp;$B84,'[1]产值及收款计划（2026）'!$A:$A&amp;'[1]产值及收款计划（2026）'!$B:$B,'[1]产值及收款计划（2026）'!AI:AI)</f>
        <v>0</v>
      </c>
      <c r="AJ84" s="235" cm="1">
        <f t="array" ref="AJ84">_xlfn.XLOOKUP($A84&amp;$B84,'[1]产值及收款计划（2026）'!$A:$A&amp;'[1]产值及收款计划（2026）'!$B:$B,'[1]产值及收款计划（2026）'!AJ:AJ)</f>
        <v>0</v>
      </c>
      <c r="AK84" s="235" cm="1">
        <f t="array" ref="AK84">_xlfn.XLOOKUP($A84&amp;$B84,'[1]产值及收款计划（2026）'!$A:$A&amp;'[1]产值及收款计划（2026）'!$B:$B,'[1]产值及收款计划（2026）'!AK:AK)</f>
        <v>0</v>
      </c>
      <c r="AL84" s="235" cm="1">
        <f t="array" ref="AL84">_xlfn.XLOOKUP($A84&amp;$B84,'[1]产值及收款计划（2026）'!$A:$A&amp;'[1]产值及收款计划（2026）'!$B:$B,'[1]产值及收款计划（2026）'!AL:AL)</f>
        <v>0</v>
      </c>
      <c r="AM84" s="242" cm="1">
        <f t="array" ref="AM84">_xlfn.LET(_xlpm.勾选月份状态数组,TRANSPOSE('PPT(12-15页）-TOP10'!$A$3:$A$14),_xlpm.选择数据区,IF('PPT(12-15页）-TOP10'!$E$3="收款",$BA84:$BL84,$AA84:$AL84),SUM(_xlfn._xlws.FILTER(_xlpm.选择数据区,_xlpm.勾选月份状态数组,"")))</f>
        <v>0</v>
      </c>
      <c r="AN84" s="235" t="e">
        <f>_xlfn.XLOOKUP($C84,应收未收表!$T:$T,应收未收表!AA:AA)</f>
        <v>#N/A</v>
      </c>
      <c r="AO84" s="235" t="e">
        <f>_xlfn.XLOOKUP($C84,应收未收表!$T:$T,应收未收表!AB:AB)</f>
        <v>#N/A</v>
      </c>
      <c r="AP84" s="235" t="e">
        <f>_xlfn.XLOOKUP($C84,应收未收表!$T:$T,应收未收表!AC:AC)</f>
        <v>#N/A</v>
      </c>
      <c r="AQ84" s="235" t="e">
        <f>_xlfn.XLOOKUP($C84,应收未收表!$T:$T,应收未收表!AE:AE)</f>
        <v>#N/A</v>
      </c>
      <c r="AR84" s="235" t="e">
        <f>_xlfn.XLOOKUP($C84,应收未收表!$T:$T,应收未收表!AF:AF)</f>
        <v>#N/A</v>
      </c>
      <c r="AS84" s="235" t="e" cm="1">
        <f t="array" ref="AS84">_xlfn.XLOOKUP($A84&amp;$B84,'[1]产值及收款计划（2026）'!$A:$A&amp;'[1]产值及收款计划（2026）'!$B:$B,'[1]产值及收款计划（2026）'!AS:AS)</f>
        <v>#REF!</v>
      </c>
      <c r="AT84" s="235" t="e" cm="1">
        <f t="array" ref="AT84">_xlfn.XLOOKUP($A84&amp;$B84,'[1]产值及收款计划（2026）'!$A:$A&amp;'[1]产值及收款计划（2026）'!$B:$B,'[1]产值及收款计划（2026）'!AT:AT)</f>
        <v>#REF!</v>
      </c>
      <c r="AU84" s="235" t="e" cm="1">
        <f t="array" ref="AU84">_xlfn.XLOOKUP($A84&amp;$B84,'[1]产值及收款计划（2026）'!$A:$A&amp;'[1]产值及收款计划（2026）'!$B:$B,'[1]产值及收款计划（2026）'!AU:AU)</f>
        <v>#REF!</v>
      </c>
      <c r="AV84" s="235" t="e" cm="1">
        <f t="array" ref="AV84">_xlfn.XLOOKUP($A84&amp;$B84,'[1]产值及收款计划（2026）'!$A:$A&amp;'[1]产值及收款计划（2026）'!$B:$B,'[1]产值及收款计划（2026）'!AV:AV)</f>
        <v>#REF!</v>
      </c>
      <c r="AW84" s="235" cm="1">
        <f t="array" ref="AW84">_xlfn.XLOOKUP($A84&amp;$B84,'[1]产值及收款计划（2026）'!$A:$A&amp;'[1]产值及收款计划（2026）'!$B:$B,'[1]产值及收款计划（2026）'!AW:AW)</f>
        <v>52.96</v>
      </c>
      <c r="AX84" s="235" cm="1">
        <f t="array" ref="AX84">_xlfn.XLOOKUP($A84&amp;$B84,'[1]产值及收款计划（2026）'!$A:$A&amp;'[1]产值及收款计划（2026）'!$B:$B,'[1]产值及收款计划（2026）'!AX:AX)</f>
        <v>13</v>
      </c>
      <c r="AY84" s="235" cm="1">
        <f t="array" ref="AY84">_xlfn.XLOOKUP($A84&amp;$B84,'[1]产值及收款计划（2026）'!$A:$A&amp;'[1]产值及收款计划（2026）'!$B:$B,'[1]产值及收款计划（2026）'!AY:AY)</f>
        <v>0.240000000000002</v>
      </c>
      <c r="AZ84" s="235" cm="1">
        <f t="array" ref="AZ84">_xlfn.XLOOKUP($A84&amp;$B84,'[1]产值及收款计划（2026）'!$A:$A&amp;'[1]产值及收款计划（2026）'!$B:$B,'[1]产值及收款计划（2026）'!AZ:AZ)</f>
        <v>0.240000000000002</v>
      </c>
      <c r="BA84" s="235" t="e" cm="1">
        <f t="array" ref="BA84">_xlfn.XLOOKUP($A84&amp;$B84,'[1]产值及收款计划（2026）'!$A:$A&amp;'[1]产值及收款计划（2026）'!$B:$B,'[1]产值及收款计划（2026）'!BA:BA)</f>
        <v>#REF!</v>
      </c>
      <c r="BB84" s="235" t="e" cm="1">
        <f t="array" ref="BB84">_xlfn.XLOOKUP($A84&amp;$B84,'[1]产值及收款计划（2026）'!$A:$A&amp;'[1]产值及收款计划（2026）'!$B:$B,'[1]产值及收款计划（2026）'!BB:BB)</f>
        <v>#REF!</v>
      </c>
      <c r="BC84" s="235" t="e" cm="1">
        <f t="array" ref="BC84">_xlfn.XLOOKUP($A84&amp;$B84,'[1]产值及收款计划（2026）'!$A:$A&amp;'[1]产值及收款计划（2026）'!$B:$B,'[1]产值及收款计划（2026）'!BC:BC)</f>
        <v>#REF!</v>
      </c>
      <c r="BD84" s="235" t="e" cm="1">
        <f t="array" ref="BD84">_xlfn.XLOOKUP($A84&amp;$B84,'[1]产值及收款计划（2026）'!$A:$A&amp;'[1]产值及收款计划（2026）'!$B:$B,'[1]产值及收款计划（2026）'!BD:BD)</f>
        <v>#REF!</v>
      </c>
      <c r="BE84" s="235" t="e" cm="1">
        <f t="array" ref="BE84">_xlfn.XLOOKUP($A84&amp;$B84,'[1]产值及收款计划（2026）'!$A:$A&amp;'[1]产值及收款计划（2026）'!$B:$B,'[1]产值及收款计划（2026）'!BE:BE)</f>
        <v>#REF!</v>
      </c>
      <c r="BF84" s="235" t="e" cm="1">
        <f t="array" ref="BF84">_xlfn.XLOOKUP($A84&amp;$B84,'[1]产值及收款计划（2026）'!$A:$A&amp;'[1]产值及收款计划（2026）'!$B:$B,'[1]产值及收款计划（2026）'!BF:BF)</f>
        <v>#REF!</v>
      </c>
      <c r="BG84" s="235" t="e" cm="1">
        <f t="array" ref="BG84">_xlfn.XLOOKUP($A84&amp;$B84,'[1]产值及收款计划（2026）'!$A:$A&amp;'[1]产值及收款计划（2026）'!$B:$B,'[1]产值及收款计划（2026）'!BG:BG)</f>
        <v>#REF!</v>
      </c>
      <c r="BH84" s="235" t="e" cm="1">
        <f t="array" ref="BH84">_xlfn.XLOOKUP($A84&amp;$B84,'[1]产值及收款计划（2026）'!$A:$A&amp;'[1]产值及收款计划（2026）'!$B:$B,'[1]产值及收款计划（2026）'!BH:BH)</f>
        <v>#REF!</v>
      </c>
      <c r="BI84" s="235" t="e" cm="1">
        <f t="array" ref="BI84">_xlfn.XLOOKUP($A84&amp;$B84,'[1]产值及收款计划（2026）'!$A:$A&amp;'[1]产值及收款计划（2026）'!$B:$B,'[1]产值及收款计划（2026）'!BI:BI)</f>
        <v>#REF!</v>
      </c>
      <c r="BJ84" s="235" t="e" cm="1">
        <f t="array" ref="BJ84">_xlfn.XLOOKUP($A84&amp;$B84,'[1]产值及收款计划（2026）'!$A:$A&amp;'[1]产值及收款计划（2026）'!$B:$B,'[1]产值及收款计划（2026）'!BJ:BJ)</f>
        <v>#REF!</v>
      </c>
      <c r="BK84" s="235" t="e" cm="1">
        <f t="array" ref="BK84">_xlfn.XLOOKUP($A84&amp;$B84,'[1]产值及收款计划（2026）'!$A:$A&amp;'[1]产值及收款计划（2026）'!$B:$B,'[1]产值及收款计划（2026）'!BK:BK)</f>
        <v>#REF!</v>
      </c>
      <c r="BL84" s="235" t="e" cm="1">
        <f t="array" ref="BL84">_xlfn.XLOOKUP($A84&amp;$B84,'[1]产值及收款计划（2026）'!$A:$A&amp;'[1]产值及收款计划（2026）'!$B:$B,'[1]产值及收款计划（2026）'!BL:BL)</f>
        <v>#REF!</v>
      </c>
      <c r="BM84" s="235"/>
      <c r="BN84" s="235"/>
      <c r="BO84" s="235"/>
      <c r="BP84" s="235"/>
      <c r="BQ84" s="235">
        <f>_xlfn.XLOOKUP($C84,应收未收表!$AJ:$AJ,应收未收表!AK:AK)</f>
        <v>13</v>
      </c>
      <c r="BR84" s="235">
        <f>_xlfn.XLOOKUP($C84,应收未收表!$AJ:$AJ,应收未收表!AL:AL)</f>
        <v>13</v>
      </c>
      <c r="BS84" s="235" t="str">
        <f>_xlfn.XLOOKUP($C84,应收未收表!$AJ:$AJ,应收未收表!AM:AM)</f>
        <v>春节后一季度内落实且已上报一季度计划</v>
      </c>
      <c r="BT84" s="235">
        <f>_xlfn.XLOOKUP($C84,应收未收表!$AJ:$AJ,应收未收表!AN:AN)</f>
        <v>0</v>
      </c>
      <c r="BU84" s="234" t="str" cm="1">
        <f t="array" ref="BU84">_xlfn.XLOOKUP($A84&amp;$B84,'[1]产值及收款计划（2026）'!$A:$A&amp;'[1]产值及收款计划（2026）'!$B:$B,'[1]产值及收款计划（2026）'!BQ:BQ)</f>
        <v>中铁二局集团有限公司城通分公司</v>
      </c>
      <c r="BV84" s="235" t="e" cm="1">
        <f t="array" ref="BV84">_xlfn.XLOOKUP($A84&amp;$B84,'[1]产值及收款计划（2026）'!$A:$A&amp;'[1]产值及收款计划（2026）'!$B:$B,'[1]产值及收款计划（2026）'!BR:BR)</f>
        <v>#REF!</v>
      </c>
      <c r="CE84" s="235" cm="1">
        <f t="array" ref="CE84">_xlfn.XLOOKUP($A84&amp;$B84,'[1]产值及收款计划（2026）'!$A:$A&amp;'[1]产值及收款计划（2026）'!$B:$B,'[1]产值及收款计划（2026）'!CA:CA)</f>
        <v>0</v>
      </c>
      <c r="CF84" s="235" cm="1">
        <f t="array" ref="CF84">_xlfn.XLOOKUP($A84&amp;$B84,'[1]产值及收款计划（2026）'!$A:$A&amp;'[1]产值及收款计划（2026）'!$B:$B,'[1]产值及收款计划（2026）'!CB:CB)</f>
        <v>0</v>
      </c>
      <c r="CG84" s="235" cm="1">
        <f t="array" ref="CG84">_xlfn.XLOOKUP($A84&amp;$B84,'[1]产值及收款计划（2026）'!$A:$A&amp;'[1]产值及收款计划（2026）'!$B:$B,'[1]产值及收款计划（2026）'!CC:CC)</f>
        <v>0</v>
      </c>
      <c r="CH84" s="235" cm="1">
        <f t="array" ref="CH84">_xlfn.XLOOKUP($A84&amp;$B84,'[1]产值及收款计划（2026）'!$A:$A&amp;'[1]产值及收款计划（2026）'!$B:$B,'[1]产值及收款计划（2026）'!CD:CD)</f>
        <v>0</v>
      </c>
      <c r="CI84" s="235" cm="1">
        <f t="array" ref="CI84">_xlfn.XLOOKUP($A84&amp;$B84,'[1]产值及收款计划（2026）'!$A:$A&amp;'[1]产值及收款计划（2026）'!$B:$B,'[1]产值及收款计划（2026）'!CE:CE)</f>
        <v>0</v>
      </c>
      <c r="CJ84" s="235" cm="1">
        <f t="array" ref="CJ84">_xlfn.XLOOKUP($A84&amp;$B84,'[1]产值及收款计划（2026）'!$A:$A&amp;'[1]产值及收款计划（2026）'!$B:$B,'[1]产值及收款计划（2026）'!CF:CF)</f>
        <v>0</v>
      </c>
      <c r="CK84" s="235" cm="1">
        <f t="array" ref="CK84">_xlfn.XLOOKUP($A84&amp;$B84,'[1]产值及收款计划（2026）'!$A:$A&amp;'[1]产值及收款计划（2026）'!$B:$B,'[1]产值及收款计划（2026）'!CG:CG)</f>
        <v>0</v>
      </c>
      <c r="CL84" s="235" cm="1">
        <f t="array" ref="CL84">_xlfn.XLOOKUP($A84&amp;$B84,'[1]产值及收款计划（2026）'!$A:$A&amp;'[1]产值及收款计划（2026）'!$B:$B,'[1]产值及收款计划（2026）'!CH:CH)</f>
        <v>0</v>
      </c>
      <c r="CM84" s="235" cm="1">
        <f t="array" ref="CM84">_xlfn.XLOOKUP($A84&amp;$B84,'[1]产值及收款计划（2026）'!$A:$A&amp;'[1]产值及收款计划（2026）'!$B:$B,'[1]产值及收款计划（2026）'!CI:CI)</f>
        <v>0</v>
      </c>
      <c r="CN84" s="235" cm="1">
        <f t="array" ref="CN84">_xlfn.XLOOKUP($A84&amp;$B84,'[1]产值及收款计划（2026）'!$A:$A&amp;'[1]产值及收款计划（2026）'!$B:$B,'[1]产值及收款计划（2026）'!CJ:CJ)</f>
        <v>0</v>
      </c>
      <c r="CO84" s="235" cm="1">
        <f t="array" ref="CO84">_xlfn.XLOOKUP($A84&amp;$B84,'[1]产值及收款计划（2026）'!$A:$A&amp;'[1]产值及收款计划（2026）'!$B:$B,'[1]产值及收款计划（2026）'!CK:CK)</f>
        <v>0</v>
      </c>
      <c r="CP84" s="235" cm="1">
        <f t="array" ref="CP84">_xlfn.XLOOKUP($A84&amp;$B84,'[1]产值及收款计划（2026）'!$A:$A&amp;'[1]产值及收款计划（2026）'!$B:$B,'[1]产值及收款计划（2026）'!CL:CL)</f>
        <v>0</v>
      </c>
      <c r="DE84" s="235" cm="1">
        <f t="array" ref="DE84">_xlfn.XLOOKUP($A84&amp;$B84,'[1]产值及收款计划（2026）'!$A:$A&amp;'[1]产值及收款计划（2026）'!$B:$B,'[1]产值及收款计划（2026）'!DA:DA)</f>
        <v>0</v>
      </c>
      <c r="DF84" s="235" cm="1">
        <f t="array" ref="DF84">_xlfn.XLOOKUP($A84&amp;$B84,'[1]产值及收款计划（2026）'!$A:$A&amp;'[1]产值及收款计划（2026）'!$B:$B,'[1]产值及收款计划（2026）'!DB:DB)</f>
        <v>13</v>
      </c>
      <c r="DG84" s="235" cm="1">
        <f t="array" ref="DG84">_xlfn.XLOOKUP($A84&amp;$B84,'[1]产值及收款计划（2026）'!$A:$A&amp;'[1]产值及收款计划（2026）'!$B:$B,'[1]产值及收款计划（2026）'!DC:DC)</f>
        <v>0</v>
      </c>
      <c r="DH84" s="235" cm="1">
        <f t="array" ref="DH84">_xlfn.XLOOKUP($A84&amp;$B84,'[1]产值及收款计划（2026）'!$A:$A&amp;'[1]产值及收款计划（2026）'!$B:$B,'[1]产值及收款计划（2026）'!DD:DD)</f>
        <v>0</v>
      </c>
      <c r="DI84" s="235" cm="1">
        <f t="array" ref="DI84">_xlfn.XLOOKUP($A84&amp;$B84,'[1]产值及收款计划（2026）'!$A:$A&amp;'[1]产值及收款计划（2026）'!$B:$B,'[1]产值及收款计划（2026）'!DE:DE)</f>
        <v>0</v>
      </c>
      <c r="DJ84" s="235" cm="1">
        <f t="array" ref="DJ84">_xlfn.XLOOKUP($A84&amp;$B84,'[1]产值及收款计划（2026）'!$A:$A&amp;'[1]产值及收款计划（2026）'!$B:$B,'[1]产值及收款计划（2026）'!DF:DF)</f>
        <v>0</v>
      </c>
      <c r="DK84" s="235" cm="1">
        <f t="array" ref="DK84">_xlfn.XLOOKUP($A84&amp;$B84,'[1]产值及收款计划（2026）'!$A:$A&amp;'[1]产值及收款计划（2026）'!$B:$B,'[1]产值及收款计划（2026）'!DG:DG)</f>
        <v>0</v>
      </c>
      <c r="DL84" s="235" cm="1">
        <f t="array" ref="DL84">_xlfn.XLOOKUP($A84&amp;$B84,'[1]产值及收款计划（2026）'!$A:$A&amp;'[1]产值及收款计划（2026）'!$B:$B,'[1]产值及收款计划（2026）'!DH:DH)</f>
        <v>0</v>
      </c>
      <c r="DM84" s="235" cm="1">
        <f t="array" ref="DM84">_xlfn.XLOOKUP($A84&amp;$B84,'[1]产值及收款计划（2026）'!$A:$A&amp;'[1]产值及收款计划（2026）'!$B:$B,'[1]产值及收款计划（2026）'!DI:DI)</f>
        <v>0</v>
      </c>
      <c r="DN84" s="235" cm="1">
        <f t="array" ref="DN84">_xlfn.XLOOKUP($A84&amp;$B84,'[1]产值及收款计划（2026）'!$A:$A&amp;'[1]产值及收款计划（2026）'!$B:$B,'[1]产值及收款计划（2026）'!DJ:DJ)</f>
        <v>0</v>
      </c>
      <c r="DO84" s="235" cm="1">
        <f t="array" ref="DO84">_xlfn.XLOOKUP($A84&amp;$B84,'[1]产值及收款计划（2026）'!$A:$A&amp;'[1]产值及收款计划（2026）'!$B:$B,'[1]产值及收款计划（2026）'!DK:DK)</f>
        <v>0</v>
      </c>
      <c r="DP84" s="235" cm="1">
        <f t="array" ref="DP84">_xlfn.XLOOKUP($A84&amp;$B84,'[1]产值及收款计划（2026）'!$A:$A&amp;'[1]产值及收款计划（2026）'!$B:$B,'[1]产值及收款计划（2026）'!DL:DL)</f>
        <v>0</v>
      </c>
      <c r="DQ84" s="243"/>
      <c r="DR84" s="229"/>
    </row>
    <row r="85" ht="60.75" spans="1:122">
      <c r="A85" s="233">
        <f t="shared" si="13"/>
        <v>81</v>
      </c>
      <c r="B85" s="233" t="s">
        <v>25</v>
      </c>
      <c r="C85" s="234" t="str" cm="1">
        <f t="array" ref="C85">_xlfn.XLOOKUP($A85&amp;$B85,'[1]产值及收款计划（2026）'!$A:$A&amp;'[1]产值及收款计划（2026）'!$B:$B,'[1]产值及收款计划（2026）'!C:C)</f>
        <v>ZHT2024090600108</v>
      </c>
      <c r="D85" s="235" t="str" cm="1">
        <f t="array" ref="D85">_xlfn.XLOOKUP($A85&amp;$B85,'[1]产值及收款计划（2026）'!$A:$A&amp;'[1]产值及收款计划（2026）'!$B:$B,'[1]产值及收款计划（2026）'!D:D)</f>
        <v>南汇支线（两港市域铁路）工程 NHSG-7 标 智慧工地项目</v>
      </c>
      <c r="E85" s="235" cm="1">
        <f t="array" ref="E85">_xlfn.XLOOKUP($A85&amp;$B85,'[1]产值及收款计划（2026）'!$A:$A&amp;'[1]产值及收款计划（2026）'!$B:$B,'[1]产值及收款计划（2026）'!E:E)</f>
        <v>60.6</v>
      </c>
      <c r="F85" s="235" cm="1">
        <f t="array" ref="F85">_xlfn.XLOOKUP($A85&amp;$B85,'[1]产值及收款计划（2026）'!$A:$A&amp;'[1]产值及收款计划（2026）'!$B:$B,'[1]产值及收款计划（2026）'!F:F)</f>
        <v>60.6</v>
      </c>
      <c r="G85" s="235" cm="1">
        <f t="array" ref="G85">_xlfn.XLOOKUP($A85&amp;$B85,'[1]产值及收款计划（2026）'!$A:$A&amp;'[1]产值及收款计划（2026）'!$B:$B,'[1]产值及收款计划（2026）'!G:G)</f>
        <v>60.6</v>
      </c>
      <c r="H85" s="235" cm="1">
        <f t="array" ref="H85">_xlfn.XLOOKUP($A85&amp;$B85,'[1]产值及收款计划（2026）'!$A:$A&amp;'[1]产值及收款计划（2026）'!$B:$B,'[1]产值及收款计划（2026）'!H:H)</f>
        <v>60.6</v>
      </c>
      <c r="I85" s="236" cm="1">
        <f t="array" ref="I85">_xlfn.XLOOKUP($A85&amp;$B85,'[1]产值及收款计划（2026）'!$A:$A&amp;'[1]产值及收款计划（2026）'!$B:$B,'[1]产值及收款计划（2026）'!I:I)</f>
        <v>1</v>
      </c>
      <c r="J85" s="237" cm="1">
        <f t="array" ref="J85">_xlfn.XLOOKUP($A85&amp;$B85,'[1]产值及收款计划（2026）'!$A:$A&amp;'[1]产值及收款计划（2026）'!$B:$B,'[1]产值及收款计划（2026）'!J:J)</f>
        <v>0.06</v>
      </c>
      <c r="K85" s="235" t="e" cm="1">
        <f t="array" ref="K85">_xlfn.XLOOKUP($A85&amp;$B85,'[1]产值及收款计划（2026）'!$A:$A&amp;'[1]产值及收款计划（2026）'!$B:$B,'[1]产值及收款计划（2026）'!K:K)</f>
        <v>#REF!</v>
      </c>
      <c r="L85" s="235" t="e" cm="1">
        <f t="array" ref="L85">_xlfn.XLOOKUP($A85&amp;$B85,'[1]产值及收款计划（2026）'!$A:$A&amp;'[1]产值及收款计划（2026）'!$B:$B,'[1]产值及收款计划（2026）'!L:L)</f>
        <v>#REF!</v>
      </c>
      <c r="M85" s="235" t="str" cm="1">
        <f t="array" ref="M85">_xlfn.XLOOKUP($A85&amp;$B85,'[1]产值及收款计划（2026）'!$A:$A&amp;'[1]产值及收款计划（2026）'!$B:$B,'[1]产值及收款计划（2026）'!M:M)</f>
        <v>主导</v>
      </c>
      <c r="N85" s="235" t="str" cm="1">
        <f t="array" ref="N85">_xlfn.XLOOKUP($A85&amp;$B85,'[1]产值及收款计划（2026）'!$A:$A&amp;'[1]产值及收款计划（2026）'!$B:$B,'[1]产值及收款计划（2026）'!N:N)</f>
        <v>史菁霞团队</v>
      </c>
      <c r="O85" s="235" t="str" cm="1">
        <f t="array" ref="O85">_xlfn.XLOOKUP($A85&amp;$B85,'[1]产值及收款计划（2026）'!$A:$A&amp;'[1]产值及收款计划（2026）'!$B:$B,'[1]产值及收款计划（2026）'!O:O)</f>
        <v>袁超</v>
      </c>
      <c r="P85" s="234" t="str" cm="1">
        <f t="array" ref="P85">_xlfn.XLOOKUP($A85&amp;$B85,'[1]产值及收款计划（2026）'!$A:$A&amp;'[1]产值及收款计划（2026）'!$B:$B,'[1]产值及收款计划（2026）'!P:P)</f>
        <v>在建</v>
      </c>
      <c r="Q85" s="235" t="e" cm="1">
        <f t="array" ref="Q85">_xlfn.XLOOKUP($A85&amp;$B85,'[1]产值及收款计划（2026）'!$A:$A&amp;'[1]产值及收款计划（2026）'!$B:$B,'[1]产值及收款计划（2026）'!Q:Q)</f>
        <v>#REF!</v>
      </c>
      <c r="R85" s="235" t="e" cm="1">
        <f t="array" ref="R85">_xlfn.XLOOKUP($A85&amp;$B85,'[1]产值及收款计划（2026）'!$A:$A&amp;'[1]产值及收款计划（2026）'!$B:$B,'[1]产值及收款计划（2026）'!R:R)</f>
        <v>#REF!</v>
      </c>
      <c r="S85" s="235" t="e" cm="1">
        <f t="array" ref="S85">_xlfn.XLOOKUP($A85&amp;$B85,'[1]产值及收款计划（2026）'!$A:$A&amp;'[1]产值及收款计划（2026）'!$B:$B,'[1]产值及收款计划（2026）'!S:S)</f>
        <v>#REF!</v>
      </c>
      <c r="T85" s="235" cm="1">
        <f t="array" ref="T85">_xlfn.XLOOKUP($A85&amp;$B85,'[1]产值及收款计划（2026）'!$A:$A&amp;'[1]产值及收款计划（2026）'!$B:$B,'[1]产值及收款计划（2026）'!T:T)</f>
        <v>48.48</v>
      </c>
      <c r="U85" s="235" cm="1">
        <f t="array" ref="U85">_xlfn.XLOOKUP($A85&amp;$B85,'[1]产值及收款计划（2026）'!$A:$A&amp;'[1]产值及收款计划（2026）'!$B:$B,'[1]产值及收款计划（2026）'!U:U)</f>
        <v>12.12</v>
      </c>
      <c r="V85" s="235" cm="1">
        <f t="array" ref="V85">_xlfn.XLOOKUP($A85&amp;$B85,'[1]产值及收款计划（2026）'!$A:$A&amp;'[1]产值及收款计划（2026）'!$B:$B,'[1]产值及收款计划（2026）'!V:V)</f>
        <v>0</v>
      </c>
      <c r="W85" s="235" t="e" cm="1">
        <f t="array" ref="W85">_xlfn.XLOOKUP($A85&amp;$B85,'[1]产值及收款计划（2026）'!$A:$A&amp;'[1]产值及收款计划（2026）'!$B:$B,'[1]产值及收款计划（2026）'!W:W)</f>
        <v>#REF!</v>
      </c>
      <c r="X85" s="235" t="e" cm="1">
        <f t="array" ref="X85">_xlfn.XLOOKUP($A85&amp;$B85,'[1]产值及收款计划（2026）'!$A:$A&amp;'[1]产值及收款计划（2026）'!$B:$B,'[1]产值及收款计划（2026）'!X:X)</f>
        <v>#REF!</v>
      </c>
      <c r="Y85" s="235" t="e" cm="1">
        <f t="array" ref="Y85">_xlfn.XLOOKUP($A85&amp;$B85,'[1]产值及收款计划（2026）'!$A:$A&amp;'[1]产值及收款计划（2026）'!$B:$B,'[1]产值及收款计划（2026）'!Y:Y)</f>
        <v>#REF!</v>
      </c>
      <c r="Z85" s="235" t="e" cm="1">
        <f t="array" ref="Z85">_xlfn.XLOOKUP($A85&amp;$B85,'[1]产值及收款计划（2026）'!$A:$A&amp;'[1]产值及收款计划（2026）'!$B:$B,'[1]产值及收款计划（2026）'!Z:Z)</f>
        <v>#REF!</v>
      </c>
      <c r="AA85" s="245" t="e" cm="1">
        <f t="array" ref="AA85">_xlfn.XLOOKUP($A85&amp;$B85,'[1]产值及收款计划（2026）'!$A:$A&amp;'[1]产值及收款计划（2026）'!$B:$B,'[1]产值及收款计划（2026）'!AA:AA)</f>
        <v>#REF!</v>
      </c>
      <c r="AB85" s="245" cm="1">
        <f t="array" ref="AB85">_xlfn.XLOOKUP($A85&amp;$B85,'[1]产值及收款计划（2026）'!$A:$A&amp;'[1]产值及收款计划（2026）'!$B:$B,'[1]产值及收款计划（2026）'!AB:AB)</f>
        <v>12.12</v>
      </c>
      <c r="AC85" s="245" t="e" cm="1">
        <f t="array" ref="AC85">_xlfn.XLOOKUP($A85&amp;$B85,'[1]产值及收款计划（2026）'!$A:$A&amp;'[1]产值及收款计划（2026）'!$B:$B,'[1]产值及收款计划（2026）'!AC:AC)</f>
        <v>#REF!</v>
      </c>
      <c r="AD85" s="235" t="e" cm="1">
        <f t="array" ref="AD85">_xlfn.XLOOKUP($A85&amp;$B85,'[1]产值及收款计划（2026）'!$A:$A&amp;'[1]产值及收款计划（2026）'!$B:$B,'[1]产值及收款计划（2026）'!AD:AD)</f>
        <v>#REF!</v>
      </c>
      <c r="AE85" s="235" t="e" cm="1">
        <f t="array" ref="AE85">_xlfn.XLOOKUP($A85&amp;$B85,'[1]产值及收款计划（2026）'!$A:$A&amp;'[1]产值及收款计划（2026）'!$B:$B,'[1]产值及收款计划（2026）'!AE:AE)</f>
        <v>#REF!</v>
      </c>
      <c r="AF85" s="235" t="e" cm="1">
        <f t="array" ref="AF85">_xlfn.XLOOKUP($A85&amp;$B85,'[1]产值及收款计划（2026）'!$A:$A&amp;'[1]产值及收款计划（2026）'!$B:$B,'[1]产值及收款计划（2026）'!AF:AF)</f>
        <v>#REF!</v>
      </c>
      <c r="AG85" s="235" t="e" cm="1">
        <f t="array" ref="AG85">_xlfn.XLOOKUP($A85&amp;$B85,'[1]产值及收款计划（2026）'!$A:$A&amp;'[1]产值及收款计划（2026）'!$B:$B,'[1]产值及收款计划（2026）'!AG:AG)</f>
        <v>#REF!</v>
      </c>
      <c r="AH85" s="235" t="e" cm="1">
        <f t="array" ref="AH85">_xlfn.XLOOKUP($A85&amp;$B85,'[1]产值及收款计划（2026）'!$A:$A&amp;'[1]产值及收款计划（2026）'!$B:$B,'[1]产值及收款计划（2026）'!AH:AH)</f>
        <v>#REF!</v>
      </c>
      <c r="AI85" s="235" t="e" cm="1">
        <f t="array" ref="AI85">_xlfn.XLOOKUP($A85&amp;$B85,'[1]产值及收款计划（2026）'!$A:$A&amp;'[1]产值及收款计划（2026）'!$B:$B,'[1]产值及收款计划（2026）'!AI:AI)</f>
        <v>#REF!</v>
      </c>
      <c r="AJ85" s="235" t="e" cm="1">
        <f t="array" ref="AJ85">_xlfn.XLOOKUP($A85&amp;$B85,'[1]产值及收款计划（2026）'!$A:$A&amp;'[1]产值及收款计划（2026）'!$B:$B,'[1]产值及收款计划（2026）'!AJ:AJ)</f>
        <v>#REF!</v>
      </c>
      <c r="AK85" s="235" t="e" cm="1">
        <f t="array" ref="AK85">_xlfn.XLOOKUP($A85&amp;$B85,'[1]产值及收款计划（2026）'!$A:$A&amp;'[1]产值及收款计划（2026）'!$B:$B,'[1]产值及收款计划（2026）'!AK:AK)</f>
        <v>#REF!</v>
      </c>
      <c r="AL85" s="235" t="e" cm="1">
        <f t="array" ref="AL85">_xlfn.XLOOKUP($A85&amp;$B85,'[1]产值及收款计划（2026）'!$A:$A&amp;'[1]产值及收款计划（2026）'!$B:$B,'[1]产值及收款计划（2026）'!AL:AL)</f>
        <v>#REF!</v>
      </c>
      <c r="AM85" s="242" t="e" cm="1">
        <f t="array" ref="AM85">_xlfn.LET(_xlpm.勾选月份状态数组,TRANSPOSE('PPT(12-15页）-TOP10'!$A$3:$A$14),_xlpm.选择数据区,IF('PPT(12-15页）-TOP10'!$E$3="收款",$BA85:$BL85,$AA85:$AL85),SUM(_xlfn._xlws.FILTER(_xlpm.选择数据区,_xlpm.勾选月份状态数组,"")))</f>
        <v>#REF!</v>
      </c>
      <c r="AN85" s="235">
        <f>_xlfn.XLOOKUP($C85,应收未收表!$T:$T,应收未收表!AA:AA)</f>
        <v>12</v>
      </c>
      <c r="AO85" s="235" t="s">
        <v>176</v>
      </c>
      <c r="AP85" s="235">
        <f>_xlfn.XLOOKUP($C85,应收未收表!$T:$T,应收未收表!AC:AC)</f>
        <v>12</v>
      </c>
      <c r="AQ85" s="235" t="str">
        <f>_xlfn.XLOOKUP($C85,应收未收表!$T:$T,应收未收表!AE:AE)</f>
        <v>春节后一季度内落实且已上报一季度计划</v>
      </c>
      <c r="AR85" s="235">
        <f>_xlfn.XLOOKUP($C85,应收未收表!$T:$T,应收未收表!AF:AF)</f>
        <v>0</v>
      </c>
      <c r="AS85" s="235" t="e" cm="1">
        <f t="array" ref="AS85">_xlfn.XLOOKUP($A85&amp;$B85,'[1]产值及收款计划（2026）'!$A:$A&amp;'[1]产值及收款计划（2026）'!$B:$B,'[1]产值及收款计划（2026）'!AS:AS)</f>
        <v>#REF!</v>
      </c>
      <c r="AT85" s="235" t="e" cm="1">
        <f t="array" ref="AT85">_xlfn.XLOOKUP($A85&amp;$B85,'[1]产值及收款计划（2026）'!$A:$A&amp;'[1]产值及收款计划（2026）'!$B:$B,'[1]产值及收款计划（2026）'!AT:AT)</f>
        <v>#REF!</v>
      </c>
      <c r="AU85" s="235" t="e" cm="1">
        <f t="array" ref="AU85">_xlfn.XLOOKUP($A85&amp;$B85,'[1]产值及收款计划（2026）'!$A:$A&amp;'[1]产值及收款计划（2026）'!$B:$B,'[1]产值及收款计划（2026）'!AU:AU)</f>
        <v>#REF!</v>
      </c>
      <c r="AV85" s="235" t="e" cm="1">
        <f t="array" ref="AV85">_xlfn.XLOOKUP($A85&amp;$B85,'[1]产值及收款计划（2026）'!$A:$A&amp;'[1]产值及收款计划（2026）'!$B:$B,'[1]产值及收款计划（2026）'!AV:AV)</f>
        <v>#REF!</v>
      </c>
      <c r="AW85" s="235" cm="1">
        <f t="array" ref="AW85">_xlfn.XLOOKUP($A85&amp;$B85,'[1]产值及收款计划（2026）'!$A:$A&amp;'[1]产值及收款计划（2026）'!$B:$B,'[1]产值及收款计划（2026）'!AW:AW)</f>
        <v>48.48</v>
      </c>
      <c r="AX85" s="235" cm="1">
        <f t="array" ref="AX85">_xlfn.XLOOKUP($A85&amp;$B85,'[1]产值及收款计划（2026）'!$A:$A&amp;'[1]产值及收款计划（2026）'!$B:$B,'[1]产值及收款计划（2026）'!AX:AX)</f>
        <v>12.12</v>
      </c>
      <c r="AY85" s="235" cm="1">
        <f t="array" ref="AY85">_xlfn.XLOOKUP($A85&amp;$B85,'[1]产值及收款计划（2026）'!$A:$A&amp;'[1]产值及收款计划（2026）'!$B:$B,'[1]产值及收款计划（2026）'!AY:AY)</f>
        <v>0</v>
      </c>
      <c r="AZ85" s="235" cm="1">
        <f t="array" ref="AZ85">_xlfn.XLOOKUP($A85&amp;$B85,'[1]产值及收款计划（2026）'!$A:$A&amp;'[1]产值及收款计划（2026）'!$B:$B,'[1]产值及收款计划（2026）'!AZ:AZ)</f>
        <v>0</v>
      </c>
      <c r="BA85" s="235" t="e" cm="1">
        <f t="array" ref="BA85">_xlfn.XLOOKUP($A85&amp;$B85,'[1]产值及收款计划（2026）'!$A:$A&amp;'[1]产值及收款计划（2026）'!$B:$B,'[1]产值及收款计划（2026）'!BA:BA)</f>
        <v>#REF!</v>
      </c>
      <c r="BB85" s="235" t="e" cm="1">
        <f t="array" ref="BB85">_xlfn.XLOOKUP($A85&amp;$B85,'[1]产值及收款计划（2026）'!$A:$A&amp;'[1]产值及收款计划（2026）'!$B:$B,'[1]产值及收款计划（2026）'!BB:BB)</f>
        <v>#REF!</v>
      </c>
      <c r="BC85" s="235" t="e" cm="1">
        <f t="array" ref="BC85">_xlfn.XLOOKUP($A85&amp;$B85,'[1]产值及收款计划（2026）'!$A:$A&amp;'[1]产值及收款计划（2026）'!$B:$B,'[1]产值及收款计划（2026）'!BC:BC)</f>
        <v>#REF!</v>
      </c>
      <c r="BD85" s="235" t="e" cm="1">
        <f t="array" ref="BD85">_xlfn.XLOOKUP($A85&amp;$B85,'[1]产值及收款计划（2026）'!$A:$A&amp;'[1]产值及收款计划（2026）'!$B:$B,'[1]产值及收款计划（2026）'!BD:BD)</f>
        <v>#REF!</v>
      </c>
      <c r="BE85" s="235" t="e" cm="1">
        <f t="array" ref="BE85">_xlfn.XLOOKUP($A85&amp;$B85,'[1]产值及收款计划（2026）'!$A:$A&amp;'[1]产值及收款计划（2026）'!$B:$B,'[1]产值及收款计划（2026）'!BE:BE)</f>
        <v>#REF!</v>
      </c>
      <c r="BF85" s="235" t="e" cm="1">
        <f t="array" ref="BF85">_xlfn.XLOOKUP($A85&amp;$B85,'[1]产值及收款计划（2026）'!$A:$A&amp;'[1]产值及收款计划（2026）'!$B:$B,'[1]产值及收款计划（2026）'!BF:BF)</f>
        <v>#REF!</v>
      </c>
      <c r="BG85" s="235" t="e" cm="1">
        <f t="array" ref="BG85">_xlfn.XLOOKUP($A85&amp;$B85,'[1]产值及收款计划（2026）'!$A:$A&amp;'[1]产值及收款计划（2026）'!$B:$B,'[1]产值及收款计划（2026）'!BG:BG)</f>
        <v>#REF!</v>
      </c>
      <c r="BH85" s="235" t="e" cm="1">
        <f t="array" ref="BH85">_xlfn.XLOOKUP($A85&amp;$B85,'[1]产值及收款计划（2026）'!$A:$A&amp;'[1]产值及收款计划（2026）'!$B:$B,'[1]产值及收款计划（2026）'!BH:BH)</f>
        <v>#REF!</v>
      </c>
      <c r="BI85" s="235" t="e" cm="1">
        <f t="array" ref="BI85">_xlfn.XLOOKUP($A85&amp;$B85,'[1]产值及收款计划（2026）'!$A:$A&amp;'[1]产值及收款计划（2026）'!$B:$B,'[1]产值及收款计划（2026）'!BI:BI)</f>
        <v>#REF!</v>
      </c>
      <c r="BJ85" s="235" t="e" cm="1">
        <f t="array" ref="BJ85">_xlfn.XLOOKUP($A85&amp;$B85,'[1]产值及收款计划（2026）'!$A:$A&amp;'[1]产值及收款计划（2026）'!$B:$B,'[1]产值及收款计划（2026）'!BJ:BJ)</f>
        <v>#REF!</v>
      </c>
      <c r="BK85" s="235" t="e" cm="1">
        <f t="array" ref="BK85">_xlfn.XLOOKUP($A85&amp;$B85,'[1]产值及收款计划（2026）'!$A:$A&amp;'[1]产值及收款计划（2026）'!$B:$B,'[1]产值及收款计划（2026）'!BK:BK)</f>
        <v>#REF!</v>
      </c>
      <c r="BL85" s="235" t="e" cm="1">
        <f t="array" ref="BL85">_xlfn.XLOOKUP($A85&amp;$B85,'[1]产值及收款计划（2026）'!$A:$A&amp;'[1]产值及收款计划（2026）'!$B:$B,'[1]产值及收款计划（2026）'!BL:BL)</f>
        <v>#REF!</v>
      </c>
      <c r="BM85" s="235"/>
      <c r="BN85" s="235"/>
      <c r="BO85" s="235"/>
      <c r="BP85" s="235"/>
      <c r="BQ85" s="235">
        <f>_xlfn.XLOOKUP($C85,应收未收表!$AJ:$AJ,应收未收表!AK:AK)</f>
        <v>12</v>
      </c>
      <c r="BR85" s="235">
        <f>_xlfn.XLOOKUP($C85,应收未收表!$AJ:$AJ,应收未收表!AL:AL)</f>
        <v>12</v>
      </c>
      <c r="BS85" s="235" t="str">
        <f>_xlfn.XLOOKUP($C85,应收未收表!$AJ:$AJ,应收未收表!AM:AM)</f>
        <v>春节后一季度内落实且已上报一季度计划</v>
      </c>
      <c r="BT85" s="235">
        <f>_xlfn.XLOOKUP($C85,应收未收表!$AJ:$AJ,应收未收表!AN:AN)</f>
        <v>0</v>
      </c>
      <c r="BU85" s="234" t="str" cm="1">
        <f t="array" ref="BU85">_xlfn.XLOOKUP($A85&amp;$B85,'[1]产值及收款计划（2026）'!$A:$A&amp;'[1]产值及收款计划（2026）'!$B:$B,'[1]产值及收款计划（2026）'!BQ:BQ)</f>
        <v>上海市基础工程集团有限公司</v>
      </c>
      <c r="BV85" s="235" t="e" cm="1">
        <f t="array" ref="BV85">_xlfn.XLOOKUP($A85&amp;$B85,'[1]产值及收款计划（2026）'!$A:$A&amp;'[1]产值及收款计划（2026）'!$B:$B,'[1]产值及收款计划（2026）'!BR:BR)</f>
        <v>#REF!</v>
      </c>
      <c r="CE85" s="235" cm="1">
        <f t="array" ref="CE85">_xlfn.XLOOKUP($A85&amp;$B85,'[1]产值及收款计划（2026）'!$A:$A&amp;'[1]产值及收款计划（2026）'!$B:$B,'[1]产值及收款计划（2026）'!CA:CA)</f>
        <v>0</v>
      </c>
      <c r="CF85" s="235" cm="1">
        <f t="array" ref="CF85">_xlfn.XLOOKUP($A85&amp;$B85,'[1]产值及收款计划（2026）'!$A:$A&amp;'[1]产值及收款计划（2026）'!$B:$B,'[1]产值及收款计划（2026）'!CB:CB)</f>
        <v>12.12</v>
      </c>
      <c r="CG85" s="235" cm="1">
        <f t="array" ref="CG85">_xlfn.XLOOKUP($A85&amp;$B85,'[1]产值及收款计划（2026）'!$A:$A&amp;'[1]产值及收款计划（2026）'!$B:$B,'[1]产值及收款计划（2026）'!CC:CC)</f>
        <v>0</v>
      </c>
      <c r="CH85" s="235" cm="1">
        <f t="array" ref="CH85">_xlfn.XLOOKUP($A85&amp;$B85,'[1]产值及收款计划（2026）'!$A:$A&amp;'[1]产值及收款计划（2026）'!$B:$B,'[1]产值及收款计划（2026）'!CD:CD)</f>
        <v>0</v>
      </c>
      <c r="CI85" s="235" cm="1">
        <f t="array" ref="CI85">_xlfn.XLOOKUP($A85&amp;$B85,'[1]产值及收款计划（2026）'!$A:$A&amp;'[1]产值及收款计划（2026）'!$B:$B,'[1]产值及收款计划（2026）'!CE:CE)</f>
        <v>0</v>
      </c>
      <c r="CJ85" s="235" cm="1">
        <f t="array" ref="CJ85">_xlfn.XLOOKUP($A85&amp;$B85,'[1]产值及收款计划（2026）'!$A:$A&amp;'[1]产值及收款计划（2026）'!$B:$B,'[1]产值及收款计划（2026）'!CF:CF)</f>
        <v>0</v>
      </c>
      <c r="CK85" s="235" cm="1">
        <f t="array" ref="CK85">_xlfn.XLOOKUP($A85&amp;$B85,'[1]产值及收款计划（2026）'!$A:$A&amp;'[1]产值及收款计划（2026）'!$B:$B,'[1]产值及收款计划（2026）'!CG:CG)</f>
        <v>0</v>
      </c>
      <c r="CL85" s="235" cm="1">
        <f t="array" ref="CL85">_xlfn.XLOOKUP($A85&amp;$B85,'[1]产值及收款计划（2026）'!$A:$A&amp;'[1]产值及收款计划（2026）'!$B:$B,'[1]产值及收款计划（2026）'!CH:CH)</f>
        <v>0</v>
      </c>
      <c r="CM85" s="235" cm="1">
        <f t="array" ref="CM85">_xlfn.XLOOKUP($A85&amp;$B85,'[1]产值及收款计划（2026）'!$A:$A&amp;'[1]产值及收款计划（2026）'!$B:$B,'[1]产值及收款计划（2026）'!CI:CI)</f>
        <v>0</v>
      </c>
      <c r="CN85" s="235" cm="1">
        <f t="array" ref="CN85">_xlfn.XLOOKUP($A85&amp;$B85,'[1]产值及收款计划（2026）'!$A:$A&amp;'[1]产值及收款计划（2026）'!$B:$B,'[1]产值及收款计划（2026）'!CJ:CJ)</f>
        <v>0</v>
      </c>
      <c r="CO85" s="235" cm="1">
        <f t="array" ref="CO85">_xlfn.XLOOKUP($A85&amp;$B85,'[1]产值及收款计划（2026）'!$A:$A&amp;'[1]产值及收款计划（2026）'!$B:$B,'[1]产值及收款计划（2026）'!CK:CK)</f>
        <v>0</v>
      </c>
      <c r="CP85" s="235" cm="1">
        <f t="array" ref="CP85">_xlfn.XLOOKUP($A85&amp;$B85,'[1]产值及收款计划（2026）'!$A:$A&amp;'[1]产值及收款计划（2026）'!$B:$B,'[1]产值及收款计划（2026）'!CL:CL)</f>
        <v>0</v>
      </c>
      <c r="DE85" s="235" cm="1">
        <f t="array" ref="DE85">_xlfn.XLOOKUP($A85&amp;$B85,'[1]产值及收款计划（2026）'!$A:$A&amp;'[1]产值及收款计划（2026）'!$B:$B,'[1]产值及收款计划（2026）'!DA:DA)</f>
        <v>12.12</v>
      </c>
      <c r="DF85" s="235" cm="1">
        <f t="array" ref="DF85">_xlfn.XLOOKUP($A85&amp;$B85,'[1]产值及收款计划（2026）'!$A:$A&amp;'[1]产值及收款计划（2026）'!$B:$B,'[1]产值及收款计划（2026）'!DB:DB)</f>
        <v>0</v>
      </c>
      <c r="DG85" s="235" cm="1">
        <f t="array" ref="DG85">_xlfn.XLOOKUP($A85&amp;$B85,'[1]产值及收款计划（2026）'!$A:$A&amp;'[1]产值及收款计划（2026）'!$B:$B,'[1]产值及收款计划（2026）'!DC:DC)</f>
        <v>0</v>
      </c>
      <c r="DH85" s="235" cm="1">
        <f t="array" ref="DH85">_xlfn.XLOOKUP($A85&amp;$B85,'[1]产值及收款计划（2026）'!$A:$A&amp;'[1]产值及收款计划（2026）'!$B:$B,'[1]产值及收款计划（2026）'!DD:DD)</f>
        <v>0</v>
      </c>
      <c r="DI85" s="235" cm="1">
        <f t="array" ref="DI85">_xlfn.XLOOKUP($A85&amp;$B85,'[1]产值及收款计划（2026）'!$A:$A&amp;'[1]产值及收款计划（2026）'!$B:$B,'[1]产值及收款计划（2026）'!DE:DE)</f>
        <v>0</v>
      </c>
      <c r="DJ85" s="235" cm="1">
        <f t="array" ref="DJ85">_xlfn.XLOOKUP($A85&amp;$B85,'[1]产值及收款计划（2026）'!$A:$A&amp;'[1]产值及收款计划（2026）'!$B:$B,'[1]产值及收款计划（2026）'!DF:DF)</f>
        <v>0</v>
      </c>
      <c r="DK85" s="235" cm="1">
        <f t="array" ref="DK85">_xlfn.XLOOKUP($A85&amp;$B85,'[1]产值及收款计划（2026）'!$A:$A&amp;'[1]产值及收款计划（2026）'!$B:$B,'[1]产值及收款计划（2026）'!DG:DG)</f>
        <v>0</v>
      </c>
      <c r="DL85" s="235" cm="1">
        <f t="array" ref="DL85">_xlfn.XLOOKUP($A85&amp;$B85,'[1]产值及收款计划（2026）'!$A:$A&amp;'[1]产值及收款计划（2026）'!$B:$B,'[1]产值及收款计划（2026）'!DH:DH)</f>
        <v>0</v>
      </c>
      <c r="DM85" s="235" cm="1">
        <f t="array" ref="DM85">_xlfn.XLOOKUP($A85&amp;$B85,'[1]产值及收款计划（2026）'!$A:$A&amp;'[1]产值及收款计划（2026）'!$B:$B,'[1]产值及收款计划（2026）'!DI:DI)</f>
        <v>0</v>
      </c>
      <c r="DN85" s="235" cm="1">
        <f t="array" ref="DN85">_xlfn.XLOOKUP($A85&amp;$B85,'[1]产值及收款计划（2026）'!$A:$A&amp;'[1]产值及收款计划（2026）'!$B:$B,'[1]产值及收款计划（2026）'!DJ:DJ)</f>
        <v>0</v>
      </c>
      <c r="DO85" s="235" cm="1">
        <f t="array" ref="DO85">_xlfn.XLOOKUP($A85&amp;$B85,'[1]产值及收款计划（2026）'!$A:$A&amp;'[1]产值及收款计划（2026）'!$B:$B,'[1]产值及收款计划（2026）'!DK:DK)</f>
        <v>0</v>
      </c>
      <c r="DP85" s="235" cm="1">
        <f t="array" ref="DP85">_xlfn.XLOOKUP($A85&amp;$B85,'[1]产值及收款计划（2026）'!$A:$A&amp;'[1]产值及收款计划（2026）'!$B:$B,'[1]产值及收款计划（2026）'!DL:DL)</f>
        <v>0</v>
      </c>
      <c r="DQ85" s="243"/>
      <c r="DR85" s="229"/>
    </row>
    <row r="86" ht="60.75" spans="1:122">
      <c r="A86" s="233">
        <f t="shared" si="13"/>
        <v>82</v>
      </c>
      <c r="B86" s="233" t="s">
        <v>25</v>
      </c>
      <c r="C86" s="235" t="str" cm="1">
        <f t="array" ref="C86">_xlfn.XLOOKUP($A86&amp;$B86,'[1]产值及收款计划（2026）'!$A:$A&amp;'[1]产值及收款计划（2026）'!$B:$B,'[1]产值及收款计划（2026）'!C:C)</f>
        <v>ZHT2024111100138</v>
      </c>
      <c r="D86" s="234" t="str" cm="1">
        <f t="array" ref="D86">_xlfn.XLOOKUP($A86&amp;$B86,'[1]产值及收款计划（2026）'!$A:$A&amp;'[1]产值及收款计划（2026）'!$B:$B,'[1]产值及收款计划（2026）'!D:D)</f>
        <v>上海市域铁路示范区线工程BIM咨询专项委外合同</v>
      </c>
      <c r="E86" s="235" cm="1">
        <f t="array" ref="E86">_xlfn.XLOOKUP($A86&amp;$B86,'[1]产值及收款计划（2026）'!$A:$A&amp;'[1]产值及收款计划（2026）'!$B:$B,'[1]产值及收款计划（2026）'!E:E)</f>
        <v>191.8812</v>
      </c>
      <c r="F86" s="235" cm="1">
        <f t="array" ref="F86">_xlfn.XLOOKUP($A86&amp;$B86,'[1]产值及收款计划（2026）'!$A:$A&amp;'[1]产值及收款计划（2026）'!$B:$B,'[1]产值及收款计划（2026）'!F:F)</f>
        <v>191.8812</v>
      </c>
      <c r="G86" s="235" cm="1">
        <f t="array" ref="G86">_xlfn.XLOOKUP($A86&amp;$B86,'[1]产值及收款计划（2026）'!$A:$A&amp;'[1]产值及收款计划（2026）'!$B:$B,'[1]产值及收款计划（2026）'!G:G)</f>
        <v>191.8812</v>
      </c>
      <c r="H86" s="235" cm="1">
        <f t="array" ref="H86">_xlfn.XLOOKUP($A86&amp;$B86,'[1]产值及收款计划（2026）'!$A:$A&amp;'[1]产值及收款计划（2026）'!$B:$B,'[1]产值及收款计划（2026）'!H:H)</f>
        <v>171.8812</v>
      </c>
      <c r="I86" s="236" cm="1">
        <f t="array" ref="I86">_xlfn.XLOOKUP($A86&amp;$B86,'[1]产值及收款计划（2026）'!$A:$A&amp;'[1]产值及收款计划（2026）'!$B:$B,'[1]产值及收款计划（2026）'!I:I)</f>
        <v>0.895768840303271</v>
      </c>
      <c r="J86" s="237" cm="1">
        <f t="array" ref="J86">_xlfn.XLOOKUP($A86&amp;$B86,'[1]产值及收款计划（2026）'!$A:$A&amp;'[1]产值及收款计划（2026）'!$B:$B,'[1]产值及收款计划（2026）'!J:J)</f>
        <v>0.06</v>
      </c>
      <c r="K86" s="235" t="e" cm="1">
        <f t="array" ref="K86">_xlfn.XLOOKUP($A86&amp;$B86,'[1]产值及收款计划（2026）'!$A:$A&amp;'[1]产值及收款计划（2026）'!$B:$B,'[1]产值及收款计划（2026）'!K:K)</f>
        <v>#REF!</v>
      </c>
      <c r="L86" s="235" t="e" cm="1">
        <f t="array" ref="L86">_xlfn.XLOOKUP($A86&amp;$B86,'[1]产值及收款计划（2026）'!$A:$A&amp;'[1]产值及收款计划（2026）'!$B:$B,'[1]产值及收款计划（2026）'!L:L)</f>
        <v>#REF!</v>
      </c>
      <c r="M86" s="235" t="str" cm="1">
        <f t="array" ref="M86">_xlfn.XLOOKUP($A86&amp;$B86,'[1]产值及收款计划（2026）'!$A:$A&amp;'[1]产值及收款计划（2026）'!$B:$B,'[1]产值及收款计划（2026）'!M:M)</f>
        <v>主导</v>
      </c>
      <c r="N86" s="235" t="str" cm="1">
        <f t="array" ref="N86">_xlfn.XLOOKUP($A86&amp;$B86,'[1]产值及收款计划（2026）'!$A:$A&amp;'[1]产值及收款计划（2026）'!$B:$B,'[1]产值及收款计划（2026）'!N:N)</f>
        <v>史菁霞团队</v>
      </c>
      <c r="O86" s="235" t="str" cm="1">
        <f t="array" ref="O86">_xlfn.XLOOKUP($A86&amp;$B86,'[1]产值及收款计划（2026）'!$A:$A&amp;'[1]产值及收款计划（2026）'!$B:$B,'[1]产值及收款计划（2026）'!O:O)</f>
        <v>谢复欣</v>
      </c>
      <c r="P86" s="234" t="str" cm="1">
        <f t="array" ref="P86">_xlfn.XLOOKUP($A86&amp;$B86,'[1]产值及收款计划（2026）'!$A:$A&amp;'[1]产值及收款计划（2026）'!$B:$B,'[1]产值及收款计划（2026）'!P:P)</f>
        <v>在建</v>
      </c>
      <c r="Q86" s="235" t="e" cm="1">
        <f t="array" ref="Q86">_xlfn.XLOOKUP($A86&amp;$B86,'[1]产值及收款计划（2026）'!$A:$A&amp;'[1]产值及收款计划（2026）'!$B:$B,'[1]产值及收款计划（2026）'!Q:Q)</f>
        <v>#REF!</v>
      </c>
      <c r="R86" s="235" t="e" cm="1">
        <f t="array" ref="R86">_xlfn.XLOOKUP($A86&amp;$B86,'[1]产值及收款计划（2026）'!$A:$A&amp;'[1]产值及收款计划（2026）'!$B:$B,'[1]产值及收款计划（2026）'!R:R)</f>
        <v>#REF!</v>
      </c>
      <c r="S86" s="235" t="e" cm="1">
        <f t="array" ref="S86">_xlfn.XLOOKUP($A86&amp;$B86,'[1]产值及收款计划（2026）'!$A:$A&amp;'[1]产值及收款计划（2026）'!$B:$B,'[1]产值及收款计划（2026）'!S:S)</f>
        <v>#REF!</v>
      </c>
      <c r="T86" s="235" cm="1">
        <f t="array" ref="T86">_xlfn.XLOOKUP($A86&amp;$B86,'[1]产值及收款计划（2026）'!$A:$A&amp;'[1]产值及收款计划（2026）'!$B:$B,'[1]产值及收款计划（2026）'!T:T)</f>
        <v>38.37624</v>
      </c>
      <c r="U86" s="235" cm="1">
        <f t="array" ref="U86">_xlfn.XLOOKUP($A86&amp;$B86,'[1]产值及收款计划（2026）'!$A:$A&amp;'[1]产值及收款计划（2026）'!$B:$B,'[1]产值及收款计划（2026）'!U:U)</f>
        <v>0</v>
      </c>
      <c r="V86" s="235" cm="1">
        <f t="array" ref="V86">_xlfn.XLOOKUP($A86&amp;$B86,'[1]产值及收款计划（2026）'!$A:$A&amp;'[1]产值及收款计划（2026）'!$B:$B,'[1]产值及收款计划（2026）'!V:V)</f>
        <v>153.50496</v>
      </c>
      <c r="W86" s="235" t="e" cm="1">
        <f t="array" ref="W86">_xlfn.XLOOKUP($A86&amp;$B86,'[1]产值及收款计划（2026）'!$A:$A&amp;'[1]产值及收款计划（2026）'!$B:$B,'[1]产值及收款计划（2026）'!W:W)</f>
        <v>#REF!</v>
      </c>
      <c r="X86" s="235" t="e" cm="1">
        <f t="array" ref="X86">_xlfn.XLOOKUP($A86&amp;$B86,'[1]产值及收款计划（2026）'!$A:$A&amp;'[1]产值及收款计划（2026）'!$B:$B,'[1]产值及收款计划（2026）'!X:X)</f>
        <v>#REF!</v>
      </c>
      <c r="Y86" s="235" t="e" cm="1">
        <f t="array" ref="Y86">_xlfn.XLOOKUP($A86&amp;$B86,'[1]产值及收款计划（2026）'!$A:$A&amp;'[1]产值及收款计划（2026）'!$B:$B,'[1]产值及收款计划（2026）'!Y:Y)</f>
        <v>#REF!</v>
      </c>
      <c r="Z86" s="235" t="e" cm="1">
        <f t="array" ref="Z86">_xlfn.XLOOKUP($A86&amp;$B86,'[1]产值及收款计划（2026）'!$A:$A&amp;'[1]产值及收款计划（2026）'!$B:$B,'[1]产值及收款计划（2026）'!Z:Z)</f>
        <v>#REF!</v>
      </c>
      <c r="AA86" s="246" t="e" cm="1">
        <f t="array" ref="AA86">_xlfn.XLOOKUP($A86&amp;$B86,'[1]产值及收款计划（2026）'!$A:$A&amp;'[1]产值及收款计划（2026）'!$B:$B,'[1]产值及收款计划（2026）'!AA:AA)</f>
        <v>#REF!</v>
      </c>
      <c r="AB86" s="246" t="e" cm="1">
        <f t="array" ref="AB86">_xlfn.XLOOKUP($A86&amp;$B86,'[1]产值及收款计划（2026）'!$A:$A&amp;'[1]产值及收款计划（2026）'!$B:$B,'[1]产值及收款计划（2026）'!AB:AB)</f>
        <v>#REF!</v>
      </c>
      <c r="AC86" s="246" t="e" cm="1">
        <f t="array" ref="AC86">_xlfn.XLOOKUP($A86&amp;$B86,'[1]产值及收款计划（2026）'!$A:$A&amp;'[1]产值及收款计划（2026）'!$B:$B,'[1]产值及收款计划（2026）'!AC:AC)</f>
        <v>#REF!</v>
      </c>
      <c r="AD86" s="235" t="e" cm="1">
        <f t="array" ref="AD86">_xlfn.XLOOKUP($A86&amp;$B86,'[1]产值及收款计划（2026）'!$A:$A&amp;'[1]产值及收款计划（2026）'!$B:$B,'[1]产值及收款计划（2026）'!AD:AD)</f>
        <v>#REF!</v>
      </c>
      <c r="AE86" s="235" t="e" cm="1">
        <f t="array" ref="AE86">_xlfn.XLOOKUP($A86&amp;$B86,'[1]产值及收款计划（2026）'!$A:$A&amp;'[1]产值及收款计划（2026）'!$B:$B,'[1]产值及收款计划（2026）'!AE:AE)</f>
        <v>#REF!</v>
      </c>
      <c r="AF86" s="235" t="e" cm="1">
        <f t="array" ref="AF86">_xlfn.XLOOKUP($A86&amp;$B86,'[1]产值及收款计划（2026）'!$A:$A&amp;'[1]产值及收款计划（2026）'!$B:$B,'[1]产值及收款计划（2026）'!AF:AF)</f>
        <v>#REF!</v>
      </c>
      <c r="AG86" s="235" t="e" cm="1">
        <f t="array" ref="AG86">_xlfn.XLOOKUP($A86&amp;$B86,'[1]产值及收款计划（2026）'!$A:$A&amp;'[1]产值及收款计划（2026）'!$B:$B,'[1]产值及收款计划（2026）'!AG:AG)</f>
        <v>#REF!</v>
      </c>
      <c r="AH86" s="235" t="e" cm="1">
        <f t="array" ref="AH86">_xlfn.XLOOKUP($A86&amp;$B86,'[1]产值及收款计划（2026）'!$A:$A&amp;'[1]产值及收款计划（2026）'!$B:$B,'[1]产值及收款计划（2026）'!AH:AH)</f>
        <v>#REF!</v>
      </c>
      <c r="AI86" s="235" t="e" cm="1">
        <f t="array" ref="AI86">_xlfn.XLOOKUP($A86&amp;$B86,'[1]产值及收款计划（2026）'!$A:$A&amp;'[1]产值及收款计划（2026）'!$B:$B,'[1]产值及收款计划（2026）'!AI:AI)</f>
        <v>#REF!</v>
      </c>
      <c r="AJ86" s="235" t="e" cm="1">
        <f t="array" ref="AJ86">_xlfn.XLOOKUP($A86&amp;$B86,'[1]产值及收款计划（2026）'!$A:$A&amp;'[1]产值及收款计划（2026）'!$B:$B,'[1]产值及收款计划（2026）'!AJ:AJ)</f>
        <v>#REF!</v>
      </c>
      <c r="AK86" s="235" cm="1">
        <f t="array" ref="AK86">_xlfn.XLOOKUP($A86&amp;$B86,'[1]产值及收款计划（2026）'!$A:$A&amp;'[1]产值及收款计划（2026）'!$B:$B,'[1]产值及收款计划（2026）'!AK:AK)</f>
        <v>38.3762</v>
      </c>
      <c r="AL86" s="235" t="e" cm="1">
        <f t="array" ref="AL86">_xlfn.XLOOKUP($A86&amp;$B86,'[1]产值及收款计划（2026）'!$A:$A&amp;'[1]产值及收款计划（2026）'!$B:$B,'[1]产值及收款计划（2026）'!AL:AL)</f>
        <v>#REF!</v>
      </c>
      <c r="AM86" s="242" t="e" cm="1">
        <f t="array" ref="AM86">_xlfn.LET(_xlpm.勾选月份状态数组,TRANSPOSE('PPT(12-15页）-TOP10'!$A$3:$A$14),_xlpm.选择数据区,IF('PPT(12-15页）-TOP10'!$E$3="收款",$BA86:$BL86,$AA86:$AL86),SUM(_xlfn._xlws.FILTER(_xlpm.选择数据区,_xlpm.勾选月份状态数组,"")))</f>
        <v>#REF!</v>
      </c>
      <c r="AN86" s="235" t="e">
        <f>_xlfn.XLOOKUP($C86,应收未收表!$T:$T,应收未收表!AA:AA)</f>
        <v>#N/A</v>
      </c>
      <c r="AO86" s="235" t="s">
        <v>175</v>
      </c>
      <c r="AP86" s="235" t="e">
        <f>_xlfn.XLOOKUP($C86,应收未收表!$T:$T,应收未收表!AC:AC)</f>
        <v>#N/A</v>
      </c>
      <c r="AQ86" s="235" t="e">
        <f>_xlfn.XLOOKUP($C86,应收未收表!$T:$T,应收未收表!AE:AE)</f>
        <v>#N/A</v>
      </c>
      <c r="AR86" s="235" t="e">
        <f>_xlfn.XLOOKUP($C86,应收未收表!$T:$T,应收未收表!AF:AF)</f>
        <v>#N/A</v>
      </c>
      <c r="AS86" s="235" t="e" cm="1">
        <f t="array" ref="AS86">_xlfn.XLOOKUP($A86&amp;$B86,'[1]产值及收款计划（2026）'!$A:$A&amp;'[1]产值及收款计划（2026）'!$B:$B,'[1]产值及收款计划（2026）'!AS:AS)</f>
        <v>#REF!</v>
      </c>
      <c r="AT86" s="235" t="e" cm="1">
        <f t="array" ref="AT86">_xlfn.XLOOKUP($A86&amp;$B86,'[1]产值及收款计划（2026）'!$A:$A&amp;'[1]产值及收款计划（2026）'!$B:$B,'[1]产值及收款计划（2026）'!AT:AT)</f>
        <v>#REF!</v>
      </c>
      <c r="AU86" s="235" t="e" cm="1">
        <f t="array" ref="AU86">_xlfn.XLOOKUP($A86&amp;$B86,'[1]产值及收款计划（2026）'!$A:$A&amp;'[1]产值及收款计划（2026）'!$B:$B,'[1]产值及收款计划（2026）'!AU:AU)</f>
        <v>#REF!</v>
      </c>
      <c r="AV86" s="235" t="e" cm="1">
        <f t="array" ref="AV86">_xlfn.XLOOKUP($A86&amp;$B86,'[1]产值及收款计划（2026）'!$A:$A&amp;'[1]产值及收款计划（2026）'!$B:$B,'[1]产值及收款计划（2026）'!AV:AV)</f>
        <v>#REF!</v>
      </c>
      <c r="AW86" s="235" cm="1">
        <f t="array" ref="AW86">_xlfn.XLOOKUP($A86&amp;$B86,'[1]产值及收款计划（2026）'!$A:$A&amp;'[1]产值及收款计划（2026）'!$B:$B,'[1]产值及收款计划（2026）'!AW:AW)</f>
        <v>38.3762</v>
      </c>
      <c r="AX86" s="235" cm="1">
        <f t="array" ref="AX86">_xlfn.XLOOKUP($A86&amp;$B86,'[1]产值及收款计划（2026）'!$A:$A&amp;'[1]产值及收款计划（2026）'!$B:$B,'[1]产值及收款计划（2026）'!AX:AX)</f>
        <v>0</v>
      </c>
      <c r="AY86" s="235" cm="1">
        <f t="array" ref="AY86">_xlfn.XLOOKUP($A86&amp;$B86,'[1]产值及收款计划（2026）'!$A:$A&amp;'[1]产值及收款计划（2026）'!$B:$B,'[1]产值及收款计划（2026）'!AY:AY)</f>
        <v>153.505</v>
      </c>
      <c r="AZ86" s="235" cm="1">
        <f t="array" ref="AZ86">_xlfn.XLOOKUP($A86&amp;$B86,'[1]产值及收款计划（2026）'!$A:$A&amp;'[1]产值及收款计划（2026）'!$B:$B,'[1]产值及收款计划（2026）'!AZ:AZ)</f>
        <v>4.00000000055911e-5</v>
      </c>
      <c r="BA86" s="245" t="e" cm="1">
        <f t="array" ref="BA86">_xlfn.XLOOKUP($A86&amp;$B86,'[1]产值及收款计划（2026）'!$A:$A&amp;'[1]产值及收款计划（2026）'!$B:$B,'[1]产值及收款计划（2026）'!BA:BA)</f>
        <v>#REF!</v>
      </c>
      <c r="BB86" s="245" t="e" cm="1">
        <f t="array" ref="BB86">_xlfn.XLOOKUP($A86&amp;$B86,'[1]产值及收款计划（2026）'!$A:$A&amp;'[1]产值及收款计划（2026）'!$B:$B,'[1]产值及收款计划（2026）'!BB:BB)</f>
        <v>#REF!</v>
      </c>
      <c r="BC86" s="245" t="e" cm="1">
        <f t="array" ref="BC86">_xlfn.XLOOKUP($A86&amp;$B86,'[1]产值及收款计划（2026）'!$A:$A&amp;'[1]产值及收款计划（2026）'!$B:$B,'[1]产值及收款计划（2026）'!BC:BC)</f>
        <v>#REF!</v>
      </c>
      <c r="BD86" s="235" t="e" cm="1">
        <f t="array" ref="BD86">_xlfn.XLOOKUP($A86&amp;$B86,'[1]产值及收款计划（2026）'!$A:$A&amp;'[1]产值及收款计划（2026）'!$B:$B,'[1]产值及收款计划（2026）'!BD:BD)</f>
        <v>#REF!</v>
      </c>
      <c r="BE86" s="235" t="e" cm="1">
        <f t="array" ref="BE86">_xlfn.XLOOKUP($A86&amp;$B86,'[1]产值及收款计划（2026）'!$A:$A&amp;'[1]产值及收款计划（2026）'!$B:$B,'[1]产值及收款计划（2026）'!BE:BE)</f>
        <v>#REF!</v>
      </c>
      <c r="BF86" s="235" t="e" cm="1">
        <f t="array" ref="BF86">_xlfn.XLOOKUP($A86&amp;$B86,'[1]产值及收款计划（2026）'!$A:$A&amp;'[1]产值及收款计划（2026）'!$B:$B,'[1]产值及收款计划（2026）'!BF:BF)</f>
        <v>#REF!</v>
      </c>
      <c r="BG86" s="235" t="e" cm="1">
        <f t="array" ref="BG86">_xlfn.XLOOKUP($A86&amp;$B86,'[1]产值及收款计划（2026）'!$A:$A&amp;'[1]产值及收款计划（2026）'!$B:$B,'[1]产值及收款计划（2026）'!BG:BG)</f>
        <v>#REF!</v>
      </c>
      <c r="BH86" s="235" t="e" cm="1">
        <f t="array" ref="BH86">_xlfn.XLOOKUP($A86&amp;$B86,'[1]产值及收款计划（2026）'!$A:$A&amp;'[1]产值及收款计划（2026）'!$B:$B,'[1]产值及收款计划（2026）'!BH:BH)</f>
        <v>#REF!</v>
      </c>
      <c r="BI86" s="235" t="e" cm="1">
        <f t="array" ref="BI86">_xlfn.XLOOKUP($A86&amp;$B86,'[1]产值及收款计划（2026）'!$A:$A&amp;'[1]产值及收款计划（2026）'!$B:$B,'[1]产值及收款计划（2026）'!BI:BI)</f>
        <v>#REF!</v>
      </c>
      <c r="BJ86" s="235" t="e" cm="1">
        <f t="array" ref="BJ86">_xlfn.XLOOKUP($A86&amp;$B86,'[1]产值及收款计划（2026）'!$A:$A&amp;'[1]产值及收款计划（2026）'!$B:$B,'[1]产值及收款计划（2026）'!BJ:BJ)</f>
        <v>#REF!</v>
      </c>
      <c r="BK86" s="235" t="e" cm="1">
        <f t="array" ref="BK86">_xlfn.XLOOKUP($A86&amp;$B86,'[1]产值及收款计划（2026）'!$A:$A&amp;'[1]产值及收款计划（2026）'!$B:$B,'[1]产值及收款计划（2026）'!BK:BK)</f>
        <v>#REF!</v>
      </c>
      <c r="BL86" s="235" t="e" cm="1">
        <f t="array" ref="BL86">_xlfn.XLOOKUP($A86&amp;$B86,'[1]产值及收款计划（2026）'!$A:$A&amp;'[1]产值及收款计划（2026）'!$B:$B,'[1]产值及收款计划（2026）'!BL:BL)</f>
        <v>#REF!</v>
      </c>
      <c r="BM86" s="235"/>
      <c r="BN86" s="235"/>
      <c r="BO86" s="235"/>
      <c r="BP86" s="235"/>
      <c r="BQ86" s="235" t="e">
        <f>_xlfn.XLOOKUP($C86,应收未收表!$AJ:$AJ,应收未收表!AK:AK)</f>
        <v>#N/A</v>
      </c>
      <c r="BR86" s="235" t="e">
        <f>_xlfn.XLOOKUP($C86,应收未收表!$AJ:$AJ,应收未收表!AL:AL)</f>
        <v>#N/A</v>
      </c>
      <c r="BS86" s="235" t="e">
        <f>_xlfn.XLOOKUP($C86,应收未收表!$AJ:$AJ,应收未收表!AM:AM)</f>
        <v>#N/A</v>
      </c>
      <c r="BT86" s="235" t="e">
        <f>_xlfn.XLOOKUP($C86,应收未收表!$AJ:$AJ,应收未收表!AN:AN)</f>
        <v>#N/A</v>
      </c>
      <c r="BU86" s="234" t="str" cm="1">
        <f t="array" ref="BU86">_xlfn.XLOOKUP($A86&amp;$B86,'[1]产值及收款计划（2026）'!$A:$A&amp;'[1]产值及收款计划（2026）'!$B:$B,'[1]产值及收款计划（2026）'!BQ:BQ)</f>
        <v>中铁上海设计院集团有限公司</v>
      </c>
      <c r="BV86" s="235" t="e" cm="1">
        <f t="array" ref="BV86">_xlfn.XLOOKUP($A86&amp;$B86,'[1]产值及收款计划（2026）'!$A:$A&amp;'[1]产值及收款计划（2026）'!$B:$B,'[1]产值及收款计划（2026）'!BR:BR)</f>
        <v>#REF!</v>
      </c>
      <c r="CE86" s="235" cm="1">
        <f t="array" ref="CE86">_xlfn.XLOOKUP($A86&amp;$B86,'[1]产值及收款计划（2026）'!$A:$A&amp;'[1]产值及收款计划（2026）'!$B:$B,'[1]产值及收款计划（2026）'!CA:CA)</f>
        <v>0</v>
      </c>
      <c r="CF86" s="235" cm="1">
        <f t="array" ref="CF86">_xlfn.XLOOKUP($A86&amp;$B86,'[1]产值及收款计划（2026）'!$A:$A&amp;'[1]产值及收款计划（2026）'!$B:$B,'[1]产值及收款计划（2026）'!CB:CB)</f>
        <v>0</v>
      </c>
      <c r="CG86" s="235" cm="1">
        <f t="array" ref="CG86">_xlfn.XLOOKUP($A86&amp;$B86,'[1]产值及收款计划（2026）'!$A:$A&amp;'[1]产值及收款计划（2026）'!$B:$B,'[1]产值及收款计划（2026）'!CC:CC)</f>
        <v>0</v>
      </c>
      <c r="CH86" s="235" cm="1">
        <f t="array" ref="CH86">_xlfn.XLOOKUP($A86&amp;$B86,'[1]产值及收款计划（2026）'!$A:$A&amp;'[1]产值及收款计划（2026）'!$B:$B,'[1]产值及收款计划（2026）'!CD:CD)</f>
        <v>0</v>
      </c>
      <c r="CI86" s="235" cm="1">
        <f t="array" ref="CI86">_xlfn.XLOOKUP($A86&amp;$B86,'[1]产值及收款计划（2026）'!$A:$A&amp;'[1]产值及收款计划（2026）'!$B:$B,'[1]产值及收款计划（2026）'!CE:CE)</f>
        <v>0</v>
      </c>
      <c r="CJ86" s="235" cm="1">
        <f t="array" ref="CJ86">_xlfn.XLOOKUP($A86&amp;$B86,'[1]产值及收款计划（2026）'!$A:$A&amp;'[1]产值及收款计划（2026）'!$B:$B,'[1]产值及收款计划（2026）'!CF:CF)</f>
        <v>0</v>
      </c>
      <c r="CK86" s="235" cm="1">
        <f t="array" ref="CK86">_xlfn.XLOOKUP($A86&amp;$B86,'[1]产值及收款计划（2026）'!$A:$A&amp;'[1]产值及收款计划（2026）'!$B:$B,'[1]产值及收款计划（2026）'!CG:CG)</f>
        <v>0</v>
      </c>
      <c r="CL86" s="235" cm="1">
        <f t="array" ref="CL86">_xlfn.XLOOKUP($A86&amp;$B86,'[1]产值及收款计划（2026）'!$A:$A&amp;'[1]产值及收款计划（2026）'!$B:$B,'[1]产值及收款计划（2026）'!CH:CH)</f>
        <v>0</v>
      </c>
      <c r="CM86" s="235" cm="1">
        <f t="array" ref="CM86">_xlfn.XLOOKUP($A86&amp;$B86,'[1]产值及收款计划（2026）'!$A:$A&amp;'[1]产值及收款计划（2026）'!$B:$B,'[1]产值及收款计划（2026）'!CI:CI)</f>
        <v>0</v>
      </c>
      <c r="CN86" s="235" cm="1">
        <f t="array" ref="CN86">_xlfn.XLOOKUP($A86&amp;$B86,'[1]产值及收款计划（2026）'!$A:$A&amp;'[1]产值及收款计划（2026）'!$B:$B,'[1]产值及收款计划（2026）'!CJ:CJ)</f>
        <v>0</v>
      </c>
      <c r="CO86" s="235" cm="1">
        <f t="array" ref="CO86">_xlfn.XLOOKUP($A86&amp;$B86,'[1]产值及收款计划（2026）'!$A:$A&amp;'[1]产值及收款计划（2026）'!$B:$B,'[1]产值及收款计划（2026）'!CK:CK)</f>
        <v>0</v>
      </c>
      <c r="CP86" s="235" cm="1">
        <f t="array" ref="CP86">_xlfn.XLOOKUP($A86&amp;$B86,'[1]产值及收款计划（2026）'!$A:$A&amp;'[1]产值及收款计划（2026）'!$B:$B,'[1]产值及收款计划（2026）'!CL:CL)</f>
        <v>0</v>
      </c>
      <c r="DE86" s="235" cm="1">
        <f t="array" ref="DE86">_xlfn.XLOOKUP($A86&amp;$B86,'[1]产值及收款计划（2026）'!$A:$A&amp;'[1]产值及收款计划（2026）'!$B:$B,'[1]产值及收款计划（2026）'!DA:DA)</f>
        <v>0</v>
      </c>
      <c r="DF86" s="235" cm="1">
        <f t="array" ref="DF86">_xlfn.XLOOKUP($A86&amp;$B86,'[1]产值及收款计划（2026）'!$A:$A&amp;'[1]产值及收款计划（2026）'!$B:$B,'[1]产值及收款计划（2026）'!DB:DB)</f>
        <v>0</v>
      </c>
      <c r="DG86" s="235" cm="1">
        <f t="array" ref="DG86">_xlfn.XLOOKUP($A86&amp;$B86,'[1]产值及收款计划（2026）'!$A:$A&amp;'[1]产值及收款计划（2026）'!$B:$B,'[1]产值及收款计划（2026）'!DC:DC)</f>
        <v>0</v>
      </c>
      <c r="DH86" s="235" cm="1">
        <f t="array" ref="DH86">_xlfn.XLOOKUP($A86&amp;$B86,'[1]产值及收款计划（2026）'!$A:$A&amp;'[1]产值及收款计划（2026）'!$B:$B,'[1]产值及收款计划（2026）'!DD:DD)</f>
        <v>0</v>
      </c>
      <c r="DI86" s="235" cm="1">
        <f t="array" ref="DI86">_xlfn.XLOOKUP($A86&amp;$B86,'[1]产值及收款计划（2026）'!$A:$A&amp;'[1]产值及收款计划（2026）'!$B:$B,'[1]产值及收款计划（2026）'!DE:DE)</f>
        <v>0</v>
      </c>
      <c r="DJ86" s="235" cm="1">
        <f t="array" ref="DJ86">_xlfn.XLOOKUP($A86&amp;$B86,'[1]产值及收款计划（2026）'!$A:$A&amp;'[1]产值及收款计划（2026）'!$B:$B,'[1]产值及收款计划（2026）'!DF:DF)</f>
        <v>0</v>
      </c>
      <c r="DK86" s="235" cm="1">
        <f t="array" ref="DK86">_xlfn.XLOOKUP($A86&amp;$B86,'[1]产值及收款计划（2026）'!$A:$A&amp;'[1]产值及收款计划（2026）'!$B:$B,'[1]产值及收款计划（2026）'!DG:DG)</f>
        <v>0</v>
      </c>
      <c r="DL86" s="235" cm="1">
        <f t="array" ref="DL86">_xlfn.XLOOKUP($A86&amp;$B86,'[1]产值及收款计划（2026）'!$A:$A&amp;'[1]产值及收款计划（2026）'!$B:$B,'[1]产值及收款计划（2026）'!DH:DH)</f>
        <v>0</v>
      </c>
      <c r="DM86" s="235" cm="1">
        <f t="array" ref="DM86">_xlfn.XLOOKUP($A86&amp;$B86,'[1]产值及收款计划（2026）'!$A:$A&amp;'[1]产值及收款计划（2026）'!$B:$B,'[1]产值及收款计划（2026）'!DI:DI)</f>
        <v>0</v>
      </c>
      <c r="DN86" s="235" cm="1">
        <f t="array" ref="DN86">_xlfn.XLOOKUP($A86&amp;$B86,'[1]产值及收款计划（2026）'!$A:$A&amp;'[1]产值及收款计划（2026）'!$B:$B,'[1]产值及收款计划（2026）'!DJ:DJ)</f>
        <v>0</v>
      </c>
      <c r="DO86" s="235" cm="1">
        <f t="array" ref="DO86">_xlfn.XLOOKUP($A86&amp;$B86,'[1]产值及收款计划（2026）'!$A:$A&amp;'[1]产值及收款计划（2026）'!$B:$B,'[1]产值及收款计划（2026）'!DK:DK)</f>
        <v>0</v>
      </c>
      <c r="DP86" s="235" cm="1">
        <f t="array" ref="DP86">_xlfn.XLOOKUP($A86&amp;$B86,'[1]产值及收款计划（2026）'!$A:$A&amp;'[1]产值及收款计划（2026）'!$B:$B,'[1]产值及收款计划（2026）'!DL:DL)</f>
        <v>0</v>
      </c>
      <c r="DQ86" s="243"/>
      <c r="DR86" s="229"/>
    </row>
    <row r="87" ht="40.5" spans="1:122">
      <c r="A87" s="233">
        <f t="shared" si="13"/>
        <v>83</v>
      </c>
      <c r="B87" s="233" t="s">
        <v>25</v>
      </c>
      <c r="C87" s="234" t="str" cm="1">
        <f t="array" ref="C87">_xlfn.XLOOKUP($A87&amp;$B87,'[1]产值及收款计划（2026）'!$A:$A&amp;'[1]产值及收款计划（2026）'!$B:$B,'[1]产值及收款计划（2026）'!C:C)</f>
        <v>ZHT2024110100134</v>
      </c>
      <c r="D87" s="234" t="str" cm="1">
        <f t="array" ref="D87">_xlfn.XLOOKUP($A87&amp;$B87,'[1]产值及收款计划（2026）'!$A:$A&amp;'[1]产值及收款计划（2026）'!$B:$B,'[1]产值及收款计划（2026）'!D:D)</f>
        <v>上海市示范区线工程SFQSG-13标智慧工地硬件设备采购项目</v>
      </c>
      <c r="E87" s="235" cm="1">
        <f t="array" ref="E87">_xlfn.XLOOKUP($A87&amp;$B87,'[1]产值及收款计划（2026）'!$A:$A&amp;'[1]产值及收款计划（2026）'!$B:$B,'[1]产值及收款计划（2026）'!E:E)</f>
        <v>20.566</v>
      </c>
      <c r="F87" s="235" cm="1">
        <f t="array" ref="F87">_xlfn.XLOOKUP($A87&amp;$B87,'[1]产值及收款计划（2026）'!$A:$A&amp;'[1]产值及收款计划（2026）'!$B:$B,'[1]产值及收款计划（2026）'!F:F)</f>
        <v>20.566</v>
      </c>
      <c r="G87" s="235" cm="1">
        <f t="array" ref="G87">_xlfn.XLOOKUP($A87&amp;$B87,'[1]产值及收款计划（2026）'!$A:$A&amp;'[1]产值及收款计划（2026）'!$B:$B,'[1]产值及收款计划（2026）'!G:G)</f>
        <v>20.566</v>
      </c>
      <c r="H87" s="235" cm="1">
        <f t="array" ref="H87">_xlfn.XLOOKUP($A87&amp;$B87,'[1]产值及收款计划（2026）'!$A:$A&amp;'[1]产值及收款计划（2026）'!$B:$B,'[1]产值及收款计划（2026）'!H:H)</f>
        <v>5.066</v>
      </c>
      <c r="I87" s="236" cm="1">
        <f t="array" ref="I87">_xlfn.XLOOKUP($A87&amp;$B87,'[1]产值及收款计划（2026）'!$A:$A&amp;'[1]产值及收款计划（2026）'!$B:$B,'[1]产值及收款计划（2026）'!I:I)</f>
        <v>0.246328892346591</v>
      </c>
      <c r="J87" s="237" cm="1">
        <f t="array" ref="J87">_xlfn.XLOOKUP($A87&amp;$B87,'[1]产值及收款计划（2026）'!$A:$A&amp;'[1]产值及收款计划（2026）'!$B:$B,'[1]产值及收款计划（2026）'!J:J)</f>
        <v>0.13</v>
      </c>
      <c r="K87" s="235" t="e" cm="1">
        <f t="array" ref="K87">_xlfn.XLOOKUP($A87&amp;$B87,'[1]产值及收款计划（2026）'!$A:$A&amp;'[1]产值及收款计划（2026）'!$B:$B,'[1]产值及收款计划（2026）'!K:K)</f>
        <v>#REF!</v>
      </c>
      <c r="L87" s="235" t="e" cm="1">
        <f t="array" ref="L87">_xlfn.XLOOKUP($A87&amp;$B87,'[1]产值及收款计划（2026）'!$A:$A&amp;'[1]产值及收款计划（2026）'!$B:$B,'[1]产值及收款计划（2026）'!L:L)</f>
        <v>#REF!</v>
      </c>
      <c r="M87" s="235" t="str" cm="1">
        <f t="array" ref="M87">_xlfn.XLOOKUP($A87&amp;$B87,'[1]产值及收款计划（2026）'!$A:$A&amp;'[1]产值及收款计划（2026）'!$B:$B,'[1]产值及收款计划（2026）'!M:M)</f>
        <v>主导</v>
      </c>
      <c r="N87" s="235" t="str" cm="1">
        <f t="array" ref="N87">_xlfn.XLOOKUP($A87&amp;$B87,'[1]产值及收款计划（2026）'!$A:$A&amp;'[1]产值及收款计划（2026）'!$B:$B,'[1]产值及收款计划（2026）'!N:N)</f>
        <v>史菁霞团队</v>
      </c>
      <c r="O87" s="235" t="str" cm="1">
        <f t="array" ref="O87">_xlfn.XLOOKUP($A87&amp;$B87,'[1]产值及收款计划（2026）'!$A:$A&amp;'[1]产值及收款计划（2026）'!$B:$B,'[1]产值及收款计划（2026）'!O:O)</f>
        <v>谢复欣</v>
      </c>
      <c r="P87" s="234" t="str" cm="1">
        <f t="array" ref="P87">_xlfn.XLOOKUP($A87&amp;$B87,'[1]产值及收款计划（2026）'!$A:$A&amp;'[1]产值及收款计划（2026）'!$B:$B,'[1]产值及收款计划（2026）'!P:P)</f>
        <v>在建</v>
      </c>
      <c r="Q87" s="235" t="e" cm="1">
        <f t="array" ref="Q87">_xlfn.XLOOKUP($A87&amp;$B87,'[1]产值及收款计划（2026）'!$A:$A&amp;'[1]产值及收款计划（2026）'!$B:$B,'[1]产值及收款计划（2026）'!Q:Q)</f>
        <v>#REF!</v>
      </c>
      <c r="R87" s="235" t="e" cm="1">
        <f t="array" ref="R87">_xlfn.XLOOKUP($A87&amp;$B87,'[1]产值及收款计划（2026）'!$A:$A&amp;'[1]产值及收款计划（2026）'!$B:$B,'[1]产值及收款计划（2026）'!R:R)</f>
        <v>#REF!</v>
      </c>
      <c r="S87" s="235" t="e" cm="1">
        <f t="array" ref="S87">_xlfn.XLOOKUP($A87&amp;$B87,'[1]产值及收款计划（2026）'!$A:$A&amp;'[1]产值及收款计划（2026）'!$B:$B,'[1]产值及收款计划（2026）'!S:S)</f>
        <v>#REF!</v>
      </c>
      <c r="T87" s="235" cm="1">
        <f t="array" ref="T87">_xlfn.XLOOKUP($A87&amp;$B87,'[1]产值及收款计划（2026）'!$A:$A&amp;'[1]产值及收款计划（2026）'!$B:$B,'[1]产值及收款计划（2026）'!T:T)</f>
        <v>0</v>
      </c>
      <c r="U87" s="235" cm="1">
        <f t="array" ref="U87">_xlfn.XLOOKUP($A87&amp;$B87,'[1]产值及收款计划（2026）'!$A:$A&amp;'[1]产值及收款计划（2026）'!$B:$B,'[1]产值及收款计划（2026）'!U:U)</f>
        <v>0</v>
      </c>
      <c r="V87" s="235" cm="1">
        <f t="array" ref="V87">_xlfn.XLOOKUP($A87&amp;$B87,'[1]产值及收款计划（2026）'!$A:$A&amp;'[1]产值及收款计划（2026）'!$B:$B,'[1]产值及收款计划（2026）'!V:V)</f>
        <v>20.566</v>
      </c>
      <c r="W87" s="235" t="e" cm="1">
        <f t="array" ref="W87">_xlfn.XLOOKUP($A87&amp;$B87,'[1]产值及收款计划（2026）'!$A:$A&amp;'[1]产值及收款计划（2026）'!$B:$B,'[1]产值及收款计划（2026）'!W:W)</f>
        <v>#REF!</v>
      </c>
      <c r="X87" s="235" t="e" cm="1">
        <f t="array" ref="X87">_xlfn.XLOOKUP($A87&amp;$B87,'[1]产值及收款计划（2026）'!$A:$A&amp;'[1]产值及收款计划（2026）'!$B:$B,'[1]产值及收款计划（2026）'!X:X)</f>
        <v>#REF!</v>
      </c>
      <c r="Y87" s="235" t="e" cm="1">
        <f t="array" ref="Y87">_xlfn.XLOOKUP($A87&amp;$B87,'[1]产值及收款计划（2026）'!$A:$A&amp;'[1]产值及收款计划（2026）'!$B:$B,'[1]产值及收款计划（2026）'!Y:Y)</f>
        <v>#REF!</v>
      </c>
      <c r="Z87" s="235" t="e" cm="1">
        <f t="array" ref="Z87">_xlfn.XLOOKUP($A87&amp;$B87,'[1]产值及收款计划（2026）'!$A:$A&amp;'[1]产值及收款计划（2026）'!$B:$B,'[1]产值及收款计划（2026）'!Z:Z)</f>
        <v>#REF!</v>
      </c>
      <c r="AA87" s="235" t="e" cm="1">
        <f t="array" ref="AA87">_xlfn.XLOOKUP($A87&amp;$B87,'[1]产值及收款计划（2026）'!$A:$A&amp;'[1]产值及收款计划（2026）'!$B:$B,'[1]产值及收款计划（2026）'!AA:AA)</f>
        <v>#REF!</v>
      </c>
      <c r="AB87" s="235" t="e" cm="1">
        <f t="array" ref="AB87">_xlfn.XLOOKUP($A87&amp;$B87,'[1]产值及收款计划（2026）'!$A:$A&amp;'[1]产值及收款计划（2026）'!$B:$B,'[1]产值及收款计划（2026）'!AB:AB)</f>
        <v>#REF!</v>
      </c>
      <c r="AC87" s="235" t="e" cm="1">
        <f t="array" ref="AC87">_xlfn.XLOOKUP($A87&amp;$B87,'[1]产值及收款计划（2026）'!$A:$A&amp;'[1]产值及收款计划（2026）'!$B:$B,'[1]产值及收款计划（2026）'!AC:AC)</f>
        <v>#REF!</v>
      </c>
      <c r="AD87" s="235" t="e" cm="1">
        <f t="array" ref="AD87">_xlfn.XLOOKUP($A87&amp;$B87,'[1]产值及收款计划（2026）'!$A:$A&amp;'[1]产值及收款计划（2026）'!$B:$B,'[1]产值及收款计划（2026）'!AD:AD)</f>
        <v>#REF!</v>
      </c>
      <c r="AE87" s="235" t="e" cm="1">
        <f t="array" ref="AE87">_xlfn.XLOOKUP($A87&amp;$B87,'[1]产值及收款计划（2026）'!$A:$A&amp;'[1]产值及收款计划（2026）'!$B:$B,'[1]产值及收款计划（2026）'!AE:AE)</f>
        <v>#REF!</v>
      </c>
      <c r="AF87" s="235" t="e" cm="1">
        <f t="array" ref="AF87">_xlfn.XLOOKUP($A87&amp;$B87,'[1]产值及收款计划（2026）'!$A:$A&amp;'[1]产值及收款计划（2026）'!$B:$B,'[1]产值及收款计划（2026）'!AF:AF)</f>
        <v>#REF!</v>
      </c>
      <c r="AG87" s="235" t="e" cm="1">
        <f t="array" ref="AG87">_xlfn.XLOOKUP($A87&amp;$B87,'[1]产值及收款计划（2026）'!$A:$A&amp;'[1]产值及收款计划（2026）'!$B:$B,'[1]产值及收款计划（2026）'!AG:AG)</f>
        <v>#REF!</v>
      </c>
      <c r="AH87" s="235" t="e" cm="1">
        <f t="array" ref="AH87">_xlfn.XLOOKUP($A87&amp;$B87,'[1]产值及收款计划（2026）'!$A:$A&amp;'[1]产值及收款计划（2026）'!$B:$B,'[1]产值及收款计划（2026）'!AH:AH)</f>
        <v>#REF!</v>
      </c>
      <c r="AI87" s="235" cm="1">
        <f t="array" ref="AI87">_xlfn.XLOOKUP($A87&amp;$B87,'[1]产值及收款计划（2026）'!$A:$A&amp;'[1]产值及收款计划（2026）'!$B:$B,'[1]产值及收款计划（2026）'!AI:AI)</f>
        <v>20.566</v>
      </c>
      <c r="AJ87" s="235" t="e" cm="1">
        <f t="array" ref="AJ87">_xlfn.XLOOKUP($A87&amp;$B87,'[1]产值及收款计划（2026）'!$A:$A&amp;'[1]产值及收款计划（2026）'!$B:$B,'[1]产值及收款计划（2026）'!AJ:AJ)</f>
        <v>#REF!</v>
      </c>
      <c r="AK87" s="235" t="e" cm="1">
        <f t="array" ref="AK87">_xlfn.XLOOKUP($A87&amp;$B87,'[1]产值及收款计划（2026）'!$A:$A&amp;'[1]产值及收款计划（2026）'!$B:$B,'[1]产值及收款计划（2026）'!AK:AK)</f>
        <v>#REF!</v>
      </c>
      <c r="AL87" s="235" t="e" cm="1">
        <f t="array" ref="AL87">_xlfn.XLOOKUP($A87&amp;$B87,'[1]产值及收款计划（2026）'!$A:$A&amp;'[1]产值及收款计划（2026）'!$B:$B,'[1]产值及收款计划（2026）'!AL:AL)</f>
        <v>#REF!</v>
      </c>
      <c r="AM87" s="242" t="e" cm="1">
        <f t="array" ref="AM87">_xlfn.LET(_xlpm.勾选月份状态数组,TRANSPOSE('PPT(12-15页）-TOP10'!$A$3:$A$14),_xlpm.选择数据区,IF('PPT(12-15页）-TOP10'!$E$3="收款",$BA87:$BL87,$AA87:$AL87),SUM(_xlfn._xlws.FILTER(_xlpm.选择数据区,_xlpm.勾选月份状态数组,"")))</f>
        <v>#REF!</v>
      </c>
      <c r="AN87" s="235">
        <f>_xlfn.XLOOKUP($C87,应收未收表!$T:$T,应收未收表!AA:AA)</f>
        <v>6</v>
      </c>
      <c r="AO87" s="235">
        <f>_xlfn.XLOOKUP($C87,应收未收表!$T:$T,应收未收表!AB:AB)</f>
        <v>0</v>
      </c>
      <c r="AP87" s="235">
        <f>_xlfn.XLOOKUP($C87,应收未收表!$T:$T,应收未收表!AC:AC)</f>
        <v>6</v>
      </c>
      <c r="AQ87" s="235" t="str">
        <f>_xlfn.XLOOKUP($C87,应收未收表!$T:$T,应收未收表!AE:AE)</f>
        <v>一季度内无法落实</v>
      </c>
      <c r="AR87" s="235" t="str">
        <f>_xlfn.XLOOKUP($C87,应收未收表!$T:$T,应收未收表!AF:AF)</f>
        <v>硬件增补数字集团不认可，认为是预付款</v>
      </c>
      <c r="AS87" s="235" t="e" cm="1">
        <f t="array" ref="AS87">_xlfn.XLOOKUP($A87&amp;$B87,'[1]产值及收款计划（2026）'!$A:$A&amp;'[1]产值及收款计划（2026）'!$B:$B,'[1]产值及收款计划（2026）'!AS:AS)</f>
        <v>#REF!</v>
      </c>
      <c r="AT87" s="235" t="e" cm="1">
        <f t="array" ref="AT87">_xlfn.XLOOKUP($A87&amp;$B87,'[1]产值及收款计划（2026）'!$A:$A&amp;'[1]产值及收款计划（2026）'!$B:$B,'[1]产值及收款计划（2026）'!AT:AT)</f>
        <v>#REF!</v>
      </c>
      <c r="AU87" s="235" t="e" cm="1">
        <f t="array" ref="AU87">_xlfn.XLOOKUP($A87&amp;$B87,'[1]产值及收款计划（2026）'!$A:$A&amp;'[1]产值及收款计划（2026）'!$B:$B,'[1]产值及收款计划（2026）'!AU:AU)</f>
        <v>#REF!</v>
      </c>
      <c r="AV87" s="235" t="e" cm="1">
        <f t="array" ref="AV87">_xlfn.XLOOKUP($A87&amp;$B87,'[1]产值及收款计划（2026）'!$A:$A&amp;'[1]产值及收款计划（2026）'!$B:$B,'[1]产值及收款计划（2026）'!AV:AV)</f>
        <v>#REF!</v>
      </c>
      <c r="AW87" s="235" cm="1">
        <f t="array" ref="AW87">_xlfn.XLOOKUP($A87&amp;$B87,'[1]产值及收款计划（2026）'!$A:$A&amp;'[1]产值及收款计划（2026）'!$B:$B,'[1]产值及收款计划（2026）'!AW:AW)</f>
        <v>6.1698</v>
      </c>
      <c r="AX87" s="235" cm="1">
        <f t="array" ref="AX87">_xlfn.XLOOKUP($A87&amp;$B87,'[1]产值及收款计划（2026）'!$A:$A&amp;'[1]产值及收款计划（2026）'!$B:$B,'[1]产值及收款计划（2026）'!AX:AX)</f>
        <v>0</v>
      </c>
      <c r="AY87" s="235" cm="1">
        <f t="array" ref="AY87">_xlfn.XLOOKUP($A87&amp;$B87,'[1]产值及收款计划（2026）'!$A:$A&amp;'[1]产值及收款计划（2026）'!$B:$B,'[1]产值及收款计划（2026）'!AY:AY)</f>
        <v>14.3962</v>
      </c>
      <c r="AZ87" s="235" cm="1">
        <f t="array" ref="AZ87">_xlfn.XLOOKUP($A87&amp;$B87,'[1]产值及收款计划（2026）'!$A:$A&amp;'[1]产值及收款计划（2026）'!$B:$B,'[1]产值及收款计划（2026）'!AZ:AZ)</f>
        <v>-6.1698</v>
      </c>
      <c r="BA87" s="235" t="e" cm="1">
        <f t="array" ref="BA87">_xlfn.XLOOKUP($A87&amp;$B87,'[1]产值及收款计划（2026）'!$A:$A&amp;'[1]产值及收款计划（2026）'!$B:$B,'[1]产值及收款计划（2026）'!BA:BA)</f>
        <v>#REF!</v>
      </c>
      <c r="BB87" s="235" t="e" cm="1">
        <f t="array" ref="BB87">_xlfn.XLOOKUP($A87&amp;$B87,'[1]产值及收款计划（2026）'!$A:$A&amp;'[1]产值及收款计划（2026）'!$B:$B,'[1]产值及收款计划（2026）'!BB:BB)</f>
        <v>#REF!</v>
      </c>
      <c r="BC87" s="235" t="e" cm="1">
        <f t="array" ref="BC87">_xlfn.XLOOKUP($A87&amp;$B87,'[1]产值及收款计划（2026）'!$A:$A&amp;'[1]产值及收款计划（2026）'!$B:$B,'[1]产值及收款计划（2026）'!BC:BC)</f>
        <v>#REF!</v>
      </c>
      <c r="BD87" s="235" t="e" cm="1">
        <f t="array" ref="BD87">_xlfn.XLOOKUP($A87&amp;$B87,'[1]产值及收款计划（2026）'!$A:$A&amp;'[1]产值及收款计划（2026）'!$B:$B,'[1]产值及收款计划（2026）'!BD:BD)</f>
        <v>#REF!</v>
      </c>
      <c r="BE87" s="235" t="e" cm="1">
        <f t="array" ref="BE87">_xlfn.XLOOKUP($A87&amp;$B87,'[1]产值及收款计划（2026）'!$A:$A&amp;'[1]产值及收款计划（2026）'!$B:$B,'[1]产值及收款计划（2026）'!BE:BE)</f>
        <v>#REF!</v>
      </c>
      <c r="BF87" s="235" t="e" cm="1">
        <f t="array" ref="BF87">_xlfn.XLOOKUP($A87&amp;$B87,'[1]产值及收款计划（2026）'!$A:$A&amp;'[1]产值及收款计划（2026）'!$B:$B,'[1]产值及收款计划（2026）'!BF:BF)</f>
        <v>#REF!</v>
      </c>
      <c r="BG87" s="235" t="e" cm="1">
        <f t="array" ref="BG87">_xlfn.XLOOKUP($A87&amp;$B87,'[1]产值及收款计划（2026）'!$A:$A&amp;'[1]产值及收款计划（2026）'!$B:$B,'[1]产值及收款计划（2026）'!BG:BG)</f>
        <v>#REF!</v>
      </c>
      <c r="BH87" s="235" t="e" cm="1">
        <f t="array" ref="BH87">_xlfn.XLOOKUP($A87&amp;$B87,'[1]产值及收款计划（2026）'!$A:$A&amp;'[1]产值及收款计划（2026）'!$B:$B,'[1]产值及收款计划（2026）'!BH:BH)</f>
        <v>#REF!</v>
      </c>
      <c r="BI87" s="235" t="e" cm="1">
        <f t="array" ref="BI87">_xlfn.XLOOKUP($A87&amp;$B87,'[1]产值及收款计划（2026）'!$A:$A&amp;'[1]产值及收款计划（2026）'!$B:$B,'[1]产值及收款计划（2026）'!BI:BI)</f>
        <v>#REF!</v>
      </c>
      <c r="BJ87" s="235" t="e" cm="1">
        <f t="array" ref="BJ87">_xlfn.XLOOKUP($A87&amp;$B87,'[1]产值及收款计划（2026）'!$A:$A&amp;'[1]产值及收款计划（2026）'!$B:$B,'[1]产值及收款计划（2026）'!BJ:BJ)</f>
        <v>#REF!</v>
      </c>
      <c r="BK87" s="235" t="e" cm="1">
        <f t="array" ref="BK87">_xlfn.XLOOKUP($A87&amp;$B87,'[1]产值及收款计划（2026）'!$A:$A&amp;'[1]产值及收款计划（2026）'!$B:$B,'[1]产值及收款计划（2026）'!BK:BK)</f>
        <v>#REF!</v>
      </c>
      <c r="BL87" s="235" t="e" cm="1">
        <f t="array" ref="BL87">_xlfn.XLOOKUP($A87&amp;$B87,'[1]产值及收款计划（2026）'!$A:$A&amp;'[1]产值及收款计划（2026）'!$B:$B,'[1]产值及收款计划（2026）'!BL:BL)</f>
        <v>#REF!</v>
      </c>
      <c r="BM87" s="235"/>
      <c r="BN87" s="235"/>
      <c r="BO87" s="235"/>
      <c r="BP87" s="235"/>
      <c r="BQ87" s="235" t="e">
        <f>_xlfn.XLOOKUP($C87,应收未收表!$AJ:$AJ,应收未收表!AK:AK)</f>
        <v>#N/A</v>
      </c>
      <c r="BR87" s="235" t="e">
        <f>_xlfn.XLOOKUP($C87,应收未收表!$AJ:$AJ,应收未收表!AL:AL)</f>
        <v>#N/A</v>
      </c>
      <c r="BS87" s="235" t="e">
        <f>_xlfn.XLOOKUP($C87,应收未收表!$AJ:$AJ,应收未收表!AM:AM)</f>
        <v>#N/A</v>
      </c>
      <c r="BT87" s="235" t="e">
        <f>_xlfn.XLOOKUP($C87,应收未收表!$AJ:$AJ,应收未收表!AN:AN)</f>
        <v>#N/A</v>
      </c>
      <c r="BU87" s="234" t="str" cm="1">
        <f t="array" ref="BU87">_xlfn.XLOOKUP($A87&amp;$B87,'[1]产值及收款计划（2026）'!$A:$A&amp;'[1]产值及收款计划（2026）'!$B:$B,'[1]产值及收款计划（2026）'!BQ:BQ)</f>
        <v>上海悦普建设工程有限公司</v>
      </c>
      <c r="BV87" s="235" t="e" cm="1">
        <f t="array" ref="BV87">_xlfn.XLOOKUP($A87&amp;$B87,'[1]产值及收款计划（2026）'!$A:$A&amp;'[1]产值及收款计划（2026）'!$B:$B,'[1]产值及收款计划（2026）'!BR:BR)</f>
        <v>#REF!</v>
      </c>
      <c r="CE87" s="235" cm="1">
        <f t="array" ref="CE87">_xlfn.XLOOKUP($A87&amp;$B87,'[1]产值及收款计划（2026）'!$A:$A&amp;'[1]产值及收款计划（2026）'!$B:$B,'[1]产值及收款计划（2026）'!CA:CA)</f>
        <v>0</v>
      </c>
      <c r="CF87" s="235" cm="1">
        <f t="array" ref="CF87">_xlfn.XLOOKUP($A87&amp;$B87,'[1]产值及收款计划（2026）'!$A:$A&amp;'[1]产值及收款计划（2026）'!$B:$B,'[1]产值及收款计划（2026）'!CB:CB)</f>
        <v>0</v>
      </c>
      <c r="CG87" s="235" cm="1">
        <f t="array" ref="CG87">_xlfn.XLOOKUP($A87&amp;$B87,'[1]产值及收款计划（2026）'!$A:$A&amp;'[1]产值及收款计划（2026）'!$B:$B,'[1]产值及收款计划（2026）'!CC:CC)</f>
        <v>0</v>
      </c>
      <c r="CH87" s="235" cm="1">
        <f t="array" ref="CH87">_xlfn.XLOOKUP($A87&amp;$B87,'[1]产值及收款计划（2026）'!$A:$A&amp;'[1]产值及收款计划（2026）'!$B:$B,'[1]产值及收款计划（2026）'!CD:CD)</f>
        <v>0</v>
      </c>
      <c r="CI87" s="235" cm="1">
        <f t="array" ref="CI87">_xlfn.XLOOKUP($A87&amp;$B87,'[1]产值及收款计划（2026）'!$A:$A&amp;'[1]产值及收款计划（2026）'!$B:$B,'[1]产值及收款计划（2026）'!CE:CE)</f>
        <v>0</v>
      </c>
      <c r="CJ87" s="235" cm="1">
        <f t="array" ref="CJ87">_xlfn.XLOOKUP($A87&amp;$B87,'[1]产值及收款计划（2026）'!$A:$A&amp;'[1]产值及收款计划（2026）'!$B:$B,'[1]产值及收款计划（2026）'!CF:CF)</f>
        <v>0</v>
      </c>
      <c r="CK87" s="235" cm="1">
        <f t="array" ref="CK87">_xlfn.XLOOKUP($A87&amp;$B87,'[1]产值及收款计划（2026）'!$A:$A&amp;'[1]产值及收款计划（2026）'!$B:$B,'[1]产值及收款计划（2026）'!CG:CG)</f>
        <v>0</v>
      </c>
      <c r="CL87" s="235" cm="1">
        <f t="array" ref="CL87">_xlfn.XLOOKUP($A87&amp;$B87,'[1]产值及收款计划（2026）'!$A:$A&amp;'[1]产值及收款计划（2026）'!$B:$B,'[1]产值及收款计划（2026）'!CH:CH)</f>
        <v>0</v>
      </c>
      <c r="CM87" s="235" cm="1">
        <f t="array" ref="CM87">_xlfn.XLOOKUP($A87&amp;$B87,'[1]产值及收款计划（2026）'!$A:$A&amp;'[1]产值及收款计划（2026）'!$B:$B,'[1]产值及收款计划（2026）'!CI:CI)</f>
        <v>0</v>
      </c>
      <c r="CN87" s="235" cm="1">
        <f t="array" ref="CN87">_xlfn.XLOOKUP($A87&amp;$B87,'[1]产值及收款计划（2026）'!$A:$A&amp;'[1]产值及收款计划（2026）'!$B:$B,'[1]产值及收款计划（2026）'!CJ:CJ)</f>
        <v>0</v>
      </c>
      <c r="CO87" s="235" cm="1">
        <f t="array" ref="CO87">_xlfn.XLOOKUP($A87&amp;$B87,'[1]产值及收款计划（2026）'!$A:$A&amp;'[1]产值及收款计划（2026）'!$B:$B,'[1]产值及收款计划（2026）'!CK:CK)</f>
        <v>0</v>
      </c>
      <c r="CP87" s="235" cm="1">
        <f t="array" ref="CP87">_xlfn.XLOOKUP($A87&amp;$B87,'[1]产值及收款计划（2026）'!$A:$A&amp;'[1]产值及收款计划（2026）'!$B:$B,'[1]产值及收款计划（2026）'!CL:CL)</f>
        <v>0</v>
      </c>
      <c r="DE87" s="235" cm="1">
        <f t="array" ref="DE87">_xlfn.XLOOKUP($A87&amp;$B87,'[1]产值及收款计划（2026）'!$A:$A&amp;'[1]产值及收款计划（2026）'!$B:$B,'[1]产值及收款计划（2026）'!DA:DA)</f>
        <v>0</v>
      </c>
      <c r="DF87" s="235" cm="1">
        <f t="array" ref="DF87">_xlfn.XLOOKUP($A87&amp;$B87,'[1]产值及收款计划（2026）'!$A:$A&amp;'[1]产值及收款计划（2026）'!$B:$B,'[1]产值及收款计划（2026）'!DB:DB)</f>
        <v>0</v>
      </c>
      <c r="DG87" s="235" cm="1">
        <f t="array" ref="DG87">_xlfn.XLOOKUP($A87&amp;$B87,'[1]产值及收款计划（2026）'!$A:$A&amp;'[1]产值及收款计划（2026）'!$B:$B,'[1]产值及收款计划（2026）'!DC:DC)</f>
        <v>0</v>
      </c>
      <c r="DH87" s="235" cm="1">
        <f t="array" ref="DH87">_xlfn.XLOOKUP($A87&amp;$B87,'[1]产值及收款计划（2026）'!$A:$A&amp;'[1]产值及收款计划（2026）'!$B:$B,'[1]产值及收款计划（2026）'!DD:DD)</f>
        <v>0</v>
      </c>
      <c r="DI87" s="235" cm="1">
        <f t="array" ref="DI87">_xlfn.XLOOKUP($A87&amp;$B87,'[1]产值及收款计划（2026）'!$A:$A&amp;'[1]产值及收款计划（2026）'!$B:$B,'[1]产值及收款计划（2026）'!DE:DE)</f>
        <v>0</v>
      </c>
      <c r="DJ87" s="235" cm="1">
        <f t="array" ref="DJ87">_xlfn.XLOOKUP($A87&amp;$B87,'[1]产值及收款计划（2026）'!$A:$A&amp;'[1]产值及收款计划（2026）'!$B:$B,'[1]产值及收款计划（2026）'!DF:DF)</f>
        <v>0</v>
      </c>
      <c r="DK87" s="235" cm="1">
        <f t="array" ref="DK87">_xlfn.XLOOKUP($A87&amp;$B87,'[1]产值及收款计划（2026）'!$A:$A&amp;'[1]产值及收款计划（2026）'!$B:$B,'[1]产值及收款计划（2026）'!DG:DG)</f>
        <v>0</v>
      </c>
      <c r="DL87" s="235" cm="1">
        <f t="array" ref="DL87">_xlfn.XLOOKUP($A87&amp;$B87,'[1]产值及收款计划（2026）'!$A:$A&amp;'[1]产值及收款计划（2026）'!$B:$B,'[1]产值及收款计划（2026）'!DH:DH)</f>
        <v>0</v>
      </c>
      <c r="DM87" s="235" cm="1">
        <f t="array" ref="DM87">_xlfn.XLOOKUP($A87&amp;$B87,'[1]产值及收款计划（2026）'!$A:$A&amp;'[1]产值及收款计划（2026）'!$B:$B,'[1]产值及收款计划（2026）'!DI:DI)</f>
        <v>0</v>
      </c>
      <c r="DN87" s="235" cm="1">
        <f t="array" ref="DN87">_xlfn.XLOOKUP($A87&amp;$B87,'[1]产值及收款计划（2026）'!$A:$A&amp;'[1]产值及收款计划（2026）'!$B:$B,'[1]产值及收款计划（2026）'!DJ:DJ)</f>
        <v>0</v>
      </c>
      <c r="DO87" s="235" cm="1">
        <f t="array" ref="DO87">_xlfn.XLOOKUP($A87&amp;$B87,'[1]产值及收款计划（2026）'!$A:$A&amp;'[1]产值及收款计划（2026）'!$B:$B,'[1]产值及收款计划（2026）'!DK:DK)</f>
        <v>0</v>
      </c>
      <c r="DP87" s="235" cm="1">
        <f t="array" ref="DP87">_xlfn.XLOOKUP($A87&amp;$B87,'[1]产值及收款计划（2026）'!$A:$A&amp;'[1]产值及收款计划（2026）'!$B:$B,'[1]产值及收款计划（2026）'!DL:DL)</f>
        <v>0</v>
      </c>
      <c r="DQ87" s="243"/>
      <c r="DR87" s="229"/>
    </row>
    <row r="88" ht="60.75" spans="1:122">
      <c r="A88" s="233">
        <f t="shared" si="13"/>
        <v>84</v>
      </c>
      <c r="B88" s="233" t="s">
        <v>25</v>
      </c>
      <c r="C88" s="234" t="str" cm="1">
        <f t="array" ref="C88">_xlfn.XLOOKUP($A88&amp;$B88,'[1]产值及收款计划（2026）'!$A:$A&amp;'[1]产值及收款计划（2026）'!$B:$B,'[1]产值及收款计划（2026）'!C:C)</f>
        <v>ZHT2023113000142</v>
      </c>
      <c r="D88" s="234" t="str" cm="1">
        <f t="array" ref="D88">_xlfn.XLOOKUP($A88&amp;$B88,'[1]产值及收款计划（2026）'!$A:$A&amp;'[1]产值及收款计划（2026）'!$B:$B,'[1]产值及收款计划（2026）'!D:D)</f>
        <v>南汇支线（两港市域铁路）工程 NHSG-6标智慧工地项目</v>
      </c>
      <c r="E88" s="235" cm="1">
        <f t="array" ref="E88">_xlfn.XLOOKUP($A88&amp;$B88,'[1]产值及收款计划（2026）'!$A:$A&amp;'[1]产值及收款计划（2026）'!$B:$B,'[1]产值及收款计划（2026）'!E:E)</f>
        <v>46.2</v>
      </c>
      <c r="F88" s="235" cm="1">
        <f t="array" ref="F88">_xlfn.XLOOKUP($A88&amp;$B88,'[1]产值及收款计划（2026）'!$A:$A&amp;'[1]产值及收款计划（2026）'!$B:$B,'[1]产值及收款计划（2026）'!F:F)</f>
        <v>46.2</v>
      </c>
      <c r="G88" s="235" cm="1">
        <f t="array" ref="G88">_xlfn.XLOOKUP($A88&amp;$B88,'[1]产值及收款计划（2026）'!$A:$A&amp;'[1]产值及收款计划（2026）'!$B:$B,'[1]产值及收款计划（2026）'!G:G)</f>
        <v>46.2</v>
      </c>
      <c r="H88" s="235" cm="1">
        <f t="array" ref="H88">_xlfn.XLOOKUP($A88&amp;$B88,'[1]产值及收款计划（2026）'!$A:$A&amp;'[1]产值及收款计划（2026）'!$B:$B,'[1]产值及收款计划（2026）'!H:H)</f>
        <v>46.2</v>
      </c>
      <c r="I88" s="236" cm="1">
        <f t="array" ref="I88">_xlfn.XLOOKUP($A88&amp;$B88,'[1]产值及收款计划（2026）'!$A:$A&amp;'[1]产值及收款计划（2026）'!$B:$B,'[1]产值及收款计划（2026）'!I:I)</f>
        <v>1</v>
      </c>
      <c r="J88" s="237" cm="1">
        <f t="array" ref="J88">_xlfn.XLOOKUP($A88&amp;$B88,'[1]产值及收款计划（2026）'!$A:$A&amp;'[1]产值及收款计划（2026）'!$B:$B,'[1]产值及收款计划（2026）'!J:J)</f>
        <v>0.06</v>
      </c>
      <c r="K88" s="235" t="e" cm="1">
        <f t="array" ref="K88">_xlfn.XLOOKUP($A88&amp;$B88,'[1]产值及收款计划（2026）'!$A:$A&amp;'[1]产值及收款计划（2026）'!$B:$B,'[1]产值及收款计划（2026）'!K:K)</f>
        <v>#REF!</v>
      </c>
      <c r="L88" s="235" t="e" cm="1">
        <f t="array" ref="L88">_xlfn.XLOOKUP($A88&amp;$B88,'[1]产值及收款计划（2026）'!$A:$A&amp;'[1]产值及收款计划（2026）'!$B:$B,'[1]产值及收款计划（2026）'!L:L)</f>
        <v>#REF!</v>
      </c>
      <c r="M88" s="235" t="str" cm="1">
        <f t="array" ref="M88">_xlfn.XLOOKUP($A88&amp;$B88,'[1]产值及收款计划（2026）'!$A:$A&amp;'[1]产值及收款计划（2026）'!$B:$B,'[1]产值及收款计划（2026）'!M:M)</f>
        <v>主导</v>
      </c>
      <c r="N88" s="235" t="str" cm="1">
        <f t="array" ref="N88">_xlfn.XLOOKUP($A88&amp;$B88,'[1]产值及收款计划（2026）'!$A:$A&amp;'[1]产值及收款计划（2026）'!$B:$B,'[1]产值及收款计划（2026）'!N:N)</f>
        <v>史菁霞团队</v>
      </c>
      <c r="O88" s="235" t="str" cm="1">
        <f t="array" ref="O88">_xlfn.XLOOKUP($A88&amp;$B88,'[1]产值及收款计划（2026）'!$A:$A&amp;'[1]产值及收款计划（2026）'!$B:$B,'[1]产值及收款计划（2026）'!O:O)</f>
        <v>袁超</v>
      </c>
      <c r="P88" s="234" t="str" cm="1">
        <f t="array" ref="P88">_xlfn.XLOOKUP($A88&amp;$B88,'[1]产值及收款计划（2026）'!$A:$A&amp;'[1]产值及收款计划（2026）'!$B:$B,'[1]产值及收款计划（2026）'!P:P)</f>
        <v>在建</v>
      </c>
      <c r="Q88" s="235" t="e" cm="1">
        <f t="array" ref="Q88">_xlfn.XLOOKUP($A88&amp;$B88,'[1]产值及收款计划（2026）'!$A:$A&amp;'[1]产值及收款计划（2026）'!$B:$B,'[1]产值及收款计划（2026）'!Q:Q)</f>
        <v>#REF!</v>
      </c>
      <c r="R88" s="235" t="e" cm="1">
        <f t="array" ref="R88">_xlfn.XLOOKUP($A88&amp;$B88,'[1]产值及收款计划（2026）'!$A:$A&amp;'[1]产值及收款计划（2026）'!$B:$B,'[1]产值及收款计划（2026）'!R:R)</f>
        <v>#REF!</v>
      </c>
      <c r="S88" s="235" t="e" cm="1">
        <f t="array" ref="S88">_xlfn.XLOOKUP($A88&amp;$B88,'[1]产值及收款计划（2026）'!$A:$A&amp;'[1]产值及收款计划（2026）'!$B:$B,'[1]产值及收款计划（2026）'!S:S)</f>
        <v>#REF!</v>
      </c>
      <c r="T88" s="235" cm="1">
        <f t="array" ref="T88">_xlfn.XLOOKUP($A88&amp;$B88,'[1]产值及收款计划（2026）'!$A:$A&amp;'[1]产值及收款计划（2026）'!$B:$B,'[1]产值及收款计划（2026）'!T:T)</f>
        <v>0</v>
      </c>
      <c r="U88" s="235" cm="1">
        <f t="array" ref="U88">_xlfn.XLOOKUP($A88&amp;$B88,'[1]产值及收款计划（2026）'!$A:$A&amp;'[1]产值及收款计划（2026）'!$B:$B,'[1]产值及收款计划（2026）'!U:U)</f>
        <v>0</v>
      </c>
      <c r="V88" s="235" cm="1">
        <f t="array" ref="V88">_xlfn.XLOOKUP($A88&amp;$B88,'[1]产值及收款计划（2026）'!$A:$A&amp;'[1]产值及收款计划（2026）'!$B:$B,'[1]产值及收款计划（2026）'!V:V)</f>
        <v>46.2</v>
      </c>
      <c r="W88" s="235" t="e" cm="1">
        <f t="array" ref="W88">_xlfn.XLOOKUP($A88&amp;$B88,'[1]产值及收款计划（2026）'!$A:$A&amp;'[1]产值及收款计划（2026）'!$B:$B,'[1]产值及收款计划（2026）'!W:W)</f>
        <v>#REF!</v>
      </c>
      <c r="X88" s="235" t="e" cm="1">
        <f t="array" ref="X88">_xlfn.XLOOKUP($A88&amp;$B88,'[1]产值及收款计划（2026）'!$A:$A&amp;'[1]产值及收款计划（2026）'!$B:$B,'[1]产值及收款计划（2026）'!X:X)</f>
        <v>#REF!</v>
      </c>
      <c r="Y88" s="235" t="e" cm="1">
        <f t="array" ref="Y88">_xlfn.XLOOKUP($A88&amp;$B88,'[1]产值及收款计划（2026）'!$A:$A&amp;'[1]产值及收款计划（2026）'!$B:$B,'[1]产值及收款计划（2026）'!Y:Y)</f>
        <v>#REF!</v>
      </c>
      <c r="Z88" s="235" t="e" cm="1">
        <f t="array" ref="Z88">_xlfn.XLOOKUP($A88&amp;$B88,'[1]产值及收款计划（2026）'!$A:$A&amp;'[1]产值及收款计划（2026）'!$B:$B,'[1]产值及收款计划（2026）'!Z:Z)</f>
        <v>#REF!</v>
      </c>
      <c r="AA88" s="235" t="e" cm="1">
        <f t="array" ref="AA88">_xlfn.XLOOKUP($A88&amp;$B88,'[1]产值及收款计划（2026）'!$A:$A&amp;'[1]产值及收款计划（2026）'!$B:$B,'[1]产值及收款计划（2026）'!AA:AA)</f>
        <v>#REF!</v>
      </c>
      <c r="AB88" s="235" t="e" cm="1">
        <f t="array" ref="AB88">_xlfn.XLOOKUP($A88&amp;$B88,'[1]产值及收款计划（2026）'!$A:$A&amp;'[1]产值及收款计划（2026）'!$B:$B,'[1]产值及收款计划（2026）'!AB:AB)</f>
        <v>#REF!</v>
      </c>
      <c r="AC88" s="235" t="e" cm="1">
        <f t="array" ref="AC88">_xlfn.XLOOKUP($A88&amp;$B88,'[1]产值及收款计划（2026）'!$A:$A&amp;'[1]产值及收款计划（2026）'!$B:$B,'[1]产值及收款计划（2026）'!AC:AC)</f>
        <v>#REF!</v>
      </c>
      <c r="AD88" s="235" t="e" cm="1">
        <f t="array" ref="AD88">_xlfn.XLOOKUP($A88&amp;$B88,'[1]产值及收款计划（2026）'!$A:$A&amp;'[1]产值及收款计划（2026）'!$B:$B,'[1]产值及收款计划（2026）'!AD:AD)</f>
        <v>#REF!</v>
      </c>
      <c r="AE88" s="235" t="e" cm="1">
        <f t="array" ref="AE88">_xlfn.XLOOKUP($A88&amp;$B88,'[1]产值及收款计划（2026）'!$A:$A&amp;'[1]产值及收款计划（2026）'!$B:$B,'[1]产值及收款计划（2026）'!AE:AE)</f>
        <v>#REF!</v>
      </c>
      <c r="AF88" s="235" t="e" cm="1">
        <f t="array" ref="AF88">_xlfn.XLOOKUP($A88&amp;$B88,'[1]产值及收款计划（2026）'!$A:$A&amp;'[1]产值及收款计划（2026）'!$B:$B,'[1]产值及收款计划（2026）'!AF:AF)</f>
        <v>#REF!</v>
      </c>
      <c r="AG88" s="235" t="e" cm="1">
        <f t="array" ref="AG88">_xlfn.XLOOKUP($A88&amp;$B88,'[1]产值及收款计划（2026）'!$A:$A&amp;'[1]产值及收款计划（2026）'!$B:$B,'[1]产值及收款计划（2026）'!AG:AG)</f>
        <v>#REF!</v>
      </c>
      <c r="AH88" s="235" t="e" cm="1">
        <f t="array" ref="AH88">_xlfn.XLOOKUP($A88&amp;$B88,'[1]产值及收款计划（2026）'!$A:$A&amp;'[1]产值及收款计划（2026）'!$B:$B,'[1]产值及收款计划（2026）'!AH:AH)</f>
        <v>#REF!</v>
      </c>
      <c r="AI88" s="235" cm="1">
        <f t="array" ref="AI88">_xlfn.XLOOKUP($A88&amp;$B88,'[1]产值及收款计划（2026）'!$A:$A&amp;'[1]产值及收款计划（2026）'!$B:$B,'[1]产值及收款计划（2026）'!AI:AI)</f>
        <v>46.2</v>
      </c>
      <c r="AJ88" s="235" t="e" cm="1">
        <f t="array" ref="AJ88">_xlfn.XLOOKUP($A88&amp;$B88,'[1]产值及收款计划（2026）'!$A:$A&amp;'[1]产值及收款计划（2026）'!$B:$B,'[1]产值及收款计划（2026）'!AJ:AJ)</f>
        <v>#REF!</v>
      </c>
      <c r="AK88" s="235" t="e" cm="1">
        <f t="array" ref="AK88">_xlfn.XLOOKUP($A88&amp;$B88,'[1]产值及收款计划（2026）'!$A:$A&amp;'[1]产值及收款计划（2026）'!$B:$B,'[1]产值及收款计划（2026）'!AK:AK)</f>
        <v>#REF!</v>
      </c>
      <c r="AL88" s="235" t="e" cm="1">
        <f t="array" ref="AL88">_xlfn.XLOOKUP($A88&amp;$B88,'[1]产值及收款计划（2026）'!$A:$A&amp;'[1]产值及收款计划（2026）'!$B:$B,'[1]产值及收款计划（2026）'!AL:AL)</f>
        <v>#REF!</v>
      </c>
      <c r="AM88" s="242" t="e" cm="1">
        <f t="array" ref="AM88">_xlfn.LET(_xlpm.勾选月份状态数组,TRANSPOSE('PPT(12-15页）-TOP10'!$A$3:$A$14),_xlpm.选择数据区,IF('PPT(12-15页）-TOP10'!$E$3="收款",$BA88:$BL88,$AA88:$AL88),SUM(_xlfn._xlws.FILTER(_xlpm.选择数据区,_xlpm.勾选月份状态数组,"")))</f>
        <v>#REF!</v>
      </c>
      <c r="AN88" s="235">
        <f>_xlfn.XLOOKUP($C88,应收未收表!$T:$T,应收未收表!AA:AA)</f>
        <v>46</v>
      </c>
      <c r="AO88" s="235">
        <f>_xlfn.XLOOKUP($C88,应收未收表!$T:$T,应收未收表!AB:AB)</f>
        <v>0</v>
      </c>
      <c r="AP88" s="235">
        <f>_xlfn.XLOOKUP($C88,应收未收表!$T:$T,应收未收表!AC:AC)</f>
        <v>46</v>
      </c>
      <c r="AQ88" s="235" t="str">
        <f>_xlfn.XLOOKUP($C88,应收未收表!$T:$T,应收未收表!AE:AE)</f>
        <v>春节后一季度内落实且已上报一季度计划</v>
      </c>
      <c r="AR88" s="235">
        <f>_xlfn.XLOOKUP($C88,应收未收表!$T:$T,应收未收表!AF:AF)</f>
        <v>0</v>
      </c>
      <c r="AS88" s="235" t="e" cm="1">
        <f t="array" ref="AS88">_xlfn.XLOOKUP($A88&amp;$B88,'[1]产值及收款计划（2026）'!$A:$A&amp;'[1]产值及收款计划（2026）'!$B:$B,'[1]产值及收款计划（2026）'!AS:AS)</f>
        <v>#REF!</v>
      </c>
      <c r="AT88" s="235" t="e" cm="1">
        <f t="array" ref="AT88">_xlfn.XLOOKUP($A88&amp;$B88,'[1]产值及收款计划（2026）'!$A:$A&amp;'[1]产值及收款计划（2026）'!$B:$B,'[1]产值及收款计划（2026）'!AT:AT)</f>
        <v>#REF!</v>
      </c>
      <c r="AU88" s="235" t="e" cm="1">
        <f t="array" ref="AU88">_xlfn.XLOOKUP($A88&amp;$B88,'[1]产值及收款计划（2026）'!$A:$A&amp;'[1]产值及收款计划（2026）'!$B:$B,'[1]产值及收款计划（2026）'!AU:AU)</f>
        <v>#REF!</v>
      </c>
      <c r="AV88" s="235" t="e" cm="1">
        <f t="array" ref="AV88">_xlfn.XLOOKUP($A88&amp;$B88,'[1]产值及收款计划（2026）'!$A:$A&amp;'[1]产值及收款计划（2026）'!$B:$B,'[1]产值及收款计划（2026）'!AV:AV)</f>
        <v>#REF!</v>
      </c>
      <c r="AW88" s="235" cm="1">
        <f t="array" ref="AW88">_xlfn.XLOOKUP($A88&amp;$B88,'[1]产值及收款计划（2026）'!$A:$A&amp;'[1]产值及收款计划（2026）'!$B:$B,'[1]产值及收款计划（2026）'!AW:AW)</f>
        <v>0</v>
      </c>
      <c r="AX88" s="235" cm="1">
        <f t="array" ref="AX88">_xlfn.XLOOKUP($A88&amp;$B88,'[1]产值及收款计划（2026）'!$A:$A&amp;'[1]产值及收款计划（2026）'!$B:$B,'[1]产值及收款计划（2026）'!AX:AX)</f>
        <v>17</v>
      </c>
      <c r="AY88" s="235" cm="1">
        <f t="array" ref="AY88">_xlfn.XLOOKUP($A88&amp;$B88,'[1]产值及收款计划（2026）'!$A:$A&amp;'[1]产值及收款计划（2026）'!$B:$B,'[1]产值及收款计划（2026）'!AY:AY)</f>
        <v>29.2</v>
      </c>
      <c r="AZ88" s="235" cm="1">
        <f t="array" ref="AZ88">_xlfn.XLOOKUP($A88&amp;$B88,'[1]产值及收款计划（2026）'!$A:$A&amp;'[1]产值及收款计划（2026）'!$B:$B,'[1]产值及收款计划（2026）'!AZ:AZ)</f>
        <v>-17</v>
      </c>
      <c r="BA88" s="235" t="e" cm="1">
        <f t="array" ref="BA88">_xlfn.XLOOKUP($A88&amp;$B88,'[1]产值及收款计划（2026）'!$A:$A&amp;'[1]产值及收款计划（2026）'!$B:$B,'[1]产值及收款计划（2026）'!BA:BA)</f>
        <v>#REF!</v>
      </c>
      <c r="BB88" s="235" t="e" cm="1">
        <f t="array" ref="BB88">_xlfn.XLOOKUP($A88&amp;$B88,'[1]产值及收款计划（2026）'!$A:$A&amp;'[1]产值及收款计划（2026）'!$B:$B,'[1]产值及收款计划（2026）'!BB:BB)</f>
        <v>#REF!</v>
      </c>
      <c r="BC88" s="235" t="e" cm="1">
        <f t="array" ref="BC88">_xlfn.XLOOKUP($A88&amp;$B88,'[1]产值及收款计划（2026）'!$A:$A&amp;'[1]产值及收款计划（2026）'!$B:$B,'[1]产值及收款计划（2026）'!BC:BC)</f>
        <v>#REF!</v>
      </c>
      <c r="BD88" s="235" t="e" cm="1">
        <f t="array" ref="BD88">_xlfn.XLOOKUP($A88&amp;$B88,'[1]产值及收款计划（2026）'!$A:$A&amp;'[1]产值及收款计划（2026）'!$B:$B,'[1]产值及收款计划（2026）'!BD:BD)</f>
        <v>#REF!</v>
      </c>
      <c r="BE88" s="235" t="e" cm="1">
        <f t="array" ref="BE88">_xlfn.XLOOKUP($A88&amp;$B88,'[1]产值及收款计划（2026）'!$A:$A&amp;'[1]产值及收款计划（2026）'!$B:$B,'[1]产值及收款计划（2026）'!BE:BE)</f>
        <v>#REF!</v>
      </c>
      <c r="BF88" s="235" t="e" cm="1">
        <f t="array" ref="BF88">_xlfn.XLOOKUP($A88&amp;$B88,'[1]产值及收款计划（2026）'!$A:$A&amp;'[1]产值及收款计划（2026）'!$B:$B,'[1]产值及收款计划（2026）'!BF:BF)</f>
        <v>#REF!</v>
      </c>
      <c r="BG88" s="235" t="e" cm="1">
        <f t="array" ref="BG88">_xlfn.XLOOKUP($A88&amp;$B88,'[1]产值及收款计划（2026）'!$A:$A&amp;'[1]产值及收款计划（2026）'!$B:$B,'[1]产值及收款计划（2026）'!BG:BG)</f>
        <v>#REF!</v>
      </c>
      <c r="BH88" s="235" t="e" cm="1">
        <f t="array" ref="BH88">_xlfn.XLOOKUP($A88&amp;$B88,'[1]产值及收款计划（2026）'!$A:$A&amp;'[1]产值及收款计划（2026）'!$B:$B,'[1]产值及收款计划（2026）'!BH:BH)</f>
        <v>#REF!</v>
      </c>
      <c r="BI88" s="235" t="e" cm="1">
        <f t="array" ref="BI88">_xlfn.XLOOKUP($A88&amp;$B88,'[1]产值及收款计划（2026）'!$A:$A&amp;'[1]产值及收款计划（2026）'!$B:$B,'[1]产值及收款计划（2026）'!BI:BI)</f>
        <v>#REF!</v>
      </c>
      <c r="BJ88" s="235" t="e" cm="1">
        <f t="array" ref="BJ88">_xlfn.XLOOKUP($A88&amp;$B88,'[1]产值及收款计划（2026）'!$A:$A&amp;'[1]产值及收款计划（2026）'!$B:$B,'[1]产值及收款计划（2026）'!BJ:BJ)</f>
        <v>#REF!</v>
      </c>
      <c r="BK88" s="235" t="e" cm="1">
        <f t="array" ref="BK88">_xlfn.XLOOKUP($A88&amp;$B88,'[1]产值及收款计划（2026）'!$A:$A&amp;'[1]产值及收款计划（2026）'!$B:$B,'[1]产值及收款计划（2026）'!BK:BK)</f>
        <v>#REF!</v>
      </c>
      <c r="BL88" s="235" cm="1">
        <f t="array" ref="BL88">_xlfn.XLOOKUP($A88&amp;$B88,'[1]产值及收款计划（2026）'!$A:$A&amp;'[1]产值及收款计划（2026）'!$B:$B,'[1]产值及收款计划（2026）'!BL:BL)</f>
        <v>29.2</v>
      </c>
      <c r="BM88" s="235"/>
      <c r="BN88" s="235"/>
      <c r="BO88" s="235"/>
      <c r="BP88" s="235"/>
      <c r="BQ88" s="235">
        <f>_xlfn.XLOOKUP($C88,应收未收表!$AJ:$AJ,应收未收表!AK:AK)</f>
        <v>46</v>
      </c>
      <c r="BR88" s="235">
        <f>_xlfn.XLOOKUP($C88,应收未收表!$AJ:$AJ,应收未收表!AL:AL)</f>
        <v>46</v>
      </c>
      <c r="BS88" s="235" t="str">
        <f>_xlfn.XLOOKUP($C88,应收未收表!$AJ:$AJ,应收未收表!AM:AM)</f>
        <v>一季度内无法落实</v>
      </c>
      <c r="BT88" s="235" t="str">
        <f>_xlfn.XLOOKUP($C88,应收未收表!$AJ:$AJ,应收未收表!AN:AN)</f>
        <v>该项目属于大分包模式，需要与路桥沟通</v>
      </c>
      <c r="BU88" s="234" t="str" cm="1">
        <f t="array" ref="BU88">_xlfn.XLOOKUP($A88&amp;$B88,'[1]产值及收款计划（2026）'!$A:$A&amp;'[1]产值及收款计划（2026）'!$B:$B,'[1]产值及收款计划（2026）'!BQ:BQ)</f>
        <v>上海公路桥梁（集团）有限公司</v>
      </c>
      <c r="BV88" s="235" t="e" cm="1">
        <f t="array" ref="BV88">_xlfn.XLOOKUP($A88&amp;$B88,'[1]产值及收款计划（2026）'!$A:$A&amp;'[1]产值及收款计划（2026）'!$B:$B,'[1]产值及收款计划（2026）'!BR:BR)</f>
        <v>#REF!</v>
      </c>
      <c r="CE88" s="235" cm="1">
        <f t="array" ref="CE88">_xlfn.XLOOKUP($A88&amp;$B88,'[1]产值及收款计划（2026）'!$A:$A&amp;'[1]产值及收款计划（2026）'!$B:$B,'[1]产值及收款计划（2026）'!CA:CA)</f>
        <v>0</v>
      </c>
      <c r="CF88" s="235" cm="1">
        <f t="array" ref="CF88">_xlfn.XLOOKUP($A88&amp;$B88,'[1]产值及收款计划（2026）'!$A:$A&amp;'[1]产值及收款计划（2026）'!$B:$B,'[1]产值及收款计划（2026）'!CB:CB)</f>
        <v>0</v>
      </c>
      <c r="CG88" s="235" cm="1">
        <f t="array" ref="CG88">_xlfn.XLOOKUP($A88&amp;$B88,'[1]产值及收款计划（2026）'!$A:$A&amp;'[1]产值及收款计划（2026）'!$B:$B,'[1]产值及收款计划（2026）'!CC:CC)</f>
        <v>0</v>
      </c>
      <c r="CH88" s="235" cm="1">
        <f t="array" ref="CH88">_xlfn.XLOOKUP($A88&amp;$B88,'[1]产值及收款计划（2026）'!$A:$A&amp;'[1]产值及收款计划（2026）'!$B:$B,'[1]产值及收款计划（2026）'!CD:CD)</f>
        <v>0</v>
      </c>
      <c r="CI88" s="235" cm="1">
        <f t="array" ref="CI88">_xlfn.XLOOKUP($A88&amp;$B88,'[1]产值及收款计划（2026）'!$A:$A&amp;'[1]产值及收款计划（2026）'!$B:$B,'[1]产值及收款计划（2026）'!CE:CE)</f>
        <v>0</v>
      </c>
      <c r="CJ88" s="235" cm="1">
        <f t="array" ref="CJ88">_xlfn.XLOOKUP($A88&amp;$B88,'[1]产值及收款计划（2026）'!$A:$A&amp;'[1]产值及收款计划（2026）'!$B:$B,'[1]产值及收款计划（2026）'!CF:CF)</f>
        <v>0</v>
      </c>
      <c r="CK88" s="235" cm="1">
        <f t="array" ref="CK88">_xlfn.XLOOKUP($A88&amp;$B88,'[1]产值及收款计划（2026）'!$A:$A&amp;'[1]产值及收款计划（2026）'!$B:$B,'[1]产值及收款计划（2026）'!CG:CG)</f>
        <v>0</v>
      </c>
      <c r="CL88" s="235" cm="1">
        <f t="array" ref="CL88">_xlfn.XLOOKUP($A88&amp;$B88,'[1]产值及收款计划（2026）'!$A:$A&amp;'[1]产值及收款计划（2026）'!$B:$B,'[1]产值及收款计划（2026）'!CH:CH)</f>
        <v>0</v>
      </c>
      <c r="CM88" s="235" cm="1">
        <f t="array" ref="CM88">_xlfn.XLOOKUP($A88&amp;$B88,'[1]产值及收款计划（2026）'!$A:$A&amp;'[1]产值及收款计划（2026）'!$B:$B,'[1]产值及收款计划（2026）'!CI:CI)</f>
        <v>0</v>
      </c>
      <c r="CN88" s="235" cm="1">
        <f t="array" ref="CN88">_xlfn.XLOOKUP($A88&amp;$B88,'[1]产值及收款计划（2026）'!$A:$A&amp;'[1]产值及收款计划（2026）'!$B:$B,'[1]产值及收款计划（2026）'!CJ:CJ)</f>
        <v>0</v>
      </c>
      <c r="CO88" s="235" cm="1">
        <f t="array" ref="CO88">_xlfn.XLOOKUP($A88&amp;$B88,'[1]产值及收款计划（2026）'!$A:$A&amp;'[1]产值及收款计划（2026）'!$B:$B,'[1]产值及收款计划（2026）'!CK:CK)</f>
        <v>0</v>
      </c>
      <c r="CP88" s="235" cm="1">
        <f t="array" ref="CP88">_xlfn.XLOOKUP($A88&amp;$B88,'[1]产值及收款计划（2026）'!$A:$A&amp;'[1]产值及收款计划（2026）'!$B:$B,'[1]产值及收款计划（2026）'!CL:CL)</f>
        <v>0</v>
      </c>
      <c r="DE88" s="235" cm="1">
        <f t="array" ref="DE88">_xlfn.XLOOKUP($A88&amp;$B88,'[1]产值及收款计划（2026）'!$A:$A&amp;'[1]产值及收款计划（2026）'!$B:$B,'[1]产值及收款计划（2026）'!DA:DA)</f>
        <v>0</v>
      </c>
      <c r="DF88" s="235" cm="1">
        <f t="array" ref="DF88">_xlfn.XLOOKUP($A88&amp;$B88,'[1]产值及收款计划（2026）'!$A:$A&amp;'[1]产值及收款计划（2026）'!$B:$B,'[1]产值及收款计划（2026）'!DB:DB)</f>
        <v>17</v>
      </c>
      <c r="DG88" s="235" cm="1">
        <f t="array" ref="DG88">_xlfn.XLOOKUP($A88&amp;$B88,'[1]产值及收款计划（2026）'!$A:$A&amp;'[1]产值及收款计划（2026）'!$B:$B,'[1]产值及收款计划（2026）'!DC:DC)</f>
        <v>0</v>
      </c>
      <c r="DH88" s="235" cm="1">
        <f t="array" ref="DH88">_xlfn.XLOOKUP($A88&amp;$B88,'[1]产值及收款计划（2026）'!$A:$A&amp;'[1]产值及收款计划（2026）'!$B:$B,'[1]产值及收款计划（2026）'!DD:DD)</f>
        <v>0</v>
      </c>
      <c r="DI88" s="235" cm="1">
        <f t="array" ref="DI88">_xlfn.XLOOKUP($A88&amp;$B88,'[1]产值及收款计划（2026）'!$A:$A&amp;'[1]产值及收款计划（2026）'!$B:$B,'[1]产值及收款计划（2026）'!DE:DE)</f>
        <v>0</v>
      </c>
      <c r="DJ88" s="235" cm="1">
        <f t="array" ref="DJ88">_xlfn.XLOOKUP($A88&amp;$B88,'[1]产值及收款计划（2026）'!$A:$A&amp;'[1]产值及收款计划（2026）'!$B:$B,'[1]产值及收款计划（2026）'!DF:DF)</f>
        <v>0</v>
      </c>
      <c r="DK88" s="235" cm="1">
        <f t="array" ref="DK88">_xlfn.XLOOKUP($A88&amp;$B88,'[1]产值及收款计划（2026）'!$A:$A&amp;'[1]产值及收款计划（2026）'!$B:$B,'[1]产值及收款计划（2026）'!DG:DG)</f>
        <v>0</v>
      </c>
      <c r="DL88" s="235" cm="1">
        <f t="array" ref="DL88">_xlfn.XLOOKUP($A88&amp;$B88,'[1]产值及收款计划（2026）'!$A:$A&amp;'[1]产值及收款计划（2026）'!$B:$B,'[1]产值及收款计划（2026）'!DH:DH)</f>
        <v>0</v>
      </c>
      <c r="DM88" s="235" cm="1">
        <f t="array" ref="DM88">_xlfn.XLOOKUP($A88&amp;$B88,'[1]产值及收款计划（2026）'!$A:$A&amp;'[1]产值及收款计划（2026）'!$B:$B,'[1]产值及收款计划（2026）'!DI:DI)</f>
        <v>0</v>
      </c>
      <c r="DN88" s="235" cm="1">
        <f t="array" ref="DN88">_xlfn.XLOOKUP($A88&amp;$B88,'[1]产值及收款计划（2026）'!$A:$A&amp;'[1]产值及收款计划（2026）'!$B:$B,'[1]产值及收款计划（2026）'!DJ:DJ)</f>
        <v>0</v>
      </c>
      <c r="DO88" s="235" cm="1">
        <f t="array" ref="DO88">_xlfn.XLOOKUP($A88&amp;$B88,'[1]产值及收款计划（2026）'!$A:$A&amp;'[1]产值及收款计划（2026）'!$B:$B,'[1]产值及收款计划（2026）'!DK:DK)</f>
        <v>0</v>
      </c>
      <c r="DP88" s="235" cm="1">
        <f t="array" ref="DP88">_xlfn.XLOOKUP($A88&amp;$B88,'[1]产值及收款计划（2026）'!$A:$A&amp;'[1]产值及收款计划（2026）'!$B:$B,'[1]产值及收款计划（2026）'!DL:DL)</f>
        <v>0</v>
      </c>
      <c r="DQ88" s="243"/>
      <c r="DR88" s="229"/>
    </row>
    <row r="89" ht="20.25" spans="1:122">
      <c r="A89" s="233">
        <f t="shared" si="13"/>
        <v>85</v>
      </c>
      <c r="B89" s="233" t="s">
        <v>25</v>
      </c>
      <c r="C89" s="234" t="str" cm="1">
        <f t="array" ref="C89">_xlfn.XLOOKUP($A89&amp;$B89,'[1]产值及收款计划（2026）'!$A:$A&amp;'[1]产值及收款计划（2026）'!$B:$B,'[1]产值及收款计划（2026）'!C:C)</f>
        <v>ZHT2024122700176</v>
      </c>
      <c r="D89" s="234" t="str" cm="1">
        <f t="array" ref="D89">_xlfn.XLOOKUP($A89&amp;$B89,'[1]产值及收款计划（2026）'!$A:$A&amp;'[1]产值及收款计划（2026）'!$B:$B,'[1]产值及收款计划（2026）'!D:D)</f>
        <v>申铁指挥中心升级服务合同</v>
      </c>
      <c r="E89" s="235" cm="1">
        <f t="array" ref="E89">_xlfn.XLOOKUP($A89&amp;$B89,'[1]产值及收款计划（2026）'!$A:$A&amp;'[1]产值及收款计划（2026）'!$B:$B,'[1]产值及收款计划（2026）'!E:E)</f>
        <v>4.4687</v>
      </c>
      <c r="F89" s="235" cm="1">
        <f t="array" ref="F89">_xlfn.XLOOKUP($A89&amp;$B89,'[1]产值及收款计划（2026）'!$A:$A&amp;'[1]产值及收款计划（2026）'!$B:$B,'[1]产值及收款计划（2026）'!F:F)</f>
        <v>4.4687</v>
      </c>
      <c r="G89" s="235" cm="1">
        <f t="array" ref="G89">_xlfn.XLOOKUP($A89&amp;$B89,'[1]产值及收款计划（2026）'!$A:$A&amp;'[1]产值及收款计划（2026）'!$B:$B,'[1]产值及收款计划（2026）'!G:G)</f>
        <v>4.4687</v>
      </c>
      <c r="H89" s="235" cm="1">
        <f t="array" ref="H89">_xlfn.XLOOKUP($A89&amp;$B89,'[1]产值及收款计划（2026）'!$A:$A&amp;'[1]产值及收款计划（2026）'!$B:$B,'[1]产值及收款计划（2026）'!H:H)</f>
        <v>0.3687</v>
      </c>
      <c r="I89" s="236" cm="1">
        <f t="array" ref="I89">_xlfn.XLOOKUP($A89&amp;$B89,'[1]产值及收款计划（2026）'!$A:$A&amp;'[1]产值及收款计划（2026）'!$B:$B,'[1]产值及收款计划（2026）'!I:I)</f>
        <v>0.082507216863965</v>
      </c>
      <c r="J89" s="237" cm="1">
        <f t="array" ref="J89">_xlfn.XLOOKUP($A89&amp;$B89,'[1]产值及收款计划（2026）'!$A:$A&amp;'[1]产值及收款计划（2026）'!$B:$B,'[1]产值及收款计划（2026）'!J:J)</f>
        <v>0.104126979420696</v>
      </c>
      <c r="K89" s="235" t="e" cm="1">
        <f t="array" ref="K89">_xlfn.XLOOKUP($A89&amp;$B89,'[1]产值及收款计划（2026）'!$A:$A&amp;'[1]产值及收款计划（2026）'!$B:$B,'[1]产值及收款计划（2026）'!K:K)</f>
        <v>#REF!</v>
      </c>
      <c r="L89" s="235" t="e" cm="1">
        <f t="array" ref="L89">_xlfn.XLOOKUP($A89&amp;$B89,'[1]产值及收款计划（2026）'!$A:$A&amp;'[1]产值及收款计划（2026）'!$B:$B,'[1]产值及收款计划（2026）'!L:L)</f>
        <v>#REF!</v>
      </c>
      <c r="M89" s="235" t="str" cm="1">
        <f t="array" ref="M89">_xlfn.XLOOKUP($A89&amp;$B89,'[1]产值及收款计划（2026）'!$A:$A&amp;'[1]产值及收款计划（2026）'!$B:$B,'[1]产值及收款计划（2026）'!M:M)</f>
        <v>主导</v>
      </c>
      <c r="N89" s="235" t="str" cm="1">
        <f t="array" ref="N89">_xlfn.XLOOKUP($A89&amp;$B89,'[1]产值及收款计划（2026）'!$A:$A&amp;'[1]产值及收款计划（2026）'!$B:$B,'[1]产值及收款计划（2026）'!N:N)</f>
        <v>施林烽团队</v>
      </c>
      <c r="O89" s="235" t="str" cm="1">
        <f t="array" ref="O89">_xlfn.XLOOKUP($A89&amp;$B89,'[1]产值及收款计划（2026）'!$A:$A&amp;'[1]产值及收款计划（2026）'!$B:$B,'[1]产值及收款计划（2026）'!O:O)</f>
        <v>施林烽</v>
      </c>
      <c r="P89" s="234" t="str" cm="1">
        <f t="array" ref="P89">_xlfn.XLOOKUP($A89&amp;$B89,'[1]产值及收款计划（2026）'!$A:$A&amp;'[1]产值及收款计划（2026）'!$B:$B,'[1]产值及收款计划（2026）'!P:P)</f>
        <v>在建</v>
      </c>
      <c r="Q89" s="235" t="e" cm="1">
        <f t="array" ref="Q89">_xlfn.XLOOKUP($A89&amp;$B89,'[1]产值及收款计划（2026）'!$A:$A&amp;'[1]产值及收款计划（2026）'!$B:$B,'[1]产值及收款计划（2026）'!Q:Q)</f>
        <v>#REF!</v>
      </c>
      <c r="R89" s="235" t="e" cm="1">
        <f t="array" ref="R89">_xlfn.XLOOKUP($A89&amp;$B89,'[1]产值及收款计划（2026）'!$A:$A&amp;'[1]产值及收款计划（2026）'!$B:$B,'[1]产值及收款计划（2026）'!R:R)</f>
        <v>#REF!</v>
      </c>
      <c r="S89" s="235" t="e" cm="1">
        <f t="array" ref="S89">_xlfn.XLOOKUP($A89&amp;$B89,'[1]产值及收款计划（2026）'!$A:$A&amp;'[1]产值及收款计划（2026）'!$B:$B,'[1]产值及收款计划（2026）'!S:S)</f>
        <v>#REF!</v>
      </c>
      <c r="T89" s="235" cm="1">
        <f t="array" ref="T89">_xlfn.XLOOKUP($A89&amp;$B89,'[1]产值及收款计划（2026）'!$A:$A&amp;'[1]产值及收款计划（2026）'!$B:$B,'[1]产值及收款计划（2026）'!T:T)</f>
        <v>0</v>
      </c>
      <c r="U89" s="235" cm="1">
        <f t="array" ref="U89">_xlfn.XLOOKUP($A89&amp;$B89,'[1]产值及收款计划（2026）'!$A:$A&amp;'[1]产值及收款计划（2026）'!$B:$B,'[1]产值及收款计划（2026）'!U:U)</f>
        <v>0</v>
      </c>
      <c r="V89" s="235" cm="1">
        <f t="array" ref="V89">_xlfn.XLOOKUP($A89&amp;$B89,'[1]产值及收款计划（2026）'!$A:$A&amp;'[1]产值及收款计划（2026）'!$B:$B,'[1]产值及收款计划（2026）'!V:V)</f>
        <v>4.4687</v>
      </c>
      <c r="W89" s="235" t="e" cm="1">
        <f t="array" ref="W89">_xlfn.XLOOKUP($A89&amp;$B89,'[1]产值及收款计划（2026）'!$A:$A&amp;'[1]产值及收款计划（2026）'!$B:$B,'[1]产值及收款计划（2026）'!W:W)</f>
        <v>#REF!</v>
      </c>
      <c r="X89" s="235" t="e" cm="1">
        <f t="array" ref="X89">_xlfn.XLOOKUP($A89&amp;$B89,'[1]产值及收款计划（2026）'!$A:$A&amp;'[1]产值及收款计划（2026）'!$B:$B,'[1]产值及收款计划（2026）'!X:X)</f>
        <v>#REF!</v>
      </c>
      <c r="Y89" s="235" t="e" cm="1">
        <f t="array" ref="Y89">_xlfn.XLOOKUP($A89&amp;$B89,'[1]产值及收款计划（2026）'!$A:$A&amp;'[1]产值及收款计划（2026）'!$B:$B,'[1]产值及收款计划（2026）'!Y:Y)</f>
        <v>#REF!</v>
      </c>
      <c r="Z89" s="235" t="e" cm="1">
        <f t="array" ref="Z89">_xlfn.XLOOKUP($A89&amp;$B89,'[1]产值及收款计划（2026）'!$A:$A&amp;'[1]产值及收款计划（2026）'!$B:$B,'[1]产值及收款计划（2026）'!Z:Z)</f>
        <v>#REF!</v>
      </c>
      <c r="AA89" s="235" t="e" cm="1">
        <f t="array" ref="AA89">_xlfn.XLOOKUP($A89&amp;$B89,'[1]产值及收款计划（2026）'!$A:$A&amp;'[1]产值及收款计划（2026）'!$B:$B,'[1]产值及收款计划（2026）'!AA:AA)</f>
        <v>#REF!</v>
      </c>
      <c r="AB89" s="235" cm="1">
        <f t="array" ref="AB89">_xlfn.XLOOKUP($A89&amp;$B89,'[1]产值及收款计划（2026）'!$A:$A&amp;'[1]产值及收款计划（2026）'!$B:$B,'[1]产值及收款计划（2026）'!AB:AB)</f>
        <v>4.4687</v>
      </c>
      <c r="AC89" s="235" t="e" cm="1">
        <f t="array" ref="AC89">_xlfn.XLOOKUP($A89&amp;$B89,'[1]产值及收款计划（2026）'!$A:$A&amp;'[1]产值及收款计划（2026）'!$B:$B,'[1]产值及收款计划（2026）'!AC:AC)</f>
        <v>#REF!</v>
      </c>
      <c r="AD89" s="235" cm="1">
        <f t="array" ref="AD89">_xlfn.XLOOKUP($A89&amp;$B89,'[1]产值及收款计划（2026）'!$A:$A&amp;'[1]产值及收款计划（2026）'!$B:$B,'[1]产值及收款计划（2026）'!AD:AD)</f>
        <v>4.4687</v>
      </c>
      <c r="AE89" s="235" t="e" cm="1">
        <f t="array" ref="AE89">_xlfn.XLOOKUP($A89&amp;$B89,'[1]产值及收款计划（2026）'!$A:$A&amp;'[1]产值及收款计划（2026）'!$B:$B,'[1]产值及收款计划（2026）'!AE:AE)</f>
        <v>#REF!</v>
      </c>
      <c r="AF89" s="235" t="e" cm="1">
        <f t="array" ref="AF89">_xlfn.XLOOKUP($A89&amp;$B89,'[1]产值及收款计划（2026）'!$A:$A&amp;'[1]产值及收款计划（2026）'!$B:$B,'[1]产值及收款计划（2026）'!AF:AF)</f>
        <v>#REF!</v>
      </c>
      <c r="AG89" s="235" t="e" cm="1">
        <f t="array" ref="AG89">_xlfn.XLOOKUP($A89&amp;$B89,'[1]产值及收款计划（2026）'!$A:$A&amp;'[1]产值及收款计划（2026）'!$B:$B,'[1]产值及收款计划（2026）'!AG:AG)</f>
        <v>#REF!</v>
      </c>
      <c r="AH89" s="235" t="e" cm="1">
        <f t="array" ref="AH89">_xlfn.XLOOKUP($A89&amp;$B89,'[1]产值及收款计划（2026）'!$A:$A&amp;'[1]产值及收款计划（2026）'!$B:$B,'[1]产值及收款计划（2026）'!AH:AH)</f>
        <v>#REF!</v>
      </c>
      <c r="AI89" s="235" t="e" cm="1">
        <f t="array" ref="AI89">_xlfn.XLOOKUP($A89&amp;$B89,'[1]产值及收款计划（2026）'!$A:$A&amp;'[1]产值及收款计划（2026）'!$B:$B,'[1]产值及收款计划（2026）'!AI:AI)</f>
        <v>#REF!</v>
      </c>
      <c r="AJ89" s="235" t="e" cm="1">
        <f t="array" ref="AJ89">_xlfn.XLOOKUP($A89&amp;$B89,'[1]产值及收款计划（2026）'!$A:$A&amp;'[1]产值及收款计划（2026）'!$B:$B,'[1]产值及收款计划（2026）'!AJ:AJ)</f>
        <v>#REF!</v>
      </c>
      <c r="AK89" s="235" t="e" cm="1">
        <f t="array" ref="AK89">_xlfn.XLOOKUP($A89&amp;$B89,'[1]产值及收款计划（2026）'!$A:$A&amp;'[1]产值及收款计划（2026）'!$B:$B,'[1]产值及收款计划（2026）'!AK:AK)</f>
        <v>#REF!</v>
      </c>
      <c r="AL89" s="235" t="e" cm="1">
        <f t="array" ref="AL89">_xlfn.XLOOKUP($A89&amp;$B89,'[1]产值及收款计划（2026）'!$A:$A&amp;'[1]产值及收款计划（2026）'!$B:$B,'[1]产值及收款计划（2026）'!AL:AL)</f>
        <v>#REF!</v>
      </c>
      <c r="AM89" s="242" t="e" cm="1">
        <f t="array" ref="AM89">_xlfn.LET(_xlpm.勾选月份状态数组,TRANSPOSE('PPT(12-15页）-TOP10'!$A$3:$A$14),_xlpm.选择数据区,IF('PPT(12-15页）-TOP10'!$E$3="收款",$BA89:$BL89,$AA89:$AL89),SUM(_xlfn._xlws.FILTER(_xlpm.选择数据区,_xlpm.勾选月份状态数组,"")))</f>
        <v>#REF!</v>
      </c>
      <c r="AN89" s="235" t="e">
        <f>_xlfn.XLOOKUP($C89,应收未收表!$T:$T,应收未收表!AA:AA)</f>
        <v>#N/A</v>
      </c>
      <c r="AO89" s="235" t="e">
        <f>_xlfn.XLOOKUP($C89,应收未收表!$T:$T,应收未收表!AB:AB)</f>
        <v>#N/A</v>
      </c>
      <c r="AP89" s="235" t="e">
        <f>_xlfn.XLOOKUP($C89,应收未收表!$T:$T,应收未收表!AC:AC)</f>
        <v>#N/A</v>
      </c>
      <c r="AQ89" s="235" t="e">
        <f>_xlfn.XLOOKUP($C89,应收未收表!$T:$T,应收未收表!AE:AE)</f>
        <v>#N/A</v>
      </c>
      <c r="AR89" s="235" t="e">
        <f>_xlfn.XLOOKUP($C89,应收未收表!$T:$T,应收未收表!AF:AF)</f>
        <v>#N/A</v>
      </c>
      <c r="AS89" s="235" t="e" cm="1">
        <f t="array" ref="AS89">_xlfn.XLOOKUP($A89&amp;$B89,'[1]产值及收款计划（2026）'!$A:$A&amp;'[1]产值及收款计划（2026）'!$B:$B,'[1]产值及收款计划（2026）'!AS:AS)</f>
        <v>#REF!</v>
      </c>
      <c r="AT89" s="235" t="e" cm="1">
        <f t="array" ref="AT89">_xlfn.XLOOKUP($A89&amp;$B89,'[1]产值及收款计划（2026）'!$A:$A&amp;'[1]产值及收款计划（2026）'!$B:$B,'[1]产值及收款计划（2026）'!AT:AT)</f>
        <v>#REF!</v>
      </c>
      <c r="AU89" s="235" t="e" cm="1">
        <f t="array" ref="AU89">_xlfn.XLOOKUP($A89&amp;$B89,'[1]产值及收款计划（2026）'!$A:$A&amp;'[1]产值及收款计划（2026）'!$B:$B,'[1]产值及收款计划（2026）'!AU:AU)</f>
        <v>#REF!</v>
      </c>
      <c r="AV89" s="235" t="e" cm="1">
        <f t="array" ref="AV89">_xlfn.XLOOKUP($A89&amp;$B89,'[1]产值及收款计划（2026）'!$A:$A&amp;'[1]产值及收款计划（2026）'!$B:$B,'[1]产值及收款计划（2026）'!AV:AV)</f>
        <v>#REF!</v>
      </c>
      <c r="AW89" s="235" cm="1">
        <f t="array" ref="AW89">_xlfn.XLOOKUP($A89&amp;$B89,'[1]产值及收款计划（2026）'!$A:$A&amp;'[1]产值及收款计划（2026）'!$B:$B,'[1]产值及收款计划（2026）'!AW:AW)</f>
        <v>4.4687</v>
      </c>
      <c r="AX89" s="235" cm="1">
        <f t="array" ref="AX89">_xlfn.XLOOKUP($A89&amp;$B89,'[1]产值及收款计划（2026）'!$A:$A&amp;'[1]产值及收款计划（2026）'!$B:$B,'[1]产值及收款计划（2026）'!AX:AX)</f>
        <v>0</v>
      </c>
      <c r="AY89" s="235" cm="1">
        <f t="array" ref="AY89">_xlfn.XLOOKUP($A89&amp;$B89,'[1]产值及收款计划（2026）'!$A:$A&amp;'[1]产值及收款计划（2026）'!$B:$B,'[1]产值及收款计划（2026）'!AY:AY)</f>
        <v>0</v>
      </c>
      <c r="AZ89" s="235" cm="1">
        <f t="array" ref="AZ89">_xlfn.XLOOKUP($A89&amp;$B89,'[1]产值及收款计划（2026）'!$A:$A&amp;'[1]产值及收款计划（2026）'!$B:$B,'[1]产值及收款计划（2026）'!AZ:AZ)</f>
        <v>-4.4687</v>
      </c>
      <c r="BA89" s="246" t="e" cm="1">
        <f t="array" ref="BA89">_xlfn.XLOOKUP($A89&amp;$B89,'[1]产值及收款计划（2026）'!$A:$A&amp;'[1]产值及收款计划（2026）'!$B:$B,'[1]产值及收款计划（2026）'!BA:BA)</f>
        <v>#REF!</v>
      </c>
      <c r="BB89" s="246" t="e" cm="1">
        <f t="array" ref="BB89">_xlfn.XLOOKUP($A89&amp;$B89,'[1]产值及收款计划（2026）'!$A:$A&amp;'[1]产值及收款计划（2026）'!$B:$B,'[1]产值及收款计划（2026）'!BB:BB)</f>
        <v>#REF!</v>
      </c>
      <c r="BC89" s="246" t="e" cm="1">
        <f t="array" ref="BC89">_xlfn.XLOOKUP($A89&amp;$B89,'[1]产值及收款计划（2026）'!$A:$A&amp;'[1]产值及收款计划（2026）'!$B:$B,'[1]产值及收款计划（2026）'!BC:BC)</f>
        <v>#REF!</v>
      </c>
      <c r="BD89" s="235" t="e" cm="1">
        <f t="array" ref="BD89">_xlfn.XLOOKUP($A89&amp;$B89,'[1]产值及收款计划（2026）'!$A:$A&amp;'[1]产值及收款计划（2026）'!$B:$B,'[1]产值及收款计划（2026）'!BD:BD)</f>
        <v>#REF!</v>
      </c>
      <c r="BE89" s="235" t="e" cm="1">
        <f t="array" ref="BE89">_xlfn.XLOOKUP($A89&amp;$B89,'[1]产值及收款计划（2026）'!$A:$A&amp;'[1]产值及收款计划（2026）'!$B:$B,'[1]产值及收款计划（2026）'!BE:BE)</f>
        <v>#REF!</v>
      </c>
      <c r="BF89" s="235" t="e" cm="1">
        <f t="array" ref="BF89">_xlfn.XLOOKUP($A89&amp;$B89,'[1]产值及收款计划（2026）'!$A:$A&amp;'[1]产值及收款计划（2026）'!$B:$B,'[1]产值及收款计划（2026）'!BF:BF)</f>
        <v>#REF!</v>
      </c>
      <c r="BG89" s="235" t="e" cm="1">
        <f t="array" ref="BG89">_xlfn.XLOOKUP($A89&amp;$B89,'[1]产值及收款计划（2026）'!$A:$A&amp;'[1]产值及收款计划（2026）'!$B:$B,'[1]产值及收款计划（2026）'!BG:BG)</f>
        <v>#REF!</v>
      </c>
      <c r="BH89" s="235" t="e" cm="1">
        <f t="array" ref="BH89">_xlfn.XLOOKUP($A89&amp;$B89,'[1]产值及收款计划（2026）'!$A:$A&amp;'[1]产值及收款计划（2026）'!$B:$B,'[1]产值及收款计划（2026）'!BH:BH)</f>
        <v>#REF!</v>
      </c>
      <c r="BI89" s="235" t="e" cm="1">
        <f t="array" ref="BI89">_xlfn.XLOOKUP($A89&amp;$B89,'[1]产值及收款计划（2026）'!$A:$A&amp;'[1]产值及收款计划（2026）'!$B:$B,'[1]产值及收款计划（2026）'!BI:BI)</f>
        <v>#REF!</v>
      </c>
      <c r="BJ89" s="235" t="e" cm="1">
        <f t="array" ref="BJ89">_xlfn.XLOOKUP($A89&amp;$B89,'[1]产值及收款计划（2026）'!$A:$A&amp;'[1]产值及收款计划（2026）'!$B:$B,'[1]产值及收款计划（2026）'!BJ:BJ)</f>
        <v>#REF!</v>
      </c>
      <c r="BK89" s="235" t="e" cm="1">
        <f t="array" ref="BK89">_xlfn.XLOOKUP($A89&amp;$B89,'[1]产值及收款计划（2026）'!$A:$A&amp;'[1]产值及收款计划（2026）'!$B:$B,'[1]产值及收款计划（2026）'!BK:BK)</f>
        <v>#REF!</v>
      </c>
      <c r="BL89" s="235" t="e" cm="1">
        <f t="array" ref="BL89">_xlfn.XLOOKUP($A89&amp;$B89,'[1]产值及收款计划（2026）'!$A:$A&amp;'[1]产值及收款计划（2026）'!$B:$B,'[1]产值及收款计划（2026）'!BL:BL)</f>
        <v>#REF!</v>
      </c>
      <c r="BM89" s="235"/>
      <c r="BN89" s="235"/>
      <c r="BO89" s="235"/>
      <c r="BP89" s="235"/>
      <c r="BQ89" s="235" t="e">
        <f>_xlfn.XLOOKUP($C89,应收未收表!$AJ:$AJ,应收未收表!AK:AK)</f>
        <v>#N/A</v>
      </c>
      <c r="BR89" s="235" t="e">
        <f>_xlfn.XLOOKUP($C89,应收未收表!$AJ:$AJ,应收未收表!AL:AL)</f>
        <v>#N/A</v>
      </c>
      <c r="BS89" s="235" t="e">
        <f>_xlfn.XLOOKUP($C89,应收未收表!$AJ:$AJ,应收未收表!AM:AM)</f>
        <v>#N/A</v>
      </c>
      <c r="BT89" s="235" t="e">
        <f>_xlfn.XLOOKUP($C89,应收未收表!$AJ:$AJ,应收未收表!AN:AN)</f>
        <v>#N/A</v>
      </c>
      <c r="BU89" s="234" t="str" cm="1">
        <f t="array" ref="BU89">_xlfn.XLOOKUP($A89&amp;$B89,'[1]产值及收款计划（2026）'!$A:$A&amp;'[1]产值及收款计划（2026）'!$B:$B,'[1]产值及收款计划（2026）'!BQ:BQ)</f>
        <v>上海申铁投资有限公司</v>
      </c>
      <c r="BV89" s="235" t="e" cm="1">
        <f t="array" ref="BV89">_xlfn.XLOOKUP($A89&amp;$B89,'[1]产值及收款计划（2026）'!$A:$A&amp;'[1]产值及收款计划（2026）'!$B:$B,'[1]产值及收款计划（2026）'!BR:BR)</f>
        <v>#REF!</v>
      </c>
      <c r="CE89" s="235" cm="1">
        <f t="array" ref="CE89">_xlfn.XLOOKUP($A89&amp;$B89,'[1]产值及收款计划（2026）'!$A:$A&amp;'[1]产值及收款计划（2026）'!$B:$B,'[1]产值及收款计划（2026）'!CA:CA)</f>
        <v>0</v>
      </c>
      <c r="CF89" s="235" cm="1">
        <f t="array" ref="CF89">_xlfn.XLOOKUP($A89&amp;$B89,'[1]产值及收款计划（2026）'!$A:$A&amp;'[1]产值及收款计划（2026）'!$B:$B,'[1]产值及收款计划（2026）'!CB:CB)</f>
        <v>0</v>
      </c>
      <c r="CG89" s="235" cm="1">
        <f t="array" ref="CG89">_xlfn.XLOOKUP($A89&amp;$B89,'[1]产值及收款计划（2026）'!$A:$A&amp;'[1]产值及收款计划（2026）'!$B:$B,'[1]产值及收款计划（2026）'!CC:CC)</f>
        <v>0</v>
      </c>
      <c r="CH89" s="235" cm="1">
        <f t="array" ref="CH89">_xlfn.XLOOKUP($A89&amp;$B89,'[1]产值及收款计划（2026）'!$A:$A&amp;'[1]产值及收款计划（2026）'!$B:$B,'[1]产值及收款计划（2026）'!CD:CD)</f>
        <v>0</v>
      </c>
      <c r="CI89" s="235" cm="1">
        <f t="array" ref="CI89">_xlfn.XLOOKUP($A89&amp;$B89,'[1]产值及收款计划（2026）'!$A:$A&amp;'[1]产值及收款计划（2026）'!$B:$B,'[1]产值及收款计划（2026）'!CE:CE)</f>
        <v>0</v>
      </c>
      <c r="CJ89" s="235" cm="1">
        <f t="array" ref="CJ89">_xlfn.XLOOKUP($A89&amp;$B89,'[1]产值及收款计划（2026）'!$A:$A&amp;'[1]产值及收款计划（2026）'!$B:$B,'[1]产值及收款计划（2026）'!CF:CF)</f>
        <v>0</v>
      </c>
      <c r="CK89" s="235" cm="1">
        <f t="array" ref="CK89">_xlfn.XLOOKUP($A89&amp;$B89,'[1]产值及收款计划（2026）'!$A:$A&amp;'[1]产值及收款计划（2026）'!$B:$B,'[1]产值及收款计划（2026）'!CG:CG)</f>
        <v>0</v>
      </c>
      <c r="CL89" s="235" cm="1">
        <f t="array" ref="CL89">_xlfn.XLOOKUP($A89&amp;$B89,'[1]产值及收款计划（2026）'!$A:$A&amp;'[1]产值及收款计划（2026）'!$B:$B,'[1]产值及收款计划（2026）'!CH:CH)</f>
        <v>0</v>
      </c>
      <c r="CM89" s="235" cm="1">
        <f t="array" ref="CM89">_xlfn.XLOOKUP($A89&amp;$B89,'[1]产值及收款计划（2026）'!$A:$A&amp;'[1]产值及收款计划（2026）'!$B:$B,'[1]产值及收款计划（2026）'!CI:CI)</f>
        <v>0</v>
      </c>
      <c r="CN89" s="235" cm="1">
        <f t="array" ref="CN89">_xlfn.XLOOKUP($A89&amp;$B89,'[1]产值及收款计划（2026）'!$A:$A&amp;'[1]产值及收款计划（2026）'!$B:$B,'[1]产值及收款计划（2026）'!CJ:CJ)</f>
        <v>0</v>
      </c>
      <c r="CO89" s="235" cm="1">
        <f t="array" ref="CO89">_xlfn.XLOOKUP($A89&amp;$B89,'[1]产值及收款计划（2026）'!$A:$A&amp;'[1]产值及收款计划（2026）'!$B:$B,'[1]产值及收款计划（2026）'!CK:CK)</f>
        <v>0</v>
      </c>
      <c r="CP89" s="235" cm="1">
        <f t="array" ref="CP89">_xlfn.XLOOKUP($A89&amp;$B89,'[1]产值及收款计划（2026）'!$A:$A&amp;'[1]产值及收款计划（2026）'!$B:$B,'[1]产值及收款计划（2026）'!CL:CL)</f>
        <v>0</v>
      </c>
      <c r="DE89" s="235" cm="1">
        <f t="array" ref="DE89">_xlfn.XLOOKUP($A89&amp;$B89,'[1]产值及收款计划（2026）'!$A:$A&amp;'[1]产值及收款计划（2026）'!$B:$B,'[1]产值及收款计划（2026）'!DA:DA)</f>
        <v>0</v>
      </c>
      <c r="DF89" s="235" cm="1">
        <f t="array" ref="DF89">_xlfn.XLOOKUP($A89&amp;$B89,'[1]产值及收款计划（2026）'!$A:$A&amp;'[1]产值及收款计划（2026）'!$B:$B,'[1]产值及收款计划（2026）'!DB:DB)</f>
        <v>0</v>
      </c>
      <c r="DG89" s="235" cm="1">
        <f t="array" ref="DG89">_xlfn.XLOOKUP($A89&amp;$B89,'[1]产值及收款计划（2026）'!$A:$A&amp;'[1]产值及收款计划（2026）'!$B:$B,'[1]产值及收款计划（2026）'!DC:DC)</f>
        <v>0</v>
      </c>
      <c r="DH89" s="235" cm="1">
        <f t="array" ref="DH89">_xlfn.XLOOKUP($A89&amp;$B89,'[1]产值及收款计划（2026）'!$A:$A&amp;'[1]产值及收款计划（2026）'!$B:$B,'[1]产值及收款计划（2026）'!DD:DD)</f>
        <v>0</v>
      </c>
      <c r="DI89" s="235" cm="1">
        <f t="array" ref="DI89">_xlfn.XLOOKUP($A89&amp;$B89,'[1]产值及收款计划（2026）'!$A:$A&amp;'[1]产值及收款计划（2026）'!$B:$B,'[1]产值及收款计划（2026）'!DE:DE)</f>
        <v>0</v>
      </c>
      <c r="DJ89" s="235" cm="1">
        <f t="array" ref="DJ89">_xlfn.XLOOKUP($A89&amp;$B89,'[1]产值及收款计划（2026）'!$A:$A&amp;'[1]产值及收款计划（2026）'!$B:$B,'[1]产值及收款计划（2026）'!DF:DF)</f>
        <v>0</v>
      </c>
      <c r="DK89" s="235" cm="1">
        <f t="array" ref="DK89">_xlfn.XLOOKUP($A89&amp;$B89,'[1]产值及收款计划（2026）'!$A:$A&amp;'[1]产值及收款计划（2026）'!$B:$B,'[1]产值及收款计划（2026）'!DG:DG)</f>
        <v>0</v>
      </c>
      <c r="DL89" s="235" cm="1">
        <f t="array" ref="DL89">_xlfn.XLOOKUP($A89&amp;$B89,'[1]产值及收款计划（2026）'!$A:$A&amp;'[1]产值及收款计划（2026）'!$B:$B,'[1]产值及收款计划（2026）'!DH:DH)</f>
        <v>0</v>
      </c>
      <c r="DM89" s="235" cm="1">
        <f t="array" ref="DM89">_xlfn.XLOOKUP($A89&amp;$B89,'[1]产值及收款计划（2026）'!$A:$A&amp;'[1]产值及收款计划（2026）'!$B:$B,'[1]产值及收款计划（2026）'!DI:DI)</f>
        <v>0</v>
      </c>
      <c r="DN89" s="235" cm="1">
        <f t="array" ref="DN89">_xlfn.XLOOKUP($A89&amp;$B89,'[1]产值及收款计划（2026）'!$A:$A&amp;'[1]产值及收款计划（2026）'!$B:$B,'[1]产值及收款计划（2026）'!DJ:DJ)</f>
        <v>0</v>
      </c>
      <c r="DO89" s="235" cm="1">
        <f t="array" ref="DO89">_xlfn.XLOOKUP($A89&amp;$B89,'[1]产值及收款计划（2026）'!$A:$A&amp;'[1]产值及收款计划（2026）'!$B:$B,'[1]产值及收款计划（2026）'!DK:DK)</f>
        <v>0</v>
      </c>
      <c r="DP89" s="235" cm="1">
        <f t="array" ref="DP89">_xlfn.XLOOKUP($A89&amp;$B89,'[1]产值及收款计划（2026）'!$A:$A&amp;'[1]产值及收款计划（2026）'!$B:$B,'[1]产值及收款计划（2026）'!DL:DL)</f>
        <v>0</v>
      </c>
      <c r="DQ89" s="243"/>
      <c r="DR89" s="229"/>
    </row>
    <row r="90" ht="20.25" spans="1:122">
      <c r="A90" s="233">
        <f t="shared" si="13"/>
        <v>86</v>
      </c>
      <c r="B90" s="233" t="s">
        <v>25</v>
      </c>
      <c r="C90" s="234" t="str" cm="1">
        <f t="array" ref="C90">_xlfn.XLOOKUP($A90&amp;$B90,'[1]产值及收款计划（2026）'!$A:$A&amp;'[1]产值及收款计划（2026）'!$B:$B,'[1]产值及收款计划（2026）'!C:C)</f>
        <v>ZHT2025031800028</v>
      </c>
      <c r="D90" s="234" t="str" cm="1">
        <f t="array" ref="D90">_xlfn.XLOOKUP($A90&amp;$B90,'[1]产值及收款计划（2026）'!$A:$A&amp;'[1]产值及收款计划（2026）'!$B:$B,'[1]产值及收款计划（2026）'!D:D)</f>
        <v>中交隧道工程局有限公司上海轨道交通嘉闵线工程JMSG-5标智慧工地项目</v>
      </c>
      <c r="E90" s="235" cm="1">
        <f t="array" ref="E90">_xlfn.XLOOKUP($A90&amp;$B90,'[1]产值及收款计划（2026）'!$A:$A&amp;'[1]产值及收款计划（2026）'!$B:$B,'[1]产值及收款计划（2026）'!E:E)</f>
        <v>46.2</v>
      </c>
      <c r="F90" s="235" cm="1">
        <f t="array" ref="F90">_xlfn.XLOOKUP($A90&amp;$B90,'[1]产值及收款计划（2026）'!$A:$A&amp;'[1]产值及收款计划（2026）'!$B:$B,'[1]产值及收款计划（2026）'!F:F)</f>
        <v>46.2</v>
      </c>
      <c r="G90" s="235" cm="1">
        <f t="array" ref="G90">_xlfn.XLOOKUP($A90&amp;$B90,'[1]产值及收款计划（2026）'!$A:$A&amp;'[1]产值及收款计划（2026）'!$B:$B,'[1]产值及收款计划（2026）'!G:G)</f>
        <v>46.2</v>
      </c>
      <c r="H90" s="235" cm="1">
        <f t="array" ref="H90">_xlfn.XLOOKUP($A90&amp;$B90,'[1]产值及收款计划（2026）'!$A:$A&amp;'[1]产值及收款计划（2026）'!$B:$B,'[1]产值及收款计划（2026）'!H:H)</f>
        <v>46.2</v>
      </c>
      <c r="I90" s="236" cm="1">
        <f t="array" ref="I90">_xlfn.XLOOKUP($A90&amp;$B90,'[1]产值及收款计划（2026）'!$A:$A&amp;'[1]产值及收款计划（2026）'!$B:$B,'[1]产值及收款计划（2026）'!I:I)</f>
        <v>1</v>
      </c>
      <c r="J90" s="237" cm="1">
        <f t="array" ref="J90">_xlfn.XLOOKUP($A90&amp;$B90,'[1]产值及收款计划（2026）'!$A:$A&amp;'[1]产值及收款计划（2026）'!$B:$B,'[1]产值及收款计划（2026）'!J:J)</f>
        <v>0.06</v>
      </c>
      <c r="K90" s="235" t="e" cm="1">
        <f t="array" ref="K90">_xlfn.XLOOKUP($A90&amp;$B90,'[1]产值及收款计划（2026）'!$A:$A&amp;'[1]产值及收款计划（2026）'!$B:$B,'[1]产值及收款计划（2026）'!K:K)</f>
        <v>#REF!</v>
      </c>
      <c r="L90" s="235" t="e" cm="1">
        <f t="array" ref="L90">_xlfn.XLOOKUP($A90&amp;$B90,'[1]产值及收款计划（2026）'!$A:$A&amp;'[1]产值及收款计划（2026）'!$B:$B,'[1]产值及收款计划（2026）'!L:L)</f>
        <v>#REF!</v>
      </c>
      <c r="M90" s="235" t="str" cm="1">
        <f t="array" ref="M90">_xlfn.XLOOKUP($A90&amp;$B90,'[1]产值及收款计划（2026）'!$A:$A&amp;'[1]产值及收款计划（2026）'!$B:$B,'[1]产值及收款计划（2026）'!M:M)</f>
        <v>主导</v>
      </c>
      <c r="N90" s="235" t="str" cm="1">
        <f t="array" ref="N90">_xlfn.XLOOKUP($A90&amp;$B90,'[1]产值及收款计划（2026）'!$A:$A&amp;'[1]产值及收款计划（2026）'!$B:$B,'[1]产值及收款计划（2026）'!N:N)</f>
        <v>史菁霞团队</v>
      </c>
      <c r="O90" s="235" t="str" cm="1">
        <f t="array" ref="O90">_xlfn.XLOOKUP($A90&amp;$B90,'[1]产值及收款计划（2026）'!$A:$A&amp;'[1]产值及收款计划（2026）'!$B:$B,'[1]产值及收款计划（2026）'!O:O)</f>
        <v>谢复欣</v>
      </c>
      <c r="P90" s="234" t="str" cm="1">
        <f t="array" ref="P90">_xlfn.XLOOKUP($A90&amp;$B90,'[1]产值及收款计划（2026）'!$A:$A&amp;'[1]产值及收款计划（2026）'!$B:$B,'[1]产值及收款计划（2026）'!P:P)</f>
        <v>在建</v>
      </c>
      <c r="Q90" s="235" t="e" cm="1">
        <f t="array" ref="Q90">_xlfn.XLOOKUP($A90&amp;$B90,'[1]产值及收款计划（2026）'!$A:$A&amp;'[1]产值及收款计划（2026）'!$B:$B,'[1]产值及收款计划（2026）'!Q:Q)</f>
        <v>#REF!</v>
      </c>
      <c r="R90" s="235" t="e" cm="1">
        <f t="array" ref="R90">_xlfn.XLOOKUP($A90&amp;$B90,'[1]产值及收款计划（2026）'!$A:$A&amp;'[1]产值及收款计划（2026）'!$B:$B,'[1]产值及收款计划（2026）'!R:R)</f>
        <v>#REF!</v>
      </c>
      <c r="S90" s="235" t="e" cm="1">
        <f t="array" ref="S90">_xlfn.XLOOKUP($A90&amp;$B90,'[1]产值及收款计划（2026）'!$A:$A&amp;'[1]产值及收款计划（2026）'!$B:$B,'[1]产值及收款计划（2026）'!S:S)</f>
        <v>#REF!</v>
      </c>
      <c r="T90" s="235" cm="1">
        <f t="array" ref="T90">_xlfn.XLOOKUP($A90&amp;$B90,'[1]产值及收款计划（2026）'!$A:$A&amp;'[1]产值及收款计划（2026）'!$B:$B,'[1]产值及收款计划（2026）'!T:T)</f>
        <v>36.96</v>
      </c>
      <c r="U90" s="235" cm="1">
        <f t="array" ref="U90">_xlfn.XLOOKUP($A90&amp;$B90,'[1]产值及收款计划（2026）'!$A:$A&amp;'[1]产值及收款计划（2026）'!$B:$B,'[1]产值及收款计划（2026）'!U:U)</f>
        <v>0</v>
      </c>
      <c r="V90" s="235" cm="1">
        <f t="array" ref="V90">_xlfn.XLOOKUP($A90&amp;$B90,'[1]产值及收款计划（2026）'!$A:$A&amp;'[1]产值及收款计划（2026）'!$B:$B,'[1]产值及收款计划（2026）'!V:V)</f>
        <v>9.24</v>
      </c>
      <c r="W90" s="235" t="e" cm="1">
        <f t="array" ref="W90">_xlfn.XLOOKUP($A90&amp;$B90,'[1]产值及收款计划（2026）'!$A:$A&amp;'[1]产值及收款计划（2026）'!$B:$B,'[1]产值及收款计划（2026）'!W:W)</f>
        <v>#REF!</v>
      </c>
      <c r="X90" s="235" t="e" cm="1">
        <f t="array" ref="X90">_xlfn.XLOOKUP($A90&amp;$B90,'[1]产值及收款计划（2026）'!$A:$A&amp;'[1]产值及收款计划（2026）'!$B:$B,'[1]产值及收款计划（2026）'!X:X)</f>
        <v>#REF!</v>
      </c>
      <c r="Y90" s="235" t="e" cm="1">
        <f t="array" ref="Y90">_xlfn.XLOOKUP($A90&amp;$B90,'[1]产值及收款计划（2026）'!$A:$A&amp;'[1]产值及收款计划（2026）'!$B:$B,'[1]产值及收款计划（2026）'!Y:Y)</f>
        <v>#REF!</v>
      </c>
      <c r="Z90" s="235" t="e" cm="1">
        <f t="array" ref="Z90">_xlfn.XLOOKUP($A90&amp;$B90,'[1]产值及收款计划（2026）'!$A:$A&amp;'[1]产值及收款计划（2026）'!$B:$B,'[1]产值及收款计划（2026）'!Z:Z)</f>
        <v>#REF!</v>
      </c>
      <c r="AA90" s="235" t="e" cm="1">
        <f t="array" ref="AA90">_xlfn.XLOOKUP($A90&amp;$B90,'[1]产值及收款计划（2026）'!$A:$A&amp;'[1]产值及收款计划（2026）'!$B:$B,'[1]产值及收款计划（2026）'!AA:AA)</f>
        <v>#REF!</v>
      </c>
      <c r="AB90" s="235" t="e" cm="1">
        <f t="array" ref="AB90">_xlfn.XLOOKUP($A90&amp;$B90,'[1]产值及收款计划（2026）'!$A:$A&amp;'[1]产值及收款计划（2026）'!$B:$B,'[1]产值及收款计划（2026）'!AB:AB)</f>
        <v>#REF!</v>
      </c>
      <c r="AC90" s="235" t="e" cm="1">
        <f t="array" ref="AC90">_xlfn.XLOOKUP($A90&amp;$B90,'[1]产值及收款计划（2026）'!$A:$A&amp;'[1]产值及收款计划（2026）'!$B:$B,'[1]产值及收款计划（2026）'!AC:AC)</f>
        <v>#REF!</v>
      </c>
      <c r="AD90" s="235" t="e" cm="1">
        <f t="array" ref="AD90">_xlfn.XLOOKUP($A90&amp;$B90,'[1]产值及收款计划（2026）'!$A:$A&amp;'[1]产值及收款计划（2026）'!$B:$B,'[1]产值及收款计划（2026）'!AD:AD)</f>
        <v>#REF!</v>
      </c>
      <c r="AE90" s="235" t="e" cm="1">
        <f t="array" ref="AE90">_xlfn.XLOOKUP($A90&amp;$B90,'[1]产值及收款计划（2026）'!$A:$A&amp;'[1]产值及收款计划（2026）'!$B:$B,'[1]产值及收款计划（2026）'!AE:AE)</f>
        <v>#REF!</v>
      </c>
      <c r="AF90" s="235" t="e" cm="1">
        <f t="array" ref="AF90">_xlfn.XLOOKUP($A90&amp;$B90,'[1]产值及收款计划（2026）'!$A:$A&amp;'[1]产值及收款计划（2026）'!$B:$B,'[1]产值及收款计划（2026）'!AF:AF)</f>
        <v>#REF!</v>
      </c>
      <c r="AG90" s="235" t="e" cm="1">
        <f t="array" ref="AG90">_xlfn.XLOOKUP($A90&amp;$B90,'[1]产值及收款计划（2026）'!$A:$A&amp;'[1]产值及收款计划（2026）'!$B:$B,'[1]产值及收款计划（2026）'!AG:AG)</f>
        <v>#REF!</v>
      </c>
      <c r="AH90" s="235" t="e" cm="1">
        <f t="array" ref="AH90">_xlfn.XLOOKUP($A90&amp;$B90,'[1]产值及收款计划（2026）'!$A:$A&amp;'[1]产值及收款计划（2026）'!$B:$B,'[1]产值及收款计划（2026）'!AH:AH)</f>
        <v>#REF!</v>
      </c>
      <c r="AI90" s="235" cm="1">
        <f t="array" ref="AI90">_xlfn.XLOOKUP($A90&amp;$B90,'[1]产值及收款计划（2026）'!$A:$A&amp;'[1]产值及收款计划（2026）'!$B:$B,'[1]产值及收款计划（2026）'!AI:AI)</f>
        <v>9.24</v>
      </c>
      <c r="AJ90" s="235" t="e" cm="1">
        <f t="array" ref="AJ90">_xlfn.XLOOKUP($A90&amp;$B90,'[1]产值及收款计划（2026）'!$A:$A&amp;'[1]产值及收款计划（2026）'!$B:$B,'[1]产值及收款计划（2026）'!AJ:AJ)</f>
        <v>#REF!</v>
      </c>
      <c r="AK90" s="235" t="e" cm="1">
        <f t="array" ref="AK90">_xlfn.XLOOKUP($A90&amp;$B90,'[1]产值及收款计划（2026）'!$A:$A&amp;'[1]产值及收款计划（2026）'!$B:$B,'[1]产值及收款计划（2026）'!AK:AK)</f>
        <v>#REF!</v>
      </c>
      <c r="AL90" s="235" t="e" cm="1">
        <f t="array" ref="AL90">_xlfn.XLOOKUP($A90&amp;$B90,'[1]产值及收款计划（2026）'!$A:$A&amp;'[1]产值及收款计划（2026）'!$B:$B,'[1]产值及收款计划（2026）'!AL:AL)</f>
        <v>#REF!</v>
      </c>
      <c r="AM90" s="242" t="e" cm="1">
        <f t="array" ref="AM90">_xlfn.LET(_xlpm.勾选月份状态数组,TRANSPOSE('PPT(12-15页）-TOP10'!$A$3:$A$14),_xlpm.选择数据区,IF('PPT(12-15页）-TOP10'!$E$3="收款",$BA90:$BL90,$AA90:$AL90),SUM(_xlfn._xlws.FILTER(_xlpm.选择数据区,_xlpm.勾选月份状态数组,"")))</f>
        <v>#REF!</v>
      </c>
      <c r="AN90" s="235" t="e">
        <f>_xlfn.XLOOKUP($C90,应收未收表!$T:$T,应收未收表!AA:AA)</f>
        <v>#N/A</v>
      </c>
      <c r="AO90" s="235" t="e">
        <f>_xlfn.XLOOKUP($C90,应收未收表!$T:$T,应收未收表!AB:AB)</f>
        <v>#N/A</v>
      </c>
      <c r="AP90" s="235" t="e">
        <f>_xlfn.XLOOKUP($C90,应收未收表!$T:$T,应收未收表!AC:AC)</f>
        <v>#N/A</v>
      </c>
      <c r="AQ90" s="235" t="e">
        <f>_xlfn.XLOOKUP($C90,应收未收表!$T:$T,应收未收表!AE:AE)</f>
        <v>#N/A</v>
      </c>
      <c r="AR90" s="235" t="e">
        <f>_xlfn.XLOOKUP($C90,应收未收表!$T:$T,应收未收表!AF:AF)</f>
        <v>#N/A</v>
      </c>
      <c r="AS90" s="235" t="e" cm="1">
        <f t="array" ref="AS90">_xlfn.XLOOKUP($A90&amp;$B90,'[1]产值及收款计划（2026）'!$A:$A&amp;'[1]产值及收款计划（2026）'!$B:$B,'[1]产值及收款计划（2026）'!AS:AS)</f>
        <v>#REF!</v>
      </c>
      <c r="AT90" s="235" t="e" cm="1">
        <f t="array" ref="AT90">_xlfn.XLOOKUP($A90&amp;$B90,'[1]产值及收款计划（2026）'!$A:$A&amp;'[1]产值及收款计划（2026）'!$B:$B,'[1]产值及收款计划（2026）'!AT:AT)</f>
        <v>#REF!</v>
      </c>
      <c r="AU90" s="235" t="e" cm="1">
        <f t="array" ref="AU90">_xlfn.XLOOKUP($A90&amp;$B90,'[1]产值及收款计划（2026）'!$A:$A&amp;'[1]产值及收款计划（2026）'!$B:$B,'[1]产值及收款计划（2026）'!AU:AU)</f>
        <v>#REF!</v>
      </c>
      <c r="AV90" s="235" t="e" cm="1">
        <f t="array" ref="AV90">_xlfn.XLOOKUP($A90&amp;$B90,'[1]产值及收款计划（2026）'!$A:$A&amp;'[1]产值及收款计划（2026）'!$B:$B,'[1]产值及收款计划（2026）'!AV:AV)</f>
        <v>#REF!</v>
      </c>
      <c r="AW90" s="235" cm="1">
        <f t="array" ref="AW90">_xlfn.XLOOKUP($A90&amp;$B90,'[1]产值及收款计划（2026）'!$A:$A&amp;'[1]产值及收款计划（2026）'!$B:$B,'[1]产值及收款计划（2026）'!AW:AW)</f>
        <v>36.96</v>
      </c>
      <c r="AX90" s="235" cm="1">
        <f t="array" ref="AX90">_xlfn.XLOOKUP($A90&amp;$B90,'[1]产值及收款计划（2026）'!$A:$A&amp;'[1]产值及收款计划（2026）'!$B:$B,'[1]产值及收款计划（2026）'!AX:AX)</f>
        <v>0</v>
      </c>
      <c r="AY90" s="235" cm="1">
        <f t="array" ref="AY90">_xlfn.XLOOKUP($A90&amp;$B90,'[1]产值及收款计划（2026）'!$A:$A&amp;'[1]产值及收款计划（2026）'!$B:$B,'[1]产值及收款计划（2026）'!AY:AY)</f>
        <v>9.24</v>
      </c>
      <c r="AZ90" s="235" cm="1">
        <f t="array" ref="AZ90">_xlfn.XLOOKUP($A90&amp;$B90,'[1]产值及收款计划（2026）'!$A:$A&amp;'[1]产值及收款计划（2026）'!$B:$B,'[1]产值及收款计划（2026）'!AZ:AZ)</f>
        <v>0</v>
      </c>
      <c r="BA90" s="246" t="e" cm="1">
        <f t="array" ref="BA90">_xlfn.XLOOKUP($A90&amp;$B90,'[1]产值及收款计划（2026）'!$A:$A&amp;'[1]产值及收款计划（2026）'!$B:$B,'[1]产值及收款计划（2026）'!BA:BA)</f>
        <v>#REF!</v>
      </c>
      <c r="BB90" s="246" t="e" cm="1">
        <f t="array" ref="BB90">_xlfn.XLOOKUP($A90&amp;$B90,'[1]产值及收款计划（2026）'!$A:$A&amp;'[1]产值及收款计划（2026）'!$B:$B,'[1]产值及收款计划（2026）'!BB:BB)</f>
        <v>#REF!</v>
      </c>
      <c r="BC90" s="246" t="e" cm="1">
        <f t="array" ref="BC90">_xlfn.XLOOKUP($A90&amp;$B90,'[1]产值及收款计划（2026）'!$A:$A&amp;'[1]产值及收款计划（2026）'!$B:$B,'[1]产值及收款计划（2026）'!BC:BC)</f>
        <v>#REF!</v>
      </c>
      <c r="BD90" s="235" t="e" cm="1">
        <f t="array" ref="BD90">_xlfn.XLOOKUP($A90&amp;$B90,'[1]产值及收款计划（2026）'!$A:$A&amp;'[1]产值及收款计划（2026）'!$B:$B,'[1]产值及收款计划（2026）'!BD:BD)</f>
        <v>#REF!</v>
      </c>
      <c r="BE90" s="235" t="e" cm="1">
        <f t="array" ref="BE90">_xlfn.XLOOKUP($A90&amp;$B90,'[1]产值及收款计划（2026）'!$A:$A&amp;'[1]产值及收款计划（2026）'!$B:$B,'[1]产值及收款计划（2026）'!BE:BE)</f>
        <v>#REF!</v>
      </c>
      <c r="BF90" s="235" t="e" cm="1">
        <f t="array" ref="BF90">_xlfn.XLOOKUP($A90&amp;$B90,'[1]产值及收款计划（2026）'!$A:$A&amp;'[1]产值及收款计划（2026）'!$B:$B,'[1]产值及收款计划（2026）'!BF:BF)</f>
        <v>#REF!</v>
      </c>
      <c r="BG90" s="235" t="e" cm="1">
        <f t="array" ref="BG90">_xlfn.XLOOKUP($A90&amp;$B90,'[1]产值及收款计划（2026）'!$A:$A&amp;'[1]产值及收款计划（2026）'!$B:$B,'[1]产值及收款计划（2026）'!BG:BG)</f>
        <v>#REF!</v>
      </c>
      <c r="BH90" s="235" t="e" cm="1">
        <f t="array" ref="BH90">_xlfn.XLOOKUP($A90&amp;$B90,'[1]产值及收款计划（2026）'!$A:$A&amp;'[1]产值及收款计划（2026）'!$B:$B,'[1]产值及收款计划（2026）'!BH:BH)</f>
        <v>#REF!</v>
      </c>
      <c r="BI90" s="235" t="e" cm="1">
        <f t="array" ref="BI90">_xlfn.XLOOKUP($A90&amp;$B90,'[1]产值及收款计划（2026）'!$A:$A&amp;'[1]产值及收款计划（2026）'!$B:$B,'[1]产值及收款计划（2026）'!BI:BI)</f>
        <v>#REF!</v>
      </c>
      <c r="BJ90" s="235" t="e" cm="1">
        <f t="array" ref="BJ90">_xlfn.XLOOKUP($A90&amp;$B90,'[1]产值及收款计划（2026）'!$A:$A&amp;'[1]产值及收款计划（2026）'!$B:$B,'[1]产值及收款计划（2026）'!BJ:BJ)</f>
        <v>#REF!</v>
      </c>
      <c r="BK90" s="235" t="e" cm="1">
        <f t="array" ref="BK90">_xlfn.XLOOKUP($A90&amp;$B90,'[1]产值及收款计划（2026）'!$A:$A&amp;'[1]产值及收款计划（2026）'!$B:$B,'[1]产值及收款计划（2026）'!BK:BK)</f>
        <v>#REF!</v>
      </c>
      <c r="BL90" s="235" t="e" cm="1">
        <f t="array" ref="BL90">_xlfn.XLOOKUP($A90&amp;$B90,'[1]产值及收款计划（2026）'!$A:$A&amp;'[1]产值及收款计划（2026）'!$B:$B,'[1]产值及收款计划（2026）'!BL:BL)</f>
        <v>#REF!</v>
      </c>
      <c r="BM90" s="235"/>
      <c r="BN90" s="235"/>
      <c r="BO90" s="235"/>
      <c r="BP90" s="235"/>
      <c r="BQ90" s="235" t="e">
        <f>_xlfn.XLOOKUP($C90,应收未收表!$AJ:$AJ,应收未收表!AK:AK)</f>
        <v>#N/A</v>
      </c>
      <c r="BR90" s="235" t="e">
        <f>_xlfn.XLOOKUP($C90,应收未收表!$AJ:$AJ,应收未收表!AL:AL)</f>
        <v>#N/A</v>
      </c>
      <c r="BS90" s="245" t="e">
        <f>_xlfn.XLOOKUP($C90,应收未收表!$AJ:$AJ,应收未收表!AM:AM)</f>
        <v>#N/A</v>
      </c>
      <c r="BT90" s="235" t="e">
        <f>_xlfn.XLOOKUP($C90,应收未收表!$AJ:$AJ,应收未收表!AN:AN)</f>
        <v>#N/A</v>
      </c>
      <c r="BU90" s="234" t="str" cm="1">
        <f t="array" ref="BU90">_xlfn.XLOOKUP($A90&amp;$B90,'[1]产值及收款计划（2026）'!$A:$A&amp;'[1]产值及收款计划（2026）'!$B:$B,'[1]产值及收款计划（2026）'!BQ:BQ)</f>
        <v>中交隧道工程局有限公司</v>
      </c>
      <c r="BV90" s="235" t="e" cm="1">
        <f t="array" ref="BV90">_xlfn.XLOOKUP($A90&amp;$B90,'[1]产值及收款计划（2026）'!$A:$A&amp;'[1]产值及收款计划（2026）'!$B:$B,'[1]产值及收款计划（2026）'!BR:BR)</f>
        <v>#REF!</v>
      </c>
      <c r="CE90" s="235" cm="1">
        <f t="array" ref="CE90">_xlfn.XLOOKUP($A90&amp;$B90,'[1]产值及收款计划（2026）'!$A:$A&amp;'[1]产值及收款计划（2026）'!$B:$B,'[1]产值及收款计划（2026）'!CA:CA)</f>
        <v>0</v>
      </c>
      <c r="CF90" s="235" cm="1">
        <f t="array" ref="CF90">_xlfn.XLOOKUP($A90&amp;$B90,'[1]产值及收款计划（2026）'!$A:$A&amp;'[1]产值及收款计划（2026）'!$B:$B,'[1]产值及收款计划（2026）'!CB:CB)</f>
        <v>0</v>
      </c>
      <c r="CG90" s="235" cm="1">
        <f t="array" ref="CG90">_xlfn.XLOOKUP($A90&amp;$B90,'[1]产值及收款计划（2026）'!$A:$A&amp;'[1]产值及收款计划（2026）'!$B:$B,'[1]产值及收款计划（2026）'!CC:CC)</f>
        <v>0</v>
      </c>
      <c r="CH90" s="235" cm="1">
        <f t="array" ref="CH90">_xlfn.XLOOKUP($A90&amp;$B90,'[1]产值及收款计划（2026）'!$A:$A&amp;'[1]产值及收款计划（2026）'!$B:$B,'[1]产值及收款计划（2026）'!CD:CD)</f>
        <v>0</v>
      </c>
      <c r="CI90" s="235" cm="1">
        <f t="array" ref="CI90">_xlfn.XLOOKUP($A90&amp;$B90,'[1]产值及收款计划（2026）'!$A:$A&amp;'[1]产值及收款计划（2026）'!$B:$B,'[1]产值及收款计划（2026）'!CE:CE)</f>
        <v>0</v>
      </c>
      <c r="CJ90" s="235" cm="1">
        <f t="array" ref="CJ90">_xlfn.XLOOKUP($A90&amp;$B90,'[1]产值及收款计划（2026）'!$A:$A&amp;'[1]产值及收款计划（2026）'!$B:$B,'[1]产值及收款计划（2026）'!CF:CF)</f>
        <v>0</v>
      </c>
      <c r="CK90" s="235" cm="1">
        <f t="array" ref="CK90">_xlfn.XLOOKUP($A90&amp;$B90,'[1]产值及收款计划（2026）'!$A:$A&amp;'[1]产值及收款计划（2026）'!$B:$B,'[1]产值及收款计划（2026）'!CG:CG)</f>
        <v>0</v>
      </c>
      <c r="CL90" s="235" cm="1">
        <f t="array" ref="CL90">_xlfn.XLOOKUP($A90&amp;$B90,'[1]产值及收款计划（2026）'!$A:$A&amp;'[1]产值及收款计划（2026）'!$B:$B,'[1]产值及收款计划（2026）'!CH:CH)</f>
        <v>0</v>
      </c>
      <c r="CM90" s="235" cm="1">
        <f t="array" ref="CM90">_xlfn.XLOOKUP($A90&amp;$B90,'[1]产值及收款计划（2026）'!$A:$A&amp;'[1]产值及收款计划（2026）'!$B:$B,'[1]产值及收款计划（2026）'!CI:CI)</f>
        <v>0</v>
      </c>
      <c r="CN90" s="235" cm="1">
        <f t="array" ref="CN90">_xlfn.XLOOKUP($A90&amp;$B90,'[1]产值及收款计划（2026）'!$A:$A&amp;'[1]产值及收款计划（2026）'!$B:$B,'[1]产值及收款计划（2026）'!CJ:CJ)</f>
        <v>0</v>
      </c>
      <c r="CO90" s="235" cm="1">
        <f t="array" ref="CO90">_xlfn.XLOOKUP($A90&amp;$B90,'[1]产值及收款计划（2026）'!$A:$A&amp;'[1]产值及收款计划（2026）'!$B:$B,'[1]产值及收款计划（2026）'!CK:CK)</f>
        <v>0</v>
      </c>
      <c r="CP90" s="235" cm="1">
        <f t="array" ref="CP90">_xlfn.XLOOKUP($A90&amp;$B90,'[1]产值及收款计划（2026）'!$A:$A&amp;'[1]产值及收款计划（2026）'!$B:$B,'[1]产值及收款计划（2026）'!CL:CL)</f>
        <v>0</v>
      </c>
      <c r="DE90" s="235" cm="1">
        <f t="array" ref="DE90">_xlfn.XLOOKUP($A90&amp;$B90,'[1]产值及收款计划（2026）'!$A:$A&amp;'[1]产值及收款计划（2026）'!$B:$B,'[1]产值及收款计划（2026）'!DA:DA)</f>
        <v>0</v>
      </c>
      <c r="DF90" s="235" cm="1">
        <f t="array" ref="DF90">_xlfn.XLOOKUP($A90&amp;$B90,'[1]产值及收款计划（2026）'!$A:$A&amp;'[1]产值及收款计划（2026）'!$B:$B,'[1]产值及收款计划（2026）'!DB:DB)</f>
        <v>0</v>
      </c>
      <c r="DG90" s="235" cm="1">
        <f t="array" ref="DG90">_xlfn.XLOOKUP($A90&amp;$B90,'[1]产值及收款计划（2026）'!$A:$A&amp;'[1]产值及收款计划（2026）'!$B:$B,'[1]产值及收款计划（2026）'!DC:DC)</f>
        <v>0</v>
      </c>
      <c r="DH90" s="235" cm="1">
        <f t="array" ref="DH90">_xlfn.XLOOKUP($A90&amp;$B90,'[1]产值及收款计划（2026）'!$A:$A&amp;'[1]产值及收款计划（2026）'!$B:$B,'[1]产值及收款计划（2026）'!DD:DD)</f>
        <v>0</v>
      </c>
      <c r="DI90" s="235" cm="1">
        <f t="array" ref="DI90">_xlfn.XLOOKUP($A90&amp;$B90,'[1]产值及收款计划（2026）'!$A:$A&amp;'[1]产值及收款计划（2026）'!$B:$B,'[1]产值及收款计划（2026）'!DE:DE)</f>
        <v>0</v>
      </c>
      <c r="DJ90" s="235" cm="1">
        <f t="array" ref="DJ90">_xlfn.XLOOKUP($A90&amp;$B90,'[1]产值及收款计划（2026）'!$A:$A&amp;'[1]产值及收款计划（2026）'!$B:$B,'[1]产值及收款计划（2026）'!DF:DF)</f>
        <v>0</v>
      </c>
      <c r="DK90" s="235" cm="1">
        <f t="array" ref="DK90">_xlfn.XLOOKUP($A90&amp;$B90,'[1]产值及收款计划（2026）'!$A:$A&amp;'[1]产值及收款计划（2026）'!$B:$B,'[1]产值及收款计划（2026）'!DG:DG)</f>
        <v>0</v>
      </c>
      <c r="DL90" s="235" cm="1">
        <f t="array" ref="DL90">_xlfn.XLOOKUP($A90&amp;$B90,'[1]产值及收款计划（2026）'!$A:$A&amp;'[1]产值及收款计划（2026）'!$B:$B,'[1]产值及收款计划（2026）'!DH:DH)</f>
        <v>0</v>
      </c>
      <c r="DM90" s="235" cm="1">
        <f t="array" ref="DM90">_xlfn.XLOOKUP($A90&amp;$B90,'[1]产值及收款计划（2026）'!$A:$A&amp;'[1]产值及收款计划（2026）'!$B:$B,'[1]产值及收款计划（2026）'!DI:DI)</f>
        <v>0</v>
      </c>
      <c r="DN90" s="235" cm="1">
        <f t="array" ref="DN90">_xlfn.XLOOKUP($A90&amp;$B90,'[1]产值及收款计划（2026）'!$A:$A&amp;'[1]产值及收款计划（2026）'!$B:$B,'[1]产值及收款计划（2026）'!DJ:DJ)</f>
        <v>0</v>
      </c>
      <c r="DO90" s="235" cm="1">
        <f t="array" ref="DO90">_xlfn.XLOOKUP($A90&amp;$B90,'[1]产值及收款计划（2026）'!$A:$A&amp;'[1]产值及收款计划（2026）'!$B:$B,'[1]产值及收款计划（2026）'!DK:DK)</f>
        <v>0</v>
      </c>
      <c r="DP90" s="235" cm="1">
        <f t="array" ref="DP90">_xlfn.XLOOKUP($A90&amp;$B90,'[1]产值及收款计划（2026）'!$A:$A&amp;'[1]产值及收款计划（2026）'!$B:$B,'[1]产值及收款计划（2026）'!DL:DL)</f>
        <v>0</v>
      </c>
      <c r="DQ90" s="243"/>
      <c r="DR90" s="229"/>
    </row>
    <row r="91" ht="60.75" spans="1:122">
      <c r="A91" s="233">
        <f t="shared" si="13"/>
        <v>87</v>
      </c>
      <c r="B91" s="233" t="s">
        <v>25</v>
      </c>
      <c r="C91" s="234" t="str" cm="1">
        <f t="array" ref="C91">_xlfn.XLOOKUP($A91&amp;$B91,'[1]产值及收款计划（2026）'!$A:$A&amp;'[1]产值及收款计划（2026）'!$B:$B,'[1]产值及收款计划（2026）'!C:C)</f>
        <v>ZHT2025031800029</v>
      </c>
      <c r="D91" s="234" t="str" cm="1">
        <f t="array" ref="D91">_xlfn.XLOOKUP($A91&amp;$B91,'[1]产值及收款计划（2026）'!$A:$A&amp;'[1]产值及收款计划（2026）'!$B:$B,'[1]产值及收款计划（2026）'!D:D)</f>
        <v>S457新港至南陵界一级公路改建工程智慧工地信息化项目（开源）</v>
      </c>
      <c r="E91" s="235" cm="1">
        <f t="array" ref="E91">_xlfn.XLOOKUP($A91&amp;$B91,'[1]产值及收款计划（2026）'!$A:$A&amp;'[1]产值及收款计划（2026）'!$B:$B,'[1]产值及收款计划（2026）'!E:E)</f>
        <v>129.3333</v>
      </c>
      <c r="F91" s="235" cm="1">
        <f t="array" ref="F91">_xlfn.XLOOKUP($A91&amp;$B91,'[1]产值及收款计划（2026）'!$A:$A&amp;'[1]产值及收款计划（2026）'!$B:$B,'[1]产值及收款计划（2026）'!F:F)</f>
        <v>129.3333</v>
      </c>
      <c r="G91" s="235" cm="1">
        <f t="array" ref="G91">_xlfn.XLOOKUP($A91&amp;$B91,'[1]产值及收款计划（2026）'!$A:$A&amp;'[1]产值及收款计划（2026）'!$B:$B,'[1]产值及收款计划（2026）'!G:G)</f>
        <v>129.3333</v>
      </c>
      <c r="H91" s="235" cm="1">
        <f t="array" ref="H91">_xlfn.XLOOKUP($A91&amp;$B91,'[1]产值及收款计划（2026）'!$A:$A&amp;'[1]产值及收款计划（2026）'!$B:$B,'[1]产值及收款计划（2026）'!H:H)</f>
        <v>29.3333</v>
      </c>
      <c r="I91" s="236" cm="1">
        <f t="array" ref="I91">_xlfn.XLOOKUP($A91&amp;$B91,'[1]产值及收款计划（2026）'!$A:$A&amp;'[1]产值及收款计划（2026）'!$B:$B,'[1]产值及收款计划（2026）'!I:I)</f>
        <v>0.226803924434001</v>
      </c>
      <c r="J91" s="237" cm="1">
        <f t="array" ref="J91">_xlfn.XLOOKUP($A91&amp;$B91,'[1]产值及收款计划（2026）'!$A:$A&amp;'[1]产值及收款计划（2026）'!$B:$B,'[1]产值及收款计划（2026）'!J:J)</f>
        <v>0.06</v>
      </c>
      <c r="K91" s="235" t="e" cm="1">
        <f t="array" ref="K91">_xlfn.XLOOKUP($A91&amp;$B91,'[1]产值及收款计划（2026）'!$A:$A&amp;'[1]产值及收款计划（2026）'!$B:$B,'[1]产值及收款计划（2026）'!K:K)</f>
        <v>#REF!</v>
      </c>
      <c r="L91" s="235" t="e" cm="1">
        <f t="array" ref="L91">_xlfn.XLOOKUP($A91&amp;$B91,'[1]产值及收款计划（2026）'!$A:$A&amp;'[1]产值及收款计划（2026）'!$B:$B,'[1]产值及收款计划（2026）'!L:L)</f>
        <v>#REF!</v>
      </c>
      <c r="M91" s="235" t="str" cm="1">
        <f t="array" ref="M91">_xlfn.XLOOKUP($A91&amp;$B91,'[1]产值及收款计划（2026）'!$A:$A&amp;'[1]产值及收款计划（2026）'!$B:$B,'[1]产值及收款计划（2026）'!M:M)</f>
        <v>主导</v>
      </c>
      <c r="N91" s="235" t="str" cm="1">
        <f t="array" ref="N91">_xlfn.XLOOKUP($A91&amp;$B91,'[1]产值及收款计划（2026）'!$A:$A&amp;'[1]产值及收款计划（2026）'!$B:$B,'[1]产值及收款计划（2026）'!N:N)</f>
        <v>施林烽团队</v>
      </c>
      <c r="O91" s="235" t="str" cm="1">
        <f t="array" ref="O91">_xlfn.XLOOKUP($A91&amp;$B91,'[1]产值及收款计划（2026）'!$A:$A&amp;'[1]产值及收款计划（2026）'!$B:$B,'[1]产值及收款计划（2026）'!O:O)</f>
        <v>赵伟</v>
      </c>
      <c r="P91" s="234" t="str" cm="1">
        <f t="array" ref="P91">_xlfn.XLOOKUP($A91&amp;$B91,'[1]产值及收款计划（2026）'!$A:$A&amp;'[1]产值及收款计划（2026）'!$B:$B,'[1]产值及收款计划（2026）'!P:P)</f>
        <v>在建</v>
      </c>
      <c r="Q91" s="235" t="e" cm="1">
        <f t="array" ref="Q91">_xlfn.XLOOKUP($A91&amp;$B91,'[1]产值及收款计划（2026）'!$A:$A&amp;'[1]产值及收款计划（2026）'!$B:$B,'[1]产值及收款计划（2026）'!Q:Q)</f>
        <v>#REF!</v>
      </c>
      <c r="R91" s="235" t="e" cm="1">
        <f t="array" ref="R91">_xlfn.XLOOKUP($A91&amp;$B91,'[1]产值及收款计划（2026）'!$A:$A&amp;'[1]产值及收款计划（2026）'!$B:$B,'[1]产值及收款计划（2026）'!R:R)</f>
        <v>#REF!</v>
      </c>
      <c r="S91" s="235" t="e" cm="1">
        <f t="array" ref="S91">_xlfn.XLOOKUP($A91&amp;$B91,'[1]产值及收款计划（2026）'!$A:$A&amp;'[1]产值及收款计划（2026）'!$B:$B,'[1]产值及收款计划（2026）'!S:S)</f>
        <v>#REF!</v>
      </c>
      <c r="T91" s="235" cm="1">
        <f t="array" ref="T91">_xlfn.XLOOKUP($A91&amp;$B91,'[1]产值及收款计划（2026）'!$A:$A&amp;'[1]产值及收款计划（2026）'!$B:$B,'[1]产值及收款计划（2026）'!T:T)</f>
        <v>92.923306</v>
      </c>
      <c r="U91" s="235" cm="1">
        <f t="array" ref="U91">_xlfn.XLOOKUP($A91&amp;$B91,'[1]产值及收款计划（2026）'!$A:$A&amp;'[1]产值及收款计划（2026）'!$B:$B,'[1]产值及收款计划（2026）'!U:U)</f>
        <v>0</v>
      </c>
      <c r="V91" s="235" cm="1">
        <f t="array" ref="V91">_xlfn.XLOOKUP($A91&amp;$B91,'[1]产值及收款计划（2026）'!$A:$A&amp;'[1]产值及收款计划（2026）'!$B:$B,'[1]产值及收款计划（2026）'!V:V)</f>
        <v>36.409994</v>
      </c>
      <c r="W91" s="235" t="e" cm="1">
        <f t="array" ref="W91">_xlfn.XLOOKUP($A91&amp;$B91,'[1]产值及收款计划（2026）'!$A:$A&amp;'[1]产值及收款计划（2026）'!$B:$B,'[1]产值及收款计划（2026）'!W:W)</f>
        <v>#REF!</v>
      </c>
      <c r="X91" s="235" t="e" cm="1">
        <f t="array" ref="X91">_xlfn.XLOOKUP($A91&amp;$B91,'[1]产值及收款计划（2026）'!$A:$A&amp;'[1]产值及收款计划（2026）'!$B:$B,'[1]产值及收款计划（2026）'!X:X)</f>
        <v>#REF!</v>
      </c>
      <c r="Y91" s="235" t="e" cm="1">
        <f t="array" ref="Y91">_xlfn.XLOOKUP($A91&amp;$B91,'[1]产值及收款计划（2026）'!$A:$A&amp;'[1]产值及收款计划（2026）'!$B:$B,'[1]产值及收款计划（2026）'!Y:Y)</f>
        <v>#REF!</v>
      </c>
      <c r="Z91" s="235" t="e" cm="1">
        <f t="array" ref="Z91">_xlfn.XLOOKUP($A91&amp;$B91,'[1]产值及收款计划（2026）'!$A:$A&amp;'[1]产值及收款计划（2026）'!$B:$B,'[1]产值及收款计划（2026）'!Z:Z)</f>
        <v>#REF!</v>
      </c>
      <c r="AA91" s="235" t="e" cm="1">
        <f t="array" ref="AA91">_xlfn.XLOOKUP($A91&amp;$B91,'[1]产值及收款计划（2026）'!$A:$A&amp;'[1]产值及收款计划（2026）'!$B:$B,'[1]产值及收款计划（2026）'!AA:AA)</f>
        <v>#REF!</v>
      </c>
      <c r="AB91" s="235" t="e" cm="1">
        <f t="array" ref="AB91">_xlfn.XLOOKUP($A91&amp;$B91,'[1]产值及收款计划（2026）'!$A:$A&amp;'[1]产值及收款计划（2026）'!$B:$B,'[1]产值及收款计划（2026）'!AB:AB)</f>
        <v>#REF!</v>
      </c>
      <c r="AC91" s="235" t="e" cm="1">
        <f t="array" ref="AC91">_xlfn.XLOOKUP($A91&amp;$B91,'[1]产值及收款计划（2026）'!$A:$A&amp;'[1]产值及收款计划（2026）'!$B:$B,'[1]产值及收款计划（2026）'!AC:AC)</f>
        <v>#REF!</v>
      </c>
      <c r="AD91" s="235" t="e" cm="1">
        <f t="array" ref="AD91">_xlfn.XLOOKUP($A91&amp;$B91,'[1]产值及收款计划（2026）'!$A:$A&amp;'[1]产值及收款计划（2026）'!$B:$B,'[1]产值及收款计划（2026）'!AD:AD)</f>
        <v>#REF!</v>
      </c>
      <c r="AE91" s="235" cm="1">
        <f t="array" ref="AE91">_xlfn.XLOOKUP($A91&amp;$B91,'[1]产值及收款计划（2026）'!$A:$A&amp;'[1]产值及收款计划（2026）'!$B:$B,'[1]产值及收款计划（2026）'!AE:AE)</f>
        <v>36.409994</v>
      </c>
      <c r="AF91" s="235" t="e" cm="1">
        <f t="array" ref="AF91">_xlfn.XLOOKUP($A91&amp;$B91,'[1]产值及收款计划（2026）'!$A:$A&amp;'[1]产值及收款计划（2026）'!$B:$B,'[1]产值及收款计划（2026）'!AF:AF)</f>
        <v>#REF!</v>
      </c>
      <c r="AG91" s="235" t="e" cm="1">
        <f t="array" ref="AG91">_xlfn.XLOOKUP($A91&amp;$B91,'[1]产值及收款计划（2026）'!$A:$A&amp;'[1]产值及收款计划（2026）'!$B:$B,'[1]产值及收款计划（2026）'!AG:AG)</f>
        <v>#REF!</v>
      </c>
      <c r="AH91" s="235" t="e" cm="1">
        <f t="array" ref="AH91">_xlfn.XLOOKUP($A91&amp;$B91,'[1]产值及收款计划（2026）'!$A:$A&amp;'[1]产值及收款计划（2026）'!$B:$B,'[1]产值及收款计划（2026）'!AH:AH)</f>
        <v>#REF!</v>
      </c>
      <c r="AI91" s="235" t="e" cm="1">
        <f t="array" ref="AI91">_xlfn.XLOOKUP($A91&amp;$B91,'[1]产值及收款计划（2026）'!$A:$A&amp;'[1]产值及收款计划（2026）'!$B:$B,'[1]产值及收款计划（2026）'!AI:AI)</f>
        <v>#REF!</v>
      </c>
      <c r="AJ91" s="235" t="e" cm="1">
        <f t="array" ref="AJ91">_xlfn.XLOOKUP($A91&amp;$B91,'[1]产值及收款计划（2026）'!$A:$A&amp;'[1]产值及收款计划（2026）'!$B:$B,'[1]产值及收款计划（2026）'!AJ:AJ)</f>
        <v>#REF!</v>
      </c>
      <c r="AK91" s="235" t="e" cm="1">
        <f t="array" ref="AK91">_xlfn.XLOOKUP($A91&amp;$B91,'[1]产值及收款计划（2026）'!$A:$A&amp;'[1]产值及收款计划（2026）'!$B:$B,'[1]产值及收款计划（2026）'!AK:AK)</f>
        <v>#REF!</v>
      </c>
      <c r="AL91" s="235" t="e" cm="1">
        <f t="array" ref="AL91">_xlfn.XLOOKUP($A91&amp;$B91,'[1]产值及收款计划（2026）'!$A:$A&amp;'[1]产值及收款计划（2026）'!$B:$B,'[1]产值及收款计划（2026）'!AL:AL)</f>
        <v>#REF!</v>
      </c>
      <c r="AM91" s="242" t="e" cm="1">
        <f t="array" ref="AM91">_xlfn.LET(_xlpm.勾选月份状态数组,TRANSPOSE('PPT(12-15页）-TOP10'!$A$3:$A$14),_xlpm.选择数据区,IF('PPT(12-15页）-TOP10'!$E$3="收款",$BA91:$BL91,$AA91:$AL91),SUM(_xlfn._xlws.FILTER(_xlpm.选择数据区,_xlpm.勾选月份状态数组,"")))</f>
        <v>#REF!</v>
      </c>
      <c r="AN91" s="235" t="e">
        <f>_xlfn.XLOOKUP($C91,应收未收表!$T:$T,应收未收表!AA:AA)</f>
        <v>#N/A</v>
      </c>
      <c r="AO91" s="235" t="e">
        <f>_xlfn.XLOOKUP($C91,应收未收表!$T:$T,应收未收表!AB:AB)</f>
        <v>#N/A</v>
      </c>
      <c r="AP91" s="235" t="e">
        <f>_xlfn.XLOOKUP($C91,应收未收表!$T:$T,应收未收表!AC:AC)</f>
        <v>#N/A</v>
      </c>
      <c r="AQ91" s="235" t="e">
        <f>_xlfn.XLOOKUP($C91,应收未收表!$T:$T,应收未收表!AE:AE)</f>
        <v>#N/A</v>
      </c>
      <c r="AR91" s="235" t="e">
        <f>_xlfn.XLOOKUP($C91,应收未收表!$T:$T,应收未收表!AF:AF)</f>
        <v>#N/A</v>
      </c>
      <c r="AS91" s="235" t="e" cm="1">
        <f t="array" ref="AS91">_xlfn.XLOOKUP($A91&amp;$B91,'[1]产值及收款计划（2026）'!$A:$A&amp;'[1]产值及收款计划（2026）'!$B:$B,'[1]产值及收款计划（2026）'!AS:AS)</f>
        <v>#REF!</v>
      </c>
      <c r="AT91" s="235" t="e" cm="1">
        <f t="array" ref="AT91">_xlfn.XLOOKUP($A91&amp;$B91,'[1]产值及收款计划（2026）'!$A:$A&amp;'[1]产值及收款计划（2026）'!$B:$B,'[1]产值及收款计划（2026）'!AT:AT)</f>
        <v>#REF!</v>
      </c>
      <c r="AU91" s="235" t="e" cm="1">
        <f t="array" ref="AU91">_xlfn.XLOOKUP($A91&amp;$B91,'[1]产值及收款计划（2026）'!$A:$A&amp;'[1]产值及收款计划（2026）'!$B:$B,'[1]产值及收款计划（2026）'!AU:AU)</f>
        <v>#REF!</v>
      </c>
      <c r="AV91" s="235" t="e" cm="1">
        <f t="array" ref="AV91">_xlfn.XLOOKUP($A91&amp;$B91,'[1]产值及收款计划（2026）'!$A:$A&amp;'[1]产值及收款计划（2026）'!$B:$B,'[1]产值及收款计划（2026）'!AV:AV)</f>
        <v>#REF!</v>
      </c>
      <c r="AW91" s="235" cm="1">
        <f t="array" ref="AW91">_xlfn.XLOOKUP($A91&amp;$B91,'[1]产值及收款计划（2026）'!$A:$A&amp;'[1]产值及收款计划（2026）'!$B:$B,'[1]产值及收款计划（2026）'!AW:AW)</f>
        <v>0</v>
      </c>
      <c r="AX91" s="235" cm="1">
        <f t="array" ref="AX91">_xlfn.XLOOKUP($A91&amp;$B91,'[1]产值及收款计划（2026）'!$A:$A&amp;'[1]产值及收款计划（2026）'!$B:$B,'[1]产值及收款计划（2026）'!AX:AX)</f>
        <v>64.66665</v>
      </c>
      <c r="AY91" s="235" cm="1">
        <f t="array" ref="AY91">_xlfn.XLOOKUP($A91&amp;$B91,'[1]产值及收款计划（2026）'!$A:$A&amp;'[1]产值及收款计划（2026）'!$B:$B,'[1]产值及收款计划（2026）'!AY:AY)</f>
        <v>64.66665</v>
      </c>
      <c r="AZ91" s="235" cm="1">
        <f t="array" ref="AZ91">_xlfn.XLOOKUP($A91&amp;$B91,'[1]产值及收款计划（2026）'!$A:$A&amp;'[1]产值及收款计划（2026）'!$B:$B,'[1]产值及收款计划（2026）'!AZ:AZ)</f>
        <v>28.256656</v>
      </c>
      <c r="BA91" s="235" t="e" cm="1">
        <f t="array" ref="BA91">_xlfn.XLOOKUP($A91&amp;$B91,'[1]产值及收款计划（2026）'!$A:$A&amp;'[1]产值及收款计划（2026）'!$B:$B,'[1]产值及收款计划（2026）'!BA:BA)</f>
        <v>#REF!</v>
      </c>
      <c r="BB91" s="235" cm="1">
        <f t="array" ref="BB91">_xlfn.XLOOKUP($A91&amp;$B91,'[1]产值及收款计划（2026）'!$A:$A&amp;'[1]产值及收款计划（2026）'!$B:$B,'[1]产值及收款计划（2026）'!BB:BB)</f>
        <v>64.66665</v>
      </c>
      <c r="BC91" s="235" t="e" cm="1">
        <f t="array" ref="BC91">_xlfn.XLOOKUP($A91&amp;$B91,'[1]产值及收款计划（2026）'!$A:$A&amp;'[1]产值及收款计划（2026）'!$B:$B,'[1]产值及收款计划（2026）'!BC:BC)</f>
        <v>#REF!</v>
      </c>
      <c r="BD91" s="235" t="e" cm="1">
        <f t="array" ref="BD91">_xlfn.XLOOKUP($A91&amp;$B91,'[1]产值及收款计划（2026）'!$A:$A&amp;'[1]产值及收款计划（2026）'!$B:$B,'[1]产值及收款计划（2026）'!BD:BD)</f>
        <v>#REF!</v>
      </c>
      <c r="BE91" s="235" t="e" cm="1">
        <f t="array" ref="BE91">_xlfn.XLOOKUP($A91&amp;$B91,'[1]产值及收款计划（2026）'!$A:$A&amp;'[1]产值及收款计划（2026）'!$B:$B,'[1]产值及收款计划（2026）'!BE:BE)</f>
        <v>#REF!</v>
      </c>
      <c r="BF91" s="235" cm="1">
        <f t="array" ref="BF91">_xlfn.XLOOKUP($A91&amp;$B91,'[1]产值及收款计划（2026）'!$A:$A&amp;'[1]产值及收款计划（2026）'!$B:$B,'[1]产值及收款计划（2026）'!BF:BF)</f>
        <v>60.786651</v>
      </c>
      <c r="BG91" s="235" t="e" cm="1">
        <f t="array" ref="BG91">_xlfn.XLOOKUP($A91&amp;$B91,'[1]产值及收款计划（2026）'!$A:$A&amp;'[1]产值及收款计划（2026）'!$B:$B,'[1]产值及收款计划（2026）'!BG:BG)</f>
        <v>#REF!</v>
      </c>
      <c r="BH91" s="235" t="e" cm="1">
        <f t="array" ref="BH91">_xlfn.XLOOKUP($A91&amp;$B91,'[1]产值及收款计划（2026）'!$A:$A&amp;'[1]产值及收款计划（2026）'!$B:$B,'[1]产值及收款计划（2026）'!BH:BH)</f>
        <v>#REF!</v>
      </c>
      <c r="BI91" s="235" t="e" cm="1">
        <f t="array" ref="BI91">_xlfn.XLOOKUP($A91&amp;$B91,'[1]产值及收款计划（2026）'!$A:$A&amp;'[1]产值及收款计划（2026）'!$B:$B,'[1]产值及收款计划（2026）'!BI:BI)</f>
        <v>#REF!</v>
      </c>
      <c r="BJ91" s="235" t="e" cm="1">
        <f t="array" ref="BJ91">_xlfn.XLOOKUP($A91&amp;$B91,'[1]产值及收款计划（2026）'!$A:$A&amp;'[1]产值及收款计划（2026）'!$B:$B,'[1]产值及收款计划（2026）'!BJ:BJ)</f>
        <v>#REF!</v>
      </c>
      <c r="BK91" s="235" t="e" cm="1">
        <f t="array" ref="BK91">_xlfn.XLOOKUP($A91&amp;$B91,'[1]产值及收款计划（2026）'!$A:$A&amp;'[1]产值及收款计划（2026）'!$B:$B,'[1]产值及收款计划（2026）'!BK:BK)</f>
        <v>#REF!</v>
      </c>
      <c r="BL91" s="235" t="e" cm="1">
        <f t="array" ref="BL91">_xlfn.XLOOKUP($A91&amp;$B91,'[1]产值及收款计划（2026）'!$A:$A&amp;'[1]产值及收款计划（2026）'!$B:$B,'[1]产值及收款计划（2026）'!BL:BL)</f>
        <v>#REF!</v>
      </c>
      <c r="BM91" s="235"/>
      <c r="BN91" s="235"/>
      <c r="BO91" s="235"/>
      <c r="BP91" s="235"/>
      <c r="BQ91" s="235">
        <f>_xlfn.XLOOKUP($C91,应收未收表!$AJ:$AJ,应收未收表!AK:AK)</f>
        <v>65</v>
      </c>
      <c r="BR91" s="235">
        <f>_xlfn.XLOOKUP($C91,应收未收表!$AJ:$AJ,应收未收表!AL:AL)</f>
        <v>65</v>
      </c>
      <c r="BS91" s="235" t="str">
        <f>_xlfn.XLOOKUP($C91,应收未收表!$AJ:$AJ,应收未收表!AM:AM)</f>
        <v>春节后一季度内落实且已上报一季度计划</v>
      </c>
      <c r="BT91" s="235">
        <f>_xlfn.XLOOKUP($C91,应收未收表!$AJ:$AJ,应收未收表!AN:AN)</f>
        <v>0</v>
      </c>
      <c r="BU91" s="234" t="str" cm="1">
        <f t="array" ref="BU91">_xlfn.XLOOKUP($A91&amp;$B91,'[1]产值及收款计划（2026）'!$A:$A&amp;'[1]产值及收款计划（2026）'!$B:$B,'[1]产值及收款计划（2026）'!BQ:BQ)</f>
        <v>安徽开源建设工程有限责任公司繁昌区S457新港至南陵界一级公路改建工程施工第一标段项目经理部</v>
      </c>
      <c r="BV91" s="235" t="e" cm="1">
        <f t="array" ref="BV91">_xlfn.XLOOKUP($A91&amp;$B91,'[1]产值及收款计划（2026）'!$A:$A&amp;'[1]产值及收款计划（2026）'!$B:$B,'[1]产值及收款计划（2026）'!BR:BR)</f>
        <v>#REF!</v>
      </c>
      <c r="CE91" s="235" cm="1">
        <f t="array" ref="CE91">_xlfn.XLOOKUP($A91&amp;$B91,'[1]产值及收款计划（2026）'!$A:$A&amp;'[1]产值及收款计划（2026）'!$B:$B,'[1]产值及收款计划（2026）'!CA:CA)</f>
        <v>0</v>
      </c>
      <c r="CF91" s="235" cm="1">
        <f t="array" ref="CF91">_xlfn.XLOOKUP($A91&amp;$B91,'[1]产值及收款计划（2026）'!$A:$A&amp;'[1]产值及收款计划（2026）'!$B:$B,'[1]产值及收款计划（2026）'!CB:CB)</f>
        <v>0</v>
      </c>
      <c r="CG91" s="235" cm="1">
        <f t="array" ref="CG91">_xlfn.XLOOKUP($A91&amp;$B91,'[1]产值及收款计划（2026）'!$A:$A&amp;'[1]产值及收款计划（2026）'!$B:$B,'[1]产值及收款计划（2026）'!CC:CC)</f>
        <v>0</v>
      </c>
      <c r="CH91" s="235" cm="1">
        <f t="array" ref="CH91">_xlfn.XLOOKUP($A91&amp;$B91,'[1]产值及收款计划（2026）'!$A:$A&amp;'[1]产值及收款计划（2026）'!$B:$B,'[1]产值及收款计划（2026）'!CD:CD)</f>
        <v>0</v>
      </c>
      <c r="CI91" s="235" cm="1">
        <f t="array" ref="CI91">_xlfn.XLOOKUP($A91&amp;$B91,'[1]产值及收款计划（2026）'!$A:$A&amp;'[1]产值及收款计划（2026）'!$B:$B,'[1]产值及收款计划（2026）'!CE:CE)</f>
        <v>0</v>
      </c>
      <c r="CJ91" s="235" cm="1">
        <f t="array" ref="CJ91">_xlfn.XLOOKUP($A91&amp;$B91,'[1]产值及收款计划（2026）'!$A:$A&amp;'[1]产值及收款计划（2026）'!$B:$B,'[1]产值及收款计划（2026）'!CF:CF)</f>
        <v>0</v>
      </c>
      <c r="CK91" s="235" cm="1">
        <f t="array" ref="CK91">_xlfn.XLOOKUP($A91&amp;$B91,'[1]产值及收款计划（2026）'!$A:$A&amp;'[1]产值及收款计划（2026）'!$B:$B,'[1]产值及收款计划（2026）'!CG:CG)</f>
        <v>0</v>
      </c>
      <c r="CL91" s="235" cm="1">
        <f t="array" ref="CL91">_xlfn.XLOOKUP($A91&amp;$B91,'[1]产值及收款计划（2026）'!$A:$A&amp;'[1]产值及收款计划（2026）'!$B:$B,'[1]产值及收款计划（2026）'!CH:CH)</f>
        <v>0</v>
      </c>
      <c r="CM91" s="235" cm="1">
        <f t="array" ref="CM91">_xlfn.XLOOKUP($A91&amp;$B91,'[1]产值及收款计划（2026）'!$A:$A&amp;'[1]产值及收款计划（2026）'!$B:$B,'[1]产值及收款计划（2026）'!CI:CI)</f>
        <v>0</v>
      </c>
      <c r="CN91" s="235" cm="1">
        <f t="array" ref="CN91">_xlfn.XLOOKUP($A91&amp;$B91,'[1]产值及收款计划（2026）'!$A:$A&amp;'[1]产值及收款计划（2026）'!$B:$B,'[1]产值及收款计划（2026）'!CJ:CJ)</f>
        <v>0</v>
      </c>
      <c r="CO91" s="235" cm="1">
        <f t="array" ref="CO91">_xlfn.XLOOKUP($A91&amp;$B91,'[1]产值及收款计划（2026）'!$A:$A&amp;'[1]产值及收款计划（2026）'!$B:$B,'[1]产值及收款计划（2026）'!CK:CK)</f>
        <v>0</v>
      </c>
      <c r="CP91" s="235" cm="1">
        <f t="array" ref="CP91">_xlfn.XLOOKUP($A91&amp;$B91,'[1]产值及收款计划（2026）'!$A:$A&amp;'[1]产值及收款计划（2026）'!$B:$B,'[1]产值及收款计划（2026）'!CL:CL)</f>
        <v>0</v>
      </c>
      <c r="DE91" s="235" cm="1">
        <f t="array" ref="DE91">_xlfn.XLOOKUP($A91&amp;$B91,'[1]产值及收款计划（2026）'!$A:$A&amp;'[1]产值及收款计划（2026）'!$B:$B,'[1]产值及收款计划（2026）'!DA:DA)</f>
        <v>0</v>
      </c>
      <c r="DF91" s="235" cm="1">
        <f t="array" ref="DF91">_xlfn.XLOOKUP($A91&amp;$B91,'[1]产值及收款计划（2026）'!$A:$A&amp;'[1]产值及收款计划（2026）'!$B:$B,'[1]产值及收款计划（2026）'!DB:DB)</f>
        <v>64.66665</v>
      </c>
      <c r="DG91" s="235" cm="1">
        <f t="array" ref="DG91">_xlfn.XLOOKUP($A91&amp;$B91,'[1]产值及收款计划（2026）'!$A:$A&amp;'[1]产值及收款计划（2026）'!$B:$B,'[1]产值及收款计划（2026）'!DC:DC)</f>
        <v>0</v>
      </c>
      <c r="DH91" s="235" cm="1">
        <f t="array" ref="DH91">_xlfn.XLOOKUP($A91&amp;$B91,'[1]产值及收款计划（2026）'!$A:$A&amp;'[1]产值及收款计划（2026）'!$B:$B,'[1]产值及收款计划（2026）'!DD:DD)</f>
        <v>0</v>
      </c>
      <c r="DI91" s="235" cm="1">
        <f t="array" ref="DI91">_xlfn.XLOOKUP($A91&amp;$B91,'[1]产值及收款计划（2026）'!$A:$A&amp;'[1]产值及收款计划（2026）'!$B:$B,'[1]产值及收款计划（2026）'!DE:DE)</f>
        <v>0</v>
      </c>
      <c r="DJ91" s="235" cm="1">
        <f t="array" ref="DJ91">_xlfn.XLOOKUP($A91&amp;$B91,'[1]产值及收款计划（2026）'!$A:$A&amp;'[1]产值及收款计划（2026）'!$B:$B,'[1]产值及收款计划（2026）'!DF:DF)</f>
        <v>0</v>
      </c>
      <c r="DK91" s="235" cm="1">
        <f t="array" ref="DK91">_xlfn.XLOOKUP($A91&amp;$B91,'[1]产值及收款计划（2026）'!$A:$A&amp;'[1]产值及收款计划（2026）'!$B:$B,'[1]产值及收款计划（2026）'!DG:DG)</f>
        <v>0</v>
      </c>
      <c r="DL91" s="235" cm="1">
        <f t="array" ref="DL91">_xlfn.XLOOKUP($A91&amp;$B91,'[1]产值及收款计划（2026）'!$A:$A&amp;'[1]产值及收款计划（2026）'!$B:$B,'[1]产值及收款计划（2026）'!DH:DH)</f>
        <v>0</v>
      </c>
      <c r="DM91" s="235" cm="1">
        <f t="array" ref="DM91">_xlfn.XLOOKUP($A91&amp;$B91,'[1]产值及收款计划（2026）'!$A:$A&amp;'[1]产值及收款计划（2026）'!$B:$B,'[1]产值及收款计划（2026）'!DI:DI)</f>
        <v>0</v>
      </c>
      <c r="DN91" s="235" cm="1">
        <f t="array" ref="DN91">_xlfn.XLOOKUP($A91&amp;$B91,'[1]产值及收款计划（2026）'!$A:$A&amp;'[1]产值及收款计划（2026）'!$B:$B,'[1]产值及收款计划（2026）'!DJ:DJ)</f>
        <v>0</v>
      </c>
      <c r="DO91" s="235" cm="1">
        <f t="array" ref="DO91">_xlfn.XLOOKUP($A91&amp;$B91,'[1]产值及收款计划（2026）'!$A:$A&amp;'[1]产值及收款计划（2026）'!$B:$B,'[1]产值及收款计划（2026）'!DK:DK)</f>
        <v>0</v>
      </c>
      <c r="DP91" s="235" cm="1">
        <f t="array" ref="DP91">_xlfn.XLOOKUP($A91&amp;$B91,'[1]产值及收款计划（2026）'!$A:$A&amp;'[1]产值及收款计划（2026）'!$B:$B,'[1]产值及收款计划（2026）'!DL:DL)</f>
        <v>0</v>
      </c>
      <c r="DQ91" s="243"/>
      <c r="DR91" s="229"/>
    </row>
    <row r="92" ht="40.5" spans="1:122">
      <c r="A92" s="233">
        <f t="shared" si="13"/>
        <v>88</v>
      </c>
      <c r="B92" s="233" t="s">
        <v>25</v>
      </c>
      <c r="C92" s="234" t="str" cm="1">
        <f t="array" ref="C92">_xlfn.XLOOKUP($A92&amp;$B92,'[1]产值及收款计划（2026）'!$A:$A&amp;'[1]产值及收款计划（2026）'!$B:$B,'[1]产值及收款计划（2026）'!C:C)</f>
        <v>ZHT2025031800031</v>
      </c>
      <c r="D92" s="234" t="str" cm="1">
        <f t="array" ref="D92">_xlfn.XLOOKUP($A92&amp;$B92,'[1]产值及收款计划（2026）'!$A:$A&amp;'[1]产值及收款计划（2026）'!$B:$B,'[1]产值及收款计划（2026）'!D:D)</f>
        <v>S457新港至南陵界一级公路改建工程智慧工地信息化项目（冠粤）</v>
      </c>
      <c r="E92" s="235" cm="1">
        <f t="array" ref="E92">_xlfn.XLOOKUP($A92&amp;$B92,'[1]产值及收款计划（2026）'!$A:$A&amp;'[1]产值及收款计划（2026）'!$B:$B,'[1]产值及收款计划（2026）'!E:E)</f>
        <v>129.3333</v>
      </c>
      <c r="F92" s="235" cm="1">
        <f t="array" ref="F92">_xlfn.XLOOKUP($A92&amp;$B92,'[1]产值及收款计划（2026）'!$A:$A&amp;'[1]产值及收款计划（2026）'!$B:$B,'[1]产值及收款计划（2026）'!F:F)</f>
        <v>129.3333</v>
      </c>
      <c r="G92" s="235" cm="1">
        <f t="array" ref="G92">_xlfn.XLOOKUP($A92&amp;$B92,'[1]产值及收款计划（2026）'!$A:$A&amp;'[1]产值及收款计划（2026）'!$B:$B,'[1]产值及收款计划（2026）'!G:G)</f>
        <v>129.3333</v>
      </c>
      <c r="H92" s="235" cm="1">
        <f t="array" ref="H92">_xlfn.XLOOKUP($A92&amp;$B92,'[1]产值及收款计划（2026）'!$A:$A&amp;'[1]产值及收款计划（2026）'!$B:$B,'[1]产值及收款计划（2026）'!H:H)</f>
        <v>29.3333</v>
      </c>
      <c r="I92" s="236" cm="1">
        <f t="array" ref="I92">_xlfn.XLOOKUP($A92&amp;$B92,'[1]产值及收款计划（2026）'!$A:$A&amp;'[1]产值及收款计划（2026）'!$B:$B,'[1]产值及收款计划（2026）'!I:I)</f>
        <v>0.226803924434001</v>
      </c>
      <c r="J92" s="237" cm="1">
        <f t="array" ref="J92">_xlfn.XLOOKUP($A92&amp;$B92,'[1]产值及收款计划（2026）'!$A:$A&amp;'[1]产值及收款计划（2026）'!$B:$B,'[1]产值及收款计划（2026）'!J:J)</f>
        <v>0.06</v>
      </c>
      <c r="K92" s="235" t="e" cm="1">
        <f t="array" ref="K92">_xlfn.XLOOKUP($A92&amp;$B92,'[1]产值及收款计划（2026）'!$A:$A&amp;'[1]产值及收款计划（2026）'!$B:$B,'[1]产值及收款计划（2026）'!K:K)</f>
        <v>#REF!</v>
      </c>
      <c r="L92" s="235" t="e" cm="1">
        <f t="array" ref="L92">_xlfn.XLOOKUP($A92&amp;$B92,'[1]产值及收款计划（2026）'!$A:$A&amp;'[1]产值及收款计划（2026）'!$B:$B,'[1]产值及收款计划（2026）'!L:L)</f>
        <v>#REF!</v>
      </c>
      <c r="M92" s="235" t="str" cm="1">
        <f t="array" ref="M92">_xlfn.XLOOKUP($A92&amp;$B92,'[1]产值及收款计划（2026）'!$A:$A&amp;'[1]产值及收款计划（2026）'!$B:$B,'[1]产值及收款计划（2026）'!M:M)</f>
        <v>主导</v>
      </c>
      <c r="N92" s="235" t="str" cm="1">
        <f t="array" ref="N92">_xlfn.XLOOKUP($A92&amp;$B92,'[1]产值及收款计划（2026）'!$A:$A&amp;'[1]产值及收款计划（2026）'!$B:$B,'[1]产值及收款计划（2026）'!N:N)</f>
        <v>施林烽团队</v>
      </c>
      <c r="O92" s="235" t="str" cm="1">
        <f t="array" ref="O92">_xlfn.XLOOKUP($A92&amp;$B92,'[1]产值及收款计划（2026）'!$A:$A&amp;'[1]产值及收款计划（2026）'!$B:$B,'[1]产值及收款计划（2026）'!O:O)</f>
        <v>赵伟</v>
      </c>
      <c r="P92" s="234" t="str" cm="1">
        <f t="array" ref="P92">_xlfn.XLOOKUP($A92&amp;$B92,'[1]产值及收款计划（2026）'!$A:$A&amp;'[1]产值及收款计划（2026）'!$B:$B,'[1]产值及收款计划（2026）'!P:P)</f>
        <v>在建</v>
      </c>
      <c r="Q92" s="235" t="e" cm="1">
        <f t="array" ref="Q92">_xlfn.XLOOKUP($A92&amp;$B92,'[1]产值及收款计划（2026）'!$A:$A&amp;'[1]产值及收款计划（2026）'!$B:$B,'[1]产值及收款计划（2026）'!Q:Q)</f>
        <v>#REF!</v>
      </c>
      <c r="R92" s="235" t="e" cm="1">
        <f t="array" ref="R92">_xlfn.XLOOKUP($A92&amp;$B92,'[1]产值及收款计划（2026）'!$A:$A&amp;'[1]产值及收款计划（2026）'!$B:$B,'[1]产值及收款计划（2026）'!R:R)</f>
        <v>#REF!</v>
      </c>
      <c r="S92" s="235" t="e" cm="1">
        <f t="array" ref="S92">_xlfn.XLOOKUP($A92&amp;$B92,'[1]产值及收款计划（2026）'!$A:$A&amp;'[1]产值及收款计划（2026）'!$B:$B,'[1]产值及收款计划（2026）'!S:S)</f>
        <v>#REF!</v>
      </c>
      <c r="T92" s="235" cm="1">
        <f t="array" ref="T92">_xlfn.XLOOKUP($A92&amp;$B92,'[1]产值及收款计划（2026）'!$A:$A&amp;'[1]产值及收款计划（2026）'!$B:$B,'[1]产值及收款计划（2026）'!T:T)</f>
        <v>92.923306</v>
      </c>
      <c r="U92" s="235" cm="1">
        <f t="array" ref="U92">_xlfn.XLOOKUP($A92&amp;$B92,'[1]产值及收款计划（2026）'!$A:$A&amp;'[1]产值及收款计划（2026）'!$B:$B,'[1]产值及收款计划（2026）'!U:U)</f>
        <v>0</v>
      </c>
      <c r="V92" s="235" cm="1">
        <f t="array" ref="V92">_xlfn.XLOOKUP($A92&amp;$B92,'[1]产值及收款计划（2026）'!$A:$A&amp;'[1]产值及收款计划（2026）'!$B:$B,'[1]产值及收款计划（2026）'!V:V)</f>
        <v>36.409994</v>
      </c>
      <c r="W92" s="235" t="e" cm="1">
        <f t="array" ref="W92">_xlfn.XLOOKUP($A92&amp;$B92,'[1]产值及收款计划（2026）'!$A:$A&amp;'[1]产值及收款计划（2026）'!$B:$B,'[1]产值及收款计划（2026）'!W:W)</f>
        <v>#REF!</v>
      </c>
      <c r="X92" s="235" t="e" cm="1">
        <f t="array" ref="X92">_xlfn.XLOOKUP($A92&amp;$B92,'[1]产值及收款计划（2026）'!$A:$A&amp;'[1]产值及收款计划（2026）'!$B:$B,'[1]产值及收款计划（2026）'!X:X)</f>
        <v>#REF!</v>
      </c>
      <c r="Y92" s="235" t="e" cm="1">
        <f t="array" ref="Y92">_xlfn.XLOOKUP($A92&amp;$B92,'[1]产值及收款计划（2026）'!$A:$A&amp;'[1]产值及收款计划（2026）'!$B:$B,'[1]产值及收款计划（2026）'!Y:Y)</f>
        <v>#REF!</v>
      </c>
      <c r="Z92" s="235" t="e" cm="1">
        <f t="array" ref="Z92">_xlfn.XLOOKUP($A92&amp;$B92,'[1]产值及收款计划（2026）'!$A:$A&amp;'[1]产值及收款计划（2026）'!$B:$B,'[1]产值及收款计划（2026）'!Z:Z)</f>
        <v>#REF!</v>
      </c>
      <c r="AA92" s="235" t="e" cm="1">
        <f t="array" ref="AA92">_xlfn.XLOOKUP($A92&amp;$B92,'[1]产值及收款计划（2026）'!$A:$A&amp;'[1]产值及收款计划（2026）'!$B:$B,'[1]产值及收款计划（2026）'!AA:AA)</f>
        <v>#REF!</v>
      </c>
      <c r="AB92" s="235" t="e" cm="1">
        <f t="array" ref="AB92">_xlfn.XLOOKUP($A92&amp;$B92,'[1]产值及收款计划（2026）'!$A:$A&amp;'[1]产值及收款计划（2026）'!$B:$B,'[1]产值及收款计划（2026）'!AB:AB)</f>
        <v>#REF!</v>
      </c>
      <c r="AC92" s="235" t="e" cm="1">
        <f t="array" ref="AC92">_xlfn.XLOOKUP($A92&amp;$B92,'[1]产值及收款计划（2026）'!$A:$A&amp;'[1]产值及收款计划（2026）'!$B:$B,'[1]产值及收款计划（2026）'!AC:AC)</f>
        <v>#REF!</v>
      </c>
      <c r="AD92" s="235" t="e" cm="1">
        <f t="array" ref="AD92">_xlfn.XLOOKUP($A92&amp;$B92,'[1]产值及收款计划（2026）'!$A:$A&amp;'[1]产值及收款计划（2026）'!$B:$B,'[1]产值及收款计划（2026）'!AD:AD)</f>
        <v>#REF!</v>
      </c>
      <c r="AE92" s="235" cm="1">
        <f t="array" ref="AE92">_xlfn.XLOOKUP($A92&amp;$B92,'[1]产值及收款计划（2026）'!$A:$A&amp;'[1]产值及收款计划（2026）'!$B:$B,'[1]产值及收款计划（2026）'!AE:AE)</f>
        <v>36.409994</v>
      </c>
      <c r="AF92" s="235" t="e" cm="1">
        <f t="array" ref="AF92">_xlfn.XLOOKUP($A92&amp;$B92,'[1]产值及收款计划（2026）'!$A:$A&amp;'[1]产值及收款计划（2026）'!$B:$B,'[1]产值及收款计划（2026）'!AF:AF)</f>
        <v>#REF!</v>
      </c>
      <c r="AG92" s="235" t="e" cm="1">
        <f t="array" ref="AG92">_xlfn.XLOOKUP($A92&amp;$B92,'[1]产值及收款计划（2026）'!$A:$A&amp;'[1]产值及收款计划（2026）'!$B:$B,'[1]产值及收款计划（2026）'!AG:AG)</f>
        <v>#REF!</v>
      </c>
      <c r="AH92" s="235" t="e" cm="1">
        <f t="array" ref="AH92">_xlfn.XLOOKUP($A92&amp;$B92,'[1]产值及收款计划（2026）'!$A:$A&amp;'[1]产值及收款计划（2026）'!$B:$B,'[1]产值及收款计划（2026）'!AH:AH)</f>
        <v>#REF!</v>
      </c>
      <c r="AI92" s="235" t="e" cm="1">
        <f t="array" ref="AI92">_xlfn.XLOOKUP($A92&amp;$B92,'[1]产值及收款计划（2026）'!$A:$A&amp;'[1]产值及收款计划（2026）'!$B:$B,'[1]产值及收款计划（2026）'!AI:AI)</f>
        <v>#REF!</v>
      </c>
      <c r="AJ92" s="235" t="e" cm="1">
        <f t="array" ref="AJ92">_xlfn.XLOOKUP($A92&amp;$B92,'[1]产值及收款计划（2026）'!$A:$A&amp;'[1]产值及收款计划（2026）'!$B:$B,'[1]产值及收款计划（2026）'!AJ:AJ)</f>
        <v>#REF!</v>
      </c>
      <c r="AK92" s="235" t="e" cm="1">
        <f t="array" ref="AK92">_xlfn.XLOOKUP($A92&amp;$B92,'[1]产值及收款计划（2026）'!$A:$A&amp;'[1]产值及收款计划（2026）'!$B:$B,'[1]产值及收款计划（2026）'!AK:AK)</f>
        <v>#REF!</v>
      </c>
      <c r="AL92" s="235" t="e" cm="1">
        <f t="array" ref="AL92">_xlfn.XLOOKUP($A92&amp;$B92,'[1]产值及收款计划（2026）'!$A:$A&amp;'[1]产值及收款计划（2026）'!$B:$B,'[1]产值及收款计划（2026）'!AL:AL)</f>
        <v>#REF!</v>
      </c>
      <c r="AM92" s="242" t="e" cm="1">
        <f t="array" ref="AM92">_xlfn.LET(_xlpm.勾选月份状态数组,TRANSPOSE('PPT(12-15页）-TOP10'!$A$3:$A$14),_xlpm.选择数据区,IF('PPT(12-15页）-TOP10'!$E$3="收款",$BA92:$BL92,$AA92:$AL92),SUM(_xlfn._xlws.FILTER(_xlpm.选择数据区,_xlpm.勾选月份状态数组,"")))</f>
        <v>#REF!</v>
      </c>
      <c r="AN92" s="235" t="e">
        <f>_xlfn.XLOOKUP($C92,应收未收表!$T:$T,应收未收表!AA:AA)</f>
        <v>#N/A</v>
      </c>
      <c r="AO92" s="235" t="e">
        <f>_xlfn.XLOOKUP($C92,应收未收表!$T:$T,应收未收表!AB:AB)</f>
        <v>#N/A</v>
      </c>
      <c r="AP92" s="235" t="e">
        <f>_xlfn.XLOOKUP($C92,应收未收表!$T:$T,应收未收表!AC:AC)</f>
        <v>#N/A</v>
      </c>
      <c r="AQ92" s="235" t="e">
        <f>_xlfn.XLOOKUP($C92,应收未收表!$T:$T,应收未收表!AE:AE)</f>
        <v>#N/A</v>
      </c>
      <c r="AR92" s="235" t="e">
        <f>_xlfn.XLOOKUP($C92,应收未收表!$T:$T,应收未收表!AF:AF)</f>
        <v>#N/A</v>
      </c>
      <c r="AS92" s="235" t="e" cm="1">
        <f t="array" ref="AS92">_xlfn.XLOOKUP($A92&amp;$B92,'[1]产值及收款计划（2026）'!$A:$A&amp;'[1]产值及收款计划（2026）'!$B:$B,'[1]产值及收款计划（2026）'!AS:AS)</f>
        <v>#REF!</v>
      </c>
      <c r="AT92" s="235" t="e" cm="1">
        <f t="array" ref="AT92">_xlfn.XLOOKUP($A92&amp;$B92,'[1]产值及收款计划（2026）'!$A:$A&amp;'[1]产值及收款计划（2026）'!$B:$B,'[1]产值及收款计划（2026）'!AT:AT)</f>
        <v>#REF!</v>
      </c>
      <c r="AU92" s="235" t="e" cm="1">
        <f t="array" ref="AU92">_xlfn.XLOOKUP($A92&amp;$B92,'[1]产值及收款计划（2026）'!$A:$A&amp;'[1]产值及收款计划（2026）'!$B:$B,'[1]产值及收款计划（2026）'!AU:AU)</f>
        <v>#REF!</v>
      </c>
      <c r="AV92" s="235" t="e" cm="1">
        <f t="array" ref="AV92">_xlfn.XLOOKUP($A92&amp;$B92,'[1]产值及收款计划（2026）'!$A:$A&amp;'[1]产值及收款计划（2026）'!$B:$B,'[1]产值及收款计划（2026）'!AV:AV)</f>
        <v>#REF!</v>
      </c>
      <c r="AW92" s="235" cm="1">
        <f t="array" ref="AW92">_xlfn.XLOOKUP($A92&amp;$B92,'[1]产值及收款计划（2026）'!$A:$A&amp;'[1]产值及收款计划（2026）'!$B:$B,'[1]产值及收款计划（2026）'!AW:AW)</f>
        <v>0</v>
      </c>
      <c r="AX92" s="235" cm="1">
        <f t="array" ref="AX92">_xlfn.XLOOKUP($A92&amp;$B92,'[1]产值及收款计划（2026）'!$A:$A&amp;'[1]产值及收款计划（2026）'!$B:$B,'[1]产值及收款计划（2026）'!AX:AX)</f>
        <v>50</v>
      </c>
      <c r="AY92" s="235" cm="1">
        <f t="array" ref="AY92">_xlfn.XLOOKUP($A92&amp;$B92,'[1]产值及收款计划（2026）'!$A:$A&amp;'[1]产值及收款计划（2026）'!$B:$B,'[1]产值及收款计划（2026）'!AY:AY)</f>
        <v>79.3333</v>
      </c>
      <c r="AZ92" s="235" cm="1">
        <f t="array" ref="AZ92">_xlfn.XLOOKUP($A92&amp;$B92,'[1]产值及收款计划（2026）'!$A:$A&amp;'[1]产值及收款计划（2026）'!$B:$B,'[1]产值及收款计划（2026）'!AZ:AZ)</f>
        <v>42.923306</v>
      </c>
      <c r="BA92" s="235" t="e" cm="1">
        <f t="array" ref="BA92">_xlfn.XLOOKUP($A92&amp;$B92,'[1]产值及收款计划（2026）'!$A:$A&amp;'[1]产值及收款计划（2026）'!$B:$B,'[1]产值及收款计划（2026）'!BA:BA)</f>
        <v>#REF!</v>
      </c>
      <c r="BB92" s="235" cm="1">
        <f t="array" ref="BB92">_xlfn.XLOOKUP($A92&amp;$B92,'[1]产值及收款计划（2026）'!$A:$A&amp;'[1]产值及收款计划（2026）'!$B:$B,'[1]产值及收款计划（2026）'!BB:BB)</f>
        <v>64.66665</v>
      </c>
      <c r="BC92" s="235" t="e" cm="1">
        <f t="array" ref="BC92">_xlfn.XLOOKUP($A92&amp;$B92,'[1]产值及收款计划（2026）'!$A:$A&amp;'[1]产值及收款计划（2026）'!$B:$B,'[1]产值及收款计划（2026）'!BC:BC)</f>
        <v>#REF!</v>
      </c>
      <c r="BD92" s="235" cm="1">
        <f t="array" ref="BD92">_xlfn.XLOOKUP($A92&amp;$B92,'[1]产值及收款计划（2026）'!$A:$A&amp;'[1]产值及收款计划（2026）'!$B:$B,'[1]产值及收款计划（2026）'!BD:BD)</f>
        <v>14.66665</v>
      </c>
      <c r="BE92" s="235" t="e" cm="1">
        <f t="array" ref="BE92">_xlfn.XLOOKUP($A92&amp;$B92,'[1]产值及收款计划（2026）'!$A:$A&amp;'[1]产值及收款计划（2026）'!$B:$B,'[1]产值及收款计划（2026）'!BE:BE)</f>
        <v>#REF!</v>
      </c>
      <c r="BF92" s="235" cm="1">
        <f t="array" ref="BF92">_xlfn.XLOOKUP($A92&amp;$B92,'[1]产值及收款计划（2026）'!$A:$A&amp;'[1]产值及收款计划（2026）'!$B:$B,'[1]产值及收款计划（2026）'!BF:BF)</f>
        <v>60.786651</v>
      </c>
      <c r="BG92" s="235" t="e" cm="1">
        <f t="array" ref="BG92">_xlfn.XLOOKUP($A92&amp;$B92,'[1]产值及收款计划（2026）'!$A:$A&amp;'[1]产值及收款计划（2026）'!$B:$B,'[1]产值及收款计划（2026）'!BG:BG)</f>
        <v>#REF!</v>
      </c>
      <c r="BH92" s="235" t="e" cm="1">
        <f t="array" ref="BH92">_xlfn.XLOOKUP($A92&amp;$B92,'[1]产值及收款计划（2026）'!$A:$A&amp;'[1]产值及收款计划（2026）'!$B:$B,'[1]产值及收款计划（2026）'!BH:BH)</f>
        <v>#REF!</v>
      </c>
      <c r="BI92" s="235" t="e" cm="1">
        <f t="array" ref="BI92">_xlfn.XLOOKUP($A92&amp;$B92,'[1]产值及收款计划（2026）'!$A:$A&amp;'[1]产值及收款计划（2026）'!$B:$B,'[1]产值及收款计划（2026）'!BI:BI)</f>
        <v>#REF!</v>
      </c>
      <c r="BJ92" s="235" t="e" cm="1">
        <f t="array" ref="BJ92">_xlfn.XLOOKUP($A92&amp;$B92,'[1]产值及收款计划（2026）'!$A:$A&amp;'[1]产值及收款计划（2026）'!$B:$B,'[1]产值及收款计划（2026）'!BJ:BJ)</f>
        <v>#REF!</v>
      </c>
      <c r="BK92" s="235" t="e" cm="1">
        <f t="array" ref="BK92">_xlfn.XLOOKUP($A92&amp;$B92,'[1]产值及收款计划（2026）'!$A:$A&amp;'[1]产值及收款计划（2026）'!$B:$B,'[1]产值及收款计划（2026）'!BK:BK)</f>
        <v>#REF!</v>
      </c>
      <c r="BL92" s="235" t="e" cm="1">
        <f t="array" ref="BL92">_xlfn.XLOOKUP($A92&amp;$B92,'[1]产值及收款计划（2026）'!$A:$A&amp;'[1]产值及收款计划（2026）'!$B:$B,'[1]产值及收款计划（2026）'!BL:BL)</f>
        <v>#REF!</v>
      </c>
      <c r="BM92" s="235"/>
      <c r="BN92" s="235"/>
      <c r="BO92" s="235"/>
      <c r="BP92" s="235"/>
      <c r="BQ92" s="235">
        <f>_xlfn.XLOOKUP($C92,应收未收表!$AJ:$AJ,应收未收表!AK:AK)</f>
        <v>65</v>
      </c>
      <c r="BR92" s="235">
        <f>_xlfn.XLOOKUP($C92,应收未收表!$AJ:$AJ,应收未收表!AL:AL)</f>
        <v>65</v>
      </c>
      <c r="BS92" s="235" t="str">
        <f>_xlfn.XLOOKUP($C92,应收未收表!$AJ:$AJ,应收未收表!AM:AM)</f>
        <v>春节前落实且已上报一季度计划</v>
      </c>
      <c r="BT92" s="235">
        <f>_xlfn.XLOOKUP($C92,应收未收表!$AJ:$AJ,应收未收表!AN:AN)</f>
        <v>0</v>
      </c>
      <c r="BU92" s="234" t="str" cm="1">
        <f t="array" ref="BU92">_xlfn.XLOOKUP($A92&amp;$B92,'[1]产值及收款计划（2026）'!$A:$A&amp;'[1]产值及收款计划（2026）'!$B:$B,'[1]产值及收款计划（2026）'!BQ:BQ)</f>
        <v>芜湖芜粤建设工程有限责任公司</v>
      </c>
      <c r="BV92" s="235" t="e" cm="1">
        <f t="array" ref="BV92">_xlfn.XLOOKUP($A92&amp;$B92,'[1]产值及收款计划（2026）'!$A:$A&amp;'[1]产值及收款计划（2026）'!$B:$B,'[1]产值及收款计划（2026）'!BR:BR)</f>
        <v>#REF!</v>
      </c>
      <c r="CE92" s="235" cm="1">
        <f t="array" ref="CE92">_xlfn.XLOOKUP($A92&amp;$B92,'[1]产值及收款计划（2026）'!$A:$A&amp;'[1]产值及收款计划（2026）'!$B:$B,'[1]产值及收款计划（2026）'!CA:CA)</f>
        <v>0</v>
      </c>
      <c r="CF92" s="235" cm="1">
        <f t="array" ref="CF92">_xlfn.XLOOKUP($A92&amp;$B92,'[1]产值及收款计划（2026）'!$A:$A&amp;'[1]产值及收款计划（2026）'!$B:$B,'[1]产值及收款计划（2026）'!CB:CB)</f>
        <v>0</v>
      </c>
      <c r="CG92" s="235" cm="1">
        <f t="array" ref="CG92">_xlfn.XLOOKUP($A92&amp;$B92,'[1]产值及收款计划（2026）'!$A:$A&amp;'[1]产值及收款计划（2026）'!$B:$B,'[1]产值及收款计划（2026）'!CC:CC)</f>
        <v>0</v>
      </c>
      <c r="CH92" s="235" cm="1">
        <f t="array" ref="CH92">_xlfn.XLOOKUP($A92&amp;$B92,'[1]产值及收款计划（2026）'!$A:$A&amp;'[1]产值及收款计划（2026）'!$B:$B,'[1]产值及收款计划（2026）'!CD:CD)</f>
        <v>0</v>
      </c>
      <c r="CI92" s="235" cm="1">
        <f t="array" ref="CI92">_xlfn.XLOOKUP($A92&amp;$B92,'[1]产值及收款计划（2026）'!$A:$A&amp;'[1]产值及收款计划（2026）'!$B:$B,'[1]产值及收款计划（2026）'!CE:CE)</f>
        <v>0</v>
      </c>
      <c r="CJ92" s="235" cm="1">
        <f t="array" ref="CJ92">_xlfn.XLOOKUP($A92&amp;$B92,'[1]产值及收款计划（2026）'!$A:$A&amp;'[1]产值及收款计划（2026）'!$B:$B,'[1]产值及收款计划（2026）'!CF:CF)</f>
        <v>0</v>
      </c>
      <c r="CK92" s="235" cm="1">
        <f t="array" ref="CK92">_xlfn.XLOOKUP($A92&amp;$B92,'[1]产值及收款计划（2026）'!$A:$A&amp;'[1]产值及收款计划（2026）'!$B:$B,'[1]产值及收款计划（2026）'!CG:CG)</f>
        <v>0</v>
      </c>
      <c r="CL92" s="235" cm="1">
        <f t="array" ref="CL92">_xlfn.XLOOKUP($A92&amp;$B92,'[1]产值及收款计划（2026）'!$A:$A&amp;'[1]产值及收款计划（2026）'!$B:$B,'[1]产值及收款计划（2026）'!CH:CH)</f>
        <v>0</v>
      </c>
      <c r="CM92" s="235" cm="1">
        <f t="array" ref="CM92">_xlfn.XLOOKUP($A92&amp;$B92,'[1]产值及收款计划（2026）'!$A:$A&amp;'[1]产值及收款计划（2026）'!$B:$B,'[1]产值及收款计划（2026）'!CI:CI)</f>
        <v>0</v>
      </c>
      <c r="CN92" s="235" cm="1">
        <f t="array" ref="CN92">_xlfn.XLOOKUP($A92&amp;$B92,'[1]产值及收款计划（2026）'!$A:$A&amp;'[1]产值及收款计划（2026）'!$B:$B,'[1]产值及收款计划（2026）'!CJ:CJ)</f>
        <v>0</v>
      </c>
      <c r="CO92" s="235" cm="1">
        <f t="array" ref="CO92">_xlfn.XLOOKUP($A92&amp;$B92,'[1]产值及收款计划（2026）'!$A:$A&amp;'[1]产值及收款计划（2026）'!$B:$B,'[1]产值及收款计划（2026）'!CK:CK)</f>
        <v>0</v>
      </c>
      <c r="CP92" s="235" cm="1">
        <f t="array" ref="CP92">_xlfn.XLOOKUP($A92&amp;$B92,'[1]产值及收款计划（2026）'!$A:$A&amp;'[1]产值及收款计划（2026）'!$B:$B,'[1]产值及收款计划（2026）'!CL:CL)</f>
        <v>0</v>
      </c>
      <c r="DE92" s="235" cm="1">
        <f t="array" ref="DE92">_xlfn.XLOOKUP($A92&amp;$B92,'[1]产值及收款计划（2026）'!$A:$A&amp;'[1]产值及收款计划（2026）'!$B:$B,'[1]产值及收款计划（2026）'!DA:DA)</f>
        <v>0</v>
      </c>
      <c r="DF92" s="235" cm="1">
        <f t="array" ref="DF92">_xlfn.XLOOKUP($A92&amp;$B92,'[1]产值及收款计划（2026）'!$A:$A&amp;'[1]产值及收款计划（2026）'!$B:$B,'[1]产值及收款计划（2026）'!DB:DB)</f>
        <v>50</v>
      </c>
      <c r="DG92" s="235" cm="1">
        <f t="array" ref="DG92">_xlfn.XLOOKUP($A92&amp;$B92,'[1]产值及收款计划（2026）'!$A:$A&amp;'[1]产值及收款计划（2026）'!$B:$B,'[1]产值及收款计划（2026）'!DC:DC)</f>
        <v>0</v>
      </c>
      <c r="DH92" s="235" cm="1">
        <f t="array" ref="DH92">_xlfn.XLOOKUP($A92&amp;$B92,'[1]产值及收款计划（2026）'!$A:$A&amp;'[1]产值及收款计划（2026）'!$B:$B,'[1]产值及收款计划（2026）'!DD:DD)</f>
        <v>0</v>
      </c>
      <c r="DI92" s="235" cm="1">
        <f t="array" ref="DI92">_xlfn.XLOOKUP($A92&amp;$B92,'[1]产值及收款计划（2026）'!$A:$A&amp;'[1]产值及收款计划（2026）'!$B:$B,'[1]产值及收款计划（2026）'!DE:DE)</f>
        <v>0</v>
      </c>
      <c r="DJ92" s="235" cm="1">
        <f t="array" ref="DJ92">_xlfn.XLOOKUP($A92&amp;$B92,'[1]产值及收款计划（2026）'!$A:$A&amp;'[1]产值及收款计划（2026）'!$B:$B,'[1]产值及收款计划（2026）'!DF:DF)</f>
        <v>0</v>
      </c>
      <c r="DK92" s="235" cm="1">
        <f t="array" ref="DK92">_xlfn.XLOOKUP($A92&amp;$B92,'[1]产值及收款计划（2026）'!$A:$A&amp;'[1]产值及收款计划（2026）'!$B:$B,'[1]产值及收款计划（2026）'!DG:DG)</f>
        <v>0</v>
      </c>
      <c r="DL92" s="235" cm="1">
        <f t="array" ref="DL92">_xlfn.XLOOKUP($A92&amp;$B92,'[1]产值及收款计划（2026）'!$A:$A&amp;'[1]产值及收款计划（2026）'!$B:$B,'[1]产值及收款计划（2026）'!DH:DH)</f>
        <v>0</v>
      </c>
      <c r="DM92" s="235" cm="1">
        <f t="array" ref="DM92">_xlfn.XLOOKUP($A92&amp;$B92,'[1]产值及收款计划（2026）'!$A:$A&amp;'[1]产值及收款计划（2026）'!$B:$B,'[1]产值及收款计划（2026）'!DI:DI)</f>
        <v>0</v>
      </c>
      <c r="DN92" s="235" cm="1">
        <f t="array" ref="DN92">_xlfn.XLOOKUP($A92&amp;$B92,'[1]产值及收款计划（2026）'!$A:$A&amp;'[1]产值及收款计划（2026）'!$B:$B,'[1]产值及收款计划（2026）'!DJ:DJ)</f>
        <v>0</v>
      </c>
      <c r="DO92" s="235" cm="1">
        <f t="array" ref="DO92">_xlfn.XLOOKUP($A92&amp;$B92,'[1]产值及收款计划（2026）'!$A:$A&amp;'[1]产值及收款计划（2026）'!$B:$B,'[1]产值及收款计划（2026）'!DK:DK)</f>
        <v>0</v>
      </c>
      <c r="DP92" s="235" cm="1">
        <f t="array" ref="DP92">_xlfn.XLOOKUP($A92&amp;$B92,'[1]产值及收款计划（2026）'!$A:$A&amp;'[1]产值及收款计划（2026）'!$B:$B,'[1]产值及收款计划（2026）'!DL:DL)</f>
        <v>0</v>
      </c>
      <c r="DQ92" s="243"/>
      <c r="DR92" s="229"/>
    </row>
    <row r="93" ht="20.25" spans="1:122">
      <c r="A93" s="233">
        <f t="shared" si="13"/>
        <v>89</v>
      </c>
      <c r="B93" s="233" t="s">
        <v>25</v>
      </c>
      <c r="C93" s="234" t="str" cm="1">
        <f t="array" ref="C93">_xlfn.XLOOKUP($A93&amp;$B93,'[1]产值及收款计划（2026）'!$A:$A&amp;'[1]产值及收款计划（2026）'!$B:$B,'[1]产值及收款计划（2026）'!C:C)</f>
        <v>SJHT2019122000157</v>
      </c>
      <c r="D93" s="234" t="str" cm="1">
        <f t="array" ref="D93">_xlfn.XLOOKUP($A93&amp;$B93,'[1]产值及收款计划（2026）'!$A:$A&amp;'[1]产值及收款计划（2026）'!$B:$B,'[1]产值及收款计划（2026）'!D:D)</f>
        <v>地下院平移-贵阳市轨道交通1号线信息网络系统采购项目合同</v>
      </c>
      <c r="E93" s="235" cm="1">
        <f t="array" ref="E93">_xlfn.XLOOKUP($A93&amp;$B93,'[1]产值及收款计划（2026）'!$A:$A&amp;'[1]产值及收款计划（2026）'!$B:$B,'[1]产值及收款计划（2026）'!E:E)</f>
        <v>32.47</v>
      </c>
      <c r="F93" s="235" cm="1">
        <f t="array" ref="F93">_xlfn.XLOOKUP($A93&amp;$B93,'[1]产值及收款计划（2026）'!$A:$A&amp;'[1]产值及收款计划（2026）'!$B:$B,'[1]产值及收款计划（2026）'!F:F)</f>
        <v>32.47</v>
      </c>
      <c r="G93" s="235" cm="1">
        <f t="array" ref="G93">_xlfn.XLOOKUP($A93&amp;$B93,'[1]产值及收款计划（2026）'!$A:$A&amp;'[1]产值及收款计划（2026）'!$B:$B,'[1]产值及收款计划（2026）'!G:G)</f>
        <v>32.47</v>
      </c>
      <c r="H93" s="235" cm="1">
        <f t="array" ref="H93">_xlfn.XLOOKUP($A93&amp;$B93,'[1]产值及收款计划（2026）'!$A:$A&amp;'[1]产值及收款计划（2026）'!$B:$B,'[1]产值及收款计划（2026）'!H:H)</f>
        <v>32.47</v>
      </c>
      <c r="I93" s="236" cm="1">
        <f t="array" ref="I93">_xlfn.XLOOKUP($A93&amp;$B93,'[1]产值及收款计划（2026）'!$A:$A&amp;'[1]产值及收款计划（2026）'!$B:$B,'[1]产值及收款计划（2026）'!I:I)</f>
        <v>1</v>
      </c>
      <c r="J93" s="237" cm="1">
        <f t="array" ref="J93">_xlfn.XLOOKUP($A93&amp;$B93,'[1]产值及收款计划（2026）'!$A:$A&amp;'[1]产值及收款计划（2026）'!$B:$B,'[1]产值及收款计划（2026）'!J:J)</f>
        <v>0</v>
      </c>
      <c r="K93" s="235" t="e" cm="1">
        <f t="array" ref="K93">_xlfn.XLOOKUP($A93&amp;$B93,'[1]产值及收款计划（2026）'!$A:$A&amp;'[1]产值及收款计划（2026）'!$B:$B,'[1]产值及收款计划（2026）'!K:K)</f>
        <v>#REF!</v>
      </c>
      <c r="L93" s="235" t="e" cm="1">
        <f t="array" ref="L93">_xlfn.XLOOKUP($A93&amp;$B93,'[1]产值及收款计划（2026）'!$A:$A&amp;'[1]产值及收款计划（2026）'!$B:$B,'[1]产值及收款计划（2026）'!L:L)</f>
        <v>#REF!</v>
      </c>
      <c r="M93" s="235" t="str" cm="1">
        <f t="array" ref="M93">_xlfn.XLOOKUP($A93&amp;$B93,'[1]产值及收款计划（2026）'!$A:$A&amp;'[1]产值及收款计划（2026）'!$B:$B,'[1]产值及收款计划（2026）'!M:M)</f>
        <v>主导</v>
      </c>
      <c r="N93" s="235" t="str" cm="1">
        <f t="array" ref="N93">_xlfn.XLOOKUP($A93&amp;$B93,'[1]产值及收款计划（2026）'!$A:$A&amp;'[1]产值及收款计划（2026）'!$B:$B,'[1]产值及收款计划（2026）'!N:N)</f>
        <v>孔祥平团队</v>
      </c>
      <c r="O93" s="235" t="str" cm="1">
        <f t="array" ref="O93">_xlfn.XLOOKUP($A93&amp;$B93,'[1]产值及收款计划（2026）'!$A:$A&amp;'[1]产值及收款计划（2026）'!$B:$B,'[1]产值及收款计划（2026）'!O:O)</f>
        <v>张智伟</v>
      </c>
      <c r="P93" s="234" t="str" cm="1">
        <f t="array" ref="P93">_xlfn.XLOOKUP($A93&amp;$B93,'[1]产值及收款计划（2026）'!$A:$A&amp;'[1]产值及收款计划（2026）'!$B:$B,'[1]产值及收款计划（2026）'!P:P)</f>
        <v>在建</v>
      </c>
      <c r="Q93" s="235" t="e" cm="1">
        <f t="array" ref="Q93">_xlfn.XLOOKUP($A93&amp;$B93,'[1]产值及收款计划（2026）'!$A:$A&amp;'[1]产值及收款计划（2026）'!$B:$B,'[1]产值及收款计划（2026）'!Q:Q)</f>
        <v>#REF!</v>
      </c>
      <c r="R93" s="235" t="e" cm="1">
        <f t="array" ref="R93">_xlfn.XLOOKUP($A93&amp;$B93,'[1]产值及收款计划（2026）'!$A:$A&amp;'[1]产值及收款计划（2026）'!$B:$B,'[1]产值及收款计划（2026）'!R:R)</f>
        <v>#REF!</v>
      </c>
      <c r="S93" s="235" t="e" cm="1">
        <f t="array" ref="S93">_xlfn.XLOOKUP($A93&amp;$B93,'[1]产值及收款计划（2026）'!$A:$A&amp;'[1]产值及收款计划（2026）'!$B:$B,'[1]产值及收款计划（2026）'!S:S)</f>
        <v>#REF!</v>
      </c>
      <c r="T93" s="235" cm="1">
        <f t="array" ref="T93">_xlfn.XLOOKUP($A93&amp;$B93,'[1]产值及收款计划（2026）'!$A:$A&amp;'[1]产值及收款计划（2026）'!$B:$B,'[1]产值及收款计划（2026）'!T:T)</f>
        <v>0</v>
      </c>
      <c r="U93" s="235" cm="1">
        <f t="array" ref="U93">_xlfn.XLOOKUP($A93&amp;$B93,'[1]产值及收款计划（2026）'!$A:$A&amp;'[1]产值及收款计划（2026）'!$B:$B,'[1]产值及收款计划（2026）'!U:U)</f>
        <v>0</v>
      </c>
      <c r="V93" s="235" cm="1">
        <f t="array" ref="V93">_xlfn.XLOOKUP($A93&amp;$B93,'[1]产值及收款计划（2026）'!$A:$A&amp;'[1]产值及收款计划（2026）'!$B:$B,'[1]产值及收款计划（2026）'!V:V)</f>
        <v>32.47</v>
      </c>
      <c r="W93" s="235" t="e" cm="1">
        <f t="array" ref="W93">_xlfn.XLOOKUP($A93&amp;$B93,'[1]产值及收款计划（2026）'!$A:$A&amp;'[1]产值及收款计划（2026）'!$B:$B,'[1]产值及收款计划（2026）'!W:W)</f>
        <v>#REF!</v>
      </c>
      <c r="X93" s="235" t="e" cm="1">
        <f t="array" ref="X93">_xlfn.XLOOKUP($A93&amp;$B93,'[1]产值及收款计划（2026）'!$A:$A&amp;'[1]产值及收款计划（2026）'!$B:$B,'[1]产值及收款计划（2026）'!X:X)</f>
        <v>#REF!</v>
      </c>
      <c r="Y93" s="235" t="e" cm="1">
        <f t="array" ref="Y93">_xlfn.XLOOKUP($A93&amp;$B93,'[1]产值及收款计划（2026）'!$A:$A&amp;'[1]产值及收款计划（2026）'!$B:$B,'[1]产值及收款计划（2026）'!Y:Y)</f>
        <v>#REF!</v>
      </c>
      <c r="Z93" s="235" t="e" cm="1">
        <f t="array" ref="Z93">_xlfn.XLOOKUP($A93&amp;$B93,'[1]产值及收款计划（2026）'!$A:$A&amp;'[1]产值及收款计划（2026）'!$B:$B,'[1]产值及收款计划（2026）'!Z:Z)</f>
        <v>#REF!</v>
      </c>
      <c r="AA93" s="235" t="e" cm="1">
        <f t="array" ref="AA93">_xlfn.XLOOKUP($A93&amp;$B93,'[1]产值及收款计划（2026）'!$A:$A&amp;'[1]产值及收款计划（2026）'!$B:$B,'[1]产值及收款计划（2026）'!AA:AA)</f>
        <v>#REF!</v>
      </c>
      <c r="AB93" s="235" t="e" cm="1">
        <f t="array" ref="AB93">_xlfn.XLOOKUP($A93&amp;$B93,'[1]产值及收款计划（2026）'!$A:$A&amp;'[1]产值及收款计划（2026）'!$B:$B,'[1]产值及收款计划（2026）'!AB:AB)</f>
        <v>#REF!</v>
      </c>
      <c r="AC93" s="235" t="e" cm="1">
        <f t="array" ref="AC93">_xlfn.XLOOKUP($A93&amp;$B93,'[1]产值及收款计划（2026）'!$A:$A&amp;'[1]产值及收款计划（2026）'!$B:$B,'[1]产值及收款计划（2026）'!AC:AC)</f>
        <v>#REF!</v>
      </c>
      <c r="AD93" s="235" t="e" cm="1">
        <f t="array" ref="AD93">_xlfn.XLOOKUP($A93&amp;$B93,'[1]产值及收款计划（2026）'!$A:$A&amp;'[1]产值及收款计划（2026）'!$B:$B,'[1]产值及收款计划（2026）'!AD:AD)</f>
        <v>#REF!</v>
      </c>
      <c r="AE93" s="235" t="e" cm="1">
        <f t="array" ref="AE93">_xlfn.XLOOKUP($A93&amp;$B93,'[1]产值及收款计划（2026）'!$A:$A&amp;'[1]产值及收款计划（2026）'!$B:$B,'[1]产值及收款计划（2026）'!AE:AE)</f>
        <v>#REF!</v>
      </c>
      <c r="AF93" s="235" t="e" cm="1">
        <f t="array" ref="AF93">_xlfn.XLOOKUP($A93&amp;$B93,'[1]产值及收款计划（2026）'!$A:$A&amp;'[1]产值及收款计划（2026）'!$B:$B,'[1]产值及收款计划（2026）'!AF:AF)</f>
        <v>#REF!</v>
      </c>
      <c r="AG93" s="235" t="e" cm="1">
        <f t="array" ref="AG93">_xlfn.XLOOKUP($A93&amp;$B93,'[1]产值及收款计划（2026）'!$A:$A&amp;'[1]产值及收款计划（2026）'!$B:$B,'[1]产值及收款计划（2026）'!AG:AG)</f>
        <v>#REF!</v>
      </c>
      <c r="AH93" s="235" t="e" cm="1">
        <f t="array" ref="AH93">_xlfn.XLOOKUP($A93&amp;$B93,'[1]产值及收款计划（2026）'!$A:$A&amp;'[1]产值及收款计划（2026）'!$B:$B,'[1]产值及收款计划（2026）'!AH:AH)</f>
        <v>#REF!</v>
      </c>
      <c r="AI93" s="235" t="e" cm="1">
        <f t="array" ref="AI93">_xlfn.XLOOKUP($A93&amp;$B93,'[1]产值及收款计划（2026）'!$A:$A&amp;'[1]产值及收款计划（2026）'!$B:$B,'[1]产值及收款计划（2026）'!AI:AI)</f>
        <v>#REF!</v>
      </c>
      <c r="AJ93" s="235" t="e" cm="1">
        <f t="array" ref="AJ93">_xlfn.XLOOKUP($A93&amp;$B93,'[1]产值及收款计划（2026）'!$A:$A&amp;'[1]产值及收款计划（2026）'!$B:$B,'[1]产值及收款计划（2026）'!AJ:AJ)</f>
        <v>#REF!</v>
      </c>
      <c r="AK93" s="235" t="e" cm="1">
        <f t="array" ref="AK93">_xlfn.XLOOKUP($A93&amp;$B93,'[1]产值及收款计划（2026）'!$A:$A&amp;'[1]产值及收款计划（2026）'!$B:$B,'[1]产值及收款计划（2026）'!AK:AK)</f>
        <v>#REF!</v>
      </c>
      <c r="AL93" s="235" t="e" cm="1">
        <f t="array" ref="AL93">_xlfn.XLOOKUP($A93&amp;$B93,'[1]产值及收款计划（2026）'!$A:$A&amp;'[1]产值及收款计划（2026）'!$B:$B,'[1]产值及收款计划（2026）'!AL:AL)</f>
        <v>#REF!</v>
      </c>
      <c r="AM93" s="242" t="e" cm="1">
        <f t="array" ref="AM93">_xlfn.LET(_xlpm.勾选月份状态数组,TRANSPOSE('PPT(12-15页）-TOP10'!$A$3:$A$14),_xlpm.选择数据区,IF('PPT(12-15页）-TOP10'!$E$3="收款",$BA93:$BL93,$AA93:$AL93),SUM(_xlfn._xlws.FILTER(_xlpm.选择数据区,_xlpm.勾选月份状态数组,"")))</f>
        <v>#REF!</v>
      </c>
      <c r="AN93" s="235" t="e">
        <f>_xlfn.XLOOKUP($C93,应收未收表!$T:$T,应收未收表!AA:AA)</f>
        <v>#N/A</v>
      </c>
      <c r="AO93" s="235" t="e">
        <f>_xlfn.XLOOKUP($C93,应收未收表!$T:$T,应收未收表!AB:AB)</f>
        <v>#N/A</v>
      </c>
      <c r="AP93" s="235" t="e">
        <f>_xlfn.XLOOKUP($C93,应收未收表!$T:$T,应收未收表!AC:AC)</f>
        <v>#N/A</v>
      </c>
      <c r="AQ93" s="235" t="e">
        <f>_xlfn.XLOOKUP($C93,应收未收表!$T:$T,应收未收表!AE:AE)</f>
        <v>#N/A</v>
      </c>
      <c r="AR93" s="235" t="e">
        <f>_xlfn.XLOOKUP($C93,应收未收表!$T:$T,应收未收表!AF:AF)</f>
        <v>#N/A</v>
      </c>
      <c r="AS93" s="235" t="e" cm="1">
        <f t="array" ref="AS93">_xlfn.XLOOKUP($A93&amp;$B93,'[1]产值及收款计划（2026）'!$A:$A&amp;'[1]产值及收款计划（2026）'!$B:$B,'[1]产值及收款计划（2026）'!AS:AS)</f>
        <v>#REF!</v>
      </c>
      <c r="AT93" s="235" t="e" cm="1">
        <f t="array" ref="AT93">_xlfn.XLOOKUP($A93&amp;$B93,'[1]产值及收款计划（2026）'!$A:$A&amp;'[1]产值及收款计划（2026）'!$B:$B,'[1]产值及收款计划（2026）'!AT:AT)</f>
        <v>#REF!</v>
      </c>
      <c r="AU93" s="235" t="e" cm="1">
        <f t="array" ref="AU93">_xlfn.XLOOKUP($A93&amp;$B93,'[1]产值及收款计划（2026）'!$A:$A&amp;'[1]产值及收款计划（2026）'!$B:$B,'[1]产值及收款计划（2026）'!AU:AU)</f>
        <v>#REF!</v>
      </c>
      <c r="AV93" s="235" t="e" cm="1">
        <f t="array" ref="AV93">_xlfn.XLOOKUP($A93&amp;$B93,'[1]产值及收款计划（2026）'!$A:$A&amp;'[1]产值及收款计划（2026）'!$B:$B,'[1]产值及收款计划（2026）'!AV:AV)</f>
        <v>#REF!</v>
      </c>
      <c r="AW93" s="235" cm="1">
        <f t="array" ref="AW93">_xlfn.XLOOKUP($A93&amp;$B93,'[1]产值及收款计划（2026）'!$A:$A&amp;'[1]产值及收款计划（2026）'!$B:$B,'[1]产值及收款计划（2026）'!AW:AW)</f>
        <v>0</v>
      </c>
      <c r="AX93" s="235" cm="1">
        <f t="array" ref="AX93">_xlfn.XLOOKUP($A93&amp;$B93,'[1]产值及收款计划（2026）'!$A:$A&amp;'[1]产值及收款计划（2026）'!$B:$B,'[1]产值及收款计划（2026）'!AX:AX)</f>
        <v>0</v>
      </c>
      <c r="AY93" s="235" cm="1">
        <f t="array" ref="AY93">_xlfn.XLOOKUP($A93&amp;$B93,'[1]产值及收款计划（2026）'!$A:$A&amp;'[1]产值及收款计划（2026）'!$B:$B,'[1]产值及收款计划（2026）'!AY:AY)</f>
        <v>32.47</v>
      </c>
      <c r="AZ93" s="235" cm="1">
        <f t="array" ref="AZ93">_xlfn.XLOOKUP($A93&amp;$B93,'[1]产值及收款计划（2026）'!$A:$A&amp;'[1]产值及收款计划（2026）'!$B:$B,'[1]产值及收款计划（2026）'!AZ:AZ)</f>
        <v>0</v>
      </c>
      <c r="BA93" s="235" t="e" cm="1">
        <f t="array" ref="BA93">_xlfn.XLOOKUP($A93&amp;$B93,'[1]产值及收款计划（2026）'!$A:$A&amp;'[1]产值及收款计划（2026）'!$B:$B,'[1]产值及收款计划（2026）'!BA:BA)</f>
        <v>#REF!</v>
      </c>
      <c r="BB93" s="235" t="e" cm="1">
        <f t="array" ref="BB93">_xlfn.XLOOKUP($A93&amp;$B93,'[1]产值及收款计划（2026）'!$A:$A&amp;'[1]产值及收款计划（2026）'!$B:$B,'[1]产值及收款计划（2026）'!BB:BB)</f>
        <v>#REF!</v>
      </c>
      <c r="BC93" s="235" t="e" cm="1">
        <f t="array" ref="BC93">_xlfn.XLOOKUP($A93&amp;$B93,'[1]产值及收款计划（2026）'!$A:$A&amp;'[1]产值及收款计划（2026）'!$B:$B,'[1]产值及收款计划（2026）'!BC:BC)</f>
        <v>#REF!</v>
      </c>
      <c r="BD93" s="235" t="e" cm="1">
        <f t="array" ref="BD93">_xlfn.XLOOKUP($A93&amp;$B93,'[1]产值及收款计划（2026）'!$A:$A&amp;'[1]产值及收款计划（2026）'!$B:$B,'[1]产值及收款计划（2026）'!BD:BD)</f>
        <v>#REF!</v>
      </c>
      <c r="BE93" s="235" t="e" cm="1">
        <f t="array" ref="BE93">_xlfn.XLOOKUP($A93&amp;$B93,'[1]产值及收款计划（2026）'!$A:$A&amp;'[1]产值及收款计划（2026）'!$B:$B,'[1]产值及收款计划（2026）'!BE:BE)</f>
        <v>#REF!</v>
      </c>
      <c r="BF93" s="235" t="e" cm="1">
        <f t="array" ref="BF93">_xlfn.XLOOKUP($A93&amp;$B93,'[1]产值及收款计划（2026）'!$A:$A&amp;'[1]产值及收款计划（2026）'!$B:$B,'[1]产值及收款计划（2026）'!BF:BF)</f>
        <v>#REF!</v>
      </c>
      <c r="BG93" s="235" t="e" cm="1">
        <f t="array" ref="BG93">_xlfn.XLOOKUP($A93&amp;$B93,'[1]产值及收款计划（2026）'!$A:$A&amp;'[1]产值及收款计划（2026）'!$B:$B,'[1]产值及收款计划（2026）'!BG:BG)</f>
        <v>#REF!</v>
      </c>
      <c r="BH93" s="235" t="e" cm="1">
        <f t="array" ref="BH93">_xlfn.XLOOKUP($A93&amp;$B93,'[1]产值及收款计划（2026）'!$A:$A&amp;'[1]产值及收款计划（2026）'!$B:$B,'[1]产值及收款计划（2026）'!BH:BH)</f>
        <v>#REF!</v>
      </c>
      <c r="BI93" s="235" t="e" cm="1">
        <f t="array" ref="BI93">_xlfn.XLOOKUP($A93&amp;$B93,'[1]产值及收款计划（2026）'!$A:$A&amp;'[1]产值及收款计划（2026）'!$B:$B,'[1]产值及收款计划（2026）'!BI:BI)</f>
        <v>#REF!</v>
      </c>
      <c r="BJ93" s="235" t="e" cm="1">
        <f t="array" ref="BJ93">_xlfn.XLOOKUP($A93&amp;$B93,'[1]产值及收款计划（2026）'!$A:$A&amp;'[1]产值及收款计划（2026）'!$B:$B,'[1]产值及收款计划（2026）'!BJ:BJ)</f>
        <v>#REF!</v>
      </c>
      <c r="BK93" s="235" t="e" cm="1">
        <f t="array" ref="BK93">_xlfn.XLOOKUP($A93&amp;$B93,'[1]产值及收款计划（2026）'!$A:$A&amp;'[1]产值及收款计划（2026）'!$B:$B,'[1]产值及收款计划（2026）'!BK:BK)</f>
        <v>#REF!</v>
      </c>
      <c r="BL93" s="235" t="e" cm="1">
        <f t="array" ref="BL93">_xlfn.XLOOKUP($A93&amp;$B93,'[1]产值及收款计划（2026）'!$A:$A&amp;'[1]产值及收款计划（2026）'!$B:$B,'[1]产值及收款计划（2026）'!BL:BL)</f>
        <v>#REF!</v>
      </c>
      <c r="BM93" s="235"/>
      <c r="BN93" s="235"/>
      <c r="BO93" s="235"/>
      <c r="BP93" s="235"/>
      <c r="BQ93" s="235" t="e">
        <f>_xlfn.XLOOKUP($C93,应收未收表!$AJ:$AJ,应收未收表!AK:AK)</f>
        <v>#N/A</v>
      </c>
      <c r="BR93" s="235" t="e">
        <f>_xlfn.XLOOKUP($C93,应收未收表!$AJ:$AJ,应收未收表!AL:AL)</f>
        <v>#N/A</v>
      </c>
      <c r="BS93" s="235" t="e">
        <f>_xlfn.XLOOKUP($C93,应收未收表!$AJ:$AJ,应收未收表!AM:AM)</f>
        <v>#N/A</v>
      </c>
      <c r="BT93" s="235" t="e">
        <f>_xlfn.XLOOKUP($C93,应收未收表!$AJ:$AJ,应收未收表!AN:AN)</f>
        <v>#N/A</v>
      </c>
      <c r="BU93" s="234" t="str" cm="1">
        <f t="array" ref="BU93">_xlfn.XLOOKUP($A93&amp;$B93,'[1]产值及收款计划（2026）'!$A:$A&amp;'[1]产值及收款计划（2026）'!$B:$B,'[1]产值及收款计划（2026）'!BQ:BQ)</f>
        <v>上海市地下空间设计研究总院有限公司</v>
      </c>
      <c r="BV93" s="235" t="e" cm="1">
        <f t="array" ref="BV93">_xlfn.XLOOKUP($A93&amp;$B93,'[1]产值及收款计划（2026）'!$A:$A&amp;'[1]产值及收款计划（2026）'!$B:$B,'[1]产值及收款计划（2026）'!BR:BR)</f>
        <v>#REF!</v>
      </c>
      <c r="CE93" s="235" cm="1">
        <f t="array" ref="CE93">_xlfn.XLOOKUP($A93&amp;$B93,'[1]产值及收款计划（2026）'!$A:$A&amp;'[1]产值及收款计划（2026）'!$B:$B,'[1]产值及收款计划（2026）'!CA:CA)</f>
        <v>0</v>
      </c>
      <c r="CF93" s="235" cm="1">
        <f t="array" ref="CF93">_xlfn.XLOOKUP($A93&amp;$B93,'[1]产值及收款计划（2026）'!$A:$A&amp;'[1]产值及收款计划（2026）'!$B:$B,'[1]产值及收款计划（2026）'!CB:CB)</f>
        <v>0</v>
      </c>
      <c r="CG93" s="235" cm="1">
        <f t="array" ref="CG93">_xlfn.XLOOKUP($A93&amp;$B93,'[1]产值及收款计划（2026）'!$A:$A&amp;'[1]产值及收款计划（2026）'!$B:$B,'[1]产值及收款计划（2026）'!CC:CC)</f>
        <v>0</v>
      </c>
      <c r="CH93" s="235" cm="1">
        <f t="array" ref="CH93">_xlfn.XLOOKUP($A93&amp;$B93,'[1]产值及收款计划（2026）'!$A:$A&amp;'[1]产值及收款计划（2026）'!$B:$B,'[1]产值及收款计划（2026）'!CD:CD)</f>
        <v>0</v>
      </c>
      <c r="CI93" s="235" cm="1">
        <f t="array" ref="CI93">_xlfn.XLOOKUP($A93&amp;$B93,'[1]产值及收款计划（2026）'!$A:$A&amp;'[1]产值及收款计划（2026）'!$B:$B,'[1]产值及收款计划（2026）'!CE:CE)</f>
        <v>0</v>
      </c>
      <c r="CJ93" s="235" cm="1">
        <f t="array" ref="CJ93">_xlfn.XLOOKUP($A93&amp;$B93,'[1]产值及收款计划（2026）'!$A:$A&amp;'[1]产值及收款计划（2026）'!$B:$B,'[1]产值及收款计划（2026）'!CF:CF)</f>
        <v>0</v>
      </c>
      <c r="CK93" s="235" cm="1">
        <f t="array" ref="CK93">_xlfn.XLOOKUP($A93&amp;$B93,'[1]产值及收款计划（2026）'!$A:$A&amp;'[1]产值及收款计划（2026）'!$B:$B,'[1]产值及收款计划（2026）'!CG:CG)</f>
        <v>0</v>
      </c>
      <c r="CL93" s="235" cm="1">
        <f t="array" ref="CL93">_xlfn.XLOOKUP($A93&amp;$B93,'[1]产值及收款计划（2026）'!$A:$A&amp;'[1]产值及收款计划（2026）'!$B:$B,'[1]产值及收款计划（2026）'!CH:CH)</f>
        <v>0</v>
      </c>
      <c r="CM93" s="235" cm="1">
        <f t="array" ref="CM93">_xlfn.XLOOKUP($A93&amp;$B93,'[1]产值及收款计划（2026）'!$A:$A&amp;'[1]产值及收款计划（2026）'!$B:$B,'[1]产值及收款计划（2026）'!CI:CI)</f>
        <v>0</v>
      </c>
      <c r="CN93" s="235" cm="1">
        <f t="array" ref="CN93">_xlfn.XLOOKUP($A93&amp;$B93,'[1]产值及收款计划（2026）'!$A:$A&amp;'[1]产值及收款计划（2026）'!$B:$B,'[1]产值及收款计划（2026）'!CJ:CJ)</f>
        <v>0</v>
      </c>
      <c r="CO93" s="235" cm="1">
        <f t="array" ref="CO93">_xlfn.XLOOKUP($A93&amp;$B93,'[1]产值及收款计划（2026）'!$A:$A&amp;'[1]产值及收款计划（2026）'!$B:$B,'[1]产值及收款计划（2026）'!CK:CK)</f>
        <v>0</v>
      </c>
      <c r="CP93" s="235" cm="1">
        <f t="array" ref="CP93">_xlfn.XLOOKUP($A93&amp;$B93,'[1]产值及收款计划（2026）'!$A:$A&amp;'[1]产值及收款计划（2026）'!$B:$B,'[1]产值及收款计划（2026）'!CL:CL)</f>
        <v>0</v>
      </c>
      <c r="DE93" s="235" cm="1">
        <f t="array" ref="DE93">_xlfn.XLOOKUP($A93&amp;$B93,'[1]产值及收款计划（2026）'!$A:$A&amp;'[1]产值及收款计划（2026）'!$B:$B,'[1]产值及收款计划（2026）'!DA:DA)</f>
        <v>0</v>
      </c>
      <c r="DF93" s="235" cm="1">
        <f t="array" ref="DF93">_xlfn.XLOOKUP($A93&amp;$B93,'[1]产值及收款计划（2026）'!$A:$A&amp;'[1]产值及收款计划（2026）'!$B:$B,'[1]产值及收款计划（2026）'!DB:DB)</f>
        <v>0</v>
      </c>
      <c r="DG93" s="235" cm="1">
        <f t="array" ref="DG93">_xlfn.XLOOKUP($A93&amp;$B93,'[1]产值及收款计划（2026）'!$A:$A&amp;'[1]产值及收款计划（2026）'!$B:$B,'[1]产值及收款计划（2026）'!DC:DC)</f>
        <v>0</v>
      </c>
      <c r="DH93" s="235" cm="1">
        <f t="array" ref="DH93">_xlfn.XLOOKUP($A93&amp;$B93,'[1]产值及收款计划（2026）'!$A:$A&amp;'[1]产值及收款计划（2026）'!$B:$B,'[1]产值及收款计划（2026）'!DD:DD)</f>
        <v>0</v>
      </c>
      <c r="DI93" s="235" cm="1">
        <f t="array" ref="DI93">_xlfn.XLOOKUP($A93&amp;$B93,'[1]产值及收款计划（2026）'!$A:$A&amp;'[1]产值及收款计划（2026）'!$B:$B,'[1]产值及收款计划（2026）'!DE:DE)</f>
        <v>0</v>
      </c>
      <c r="DJ93" s="235" cm="1">
        <f t="array" ref="DJ93">_xlfn.XLOOKUP($A93&amp;$B93,'[1]产值及收款计划（2026）'!$A:$A&amp;'[1]产值及收款计划（2026）'!$B:$B,'[1]产值及收款计划（2026）'!DF:DF)</f>
        <v>0</v>
      </c>
      <c r="DK93" s="235" cm="1">
        <f t="array" ref="DK93">_xlfn.XLOOKUP($A93&amp;$B93,'[1]产值及收款计划（2026）'!$A:$A&amp;'[1]产值及收款计划（2026）'!$B:$B,'[1]产值及收款计划（2026）'!DG:DG)</f>
        <v>0</v>
      </c>
      <c r="DL93" s="235" cm="1">
        <f t="array" ref="DL93">_xlfn.XLOOKUP($A93&amp;$B93,'[1]产值及收款计划（2026）'!$A:$A&amp;'[1]产值及收款计划（2026）'!$B:$B,'[1]产值及收款计划（2026）'!DH:DH)</f>
        <v>0</v>
      </c>
      <c r="DM93" s="235" cm="1">
        <f t="array" ref="DM93">_xlfn.XLOOKUP($A93&amp;$B93,'[1]产值及收款计划（2026）'!$A:$A&amp;'[1]产值及收款计划（2026）'!$B:$B,'[1]产值及收款计划（2026）'!DI:DI)</f>
        <v>0</v>
      </c>
      <c r="DN93" s="235" cm="1">
        <f t="array" ref="DN93">_xlfn.XLOOKUP($A93&amp;$B93,'[1]产值及收款计划（2026）'!$A:$A&amp;'[1]产值及收款计划（2026）'!$B:$B,'[1]产值及收款计划（2026）'!DJ:DJ)</f>
        <v>0</v>
      </c>
      <c r="DO93" s="235" cm="1">
        <f t="array" ref="DO93">_xlfn.XLOOKUP($A93&amp;$B93,'[1]产值及收款计划（2026）'!$A:$A&amp;'[1]产值及收款计划（2026）'!$B:$B,'[1]产值及收款计划（2026）'!DK:DK)</f>
        <v>0</v>
      </c>
      <c r="DP93" s="235" cm="1">
        <f t="array" ref="DP93">_xlfn.XLOOKUP($A93&amp;$B93,'[1]产值及收款计划（2026）'!$A:$A&amp;'[1]产值及收款计划（2026）'!$B:$B,'[1]产值及收款计划（2026）'!DL:DL)</f>
        <v>0</v>
      </c>
      <c r="DQ93" s="243"/>
      <c r="DR93" s="229"/>
    </row>
    <row r="94" ht="20.25" spans="1:122">
      <c r="A94" s="233">
        <f t="shared" si="13"/>
        <v>90</v>
      </c>
      <c r="B94" s="233" t="s">
        <v>25</v>
      </c>
      <c r="C94" s="234" t="str" cm="1">
        <f t="array" ref="C94">_xlfn.XLOOKUP($A94&amp;$B94,'[1]产值及收款计划（2026）'!$A:$A&amp;'[1]产值及收款计划（2026）'!$B:$B,'[1]产值及收款计划（2026）'!C:C)</f>
        <v>ZHT2020123100147</v>
      </c>
      <c r="D94" s="234" t="str" cm="1">
        <f t="array" ref="D94">_xlfn.XLOOKUP($A94&amp;$B94,'[1]产值及收款计划（2026）'!$A:$A&amp;'[1]产值及收款计划（2026）'!$B:$B,'[1]产值及收款计划（2026）'!D:D)</f>
        <v>工程技术咨询合同</v>
      </c>
      <c r="E94" s="235" cm="1">
        <f t="array" ref="E94">_xlfn.XLOOKUP($A94&amp;$B94,'[1]产值及收款计划（2026）'!$A:$A&amp;'[1]产值及收款计划（2026）'!$B:$B,'[1]产值及收款计划（2026）'!E:E)</f>
        <v>266.4</v>
      </c>
      <c r="F94" s="235" cm="1">
        <f t="array" ref="F94">_xlfn.XLOOKUP($A94&amp;$B94,'[1]产值及收款计划（2026）'!$A:$A&amp;'[1]产值及收款计划（2026）'!$B:$B,'[1]产值及收款计划（2026）'!F:F)</f>
        <v>266.4</v>
      </c>
      <c r="G94" s="235" cm="1">
        <f t="array" ref="G94">_xlfn.XLOOKUP($A94&amp;$B94,'[1]产值及收款计划（2026）'!$A:$A&amp;'[1]产值及收款计划（2026）'!$B:$B,'[1]产值及收款计划（2026）'!G:G)</f>
        <v>266.4</v>
      </c>
      <c r="H94" s="235" cm="1">
        <f t="array" ref="H94">_xlfn.XLOOKUP($A94&amp;$B94,'[1]产值及收款计划（2026）'!$A:$A&amp;'[1]产值及收款计划（2026）'!$B:$B,'[1]产值及收款计划（2026）'!H:H)</f>
        <v>265.056</v>
      </c>
      <c r="I94" s="236" cm="1">
        <f t="array" ref="I94">_xlfn.XLOOKUP($A94&amp;$B94,'[1]产值及收款计划（2026）'!$A:$A&amp;'[1]产值及收款计划（2026）'!$B:$B,'[1]产值及收款计划（2026）'!I:I)</f>
        <v>0.994954954954955</v>
      </c>
      <c r="J94" s="237" cm="1">
        <f t="array" ref="J94">_xlfn.XLOOKUP($A94&amp;$B94,'[1]产值及收款计划（2026）'!$A:$A&amp;'[1]产值及收款计划（2026）'!$B:$B,'[1]产值及收款计划（2026）'!J:J)</f>
        <v>0.06</v>
      </c>
      <c r="K94" s="235" t="e" cm="1">
        <f t="array" ref="K94">_xlfn.XLOOKUP($A94&amp;$B94,'[1]产值及收款计划（2026）'!$A:$A&amp;'[1]产值及收款计划（2026）'!$B:$B,'[1]产值及收款计划（2026）'!K:K)</f>
        <v>#REF!</v>
      </c>
      <c r="L94" s="235" t="e" cm="1">
        <f t="array" ref="L94">_xlfn.XLOOKUP($A94&amp;$B94,'[1]产值及收款计划（2026）'!$A:$A&amp;'[1]产值及收款计划（2026）'!$B:$B,'[1]产值及收款计划（2026）'!L:L)</f>
        <v>#REF!</v>
      </c>
      <c r="M94" s="235" t="str" cm="1">
        <f t="array" ref="M94">_xlfn.XLOOKUP($A94&amp;$B94,'[1]产值及收款计划（2026）'!$A:$A&amp;'[1]产值及收款计划（2026）'!$B:$B,'[1]产值及收款计划（2026）'!M:M)</f>
        <v>主导</v>
      </c>
      <c r="N94" s="235" t="str" cm="1">
        <f t="array" ref="N94">_xlfn.XLOOKUP($A94&amp;$B94,'[1]产值及收款计划（2026）'!$A:$A&amp;'[1]产值及收款计划（2026）'!$B:$B,'[1]产值及收款计划（2026）'!N:N)</f>
        <v>孔祥平团队</v>
      </c>
      <c r="O94" s="235" t="str" cm="1">
        <f t="array" ref="O94">_xlfn.XLOOKUP($A94&amp;$B94,'[1]产值及收款计划（2026）'!$A:$A&amp;'[1]产值及收款计划（2026）'!$B:$B,'[1]产值及收款计划（2026）'!O:O)</f>
        <v>张智伟</v>
      </c>
      <c r="P94" s="234" t="str" cm="1">
        <f t="array" ref="P94">_xlfn.XLOOKUP($A94&amp;$B94,'[1]产值及收款计划（2026）'!$A:$A&amp;'[1]产值及收款计划（2026）'!$B:$B,'[1]产值及收款计划（2026）'!P:P)</f>
        <v>在建</v>
      </c>
      <c r="Q94" s="235" t="e" cm="1">
        <f t="array" ref="Q94">_xlfn.XLOOKUP($A94&amp;$B94,'[1]产值及收款计划（2026）'!$A:$A&amp;'[1]产值及收款计划（2026）'!$B:$B,'[1]产值及收款计划（2026）'!Q:Q)</f>
        <v>#REF!</v>
      </c>
      <c r="R94" s="235" t="e" cm="1">
        <f t="array" ref="R94">_xlfn.XLOOKUP($A94&amp;$B94,'[1]产值及收款计划（2026）'!$A:$A&amp;'[1]产值及收款计划（2026）'!$B:$B,'[1]产值及收款计划（2026）'!R:R)</f>
        <v>#REF!</v>
      </c>
      <c r="S94" s="235" t="e" cm="1">
        <f t="array" ref="S94">_xlfn.XLOOKUP($A94&amp;$B94,'[1]产值及收款计划（2026）'!$A:$A&amp;'[1]产值及收款计划（2026）'!$B:$B,'[1]产值及收款计划（2026）'!S:S)</f>
        <v>#REF!</v>
      </c>
      <c r="T94" s="235" cm="1">
        <f t="array" ref="T94">_xlfn.XLOOKUP($A94&amp;$B94,'[1]产值及收款计划（2026）'!$A:$A&amp;'[1]产值及收款计划（2026）'!$B:$B,'[1]产值及收款计划（2026）'!T:T)</f>
        <v>87</v>
      </c>
      <c r="U94" s="235" cm="1">
        <f t="array" ref="U94">_xlfn.XLOOKUP($A94&amp;$B94,'[1]产值及收款计划（2026）'!$A:$A&amp;'[1]产值及收款计划（2026）'!$B:$B,'[1]产值及收款计划（2026）'!U:U)</f>
        <v>0</v>
      </c>
      <c r="V94" s="235" cm="1">
        <f t="array" ref="V94">_xlfn.XLOOKUP($A94&amp;$B94,'[1]产值及收款计划（2026）'!$A:$A&amp;'[1]产值及收款计划（2026）'!$B:$B,'[1]产值及收款计划（2026）'!V:V)</f>
        <v>179.4</v>
      </c>
      <c r="W94" s="235" t="e" cm="1">
        <f t="array" ref="W94">_xlfn.XLOOKUP($A94&amp;$B94,'[1]产值及收款计划（2026）'!$A:$A&amp;'[1]产值及收款计划（2026）'!$B:$B,'[1]产值及收款计划（2026）'!W:W)</f>
        <v>#REF!</v>
      </c>
      <c r="X94" s="235" t="e" cm="1">
        <f t="array" ref="X94">_xlfn.XLOOKUP($A94&amp;$B94,'[1]产值及收款计划（2026）'!$A:$A&amp;'[1]产值及收款计划（2026）'!$B:$B,'[1]产值及收款计划（2026）'!X:X)</f>
        <v>#REF!</v>
      </c>
      <c r="Y94" s="235" t="e" cm="1">
        <f t="array" ref="Y94">_xlfn.XLOOKUP($A94&amp;$B94,'[1]产值及收款计划（2026）'!$A:$A&amp;'[1]产值及收款计划（2026）'!$B:$B,'[1]产值及收款计划（2026）'!Y:Y)</f>
        <v>#REF!</v>
      </c>
      <c r="Z94" s="235" t="e" cm="1">
        <f t="array" ref="Z94">_xlfn.XLOOKUP($A94&amp;$B94,'[1]产值及收款计划（2026）'!$A:$A&amp;'[1]产值及收款计划（2026）'!$B:$B,'[1]产值及收款计划（2026）'!Z:Z)</f>
        <v>#REF!</v>
      </c>
      <c r="AA94" s="235" t="e" cm="1">
        <f t="array" ref="AA94">_xlfn.XLOOKUP($A94&amp;$B94,'[1]产值及收款计划（2026）'!$A:$A&amp;'[1]产值及收款计划（2026）'!$B:$B,'[1]产值及收款计划（2026）'!AA:AA)</f>
        <v>#REF!</v>
      </c>
      <c r="AB94" s="235" t="e" cm="1">
        <f t="array" ref="AB94">_xlfn.XLOOKUP($A94&amp;$B94,'[1]产值及收款计划（2026）'!$A:$A&amp;'[1]产值及收款计划（2026）'!$B:$B,'[1]产值及收款计划（2026）'!AB:AB)</f>
        <v>#REF!</v>
      </c>
      <c r="AC94" s="235" t="e" cm="1">
        <f t="array" ref="AC94">_xlfn.XLOOKUP($A94&amp;$B94,'[1]产值及收款计划（2026）'!$A:$A&amp;'[1]产值及收款计划（2026）'!$B:$B,'[1]产值及收款计划（2026）'!AC:AC)</f>
        <v>#REF!</v>
      </c>
      <c r="AD94" s="235" t="e" cm="1">
        <f t="array" ref="AD94">_xlfn.XLOOKUP($A94&amp;$B94,'[1]产值及收款计划（2026）'!$A:$A&amp;'[1]产值及收款计划（2026）'!$B:$B,'[1]产值及收款计划（2026）'!AD:AD)</f>
        <v>#REF!</v>
      </c>
      <c r="AE94" s="235" t="e" cm="1">
        <f t="array" ref="AE94">_xlfn.XLOOKUP($A94&amp;$B94,'[1]产值及收款计划（2026）'!$A:$A&amp;'[1]产值及收款计划（2026）'!$B:$B,'[1]产值及收款计划（2026）'!AE:AE)</f>
        <v>#REF!</v>
      </c>
      <c r="AF94" s="235" t="e" cm="1">
        <f t="array" ref="AF94">_xlfn.XLOOKUP($A94&amp;$B94,'[1]产值及收款计划（2026）'!$A:$A&amp;'[1]产值及收款计划（2026）'!$B:$B,'[1]产值及收款计划（2026）'!AF:AF)</f>
        <v>#REF!</v>
      </c>
      <c r="AG94" s="235" t="e" cm="1">
        <f t="array" ref="AG94">_xlfn.XLOOKUP($A94&amp;$B94,'[1]产值及收款计划（2026）'!$A:$A&amp;'[1]产值及收款计划（2026）'!$B:$B,'[1]产值及收款计划（2026）'!AG:AG)</f>
        <v>#REF!</v>
      </c>
      <c r="AH94" s="235" t="e" cm="1">
        <f t="array" ref="AH94">_xlfn.XLOOKUP($A94&amp;$B94,'[1]产值及收款计划（2026）'!$A:$A&amp;'[1]产值及收款计划（2026）'!$B:$B,'[1]产值及收款计划（2026）'!AH:AH)</f>
        <v>#REF!</v>
      </c>
      <c r="AI94" s="235" t="e" cm="1">
        <f t="array" ref="AI94">_xlfn.XLOOKUP($A94&amp;$B94,'[1]产值及收款计划（2026）'!$A:$A&amp;'[1]产值及收款计划（2026）'!$B:$B,'[1]产值及收款计划（2026）'!AI:AI)</f>
        <v>#REF!</v>
      </c>
      <c r="AJ94" s="235" t="e" cm="1">
        <f t="array" ref="AJ94">_xlfn.XLOOKUP($A94&amp;$B94,'[1]产值及收款计划（2026）'!$A:$A&amp;'[1]产值及收款计划（2026）'!$B:$B,'[1]产值及收款计划（2026）'!AJ:AJ)</f>
        <v>#REF!</v>
      </c>
      <c r="AK94" s="235" t="e" cm="1">
        <f t="array" ref="AK94">_xlfn.XLOOKUP($A94&amp;$B94,'[1]产值及收款计划（2026）'!$A:$A&amp;'[1]产值及收款计划（2026）'!$B:$B,'[1]产值及收款计划（2026）'!AK:AK)</f>
        <v>#REF!</v>
      </c>
      <c r="AL94" s="235" t="e" cm="1">
        <f t="array" ref="AL94">_xlfn.XLOOKUP($A94&amp;$B94,'[1]产值及收款计划（2026）'!$A:$A&amp;'[1]产值及收款计划（2026）'!$B:$B,'[1]产值及收款计划（2026）'!AL:AL)</f>
        <v>#REF!</v>
      </c>
      <c r="AM94" s="242" t="e" cm="1">
        <f t="array" ref="AM94">_xlfn.LET(_xlpm.勾选月份状态数组,TRANSPOSE('PPT(12-15页）-TOP10'!$A$3:$A$14),_xlpm.选择数据区,IF('PPT(12-15页）-TOP10'!$E$3="收款",$BA94:$BL94,$AA94:$AL94),SUM(_xlfn._xlws.FILTER(_xlpm.选择数据区,_xlpm.勾选月份状态数组,"")))</f>
        <v>#REF!</v>
      </c>
      <c r="AN94" s="235" t="e">
        <f>_xlfn.XLOOKUP($C94,应收未收表!$T:$T,应收未收表!AA:AA)</f>
        <v>#N/A</v>
      </c>
      <c r="AO94" s="235" t="e">
        <f>_xlfn.XLOOKUP($C94,应收未收表!$T:$T,应收未收表!AB:AB)</f>
        <v>#N/A</v>
      </c>
      <c r="AP94" s="235" t="e">
        <f>_xlfn.XLOOKUP($C94,应收未收表!$T:$T,应收未收表!AC:AC)</f>
        <v>#N/A</v>
      </c>
      <c r="AQ94" s="235" t="e">
        <f>_xlfn.XLOOKUP($C94,应收未收表!$T:$T,应收未收表!AE:AE)</f>
        <v>#N/A</v>
      </c>
      <c r="AR94" s="235" t="e">
        <f>_xlfn.XLOOKUP($C94,应收未收表!$T:$T,应收未收表!AF:AF)</f>
        <v>#N/A</v>
      </c>
      <c r="AS94" s="235" t="e" cm="1">
        <f t="array" ref="AS94">_xlfn.XLOOKUP($A94&amp;$B94,'[1]产值及收款计划（2026）'!$A:$A&amp;'[1]产值及收款计划（2026）'!$B:$B,'[1]产值及收款计划（2026）'!AS:AS)</f>
        <v>#REF!</v>
      </c>
      <c r="AT94" s="235" t="e" cm="1">
        <f t="array" ref="AT94">_xlfn.XLOOKUP($A94&amp;$B94,'[1]产值及收款计划（2026）'!$A:$A&amp;'[1]产值及收款计划（2026）'!$B:$B,'[1]产值及收款计划（2026）'!AT:AT)</f>
        <v>#REF!</v>
      </c>
      <c r="AU94" s="235" t="e" cm="1">
        <f t="array" ref="AU94">_xlfn.XLOOKUP($A94&amp;$B94,'[1]产值及收款计划（2026）'!$A:$A&amp;'[1]产值及收款计划（2026）'!$B:$B,'[1]产值及收款计划（2026）'!AU:AU)</f>
        <v>#REF!</v>
      </c>
      <c r="AV94" s="235" t="e" cm="1">
        <f t="array" ref="AV94">_xlfn.XLOOKUP($A94&amp;$B94,'[1]产值及收款计划（2026）'!$A:$A&amp;'[1]产值及收款计划（2026）'!$B:$B,'[1]产值及收款计划（2026）'!AV:AV)</f>
        <v>#REF!</v>
      </c>
      <c r="AW94" s="235" cm="1">
        <f t="array" ref="AW94">_xlfn.XLOOKUP($A94&amp;$B94,'[1]产值及收款计划（2026）'!$A:$A&amp;'[1]产值及收款计划（2026）'!$B:$B,'[1]产值及收款计划（2026）'!AW:AW)</f>
        <v>0</v>
      </c>
      <c r="AX94" s="235" cm="1">
        <f t="array" ref="AX94">_xlfn.XLOOKUP($A94&amp;$B94,'[1]产值及收款计划（2026）'!$A:$A&amp;'[1]产值及收款计划（2026）'!$B:$B,'[1]产值及收款计划（2026）'!AX:AX)</f>
        <v>0</v>
      </c>
      <c r="AY94" s="235" cm="1">
        <f t="array" ref="AY94">_xlfn.XLOOKUP($A94&amp;$B94,'[1]产值及收款计划（2026）'!$A:$A&amp;'[1]产值及收款计划（2026）'!$B:$B,'[1]产值及收款计划（2026）'!AY:AY)</f>
        <v>266.4</v>
      </c>
      <c r="AZ94" s="235" cm="1">
        <f t="array" ref="AZ94">_xlfn.XLOOKUP($A94&amp;$B94,'[1]产值及收款计划（2026）'!$A:$A&amp;'[1]产值及收款计划（2026）'!$B:$B,'[1]产值及收款计划（2026）'!AZ:AZ)</f>
        <v>87</v>
      </c>
      <c r="BA94" s="235" t="e" cm="1">
        <f t="array" ref="BA94">_xlfn.XLOOKUP($A94&amp;$B94,'[1]产值及收款计划（2026）'!$A:$A&amp;'[1]产值及收款计划（2026）'!$B:$B,'[1]产值及收款计划（2026）'!BA:BA)</f>
        <v>#REF!</v>
      </c>
      <c r="BB94" s="235" t="e" cm="1">
        <f t="array" ref="BB94">_xlfn.XLOOKUP($A94&amp;$B94,'[1]产值及收款计划（2026）'!$A:$A&amp;'[1]产值及收款计划（2026）'!$B:$B,'[1]产值及收款计划（2026）'!BB:BB)</f>
        <v>#REF!</v>
      </c>
      <c r="BC94" s="235" t="e" cm="1">
        <f t="array" ref="BC94">_xlfn.XLOOKUP($A94&amp;$B94,'[1]产值及收款计划（2026）'!$A:$A&amp;'[1]产值及收款计划（2026）'!$B:$B,'[1]产值及收款计划（2026）'!BC:BC)</f>
        <v>#REF!</v>
      </c>
      <c r="BD94" s="235" t="e" cm="1">
        <f t="array" ref="BD94">_xlfn.XLOOKUP($A94&amp;$B94,'[1]产值及收款计划（2026）'!$A:$A&amp;'[1]产值及收款计划（2026）'!$B:$B,'[1]产值及收款计划（2026）'!BD:BD)</f>
        <v>#REF!</v>
      </c>
      <c r="BE94" s="235" t="e" cm="1">
        <f t="array" ref="BE94">_xlfn.XLOOKUP($A94&amp;$B94,'[1]产值及收款计划（2026）'!$A:$A&amp;'[1]产值及收款计划（2026）'!$B:$B,'[1]产值及收款计划（2026）'!BE:BE)</f>
        <v>#REF!</v>
      </c>
      <c r="BF94" s="235" t="e" cm="1">
        <f t="array" ref="BF94">_xlfn.XLOOKUP($A94&amp;$B94,'[1]产值及收款计划（2026）'!$A:$A&amp;'[1]产值及收款计划（2026）'!$B:$B,'[1]产值及收款计划（2026）'!BF:BF)</f>
        <v>#REF!</v>
      </c>
      <c r="BG94" s="235" t="e" cm="1">
        <f t="array" ref="BG94">_xlfn.XLOOKUP($A94&amp;$B94,'[1]产值及收款计划（2026）'!$A:$A&amp;'[1]产值及收款计划（2026）'!$B:$B,'[1]产值及收款计划（2026）'!BG:BG)</f>
        <v>#REF!</v>
      </c>
      <c r="BH94" s="235" t="e" cm="1">
        <f t="array" ref="BH94">_xlfn.XLOOKUP($A94&amp;$B94,'[1]产值及收款计划（2026）'!$A:$A&amp;'[1]产值及收款计划（2026）'!$B:$B,'[1]产值及收款计划（2026）'!BH:BH)</f>
        <v>#REF!</v>
      </c>
      <c r="BI94" s="235" t="e" cm="1">
        <f t="array" ref="BI94">_xlfn.XLOOKUP($A94&amp;$B94,'[1]产值及收款计划（2026）'!$A:$A&amp;'[1]产值及收款计划（2026）'!$B:$B,'[1]产值及收款计划（2026）'!BI:BI)</f>
        <v>#REF!</v>
      </c>
      <c r="BJ94" s="235" t="e" cm="1">
        <f t="array" ref="BJ94">_xlfn.XLOOKUP($A94&amp;$B94,'[1]产值及收款计划（2026）'!$A:$A&amp;'[1]产值及收款计划（2026）'!$B:$B,'[1]产值及收款计划（2026）'!BJ:BJ)</f>
        <v>#REF!</v>
      </c>
      <c r="BK94" s="235" t="e" cm="1">
        <f t="array" ref="BK94">_xlfn.XLOOKUP($A94&amp;$B94,'[1]产值及收款计划（2026）'!$A:$A&amp;'[1]产值及收款计划（2026）'!$B:$B,'[1]产值及收款计划（2026）'!BK:BK)</f>
        <v>#REF!</v>
      </c>
      <c r="BL94" s="235" t="e" cm="1">
        <f t="array" ref="BL94">_xlfn.XLOOKUP($A94&amp;$B94,'[1]产值及收款计划（2026）'!$A:$A&amp;'[1]产值及收款计划（2026）'!$B:$B,'[1]产值及收款计划（2026）'!BL:BL)</f>
        <v>#REF!</v>
      </c>
      <c r="BM94" s="235"/>
      <c r="BN94" s="235"/>
      <c r="BO94" s="235"/>
      <c r="BP94" s="235"/>
      <c r="BQ94" s="235" t="e">
        <f>_xlfn.XLOOKUP($C94,应收未收表!$AJ:$AJ,应收未收表!AK:AK)</f>
        <v>#N/A</v>
      </c>
      <c r="BR94" s="235" t="e">
        <f>_xlfn.XLOOKUP($C94,应收未收表!$AJ:$AJ,应收未收表!AL:AL)</f>
        <v>#N/A</v>
      </c>
      <c r="BS94" s="235" t="e">
        <f>_xlfn.XLOOKUP($C94,应收未收表!$AJ:$AJ,应收未收表!AM:AM)</f>
        <v>#N/A</v>
      </c>
      <c r="BT94" s="235" t="e">
        <f>_xlfn.XLOOKUP($C94,应收未收表!$AJ:$AJ,应收未收表!AN:AN)</f>
        <v>#N/A</v>
      </c>
      <c r="BU94" s="234" t="str" cm="1">
        <f t="array" ref="BU94">_xlfn.XLOOKUP($A94&amp;$B94,'[1]产值及收款计划（2026）'!$A:$A&amp;'[1]产值及收款计划（2026）'!$B:$B,'[1]产值及收款计划（2026）'!BQ:BQ)</f>
        <v>上海市地下空间设计研究总院有限公司</v>
      </c>
      <c r="BV94" s="235" t="e" cm="1">
        <f t="array" ref="BV94">_xlfn.XLOOKUP($A94&amp;$B94,'[1]产值及收款计划（2026）'!$A:$A&amp;'[1]产值及收款计划（2026）'!$B:$B,'[1]产值及收款计划（2026）'!BR:BR)</f>
        <v>#REF!</v>
      </c>
      <c r="CE94" s="235" cm="1">
        <f t="array" ref="CE94">_xlfn.XLOOKUP($A94&amp;$B94,'[1]产值及收款计划（2026）'!$A:$A&amp;'[1]产值及收款计划（2026）'!$B:$B,'[1]产值及收款计划（2026）'!CA:CA)</f>
        <v>0</v>
      </c>
      <c r="CF94" s="235" cm="1">
        <f t="array" ref="CF94">_xlfn.XLOOKUP($A94&amp;$B94,'[1]产值及收款计划（2026）'!$A:$A&amp;'[1]产值及收款计划（2026）'!$B:$B,'[1]产值及收款计划（2026）'!CB:CB)</f>
        <v>0</v>
      </c>
      <c r="CG94" s="235" cm="1">
        <f t="array" ref="CG94">_xlfn.XLOOKUP($A94&amp;$B94,'[1]产值及收款计划（2026）'!$A:$A&amp;'[1]产值及收款计划（2026）'!$B:$B,'[1]产值及收款计划（2026）'!CC:CC)</f>
        <v>0</v>
      </c>
      <c r="CH94" s="235" cm="1">
        <f t="array" ref="CH94">_xlfn.XLOOKUP($A94&amp;$B94,'[1]产值及收款计划（2026）'!$A:$A&amp;'[1]产值及收款计划（2026）'!$B:$B,'[1]产值及收款计划（2026）'!CD:CD)</f>
        <v>0</v>
      </c>
      <c r="CI94" s="235" cm="1">
        <f t="array" ref="CI94">_xlfn.XLOOKUP($A94&amp;$B94,'[1]产值及收款计划（2026）'!$A:$A&amp;'[1]产值及收款计划（2026）'!$B:$B,'[1]产值及收款计划（2026）'!CE:CE)</f>
        <v>0</v>
      </c>
      <c r="CJ94" s="235" cm="1">
        <f t="array" ref="CJ94">_xlfn.XLOOKUP($A94&amp;$B94,'[1]产值及收款计划（2026）'!$A:$A&amp;'[1]产值及收款计划（2026）'!$B:$B,'[1]产值及收款计划（2026）'!CF:CF)</f>
        <v>0</v>
      </c>
      <c r="CK94" s="235" cm="1">
        <f t="array" ref="CK94">_xlfn.XLOOKUP($A94&amp;$B94,'[1]产值及收款计划（2026）'!$A:$A&amp;'[1]产值及收款计划（2026）'!$B:$B,'[1]产值及收款计划（2026）'!CG:CG)</f>
        <v>0</v>
      </c>
      <c r="CL94" s="235" cm="1">
        <f t="array" ref="CL94">_xlfn.XLOOKUP($A94&amp;$B94,'[1]产值及收款计划（2026）'!$A:$A&amp;'[1]产值及收款计划（2026）'!$B:$B,'[1]产值及收款计划（2026）'!CH:CH)</f>
        <v>0</v>
      </c>
      <c r="CM94" s="235" cm="1">
        <f t="array" ref="CM94">_xlfn.XLOOKUP($A94&amp;$B94,'[1]产值及收款计划（2026）'!$A:$A&amp;'[1]产值及收款计划（2026）'!$B:$B,'[1]产值及收款计划（2026）'!CI:CI)</f>
        <v>0</v>
      </c>
      <c r="CN94" s="235" cm="1">
        <f t="array" ref="CN94">_xlfn.XLOOKUP($A94&amp;$B94,'[1]产值及收款计划（2026）'!$A:$A&amp;'[1]产值及收款计划（2026）'!$B:$B,'[1]产值及收款计划（2026）'!CJ:CJ)</f>
        <v>0</v>
      </c>
      <c r="CO94" s="235" cm="1">
        <f t="array" ref="CO94">_xlfn.XLOOKUP($A94&amp;$B94,'[1]产值及收款计划（2026）'!$A:$A&amp;'[1]产值及收款计划（2026）'!$B:$B,'[1]产值及收款计划（2026）'!CK:CK)</f>
        <v>0</v>
      </c>
      <c r="CP94" s="235" cm="1">
        <f t="array" ref="CP94">_xlfn.XLOOKUP($A94&amp;$B94,'[1]产值及收款计划（2026）'!$A:$A&amp;'[1]产值及收款计划（2026）'!$B:$B,'[1]产值及收款计划（2026）'!CL:CL)</f>
        <v>0</v>
      </c>
      <c r="DE94" s="235" cm="1">
        <f t="array" ref="DE94">_xlfn.XLOOKUP($A94&amp;$B94,'[1]产值及收款计划（2026）'!$A:$A&amp;'[1]产值及收款计划（2026）'!$B:$B,'[1]产值及收款计划（2026）'!DA:DA)</f>
        <v>0</v>
      </c>
      <c r="DF94" s="235" cm="1">
        <f t="array" ref="DF94">_xlfn.XLOOKUP($A94&amp;$B94,'[1]产值及收款计划（2026）'!$A:$A&amp;'[1]产值及收款计划（2026）'!$B:$B,'[1]产值及收款计划（2026）'!DB:DB)</f>
        <v>0</v>
      </c>
      <c r="DG94" s="235" cm="1">
        <f t="array" ref="DG94">_xlfn.XLOOKUP($A94&amp;$B94,'[1]产值及收款计划（2026）'!$A:$A&amp;'[1]产值及收款计划（2026）'!$B:$B,'[1]产值及收款计划（2026）'!DC:DC)</f>
        <v>0</v>
      </c>
      <c r="DH94" s="235" cm="1">
        <f t="array" ref="DH94">_xlfn.XLOOKUP($A94&amp;$B94,'[1]产值及收款计划（2026）'!$A:$A&amp;'[1]产值及收款计划（2026）'!$B:$B,'[1]产值及收款计划（2026）'!DD:DD)</f>
        <v>0</v>
      </c>
      <c r="DI94" s="235" cm="1">
        <f t="array" ref="DI94">_xlfn.XLOOKUP($A94&amp;$B94,'[1]产值及收款计划（2026）'!$A:$A&amp;'[1]产值及收款计划（2026）'!$B:$B,'[1]产值及收款计划（2026）'!DE:DE)</f>
        <v>0</v>
      </c>
      <c r="DJ94" s="235" cm="1">
        <f t="array" ref="DJ94">_xlfn.XLOOKUP($A94&amp;$B94,'[1]产值及收款计划（2026）'!$A:$A&amp;'[1]产值及收款计划（2026）'!$B:$B,'[1]产值及收款计划（2026）'!DF:DF)</f>
        <v>0</v>
      </c>
      <c r="DK94" s="235" cm="1">
        <f t="array" ref="DK94">_xlfn.XLOOKUP($A94&amp;$B94,'[1]产值及收款计划（2026）'!$A:$A&amp;'[1]产值及收款计划（2026）'!$B:$B,'[1]产值及收款计划（2026）'!DG:DG)</f>
        <v>0</v>
      </c>
      <c r="DL94" s="235" cm="1">
        <f t="array" ref="DL94">_xlfn.XLOOKUP($A94&amp;$B94,'[1]产值及收款计划（2026）'!$A:$A&amp;'[1]产值及收款计划（2026）'!$B:$B,'[1]产值及收款计划（2026）'!DH:DH)</f>
        <v>0</v>
      </c>
      <c r="DM94" s="235" cm="1">
        <f t="array" ref="DM94">_xlfn.XLOOKUP($A94&amp;$B94,'[1]产值及收款计划（2026）'!$A:$A&amp;'[1]产值及收款计划（2026）'!$B:$B,'[1]产值及收款计划（2026）'!DI:DI)</f>
        <v>0</v>
      </c>
      <c r="DN94" s="235" cm="1">
        <f t="array" ref="DN94">_xlfn.XLOOKUP($A94&amp;$B94,'[1]产值及收款计划（2026）'!$A:$A&amp;'[1]产值及收款计划（2026）'!$B:$B,'[1]产值及收款计划（2026）'!DJ:DJ)</f>
        <v>0</v>
      </c>
      <c r="DO94" s="235" cm="1">
        <f t="array" ref="DO94">_xlfn.XLOOKUP($A94&amp;$B94,'[1]产值及收款计划（2026）'!$A:$A&amp;'[1]产值及收款计划（2026）'!$B:$B,'[1]产值及收款计划（2026）'!DK:DK)</f>
        <v>0</v>
      </c>
      <c r="DP94" s="235" cm="1">
        <f t="array" ref="DP94">_xlfn.XLOOKUP($A94&amp;$B94,'[1]产值及收款计划（2026）'!$A:$A&amp;'[1]产值及收款计划（2026）'!$B:$B,'[1]产值及收款计划（2026）'!DL:DL)</f>
        <v>0</v>
      </c>
      <c r="DQ94" s="243"/>
      <c r="DR94" s="229"/>
    </row>
    <row r="95" ht="20.25" spans="1:122">
      <c r="A95" s="233">
        <f t="shared" si="13"/>
        <v>91</v>
      </c>
      <c r="B95" s="233" t="s">
        <v>25</v>
      </c>
      <c r="C95" s="234" t="str" cm="1">
        <f t="array" ref="C95">_xlfn.XLOOKUP($A95&amp;$B95,'[1]产值及收款计划（2026）'!$A:$A&amp;'[1]产值及收款计划（2026）'!$B:$B,'[1]产值及收款计划（2026）'!C:C)</f>
        <v>SJHT2019121700145</v>
      </c>
      <c r="D95" s="234" t="str" cm="1">
        <f t="array" ref="D95">_xlfn.XLOOKUP($A95&amp;$B95,'[1]产值及收款计划（2026）'!$A:$A&amp;'[1]产值及收款计划（2026）'!$B:$B,'[1]产值及收款计划（2026）'!D:D)</f>
        <v>地下院平移-《郑州航空港区经济综合实验区（郑州新郑综合保税区）双鹤湖中央公园工程咨询公司项目咨询委托服务合同》补充协议</v>
      </c>
      <c r="E95" s="235" cm="1">
        <f t="array" ref="E95">_xlfn.XLOOKUP($A95&amp;$B95,'[1]产值及收款计划（2026）'!$A:$A&amp;'[1]产值及收款计划（2026）'!$B:$B,'[1]产值及收款计划（2026）'!E:E)</f>
        <v>16</v>
      </c>
      <c r="F95" s="235" cm="1">
        <f t="array" ref="F95">_xlfn.XLOOKUP($A95&amp;$B95,'[1]产值及收款计划（2026）'!$A:$A&amp;'[1]产值及收款计划（2026）'!$B:$B,'[1]产值及收款计划（2026）'!F:F)</f>
        <v>16</v>
      </c>
      <c r="G95" s="235" cm="1">
        <f t="array" ref="G95">_xlfn.XLOOKUP($A95&amp;$B95,'[1]产值及收款计划（2026）'!$A:$A&amp;'[1]产值及收款计划（2026）'!$B:$B,'[1]产值及收款计划（2026）'!G:G)</f>
        <v>16</v>
      </c>
      <c r="H95" s="235" cm="1">
        <f t="array" ref="H95">_xlfn.XLOOKUP($A95&amp;$B95,'[1]产值及收款计划（2026）'!$A:$A&amp;'[1]产值及收款计划（2026）'!$B:$B,'[1]产值及收款计划（2026）'!H:H)</f>
        <v>16</v>
      </c>
      <c r="I95" s="236" cm="1">
        <f t="array" ref="I95">_xlfn.XLOOKUP($A95&amp;$B95,'[1]产值及收款计划（2026）'!$A:$A&amp;'[1]产值及收款计划（2026）'!$B:$B,'[1]产值及收款计划（2026）'!I:I)</f>
        <v>1</v>
      </c>
      <c r="J95" s="237" cm="1">
        <f t="array" ref="J95">_xlfn.XLOOKUP($A95&amp;$B95,'[1]产值及收款计划（2026）'!$A:$A&amp;'[1]产值及收款计划（2026）'!$B:$B,'[1]产值及收款计划（2026）'!J:J)</f>
        <v>0</v>
      </c>
      <c r="K95" s="235" t="e" cm="1">
        <f t="array" ref="K95">_xlfn.XLOOKUP($A95&amp;$B95,'[1]产值及收款计划（2026）'!$A:$A&amp;'[1]产值及收款计划（2026）'!$B:$B,'[1]产值及收款计划（2026）'!K:K)</f>
        <v>#REF!</v>
      </c>
      <c r="L95" s="235" t="e" cm="1">
        <f t="array" ref="L95">_xlfn.XLOOKUP($A95&amp;$B95,'[1]产值及收款计划（2026）'!$A:$A&amp;'[1]产值及收款计划（2026）'!$B:$B,'[1]产值及收款计划（2026）'!L:L)</f>
        <v>#REF!</v>
      </c>
      <c r="M95" s="235" t="str" cm="1">
        <f t="array" ref="M95">_xlfn.XLOOKUP($A95&amp;$B95,'[1]产值及收款计划（2026）'!$A:$A&amp;'[1]产值及收款计划（2026）'!$B:$B,'[1]产值及收款计划（2026）'!M:M)</f>
        <v>主导</v>
      </c>
      <c r="N95" s="235" t="str" cm="1">
        <f t="array" ref="N95">_xlfn.XLOOKUP($A95&amp;$B95,'[1]产值及收款计划（2026）'!$A:$A&amp;'[1]产值及收款计划（2026）'!$B:$B,'[1]产值及收款计划（2026）'!N:N)</f>
        <v>孔祥平团队</v>
      </c>
      <c r="O95" s="235" t="str" cm="1">
        <f t="array" ref="O95">_xlfn.XLOOKUP($A95&amp;$B95,'[1]产值及收款计划（2026）'!$A:$A&amp;'[1]产值及收款计划（2026）'!$B:$B,'[1]产值及收款计划（2026）'!O:O)</f>
        <v>张智伟</v>
      </c>
      <c r="P95" s="234" t="str" cm="1">
        <f t="array" ref="P95">_xlfn.XLOOKUP($A95&amp;$B95,'[1]产值及收款计划（2026）'!$A:$A&amp;'[1]产值及收款计划（2026）'!$B:$B,'[1]产值及收款计划（2026）'!P:P)</f>
        <v>在建</v>
      </c>
      <c r="Q95" s="235" t="e" cm="1">
        <f t="array" ref="Q95">_xlfn.XLOOKUP($A95&amp;$B95,'[1]产值及收款计划（2026）'!$A:$A&amp;'[1]产值及收款计划（2026）'!$B:$B,'[1]产值及收款计划（2026）'!Q:Q)</f>
        <v>#REF!</v>
      </c>
      <c r="R95" s="235" t="e" cm="1">
        <f t="array" ref="R95">_xlfn.XLOOKUP($A95&amp;$B95,'[1]产值及收款计划（2026）'!$A:$A&amp;'[1]产值及收款计划（2026）'!$B:$B,'[1]产值及收款计划（2026）'!R:R)</f>
        <v>#REF!</v>
      </c>
      <c r="S95" s="235" t="e" cm="1">
        <f t="array" ref="S95">_xlfn.XLOOKUP($A95&amp;$B95,'[1]产值及收款计划（2026）'!$A:$A&amp;'[1]产值及收款计划（2026）'!$B:$B,'[1]产值及收款计划（2026）'!S:S)</f>
        <v>#REF!</v>
      </c>
      <c r="T95" s="235" cm="1">
        <f t="array" ref="T95">_xlfn.XLOOKUP($A95&amp;$B95,'[1]产值及收款计划（2026）'!$A:$A&amp;'[1]产值及收款计划（2026）'!$B:$B,'[1]产值及收款计划（2026）'!T:T)</f>
        <v>0</v>
      </c>
      <c r="U95" s="235" cm="1">
        <f t="array" ref="U95">_xlfn.XLOOKUP($A95&amp;$B95,'[1]产值及收款计划（2026）'!$A:$A&amp;'[1]产值及收款计划（2026）'!$B:$B,'[1]产值及收款计划（2026）'!U:U)</f>
        <v>0</v>
      </c>
      <c r="V95" s="235" cm="1">
        <f t="array" ref="V95">_xlfn.XLOOKUP($A95&amp;$B95,'[1]产值及收款计划（2026）'!$A:$A&amp;'[1]产值及收款计划（2026）'!$B:$B,'[1]产值及收款计划（2026）'!V:V)</f>
        <v>16</v>
      </c>
      <c r="W95" s="235" t="e" cm="1">
        <f t="array" ref="W95">_xlfn.XLOOKUP($A95&amp;$B95,'[1]产值及收款计划（2026）'!$A:$A&amp;'[1]产值及收款计划（2026）'!$B:$B,'[1]产值及收款计划（2026）'!W:W)</f>
        <v>#REF!</v>
      </c>
      <c r="X95" s="235" t="e" cm="1">
        <f t="array" ref="X95">_xlfn.XLOOKUP($A95&amp;$B95,'[1]产值及收款计划（2026）'!$A:$A&amp;'[1]产值及收款计划（2026）'!$B:$B,'[1]产值及收款计划（2026）'!X:X)</f>
        <v>#REF!</v>
      </c>
      <c r="Y95" s="235" t="e" cm="1">
        <f t="array" ref="Y95">_xlfn.XLOOKUP($A95&amp;$B95,'[1]产值及收款计划（2026）'!$A:$A&amp;'[1]产值及收款计划（2026）'!$B:$B,'[1]产值及收款计划（2026）'!Y:Y)</f>
        <v>#REF!</v>
      </c>
      <c r="Z95" s="235" t="e" cm="1">
        <f t="array" ref="Z95">_xlfn.XLOOKUP($A95&amp;$B95,'[1]产值及收款计划（2026）'!$A:$A&amp;'[1]产值及收款计划（2026）'!$B:$B,'[1]产值及收款计划（2026）'!Z:Z)</f>
        <v>#REF!</v>
      </c>
      <c r="AA95" s="235" t="e" cm="1">
        <f t="array" ref="AA95">_xlfn.XLOOKUP($A95&amp;$B95,'[1]产值及收款计划（2026）'!$A:$A&amp;'[1]产值及收款计划（2026）'!$B:$B,'[1]产值及收款计划（2026）'!AA:AA)</f>
        <v>#REF!</v>
      </c>
      <c r="AB95" s="235" t="e" cm="1">
        <f t="array" ref="AB95">_xlfn.XLOOKUP($A95&amp;$B95,'[1]产值及收款计划（2026）'!$A:$A&amp;'[1]产值及收款计划（2026）'!$B:$B,'[1]产值及收款计划（2026）'!AB:AB)</f>
        <v>#REF!</v>
      </c>
      <c r="AC95" s="235" t="e" cm="1">
        <f t="array" ref="AC95">_xlfn.XLOOKUP($A95&amp;$B95,'[1]产值及收款计划（2026）'!$A:$A&amp;'[1]产值及收款计划（2026）'!$B:$B,'[1]产值及收款计划（2026）'!AC:AC)</f>
        <v>#REF!</v>
      </c>
      <c r="AD95" s="235" t="e" cm="1">
        <f t="array" ref="AD95">_xlfn.XLOOKUP($A95&amp;$B95,'[1]产值及收款计划（2026）'!$A:$A&amp;'[1]产值及收款计划（2026）'!$B:$B,'[1]产值及收款计划（2026）'!AD:AD)</f>
        <v>#REF!</v>
      </c>
      <c r="AE95" s="235" t="e" cm="1">
        <f t="array" ref="AE95">_xlfn.XLOOKUP($A95&amp;$B95,'[1]产值及收款计划（2026）'!$A:$A&amp;'[1]产值及收款计划（2026）'!$B:$B,'[1]产值及收款计划（2026）'!AE:AE)</f>
        <v>#REF!</v>
      </c>
      <c r="AF95" s="235" t="e" cm="1">
        <f t="array" ref="AF95">_xlfn.XLOOKUP($A95&amp;$B95,'[1]产值及收款计划（2026）'!$A:$A&amp;'[1]产值及收款计划（2026）'!$B:$B,'[1]产值及收款计划（2026）'!AF:AF)</f>
        <v>#REF!</v>
      </c>
      <c r="AG95" s="235" t="e" cm="1">
        <f t="array" ref="AG95">_xlfn.XLOOKUP($A95&amp;$B95,'[1]产值及收款计划（2026）'!$A:$A&amp;'[1]产值及收款计划（2026）'!$B:$B,'[1]产值及收款计划（2026）'!AG:AG)</f>
        <v>#REF!</v>
      </c>
      <c r="AH95" s="235" t="e" cm="1">
        <f t="array" ref="AH95">_xlfn.XLOOKUP($A95&amp;$B95,'[1]产值及收款计划（2026）'!$A:$A&amp;'[1]产值及收款计划（2026）'!$B:$B,'[1]产值及收款计划（2026）'!AH:AH)</f>
        <v>#REF!</v>
      </c>
      <c r="AI95" s="235" t="e" cm="1">
        <f t="array" ref="AI95">_xlfn.XLOOKUP($A95&amp;$B95,'[1]产值及收款计划（2026）'!$A:$A&amp;'[1]产值及收款计划（2026）'!$B:$B,'[1]产值及收款计划（2026）'!AI:AI)</f>
        <v>#REF!</v>
      </c>
      <c r="AJ95" s="235" t="e" cm="1">
        <f t="array" ref="AJ95">_xlfn.XLOOKUP($A95&amp;$B95,'[1]产值及收款计划（2026）'!$A:$A&amp;'[1]产值及收款计划（2026）'!$B:$B,'[1]产值及收款计划（2026）'!AJ:AJ)</f>
        <v>#REF!</v>
      </c>
      <c r="AK95" s="235" t="e" cm="1">
        <f t="array" ref="AK95">_xlfn.XLOOKUP($A95&amp;$B95,'[1]产值及收款计划（2026）'!$A:$A&amp;'[1]产值及收款计划（2026）'!$B:$B,'[1]产值及收款计划（2026）'!AK:AK)</f>
        <v>#REF!</v>
      </c>
      <c r="AL95" s="235" t="e" cm="1">
        <f t="array" ref="AL95">_xlfn.XLOOKUP($A95&amp;$B95,'[1]产值及收款计划（2026）'!$A:$A&amp;'[1]产值及收款计划（2026）'!$B:$B,'[1]产值及收款计划（2026）'!AL:AL)</f>
        <v>#REF!</v>
      </c>
      <c r="AM95" s="242" t="e" cm="1">
        <f t="array" ref="AM95">_xlfn.LET(_xlpm.勾选月份状态数组,TRANSPOSE('PPT(12-15页）-TOP10'!$A$3:$A$14),_xlpm.选择数据区,IF('PPT(12-15页）-TOP10'!$E$3="收款",$BA95:$BL95,$AA95:$AL95),SUM(_xlfn._xlws.FILTER(_xlpm.选择数据区,_xlpm.勾选月份状态数组,"")))</f>
        <v>#REF!</v>
      </c>
      <c r="AN95" s="235" t="e">
        <f>_xlfn.XLOOKUP($C95,应收未收表!$T:$T,应收未收表!AA:AA)</f>
        <v>#N/A</v>
      </c>
      <c r="AO95" s="235" t="e">
        <f>_xlfn.XLOOKUP($C95,应收未收表!$T:$T,应收未收表!AB:AB)</f>
        <v>#N/A</v>
      </c>
      <c r="AP95" s="235" t="e">
        <f>_xlfn.XLOOKUP($C95,应收未收表!$T:$T,应收未收表!AC:AC)</f>
        <v>#N/A</v>
      </c>
      <c r="AQ95" s="235" t="e">
        <f>_xlfn.XLOOKUP($C95,应收未收表!$T:$T,应收未收表!AE:AE)</f>
        <v>#N/A</v>
      </c>
      <c r="AR95" s="235" t="e">
        <f>_xlfn.XLOOKUP($C95,应收未收表!$T:$T,应收未收表!AF:AF)</f>
        <v>#N/A</v>
      </c>
      <c r="AS95" s="235" t="e" cm="1">
        <f t="array" ref="AS95">_xlfn.XLOOKUP($A95&amp;$B95,'[1]产值及收款计划（2026）'!$A:$A&amp;'[1]产值及收款计划（2026）'!$B:$B,'[1]产值及收款计划（2026）'!AS:AS)</f>
        <v>#REF!</v>
      </c>
      <c r="AT95" s="235" t="e" cm="1">
        <f t="array" ref="AT95">_xlfn.XLOOKUP($A95&amp;$B95,'[1]产值及收款计划（2026）'!$A:$A&amp;'[1]产值及收款计划（2026）'!$B:$B,'[1]产值及收款计划（2026）'!AT:AT)</f>
        <v>#REF!</v>
      </c>
      <c r="AU95" s="235" t="e" cm="1">
        <f t="array" ref="AU95">_xlfn.XLOOKUP($A95&amp;$B95,'[1]产值及收款计划（2026）'!$A:$A&amp;'[1]产值及收款计划（2026）'!$B:$B,'[1]产值及收款计划（2026）'!AU:AU)</f>
        <v>#REF!</v>
      </c>
      <c r="AV95" s="235" t="e" cm="1">
        <f t="array" ref="AV95">_xlfn.XLOOKUP($A95&amp;$B95,'[1]产值及收款计划（2026）'!$A:$A&amp;'[1]产值及收款计划（2026）'!$B:$B,'[1]产值及收款计划（2026）'!AV:AV)</f>
        <v>#REF!</v>
      </c>
      <c r="AW95" s="235" cm="1">
        <f t="array" ref="AW95">_xlfn.XLOOKUP($A95&amp;$B95,'[1]产值及收款计划（2026）'!$A:$A&amp;'[1]产值及收款计划（2026）'!$B:$B,'[1]产值及收款计划（2026）'!AW:AW)</f>
        <v>0</v>
      </c>
      <c r="AX95" s="235" cm="1">
        <f t="array" ref="AX95">_xlfn.XLOOKUP($A95&amp;$B95,'[1]产值及收款计划（2026）'!$A:$A&amp;'[1]产值及收款计划（2026）'!$B:$B,'[1]产值及收款计划（2026）'!AX:AX)</f>
        <v>0</v>
      </c>
      <c r="AY95" s="235" cm="1">
        <f t="array" ref="AY95">_xlfn.XLOOKUP($A95&amp;$B95,'[1]产值及收款计划（2026）'!$A:$A&amp;'[1]产值及收款计划（2026）'!$B:$B,'[1]产值及收款计划（2026）'!AY:AY)</f>
        <v>16</v>
      </c>
      <c r="AZ95" s="235" cm="1">
        <f t="array" ref="AZ95">_xlfn.XLOOKUP($A95&amp;$B95,'[1]产值及收款计划（2026）'!$A:$A&amp;'[1]产值及收款计划（2026）'!$B:$B,'[1]产值及收款计划（2026）'!AZ:AZ)</f>
        <v>0</v>
      </c>
      <c r="BA95" s="235" t="e" cm="1">
        <f t="array" ref="BA95">_xlfn.XLOOKUP($A95&amp;$B95,'[1]产值及收款计划（2026）'!$A:$A&amp;'[1]产值及收款计划（2026）'!$B:$B,'[1]产值及收款计划（2026）'!BA:BA)</f>
        <v>#REF!</v>
      </c>
      <c r="BB95" s="235" t="e" cm="1">
        <f t="array" ref="BB95">_xlfn.XLOOKUP($A95&amp;$B95,'[1]产值及收款计划（2026）'!$A:$A&amp;'[1]产值及收款计划（2026）'!$B:$B,'[1]产值及收款计划（2026）'!BB:BB)</f>
        <v>#REF!</v>
      </c>
      <c r="BC95" s="235" t="e" cm="1">
        <f t="array" ref="BC95">_xlfn.XLOOKUP($A95&amp;$B95,'[1]产值及收款计划（2026）'!$A:$A&amp;'[1]产值及收款计划（2026）'!$B:$B,'[1]产值及收款计划（2026）'!BC:BC)</f>
        <v>#REF!</v>
      </c>
      <c r="BD95" s="235" t="e" cm="1">
        <f t="array" ref="BD95">_xlfn.XLOOKUP($A95&amp;$B95,'[1]产值及收款计划（2026）'!$A:$A&amp;'[1]产值及收款计划（2026）'!$B:$B,'[1]产值及收款计划（2026）'!BD:BD)</f>
        <v>#REF!</v>
      </c>
      <c r="BE95" s="235" t="e" cm="1">
        <f t="array" ref="BE95">_xlfn.XLOOKUP($A95&amp;$B95,'[1]产值及收款计划（2026）'!$A:$A&amp;'[1]产值及收款计划（2026）'!$B:$B,'[1]产值及收款计划（2026）'!BE:BE)</f>
        <v>#REF!</v>
      </c>
      <c r="BF95" s="235" t="e" cm="1">
        <f t="array" ref="BF95">_xlfn.XLOOKUP($A95&amp;$B95,'[1]产值及收款计划（2026）'!$A:$A&amp;'[1]产值及收款计划（2026）'!$B:$B,'[1]产值及收款计划（2026）'!BF:BF)</f>
        <v>#REF!</v>
      </c>
      <c r="BG95" s="235" t="e" cm="1">
        <f t="array" ref="BG95">_xlfn.XLOOKUP($A95&amp;$B95,'[1]产值及收款计划（2026）'!$A:$A&amp;'[1]产值及收款计划（2026）'!$B:$B,'[1]产值及收款计划（2026）'!BG:BG)</f>
        <v>#REF!</v>
      </c>
      <c r="BH95" s="235" t="e" cm="1">
        <f t="array" ref="BH95">_xlfn.XLOOKUP($A95&amp;$B95,'[1]产值及收款计划（2026）'!$A:$A&amp;'[1]产值及收款计划（2026）'!$B:$B,'[1]产值及收款计划（2026）'!BH:BH)</f>
        <v>#REF!</v>
      </c>
      <c r="BI95" s="235" t="e" cm="1">
        <f t="array" ref="BI95">_xlfn.XLOOKUP($A95&amp;$B95,'[1]产值及收款计划（2026）'!$A:$A&amp;'[1]产值及收款计划（2026）'!$B:$B,'[1]产值及收款计划（2026）'!BI:BI)</f>
        <v>#REF!</v>
      </c>
      <c r="BJ95" s="235" t="e" cm="1">
        <f t="array" ref="BJ95">_xlfn.XLOOKUP($A95&amp;$B95,'[1]产值及收款计划（2026）'!$A:$A&amp;'[1]产值及收款计划（2026）'!$B:$B,'[1]产值及收款计划（2026）'!BJ:BJ)</f>
        <v>#REF!</v>
      </c>
      <c r="BK95" s="235" t="e" cm="1">
        <f t="array" ref="BK95">_xlfn.XLOOKUP($A95&amp;$B95,'[1]产值及收款计划（2026）'!$A:$A&amp;'[1]产值及收款计划（2026）'!$B:$B,'[1]产值及收款计划（2026）'!BK:BK)</f>
        <v>#REF!</v>
      </c>
      <c r="BL95" s="235" t="e" cm="1">
        <f t="array" ref="BL95">_xlfn.XLOOKUP($A95&amp;$B95,'[1]产值及收款计划（2026）'!$A:$A&amp;'[1]产值及收款计划（2026）'!$B:$B,'[1]产值及收款计划（2026）'!BL:BL)</f>
        <v>#REF!</v>
      </c>
      <c r="BM95" s="235"/>
      <c r="BN95" s="235"/>
      <c r="BO95" s="235"/>
      <c r="BP95" s="235"/>
      <c r="BQ95" s="235" t="e">
        <f>_xlfn.XLOOKUP($C95,应收未收表!$AJ:$AJ,应收未收表!AK:AK)</f>
        <v>#N/A</v>
      </c>
      <c r="BR95" s="235" t="e">
        <f>_xlfn.XLOOKUP($C95,应收未收表!$AJ:$AJ,应收未收表!AL:AL)</f>
        <v>#N/A</v>
      </c>
      <c r="BS95" s="235" t="e">
        <f>_xlfn.XLOOKUP($C95,应收未收表!$AJ:$AJ,应收未收表!AM:AM)</f>
        <v>#N/A</v>
      </c>
      <c r="BT95" s="235" t="e">
        <f>_xlfn.XLOOKUP($C95,应收未收表!$AJ:$AJ,应收未收表!AN:AN)</f>
        <v>#N/A</v>
      </c>
      <c r="BU95" s="234" t="str" cm="1">
        <f t="array" ref="BU95">_xlfn.XLOOKUP($A95&amp;$B95,'[1]产值及收款计划（2026）'!$A:$A&amp;'[1]产值及收款计划（2026）'!$B:$B,'[1]产值及收款计划（2026）'!BQ:BQ)</f>
        <v>上海市地下空间设计研究总院有限公司</v>
      </c>
      <c r="BV95" s="235" t="e" cm="1">
        <f t="array" ref="BV95">_xlfn.XLOOKUP($A95&amp;$B95,'[1]产值及收款计划（2026）'!$A:$A&amp;'[1]产值及收款计划（2026）'!$B:$B,'[1]产值及收款计划（2026）'!BR:BR)</f>
        <v>#REF!</v>
      </c>
      <c r="CE95" s="235" cm="1">
        <f t="array" ref="CE95">_xlfn.XLOOKUP($A95&amp;$B95,'[1]产值及收款计划（2026）'!$A:$A&amp;'[1]产值及收款计划（2026）'!$B:$B,'[1]产值及收款计划（2026）'!CA:CA)</f>
        <v>0</v>
      </c>
      <c r="CF95" s="235" cm="1">
        <f t="array" ref="CF95">_xlfn.XLOOKUP($A95&amp;$B95,'[1]产值及收款计划（2026）'!$A:$A&amp;'[1]产值及收款计划（2026）'!$B:$B,'[1]产值及收款计划（2026）'!CB:CB)</f>
        <v>0</v>
      </c>
      <c r="CG95" s="235" cm="1">
        <f t="array" ref="CG95">_xlfn.XLOOKUP($A95&amp;$B95,'[1]产值及收款计划（2026）'!$A:$A&amp;'[1]产值及收款计划（2026）'!$B:$B,'[1]产值及收款计划（2026）'!CC:CC)</f>
        <v>0</v>
      </c>
      <c r="CH95" s="235" cm="1">
        <f t="array" ref="CH95">_xlfn.XLOOKUP($A95&amp;$B95,'[1]产值及收款计划（2026）'!$A:$A&amp;'[1]产值及收款计划（2026）'!$B:$B,'[1]产值及收款计划（2026）'!CD:CD)</f>
        <v>0</v>
      </c>
      <c r="CI95" s="235" cm="1">
        <f t="array" ref="CI95">_xlfn.XLOOKUP($A95&amp;$B95,'[1]产值及收款计划（2026）'!$A:$A&amp;'[1]产值及收款计划（2026）'!$B:$B,'[1]产值及收款计划（2026）'!CE:CE)</f>
        <v>0</v>
      </c>
      <c r="CJ95" s="235" cm="1">
        <f t="array" ref="CJ95">_xlfn.XLOOKUP($A95&amp;$B95,'[1]产值及收款计划（2026）'!$A:$A&amp;'[1]产值及收款计划（2026）'!$B:$B,'[1]产值及收款计划（2026）'!CF:CF)</f>
        <v>0</v>
      </c>
      <c r="CK95" s="235" cm="1">
        <f t="array" ref="CK95">_xlfn.XLOOKUP($A95&amp;$B95,'[1]产值及收款计划（2026）'!$A:$A&amp;'[1]产值及收款计划（2026）'!$B:$B,'[1]产值及收款计划（2026）'!CG:CG)</f>
        <v>0</v>
      </c>
      <c r="CL95" s="235" cm="1">
        <f t="array" ref="CL95">_xlfn.XLOOKUP($A95&amp;$B95,'[1]产值及收款计划（2026）'!$A:$A&amp;'[1]产值及收款计划（2026）'!$B:$B,'[1]产值及收款计划（2026）'!CH:CH)</f>
        <v>0</v>
      </c>
      <c r="CM95" s="235" cm="1">
        <f t="array" ref="CM95">_xlfn.XLOOKUP($A95&amp;$B95,'[1]产值及收款计划（2026）'!$A:$A&amp;'[1]产值及收款计划（2026）'!$B:$B,'[1]产值及收款计划（2026）'!CI:CI)</f>
        <v>0</v>
      </c>
      <c r="CN95" s="235" cm="1">
        <f t="array" ref="CN95">_xlfn.XLOOKUP($A95&amp;$B95,'[1]产值及收款计划（2026）'!$A:$A&amp;'[1]产值及收款计划（2026）'!$B:$B,'[1]产值及收款计划（2026）'!CJ:CJ)</f>
        <v>0</v>
      </c>
      <c r="CO95" s="235" cm="1">
        <f t="array" ref="CO95">_xlfn.XLOOKUP($A95&amp;$B95,'[1]产值及收款计划（2026）'!$A:$A&amp;'[1]产值及收款计划（2026）'!$B:$B,'[1]产值及收款计划（2026）'!CK:CK)</f>
        <v>0</v>
      </c>
      <c r="CP95" s="235" cm="1">
        <f t="array" ref="CP95">_xlfn.XLOOKUP($A95&amp;$B95,'[1]产值及收款计划（2026）'!$A:$A&amp;'[1]产值及收款计划（2026）'!$B:$B,'[1]产值及收款计划（2026）'!CL:CL)</f>
        <v>0</v>
      </c>
      <c r="DE95" s="235" cm="1">
        <f t="array" ref="DE95">_xlfn.XLOOKUP($A95&amp;$B95,'[1]产值及收款计划（2026）'!$A:$A&amp;'[1]产值及收款计划（2026）'!$B:$B,'[1]产值及收款计划（2026）'!DA:DA)</f>
        <v>0</v>
      </c>
      <c r="DF95" s="235" cm="1">
        <f t="array" ref="DF95">_xlfn.XLOOKUP($A95&amp;$B95,'[1]产值及收款计划（2026）'!$A:$A&amp;'[1]产值及收款计划（2026）'!$B:$B,'[1]产值及收款计划（2026）'!DB:DB)</f>
        <v>0</v>
      </c>
      <c r="DG95" s="235" cm="1">
        <f t="array" ref="DG95">_xlfn.XLOOKUP($A95&amp;$B95,'[1]产值及收款计划（2026）'!$A:$A&amp;'[1]产值及收款计划（2026）'!$B:$B,'[1]产值及收款计划（2026）'!DC:DC)</f>
        <v>0</v>
      </c>
      <c r="DH95" s="235" cm="1">
        <f t="array" ref="DH95">_xlfn.XLOOKUP($A95&amp;$B95,'[1]产值及收款计划（2026）'!$A:$A&amp;'[1]产值及收款计划（2026）'!$B:$B,'[1]产值及收款计划（2026）'!DD:DD)</f>
        <v>0</v>
      </c>
      <c r="DI95" s="235" cm="1">
        <f t="array" ref="DI95">_xlfn.XLOOKUP($A95&amp;$B95,'[1]产值及收款计划（2026）'!$A:$A&amp;'[1]产值及收款计划（2026）'!$B:$B,'[1]产值及收款计划（2026）'!DE:DE)</f>
        <v>0</v>
      </c>
      <c r="DJ95" s="235" cm="1">
        <f t="array" ref="DJ95">_xlfn.XLOOKUP($A95&amp;$B95,'[1]产值及收款计划（2026）'!$A:$A&amp;'[1]产值及收款计划（2026）'!$B:$B,'[1]产值及收款计划（2026）'!DF:DF)</f>
        <v>0</v>
      </c>
      <c r="DK95" s="235" cm="1">
        <f t="array" ref="DK95">_xlfn.XLOOKUP($A95&amp;$B95,'[1]产值及收款计划（2026）'!$A:$A&amp;'[1]产值及收款计划（2026）'!$B:$B,'[1]产值及收款计划（2026）'!DG:DG)</f>
        <v>0</v>
      </c>
      <c r="DL95" s="235" cm="1">
        <f t="array" ref="DL95">_xlfn.XLOOKUP($A95&amp;$B95,'[1]产值及收款计划（2026）'!$A:$A&amp;'[1]产值及收款计划（2026）'!$B:$B,'[1]产值及收款计划（2026）'!DH:DH)</f>
        <v>0</v>
      </c>
      <c r="DM95" s="235" cm="1">
        <f t="array" ref="DM95">_xlfn.XLOOKUP($A95&amp;$B95,'[1]产值及收款计划（2026）'!$A:$A&amp;'[1]产值及收款计划（2026）'!$B:$B,'[1]产值及收款计划（2026）'!DI:DI)</f>
        <v>0</v>
      </c>
      <c r="DN95" s="235" cm="1">
        <f t="array" ref="DN95">_xlfn.XLOOKUP($A95&amp;$B95,'[1]产值及收款计划（2026）'!$A:$A&amp;'[1]产值及收款计划（2026）'!$B:$B,'[1]产值及收款计划（2026）'!DJ:DJ)</f>
        <v>0</v>
      </c>
      <c r="DO95" s="235" cm="1">
        <f t="array" ref="DO95">_xlfn.XLOOKUP($A95&amp;$B95,'[1]产值及收款计划（2026）'!$A:$A&amp;'[1]产值及收款计划（2026）'!$B:$B,'[1]产值及收款计划（2026）'!DK:DK)</f>
        <v>0</v>
      </c>
      <c r="DP95" s="235" cm="1">
        <f t="array" ref="DP95">_xlfn.XLOOKUP($A95&amp;$B95,'[1]产值及收款计划（2026）'!$A:$A&amp;'[1]产值及收款计划（2026）'!$B:$B,'[1]产值及收款计划（2026）'!DL:DL)</f>
        <v>0</v>
      </c>
      <c r="DQ95" s="243"/>
      <c r="DR95" s="229"/>
    </row>
    <row r="96" ht="20.25" spans="1:122">
      <c r="A96" s="233">
        <f t="shared" si="13"/>
        <v>92</v>
      </c>
      <c r="B96" s="233" t="s">
        <v>25</v>
      </c>
      <c r="C96" s="234" t="str" cm="1">
        <f t="array" ref="C96">_xlfn.XLOOKUP($A96&amp;$B96,'[1]产值及收款计划（2026）'!$A:$A&amp;'[1]产值及收款计划（2026）'!$B:$B,'[1]产值及收款计划（2026）'!C:C)</f>
        <v>SJHT2019121700144</v>
      </c>
      <c r="D96" s="234" t="str" cm="1">
        <f t="array" ref="D96">_xlfn.XLOOKUP($A96&amp;$B96,'[1]产值及收款计划（2026）'!$A:$A&amp;'[1]产值及收款计划（2026）'!$B:$B,'[1]产值及收款计划（2026）'!D:D)</f>
        <v>地下院平移-《郑州航空港区经济综合实验区（郑州新郑综合保税区）双鹤湖中央公园工程咨询公司项目咨询委托服务合同》补充协议（二）</v>
      </c>
      <c r="E96" s="235" cm="1">
        <f t="array" ref="E96">_xlfn.XLOOKUP($A96&amp;$B96,'[1]产值及收款计划（2026）'!$A:$A&amp;'[1]产值及收款计划（2026）'!$B:$B,'[1]产值及收款计划（2026）'!E:E)</f>
        <v>31.12</v>
      </c>
      <c r="F96" s="235" cm="1">
        <f t="array" ref="F96">_xlfn.XLOOKUP($A96&amp;$B96,'[1]产值及收款计划（2026）'!$A:$A&amp;'[1]产值及收款计划（2026）'!$B:$B,'[1]产值及收款计划（2026）'!F:F)</f>
        <v>31.12</v>
      </c>
      <c r="G96" s="235" cm="1">
        <f t="array" ref="G96">_xlfn.XLOOKUP($A96&amp;$B96,'[1]产值及收款计划（2026）'!$A:$A&amp;'[1]产值及收款计划（2026）'!$B:$B,'[1]产值及收款计划（2026）'!G:G)</f>
        <v>31.12</v>
      </c>
      <c r="H96" s="235" cm="1">
        <f t="array" ref="H96">_xlfn.XLOOKUP($A96&amp;$B96,'[1]产值及收款计划（2026）'!$A:$A&amp;'[1]产值及收款计划（2026）'!$B:$B,'[1]产值及收款计划（2026）'!H:H)</f>
        <v>31.12</v>
      </c>
      <c r="I96" s="236" cm="1">
        <f t="array" ref="I96">_xlfn.XLOOKUP($A96&amp;$B96,'[1]产值及收款计划（2026）'!$A:$A&amp;'[1]产值及收款计划（2026）'!$B:$B,'[1]产值及收款计划（2026）'!I:I)</f>
        <v>1</v>
      </c>
      <c r="J96" s="237" cm="1">
        <f t="array" ref="J96">_xlfn.XLOOKUP($A96&amp;$B96,'[1]产值及收款计划（2026）'!$A:$A&amp;'[1]产值及收款计划（2026）'!$B:$B,'[1]产值及收款计划（2026）'!J:J)</f>
        <v>0</v>
      </c>
      <c r="K96" s="235" t="e" cm="1">
        <f t="array" ref="K96">_xlfn.XLOOKUP($A96&amp;$B96,'[1]产值及收款计划（2026）'!$A:$A&amp;'[1]产值及收款计划（2026）'!$B:$B,'[1]产值及收款计划（2026）'!K:K)</f>
        <v>#REF!</v>
      </c>
      <c r="L96" s="235" t="e" cm="1">
        <f t="array" ref="L96">_xlfn.XLOOKUP($A96&amp;$B96,'[1]产值及收款计划（2026）'!$A:$A&amp;'[1]产值及收款计划（2026）'!$B:$B,'[1]产值及收款计划（2026）'!L:L)</f>
        <v>#REF!</v>
      </c>
      <c r="M96" s="235" t="str" cm="1">
        <f t="array" ref="M96">_xlfn.XLOOKUP($A96&amp;$B96,'[1]产值及收款计划（2026）'!$A:$A&amp;'[1]产值及收款计划（2026）'!$B:$B,'[1]产值及收款计划（2026）'!M:M)</f>
        <v>主导</v>
      </c>
      <c r="N96" s="235" t="str" cm="1">
        <f t="array" ref="N96">_xlfn.XLOOKUP($A96&amp;$B96,'[1]产值及收款计划（2026）'!$A:$A&amp;'[1]产值及收款计划（2026）'!$B:$B,'[1]产值及收款计划（2026）'!N:N)</f>
        <v>孔祥平团队</v>
      </c>
      <c r="O96" s="235" t="str" cm="1">
        <f t="array" ref="O96">_xlfn.XLOOKUP($A96&amp;$B96,'[1]产值及收款计划（2026）'!$A:$A&amp;'[1]产值及收款计划（2026）'!$B:$B,'[1]产值及收款计划（2026）'!O:O)</f>
        <v>张智伟</v>
      </c>
      <c r="P96" s="234" t="str" cm="1">
        <f t="array" ref="P96">_xlfn.XLOOKUP($A96&amp;$B96,'[1]产值及收款计划（2026）'!$A:$A&amp;'[1]产值及收款计划（2026）'!$B:$B,'[1]产值及收款计划（2026）'!P:P)</f>
        <v>在建</v>
      </c>
      <c r="Q96" s="235" t="e" cm="1">
        <f t="array" ref="Q96">_xlfn.XLOOKUP($A96&amp;$B96,'[1]产值及收款计划（2026）'!$A:$A&amp;'[1]产值及收款计划（2026）'!$B:$B,'[1]产值及收款计划（2026）'!Q:Q)</f>
        <v>#REF!</v>
      </c>
      <c r="R96" s="235" t="e" cm="1">
        <f t="array" ref="R96">_xlfn.XLOOKUP($A96&amp;$B96,'[1]产值及收款计划（2026）'!$A:$A&amp;'[1]产值及收款计划（2026）'!$B:$B,'[1]产值及收款计划（2026）'!R:R)</f>
        <v>#REF!</v>
      </c>
      <c r="S96" s="235" t="e" cm="1">
        <f t="array" ref="S96">_xlfn.XLOOKUP($A96&amp;$B96,'[1]产值及收款计划（2026）'!$A:$A&amp;'[1]产值及收款计划（2026）'!$B:$B,'[1]产值及收款计划（2026）'!S:S)</f>
        <v>#REF!</v>
      </c>
      <c r="T96" s="235" cm="1">
        <f t="array" ref="T96">_xlfn.XLOOKUP($A96&amp;$B96,'[1]产值及收款计划（2026）'!$A:$A&amp;'[1]产值及收款计划（2026）'!$B:$B,'[1]产值及收款计划（2026）'!T:T)</f>
        <v>0</v>
      </c>
      <c r="U96" s="235" cm="1">
        <f t="array" ref="U96">_xlfn.XLOOKUP($A96&amp;$B96,'[1]产值及收款计划（2026）'!$A:$A&amp;'[1]产值及收款计划（2026）'!$B:$B,'[1]产值及收款计划（2026）'!U:U)</f>
        <v>0</v>
      </c>
      <c r="V96" s="235" cm="1">
        <f t="array" ref="V96">_xlfn.XLOOKUP($A96&amp;$B96,'[1]产值及收款计划（2026）'!$A:$A&amp;'[1]产值及收款计划（2026）'!$B:$B,'[1]产值及收款计划（2026）'!V:V)</f>
        <v>31.12</v>
      </c>
      <c r="W96" s="235" t="e" cm="1">
        <f t="array" ref="W96">_xlfn.XLOOKUP($A96&amp;$B96,'[1]产值及收款计划（2026）'!$A:$A&amp;'[1]产值及收款计划（2026）'!$B:$B,'[1]产值及收款计划（2026）'!W:W)</f>
        <v>#REF!</v>
      </c>
      <c r="X96" s="235" t="e" cm="1">
        <f t="array" ref="X96">_xlfn.XLOOKUP($A96&amp;$B96,'[1]产值及收款计划（2026）'!$A:$A&amp;'[1]产值及收款计划（2026）'!$B:$B,'[1]产值及收款计划（2026）'!X:X)</f>
        <v>#REF!</v>
      </c>
      <c r="Y96" s="235" t="e" cm="1">
        <f t="array" ref="Y96">_xlfn.XLOOKUP($A96&amp;$B96,'[1]产值及收款计划（2026）'!$A:$A&amp;'[1]产值及收款计划（2026）'!$B:$B,'[1]产值及收款计划（2026）'!Y:Y)</f>
        <v>#REF!</v>
      </c>
      <c r="Z96" s="235" t="e" cm="1">
        <f t="array" ref="Z96">_xlfn.XLOOKUP($A96&amp;$B96,'[1]产值及收款计划（2026）'!$A:$A&amp;'[1]产值及收款计划（2026）'!$B:$B,'[1]产值及收款计划（2026）'!Z:Z)</f>
        <v>#REF!</v>
      </c>
      <c r="AA96" s="235" t="e" cm="1">
        <f t="array" ref="AA96">_xlfn.XLOOKUP($A96&amp;$B96,'[1]产值及收款计划（2026）'!$A:$A&amp;'[1]产值及收款计划（2026）'!$B:$B,'[1]产值及收款计划（2026）'!AA:AA)</f>
        <v>#REF!</v>
      </c>
      <c r="AB96" s="235" t="e" cm="1">
        <f t="array" ref="AB96">_xlfn.XLOOKUP($A96&amp;$B96,'[1]产值及收款计划（2026）'!$A:$A&amp;'[1]产值及收款计划（2026）'!$B:$B,'[1]产值及收款计划（2026）'!AB:AB)</f>
        <v>#REF!</v>
      </c>
      <c r="AC96" s="235" t="e" cm="1">
        <f t="array" ref="AC96">_xlfn.XLOOKUP($A96&amp;$B96,'[1]产值及收款计划（2026）'!$A:$A&amp;'[1]产值及收款计划（2026）'!$B:$B,'[1]产值及收款计划（2026）'!AC:AC)</f>
        <v>#REF!</v>
      </c>
      <c r="AD96" s="235" t="e" cm="1">
        <f t="array" ref="AD96">_xlfn.XLOOKUP($A96&amp;$B96,'[1]产值及收款计划（2026）'!$A:$A&amp;'[1]产值及收款计划（2026）'!$B:$B,'[1]产值及收款计划（2026）'!AD:AD)</f>
        <v>#REF!</v>
      </c>
      <c r="AE96" s="235" t="e" cm="1">
        <f t="array" ref="AE96">_xlfn.XLOOKUP($A96&amp;$B96,'[1]产值及收款计划（2026）'!$A:$A&amp;'[1]产值及收款计划（2026）'!$B:$B,'[1]产值及收款计划（2026）'!AE:AE)</f>
        <v>#REF!</v>
      </c>
      <c r="AF96" s="235" t="e" cm="1">
        <f t="array" ref="AF96">_xlfn.XLOOKUP($A96&amp;$B96,'[1]产值及收款计划（2026）'!$A:$A&amp;'[1]产值及收款计划（2026）'!$B:$B,'[1]产值及收款计划（2026）'!AF:AF)</f>
        <v>#REF!</v>
      </c>
      <c r="AG96" s="235" t="e" cm="1">
        <f t="array" ref="AG96">_xlfn.XLOOKUP($A96&amp;$B96,'[1]产值及收款计划（2026）'!$A:$A&amp;'[1]产值及收款计划（2026）'!$B:$B,'[1]产值及收款计划（2026）'!AG:AG)</f>
        <v>#REF!</v>
      </c>
      <c r="AH96" s="235" t="e" cm="1">
        <f t="array" ref="AH96">_xlfn.XLOOKUP($A96&amp;$B96,'[1]产值及收款计划（2026）'!$A:$A&amp;'[1]产值及收款计划（2026）'!$B:$B,'[1]产值及收款计划（2026）'!AH:AH)</f>
        <v>#REF!</v>
      </c>
      <c r="AI96" s="235" t="e" cm="1">
        <f t="array" ref="AI96">_xlfn.XLOOKUP($A96&amp;$B96,'[1]产值及收款计划（2026）'!$A:$A&amp;'[1]产值及收款计划（2026）'!$B:$B,'[1]产值及收款计划（2026）'!AI:AI)</f>
        <v>#REF!</v>
      </c>
      <c r="AJ96" s="235" t="e" cm="1">
        <f t="array" ref="AJ96">_xlfn.XLOOKUP($A96&amp;$B96,'[1]产值及收款计划（2026）'!$A:$A&amp;'[1]产值及收款计划（2026）'!$B:$B,'[1]产值及收款计划（2026）'!AJ:AJ)</f>
        <v>#REF!</v>
      </c>
      <c r="AK96" s="235" t="e" cm="1">
        <f t="array" ref="AK96">_xlfn.XLOOKUP($A96&amp;$B96,'[1]产值及收款计划（2026）'!$A:$A&amp;'[1]产值及收款计划（2026）'!$B:$B,'[1]产值及收款计划（2026）'!AK:AK)</f>
        <v>#REF!</v>
      </c>
      <c r="AL96" s="235" t="e" cm="1">
        <f t="array" ref="AL96">_xlfn.XLOOKUP($A96&amp;$B96,'[1]产值及收款计划（2026）'!$A:$A&amp;'[1]产值及收款计划（2026）'!$B:$B,'[1]产值及收款计划（2026）'!AL:AL)</f>
        <v>#REF!</v>
      </c>
      <c r="AM96" s="242" t="e" cm="1">
        <f t="array" ref="AM96">_xlfn.LET(_xlpm.勾选月份状态数组,TRANSPOSE('PPT(12-15页）-TOP10'!$A$3:$A$14),_xlpm.选择数据区,IF('PPT(12-15页）-TOP10'!$E$3="收款",$BA96:$BL96,$AA96:$AL96),SUM(_xlfn._xlws.FILTER(_xlpm.选择数据区,_xlpm.勾选月份状态数组,"")))</f>
        <v>#REF!</v>
      </c>
      <c r="AN96" s="235" t="e">
        <f>_xlfn.XLOOKUP($C96,应收未收表!$T:$T,应收未收表!AA:AA)</f>
        <v>#N/A</v>
      </c>
      <c r="AO96" s="235" t="e">
        <f>_xlfn.XLOOKUP($C96,应收未收表!$T:$T,应收未收表!AB:AB)</f>
        <v>#N/A</v>
      </c>
      <c r="AP96" s="235" t="e">
        <f>_xlfn.XLOOKUP($C96,应收未收表!$T:$T,应收未收表!AC:AC)</f>
        <v>#N/A</v>
      </c>
      <c r="AQ96" s="235" t="e">
        <f>_xlfn.XLOOKUP($C96,应收未收表!$T:$T,应收未收表!AE:AE)</f>
        <v>#N/A</v>
      </c>
      <c r="AR96" s="235" t="e">
        <f>_xlfn.XLOOKUP($C96,应收未收表!$T:$T,应收未收表!AF:AF)</f>
        <v>#N/A</v>
      </c>
      <c r="AS96" s="235" t="e" cm="1">
        <f t="array" ref="AS96">_xlfn.XLOOKUP($A96&amp;$B96,'[1]产值及收款计划（2026）'!$A:$A&amp;'[1]产值及收款计划（2026）'!$B:$B,'[1]产值及收款计划（2026）'!AS:AS)</f>
        <v>#REF!</v>
      </c>
      <c r="AT96" s="235" t="e" cm="1">
        <f t="array" ref="AT96">_xlfn.XLOOKUP($A96&amp;$B96,'[1]产值及收款计划（2026）'!$A:$A&amp;'[1]产值及收款计划（2026）'!$B:$B,'[1]产值及收款计划（2026）'!AT:AT)</f>
        <v>#REF!</v>
      </c>
      <c r="AU96" s="235" t="e" cm="1">
        <f t="array" ref="AU96">_xlfn.XLOOKUP($A96&amp;$B96,'[1]产值及收款计划（2026）'!$A:$A&amp;'[1]产值及收款计划（2026）'!$B:$B,'[1]产值及收款计划（2026）'!AU:AU)</f>
        <v>#REF!</v>
      </c>
      <c r="AV96" s="235" t="e" cm="1">
        <f t="array" ref="AV96">_xlfn.XLOOKUP($A96&amp;$B96,'[1]产值及收款计划（2026）'!$A:$A&amp;'[1]产值及收款计划（2026）'!$B:$B,'[1]产值及收款计划（2026）'!AV:AV)</f>
        <v>#REF!</v>
      </c>
      <c r="AW96" s="235" cm="1">
        <f t="array" ref="AW96">_xlfn.XLOOKUP($A96&amp;$B96,'[1]产值及收款计划（2026）'!$A:$A&amp;'[1]产值及收款计划（2026）'!$B:$B,'[1]产值及收款计划（2026）'!AW:AW)</f>
        <v>0</v>
      </c>
      <c r="AX96" s="235" cm="1">
        <f t="array" ref="AX96">_xlfn.XLOOKUP($A96&amp;$B96,'[1]产值及收款计划（2026）'!$A:$A&amp;'[1]产值及收款计划（2026）'!$B:$B,'[1]产值及收款计划（2026）'!AX:AX)</f>
        <v>0</v>
      </c>
      <c r="AY96" s="235" cm="1">
        <f t="array" ref="AY96">_xlfn.XLOOKUP($A96&amp;$B96,'[1]产值及收款计划（2026）'!$A:$A&amp;'[1]产值及收款计划（2026）'!$B:$B,'[1]产值及收款计划（2026）'!AY:AY)</f>
        <v>31.12</v>
      </c>
      <c r="AZ96" s="235" cm="1">
        <f t="array" ref="AZ96">_xlfn.XLOOKUP($A96&amp;$B96,'[1]产值及收款计划（2026）'!$A:$A&amp;'[1]产值及收款计划（2026）'!$B:$B,'[1]产值及收款计划（2026）'!AZ:AZ)</f>
        <v>0</v>
      </c>
      <c r="BA96" s="235" t="e" cm="1">
        <f t="array" ref="BA96">_xlfn.XLOOKUP($A96&amp;$B96,'[1]产值及收款计划（2026）'!$A:$A&amp;'[1]产值及收款计划（2026）'!$B:$B,'[1]产值及收款计划（2026）'!BA:BA)</f>
        <v>#REF!</v>
      </c>
      <c r="BB96" s="235" t="e" cm="1">
        <f t="array" ref="BB96">_xlfn.XLOOKUP($A96&amp;$B96,'[1]产值及收款计划（2026）'!$A:$A&amp;'[1]产值及收款计划（2026）'!$B:$B,'[1]产值及收款计划（2026）'!BB:BB)</f>
        <v>#REF!</v>
      </c>
      <c r="BC96" s="235" t="e" cm="1">
        <f t="array" ref="BC96">_xlfn.XLOOKUP($A96&amp;$B96,'[1]产值及收款计划（2026）'!$A:$A&amp;'[1]产值及收款计划（2026）'!$B:$B,'[1]产值及收款计划（2026）'!BC:BC)</f>
        <v>#REF!</v>
      </c>
      <c r="BD96" s="235" t="e" cm="1">
        <f t="array" ref="BD96">_xlfn.XLOOKUP($A96&amp;$B96,'[1]产值及收款计划（2026）'!$A:$A&amp;'[1]产值及收款计划（2026）'!$B:$B,'[1]产值及收款计划（2026）'!BD:BD)</f>
        <v>#REF!</v>
      </c>
      <c r="BE96" s="235" t="e" cm="1">
        <f t="array" ref="BE96">_xlfn.XLOOKUP($A96&amp;$B96,'[1]产值及收款计划（2026）'!$A:$A&amp;'[1]产值及收款计划（2026）'!$B:$B,'[1]产值及收款计划（2026）'!BE:BE)</f>
        <v>#REF!</v>
      </c>
      <c r="BF96" s="235" t="e" cm="1">
        <f t="array" ref="BF96">_xlfn.XLOOKUP($A96&amp;$B96,'[1]产值及收款计划（2026）'!$A:$A&amp;'[1]产值及收款计划（2026）'!$B:$B,'[1]产值及收款计划（2026）'!BF:BF)</f>
        <v>#REF!</v>
      </c>
      <c r="BG96" s="235" t="e" cm="1">
        <f t="array" ref="BG96">_xlfn.XLOOKUP($A96&amp;$B96,'[1]产值及收款计划（2026）'!$A:$A&amp;'[1]产值及收款计划（2026）'!$B:$B,'[1]产值及收款计划（2026）'!BG:BG)</f>
        <v>#REF!</v>
      </c>
      <c r="BH96" s="235" t="e" cm="1">
        <f t="array" ref="BH96">_xlfn.XLOOKUP($A96&amp;$B96,'[1]产值及收款计划（2026）'!$A:$A&amp;'[1]产值及收款计划（2026）'!$B:$B,'[1]产值及收款计划（2026）'!BH:BH)</f>
        <v>#REF!</v>
      </c>
      <c r="BI96" s="235" t="e" cm="1">
        <f t="array" ref="BI96">_xlfn.XLOOKUP($A96&amp;$B96,'[1]产值及收款计划（2026）'!$A:$A&amp;'[1]产值及收款计划（2026）'!$B:$B,'[1]产值及收款计划（2026）'!BI:BI)</f>
        <v>#REF!</v>
      </c>
      <c r="BJ96" s="235" t="e" cm="1">
        <f t="array" ref="BJ96">_xlfn.XLOOKUP($A96&amp;$B96,'[1]产值及收款计划（2026）'!$A:$A&amp;'[1]产值及收款计划（2026）'!$B:$B,'[1]产值及收款计划（2026）'!BJ:BJ)</f>
        <v>#REF!</v>
      </c>
      <c r="BK96" s="235" t="e" cm="1">
        <f t="array" ref="BK96">_xlfn.XLOOKUP($A96&amp;$B96,'[1]产值及收款计划（2026）'!$A:$A&amp;'[1]产值及收款计划（2026）'!$B:$B,'[1]产值及收款计划（2026）'!BK:BK)</f>
        <v>#REF!</v>
      </c>
      <c r="BL96" s="235" t="e" cm="1">
        <f t="array" ref="BL96">_xlfn.XLOOKUP($A96&amp;$B96,'[1]产值及收款计划（2026）'!$A:$A&amp;'[1]产值及收款计划（2026）'!$B:$B,'[1]产值及收款计划（2026）'!BL:BL)</f>
        <v>#REF!</v>
      </c>
      <c r="BM96" s="235"/>
      <c r="BN96" s="235"/>
      <c r="BO96" s="235"/>
      <c r="BP96" s="235"/>
      <c r="BQ96" s="235" t="e">
        <f>_xlfn.XLOOKUP($C96,应收未收表!$AJ:$AJ,应收未收表!AK:AK)</f>
        <v>#N/A</v>
      </c>
      <c r="BR96" s="235" t="e">
        <f>_xlfn.XLOOKUP($C96,应收未收表!$AJ:$AJ,应收未收表!AL:AL)</f>
        <v>#N/A</v>
      </c>
      <c r="BS96" s="235" t="e">
        <f>_xlfn.XLOOKUP($C96,应收未收表!$AJ:$AJ,应收未收表!AM:AM)</f>
        <v>#N/A</v>
      </c>
      <c r="BT96" s="235" t="e">
        <f>_xlfn.XLOOKUP($C96,应收未收表!$AJ:$AJ,应收未收表!AN:AN)</f>
        <v>#N/A</v>
      </c>
      <c r="BU96" s="234" t="str" cm="1">
        <f t="array" ref="BU96">_xlfn.XLOOKUP($A96&amp;$B96,'[1]产值及收款计划（2026）'!$A:$A&amp;'[1]产值及收款计划（2026）'!$B:$B,'[1]产值及收款计划（2026）'!BQ:BQ)</f>
        <v>上海市地下空间设计研究总院有限公司</v>
      </c>
      <c r="BV96" s="235" t="e" cm="1">
        <f t="array" ref="BV96">_xlfn.XLOOKUP($A96&amp;$B96,'[1]产值及收款计划（2026）'!$A:$A&amp;'[1]产值及收款计划（2026）'!$B:$B,'[1]产值及收款计划（2026）'!BR:BR)</f>
        <v>#REF!</v>
      </c>
      <c r="CE96" s="235" cm="1">
        <f t="array" ref="CE96">_xlfn.XLOOKUP($A96&amp;$B96,'[1]产值及收款计划（2026）'!$A:$A&amp;'[1]产值及收款计划（2026）'!$B:$B,'[1]产值及收款计划（2026）'!CA:CA)</f>
        <v>0</v>
      </c>
      <c r="CF96" s="235" cm="1">
        <f t="array" ref="CF96">_xlfn.XLOOKUP($A96&amp;$B96,'[1]产值及收款计划（2026）'!$A:$A&amp;'[1]产值及收款计划（2026）'!$B:$B,'[1]产值及收款计划（2026）'!CB:CB)</f>
        <v>0</v>
      </c>
      <c r="CG96" s="235" cm="1">
        <f t="array" ref="CG96">_xlfn.XLOOKUP($A96&amp;$B96,'[1]产值及收款计划（2026）'!$A:$A&amp;'[1]产值及收款计划（2026）'!$B:$B,'[1]产值及收款计划（2026）'!CC:CC)</f>
        <v>0</v>
      </c>
      <c r="CH96" s="235" cm="1">
        <f t="array" ref="CH96">_xlfn.XLOOKUP($A96&amp;$B96,'[1]产值及收款计划（2026）'!$A:$A&amp;'[1]产值及收款计划（2026）'!$B:$B,'[1]产值及收款计划（2026）'!CD:CD)</f>
        <v>0</v>
      </c>
      <c r="CI96" s="235" cm="1">
        <f t="array" ref="CI96">_xlfn.XLOOKUP($A96&amp;$B96,'[1]产值及收款计划（2026）'!$A:$A&amp;'[1]产值及收款计划（2026）'!$B:$B,'[1]产值及收款计划（2026）'!CE:CE)</f>
        <v>0</v>
      </c>
      <c r="CJ96" s="235" cm="1">
        <f t="array" ref="CJ96">_xlfn.XLOOKUP($A96&amp;$B96,'[1]产值及收款计划（2026）'!$A:$A&amp;'[1]产值及收款计划（2026）'!$B:$B,'[1]产值及收款计划（2026）'!CF:CF)</f>
        <v>0</v>
      </c>
      <c r="CK96" s="235" cm="1">
        <f t="array" ref="CK96">_xlfn.XLOOKUP($A96&amp;$B96,'[1]产值及收款计划（2026）'!$A:$A&amp;'[1]产值及收款计划（2026）'!$B:$B,'[1]产值及收款计划（2026）'!CG:CG)</f>
        <v>0</v>
      </c>
      <c r="CL96" s="235" cm="1">
        <f t="array" ref="CL96">_xlfn.XLOOKUP($A96&amp;$B96,'[1]产值及收款计划（2026）'!$A:$A&amp;'[1]产值及收款计划（2026）'!$B:$B,'[1]产值及收款计划（2026）'!CH:CH)</f>
        <v>0</v>
      </c>
      <c r="CM96" s="235" cm="1">
        <f t="array" ref="CM96">_xlfn.XLOOKUP($A96&amp;$B96,'[1]产值及收款计划（2026）'!$A:$A&amp;'[1]产值及收款计划（2026）'!$B:$B,'[1]产值及收款计划（2026）'!CI:CI)</f>
        <v>0</v>
      </c>
      <c r="CN96" s="235" cm="1">
        <f t="array" ref="CN96">_xlfn.XLOOKUP($A96&amp;$B96,'[1]产值及收款计划（2026）'!$A:$A&amp;'[1]产值及收款计划（2026）'!$B:$B,'[1]产值及收款计划（2026）'!CJ:CJ)</f>
        <v>0</v>
      </c>
      <c r="CO96" s="235" cm="1">
        <f t="array" ref="CO96">_xlfn.XLOOKUP($A96&amp;$B96,'[1]产值及收款计划（2026）'!$A:$A&amp;'[1]产值及收款计划（2026）'!$B:$B,'[1]产值及收款计划（2026）'!CK:CK)</f>
        <v>0</v>
      </c>
      <c r="CP96" s="235" cm="1">
        <f t="array" ref="CP96">_xlfn.XLOOKUP($A96&amp;$B96,'[1]产值及收款计划（2026）'!$A:$A&amp;'[1]产值及收款计划（2026）'!$B:$B,'[1]产值及收款计划（2026）'!CL:CL)</f>
        <v>0</v>
      </c>
      <c r="DE96" s="235" cm="1">
        <f t="array" ref="DE96">_xlfn.XLOOKUP($A96&amp;$B96,'[1]产值及收款计划（2026）'!$A:$A&amp;'[1]产值及收款计划（2026）'!$B:$B,'[1]产值及收款计划（2026）'!DA:DA)</f>
        <v>0</v>
      </c>
      <c r="DF96" s="235" cm="1">
        <f t="array" ref="DF96">_xlfn.XLOOKUP($A96&amp;$B96,'[1]产值及收款计划（2026）'!$A:$A&amp;'[1]产值及收款计划（2026）'!$B:$B,'[1]产值及收款计划（2026）'!DB:DB)</f>
        <v>0</v>
      </c>
      <c r="DG96" s="235" cm="1">
        <f t="array" ref="DG96">_xlfn.XLOOKUP($A96&amp;$B96,'[1]产值及收款计划（2026）'!$A:$A&amp;'[1]产值及收款计划（2026）'!$B:$B,'[1]产值及收款计划（2026）'!DC:DC)</f>
        <v>0</v>
      </c>
      <c r="DH96" s="235" cm="1">
        <f t="array" ref="DH96">_xlfn.XLOOKUP($A96&amp;$B96,'[1]产值及收款计划（2026）'!$A:$A&amp;'[1]产值及收款计划（2026）'!$B:$B,'[1]产值及收款计划（2026）'!DD:DD)</f>
        <v>0</v>
      </c>
      <c r="DI96" s="235" cm="1">
        <f t="array" ref="DI96">_xlfn.XLOOKUP($A96&amp;$B96,'[1]产值及收款计划（2026）'!$A:$A&amp;'[1]产值及收款计划（2026）'!$B:$B,'[1]产值及收款计划（2026）'!DE:DE)</f>
        <v>0</v>
      </c>
      <c r="DJ96" s="235" cm="1">
        <f t="array" ref="DJ96">_xlfn.XLOOKUP($A96&amp;$B96,'[1]产值及收款计划（2026）'!$A:$A&amp;'[1]产值及收款计划（2026）'!$B:$B,'[1]产值及收款计划（2026）'!DF:DF)</f>
        <v>0</v>
      </c>
      <c r="DK96" s="235" cm="1">
        <f t="array" ref="DK96">_xlfn.XLOOKUP($A96&amp;$B96,'[1]产值及收款计划（2026）'!$A:$A&amp;'[1]产值及收款计划（2026）'!$B:$B,'[1]产值及收款计划（2026）'!DG:DG)</f>
        <v>0</v>
      </c>
      <c r="DL96" s="235" cm="1">
        <f t="array" ref="DL96">_xlfn.XLOOKUP($A96&amp;$B96,'[1]产值及收款计划（2026）'!$A:$A&amp;'[1]产值及收款计划（2026）'!$B:$B,'[1]产值及收款计划（2026）'!DH:DH)</f>
        <v>0</v>
      </c>
      <c r="DM96" s="235" cm="1">
        <f t="array" ref="DM96">_xlfn.XLOOKUP($A96&amp;$B96,'[1]产值及收款计划（2026）'!$A:$A&amp;'[1]产值及收款计划（2026）'!$B:$B,'[1]产值及收款计划（2026）'!DI:DI)</f>
        <v>0</v>
      </c>
      <c r="DN96" s="235" cm="1">
        <f t="array" ref="DN96">_xlfn.XLOOKUP($A96&amp;$B96,'[1]产值及收款计划（2026）'!$A:$A&amp;'[1]产值及收款计划（2026）'!$B:$B,'[1]产值及收款计划（2026）'!DJ:DJ)</f>
        <v>0</v>
      </c>
      <c r="DO96" s="235" cm="1">
        <f t="array" ref="DO96">_xlfn.XLOOKUP($A96&amp;$B96,'[1]产值及收款计划（2026）'!$A:$A&amp;'[1]产值及收款计划（2026）'!$B:$B,'[1]产值及收款计划（2026）'!DK:DK)</f>
        <v>0</v>
      </c>
      <c r="DP96" s="235" cm="1">
        <f t="array" ref="DP96">_xlfn.XLOOKUP($A96&amp;$B96,'[1]产值及收款计划（2026）'!$A:$A&amp;'[1]产值及收款计划（2026）'!$B:$B,'[1]产值及收款计划（2026）'!DL:DL)</f>
        <v>0</v>
      </c>
      <c r="DQ96" s="243"/>
      <c r="DR96" s="229"/>
    </row>
    <row r="97" ht="20.25" spans="1:122">
      <c r="A97" s="233">
        <f t="shared" si="13"/>
        <v>93</v>
      </c>
      <c r="B97" s="233" t="s">
        <v>25</v>
      </c>
      <c r="C97" s="234" t="str" cm="1">
        <f t="array" ref="C97">_xlfn.XLOOKUP($A97&amp;$B97,'[1]产值及收款计划（2026）'!$A:$A&amp;'[1]产值及收款计划（2026）'!$B:$B,'[1]产值及收款计划（2026）'!C:C)</f>
        <v>SJHT2019121700142</v>
      </c>
      <c r="D97" s="234" t="str" cm="1">
        <f t="array" ref="D97">_xlfn.XLOOKUP($A97&amp;$B97,'[1]产值及收款计划（2026）'!$A:$A&amp;'[1]产值及收款计划（2026）'!$B:$B,'[1]产值及收款计划（2026）'!D:D)</f>
        <v>地下院平移-郑州航空港区经济综合实验区（郑州新郑综合保税区）双鹤湖中央公园地下暗涵及鹤首内环路工程</v>
      </c>
      <c r="E97" s="235" cm="1">
        <f t="array" ref="E97">_xlfn.XLOOKUP($A97&amp;$B97,'[1]产值及收款计划（2026）'!$A:$A&amp;'[1]产值及收款计划（2026）'!$B:$B,'[1]产值及收款计划（2026）'!E:E)</f>
        <v>16.66</v>
      </c>
      <c r="F97" s="235" cm="1">
        <f t="array" ref="F97">_xlfn.XLOOKUP($A97&amp;$B97,'[1]产值及收款计划（2026）'!$A:$A&amp;'[1]产值及收款计划（2026）'!$B:$B,'[1]产值及收款计划（2026）'!F:F)</f>
        <v>16.66</v>
      </c>
      <c r="G97" s="235" cm="1">
        <f t="array" ref="G97">_xlfn.XLOOKUP($A97&amp;$B97,'[1]产值及收款计划（2026）'!$A:$A&amp;'[1]产值及收款计划（2026）'!$B:$B,'[1]产值及收款计划（2026）'!G:G)</f>
        <v>16.66</v>
      </c>
      <c r="H97" s="235" cm="1">
        <f t="array" ref="H97">_xlfn.XLOOKUP($A97&amp;$B97,'[1]产值及收款计划（2026）'!$A:$A&amp;'[1]产值及收款计划（2026）'!$B:$B,'[1]产值及收款计划（2026）'!H:H)</f>
        <v>16.66</v>
      </c>
      <c r="I97" s="236" cm="1">
        <f t="array" ref="I97">_xlfn.XLOOKUP($A97&amp;$B97,'[1]产值及收款计划（2026）'!$A:$A&amp;'[1]产值及收款计划（2026）'!$B:$B,'[1]产值及收款计划（2026）'!I:I)</f>
        <v>1</v>
      </c>
      <c r="J97" s="237" cm="1">
        <f t="array" ref="J97">_xlfn.XLOOKUP($A97&amp;$B97,'[1]产值及收款计划（2026）'!$A:$A&amp;'[1]产值及收款计划（2026）'!$B:$B,'[1]产值及收款计划（2026）'!J:J)</f>
        <v>0</v>
      </c>
      <c r="K97" s="235" t="e" cm="1">
        <f t="array" ref="K97">_xlfn.XLOOKUP($A97&amp;$B97,'[1]产值及收款计划（2026）'!$A:$A&amp;'[1]产值及收款计划（2026）'!$B:$B,'[1]产值及收款计划（2026）'!K:K)</f>
        <v>#REF!</v>
      </c>
      <c r="L97" s="235" t="e" cm="1">
        <f t="array" ref="L97">_xlfn.XLOOKUP($A97&amp;$B97,'[1]产值及收款计划（2026）'!$A:$A&amp;'[1]产值及收款计划（2026）'!$B:$B,'[1]产值及收款计划（2026）'!L:L)</f>
        <v>#REF!</v>
      </c>
      <c r="M97" s="235" t="str" cm="1">
        <f t="array" ref="M97">_xlfn.XLOOKUP($A97&amp;$B97,'[1]产值及收款计划（2026）'!$A:$A&amp;'[1]产值及收款计划（2026）'!$B:$B,'[1]产值及收款计划（2026）'!M:M)</f>
        <v>主导</v>
      </c>
      <c r="N97" s="235" t="str" cm="1">
        <f t="array" ref="N97">_xlfn.XLOOKUP($A97&amp;$B97,'[1]产值及收款计划（2026）'!$A:$A&amp;'[1]产值及收款计划（2026）'!$B:$B,'[1]产值及收款计划（2026）'!N:N)</f>
        <v>孔祥平团队</v>
      </c>
      <c r="O97" s="235" t="str" cm="1">
        <f t="array" ref="O97">_xlfn.XLOOKUP($A97&amp;$B97,'[1]产值及收款计划（2026）'!$A:$A&amp;'[1]产值及收款计划（2026）'!$B:$B,'[1]产值及收款计划（2026）'!O:O)</f>
        <v>张智伟</v>
      </c>
      <c r="P97" s="234" t="str" cm="1">
        <f t="array" ref="P97">_xlfn.XLOOKUP($A97&amp;$B97,'[1]产值及收款计划（2026）'!$A:$A&amp;'[1]产值及收款计划（2026）'!$B:$B,'[1]产值及收款计划（2026）'!P:P)</f>
        <v>在建</v>
      </c>
      <c r="Q97" s="235" t="e" cm="1">
        <f t="array" ref="Q97">_xlfn.XLOOKUP($A97&amp;$B97,'[1]产值及收款计划（2026）'!$A:$A&amp;'[1]产值及收款计划（2026）'!$B:$B,'[1]产值及收款计划（2026）'!Q:Q)</f>
        <v>#REF!</v>
      </c>
      <c r="R97" s="235" t="e" cm="1">
        <f t="array" ref="R97">_xlfn.XLOOKUP($A97&amp;$B97,'[1]产值及收款计划（2026）'!$A:$A&amp;'[1]产值及收款计划（2026）'!$B:$B,'[1]产值及收款计划（2026）'!R:R)</f>
        <v>#REF!</v>
      </c>
      <c r="S97" s="235" t="e" cm="1">
        <f t="array" ref="S97">_xlfn.XLOOKUP($A97&amp;$B97,'[1]产值及收款计划（2026）'!$A:$A&amp;'[1]产值及收款计划（2026）'!$B:$B,'[1]产值及收款计划（2026）'!S:S)</f>
        <v>#REF!</v>
      </c>
      <c r="T97" s="235" cm="1">
        <f t="array" ref="T97">_xlfn.XLOOKUP($A97&amp;$B97,'[1]产值及收款计划（2026）'!$A:$A&amp;'[1]产值及收款计划（2026）'!$B:$B,'[1]产值及收款计划（2026）'!T:T)</f>
        <v>0</v>
      </c>
      <c r="U97" s="235" cm="1">
        <f t="array" ref="U97">_xlfn.XLOOKUP($A97&amp;$B97,'[1]产值及收款计划（2026）'!$A:$A&amp;'[1]产值及收款计划（2026）'!$B:$B,'[1]产值及收款计划（2026）'!U:U)</f>
        <v>0</v>
      </c>
      <c r="V97" s="235" cm="1">
        <f t="array" ref="V97">_xlfn.XLOOKUP($A97&amp;$B97,'[1]产值及收款计划（2026）'!$A:$A&amp;'[1]产值及收款计划（2026）'!$B:$B,'[1]产值及收款计划（2026）'!V:V)</f>
        <v>16.66</v>
      </c>
      <c r="W97" s="235" t="e" cm="1">
        <f t="array" ref="W97">_xlfn.XLOOKUP($A97&amp;$B97,'[1]产值及收款计划（2026）'!$A:$A&amp;'[1]产值及收款计划（2026）'!$B:$B,'[1]产值及收款计划（2026）'!W:W)</f>
        <v>#REF!</v>
      </c>
      <c r="X97" s="235" t="e" cm="1">
        <f t="array" ref="X97">_xlfn.XLOOKUP($A97&amp;$B97,'[1]产值及收款计划（2026）'!$A:$A&amp;'[1]产值及收款计划（2026）'!$B:$B,'[1]产值及收款计划（2026）'!X:X)</f>
        <v>#REF!</v>
      </c>
      <c r="Y97" s="235" t="e" cm="1">
        <f t="array" ref="Y97">_xlfn.XLOOKUP($A97&amp;$B97,'[1]产值及收款计划（2026）'!$A:$A&amp;'[1]产值及收款计划（2026）'!$B:$B,'[1]产值及收款计划（2026）'!Y:Y)</f>
        <v>#REF!</v>
      </c>
      <c r="Z97" s="235" t="e" cm="1">
        <f t="array" ref="Z97">_xlfn.XLOOKUP($A97&amp;$B97,'[1]产值及收款计划（2026）'!$A:$A&amp;'[1]产值及收款计划（2026）'!$B:$B,'[1]产值及收款计划（2026）'!Z:Z)</f>
        <v>#REF!</v>
      </c>
      <c r="AA97" s="235" t="e" cm="1">
        <f t="array" ref="AA97">_xlfn.XLOOKUP($A97&amp;$B97,'[1]产值及收款计划（2026）'!$A:$A&amp;'[1]产值及收款计划（2026）'!$B:$B,'[1]产值及收款计划（2026）'!AA:AA)</f>
        <v>#REF!</v>
      </c>
      <c r="AB97" s="235" t="e" cm="1">
        <f t="array" ref="AB97">_xlfn.XLOOKUP($A97&amp;$B97,'[1]产值及收款计划（2026）'!$A:$A&amp;'[1]产值及收款计划（2026）'!$B:$B,'[1]产值及收款计划（2026）'!AB:AB)</f>
        <v>#REF!</v>
      </c>
      <c r="AC97" s="235" t="e" cm="1">
        <f t="array" ref="AC97">_xlfn.XLOOKUP($A97&amp;$B97,'[1]产值及收款计划（2026）'!$A:$A&amp;'[1]产值及收款计划（2026）'!$B:$B,'[1]产值及收款计划（2026）'!AC:AC)</f>
        <v>#REF!</v>
      </c>
      <c r="AD97" s="235" t="e" cm="1">
        <f t="array" ref="AD97">_xlfn.XLOOKUP($A97&amp;$B97,'[1]产值及收款计划（2026）'!$A:$A&amp;'[1]产值及收款计划（2026）'!$B:$B,'[1]产值及收款计划（2026）'!AD:AD)</f>
        <v>#REF!</v>
      </c>
      <c r="AE97" s="235" t="e" cm="1">
        <f t="array" ref="AE97">_xlfn.XLOOKUP($A97&amp;$B97,'[1]产值及收款计划（2026）'!$A:$A&amp;'[1]产值及收款计划（2026）'!$B:$B,'[1]产值及收款计划（2026）'!AE:AE)</f>
        <v>#REF!</v>
      </c>
      <c r="AF97" s="235" t="e" cm="1">
        <f t="array" ref="AF97">_xlfn.XLOOKUP($A97&amp;$B97,'[1]产值及收款计划（2026）'!$A:$A&amp;'[1]产值及收款计划（2026）'!$B:$B,'[1]产值及收款计划（2026）'!AF:AF)</f>
        <v>#REF!</v>
      </c>
      <c r="AG97" s="235" t="e" cm="1">
        <f t="array" ref="AG97">_xlfn.XLOOKUP($A97&amp;$B97,'[1]产值及收款计划（2026）'!$A:$A&amp;'[1]产值及收款计划（2026）'!$B:$B,'[1]产值及收款计划（2026）'!AG:AG)</f>
        <v>#REF!</v>
      </c>
      <c r="AH97" s="235" t="e" cm="1">
        <f t="array" ref="AH97">_xlfn.XLOOKUP($A97&amp;$B97,'[1]产值及收款计划（2026）'!$A:$A&amp;'[1]产值及收款计划（2026）'!$B:$B,'[1]产值及收款计划（2026）'!AH:AH)</f>
        <v>#REF!</v>
      </c>
      <c r="AI97" s="235" t="e" cm="1">
        <f t="array" ref="AI97">_xlfn.XLOOKUP($A97&amp;$B97,'[1]产值及收款计划（2026）'!$A:$A&amp;'[1]产值及收款计划（2026）'!$B:$B,'[1]产值及收款计划（2026）'!AI:AI)</f>
        <v>#REF!</v>
      </c>
      <c r="AJ97" s="235" t="e" cm="1">
        <f t="array" ref="AJ97">_xlfn.XLOOKUP($A97&amp;$B97,'[1]产值及收款计划（2026）'!$A:$A&amp;'[1]产值及收款计划（2026）'!$B:$B,'[1]产值及收款计划（2026）'!AJ:AJ)</f>
        <v>#REF!</v>
      </c>
      <c r="AK97" s="235" t="e" cm="1">
        <f t="array" ref="AK97">_xlfn.XLOOKUP($A97&amp;$B97,'[1]产值及收款计划（2026）'!$A:$A&amp;'[1]产值及收款计划（2026）'!$B:$B,'[1]产值及收款计划（2026）'!AK:AK)</f>
        <v>#REF!</v>
      </c>
      <c r="AL97" s="235" t="e" cm="1">
        <f t="array" ref="AL97">_xlfn.XLOOKUP($A97&amp;$B97,'[1]产值及收款计划（2026）'!$A:$A&amp;'[1]产值及收款计划（2026）'!$B:$B,'[1]产值及收款计划（2026）'!AL:AL)</f>
        <v>#REF!</v>
      </c>
      <c r="AM97" s="242" t="e" cm="1">
        <f t="array" ref="AM97">_xlfn.LET(_xlpm.勾选月份状态数组,TRANSPOSE('PPT(12-15页）-TOP10'!$A$3:$A$14),_xlpm.选择数据区,IF('PPT(12-15页）-TOP10'!$E$3="收款",$BA97:$BL97,$AA97:$AL97),SUM(_xlfn._xlws.FILTER(_xlpm.选择数据区,_xlpm.勾选月份状态数组,"")))</f>
        <v>#REF!</v>
      </c>
      <c r="AN97" s="235" t="e">
        <f>_xlfn.XLOOKUP($C97,应收未收表!$T:$T,应收未收表!AA:AA)</f>
        <v>#N/A</v>
      </c>
      <c r="AO97" s="235" t="e">
        <f>_xlfn.XLOOKUP($C97,应收未收表!$T:$T,应收未收表!AB:AB)</f>
        <v>#N/A</v>
      </c>
      <c r="AP97" s="235" t="e">
        <f>_xlfn.XLOOKUP($C97,应收未收表!$T:$T,应收未收表!AC:AC)</f>
        <v>#N/A</v>
      </c>
      <c r="AQ97" s="235" t="e">
        <f>_xlfn.XLOOKUP($C97,应收未收表!$T:$T,应收未收表!AE:AE)</f>
        <v>#N/A</v>
      </c>
      <c r="AR97" s="235" t="e">
        <f>_xlfn.XLOOKUP($C97,应收未收表!$T:$T,应收未收表!AF:AF)</f>
        <v>#N/A</v>
      </c>
      <c r="AS97" s="235" t="e" cm="1">
        <f t="array" ref="AS97">_xlfn.XLOOKUP($A97&amp;$B97,'[1]产值及收款计划（2026）'!$A:$A&amp;'[1]产值及收款计划（2026）'!$B:$B,'[1]产值及收款计划（2026）'!AS:AS)</f>
        <v>#REF!</v>
      </c>
      <c r="AT97" s="235" t="e" cm="1">
        <f t="array" ref="AT97">_xlfn.XLOOKUP($A97&amp;$B97,'[1]产值及收款计划（2026）'!$A:$A&amp;'[1]产值及收款计划（2026）'!$B:$B,'[1]产值及收款计划（2026）'!AT:AT)</f>
        <v>#REF!</v>
      </c>
      <c r="AU97" s="235" t="e" cm="1">
        <f t="array" ref="AU97">_xlfn.XLOOKUP($A97&amp;$B97,'[1]产值及收款计划（2026）'!$A:$A&amp;'[1]产值及收款计划（2026）'!$B:$B,'[1]产值及收款计划（2026）'!AU:AU)</f>
        <v>#REF!</v>
      </c>
      <c r="AV97" s="235" t="e" cm="1">
        <f t="array" ref="AV97">_xlfn.XLOOKUP($A97&amp;$B97,'[1]产值及收款计划（2026）'!$A:$A&amp;'[1]产值及收款计划（2026）'!$B:$B,'[1]产值及收款计划（2026）'!AV:AV)</f>
        <v>#REF!</v>
      </c>
      <c r="AW97" s="235" cm="1">
        <f t="array" ref="AW97">_xlfn.XLOOKUP($A97&amp;$B97,'[1]产值及收款计划（2026）'!$A:$A&amp;'[1]产值及收款计划（2026）'!$B:$B,'[1]产值及收款计划（2026）'!AW:AW)</f>
        <v>0</v>
      </c>
      <c r="AX97" s="235" cm="1">
        <f t="array" ref="AX97">_xlfn.XLOOKUP($A97&amp;$B97,'[1]产值及收款计划（2026）'!$A:$A&amp;'[1]产值及收款计划（2026）'!$B:$B,'[1]产值及收款计划（2026）'!AX:AX)</f>
        <v>0</v>
      </c>
      <c r="AY97" s="235" cm="1">
        <f t="array" ref="AY97">_xlfn.XLOOKUP($A97&amp;$B97,'[1]产值及收款计划（2026）'!$A:$A&amp;'[1]产值及收款计划（2026）'!$B:$B,'[1]产值及收款计划（2026）'!AY:AY)</f>
        <v>16.66</v>
      </c>
      <c r="AZ97" s="235" cm="1">
        <f t="array" ref="AZ97">_xlfn.XLOOKUP($A97&amp;$B97,'[1]产值及收款计划（2026）'!$A:$A&amp;'[1]产值及收款计划（2026）'!$B:$B,'[1]产值及收款计划（2026）'!AZ:AZ)</f>
        <v>0</v>
      </c>
      <c r="BA97" s="235" t="e" cm="1">
        <f t="array" ref="BA97">_xlfn.XLOOKUP($A97&amp;$B97,'[1]产值及收款计划（2026）'!$A:$A&amp;'[1]产值及收款计划（2026）'!$B:$B,'[1]产值及收款计划（2026）'!BA:BA)</f>
        <v>#REF!</v>
      </c>
      <c r="BB97" s="235" t="e" cm="1">
        <f t="array" ref="BB97">_xlfn.XLOOKUP($A97&amp;$B97,'[1]产值及收款计划（2026）'!$A:$A&amp;'[1]产值及收款计划（2026）'!$B:$B,'[1]产值及收款计划（2026）'!BB:BB)</f>
        <v>#REF!</v>
      </c>
      <c r="BC97" s="235" t="e" cm="1">
        <f t="array" ref="BC97">_xlfn.XLOOKUP($A97&amp;$B97,'[1]产值及收款计划（2026）'!$A:$A&amp;'[1]产值及收款计划（2026）'!$B:$B,'[1]产值及收款计划（2026）'!BC:BC)</f>
        <v>#REF!</v>
      </c>
      <c r="BD97" s="235" t="e" cm="1">
        <f t="array" ref="BD97">_xlfn.XLOOKUP($A97&amp;$B97,'[1]产值及收款计划（2026）'!$A:$A&amp;'[1]产值及收款计划（2026）'!$B:$B,'[1]产值及收款计划（2026）'!BD:BD)</f>
        <v>#REF!</v>
      </c>
      <c r="BE97" s="235" t="e" cm="1">
        <f t="array" ref="BE97">_xlfn.XLOOKUP($A97&amp;$B97,'[1]产值及收款计划（2026）'!$A:$A&amp;'[1]产值及收款计划（2026）'!$B:$B,'[1]产值及收款计划（2026）'!BE:BE)</f>
        <v>#REF!</v>
      </c>
      <c r="BF97" s="235" t="e" cm="1">
        <f t="array" ref="BF97">_xlfn.XLOOKUP($A97&amp;$B97,'[1]产值及收款计划（2026）'!$A:$A&amp;'[1]产值及收款计划（2026）'!$B:$B,'[1]产值及收款计划（2026）'!BF:BF)</f>
        <v>#REF!</v>
      </c>
      <c r="BG97" s="235" t="e" cm="1">
        <f t="array" ref="BG97">_xlfn.XLOOKUP($A97&amp;$B97,'[1]产值及收款计划（2026）'!$A:$A&amp;'[1]产值及收款计划（2026）'!$B:$B,'[1]产值及收款计划（2026）'!BG:BG)</f>
        <v>#REF!</v>
      </c>
      <c r="BH97" s="235" t="e" cm="1">
        <f t="array" ref="BH97">_xlfn.XLOOKUP($A97&amp;$B97,'[1]产值及收款计划（2026）'!$A:$A&amp;'[1]产值及收款计划（2026）'!$B:$B,'[1]产值及收款计划（2026）'!BH:BH)</f>
        <v>#REF!</v>
      </c>
      <c r="BI97" s="235" t="e" cm="1">
        <f t="array" ref="BI97">_xlfn.XLOOKUP($A97&amp;$B97,'[1]产值及收款计划（2026）'!$A:$A&amp;'[1]产值及收款计划（2026）'!$B:$B,'[1]产值及收款计划（2026）'!BI:BI)</f>
        <v>#REF!</v>
      </c>
      <c r="BJ97" s="235" t="e" cm="1">
        <f t="array" ref="BJ97">_xlfn.XLOOKUP($A97&amp;$B97,'[1]产值及收款计划（2026）'!$A:$A&amp;'[1]产值及收款计划（2026）'!$B:$B,'[1]产值及收款计划（2026）'!BJ:BJ)</f>
        <v>#REF!</v>
      </c>
      <c r="BK97" s="235" t="e" cm="1">
        <f t="array" ref="BK97">_xlfn.XLOOKUP($A97&amp;$B97,'[1]产值及收款计划（2026）'!$A:$A&amp;'[1]产值及收款计划（2026）'!$B:$B,'[1]产值及收款计划（2026）'!BK:BK)</f>
        <v>#REF!</v>
      </c>
      <c r="BL97" s="235" t="e" cm="1">
        <f t="array" ref="BL97">_xlfn.XLOOKUP($A97&amp;$B97,'[1]产值及收款计划（2026）'!$A:$A&amp;'[1]产值及收款计划（2026）'!$B:$B,'[1]产值及收款计划（2026）'!BL:BL)</f>
        <v>#REF!</v>
      </c>
      <c r="BM97" s="235"/>
      <c r="BN97" s="235"/>
      <c r="BO97" s="235"/>
      <c r="BP97" s="235"/>
      <c r="BQ97" s="235" t="e">
        <f>_xlfn.XLOOKUP($C97,应收未收表!$AJ:$AJ,应收未收表!AK:AK)</f>
        <v>#N/A</v>
      </c>
      <c r="BR97" s="235" t="e">
        <f>_xlfn.XLOOKUP($C97,应收未收表!$AJ:$AJ,应收未收表!AL:AL)</f>
        <v>#N/A</v>
      </c>
      <c r="BS97" s="235" t="e">
        <f>_xlfn.XLOOKUP($C97,应收未收表!$AJ:$AJ,应收未收表!AM:AM)</f>
        <v>#N/A</v>
      </c>
      <c r="BT97" s="235" t="e">
        <f>_xlfn.XLOOKUP($C97,应收未收表!$AJ:$AJ,应收未收表!AN:AN)</f>
        <v>#N/A</v>
      </c>
      <c r="BU97" s="234" t="str" cm="1">
        <f t="array" ref="BU97">_xlfn.XLOOKUP($A97&amp;$B97,'[1]产值及收款计划（2026）'!$A:$A&amp;'[1]产值及收款计划（2026）'!$B:$B,'[1]产值及收款计划（2026）'!BQ:BQ)</f>
        <v>上海市地下空间设计研究总院有限公司</v>
      </c>
      <c r="BV97" s="235" t="e" cm="1">
        <f t="array" ref="BV97">_xlfn.XLOOKUP($A97&amp;$B97,'[1]产值及收款计划（2026）'!$A:$A&amp;'[1]产值及收款计划（2026）'!$B:$B,'[1]产值及收款计划（2026）'!BR:BR)</f>
        <v>#REF!</v>
      </c>
      <c r="CE97" s="235" cm="1">
        <f t="array" ref="CE97">_xlfn.XLOOKUP($A97&amp;$B97,'[1]产值及收款计划（2026）'!$A:$A&amp;'[1]产值及收款计划（2026）'!$B:$B,'[1]产值及收款计划（2026）'!CA:CA)</f>
        <v>0</v>
      </c>
      <c r="CF97" s="235" cm="1">
        <f t="array" ref="CF97">_xlfn.XLOOKUP($A97&amp;$B97,'[1]产值及收款计划（2026）'!$A:$A&amp;'[1]产值及收款计划（2026）'!$B:$B,'[1]产值及收款计划（2026）'!CB:CB)</f>
        <v>0</v>
      </c>
      <c r="CG97" s="235" cm="1">
        <f t="array" ref="CG97">_xlfn.XLOOKUP($A97&amp;$B97,'[1]产值及收款计划（2026）'!$A:$A&amp;'[1]产值及收款计划（2026）'!$B:$B,'[1]产值及收款计划（2026）'!CC:CC)</f>
        <v>0</v>
      </c>
      <c r="CH97" s="235" cm="1">
        <f t="array" ref="CH97">_xlfn.XLOOKUP($A97&amp;$B97,'[1]产值及收款计划（2026）'!$A:$A&amp;'[1]产值及收款计划（2026）'!$B:$B,'[1]产值及收款计划（2026）'!CD:CD)</f>
        <v>0</v>
      </c>
      <c r="CI97" s="235" cm="1">
        <f t="array" ref="CI97">_xlfn.XLOOKUP($A97&amp;$B97,'[1]产值及收款计划（2026）'!$A:$A&amp;'[1]产值及收款计划（2026）'!$B:$B,'[1]产值及收款计划（2026）'!CE:CE)</f>
        <v>0</v>
      </c>
      <c r="CJ97" s="235" cm="1">
        <f t="array" ref="CJ97">_xlfn.XLOOKUP($A97&amp;$B97,'[1]产值及收款计划（2026）'!$A:$A&amp;'[1]产值及收款计划（2026）'!$B:$B,'[1]产值及收款计划（2026）'!CF:CF)</f>
        <v>0</v>
      </c>
      <c r="CK97" s="235" cm="1">
        <f t="array" ref="CK97">_xlfn.XLOOKUP($A97&amp;$B97,'[1]产值及收款计划（2026）'!$A:$A&amp;'[1]产值及收款计划（2026）'!$B:$B,'[1]产值及收款计划（2026）'!CG:CG)</f>
        <v>0</v>
      </c>
      <c r="CL97" s="235" cm="1">
        <f t="array" ref="CL97">_xlfn.XLOOKUP($A97&amp;$B97,'[1]产值及收款计划（2026）'!$A:$A&amp;'[1]产值及收款计划（2026）'!$B:$B,'[1]产值及收款计划（2026）'!CH:CH)</f>
        <v>0</v>
      </c>
      <c r="CM97" s="235" cm="1">
        <f t="array" ref="CM97">_xlfn.XLOOKUP($A97&amp;$B97,'[1]产值及收款计划（2026）'!$A:$A&amp;'[1]产值及收款计划（2026）'!$B:$B,'[1]产值及收款计划（2026）'!CI:CI)</f>
        <v>0</v>
      </c>
      <c r="CN97" s="235" cm="1">
        <f t="array" ref="CN97">_xlfn.XLOOKUP($A97&amp;$B97,'[1]产值及收款计划（2026）'!$A:$A&amp;'[1]产值及收款计划（2026）'!$B:$B,'[1]产值及收款计划（2026）'!CJ:CJ)</f>
        <v>0</v>
      </c>
      <c r="CO97" s="235" cm="1">
        <f t="array" ref="CO97">_xlfn.XLOOKUP($A97&amp;$B97,'[1]产值及收款计划（2026）'!$A:$A&amp;'[1]产值及收款计划（2026）'!$B:$B,'[1]产值及收款计划（2026）'!CK:CK)</f>
        <v>0</v>
      </c>
      <c r="CP97" s="235" cm="1">
        <f t="array" ref="CP97">_xlfn.XLOOKUP($A97&amp;$B97,'[1]产值及收款计划（2026）'!$A:$A&amp;'[1]产值及收款计划（2026）'!$B:$B,'[1]产值及收款计划（2026）'!CL:CL)</f>
        <v>0</v>
      </c>
      <c r="DE97" s="235" cm="1">
        <f t="array" ref="DE97">_xlfn.XLOOKUP($A97&amp;$B97,'[1]产值及收款计划（2026）'!$A:$A&amp;'[1]产值及收款计划（2026）'!$B:$B,'[1]产值及收款计划（2026）'!DA:DA)</f>
        <v>0</v>
      </c>
      <c r="DF97" s="235" cm="1">
        <f t="array" ref="DF97">_xlfn.XLOOKUP($A97&amp;$B97,'[1]产值及收款计划（2026）'!$A:$A&amp;'[1]产值及收款计划（2026）'!$B:$B,'[1]产值及收款计划（2026）'!DB:DB)</f>
        <v>0</v>
      </c>
      <c r="DG97" s="235" cm="1">
        <f t="array" ref="DG97">_xlfn.XLOOKUP($A97&amp;$B97,'[1]产值及收款计划（2026）'!$A:$A&amp;'[1]产值及收款计划（2026）'!$B:$B,'[1]产值及收款计划（2026）'!DC:DC)</f>
        <v>0</v>
      </c>
      <c r="DH97" s="235" cm="1">
        <f t="array" ref="DH97">_xlfn.XLOOKUP($A97&amp;$B97,'[1]产值及收款计划（2026）'!$A:$A&amp;'[1]产值及收款计划（2026）'!$B:$B,'[1]产值及收款计划（2026）'!DD:DD)</f>
        <v>0</v>
      </c>
      <c r="DI97" s="235" cm="1">
        <f t="array" ref="DI97">_xlfn.XLOOKUP($A97&amp;$B97,'[1]产值及收款计划（2026）'!$A:$A&amp;'[1]产值及收款计划（2026）'!$B:$B,'[1]产值及收款计划（2026）'!DE:DE)</f>
        <v>0</v>
      </c>
      <c r="DJ97" s="235" cm="1">
        <f t="array" ref="DJ97">_xlfn.XLOOKUP($A97&amp;$B97,'[1]产值及收款计划（2026）'!$A:$A&amp;'[1]产值及收款计划（2026）'!$B:$B,'[1]产值及收款计划（2026）'!DF:DF)</f>
        <v>0</v>
      </c>
      <c r="DK97" s="235" cm="1">
        <f t="array" ref="DK97">_xlfn.XLOOKUP($A97&amp;$B97,'[1]产值及收款计划（2026）'!$A:$A&amp;'[1]产值及收款计划（2026）'!$B:$B,'[1]产值及收款计划（2026）'!DG:DG)</f>
        <v>0</v>
      </c>
      <c r="DL97" s="235" cm="1">
        <f t="array" ref="DL97">_xlfn.XLOOKUP($A97&amp;$B97,'[1]产值及收款计划（2026）'!$A:$A&amp;'[1]产值及收款计划（2026）'!$B:$B,'[1]产值及收款计划（2026）'!DH:DH)</f>
        <v>0</v>
      </c>
      <c r="DM97" s="235" cm="1">
        <f t="array" ref="DM97">_xlfn.XLOOKUP($A97&amp;$B97,'[1]产值及收款计划（2026）'!$A:$A&amp;'[1]产值及收款计划（2026）'!$B:$B,'[1]产值及收款计划（2026）'!DI:DI)</f>
        <v>0</v>
      </c>
      <c r="DN97" s="235" cm="1">
        <f t="array" ref="DN97">_xlfn.XLOOKUP($A97&amp;$B97,'[1]产值及收款计划（2026）'!$A:$A&amp;'[1]产值及收款计划（2026）'!$B:$B,'[1]产值及收款计划（2026）'!DJ:DJ)</f>
        <v>0</v>
      </c>
      <c r="DO97" s="235" cm="1">
        <f t="array" ref="DO97">_xlfn.XLOOKUP($A97&amp;$B97,'[1]产值及收款计划（2026）'!$A:$A&amp;'[1]产值及收款计划（2026）'!$B:$B,'[1]产值及收款计划（2026）'!DK:DK)</f>
        <v>0</v>
      </c>
      <c r="DP97" s="235" cm="1">
        <f t="array" ref="DP97">_xlfn.XLOOKUP($A97&amp;$B97,'[1]产值及收款计划（2026）'!$A:$A&amp;'[1]产值及收款计划（2026）'!$B:$B,'[1]产值及收款计划（2026）'!DL:DL)</f>
        <v>0</v>
      </c>
      <c r="DQ97" s="243"/>
      <c r="DR97" s="229"/>
    </row>
    <row r="98" ht="20.25" spans="1:122">
      <c r="A98" s="233">
        <f t="shared" si="13"/>
        <v>94</v>
      </c>
      <c r="B98" s="233" t="s">
        <v>25</v>
      </c>
      <c r="C98" s="234" t="str" cm="1">
        <f t="array" ref="C98">_xlfn.XLOOKUP($A98&amp;$B98,'[1]产值及收款计划（2026）'!$A:$A&amp;'[1]产值及收款计划（2026）'!$B:$B,'[1]产值及收款计划（2026）'!C:C)</f>
        <v>SJHT2019121700143</v>
      </c>
      <c r="D98" s="234" t="str" cm="1">
        <f t="array" ref="D98">_xlfn.XLOOKUP($A98&amp;$B98,'[1]产值及收款计划（2026）'!$A:$A&amp;'[1]产值及收款计划（2026）'!$B:$B,'[1]产值及收款计划（2026）'!D:D)</f>
        <v>地下院平移-郑州航空港区经济综合实验区（郑州新郑综合保税区）双鹤湖中央公园工程咨询公司项目建筑工程咨询委托合同</v>
      </c>
      <c r="E98" s="235" cm="1">
        <f t="array" ref="E98">_xlfn.XLOOKUP($A98&amp;$B98,'[1]产值及收款计划（2026）'!$A:$A&amp;'[1]产值及收款计划（2026）'!$B:$B,'[1]产值及收款计划（2026）'!E:E)</f>
        <v>68.63</v>
      </c>
      <c r="F98" s="235" cm="1">
        <f t="array" ref="F98">_xlfn.XLOOKUP($A98&amp;$B98,'[1]产值及收款计划（2026）'!$A:$A&amp;'[1]产值及收款计划（2026）'!$B:$B,'[1]产值及收款计划（2026）'!F:F)</f>
        <v>68.63</v>
      </c>
      <c r="G98" s="235" cm="1">
        <f t="array" ref="G98">_xlfn.XLOOKUP($A98&amp;$B98,'[1]产值及收款计划（2026）'!$A:$A&amp;'[1]产值及收款计划（2026）'!$B:$B,'[1]产值及收款计划（2026）'!G:G)</f>
        <v>68.63</v>
      </c>
      <c r="H98" s="235" cm="1">
        <f t="array" ref="H98">_xlfn.XLOOKUP($A98&amp;$B98,'[1]产值及收款计划（2026）'!$A:$A&amp;'[1]产值及收款计划（2026）'!$B:$B,'[1]产值及收款计划（2026）'!H:H)</f>
        <v>68.63</v>
      </c>
      <c r="I98" s="236" cm="1">
        <f t="array" ref="I98">_xlfn.XLOOKUP($A98&amp;$B98,'[1]产值及收款计划（2026）'!$A:$A&amp;'[1]产值及收款计划（2026）'!$B:$B,'[1]产值及收款计划（2026）'!I:I)</f>
        <v>1</v>
      </c>
      <c r="J98" s="237" cm="1">
        <f t="array" ref="J98">_xlfn.XLOOKUP($A98&amp;$B98,'[1]产值及收款计划（2026）'!$A:$A&amp;'[1]产值及收款计划（2026）'!$B:$B,'[1]产值及收款计划（2026）'!J:J)</f>
        <v>0</v>
      </c>
      <c r="K98" s="235" t="e" cm="1">
        <f t="array" ref="K98">_xlfn.XLOOKUP($A98&amp;$B98,'[1]产值及收款计划（2026）'!$A:$A&amp;'[1]产值及收款计划（2026）'!$B:$B,'[1]产值及收款计划（2026）'!K:K)</f>
        <v>#REF!</v>
      </c>
      <c r="L98" s="235" t="e" cm="1">
        <f t="array" ref="L98">_xlfn.XLOOKUP($A98&amp;$B98,'[1]产值及收款计划（2026）'!$A:$A&amp;'[1]产值及收款计划（2026）'!$B:$B,'[1]产值及收款计划（2026）'!L:L)</f>
        <v>#REF!</v>
      </c>
      <c r="M98" s="235" t="str" cm="1">
        <f t="array" ref="M98">_xlfn.XLOOKUP($A98&amp;$B98,'[1]产值及收款计划（2026）'!$A:$A&amp;'[1]产值及收款计划（2026）'!$B:$B,'[1]产值及收款计划（2026）'!M:M)</f>
        <v>主导</v>
      </c>
      <c r="N98" s="235" t="str" cm="1">
        <f t="array" ref="N98">_xlfn.XLOOKUP($A98&amp;$B98,'[1]产值及收款计划（2026）'!$A:$A&amp;'[1]产值及收款计划（2026）'!$B:$B,'[1]产值及收款计划（2026）'!N:N)</f>
        <v>孔祥平团队</v>
      </c>
      <c r="O98" s="235" t="str" cm="1">
        <f t="array" ref="O98">_xlfn.XLOOKUP($A98&amp;$B98,'[1]产值及收款计划（2026）'!$A:$A&amp;'[1]产值及收款计划（2026）'!$B:$B,'[1]产值及收款计划（2026）'!O:O)</f>
        <v>张智伟</v>
      </c>
      <c r="P98" s="234" t="str" cm="1">
        <f t="array" ref="P98">_xlfn.XLOOKUP($A98&amp;$B98,'[1]产值及收款计划（2026）'!$A:$A&amp;'[1]产值及收款计划（2026）'!$B:$B,'[1]产值及收款计划（2026）'!P:P)</f>
        <v>在建</v>
      </c>
      <c r="Q98" s="235" t="e" cm="1">
        <f t="array" ref="Q98">_xlfn.XLOOKUP($A98&amp;$B98,'[1]产值及收款计划（2026）'!$A:$A&amp;'[1]产值及收款计划（2026）'!$B:$B,'[1]产值及收款计划（2026）'!Q:Q)</f>
        <v>#REF!</v>
      </c>
      <c r="R98" s="235" t="e" cm="1">
        <f t="array" ref="R98">_xlfn.XLOOKUP($A98&amp;$B98,'[1]产值及收款计划（2026）'!$A:$A&amp;'[1]产值及收款计划（2026）'!$B:$B,'[1]产值及收款计划（2026）'!R:R)</f>
        <v>#REF!</v>
      </c>
      <c r="S98" s="235" t="e" cm="1">
        <f t="array" ref="S98">_xlfn.XLOOKUP($A98&amp;$B98,'[1]产值及收款计划（2026）'!$A:$A&amp;'[1]产值及收款计划（2026）'!$B:$B,'[1]产值及收款计划（2026）'!S:S)</f>
        <v>#REF!</v>
      </c>
      <c r="T98" s="235" cm="1">
        <f t="array" ref="T98">_xlfn.XLOOKUP($A98&amp;$B98,'[1]产值及收款计划（2026）'!$A:$A&amp;'[1]产值及收款计划（2026）'!$B:$B,'[1]产值及收款计划（2026）'!T:T)</f>
        <v>0</v>
      </c>
      <c r="U98" s="235" cm="1">
        <f t="array" ref="U98">_xlfn.XLOOKUP($A98&amp;$B98,'[1]产值及收款计划（2026）'!$A:$A&amp;'[1]产值及收款计划（2026）'!$B:$B,'[1]产值及收款计划（2026）'!U:U)</f>
        <v>0</v>
      </c>
      <c r="V98" s="235" cm="1">
        <f t="array" ref="V98">_xlfn.XLOOKUP($A98&amp;$B98,'[1]产值及收款计划（2026）'!$A:$A&amp;'[1]产值及收款计划（2026）'!$B:$B,'[1]产值及收款计划（2026）'!V:V)</f>
        <v>68.63</v>
      </c>
      <c r="W98" s="235" t="e" cm="1">
        <f t="array" ref="W98">_xlfn.XLOOKUP($A98&amp;$B98,'[1]产值及收款计划（2026）'!$A:$A&amp;'[1]产值及收款计划（2026）'!$B:$B,'[1]产值及收款计划（2026）'!W:W)</f>
        <v>#REF!</v>
      </c>
      <c r="X98" s="235" t="e" cm="1">
        <f t="array" ref="X98">_xlfn.XLOOKUP($A98&amp;$B98,'[1]产值及收款计划（2026）'!$A:$A&amp;'[1]产值及收款计划（2026）'!$B:$B,'[1]产值及收款计划（2026）'!X:X)</f>
        <v>#REF!</v>
      </c>
      <c r="Y98" s="235" t="e" cm="1">
        <f t="array" ref="Y98">_xlfn.XLOOKUP($A98&amp;$B98,'[1]产值及收款计划（2026）'!$A:$A&amp;'[1]产值及收款计划（2026）'!$B:$B,'[1]产值及收款计划（2026）'!Y:Y)</f>
        <v>#REF!</v>
      </c>
      <c r="Z98" s="235" t="e" cm="1">
        <f t="array" ref="Z98">_xlfn.XLOOKUP($A98&amp;$B98,'[1]产值及收款计划（2026）'!$A:$A&amp;'[1]产值及收款计划（2026）'!$B:$B,'[1]产值及收款计划（2026）'!Z:Z)</f>
        <v>#REF!</v>
      </c>
      <c r="AA98" s="235" t="e" cm="1">
        <f t="array" ref="AA98">_xlfn.XLOOKUP($A98&amp;$B98,'[1]产值及收款计划（2026）'!$A:$A&amp;'[1]产值及收款计划（2026）'!$B:$B,'[1]产值及收款计划（2026）'!AA:AA)</f>
        <v>#REF!</v>
      </c>
      <c r="AB98" s="235" t="e" cm="1">
        <f t="array" ref="AB98">_xlfn.XLOOKUP($A98&amp;$B98,'[1]产值及收款计划（2026）'!$A:$A&amp;'[1]产值及收款计划（2026）'!$B:$B,'[1]产值及收款计划（2026）'!AB:AB)</f>
        <v>#REF!</v>
      </c>
      <c r="AC98" s="235" t="e" cm="1">
        <f t="array" ref="AC98">_xlfn.XLOOKUP($A98&amp;$B98,'[1]产值及收款计划（2026）'!$A:$A&amp;'[1]产值及收款计划（2026）'!$B:$B,'[1]产值及收款计划（2026）'!AC:AC)</f>
        <v>#REF!</v>
      </c>
      <c r="AD98" s="235" t="e" cm="1">
        <f t="array" ref="AD98">_xlfn.XLOOKUP($A98&amp;$B98,'[1]产值及收款计划（2026）'!$A:$A&amp;'[1]产值及收款计划（2026）'!$B:$B,'[1]产值及收款计划（2026）'!AD:AD)</f>
        <v>#REF!</v>
      </c>
      <c r="AE98" s="235" t="e" cm="1">
        <f t="array" ref="AE98">_xlfn.XLOOKUP($A98&amp;$B98,'[1]产值及收款计划（2026）'!$A:$A&amp;'[1]产值及收款计划（2026）'!$B:$B,'[1]产值及收款计划（2026）'!AE:AE)</f>
        <v>#REF!</v>
      </c>
      <c r="AF98" s="235" t="e" cm="1">
        <f t="array" ref="AF98">_xlfn.XLOOKUP($A98&amp;$B98,'[1]产值及收款计划（2026）'!$A:$A&amp;'[1]产值及收款计划（2026）'!$B:$B,'[1]产值及收款计划（2026）'!AF:AF)</f>
        <v>#REF!</v>
      </c>
      <c r="AG98" s="235" t="e" cm="1">
        <f t="array" ref="AG98">_xlfn.XLOOKUP($A98&amp;$B98,'[1]产值及收款计划（2026）'!$A:$A&amp;'[1]产值及收款计划（2026）'!$B:$B,'[1]产值及收款计划（2026）'!AG:AG)</f>
        <v>#REF!</v>
      </c>
      <c r="AH98" s="235" t="e" cm="1">
        <f t="array" ref="AH98">_xlfn.XLOOKUP($A98&amp;$B98,'[1]产值及收款计划（2026）'!$A:$A&amp;'[1]产值及收款计划（2026）'!$B:$B,'[1]产值及收款计划（2026）'!AH:AH)</f>
        <v>#REF!</v>
      </c>
      <c r="AI98" s="235" t="e" cm="1">
        <f t="array" ref="AI98">_xlfn.XLOOKUP($A98&amp;$B98,'[1]产值及收款计划（2026）'!$A:$A&amp;'[1]产值及收款计划（2026）'!$B:$B,'[1]产值及收款计划（2026）'!AI:AI)</f>
        <v>#REF!</v>
      </c>
      <c r="AJ98" s="235" t="e" cm="1">
        <f t="array" ref="AJ98">_xlfn.XLOOKUP($A98&amp;$B98,'[1]产值及收款计划（2026）'!$A:$A&amp;'[1]产值及收款计划（2026）'!$B:$B,'[1]产值及收款计划（2026）'!AJ:AJ)</f>
        <v>#REF!</v>
      </c>
      <c r="AK98" s="235" t="e" cm="1">
        <f t="array" ref="AK98">_xlfn.XLOOKUP($A98&amp;$B98,'[1]产值及收款计划（2026）'!$A:$A&amp;'[1]产值及收款计划（2026）'!$B:$B,'[1]产值及收款计划（2026）'!AK:AK)</f>
        <v>#REF!</v>
      </c>
      <c r="AL98" s="235" t="e" cm="1">
        <f t="array" ref="AL98">_xlfn.XLOOKUP($A98&amp;$B98,'[1]产值及收款计划（2026）'!$A:$A&amp;'[1]产值及收款计划（2026）'!$B:$B,'[1]产值及收款计划（2026）'!AL:AL)</f>
        <v>#REF!</v>
      </c>
      <c r="AM98" s="242" t="e" cm="1">
        <f t="array" ref="AM98">_xlfn.LET(_xlpm.勾选月份状态数组,TRANSPOSE('PPT(12-15页）-TOP10'!$A$3:$A$14),_xlpm.选择数据区,IF('PPT(12-15页）-TOP10'!$E$3="收款",$BA98:$BL98,$AA98:$AL98),SUM(_xlfn._xlws.FILTER(_xlpm.选择数据区,_xlpm.勾选月份状态数组,"")))</f>
        <v>#REF!</v>
      </c>
      <c r="AN98" s="235" t="e">
        <f>_xlfn.XLOOKUP($C98,应收未收表!$T:$T,应收未收表!AA:AA)</f>
        <v>#N/A</v>
      </c>
      <c r="AO98" s="235" t="e">
        <f>_xlfn.XLOOKUP($C98,应收未收表!$T:$T,应收未收表!AB:AB)</f>
        <v>#N/A</v>
      </c>
      <c r="AP98" s="235" t="e">
        <f>_xlfn.XLOOKUP($C98,应收未收表!$T:$T,应收未收表!AC:AC)</f>
        <v>#N/A</v>
      </c>
      <c r="AQ98" s="235" t="e">
        <f>_xlfn.XLOOKUP($C98,应收未收表!$T:$T,应收未收表!AE:AE)</f>
        <v>#N/A</v>
      </c>
      <c r="AR98" s="235" t="e">
        <f>_xlfn.XLOOKUP($C98,应收未收表!$T:$T,应收未收表!AF:AF)</f>
        <v>#N/A</v>
      </c>
      <c r="AS98" s="235" t="e" cm="1">
        <f t="array" ref="AS98">_xlfn.XLOOKUP($A98&amp;$B98,'[1]产值及收款计划（2026）'!$A:$A&amp;'[1]产值及收款计划（2026）'!$B:$B,'[1]产值及收款计划（2026）'!AS:AS)</f>
        <v>#REF!</v>
      </c>
      <c r="AT98" s="235" t="e" cm="1">
        <f t="array" ref="AT98">_xlfn.XLOOKUP($A98&amp;$B98,'[1]产值及收款计划（2026）'!$A:$A&amp;'[1]产值及收款计划（2026）'!$B:$B,'[1]产值及收款计划（2026）'!AT:AT)</f>
        <v>#REF!</v>
      </c>
      <c r="AU98" s="235" t="e" cm="1">
        <f t="array" ref="AU98">_xlfn.XLOOKUP($A98&amp;$B98,'[1]产值及收款计划（2026）'!$A:$A&amp;'[1]产值及收款计划（2026）'!$B:$B,'[1]产值及收款计划（2026）'!AU:AU)</f>
        <v>#REF!</v>
      </c>
      <c r="AV98" s="235" t="e" cm="1">
        <f t="array" ref="AV98">_xlfn.XLOOKUP($A98&amp;$B98,'[1]产值及收款计划（2026）'!$A:$A&amp;'[1]产值及收款计划（2026）'!$B:$B,'[1]产值及收款计划（2026）'!AV:AV)</f>
        <v>#REF!</v>
      </c>
      <c r="AW98" s="235" cm="1">
        <f t="array" ref="AW98">_xlfn.XLOOKUP($A98&amp;$B98,'[1]产值及收款计划（2026）'!$A:$A&amp;'[1]产值及收款计划（2026）'!$B:$B,'[1]产值及收款计划（2026）'!AW:AW)</f>
        <v>0</v>
      </c>
      <c r="AX98" s="235" cm="1">
        <f t="array" ref="AX98">_xlfn.XLOOKUP($A98&amp;$B98,'[1]产值及收款计划（2026）'!$A:$A&amp;'[1]产值及收款计划（2026）'!$B:$B,'[1]产值及收款计划（2026）'!AX:AX)</f>
        <v>0</v>
      </c>
      <c r="AY98" s="235" cm="1">
        <f t="array" ref="AY98">_xlfn.XLOOKUP($A98&amp;$B98,'[1]产值及收款计划（2026）'!$A:$A&amp;'[1]产值及收款计划（2026）'!$B:$B,'[1]产值及收款计划（2026）'!AY:AY)</f>
        <v>68.63</v>
      </c>
      <c r="AZ98" s="235" cm="1">
        <f t="array" ref="AZ98">_xlfn.XLOOKUP($A98&amp;$B98,'[1]产值及收款计划（2026）'!$A:$A&amp;'[1]产值及收款计划（2026）'!$B:$B,'[1]产值及收款计划（2026）'!AZ:AZ)</f>
        <v>0</v>
      </c>
      <c r="BA98" s="235" t="e" cm="1">
        <f t="array" ref="BA98">_xlfn.XLOOKUP($A98&amp;$B98,'[1]产值及收款计划（2026）'!$A:$A&amp;'[1]产值及收款计划（2026）'!$B:$B,'[1]产值及收款计划（2026）'!BA:BA)</f>
        <v>#REF!</v>
      </c>
      <c r="BB98" s="235" t="e" cm="1">
        <f t="array" ref="BB98">_xlfn.XLOOKUP($A98&amp;$B98,'[1]产值及收款计划（2026）'!$A:$A&amp;'[1]产值及收款计划（2026）'!$B:$B,'[1]产值及收款计划（2026）'!BB:BB)</f>
        <v>#REF!</v>
      </c>
      <c r="BC98" s="235" t="e" cm="1">
        <f t="array" ref="BC98">_xlfn.XLOOKUP($A98&amp;$B98,'[1]产值及收款计划（2026）'!$A:$A&amp;'[1]产值及收款计划（2026）'!$B:$B,'[1]产值及收款计划（2026）'!BC:BC)</f>
        <v>#REF!</v>
      </c>
      <c r="BD98" s="235" t="e" cm="1">
        <f t="array" ref="BD98">_xlfn.XLOOKUP($A98&amp;$B98,'[1]产值及收款计划（2026）'!$A:$A&amp;'[1]产值及收款计划（2026）'!$B:$B,'[1]产值及收款计划（2026）'!BD:BD)</f>
        <v>#REF!</v>
      </c>
      <c r="BE98" s="235" t="e" cm="1">
        <f t="array" ref="BE98">_xlfn.XLOOKUP($A98&amp;$B98,'[1]产值及收款计划（2026）'!$A:$A&amp;'[1]产值及收款计划（2026）'!$B:$B,'[1]产值及收款计划（2026）'!BE:BE)</f>
        <v>#REF!</v>
      </c>
      <c r="BF98" s="235" t="e" cm="1">
        <f t="array" ref="BF98">_xlfn.XLOOKUP($A98&amp;$B98,'[1]产值及收款计划（2026）'!$A:$A&amp;'[1]产值及收款计划（2026）'!$B:$B,'[1]产值及收款计划（2026）'!BF:BF)</f>
        <v>#REF!</v>
      </c>
      <c r="BG98" s="235" t="e" cm="1">
        <f t="array" ref="BG98">_xlfn.XLOOKUP($A98&amp;$B98,'[1]产值及收款计划（2026）'!$A:$A&amp;'[1]产值及收款计划（2026）'!$B:$B,'[1]产值及收款计划（2026）'!BG:BG)</f>
        <v>#REF!</v>
      </c>
      <c r="BH98" s="235" t="e" cm="1">
        <f t="array" ref="BH98">_xlfn.XLOOKUP($A98&amp;$B98,'[1]产值及收款计划（2026）'!$A:$A&amp;'[1]产值及收款计划（2026）'!$B:$B,'[1]产值及收款计划（2026）'!BH:BH)</f>
        <v>#REF!</v>
      </c>
      <c r="BI98" s="235" t="e" cm="1">
        <f t="array" ref="BI98">_xlfn.XLOOKUP($A98&amp;$B98,'[1]产值及收款计划（2026）'!$A:$A&amp;'[1]产值及收款计划（2026）'!$B:$B,'[1]产值及收款计划（2026）'!BI:BI)</f>
        <v>#REF!</v>
      </c>
      <c r="BJ98" s="235" t="e" cm="1">
        <f t="array" ref="BJ98">_xlfn.XLOOKUP($A98&amp;$B98,'[1]产值及收款计划（2026）'!$A:$A&amp;'[1]产值及收款计划（2026）'!$B:$B,'[1]产值及收款计划（2026）'!BJ:BJ)</f>
        <v>#REF!</v>
      </c>
      <c r="BK98" s="235" t="e" cm="1">
        <f t="array" ref="BK98">_xlfn.XLOOKUP($A98&amp;$B98,'[1]产值及收款计划（2026）'!$A:$A&amp;'[1]产值及收款计划（2026）'!$B:$B,'[1]产值及收款计划（2026）'!BK:BK)</f>
        <v>#REF!</v>
      </c>
      <c r="BL98" s="235" t="e" cm="1">
        <f t="array" ref="BL98">_xlfn.XLOOKUP($A98&amp;$B98,'[1]产值及收款计划（2026）'!$A:$A&amp;'[1]产值及收款计划（2026）'!$B:$B,'[1]产值及收款计划（2026）'!BL:BL)</f>
        <v>#REF!</v>
      </c>
      <c r="BM98" s="235"/>
      <c r="BN98" s="235"/>
      <c r="BO98" s="235"/>
      <c r="BP98" s="235"/>
      <c r="BQ98" s="235" t="e">
        <f>_xlfn.XLOOKUP($C98,应收未收表!$AJ:$AJ,应收未收表!AK:AK)</f>
        <v>#N/A</v>
      </c>
      <c r="BR98" s="235" t="e">
        <f>_xlfn.XLOOKUP($C98,应收未收表!$AJ:$AJ,应收未收表!AL:AL)</f>
        <v>#N/A</v>
      </c>
      <c r="BS98" s="235" t="e">
        <f>_xlfn.XLOOKUP($C98,应收未收表!$AJ:$AJ,应收未收表!AM:AM)</f>
        <v>#N/A</v>
      </c>
      <c r="BT98" s="235" t="e">
        <f>_xlfn.XLOOKUP($C98,应收未收表!$AJ:$AJ,应收未收表!AN:AN)</f>
        <v>#N/A</v>
      </c>
      <c r="BU98" s="234" t="str" cm="1">
        <f t="array" ref="BU98">_xlfn.XLOOKUP($A98&amp;$B98,'[1]产值及收款计划（2026）'!$A:$A&amp;'[1]产值及收款计划（2026）'!$B:$B,'[1]产值及收款计划（2026）'!BQ:BQ)</f>
        <v>上海市地下空间设计研究总院有限公司</v>
      </c>
      <c r="BV98" s="235" t="e" cm="1">
        <f t="array" ref="BV98">_xlfn.XLOOKUP($A98&amp;$B98,'[1]产值及收款计划（2026）'!$A:$A&amp;'[1]产值及收款计划（2026）'!$B:$B,'[1]产值及收款计划（2026）'!BR:BR)</f>
        <v>#REF!</v>
      </c>
      <c r="CE98" s="235" cm="1">
        <f t="array" ref="CE98">_xlfn.XLOOKUP($A98&amp;$B98,'[1]产值及收款计划（2026）'!$A:$A&amp;'[1]产值及收款计划（2026）'!$B:$B,'[1]产值及收款计划（2026）'!CA:CA)</f>
        <v>0</v>
      </c>
      <c r="CF98" s="235" cm="1">
        <f t="array" ref="CF98">_xlfn.XLOOKUP($A98&amp;$B98,'[1]产值及收款计划（2026）'!$A:$A&amp;'[1]产值及收款计划（2026）'!$B:$B,'[1]产值及收款计划（2026）'!CB:CB)</f>
        <v>0</v>
      </c>
      <c r="CG98" s="235" cm="1">
        <f t="array" ref="CG98">_xlfn.XLOOKUP($A98&amp;$B98,'[1]产值及收款计划（2026）'!$A:$A&amp;'[1]产值及收款计划（2026）'!$B:$B,'[1]产值及收款计划（2026）'!CC:CC)</f>
        <v>0</v>
      </c>
      <c r="CH98" s="235" cm="1">
        <f t="array" ref="CH98">_xlfn.XLOOKUP($A98&amp;$B98,'[1]产值及收款计划（2026）'!$A:$A&amp;'[1]产值及收款计划（2026）'!$B:$B,'[1]产值及收款计划（2026）'!CD:CD)</f>
        <v>0</v>
      </c>
      <c r="CI98" s="235" cm="1">
        <f t="array" ref="CI98">_xlfn.XLOOKUP($A98&amp;$B98,'[1]产值及收款计划（2026）'!$A:$A&amp;'[1]产值及收款计划（2026）'!$B:$B,'[1]产值及收款计划（2026）'!CE:CE)</f>
        <v>0</v>
      </c>
      <c r="CJ98" s="235" cm="1">
        <f t="array" ref="CJ98">_xlfn.XLOOKUP($A98&amp;$B98,'[1]产值及收款计划（2026）'!$A:$A&amp;'[1]产值及收款计划（2026）'!$B:$B,'[1]产值及收款计划（2026）'!CF:CF)</f>
        <v>0</v>
      </c>
      <c r="CK98" s="235" cm="1">
        <f t="array" ref="CK98">_xlfn.XLOOKUP($A98&amp;$B98,'[1]产值及收款计划（2026）'!$A:$A&amp;'[1]产值及收款计划（2026）'!$B:$B,'[1]产值及收款计划（2026）'!CG:CG)</f>
        <v>0</v>
      </c>
      <c r="CL98" s="235" cm="1">
        <f t="array" ref="CL98">_xlfn.XLOOKUP($A98&amp;$B98,'[1]产值及收款计划（2026）'!$A:$A&amp;'[1]产值及收款计划（2026）'!$B:$B,'[1]产值及收款计划（2026）'!CH:CH)</f>
        <v>0</v>
      </c>
      <c r="CM98" s="235" cm="1">
        <f t="array" ref="CM98">_xlfn.XLOOKUP($A98&amp;$B98,'[1]产值及收款计划（2026）'!$A:$A&amp;'[1]产值及收款计划（2026）'!$B:$B,'[1]产值及收款计划（2026）'!CI:CI)</f>
        <v>0</v>
      </c>
      <c r="CN98" s="235" cm="1">
        <f t="array" ref="CN98">_xlfn.XLOOKUP($A98&amp;$B98,'[1]产值及收款计划（2026）'!$A:$A&amp;'[1]产值及收款计划（2026）'!$B:$B,'[1]产值及收款计划（2026）'!CJ:CJ)</f>
        <v>0</v>
      </c>
      <c r="CO98" s="235" cm="1">
        <f t="array" ref="CO98">_xlfn.XLOOKUP($A98&amp;$B98,'[1]产值及收款计划（2026）'!$A:$A&amp;'[1]产值及收款计划（2026）'!$B:$B,'[1]产值及收款计划（2026）'!CK:CK)</f>
        <v>0</v>
      </c>
      <c r="CP98" s="235" cm="1">
        <f t="array" ref="CP98">_xlfn.XLOOKUP($A98&amp;$B98,'[1]产值及收款计划（2026）'!$A:$A&amp;'[1]产值及收款计划（2026）'!$B:$B,'[1]产值及收款计划（2026）'!CL:CL)</f>
        <v>0</v>
      </c>
      <c r="DE98" s="235" cm="1">
        <f t="array" ref="DE98">_xlfn.XLOOKUP($A98&amp;$B98,'[1]产值及收款计划（2026）'!$A:$A&amp;'[1]产值及收款计划（2026）'!$B:$B,'[1]产值及收款计划（2026）'!DA:DA)</f>
        <v>0</v>
      </c>
      <c r="DF98" s="235" cm="1">
        <f t="array" ref="DF98">_xlfn.XLOOKUP($A98&amp;$B98,'[1]产值及收款计划（2026）'!$A:$A&amp;'[1]产值及收款计划（2026）'!$B:$B,'[1]产值及收款计划（2026）'!DB:DB)</f>
        <v>0</v>
      </c>
      <c r="DG98" s="235" cm="1">
        <f t="array" ref="DG98">_xlfn.XLOOKUP($A98&amp;$B98,'[1]产值及收款计划（2026）'!$A:$A&amp;'[1]产值及收款计划（2026）'!$B:$B,'[1]产值及收款计划（2026）'!DC:DC)</f>
        <v>0</v>
      </c>
      <c r="DH98" s="235" cm="1">
        <f t="array" ref="DH98">_xlfn.XLOOKUP($A98&amp;$B98,'[1]产值及收款计划（2026）'!$A:$A&amp;'[1]产值及收款计划（2026）'!$B:$B,'[1]产值及收款计划（2026）'!DD:DD)</f>
        <v>0</v>
      </c>
      <c r="DI98" s="235" cm="1">
        <f t="array" ref="DI98">_xlfn.XLOOKUP($A98&amp;$B98,'[1]产值及收款计划（2026）'!$A:$A&amp;'[1]产值及收款计划（2026）'!$B:$B,'[1]产值及收款计划（2026）'!DE:DE)</f>
        <v>0</v>
      </c>
      <c r="DJ98" s="235" cm="1">
        <f t="array" ref="DJ98">_xlfn.XLOOKUP($A98&amp;$B98,'[1]产值及收款计划（2026）'!$A:$A&amp;'[1]产值及收款计划（2026）'!$B:$B,'[1]产值及收款计划（2026）'!DF:DF)</f>
        <v>0</v>
      </c>
      <c r="DK98" s="235" cm="1">
        <f t="array" ref="DK98">_xlfn.XLOOKUP($A98&amp;$B98,'[1]产值及收款计划（2026）'!$A:$A&amp;'[1]产值及收款计划（2026）'!$B:$B,'[1]产值及收款计划（2026）'!DG:DG)</f>
        <v>0</v>
      </c>
      <c r="DL98" s="235" cm="1">
        <f t="array" ref="DL98">_xlfn.XLOOKUP($A98&amp;$B98,'[1]产值及收款计划（2026）'!$A:$A&amp;'[1]产值及收款计划（2026）'!$B:$B,'[1]产值及收款计划（2026）'!DH:DH)</f>
        <v>0</v>
      </c>
      <c r="DM98" s="235" cm="1">
        <f t="array" ref="DM98">_xlfn.XLOOKUP($A98&amp;$B98,'[1]产值及收款计划（2026）'!$A:$A&amp;'[1]产值及收款计划（2026）'!$B:$B,'[1]产值及收款计划（2026）'!DI:DI)</f>
        <v>0</v>
      </c>
      <c r="DN98" s="235" cm="1">
        <f t="array" ref="DN98">_xlfn.XLOOKUP($A98&amp;$B98,'[1]产值及收款计划（2026）'!$A:$A&amp;'[1]产值及收款计划（2026）'!$B:$B,'[1]产值及收款计划（2026）'!DJ:DJ)</f>
        <v>0</v>
      </c>
      <c r="DO98" s="235" cm="1">
        <f t="array" ref="DO98">_xlfn.XLOOKUP($A98&amp;$B98,'[1]产值及收款计划（2026）'!$A:$A&amp;'[1]产值及收款计划（2026）'!$B:$B,'[1]产值及收款计划（2026）'!DK:DK)</f>
        <v>0</v>
      </c>
      <c r="DP98" s="235" cm="1">
        <f t="array" ref="DP98">_xlfn.XLOOKUP($A98&amp;$B98,'[1]产值及收款计划（2026）'!$A:$A&amp;'[1]产值及收款计划（2026）'!$B:$B,'[1]产值及收款计划（2026）'!DL:DL)</f>
        <v>0</v>
      </c>
      <c r="DQ98" s="243"/>
      <c r="DR98" s="229"/>
    </row>
    <row r="99" ht="20.25" spans="1:122">
      <c r="A99" s="233">
        <f t="shared" si="13"/>
        <v>95</v>
      </c>
      <c r="B99" s="233" t="s">
        <v>25</v>
      </c>
      <c r="C99" s="234" t="str" cm="1">
        <f t="array" ref="C99">_xlfn.XLOOKUP($A99&amp;$B99,'[1]产值及收款计划（2026）'!$A:$A&amp;'[1]产值及收款计划（2026）'!$B:$B,'[1]产值及收款计划（2026）'!C:C)</f>
        <v>SJHT2019121300112</v>
      </c>
      <c r="D99" s="234" t="str" cm="1">
        <f t="array" ref="D99">_xlfn.XLOOKUP($A99&amp;$B99,'[1]产值及收款计划（2026）'!$A:$A&amp;'[1]产值及收款计划（2026）'!$B:$B,'[1]产值及收款计划（2026）'!D:D)</f>
        <v>地下院平移-贵州省地质资料馆暨地质博物馆建设项目BIM技术应用合同</v>
      </c>
      <c r="E99" s="235" cm="1">
        <f t="array" ref="E99">_xlfn.XLOOKUP($A99&amp;$B99,'[1]产值及收款计划（2026）'!$A:$A&amp;'[1]产值及收款计划（2026）'!$B:$B,'[1]产值及收款计划（2026）'!E:E)</f>
        <v>82.2</v>
      </c>
      <c r="F99" s="235" cm="1">
        <f t="array" ref="F99">_xlfn.XLOOKUP($A99&amp;$B99,'[1]产值及收款计划（2026）'!$A:$A&amp;'[1]产值及收款计划（2026）'!$B:$B,'[1]产值及收款计划（2026）'!F:F)</f>
        <v>82.2</v>
      </c>
      <c r="G99" s="235" cm="1">
        <f t="array" ref="G99">_xlfn.XLOOKUP($A99&amp;$B99,'[1]产值及收款计划（2026）'!$A:$A&amp;'[1]产值及收款计划（2026）'!$B:$B,'[1]产值及收款计划（2026）'!G:G)</f>
        <v>82.2</v>
      </c>
      <c r="H99" s="235" cm="1">
        <f t="array" ref="H99">_xlfn.XLOOKUP($A99&amp;$B99,'[1]产值及收款计划（2026）'!$A:$A&amp;'[1]产值及收款计划（2026）'!$B:$B,'[1]产值及收款计划（2026）'!H:H)</f>
        <v>82.2</v>
      </c>
      <c r="I99" s="236" cm="1">
        <f t="array" ref="I99">_xlfn.XLOOKUP($A99&amp;$B99,'[1]产值及收款计划（2026）'!$A:$A&amp;'[1]产值及收款计划（2026）'!$B:$B,'[1]产值及收款计划（2026）'!I:I)</f>
        <v>1</v>
      </c>
      <c r="J99" s="237" cm="1">
        <f t="array" ref="J99">_xlfn.XLOOKUP($A99&amp;$B99,'[1]产值及收款计划（2026）'!$A:$A&amp;'[1]产值及收款计划（2026）'!$B:$B,'[1]产值及收款计划（2026）'!J:J)</f>
        <v>0.06</v>
      </c>
      <c r="K99" s="235" t="e" cm="1">
        <f t="array" ref="K99">_xlfn.XLOOKUP($A99&amp;$B99,'[1]产值及收款计划（2026）'!$A:$A&amp;'[1]产值及收款计划（2026）'!$B:$B,'[1]产值及收款计划（2026）'!K:K)</f>
        <v>#REF!</v>
      </c>
      <c r="L99" s="235" t="e" cm="1">
        <f t="array" ref="L99">_xlfn.XLOOKUP($A99&amp;$B99,'[1]产值及收款计划（2026）'!$A:$A&amp;'[1]产值及收款计划（2026）'!$B:$B,'[1]产值及收款计划（2026）'!L:L)</f>
        <v>#REF!</v>
      </c>
      <c r="M99" s="235" t="str" cm="1">
        <f t="array" ref="M99">_xlfn.XLOOKUP($A99&amp;$B99,'[1]产值及收款计划（2026）'!$A:$A&amp;'[1]产值及收款计划（2026）'!$B:$B,'[1]产值及收款计划（2026）'!M:M)</f>
        <v>主导</v>
      </c>
      <c r="N99" s="235" t="str" cm="1">
        <f t="array" ref="N99">_xlfn.XLOOKUP($A99&amp;$B99,'[1]产值及收款计划（2026）'!$A:$A&amp;'[1]产值及收款计划（2026）'!$B:$B,'[1]产值及收款计划（2026）'!N:N)</f>
        <v>孔祥平团队</v>
      </c>
      <c r="O99" s="235" t="str" cm="1">
        <f t="array" ref="O99">_xlfn.XLOOKUP($A99&amp;$B99,'[1]产值及收款计划（2026）'!$A:$A&amp;'[1]产值及收款计划（2026）'!$B:$B,'[1]产值及收款计划（2026）'!O:O)</f>
        <v>张智伟</v>
      </c>
      <c r="P99" s="234" t="str" cm="1">
        <f t="array" ref="P99">_xlfn.XLOOKUP($A99&amp;$B99,'[1]产值及收款计划（2026）'!$A:$A&amp;'[1]产值及收款计划（2026）'!$B:$B,'[1]产值及收款计划（2026）'!P:P)</f>
        <v>在建</v>
      </c>
      <c r="Q99" s="235" t="e" cm="1">
        <f t="array" ref="Q99">_xlfn.XLOOKUP($A99&amp;$B99,'[1]产值及收款计划（2026）'!$A:$A&amp;'[1]产值及收款计划（2026）'!$B:$B,'[1]产值及收款计划（2026）'!Q:Q)</f>
        <v>#REF!</v>
      </c>
      <c r="R99" s="235" t="e" cm="1">
        <f t="array" ref="R99">_xlfn.XLOOKUP($A99&amp;$B99,'[1]产值及收款计划（2026）'!$A:$A&amp;'[1]产值及收款计划（2026）'!$B:$B,'[1]产值及收款计划（2026）'!R:R)</f>
        <v>#REF!</v>
      </c>
      <c r="S99" s="235" t="e" cm="1">
        <f t="array" ref="S99">_xlfn.XLOOKUP($A99&amp;$B99,'[1]产值及收款计划（2026）'!$A:$A&amp;'[1]产值及收款计划（2026）'!$B:$B,'[1]产值及收款计划（2026）'!S:S)</f>
        <v>#REF!</v>
      </c>
      <c r="T99" s="235" cm="1">
        <f t="array" ref="T99">_xlfn.XLOOKUP($A99&amp;$B99,'[1]产值及收款计划（2026）'!$A:$A&amp;'[1]产值及收款计划（2026）'!$B:$B,'[1]产值及收款计划（2026）'!T:T)</f>
        <v>6.7654</v>
      </c>
      <c r="U99" s="235" cm="1">
        <f t="array" ref="U99">_xlfn.XLOOKUP($A99&amp;$B99,'[1]产值及收款计划（2026）'!$A:$A&amp;'[1]产值及收款计划（2026）'!$B:$B,'[1]产值及收款计划（2026）'!U:U)</f>
        <v>0</v>
      </c>
      <c r="V99" s="235" cm="1">
        <f t="array" ref="V99">_xlfn.XLOOKUP($A99&amp;$B99,'[1]产值及收款计划（2026）'!$A:$A&amp;'[1]产值及收款计划（2026）'!$B:$B,'[1]产值及收款计划（2026）'!V:V)</f>
        <v>75.4346</v>
      </c>
      <c r="W99" s="235" t="e" cm="1">
        <f t="array" ref="W99">_xlfn.XLOOKUP($A99&amp;$B99,'[1]产值及收款计划（2026）'!$A:$A&amp;'[1]产值及收款计划（2026）'!$B:$B,'[1]产值及收款计划（2026）'!W:W)</f>
        <v>#REF!</v>
      </c>
      <c r="X99" s="235" t="e" cm="1">
        <f t="array" ref="X99">_xlfn.XLOOKUP($A99&amp;$B99,'[1]产值及收款计划（2026）'!$A:$A&amp;'[1]产值及收款计划（2026）'!$B:$B,'[1]产值及收款计划（2026）'!X:X)</f>
        <v>#REF!</v>
      </c>
      <c r="Y99" s="235" t="e" cm="1">
        <f t="array" ref="Y99">_xlfn.XLOOKUP($A99&amp;$B99,'[1]产值及收款计划（2026）'!$A:$A&amp;'[1]产值及收款计划（2026）'!$B:$B,'[1]产值及收款计划（2026）'!Y:Y)</f>
        <v>#REF!</v>
      </c>
      <c r="Z99" s="235" t="e" cm="1">
        <f t="array" ref="Z99">_xlfn.XLOOKUP($A99&amp;$B99,'[1]产值及收款计划（2026）'!$A:$A&amp;'[1]产值及收款计划（2026）'!$B:$B,'[1]产值及收款计划（2026）'!Z:Z)</f>
        <v>#REF!</v>
      </c>
      <c r="AA99" s="235" t="e" cm="1">
        <f t="array" ref="AA99">_xlfn.XLOOKUP($A99&amp;$B99,'[1]产值及收款计划（2026）'!$A:$A&amp;'[1]产值及收款计划（2026）'!$B:$B,'[1]产值及收款计划（2026）'!AA:AA)</f>
        <v>#REF!</v>
      </c>
      <c r="AB99" s="235" t="e" cm="1">
        <f t="array" ref="AB99">_xlfn.XLOOKUP($A99&amp;$B99,'[1]产值及收款计划（2026）'!$A:$A&amp;'[1]产值及收款计划（2026）'!$B:$B,'[1]产值及收款计划（2026）'!AB:AB)</f>
        <v>#REF!</v>
      </c>
      <c r="AC99" s="235" t="e" cm="1">
        <f t="array" ref="AC99">_xlfn.XLOOKUP($A99&amp;$B99,'[1]产值及收款计划（2026）'!$A:$A&amp;'[1]产值及收款计划（2026）'!$B:$B,'[1]产值及收款计划（2026）'!AC:AC)</f>
        <v>#REF!</v>
      </c>
      <c r="AD99" s="235" t="e" cm="1">
        <f t="array" ref="AD99">_xlfn.XLOOKUP($A99&amp;$B99,'[1]产值及收款计划（2026）'!$A:$A&amp;'[1]产值及收款计划（2026）'!$B:$B,'[1]产值及收款计划（2026）'!AD:AD)</f>
        <v>#REF!</v>
      </c>
      <c r="AE99" s="235" t="e" cm="1">
        <f t="array" ref="AE99">_xlfn.XLOOKUP($A99&amp;$B99,'[1]产值及收款计划（2026）'!$A:$A&amp;'[1]产值及收款计划（2026）'!$B:$B,'[1]产值及收款计划（2026）'!AE:AE)</f>
        <v>#REF!</v>
      </c>
      <c r="AF99" s="235" t="e" cm="1">
        <f t="array" ref="AF99">_xlfn.XLOOKUP($A99&amp;$B99,'[1]产值及收款计划（2026）'!$A:$A&amp;'[1]产值及收款计划（2026）'!$B:$B,'[1]产值及收款计划（2026）'!AF:AF)</f>
        <v>#REF!</v>
      </c>
      <c r="AG99" s="235" t="e" cm="1">
        <f t="array" ref="AG99">_xlfn.XLOOKUP($A99&amp;$B99,'[1]产值及收款计划（2026）'!$A:$A&amp;'[1]产值及收款计划（2026）'!$B:$B,'[1]产值及收款计划（2026）'!AG:AG)</f>
        <v>#REF!</v>
      </c>
      <c r="AH99" s="235" t="e" cm="1">
        <f t="array" ref="AH99">_xlfn.XLOOKUP($A99&amp;$B99,'[1]产值及收款计划（2026）'!$A:$A&amp;'[1]产值及收款计划（2026）'!$B:$B,'[1]产值及收款计划（2026）'!AH:AH)</f>
        <v>#REF!</v>
      </c>
      <c r="AI99" s="235" t="e" cm="1">
        <f t="array" ref="AI99">_xlfn.XLOOKUP($A99&amp;$B99,'[1]产值及收款计划（2026）'!$A:$A&amp;'[1]产值及收款计划（2026）'!$B:$B,'[1]产值及收款计划（2026）'!AI:AI)</f>
        <v>#REF!</v>
      </c>
      <c r="AJ99" s="235" t="e" cm="1">
        <f t="array" ref="AJ99">_xlfn.XLOOKUP($A99&amp;$B99,'[1]产值及收款计划（2026）'!$A:$A&amp;'[1]产值及收款计划（2026）'!$B:$B,'[1]产值及收款计划（2026）'!AJ:AJ)</f>
        <v>#REF!</v>
      </c>
      <c r="AK99" s="235" t="e" cm="1">
        <f t="array" ref="AK99">_xlfn.XLOOKUP($A99&amp;$B99,'[1]产值及收款计划（2026）'!$A:$A&amp;'[1]产值及收款计划（2026）'!$B:$B,'[1]产值及收款计划（2026）'!AK:AK)</f>
        <v>#REF!</v>
      </c>
      <c r="AL99" s="235" t="e" cm="1">
        <f t="array" ref="AL99">_xlfn.XLOOKUP($A99&amp;$B99,'[1]产值及收款计划（2026）'!$A:$A&amp;'[1]产值及收款计划（2026）'!$B:$B,'[1]产值及收款计划（2026）'!AL:AL)</f>
        <v>#REF!</v>
      </c>
      <c r="AM99" s="242" t="e" cm="1">
        <f t="array" ref="AM99">_xlfn.LET(_xlpm.勾选月份状态数组,TRANSPOSE('PPT(12-15页）-TOP10'!$A$3:$A$14),_xlpm.选择数据区,IF('PPT(12-15页）-TOP10'!$E$3="收款",$BA99:$BL99,$AA99:$AL99),SUM(_xlfn._xlws.FILTER(_xlpm.选择数据区,_xlpm.勾选月份状态数组,"")))</f>
        <v>#REF!</v>
      </c>
      <c r="AN99" s="235" t="e">
        <f>_xlfn.XLOOKUP($C99,应收未收表!$T:$T,应收未收表!AA:AA)</f>
        <v>#N/A</v>
      </c>
      <c r="AO99" s="235" t="e">
        <f>_xlfn.XLOOKUP($C99,应收未收表!$T:$T,应收未收表!AB:AB)</f>
        <v>#N/A</v>
      </c>
      <c r="AP99" s="235" t="e">
        <f>_xlfn.XLOOKUP($C99,应收未收表!$T:$T,应收未收表!AC:AC)</f>
        <v>#N/A</v>
      </c>
      <c r="AQ99" s="235" t="e">
        <f>_xlfn.XLOOKUP($C99,应收未收表!$T:$T,应收未收表!AE:AE)</f>
        <v>#N/A</v>
      </c>
      <c r="AR99" s="235" t="e">
        <f>_xlfn.XLOOKUP($C99,应收未收表!$T:$T,应收未收表!AF:AF)</f>
        <v>#N/A</v>
      </c>
      <c r="AS99" s="235" t="e" cm="1">
        <f t="array" ref="AS99">_xlfn.XLOOKUP($A99&amp;$B99,'[1]产值及收款计划（2026）'!$A:$A&amp;'[1]产值及收款计划（2026）'!$B:$B,'[1]产值及收款计划（2026）'!AS:AS)</f>
        <v>#REF!</v>
      </c>
      <c r="AT99" s="235" t="e" cm="1">
        <f t="array" ref="AT99">_xlfn.XLOOKUP($A99&amp;$B99,'[1]产值及收款计划（2026）'!$A:$A&amp;'[1]产值及收款计划（2026）'!$B:$B,'[1]产值及收款计划（2026）'!AT:AT)</f>
        <v>#REF!</v>
      </c>
      <c r="AU99" s="235" t="e" cm="1">
        <f t="array" ref="AU99">_xlfn.XLOOKUP($A99&amp;$B99,'[1]产值及收款计划（2026）'!$A:$A&amp;'[1]产值及收款计划（2026）'!$B:$B,'[1]产值及收款计划（2026）'!AU:AU)</f>
        <v>#REF!</v>
      </c>
      <c r="AV99" s="235" t="e" cm="1">
        <f t="array" ref="AV99">_xlfn.XLOOKUP($A99&amp;$B99,'[1]产值及收款计划（2026）'!$A:$A&amp;'[1]产值及收款计划（2026）'!$B:$B,'[1]产值及收款计划（2026）'!AV:AV)</f>
        <v>#REF!</v>
      </c>
      <c r="AW99" s="235" cm="1">
        <f t="array" ref="AW99">_xlfn.XLOOKUP($A99&amp;$B99,'[1]产值及收款计划（2026）'!$A:$A&amp;'[1]产值及收款计划（2026）'!$B:$B,'[1]产值及收款计划（2026）'!AW:AW)</f>
        <v>6.7654</v>
      </c>
      <c r="AX99" s="235" cm="1">
        <f t="array" ref="AX99">_xlfn.XLOOKUP($A99&amp;$B99,'[1]产值及收款计划（2026）'!$A:$A&amp;'[1]产值及收款计划（2026）'!$B:$B,'[1]产值及收款计划（2026）'!AX:AX)</f>
        <v>0</v>
      </c>
      <c r="AY99" s="235" cm="1">
        <f t="array" ref="AY99">_xlfn.XLOOKUP($A99&amp;$B99,'[1]产值及收款计划（2026）'!$A:$A&amp;'[1]产值及收款计划（2026）'!$B:$B,'[1]产值及收款计划（2026）'!AY:AY)</f>
        <v>75.4346</v>
      </c>
      <c r="AZ99" s="235" cm="1">
        <f t="array" ref="AZ99">_xlfn.XLOOKUP($A99&amp;$B99,'[1]产值及收款计划（2026）'!$A:$A&amp;'[1]产值及收款计划（2026）'!$B:$B,'[1]产值及收款计划（2026）'!AZ:AZ)</f>
        <v>0</v>
      </c>
      <c r="BA99" s="235" t="e" cm="1">
        <f t="array" ref="BA99">_xlfn.XLOOKUP($A99&amp;$B99,'[1]产值及收款计划（2026）'!$A:$A&amp;'[1]产值及收款计划（2026）'!$B:$B,'[1]产值及收款计划（2026）'!BA:BA)</f>
        <v>#REF!</v>
      </c>
      <c r="BB99" s="235" t="e" cm="1">
        <f t="array" ref="BB99">_xlfn.XLOOKUP($A99&amp;$B99,'[1]产值及收款计划（2026）'!$A:$A&amp;'[1]产值及收款计划（2026）'!$B:$B,'[1]产值及收款计划（2026）'!BB:BB)</f>
        <v>#REF!</v>
      </c>
      <c r="BC99" s="235" t="e" cm="1">
        <f t="array" ref="BC99">_xlfn.XLOOKUP($A99&amp;$B99,'[1]产值及收款计划（2026）'!$A:$A&amp;'[1]产值及收款计划（2026）'!$B:$B,'[1]产值及收款计划（2026）'!BC:BC)</f>
        <v>#REF!</v>
      </c>
      <c r="BD99" s="235" t="e" cm="1">
        <f t="array" ref="BD99">_xlfn.XLOOKUP($A99&amp;$B99,'[1]产值及收款计划（2026）'!$A:$A&amp;'[1]产值及收款计划（2026）'!$B:$B,'[1]产值及收款计划（2026）'!BD:BD)</f>
        <v>#REF!</v>
      </c>
      <c r="BE99" s="235" t="e" cm="1">
        <f t="array" ref="BE99">_xlfn.XLOOKUP($A99&amp;$B99,'[1]产值及收款计划（2026）'!$A:$A&amp;'[1]产值及收款计划（2026）'!$B:$B,'[1]产值及收款计划（2026）'!BE:BE)</f>
        <v>#REF!</v>
      </c>
      <c r="BF99" s="235" t="e" cm="1">
        <f t="array" ref="BF99">_xlfn.XLOOKUP($A99&amp;$B99,'[1]产值及收款计划（2026）'!$A:$A&amp;'[1]产值及收款计划（2026）'!$B:$B,'[1]产值及收款计划（2026）'!BF:BF)</f>
        <v>#REF!</v>
      </c>
      <c r="BG99" s="235" t="e" cm="1">
        <f t="array" ref="BG99">_xlfn.XLOOKUP($A99&amp;$B99,'[1]产值及收款计划（2026）'!$A:$A&amp;'[1]产值及收款计划（2026）'!$B:$B,'[1]产值及收款计划（2026）'!BG:BG)</f>
        <v>#REF!</v>
      </c>
      <c r="BH99" s="235" t="e" cm="1">
        <f t="array" ref="BH99">_xlfn.XLOOKUP($A99&amp;$B99,'[1]产值及收款计划（2026）'!$A:$A&amp;'[1]产值及收款计划（2026）'!$B:$B,'[1]产值及收款计划（2026）'!BH:BH)</f>
        <v>#REF!</v>
      </c>
      <c r="BI99" s="235" t="e" cm="1">
        <f t="array" ref="BI99">_xlfn.XLOOKUP($A99&amp;$B99,'[1]产值及收款计划（2026）'!$A:$A&amp;'[1]产值及收款计划（2026）'!$B:$B,'[1]产值及收款计划（2026）'!BI:BI)</f>
        <v>#REF!</v>
      </c>
      <c r="BJ99" s="235" t="e" cm="1">
        <f t="array" ref="BJ99">_xlfn.XLOOKUP($A99&amp;$B99,'[1]产值及收款计划（2026）'!$A:$A&amp;'[1]产值及收款计划（2026）'!$B:$B,'[1]产值及收款计划（2026）'!BJ:BJ)</f>
        <v>#REF!</v>
      </c>
      <c r="BK99" s="235" t="e" cm="1">
        <f t="array" ref="BK99">_xlfn.XLOOKUP($A99&amp;$B99,'[1]产值及收款计划（2026）'!$A:$A&amp;'[1]产值及收款计划（2026）'!$B:$B,'[1]产值及收款计划（2026）'!BK:BK)</f>
        <v>#REF!</v>
      </c>
      <c r="BL99" s="235" t="e" cm="1">
        <f t="array" ref="BL99">_xlfn.XLOOKUP($A99&amp;$B99,'[1]产值及收款计划（2026）'!$A:$A&amp;'[1]产值及收款计划（2026）'!$B:$B,'[1]产值及收款计划（2026）'!BL:BL)</f>
        <v>#REF!</v>
      </c>
      <c r="BM99" s="235"/>
      <c r="BN99" s="235"/>
      <c r="BO99" s="235"/>
      <c r="BP99" s="235"/>
      <c r="BQ99" s="235" t="e">
        <f>_xlfn.XLOOKUP($C99,应收未收表!$AJ:$AJ,应收未收表!AK:AK)</f>
        <v>#N/A</v>
      </c>
      <c r="BR99" s="235" t="e">
        <f>_xlfn.XLOOKUP($C99,应收未收表!$AJ:$AJ,应收未收表!AL:AL)</f>
        <v>#N/A</v>
      </c>
      <c r="BS99" s="235" t="e">
        <f>_xlfn.XLOOKUP($C99,应收未收表!$AJ:$AJ,应收未收表!AM:AM)</f>
        <v>#N/A</v>
      </c>
      <c r="BT99" s="235" t="e">
        <f>_xlfn.XLOOKUP($C99,应收未收表!$AJ:$AJ,应收未收表!AN:AN)</f>
        <v>#N/A</v>
      </c>
      <c r="BU99" s="234" t="str" cm="1">
        <f t="array" ref="BU99">_xlfn.XLOOKUP($A99&amp;$B99,'[1]产值及收款计划（2026）'!$A:$A&amp;'[1]产值及收款计划（2026）'!$B:$B,'[1]产值及收款计划（2026）'!BQ:BQ)</f>
        <v>上海市地下空间设计研究总院有限公司</v>
      </c>
      <c r="BV99" s="235" t="e" cm="1">
        <f t="array" ref="BV99">_xlfn.XLOOKUP($A99&amp;$B99,'[1]产值及收款计划（2026）'!$A:$A&amp;'[1]产值及收款计划（2026）'!$B:$B,'[1]产值及收款计划（2026）'!BR:BR)</f>
        <v>#REF!</v>
      </c>
      <c r="CE99" s="235" cm="1">
        <f t="array" ref="CE99">_xlfn.XLOOKUP($A99&amp;$B99,'[1]产值及收款计划（2026）'!$A:$A&amp;'[1]产值及收款计划（2026）'!$B:$B,'[1]产值及收款计划（2026）'!CA:CA)</f>
        <v>0</v>
      </c>
      <c r="CF99" s="235" cm="1">
        <f t="array" ref="CF99">_xlfn.XLOOKUP($A99&amp;$B99,'[1]产值及收款计划（2026）'!$A:$A&amp;'[1]产值及收款计划（2026）'!$B:$B,'[1]产值及收款计划（2026）'!CB:CB)</f>
        <v>0</v>
      </c>
      <c r="CG99" s="235" cm="1">
        <f t="array" ref="CG99">_xlfn.XLOOKUP($A99&amp;$B99,'[1]产值及收款计划（2026）'!$A:$A&amp;'[1]产值及收款计划（2026）'!$B:$B,'[1]产值及收款计划（2026）'!CC:CC)</f>
        <v>0</v>
      </c>
      <c r="CH99" s="235" cm="1">
        <f t="array" ref="CH99">_xlfn.XLOOKUP($A99&amp;$B99,'[1]产值及收款计划（2026）'!$A:$A&amp;'[1]产值及收款计划（2026）'!$B:$B,'[1]产值及收款计划（2026）'!CD:CD)</f>
        <v>0</v>
      </c>
      <c r="CI99" s="235" cm="1">
        <f t="array" ref="CI99">_xlfn.XLOOKUP($A99&amp;$B99,'[1]产值及收款计划（2026）'!$A:$A&amp;'[1]产值及收款计划（2026）'!$B:$B,'[1]产值及收款计划（2026）'!CE:CE)</f>
        <v>0</v>
      </c>
      <c r="CJ99" s="235" cm="1">
        <f t="array" ref="CJ99">_xlfn.XLOOKUP($A99&amp;$B99,'[1]产值及收款计划（2026）'!$A:$A&amp;'[1]产值及收款计划（2026）'!$B:$B,'[1]产值及收款计划（2026）'!CF:CF)</f>
        <v>0</v>
      </c>
      <c r="CK99" s="235" cm="1">
        <f t="array" ref="CK99">_xlfn.XLOOKUP($A99&amp;$B99,'[1]产值及收款计划（2026）'!$A:$A&amp;'[1]产值及收款计划（2026）'!$B:$B,'[1]产值及收款计划（2026）'!CG:CG)</f>
        <v>0</v>
      </c>
      <c r="CL99" s="235" cm="1">
        <f t="array" ref="CL99">_xlfn.XLOOKUP($A99&amp;$B99,'[1]产值及收款计划（2026）'!$A:$A&amp;'[1]产值及收款计划（2026）'!$B:$B,'[1]产值及收款计划（2026）'!CH:CH)</f>
        <v>0</v>
      </c>
      <c r="CM99" s="235" cm="1">
        <f t="array" ref="CM99">_xlfn.XLOOKUP($A99&amp;$B99,'[1]产值及收款计划（2026）'!$A:$A&amp;'[1]产值及收款计划（2026）'!$B:$B,'[1]产值及收款计划（2026）'!CI:CI)</f>
        <v>0</v>
      </c>
      <c r="CN99" s="235" cm="1">
        <f t="array" ref="CN99">_xlfn.XLOOKUP($A99&amp;$B99,'[1]产值及收款计划（2026）'!$A:$A&amp;'[1]产值及收款计划（2026）'!$B:$B,'[1]产值及收款计划（2026）'!CJ:CJ)</f>
        <v>0</v>
      </c>
      <c r="CO99" s="235" cm="1">
        <f t="array" ref="CO99">_xlfn.XLOOKUP($A99&amp;$B99,'[1]产值及收款计划（2026）'!$A:$A&amp;'[1]产值及收款计划（2026）'!$B:$B,'[1]产值及收款计划（2026）'!CK:CK)</f>
        <v>0</v>
      </c>
      <c r="CP99" s="235" cm="1">
        <f t="array" ref="CP99">_xlfn.XLOOKUP($A99&amp;$B99,'[1]产值及收款计划（2026）'!$A:$A&amp;'[1]产值及收款计划（2026）'!$B:$B,'[1]产值及收款计划（2026）'!CL:CL)</f>
        <v>0</v>
      </c>
      <c r="DE99" s="235" cm="1">
        <f t="array" ref="DE99">_xlfn.XLOOKUP($A99&amp;$B99,'[1]产值及收款计划（2026）'!$A:$A&amp;'[1]产值及收款计划（2026）'!$B:$B,'[1]产值及收款计划（2026）'!DA:DA)</f>
        <v>0</v>
      </c>
      <c r="DF99" s="235" cm="1">
        <f t="array" ref="DF99">_xlfn.XLOOKUP($A99&amp;$B99,'[1]产值及收款计划（2026）'!$A:$A&amp;'[1]产值及收款计划（2026）'!$B:$B,'[1]产值及收款计划（2026）'!DB:DB)</f>
        <v>0</v>
      </c>
      <c r="DG99" s="235" cm="1">
        <f t="array" ref="DG99">_xlfn.XLOOKUP($A99&amp;$B99,'[1]产值及收款计划（2026）'!$A:$A&amp;'[1]产值及收款计划（2026）'!$B:$B,'[1]产值及收款计划（2026）'!DC:DC)</f>
        <v>0</v>
      </c>
      <c r="DH99" s="235" cm="1">
        <f t="array" ref="DH99">_xlfn.XLOOKUP($A99&amp;$B99,'[1]产值及收款计划（2026）'!$A:$A&amp;'[1]产值及收款计划（2026）'!$B:$B,'[1]产值及收款计划（2026）'!DD:DD)</f>
        <v>0</v>
      </c>
      <c r="DI99" s="235" cm="1">
        <f t="array" ref="DI99">_xlfn.XLOOKUP($A99&amp;$B99,'[1]产值及收款计划（2026）'!$A:$A&amp;'[1]产值及收款计划（2026）'!$B:$B,'[1]产值及收款计划（2026）'!DE:DE)</f>
        <v>0</v>
      </c>
      <c r="DJ99" s="235" cm="1">
        <f t="array" ref="DJ99">_xlfn.XLOOKUP($A99&amp;$B99,'[1]产值及收款计划（2026）'!$A:$A&amp;'[1]产值及收款计划（2026）'!$B:$B,'[1]产值及收款计划（2026）'!DF:DF)</f>
        <v>0</v>
      </c>
      <c r="DK99" s="235" cm="1">
        <f t="array" ref="DK99">_xlfn.XLOOKUP($A99&amp;$B99,'[1]产值及收款计划（2026）'!$A:$A&amp;'[1]产值及收款计划（2026）'!$B:$B,'[1]产值及收款计划（2026）'!DG:DG)</f>
        <v>0</v>
      </c>
      <c r="DL99" s="235" cm="1">
        <f t="array" ref="DL99">_xlfn.XLOOKUP($A99&amp;$B99,'[1]产值及收款计划（2026）'!$A:$A&amp;'[1]产值及收款计划（2026）'!$B:$B,'[1]产值及收款计划（2026）'!DH:DH)</f>
        <v>0</v>
      </c>
      <c r="DM99" s="235" cm="1">
        <f t="array" ref="DM99">_xlfn.XLOOKUP($A99&amp;$B99,'[1]产值及收款计划（2026）'!$A:$A&amp;'[1]产值及收款计划（2026）'!$B:$B,'[1]产值及收款计划（2026）'!DI:DI)</f>
        <v>0</v>
      </c>
      <c r="DN99" s="235" cm="1">
        <f t="array" ref="DN99">_xlfn.XLOOKUP($A99&amp;$B99,'[1]产值及收款计划（2026）'!$A:$A&amp;'[1]产值及收款计划（2026）'!$B:$B,'[1]产值及收款计划（2026）'!DJ:DJ)</f>
        <v>0</v>
      </c>
      <c r="DO99" s="235" cm="1">
        <f t="array" ref="DO99">_xlfn.XLOOKUP($A99&amp;$B99,'[1]产值及收款计划（2026）'!$A:$A&amp;'[1]产值及收款计划（2026）'!$B:$B,'[1]产值及收款计划（2026）'!DK:DK)</f>
        <v>0</v>
      </c>
      <c r="DP99" s="235" cm="1">
        <f t="array" ref="DP99">_xlfn.XLOOKUP($A99&amp;$B99,'[1]产值及收款计划（2026）'!$A:$A&amp;'[1]产值及收款计划（2026）'!$B:$B,'[1]产值及收款计划（2026）'!DL:DL)</f>
        <v>0</v>
      </c>
      <c r="DQ99" s="243"/>
      <c r="DR99" s="229"/>
    </row>
    <row r="100" ht="20.25" spans="1:122">
      <c r="A100" s="233">
        <f t="shared" si="13"/>
        <v>96</v>
      </c>
      <c r="B100" s="233" t="s">
        <v>25</v>
      </c>
      <c r="C100" s="234" t="str" cm="1">
        <f t="array" ref="C100">_xlfn.XLOOKUP($A100&amp;$B100,'[1]产值及收款计划（2026）'!$A:$A&amp;'[1]产值及收款计划（2026）'!$B:$B,'[1]产值及收款计划（2026）'!C:C)</f>
        <v>SJHT2019121300118</v>
      </c>
      <c r="D100" s="234" t="str" cm="1">
        <f t="array" ref="D100">_xlfn.XLOOKUP($A100&amp;$B100,'[1]产值及收款计划（2026）'!$A:$A&amp;'[1]产值及收款计划（2026）'!$B:$B,'[1]产值及收款计划（2026）'!D:D)</f>
        <v>地下院平移-乌鲁木齐轨道交通1号线工程BIM技术应用研究项目</v>
      </c>
      <c r="E100" s="235" cm="1">
        <f t="array" ref="E100">_xlfn.XLOOKUP($A100&amp;$B100,'[1]产值及收款计划（2026）'!$A:$A&amp;'[1]产值及收款计划（2026）'!$B:$B,'[1]产值及收款计划（2026）'!E:E)</f>
        <v>416.65</v>
      </c>
      <c r="F100" s="235" cm="1">
        <f t="array" ref="F100">_xlfn.XLOOKUP($A100&amp;$B100,'[1]产值及收款计划（2026）'!$A:$A&amp;'[1]产值及收款计划（2026）'!$B:$B,'[1]产值及收款计划（2026）'!F:F)</f>
        <v>416.65</v>
      </c>
      <c r="G100" s="235" cm="1">
        <f t="array" ref="G100">_xlfn.XLOOKUP($A100&amp;$B100,'[1]产值及收款计划（2026）'!$A:$A&amp;'[1]产值及收款计划（2026）'!$B:$B,'[1]产值及收款计划（2026）'!G:G)</f>
        <v>416.65</v>
      </c>
      <c r="H100" s="235" cm="1">
        <f t="array" ref="H100">_xlfn.XLOOKUP($A100&amp;$B100,'[1]产值及收款计划（2026）'!$A:$A&amp;'[1]产值及收款计划（2026）'!$B:$B,'[1]产值及收款计划（2026）'!H:H)</f>
        <v>402.37</v>
      </c>
      <c r="I100" s="236" cm="1">
        <f t="array" ref="I100">_xlfn.XLOOKUP($A100&amp;$B100,'[1]产值及收款计划（2026）'!$A:$A&amp;'[1]产值及收款计划（2026）'!$B:$B,'[1]产值及收款计划（2026）'!I:I)</f>
        <v>0.965726629065163</v>
      </c>
      <c r="J100" s="237" cm="1">
        <f t="array" ref="J100">_xlfn.XLOOKUP($A100&amp;$B100,'[1]产值及收款计划（2026）'!$A:$A&amp;'[1]产值及收款计划（2026）'!$B:$B,'[1]产值及收款计划（2026）'!J:J)</f>
        <v>0.06</v>
      </c>
      <c r="K100" s="235" t="e" cm="1">
        <f t="array" ref="K100">_xlfn.XLOOKUP($A100&amp;$B100,'[1]产值及收款计划（2026）'!$A:$A&amp;'[1]产值及收款计划（2026）'!$B:$B,'[1]产值及收款计划（2026）'!K:K)</f>
        <v>#REF!</v>
      </c>
      <c r="L100" s="235" t="e" cm="1">
        <f t="array" ref="L100">_xlfn.XLOOKUP($A100&amp;$B100,'[1]产值及收款计划（2026）'!$A:$A&amp;'[1]产值及收款计划（2026）'!$B:$B,'[1]产值及收款计划（2026）'!L:L)</f>
        <v>#REF!</v>
      </c>
      <c r="M100" s="235" t="str" cm="1">
        <f t="array" ref="M100">_xlfn.XLOOKUP($A100&amp;$B100,'[1]产值及收款计划（2026）'!$A:$A&amp;'[1]产值及收款计划（2026）'!$B:$B,'[1]产值及收款计划（2026）'!M:M)</f>
        <v>主导</v>
      </c>
      <c r="N100" s="235" t="str" cm="1">
        <f t="array" ref="N100">_xlfn.XLOOKUP($A100&amp;$B100,'[1]产值及收款计划（2026）'!$A:$A&amp;'[1]产值及收款计划（2026）'!$B:$B,'[1]产值及收款计划（2026）'!N:N)</f>
        <v>孔祥平团队</v>
      </c>
      <c r="O100" s="235" t="str" cm="1">
        <f t="array" ref="O100">_xlfn.XLOOKUP($A100&amp;$B100,'[1]产值及收款计划（2026）'!$A:$A&amp;'[1]产值及收款计划（2026）'!$B:$B,'[1]产值及收款计划（2026）'!O:O)</f>
        <v>张智伟</v>
      </c>
      <c r="P100" s="234" t="str" cm="1">
        <f t="array" ref="P100">_xlfn.XLOOKUP($A100&amp;$B100,'[1]产值及收款计划（2026）'!$A:$A&amp;'[1]产值及收款计划（2026）'!$B:$B,'[1]产值及收款计划（2026）'!P:P)</f>
        <v>在建</v>
      </c>
      <c r="Q100" s="235" t="e" cm="1">
        <f t="array" ref="Q100">_xlfn.XLOOKUP($A100&amp;$B100,'[1]产值及收款计划（2026）'!$A:$A&amp;'[1]产值及收款计划（2026）'!$B:$B,'[1]产值及收款计划（2026）'!Q:Q)</f>
        <v>#REF!</v>
      </c>
      <c r="R100" s="235" t="e" cm="1">
        <f t="array" ref="R100">_xlfn.XLOOKUP($A100&amp;$B100,'[1]产值及收款计划（2026）'!$A:$A&amp;'[1]产值及收款计划（2026）'!$B:$B,'[1]产值及收款计划（2026）'!R:R)</f>
        <v>#REF!</v>
      </c>
      <c r="S100" s="235" t="e" cm="1">
        <f t="array" ref="S100">_xlfn.XLOOKUP($A100&amp;$B100,'[1]产值及收款计划（2026）'!$A:$A&amp;'[1]产值及收款计划（2026）'!$B:$B,'[1]产值及收款计划（2026）'!S:S)</f>
        <v>#REF!</v>
      </c>
      <c r="T100" s="235" cm="1">
        <f t="array" ref="T100">_xlfn.XLOOKUP($A100&amp;$B100,'[1]产值及收款计划（2026）'!$A:$A&amp;'[1]产值及收款计划（2026）'!$B:$B,'[1]产值及收款计划（2026）'!T:T)</f>
        <v>354.1525</v>
      </c>
      <c r="U100" s="235" cm="1">
        <f t="array" ref="U100">_xlfn.XLOOKUP($A100&amp;$B100,'[1]产值及收款计划（2026）'!$A:$A&amp;'[1]产值及收款计划（2026）'!$B:$B,'[1]产值及收款计划（2026）'!U:U)</f>
        <v>0</v>
      </c>
      <c r="V100" s="235" cm="1">
        <f t="array" ref="V100">_xlfn.XLOOKUP($A100&amp;$B100,'[1]产值及收款计划（2026）'!$A:$A&amp;'[1]产值及收款计划（2026）'!$B:$B,'[1]产值及收款计划（2026）'!V:V)</f>
        <v>62.4975</v>
      </c>
      <c r="W100" s="235" t="e" cm="1">
        <f t="array" ref="W100">_xlfn.XLOOKUP($A100&amp;$B100,'[1]产值及收款计划（2026）'!$A:$A&amp;'[1]产值及收款计划（2026）'!$B:$B,'[1]产值及收款计划（2026）'!W:W)</f>
        <v>#REF!</v>
      </c>
      <c r="X100" s="235" t="e" cm="1">
        <f t="array" ref="X100">_xlfn.XLOOKUP($A100&amp;$B100,'[1]产值及收款计划（2026）'!$A:$A&amp;'[1]产值及收款计划（2026）'!$B:$B,'[1]产值及收款计划（2026）'!X:X)</f>
        <v>#REF!</v>
      </c>
      <c r="Y100" s="235" t="e" cm="1">
        <f t="array" ref="Y100">_xlfn.XLOOKUP($A100&amp;$B100,'[1]产值及收款计划（2026）'!$A:$A&amp;'[1]产值及收款计划（2026）'!$B:$B,'[1]产值及收款计划（2026）'!Y:Y)</f>
        <v>#REF!</v>
      </c>
      <c r="Z100" s="235" t="e" cm="1">
        <f t="array" ref="Z100">_xlfn.XLOOKUP($A100&amp;$B100,'[1]产值及收款计划（2026）'!$A:$A&amp;'[1]产值及收款计划（2026）'!$B:$B,'[1]产值及收款计划（2026）'!Z:Z)</f>
        <v>#REF!</v>
      </c>
      <c r="AA100" s="235" t="e" cm="1">
        <f t="array" ref="AA100">_xlfn.XLOOKUP($A100&amp;$B100,'[1]产值及收款计划（2026）'!$A:$A&amp;'[1]产值及收款计划（2026）'!$B:$B,'[1]产值及收款计划（2026）'!AA:AA)</f>
        <v>#REF!</v>
      </c>
      <c r="AB100" s="235" t="e" cm="1">
        <f t="array" ref="AB100">_xlfn.XLOOKUP($A100&amp;$B100,'[1]产值及收款计划（2026）'!$A:$A&amp;'[1]产值及收款计划（2026）'!$B:$B,'[1]产值及收款计划（2026）'!AB:AB)</f>
        <v>#REF!</v>
      </c>
      <c r="AC100" s="235" t="e" cm="1">
        <f t="array" ref="AC100">_xlfn.XLOOKUP($A100&amp;$B100,'[1]产值及收款计划（2026）'!$A:$A&amp;'[1]产值及收款计划（2026）'!$B:$B,'[1]产值及收款计划（2026）'!AC:AC)</f>
        <v>#REF!</v>
      </c>
      <c r="AD100" s="235" t="e" cm="1">
        <f t="array" ref="AD100">_xlfn.XLOOKUP($A100&amp;$B100,'[1]产值及收款计划（2026）'!$A:$A&amp;'[1]产值及收款计划（2026）'!$B:$B,'[1]产值及收款计划（2026）'!AD:AD)</f>
        <v>#REF!</v>
      </c>
      <c r="AE100" s="235" t="e" cm="1">
        <f t="array" ref="AE100">_xlfn.XLOOKUP($A100&amp;$B100,'[1]产值及收款计划（2026）'!$A:$A&amp;'[1]产值及收款计划（2026）'!$B:$B,'[1]产值及收款计划（2026）'!AE:AE)</f>
        <v>#REF!</v>
      </c>
      <c r="AF100" s="235" t="e" cm="1">
        <f t="array" ref="AF100">_xlfn.XLOOKUP($A100&amp;$B100,'[1]产值及收款计划（2026）'!$A:$A&amp;'[1]产值及收款计划（2026）'!$B:$B,'[1]产值及收款计划（2026）'!AF:AF)</f>
        <v>#REF!</v>
      </c>
      <c r="AG100" s="235" t="e" cm="1">
        <f t="array" ref="AG100">_xlfn.XLOOKUP($A100&amp;$B100,'[1]产值及收款计划（2026）'!$A:$A&amp;'[1]产值及收款计划（2026）'!$B:$B,'[1]产值及收款计划（2026）'!AG:AG)</f>
        <v>#REF!</v>
      </c>
      <c r="AH100" s="235" t="e" cm="1">
        <f t="array" ref="AH100">_xlfn.XLOOKUP($A100&amp;$B100,'[1]产值及收款计划（2026）'!$A:$A&amp;'[1]产值及收款计划（2026）'!$B:$B,'[1]产值及收款计划（2026）'!AH:AH)</f>
        <v>#REF!</v>
      </c>
      <c r="AI100" s="235" t="e" cm="1">
        <f t="array" ref="AI100">_xlfn.XLOOKUP($A100&amp;$B100,'[1]产值及收款计划（2026）'!$A:$A&amp;'[1]产值及收款计划（2026）'!$B:$B,'[1]产值及收款计划（2026）'!AI:AI)</f>
        <v>#REF!</v>
      </c>
      <c r="AJ100" s="235" t="e" cm="1">
        <f t="array" ref="AJ100">_xlfn.XLOOKUP($A100&amp;$B100,'[1]产值及收款计划（2026）'!$A:$A&amp;'[1]产值及收款计划（2026）'!$B:$B,'[1]产值及收款计划（2026）'!AJ:AJ)</f>
        <v>#REF!</v>
      </c>
      <c r="AK100" s="235" t="e" cm="1">
        <f t="array" ref="AK100">_xlfn.XLOOKUP($A100&amp;$B100,'[1]产值及收款计划（2026）'!$A:$A&amp;'[1]产值及收款计划（2026）'!$B:$B,'[1]产值及收款计划（2026）'!AK:AK)</f>
        <v>#REF!</v>
      </c>
      <c r="AL100" s="235" t="e" cm="1">
        <f t="array" ref="AL100">_xlfn.XLOOKUP($A100&amp;$B100,'[1]产值及收款计划（2026）'!$A:$A&amp;'[1]产值及收款计划（2026）'!$B:$B,'[1]产值及收款计划（2026）'!AL:AL)</f>
        <v>#REF!</v>
      </c>
      <c r="AM100" s="242" t="e" cm="1">
        <f t="array" ref="AM100">_xlfn.LET(_xlpm.勾选月份状态数组,TRANSPOSE('PPT(12-15页）-TOP10'!$A$3:$A$14),_xlpm.选择数据区,IF('PPT(12-15页）-TOP10'!$E$3="收款",$BA100:$BL100,$AA100:$AL100),SUM(_xlfn._xlws.FILTER(_xlpm.选择数据区,_xlpm.勾选月份状态数组,"")))</f>
        <v>#REF!</v>
      </c>
      <c r="AN100" s="235" t="e">
        <f>_xlfn.XLOOKUP($C100,应收未收表!$T:$T,应收未收表!AA:AA)</f>
        <v>#N/A</v>
      </c>
      <c r="AO100" s="235" t="e">
        <f>_xlfn.XLOOKUP($C100,应收未收表!$T:$T,应收未收表!AB:AB)</f>
        <v>#N/A</v>
      </c>
      <c r="AP100" s="235" t="e">
        <f>_xlfn.XLOOKUP($C100,应收未收表!$T:$T,应收未收表!AC:AC)</f>
        <v>#N/A</v>
      </c>
      <c r="AQ100" s="235" t="e">
        <f>_xlfn.XLOOKUP($C100,应收未收表!$T:$T,应收未收表!AE:AE)</f>
        <v>#N/A</v>
      </c>
      <c r="AR100" s="235" t="e">
        <f>_xlfn.XLOOKUP($C100,应收未收表!$T:$T,应收未收表!AF:AF)</f>
        <v>#N/A</v>
      </c>
      <c r="AS100" s="235" t="e" cm="1">
        <f t="array" ref="AS100">_xlfn.XLOOKUP($A100&amp;$B100,'[1]产值及收款计划（2026）'!$A:$A&amp;'[1]产值及收款计划（2026）'!$B:$B,'[1]产值及收款计划（2026）'!AS:AS)</f>
        <v>#REF!</v>
      </c>
      <c r="AT100" s="235" t="e" cm="1">
        <f t="array" ref="AT100">_xlfn.XLOOKUP($A100&amp;$B100,'[1]产值及收款计划（2026）'!$A:$A&amp;'[1]产值及收款计划（2026）'!$B:$B,'[1]产值及收款计划（2026）'!AT:AT)</f>
        <v>#REF!</v>
      </c>
      <c r="AU100" s="235" t="e" cm="1">
        <f t="array" ref="AU100">_xlfn.XLOOKUP($A100&amp;$B100,'[1]产值及收款计划（2026）'!$A:$A&amp;'[1]产值及收款计划（2026）'!$B:$B,'[1]产值及收款计划（2026）'!AU:AU)</f>
        <v>#REF!</v>
      </c>
      <c r="AV100" s="235" t="e" cm="1">
        <f t="array" ref="AV100">_xlfn.XLOOKUP($A100&amp;$B100,'[1]产值及收款计划（2026）'!$A:$A&amp;'[1]产值及收款计划（2026）'!$B:$B,'[1]产值及收款计划（2026）'!AV:AV)</f>
        <v>#REF!</v>
      </c>
      <c r="AW100" s="235" cm="1">
        <f t="array" ref="AW100">_xlfn.XLOOKUP($A100&amp;$B100,'[1]产值及收款计划（2026）'!$A:$A&amp;'[1]产值及收款计划（2026）'!$B:$B,'[1]产值及收款计划（2026）'!AW:AW)</f>
        <v>354.1525</v>
      </c>
      <c r="AX100" s="235" cm="1">
        <f t="array" ref="AX100">_xlfn.XLOOKUP($A100&amp;$B100,'[1]产值及收款计划（2026）'!$A:$A&amp;'[1]产值及收款计划（2026）'!$B:$B,'[1]产值及收款计划（2026）'!AX:AX)</f>
        <v>0</v>
      </c>
      <c r="AY100" s="235" cm="1">
        <f t="array" ref="AY100">_xlfn.XLOOKUP($A100&amp;$B100,'[1]产值及收款计划（2026）'!$A:$A&amp;'[1]产值及收款计划（2026）'!$B:$B,'[1]产值及收款计划（2026）'!AY:AY)</f>
        <v>62.4975</v>
      </c>
      <c r="AZ100" s="235" cm="1">
        <f t="array" ref="AZ100">_xlfn.XLOOKUP($A100&amp;$B100,'[1]产值及收款计划（2026）'!$A:$A&amp;'[1]产值及收款计划（2026）'!$B:$B,'[1]产值及收款计划（2026）'!AZ:AZ)</f>
        <v>0</v>
      </c>
      <c r="BA100" s="235" t="e" cm="1">
        <f t="array" ref="BA100">_xlfn.XLOOKUP($A100&amp;$B100,'[1]产值及收款计划（2026）'!$A:$A&amp;'[1]产值及收款计划（2026）'!$B:$B,'[1]产值及收款计划（2026）'!BA:BA)</f>
        <v>#REF!</v>
      </c>
      <c r="BB100" s="235" t="e" cm="1">
        <f t="array" ref="BB100">_xlfn.XLOOKUP($A100&amp;$B100,'[1]产值及收款计划（2026）'!$A:$A&amp;'[1]产值及收款计划（2026）'!$B:$B,'[1]产值及收款计划（2026）'!BB:BB)</f>
        <v>#REF!</v>
      </c>
      <c r="BC100" s="235" t="e" cm="1">
        <f t="array" ref="BC100">_xlfn.XLOOKUP($A100&amp;$B100,'[1]产值及收款计划（2026）'!$A:$A&amp;'[1]产值及收款计划（2026）'!$B:$B,'[1]产值及收款计划（2026）'!BC:BC)</f>
        <v>#REF!</v>
      </c>
      <c r="BD100" s="235" t="e" cm="1">
        <f t="array" ref="BD100">_xlfn.XLOOKUP($A100&amp;$B100,'[1]产值及收款计划（2026）'!$A:$A&amp;'[1]产值及收款计划（2026）'!$B:$B,'[1]产值及收款计划（2026）'!BD:BD)</f>
        <v>#REF!</v>
      </c>
      <c r="BE100" s="235" t="e" cm="1">
        <f t="array" ref="BE100">_xlfn.XLOOKUP($A100&amp;$B100,'[1]产值及收款计划（2026）'!$A:$A&amp;'[1]产值及收款计划（2026）'!$B:$B,'[1]产值及收款计划（2026）'!BE:BE)</f>
        <v>#REF!</v>
      </c>
      <c r="BF100" s="235" t="e" cm="1">
        <f t="array" ref="BF100">_xlfn.XLOOKUP($A100&amp;$B100,'[1]产值及收款计划（2026）'!$A:$A&amp;'[1]产值及收款计划（2026）'!$B:$B,'[1]产值及收款计划（2026）'!BF:BF)</f>
        <v>#REF!</v>
      </c>
      <c r="BG100" s="235" t="e" cm="1">
        <f t="array" ref="BG100">_xlfn.XLOOKUP($A100&amp;$B100,'[1]产值及收款计划（2026）'!$A:$A&amp;'[1]产值及收款计划（2026）'!$B:$B,'[1]产值及收款计划（2026）'!BG:BG)</f>
        <v>#REF!</v>
      </c>
      <c r="BH100" s="235" t="e" cm="1">
        <f t="array" ref="BH100">_xlfn.XLOOKUP($A100&amp;$B100,'[1]产值及收款计划（2026）'!$A:$A&amp;'[1]产值及收款计划（2026）'!$B:$B,'[1]产值及收款计划（2026）'!BH:BH)</f>
        <v>#REF!</v>
      </c>
      <c r="BI100" s="235" t="e" cm="1">
        <f t="array" ref="BI100">_xlfn.XLOOKUP($A100&amp;$B100,'[1]产值及收款计划（2026）'!$A:$A&amp;'[1]产值及收款计划（2026）'!$B:$B,'[1]产值及收款计划（2026）'!BI:BI)</f>
        <v>#REF!</v>
      </c>
      <c r="BJ100" s="235" t="e" cm="1">
        <f t="array" ref="BJ100">_xlfn.XLOOKUP($A100&amp;$B100,'[1]产值及收款计划（2026）'!$A:$A&amp;'[1]产值及收款计划（2026）'!$B:$B,'[1]产值及收款计划（2026）'!BJ:BJ)</f>
        <v>#REF!</v>
      </c>
      <c r="BK100" s="235" t="e" cm="1">
        <f t="array" ref="BK100">_xlfn.XLOOKUP($A100&amp;$B100,'[1]产值及收款计划（2026）'!$A:$A&amp;'[1]产值及收款计划（2026）'!$B:$B,'[1]产值及收款计划（2026）'!BK:BK)</f>
        <v>#REF!</v>
      </c>
      <c r="BL100" s="235" t="e" cm="1">
        <f t="array" ref="BL100">_xlfn.XLOOKUP($A100&amp;$B100,'[1]产值及收款计划（2026）'!$A:$A&amp;'[1]产值及收款计划（2026）'!$B:$B,'[1]产值及收款计划（2026）'!BL:BL)</f>
        <v>#REF!</v>
      </c>
      <c r="BM100" s="235"/>
      <c r="BN100" s="235"/>
      <c r="BO100" s="235"/>
      <c r="BP100" s="235"/>
      <c r="BQ100" s="235" t="e">
        <f>_xlfn.XLOOKUP($C100,应收未收表!$AJ:$AJ,应收未收表!AK:AK)</f>
        <v>#N/A</v>
      </c>
      <c r="BR100" s="235" t="e">
        <f>_xlfn.XLOOKUP($C100,应收未收表!$AJ:$AJ,应收未收表!AL:AL)</f>
        <v>#N/A</v>
      </c>
      <c r="BS100" s="235" t="e">
        <f>_xlfn.XLOOKUP($C100,应收未收表!$AJ:$AJ,应收未收表!AM:AM)</f>
        <v>#N/A</v>
      </c>
      <c r="BT100" s="235" t="e">
        <f>_xlfn.XLOOKUP($C100,应收未收表!$AJ:$AJ,应收未收表!AN:AN)</f>
        <v>#N/A</v>
      </c>
      <c r="BU100" s="234" t="str" cm="1">
        <f t="array" ref="BU100">_xlfn.XLOOKUP($A100&amp;$B100,'[1]产值及收款计划（2026）'!$A:$A&amp;'[1]产值及收款计划（2026）'!$B:$B,'[1]产值及收款计划（2026）'!BQ:BQ)</f>
        <v>上海市地下空间设计研究总院有限公司</v>
      </c>
      <c r="BV100" s="235" t="e" cm="1">
        <f t="array" ref="BV100">_xlfn.XLOOKUP($A100&amp;$B100,'[1]产值及收款计划（2026）'!$A:$A&amp;'[1]产值及收款计划（2026）'!$B:$B,'[1]产值及收款计划（2026）'!BR:BR)</f>
        <v>#REF!</v>
      </c>
      <c r="CE100" s="235" cm="1">
        <f t="array" ref="CE100">_xlfn.XLOOKUP($A100&amp;$B100,'[1]产值及收款计划（2026）'!$A:$A&amp;'[1]产值及收款计划（2026）'!$B:$B,'[1]产值及收款计划（2026）'!CA:CA)</f>
        <v>0</v>
      </c>
      <c r="CF100" s="235" cm="1">
        <f t="array" ref="CF100">_xlfn.XLOOKUP($A100&amp;$B100,'[1]产值及收款计划（2026）'!$A:$A&amp;'[1]产值及收款计划（2026）'!$B:$B,'[1]产值及收款计划（2026）'!CB:CB)</f>
        <v>0</v>
      </c>
      <c r="CG100" s="235" cm="1">
        <f t="array" ref="CG100">_xlfn.XLOOKUP($A100&amp;$B100,'[1]产值及收款计划（2026）'!$A:$A&amp;'[1]产值及收款计划（2026）'!$B:$B,'[1]产值及收款计划（2026）'!CC:CC)</f>
        <v>0</v>
      </c>
      <c r="CH100" s="235" cm="1">
        <f t="array" ref="CH100">_xlfn.XLOOKUP($A100&amp;$B100,'[1]产值及收款计划（2026）'!$A:$A&amp;'[1]产值及收款计划（2026）'!$B:$B,'[1]产值及收款计划（2026）'!CD:CD)</f>
        <v>0</v>
      </c>
      <c r="CI100" s="235" cm="1">
        <f t="array" ref="CI100">_xlfn.XLOOKUP($A100&amp;$B100,'[1]产值及收款计划（2026）'!$A:$A&amp;'[1]产值及收款计划（2026）'!$B:$B,'[1]产值及收款计划（2026）'!CE:CE)</f>
        <v>0</v>
      </c>
      <c r="CJ100" s="235" cm="1">
        <f t="array" ref="CJ100">_xlfn.XLOOKUP($A100&amp;$B100,'[1]产值及收款计划（2026）'!$A:$A&amp;'[1]产值及收款计划（2026）'!$B:$B,'[1]产值及收款计划（2026）'!CF:CF)</f>
        <v>0</v>
      </c>
      <c r="CK100" s="235" cm="1">
        <f t="array" ref="CK100">_xlfn.XLOOKUP($A100&amp;$B100,'[1]产值及收款计划（2026）'!$A:$A&amp;'[1]产值及收款计划（2026）'!$B:$B,'[1]产值及收款计划（2026）'!CG:CG)</f>
        <v>0</v>
      </c>
      <c r="CL100" s="235" cm="1">
        <f t="array" ref="CL100">_xlfn.XLOOKUP($A100&amp;$B100,'[1]产值及收款计划（2026）'!$A:$A&amp;'[1]产值及收款计划（2026）'!$B:$B,'[1]产值及收款计划（2026）'!CH:CH)</f>
        <v>0</v>
      </c>
      <c r="CM100" s="235" cm="1">
        <f t="array" ref="CM100">_xlfn.XLOOKUP($A100&amp;$B100,'[1]产值及收款计划（2026）'!$A:$A&amp;'[1]产值及收款计划（2026）'!$B:$B,'[1]产值及收款计划（2026）'!CI:CI)</f>
        <v>0</v>
      </c>
      <c r="CN100" s="235" cm="1">
        <f t="array" ref="CN100">_xlfn.XLOOKUP($A100&amp;$B100,'[1]产值及收款计划（2026）'!$A:$A&amp;'[1]产值及收款计划（2026）'!$B:$B,'[1]产值及收款计划（2026）'!CJ:CJ)</f>
        <v>0</v>
      </c>
      <c r="CO100" s="235" cm="1">
        <f t="array" ref="CO100">_xlfn.XLOOKUP($A100&amp;$B100,'[1]产值及收款计划（2026）'!$A:$A&amp;'[1]产值及收款计划（2026）'!$B:$B,'[1]产值及收款计划（2026）'!CK:CK)</f>
        <v>0</v>
      </c>
      <c r="CP100" s="235" cm="1">
        <f t="array" ref="CP100">_xlfn.XLOOKUP($A100&amp;$B100,'[1]产值及收款计划（2026）'!$A:$A&amp;'[1]产值及收款计划（2026）'!$B:$B,'[1]产值及收款计划（2026）'!CL:CL)</f>
        <v>0</v>
      </c>
      <c r="DE100" s="235" cm="1">
        <f t="array" ref="DE100">_xlfn.XLOOKUP($A100&amp;$B100,'[1]产值及收款计划（2026）'!$A:$A&amp;'[1]产值及收款计划（2026）'!$B:$B,'[1]产值及收款计划（2026）'!DA:DA)</f>
        <v>0</v>
      </c>
      <c r="DF100" s="235" cm="1">
        <f t="array" ref="DF100">_xlfn.XLOOKUP($A100&amp;$B100,'[1]产值及收款计划（2026）'!$A:$A&amp;'[1]产值及收款计划（2026）'!$B:$B,'[1]产值及收款计划（2026）'!DB:DB)</f>
        <v>0</v>
      </c>
      <c r="DG100" s="235" cm="1">
        <f t="array" ref="DG100">_xlfn.XLOOKUP($A100&amp;$B100,'[1]产值及收款计划（2026）'!$A:$A&amp;'[1]产值及收款计划（2026）'!$B:$B,'[1]产值及收款计划（2026）'!DC:DC)</f>
        <v>0</v>
      </c>
      <c r="DH100" s="235" cm="1">
        <f t="array" ref="DH100">_xlfn.XLOOKUP($A100&amp;$B100,'[1]产值及收款计划（2026）'!$A:$A&amp;'[1]产值及收款计划（2026）'!$B:$B,'[1]产值及收款计划（2026）'!DD:DD)</f>
        <v>0</v>
      </c>
      <c r="DI100" s="235" cm="1">
        <f t="array" ref="DI100">_xlfn.XLOOKUP($A100&amp;$B100,'[1]产值及收款计划（2026）'!$A:$A&amp;'[1]产值及收款计划（2026）'!$B:$B,'[1]产值及收款计划（2026）'!DE:DE)</f>
        <v>0</v>
      </c>
      <c r="DJ100" s="235" cm="1">
        <f t="array" ref="DJ100">_xlfn.XLOOKUP($A100&amp;$B100,'[1]产值及收款计划（2026）'!$A:$A&amp;'[1]产值及收款计划（2026）'!$B:$B,'[1]产值及收款计划（2026）'!DF:DF)</f>
        <v>0</v>
      </c>
      <c r="DK100" s="235" cm="1">
        <f t="array" ref="DK100">_xlfn.XLOOKUP($A100&amp;$B100,'[1]产值及收款计划（2026）'!$A:$A&amp;'[1]产值及收款计划（2026）'!$B:$B,'[1]产值及收款计划（2026）'!DG:DG)</f>
        <v>0</v>
      </c>
      <c r="DL100" s="235" cm="1">
        <f t="array" ref="DL100">_xlfn.XLOOKUP($A100&amp;$B100,'[1]产值及收款计划（2026）'!$A:$A&amp;'[1]产值及收款计划（2026）'!$B:$B,'[1]产值及收款计划（2026）'!DH:DH)</f>
        <v>0</v>
      </c>
      <c r="DM100" s="235" cm="1">
        <f t="array" ref="DM100">_xlfn.XLOOKUP($A100&amp;$B100,'[1]产值及收款计划（2026）'!$A:$A&amp;'[1]产值及收款计划（2026）'!$B:$B,'[1]产值及收款计划（2026）'!DI:DI)</f>
        <v>0</v>
      </c>
      <c r="DN100" s="235" cm="1">
        <f t="array" ref="DN100">_xlfn.XLOOKUP($A100&amp;$B100,'[1]产值及收款计划（2026）'!$A:$A&amp;'[1]产值及收款计划（2026）'!$B:$B,'[1]产值及收款计划（2026）'!DJ:DJ)</f>
        <v>0</v>
      </c>
      <c r="DO100" s="235" cm="1">
        <f t="array" ref="DO100">_xlfn.XLOOKUP($A100&amp;$B100,'[1]产值及收款计划（2026）'!$A:$A&amp;'[1]产值及收款计划（2026）'!$B:$B,'[1]产值及收款计划（2026）'!DK:DK)</f>
        <v>0</v>
      </c>
      <c r="DP100" s="235" cm="1">
        <f t="array" ref="DP100">_xlfn.XLOOKUP($A100&amp;$B100,'[1]产值及收款计划（2026）'!$A:$A&amp;'[1]产值及收款计划（2026）'!$B:$B,'[1]产值及收款计划（2026）'!DL:DL)</f>
        <v>0</v>
      </c>
      <c r="DQ100" s="243"/>
      <c r="DR100" s="229"/>
    </row>
    <row r="101" ht="20.25" spans="1:122">
      <c r="A101" s="233">
        <f t="shared" si="13"/>
        <v>97</v>
      </c>
      <c r="B101" s="233" t="s">
        <v>25</v>
      </c>
      <c r="C101" s="234" t="str" cm="1">
        <f t="array" ref="C101">_xlfn.XLOOKUP($A101&amp;$B101,'[1]产值及收款计划（2026）'!$A:$A&amp;'[1]产值及收款计划（2026）'!$B:$B,'[1]产值及收款计划（2026）'!C:C)</f>
        <v>ZHT2020092400055</v>
      </c>
      <c r="D101" s="234" t="str" cm="1">
        <f t="array" ref="D101">_xlfn.XLOOKUP($A101&amp;$B101,'[1]产值及收款计划（2026）'!$A:$A&amp;'[1]产值及收款计划（2026）'!$B:$B,'[1]产值及收款计划（2026）'!D:D)</f>
        <v>嘉兴有轨电车一期项目BIM技术服务合同</v>
      </c>
      <c r="E101" s="235" cm="1">
        <f t="array" ref="E101">_xlfn.XLOOKUP($A101&amp;$B101,'[1]产值及收款计划（2026）'!$A:$A&amp;'[1]产值及收款计划（2026）'!$B:$B,'[1]产值及收款计划（2026）'!E:E)</f>
        <v>168</v>
      </c>
      <c r="F101" s="235" cm="1">
        <f t="array" ref="F101">_xlfn.XLOOKUP($A101&amp;$B101,'[1]产值及收款计划（2026）'!$A:$A&amp;'[1]产值及收款计划（2026）'!$B:$B,'[1]产值及收款计划（2026）'!F:F)</f>
        <v>168</v>
      </c>
      <c r="G101" s="235" cm="1">
        <f t="array" ref="G101">_xlfn.XLOOKUP($A101&amp;$B101,'[1]产值及收款计划（2026）'!$A:$A&amp;'[1]产值及收款计划（2026）'!$B:$B,'[1]产值及收款计划（2026）'!G:G)</f>
        <v>117.8</v>
      </c>
      <c r="H101" s="235" cm="1">
        <f t="array" ref="H101">_xlfn.XLOOKUP($A101&amp;$B101,'[1]产值及收款计划（2026）'!$A:$A&amp;'[1]产值及收款计划（2026）'!$B:$B,'[1]产值及收款计划（2026）'!H:H)</f>
        <v>98</v>
      </c>
      <c r="I101" s="236" cm="1">
        <f t="array" ref="I101">_xlfn.XLOOKUP($A101&amp;$B101,'[1]产值及收款计划（2026）'!$A:$A&amp;'[1]产值及收款计划（2026）'!$B:$B,'[1]产值及收款计划（2026）'!I:I)</f>
        <v>0.583333333333333</v>
      </c>
      <c r="J101" s="237" cm="1">
        <f t="array" ref="J101">_xlfn.XLOOKUP($A101&amp;$B101,'[1]产值及收款计划（2026）'!$A:$A&amp;'[1]产值及收款计划（2026）'!$B:$B,'[1]产值及收款计划（2026）'!J:J)</f>
        <v>0.06</v>
      </c>
      <c r="K101" s="235" t="e" cm="1">
        <f t="array" ref="K101">_xlfn.XLOOKUP($A101&amp;$B101,'[1]产值及收款计划（2026）'!$A:$A&amp;'[1]产值及收款计划（2026）'!$B:$B,'[1]产值及收款计划（2026）'!K:K)</f>
        <v>#REF!</v>
      </c>
      <c r="L101" s="235" t="e" cm="1">
        <f t="array" ref="L101">_xlfn.XLOOKUP($A101&amp;$B101,'[1]产值及收款计划（2026）'!$A:$A&amp;'[1]产值及收款计划（2026）'!$B:$B,'[1]产值及收款计划（2026）'!L:L)</f>
        <v>#REF!</v>
      </c>
      <c r="M101" s="235" t="str" cm="1">
        <f t="array" ref="M101">_xlfn.XLOOKUP($A101&amp;$B101,'[1]产值及收款计划（2026）'!$A:$A&amp;'[1]产值及收款计划（2026）'!$B:$B,'[1]产值及收款计划（2026）'!M:M)</f>
        <v>主导</v>
      </c>
      <c r="N101" s="235" t="str" cm="1">
        <f t="array" ref="N101">_xlfn.XLOOKUP($A101&amp;$B101,'[1]产值及收款计划（2026）'!$A:$A&amp;'[1]产值及收款计划（2026）'!$B:$B,'[1]产值及收款计划（2026）'!N:N)</f>
        <v>董力健团队</v>
      </c>
      <c r="O101" s="235" t="str" cm="1">
        <f t="array" ref="O101">_xlfn.XLOOKUP($A101&amp;$B101,'[1]产值及收款计划（2026）'!$A:$A&amp;'[1]产值及收款计划（2026）'!$B:$B,'[1]产值及收款计划（2026）'!O:O)</f>
        <v>董力健</v>
      </c>
      <c r="P101" s="234" t="str" cm="1">
        <f t="array" ref="P101">_xlfn.XLOOKUP($A101&amp;$B101,'[1]产值及收款计划（2026）'!$A:$A&amp;'[1]产值及收款计划（2026）'!$B:$B,'[1]产值及收款计划（2026）'!P:P)</f>
        <v>在建</v>
      </c>
      <c r="Q101" s="235" t="e" cm="1">
        <f t="array" ref="Q101">_xlfn.XLOOKUP($A101&amp;$B101,'[1]产值及收款计划（2026）'!$A:$A&amp;'[1]产值及收款计划（2026）'!$B:$B,'[1]产值及收款计划（2026）'!Q:Q)</f>
        <v>#REF!</v>
      </c>
      <c r="R101" s="235" t="e" cm="1">
        <f t="array" ref="R101">_xlfn.XLOOKUP($A101&amp;$B101,'[1]产值及收款计划（2026）'!$A:$A&amp;'[1]产值及收款计划（2026）'!$B:$B,'[1]产值及收款计划（2026）'!R:R)</f>
        <v>#REF!</v>
      </c>
      <c r="S101" s="235" t="e" cm="1">
        <f t="array" ref="S101">_xlfn.XLOOKUP($A101&amp;$B101,'[1]产值及收款计划（2026）'!$A:$A&amp;'[1]产值及收款计划（2026）'!$B:$B,'[1]产值及收款计划（2026）'!S:S)</f>
        <v>#REF!</v>
      </c>
      <c r="T101" s="235" cm="1">
        <f t="array" ref="T101">_xlfn.XLOOKUP($A101&amp;$B101,'[1]产值及收款计划（2026）'!$A:$A&amp;'[1]产值及收款计划（2026）'!$B:$B,'[1]产值及收款计划（2026）'!T:T)</f>
        <v>134.4</v>
      </c>
      <c r="U101" s="235" cm="1">
        <f t="array" ref="U101">_xlfn.XLOOKUP($A101&amp;$B101,'[1]产值及收款计划（2026）'!$A:$A&amp;'[1]产值及收款计划（2026）'!$B:$B,'[1]产值及收款计划（2026）'!U:U)</f>
        <v>0</v>
      </c>
      <c r="V101" s="235" cm="1">
        <f t="array" ref="V101">_xlfn.XLOOKUP($A101&amp;$B101,'[1]产值及收款计划（2026）'!$A:$A&amp;'[1]产值及收款计划（2026）'!$B:$B,'[1]产值及收款计划（2026）'!V:V)</f>
        <v>33.6</v>
      </c>
      <c r="W101" s="235" t="e" cm="1">
        <f t="array" ref="W101">_xlfn.XLOOKUP($A101&amp;$B101,'[1]产值及收款计划（2026）'!$A:$A&amp;'[1]产值及收款计划（2026）'!$B:$B,'[1]产值及收款计划（2026）'!W:W)</f>
        <v>#REF!</v>
      </c>
      <c r="X101" s="235" t="e" cm="1">
        <f t="array" ref="X101">_xlfn.XLOOKUP($A101&amp;$B101,'[1]产值及收款计划（2026）'!$A:$A&amp;'[1]产值及收款计划（2026）'!$B:$B,'[1]产值及收款计划（2026）'!X:X)</f>
        <v>#REF!</v>
      </c>
      <c r="Y101" s="235" t="e" cm="1">
        <f t="array" ref="Y101">_xlfn.XLOOKUP($A101&amp;$B101,'[1]产值及收款计划（2026）'!$A:$A&amp;'[1]产值及收款计划（2026）'!$B:$B,'[1]产值及收款计划（2026）'!Y:Y)</f>
        <v>#REF!</v>
      </c>
      <c r="Z101" s="235" t="e" cm="1">
        <f t="array" ref="Z101">_xlfn.XLOOKUP($A101&amp;$B101,'[1]产值及收款计划（2026）'!$A:$A&amp;'[1]产值及收款计划（2026）'!$B:$B,'[1]产值及收款计划（2026）'!Z:Z)</f>
        <v>#REF!</v>
      </c>
      <c r="AA101" s="235" t="e" cm="1">
        <f t="array" ref="AA101">_xlfn.XLOOKUP($A101&amp;$B101,'[1]产值及收款计划（2026）'!$A:$A&amp;'[1]产值及收款计划（2026）'!$B:$B,'[1]产值及收款计划（2026）'!AA:AA)</f>
        <v>#REF!</v>
      </c>
      <c r="AB101" s="235" t="e" cm="1">
        <f t="array" ref="AB101">_xlfn.XLOOKUP($A101&amp;$B101,'[1]产值及收款计划（2026）'!$A:$A&amp;'[1]产值及收款计划（2026）'!$B:$B,'[1]产值及收款计划（2026）'!AB:AB)</f>
        <v>#REF!</v>
      </c>
      <c r="AC101" s="235" t="e" cm="1">
        <f t="array" ref="AC101">_xlfn.XLOOKUP($A101&amp;$B101,'[1]产值及收款计划（2026）'!$A:$A&amp;'[1]产值及收款计划（2026）'!$B:$B,'[1]产值及收款计划（2026）'!AC:AC)</f>
        <v>#REF!</v>
      </c>
      <c r="AD101" s="235" t="e" cm="1">
        <f t="array" ref="AD101">_xlfn.XLOOKUP($A101&amp;$B101,'[1]产值及收款计划（2026）'!$A:$A&amp;'[1]产值及收款计划（2026）'!$B:$B,'[1]产值及收款计划（2026）'!AD:AD)</f>
        <v>#REF!</v>
      </c>
      <c r="AE101" s="235" t="e" cm="1">
        <f t="array" ref="AE101">_xlfn.XLOOKUP($A101&amp;$B101,'[1]产值及收款计划（2026）'!$A:$A&amp;'[1]产值及收款计划（2026）'!$B:$B,'[1]产值及收款计划（2026）'!AE:AE)</f>
        <v>#REF!</v>
      </c>
      <c r="AF101" s="235" t="e" cm="1">
        <f t="array" ref="AF101">_xlfn.XLOOKUP($A101&amp;$B101,'[1]产值及收款计划（2026）'!$A:$A&amp;'[1]产值及收款计划（2026）'!$B:$B,'[1]产值及收款计划（2026）'!AF:AF)</f>
        <v>#REF!</v>
      </c>
      <c r="AG101" s="235" t="e" cm="1">
        <f t="array" ref="AG101">_xlfn.XLOOKUP($A101&amp;$B101,'[1]产值及收款计划（2026）'!$A:$A&amp;'[1]产值及收款计划（2026）'!$B:$B,'[1]产值及收款计划（2026）'!AG:AG)</f>
        <v>#REF!</v>
      </c>
      <c r="AH101" s="235" t="e" cm="1">
        <f t="array" ref="AH101">_xlfn.XLOOKUP($A101&amp;$B101,'[1]产值及收款计划（2026）'!$A:$A&amp;'[1]产值及收款计划（2026）'!$B:$B,'[1]产值及收款计划（2026）'!AH:AH)</f>
        <v>#REF!</v>
      </c>
      <c r="AI101" s="235" t="e" cm="1">
        <f t="array" ref="AI101">_xlfn.XLOOKUP($A101&amp;$B101,'[1]产值及收款计划（2026）'!$A:$A&amp;'[1]产值及收款计划（2026）'!$B:$B,'[1]产值及收款计划（2026）'!AI:AI)</f>
        <v>#REF!</v>
      </c>
      <c r="AJ101" s="235" t="e" cm="1">
        <f t="array" ref="AJ101">_xlfn.XLOOKUP($A101&amp;$B101,'[1]产值及收款计划（2026）'!$A:$A&amp;'[1]产值及收款计划（2026）'!$B:$B,'[1]产值及收款计划（2026）'!AJ:AJ)</f>
        <v>#REF!</v>
      </c>
      <c r="AK101" s="235" t="e" cm="1">
        <f t="array" ref="AK101">_xlfn.XLOOKUP($A101&amp;$B101,'[1]产值及收款计划（2026）'!$A:$A&amp;'[1]产值及收款计划（2026）'!$B:$B,'[1]产值及收款计划（2026）'!AK:AK)</f>
        <v>#REF!</v>
      </c>
      <c r="AL101" s="235" t="e" cm="1">
        <f t="array" ref="AL101">_xlfn.XLOOKUP($A101&amp;$B101,'[1]产值及收款计划（2026）'!$A:$A&amp;'[1]产值及收款计划（2026）'!$B:$B,'[1]产值及收款计划（2026）'!AL:AL)</f>
        <v>#REF!</v>
      </c>
      <c r="AM101" s="242" t="e" cm="1">
        <f t="array" ref="AM101">_xlfn.LET(_xlpm.勾选月份状态数组,TRANSPOSE('PPT(12-15页）-TOP10'!$A$3:$A$14),_xlpm.选择数据区,IF('PPT(12-15页）-TOP10'!$E$3="收款",$BA101:$BL101,$AA101:$AL101),SUM(_xlfn._xlws.FILTER(_xlpm.选择数据区,_xlpm.勾选月份状态数组,"")))</f>
        <v>#REF!</v>
      </c>
      <c r="AN101" s="235" t="e">
        <f>_xlfn.XLOOKUP($C101,应收未收表!$T:$T,应收未收表!AA:AA)</f>
        <v>#N/A</v>
      </c>
      <c r="AO101" s="235" t="e">
        <f>_xlfn.XLOOKUP($C101,应收未收表!$T:$T,应收未收表!AB:AB)</f>
        <v>#N/A</v>
      </c>
      <c r="AP101" s="235" t="e">
        <f>_xlfn.XLOOKUP($C101,应收未收表!$T:$T,应收未收表!AC:AC)</f>
        <v>#N/A</v>
      </c>
      <c r="AQ101" s="235" t="e">
        <f>_xlfn.XLOOKUP($C101,应收未收表!$T:$T,应收未收表!AE:AE)</f>
        <v>#N/A</v>
      </c>
      <c r="AR101" s="235" t="e">
        <f>_xlfn.XLOOKUP($C101,应收未收表!$T:$T,应收未收表!AF:AF)</f>
        <v>#N/A</v>
      </c>
      <c r="AS101" s="235" t="e" cm="1">
        <f t="array" ref="AS101">_xlfn.XLOOKUP($A101&amp;$B101,'[1]产值及收款计划（2026）'!$A:$A&amp;'[1]产值及收款计划（2026）'!$B:$B,'[1]产值及收款计划（2026）'!AS:AS)</f>
        <v>#REF!</v>
      </c>
      <c r="AT101" s="235" t="e" cm="1">
        <f t="array" ref="AT101">_xlfn.XLOOKUP($A101&amp;$B101,'[1]产值及收款计划（2026）'!$A:$A&amp;'[1]产值及收款计划（2026）'!$B:$B,'[1]产值及收款计划（2026）'!AT:AT)</f>
        <v>#REF!</v>
      </c>
      <c r="AU101" s="235" t="e" cm="1">
        <f t="array" ref="AU101">_xlfn.XLOOKUP($A101&amp;$B101,'[1]产值及收款计划（2026）'!$A:$A&amp;'[1]产值及收款计划（2026）'!$B:$B,'[1]产值及收款计划（2026）'!AU:AU)</f>
        <v>#REF!</v>
      </c>
      <c r="AV101" s="235" t="e" cm="1">
        <f t="array" ref="AV101">_xlfn.XLOOKUP($A101&amp;$B101,'[1]产值及收款计划（2026）'!$A:$A&amp;'[1]产值及收款计划（2026）'!$B:$B,'[1]产值及收款计划（2026）'!AV:AV)</f>
        <v>#REF!</v>
      </c>
      <c r="AW101" s="235" cm="1">
        <f t="array" ref="AW101">_xlfn.XLOOKUP($A101&amp;$B101,'[1]产值及收款计划（2026）'!$A:$A&amp;'[1]产值及收款计划（2026）'!$B:$B,'[1]产值及收款计划（2026）'!AW:AW)</f>
        <v>134.4</v>
      </c>
      <c r="AX101" s="235" cm="1">
        <f t="array" ref="AX101">_xlfn.XLOOKUP($A101&amp;$B101,'[1]产值及收款计划（2026）'!$A:$A&amp;'[1]产值及收款计划（2026）'!$B:$B,'[1]产值及收款计划（2026）'!AX:AX)</f>
        <v>0</v>
      </c>
      <c r="AY101" s="235" cm="1">
        <f t="array" ref="AY101">_xlfn.XLOOKUP($A101&amp;$B101,'[1]产值及收款计划（2026）'!$A:$A&amp;'[1]产值及收款计划（2026）'!$B:$B,'[1]产值及收款计划（2026）'!AY:AY)</f>
        <v>33.6</v>
      </c>
      <c r="AZ101" s="235" cm="1">
        <f t="array" ref="AZ101">_xlfn.XLOOKUP($A101&amp;$B101,'[1]产值及收款计划（2026）'!$A:$A&amp;'[1]产值及收款计划（2026）'!$B:$B,'[1]产值及收款计划（2026）'!AZ:AZ)</f>
        <v>0</v>
      </c>
      <c r="BA101" s="235" t="e" cm="1">
        <f t="array" ref="BA101">_xlfn.XLOOKUP($A101&amp;$B101,'[1]产值及收款计划（2026）'!$A:$A&amp;'[1]产值及收款计划（2026）'!$B:$B,'[1]产值及收款计划（2026）'!BA:BA)</f>
        <v>#REF!</v>
      </c>
      <c r="BB101" s="235" t="e" cm="1">
        <f t="array" ref="BB101">_xlfn.XLOOKUP($A101&amp;$B101,'[1]产值及收款计划（2026）'!$A:$A&amp;'[1]产值及收款计划（2026）'!$B:$B,'[1]产值及收款计划（2026）'!BB:BB)</f>
        <v>#REF!</v>
      </c>
      <c r="BC101" s="235" t="e" cm="1">
        <f t="array" ref="BC101">_xlfn.XLOOKUP($A101&amp;$B101,'[1]产值及收款计划（2026）'!$A:$A&amp;'[1]产值及收款计划（2026）'!$B:$B,'[1]产值及收款计划（2026）'!BC:BC)</f>
        <v>#REF!</v>
      </c>
      <c r="BD101" s="235" t="e" cm="1">
        <f t="array" ref="BD101">_xlfn.XLOOKUP($A101&amp;$B101,'[1]产值及收款计划（2026）'!$A:$A&amp;'[1]产值及收款计划（2026）'!$B:$B,'[1]产值及收款计划（2026）'!BD:BD)</f>
        <v>#REF!</v>
      </c>
      <c r="BE101" s="235" t="e" cm="1">
        <f t="array" ref="BE101">_xlfn.XLOOKUP($A101&amp;$B101,'[1]产值及收款计划（2026）'!$A:$A&amp;'[1]产值及收款计划（2026）'!$B:$B,'[1]产值及收款计划（2026）'!BE:BE)</f>
        <v>#REF!</v>
      </c>
      <c r="BF101" s="235" t="e" cm="1">
        <f t="array" ref="BF101">_xlfn.XLOOKUP($A101&amp;$B101,'[1]产值及收款计划（2026）'!$A:$A&amp;'[1]产值及收款计划（2026）'!$B:$B,'[1]产值及收款计划（2026）'!BF:BF)</f>
        <v>#REF!</v>
      </c>
      <c r="BG101" s="235" t="e" cm="1">
        <f t="array" ref="BG101">_xlfn.XLOOKUP($A101&amp;$B101,'[1]产值及收款计划（2026）'!$A:$A&amp;'[1]产值及收款计划（2026）'!$B:$B,'[1]产值及收款计划（2026）'!BG:BG)</f>
        <v>#REF!</v>
      </c>
      <c r="BH101" s="235" t="e" cm="1">
        <f t="array" ref="BH101">_xlfn.XLOOKUP($A101&amp;$B101,'[1]产值及收款计划（2026）'!$A:$A&amp;'[1]产值及收款计划（2026）'!$B:$B,'[1]产值及收款计划（2026）'!BH:BH)</f>
        <v>#REF!</v>
      </c>
      <c r="BI101" s="235" t="e" cm="1">
        <f t="array" ref="BI101">_xlfn.XLOOKUP($A101&amp;$B101,'[1]产值及收款计划（2026）'!$A:$A&amp;'[1]产值及收款计划（2026）'!$B:$B,'[1]产值及收款计划（2026）'!BI:BI)</f>
        <v>#REF!</v>
      </c>
      <c r="BJ101" s="235" t="e" cm="1">
        <f t="array" ref="BJ101">_xlfn.XLOOKUP($A101&amp;$B101,'[1]产值及收款计划（2026）'!$A:$A&amp;'[1]产值及收款计划（2026）'!$B:$B,'[1]产值及收款计划（2026）'!BJ:BJ)</f>
        <v>#REF!</v>
      </c>
      <c r="BK101" s="235" t="e" cm="1">
        <f t="array" ref="BK101">_xlfn.XLOOKUP($A101&amp;$B101,'[1]产值及收款计划（2026）'!$A:$A&amp;'[1]产值及收款计划（2026）'!$B:$B,'[1]产值及收款计划（2026）'!BK:BK)</f>
        <v>#REF!</v>
      </c>
      <c r="BL101" s="235" t="e" cm="1">
        <f t="array" ref="BL101">_xlfn.XLOOKUP($A101&amp;$B101,'[1]产值及收款计划（2026）'!$A:$A&amp;'[1]产值及收款计划（2026）'!$B:$B,'[1]产值及收款计划（2026）'!BL:BL)</f>
        <v>#REF!</v>
      </c>
      <c r="BM101" s="235"/>
      <c r="BN101" s="235"/>
      <c r="BO101" s="235"/>
      <c r="BP101" s="235"/>
      <c r="BQ101" s="235" t="e">
        <f>_xlfn.XLOOKUP($C101,应收未收表!$AJ:$AJ,应收未收表!AK:AK)</f>
        <v>#N/A</v>
      </c>
      <c r="BR101" s="235" t="e">
        <f>_xlfn.XLOOKUP($C101,应收未收表!$AJ:$AJ,应收未收表!AL:AL)</f>
        <v>#N/A</v>
      </c>
      <c r="BS101" s="235" t="e">
        <f>_xlfn.XLOOKUP($C101,应收未收表!$AJ:$AJ,应收未收表!AM:AM)</f>
        <v>#N/A</v>
      </c>
      <c r="BT101" s="235" t="e">
        <f>_xlfn.XLOOKUP($C101,应收未收表!$AJ:$AJ,应收未收表!AN:AN)</f>
        <v>#N/A</v>
      </c>
      <c r="BU101" s="234" t="str" cm="1">
        <f t="array" ref="BU101">_xlfn.XLOOKUP($A101&amp;$B101,'[1]产值及收款计划（2026）'!$A:$A&amp;'[1]产值及收款计划（2026）'!$B:$B,'[1]产值及收款计划（2026）'!BQ:BQ)</f>
        <v>上海城建市政工程(集团)有限公司第五分公司</v>
      </c>
      <c r="BV101" s="235" t="e" cm="1">
        <f t="array" ref="BV101">_xlfn.XLOOKUP($A101&amp;$B101,'[1]产值及收款计划（2026）'!$A:$A&amp;'[1]产值及收款计划（2026）'!$B:$B,'[1]产值及收款计划（2026）'!BR:BR)</f>
        <v>#REF!</v>
      </c>
      <c r="CE101" s="235" cm="1">
        <f t="array" ref="CE101">_xlfn.XLOOKUP($A101&amp;$B101,'[1]产值及收款计划（2026）'!$A:$A&amp;'[1]产值及收款计划（2026）'!$B:$B,'[1]产值及收款计划（2026）'!CA:CA)</f>
        <v>0</v>
      </c>
      <c r="CF101" s="235" cm="1">
        <f t="array" ref="CF101">_xlfn.XLOOKUP($A101&amp;$B101,'[1]产值及收款计划（2026）'!$A:$A&amp;'[1]产值及收款计划（2026）'!$B:$B,'[1]产值及收款计划（2026）'!CB:CB)</f>
        <v>0</v>
      </c>
      <c r="CG101" s="235" cm="1">
        <f t="array" ref="CG101">_xlfn.XLOOKUP($A101&amp;$B101,'[1]产值及收款计划（2026）'!$A:$A&amp;'[1]产值及收款计划（2026）'!$B:$B,'[1]产值及收款计划（2026）'!CC:CC)</f>
        <v>0</v>
      </c>
      <c r="CH101" s="235" cm="1">
        <f t="array" ref="CH101">_xlfn.XLOOKUP($A101&amp;$B101,'[1]产值及收款计划（2026）'!$A:$A&amp;'[1]产值及收款计划（2026）'!$B:$B,'[1]产值及收款计划（2026）'!CD:CD)</f>
        <v>0</v>
      </c>
      <c r="CI101" s="235" cm="1">
        <f t="array" ref="CI101">_xlfn.XLOOKUP($A101&amp;$B101,'[1]产值及收款计划（2026）'!$A:$A&amp;'[1]产值及收款计划（2026）'!$B:$B,'[1]产值及收款计划（2026）'!CE:CE)</f>
        <v>0</v>
      </c>
      <c r="CJ101" s="235" cm="1">
        <f t="array" ref="CJ101">_xlfn.XLOOKUP($A101&amp;$B101,'[1]产值及收款计划（2026）'!$A:$A&amp;'[1]产值及收款计划（2026）'!$B:$B,'[1]产值及收款计划（2026）'!CF:CF)</f>
        <v>0</v>
      </c>
      <c r="CK101" s="235" cm="1">
        <f t="array" ref="CK101">_xlfn.XLOOKUP($A101&amp;$B101,'[1]产值及收款计划（2026）'!$A:$A&amp;'[1]产值及收款计划（2026）'!$B:$B,'[1]产值及收款计划（2026）'!CG:CG)</f>
        <v>0</v>
      </c>
      <c r="CL101" s="235" cm="1">
        <f t="array" ref="CL101">_xlfn.XLOOKUP($A101&amp;$B101,'[1]产值及收款计划（2026）'!$A:$A&amp;'[1]产值及收款计划（2026）'!$B:$B,'[1]产值及收款计划（2026）'!CH:CH)</f>
        <v>0</v>
      </c>
      <c r="CM101" s="235" cm="1">
        <f t="array" ref="CM101">_xlfn.XLOOKUP($A101&amp;$B101,'[1]产值及收款计划（2026）'!$A:$A&amp;'[1]产值及收款计划（2026）'!$B:$B,'[1]产值及收款计划（2026）'!CI:CI)</f>
        <v>0</v>
      </c>
      <c r="CN101" s="235" cm="1">
        <f t="array" ref="CN101">_xlfn.XLOOKUP($A101&amp;$B101,'[1]产值及收款计划（2026）'!$A:$A&amp;'[1]产值及收款计划（2026）'!$B:$B,'[1]产值及收款计划（2026）'!CJ:CJ)</f>
        <v>0</v>
      </c>
      <c r="CO101" s="235" cm="1">
        <f t="array" ref="CO101">_xlfn.XLOOKUP($A101&amp;$B101,'[1]产值及收款计划（2026）'!$A:$A&amp;'[1]产值及收款计划（2026）'!$B:$B,'[1]产值及收款计划（2026）'!CK:CK)</f>
        <v>0</v>
      </c>
      <c r="CP101" s="235" cm="1">
        <f t="array" ref="CP101">_xlfn.XLOOKUP($A101&amp;$B101,'[1]产值及收款计划（2026）'!$A:$A&amp;'[1]产值及收款计划（2026）'!$B:$B,'[1]产值及收款计划（2026）'!CL:CL)</f>
        <v>0</v>
      </c>
      <c r="DE101" s="235" cm="1">
        <f t="array" ref="DE101">_xlfn.XLOOKUP($A101&amp;$B101,'[1]产值及收款计划（2026）'!$A:$A&amp;'[1]产值及收款计划（2026）'!$B:$B,'[1]产值及收款计划（2026）'!DA:DA)</f>
        <v>0</v>
      </c>
      <c r="DF101" s="235" cm="1">
        <f t="array" ref="DF101">_xlfn.XLOOKUP($A101&amp;$B101,'[1]产值及收款计划（2026）'!$A:$A&amp;'[1]产值及收款计划（2026）'!$B:$B,'[1]产值及收款计划（2026）'!DB:DB)</f>
        <v>0</v>
      </c>
      <c r="DG101" s="235" cm="1">
        <f t="array" ref="DG101">_xlfn.XLOOKUP($A101&amp;$B101,'[1]产值及收款计划（2026）'!$A:$A&amp;'[1]产值及收款计划（2026）'!$B:$B,'[1]产值及收款计划（2026）'!DC:DC)</f>
        <v>0</v>
      </c>
      <c r="DH101" s="235" cm="1">
        <f t="array" ref="DH101">_xlfn.XLOOKUP($A101&amp;$B101,'[1]产值及收款计划（2026）'!$A:$A&amp;'[1]产值及收款计划（2026）'!$B:$B,'[1]产值及收款计划（2026）'!DD:DD)</f>
        <v>0</v>
      </c>
      <c r="DI101" s="235" cm="1">
        <f t="array" ref="DI101">_xlfn.XLOOKUP($A101&amp;$B101,'[1]产值及收款计划（2026）'!$A:$A&amp;'[1]产值及收款计划（2026）'!$B:$B,'[1]产值及收款计划（2026）'!DE:DE)</f>
        <v>0</v>
      </c>
      <c r="DJ101" s="235" cm="1">
        <f t="array" ref="DJ101">_xlfn.XLOOKUP($A101&amp;$B101,'[1]产值及收款计划（2026）'!$A:$A&amp;'[1]产值及收款计划（2026）'!$B:$B,'[1]产值及收款计划（2026）'!DF:DF)</f>
        <v>0</v>
      </c>
      <c r="DK101" s="235" cm="1">
        <f t="array" ref="DK101">_xlfn.XLOOKUP($A101&amp;$B101,'[1]产值及收款计划（2026）'!$A:$A&amp;'[1]产值及收款计划（2026）'!$B:$B,'[1]产值及收款计划（2026）'!DG:DG)</f>
        <v>0</v>
      </c>
      <c r="DL101" s="235" cm="1">
        <f t="array" ref="DL101">_xlfn.XLOOKUP($A101&amp;$B101,'[1]产值及收款计划（2026）'!$A:$A&amp;'[1]产值及收款计划（2026）'!$B:$B,'[1]产值及收款计划（2026）'!DH:DH)</f>
        <v>0</v>
      </c>
      <c r="DM101" s="235" cm="1">
        <f t="array" ref="DM101">_xlfn.XLOOKUP($A101&amp;$B101,'[1]产值及收款计划（2026）'!$A:$A&amp;'[1]产值及收款计划（2026）'!$B:$B,'[1]产值及收款计划（2026）'!DI:DI)</f>
        <v>0</v>
      </c>
      <c r="DN101" s="235" cm="1">
        <f t="array" ref="DN101">_xlfn.XLOOKUP($A101&amp;$B101,'[1]产值及收款计划（2026）'!$A:$A&amp;'[1]产值及收款计划（2026）'!$B:$B,'[1]产值及收款计划（2026）'!DJ:DJ)</f>
        <v>0</v>
      </c>
      <c r="DO101" s="235" cm="1">
        <f t="array" ref="DO101">_xlfn.XLOOKUP($A101&amp;$B101,'[1]产值及收款计划（2026）'!$A:$A&amp;'[1]产值及收款计划（2026）'!$B:$B,'[1]产值及收款计划（2026）'!DK:DK)</f>
        <v>0</v>
      </c>
      <c r="DP101" s="235" cm="1">
        <f t="array" ref="DP101">_xlfn.XLOOKUP($A101&amp;$B101,'[1]产值及收款计划（2026）'!$A:$A&amp;'[1]产值及收款计划（2026）'!$B:$B,'[1]产值及收款计划（2026）'!DL:DL)</f>
        <v>0</v>
      </c>
      <c r="DQ101" s="243"/>
      <c r="DR101" s="229"/>
    </row>
    <row r="102" ht="20.25" spans="1:122">
      <c r="A102" s="233">
        <f t="shared" si="13"/>
        <v>98</v>
      </c>
      <c r="B102" s="233" t="s">
        <v>25</v>
      </c>
      <c r="C102" s="234" t="str" cm="1">
        <f t="array" ref="C102">_xlfn.XLOOKUP($A102&amp;$B102,'[1]产值及收款计划（2026）'!$A:$A&amp;'[1]产值及收款计划（2026）'!$B:$B,'[1]产值及收款计划（2026）'!C:C)</f>
        <v>ZHT2020121000109</v>
      </c>
      <c r="D102" s="234" t="str" cm="1">
        <f t="array" ref="D102">_xlfn.XLOOKUP($A102&amp;$B102,'[1]产值及收款计划（2026）'!$A:$A&amp;'[1]产值及收款计划（2026）'!$B:$B,'[1]产值及收款计划（2026）'!D:D)</f>
        <v>香港KT5B基础设施工程BIM技术应用</v>
      </c>
      <c r="E102" s="235" cm="1">
        <f t="array" ref="E102">_xlfn.XLOOKUP($A102&amp;$B102,'[1]产值及收款计划（2026）'!$A:$A&amp;'[1]产值及收款计划（2026）'!$B:$B,'[1]产值及收款计划（2026）'!E:E)</f>
        <v>283</v>
      </c>
      <c r="F102" s="235" cm="1">
        <f t="array" ref="F102">_xlfn.XLOOKUP($A102&amp;$B102,'[1]产值及收款计划（2026）'!$A:$A&amp;'[1]产值及收款计划（2026）'!$B:$B,'[1]产值及收款计划（2026）'!F:F)</f>
        <v>283</v>
      </c>
      <c r="G102" s="235" cm="1">
        <f t="array" ref="G102">_xlfn.XLOOKUP($A102&amp;$B102,'[1]产值及收款计划（2026）'!$A:$A&amp;'[1]产值及收款计划（2026）'!$B:$B,'[1]产值及收款计划（2026）'!G:G)</f>
        <v>249.039622</v>
      </c>
      <c r="H102" s="235" cm="1">
        <f t="array" ref="H102">_xlfn.XLOOKUP($A102&amp;$B102,'[1]产值及收款计划（2026）'!$A:$A&amp;'[1]产值及收款计划（2026）'!$B:$B,'[1]产值及收款计划（2026）'!H:H)</f>
        <v>249.039622</v>
      </c>
      <c r="I102" s="236" cm="1">
        <f t="array" ref="I102">_xlfn.XLOOKUP($A102&amp;$B102,'[1]产值及收款计划（2026）'!$A:$A&amp;'[1]产值及收款计划（2026）'!$B:$B,'[1]产值及收款计划（2026）'!I:I)</f>
        <v>0.879998664310954</v>
      </c>
      <c r="J102" s="237" cm="1">
        <f t="array" ref="J102">_xlfn.XLOOKUP($A102&amp;$B102,'[1]产值及收款计划（2026）'!$A:$A&amp;'[1]产值及收款计划（2026）'!$B:$B,'[1]产值及收款计划（2026）'!J:J)</f>
        <v>0.06</v>
      </c>
      <c r="K102" s="235" t="e" cm="1">
        <f t="array" ref="K102">_xlfn.XLOOKUP($A102&amp;$B102,'[1]产值及收款计划（2026）'!$A:$A&amp;'[1]产值及收款计划（2026）'!$B:$B,'[1]产值及收款计划（2026）'!K:K)</f>
        <v>#REF!</v>
      </c>
      <c r="L102" s="235" t="e" cm="1">
        <f t="array" ref="L102">_xlfn.XLOOKUP($A102&amp;$B102,'[1]产值及收款计划（2026）'!$A:$A&amp;'[1]产值及收款计划（2026）'!$B:$B,'[1]产值及收款计划（2026）'!L:L)</f>
        <v>#REF!</v>
      </c>
      <c r="M102" s="235" t="str" cm="1">
        <f t="array" ref="M102">_xlfn.XLOOKUP($A102&amp;$B102,'[1]产值及收款计划（2026）'!$A:$A&amp;'[1]产值及收款计划（2026）'!$B:$B,'[1]产值及收款计划（2026）'!M:M)</f>
        <v>主导</v>
      </c>
      <c r="N102" s="235" t="str" cm="1">
        <f t="array" ref="N102">_xlfn.XLOOKUP($A102&amp;$B102,'[1]产值及收款计划（2026）'!$A:$A&amp;'[1]产值及收款计划（2026）'!$B:$B,'[1]产值及收款计划（2026）'!N:N)</f>
        <v>孔祥平团队</v>
      </c>
      <c r="O102" s="235" t="str" cm="1">
        <f t="array" ref="O102">_xlfn.XLOOKUP($A102&amp;$B102,'[1]产值及收款计划（2026）'!$A:$A&amp;'[1]产值及收款计划（2026）'!$B:$B,'[1]产值及收款计划（2026）'!O:O)</f>
        <v>张智伟</v>
      </c>
      <c r="P102" s="234" t="str" cm="1">
        <f t="array" ref="P102">_xlfn.XLOOKUP($A102&amp;$B102,'[1]产值及收款计划（2026）'!$A:$A&amp;'[1]产值及收款计划（2026）'!$B:$B,'[1]产值及收款计划（2026）'!P:P)</f>
        <v>在建</v>
      </c>
      <c r="Q102" s="235" t="e" cm="1">
        <f t="array" ref="Q102">_xlfn.XLOOKUP($A102&amp;$B102,'[1]产值及收款计划（2026）'!$A:$A&amp;'[1]产值及收款计划（2026）'!$B:$B,'[1]产值及收款计划（2026）'!Q:Q)</f>
        <v>#REF!</v>
      </c>
      <c r="R102" s="235" t="e" cm="1">
        <f t="array" ref="R102">_xlfn.XLOOKUP($A102&amp;$B102,'[1]产值及收款计划（2026）'!$A:$A&amp;'[1]产值及收款计划（2026）'!$B:$B,'[1]产值及收款计划（2026）'!R:R)</f>
        <v>#REF!</v>
      </c>
      <c r="S102" s="235" t="e" cm="1">
        <f t="array" ref="S102">_xlfn.XLOOKUP($A102&amp;$B102,'[1]产值及收款计划（2026）'!$A:$A&amp;'[1]产值及收款计划（2026）'!$B:$B,'[1]产值及收款计划（2026）'!S:S)</f>
        <v>#REF!</v>
      </c>
      <c r="T102" s="235" cm="1">
        <f t="array" ref="T102">_xlfn.XLOOKUP($A102&amp;$B102,'[1]产值及收款计划（2026）'!$A:$A&amp;'[1]产值及收款计划（2026）'!$B:$B,'[1]产值及收款计划（2026）'!T:T)</f>
        <v>133.968287</v>
      </c>
      <c r="U102" s="235" cm="1">
        <f t="array" ref="U102">_xlfn.XLOOKUP($A102&amp;$B102,'[1]产值及收款计划（2026）'!$A:$A&amp;'[1]产值及收款计划（2026）'!$B:$B,'[1]产值及收款计划（2026）'!U:U)</f>
        <v>0</v>
      </c>
      <c r="V102" s="235" cm="1">
        <f t="array" ref="V102">_xlfn.XLOOKUP($A102&amp;$B102,'[1]产值及收款计划（2026）'!$A:$A&amp;'[1]产值及收款计划（2026）'!$B:$B,'[1]产值及收款计划（2026）'!V:V)</f>
        <v>149.031713</v>
      </c>
      <c r="W102" s="235" t="e" cm="1">
        <f t="array" ref="W102">_xlfn.XLOOKUP($A102&amp;$B102,'[1]产值及收款计划（2026）'!$A:$A&amp;'[1]产值及收款计划（2026）'!$B:$B,'[1]产值及收款计划（2026）'!W:W)</f>
        <v>#REF!</v>
      </c>
      <c r="X102" s="235" t="e" cm="1">
        <f t="array" ref="X102">_xlfn.XLOOKUP($A102&amp;$B102,'[1]产值及收款计划（2026）'!$A:$A&amp;'[1]产值及收款计划（2026）'!$B:$B,'[1]产值及收款计划（2026）'!X:X)</f>
        <v>#REF!</v>
      </c>
      <c r="Y102" s="235" t="e" cm="1">
        <f t="array" ref="Y102">_xlfn.XLOOKUP($A102&amp;$B102,'[1]产值及收款计划（2026）'!$A:$A&amp;'[1]产值及收款计划（2026）'!$B:$B,'[1]产值及收款计划（2026）'!Y:Y)</f>
        <v>#REF!</v>
      </c>
      <c r="Z102" s="235" t="e" cm="1">
        <f t="array" ref="Z102">_xlfn.XLOOKUP($A102&amp;$B102,'[1]产值及收款计划（2026）'!$A:$A&amp;'[1]产值及收款计划（2026）'!$B:$B,'[1]产值及收款计划（2026）'!Z:Z)</f>
        <v>#REF!</v>
      </c>
      <c r="AA102" s="235" cm="1">
        <f t="array" ref="AA102">_xlfn.XLOOKUP($A102&amp;$B102,'[1]产值及收款计划（2026）'!$A:$A&amp;'[1]产值及收款计划（2026）'!$B:$B,'[1]产值及收款计划（2026）'!AA:AA)</f>
        <v>9</v>
      </c>
      <c r="AB102" s="235" cm="1">
        <f t="array" ref="AB102">_xlfn.XLOOKUP($A102&amp;$B102,'[1]产值及收款计划（2026）'!$A:$A&amp;'[1]产值及收款计划（2026）'!$B:$B,'[1]产值及收款计划（2026）'!AB:AB)</f>
        <v>5</v>
      </c>
      <c r="AC102" s="235" cm="1">
        <f t="array" ref="AC102">_xlfn.XLOOKUP($A102&amp;$B102,'[1]产值及收款计划（2026）'!$A:$A&amp;'[1]产值及收款计划（2026）'!$B:$B,'[1]产值及收款计划（2026）'!AC:AC)</f>
        <v>9</v>
      </c>
      <c r="AD102" s="235" t="e" cm="1">
        <f t="array" ref="AD102">_xlfn.XLOOKUP($A102&amp;$B102,'[1]产值及收款计划（2026）'!$A:$A&amp;'[1]产值及收款计划（2026）'!$B:$B,'[1]产值及收款计划（2026）'!AD:AD)</f>
        <v>#REF!</v>
      </c>
      <c r="AE102" s="235" t="e" cm="1">
        <f t="array" ref="AE102">_xlfn.XLOOKUP($A102&amp;$B102,'[1]产值及收款计划（2026）'!$A:$A&amp;'[1]产值及收款计划（2026）'!$B:$B,'[1]产值及收款计划（2026）'!AE:AE)</f>
        <v>#REF!</v>
      </c>
      <c r="AF102" s="235" cm="1">
        <f t="array" ref="AF102">_xlfn.XLOOKUP($A102&amp;$B102,'[1]产值及收款计划（2026）'!$A:$A&amp;'[1]产值及收款计划（2026）'!$B:$B,'[1]产值及收款计划（2026）'!AF:AF)</f>
        <v>4</v>
      </c>
      <c r="AG102" s="235" t="e" cm="1">
        <f t="array" ref="AG102">_xlfn.XLOOKUP($A102&amp;$B102,'[1]产值及收款计划（2026）'!$A:$A&amp;'[1]产值及收款计划（2026）'!$B:$B,'[1]产值及收款计划（2026）'!AG:AG)</f>
        <v>#REF!</v>
      </c>
      <c r="AH102" s="235" t="e" cm="1">
        <f t="array" ref="AH102">_xlfn.XLOOKUP($A102&amp;$B102,'[1]产值及收款计划（2026）'!$A:$A&amp;'[1]产值及收款计划（2026）'!$B:$B,'[1]产值及收款计划（2026）'!AH:AH)</f>
        <v>#REF!</v>
      </c>
      <c r="AI102" s="235" t="e" cm="1">
        <f t="array" ref="AI102">_xlfn.XLOOKUP($A102&amp;$B102,'[1]产值及收款计划（2026）'!$A:$A&amp;'[1]产值及收款计划（2026）'!$B:$B,'[1]产值及收款计划（2026）'!AI:AI)</f>
        <v>#REF!</v>
      </c>
      <c r="AJ102" s="235" t="e" cm="1">
        <f t="array" ref="AJ102">_xlfn.XLOOKUP($A102&amp;$B102,'[1]产值及收款计划（2026）'!$A:$A&amp;'[1]产值及收款计划（2026）'!$B:$B,'[1]产值及收款计划（2026）'!AJ:AJ)</f>
        <v>#REF!</v>
      </c>
      <c r="AK102" s="235" t="e" cm="1">
        <f t="array" ref="AK102">_xlfn.XLOOKUP($A102&amp;$B102,'[1]产值及收款计划（2026）'!$A:$A&amp;'[1]产值及收款计划（2026）'!$B:$B,'[1]产值及收款计划（2026）'!AK:AK)</f>
        <v>#REF!</v>
      </c>
      <c r="AL102" s="235" t="e" cm="1">
        <f t="array" ref="AL102">_xlfn.XLOOKUP($A102&amp;$B102,'[1]产值及收款计划（2026）'!$A:$A&amp;'[1]产值及收款计划（2026）'!$B:$B,'[1]产值及收款计划（2026）'!AL:AL)</f>
        <v>#REF!</v>
      </c>
      <c r="AM102" s="242" t="e" cm="1">
        <f t="array" ref="AM102">_xlfn.LET(_xlpm.勾选月份状态数组,TRANSPOSE('PPT(12-15页）-TOP10'!$A$3:$A$14),_xlpm.选择数据区,IF('PPT(12-15页）-TOP10'!$E$3="收款",$BA102:$BL102,$AA102:$AL102),SUM(_xlfn._xlws.FILTER(_xlpm.选择数据区,_xlpm.勾选月份状态数组,"")))</f>
        <v>#REF!</v>
      </c>
      <c r="AN102" s="235" t="e">
        <f>_xlfn.XLOOKUP($C102,应收未收表!$T:$T,应收未收表!AA:AA)</f>
        <v>#N/A</v>
      </c>
      <c r="AO102" s="235" t="e">
        <f>_xlfn.XLOOKUP($C102,应收未收表!$T:$T,应收未收表!AB:AB)</f>
        <v>#N/A</v>
      </c>
      <c r="AP102" s="235" t="e">
        <f>_xlfn.XLOOKUP($C102,应收未收表!$T:$T,应收未收表!AC:AC)</f>
        <v>#N/A</v>
      </c>
      <c r="AQ102" s="235" t="e">
        <f>_xlfn.XLOOKUP($C102,应收未收表!$T:$T,应收未收表!AE:AE)</f>
        <v>#N/A</v>
      </c>
      <c r="AR102" s="235" t="e">
        <f>_xlfn.XLOOKUP($C102,应收未收表!$T:$T,应收未收表!AF:AF)</f>
        <v>#N/A</v>
      </c>
      <c r="AS102" s="235" t="e" cm="1">
        <f t="array" ref="AS102">_xlfn.XLOOKUP($A102&amp;$B102,'[1]产值及收款计划（2026）'!$A:$A&amp;'[1]产值及收款计划（2026）'!$B:$B,'[1]产值及收款计划（2026）'!AS:AS)</f>
        <v>#REF!</v>
      </c>
      <c r="AT102" s="235" t="e" cm="1">
        <f t="array" ref="AT102">_xlfn.XLOOKUP($A102&amp;$B102,'[1]产值及收款计划（2026）'!$A:$A&amp;'[1]产值及收款计划（2026）'!$B:$B,'[1]产值及收款计划（2026）'!AT:AT)</f>
        <v>#REF!</v>
      </c>
      <c r="AU102" s="235" t="e" cm="1">
        <f t="array" ref="AU102">_xlfn.XLOOKUP($A102&amp;$B102,'[1]产值及收款计划（2026）'!$A:$A&amp;'[1]产值及收款计划（2026）'!$B:$B,'[1]产值及收款计划（2026）'!AU:AU)</f>
        <v>#REF!</v>
      </c>
      <c r="AV102" s="235" t="e" cm="1">
        <f t="array" ref="AV102">_xlfn.XLOOKUP($A102&amp;$B102,'[1]产值及收款计划（2026）'!$A:$A&amp;'[1]产值及收款计划（2026）'!$B:$B,'[1]产值及收款计划（2026）'!AV:AV)</f>
        <v>#REF!</v>
      </c>
      <c r="AW102" s="235" cm="1">
        <f t="array" ref="AW102">_xlfn.XLOOKUP($A102&amp;$B102,'[1]产值及收款计划（2026）'!$A:$A&amp;'[1]产值及收款计划（2026）'!$B:$B,'[1]产值及收款计划（2026）'!AW:AW)</f>
        <v>133.968287</v>
      </c>
      <c r="AX102" s="235" cm="1">
        <f t="array" ref="AX102">_xlfn.XLOOKUP($A102&amp;$B102,'[1]产值及收款计划（2026）'!$A:$A&amp;'[1]产值及收款计划（2026）'!$B:$B,'[1]产值及收款计划（2026）'!AX:AX)</f>
        <v>9.234896</v>
      </c>
      <c r="AY102" s="235" cm="1">
        <f t="array" ref="AY102">_xlfn.XLOOKUP($A102&amp;$B102,'[1]产值及收款计划（2026）'!$A:$A&amp;'[1]产值及收款计划（2026）'!$B:$B,'[1]产值及收款计划（2026）'!AY:AY)</f>
        <v>139.796817</v>
      </c>
      <c r="AZ102" s="235" cm="1">
        <f t="array" ref="AZ102">_xlfn.XLOOKUP($A102&amp;$B102,'[1]产值及收款计划（2026）'!$A:$A&amp;'[1]产值及收款计划（2026）'!$B:$B,'[1]产值及收款计划（2026）'!AZ:AZ)</f>
        <v>-9.234896</v>
      </c>
      <c r="BA102" s="235" cm="1">
        <f t="array" ref="BA102">_xlfn.XLOOKUP($A102&amp;$B102,'[1]产值及收款计划（2026）'!$A:$A&amp;'[1]产值及收款计划（2026）'!$B:$B,'[1]产值及收款计划（2026）'!BA:BA)</f>
        <v>9</v>
      </c>
      <c r="BB102" s="235" cm="1">
        <f t="array" ref="BB102">_xlfn.XLOOKUP($A102&amp;$B102,'[1]产值及收款计划（2026）'!$A:$A&amp;'[1]产值及收款计划（2026）'!$B:$B,'[1]产值及收款计划（2026）'!BB:BB)</f>
        <v>4</v>
      </c>
      <c r="BC102" s="235" t="e" cm="1">
        <f t="array" ref="BC102">_xlfn.XLOOKUP($A102&amp;$B102,'[1]产值及收款计划（2026）'!$A:$A&amp;'[1]产值及收款计划（2026）'!$B:$B,'[1]产值及收款计划（2026）'!BC:BC)</f>
        <v>#REF!</v>
      </c>
      <c r="BD102" s="235" t="e" cm="1">
        <f t="array" ref="BD102">_xlfn.XLOOKUP($A102&amp;$B102,'[1]产值及收款计划（2026）'!$A:$A&amp;'[1]产值及收款计划（2026）'!$B:$B,'[1]产值及收款计划（2026）'!BD:BD)</f>
        <v>#REF!</v>
      </c>
      <c r="BE102" s="235" t="e" cm="1">
        <f t="array" ref="BE102">_xlfn.XLOOKUP($A102&amp;$B102,'[1]产值及收款计划（2026）'!$A:$A&amp;'[1]产值及收款计划（2026）'!$B:$B,'[1]产值及收款计划（2026）'!BE:BE)</f>
        <v>#REF!</v>
      </c>
      <c r="BF102" s="235" cm="1">
        <f t="array" ref="BF102">_xlfn.XLOOKUP($A102&amp;$B102,'[1]产值及收款计划（2026）'!$A:$A&amp;'[1]产值及收款计划（2026）'!$B:$B,'[1]产值及收款计划（2026）'!BF:BF)</f>
        <v>4</v>
      </c>
      <c r="BG102" s="235" t="e" cm="1">
        <f t="array" ref="BG102">_xlfn.XLOOKUP($A102&amp;$B102,'[1]产值及收款计划（2026）'!$A:$A&amp;'[1]产值及收款计划（2026）'!$B:$B,'[1]产值及收款计划（2026）'!BG:BG)</f>
        <v>#REF!</v>
      </c>
      <c r="BH102" s="235" t="e" cm="1">
        <f t="array" ref="BH102">_xlfn.XLOOKUP($A102&amp;$B102,'[1]产值及收款计划（2026）'!$A:$A&amp;'[1]产值及收款计划（2026）'!$B:$B,'[1]产值及收款计划（2026）'!BH:BH)</f>
        <v>#REF!</v>
      </c>
      <c r="BI102" s="235" t="e" cm="1">
        <f t="array" ref="BI102">_xlfn.XLOOKUP($A102&amp;$B102,'[1]产值及收款计划（2026）'!$A:$A&amp;'[1]产值及收款计划（2026）'!$B:$B,'[1]产值及收款计划（2026）'!BI:BI)</f>
        <v>#REF!</v>
      </c>
      <c r="BJ102" s="235" t="e" cm="1">
        <f t="array" ref="BJ102">_xlfn.XLOOKUP($A102&amp;$B102,'[1]产值及收款计划（2026）'!$A:$A&amp;'[1]产值及收款计划（2026）'!$B:$B,'[1]产值及收款计划（2026）'!BJ:BJ)</f>
        <v>#REF!</v>
      </c>
      <c r="BK102" s="235" t="e" cm="1">
        <f t="array" ref="BK102">_xlfn.XLOOKUP($A102&amp;$B102,'[1]产值及收款计划（2026）'!$A:$A&amp;'[1]产值及收款计划（2026）'!$B:$B,'[1]产值及收款计划（2026）'!BK:BK)</f>
        <v>#REF!</v>
      </c>
      <c r="BL102" s="235" t="e" cm="1">
        <f t="array" ref="BL102">_xlfn.XLOOKUP($A102&amp;$B102,'[1]产值及收款计划（2026）'!$A:$A&amp;'[1]产值及收款计划（2026）'!$B:$B,'[1]产值及收款计划（2026）'!BL:BL)</f>
        <v>#REF!</v>
      </c>
      <c r="BM102" s="235"/>
      <c r="BN102" s="235"/>
      <c r="BO102" s="235"/>
      <c r="BP102" s="235"/>
      <c r="BQ102" s="235" t="e">
        <f>_xlfn.XLOOKUP($C102,应收未收表!$AJ:$AJ,应收未收表!AK:AK)</f>
        <v>#N/A</v>
      </c>
      <c r="BR102" s="235" t="e">
        <f>_xlfn.XLOOKUP($C102,应收未收表!$AJ:$AJ,应收未收表!AL:AL)</f>
        <v>#N/A</v>
      </c>
      <c r="BS102" s="235" t="e">
        <f>_xlfn.XLOOKUP($C102,应收未收表!$AJ:$AJ,应收未收表!AM:AM)</f>
        <v>#N/A</v>
      </c>
      <c r="BT102" s="235" t="e">
        <f>_xlfn.XLOOKUP($C102,应收未收表!$AJ:$AJ,应收未收表!AN:AN)</f>
        <v>#N/A</v>
      </c>
      <c r="BU102" s="234" t="str" cm="1">
        <f t="array" ref="BU102">_xlfn.XLOOKUP($A102&amp;$B102,'[1]产值及收款计划（2026）'!$A:$A&amp;'[1]产值及收款计划（2026）'!$B:$B,'[1]产值及收款计划（2026）'!BQ:BQ)</f>
        <v>上海隧道股份（香港）有限公司</v>
      </c>
      <c r="BV102" s="235" t="e" cm="1">
        <f t="array" ref="BV102">_xlfn.XLOOKUP($A102&amp;$B102,'[1]产值及收款计划（2026）'!$A:$A&amp;'[1]产值及收款计划（2026）'!$B:$B,'[1]产值及收款计划（2026）'!BR:BR)</f>
        <v>#REF!</v>
      </c>
      <c r="CE102" s="235" cm="1">
        <f t="array" ref="CE102">_xlfn.XLOOKUP($A102&amp;$B102,'[1]产值及收款计划（2026）'!$A:$A&amp;'[1]产值及收款计划（2026）'!$B:$B,'[1]产值及收款计划（2026）'!CA:CA)</f>
        <v>0</v>
      </c>
      <c r="CF102" s="235" cm="1">
        <f t="array" ref="CF102">_xlfn.XLOOKUP($A102&amp;$B102,'[1]产值及收款计划（2026）'!$A:$A&amp;'[1]产值及收款计划（2026）'!$B:$B,'[1]产值及收款计划（2026）'!CB:CB)</f>
        <v>0</v>
      </c>
      <c r="CG102" s="235" cm="1">
        <f t="array" ref="CG102">_xlfn.XLOOKUP($A102&amp;$B102,'[1]产值及收款计划（2026）'!$A:$A&amp;'[1]产值及收款计划（2026）'!$B:$B,'[1]产值及收款计划（2026）'!CC:CC)</f>
        <v>0</v>
      </c>
      <c r="CH102" s="235" cm="1">
        <f t="array" ref="CH102">_xlfn.XLOOKUP($A102&amp;$B102,'[1]产值及收款计划（2026）'!$A:$A&amp;'[1]产值及收款计划（2026）'!$B:$B,'[1]产值及收款计划（2026）'!CD:CD)</f>
        <v>0</v>
      </c>
      <c r="CI102" s="235" cm="1">
        <f t="array" ref="CI102">_xlfn.XLOOKUP($A102&amp;$B102,'[1]产值及收款计划（2026）'!$A:$A&amp;'[1]产值及收款计划（2026）'!$B:$B,'[1]产值及收款计划（2026）'!CE:CE)</f>
        <v>0</v>
      </c>
      <c r="CJ102" s="235" cm="1">
        <f t="array" ref="CJ102">_xlfn.XLOOKUP($A102&amp;$B102,'[1]产值及收款计划（2026）'!$A:$A&amp;'[1]产值及收款计划（2026）'!$B:$B,'[1]产值及收款计划（2026）'!CF:CF)</f>
        <v>0</v>
      </c>
      <c r="CK102" s="235" cm="1">
        <f t="array" ref="CK102">_xlfn.XLOOKUP($A102&amp;$B102,'[1]产值及收款计划（2026）'!$A:$A&amp;'[1]产值及收款计划（2026）'!$B:$B,'[1]产值及收款计划（2026）'!CG:CG)</f>
        <v>0</v>
      </c>
      <c r="CL102" s="235" cm="1">
        <f t="array" ref="CL102">_xlfn.XLOOKUP($A102&amp;$B102,'[1]产值及收款计划（2026）'!$A:$A&amp;'[1]产值及收款计划（2026）'!$B:$B,'[1]产值及收款计划（2026）'!CH:CH)</f>
        <v>0</v>
      </c>
      <c r="CM102" s="235" cm="1">
        <f t="array" ref="CM102">_xlfn.XLOOKUP($A102&amp;$B102,'[1]产值及收款计划（2026）'!$A:$A&amp;'[1]产值及收款计划（2026）'!$B:$B,'[1]产值及收款计划（2026）'!CI:CI)</f>
        <v>0</v>
      </c>
      <c r="CN102" s="235" cm="1">
        <f t="array" ref="CN102">_xlfn.XLOOKUP($A102&amp;$B102,'[1]产值及收款计划（2026）'!$A:$A&amp;'[1]产值及收款计划（2026）'!$B:$B,'[1]产值及收款计划（2026）'!CJ:CJ)</f>
        <v>0</v>
      </c>
      <c r="CO102" s="235" cm="1">
        <f t="array" ref="CO102">_xlfn.XLOOKUP($A102&amp;$B102,'[1]产值及收款计划（2026）'!$A:$A&amp;'[1]产值及收款计划（2026）'!$B:$B,'[1]产值及收款计划（2026）'!CK:CK)</f>
        <v>0</v>
      </c>
      <c r="CP102" s="235" cm="1">
        <f t="array" ref="CP102">_xlfn.XLOOKUP($A102&amp;$B102,'[1]产值及收款计划（2026）'!$A:$A&amp;'[1]产值及收款计划（2026）'!$B:$B,'[1]产值及收款计划（2026）'!CL:CL)</f>
        <v>0</v>
      </c>
      <c r="DE102" s="235" cm="1">
        <f t="array" ref="DE102">_xlfn.XLOOKUP($A102&amp;$B102,'[1]产值及收款计划（2026）'!$A:$A&amp;'[1]产值及收款计划（2026）'!$B:$B,'[1]产值及收款计划（2026）'!DA:DA)</f>
        <v>5.259301</v>
      </c>
      <c r="DF102" s="235" cm="1">
        <f t="array" ref="DF102">_xlfn.XLOOKUP($A102&amp;$B102,'[1]产值及收款计划（2026）'!$A:$A&amp;'[1]产值及收款计划（2026）'!$B:$B,'[1]产值及收款计划（2026）'!DB:DB)</f>
        <v>3.975595</v>
      </c>
      <c r="DG102" s="235" cm="1">
        <f t="array" ref="DG102">_xlfn.XLOOKUP($A102&amp;$B102,'[1]产值及收款计划（2026）'!$A:$A&amp;'[1]产值及收款计划（2026）'!$B:$B,'[1]产值及收款计划（2026）'!DC:DC)</f>
        <v>0</v>
      </c>
      <c r="DH102" s="235" cm="1">
        <f t="array" ref="DH102">_xlfn.XLOOKUP($A102&amp;$B102,'[1]产值及收款计划（2026）'!$A:$A&amp;'[1]产值及收款计划（2026）'!$B:$B,'[1]产值及收款计划（2026）'!DD:DD)</f>
        <v>0</v>
      </c>
      <c r="DI102" s="235" cm="1">
        <f t="array" ref="DI102">_xlfn.XLOOKUP($A102&amp;$B102,'[1]产值及收款计划（2026）'!$A:$A&amp;'[1]产值及收款计划（2026）'!$B:$B,'[1]产值及收款计划（2026）'!DE:DE)</f>
        <v>0</v>
      </c>
      <c r="DJ102" s="235" cm="1">
        <f t="array" ref="DJ102">_xlfn.XLOOKUP($A102&amp;$B102,'[1]产值及收款计划（2026）'!$A:$A&amp;'[1]产值及收款计划（2026）'!$B:$B,'[1]产值及收款计划（2026）'!DF:DF)</f>
        <v>0</v>
      </c>
      <c r="DK102" s="235" cm="1">
        <f t="array" ref="DK102">_xlfn.XLOOKUP($A102&amp;$B102,'[1]产值及收款计划（2026）'!$A:$A&amp;'[1]产值及收款计划（2026）'!$B:$B,'[1]产值及收款计划（2026）'!DG:DG)</f>
        <v>0</v>
      </c>
      <c r="DL102" s="235" cm="1">
        <f t="array" ref="DL102">_xlfn.XLOOKUP($A102&amp;$B102,'[1]产值及收款计划（2026）'!$A:$A&amp;'[1]产值及收款计划（2026）'!$B:$B,'[1]产值及收款计划（2026）'!DH:DH)</f>
        <v>0</v>
      </c>
      <c r="DM102" s="235" cm="1">
        <f t="array" ref="DM102">_xlfn.XLOOKUP($A102&amp;$B102,'[1]产值及收款计划（2026）'!$A:$A&amp;'[1]产值及收款计划（2026）'!$B:$B,'[1]产值及收款计划（2026）'!DI:DI)</f>
        <v>0</v>
      </c>
      <c r="DN102" s="235" cm="1">
        <f t="array" ref="DN102">_xlfn.XLOOKUP($A102&amp;$B102,'[1]产值及收款计划（2026）'!$A:$A&amp;'[1]产值及收款计划（2026）'!$B:$B,'[1]产值及收款计划（2026）'!DJ:DJ)</f>
        <v>0</v>
      </c>
      <c r="DO102" s="235" cm="1">
        <f t="array" ref="DO102">_xlfn.XLOOKUP($A102&amp;$B102,'[1]产值及收款计划（2026）'!$A:$A&amp;'[1]产值及收款计划（2026）'!$B:$B,'[1]产值及收款计划（2026）'!DK:DK)</f>
        <v>0</v>
      </c>
      <c r="DP102" s="235" cm="1">
        <f t="array" ref="DP102">_xlfn.XLOOKUP($A102&amp;$B102,'[1]产值及收款计划（2026）'!$A:$A&amp;'[1]产值及收款计划（2026）'!$B:$B,'[1]产值及收款计划（2026）'!DL:DL)</f>
        <v>0</v>
      </c>
      <c r="DQ102" s="243"/>
      <c r="DR102" s="229"/>
    </row>
    <row r="103" ht="20.25" spans="1:122">
      <c r="A103" s="233">
        <f t="shared" ref="A103:A145" si="14">A102+1</f>
        <v>99</v>
      </c>
      <c r="B103" s="233" t="s">
        <v>25</v>
      </c>
      <c r="C103" s="235" t="str" cm="1">
        <f t="array" ref="C103">_xlfn.XLOOKUP($A103&amp;$B103,'[1]产值及收款计划（2026）'!$A:$A&amp;'[1]产值及收款计划（2026）'!$B:$B,'[1]产值及收款计划（2026）'!C:C)</f>
        <v>ZHT2021050700040</v>
      </c>
      <c r="D103" s="234" t="str" cm="1">
        <f t="array" ref="D103">_xlfn.XLOOKUP($A103&amp;$B103,'[1]产值及收款计划（2026）'!$A:$A&amp;'[1]产值及收款计划（2026）'!$B:$B,'[1]产值及收款计划（2026）'!D:D)</f>
        <v>南湖区老（旧）住宅区改造提升专项工程（二期）第一批次设计采购施工总承包(EPC)项目BIM应用技术咨询</v>
      </c>
      <c r="E103" s="235" cm="1">
        <f t="array" ref="E103">_xlfn.XLOOKUP($A103&amp;$B103,'[1]产值及收款计划（2026）'!$A:$A&amp;'[1]产值及收款计划（2026）'!$B:$B,'[1]产值及收款计划（2026）'!E:E)</f>
        <v>21</v>
      </c>
      <c r="F103" s="235" cm="1">
        <f t="array" ref="F103">_xlfn.XLOOKUP($A103&amp;$B103,'[1]产值及收款计划（2026）'!$A:$A&amp;'[1]产值及收款计划（2026）'!$B:$B,'[1]产值及收款计划（2026）'!F:F)</f>
        <v>21</v>
      </c>
      <c r="G103" s="235" cm="1">
        <f t="array" ref="G103">_xlfn.XLOOKUP($A103&amp;$B103,'[1]产值及收款计划（2026）'!$A:$A&amp;'[1]产值及收款计划（2026）'!$B:$B,'[1]产值及收款计划（2026）'!G:G)</f>
        <v>21</v>
      </c>
      <c r="H103" s="235" cm="1">
        <f t="array" ref="H103">_xlfn.XLOOKUP($A103&amp;$B103,'[1]产值及收款计划（2026）'!$A:$A&amp;'[1]产值及收款计划（2026）'!$B:$B,'[1]产值及收款计划（2026）'!H:H)</f>
        <v>21</v>
      </c>
      <c r="I103" s="236" cm="1">
        <f t="array" ref="I103">_xlfn.XLOOKUP($A103&amp;$B103,'[1]产值及收款计划（2026）'!$A:$A&amp;'[1]产值及收款计划（2026）'!$B:$B,'[1]产值及收款计划（2026）'!I:I)</f>
        <v>1</v>
      </c>
      <c r="J103" s="237" cm="1">
        <f t="array" ref="J103">_xlfn.XLOOKUP($A103&amp;$B103,'[1]产值及收款计划（2026）'!$A:$A&amp;'[1]产值及收款计划（2026）'!$B:$B,'[1]产值及收款计划（2026）'!J:J)</f>
        <v>0.06</v>
      </c>
      <c r="K103" s="235" t="e" cm="1">
        <f t="array" ref="K103">_xlfn.XLOOKUP($A103&amp;$B103,'[1]产值及收款计划（2026）'!$A:$A&amp;'[1]产值及收款计划（2026）'!$B:$B,'[1]产值及收款计划（2026）'!K:K)</f>
        <v>#REF!</v>
      </c>
      <c r="L103" s="235" t="e" cm="1">
        <f t="array" ref="L103">_xlfn.XLOOKUP($A103&amp;$B103,'[1]产值及收款计划（2026）'!$A:$A&amp;'[1]产值及收款计划（2026）'!$B:$B,'[1]产值及收款计划（2026）'!L:L)</f>
        <v>#REF!</v>
      </c>
      <c r="M103" s="235" t="str" cm="1">
        <f t="array" ref="M103">_xlfn.XLOOKUP($A103&amp;$B103,'[1]产值及收款计划（2026）'!$A:$A&amp;'[1]产值及收款计划（2026）'!$B:$B,'[1]产值及收款计划（2026）'!M:M)</f>
        <v>主导</v>
      </c>
      <c r="N103" s="235" t="str" cm="1">
        <f t="array" ref="N103">_xlfn.XLOOKUP($A103&amp;$B103,'[1]产值及收款计划（2026）'!$A:$A&amp;'[1]产值及收款计划（2026）'!$B:$B,'[1]产值及收款计划（2026）'!N:N)</f>
        <v>张智伟团队</v>
      </c>
      <c r="O103" s="235" t="str" cm="1">
        <f t="array" ref="O103">_xlfn.XLOOKUP($A103&amp;$B103,'[1]产值及收款计划（2026）'!$A:$A&amp;'[1]产值及收款计划（2026）'!$B:$B,'[1]产值及收款计划（2026）'!O:O)</f>
        <v>卜宝翔</v>
      </c>
      <c r="P103" s="234" t="str" cm="1">
        <f t="array" ref="P103">_xlfn.XLOOKUP($A103&amp;$B103,'[1]产值及收款计划（2026）'!$A:$A&amp;'[1]产值及收款计划（2026）'!$B:$B,'[1]产值及收款计划（2026）'!P:P)</f>
        <v>在建</v>
      </c>
      <c r="Q103" s="235" t="e" cm="1">
        <f t="array" ref="Q103">_xlfn.XLOOKUP($A103&amp;$B103,'[1]产值及收款计划（2026）'!$A:$A&amp;'[1]产值及收款计划（2026）'!$B:$B,'[1]产值及收款计划（2026）'!Q:Q)</f>
        <v>#REF!</v>
      </c>
      <c r="R103" s="235" t="e" cm="1">
        <f t="array" ref="R103">_xlfn.XLOOKUP($A103&amp;$B103,'[1]产值及收款计划（2026）'!$A:$A&amp;'[1]产值及收款计划（2026）'!$B:$B,'[1]产值及收款计划（2026）'!R:R)</f>
        <v>#REF!</v>
      </c>
      <c r="S103" s="235" t="e" cm="1">
        <f t="array" ref="S103">_xlfn.XLOOKUP($A103&amp;$B103,'[1]产值及收款计划（2026）'!$A:$A&amp;'[1]产值及收款计划（2026）'!$B:$B,'[1]产值及收款计划（2026）'!S:S)</f>
        <v>#REF!</v>
      </c>
      <c r="T103" s="235" cm="1">
        <f t="array" ref="T103">_xlfn.XLOOKUP($A103&amp;$B103,'[1]产值及收款计划（2026）'!$A:$A&amp;'[1]产值及收款计划（2026）'!$B:$B,'[1]产值及收款计划（2026）'!T:T)</f>
        <v>12.6</v>
      </c>
      <c r="U103" s="235" cm="1">
        <f t="array" ref="U103">_xlfn.XLOOKUP($A103&amp;$B103,'[1]产值及收款计划（2026）'!$A:$A&amp;'[1]产值及收款计划（2026）'!$B:$B,'[1]产值及收款计划（2026）'!U:U)</f>
        <v>0</v>
      </c>
      <c r="V103" s="235" cm="1">
        <f t="array" ref="V103">_xlfn.XLOOKUP($A103&amp;$B103,'[1]产值及收款计划（2026）'!$A:$A&amp;'[1]产值及收款计划（2026）'!$B:$B,'[1]产值及收款计划（2026）'!V:V)</f>
        <v>8.4</v>
      </c>
      <c r="W103" s="235" t="e" cm="1">
        <f t="array" ref="W103">_xlfn.XLOOKUP($A103&amp;$B103,'[1]产值及收款计划（2026）'!$A:$A&amp;'[1]产值及收款计划（2026）'!$B:$B,'[1]产值及收款计划（2026）'!W:W)</f>
        <v>#REF!</v>
      </c>
      <c r="X103" s="235" t="e" cm="1">
        <f t="array" ref="X103">_xlfn.XLOOKUP($A103&amp;$B103,'[1]产值及收款计划（2026）'!$A:$A&amp;'[1]产值及收款计划（2026）'!$B:$B,'[1]产值及收款计划（2026）'!X:X)</f>
        <v>#REF!</v>
      </c>
      <c r="Y103" s="235" t="e" cm="1">
        <f t="array" ref="Y103">_xlfn.XLOOKUP($A103&amp;$B103,'[1]产值及收款计划（2026）'!$A:$A&amp;'[1]产值及收款计划（2026）'!$B:$B,'[1]产值及收款计划（2026）'!Y:Y)</f>
        <v>#REF!</v>
      </c>
      <c r="Z103" s="235" t="e" cm="1">
        <f t="array" ref="Z103">_xlfn.XLOOKUP($A103&amp;$B103,'[1]产值及收款计划（2026）'!$A:$A&amp;'[1]产值及收款计划（2026）'!$B:$B,'[1]产值及收款计划（2026）'!Z:Z)</f>
        <v>#REF!</v>
      </c>
      <c r="AA103" s="235" t="e" cm="1">
        <f t="array" ref="AA103">_xlfn.XLOOKUP($A103&amp;$B103,'[1]产值及收款计划（2026）'!$A:$A&amp;'[1]产值及收款计划（2026）'!$B:$B,'[1]产值及收款计划（2026）'!AA:AA)</f>
        <v>#REF!</v>
      </c>
      <c r="AB103" s="235" t="e" cm="1">
        <f t="array" ref="AB103">_xlfn.XLOOKUP($A103&amp;$B103,'[1]产值及收款计划（2026）'!$A:$A&amp;'[1]产值及收款计划（2026）'!$B:$B,'[1]产值及收款计划（2026）'!AB:AB)</f>
        <v>#REF!</v>
      </c>
      <c r="AC103" s="235" t="e" cm="1">
        <f t="array" ref="AC103">_xlfn.XLOOKUP($A103&amp;$B103,'[1]产值及收款计划（2026）'!$A:$A&amp;'[1]产值及收款计划（2026）'!$B:$B,'[1]产值及收款计划（2026）'!AC:AC)</f>
        <v>#REF!</v>
      </c>
      <c r="AD103" s="235" t="e" cm="1">
        <f t="array" ref="AD103">_xlfn.XLOOKUP($A103&amp;$B103,'[1]产值及收款计划（2026）'!$A:$A&amp;'[1]产值及收款计划（2026）'!$B:$B,'[1]产值及收款计划（2026）'!AD:AD)</f>
        <v>#REF!</v>
      </c>
      <c r="AE103" s="235" t="e" cm="1">
        <f t="array" ref="AE103">_xlfn.XLOOKUP($A103&amp;$B103,'[1]产值及收款计划（2026）'!$A:$A&amp;'[1]产值及收款计划（2026）'!$B:$B,'[1]产值及收款计划（2026）'!AE:AE)</f>
        <v>#REF!</v>
      </c>
      <c r="AF103" s="235" t="e" cm="1">
        <f t="array" ref="AF103">_xlfn.XLOOKUP($A103&amp;$B103,'[1]产值及收款计划（2026）'!$A:$A&amp;'[1]产值及收款计划（2026）'!$B:$B,'[1]产值及收款计划（2026）'!AF:AF)</f>
        <v>#REF!</v>
      </c>
      <c r="AG103" s="235" t="e" cm="1">
        <f t="array" ref="AG103">_xlfn.XLOOKUP($A103&amp;$B103,'[1]产值及收款计划（2026）'!$A:$A&amp;'[1]产值及收款计划（2026）'!$B:$B,'[1]产值及收款计划（2026）'!AG:AG)</f>
        <v>#REF!</v>
      </c>
      <c r="AH103" s="235" t="e" cm="1">
        <f t="array" ref="AH103">_xlfn.XLOOKUP($A103&amp;$B103,'[1]产值及收款计划（2026）'!$A:$A&amp;'[1]产值及收款计划（2026）'!$B:$B,'[1]产值及收款计划（2026）'!AH:AH)</f>
        <v>#REF!</v>
      </c>
      <c r="AI103" s="235" t="e" cm="1">
        <f t="array" ref="AI103">_xlfn.XLOOKUP($A103&amp;$B103,'[1]产值及收款计划（2026）'!$A:$A&amp;'[1]产值及收款计划（2026）'!$B:$B,'[1]产值及收款计划（2026）'!AI:AI)</f>
        <v>#REF!</v>
      </c>
      <c r="AJ103" s="235" t="e" cm="1">
        <f t="array" ref="AJ103">_xlfn.XLOOKUP($A103&amp;$B103,'[1]产值及收款计划（2026）'!$A:$A&amp;'[1]产值及收款计划（2026）'!$B:$B,'[1]产值及收款计划（2026）'!AJ:AJ)</f>
        <v>#REF!</v>
      </c>
      <c r="AK103" s="235" t="e" cm="1">
        <f t="array" ref="AK103">_xlfn.XLOOKUP($A103&amp;$B103,'[1]产值及收款计划（2026）'!$A:$A&amp;'[1]产值及收款计划（2026）'!$B:$B,'[1]产值及收款计划（2026）'!AK:AK)</f>
        <v>#REF!</v>
      </c>
      <c r="AL103" s="235" t="e" cm="1">
        <f t="array" ref="AL103">_xlfn.XLOOKUP($A103&amp;$B103,'[1]产值及收款计划（2026）'!$A:$A&amp;'[1]产值及收款计划（2026）'!$B:$B,'[1]产值及收款计划（2026）'!AL:AL)</f>
        <v>#REF!</v>
      </c>
      <c r="AM103" s="242" t="e" cm="1">
        <f t="array" ref="AM103">_xlfn.LET(_xlpm.勾选月份状态数组,TRANSPOSE('PPT(12-15页）-TOP10'!$A$3:$A$14),_xlpm.选择数据区,IF('PPT(12-15页）-TOP10'!$E$3="收款",$BA103:$BL103,$AA103:$AL103),SUM(_xlfn._xlws.FILTER(_xlpm.选择数据区,_xlpm.勾选月份状态数组,"")))</f>
        <v>#REF!</v>
      </c>
      <c r="AN103" s="235" t="e">
        <f>_xlfn.XLOOKUP($C103,应收未收表!$T:$T,应收未收表!AA:AA)</f>
        <v>#N/A</v>
      </c>
      <c r="AO103" s="235" t="e">
        <f>_xlfn.XLOOKUP($C103,应收未收表!$T:$T,应收未收表!AB:AB)</f>
        <v>#N/A</v>
      </c>
      <c r="AP103" s="235" t="e">
        <f>_xlfn.XLOOKUP($C103,应收未收表!$T:$T,应收未收表!AC:AC)</f>
        <v>#N/A</v>
      </c>
      <c r="AQ103" s="235" t="e">
        <f>_xlfn.XLOOKUP($C103,应收未收表!$T:$T,应收未收表!AE:AE)</f>
        <v>#N/A</v>
      </c>
      <c r="AR103" s="235" t="e">
        <f>_xlfn.XLOOKUP($C103,应收未收表!$T:$T,应收未收表!AF:AF)</f>
        <v>#N/A</v>
      </c>
      <c r="AS103" s="235" t="e" cm="1">
        <f t="array" ref="AS103">_xlfn.XLOOKUP($A103&amp;$B103,'[1]产值及收款计划（2026）'!$A:$A&amp;'[1]产值及收款计划（2026）'!$B:$B,'[1]产值及收款计划（2026）'!AS:AS)</f>
        <v>#REF!</v>
      </c>
      <c r="AT103" s="235" t="e" cm="1">
        <f t="array" ref="AT103">_xlfn.XLOOKUP($A103&amp;$B103,'[1]产值及收款计划（2026）'!$A:$A&amp;'[1]产值及收款计划（2026）'!$B:$B,'[1]产值及收款计划（2026）'!AT:AT)</f>
        <v>#REF!</v>
      </c>
      <c r="AU103" s="235" t="e" cm="1">
        <f t="array" ref="AU103">_xlfn.XLOOKUP($A103&amp;$B103,'[1]产值及收款计划（2026）'!$A:$A&amp;'[1]产值及收款计划（2026）'!$B:$B,'[1]产值及收款计划（2026）'!AU:AU)</f>
        <v>#REF!</v>
      </c>
      <c r="AV103" s="235" t="e" cm="1">
        <f t="array" ref="AV103">_xlfn.XLOOKUP($A103&amp;$B103,'[1]产值及收款计划（2026）'!$A:$A&amp;'[1]产值及收款计划（2026）'!$B:$B,'[1]产值及收款计划（2026）'!AV:AV)</f>
        <v>#REF!</v>
      </c>
      <c r="AW103" s="235" cm="1">
        <f t="array" ref="AW103">_xlfn.XLOOKUP($A103&amp;$B103,'[1]产值及收款计划（2026）'!$A:$A&amp;'[1]产值及收款计划（2026）'!$B:$B,'[1]产值及收款计划（2026）'!AW:AW)</f>
        <v>12.6</v>
      </c>
      <c r="AX103" s="235" cm="1">
        <f t="array" ref="AX103">_xlfn.XLOOKUP($A103&amp;$B103,'[1]产值及收款计划（2026）'!$A:$A&amp;'[1]产值及收款计划（2026）'!$B:$B,'[1]产值及收款计划（2026）'!AX:AX)</f>
        <v>0</v>
      </c>
      <c r="AY103" s="235" cm="1">
        <f t="array" ref="AY103">_xlfn.XLOOKUP($A103&amp;$B103,'[1]产值及收款计划（2026）'!$A:$A&amp;'[1]产值及收款计划（2026）'!$B:$B,'[1]产值及收款计划（2026）'!AY:AY)</f>
        <v>8.4</v>
      </c>
      <c r="AZ103" s="235" cm="1">
        <f t="array" ref="AZ103">_xlfn.XLOOKUP($A103&amp;$B103,'[1]产值及收款计划（2026）'!$A:$A&amp;'[1]产值及收款计划（2026）'!$B:$B,'[1]产值及收款计划（2026）'!AZ:AZ)</f>
        <v>0</v>
      </c>
      <c r="BA103" s="245" t="e" cm="1">
        <f t="array" ref="BA103">_xlfn.XLOOKUP($A103&amp;$B103,'[1]产值及收款计划（2026）'!$A:$A&amp;'[1]产值及收款计划（2026）'!$B:$B,'[1]产值及收款计划（2026）'!BA:BA)</f>
        <v>#REF!</v>
      </c>
      <c r="BB103" s="245" t="e" cm="1">
        <f t="array" ref="BB103">_xlfn.XLOOKUP($A103&amp;$B103,'[1]产值及收款计划（2026）'!$A:$A&amp;'[1]产值及收款计划（2026）'!$B:$B,'[1]产值及收款计划（2026）'!BB:BB)</f>
        <v>#REF!</v>
      </c>
      <c r="BC103" s="245" t="e" cm="1">
        <f t="array" ref="BC103">_xlfn.XLOOKUP($A103&amp;$B103,'[1]产值及收款计划（2026）'!$A:$A&amp;'[1]产值及收款计划（2026）'!$B:$B,'[1]产值及收款计划（2026）'!BC:BC)</f>
        <v>#REF!</v>
      </c>
      <c r="BD103" s="235" t="e" cm="1">
        <f t="array" ref="BD103">_xlfn.XLOOKUP($A103&amp;$B103,'[1]产值及收款计划（2026）'!$A:$A&amp;'[1]产值及收款计划（2026）'!$B:$B,'[1]产值及收款计划（2026）'!BD:BD)</f>
        <v>#REF!</v>
      </c>
      <c r="BE103" s="235" t="e" cm="1">
        <f t="array" ref="BE103">_xlfn.XLOOKUP($A103&amp;$B103,'[1]产值及收款计划（2026）'!$A:$A&amp;'[1]产值及收款计划（2026）'!$B:$B,'[1]产值及收款计划（2026）'!BE:BE)</f>
        <v>#REF!</v>
      </c>
      <c r="BF103" s="235" t="e" cm="1">
        <f t="array" ref="BF103">_xlfn.XLOOKUP($A103&amp;$B103,'[1]产值及收款计划（2026）'!$A:$A&amp;'[1]产值及收款计划（2026）'!$B:$B,'[1]产值及收款计划（2026）'!BF:BF)</f>
        <v>#REF!</v>
      </c>
      <c r="BG103" s="235" t="e" cm="1">
        <f t="array" ref="BG103">_xlfn.XLOOKUP($A103&amp;$B103,'[1]产值及收款计划（2026）'!$A:$A&amp;'[1]产值及收款计划（2026）'!$B:$B,'[1]产值及收款计划（2026）'!BG:BG)</f>
        <v>#REF!</v>
      </c>
      <c r="BH103" s="235" t="e" cm="1">
        <f t="array" ref="BH103">_xlfn.XLOOKUP($A103&amp;$B103,'[1]产值及收款计划（2026）'!$A:$A&amp;'[1]产值及收款计划（2026）'!$B:$B,'[1]产值及收款计划（2026）'!BH:BH)</f>
        <v>#REF!</v>
      </c>
      <c r="BI103" s="235" t="e" cm="1">
        <f t="array" ref="BI103">_xlfn.XLOOKUP($A103&amp;$B103,'[1]产值及收款计划（2026）'!$A:$A&amp;'[1]产值及收款计划（2026）'!$B:$B,'[1]产值及收款计划（2026）'!BI:BI)</f>
        <v>#REF!</v>
      </c>
      <c r="BJ103" s="235" t="e" cm="1">
        <f t="array" ref="BJ103">_xlfn.XLOOKUP($A103&amp;$B103,'[1]产值及收款计划（2026）'!$A:$A&amp;'[1]产值及收款计划（2026）'!$B:$B,'[1]产值及收款计划（2026）'!BJ:BJ)</f>
        <v>#REF!</v>
      </c>
      <c r="BK103" s="235" t="e" cm="1">
        <f t="array" ref="BK103">_xlfn.XLOOKUP($A103&amp;$B103,'[1]产值及收款计划（2026）'!$A:$A&amp;'[1]产值及收款计划（2026）'!$B:$B,'[1]产值及收款计划（2026）'!BK:BK)</f>
        <v>#REF!</v>
      </c>
      <c r="BL103" s="235" t="e" cm="1">
        <f t="array" ref="BL103">_xlfn.XLOOKUP($A103&amp;$B103,'[1]产值及收款计划（2026）'!$A:$A&amp;'[1]产值及收款计划（2026）'!$B:$B,'[1]产值及收款计划（2026）'!BL:BL)</f>
        <v>#REF!</v>
      </c>
      <c r="BM103" s="235"/>
      <c r="BN103" s="235"/>
      <c r="BO103" s="235"/>
      <c r="BP103" s="235"/>
      <c r="BQ103" s="235" t="e">
        <f>_xlfn.XLOOKUP($C103,应收未收表!$AJ:$AJ,应收未收表!AK:AK)</f>
        <v>#N/A</v>
      </c>
      <c r="BR103" s="235" t="e">
        <f>_xlfn.XLOOKUP($C103,应收未收表!$AJ:$AJ,应收未收表!AL:AL)</f>
        <v>#N/A</v>
      </c>
      <c r="BS103" s="235" t="e">
        <f>_xlfn.XLOOKUP($C103,应收未收表!$AJ:$AJ,应收未收表!AM:AM)</f>
        <v>#N/A</v>
      </c>
      <c r="BT103" s="235" t="e">
        <f>_xlfn.XLOOKUP($C103,应收未收表!$AJ:$AJ,应收未收表!AN:AN)</f>
        <v>#N/A</v>
      </c>
      <c r="BU103" s="234" t="str" cm="1">
        <f t="array" ref="BU103">_xlfn.XLOOKUP($A103&amp;$B103,'[1]产值及收款计划（2026）'!$A:$A&amp;'[1]产值及收款计划（2026）'!$B:$B,'[1]产值及收款计划（2026）'!BQ:BQ)</f>
        <v>上海市地下空间设计研究总院有限公司</v>
      </c>
      <c r="BV103" s="235" t="e" cm="1">
        <f t="array" ref="BV103">_xlfn.XLOOKUP($A103&amp;$B103,'[1]产值及收款计划（2026）'!$A:$A&amp;'[1]产值及收款计划（2026）'!$B:$B,'[1]产值及收款计划（2026）'!BR:BR)</f>
        <v>#REF!</v>
      </c>
      <c r="CE103" s="235" cm="1">
        <f t="array" ref="CE103">_xlfn.XLOOKUP($A103&amp;$B103,'[1]产值及收款计划（2026）'!$A:$A&amp;'[1]产值及收款计划（2026）'!$B:$B,'[1]产值及收款计划（2026）'!CA:CA)</f>
        <v>0</v>
      </c>
      <c r="CF103" s="235" cm="1">
        <f t="array" ref="CF103">_xlfn.XLOOKUP($A103&amp;$B103,'[1]产值及收款计划（2026）'!$A:$A&amp;'[1]产值及收款计划（2026）'!$B:$B,'[1]产值及收款计划（2026）'!CB:CB)</f>
        <v>0</v>
      </c>
      <c r="CG103" s="235" cm="1">
        <f t="array" ref="CG103">_xlfn.XLOOKUP($A103&amp;$B103,'[1]产值及收款计划（2026）'!$A:$A&amp;'[1]产值及收款计划（2026）'!$B:$B,'[1]产值及收款计划（2026）'!CC:CC)</f>
        <v>0</v>
      </c>
      <c r="CH103" s="235" cm="1">
        <f t="array" ref="CH103">_xlfn.XLOOKUP($A103&amp;$B103,'[1]产值及收款计划（2026）'!$A:$A&amp;'[1]产值及收款计划（2026）'!$B:$B,'[1]产值及收款计划（2026）'!CD:CD)</f>
        <v>0</v>
      </c>
      <c r="CI103" s="235" cm="1">
        <f t="array" ref="CI103">_xlfn.XLOOKUP($A103&amp;$B103,'[1]产值及收款计划（2026）'!$A:$A&amp;'[1]产值及收款计划（2026）'!$B:$B,'[1]产值及收款计划（2026）'!CE:CE)</f>
        <v>0</v>
      </c>
      <c r="CJ103" s="235" cm="1">
        <f t="array" ref="CJ103">_xlfn.XLOOKUP($A103&amp;$B103,'[1]产值及收款计划（2026）'!$A:$A&amp;'[1]产值及收款计划（2026）'!$B:$B,'[1]产值及收款计划（2026）'!CF:CF)</f>
        <v>0</v>
      </c>
      <c r="CK103" s="235" cm="1">
        <f t="array" ref="CK103">_xlfn.XLOOKUP($A103&amp;$B103,'[1]产值及收款计划（2026）'!$A:$A&amp;'[1]产值及收款计划（2026）'!$B:$B,'[1]产值及收款计划（2026）'!CG:CG)</f>
        <v>0</v>
      </c>
      <c r="CL103" s="235" cm="1">
        <f t="array" ref="CL103">_xlfn.XLOOKUP($A103&amp;$B103,'[1]产值及收款计划（2026）'!$A:$A&amp;'[1]产值及收款计划（2026）'!$B:$B,'[1]产值及收款计划（2026）'!CH:CH)</f>
        <v>0</v>
      </c>
      <c r="CM103" s="235" cm="1">
        <f t="array" ref="CM103">_xlfn.XLOOKUP($A103&amp;$B103,'[1]产值及收款计划（2026）'!$A:$A&amp;'[1]产值及收款计划（2026）'!$B:$B,'[1]产值及收款计划（2026）'!CI:CI)</f>
        <v>0</v>
      </c>
      <c r="CN103" s="235" cm="1">
        <f t="array" ref="CN103">_xlfn.XLOOKUP($A103&amp;$B103,'[1]产值及收款计划（2026）'!$A:$A&amp;'[1]产值及收款计划（2026）'!$B:$B,'[1]产值及收款计划（2026）'!CJ:CJ)</f>
        <v>0</v>
      </c>
      <c r="CO103" s="235" cm="1">
        <f t="array" ref="CO103">_xlfn.XLOOKUP($A103&amp;$B103,'[1]产值及收款计划（2026）'!$A:$A&amp;'[1]产值及收款计划（2026）'!$B:$B,'[1]产值及收款计划（2026）'!CK:CK)</f>
        <v>0</v>
      </c>
      <c r="CP103" s="235" cm="1">
        <f t="array" ref="CP103">_xlfn.XLOOKUP($A103&amp;$B103,'[1]产值及收款计划（2026）'!$A:$A&amp;'[1]产值及收款计划（2026）'!$B:$B,'[1]产值及收款计划（2026）'!CL:CL)</f>
        <v>0</v>
      </c>
      <c r="DE103" s="235" cm="1">
        <f t="array" ref="DE103">_xlfn.XLOOKUP($A103&amp;$B103,'[1]产值及收款计划（2026）'!$A:$A&amp;'[1]产值及收款计划（2026）'!$B:$B,'[1]产值及收款计划（2026）'!DA:DA)</f>
        <v>0</v>
      </c>
      <c r="DF103" s="235" cm="1">
        <f t="array" ref="DF103">_xlfn.XLOOKUP($A103&amp;$B103,'[1]产值及收款计划（2026）'!$A:$A&amp;'[1]产值及收款计划（2026）'!$B:$B,'[1]产值及收款计划（2026）'!DB:DB)</f>
        <v>0</v>
      </c>
      <c r="DG103" s="235" cm="1">
        <f t="array" ref="DG103">_xlfn.XLOOKUP($A103&amp;$B103,'[1]产值及收款计划（2026）'!$A:$A&amp;'[1]产值及收款计划（2026）'!$B:$B,'[1]产值及收款计划（2026）'!DC:DC)</f>
        <v>0</v>
      </c>
      <c r="DH103" s="235" cm="1">
        <f t="array" ref="DH103">_xlfn.XLOOKUP($A103&amp;$B103,'[1]产值及收款计划（2026）'!$A:$A&amp;'[1]产值及收款计划（2026）'!$B:$B,'[1]产值及收款计划（2026）'!DD:DD)</f>
        <v>0</v>
      </c>
      <c r="DI103" s="235" cm="1">
        <f t="array" ref="DI103">_xlfn.XLOOKUP($A103&amp;$B103,'[1]产值及收款计划（2026）'!$A:$A&amp;'[1]产值及收款计划（2026）'!$B:$B,'[1]产值及收款计划（2026）'!DE:DE)</f>
        <v>0</v>
      </c>
      <c r="DJ103" s="235" cm="1">
        <f t="array" ref="DJ103">_xlfn.XLOOKUP($A103&amp;$B103,'[1]产值及收款计划（2026）'!$A:$A&amp;'[1]产值及收款计划（2026）'!$B:$B,'[1]产值及收款计划（2026）'!DF:DF)</f>
        <v>0</v>
      </c>
      <c r="DK103" s="235" cm="1">
        <f t="array" ref="DK103">_xlfn.XLOOKUP($A103&amp;$B103,'[1]产值及收款计划（2026）'!$A:$A&amp;'[1]产值及收款计划（2026）'!$B:$B,'[1]产值及收款计划（2026）'!DG:DG)</f>
        <v>0</v>
      </c>
      <c r="DL103" s="235" cm="1">
        <f t="array" ref="DL103">_xlfn.XLOOKUP($A103&amp;$B103,'[1]产值及收款计划（2026）'!$A:$A&amp;'[1]产值及收款计划（2026）'!$B:$B,'[1]产值及收款计划（2026）'!DH:DH)</f>
        <v>0</v>
      </c>
      <c r="DM103" s="235" cm="1">
        <f t="array" ref="DM103">_xlfn.XLOOKUP($A103&amp;$B103,'[1]产值及收款计划（2026）'!$A:$A&amp;'[1]产值及收款计划（2026）'!$B:$B,'[1]产值及收款计划（2026）'!DI:DI)</f>
        <v>0</v>
      </c>
      <c r="DN103" s="235" cm="1">
        <f t="array" ref="DN103">_xlfn.XLOOKUP($A103&amp;$B103,'[1]产值及收款计划（2026）'!$A:$A&amp;'[1]产值及收款计划（2026）'!$B:$B,'[1]产值及收款计划（2026）'!DJ:DJ)</f>
        <v>0</v>
      </c>
      <c r="DO103" s="235" cm="1">
        <f t="array" ref="DO103">_xlfn.XLOOKUP($A103&amp;$B103,'[1]产值及收款计划（2026）'!$A:$A&amp;'[1]产值及收款计划（2026）'!$B:$B,'[1]产值及收款计划（2026）'!DK:DK)</f>
        <v>0</v>
      </c>
      <c r="DP103" s="235" cm="1">
        <f t="array" ref="DP103">_xlfn.XLOOKUP($A103&amp;$B103,'[1]产值及收款计划（2026）'!$A:$A&amp;'[1]产值及收款计划（2026）'!$B:$B,'[1]产值及收款计划（2026）'!DL:DL)</f>
        <v>0</v>
      </c>
      <c r="DQ103" s="243"/>
      <c r="DR103" s="229"/>
    </row>
    <row r="104" ht="20.25" spans="1:122">
      <c r="A104" s="233">
        <f t="shared" si="14"/>
        <v>100</v>
      </c>
      <c r="B104" s="233" t="s">
        <v>25</v>
      </c>
      <c r="C104" s="235" t="str" cm="1">
        <f t="array" ref="C104">_xlfn.XLOOKUP($A104&amp;$B104,'[1]产值及收款计划（2026）'!$A:$A&amp;'[1]产值及收款计划（2026）'!$B:$B,'[1]产值及收款计划（2026）'!C:C)</f>
        <v>ZHT2021082500101</v>
      </c>
      <c r="D104" s="234" t="str" cm="1">
        <f t="array" ref="D104">_xlfn.XLOOKUP($A104&amp;$B104,'[1]产值及收款计划（2026）'!$A:$A&amp;'[1]产值及收款计划（2026）'!$B:$B,'[1]产值及收款计划（2026）'!D:D)</f>
        <v>南湖区污水管网提升改造工程（三期工程）设计施工总承包之智慧水务工程</v>
      </c>
      <c r="E104" s="235" cm="1">
        <f t="array" ref="E104">_xlfn.XLOOKUP($A104&amp;$B104,'[1]产值及收款计划（2026）'!$A:$A&amp;'[1]产值及收款计划（2026）'!$B:$B,'[1]产值及收款计划（2026）'!E:E)</f>
        <v>1498.0063</v>
      </c>
      <c r="F104" s="235" cm="1">
        <f t="array" ref="F104">_xlfn.XLOOKUP($A104&amp;$B104,'[1]产值及收款计划（2026）'!$A:$A&amp;'[1]产值及收款计划（2026）'!$B:$B,'[1]产值及收款计划（2026）'!F:F)</f>
        <v>1498.0063</v>
      </c>
      <c r="G104" s="235" cm="1">
        <f t="array" ref="G104">_xlfn.XLOOKUP($A104&amp;$B104,'[1]产值及收款计划（2026）'!$A:$A&amp;'[1]产值及收款计划（2026）'!$B:$B,'[1]产值及收款计划（2026）'!G:G)</f>
        <v>886.5713</v>
      </c>
      <c r="H104" s="235" cm="1">
        <f t="array" ref="H104">_xlfn.XLOOKUP($A104&amp;$B104,'[1]产值及收款计划（2026）'!$A:$A&amp;'[1]产值及收款计划（2026）'!$B:$B,'[1]产值及收款计划（2026）'!H:H)</f>
        <v>598.0063</v>
      </c>
      <c r="I104" s="236" cm="1">
        <f t="array" ref="I104">_xlfn.XLOOKUP($A104&amp;$B104,'[1]产值及收款计划（2026）'!$A:$A&amp;'[1]产值及收款计划（2026）'!$B:$B,'[1]产值及收款计划（2026）'!I:I)</f>
        <v>0.39920145863205</v>
      </c>
      <c r="J104" s="237" cm="1">
        <f t="array" ref="J104">_xlfn.XLOOKUP($A104&amp;$B104,'[1]产值及收款计划（2026）'!$A:$A&amp;'[1]产值及收款计划（2026）'!$B:$B,'[1]产值及收款计划（2026）'!J:J)</f>
        <v>0</v>
      </c>
      <c r="K104" s="235" t="e" cm="1">
        <f t="array" ref="K104">_xlfn.XLOOKUP($A104&amp;$B104,'[1]产值及收款计划（2026）'!$A:$A&amp;'[1]产值及收款计划（2026）'!$B:$B,'[1]产值及收款计划（2026）'!K:K)</f>
        <v>#REF!</v>
      </c>
      <c r="L104" s="235" t="e" cm="1">
        <f t="array" ref="L104">_xlfn.XLOOKUP($A104&amp;$B104,'[1]产值及收款计划（2026）'!$A:$A&amp;'[1]产值及收款计划（2026）'!$B:$B,'[1]产值及收款计划（2026）'!L:L)</f>
        <v>#REF!</v>
      </c>
      <c r="M104" s="235" t="str" cm="1">
        <f t="array" ref="M104">_xlfn.XLOOKUP($A104&amp;$B104,'[1]产值及收款计划（2026）'!$A:$A&amp;'[1]产值及收款计划（2026）'!$B:$B,'[1]产值及收款计划（2026）'!M:M)</f>
        <v>主导</v>
      </c>
      <c r="N104" s="235" t="str" cm="1">
        <f t="array" ref="N104">_xlfn.XLOOKUP($A104&amp;$B104,'[1]产值及收款计划（2026）'!$A:$A&amp;'[1]产值及收款计划（2026）'!$B:$B,'[1]产值及收款计划（2026）'!N:N)</f>
        <v>孔祥平团队</v>
      </c>
      <c r="O104" s="235" t="str" cm="1">
        <f t="array" ref="O104">_xlfn.XLOOKUP($A104&amp;$B104,'[1]产值及收款计划（2026）'!$A:$A&amp;'[1]产值及收款计划（2026）'!$B:$B,'[1]产值及收款计划（2026）'!O:O)</f>
        <v>韩晓军</v>
      </c>
      <c r="P104" s="234" t="str" cm="1">
        <f t="array" ref="P104">_xlfn.XLOOKUP($A104&amp;$B104,'[1]产值及收款计划（2026）'!$A:$A&amp;'[1]产值及收款计划（2026）'!$B:$B,'[1]产值及收款计划（2026）'!P:P)</f>
        <v>在建</v>
      </c>
      <c r="Q104" s="235" t="e" cm="1">
        <f t="array" ref="Q104">_xlfn.XLOOKUP($A104&amp;$B104,'[1]产值及收款计划（2026）'!$A:$A&amp;'[1]产值及收款计划（2026）'!$B:$B,'[1]产值及收款计划（2026）'!Q:Q)</f>
        <v>#REF!</v>
      </c>
      <c r="R104" s="235" t="e" cm="1">
        <f t="array" ref="R104">_xlfn.XLOOKUP($A104&amp;$B104,'[1]产值及收款计划（2026）'!$A:$A&amp;'[1]产值及收款计划（2026）'!$B:$B,'[1]产值及收款计划（2026）'!R:R)</f>
        <v>#REF!</v>
      </c>
      <c r="S104" s="235" t="e" cm="1">
        <f t="array" ref="S104">_xlfn.XLOOKUP($A104&amp;$B104,'[1]产值及收款计划（2026）'!$A:$A&amp;'[1]产值及收款计划（2026）'!$B:$B,'[1]产值及收款计划（2026）'!S:S)</f>
        <v>#REF!</v>
      </c>
      <c r="T104" s="235" cm="1">
        <f t="array" ref="T104">_xlfn.XLOOKUP($A104&amp;$B104,'[1]产值及收款计划（2026）'!$A:$A&amp;'[1]产值及收款计划（2026）'!$B:$B,'[1]产值及收款计划（2026）'!T:T)</f>
        <v>538.74375</v>
      </c>
      <c r="U104" s="235" cm="1">
        <f t="array" ref="U104">_xlfn.XLOOKUP($A104&amp;$B104,'[1]产值及收款计划（2026）'!$A:$A&amp;'[1]产值及收款计划（2026）'!$B:$B,'[1]产值及收款计划（2026）'!U:U)</f>
        <v>0</v>
      </c>
      <c r="V104" s="235" cm="1">
        <f t="array" ref="V104">_xlfn.XLOOKUP($A104&amp;$B104,'[1]产值及收款计划（2026）'!$A:$A&amp;'[1]产值及收款计划（2026）'!$B:$B,'[1]产值及收款计划（2026）'!V:V)</f>
        <v>959.26255</v>
      </c>
      <c r="W104" s="235" t="e" cm="1">
        <f t="array" ref="W104">_xlfn.XLOOKUP($A104&amp;$B104,'[1]产值及收款计划（2026）'!$A:$A&amp;'[1]产值及收款计划（2026）'!$B:$B,'[1]产值及收款计划（2026）'!W:W)</f>
        <v>#REF!</v>
      </c>
      <c r="X104" s="235" t="e" cm="1">
        <f t="array" ref="X104">_xlfn.XLOOKUP($A104&amp;$B104,'[1]产值及收款计划（2026）'!$A:$A&amp;'[1]产值及收款计划（2026）'!$B:$B,'[1]产值及收款计划（2026）'!X:X)</f>
        <v>#REF!</v>
      </c>
      <c r="Y104" s="235" t="e" cm="1">
        <f t="array" ref="Y104">_xlfn.XLOOKUP($A104&amp;$B104,'[1]产值及收款计划（2026）'!$A:$A&amp;'[1]产值及收款计划（2026）'!$B:$B,'[1]产值及收款计划（2026）'!Y:Y)</f>
        <v>#REF!</v>
      </c>
      <c r="Z104" s="235" t="e" cm="1">
        <f t="array" ref="Z104">_xlfn.XLOOKUP($A104&amp;$B104,'[1]产值及收款计划（2026）'!$A:$A&amp;'[1]产值及收款计划（2026）'!$B:$B,'[1]产值及收款计划（2026）'!Z:Z)</f>
        <v>#REF!</v>
      </c>
      <c r="AA104" s="235" t="e" cm="1">
        <f t="array" ref="AA104">_xlfn.XLOOKUP($A104&amp;$B104,'[1]产值及收款计划（2026）'!$A:$A&amp;'[1]产值及收款计划（2026）'!$B:$B,'[1]产值及收款计划（2026）'!AA:AA)</f>
        <v>#REF!</v>
      </c>
      <c r="AB104" s="235" t="e" cm="1">
        <f t="array" ref="AB104">_xlfn.XLOOKUP($A104&amp;$B104,'[1]产值及收款计划（2026）'!$A:$A&amp;'[1]产值及收款计划（2026）'!$B:$B,'[1]产值及收款计划（2026）'!AB:AB)</f>
        <v>#REF!</v>
      </c>
      <c r="AC104" s="235" t="e" cm="1">
        <f t="array" ref="AC104">_xlfn.XLOOKUP($A104&amp;$B104,'[1]产值及收款计划（2026）'!$A:$A&amp;'[1]产值及收款计划（2026）'!$B:$B,'[1]产值及收款计划（2026）'!AC:AC)</f>
        <v>#REF!</v>
      </c>
      <c r="AD104" s="235" t="e" cm="1">
        <f t="array" ref="AD104">_xlfn.XLOOKUP($A104&amp;$B104,'[1]产值及收款计划（2026）'!$A:$A&amp;'[1]产值及收款计划（2026）'!$B:$B,'[1]产值及收款计划（2026）'!AD:AD)</f>
        <v>#REF!</v>
      </c>
      <c r="AE104" s="235" t="e" cm="1">
        <f t="array" ref="AE104">_xlfn.XLOOKUP($A104&amp;$B104,'[1]产值及收款计划（2026）'!$A:$A&amp;'[1]产值及收款计划（2026）'!$B:$B,'[1]产值及收款计划（2026）'!AE:AE)</f>
        <v>#REF!</v>
      </c>
      <c r="AF104" s="235" t="e" cm="1">
        <f t="array" ref="AF104">_xlfn.XLOOKUP($A104&amp;$B104,'[1]产值及收款计划（2026）'!$A:$A&amp;'[1]产值及收款计划（2026）'!$B:$B,'[1]产值及收款计划（2026）'!AF:AF)</f>
        <v>#REF!</v>
      </c>
      <c r="AG104" s="235" t="e" cm="1">
        <f t="array" ref="AG104">_xlfn.XLOOKUP($A104&amp;$B104,'[1]产值及收款计划（2026）'!$A:$A&amp;'[1]产值及收款计划（2026）'!$B:$B,'[1]产值及收款计划（2026）'!AG:AG)</f>
        <v>#REF!</v>
      </c>
      <c r="AH104" s="235" t="e" cm="1">
        <f t="array" ref="AH104">_xlfn.XLOOKUP($A104&amp;$B104,'[1]产值及收款计划（2026）'!$A:$A&amp;'[1]产值及收款计划（2026）'!$B:$B,'[1]产值及收款计划（2026）'!AH:AH)</f>
        <v>#REF!</v>
      </c>
      <c r="AI104" s="235" t="e" cm="1">
        <f t="array" ref="AI104">_xlfn.XLOOKUP($A104&amp;$B104,'[1]产值及收款计划（2026）'!$A:$A&amp;'[1]产值及收款计划（2026）'!$B:$B,'[1]产值及收款计划（2026）'!AI:AI)</f>
        <v>#REF!</v>
      </c>
      <c r="AJ104" s="235" t="e" cm="1">
        <f t="array" ref="AJ104">_xlfn.XLOOKUP($A104&amp;$B104,'[1]产值及收款计划（2026）'!$A:$A&amp;'[1]产值及收款计划（2026）'!$B:$B,'[1]产值及收款计划（2026）'!AJ:AJ)</f>
        <v>#REF!</v>
      </c>
      <c r="AK104" s="235" t="e" cm="1">
        <f t="array" ref="AK104">_xlfn.XLOOKUP($A104&amp;$B104,'[1]产值及收款计划（2026）'!$A:$A&amp;'[1]产值及收款计划（2026）'!$B:$B,'[1]产值及收款计划（2026）'!AK:AK)</f>
        <v>#REF!</v>
      </c>
      <c r="AL104" s="235" t="e" cm="1">
        <f t="array" ref="AL104">_xlfn.XLOOKUP($A104&amp;$B104,'[1]产值及收款计划（2026）'!$A:$A&amp;'[1]产值及收款计划（2026）'!$B:$B,'[1]产值及收款计划（2026）'!AL:AL)</f>
        <v>#REF!</v>
      </c>
      <c r="AM104" s="242" t="e" cm="1">
        <f t="array" ref="AM104">_xlfn.LET(_xlpm.勾选月份状态数组,TRANSPOSE('PPT(12-15页）-TOP10'!$A$3:$A$14),_xlpm.选择数据区,IF('PPT(12-15页）-TOP10'!$E$3="收款",$BA104:$BL104,$AA104:$AL104),SUM(_xlfn._xlws.FILTER(_xlpm.选择数据区,_xlpm.勾选月份状态数组,"")))</f>
        <v>#REF!</v>
      </c>
      <c r="AN104" s="235" t="e">
        <f>_xlfn.XLOOKUP($C104,应收未收表!$T:$T,应收未收表!AA:AA)</f>
        <v>#N/A</v>
      </c>
      <c r="AO104" s="235" t="e">
        <f>_xlfn.XLOOKUP($C104,应收未收表!$T:$T,应收未收表!AB:AB)</f>
        <v>#N/A</v>
      </c>
      <c r="AP104" s="235" t="e">
        <f>_xlfn.XLOOKUP($C104,应收未收表!$T:$T,应收未收表!AC:AC)</f>
        <v>#N/A</v>
      </c>
      <c r="AQ104" s="235" t="e">
        <f>_xlfn.XLOOKUP($C104,应收未收表!$T:$T,应收未收表!AE:AE)</f>
        <v>#N/A</v>
      </c>
      <c r="AR104" s="235" t="e">
        <f>_xlfn.XLOOKUP($C104,应收未收表!$T:$T,应收未收表!AF:AF)</f>
        <v>#N/A</v>
      </c>
      <c r="AS104" s="235" t="e" cm="1">
        <f t="array" ref="AS104">_xlfn.XLOOKUP($A104&amp;$B104,'[1]产值及收款计划（2026）'!$A:$A&amp;'[1]产值及收款计划（2026）'!$B:$B,'[1]产值及收款计划（2026）'!AS:AS)</f>
        <v>#REF!</v>
      </c>
      <c r="AT104" s="235" t="e" cm="1">
        <f t="array" ref="AT104">_xlfn.XLOOKUP($A104&amp;$B104,'[1]产值及收款计划（2026）'!$A:$A&amp;'[1]产值及收款计划（2026）'!$B:$B,'[1]产值及收款计划（2026）'!AT:AT)</f>
        <v>#REF!</v>
      </c>
      <c r="AU104" s="235" t="e" cm="1">
        <f t="array" ref="AU104">_xlfn.XLOOKUP($A104&amp;$B104,'[1]产值及收款计划（2026）'!$A:$A&amp;'[1]产值及收款计划（2026）'!$B:$B,'[1]产值及收款计划（2026）'!AU:AU)</f>
        <v>#REF!</v>
      </c>
      <c r="AV104" s="235" t="e" cm="1">
        <f t="array" ref="AV104">_xlfn.XLOOKUP($A104&amp;$B104,'[1]产值及收款计划（2026）'!$A:$A&amp;'[1]产值及收款计划（2026）'!$B:$B,'[1]产值及收款计划（2026）'!AV:AV)</f>
        <v>#REF!</v>
      </c>
      <c r="AW104" s="235" cm="1">
        <f t="array" ref="AW104">_xlfn.XLOOKUP($A104&amp;$B104,'[1]产值及收款计划（2026）'!$A:$A&amp;'[1]产值及收款计划（2026）'!$B:$B,'[1]产值及收款计划（2026）'!AW:AW)</f>
        <v>408.74375</v>
      </c>
      <c r="AX104" s="235" cm="1">
        <f t="array" ref="AX104">_xlfn.XLOOKUP($A104&amp;$B104,'[1]产值及收款计划（2026）'!$A:$A&amp;'[1]产值及收款计划（2026）'!$B:$B,'[1]产值及收款计划（2026）'!AX:AX)</f>
        <v>0</v>
      </c>
      <c r="AY104" s="235" cm="1">
        <f t="array" ref="AY104">_xlfn.XLOOKUP($A104&amp;$B104,'[1]产值及收款计划（2026）'!$A:$A&amp;'[1]产值及收款计划（2026）'!$B:$B,'[1]产值及收款计划（2026）'!AY:AY)</f>
        <v>1089.26255</v>
      </c>
      <c r="AZ104" s="235" cm="1">
        <f t="array" ref="AZ104">_xlfn.XLOOKUP($A104&amp;$B104,'[1]产值及收款计划（2026）'!$A:$A&amp;'[1]产值及收款计划（2026）'!$B:$B,'[1]产值及收款计划（2026）'!AZ:AZ)</f>
        <v>130</v>
      </c>
      <c r="BA104" s="245" t="e" cm="1">
        <f t="array" ref="BA104">_xlfn.XLOOKUP($A104&amp;$B104,'[1]产值及收款计划（2026）'!$A:$A&amp;'[1]产值及收款计划（2026）'!$B:$B,'[1]产值及收款计划（2026）'!BA:BA)</f>
        <v>#REF!</v>
      </c>
      <c r="BB104" s="245" t="e" cm="1">
        <f t="array" ref="BB104">_xlfn.XLOOKUP($A104&amp;$B104,'[1]产值及收款计划（2026）'!$A:$A&amp;'[1]产值及收款计划（2026）'!$B:$B,'[1]产值及收款计划（2026）'!BB:BB)</f>
        <v>#REF!</v>
      </c>
      <c r="BC104" s="245" t="e" cm="1">
        <f t="array" ref="BC104">_xlfn.XLOOKUP($A104&amp;$B104,'[1]产值及收款计划（2026）'!$A:$A&amp;'[1]产值及收款计划（2026）'!$B:$B,'[1]产值及收款计划（2026）'!BC:BC)</f>
        <v>#REF!</v>
      </c>
      <c r="BD104" s="235" t="e" cm="1">
        <f t="array" ref="BD104">_xlfn.XLOOKUP($A104&amp;$B104,'[1]产值及收款计划（2026）'!$A:$A&amp;'[1]产值及收款计划（2026）'!$B:$B,'[1]产值及收款计划（2026）'!BD:BD)</f>
        <v>#REF!</v>
      </c>
      <c r="BE104" s="235" t="e" cm="1">
        <f t="array" ref="BE104">_xlfn.XLOOKUP($A104&amp;$B104,'[1]产值及收款计划（2026）'!$A:$A&amp;'[1]产值及收款计划（2026）'!$B:$B,'[1]产值及收款计划（2026）'!BE:BE)</f>
        <v>#REF!</v>
      </c>
      <c r="BF104" s="235" t="e" cm="1">
        <f t="array" ref="BF104">_xlfn.XLOOKUP($A104&amp;$B104,'[1]产值及收款计划（2026）'!$A:$A&amp;'[1]产值及收款计划（2026）'!$B:$B,'[1]产值及收款计划（2026）'!BF:BF)</f>
        <v>#REF!</v>
      </c>
      <c r="BG104" s="235" t="e" cm="1">
        <f t="array" ref="BG104">_xlfn.XLOOKUP($A104&amp;$B104,'[1]产值及收款计划（2026）'!$A:$A&amp;'[1]产值及收款计划（2026）'!$B:$B,'[1]产值及收款计划（2026）'!BG:BG)</f>
        <v>#REF!</v>
      </c>
      <c r="BH104" s="235" t="e" cm="1">
        <f t="array" ref="BH104">_xlfn.XLOOKUP($A104&amp;$B104,'[1]产值及收款计划（2026）'!$A:$A&amp;'[1]产值及收款计划（2026）'!$B:$B,'[1]产值及收款计划（2026）'!BH:BH)</f>
        <v>#REF!</v>
      </c>
      <c r="BI104" s="235" t="e" cm="1">
        <f t="array" ref="BI104">_xlfn.XLOOKUP($A104&amp;$B104,'[1]产值及收款计划（2026）'!$A:$A&amp;'[1]产值及收款计划（2026）'!$B:$B,'[1]产值及收款计划（2026）'!BI:BI)</f>
        <v>#REF!</v>
      </c>
      <c r="BJ104" s="235" t="e" cm="1">
        <f t="array" ref="BJ104">_xlfn.XLOOKUP($A104&amp;$B104,'[1]产值及收款计划（2026）'!$A:$A&amp;'[1]产值及收款计划（2026）'!$B:$B,'[1]产值及收款计划（2026）'!BJ:BJ)</f>
        <v>#REF!</v>
      </c>
      <c r="BK104" s="235" t="e" cm="1">
        <f t="array" ref="BK104">_xlfn.XLOOKUP($A104&amp;$B104,'[1]产值及收款计划（2026）'!$A:$A&amp;'[1]产值及收款计划（2026）'!$B:$B,'[1]产值及收款计划（2026）'!BK:BK)</f>
        <v>#REF!</v>
      </c>
      <c r="BL104" s="235" t="e" cm="1">
        <f t="array" ref="BL104">_xlfn.XLOOKUP($A104&amp;$B104,'[1]产值及收款计划（2026）'!$A:$A&amp;'[1]产值及收款计划（2026）'!$B:$B,'[1]产值及收款计划（2026）'!BL:BL)</f>
        <v>#REF!</v>
      </c>
      <c r="BM104" s="235"/>
      <c r="BN104" s="235"/>
      <c r="BO104" s="235"/>
      <c r="BP104" s="235"/>
      <c r="BQ104" s="235" t="e">
        <f>_xlfn.XLOOKUP($C104,应收未收表!$AJ:$AJ,应收未收表!AK:AK)</f>
        <v>#N/A</v>
      </c>
      <c r="BR104" s="235" t="e">
        <f>_xlfn.XLOOKUP($C104,应收未收表!$AJ:$AJ,应收未收表!AL:AL)</f>
        <v>#N/A</v>
      </c>
      <c r="BS104" s="235" t="e">
        <f>_xlfn.XLOOKUP($C104,应收未收表!$AJ:$AJ,应收未收表!AM:AM)</f>
        <v>#N/A</v>
      </c>
      <c r="BT104" s="235" t="e">
        <f>_xlfn.XLOOKUP($C104,应收未收表!$AJ:$AJ,应收未收表!AN:AN)</f>
        <v>#N/A</v>
      </c>
      <c r="BU104" s="234" t="str" cm="1">
        <f t="array" ref="BU104">_xlfn.XLOOKUP($A104&amp;$B104,'[1]产值及收款计划（2026）'!$A:$A&amp;'[1]产值及收款计划（2026）'!$B:$B,'[1]产值及收款计划（2026）'!BQ:BQ)</f>
        <v>上海市城市建设设计研究总院（集团）有限公司</v>
      </c>
      <c r="BV104" s="235" t="e" cm="1">
        <f t="array" ref="BV104">_xlfn.XLOOKUP($A104&amp;$B104,'[1]产值及收款计划（2026）'!$A:$A&amp;'[1]产值及收款计划（2026）'!$B:$B,'[1]产值及收款计划（2026）'!BR:BR)</f>
        <v>#REF!</v>
      </c>
      <c r="CE104" s="235" cm="1">
        <f t="array" ref="CE104">_xlfn.XLOOKUP($A104&amp;$B104,'[1]产值及收款计划（2026）'!$A:$A&amp;'[1]产值及收款计划（2026）'!$B:$B,'[1]产值及收款计划（2026）'!CA:CA)</f>
        <v>0</v>
      </c>
      <c r="CF104" s="235" cm="1">
        <f t="array" ref="CF104">_xlfn.XLOOKUP($A104&amp;$B104,'[1]产值及收款计划（2026）'!$A:$A&amp;'[1]产值及收款计划（2026）'!$B:$B,'[1]产值及收款计划（2026）'!CB:CB)</f>
        <v>0</v>
      </c>
      <c r="CG104" s="235" cm="1">
        <f t="array" ref="CG104">_xlfn.XLOOKUP($A104&amp;$B104,'[1]产值及收款计划（2026）'!$A:$A&amp;'[1]产值及收款计划（2026）'!$B:$B,'[1]产值及收款计划（2026）'!CC:CC)</f>
        <v>0</v>
      </c>
      <c r="CH104" s="235" cm="1">
        <f t="array" ref="CH104">_xlfn.XLOOKUP($A104&amp;$B104,'[1]产值及收款计划（2026）'!$A:$A&amp;'[1]产值及收款计划（2026）'!$B:$B,'[1]产值及收款计划（2026）'!CD:CD)</f>
        <v>0</v>
      </c>
      <c r="CI104" s="235" cm="1">
        <f t="array" ref="CI104">_xlfn.XLOOKUP($A104&amp;$B104,'[1]产值及收款计划（2026）'!$A:$A&amp;'[1]产值及收款计划（2026）'!$B:$B,'[1]产值及收款计划（2026）'!CE:CE)</f>
        <v>0</v>
      </c>
      <c r="CJ104" s="235" cm="1">
        <f t="array" ref="CJ104">_xlfn.XLOOKUP($A104&amp;$B104,'[1]产值及收款计划（2026）'!$A:$A&amp;'[1]产值及收款计划（2026）'!$B:$B,'[1]产值及收款计划（2026）'!CF:CF)</f>
        <v>0</v>
      </c>
      <c r="CK104" s="235" cm="1">
        <f t="array" ref="CK104">_xlfn.XLOOKUP($A104&amp;$B104,'[1]产值及收款计划（2026）'!$A:$A&amp;'[1]产值及收款计划（2026）'!$B:$B,'[1]产值及收款计划（2026）'!CG:CG)</f>
        <v>0</v>
      </c>
      <c r="CL104" s="235" cm="1">
        <f t="array" ref="CL104">_xlfn.XLOOKUP($A104&amp;$B104,'[1]产值及收款计划（2026）'!$A:$A&amp;'[1]产值及收款计划（2026）'!$B:$B,'[1]产值及收款计划（2026）'!CH:CH)</f>
        <v>0</v>
      </c>
      <c r="CM104" s="235" cm="1">
        <f t="array" ref="CM104">_xlfn.XLOOKUP($A104&amp;$B104,'[1]产值及收款计划（2026）'!$A:$A&amp;'[1]产值及收款计划（2026）'!$B:$B,'[1]产值及收款计划（2026）'!CI:CI)</f>
        <v>0</v>
      </c>
      <c r="CN104" s="235" cm="1">
        <f t="array" ref="CN104">_xlfn.XLOOKUP($A104&amp;$B104,'[1]产值及收款计划（2026）'!$A:$A&amp;'[1]产值及收款计划（2026）'!$B:$B,'[1]产值及收款计划（2026）'!CJ:CJ)</f>
        <v>0</v>
      </c>
      <c r="CO104" s="235" cm="1">
        <f t="array" ref="CO104">_xlfn.XLOOKUP($A104&amp;$B104,'[1]产值及收款计划（2026）'!$A:$A&amp;'[1]产值及收款计划（2026）'!$B:$B,'[1]产值及收款计划（2026）'!CK:CK)</f>
        <v>0</v>
      </c>
      <c r="CP104" s="235" cm="1">
        <f t="array" ref="CP104">_xlfn.XLOOKUP($A104&amp;$B104,'[1]产值及收款计划（2026）'!$A:$A&amp;'[1]产值及收款计划（2026）'!$B:$B,'[1]产值及收款计划（2026）'!CL:CL)</f>
        <v>0</v>
      </c>
      <c r="DE104" s="235" cm="1">
        <f t="array" ref="DE104">_xlfn.XLOOKUP($A104&amp;$B104,'[1]产值及收款计划（2026）'!$A:$A&amp;'[1]产值及收款计划（2026）'!$B:$B,'[1]产值及收款计划（2026）'!DA:DA)</f>
        <v>0</v>
      </c>
      <c r="DF104" s="235" cm="1">
        <f t="array" ref="DF104">_xlfn.XLOOKUP($A104&amp;$B104,'[1]产值及收款计划（2026）'!$A:$A&amp;'[1]产值及收款计划（2026）'!$B:$B,'[1]产值及收款计划（2026）'!DB:DB)</f>
        <v>0</v>
      </c>
      <c r="DG104" s="235" cm="1">
        <f t="array" ref="DG104">_xlfn.XLOOKUP($A104&amp;$B104,'[1]产值及收款计划（2026）'!$A:$A&amp;'[1]产值及收款计划（2026）'!$B:$B,'[1]产值及收款计划（2026）'!DC:DC)</f>
        <v>0</v>
      </c>
      <c r="DH104" s="235" cm="1">
        <f t="array" ref="DH104">_xlfn.XLOOKUP($A104&amp;$B104,'[1]产值及收款计划（2026）'!$A:$A&amp;'[1]产值及收款计划（2026）'!$B:$B,'[1]产值及收款计划（2026）'!DD:DD)</f>
        <v>0</v>
      </c>
      <c r="DI104" s="235" cm="1">
        <f t="array" ref="DI104">_xlfn.XLOOKUP($A104&amp;$B104,'[1]产值及收款计划（2026）'!$A:$A&amp;'[1]产值及收款计划（2026）'!$B:$B,'[1]产值及收款计划（2026）'!DE:DE)</f>
        <v>0</v>
      </c>
      <c r="DJ104" s="235" cm="1">
        <f t="array" ref="DJ104">_xlfn.XLOOKUP($A104&amp;$B104,'[1]产值及收款计划（2026）'!$A:$A&amp;'[1]产值及收款计划（2026）'!$B:$B,'[1]产值及收款计划（2026）'!DF:DF)</f>
        <v>0</v>
      </c>
      <c r="DK104" s="235" cm="1">
        <f t="array" ref="DK104">_xlfn.XLOOKUP($A104&amp;$B104,'[1]产值及收款计划（2026）'!$A:$A&amp;'[1]产值及收款计划（2026）'!$B:$B,'[1]产值及收款计划（2026）'!DG:DG)</f>
        <v>0</v>
      </c>
      <c r="DL104" s="235" cm="1">
        <f t="array" ref="DL104">_xlfn.XLOOKUP($A104&amp;$B104,'[1]产值及收款计划（2026）'!$A:$A&amp;'[1]产值及收款计划（2026）'!$B:$B,'[1]产值及收款计划（2026）'!DH:DH)</f>
        <v>0</v>
      </c>
      <c r="DM104" s="235" cm="1">
        <f t="array" ref="DM104">_xlfn.XLOOKUP($A104&amp;$B104,'[1]产值及收款计划（2026）'!$A:$A&amp;'[1]产值及收款计划（2026）'!$B:$B,'[1]产值及收款计划（2026）'!DI:DI)</f>
        <v>0</v>
      </c>
      <c r="DN104" s="235" cm="1">
        <f t="array" ref="DN104">_xlfn.XLOOKUP($A104&amp;$B104,'[1]产值及收款计划（2026）'!$A:$A&amp;'[1]产值及收款计划（2026）'!$B:$B,'[1]产值及收款计划（2026）'!DJ:DJ)</f>
        <v>0</v>
      </c>
      <c r="DO104" s="235" cm="1">
        <f t="array" ref="DO104">_xlfn.XLOOKUP($A104&amp;$B104,'[1]产值及收款计划（2026）'!$A:$A&amp;'[1]产值及收款计划（2026）'!$B:$B,'[1]产值及收款计划（2026）'!DK:DK)</f>
        <v>0</v>
      </c>
      <c r="DP104" s="235" cm="1">
        <f t="array" ref="DP104">_xlfn.XLOOKUP($A104&amp;$B104,'[1]产值及收款计划（2026）'!$A:$A&amp;'[1]产值及收款计划（2026）'!$B:$B,'[1]产值及收款计划（2026）'!DL:DL)</f>
        <v>0</v>
      </c>
      <c r="DQ104" s="243"/>
      <c r="DR104" s="229"/>
    </row>
    <row r="105" ht="20.25" spans="1:122">
      <c r="A105" s="233">
        <f t="shared" si="14"/>
        <v>101</v>
      </c>
      <c r="B105" s="233" t="s">
        <v>25</v>
      </c>
      <c r="C105" s="234" t="str" cm="1">
        <f t="array" ref="C105">_xlfn.XLOOKUP($A105&amp;$B105,'[1]产值及收款计划（2026）'!$A:$A&amp;'[1]产值及收款计划（2026）'!$B:$B,'[1]产值及收款计划（2026）'!C:C)</f>
        <v>ZHT2021122700163</v>
      </c>
      <c r="D105" s="234" t="str" cm="1">
        <f t="array" ref="D105">_xlfn.XLOOKUP($A105&amp;$B105,'[1]产值及收款计划（2026）'!$A:$A&amp;'[1]产值及收款计划（2026）'!$B:$B,'[1]产值及收款计划（2026）'!D:D)</f>
        <v>越东路（三江路-规划曹娥江大桥）智慧快速路工程BIM全寿命期大数据管理平台建设服务项目工程技术咨询合同</v>
      </c>
      <c r="E105" s="235" cm="1">
        <f t="array" ref="E105">_xlfn.XLOOKUP($A105&amp;$B105,'[1]产值及收款计划（2026）'!$A:$A&amp;'[1]产值及收款计划（2026）'!$B:$B,'[1]产值及收款计划（2026）'!E:E)</f>
        <v>17.8</v>
      </c>
      <c r="F105" s="235" cm="1">
        <f t="array" ref="F105">_xlfn.XLOOKUP($A105&amp;$B105,'[1]产值及收款计划（2026）'!$A:$A&amp;'[1]产值及收款计划（2026）'!$B:$B,'[1]产值及收款计划（2026）'!F:F)</f>
        <v>17.8</v>
      </c>
      <c r="G105" s="235" cm="1">
        <f t="array" ref="G105">_xlfn.XLOOKUP($A105&amp;$B105,'[1]产值及收款计划（2026）'!$A:$A&amp;'[1]产值及收款计划（2026）'!$B:$B,'[1]产值及收款计划（2026）'!G:G)</f>
        <v>17.8</v>
      </c>
      <c r="H105" s="235" cm="1">
        <f t="array" ref="H105">_xlfn.XLOOKUP($A105&amp;$B105,'[1]产值及收款计划（2026）'!$A:$A&amp;'[1]产值及收款计划（2026）'!$B:$B,'[1]产值及收款计划（2026）'!H:H)</f>
        <v>17.8</v>
      </c>
      <c r="I105" s="236" cm="1">
        <f t="array" ref="I105">_xlfn.XLOOKUP($A105&amp;$B105,'[1]产值及收款计划（2026）'!$A:$A&amp;'[1]产值及收款计划（2026）'!$B:$B,'[1]产值及收款计划（2026）'!I:I)</f>
        <v>1</v>
      </c>
      <c r="J105" s="237" cm="1">
        <f t="array" ref="J105">_xlfn.XLOOKUP($A105&amp;$B105,'[1]产值及收款计划（2026）'!$A:$A&amp;'[1]产值及收款计划（2026）'!$B:$B,'[1]产值及收款计划（2026）'!J:J)</f>
        <v>0.06</v>
      </c>
      <c r="K105" s="235" t="e" cm="1">
        <f t="array" ref="K105">_xlfn.XLOOKUP($A105&amp;$B105,'[1]产值及收款计划（2026）'!$A:$A&amp;'[1]产值及收款计划（2026）'!$B:$B,'[1]产值及收款计划（2026）'!K:K)</f>
        <v>#REF!</v>
      </c>
      <c r="L105" s="235" t="e" cm="1">
        <f t="array" ref="L105">_xlfn.XLOOKUP($A105&amp;$B105,'[1]产值及收款计划（2026）'!$A:$A&amp;'[1]产值及收款计划（2026）'!$B:$B,'[1]产值及收款计划（2026）'!L:L)</f>
        <v>#REF!</v>
      </c>
      <c r="M105" s="235" t="str" cm="1">
        <f t="array" ref="M105">_xlfn.XLOOKUP($A105&amp;$B105,'[1]产值及收款计划（2026）'!$A:$A&amp;'[1]产值及收款计划（2026）'!$B:$B,'[1]产值及收款计划（2026）'!M:M)</f>
        <v>主导</v>
      </c>
      <c r="N105" s="235" t="str" cm="1">
        <f t="array" ref="N105">_xlfn.XLOOKUP($A105&amp;$B105,'[1]产值及收款计划（2026）'!$A:$A&amp;'[1]产值及收款计划（2026）'!$B:$B,'[1]产值及收款计划（2026）'!N:N)</f>
        <v>张智伟团队</v>
      </c>
      <c r="O105" s="235" t="str" cm="1">
        <f t="array" ref="O105">_xlfn.XLOOKUP($A105&amp;$B105,'[1]产值及收款计划（2026）'!$A:$A&amp;'[1]产值及收款计划（2026）'!$B:$B,'[1]产值及收款计划（2026）'!O:O)</f>
        <v>卜宝翔</v>
      </c>
      <c r="P105" s="234" t="str" cm="1">
        <f t="array" ref="P105">_xlfn.XLOOKUP($A105&amp;$B105,'[1]产值及收款计划（2026）'!$A:$A&amp;'[1]产值及收款计划（2026）'!$B:$B,'[1]产值及收款计划（2026）'!P:P)</f>
        <v>25已完结</v>
      </c>
      <c r="Q105" s="235" t="e" cm="1">
        <f t="array" ref="Q105">_xlfn.XLOOKUP($A105&amp;$B105,'[1]产值及收款计划（2026）'!$A:$A&amp;'[1]产值及收款计划（2026）'!$B:$B,'[1]产值及收款计划（2026）'!Q:Q)</f>
        <v>#REF!</v>
      </c>
      <c r="R105" s="235" t="e" cm="1">
        <f t="array" ref="R105">_xlfn.XLOOKUP($A105&amp;$B105,'[1]产值及收款计划（2026）'!$A:$A&amp;'[1]产值及收款计划（2026）'!$B:$B,'[1]产值及收款计划（2026）'!R:R)</f>
        <v>#REF!</v>
      </c>
      <c r="S105" s="235" t="e" cm="1">
        <f t="array" ref="S105">_xlfn.XLOOKUP($A105&amp;$B105,'[1]产值及收款计划（2026）'!$A:$A&amp;'[1]产值及收款计划（2026）'!$B:$B,'[1]产值及收款计划（2026）'!S:S)</f>
        <v>#REF!</v>
      </c>
      <c r="T105" s="235" cm="1">
        <f t="array" ref="T105">_xlfn.XLOOKUP($A105&amp;$B105,'[1]产值及收款计划（2026）'!$A:$A&amp;'[1]产值及收款计划（2026）'!$B:$B,'[1]产值及收款计划（2026）'!T:T)</f>
        <v>17.8</v>
      </c>
      <c r="U105" s="235" cm="1">
        <f t="array" ref="U105">_xlfn.XLOOKUP($A105&amp;$B105,'[1]产值及收款计划（2026）'!$A:$A&amp;'[1]产值及收款计划（2026）'!$B:$B,'[1]产值及收款计划（2026）'!U:U)</f>
        <v>0</v>
      </c>
      <c r="V105" s="235" cm="1">
        <f t="array" ref="V105">_xlfn.XLOOKUP($A105&amp;$B105,'[1]产值及收款计划（2026）'!$A:$A&amp;'[1]产值及收款计划（2026）'!$B:$B,'[1]产值及收款计划（2026）'!V:V)</f>
        <v>0</v>
      </c>
      <c r="W105" s="235" t="e" cm="1">
        <f t="array" ref="W105">_xlfn.XLOOKUP($A105&amp;$B105,'[1]产值及收款计划（2026）'!$A:$A&amp;'[1]产值及收款计划（2026）'!$B:$B,'[1]产值及收款计划（2026）'!W:W)</f>
        <v>#REF!</v>
      </c>
      <c r="X105" s="235" t="e" cm="1">
        <f t="array" ref="X105">_xlfn.XLOOKUP($A105&amp;$B105,'[1]产值及收款计划（2026）'!$A:$A&amp;'[1]产值及收款计划（2026）'!$B:$B,'[1]产值及收款计划（2026）'!X:X)</f>
        <v>#REF!</v>
      </c>
      <c r="Y105" s="235" t="e" cm="1">
        <f t="array" ref="Y105">_xlfn.XLOOKUP($A105&amp;$B105,'[1]产值及收款计划（2026）'!$A:$A&amp;'[1]产值及收款计划（2026）'!$B:$B,'[1]产值及收款计划（2026）'!Y:Y)</f>
        <v>#REF!</v>
      </c>
      <c r="Z105" s="235" t="e" cm="1">
        <f t="array" ref="Z105">_xlfn.XLOOKUP($A105&amp;$B105,'[1]产值及收款计划（2026）'!$A:$A&amp;'[1]产值及收款计划（2026）'!$B:$B,'[1]产值及收款计划（2026）'!Z:Z)</f>
        <v>#REF!</v>
      </c>
      <c r="AA105" s="235" cm="1">
        <f t="array" ref="AA105">_xlfn.XLOOKUP($A105&amp;$B105,'[1]产值及收款计划（2026）'!$A:$A&amp;'[1]产值及收款计划（2026）'!$B:$B,'[1]产值及收款计划（2026）'!AA:AA)</f>
        <v>0</v>
      </c>
      <c r="AB105" s="235" cm="1">
        <f t="array" ref="AB105">_xlfn.XLOOKUP($A105&amp;$B105,'[1]产值及收款计划（2026）'!$A:$A&amp;'[1]产值及收款计划（2026）'!$B:$B,'[1]产值及收款计划（2026）'!AB:AB)</f>
        <v>0</v>
      </c>
      <c r="AC105" s="235" cm="1">
        <f t="array" ref="AC105">_xlfn.XLOOKUP($A105&amp;$B105,'[1]产值及收款计划（2026）'!$A:$A&amp;'[1]产值及收款计划（2026）'!$B:$B,'[1]产值及收款计划（2026）'!AC:AC)</f>
        <v>0</v>
      </c>
      <c r="AD105" s="235" cm="1">
        <f t="array" ref="AD105">_xlfn.XLOOKUP($A105&amp;$B105,'[1]产值及收款计划（2026）'!$A:$A&amp;'[1]产值及收款计划（2026）'!$B:$B,'[1]产值及收款计划（2026）'!AD:AD)</f>
        <v>0</v>
      </c>
      <c r="AE105" s="235" cm="1">
        <f t="array" ref="AE105">_xlfn.XLOOKUP($A105&amp;$B105,'[1]产值及收款计划（2026）'!$A:$A&amp;'[1]产值及收款计划（2026）'!$B:$B,'[1]产值及收款计划（2026）'!AE:AE)</f>
        <v>0</v>
      </c>
      <c r="AF105" s="235" cm="1">
        <f t="array" ref="AF105">_xlfn.XLOOKUP($A105&amp;$B105,'[1]产值及收款计划（2026）'!$A:$A&amp;'[1]产值及收款计划（2026）'!$B:$B,'[1]产值及收款计划（2026）'!AF:AF)</f>
        <v>0</v>
      </c>
      <c r="AG105" s="235" cm="1">
        <f t="array" ref="AG105">_xlfn.XLOOKUP($A105&amp;$B105,'[1]产值及收款计划（2026）'!$A:$A&amp;'[1]产值及收款计划（2026）'!$B:$B,'[1]产值及收款计划（2026）'!AG:AG)</f>
        <v>0</v>
      </c>
      <c r="AH105" s="235" cm="1">
        <f t="array" ref="AH105">_xlfn.XLOOKUP($A105&amp;$B105,'[1]产值及收款计划（2026）'!$A:$A&amp;'[1]产值及收款计划（2026）'!$B:$B,'[1]产值及收款计划（2026）'!AH:AH)</f>
        <v>0</v>
      </c>
      <c r="AI105" s="235" cm="1">
        <f t="array" ref="AI105">_xlfn.XLOOKUP($A105&amp;$B105,'[1]产值及收款计划（2026）'!$A:$A&amp;'[1]产值及收款计划（2026）'!$B:$B,'[1]产值及收款计划（2026）'!AI:AI)</f>
        <v>0</v>
      </c>
      <c r="AJ105" s="235" cm="1">
        <f t="array" ref="AJ105">_xlfn.XLOOKUP($A105&amp;$B105,'[1]产值及收款计划（2026）'!$A:$A&amp;'[1]产值及收款计划（2026）'!$B:$B,'[1]产值及收款计划（2026）'!AJ:AJ)</f>
        <v>0</v>
      </c>
      <c r="AK105" s="235" cm="1">
        <f t="array" ref="AK105">_xlfn.XLOOKUP($A105&amp;$B105,'[1]产值及收款计划（2026）'!$A:$A&amp;'[1]产值及收款计划（2026）'!$B:$B,'[1]产值及收款计划（2026）'!AK:AK)</f>
        <v>0</v>
      </c>
      <c r="AL105" s="235" cm="1">
        <f t="array" ref="AL105">_xlfn.XLOOKUP($A105&amp;$B105,'[1]产值及收款计划（2026）'!$A:$A&amp;'[1]产值及收款计划（2026）'!$B:$B,'[1]产值及收款计划（2026）'!AL:AL)</f>
        <v>0</v>
      </c>
      <c r="AM105" s="242" cm="1">
        <f t="array" ref="AM105">_xlfn.LET(_xlpm.勾选月份状态数组,TRANSPOSE('PPT(12-15页）-TOP10'!$A$3:$A$14),_xlpm.选择数据区,IF('PPT(12-15页）-TOP10'!$E$3="收款",$BA105:$BL105,$AA105:$AL105),SUM(_xlfn._xlws.FILTER(_xlpm.选择数据区,_xlpm.勾选月份状态数组,"")))</f>
        <v>0</v>
      </c>
      <c r="AN105" s="235" t="e">
        <f>_xlfn.XLOOKUP($C105,应收未收表!$T:$T,应收未收表!AA:AA)</f>
        <v>#N/A</v>
      </c>
      <c r="AO105" s="235" t="e">
        <f>_xlfn.XLOOKUP($C105,应收未收表!$T:$T,应收未收表!AB:AB)</f>
        <v>#N/A</v>
      </c>
      <c r="AP105" s="235" t="e">
        <f>_xlfn.XLOOKUP($C105,应收未收表!$T:$T,应收未收表!AC:AC)</f>
        <v>#N/A</v>
      </c>
      <c r="AQ105" s="235" t="e">
        <f>_xlfn.XLOOKUP($C105,应收未收表!$T:$T,应收未收表!AE:AE)</f>
        <v>#N/A</v>
      </c>
      <c r="AR105" s="235" t="e">
        <f>_xlfn.XLOOKUP($C105,应收未收表!$T:$T,应收未收表!AF:AF)</f>
        <v>#N/A</v>
      </c>
      <c r="AS105" s="235" t="e" cm="1">
        <f t="array" ref="AS105">_xlfn.XLOOKUP($A105&amp;$B105,'[1]产值及收款计划（2026）'!$A:$A&amp;'[1]产值及收款计划（2026）'!$B:$B,'[1]产值及收款计划（2026）'!AS:AS)</f>
        <v>#REF!</v>
      </c>
      <c r="AT105" s="235" t="e" cm="1">
        <f t="array" ref="AT105">_xlfn.XLOOKUP($A105&amp;$B105,'[1]产值及收款计划（2026）'!$A:$A&amp;'[1]产值及收款计划（2026）'!$B:$B,'[1]产值及收款计划（2026）'!AT:AT)</f>
        <v>#REF!</v>
      </c>
      <c r="AU105" s="235" t="e" cm="1">
        <f t="array" ref="AU105">_xlfn.XLOOKUP($A105&amp;$B105,'[1]产值及收款计划（2026）'!$A:$A&amp;'[1]产值及收款计划（2026）'!$B:$B,'[1]产值及收款计划（2026）'!AU:AU)</f>
        <v>#REF!</v>
      </c>
      <c r="AV105" s="235" t="e" cm="1">
        <f t="array" ref="AV105">_xlfn.XLOOKUP($A105&amp;$B105,'[1]产值及收款计划（2026）'!$A:$A&amp;'[1]产值及收款计划（2026）'!$B:$B,'[1]产值及收款计划（2026）'!AV:AV)</f>
        <v>#REF!</v>
      </c>
      <c r="AW105" s="235" cm="1">
        <f t="array" ref="AW105">_xlfn.XLOOKUP($A105&amp;$B105,'[1]产值及收款计划（2026）'!$A:$A&amp;'[1]产值及收款计划（2026）'!$B:$B,'[1]产值及收款计划（2026）'!AW:AW)</f>
        <v>10.68</v>
      </c>
      <c r="AX105" s="235" cm="1">
        <f t="array" ref="AX105">_xlfn.XLOOKUP($A105&amp;$B105,'[1]产值及收款计划（2026）'!$A:$A&amp;'[1]产值及收款计划（2026）'!$B:$B,'[1]产值及收款计划（2026）'!AX:AX)</f>
        <v>0</v>
      </c>
      <c r="AY105" s="235" cm="1">
        <f t="array" ref="AY105">_xlfn.XLOOKUP($A105&amp;$B105,'[1]产值及收款计划（2026）'!$A:$A&amp;'[1]产值及收款计划（2026）'!$B:$B,'[1]产值及收款计划（2026）'!AY:AY)</f>
        <v>7.12</v>
      </c>
      <c r="AZ105" s="235" cm="1">
        <f t="array" ref="AZ105">_xlfn.XLOOKUP($A105&amp;$B105,'[1]产值及收款计划（2026）'!$A:$A&amp;'[1]产值及收款计划（2026）'!$B:$B,'[1]产值及收款计划（2026）'!AZ:AZ)</f>
        <v>7.12</v>
      </c>
      <c r="BA105" s="246" t="e" cm="1">
        <f t="array" ref="BA105">_xlfn.XLOOKUP($A105&amp;$B105,'[1]产值及收款计划（2026）'!$A:$A&amp;'[1]产值及收款计划（2026）'!$B:$B,'[1]产值及收款计划（2026）'!BA:BA)</f>
        <v>#REF!</v>
      </c>
      <c r="BB105" s="246" t="e" cm="1">
        <f t="array" ref="BB105">_xlfn.XLOOKUP($A105&amp;$B105,'[1]产值及收款计划（2026）'!$A:$A&amp;'[1]产值及收款计划（2026）'!$B:$B,'[1]产值及收款计划（2026）'!BB:BB)</f>
        <v>#REF!</v>
      </c>
      <c r="BC105" s="246" t="e" cm="1">
        <f t="array" ref="BC105">_xlfn.XLOOKUP($A105&amp;$B105,'[1]产值及收款计划（2026）'!$A:$A&amp;'[1]产值及收款计划（2026）'!$B:$B,'[1]产值及收款计划（2026）'!BC:BC)</f>
        <v>#REF!</v>
      </c>
      <c r="BD105" s="235" t="e" cm="1">
        <f t="array" ref="BD105">_xlfn.XLOOKUP($A105&amp;$B105,'[1]产值及收款计划（2026）'!$A:$A&amp;'[1]产值及收款计划（2026）'!$B:$B,'[1]产值及收款计划（2026）'!BD:BD)</f>
        <v>#REF!</v>
      </c>
      <c r="BE105" s="235" t="e" cm="1">
        <f t="array" ref="BE105">_xlfn.XLOOKUP($A105&amp;$B105,'[1]产值及收款计划（2026）'!$A:$A&amp;'[1]产值及收款计划（2026）'!$B:$B,'[1]产值及收款计划（2026）'!BE:BE)</f>
        <v>#REF!</v>
      </c>
      <c r="BF105" s="235" t="e" cm="1">
        <f t="array" ref="BF105">_xlfn.XLOOKUP($A105&amp;$B105,'[1]产值及收款计划（2026）'!$A:$A&amp;'[1]产值及收款计划（2026）'!$B:$B,'[1]产值及收款计划（2026）'!BF:BF)</f>
        <v>#REF!</v>
      </c>
      <c r="BG105" s="235" t="e" cm="1">
        <f t="array" ref="BG105">_xlfn.XLOOKUP($A105&amp;$B105,'[1]产值及收款计划（2026）'!$A:$A&amp;'[1]产值及收款计划（2026）'!$B:$B,'[1]产值及收款计划（2026）'!BG:BG)</f>
        <v>#REF!</v>
      </c>
      <c r="BH105" s="235" t="e" cm="1">
        <f t="array" ref="BH105">_xlfn.XLOOKUP($A105&amp;$B105,'[1]产值及收款计划（2026）'!$A:$A&amp;'[1]产值及收款计划（2026）'!$B:$B,'[1]产值及收款计划（2026）'!BH:BH)</f>
        <v>#REF!</v>
      </c>
      <c r="BI105" s="235" t="e" cm="1">
        <f t="array" ref="BI105">_xlfn.XLOOKUP($A105&amp;$B105,'[1]产值及收款计划（2026）'!$A:$A&amp;'[1]产值及收款计划（2026）'!$B:$B,'[1]产值及收款计划（2026）'!BI:BI)</f>
        <v>#REF!</v>
      </c>
      <c r="BJ105" s="235" t="e" cm="1">
        <f t="array" ref="BJ105">_xlfn.XLOOKUP($A105&amp;$B105,'[1]产值及收款计划（2026）'!$A:$A&amp;'[1]产值及收款计划（2026）'!$B:$B,'[1]产值及收款计划（2026）'!BJ:BJ)</f>
        <v>#REF!</v>
      </c>
      <c r="BK105" s="235" t="e" cm="1">
        <f t="array" ref="BK105">_xlfn.XLOOKUP($A105&amp;$B105,'[1]产值及收款计划（2026）'!$A:$A&amp;'[1]产值及收款计划（2026）'!$B:$B,'[1]产值及收款计划（2026）'!BK:BK)</f>
        <v>#REF!</v>
      </c>
      <c r="BL105" s="235" t="e" cm="1">
        <f t="array" ref="BL105">_xlfn.XLOOKUP($A105&amp;$B105,'[1]产值及收款计划（2026）'!$A:$A&amp;'[1]产值及收款计划（2026）'!$B:$B,'[1]产值及收款计划（2026）'!BL:BL)</f>
        <v>#REF!</v>
      </c>
      <c r="BM105" s="235"/>
      <c r="BN105" s="235"/>
      <c r="BO105" s="235"/>
      <c r="BP105" s="235"/>
      <c r="BQ105" s="235">
        <f>_xlfn.XLOOKUP($C105,应收未收表!$AJ:$AJ,应收未收表!AK:AK)</f>
        <v>7</v>
      </c>
      <c r="BR105" s="235">
        <f>_xlfn.XLOOKUP($C105,应收未收表!$AJ:$AJ,应收未收表!AL:AL)</f>
        <v>7</v>
      </c>
      <c r="BS105" s="235" t="str">
        <f>_xlfn.XLOOKUP($C105,应收未收表!$AJ:$AJ,应收未收表!AM:AM)</f>
        <v>一季度内无法落实</v>
      </c>
      <c r="BT105" s="235" t="str">
        <f>_xlfn.XLOOKUP($C105,应收未收表!$AJ:$AJ,应收未收表!AN:AN)</f>
        <v>城建院还在审计</v>
      </c>
      <c r="BU105" s="234" t="str" cm="1">
        <f t="array" ref="BU105">_xlfn.XLOOKUP($A105&amp;$B105,'[1]产值及收款计划（2026）'!$A:$A&amp;'[1]产值及收款计划（2026）'!$B:$B,'[1]产值及收款计划（2026）'!BQ:BQ)</f>
        <v>上海市城市建设设计研究总院（集团）有限公司</v>
      </c>
      <c r="BV105" s="235" t="e" cm="1">
        <f t="array" ref="BV105">_xlfn.XLOOKUP($A105&amp;$B105,'[1]产值及收款计划（2026）'!$A:$A&amp;'[1]产值及收款计划（2026）'!$B:$B,'[1]产值及收款计划（2026）'!BR:BR)</f>
        <v>#REF!</v>
      </c>
      <c r="CE105" s="235" cm="1">
        <f t="array" ref="CE105">_xlfn.XLOOKUP($A105&amp;$B105,'[1]产值及收款计划（2026）'!$A:$A&amp;'[1]产值及收款计划（2026）'!$B:$B,'[1]产值及收款计划（2026）'!CA:CA)</f>
        <v>0</v>
      </c>
      <c r="CF105" s="235" cm="1">
        <f t="array" ref="CF105">_xlfn.XLOOKUP($A105&amp;$B105,'[1]产值及收款计划（2026）'!$A:$A&amp;'[1]产值及收款计划（2026）'!$B:$B,'[1]产值及收款计划（2026）'!CB:CB)</f>
        <v>0</v>
      </c>
      <c r="CG105" s="235" cm="1">
        <f t="array" ref="CG105">_xlfn.XLOOKUP($A105&amp;$B105,'[1]产值及收款计划（2026）'!$A:$A&amp;'[1]产值及收款计划（2026）'!$B:$B,'[1]产值及收款计划（2026）'!CC:CC)</f>
        <v>0</v>
      </c>
      <c r="CH105" s="235" cm="1">
        <f t="array" ref="CH105">_xlfn.XLOOKUP($A105&amp;$B105,'[1]产值及收款计划（2026）'!$A:$A&amp;'[1]产值及收款计划（2026）'!$B:$B,'[1]产值及收款计划（2026）'!CD:CD)</f>
        <v>0</v>
      </c>
      <c r="CI105" s="235" cm="1">
        <f t="array" ref="CI105">_xlfn.XLOOKUP($A105&amp;$B105,'[1]产值及收款计划（2026）'!$A:$A&amp;'[1]产值及收款计划（2026）'!$B:$B,'[1]产值及收款计划（2026）'!CE:CE)</f>
        <v>0</v>
      </c>
      <c r="CJ105" s="235" cm="1">
        <f t="array" ref="CJ105">_xlfn.XLOOKUP($A105&amp;$B105,'[1]产值及收款计划（2026）'!$A:$A&amp;'[1]产值及收款计划（2026）'!$B:$B,'[1]产值及收款计划（2026）'!CF:CF)</f>
        <v>0</v>
      </c>
      <c r="CK105" s="235" cm="1">
        <f t="array" ref="CK105">_xlfn.XLOOKUP($A105&amp;$B105,'[1]产值及收款计划（2026）'!$A:$A&amp;'[1]产值及收款计划（2026）'!$B:$B,'[1]产值及收款计划（2026）'!CG:CG)</f>
        <v>0</v>
      </c>
      <c r="CL105" s="235" cm="1">
        <f t="array" ref="CL105">_xlfn.XLOOKUP($A105&amp;$B105,'[1]产值及收款计划（2026）'!$A:$A&amp;'[1]产值及收款计划（2026）'!$B:$B,'[1]产值及收款计划（2026）'!CH:CH)</f>
        <v>0</v>
      </c>
      <c r="CM105" s="235" cm="1">
        <f t="array" ref="CM105">_xlfn.XLOOKUP($A105&amp;$B105,'[1]产值及收款计划（2026）'!$A:$A&amp;'[1]产值及收款计划（2026）'!$B:$B,'[1]产值及收款计划（2026）'!CI:CI)</f>
        <v>0</v>
      </c>
      <c r="CN105" s="235" cm="1">
        <f t="array" ref="CN105">_xlfn.XLOOKUP($A105&amp;$B105,'[1]产值及收款计划（2026）'!$A:$A&amp;'[1]产值及收款计划（2026）'!$B:$B,'[1]产值及收款计划（2026）'!CJ:CJ)</f>
        <v>0</v>
      </c>
      <c r="CO105" s="235" cm="1">
        <f t="array" ref="CO105">_xlfn.XLOOKUP($A105&amp;$B105,'[1]产值及收款计划（2026）'!$A:$A&amp;'[1]产值及收款计划（2026）'!$B:$B,'[1]产值及收款计划（2026）'!CK:CK)</f>
        <v>0</v>
      </c>
      <c r="CP105" s="235" cm="1">
        <f t="array" ref="CP105">_xlfn.XLOOKUP($A105&amp;$B105,'[1]产值及收款计划（2026）'!$A:$A&amp;'[1]产值及收款计划（2026）'!$B:$B,'[1]产值及收款计划（2026）'!CL:CL)</f>
        <v>0</v>
      </c>
      <c r="DE105" s="235" cm="1">
        <f t="array" ref="DE105">_xlfn.XLOOKUP($A105&amp;$B105,'[1]产值及收款计划（2026）'!$A:$A&amp;'[1]产值及收款计划（2026）'!$B:$B,'[1]产值及收款计划（2026）'!DA:DA)</f>
        <v>0</v>
      </c>
      <c r="DF105" s="235" cm="1">
        <f t="array" ref="DF105">_xlfn.XLOOKUP($A105&amp;$B105,'[1]产值及收款计划（2026）'!$A:$A&amp;'[1]产值及收款计划（2026）'!$B:$B,'[1]产值及收款计划（2026）'!DB:DB)</f>
        <v>0</v>
      </c>
      <c r="DG105" s="235" cm="1">
        <f t="array" ref="DG105">_xlfn.XLOOKUP($A105&amp;$B105,'[1]产值及收款计划（2026）'!$A:$A&amp;'[1]产值及收款计划（2026）'!$B:$B,'[1]产值及收款计划（2026）'!DC:DC)</f>
        <v>0</v>
      </c>
      <c r="DH105" s="235" cm="1">
        <f t="array" ref="DH105">_xlfn.XLOOKUP($A105&amp;$B105,'[1]产值及收款计划（2026）'!$A:$A&amp;'[1]产值及收款计划（2026）'!$B:$B,'[1]产值及收款计划（2026）'!DD:DD)</f>
        <v>0</v>
      </c>
      <c r="DI105" s="235" cm="1">
        <f t="array" ref="DI105">_xlfn.XLOOKUP($A105&amp;$B105,'[1]产值及收款计划（2026）'!$A:$A&amp;'[1]产值及收款计划（2026）'!$B:$B,'[1]产值及收款计划（2026）'!DE:DE)</f>
        <v>0</v>
      </c>
      <c r="DJ105" s="235" cm="1">
        <f t="array" ref="DJ105">_xlfn.XLOOKUP($A105&amp;$B105,'[1]产值及收款计划（2026）'!$A:$A&amp;'[1]产值及收款计划（2026）'!$B:$B,'[1]产值及收款计划（2026）'!DF:DF)</f>
        <v>0</v>
      </c>
      <c r="DK105" s="235" cm="1">
        <f t="array" ref="DK105">_xlfn.XLOOKUP($A105&amp;$B105,'[1]产值及收款计划（2026）'!$A:$A&amp;'[1]产值及收款计划（2026）'!$B:$B,'[1]产值及收款计划（2026）'!DG:DG)</f>
        <v>0</v>
      </c>
      <c r="DL105" s="235" cm="1">
        <f t="array" ref="DL105">_xlfn.XLOOKUP($A105&amp;$B105,'[1]产值及收款计划（2026）'!$A:$A&amp;'[1]产值及收款计划（2026）'!$B:$B,'[1]产值及收款计划（2026）'!DH:DH)</f>
        <v>0</v>
      </c>
      <c r="DM105" s="235" cm="1">
        <f t="array" ref="DM105">_xlfn.XLOOKUP($A105&amp;$B105,'[1]产值及收款计划（2026）'!$A:$A&amp;'[1]产值及收款计划（2026）'!$B:$B,'[1]产值及收款计划（2026）'!DI:DI)</f>
        <v>0</v>
      </c>
      <c r="DN105" s="235" cm="1">
        <f t="array" ref="DN105">_xlfn.XLOOKUP($A105&amp;$B105,'[1]产值及收款计划（2026）'!$A:$A&amp;'[1]产值及收款计划（2026）'!$B:$B,'[1]产值及收款计划（2026）'!DJ:DJ)</f>
        <v>0</v>
      </c>
      <c r="DO105" s="235" cm="1">
        <f t="array" ref="DO105">_xlfn.XLOOKUP($A105&amp;$B105,'[1]产值及收款计划（2026）'!$A:$A&amp;'[1]产值及收款计划（2026）'!$B:$B,'[1]产值及收款计划（2026）'!DK:DK)</f>
        <v>0</v>
      </c>
      <c r="DP105" s="235" cm="1">
        <f t="array" ref="DP105">_xlfn.XLOOKUP($A105&amp;$B105,'[1]产值及收款计划（2026）'!$A:$A&amp;'[1]产值及收款计划（2026）'!$B:$B,'[1]产值及收款计划（2026）'!DL:DL)</f>
        <v>0</v>
      </c>
      <c r="DQ105" s="243"/>
      <c r="DR105" s="229"/>
    </row>
    <row r="106" ht="20.25" spans="1:122">
      <c r="A106" s="233">
        <f t="shared" si="14"/>
        <v>102</v>
      </c>
      <c r="B106" s="233" t="s">
        <v>25</v>
      </c>
      <c r="C106" s="234" t="str" cm="1">
        <f t="array" ref="C106">_xlfn.XLOOKUP($A106&amp;$B106,'[1]产值及收款计划（2026）'!$A:$A&amp;'[1]产值及收款计划（2026）'!$B:$B,'[1]产值及收款计划（2026）'!C:C)</f>
        <v>ZHT2021122700165</v>
      </c>
      <c r="D106" s="234" t="str" cm="1">
        <f t="array" ref="D106">_xlfn.XLOOKUP($A106&amp;$B106,'[1]产值及收款计划（2026）'!$A:$A&amp;'[1]产值及收款计划（2026）'!$B:$B,'[1]产值及收款计划（2026）'!D:D)</f>
        <v>解放大道及北延伸（康宁路、汤公路）建设改造工程BIM全寿命期大数据管理平台建设服务项目工程技术咨询合同</v>
      </c>
      <c r="E106" s="235" cm="1">
        <f t="array" ref="E106">_xlfn.XLOOKUP($A106&amp;$B106,'[1]产值及收款计划（2026）'!$A:$A&amp;'[1]产值及收款计划（2026）'!$B:$B,'[1]产值及收款计划（2026）'!E:E)</f>
        <v>17.7</v>
      </c>
      <c r="F106" s="235" cm="1">
        <f t="array" ref="F106">_xlfn.XLOOKUP($A106&amp;$B106,'[1]产值及收款计划（2026）'!$A:$A&amp;'[1]产值及收款计划（2026）'!$B:$B,'[1]产值及收款计划（2026）'!F:F)</f>
        <v>17.7</v>
      </c>
      <c r="G106" s="235" cm="1">
        <f t="array" ref="G106">_xlfn.XLOOKUP($A106&amp;$B106,'[1]产值及收款计划（2026）'!$A:$A&amp;'[1]产值及收款计划（2026）'!$B:$B,'[1]产值及收款计划（2026）'!G:G)</f>
        <v>17.7</v>
      </c>
      <c r="H106" s="235" cm="1">
        <f t="array" ref="H106">_xlfn.XLOOKUP($A106&amp;$B106,'[1]产值及收款计划（2026）'!$A:$A&amp;'[1]产值及收款计划（2026）'!$B:$B,'[1]产值及收款计划（2026）'!H:H)</f>
        <v>17.7</v>
      </c>
      <c r="I106" s="236" cm="1">
        <f t="array" ref="I106">_xlfn.XLOOKUP($A106&amp;$B106,'[1]产值及收款计划（2026）'!$A:$A&amp;'[1]产值及收款计划（2026）'!$B:$B,'[1]产值及收款计划（2026）'!I:I)</f>
        <v>1</v>
      </c>
      <c r="J106" s="237" cm="1">
        <f t="array" ref="J106">_xlfn.XLOOKUP($A106&amp;$B106,'[1]产值及收款计划（2026）'!$A:$A&amp;'[1]产值及收款计划（2026）'!$B:$B,'[1]产值及收款计划（2026）'!J:J)</f>
        <v>0.06</v>
      </c>
      <c r="K106" s="235" t="e" cm="1">
        <f t="array" ref="K106">_xlfn.XLOOKUP($A106&amp;$B106,'[1]产值及收款计划（2026）'!$A:$A&amp;'[1]产值及收款计划（2026）'!$B:$B,'[1]产值及收款计划（2026）'!K:K)</f>
        <v>#REF!</v>
      </c>
      <c r="L106" s="235" t="e" cm="1">
        <f t="array" ref="L106">_xlfn.XLOOKUP($A106&amp;$B106,'[1]产值及收款计划（2026）'!$A:$A&amp;'[1]产值及收款计划（2026）'!$B:$B,'[1]产值及收款计划（2026）'!L:L)</f>
        <v>#REF!</v>
      </c>
      <c r="M106" s="235" t="str" cm="1">
        <f t="array" ref="M106">_xlfn.XLOOKUP($A106&amp;$B106,'[1]产值及收款计划（2026）'!$A:$A&amp;'[1]产值及收款计划（2026）'!$B:$B,'[1]产值及收款计划（2026）'!M:M)</f>
        <v>主导</v>
      </c>
      <c r="N106" s="235" t="str" cm="1">
        <f t="array" ref="N106">_xlfn.XLOOKUP($A106&amp;$B106,'[1]产值及收款计划（2026）'!$A:$A&amp;'[1]产值及收款计划（2026）'!$B:$B,'[1]产值及收款计划（2026）'!N:N)</f>
        <v>张智伟团队</v>
      </c>
      <c r="O106" s="235" t="str" cm="1">
        <f t="array" ref="O106">_xlfn.XLOOKUP($A106&amp;$B106,'[1]产值及收款计划（2026）'!$A:$A&amp;'[1]产值及收款计划（2026）'!$B:$B,'[1]产值及收款计划（2026）'!O:O)</f>
        <v>卜宝翔</v>
      </c>
      <c r="P106" s="234" t="str" cm="1">
        <f t="array" ref="P106">_xlfn.XLOOKUP($A106&amp;$B106,'[1]产值及收款计划（2026）'!$A:$A&amp;'[1]产值及收款计划（2026）'!$B:$B,'[1]产值及收款计划（2026）'!P:P)</f>
        <v>25已完结</v>
      </c>
      <c r="Q106" s="235" t="e" cm="1">
        <f t="array" ref="Q106">_xlfn.XLOOKUP($A106&amp;$B106,'[1]产值及收款计划（2026）'!$A:$A&amp;'[1]产值及收款计划（2026）'!$B:$B,'[1]产值及收款计划（2026）'!Q:Q)</f>
        <v>#REF!</v>
      </c>
      <c r="R106" s="235" t="e" cm="1">
        <f t="array" ref="R106">_xlfn.XLOOKUP($A106&amp;$B106,'[1]产值及收款计划（2026）'!$A:$A&amp;'[1]产值及收款计划（2026）'!$B:$B,'[1]产值及收款计划（2026）'!R:R)</f>
        <v>#REF!</v>
      </c>
      <c r="S106" s="235" t="e" cm="1">
        <f t="array" ref="S106">_xlfn.XLOOKUP($A106&amp;$B106,'[1]产值及收款计划（2026）'!$A:$A&amp;'[1]产值及收款计划（2026）'!$B:$B,'[1]产值及收款计划（2026）'!S:S)</f>
        <v>#REF!</v>
      </c>
      <c r="T106" s="235" cm="1">
        <f t="array" ref="T106">_xlfn.XLOOKUP($A106&amp;$B106,'[1]产值及收款计划（2026）'!$A:$A&amp;'[1]产值及收款计划（2026）'!$B:$B,'[1]产值及收款计划（2026）'!T:T)</f>
        <v>17.7</v>
      </c>
      <c r="U106" s="235" cm="1">
        <f t="array" ref="U106">_xlfn.XLOOKUP($A106&amp;$B106,'[1]产值及收款计划（2026）'!$A:$A&amp;'[1]产值及收款计划（2026）'!$B:$B,'[1]产值及收款计划（2026）'!U:U)</f>
        <v>0</v>
      </c>
      <c r="V106" s="235" cm="1">
        <f t="array" ref="V106">_xlfn.XLOOKUP($A106&amp;$B106,'[1]产值及收款计划（2026）'!$A:$A&amp;'[1]产值及收款计划（2026）'!$B:$B,'[1]产值及收款计划（2026）'!V:V)</f>
        <v>0</v>
      </c>
      <c r="W106" s="235" t="e" cm="1">
        <f t="array" ref="W106">_xlfn.XLOOKUP($A106&amp;$B106,'[1]产值及收款计划（2026）'!$A:$A&amp;'[1]产值及收款计划（2026）'!$B:$B,'[1]产值及收款计划（2026）'!W:W)</f>
        <v>#REF!</v>
      </c>
      <c r="X106" s="235" t="e" cm="1">
        <f t="array" ref="X106">_xlfn.XLOOKUP($A106&amp;$B106,'[1]产值及收款计划（2026）'!$A:$A&amp;'[1]产值及收款计划（2026）'!$B:$B,'[1]产值及收款计划（2026）'!X:X)</f>
        <v>#REF!</v>
      </c>
      <c r="Y106" s="235" t="e" cm="1">
        <f t="array" ref="Y106">_xlfn.XLOOKUP($A106&amp;$B106,'[1]产值及收款计划（2026）'!$A:$A&amp;'[1]产值及收款计划（2026）'!$B:$B,'[1]产值及收款计划（2026）'!Y:Y)</f>
        <v>#REF!</v>
      </c>
      <c r="Z106" s="235" t="e" cm="1">
        <f t="array" ref="Z106">_xlfn.XLOOKUP($A106&amp;$B106,'[1]产值及收款计划（2026）'!$A:$A&amp;'[1]产值及收款计划（2026）'!$B:$B,'[1]产值及收款计划（2026）'!Z:Z)</f>
        <v>#REF!</v>
      </c>
      <c r="AA106" s="235" cm="1">
        <f t="array" ref="AA106">_xlfn.XLOOKUP($A106&amp;$B106,'[1]产值及收款计划（2026）'!$A:$A&amp;'[1]产值及收款计划（2026）'!$B:$B,'[1]产值及收款计划（2026）'!AA:AA)</f>
        <v>0</v>
      </c>
      <c r="AB106" s="235" cm="1">
        <f t="array" ref="AB106">_xlfn.XLOOKUP($A106&amp;$B106,'[1]产值及收款计划（2026）'!$A:$A&amp;'[1]产值及收款计划（2026）'!$B:$B,'[1]产值及收款计划（2026）'!AB:AB)</f>
        <v>0</v>
      </c>
      <c r="AC106" s="235" cm="1">
        <f t="array" ref="AC106">_xlfn.XLOOKUP($A106&amp;$B106,'[1]产值及收款计划（2026）'!$A:$A&amp;'[1]产值及收款计划（2026）'!$B:$B,'[1]产值及收款计划（2026）'!AC:AC)</f>
        <v>0</v>
      </c>
      <c r="AD106" s="235" cm="1">
        <f t="array" ref="AD106">_xlfn.XLOOKUP($A106&amp;$B106,'[1]产值及收款计划（2026）'!$A:$A&amp;'[1]产值及收款计划（2026）'!$B:$B,'[1]产值及收款计划（2026）'!AD:AD)</f>
        <v>0</v>
      </c>
      <c r="AE106" s="235" cm="1">
        <f t="array" ref="AE106">_xlfn.XLOOKUP($A106&amp;$B106,'[1]产值及收款计划（2026）'!$A:$A&amp;'[1]产值及收款计划（2026）'!$B:$B,'[1]产值及收款计划（2026）'!AE:AE)</f>
        <v>0</v>
      </c>
      <c r="AF106" s="235" cm="1">
        <f t="array" ref="AF106">_xlfn.XLOOKUP($A106&amp;$B106,'[1]产值及收款计划（2026）'!$A:$A&amp;'[1]产值及收款计划（2026）'!$B:$B,'[1]产值及收款计划（2026）'!AF:AF)</f>
        <v>0</v>
      </c>
      <c r="AG106" s="235" cm="1">
        <f t="array" ref="AG106">_xlfn.XLOOKUP($A106&amp;$B106,'[1]产值及收款计划（2026）'!$A:$A&amp;'[1]产值及收款计划（2026）'!$B:$B,'[1]产值及收款计划（2026）'!AG:AG)</f>
        <v>0</v>
      </c>
      <c r="AH106" s="235" cm="1">
        <f t="array" ref="AH106">_xlfn.XLOOKUP($A106&amp;$B106,'[1]产值及收款计划（2026）'!$A:$A&amp;'[1]产值及收款计划（2026）'!$B:$B,'[1]产值及收款计划（2026）'!AH:AH)</f>
        <v>0</v>
      </c>
      <c r="AI106" s="235" cm="1">
        <f t="array" ref="AI106">_xlfn.XLOOKUP($A106&amp;$B106,'[1]产值及收款计划（2026）'!$A:$A&amp;'[1]产值及收款计划（2026）'!$B:$B,'[1]产值及收款计划（2026）'!AI:AI)</f>
        <v>0</v>
      </c>
      <c r="AJ106" s="235" cm="1">
        <f t="array" ref="AJ106">_xlfn.XLOOKUP($A106&amp;$B106,'[1]产值及收款计划（2026）'!$A:$A&amp;'[1]产值及收款计划（2026）'!$B:$B,'[1]产值及收款计划（2026）'!AJ:AJ)</f>
        <v>0</v>
      </c>
      <c r="AK106" s="235" cm="1">
        <f t="array" ref="AK106">_xlfn.XLOOKUP($A106&amp;$B106,'[1]产值及收款计划（2026）'!$A:$A&amp;'[1]产值及收款计划（2026）'!$B:$B,'[1]产值及收款计划（2026）'!AK:AK)</f>
        <v>0</v>
      </c>
      <c r="AL106" s="235" cm="1">
        <f t="array" ref="AL106">_xlfn.XLOOKUP($A106&amp;$B106,'[1]产值及收款计划（2026）'!$A:$A&amp;'[1]产值及收款计划（2026）'!$B:$B,'[1]产值及收款计划（2026）'!AL:AL)</f>
        <v>0</v>
      </c>
      <c r="AM106" s="242" cm="1">
        <f t="array" ref="AM106">_xlfn.LET(_xlpm.勾选月份状态数组,TRANSPOSE('PPT(12-15页）-TOP10'!$A$3:$A$14),_xlpm.选择数据区,IF('PPT(12-15页）-TOP10'!$E$3="收款",$BA106:$BL106,$AA106:$AL106),SUM(_xlfn._xlws.FILTER(_xlpm.选择数据区,_xlpm.勾选月份状态数组,"")))</f>
        <v>0</v>
      </c>
      <c r="AN106" s="235" t="e">
        <f>_xlfn.XLOOKUP($C106,应收未收表!$T:$T,应收未收表!AA:AA)</f>
        <v>#N/A</v>
      </c>
      <c r="AO106" s="235" t="e">
        <f>_xlfn.XLOOKUP($C106,应收未收表!$T:$T,应收未收表!AB:AB)</f>
        <v>#N/A</v>
      </c>
      <c r="AP106" s="235" t="e">
        <f>_xlfn.XLOOKUP($C106,应收未收表!$T:$T,应收未收表!AC:AC)</f>
        <v>#N/A</v>
      </c>
      <c r="AQ106" s="235" t="e">
        <f>_xlfn.XLOOKUP($C106,应收未收表!$T:$T,应收未收表!AE:AE)</f>
        <v>#N/A</v>
      </c>
      <c r="AR106" s="235" t="e">
        <f>_xlfn.XLOOKUP($C106,应收未收表!$T:$T,应收未收表!AF:AF)</f>
        <v>#N/A</v>
      </c>
      <c r="AS106" s="235" t="e" cm="1">
        <f t="array" ref="AS106">_xlfn.XLOOKUP($A106&amp;$B106,'[1]产值及收款计划（2026）'!$A:$A&amp;'[1]产值及收款计划（2026）'!$B:$B,'[1]产值及收款计划（2026）'!AS:AS)</f>
        <v>#REF!</v>
      </c>
      <c r="AT106" s="235" t="e" cm="1">
        <f t="array" ref="AT106">_xlfn.XLOOKUP($A106&amp;$B106,'[1]产值及收款计划（2026）'!$A:$A&amp;'[1]产值及收款计划（2026）'!$B:$B,'[1]产值及收款计划（2026）'!AT:AT)</f>
        <v>#REF!</v>
      </c>
      <c r="AU106" s="235" t="e" cm="1">
        <f t="array" ref="AU106">_xlfn.XLOOKUP($A106&amp;$B106,'[1]产值及收款计划（2026）'!$A:$A&amp;'[1]产值及收款计划（2026）'!$B:$B,'[1]产值及收款计划（2026）'!AU:AU)</f>
        <v>#REF!</v>
      </c>
      <c r="AV106" s="235" t="e" cm="1">
        <f t="array" ref="AV106">_xlfn.XLOOKUP($A106&amp;$B106,'[1]产值及收款计划（2026）'!$A:$A&amp;'[1]产值及收款计划（2026）'!$B:$B,'[1]产值及收款计划（2026）'!AV:AV)</f>
        <v>#REF!</v>
      </c>
      <c r="AW106" s="235" cm="1">
        <f t="array" ref="AW106">_xlfn.XLOOKUP($A106&amp;$B106,'[1]产值及收款计划（2026）'!$A:$A&amp;'[1]产值及收款计划（2026）'!$B:$B,'[1]产值及收款计划（2026）'!AW:AW)</f>
        <v>10.62</v>
      </c>
      <c r="AX106" s="235" cm="1">
        <f t="array" ref="AX106">_xlfn.XLOOKUP($A106&amp;$B106,'[1]产值及收款计划（2026）'!$A:$A&amp;'[1]产值及收款计划（2026）'!$B:$B,'[1]产值及收款计划（2026）'!AX:AX)</f>
        <v>0</v>
      </c>
      <c r="AY106" s="235" cm="1">
        <f t="array" ref="AY106">_xlfn.XLOOKUP($A106&amp;$B106,'[1]产值及收款计划（2026）'!$A:$A&amp;'[1]产值及收款计划（2026）'!$B:$B,'[1]产值及收款计划（2026）'!AY:AY)</f>
        <v>7.08</v>
      </c>
      <c r="AZ106" s="235" cm="1">
        <f t="array" ref="AZ106">_xlfn.XLOOKUP($A106&amp;$B106,'[1]产值及收款计划（2026）'!$A:$A&amp;'[1]产值及收款计划（2026）'!$B:$B,'[1]产值及收款计划（2026）'!AZ:AZ)</f>
        <v>7.08</v>
      </c>
      <c r="BA106" s="235" t="e" cm="1">
        <f t="array" ref="BA106">_xlfn.XLOOKUP($A106&amp;$B106,'[1]产值及收款计划（2026）'!$A:$A&amp;'[1]产值及收款计划（2026）'!$B:$B,'[1]产值及收款计划（2026）'!BA:BA)</f>
        <v>#REF!</v>
      </c>
      <c r="BB106" s="235" t="e" cm="1">
        <f t="array" ref="BB106">_xlfn.XLOOKUP($A106&amp;$B106,'[1]产值及收款计划（2026）'!$A:$A&amp;'[1]产值及收款计划（2026）'!$B:$B,'[1]产值及收款计划（2026）'!BB:BB)</f>
        <v>#REF!</v>
      </c>
      <c r="BC106" s="235" t="e" cm="1">
        <f t="array" ref="BC106">_xlfn.XLOOKUP($A106&amp;$B106,'[1]产值及收款计划（2026）'!$A:$A&amp;'[1]产值及收款计划（2026）'!$B:$B,'[1]产值及收款计划（2026）'!BC:BC)</f>
        <v>#REF!</v>
      </c>
      <c r="BD106" s="235" t="e" cm="1">
        <f t="array" ref="BD106">_xlfn.XLOOKUP($A106&amp;$B106,'[1]产值及收款计划（2026）'!$A:$A&amp;'[1]产值及收款计划（2026）'!$B:$B,'[1]产值及收款计划（2026）'!BD:BD)</f>
        <v>#REF!</v>
      </c>
      <c r="BE106" s="235" t="e" cm="1">
        <f t="array" ref="BE106">_xlfn.XLOOKUP($A106&amp;$B106,'[1]产值及收款计划（2026）'!$A:$A&amp;'[1]产值及收款计划（2026）'!$B:$B,'[1]产值及收款计划（2026）'!BE:BE)</f>
        <v>#REF!</v>
      </c>
      <c r="BF106" s="235" t="e" cm="1">
        <f t="array" ref="BF106">_xlfn.XLOOKUP($A106&amp;$B106,'[1]产值及收款计划（2026）'!$A:$A&amp;'[1]产值及收款计划（2026）'!$B:$B,'[1]产值及收款计划（2026）'!BF:BF)</f>
        <v>#REF!</v>
      </c>
      <c r="BG106" s="235" t="e" cm="1">
        <f t="array" ref="BG106">_xlfn.XLOOKUP($A106&amp;$B106,'[1]产值及收款计划（2026）'!$A:$A&amp;'[1]产值及收款计划（2026）'!$B:$B,'[1]产值及收款计划（2026）'!BG:BG)</f>
        <v>#REF!</v>
      </c>
      <c r="BH106" s="235" t="e" cm="1">
        <f t="array" ref="BH106">_xlfn.XLOOKUP($A106&amp;$B106,'[1]产值及收款计划（2026）'!$A:$A&amp;'[1]产值及收款计划（2026）'!$B:$B,'[1]产值及收款计划（2026）'!BH:BH)</f>
        <v>#REF!</v>
      </c>
      <c r="BI106" s="235" t="e" cm="1">
        <f t="array" ref="BI106">_xlfn.XLOOKUP($A106&amp;$B106,'[1]产值及收款计划（2026）'!$A:$A&amp;'[1]产值及收款计划（2026）'!$B:$B,'[1]产值及收款计划（2026）'!BI:BI)</f>
        <v>#REF!</v>
      </c>
      <c r="BJ106" s="235" t="e" cm="1">
        <f t="array" ref="BJ106">_xlfn.XLOOKUP($A106&amp;$B106,'[1]产值及收款计划（2026）'!$A:$A&amp;'[1]产值及收款计划（2026）'!$B:$B,'[1]产值及收款计划（2026）'!BJ:BJ)</f>
        <v>#REF!</v>
      </c>
      <c r="BK106" s="235" t="e" cm="1">
        <f t="array" ref="BK106">_xlfn.XLOOKUP($A106&amp;$B106,'[1]产值及收款计划（2026）'!$A:$A&amp;'[1]产值及收款计划（2026）'!$B:$B,'[1]产值及收款计划（2026）'!BK:BK)</f>
        <v>#REF!</v>
      </c>
      <c r="BL106" s="235" t="e" cm="1">
        <f t="array" ref="BL106">_xlfn.XLOOKUP($A106&amp;$B106,'[1]产值及收款计划（2026）'!$A:$A&amp;'[1]产值及收款计划（2026）'!$B:$B,'[1]产值及收款计划（2026）'!BL:BL)</f>
        <v>#REF!</v>
      </c>
      <c r="BM106" s="235"/>
      <c r="BN106" s="235"/>
      <c r="BO106" s="235"/>
      <c r="BP106" s="235"/>
      <c r="BQ106" s="235">
        <f>_xlfn.XLOOKUP($C106,应收未收表!$AJ:$AJ,应收未收表!AK:AK)</f>
        <v>7</v>
      </c>
      <c r="BR106" s="235">
        <f>_xlfn.XLOOKUP($C106,应收未收表!$AJ:$AJ,应收未收表!AL:AL)</f>
        <v>7</v>
      </c>
      <c r="BS106" s="235" t="str">
        <f>_xlfn.XLOOKUP($C106,应收未收表!$AJ:$AJ,应收未收表!AM:AM)</f>
        <v>一季度内无法落实</v>
      </c>
      <c r="BT106" s="235" t="str">
        <f>_xlfn.XLOOKUP($C106,应收未收表!$AJ:$AJ,应收未收表!AN:AN)</f>
        <v>城建院还在审计</v>
      </c>
      <c r="BU106" s="234" t="str" cm="1">
        <f t="array" ref="BU106">_xlfn.XLOOKUP($A106&amp;$B106,'[1]产值及收款计划（2026）'!$A:$A&amp;'[1]产值及收款计划（2026）'!$B:$B,'[1]产值及收款计划（2026）'!BQ:BQ)</f>
        <v>上海市城市建设设计研究总院（集团）有限公司</v>
      </c>
      <c r="BV106" s="235" t="e" cm="1">
        <f t="array" ref="BV106">_xlfn.XLOOKUP($A106&amp;$B106,'[1]产值及收款计划（2026）'!$A:$A&amp;'[1]产值及收款计划（2026）'!$B:$B,'[1]产值及收款计划（2026）'!BR:BR)</f>
        <v>#REF!</v>
      </c>
      <c r="CE106" s="235" cm="1">
        <f t="array" ref="CE106">_xlfn.XLOOKUP($A106&amp;$B106,'[1]产值及收款计划（2026）'!$A:$A&amp;'[1]产值及收款计划（2026）'!$B:$B,'[1]产值及收款计划（2026）'!CA:CA)</f>
        <v>0</v>
      </c>
      <c r="CF106" s="235" cm="1">
        <f t="array" ref="CF106">_xlfn.XLOOKUP($A106&amp;$B106,'[1]产值及收款计划（2026）'!$A:$A&amp;'[1]产值及收款计划（2026）'!$B:$B,'[1]产值及收款计划（2026）'!CB:CB)</f>
        <v>0</v>
      </c>
      <c r="CG106" s="235" cm="1">
        <f t="array" ref="CG106">_xlfn.XLOOKUP($A106&amp;$B106,'[1]产值及收款计划（2026）'!$A:$A&amp;'[1]产值及收款计划（2026）'!$B:$B,'[1]产值及收款计划（2026）'!CC:CC)</f>
        <v>0</v>
      </c>
      <c r="CH106" s="235" cm="1">
        <f t="array" ref="CH106">_xlfn.XLOOKUP($A106&amp;$B106,'[1]产值及收款计划（2026）'!$A:$A&amp;'[1]产值及收款计划（2026）'!$B:$B,'[1]产值及收款计划（2026）'!CD:CD)</f>
        <v>0</v>
      </c>
      <c r="CI106" s="235" cm="1">
        <f t="array" ref="CI106">_xlfn.XLOOKUP($A106&amp;$B106,'[1]产值及收款计划（2026）'!$A:$A&amp;'[1]产值及收款计划（2026）'!$B:$B,'[1]产值及收款计划（2026）'!CE:CE)</f>
        <v>0</v>
      </c>
      <c r="CJ106" s="235" cm="1">
        <f t="array" ref="CJ106">_xlfn.XLOOKUP($A106&amp;$B106,'[1]产值及收款计划（2026）'!$A:$A&amp;'[1]产值及收款计划（2026）'!$B:$B,'[1]产值及收款计划（2026）'!CF:CF)</f>
        <v>0</v>
      </c>
      <c r="CK106" s="235" cm="1">
        <f t="array" ref="CK106">_xlfn.XLOOKUP($A106&amp;$B106,'[1]产值及收款计划（2026）'!$A:$A&amp;'[1]产值及收款计划（2026）'!$B:$B,'[1]产值及收款计划（2026）'!CG:CG)</f>
        <v>0</v>
      </c>
      <c r="CL106" s="235" cm="1">
        <f t="array" ref="CL106">_xlfn.XLOOKUP($A106&amp;$B106,'[1]产值及收款计划（2026）'!$A:$A&amp;'[1]产值及收款计划（2026）'!$B:$B,'[1]产值及收款计划（2026）'!CH:CH)</f>
        <v>0</v>
      </c>
      <c r="CM106" s="235" cm="1">
        <f t="array" ref="CM106">_xlfn.XLOOKUP($A106&amp;$B106,'[1]产值及收款计划（2026）'!$A:$A&amp;'[1]产值及收款计划（2026）'!$B:$B,'[1]产值及收款计划（2026）'!CI:CI)</f>
        <v>0</v>
      </c>
      <c r="CN106" s="235" cm="1">
        <f t="array" ref="CN106">_xlfn.XLOOKUP($A106&amp;$B106,'[1]产值及收款计划（2026）'!$A:$A&amp;'[1]产值及收款计划（2026）'!$B:$B,'[1]产值及收款计划（2026）'!CJ:CJ)</f>
        <v>0</v>
      </c>
      <c r="CO106" s="235" cm="1">
        <f t="array" ref="CO106">_xlfn.XLOOKUP($A106&amp;$B106,'[1]产值及收款计划（2026）'!$A:$A&amp;'[1]产值及收款计划（2026）'!$B:$B,'[1]产值及收款计划（2026）'!CK:CK)</f>
        <v>0</v>
      </c>
      <c r="CP106" s="235" cm="1">
        <f t="array" ref="CP106">_xlfn.XLOOKUP($A106&amp;$B106,'[1]产值及收款计划（2026）'!$A:$A&amp;'[1]产值及收款计划（2026）'!$B:$B,'[1]产值及收款计划（2026）'!CL:CL)</f>
        <v>0</v>
      </c>
      <c r="DE106" s="235" cm="1">
        <f t="array" ref="DE106">_xlfn.XLOOKUP($A106&amp;$B106,'[1]产值及收款计划（2026）'!$A:$A&amp;'[1]产值及收款计划（2026）'!$B:$B,'[1]产值及收款计划（2026）'!DA:DA)</f>
        <v>0</v>
      </c>
      <c r="DF106" s="235" cm="1">
        <f t="array" ref="DF106">_xlfn.XLOOKUP($A106&amp;$B106,'[1]产值及收款计划（2026）'!$A:$A&amp;'[1]产值及收款计划（2026）'!$B:$B,'[1]产值及收款计划（2026）'!DB:DB)</f>
        <v>0</v>
      </c>
      <c r="DG106" s="235" cm="1">
        <f t="array" ref="DG106">_xlfn.XLOOKUP($A106&amp;$B106,'[1]产值及收款计划（2026）'!$A:$A&amp;'[1]产值及收款计划（2026）'!$B:$B,'[1]产值及收款计划（2026）'!DC:DC)</f>
        <v>0</v>
      </c>
      <c r="DH106" s="235" cm="1">
        <f t="array" ref="DH106">_xlfn.XLOOKUP($A106&amp;$B106,'[1]产值及收款计划（2026）'!$A:$A&amp;'[1]产值及收款计划（2026）'!$B:$B,'[1]产值及收款计划（2026）'!DD:DD)</f>
        <v>0</v>
      </c>
      <c r="DI106" s="235" cm="1">
        <f t="array" ref="DI106">_xlfn.XLOOKUP($A106&amp;$B106,'[1]产值及收款计划（2026）'!$A:$A&amp;'[1]产值及收款计划（2026）'!$B:$B,'[1]产值及收款计划（2026）'!DE:DE)</f>
        <v>0</v>
      </c>
      <c r="DJ106" s="235" cm="1">
        <f t="array" ref="DJ106">_xlfn.XLOOKUP($A106&amp;$B106,'[1]产值及收款计划（2026）'!$A:$A&amp;'[1]产值及收款计划（2026）'!$B:$B,'[1]产值及收款计划（2026）'!DF:DF)</f>
        <v>0</v>
      </c>
      <c r="DK106" s="235" cm="1">
        <f t="array" ref="DK106">_xlfn.XLOOKUP($A106&amp;$B106,'[1]产值及收款计划（2026）'!$A:$A&amp;'[1]产值及收款计划（2026）'!$B:$B,'[1]产值及收款计划（2026）'!DG:DG)</f>
        <v>0</v>
      </c>
      <c r="DL106" s="235" cm="1">
        <f t="array" ref="DL106">_xlfn.XLOOKUP($A106&amp;$B106,'[1]产值及收款计划（2026）'!$A:$A&amp;'[1]产值及收款计划（2026）'!$B:$B,'[1]产值及收款计划（2026）'!DH:DH)</f>
        <v>0</v>
      </c>
      <c r="DM106" s="235" cm="1">
        <f t="array" ref="DM106">_xlfn.XLOOKUP($A106&amp;$B106,'[1]产值及收款计划（2026）'!$A:$A&amp;'[1]产值及收款计划（2026）'!$B:$B,'[1]产值及收款计划（2026）'!DI:DI)</f>
        <v>0</v>
      </c>
      <c r="DN106" s="235" cm="1">
        <f t="array" ref="DN106">_xlfn.XLOOKUP($A106&amp;$B106,'[1]产值及收款计划（2026）'!$A:$A&amp;'[1]产值及收款计划（2026）'!$B:$B,'[1]产值及收款计划（2026）'!DJ:DJ)</f>
        <v>0</v>
      </c>
      <c r="DO106" s="235" cm="1">
        <f t="array" ref="DO106">_xlfn.XLOOKUP($A106&amp;$B106,'[1]产值及收款计划（2026）'!$A:$A&amp;'[1]产值及收款计划（2026）'!$B:$B,'[1]产值及收款计划（2026）'!DK:DK)</f>
        <v>0</v>
      </c>
      <c r="DP106" s="235" cm="1">
        <f t="array" ref="DP106">_xlfn.XLOOKUP($A106&amp;$B106,'[1]产值及收款计划（2026）'!$A:$A&amp;'[1]产值及收款计划（2026）'!$B:$B,'[1]产值及收款计划（2026）'!DL:DL)</f>
        <v>0</v>
      </c>
      <c r="DQ106" s="243"/>
      <c r="DR106" s="229"/>
    </row>
    <row r="107" ht="60.75" spans="1:122">
      <c r="A107" s="233">
        <f t="shared" si="14"/>
        <v>103</v>
      </c>
      <c r="B107" s="233" t="s">
        <v>25</v>
      </c>
      <c r="C107" s="234" t="str" cm="1">
        <f t="array" ref="C107">_xlfn.XLOOKUP($A107&amp;$B107,'[1]产值及收款计划（2026）'!$A:$A&amp;'[1]产值及收款计划（2026）'!$B:$B,'[1]产值及收款计划（2026）'!C:C)</f>
        <v>ZHT2021122300161</v>
      </c>
      <c r="D107" s="234" t="str" cm="1">
        <f t="array" ref="D107">_xlfn.XLOOKUP($A107&amp;$B107,'[1]产值及收款计划（2026）'!$A:$A&amp;'[1]产值及收款计划（2026）'!$B:$B,'[1]产值及收款计划（2026）'!D:D)</f>
        <v>绍兴市城市智慧道路快速系统和地下管廊项目-越东路及南延段（杭甬高速-绍诸高速平水口）智慧快速路工程</v>
      </c>
      <c r="E107" s="235" cm="1">
        <f t="array" ref="E107">_xlfn.XLOOKUP($A107&amp;$B107,'[1]产值及收款计划（2026）'!$A:$A&amp;'[1]产值及收款计划（2026）'!$B:$B,'[1]产值及收款计划（2026）'!E:E)</f>
        <v>70</v>
      </c>
      <c r="F107" s="235" cm="1">
        <f t="array" ref="F107">_xlfn.XLOOKUP($A107&amp;$B107,'[1]产值及收款计划（2026）'!$A:$A&amp;'[1]产值及收款计划（2026）'!$B:$B,'[1]产值及收款计划（2026）'!F:F)</f>
        <v>70</v>
      </c>
      <c r="G107" s="235" cm="1">
        <f t="array" ref="G107">_xlfn.XLOOKUP($A107&amp;$B107,'[1]产值及收款计划（2026）'!$A:$A&amp;'[1]产值及收款计划（2026）'!$B:$B,'[1]产值及收款计划（2026）'!G:G)</f>
        <v>70</v>
      </c>
      <c r="H107" s="235" cm="1">
        <f t="array" ref="H107">_xlfn.XLOOKUP($A107&amp;$B107,'[1]产值及收款计划（2026）'!$A:$A&amp;'[1]产值及收款计划（2026）'!$B:$B,'[1]产值及收款计划（2026）'!H:H)</f>
        <v>70</v>
      </c>
      <c r="I107" s="236" cm="1">
        <f t="array" ref="I107">_xlfn.XLOOKUP($A107&amp;$B107,'[1]产值及收款计划（2026）'!$A:$A&amp;'[1]产值及收款计划（2026）'!$B:$B,'[1]产值及收款计划（2026）'!I:I)</f>
        <v>1</v>
      </c>
      <c r="J107" s="237" cm="1">
        <f t="array" ref="J107">_xlfn.XLOOKUP($A107&amp;$B107,'[1]产值及收款计划（2026）'!$A:$A&amp;'[1]产值及收款计划（2026）'!$B:$B,'[1]产值及收款计划（2026）'!J:J)</f>
        <v>0.06</v>
      </c>
      <c r="K107" s="235" t="e" cm="1">
        <f t="array" ref="K107">_xlfn.XLOOKUP($A107&amp;$B107,'[1]产值及收款计划（2026）'!$A:$A&amp;'[1]产值及收款计划（2026）'!$B:$B,'[1]产值及收款计划（2026）'!K:K)</f>
        <v>#REF!</v>
      </c>
      <c r="L107" s="235" t="e" cm="1">
        <f t="array" ref="L107">_xlfn.XLOOKUP($A107&amp;$B107,'[1]产值及收款计划（2026）'!$A:$A&amp;'[1]产值及收款计划（2026）'!$B:$B,'[1]产值及收款计划（2026）'!L:L)</f>
        <v>#REF!</v>
      </c>
      <c r="M107" s="235" t="str" cm="1">
        <f t="array" ref="M107">_xlfn.XLOOKUP($A107&amp;$B107,'[1]产值及收款计划（2026）'!$A:$A&amp;'[1]产值及收款计划（2026）'!$B:$B,'[1]产值及收款计划（2026）'!M:M)</f>
        <v>主导</v>
      </c>
      <c r="N107" s="235" t="str" cm="1">
        <f t="array" ref="N107">_xlfn.XLOOKUP($A107&amp;$B107,'[1]产值及收款计划（2026）'!$A:$A&amp;'[1]产值及收款计划（2026）'!$B:$B,'[1]产值及收款计划（2026）'!N:N)</f>
        <v>张智伟团队</v>
      </c>
      <c r="O107" s="235" t="str" cm="1">
        <f t="array" ref="O107">_xlfn.XLOOKUP($A107&amp;$B107,'[1]产值及收款计划（2026）'!$A:$A&amp;'[1]产值及收款计划（2026）'!$B:$B,'[1]产值及收款计划（2026）'!O:O)</f>
        <v>卜宝翔</v>
      </c>
      <c r="P107" s="234" t="str" cm="1">
        <f t="array" ref="P107">_xlfn.XLOOKUP($A107&amp;$B107,'[1]产值及收款计划（2026）'!$A:$A&amp;'[1]产值及收款计划（2026）'!$B:$B,'[1]产值及收款计划（2026）'!P:P)</f>
        <v>在建</v>
      </c>
      <c r="Q107" s="235" t="e" cm="1">
        <f t="array" ref="Q107">_xlfn.XLOOKUP($A107&amp;$B107,'[1]产值及收款计划（2026）'!$A:$A&amp;'[1]产值及收款计划（2026）'!$B:$B,'[1]产值及收款计划（2026）'!Q:Q)</f>
        <v>#REF!</v>
      </c>
      <c r="R107" s="235" t="e" cm="1">
        <f t="array" ref="R107">_xlfn.XLOOKUP($A107&amp;$B107,'[1]产值及收款计划（2026）'!$A:$A&amp;'[1]产值及收款计划（2026）'!$B:$B,'[1]产值及收款计划（2026）'!R:R)</f>
        <v>#REF!</v>
      </c>
      <c r="S107" s="235" t="e" cm="1">
        <f t="array" ref="S107">_xlfn.XLOOKUP($A107&amp;$B107,'[1]产值及收款计划（2026）'!$A:$A&amp;'[1]产值及收款计划（2026）'!$B:$B,'[1]产值及收款计划（2026）'!S:S)</f>
        <v>#REF!</v>
      </c>
      <c r="T107" s="235" cm="1">
        <f t="array" ref="T107">_xlfn.XLOOKUP($A107&amp;$B107,'[1]产值及收款计划（2026）'!$A:$A&amp;'[1]产值及收款计划（2026）'!$B:$B,'[1]产值及收款计划（2026）'!T:T)</f>
        <v>42</v>
      </c>
      <c r="U107" s="235" cm="1">
        <f t="array" ref="U107">_xlfn.XLOOKUP($A107&amp;$B107,'[1]产值及收款计划（2026）'!$A:$A&amp;'[1]产值及收款计划（2026）'!$B:$B,'[1]产值及收款计划（2026）'!U:U)</f>
        <v>0</v>
      </c>
      <c r="V107" s="235" cm="1">
        <f t="array" ref="V107">_xlfn.XLOOKUP($A107&amp;$B107,'[1]产值及收款计划（2026）'!$A:$A&amp;'[1]产值及收款计划（2026）'!$B:$B,'[1]产值及收款计划（2026）'!V:V)</f>
        <v>28</v>
      </c>
      <c r="W107" s="235" t="e" cm="1">
        <f t="array" ref="W107">_xlfn.XLOOKUP($A107&amp;$B107,'[1]产值及收款计划（2026）'!$A:$A&amp;'[1]产值及收款计划（2026）'!$B:$B,'[1]产值及收款计划（2026）'!W:W)</f>
        <v>#REF!</v>
      </c>
      <c r="X107" s="235" t="e" cm="1">
        <f t="array" ref="X107">_xlfn.XLOOKUP($A107&amp;$B107,'[1]产值及收款计划（2026）'!$A:$A&amp;'[1]产值及收款计划（2026）'!$B:$B,'[1]产值及收款计划（2026）'!X:X)</f>
        <v>#REF!</v>
      </c>
      <c r="Y107" s="235" t="e" cm="1">
        <f t="array" ref="Y107">_xlfn.XLOOKUP($A107&amp;$B107,'[1]产值及收款计划（2026）'!$A:$A&amp;'[1]产值及收款计划（2026）'!$B:$B,'[1]产值及收款计划（2026）'!Y:Y)</f>
        <v>#REF!</v>
      </c>
      <c r="Z107" s="235" t="e" cm="1">
        <f t="array" ref="Z107">_xlfn.XLOOKUP($A107&amp;$B107,'[1]产值及收款计划（2026）'!$A:$A&amp;'[1]产值及收款计划（2026）'!$B:$B,'[1]产值及收款计划（2026）'!Z:Z)</f>
        <v>#REF!</v>
      </c>
      <c r="AA107" s="235" t="e" cm="1">
        <f t="array" ref="AA107">_xlfn.XLOOKUP($A107&amp;$B107,'[1]产值及收款计划（2026）'!$A:$A&amp;'[1]产值及收款计划（2026）'!$B:$B,'[1]产值及收款计划（2026）'!AA:AA)</f>
        <v>#REF!</v>
      </c>
      <c r="AB107" s="235" t="e" cm="1">
        <f t="array" ref="AB107">_xlfn.XLOOKUP($A107&amp;$B107,'[1]产值及收款计划（2026）'!$A:$A&amp;'[1]产值及收款计划（2026）'!$B:$B,'[1]产值及收款计划（2026）'!AB:AB)</f>
        <v>#REF!</v>
      </c>
      <c r="AC107" s="235" t="e" cm="1">
        <f t="array" ref="AC107">_xlfn.XLOOKUP($A107&amp;$B107,'[1]产值及收款计划（2026）'!$A:$A&amp;'[1]产值及收款计划（2026）'!$B:$B,'[1]产值及收款计划（2026）'!AC:AC)</f>
        <v>#REF!</v>
      </c>
      <c r="AD107" s="235" t="e" cm="1">
        <f t="array" ref="AD107">_xlfn.XLOOKUP($A107&amp;$B107,'[1]产值及收款计划（2026）'!$A:$A&amp;'[1]产值及收款计划（2026）'!$B:$B,'[1]产值及收款计划（2026）'!AD:AD)</f>
        <v>#REF!</v>
      </c>
      <c r="AE107" s="235" t="e" cm="1">
        <f t="array" ref="AE107">_xlfn.XLOOKUP($A107&amp;$B107,'[1]产值及收款计划（2026）'!$A:$A&amp;'[1]产值及收款计划（2026）'!$B:$B,'[1]产值及收款计划（2026）'!AE:AE)</f>
        <v>#REF!</v>
      </c>
      <c r="AF107" s="235" cm="1">
        <f t="array" ref="AF107">_xlfn.XLOOKUP($A107&amp;$B107,'[1]产值及收款计划（2026）'!$A:$A&amp;'[1]产值及收款计划（2026）'!$B:$B,'[1]产值及收款计划（2026）'!AF:AF)</f>
        <v>28</v>
      </c>
      <c r="AG107" s="235" t="e" cm="1">
        <f t="array" ref="AG107">_xlfn.XLOOKUP($A107&amp;$B107,'[1]产值及收款计划（2026）'!$A:$A&amp;'[1]产值及收款计划（2026）'!$B:$B,'[1]产值及收款计划（2026）'!AG:AG)</f>
        <v>#REF!</v>
      </c>
      <c r="AH107" s="235" t="e" cm="1">
        <f t="array" ref="AH107">_xlfn.XLOOKUP($A107&amp;$B107,'[1]产值及收款计划（2026）'!$A:$A&amp;'[1]产值及收款计划（2026）'!$B:$B,'[1]产值及收款计划（2026）'!AH:AH)</f>
        <v>#REF!</v>
      </c>
      <c r="AI107" s="235" t="e" cm="1">
        <f t="array" ref="AI107">_xlfn.XLOOKUP($A107&amp;$B107,'[1]产值及收款计划（2026）'!$A:$A&amp;'[1]产值及收款计划（2026）'!$B:$B,'[1]产值及收款计划（2026）'!AI:AI)</f>
        <v>#REF!</v>
      </c>
      <c r="AJ107" s="235" t="e" cm="1">
        <f t="array" ref="AJ107">_xlfn.XLOOKUP($A107&amp;$B107,'[1]产值及收款计划（2026）'!$A:$A&amp;'[1]产值及收款计划（2026）'!$B:$B,'[1]产值及收款计划（2026）'!AJ:AJ)</f>
        <v>#REF!</v>
      </c>
      <c r="AK107" s="235" t="e" cm="1">
        <f t="array" ref="AK107">_xlfn.XLOOKUP($A107&amp;$B107,'[1]产值及收款计划（2026）'!$A:$A&amp;'[1]产值及收款计划（2026）'!$B:$B,'[1]产值及收款计划（2026）'!AK:AK)</f>
        <v>#REF!</v>
      </c>
      <c r="AL107" s="235" t="e" cm="1">
        <f t="array" ref="AL107">_xlfn.XLOOKUP($A107&amp;$B107,'[1]产值及收款计划（2026）'!$A:$A&amp;'[1]产值及收款计划（2026）'!$B:$B,'[1]产值及收款计划（2026）'!AL:AL)</f>
        <v>#REF!</v>
      </c>
      <c r="AM107" s="242" t="e" cm="1">
        <f t="array" ref="AM107">_xlfn.LET(_xlpm.勾选月份状态数组,TRANSPOSE('PPT(12-15页）-TOP10'!$A$3:$A$14),_xlpm.选择数据区,IF('PPT(12-15页）-TOP10'!$E$3="收款",$BA107:$BL107,$AA107:$AL107),SUM(_xlfn._xlws.FILTER(_xlpm.选择数据区,_xlpm.勾选月份状态数组,"")))</f>
        <v>#REF!</v>
      </c>
      <c r="AN107" s="235" t="e">
        <f>_xlfn.XLOOKUP($C107,应收未收表!$T:$T,应收未收表!AA:AA)</f>
        <v>#N/A</v>
      </c>
      <c r="AO107" s="235" t="e">
        <f>_xlfn.XLOOKUP($C107,应收未收表!$T:$T,应收未收表!AB:AB)</f>
        <v>#N/A</v>
      </c>
      <c r="AP107" s="235" t="e">
        <f>_xlfn.XLOOKUP($C107,应收未收表!$T:$T,应收未收表!AC:AC)</f>
        <v>#N/A</v>
      </c>
      <c r="AQ107" s="235" t="e">
        <f>_xlfn.XLOOKUP($C107,应收未收表!$T:$T,应收未收表!AE:AE)</f>
        <v>#N/A</v>
      </c>
      <c r="AR107" s="235" t="e">
        <f>_xlfn.XLOOKUP($C107,应收未收表!$T:$T,应收未收表!AF:AF)</f>
        <v>#N/A</v>
      </c>
      <c r="AS107" s="235" t="e" cm="1">
        <f t="array" ref="AS107">_xlfn.XLOOKUP($A107&amp;$B107,'[1]产值及收款计划（2026）'!$A:$A&amp;'[1]产值及收款计划（2026）'!$B:$B,'[1]产值及收款计划（2026）'!AS:AS)</f>
        <v>#REF!</v>
      </c>
      <c r="AT107" s="235" t="e" cm="1">
        <f t="array" ref="AT107">_xlfn.XLOOKUP($A107&amp;$B107,'[1]产值及收款计划（2026）'!$A:$A&amp;'[1]产值及收款计划（2026）'!$B:$B,'[1]产值及收款计划（2026）'!AT:AT)</f>
        <v>#REF!</v>
      </c>
      <c r="AU107" s="235" t="e" cm="1">
        <f t="array" ref="AU107">_xlfn.XLOOKUP($A107&amp;$B107,'[1]产值及收款计划（2026）'!$A:$A&amp;'[1]产值及收款计划（2026）'!$B:$B,'[1]产值及收款计划（2026）'!AU:AU)</f>
        <v>#REF!</v>
      </c>
      <c r="AV107" s="235" t="e" cm="1">
        <f t="array" ref="AV107">_xlfn.XLOOKUP($A107&amp;$B107,'[1]产值及收款计划（2026）'!$A:$A&amp;'[1]产值及收款计划（2026）'!$B:$B,'[1]产值及收款计划（2026）'!AV:AV)</f>
        <v>#REF!</v>
      </c>
      <c r="AW107" s="235" cm="1">
        <f t="array" ref="AW107">_xlfn.XLOOKUP($A107&amp;$B107,'[1]产值及收款计划（2026）'!$A:$A&amp;'[1]产值及收款计划（2026）'!$B:$B,'[1]产值及收款计划（2026）'!AW:AW)</f>
        <v>0</v>
      </c>
      <c r="AX107" s="235" cm="1">
        <f t="array" ref="AX107">_xlfn.XLOOKUP($A107&amp;$B107,'[1]产值及收款计划（2026）'!$A:$A&amp;'[1]产值及收款计划（2026）'!$B:$B,'[1]产值及收款计划（2026）'!AX:AX)</f>
        <v>0</v>
      </c>
      <c r="AY107" s="235" cm="1">
        <f t="array" ref="AY107">_xlfn.XLOOKUP($A107&amp;$B107,'[1]产值及收款计划（2026）'!$A:$A&amp;'[1]产值及收款计划（2026）'!$B:$B,'[1]产值及收款计划（2026）'!AY:AY)</f>
        <v>70</v>
      </c>
      <c r="AZ107" s="235" cm="1">
        <f t="array" ref="AZ107">_xlfn.XLOOKUP($A107&amp;$B107,'[1]产值及收款计划（2026）'!$A:$A&amp;'[1]产值及收款计划（2026）'!$B:$B,'[1]产值及收款计划（2026）'!AZ:AZ)</f>
        <v>42</v>
      </c>
      <c r="BA107" s="235" t="e" cm="1">
        <f t="array" ref="BA107">_xlfn.XLOOKUP($A107&amp;$B107,'[1]产值及收款计划（2026）'!$A:$A&amp;'[1]产值及收款计划（2026）'!$B:$B,'[1]产值及收款计划（2026）'!BA:BA)</f>
        <v>#REF!</v>
      </c>
      <c r="BB107" s="235" t="e" cm="1">
        <f t="array" ref="BB107">_xlfn.XLOOKUP($A107&amp;$B107,'[1]产值及收款计划（2026）'!$A:$A&amp;'[1]产值及收款计划（2026）'!$B:$B,'[1]产值及收款计划（2026）'!BB:BB)</f>
        <v>#REF!</v>
      </c>
      <c r="BC107" s="235" t="e" cm="1">
        <f t="array" ref="BC107">_xlfn.XLOOKUP($A107&amp;$B107,'[1]产值及收款计划（2026）'!$A:$A&amp;'[1]产值及收款计划（2026）'!$B:$B,'[1]产值及收款计划（2026）'!BC:BC)</f>
        <v>#REF!</v>
      </c>
      <c r="BD107" s="235" t="e" cm="1">
        <f t="array" ref="BD107">_xlfn.XLOOKUP($A107&amp;$B107,'[1]产值及收款计划（2026）'!$A:$A&amp;'[1]产值及收款计划（2026）'!$B:$B,'[1]产值及收款计划（2026）'!BD:BD)</f>
        <v>#REF!</v>
      </c>
      <c r="BE107" s="235" t="e" cm="1">
        <f t="array" ref="BE107">_xlfn.XLOOKUP($A107&amp;$B107,'[1]产值及收款计划（2026）'!$A:$A&amp;'[1]产值及收款计划（2026）'!$B:$B,'[1]产值及收款计划（2026）'!BE:BE)</f>
        <v>#REF!</v>
      </c>
      <c r="BF107" s="235" cm="1">
        <f t="array" ref="BF107">_xlfn.XLOOKUP($A107&amp;$B107,'[1]产值及收款计划（2026）'!$A:$A&amp;'[1]产值及收款计划（2026）'!$B:$B,'[1]产值及收款计划（2026）'!BF:BF)</f>
        <v>42</v>
      </c>
      <c r="BG107" s="235" t="e" cm="1">
        <f t="array" ref="BG107">_xlfn.XLOOKUP($A107&amp;$B107,'[1]产值及收款计划（2026）'!$A:$A&amp;'[1]产值及收款计划（2026）'!$B:$B,'[1]产值及收款计划（2026）'!BG:BG)</f>
        <v>#REF!</v>
      </c>
      <c r="BH107" s="235" t="e" cm="1">
        <f t="array" ref="BH107">_xlfn.XLOOKUP($A107&amp;$B107,'[1]产值及收款计划（2026）'!$A:$A&amp;'[1]产值及收款计划（2026）'!$B:$B,'[1]产值及收款计划（2026）'!BH:BH)</f>
        <v>#REF!</v>
      </c>
      <c r="BI107" s="235" t="e" cm="1">
        <f t="array" ref="BI107">_xlfn.XLOOKUP($A107&amp;$B107,'[1]产值及收款计划（2026）'!$A:$A&amp;'[1]产值及收款计划（2026）'!$B:$B,'[1]产值及收款计划（2026）'!BI:BI)</f>
        <v>#REF!</v>
      </c>
      <c r="BJ107" s="235" t="e" cm="1">
        <f t="array" ref="BJ107">_xlfn.XLOOKUP($A107&amp;$B107,'[1]产值及收款计划（2026）'!$A:$A&amp;'[1]产值及收款计划（2026）'!$B:$B,'[1]产值及收款计划（2026）'!BJ:BJ)</f>
        <v>#REF!</v>
      </c>
      <c r="BK107" s="235" t="e" cm="1">
        <f t="array" ref="BK107">_xlfn.XLOOKUP($A107&amp;$B107,'[1]产值及收款计划（2026）'!$A:$A&amp;'[1]产值及收款计划（2026）'!$B:$B,'[1]产值及收款计划（2026）'!BK:BK)</f>
        <v>#REF!</v>
      </c>
      <c r="BL107" s="235" t="e" cm="1">
        <f t="array" ref="BL107">_xlfn.XLOOKUP($A107&amp;$B107,'[1]产值及收款计划（2026）'!$A:$A&amp;'[1]产值及收款计划（2026）'!$B:$B,'[1]产值及收款计划（2026）'!BL:BL)</f>
        <v>#REF!</v>
      </c>
      <c r="BM107" s="235"/>
      <c r="BN107" s="235"/>
      <c r="BO107" s="235"/>
      <c r="BP107" s="235"/>
      <c r="BQ107" s="235">
        <f>_xlfn.XLOOKUP($C107,应收未收表!$AJ:$AJ,应收未收表!AK:AK)</f>
        <v>42</v>
      </c>
      <c r="BR107" s="235">
        <f>_xlfn.XLOOKUP($C107,应收未收表!$AJ:$AJ,应收未收表!AL:AL)</f>
        <v>42</v>
      </c>
      <c r="BS107" s="235" t="str">
        <f>_xlfn.XLOOKUP($C107,应收未收表!$AJ:$AJ,应收未收表!AM:AM)</f>
        <v>春节后一季度内落实且已上报一季度计划</v>
      </c>
      <c r="BT107" s="235">
        <f>_xlfn.XLOOKUP($C107,应收未收表!$AJ:$AJ,应收未收表!AN:AN)</f>
        <v>0</v>
      </c>
      <c r="BU107" s="234" t="str" cm="1">
        <f t="array" ref="BU107">_xlfn.XLOOKUP($A107&amp;$B107,'[1]产值及收款计划（2026）'!$A:$A&amp;'[1]产值及收款计划（2026）'!$B:$B,'[1]产值及收款计划（2026）'!BQ:BQ)</f>
        <v>上海市城市建设设计研究总院（集团）有限公司</v>
      </c>
      <c r="BV107" s="235" t="e" cm="1">
        <f t="array" ref="BV107">_xlfn.XLOOKUP($A107&amp;$B107,'[1]产值及收款计划（2026）'!$A:$A&amp;'[1]产值及收款计划（2026）'!$B:$B,'[1]产值及收款计划（2026）'!BR:BR)</f>
        <v>#REF!</v>
      </c>
      <c r="CE107" s="235" cm="1">
        <f t="array" ref="CE107">_xlfn.XLOOKUP($A107&amp;$B107,'[1]产值及收款计划（2026）'!$A:$A&amp;'[1]产值及收款计划（2026）'!$B:$B,'[1]产值及收款计划（2026）'!CA:CA)</f>
        <v>0</v>
      </c>
      <c r="CF107" s="235" cm="1">
        <f t="array" ref="CF107">_xlfn.XLOOKUP($A107&amp;$B107,'[1]产值及收款计划（2026）'!$A:$A&amp;'[1]产值及收款计划（2026）'!$B:$B,'[1]产值及收款计划（2026）'!CB:CB)</f>
        <v>0</v>
      </c>
      <c r="CG107" s="235" cm="1">
        <f t="array" ref="CG107">_xlfn.XLOOKUP($A107&amp;$B107,'[1]产值及收款计划（2026）'!$A:$A&amp;'[1]产值及收款计划（2026）'!$B:$B,'[1]产值及收款计划（2026）'!CC:CC)</f>
        <v>0</v>
      </c>
      <c r="CH107" s="235" cm="1">
        <f t="array" ref="CH107">_xlfn.XLOOKUP($A107&amp;$B107,'[1]产值及收款计划（2026）'!$A:$A&amp;'[1]产值及收款计划（2026）'!$B:$B,'[1]产值及收款计划（2026）'!CD:CD)</f>
        <v>0</v>
      </c>
      <c r="CI107" s="235" cm="1">
        <f t="array" ref="CI107">_xlfn.XLOOKUP($A107&amp;$B107,'[1]产值及收款计划（2026）'!$A:$A&amp;'[1]产值及收款计划（2026）'!$B:$B,'[1]产值及收款计划（2026）'!CE:CE)</f>
        <v>0</v>
      </c>
      <c r="CJ107" s="235" cm="1">
        <f t="array" ref="CJ107">_xlfn.XLOOKUP($A107&amp;$B107,'[1]产值及收款计划（2026）'!$A:$A&amp;'[1]产值及收款计划（2026）'!$B:$B,'[1]产值及收款计划（2026）'!CF:CF)</f>
        <v>0</v>
      </c>
      <c r="CK107" s="235" cm="1">
        <f t="array" ref="CK107">_xlfn.XLOOKUP($A107&amp;$B107,'[1]产值及收款计划（2026）'!$A:$A&amp;'[1]产值及收款计划（2026）'!$B:$B,'[1]产值及收款计划（2026）'!CG:CG)</f>
        <v>0</v>
      </c>
      <c r="CL107" s="235" cm="1">
        <f t="array" ref="CL107">_xlfn.XLOOKUP($A107&amp;$B107,'[1]产值及收款计划（2026）'!$A:$A&amp;'[1]产值及收款计划（2026）'!$B:$B,'[1]产值及收款计划（2026）'!CH:CH)</f>
        <v>0</v>
      </c>
      <c r="CM107" s="235" cm="1">
        <f t="array" ref="CM107">_xlfn.XLOOKUP($A107&amp;$B107,'[1]产值及收款计划（2026）'!$A:$A&amp;'[1]产值及收款计划（2026）'!$B:$B,'[1]产值及收款计划（2026）'!CI:CI)</f>
        <v>0</v>
      </c>
      <c r="CN107" s="235" cm="1">
        <f t="array" ref="CN107">_xlfn.XLOOKUP($A107&amp;$B107,'[1]产值及收款计划（2026）'!$A:$A&amp;'[1]产值及收款计划（2026）'!$B:$B,'[1]产值及收款计划（2026）'!CJ:CJ)</f>
        <v>0</v>
      </c>
      <c r="CO107" s="235" cm="1">
        <f t="array" ref="CO107">_xlfn.XLOOKUP($A107&amp;$B107,'[1]产值及收款计划（2026）'!$A:$A&amp;'[1]产值及收款计划（2026）'!$B:$B,'[1]产值及收款计划（2026）'!CK:CK)</f>
        <v>0</v>
      </c>
      <c r="CP107" s="235" cm="1">
        <f t="array" ref="CP107">_xlfn.XLOOKUP($A107&amp;$B107,'[1]产值及收款计划（2026）'!$A:$A&amp;'[1]产值及收款计划（2026）'!$B:$B,'[1]产值及收款计划（2026）'!CL:CL)</f>
        <v>0</v>
      </c>
      <c r="DE107" s="235" cm="1">
        <f t="array" ref="DE107">_xlfn.XLOOKUP($A107&amp;$B107,'[1]产值及收款计划（2026）'!$A:$A&amp;'[1]产值及收款计划（2026）'!$B:$B,'[1]产值及收款计划（2026）'!DA:DA)</f>
        <v>0</v>
      </c>
      <c r="DF107" s="235" cm="1">
        <f t="array" ref="DF107">_xlfn.XLOOKUP($A107&amp;$B107,'[1]产值及收款计划（2026）'!$A:$A&amp;'[1]产值及收款计划（2026）'!$B:$B,'[1]产值及收款计划（2026）'!DB:DB)</f>
        <v>0</v>
      </c>
      <c r="DG107" s="235" cm="1">
        <f t="array" ref="DG107">_xlfn.XLOOKUP($A107&amp;$B107,'[1]产值及收款计划（2026）'!$A:$A&amp;'[1]产值及收款计划（2026）'!$B:$B,'[1]产值及收款计划（2026）'!DC:DC)</f>
        <v>0</v>
      </c>
      <c r="DH107" s="235" cm="1">
        <f t="array" ref="DH107">_xlfn.XLOOKUP($A107&amp;$B107,'[1]产值及收款计划（2026）'!$A:$A&amp;'[1]产值及收款计划（2026）'!$B:$B,'[1]产值及收款计划（2026）'!DD:DD)</f>
        <v>0</v>
      </c>
      <c r="DI107" s="235" cm="1">
        <f t="array" ref="DI107">_xlfn.XLOOKUP($A107&amp;$B107,'[1]产值及收款计划（2026）'!$A:$A&amp;'[1]产值及收款计划（2026）'!$B:$B,'[1]产值及收款计划（2026）'!DE:DE)</f>
        <v>0</v>
      </c>
      <c r="DJ107" s="235" cm="1">
        <f t="array" ref="DJ107">_xlfn.XLOOKUP($A107&amp;$B107,'[1]产值及收款计划（2026）'!$A:$A&amp;'[1]产值及收款计划（2026）'!$B:$B,'[1]产值及收款计划（2026）'!DF:DF)</f>
        <v>0</v>
      </c>
      <c r="DK107" s="235" cm="1">
        <f t="array" ref="DK107">_xlfn.XLOOKUP($A107&amp;$B107,'[1]产值及收款计划（2026）'!$A:$A&amp;'[1]产值及收款计划（2026）'!$B:$B,'[1]产值及收款计划（2026）'!DG:DG)</f>
        <v>0</v>
      </c>
      <c r="DL107" s="235" cm="1">
        <f t="array" ref="DL107">_xlfn.XLOOKUP($A107&amp;$B107,'[1]产值及收款计划（2026）'!$A:$A&amp;'[1]产值及收款计划（2026）'!$B:$B,'[1]产值及收款计划（2026）'!DH:DH)</f>
        <v>0</v>
      </c>
      <c r="DM107" s="235" cm="1">
        <f t="array" ref="DM107">_xlfn.XLOOKUP($A107&amp;$B107,'[1]产值及收款计划（2026）'!$A:$A&amp;'[1]产值及收款计划（2026）'!$B:$B,'[1]产值及收款计划（2026）'!DI:DI)</f>
        <v>0</v>
      </c>
      <c r="DN107" s="235" cm="1">
        <f t="array" ref="DN107">_xlfn.XLOOKUP($A107&amp;$B107,'[1]产值及收款计划（2026）'!$A:$A&amp;'[1]产值及收款计划（2026）'!$B:$B,'[1]产值及收款计划（2026）'!DJ:DJ)</f>
        <v>0</v>
      </c>
      <c r="DO107" s="235" cm="1">
        <f t="array" ref="DO107">_xlfn.XLOOKUP($A107&amp;$B107,'[1]产值及收款计划（2026）'!$A:$A&amp;'[1]产值及收款计划（2026）'!$B:$B,'[1]产值及收款计划（2026）'!DK:DK)</f>
        <v>0</v>
      </c>
      <c r="DP107" s="235" cm="1">
        <f t="array" ref="DP107">_xlfn.XLOOKUP($A107&amp;$B107,'[1]产值及收款计划（2026）'!$A:$A&amp;'[1]产值及收款计划（2026）'!$B:$B,'[1]产值及收款计划（2026）'!DL:DL)</f>
        <v>0</v>
      </c>
      <c r="DQ107" s="243"/>
      <c r="DR107" s="229"/>
    </row>
    <row r="108" ht="20.25" spans="1:122">
      <c r="A108" s="233">
        <f t="shared" si="14"/>
        <v>104</v>
      </c>
      <c r="B108" s="233" t="s">
        <v>25</v>
      </c>
      <c r="C108" s="234" t="str" cm="1">
        <f t="array" ref="C108">_xlfn.XLOOKUP($A108&amp;$B108,'[1]产值及收款计划（2026）'!$A:$A&amp;'[1]产值及收款计划（2026）'!$B:$B,'[1]产值及收款计划（2026）'!C:C)</f>
        <v>ZHT2022010400003</v>
      </c>
      <c r="D108" s="234" t="str" cm="1">
        <f t="array" ref="D108">_xlfn.XLOOKUP($A108&amp;$B108,'[1]产值及收款计划（2026）'!$A:$A&amp;'[1]产值及收款计划（2026）'!$B:$B,'[1]产值及收款计划（2026）'!D:D)</f>
        <v>绍兴市S308省道(二环西路智慧快速路)改造工程BIM全寿命期大数据管理平台建设服务项目工程技术咨询合同</v>
      </c>
      <c r="E108" s="235" cm="1">
        <f t="array" ref="E108">_xlfn.XLOOKUP($A108&amp;$B108,'[1]产值及收款计划（2026）'!$A:$A&amp;'[1]产值及收款计划（2026）'!$B:$B,'[1]产值及收款计划（2026）'!E:E)</f>
        <v>58.6</v>
      </c>
      <c r="F108" s="235" cm="1">
        <f t="array" ref="F108">_xlfn.XLOOKUP($A108&amp;$B108,'[1]产值及收款计划（2026）'!$A:$A&amp;'[1]产值及收款计划（2026）'!$B:$B,'[1]产值及收款计划（2026）'!F:F)</f>
        <v>58.6</v>
      </c>
      <c r="G108" s="235" cm="1">
        <f t="array" ref="G108">_xlfn.XLOOKUP($A108&amp;$B108,'[1]产值及收款计划（2026）'!$A:$A&amp;'[1]产值及收款计划（2026）'!$B:$B,'[1]产值及收款计划（2026）'!G:G)</f>
        <v>58.6</v>
      </c>
      <c r="H108" s="235" cm="1">
        <f t="array" ref="H108">_xlfn.XLOOKUP($A108&amp;$B108,'[1]产值及收款计划（2026）'!$A:$A&amp;'[1]产值及收款计划（2026）'!$B:$B,'[1]产值及收款计划（2026）'!H:H)</f>
        <v>58.6</v>
      </c>
      <c r="I108" s="236" cm="1">
        <f t="array" ref="I108">_xlfn.XLOOKUP($A108&amp;$B108,'[1]产值及收款计划（2026）'!$A:$A&amp;'[1]产值及收款计划（2026）'!$B:$B,'[1]产值及收款计划（2026）'!I:I)</f>
        <v>1</v>
      </c>
      <c r="J108" s="237" cm="1">
        <f t="array" ref="J108">_xlfn.XLOOKUP($A108&amp;$B108,'[1]产值及收款计划（2026）'!$A:$A&amp;'[1]产值及收款计划（2026）'!$B:$B,'[1]产值及收款计划（2026）'!J:J)</f>
        <v>0.06</v>
      </c>
      <c r="K108" s="235" t="e" cm="1">
        <f t="array" ref="K108">_xlfn.XLOOKUP($A108&amp;$B108,'[1]产值及收款计划（2026）'!$A:$A&amp;'[1]产值及收款计划（2026）'!$B:$B,'[1]产值及收款计划（2026）'!K:K)</f>
        <v>#REF!</v>
      </c>
      <c r="L108" s="235" t="e" cm="1">
        <f t="array" ref="L108">_xlfn.XLOOKUP($A108&amp;$B108,'[1]产值及收款计划（2026）'!$A:$A&amp;'[1]产值及收款计划（2026）'!$B:$B,'[1]产值及收款计划（2026）'!L:L)</f>
        <v>#REF!</v>
      </c>
      <c r="M108" s="235" t="str" cm="1">
        <f t="array" ref="M108">_xlfn.XLOOKUP($A108&amp;$B108,'[1]产值及收款计划（2026）'!$A:$A&amp;'[1]产值及收款计划（2026）'!$B:$B,'[1]产值及收款计划（2026）'!M:M)</f>
        <v>主导</v>
      </c>
      <c r="N108" s="235" t="str" cm="1">
        <f t="array" ref="N108">_xlfn.XLOOKUP($A108&amp;$B108,'[1]产值及收款计划（2026）'!$A:$A&amp;'[1]产值及收款计划（2026）'!$B:$B,'[1]产值及收款计划（2026）'!N:N)</f>
        <v>张智伟团队</v>
      </c>
      <c r="O108" s="235" t="str" cm="1">
        <f t="array" ref="O108">_xlfn.XLOOKUP($A108&amp;$B108,'[1]产值及收款计划（2026）'!$A:$A&amp;'[1]产值及收款计划（2026）'!$B:$B,'[1]产值及收款计划（2026）'!O:O)</f>
        <v>卜宝翔</v>
      </c>
      <c r="P108" s="234" t="str" cm="1">
        <f t="array" ref="P108">_xlfn.XLOOKUP($A108&amp;$B108,'[1]产值及收款计划（2026）'!$A:$A&amp;'[1]产值及收款计划（2026）'!$B:$B,'[1]产值及收款计划（2026）'!P:P)</f>
        <v>25已完结</v>
      </c>
      <c r="Q108" s="235" t="e" cm="1">
        <f t="array" ref="Q108">_xlfn.XLOOKUP($A108&amp;$B108,'[1]产值及收款计划（2026）'!$A:$A&amp;'[1]产值及收款计划（2026）'!$B:$B,'[1]产值及收款计划（2026）'!Q:Q)</f>
        <v>#REF!</v>
      </c>
      <c r="R108" s="235" t="e" cm="1">
        <f t="array" ref="R108">_xlfn.XLOOKUP($A108&amp;$B108,'[1]产值及收款计划（2026）'!$A:$A&amp;'[1]产值及收款计划（2026）'!$B:$B,'[1]产值及收款计划（2026）'!R:R)</f>
        <v>#REF!</v>
      </c>
      <c r="S108" s="235" t="e" cm="1">
        <f t="array" ref="S108">_xlfn.XLOOKUP($A108&amp;$B108,'[1]产值及收款计划（2026）'!$A:$A&amp;'[1]产值及收款计划（2026）'!$B:$B,'[1]产值及收款计划（2026）'!S:S)</f>
        <v>#REF!</v>
      </c>
      <c r="T108" s="235" cm="1">
        <f t="array" ref="T108">_xlfn.XLOOKUP($A108&amp;$B108,'[1]产值及收款计划（2026）'!$A:$A&amp;'[1]产值及收款计划（2026）'!$B:$B,'[1]产值及收款计划（2026）'!T:T)</f>
        <v>58.6</v>
      </c>
      <c r="U108" s="235" cm="1">
        <f t="array" ref="U108">_xlfn.XLOOKUP($A108&amp;$B108,'[1]产值及收款计划（2026）'!$A:$A&amp;'[1]产值及收款计划（2026）'!$B:$B,'[1]产值及收款计划（2026）'!U:U)</f>
        <v>0</v>
      </c>
      <c r="V108" s="235" cm="1">
        <f t="array" ref="V108">_xlfn.XLOOKUP($A108&amp;$B108,'[1]产值及收款计划（2026）'!$A:$A&amp;'[1]产值及收款计划（2026）'!$B:$B,'[1]产值及收款计划（2026）'!V:V)</f>
        <v>0</v>
      </c>
      <c r="W108" s="235" t="e" cm="1">
        <f t="array" ref="W108">_xlfn.XLOOKUP($A108&amp;$B108,'[1]产值及收款计划（2026）'!$A:$A&amp;'[1]产值及收款计划（2026）'!$B:$B,'[1]产值及收款计划（2026）'!W:W)</f>
        <v>#REF!</v>
      </c>
      <c r="X108" s="235" t="e" cm="1">
        <f t="array" ref="X108">_xlfn.XLOOKUP($A108&amp;$B108,'[1]产值及收款计划（2026）'!$A:$A&amp;'[1]产值及收款计划（2026）'!$B:$B,'[1]产值及收款计划（2026）'!X:X)</f>
        <v>#REF!</v>
      </c>
      <c r="Y108" s="235" t="e" cm="1">
        <f t="array" ref="Y108">_xlfn.XLOOKUP($A108&amp;$B108,'[1]产值及收款计划（2026）'!$A:$A&amp;'[1]产值及收款计划（2026）'!$B:$B,'[1]产值及收款计划（2026）'!Y:Y)</f>
        <v>#REF!</v>
      </c>
      <c r="Z108" s="235" t="e" cm="1">
        <f t="array" ref="Z108">_xlfn.XLOOKUP($A108&amp;$B108,'[1]产值及收款计划（2026）'!$A:$A&amp;'[1]产值及收款计划（2026）'!$B:$B,'[1]产值及收款计划（2026）'!Z:Z)</f>
        <v>#REF!</v>
      </c>
      <c r="AA108" s="235" cm="1">
        <f t="array" ref="AA108">_xlfn.XLOOKUP($A108&amp;$B108,'[1]产值及收款计划（2026）'!$A:$A&amp;'[1]产值及收款计划（2026）'!$B:$B,'[1]产值及收款计划（2026）'!AA:AA)</f>
        <v>0</v>
      </c>
      <c r="AB108" s="235" cm="1">
        <f t="array" ref="AB108">_xlfn.XLOOKUP($A108&amp;$B108,'[1]产值及收款计划（2026）'!$A:$A&amp;'[1]产值及收款计划（2026）'!$B:$B,'[1]产值及收款计划（2026）'!AB:AB)</f>
        <v>0</v>
      </c>
      <c r="AC108" s="235" cm="1">
        <f t="array" ref="AC108">_xlfn.XLOOKUP($A108&amp;$B108,'[1]产值及收款计划（2026）'!$A:$A&amp;'[1]产值及收款计划（2026）'!$B:$B,'[1]产值及收款计划（2026）'!AC:AC)</f>
        <v>0</v>
      </c>
      <c r="AD108" s="235" cm="1">
        <f t="array" ref="AD108">_xlfn.XLOOKUP($A108&amp;$B108,'[1]产值及收款计划（2026）'!$A:$A&amp;'[1]产值及收款计划（2026）'!$B:$B,'[1]产值及收款计划（2026）'!AD:AD)</f>
        <v>0</v>
      </c>
      <c r="AE108" s="235" cm="1">
        <f t="array" ref="AE108">_xlfn.XLOOKUP($A108&amp;$B108,'[1]产值及收款计划（2026）'!$A:$A&amp;'[1]产值及收款计划（2026）'!$B:$B,'[1]产值及收款计划（2026）'!AE:AE)</f>
        <v>0</v>
      </c>
      <c r="AF108" s="235" cm="1">
        <f t="array" ref="AF108">_xlfn.XLOOKUP($A108&amp;$B108,'[1]产值及收款计划（2026）'!$A:$A&amp;'[1]产值及收款计划（2026）'!$B:$B,'[1]产值及收款计划（2026）'!AF:AF)</f>
        <v>0</v>
      </c>
      <c r="AG108" s="235" cm="1">
        <f t="array" ref="AG108">_xlfn.XLOOKUP($A108&amp;$B108,'[1]产值及收款计划（2026）'!$A:$A&amp;'[1]产值及收款计划（2026）'!$B:$B,'[1]产值及收款计划（2026）'!AG:AG)</f>
        <v>0</v>
      </c>
      <c r="AH108" s="235" cm="1">
        <f t="array" ref="AH108">_xlfn.XLOOKUP($A108&amp;$B108,'[1]产值及收款计划（2026）'!$A:$A&amp;'[1]产值及收款计划（2026）'!$B:$B,'[1]产值及收款计划（2026）'!AH:AH)</f>
        <v>0</v>
      </c>
      <c r="AI108" s="235" cm="1">
        <f t="array" ref="AI108">_xlfn.XLOOKUP($A108&amp;$B108,'[1]产值及收款计划（2026）'!$A:$A&amp;'[1]产值及收款计划（2026）'!$B:$B,'[1]产值及收款计划（2026）'!AI:AI)</f>
        <v>0</v>
      </c>
      <c r="AJ108" s="235" cm="1">
        <f t="array" ref="AJ108">_xlfn.XLOOKUP($A108&amp;$B108,'[1]产值及收款计划（2026）'!$A:$A&amp;'[1]产值及收款计划（2026）'!$B:$B,'[1]产值及收款计划（2026）'!AJ:AJ)</f>
        <v>0</v>
      </c>
      <c r="AK108" s="235" cm="1">
        <f t="array" ref="AK108">_xlfn.XLOOKUP($A108&amp;$B108,'[1]产值及收款计划（2026）'!$A:$A&amp;'[1]产值及收款计划（2026）'!$B:$B,'[1]产值及收款计划（2026）'!AK:AK)</f>
        <v>0</v>
      </c>
      <c r="AL108" s="235" cm="1">
        <f t="array" ref="AL108">_xlfn.XLOOKUP($A108&amp;$B108,'[1]产值及收款计划（2026）'!$A:$A&amp;'[1]产值及收款计划（2026）'!$B:$B,'[1]产值及收款计划（2026）'!AL:AL)</f>
        <v>0</v>
      </c>
      <c r="AM108" s="242" cm="1">
        <f t="array" ref="AM108">_xlfn.LET(_xlpm.勾选月份状态数组,TRANSPOSE('PPT(12-15页）-TOP10'!$A$3:$A$14),_xlpm.选择数据区,IF('PPT(12-15页）-TOP10'!$E$3="收款",$BA108:$BL108,$AA108:$AL108),SUM(_xlfn._xlws.FILTER(_xlpm.选择数据区,_xlpm.勾选月份状态数组,"")))</f>
        <v>0</v>
      </c>
      <c r="AN108" s="235" t="e">
        <f>_xlfn.XLOOKUP($C108,应收未收表!$T:$T,应收未收表!AA:AA)</f>
        <v>#N/A</v>
      </c>
      <c r="AO108" s="235" t="e">
        <f>_xlfn.XLOOKUP($C108,应收未收表!$T:$T,应收未收表!AB:AB)</f>
        <v>#N/A</v>
      </c>
      <c r="AP108" s="235" t="e">
        <f>_xlfn.XLOOKUP($C108,应收未收表!$T:$T,应收未收表!AC:AC)</f>
        <v>#N/A</v>
      </c>
      <c r="AQ108" s="235" t="e">
        <f>_xlfn.XLOOKUP($C108,应收未收表!$T:$T,应收未收表!AE:AE)</f>
        <v>#N/A</v>
      </c>
      <c r="AR108" s="235" t="e">
        <f>_xlfn.XLOOKUP($C108,应收未收表!$T:$T,应收未收表!AF:AF)</f>
        <v>#N/A</v>
      </c>
      <c r="AS108" s="235" t="e" cm="1">
        <f t="array" ref="AS108">_xlfn.XLOOKUP($A108&amp;$B108,'[1]产值及收款计划（2026）'!$A:$A&amp;'[1]产值及收款计划（2026）'!$B:$B,'[1]产值及收款计划（2026）'!AS:AS)</f>
        <v>#REF!</v>
      </c>
      <c r="AT108" s="235" t="e" cm="1">
        <f t="array" ref="AT108">_xlfn.XLOOKUP($A108&amp;$B108,'[1]产值及收款计划（2026）'!$A:$A&amp;'[1]产值及收款计划（2026）'!$B:$B,'[1]产值及收款计划（2026）'!AT:AT)</f>
        <v>#REF!</v>
      </c>
      <c r="AU108" s="235" t="e" cm="1">
        <f t="array" ref="AU108">_xlfn.XLOOKUP($A108&amp;$B108,'[1]产值及收款计划（2026）'!$A:$A&amp;'[1]产值及收款计划（2026）'!$B:$B,'[1]产值及收款计划（2026）'!AU:AU)</f>
        <v>#REF!</v>
      </c>
      <c r="AV108" s="235" t="e" cm="1">
        <f t="array" ref="AV108">_xlfn.XLOOKUP($A108&amp;$B108,'[1]产值及收款计划（2026）'!$A:$A&amp;'[1]产值及收款计划（2026）'!$B:$B,'[1]产值及收款计划（2026）'!AV:AV)</f>
        <v>#REF!</v>
      </c>
      <c r="AW108" s="235" cm="1">
        <f t="array" ref="AW108">_xlfn.XLOOKUP($A108&amp;$B108,'[1]产值及收款计划（2026）'!$A:$A&amp;'[1]产值及收款计划（2026）'!$B:$B,'[1]产值及收款计划（2026）'!AW:AW)</f>
        <v>35.16</v>
      </c>
      <c r="AX108" s="235" cm="1">
        <f t="array" ref="AX108">_xlfn.XLOOKUP($A108&amp;$B108,'[1]产值及收款计划（2026）'!$A:$A&amp;'[1]产值及收款计划（2026）'!$B:$B,'[1]产值及收款计划（2026）'!AX:AX)</f>
        <v>0</v>
      </c>
      <c r="AY108" s="235" cm="1">
        <f t="array" ref="AY108">_xlfn.XLOOKUP($A108&amp;$B108,'[1]产值及收款计划（2026）'!$A:$A&amp;'[1]产值及收款计划（2026）'!$B:$B,'[1]产值及收款计划（2026）'!AY:AY)</f>
        <v>23.44</v>
      </c>
      <c r="AZ108" s="235" cm="1">
        <f t="array" ref="AZ108">_xlfn.XLOOKUP($A108&amp;$B108,'[1]产值及收款计划（2026）'!$A:$A&amp;'[1]产值及收款计划（2026）'!$B:$B,'[1]产值及收款计划（2026）'!AZ:AZ)</f>
        <v>23.44</v>
      </c>
      <c r="BA108" s="235" t="e" cm="1">
        <f t="array" ref="BA108">_xlfn.XLOOKUP($A108&amp;$B108,'[1]产值及收款计划（2026）'!$A:$A&amp;'[1]产值及收款计划（2026）'!$B:$B,'[1]产值及收款计划（2026）'!BA:BA)</f>
        <v>#REF!</v>
      </c>
      <c r="BB108" s="235" t="e" cm="1">
        <f t="array" ref="BB108">_xlfn.XLOOKUP($A108&amp;$B108,'[1]产值及收款计划（2026）'!$A:$A&amp;'[1]产值及收款计划（2026）'!$B:$B,'[1]产值及收款计划（2026）'!BB:BB)</f>
        <v>#REF!</v>
      </c>
      <c r="BC108" s="235" t="e" cm="1">
        <f t="array" ref="BC108">_xlfn.XLOOKUP($A108&amp;$B108,'[1]产值及收款计划（2026）'!$A:$A&amp;'[1]产值及收款计划（2026）'!$B:$B,'[1]产值及收款计划（2026）'!BC:BC)</f>
        <v>#REF!</v>
      </c>
      <c r="BD108" s="235" t="e" cm="1">
        <f t="array" ref="BD108">_xlfn.XLOOKUP($A108&amp;$B108,'[1]产值及收款计划（2026）'!$A:$A&amp;'[1]产值及收款计划（2026）'!$B:$B,'[1]产值及收款计划（2026）'!BD:BD)</f>
        <v>#REF!</v>
      </c>
      <c r="BE108" s="235" t="e" cm="1">
        <f t="array" ref="BE108">_xlfn.XLOOKUP($A108&amp;$B108,'[1]产值及收款计划（2026）'!$A:$A&amp;'[1]产值及收款计划（2026）'!$B:$B,'[1]产值及收款计划（2026）'!BE:BE)</f>
        <v>#REF!</v>
      </c>
      <c r="BF108" s="235" t="e" cm="1">
        <f t="array" ref="BF108">_xlfn.XLOOKUP($A108&amp;$B108,'[1]产值及收款计划（2026）'!$A:$A&amp;'[1]产值及收款计划（2026）'!$B:$B,'[1]产值及收款计划（2026）'!BF:BF)</f>
        <v>#REF!</v>
      </c>
      <c r="BG108" s="235" t="e" cm="1">
        <f t="array" ref="BG108">_xlfn.XLOOKUP($A108&amp;$B108,'[1]产值及收款计划（2026）'!$A:$A&amp;'[1]产值及收款计划（2026）'!$B:$B,'[1]产值及收款计划（2026）'!BG:BG)</f>
        <v>#REF!</v>
      </c>
      <c r="BH108" s="235" t="e" cm="1">
        <f t="array" ref="BH108">_xlfn.XLOOKUP($A108&amp;$B108,'[1]产值及收款计划（2026）'!$A:$A&amp;'[1]产值及收款计划（2026）'!$B:$B,'[1]产值及收款计划（2026）'!BH:BH)</f>
        <v>#REF!</v>
      </c>
      <c r="BI108" s="235" t="e" cm="1">
        <f t="array" ref="BI108">_xlfn.XLOOKUP($A108&amp;$B108,'[1]产值及收款计划（2026）'!$A:$A&amp;'[1]产值及收款计划（2026）'!$B:$B,'[1]产值及收款计划（2026）'!BI:BI)</f>
        <v>#REF!</v>
      </c>
      <c r="BJ108" s="235" t="e" cm="1">
        <f t="array" ref="BJ108">_xlfn.XLOOKUP($A108&amp;$B108,'[1]产值及收款计划（2026）'!$A:$A&amp;'[1]产值及收款计划（2026）'!$B:$B,'[1]产值及收款计划（2026）'!BJ:BJ)</f>
        <v>#REF!</v>
      </c>
      <c r="BK108" s="235" t="e" cm="1">
        <f t="array" ref="BK108">_xlfn.XLOOKUP($A108&amp;$B108,'[1]产值及收款计划（2026）'!$A:$A&amp;'[1]产值及收款计划（2026）'!$B:$B,'[1]产值及收款计划（2026）'!BK:BK)</f>
        <v>#REF!</v>
      </c>
      <c r="BL108" s="235" t="e" cm="1">
        <f t="array" ref="BL108">_xlfn.XLOOKUP($A108&amp;$B108,'[1]产值及收款计划（2026）'!$A:$A&amp;'[1]产值及收款计划（2026）'!$B:$B,'[1]产值及收款计划（2026）'!BL:BL)</f>
        <v>#REF!</v>
      </c>
      <c r="BM108" s="235"/>
      <c r="BN108" s="235"/>
      <c r="BO108" s="235"/>
      <c r="BP108" s="235"/>
      <c r="BQ108" s="235" t="e">
        <f>_xlfn.XLOOKUP($C108,应收未收表!$AJ:$AJ,应收未收表!AK:AK)</f>
        <v>#N/A</v>
      </c>
      <c r="BR108" s="235" t="e">
        <f>_xlfn.XLOOKUP($C108,应收未收表!$AJ:$AJ,应收未收表!AL:AL)</f>
        <v>#N/A</v>
      </c>
      <c r="BS108" s="235" t="e">
        <f>_xlfn.XLOOKUP($C108,应收未收表!$AJ:$AJ,应收未收表!AM:AM)</f>
        <v>#N/A</v>
      </c>
      <c r="BT108" s="235" t="e">
        <f>_xlfn.XLOOKUP($C108,应收未收表!$AJ:$AJ,应收未收表!AN:AN)</f>
        <v>#N/A</v>
      </c>
      <c r="BU108" s="234" t="str" cm="1">
        <f t="array" ref="BU108">_xlfn.XLOOKUP($A108&amp;$B108,'[1]产值及收款计划（2026）'!$A:$A&amp;'[1]产值及收款计划（2026）'!$B:$B,'[1]产值及收款计划（2026）'!BQ:BQ)</f>
        <v>上海市城市建设设计研究总院（集团）有限公司</v>
      </c>
      <c r="BV108" s="235" t="e" cm="1">
        <f t="array" ref="BV108">_xlfn.XLOOKUP($A108&amp;$B108,'[1]产值及收款计划（2026）'!$A:$A&amp;'[1]产值及收款计划（2026）'!$B:$B,'[1]产值及收款计划（2026）'!BR:BR)</f>
        <v>#REF!</v>
      </c>
      <c r="CE108" s="235" cm="1">
        <f t="array" ref="CE108">_xlfn.XLOOKUP($A108&amp;$B108,'[1]产值及收款计划（2026）'!$A:$A&amp;'[1]产值及收款计划（2026）'!$B:$B,'[1]产值及收款计划（2026）'!CA:CA)</f>
        <v>0</v>
      </c>
      <c r="CF108" s="235" cm="1">
        <f t="array" ref="CF108">_xlfn.XLOOKUP($A108&amp;$B108,'[1]产值及收款计划（2026）'!$A:$A&amp;'[1]产值及收款计划（2026）'!$B:$B,'[1]产值及收款计划（2026）'!CB:CB)</f>
        <v>0</v>
      </c>
      <c r="CG108" s="235" cm="1">
        <f t="array" ref="CG108">_xlfn.XLOOKUP($A108&amp;$B108,'[1]产值及收款计划（2026）'!$A:$A&amp;'[1]产值及收款计划（2026）'!$B:$B,'[1]产值及收款计划（2026）'!CC:CC)</f>
        <v>0</v>
      </c>
      <c r="CH108" s="235" cm="1">
        <f t="array" ref="CH108">_xlfn.XLOOKUP($A108&amp;$B108,'[1]产值及收款计划（2026）'!$A:$A&amp;'[1]产值及收款计划（2026）'!$B:$B,'[1]产值及收款计划（2026）'!CD:CD)</f>
        <v>0</v>
      </c>
      <c r="CI108" s="235" cm="1">
        <f t="array" ref="CI108">_xlfn.XLOOKUP($A108&amp;$B108,'[1]产值及收款计划（2026）'!$A:$A&amp;'[1]产值及收款计划（2026）'!$B:$B,'[1]产值及收款计划（2026）'!CE:CE)</f>
        <v>0</v>
      </c>
      <c r="CJ108" s="235" cm="1">
        <f t="array" ref="CJ108">_xlfn.XLOOKUP($A108&amp;$B108,'[1]产值及收款计划（2026）'!$A:$A&amp;'[1]产值及收款计划（2026）'!$B:$B,'[1]产值及收款计划（2026）'!CF:CF)</f>
        <v>0</v>
      </c>
      <c r="CK108" s="235" cm="1">
        <f t="array" ref="CK108">_xlfn.XLOOKUP($A108&amp;$B108,'[1]产值及收款计划（2026）'!$A:$A&amp;'[1]产值及收款计划（2026）'!$B:$B,'[1]产值及收款计划（2026）'!CG:CG)</f>
        <v>0</v>
      </c>
      <c r="CL108" s="235" cm="1">
        <f t="array" ref="CL108">_xlfn.XLOOKUP($A108&amp;$B108,'[1]产值及收款计划（2026）'!$A:$A&amp;'[1]产值及收款计划（2026）'!$B:$B,'[1]产值及收款计划（2026）'!CH:CH)</f>
        <v>0</v>
      </c>
      <c r="CM108" s="235" cm="1">
        <f t="array" ref="CM108">_xlfn.XLOOKUP($A108&amp;$B108,'[1]产值及收款计划（2026）'!$A:$A&amp;'[1]产值及收款计划（2026）'!$B:$B,'[1]产值及收款计划（2026）'!CI:CI)</f>
        <v>0</v>
      </c>
      <c r="CN108" s="235" cm="1">
        <f t="array" ref="CN108">_xlfn.XLOOKUP($A108&amp;$B108,'[1]产值及收款计划（2026）'!$A:$A&amp;'[1]产值及收款计划（2026）'!$B:$B,'[1]产值及收款计划（2026）'!CJ:CJ)</f>
        <v>0</v>
      </c>
      <c r="CO108" s="235" cm="1">
        <f t="array" ref="CO108">_xlfn.XLOOKUP($A108&amp;$B108,'[1]产值及收款计划（2026）'!$A:$A&amp;'[1]产值及收款计划（2026）'!$B:$B,'[1]产值及收款计划（2026）'!CK:CK)</f>
        <v>0</v>
      </c>
      <c r="CP108" s="235" cm="1">
        <f t="array" ref="CP108">_xlfn.XLOOKUP($A108&amp;$B108,'[1]产值及收款计划（2026）'!$A:$A&amp;'[1]产值及收款计划（2026）'!$B:$B,'[1]产值及收款计划（2026）'!CL:CL)</f>
        <v>0</v>
      </c>
      <c r="DE108" s="235" cm="1">
        <f t="array" ref="DE108">_xlfn.XLOOKUP($A108&amp;$B108,'[1]产值及收款计划（2026）'!$A:$A&amp;'[1]产值及收款计划（2026）'!$B:$B,'[1]产值及收款计划（2026）'!DA:DA)</f>
        <v>0</v>
      </c>
      <c r="DF108" s="235" cm="1">
        <f t="array" ref="DF108">_xlfn.XLOOKUP($A108&amp;$B108,'[1]产值及收款计划（2026）'!$A:$A&amp;'[1]产值及收款计划（2026）'!$B:$B,'[1]产值及收款计划（2026）'!DB:DB)</f>
        <v>0</v>
      </c>
      <c r="DG108" s="235" cm="1">
        <f t="array" ref="DG108">_xlfn.XLOOKUP($A108&amp;$B108,'[1]产值及收款计划（2026）'!$A:$A&amp;'[1]产值及收款计划（2026）'!$B:$B,'[1]产值及收款计划（2026）'!DC:DC)</f>
        <v>0</v>
      </c>
      <c r="DH108" s="235" cm="1">
        <f t="array" ref="DH108">_xlfn.XLOOKUP($A108&amp;$B108,'[1]产值及收款计划（2026）'!$A:$A&amp;'[1]产值及收款计划（2026）'!$B:$B,'[1]产值及收款计划（2026）'!DD:DD)</f>
        <v>0</v>
      </c>
      <c r="DI108" s="235" cm="1">
        <f t="array" ref="DI108">_xlfn.XLOOKUP($A108&amp;$B108,'[1]产值及收款计划（2026）'!$A:$A&amp;'[1]产值及收款计划（2026）'!$B:$B,'[1]产值及收款计划（2026）'!DE:DE)</f>
        <v>0</v>
      </c>
      <c r="DJ108" s="235" cm="1">
        <f t="array" ref="DJ108">_xlfn.XLOOKUP($A108&amp;$B108,'[1]产值及收款计划（2026）'!$A:$A&amp;'[1]产值及收款计划（2026）'!$B:$B,'[1]产值及收款计划（2026）'!DF:DF)</f>
        <v>0</v>
      </c>
      <c r="DK108" s="235" cm="1">
        <f t="array" ref="DK108">_xlfn.XLOOKUP($A108&amp;$B108,'[1]产值及收款计划（2026）'!$A:$A&amp;'[1]产值及收款计划（2026）'!$B:$B,'[1]产值及收款计划（2026）'!DG:DG)</f>
        <v>0</v>
      </c>
      <c r="DL108" s="235" cm="1">
        <f t="array" ref="DL108">_xlfn.XLOOKUP($A108&amp;$B108,'[1]产值及收款计划（2026）'!$A:$A&amp;'[1]产值及收款计划（2026）'!$B:$B,'[1]产值及收款计划（2026）'!DH:DH)</f>
        <v>0</v>
      </c>
      <c r="DM108" s="235" cm="1">
        <f t="array" ref="DM108">_xlfn.XLOOKUP($A108&amp;$B108,'[1]产值及收款计划（2026）'!$A:$A&amp;'[1]产值及收款计划（2026）'!$B:$B,'[1]产值及收款计划（2026）'!DI:DI)</f>
        <v>0</v>
      </c>
      <c r="DN108" s="235" cm="1">
        <f t="array" ref="DN108">_xlfn.XLOOKUP($A108&amp;$B108,'[1]产值及收款计划（2026）'!$A:$A&amp;'[1]产值及收款计划（2026）'!$B:$B,'[1]产值及收款计划（2026）'!DJ:DJ)</f>
        <v>0</v>
      </c>
      <c r="DO108" s="235" cm="1">
        <f t="array" ref="DO108">_xlfn.XLOOKUP($A108&amp;$B108,'[1]产值及收款计划（2026）'!$A:$A&amp;'[1]产值及收款计划（2026）'!$B:$B,'[1]产值及收款计划（2026）'!DK:DK)</f>
        <v>0</v>
      </c>
      <c r="DP108" s="235" cm="1">
        <f t="array" ref="DP108">_xlfn.XLOOKUP($A108&amp;$B108,'[1]产值及收款计划（2026）'!$A:$A&amp;'[1]产值及收款计划（2026）'!$B:$B,'[1]产值及收款计划（2026）'!DL:DL)</f>
        <v>0</v>
      </c>
      <c r="DQ108" s="243"/>
      <c r="DR108" s="229"/>
    </row>
    <row r="109" ht="20.25" spans="1:122">
      <c r="A109" s="233">
        <f t="shared" si="14"/>
        <v>105</v>
      </c>
      <c r="B109" s="233" t="s">
        <v>25</v>
      </c>
      <c r="C109" s="234" t="str" cm="1">
        <f t="array" ref="C109">_xlfn.XLOOKUP($A109&amp;$B109,'[1]产值及收款计划（2026）'!$A:$A&amp;'[1]产值及收款计划（2026）'!$B:$B,'[1]产值及收款计划（2026）'!C:C)</f>
        <v>ZHT2022010400002</v>
      </c>
      <c r="D109" s="234" t="str" cm="1">
        <f t="array" ref="D109">_xlfn.XLOOKUP($A109&amp;$B109,'[1]产值及收款计划（2026）'!$A:$A&amp;'[1]产值及收款计划（2026）'!$B:$B,'[1]产值及收款计划（2026）'!D:D)</f>
        <v>绍兴市城市智慧快速路BIM全寿命期大数据管理平台建设服务项目工程技术咨询合同</v>
      </c>
      <c r="E109" s="235" cm="1">
        <f t="array" ref="E109">_xlfn.XLOOKUP($A109&amp;$B109,'[1]产值及收款计划（2026）'!$A:$A&amp;'[1]产值及收款计划（2026）'!$B:$B,'[1]产值及收款计划（2026）'!E:E)</f>
        <v>470.729</v>
      </c>
      <c r="F109" s="235" cm="1">
        <f t="array" ref="F109">_xlfn.XLOOKUP($A109&amp;$B109,'[1]产值及收款计划（2026）'!$A:$A&amp;'[1]产值及收款计划（2026）'!$B:$B,'[1]产值及收款计划（2026）'!F:F)</f>
        <v>470.729</v>
      </c>
      <c r="G109" s="235" cm="1">
        <f t="array" ref="G109">_xlfn.XLOOKUP($A109&amp;$B109,'[1]产值及收款计划（2026）'!$A:$A&amp;'[1]产值及收款计划（2026）'!$B:$B,'[1]产值及收款计划（2026）'!G:G)</f>
        <v>443.259</v>
      </c>
      <c r="H109" s="235" cm="1">
        <f t="array" ref="H109">_xlfn.XLOOKUP($A109&amp;$B109,'[1]产值及收款计划（2026）'!$A:$A&amp;'[1]产值及收款计划（2026）'!$B:$B,'[1]产值及收款计划（2026）'!H:H)</f>
        <v>301.199</v>
      </c>
      <c r="I109" s="236" cm="1">
        <f t="array" ref="I109">_xlfn.XLOOKUP($A109&amp;$B109,'[1]产值及收款计划（2026）'!$A:$A&amp;'[1]产值及收款计划（2026）'!$B:$B,'[1]产值及收款计划（2026）'!I:I)</f>
        <v>0.639856477931039</v>
      </c>
      <c r="J109" s="237" cm="1">
        <f t="array" ref="J109">_xlfn.XLOOKUP($A109&amp;$B109,'[1]产值及收款计划（2026）'!$A:$A&amp;'[1]产值及收款计划（2026）'!$B:$B,'[1]产值及收款计划（2026）'!J:J)</f>
        <v>0.06</v>
      </c>
      <c r="K109" s="235" t="e" cm="1">
        <f t="array" ref="K109">_xlfn.XLOOKUP($A109&amp;$B109,'[1]产值及收款计划（2026）'!$A:$A&amp;'[1]产值及收款计划（2026）'!$B:$B,'[1]产值及收款计划（2026）'!K:K)</f>
        <v>#REF!</v>
      </c>
      <c r="L109" s="235" t="e" cm="1">
        <f t="array" ref="L109">_xlfn.XLOOKUP($A109&amp;$B109,'[1]产值及收款计划（2026）'!$A:$A&amp;'[1]产值及收款计划（2026）'!$B:$B,'[1]产值及收款计划（2026）'!L:L)</f>
        <v>#REF!</v>
      </c>
      <c r="M109" s="235" t="str" cm="1">
        <f t="array" ref="M109">_xlfn.XLOOKUP($A109&amp;$B109,'[1]产值及收款计划（2026）'!$A:$A&amp;'[1]产值及收款计划（2026）'!$B:$B,'[1]产值及收款计划（2026）'!M:M)</f>
        <v>主导</v>
      </c>
      <c r="N109" s="235" t="str" cm="1">
        <f t="array" ref="N109">_xlfn.XLOOKUP($A109&amp;$B109,'[1]产值及收款计划（2026）'!$A:$A&amp;'[1]产值及收款计划（2026）'!$B:$B,'[1]产值及收款计划（2026）'!N:N)</f>
        <v>张智伟团队</v>
      </c>
      <c r="O109" s="235" t="str" cm="1">
        <f t="array" ref="O109">_xlfn.XLOOKUP($A109&amp;$B109,'[1]产值及收款计划（2026）'!$A:$A&amp;'[1]产值及收款计划（2026）'!$B:$B,'[1]产值及收款计划（2026）'!O:O)</f>
        <v>卜宝翔</v>
      </c>
      <c r="P109" s="234" t="str" cm="1">
        <f t="array" ref="P109">_xlfn.XLOOKUP($A109&amp;$B109,'[1]产值及收款计划（2026）'!$A:$A&amp;'[1]产值及收款计划（2026）'!$B:$B,'[1]产值及收款计划（2026）'!P:P)</f>
        <v>25已完结</v>
      </c>
      <c r="Q109" s="235" t="e" cm="1">
        <f t="array" ref="Q109">_xlfn.XLOOKUP($A109&amp;$B109,'[1]产值及收款计划（2026）'!$A:$A&amp;'[1]产值及收款计划（2026）'!$B:$B,'[1]产值及收款计划（2026）'!Q:Q)</f>
        <v>#REF!</v>
      </c>
      <c r="R109" s="235" t="e" cm="1">
        <f t="array" ref="R109">_xlfn.XLOOKUP($A109&amp;$B109,'[1]产值及收款计划（2026）'!$A:$A&amp;'[1]产值及收款计划（2026）'!$B:$B,'[1]产值及收款计划（2026）'!R:R)</f>
        <v>#REF!</v>
      </c>
      <c r="S109" s="235" t="e" cm="1">
        <f t="array" ref="S109">_xlfn.XLOOKUP($A109&amp;$B109,'[1]产值及收款计划（2026）'!$A:$A&amp;'[1]产值及收款计划（2026）'!$B:$B,'[1]产值及收款计划（2026）'!S:S)</f>
        <v>#REF!</v>
      </c>
      <c r="T109" s="235" cm="1">
        <f t="array" ref="T109">_xlfn.XLOOKUP($A109&amp;$B109,'[1]产值及收款计划（2026）'!$A:$A&amp;'[1]产值及收款计划（2026）'!$B:$B,'[1]产值及收款计划（2026）'!T:T)</f>
        <v>470.729</v>
      </c>
      <c r="U109" s="235" cm="1">
        <f t="array" ref="U109">_xlfn.XLOOKUP($A109&amp;$B109,'[1]产值及收款计划（2026）'!$A:$A&amp;'[1]产值及收款计划（2026）'!$B:$B,'[1]产值及收款计划（2026）'!U:U)</f>
        <v>0</v>
      </c>
      <c r="V109" s="235" cm="1">
        <f t="array" ref="V109">_xlfn.XLOOKUP($A109&amp;$B109,'[1]产值及收款计划（2026）'!$A:$A&amp;'[1]产值及收款计划（2026）'!$B:$B,'[1]产值及收款计划（2026）'!V:V)</f>
        <v>0</v>
      </c>
      <c r="W109" s="235" t="e" cm="1">
        <f t="array" ref="W109">_xlfn.XLOOKUP($A109&amp;$B109,'[1]产值及收款计划（2026）'!$A:$A&amp;'[1]产值及收款计划（2026）'!$B:$B,'[1]产值及收款计划（2026）'!W:W)</f>
        <v>#REF!</v>
      </c>
      <c r="X109" s="235" t="e" cm="1">
        <f t="array" ref="X109">_xlfn.XLOOKUP($A109&amp;$B109,'[1]产值及收款计划（2026）'!$A:$A&amp;'[1]产值及收款计划（2026）'!$B:$B,'[1]产值及收款计划（2026）'!X:X)</f>
        <v>#REF!</v>
      </c>
      <c r="Y109" s="235" t="e" cm="1">
        <f t="array" ref="Y109">_xlfn.XLOOKUP($A109&amp;$B109,'[1]产值及收款计划（2026）'!$A:$A&amp;'[1]产值及收款计划（2026）'!$B:$B,'[1]产值及收款计划（2026）'!Y:Y)</f>
        <v>#REF!</v>
      </c>
      <c r="Z109" s="235" t="e" cm="1">
        <f t="array" ref="Z109">_xlfn.XLOOKUP($A109&amp;$B109,'[1]产值及收款计划（2026）'!$A:$A&amp;'[1]产值及收款计划（2026）'!$B:$B,'[1]产值及收款计划（2026）'!Z:Z)</f>
        <v>#REF!</v>
      </c>
      <c r="AA109" s="235" cm="1">
        <f t="array" ref="AA109">_xlfn.XLOOKUP($A109&amp;$B109,'[1]产值及收款计划（2026）'!$A:$A&amp;'[1]产值及收款计划（2026）'!$B:$B,'[1]产值及收款计划（2026）'!AA:AA)</f>
        <v>0</v>
      </c>
      <c r="AB109" s="235" cm="1">
        <f t="array" ref="AB109">_xlfn.XLOOKUP($A109&amp;$B109,'[1]产值及收款计划（2026）'!$A:$A&amp;'[1]产值及收款计划（2026）'!$B:$B,'[1]产值及收款计划（2026）'!AB:AB)</f>
        <v>0</v>
      </c>
      <c r="AC109" s="235" cm="1">
        <f t="array" ref="AC109">_xlfn.XLOOKUP($A109&amp;$B109,'[1]产值及收款计划（2026）'!$A:$A&amp;'[1]产值及收款计划（2026）'!$B:$B,'[1]产值及收款计划（2026）'!AC:AC)</f>
        <v>0</v>
      </c>
      <c r="AD109" s="235" cm="1">
        <f t="array" ref="AD109">_xlfn.XLOOKUP($A109&amp;$B109,'[1]产值及收款计划（2026）'!$A:$A&amp;'[1]产值及收款计划（2026）'!$B:$B,'[1]产值及收款计划（2026）'!AD:AD)</f>
        <v>0</v>
      </c>
      <c r="AE109" s="235" cm="1">
        <f t="array" ref="AE109">_xlfn.XLOOKUP($A109&amp;$B109,'[1]产值及收款计划（2026）'!$A:$A&amp;'[1]产值及收款计划（2026）'!$B:$B,'[1]产值及收款计划（2026）'!AE:AE)</f>
        <v>0</v>
      </c>
      <c r="AF109" s="235" cm="1">
        <f t="array" ref="AF109">_xlfn.XLOOKUP($A109&amp;$B109,'[1]产值及收款计划（2026）'!$A:$A&amp;'[1]产值及收款计划（2026）'!$B:$B,'[1]产值及收款计划（2026）'!AF:AF)</f>
        <v>0</v>
      </c>
      <c r="AG109" s="235" cm="1">
        <f t="array" ref="AG109">_xlfn.XLOOKUP($A109&amp;$B109,'[1]产值及收款计划（2026）'!$A:$A&amp;'[1]产值及收款计划（2026）'!$B:$B,'[1]产值及收款计划（2026）'!AG:AG)</f>
        <v>0</v>
      </c>
      <c r="AH109" s="235" cm="1">
        <f t="array" ref="AH109">_xlfn.XLOOKUP($A109&amp;$B109,'[1]产值及收款计划（2026）'!$A:$A&amp;'[1]产值及收款计划（2026）'!$B:$B,'[1]产值及收款计划（2026）'!AH:AH)</f>
        <v>0</v>
      </c>
      <c r="AI109" s="235" cm="1">
        <f t="array" ref="AI109">_xlfn.XLOOKUP($A109&amp;$B109,'[1]产值及收款计划（2026）'!$A:$A&amp;'[1]产值及收款计划（2026）'!$B:$B,'[1]产值及收款计划（2026）'!AI:AI)</f>
        <v>0</v>
      </c>
      <c r="AJ109" s="235" cm="1">
        <f t="array" ref="AJ109">_xlfn.XLOOKUP($A109&amp;$B109,'[1]产值及收款计划（2026）'!$A:$A&amp;'[1]产值及收款计划（2026）'!$B:$B,'[1]产值及收款计划（2026）'!AJ:AJ)</f>
        <v>0</v>
      </c>
      <c r="AK109" s="235" cm="1">
        <f t="array" ref="AK109">_xlfn.XLOOKUP($A109&amp;$B109,'[1]产值及收款计划（2026）'!$A:$A&amp;'[1]产值及收款计划（2026）'!$B:$B,'[1]产值及收款计划（2026）'!AK:AK)</f>
        <v>0</v>
      </c>
      <c r="AL109" s="235" cm="1">
        <f t="array" ref="AL109">_xlfn.XLOOKUP($A109&amp;$B109,'[1]产值及收款计划（2026）'!$A:$A&amp;'[1]产值及收款计划（2026）'!$B:$B,'[1]产值及收款计划（2026）'!AL:AL)</f>
        <v>0</v>
      </c>
      <c r="AM109" s="242" cm="1">
        <f t="array" ref="AM109">_xlfn.LET(_xlpm.勾选月份状态数组,TRANSPOSE('PPT(12-15页）-TOP10'!$A$3:$A$14),_xlpm.选择数据区,IF('PPT(12-15页）-TOP10'!$E$3="收款",$BA109:$BL109,$AA109:$AL109),SUM(_xlfn._xlws.FILTER(_xlpm.选择数据区,_xlpm.勾选月份状态数组,"")))</f>
        <v>0</v>
      </c>
      <c r="AN109" s="235" t="e">
        <f>_xlfn.XLOOKUP($C109,应收未收表!$T:$T,应收未收表!AA:AA)</f>
        <v>#N/A</v>
      </c>
      <c r="AO109" s="235" t="e">
        <f>_xlfn.XLOOKUP($C109,应收未收表!$T:$T,应收未收表!AB:AB)</f>
        <v>#N/A</v>
      </c>
      <c r="AP109" s="235" t="e">
        <f>_xlfn.XLOOKUP($C109,应收未收表!$T:$T,应收未收表!AC:AC)</f>
        <v>#N/A</v>
      </c>
      <c r="AQ109" s="235" t="e">
        <f>_xlfn.XLOOKUP($C109,应收未收表!$T:$T,应收未收表!AE:AE)</f>
        <v>#N/A</v>
      </c>
      <c r="AR109" s="235" t="e">
        <f>_xlfn.XLOOKUP($C109,应收未收表!$T:$T,应收未收表!AF:AF)</f>
        <v>#N/A</v>
      </c>
      <c r="AS109" s="235" t="e" cm="1">
        <f t="array" ref="AS109">_xlfn.XLOOKUP($A109&amp;$B109,'[1]产值及收款计划（2026）'!$A:$A&amp;'[1]产值及收款计划（2026）'!$B:$B,'[1]产值及收款计划（2026）'!AS:AS)</f>
        <v>#REF!</v>
      </c>
      <c r="AT109" s="235" t="e" cm="1">
        <f t="array" ref="AT109">_xlfn.XLOOKUP($A109&amp;$B109,'[1]产值及收款计划（2026）'!$A:$A&amp;'[1]产值及收款计划（2026）'!$B:$B,'[1]产值及收款计划（2026）'!AT:AT)</f>
        <v>#REF!</v>
      </c>
      <c r="AU109" s="235" t="e" cm="1">
        <f t="array" ref="AU109">_xlfn.XLOOKUP($A109&amp;$B109,'[1]产值及收款计划（2026）'!$A:$A&amp;'[1]产值及收款计划（2026）'!$B:$B,'[1]产值及收款计划（2026）'!AU:AU)</f>
        <v>#REF!</v>
      </c>
      <c r="AV109" s="235" t="e" cm="1">
        <f t="array" ref="AV109">_xlfn.XLOOKUP($A109&amp;$B109,'[1]产值及收款计划（2026）'!$A:$A&amp;'[1]产值及收款计划（2026）'!$B:$B,'[1]产值及收款计划（2026）'!AV:AV)</f>
        <v>#REF!</v>
      </c>
      <c r="AW109" s="235" cm="1">
        <f t="array" ref="AW109">_xlfn.XLOOKUP($A109&amp;$B109,'[1]产值及收款计划（2026）'!$A:$A&amp;'[1]产值及收款计划（2026）'!$B:$B,'[1]产值及收款计划（2026）'!AW:AW)</f>
        <v>329.5103</v>
      </c>
      <c r="AX109" s="235" cm="1">
        <f t="array" ref="AX109">_xlfn.XLOOKUP($A109&amp;$B109,'[1]产值及收款计划（2026）'!$A:$A&amp;'[1]产值及收款计划（2026）'!$B:$B,'[1]产值及收款计划（2026）'!AX:AX)</f>
        <v>0</v>
      </c>
      <c r="AY109" s="235" cm="1">
        <f t="array" ref="AY109">_xlfn.XLOOKUP($A109&amp;$B109,'[1]产值及收款计划（2026）'!$A:$A&amp;'[1]产值及收款计划（2026）'!$B:$B,'[1]产值及收款计划（2026）'!AY:AY)</f>
        <v>141.2187</v>
      </c>
      <c r="AZ109" s="235" cm="1">
        <f t="array" ref="AZ109">_xlfn.XLOOKUP($A109&amp;$B109,'[1]产值及收款计划（2026）'!$A:$A&amp;'[1]产值及收款计划（2026）'!$B:$B,'[1]产值及收款计划（2026）'!AZ:AZ)</f>
        <v>141.2187</v>
      </c>
      <c r="BA109" s="235" t="e" cm="1">
        <f t="array" ref="BA109">_xlfn.XLOOKUP($A109&amp;$B109,'[1]产值及收款计划（2026）'!$A:$A&amp;'[1]产值及收款计划（2026）'!$B:$B,'[1]产值及收款计划（2026）'!BA:BA)</f>
        <v>#REF!</v>
      </c>
      <c r="BB109" s="235" t="e" cm="1">
        <f t="array" ref="BB109">_xlfn.XLOOKUP($A109&amp;$B109,'[1]产值及收款计划（2026）'!$A:$A&amp;'[1]产值及收款计划（2026）'!$B:$B,'[1]产值及收款计划（2026）'!BB:BB)</f>
        <v>#REF!</v>
      </c>
      <c r="BC109" s="235" t="e" cm="1">
        <f t="array" ref="BC109">_xlfn.XLOOKUP($A109&amp;$B109,'[1]产值及收款计划（2026）'!$A:$A&amp;'[1]产值及收款计划（2026）'!$B:$B,'[1]产值及收款计划（2026）'!BC:BC)</f>
        <v>#REF!</v>
      </c>
      <c r="BD109" s="235" t="e" cm="1">
        <f t="array" ref="BD109">_xlfn.XLOOKUP($A109&amp;$B109,'[1]产值及收款计划（2026）'!$A:$A&amp;'[1]产值及收款计划（2026）'!$B:$B,'[1]产值及收款计划（2026）'!BD:BD)</f>
        <v>#REF!</v>
      </c>
      <c r="BE109" s="235" t="e" cm="1">
        <f t="array" ref="BE109">_xlfn.XLOOKUP($A109&amp;$B109,'[1]产值及收款计划（2026）'!$A:$A&amp;'[1]产值及收款计划（2026）'!$B:$B,'[1]产值及收款计划（2026）'!BE:BE)</f>
        <v>#REF!</v>
      </c>
      <c r="BF109" s="235" t="e" cm="1">
        <f t="array" ref="BF109">_xlfn.XLOOKUP($A109&amp;$B109,'[1]产值及收款计划（2026）'!$A:$A&amp;'[1]产值及收款计划（2026）'!$B:$B,'[1]产值及收款计划（2026）'!BF:BF)</f>
        <v>#REF!</v>
      </c>
      <c r="BG109" s="235" t="e" cm="1">
        <f t="array" ref="BG109">_xlfn.XLOOKUP($A109&amp;$B109,'[1]产值及收款计划（2026）'!$A:$A&amp;'[1]产值及收款计划（2026）'!$B:$B,'[1]产值及收款计划（2026）'!BG:BG)</f>
        <v>#REF!</v>
      </c>
      <c r="BH109" s="235" t="e" cm="1">
        <f t="array" ref="BH109">_xlfn.XLOOKUP($A109&amp;$B109,'[1]产值及收款计划（2026）'!$A:$A&amp;'[1]产值及收款计划（2026）'!$B:$B,'[1]产值及收款计划（2026）'!BH:BH)</f>
        <v>#REF!</v>
      </c>
      <c r="BI109" s="235" t="e" cm="1">
        <f t="array" ref="BI109">_xlfn.XLOOKUP($A109&amp;$B109,'[1]产值及收款计划（2026）'!$A:$A&amp;'[1]产值及收款计划（2026）'!$B:$B,'[1]产值及收款计划（2026）'!BI:BI)</f>
        <v>#REF!</v>
      </c>
      <c r="BJ109" s="235" t="e" cm="1">
        <f t="array" ref="BJ109">_xlfn.XLOOKUP($A109&amp;$B109,'[1]产值及收款计划（2026）'!$A:$A&amp;'[1]产值及收款计划（2026）'!$B:$B,'[1]产值及收款计划（2026）'!BJ:BJ)</f>
        <v>#REF!</v>
      </c>
      <c r="BK109" s="235" t="e" cm="1">
        <f t="array" ref="BK109">_xlfn.XLOOKUP($A109&amp;$B109,'[1]产值及收款计划（2026）'!$A:$A&amp;'[1]产值及收款计划（2026）'!$B:$B,'[1]产值及收款计划（2026）'!BK:BK)</f>
        <v>#REF!</v>
      </c>
      <c r="BL109" s="235" t="e" cm="1">
        <f t="array" ref="BL109">_xlfn.XLOOKUP($A109&amp;$B109,'[1]产值及收款计划（2026）'!$A:$A&amp;'[1]产值及收款计划（2026）'!$B:$B,'[1]产值及收款计划（2026）'!BL:BL)</f>
        <v>#REF!</v>
      </c>
      <c r="BM109" s="235"/>
      <c r="BN109" s="235"/>
      <c r="BO109" s="235"/>
      <c r="BP109" s="235"/>
      <c r="BQ109" s="235" t="e">
        <f>_xlfn.XLOOKUP($C109,应收未收表!$AJ:$AJ,应收未收表!AK:AK)</f>
        <v>#N/A</v>
      </c>
      <c r="BR109" s="235" t="e">
        <f>_xlfn.XLOOKUP($C109,应收未收表!$AJ:$AJ,应收未收表!AL:AL)</f>
        <v>#N/A</v>
      </c>
      <c r="BS109" s="235" t="e">
        <f>_xlfn.XLOOKUP($C109,应收未收表!$AJ:$AJ,应收未收表!AM:AM)</f>
        <v>#N/A</v>
      </c>
      <c r="BT109" s="235" t="e">
        <f>_xlfn.XLOOKUP($C109,应收未收表!$AJ:$AJ,应收未收表!AN:AN)</f>
        <v>#N/A</v>
      </c>
      <c r="BU109" s="234" t="str" cm="1">
        <f t="array" ref="BU109">_xlfn.XLOOKUP($A109&amp;$B109,'[1]产值及收款计划（2026）'!$A:$A&amp;'[1]产值及收款计划（2026）'!$B:$B,'[1]产值及收款计划（2026）'!BQ:BQ)</f>
        <v>上海市城市建设设计研究总院（集团）有限公司</v>
      </c>
      <c r="BV109" s="235" t="e" cm="1">
        <f t="array" ref="BV109">_xlfn.XLOOKUP($A109&amp;$B109,'[1]产值及收款计划（2026）'!$A:$A&amp;'[1]产值及收款计划（2026）'!$B:$B,'[1]产值及收款计划（2026）'!BR:BR)</f>
        <v>#REF!</v>
      </c>
      <c r="CE109" s="235" cm="1">
        <f t="array" ref="CE109">_xlfn.XLOOKUP($A109&amp;$B109,'[1]产值及收款计划（2026）'!$A:$A&amp;'[1]产值及收款计划（2026）'!$B:$B,'[1]产值及收款计划（2026）'!CA:CA)</f>
        <v>0</v>
      </c>
      <c r="CF109" s="235" cm="1">
        <f t="array" ref="CF109">_xlfn.XLOOKUP($A109&amp;$B109,'[1]产值及收款计划（2026）'!$A:$A&amp;'[1]产值及收款计划（2026）'!$B:$B,'[1]产值及收款计划（2026）'!CB:CB)</f>
        <v>0</v>
      </c>
      <c r="CG109" s="235" cm="1">
        <f t="array" ref="CG109">_xlfn.XLOOKUP($A109&amp;$B109,'[1]产值及收款计划（2026）'!$A:$A&amp;'[1]产值及收款计划（2026）'!$B:$B,'[1]产值及收款计划（2026）'!CC:CC)</f>
        <v>0</v>
      </c>
      <c r="CH109" s="235" cm="1">
        <f t="array" ref="CH109">_xlfn.XLOOKUP($A109&amp;$B109,'[1]产值及收款计划（2026）'!$A:$A&amp;'[1]产值及收款计划（2026）'!$B:$B,'[1]产值及收款计划（2026）'!CD:CD)</f>
        <v>0</v>
      </c>
      <c r="CI109" s="235" cm="1">
        <f t="array" ref="CI109">_xlfn.XLOOKUP($A109&amp;$B109,'[1]产值及收款计划（2026）'!$A:$A&amp;'[1]产值及收款计划（2026）'!$B:$B,'[1]产值及收款计划（2026）'!CE:CE)</f>
        <v>0</v>
      </c>
      <c r="CJ109" s="235" cm="1">
        <f t="array" ref="CJ109">_xlfn.XLOOKUP($A109&amp;$B109,'[1]产值及收款计划（2026）'!$A:$A&amp;'[1]产值及收款计划（2026）'!$B:$B,'[1]产值及收款计划（2026）'!CF:CF)</f>
        <v>0</v>
      </c>
      <c r="CK109" s="235" cm="1">
        <f t="array" ref="CK109">_xlfn.XLOOKUP($A109&amp;$B109,'[1]产值及收款计划（2026）'!$A:$A&amp;'[1]产值及收款计划（2026）'!$B:$B,'[1]产值及收款计划（2026）'!CG:CG)</f>
        <v>0</v>
      </c>
      <c r="CL109" s="235" cm="1">
        <f t="array" ref="CL109">_xlfn.XLOOKUP($A109&amp;$B109,'[1]产值及收款计划（2026）'!$A:$A&amp;'[1]产值及收款计划（2026）'!$B:$B,'[1]产值及收款计划（2026）'!CH:CH)</f>
        <v>0</v>
      </c>
      <c r="CM109" s="235" cm="1">
        <f t="array" ref="CM109">_xlfn.XLOOKUP($A109&amp;$B109,'[1]产值及收款计划（2026）'!$A:$A&amp;'[1]产值及收款计划（2026）'!$B:$B,'[1]产值及收款计划（2026）'!CI:CI)</f>
        <v>0</v>
      </c>
      <c r="CN109" s="235" cm="1">
        <f t="array" ref="CN109">_xlfn.XLOOKUP($A109&amp;$B109,'[1]产值及收款计划（2026）'!$A:$A&amp;'[1]产值及收款计划（2026）'!$B:$B,'[1]产值及收款计划（2026）'!CJ:CJ)</f>
        <v>0</v>
      </c>
      <c r="CO109" s="235" cm="1">
        <f t="array" ref="CO109">_xlfn.XLOOKUP($A109&amp;$B109,'[1]产值及收款计划（2026）'!$A:$A&amp;'[1]产值及收款计划（2026）'!$B:$B,'[1]产值及收款计划（2026）'!CK:CK)</f>
        <v>0</v>
      </c>
      <c r="CP109" s="235" cm="1">
        <f t="array" ref="CP109">_xlfn.XLOOKUP($A109&amp;$B109,'[1]产值及收款计划（2026）'!$A:$A&amp;'[1]产值及收款计划（2026）'!$B:$B,'[1]产值及收款计划（2026）'!CL:CL)</f>
        <v>0</v>
      </c>
      <c r="DE109" s="235" cm="1">
        <f t="array" ref="DE109">_xlfn.XLOOKUP($A109&amp;$B109,'[1]产值及收款计划（2026）'!$A:$A&amp;'[1]产值及收款计划（2026）'!$B:$B,'[1]产值及收款计划（2026）'!DA:DA)</f>
        <v>0</v>
      </c>
      <c r="DF109" s="235" cm="1">
        <f t="array" ref="DF109">_xlfn.XLOOKUP($A109&amp;$B109,'[1]产值及收款计划（2026）'!$A:$A&amp;'[1]产值及收款计划（2026）'!$B:$B,'[1]产值及收款计划（2026）'!DB:DB)</f>
        <v>0</v>
      </c>
      <c r="DG109" s="235" cm="1">
        <f t="array" ref="DG109">_xlfn.XLOOKUP($A109&amp;$B109,'[1]产值及收款计划（2026）'!$A:$A&amp;'[1]产值及收款计划（2026）'!$B:$B,'[1]产值及收款计划（2026）'!DC:DC)</f>
        <v>0</v>
      </c>
      <c r="DH109" s="235" cm="1">
        <f t="array" ref="DH109">_xlfn.XLOOKUP($A109&amp;$B109,'[1]产值及收款计划（2026）'!$A:$A&amp;'[1]产值及收款计划（2026）'!$B:$B,'[1]产值及收款计划（2026）'!DD:DD)</f>
        <v>0</v>
      </c>
      <c r="DI109" s="235" cm="1">
        <f t="array" ref="DI109">_xlfn.XLOOKUP($A109&amp;$B109,'[1]产值及收款计划（2026）'!$A:$A&amp;'[1]产值及收款计划（2026）'!$B:$B,'[1]产值及收款计划（2026）'!DE:DE)</f>
        <v>0</v>
      </c>
      <c r="DJ109" s="235" cm="1">
        <f t="array" ref="DJ109">_xlfn.XLOOKUP($A109&amp;$B109,'[1]产值及收款计划（2026）'!$A:$A&amp;'[1]产值及收款计划（2026）'!$B:$B,'[1]产值及收款计划（2026）'!DF:DF)</f>
        <v>0</v>
      </c>
      <c r="DK109" s="235" cm="1">
        <f t="array" ref="DK109">_xlfn.XLOOKUP($A109&amp;$B109,'[1]产值及收款计划（2026）'!$A:$A&amp;'[1]产值及收款计划（2026）'!$B:$B,'[1]产值及收款计划（2026）'!DG:DG)</f>
        <v>0</v>
      </c>
      <c r="DL109" s="235" cm="1">
        <f t="array" ref="DL109">_xlfn.XLOOKUP($A109&amp;$B109,'[1]产值及收款计划（2026）'!$A:$A&amp;'[1]产值及收款计划（2026）'!$B:$B,'[1]产值及收款计划（2026）'!DH:DH)</f>
        <v>0</v>
      </c>
      <c r="DM109" s="235" cm="1">
        <f t="array" ref="DM109">_xlfn.XLOOKUP($A109&amp;$B109,'[1]产值及收款计划（2026）'!$A:$A&amp;'[1]产值及收款计划（2026）'!$B:$B,'[1]产值及收款计划（2026）'!DI:DI)</f>
        <v>0</v>
      </c>
      <c r="DN109" s="235" cm="1">
        <f t="array" ref="DN109">_xlfn.XLOOKUP($A109&amp;$B109,'[1]产值及收款计划（2026）'!$A:$A&amp;'[1]产值及收款计划（2026）'!$B:$B,'[1]产值及收款计划（2026）'!DJ:DJ)</f>
        <v>0</v>
      </c>
      <c r="DO109" s="235" cm="1">
        <f t="array" ref="DO109">_xlfn.XLOOKUP($A109&amp;$B109,'[1]产值及收款计划（2026）'!$A:$A&amp;'[1]产值及收款计划（2026）'!$B:$B,'[1]产值及收款计划（2026）'!DK:DK)</f>
        <v>0</v>
      </c>
      <c r="DP109" s="235" cm="1">
        <f t="array" ref="DP109">_xlfn.XLOOKUP($A109&amp;$B109,'[1]产值及收款计划（2026）'!$A:$A&amp;'[1]产值及收款计划（2026）'!$B:$B,'[1]产值及收款计划（2026）'!DL:DL)</f>
        <v>0</v>
      </c>
      <c r="DQ109" s="243"/>
      <c r="DR109" s="229"/>
    </row>
    <row r="110" ht="20.25" spans="1:122">
      <c r="A110" s="233">
        <f t="shared" si="14"/>
        <v>106</v>
      </c>
      <c r="B110" s="233" t="s">
        <v>25</v>
      </c>
      <c r="C110" s="234" t="str" cm="1">
        <f t="array" ref="C110">_xlfn.XLOOKUP($A110&amp;$B110,'[1]产值及收款计划（2026）'!$A:$A&amp;'[1]产值及收款计划（2026）'!$B:$B,'[1]产值及收款计划（2026）'!C:C)</f>
        <v>ZHT2022112300104</v>
      </c>
      <c r="D110" s="234" t="str" cm="1">
        <f t="array" ref="D110">_xlfn.XLOOKUP($A110&amp;$B110,'[1]产值及收款计划（2026）'!$A:$A&amp;'[1]产值及收款计划（2026）'!$B:$B,'[1]产值及收款计划（2026）'!D:D)</f>
        <v>绍兴二环南路智慧快速路智慧工程采购合同</v>
      </c>
      <c r="E110" s="235" cm="1">
        <f t="array" ref="E110">_xlfn.XLOOKUP($A110&amp;$B110,'[1]产值及收款计划（2026）'!$A:$A&amp;'[1]产值及收款计划（2026）'!$B:$B,'[1]产值及收款计划（2026）'!E:E)</f>
        <v>802.5057</v>
      </c>
      <c r="F110" s="235" cm="1">
        <f t="array" ref="F110">_xlfn.XLOOKUP($A110&amp;$B110,'[1]产值及收款计划（2026）'!$A:$A&amp;'[1]产值及收款计划（2026）'!$B:$B,'[1]产值及收款计划（2026）'!F:F)</f>
        <v>802.5057</v>
      </c>
      <c r="G110" s="235" cm="1">
        <f t="array" ref="G110">_xlfn.XLOOKUP($A110&amp;$B110,'[1]产值及收款计划（2026）'!$A:$A&amp;'[1]产值及收款计划（2026）'!$B:$B,'[1]产值及收款计划（2026）'!G:G)</f>
        <v>53.985</v>
      </c>
      <c r="H110" s="235" cm="1">
        <f t="array" ref="H110">_xlfn.XLOOKUP($A110&amp;$B110,'[1]产值及收款计划（2026）'!$A:$A&amp;'[1]产值及收款计划（2026）'!$B:$B,'[1]产值及收款计划（2026）'!H:H)</f>
        <v>53.985</v>
      </c>
      <c r="I110" s="236" cm="1">
        <f t="array" ref="I110">_xlfn.XLOOKUP($A110&amp;$B110,'[1]产值及收款计划（2026）'!$A:$A&amp;'[1]产值及收款计划（2026）'!$B:$B,'[1]产值及收款计划（2026）'!I:I)</f>
        <v>0.0672705502278676</v>
      </c>
      <c r="J110" s="237" cm="1">
        <f t="array" ref="J110">_xlfn.XLOOKUP($A110&amp;$B110,'[1]产值及收款计划（2026）'!$A:$A&amp;'[1]产值及收款计划（2026）'!$B:$B,'[1]产值及收款计划（2026）'!J:J)</f>
        <v>0.13</v>
      </c>
      <c r="K110" s="235" t="e" cm="1">
        <f t="array" ref="K110">_xlfn.XLOOKUP($A110&amp;$B110,'[1]产值及收款计划（2026）'!$A:$A&amp;'[1]产值及收款计划（2026）'!$B:$B,'[1]产值及收款计划（2026）'!K:K)</f>
        <v>#REF!</v>
      </c>
      <c r="L110" s="235" t="e" cm="1">
        <f t="array" ref="L110">_xlfn.XLOOKUP($A110&amp;$B110,'[1]产值及收款计划（2026）'!$A:$A&amp;'[1]产值及收款计划（2026）'!$B:$B,'[1]产值及收款计划（2026）'!L:L)</f>
        <v>#REF!</v>
      </c>
      <c r="M110" s="235" t="str" cm="1">
        <f t="array" ref="M110">_xlfn.XLOOKUP($A110&amp;$B110,'[1]产值及收款计划（2026）'!$A:$A&amp;'[1]产值及收款计划（2026）'!$B:$B,'[1]产值及收款计划（2026）'!M:M)</f>
        <v>主导</v>
      </c>
      <c r="N110" s="235" t="str" cm="1">
        <f t="array" ref="N110">_xlfn.XLOOKUP($A110&amp;$B110,'[1]产值及收款计划（2026）'!$A:$A&amp;'[1]产值及收款计划（2026）'!$B:$B,'[1]产值及收款计划（2026）'!N:N)</f>
        <v>张智伟团队</v>
      </c>
      <c r="O110" s="235" t="str" cm="1">
        <f t="array" ref="O110">_xlfn.XLOOKUP($A110&amp;$B110,'[1]产值及收款计划（2026）'!$A:$A&amp;'[1]产值及收款计划（2026）'!$B:$B,'[1]产值及收款计划（2026）'!O:O)</f>
        <v>卜宝翔</v>
      </c>
      <c r="P110" s="234" t="str" cm="1">
        <f t="array" ref="P110">_xlfn.XLOOKUP($A110&amp;$B110,'[1]产值及收款计划（2026）'!$A:$A&amp;'[1]产值及收款计划（2026）'!$B:$B,'[1]产值及收款计划（2026）'!P:P)</f>
        <v>在建</v>
      </c>
      <c r="Q110" s="235" t="e" cm="1">
        <f t="array" ref="Q110">_xlfn.XLOOKUP($A110&amp;$B110,'[1]产值及收款计划（2026）'!$A:$A&amp;'[1]产值及收款计划（2026）'!$B:$B,'[1]产值及收款计划（2026）'!Q:Q)</f>
        <v>#REF!</v>
      </c>
      <c r="R110" s="235" t="e" cm="1">
        <f t="array" ref="R110">_xlfn.XLOOKUP($A110&amp;$B110,'[1]产值及收款计划（2026）'!$A:$A&amp;'[1]产值及收款计划（2026）'!$B:$B,'[1]产值及收款计划（2026）'!R:R)</f>
        <v>#REF!</v>
      </c>
      <c r="S110" s="235" t="e" cm="1">
        <f t="array" ref="S110">_xlfn.XLOOKUP($A110&amp;$B110,'[1]产值及收款计划（2026）'!$A:$A&amp;'[1]产值及收款计划（2026）'!$B:$B,'[1]产值及收款计划（2026）'!S:S)</f>
        <v>#REF!</v>
      </c>
      <c r="T110" s="235" cm="1">
        <f t="array" ref="T110">_xlfn.XLOOKUP($A110&amp;$B110,'[1]产值及收款计划（2026）'!$A:$A&amp;'[1]产值及收款计划（2026）'!$B:$B,'[1]产值及收款计划（2026）'!T:T)</f>
        <v>627.158949</v>
      </c>
      <c r="U110" s="235" cm="1">
        <f t="array" ref="U110">_xlfn.XLOOKUP($A110&amp;$B110,'[1]产值及收款计划（2026）'!$A:$A&amp;'[1]产值及收款计划（2026）'!$B:$B,'[1]产值及收款计划（2026）'!U:U)</f>
        <v>0</v>
      </c>
      <c r="V110" s="235" cm="1">
        <f t="array" ref="V110">_xlfn.XLOOKUP($A110&amp;$B110,'[1]产值及收款计划（2026）'!$A:$A&amp;'[1]产值及收款计划（2026）'!$B:$B,'[1]产值及收款计划（2026）'!V:V)</f>
        <v>175.346751</v>
      </c>
      <c r="W110" s="235" t="e" cm="1">
        <f t="array" ref="W110">_xlfn.XLOOKUP($A110&amp;$B110,'[1]产值及收款计划（2026）'!$A:$A&amp;'[1]产值及收款计划（2026）'!$B:$B,'[1]产值及收款计划（2026）'!W:W)</f>
        <v>#REF!</v>
      </c>
      <c r="X110" s="235" t="e" cm="1">
        <f t="array" ref="X110">_xlfn.XLOOKUP($A110&amp;$B110,'[1]产值及收款计划（2026）'!$A:$A&amp;'[1]产值及收款计划（2026）'!$B:$B,'[1]产值及收款计划（2026）'!X:X)</f>
        <v>#REF!</v>
      </c>
      <c r="Y110" s="235" t="e" cm="1">
        <f t="array" ref="Y110">_xlfn.XLOOKUP($A110&amp;$B110,'[1]产值及收款计划（2026）'!$A:$A&amp;'[1]产值及收款计划（2026）'!$B:$B,'[1]产值及收款计划（2026）'!Y:Y)</f>
        <v>#REF!</v>
      </c>
      <c r="Z110" s="235" t="e" cm="1">
        <f t="array" ref="Z110">_xlfn.XLOOKUP($A110&amp;$B110,'[1]产值及收款计划（2026）'!$A:$A&amp;'[1]产值及收款计划（2026）'!$B:$B,'[1]产值及收款计划（2026）'!Z:Z)</f>
        <v>#REF!</v>
      </c>
      <c r="AA110" s="235" t="e" cm="1">
        <f t="array" ref="AA110">_xlfn.XLOOKUP($A110&amp;$B110,'[1]产值及收款计划（2026）'!$A:$A&amp;'[1]产值及收款计划（2026）'!$B:$B,'[1]产值及收款计划（2026）'!AA:AA)</f>
        <v>#REF!</v>
      </c>
      <c r="AB110" s="235" t="e" cm="1">
        <f t="array" ref="AB110">_xlfn.XLOOKUP($A110&amp;$B110,'[1]产值及收款计划（2026）'!$A:$A&amp;'[1]产值及收款计划（2026）'!$B:$B,'[1]产值及收款计划（2026）'!AB:AB)</f>
        <v>#REF!</v>
      </c>
      <c r="AC110" s="235" t="e" cm="1">
        <f t="array" ref="AC110">_xlfn.XLOOKUP($A110&amp;$B110,'[1]产值及收款计划（2026）'!$A:$A&amp;'[1]产值及收款计划（2026）'!$B:$B,'[1]产值及收款计划（2026）'!AC:AC)</f>
        <v>#REF!</v>
      </c>
      <c r="AD110" s="235" t="e" cm="1">
        <f t="array" ref="AD110">_xlfn.XLOOKUP($A110&amp;$B110,'[1]产值及收款计划（2026）'!$A:$A&amp;'[1]产值及收款计划（2026）'!$B:$B,'[1]产值及收款计划（2026）'!AD:AD)</f>
        <v>#REF!</v>
      </c>
      <c r="AE110" s="235" t="e" cm="1">
        <f t="array" ref="AE110">_xlfn.XLOOKUP($A110&amp;$B110,'[1]产值及收款计划（2026）'!$A:$A&amp;'[1]产值及收款计划（2026）'!$B:$B,'[1]产值及收款计划（2026）'!AE:AE)</f>
        <v>#REF!</v>
      </c>
      <c r="AF110" s="235" t="e" cm="1">
        <f t="array" ref="AF110">_xlfn.XLOOKUP($A110&amp;$B110,'[1]产值及收款计划（2026）'!$A:$A&amp;'[1]产值及收款计划（2026）'!$B:$B,'[1]产值及收款计划（2026）'!AF:AF)</f>
        <v>#REF!</v>
      </c>
      <c r="AG110" s="235" t="e" cm="1">
        <f t="array" ref="AG110">_xlfn.XLOOKUP($A110&amp;$B110,'[1]产值及收款计划（2026）'!$A:$A&amp;'[1]产值及收款计划（2026）'!$B:$B,'[1]产值及收款计划（2026）'!AG:AG)</f>
        <v>#REF!</v>
      </c>
      <c r="AH110" s="235" t="e" cm="1">
        <f t="array" ref="AH110">_xlfn.XLOOKUP($A110&amp;$B110,'[1]产值及收款计划（2026）'!$A:$A&amp;'[1]产值及收款计划（2026）'!$B:$B,'[1]产值及收款计划（2026）'!AH:AH)</f>
        <v>#REF!</v>
      </c>
      <c r="AI110" s="235" t="e" cm="1">
        <f t="array" ref="AI110">_xlfn.XLOOKUP($A110&amp;$B110,'[1]产值及收款计划（2026）'!$A:$A&amp;'[1]产值及收款计划（2026）'!$B:$B,'[1]产值及收款计划（2026）'!AI:AI)</f>
        <v>#REF!</v>
      </c>
      <c r="AJ110" s="235" t="e" cm="1">
        <f t="array" ref="AJ110">_xlfn.XLOOKUP($A110&amp;$B110,'[1]产值及收款计划（2026）'!$A:$A&amp;'[1]产值及收款计划（2026）'!$B:$B,'[1]产值及收款计划（2026）'!AJ:AJ)</f>
        <v>#REF!</v>
      </c>
      <c r="AK110" s="235" t="e" cm="1">
        <f t="array" ref="AK110">_xlfn.XLOOKUP($A110&amp;$B110,'[1]产值及收款计划（2026）'!$A:$A&amp;'[1]产值及收款计划（2026）'!$B:$B,'[1]产值及收款计划（2026）'!AK:AK)</f>
        <v>#REF!</v>
      </c>
      <c r="AL110" s="235" t="e" cm="1">
        <f t="array" ref="AL110">_xlfn.XLOOKUP($A110&amp;$B110,'[1]产值及收款计划（2026）'!$A:$A&amp;'[1]产值及收款计划（2026）'!$B:$B,'[1]产值及收款计划（2026）'!AL:AL)</f>
        <v>#REF!</v>
      </c>
      <c r="AM110" s="242" t="e" cm="1">
        <f t="array" ref="AM110">_xlfn.LET(_xlpm.勾选月份状态数组,TRANSPOSE('PPT(12-15页）-TOP10'!$A$3:$A$14),_xlpm.选择数据区,IF('PPT(12-15页）-TOP10'!$E$3="收款",$BA110:$BL110,$AA110:$AL110),SUM(_xlfn._xlws.FILTER(_xlpm.选择数据区,_xlpm.勾选月份状态数组,"")))</f>
        <v>#REF!</v>
      </c>
      <c r="AN110" s="235" t="e">
        <f>_xlfn.XLOOKUP($C110,应收未收表!$T:$T,应收未收表!AA:AA)</f>
        <v>#N/A</v>
      </c>
      <c r="AO110" s="235" t="e">
        <f>_xlfn.XLOOKUP($C110,应收未收表!$T:$T,应收未收表!AB:AB)</f>
        <v>#N/A</v>
      </c>
      <c r="AP110" s="235" t="e">
        <f>_xlfn.XLOOKUP($C110,应收未收表!$T:$T,应收未收表!AC:AC)</f>
        <v>#N/A</v>
      </c>
      <c r="AQ110" s="235" t="e">
        <f>_xlfn.XLOOKUP($C110,应收未收表!$T:$T,应收未收表!AE:AE)</f>
        <v>#N/A</v>
      </c>
      <c r="AR110" s="235" t="e">
        <f>_xlfn.XLOOKUP($C110,应收未收表!$T:$T,应收未收表!AF:AF)</f>
        <v>#N/A</v>
      </c>
      <c r="AS110" s="235" t="e" cm="1">
        <f t="array" ref="AS110">_xlfn.XLOOKUP($A110&amp;$B110,'[1]产值及收款计划（2026）'!$A:$A&amp;'[1]产值及收款计划（2026）'!$B:$B,'[1]产值及收款计划（2026）'!AS:AS)</f>
        <v>#REF!</v>
      </c>
      <c r="AT110" s="235" t="e" cm="1">
        <f t="array" ref="AT110">_xlfn.XLOOKUP($A110&amp;$B110,'[1]产值及收款计划（2026）'!$A:$A&amp;'[1]产值及收款计划（2026）'!$B:$B,'[1]产值及收款计划（2026）'!AT:AT)</f>
        <v>#REF!</v>
      </c>
      <c r="AU110" s="235" t="e" cm="1">
        <f t="array" ref="AU110">_xlfn.XLOOKUP($A110&amp;$B110,'[1]产值及收款计划（2026）'!$A:$A&amp;'[1]产值及收款计划（2026）'!$B:$B,'[1]产值及收款计划（2026）'!AU:AU)</f>
        <v>#REF!</v>
      </c>
      <c r="AV110" s="235" t="e" cm="1">
        <f t="array" ref="AV110">_xlfn.XLOOKUP($A110&amp;$B110,'[1]产值及收款计划（2026）'!$A:$A&amp;'[1]产值及收款计划（2026）'!$B:$B,'[1]产值及收款计划（2026）'!AV:AV)</f>
        <v>#REF!</v>
      </c>
      <c r="AW110" s="235" cm="1">
        <f t="array" ref="AW110">_xlfn.XLOOKUP($A110&amp;$B110,'[1]产值及收款计划（2026）'!$A:$A&amp;'[1]产值及收款计划（2026）'!$B:$B,'[1]产值及收款计划（2026）'!AW:AW)</f>
        <v>0</v>
      </c>
      <c r="AX110" s="235" cm="1">
        <f t="array" ref="AX110">_xlfn.XLOOKUP($A110&amp;$B110,'[1]产值及收款计划（2026）'!$A:$A&amp;'[1]产值及收款计划（2026）'!$B:$B,'[1]产值及收款计划（2026）'!AX:AX)</f>
        <v>0</v>
      </c>
      <c r="AY110" s="235" cm="1">
        <f t="array" ref="AY110">_xlfn.XLOOKUP($A110&amp;$B110,'[1]产值及收款计划（2026）'!$A:$A&amp;'[1]产值及收款计划（2026）'!$B:$B,'[1]产值及收款计划（2026）'!AY:AY)</f>
        <v>802.5057</v>
      </c>
      <c r="AZ110" s="235" cm="1">
        <f t="array" ref="AZ110">_xlfn.XLOOKUP($A110&amp;$B110,'[1]产值及收款计划（2026）'!$A:$A&amp;'[1]产值及收款计划（2026）'!$B:$B,'[1]产值及收款计划（2026）'!AZ:AZ)</f>
        <v>627.158949</v>
      </c>
      <c r="BA110" s="235" t="e" cm="1">
        <f t="array" ref="BA110">_xlfn.XLOOKUP($A110&amp;$B110,'[1]产值及收款计划（2026）'!$A:$A&amp;'[1]产值及收款计划（2026）'!$B:$B,'[1]产值及收款计划（2026）'!BA:BA)</f>
        <v>#REF!</v>
      </c>
      <c r="BB110" s="235" t="e" cm="1">
        <f t="array" ref="BB110">_xlfn.XLOOKUP($A110&amp;$B110,'[1]产值及收款计划（2026）'!$A:$A&amp;'[1]产值及收款计划（2026）'!$B:$B,'[1]产值及收款计划（2026）'!BB:BB)</f>
        <v>#REF!</v>
      </c>
      <c r="BC110" s="235" t="e" cm="1">
        <f t="array" ref="BC110">_xlfn.XLOOKUP($A110&amp;$B110,'[1]产值及收款计划（2026）'!$A:$A&amp;'[1]产值及收款计划（2026）'!$B:$B,'[1]产值及收款计划（2026）'!BC:BC)</f>
        <v>#REF!</v>
      </c>
      <c r="BD110" s="235" t="e" cm="1">
        <f t="array" ref="BD110">_xlfn.XLOOKUP($A110&amp;$B110,'[1]产值及收款计划（2026）'!$A:$A&amp;'[1]产值及收款计划（2026）'!$B:$B,'[1]产值及收款计划（2026）'!BD:BD)</f>
        <v>#REF!</v>
      </c>
      <c r="BE110" s="235" t="e" cm="1">
        <f t="array" ref="BE110">_xlfn.XLOOKUP($A110&amp;$B110,'[1]产值及收款计划（2026）'!$A:$A&amp;'[1]产值及收款计划（2026）'!$B:$B,'[1]产值及收款计划（2026）'!BE:BE)</f>
        <v>#REF!</v>
      </c>
      <c r="BF110" s="235" t="e" cm="1">
        <f t="array" ref="BF110">_xlfn.XLOOKUP($A110&amp;$B110,'[1]产值及收款计划（2026）'!$A:$A&amp;'[1]产值及收款计划（2026）'!$B:$B,'[1]产值及收款计划（2026）'!BF:BF)</f>
        <v>#REF!</v>
      </c>
      <c r="BG110" s="235" t="e" cm="1">
        <f t="array" ref="BG110">_xlfn.XLOOKUP($A110&amp;$B110,'[1]产值及收款计划（2026）'!$A:$A&amp;'[1]产值及收款计划（2026）'!$B:$B,'[1]产值及收款计划（2026）'!BG:BG)</f>
        <v>#REF!</v>
      </c>
      <c r="BH110" s="235" t="e" cm="1">
        <f t="array" ref="BH110">_xlfn.XLOOKUP($A110&amp;$B110,'[1]产值及收款计划（2026）'!$A:$A&amp;'[1]产值及收款计划（2026）'!$B:$B,'[1]产值及收款计划（2026）'!BH:BH)</f>
        <v>#REF!</v>
      </c>
      <c r="BI110" s="235" t="e" cm="1">
        <f t="array" ref="BI110">_xlfn.XLOOKUP($A110&amp;$B110,'[1]产值及收款计划（2026）'!$A:$A&amp;'[1]产值及收款计划（2026）'!$B:$B,'[1]产值及收款计划（2026）'!BI:BI)</f>
        <v>#REF!</v>
      </c>
      <c r="BJ110" s="235" t="e" cm="1">
        <f t="array" ref="BJ110">_xlfn.XLOOKUP($A110&amp;$B110,'[1]产值及收款计划（2026）'!$A:$A&amp;'[1]产值及收款计划（2026）'!$B:$B,'[1]产值及收款计划（2026）'!BJ:BJ)</f>
        <v>#REF!</v>
      </c>
      <c r="BK110" s="235" t="e" cm="1">
        <f t="array" ref="BK110">_xlfn.XLOOKUP($A110&amp;$B110,'[1]产值及收款计划（2026）'!$A:$A&amp;'[1]产值及收款计划（2026）'!$B:$B,'[1]产值及收款计划（2026）'!BK:BK)</f>
        <v>#REF!</v>
      </c>
      <c r="BL110" s="235" t="e" cm="1">
        <f t="array" ref="BL110">_xlfn.XLOOKUP($A110&amp;$B110,'[1]产值及收款计划（2026）'!$A:$A&amp;'[1]产值及收款计划（2026）'!$B:$B,'[1]产值及收款计划（2026）'!BL:BL)</f>
        <v>#REF!</v>
      </c>
      <c r="BM110" s="235"/>
      <c r="BN110" s="235"/>
      <c r="BO110" s="235"/>
      <c r="BP110" s="235"/>
      <c r="BQ110" s="235" t="e">
        <f>_xlfn.XLOOKUP($C110,应收未收表!$AJ:$AJ,应收未收表!AK:AK)</f>
        <v>#N/A</v>
      </c>
      <c r="BR110" s="235" t="e">
        <f>_xlfn.XLOOKUP($C110,应收未收表!$AJ:$AJ,应收未收表!AL:AL)</f>
        <v>#N/A</v>
      </c>
      <c r="BS110" s="235" t="e">
        <f>_xlfn.XLOOKUP($C110,应收未收表!$AJ:$AJ,应收未收表!AM:AM)</f>
        <v>#N/A</v>
      </c>
      <c r="BT110" s="235" t="e">
        <f>_xlfn.XLOOKUP($C110,应收未收表!$AJ:$AJ,应收未收表!AN:AN)</f>
        <v>#N/A</v>
      </c>
      <c r="BU110" s="234" t="str" cm="1">
        <f t="array" ref="BU110">_xlfn.XLOOKUP($A110&amp;$B110,'[1]产值及收款计划（2026）'!$A:$A&amp;'[1]产值及收款计划（2026）'!$B:$B,'[1]产值及收款计划（2026）'!BQ:BQ)</f>
        <v>上海城建数字产业集团有限公司</v>
      </c>
      <c r="BV110" s="235" t="e" cm="1">
        <f t="array" ref="BV110">_xlfn.XLOOKUP($A110&amp;$B110,'[1]产值及收款计划（2026）'!$A:$A&amp;'[1]产值及收款计划（2026）'!$B:$B,'[1]产值及收款计划（2026）'!BR:BR)</f>
        <v>#REF!</v>
      </c>
      <c r="CE110" s="235" cm="1">
        <f t="array" ref="CE110">_xlfn.XLOOKUP($A110&amp;$B110,'[1]产值及收款计划（2026）'!$A:$A&amp;'[1]产值及收款计划（2026）'!$B:$B,'[1]产值及收款计划（2026）'!CA:CA)</f>
        <v>0</v>
      </c>
      <c r="CF110" s="235" cm="1">
        <f t="array" ref="CF110">_xlfn.XLOOKUP($A110&amp;$B110,'[1]产值及收款计划（2026）'!$A:$A&amp;'[1]产值及收款计划（2026）'!$B:$B,'[1]产值及收款计划（2026）'!CB:CB)</f>
        <v>0</v>
      </c>
      <c r="CG110" s="235" cm="1">
        <f t="array" ref="CG110">_xlfn.XLOOKUP($A110&amp;$B110,'[1]产值及收款计划（2026）'!$A:$A&amp;'[1]产值及收款计划（2026）'!$B:$B,'[1]产值及收款计划（2026）'!CC:CC)</f>
        <v>0</v>
      </c>
      <c r="CH110" s="235" cm="1">
        <f t="array" ref="CH110">_xlfn.XLOOKUP($A110&amp;$B110,'[1]产值及收款计划（2026）'!$A:$A&amp;'[1]产值及收款计划（2026）'!$B:$B,'[1]产值及收款计划（2026）'!CD:CD)</f>
        <v>0</v>
      </c>
      <c r="CI110" s="235" cm="1">
        <f t="array" ref="CI110">_xlfn.XLOOKUP($A110&amp;$B110,'[1]产值及收款计划（2026）'!$A:$A&amp;'[1]产值及收款计划（2026）'!$B:$B,'[1]产值及收款计划（2026）'!CE:CE)</f>
        <v>0</v>
      </c>
      <c r="CJ110" s="235" cm="1">
        <f t="array" ref="CJ110">_xlfn.XLOOKUP($A110&amp;$B110,'[1]产值及收款计划（2026）'!$A:$A&amp;'[1]产值及收款计划（2026）'!$B:$B,'[1]产值及收款计划（2026）'!CF:CF)</f>
        <v>0</v>
      </c>
      <c r="CK110" s="235" cm="1">
        <f t="array" ref="CK110">_xlfn.XLOOKUP($A110&amp;$B110,'[1]产值及收款计划（2026）'!$A:$A&amp;'[1]产值及收款计划（2026）'!$B:$B,'[1]产值及收款计划（2026）'!CG:CG)</f>
        <v>0</v>
      </c>
      <c r="CL110" s="235" cm="1">
        <f t="array" ref="CL110">_xlfn.XLOOKUP($A110&amp;$B110,'[1]产值及收款计划（2026）'!$A:$A&amp;'[1]产值及收款计划（2026）'!$B:$B,'[1]产值及收款计划（2026）'!CH:CH)</f>
        <v>0</v>
      </c>
      <c r="CM110" s="235" cm="1">
        <f t="array" ref="CM110">_xlfn.XLOOKUP($A110&amp;$B110,'[1]产值及收款计划（2026）'!$A:$A&amp;'[1]产值及收款计划（2026）'!$B:$B,'[1]产值及收款计划（2026）'!CI:CI)</f>
        <v>0</v>
      </c>
      <c r="CN110" s="235" cm="1">
        <f t="array" ref="CN110">_xlfn.XLOOKUP($A110&amp;$B110,'[1]产值及收款计划（2026）'!$A:$A&amp;'[1]产值及收款计划（2026）'!$B:$B,'[1]产值及收款计划（2026）'!CJ:CJ)</f>
        <v>0</v>
      </c>
      <c r="CO110" s="235" cm="1">
        <f t="array" ref="CO110">_xlfn.XLOOKUP($A110&amp;$B110,'[1]产值及收款计划（2026）'!$A:$A&amp;'[1]产值及收款计划（2026）'!$B:$B,'[1]产值及收款计划（2026）'!CK:CK)</f>
        <v>0</v>
      </c>
      <c r="CP110" s="235" cm="1">
        <f t="array" ref="CP110">_xlfn.XLOOKUP($A110&amp;$B110,'[1]产值及收款计划（2026）'!$A:$A&amp;'[1]产值及收款计划（2026）'!$B:$B,'[1]产值及收款计划（2026）'!CL:CL)</f>
        <v>0</v>
      </c>
      <c r="DE110" s="235" cm="1">
        <f t="array" ref="DE110">_xlfn.XLOOKUP($A110&amp;$B110,'[1]产值及收款计划（2026）'!$A:$A&amp;'[1]产值及收款计划（2026）'!$B:$B,'[1]产值及收款计划（2026）'!DA:DA)</f>
        <v>0</v>
      </c>
      <c r="DF110" s="235" cm="1">
        <f t="array" ref="DF110">_xlfn.XLOOKUP($A110&amp;$B110,'[1]产值及收款计划（2026）'!$A:$A&amp;'[1]产值及收款计划（2026）'!$B:$B,'[1]产值及收款计划（2026）'!DB:DB)</f>
        <v>0</v>
      </c>
      <c r="DG110" s="235" cm="1">
        <f t="array" ref="DG110">_xlfn.XLOOKUP($A110&amp;$B110,'[1]产值及收款计划（2026）'!$A:$A&amp;'[1]产值及收款计划（2026）'!$B:$B,'[1]产值及收款计划（2026）'!DC:DC)</f>
        <v>0</v>
      </c>
      <c r="DH110" s="235" cm="1">
        <f t="array" ref="DH110">_xlfn.XLOOKUP($A110&amp;$B110,'[1]产值及收款计划（2026）'!$A:$A&amp;'[1]产值及收款计划（2026）'!$B:$B,'[1]产值及收款计划（2026）'!DD:DD)</f>
        <v>0</v>
      </c>
      <c r="DI110" s="235" cm="1">
        <f t="array" ref="DI110">_xlfn.XLOOKUP($A110&amp;$B110,'[1]产值及收款计划（2026）'!$A:$A&amp;'[1]产值及收款计划（2026）'!$B:$B,'[1]产值及收款计划（2026）'!DE:DE)</f>
        <v>0</v>
      </c>
      <c r="DJ110" s="235" cm="1">
        <f t="array" ref="DJ110">_xlfn.XLOOKUP($A110&amp;$B110,'[1]产值及收款计划（2026）'!$A:$A&amp;'[1]产值及收款计划（2026）'!$B:$B,'[1]产值及收款计划（2026）'!DF:DF)</f>
        <v>0</v>
      </c>
      <c r="DK110" s="235" cm="1">
        <f t="array" ref="DK110">_xlfn.XLOOKUP($A110&amp;$B110,'[1]产值及收款计划（2026）'!$A:$A&amp;'[1]产值及收款计划（2026）'!$B:$B,'[1]产值及收款计划（2026）'!DG:DG)</f>
        <v>0</v>
      </c>
      <c r="DL110" s="235" cm="1">
        <f t="array" ref="DL110">_xlfn.XLOOKUP($A110&amp;$B110,'[1]产值及收款计划（2026）'!$A:$A&amp;'[1]产值及收款计划（2026）'!$B:$B,'[1]产值及收款计划（2026）'!DH:DH)</f>
        <v>0</v>
      </c>
      <c r="DM110" s="235" cm="1">
        <f t="array" ref="DM110">_xlfn.XLOOKUP($A110&amp;$B110,'[1]产值及收款计划（2026）'!$A:$A&amp;'[1]产值及收款计划（2026）'!$B:$B,'[1]产值及收款计划（2026）'!DI:DI)</f>
        <v>0</v>
      </c>
      <c r="DN110" s="235" cm="1">
        <f t="array" ref="DN110">_xlfn.XLOOKUP($A110&amp;$B110,'[1]产值及收款计划（2026）'!$A:$A&amp;'[1]产值及收款计划（2026）'!$B:$B,'[1]产值及收款计划（2026）'!DJ:DJ)</f>
        <v>0</v>
      </c>
      <c r="DO110" s="235" cm="1">
        <f t="array" ref="DO110">_xlfn.XLOOKUP($A110&amp;$B110,'[1]产值及收款计划（2026）'!$A:$A&amp;'[1]产值及收款计划（2026）'!$B:$B,'[1]产值及收款计划（2026）'!DK:DK)</f>
        <v>0</v>
      </c>
      <c r="DP110" s="235" cm="1">
        <f t="array" ref="DP110">_xlfn.XLOOKUP($A110&amp;$B110,'[1]产值及收款计划（2026）'!$A:$A&amp;'[1]产值及收款计划（2026）'!$B:$B,'[1]产值及收款计划（2026）'!DL:DL)</f>
        <v>0</v>
      </c>
      <c r="DQ110" s="243"/>
      <c r="DR110" s="229"/>
    </row>
    <row r="111" ht="20.25" spans="1:122">
      <c r="A111" s="233">
        <f t="shared" si="14"/>
        <v>107</v>
      </c>
      <c r="B111" s="233" t="s">
        <v>25</v>
      </c>
      <c r="C111" s="234" t="str" cm="1">
        <f t="array" ref="C111">_xlfn.XLOOKUP($A111&amp;$B111,'[1]产值及收款计划（2026）'!$A:$A&amp;'[1]产值及收款计划（2026）'!$B:$B,'[1]产值及收款计划（2026）'!C:C)</f>
        <v>ZHT2022110800094</v>
      </c>
      <c r="D111" s="234" t="str" cm="1">
        <f t="array" ref="D111">_xlfn.XLOOKUP($A111&amp;$B111,'[1]产值及收款计划（2026）'!$A:$A&amp;'[1]产值及收款计划（2026）'!$B:$B,'[1]产值及收款计划（2026）'!D:D)</f>
        <v>绿云路（凤林西路以北-329国道）智慧快速路工程BIM全寿命期大数据管理平台建设服务项目</v>
      </c>
      <c r="E111" s="235" cm="1">
        <f t="array" ref="E111">_xlfn.XLOOKUP($A111&amp;$B111,'[1]产值及收款计划（2026）'!$A:$A&amp;'[1]产值及收款计划（2026）'!$B:$B,'[1]产值及收款计划（2026）'!E:E)</f>
        <v>167</v>
      </c>
      <c r="F111" s="235" cm="1">
        <f t="array" ref="F111">_xlfn.XLOOKUP($A111&amp;$B111,'[1]产值及收款计划（2026）'!$A:$A&amp;'[1]产值及收款计划（2026）'!$B:$B,'[1]产值及收款计划（2026）'!F:F)</f>
        <v>167</v>
      </c>
      <c r="G111" s="235" cm="1">
        <f t="array" ref="G111">_xlfn.XLOOKUP($A111&amp;$B111,'[1]产值及收款计划（2026）'!$A:$A&amp;'[1]产值及收款计划（2026）'!$B:$B,'[1]产值及收款计划（2026）'!G:G)</f>
        <v>75.2</v>
      </c>
      <c r="H111" s="235" cm="1">
        <f t="array" ref="H111">_xlfn.XLOOKUP($A111&amp;$B111,'[1]产值及收款计划（2026）'!$A:$A&amp;'[1]产值及收款计划（2026）'!$B:$B,'[1]产值及收款计划（2026）'!H:H)</f>
        <v>75.2</v>
      </c>
      <c r="I111" s="236" cm="1">
        <f t="array" ref="I111">_xlfn.XLOOKUP($A111&amp;$B111,'[1]产值及收款计划（2026）'!$A:$A&amp;'[1]产值及收款计划（2026）'!$B:$B,'[1]产值及收款计划（2026）'!I:I)</f>
        <v>0.450299401197605</v>
      </c>
      <c r="J111" s="237" cm="1">
        <f t="array" ref="J111">_xlfn.XLOOKUP($A111&amp;$B111,'[1]产值及收款计划（2026）'!$A:$A&amp;'[1]产值及收款计划（2026）'!$B:$B,'[1]产值及收款计划（2026）'!J:J)</f>
        <v>0.06</v>
      </c>
      <c r="K111" s="235" t="e" cm="1">
        <f t="array" ref="K111">_xlfn.XLOOKUP($A111&amp;$B111,'[1]产值及收款计划（2026）'!$A:$A&amp;'[1]产值及收款计划（2026）'!$B:$B,'[1]产值及收款计划（2026）'!K:K)</f>
        <v>#REF!</v>
      </c>
      <c r="L111" s="235" t="e" cm="1">
        <f t="array" ref="L111">_xlfn.XLOOKUP($A111&amp;$B111,'[1]产值及收款计划（2026）'!$A:$A&amp;'[1]产值及收款计划（2026）'!$B:$B,'[1]产值及收款计划（2026）'!L:L)</f>
        <v>#REF!</v>
      </c>
      <c r="M111" s="235" t="str" cm="1">
        <f t="array" ref="M111">_xlfn.XLOOKUP($A111&amp;$B111,'[1]产值及收款计划（2026）'!$A:$A&amp;'[1]产值及收款计划（2026）'!$B:$B,'[1]产值及收款计划（2026）'!M:M)</f>
        <v>主导</v>
      </c>
      <c r="N111" s="235" t="str" cm="1">
        <f t="array" ref="N111">_xlfn.XLOOKUP($A111&amp;$B111,'[1]产值及收款计划（2026）'!$A:$A&amp;'[1]产值及收款计划（2026）'!$B:$B,'[1]产值及收款计划（2026）'!N:N)</f>
        <v>张智伟团队</v>
      </c>
      <c r="O111" s="235" t="str" cm="1">
        <f t="array" ref="O111">_xlfn.XLOOKUP($A111&amp;$B111,'[1]产值及收款计划（2026）'!$A:$A&amp;'[1]产值及收款计划（2026）'!$B:$B,'[1]产值及收款计划（2026）'!O:O)</f>
        <v>卜宝翔</v>
      </c>
      <c r="P111" s="234" t="str" cm="1">
        <f t="array" ref="P111">_xlfn.XLOOKUP($A111&amp;$B111,'[1]产值及收款计划（2026）'!$A:$A&amp;'[1]产值及收款计划（2026）'!$B:$B,'[1]产值及收款计划（2026）'!P:P)</f>
        <v>在建</v>
      </c>
      <c r="Q111" s="235" t="e" cm="1">
        <f t="array" ref="Q111">_xlfn.XLOOKUP($A111&amp;$B111,'[1]产值及收款计划（2026）'!$A:$A&amp;'[1]产值及收款计划（2026）'!$B:$B,'[1]产值及收款计划（2026）'!Q:Q)</f>
        <v>#REF!</v>
      </c>
      <c r="R111" s="235" t="e" cm="1">
        <f t="array" ref="R111">_xlfn.XLOOKUP($A111&amp;$B111,'[1]产值及收款计划（2026）'!$A:$A&amp;'[1]产值及收款计划（2026）'!$B:$B,'[1]产值及收款计划（2026）'!R:R)</f>
        <v>#REF!</v>
      </c>
      <c r="S111" s="235" t="e" cm="1">
        <f t="array" ref="S111">_xlfn.XLOOKUP($A111&amp;$B111,'[1]产值及收款计划（2026）'!$A:$A&amp;'[1]产值及收款计划（2026）'!$B:$B,'[1]产值及收款计划（2026）'!S:S)</f>
        <v>#REF!</v>
      </c>
      <c r="T111" s="235" cm="1">
        <f t="array" ref="T111">_xlfn.XLOOKUP($A111&amp;$B111,'[1]产值及收款计划（2026）'!$A:$A&amp;'[1]产值及收款计划（2026）'!$B:$B,'[1]产值及收款计划（2026）'!T:T)</f>
        <v>100.2</v>
      </c>
      <c r="U111" s="235" cm="1">
        <f t="array" ref="U111">_xlfn.XLOOKUP($A111&amp;$B111,'[1]产值及收款计划（2026）'!$A:$A&amp;'[1]产值及收款计划（2026）'!$B:$B,'[1]产值及收款计划（2026）'!U:U)</f>
        <v>0</v>
      </c>
      <c r="V111" s="235" cm="1">
        <f t="array" ref="V111">_xlfn.XLOOKUP($A111&amp;$B111,'[1]产值及收款计划（2026）'!$A:$A&amp;'[1]产值及收款计划（2026）'!$B:$B,'[1]产值及收款计划（2026）'!V:V)</f>
        <v>66.8</v>
      </c>
      <c r="W111" s="235" t="e" cm="1">
        <f t="array" ref="W111">_xlfn.XLOOKUP($A111&amp;$B111,'[1]产值及收款计划（2026）'!$A:$A&amp;'[1]产值及收款计划（2026）'!$B:$B,'[1]产值及收款计划（2026）'!W:W)</f>
        <v>#REF!</v>
      </c>
      <c r="X111" s="235" t="e" cm="1">
        <f t="array" ref="X111">_xlfn.XLOOKUP($A111&amp;$B111,'[1]产值及收款计划（2026）'!$A:$A&amp;'[1]产值及收款计划（2026）'!$B:$B,'[1]产值及收款计划（2026）'!X:X)</f>
        <v>#REF!</v>
      </c>
      <c r="Y111" s="235" t="e" cm="1">
        <f t="array" ref="Y111">_xlfn.XLOOKUP($A111&amp;$B111,'[1]产值及收款计划（2026）'!$A:$A&amp;'[1]产值及收款计划（2026）'!$B:$B,'[1]产值及收款计划（2026）'!Y:Y)</f>
        <v>#REF!</v>
      </c>
      <c r="Z111" s="235" t="e" cm="1">
        <f t="array" ref="Z111">_xlfn.XLOOKUP($A111&amp;$B111,'[1]产值及收款计划（2026）'!$A:$A&amp;'[1]产值及收款计划（2026）'!$B:$B,'[1]产值及收款计划（2026）'!Z:Z)</f>
        <v>#REF!</v>
      </c>
      <c r="AA111" s="235" t="e" cm="1">
        <f t="array" ref="AA111">_xlfn.XLOOKUP($A111&amp;$B111,'[1]产值及收款计划（2026）'!$A:$A&amp;'[1]产值及收款计划（2026）'!$B:$B,'[1]产值及收款计划（2026）'!AA:AA)</f>
        <v>#REF!</v>
      </c>
      <c r="AB111" s="235" t="e" cm="1">
        <f t="array" ref="AB111">_xlfn.XLOOKUP($A111&amp;$B111,'[1]产值及收款计划（2026）'!$A:$A&amp;'[1]产值及收款计划（2026）'!$B:$B,'[1]产值及收款计划（2026）'!AB:AB)</f>
        <v>#REF!</v>
      </c>
      <c r="AC111" s="235" t="e" cm="1">
        <f t="array" ref="AC111">_xlfn.XLOOKUP($A111&amp;$B111,'[1]产值及收款计划（2026）'!$A:$A&amp;'[1]产值及收款计划（2026）'!$B:$B,'[1]产值及收款计划（2026）'!AC:AC)</f>
        <v>#REF!</v>
      </c>
      <c r="AD111" s="235" t="e" cm="1">
        <f t="array" ref="AD111">_xlfn.XLOOKUP($A111&amp;$B111,'[1]产值及收款计划（2026）'!$A:$A&amp;'[1]产值及收款计划（2026）'!$B:$B,'[1]产值及收款计划（2026）'!AD:AD)</f>
        <v>#REF!</v>
      </c>
      <c r="AE111" s="235" t="e" cm="1">
        <f t="array" ref="AE111">_xlfn.XLOOKUP($A111&amp;$B111,'[1]产值及收款计划（2026）'!$A:$A&amp;'[1]产值及收款计划（2026）'!$B:$B,'[1]产值及收款计划（2026）'!AE:AE)</f>
        <v>#REF!</v>
      </c>
      <c r="AF111" s="235" t="e" cm="1">
        <f t="array" ref="AF111">_xlfn.XLOOKUP($A111&amp;$B111,'[1]产值及收款计划（2026）'!$A:$A&amp;'[1]产值及收款计划（2026）'!$B:$B,'[1]产值及收款计划（2026）'!AF:AF)</f>
        <v>#REF!</v>
      </c>
      <c r="AG111" s="235" t="e" cm="1">
        <f t="array" ref="AG111">_xlfn.XLOOKUP($A111&amp;$B111,'[1]产值及收款计划（2026）'!$A:$A&amp;'[1]产值及收款计划（2026）'!$B:$B,'[1]产值及收款计划（2026）'!AG:AG)</f>
        <v>#REF!</v>
      </c>
      <c r="AH111" s="235" t="e" cm="1">
        <f t="array" ref="AH111">_xlfn.XLOOKUP($A111&amp;$B111,'[1]产值及收款计划（2026）'!$A:$A&amp;'[1]产值及收款计划（2026）'!$B:$B,'[1]产值及收款计划（2026）'!AH:AH)</f>
        <v>#REF!</v>
      </c>
      <c r="AI111" s="235" t="e" cm="1">
        <f t="array" ref="AI111">_xlfn.XLOOKUP($A111&amp;$B111,'[1]产值及收款计划（2026）'!$A:$A&amp;'[1]产值及收款计划（2026）'!$B:$B,'[1]产值及收款计划（2026）'!AI:AI)</f>
        <v>#REF!</v>
      </c>
      <c r="AJ111" s="235" t="e" cm="1">
        <f t="array" ref="AJ111">_xlfn.XLOOKUP($A111&amp;$B111,'[1]产值及收款计划（2026）'!$A:$A&amp;'[1]产值及收款计划（2026）'!$B:$B,'[1]产值及收款计划（2026）'!AJ:AJ)</f>
        <v>#REF!</v>
      </c>
      <c r="AK111" s="235" t="e" cm="1">
        <f t="array" ref="AK111">_xlfn.XLOOKUP($A111&amp;$B111,'[1]产值及收款计划（2026）'!$A:$A&amp;'[1]产值及收款计划（2026）'!$B:$B,'[1]产值及收款计划（2026）'!AK:AK)</f>
        <v>#REF!</v>
      </c>
      <c r="AL111" s="235" t="e" cm="1">
        <f t="array" ref="AL111">_xlfn.XLOOKUP($A111&amp;$B111,'[1]产值及收款计划（2026）'!$A:$A&amp;'[1]产值及收款计划（2026）'!$B:$B,'[1]产值及收款计划（2026）'!AL:AL)</f>
        <v>#REF!</v>
      </c>
      <c r="AM111" s="242" t="e" cm="1">
        <f t="array" ref="AM111">_xlfn.LET(_xlpm.勾选月份状态数组,TRANSPOSE('PPT(12-15页）-TOP10'!$A$3:$A$14),_xlpm.选择数据区,IF('PPT(12-15页）-TOP10'!$E$3="收款",$BA111:$BL111,$AA111:$AL111),SUM(_xlfn._xlws.FILTER(_xlpm.选择数据区,_xlpm.勾选月份状态数组,"")))</f>
        <v>#REF!</v>
      </c>
      <c r="AN111" s="235" t="e">
        <f>_xlfn.XLOOKUP($C111,应收未收表!$T:$T,应收未收表!AA:AA)</f>
        <v>#N/A</v>
      </c>
      <c r="AO111" s="235" t="e">
        <f>_xlfn.XLOOKUP($C111,应收未收表!$T:$T,应收未收表!AB:AB)</f>
        <v>#N/A</v>
      </c>
      <c r="AP111" s="235" t="e">
        <f>_xlfn.XLOOKUP($C111,应收未收表!$T:$T,应收未收表!AC:AC)</f>
        <v>#N/A</v>
      </c>
      <c r="AQ111" s="235" t="e">
        <f>_xlfn.XLOOKUP($C111,应收未收表!$T:$T,应收未收表!AE:AE)</f>
        <v>#N/A</v>
      </c>
      <c r="AR111" s="235" t="e">
        <f>_xlfn.XLOOKUP($C111,应收未收表!$T:$T,应收未收表!AF:AF)</f>
        <v>#N/A</v>
      </c>
      <c r="AS111" s="235" t="e" cm="1">
        <f t="array" ref="AS111">_xlfn.XLOOKUP($A111&amp;$B111,'[1]产值及收款计划（2026）'!$A:$A&amp;'[1]产值及收款计划（2026）'!$B:$B,'[1]产值及收款计划（2026）'!AS:AS)</f>
        <v>#REF!</v>
      </c>
      <c r="AT111" s="235" t="e" cm="1">
        <f t="array" ref="AT111">_xlfn.XLOOKUP($A111&amp;$B111,'[1]产值及收款计划（2026）'!$A:$A&amp;'[1]产值及收款计划（2026）'!$B:$B,'[1]产值及收款计划（2026）'!AT:AT)</f>
        <v>#REF!</v>
      </c>
      <c r="AU111" s="235" t="e" cm="1">
        <f t="array" ref="AU111">_xlfn.XLOOKUP($A111&amp;$B111,'[1]产值及收款计划（2026）'!$A:$A&amp;'[1]产值及收款计划（2026）'!$B:$B,'[1]产值及收款计划（2026）'!AU:AU)</f>
        <v>#REF!</v>
      </c>
      <c r="AV111" s="235" t="e" cm="1">
        <f t="array" ref="AV111">_xlfn.XLOOKUP($A111&amp;$B111,'[1]产值及收款计划（2026）'!$A:$A&amp;'[1]产值及收款计划（2026）'!$B:$B,'[1]产值及收款计划（2026）'!AV:AV)</f>
        <v>#REF!</v>
      </c>
      <c r="AW111" s="235" cm="1">
        <f t="array" ref="AW111">_xlfn.XLOOKUP($A111&amp;$B111,'[1]产值及收款计划（2026）'!$A:$A&amp;'[1]产值及收款计划（2026）'!$B:$B,'[1]产值及收款计划（2026）'!AW:AW)</f>
        <v>100.2</v>
      </c>
      <c r="AX111" s="235" cm="1">
        <f t="array" ref="AX111">_xlfn.XLOOKUP($A111&amp;$B111,'[1]产值及收款计划（2026）'!$A:$A&amp;'[1]产值及收款计划（2026）'!$B:$B,'[1]产值及收款计划（2026）'!AX:AX)</f>
        <v>0</v>
      </c>
      <c r="AY111" s="235" cm="1">
        <f t="array" ref="AY111">_xlfn.XLOOKUP($A111&amp;$B111,'[1]产值及收款计划（2026）'!$A:$A&amp;'[1]产值及收款计划（2026）'!$B:$B,'[1]产值及收款计划（2026）'!AY:AY)</f>
        <v>66.8</v>
      </c>
      <c r="AZ111" s="235" cm="1">
        <f t="array" ref="AZ111">_xlfn.XLOOKUP($A111&amp;$B111,'[1]产值及收款计划（2026）'!$A:$A&amp;'[1]产值及收款计划（2026）'!$B:$B,'[1]产值及收款计划（2026）'!AZ:AZ)</f>
        <v>0</v>
      </c>
      <c r="BA111" s="245" t="e" cm="1">
        <f t="array" ref="BA111">_xlfn.XLOOKUP($A111&amp;$B111,'[1]产值及收款计划（2026）'!$A:$A&amp;'[1]产值及收款计划（2026）'!$B:$B,'[1]产值及收款计划（2026）'!BA:BA)</f>
        <v>#REF!</v>
      </c>
      <c r="BB111" s="245" t="e" cm="1">
        <f t="array" ref="BB111">_xlfn.XLOOKUP($A111&amp;$B111,'[1]产值及收款计划（2026）'!$A:$A&amp;'[1]产值及收款计划（2026）'!$B:$B,'[1]产值及收款计划（2026）'!BB:BB)</f>
        <v>#REF!</v>
      </c>
      <c r="BC111" s="245" t="e" cm="1">
        <f t="array" ref="BC111">_xlfn.XLOOKUP($A111&amp;$B111,'[1]产值及收款计划（2026）'!$A:$A&amp;'[1]产值及收款计划（2026）'!$B:$B,'[1]产值及收款计划（2026）'!BC:BC)</f>
        <v>#REF!</v>
      </c>
      <c r="BD111" s="235" t="e" cm="1">
        <f t="array" ref="BD111">_xlfn.XLOOKUP($A111&amp;$B111,'[1]产值及收款计划（2026）'!$A:$A&amp;'[1]产值及收款计划（2026）'!$B:$B,'[1]产值及收款计划（2026）'!BD:BD)</f>
        <v>#REF!</v>
      </c>
      <c r="BE111" s="235" t="e" cm="1">
        <f t="array" ref="BE111">_xlfn.XLOOKUP($A111&amp;$B111,'[1]产值及收款计划（2026）'!$A:$A&amp;'[1]产值及收款计划（2026）'!$B:$B,'[1]产值及收款计划（2026）'!BE:BE)</f>
        <v>#REF!</v>
      </c>
      <c r="BF111" s="235" t="e" cm="1">
        <f t="array" ref="BF111">_xlfn.XLOOKUP($A111&amp;$B111,'[1]产值及收款计划（2026）'!$A:$A&amp;'[1]产值及收款计划（2026）'!$B:$B,'[1]产值及收款计划（2026）'!BF:BF)</f>
        <v>#REF!</v>
      </c>
      <c r="BG111" s="235" t="e" cm="1">
        <f t="array" ref="BG111">_xlfn.XLOOKUP($A111&amp;$B111,'[1]产值及收款计划（2026）'!$A:$A&amp;'[1]产值及收款计划（2026）'!$B:$B,'[1]产值及收款计划（2026）'!BG:BG)</f>
        <v>#REF!</v>
      </c>
      <c r="BH111" s="235" t="e" cm="1">
        <f t="array" ref="BH111">_xlfn.XLOOKUP($A111&amp;$B111,'[1]产值及收款计划（2026）'!$A:$A&amp;'[1]产值及收款计划（2026）'!$B:$B,'[1]产值及收款计划（2026）'!BH:BH)</f>
        <v>#REF!</v>
      </c>
      <c r="BI111" s="235" t="e" cm="1">
        <f t="array" ref="BI111">_xlfn.XLOOKUP($A111&amp;$B111,'[1]产值及收款计划（2026）'!$A:$A&amp;'[1]产值及收款计划（2026）'!$B:$B,'[1]产值及收款计划（2026）'!BI:BI)</f>
        <v>#REF!</v>
      </c>
      <c r="BJ111" s="235" t="e" cm="1">
        <f t="array" ref="BJ111">_xlfn.XLOOKUP($A111&amp;$B111,'[1]产值及收款计划（2026）'!$A:$A&amp;'[1]产值及收款计划（2026）'!$B:$B,'[1]产值及收款计划（2026）'!BJ:BJ)</f>
        <v>#REF!</v>
      </c>
      <c r="BK111" s="235" t="e" cm="1">
        <f t="array" ref="BK111">_xlfn.XLOOKUP($A111&amp;$B111,'[1]产值及收款计划（2026）'!$A:$A&amp;'[1]产值及收款计划（2026）'!$B:$B,'[1]产值及收款计划（2026）'!BK:BK)</f>
        <v>#REF!</v>
      </c>
      <c r="BL111" s="235" t="e" cm="1">
        <f t="array" ref="BL111">_xlfn.XLOOKUP($A111&amp;$B111,'[1]产值及收款计划（2026）'!$A:$A&amp;'[1]产值及收款计划（2026）'!$B:$B,'[1]产值及收款计划（2026）'!BL:BL)</f>
        <v>#REF!</v>
      </c>
      <c r="BM111" s="235"/>
      <c r="BN111" s="235"/>
      <c r="BO111" s="235"/>
      <c r="BP111" s="235"/>
      <c r="BQ111" s="235" t="e">
        <f>_xlfn.XLOOKUP($C111,应收未收表!$AJ:$AJ,应收未收表!AK:AK)</f>
        <v>#N/A</v>
      </c>
      <c r="BR111" s="235" t="e">
        <f>_xlfn.XLOOKUP($C111,应收未收表!$AJ:$AJ,应收未收表!AL:AL)</f>
        <v>#N/A</v>
      </c>
      <c r="BS111" s="235" t="e">
        <f>_xlfn.XLOOKUP($C111,应收未收表!$AJ:$AJ,应收未收表!AM:AM)</f>
        <v>#N/A</v>
      </c>
      <c r="BT111" s="235" t="e">
        <f>_xlfn.XLOOKUP($C111,应收未收表!$AJ:$AJ,应收未收表!AN:AN)</f>
        <v>#N/A</v>
      </c>
      <c r="BU111" s="234" t="str" cm="1">
        <f t="array" ref="BU111">_xlfn.XLOOKUP($A111&amp;$B111,'[1]产值及收款计划（2026）'!$A:$A&amp;'[1]产值及收款计划（2026）'!$B:$B,'[1]产值及收款计划（2026）'!BQ:BQ)</f>
        <v>绍兴市城投建设开发有限公司</v>
      </c>
      <c r="BV111" s="235" t="e" cm="1">
        <f t="array" ref="BV111">_xlfn.XLOOKUP($A111&amp;$B111,'[1]产值及收款计划（2026）'!$A:$A&amp;'[1]产值及收款计划（2026）'!$B:$B,'[1]产值及收款计划（2026）'!BR:BR)</f>
        <v>#REF!</v>
      </c>
      <c r="CE111" s="235" cm="1">
        <f t="array" ref="CE111">_xlfn.XLOOKUP($A111&amp;$B111,'[1]产值及收款计划（2026）'!$A:$A&amp;'[1]产值及收款计划（2026）'!$B:$B,'[1]产值及收款计划（2026）'!CA:CA)</f>
        <v>0</v>
      </c>
      <c r="CF111" s="235" cm="1">
        <f t="array" ref="CF111">_xlfn.XLOOKUP($A111&amp;$B111,'[1]产值及收款计划（2026）'!$A:$A&amp;'[1]产值及收款计划（2026）'!$B:$B,'[1]产值及收款计划（2026）'!CB:CB)</f>
        <v>0</v>
      </c>
      <c r="CG111" s="235" cm="1">
        <f t="array" ref="CG111">_xlfn.XLOOKUP($A111&amp;$B111,'[1]产值及收款计划（2026）'!$A:$A&amp;'[1]产值及收款计划（2026）'!$B:$B,'[1]产值及收款计划（2026）'!CC:CC)</f>
        <v>0</v>
      </c>
      <c r="CH111" s="235" cm="1">
        <f t="array" ref="CH111">_xlfn.XLOOKUP($A111&amp;$B111,'[1]产值及收款计划（2026）'!$A:$A&amp;'[1]产值及收款计划（2026）'!$B:$B,'[1]产值及收款计划（2026）'!CD:CD)</f>
        <v>0</v>
      </c>
      <c r="CI111" s="235" cm="1">
        <f t="array" ref="CI111">_xlfn.XLOOKUP($A111&amp;$B111,'[1]产值及收款计划（2026）'!$A:$A&amp;'[1]产值及收款计划（2026）'!$B:$B,'[1]产值及收款计划（2026）'!CE:CE)</f>
        <v>0</v>
      </c>
      <c r="CJ111" s="235" cm="1">
        <f t="array" ref="CJ111">_xlfn.XLOOKUP($A111&amp;$B111,'[1]产值及收款计划（2026）'!$A:$A&amp;'[1]产值及收款计划（2026）'!$B:$B,'[1]产值及收款计划（2026）'!CF:CF)</f>
        <v>0</v>
      </c>
      <c r="CK111" s="235" cm="1">
        <f t="array" ref="CK111">_xlfn.XLOOKUP($A111&amp;$B111,'[1]产值及收款计划（2026）'!$A:$A&amp;'[1]产值及收款计划（2026）'!$B:$B,'[1]产值及收款计划（2026）'!CG:CG)</f>
        <v>0</v>
      </c>
      <c r="CL111" s="235" cm="1">
        <f t="array" ref="CL111">_xlfn.XLOOKUP($A111&amp;$B111,'[1]产值及收款计划（2026）'!$A:$A&amp;'[1]产值及收款计划（2026）'!$B:$B,'[1]产值及收款计划（2026）'!CH:CH)</f>
        <v>0</v>
      </c>
      <c r="CM111" s="235" cm="1">
        <f t="array" ref="CM111">_xlfn.XLOOKUP($A111&amp;$B111,'[1]产值及收款计划（2026）'!$A:$A&amp;'[1]产值及收款计划（2026）'!$B:$B,'[1]产值及收款计划（2026）'!CI:CI)</f>
        <v>0</v>
      </c>
      <c r="CN111" s="235" cm="1">
        <f t="array" ref="CN111">_xlfn.XLOOKUP($A111&amp;$B111,'[1]产值及收款计划（2026）'!$A:$A&amp;'[1]产值及收款计划（2026）'!$B:$B,'[1]产值及收款计划（2026）'!CJ:CJ)</f>
        <v>0</v>
      </c>
      <c r="CO111" s="235" cm="1">
        <f t="array" ref="CO111">_xlfn.XLOOKUP($A111&amp;$B111,'[1]产值及收款计划（2026）'!$A:$A&amp;'[1]产值及收款计划（2026）'!$B:$B,'[1]产值及收款计划（2026）'!CK:CK)</f>
        <v>0</v>
      </c>
      <c r="CP111" s="235" cm="1">
        <f t="array" ref="CP111">_xlfn.XLOOKUP($A111&amp;$B111,'[1]产值及收款计划（2026）'!$A:$A&amp;'[1]产值及收款计划（2026）'!$B:$B,'[1]产值及收款计划（2026）'!CL:CL)</f>
        <v>0</v>
      </c>
      <c r="DE111" s="235" cm="1">
        <f t="array" ref="DE111">_xlfn.XLOOKUP($A111&amp;$B111,'[1]产值及收款计划（2026）'!$A:$A&amp;'[1]产值及收款计划（2026）'!$B:$B,'[1]产值及收款计划（2026）'!DA:DA)</f>
        <v>0</v>
      </c>
      <c r="DF111" s="235" cm="1">
        <f t="array" ref="DF111">_xlfn.XLOOKUP($A111&amp;$B111,'[1]产值及收款计划（2026）'!$A:$A&amp;'[1]产值及收款计划（2026）'!$B:$B,'[1]产值及收款计划（2026）'!DB:DB)</f>
        <v>0</v>
      </c>
      <c r="DG111" s="235" cm="1">
        <f t="array" ref="DG111">_xlfn.XLOOKUP($A111&amp;$B111,'[1]产值及收款计划（2026）'!$A:$A&amp;'[1]产值及收款计划（2026）'!$B:$B,'[1]产值及收款计划（2026）'!DC:DC)</f>
        <v>0</v>
      </c>
      <c r="DH111" s="235" cm="1">
        <f t="array" ref="DH111">_xlfn.XLOOKUP($A111&amp;$B111,'[1]产值及收款计划（2026）'!$A:$A&amp;'[1]产值及收款计划（2026）'!$B:$B,'[1]产值及收款计划（2026）'!DD:DD)</f>
        <v>0</v>
      </c>
      <c r="DI111" s="235" cm="1">
        <f t="array" ref="DI111">_xlfn.XLOOKUP($A111&amp;$B111,'[1]产值及收款计划（2026）'!$A:$A&amp;'[1]产值及收款计划（2026）'!$B:$B,'[1]产值及收款计划（2026）'!DE:DE)</f>
        <v>0</v>
      </c>
      <c r="DJ111" s="235" cm="1">
        <f t="array" ref="DJ111">_xlfn.XLOOKUP($A111&amp;$B111,'[1]产值及收款计划（2026）'!$A:$A&amp;'[1]产值及收款计划（2026）'!$B:$B,'[1]产值及收款计划（2026）'!DF:DF)</f>
        <v>0</v>
      </c>
      <c r="DK111" s="235" cm="1">
        <f t="array" ref="DK111">_xlfn.XLOOKUP($A111&amp;$B111,'[1]产值及收款计划（2026）'!$A:$A&amp;'[1]产值及收款计划（2026）'!$B:$B,'[1]产值及收款计划（2026）'!DG:DG)</f>
        <v>0</v>
      </c>
      <c r="DL111" s="235" cm="1">
        <f t="array" ref="DL111">_xlfn.XLOOKUP($A111&amp;$B111,'[1]产值及收款计划（2026）'!$A:$A&amp;'[1]产值及收款计划（2026）'!$B:$B,'[1]产值及收款计划（2026）'!DH:DH)</f>
        <v>0</v>
      </c>
      <c r="DM111" s="235" cm="1">
        <f t="array" ref="DM111">_xlfn.XLOOKUP($A111&amp;$B111,'[1]产值及收款计划（2026）'!$A:$A&amp;'[1]产值及收款计划（2026）'!$B:$B,'[1]产值及收款计划（2026）'!DI:DI)</f>
        <v>0</v>
      </c>
      <c r="DN111" s="235" cm="1">
        <f t="array" ref="DN111">_xlfn.XLOOKUP($A111&amp;$B111,'[1]产值及收款计划（2026）'!$A:$A&amp;'[1]产值及收款计划（2026）'!$B:$B,'[1]产值及收款计划（2026）'!DJ:DJ)</f>
        <v>0</v>
      </c>
      <c r="DO111" s="235" cm="1">
        <f t="array" ref="DO111">_xlfn.XLOOKUP($A111&amp;$B111,'[1]产值及收款计划（2026）'!$A:$A&amp;'[1]产值及收款计划（2026）'!$B:$B,'[1]产值及收款计划（2026）'!DK:DK)</f>
        <v>0</v>
      </c>
      <c r="DP111" s="235" cm="1">
        <f t="array" ref="DP111">_xlfn.XLOOKUP($A111&amp;$B111,'[1]产值及收款计划（2026）'!$A:$A&amp;'[1]产值及收款计划（2026）'!$B:$B,'[1]产值及收款计划（2026）'!DL:DL)</f>
        <v>0</v>
      </c>
      <c r="DQ111" s="243"/>
      <c r="DR111" s="229"/>
    </row>
    <row r="112" ht="20.25" spans="1:122">
      <c r="A112" s="233">
        <f t="shared" si="14"/>
        <v>108</v>
      </c>
      <c r="B112" s="233" t="s">
        <v>25</v>
      </c>
      <c r="C112" s="234" t="str" cm="1">
        <f t="array" ref="C112">_xlfn.XLOOKUP($A112&amp;$B112,'[1]产值及收款计划（2026）'!$A:$A&amp;'[1]产值及收款计划（2026）'!$B:$B,'[1]产值及收款计划（2026）'!C:C)</f>
        <v>ZHT2023053100046</v>
      </c>
      <c r="D112" s="234" t="str" cm="1">
        <f t="array" ref="D112">_xlfn.XLOOKUP($A112&amp;$B112,'[1]产值及收款计划（2026）'!$A:$A&amp;'[1]产值及收款计划（2026）'!$B:$B,'[1]产值及收款计划（2026）'!D:D)</f>
        <v>嘉定区光明灯头厂改扩建工程智慧园区BIM咨询服务</v>
      </c>
      <c r="E112" s="235" cm="1">
        <f t="array" ref="E112">_xlfn.XLOOKUP($A112&amp;$B112,'[1]产值及收款计划（2026）'!$A:$A&amp;'[1]产值及收款计划（2026）'!$B:$B,'[1]产值及收款计划（2026）'!E:E)</f>
        <v>64</v>
      </c>
      <c r="F112" s="235" cm="1">
        <f t="array" ref="F112">_xlfn.XLOOKUP($A112&amp;$B112,'[1]产值及收款计划（2026）'!$A:$A&amp;'[1]产值及收款计划（2026）'!$B:$B,'[1]产值及收款计划（2026）'!F:F)</f>
        <v>64</v>
      </c>
      <c r="G112" s="235" cm="1">
        <f t="array" ref="G112">_xlfn.XLOOKUP($A112&amp;$B112,'[1]产值及收款计划（2026）'!$A:$A&amp;'[1]产值及收款计划（2026）'!$B:$B,'[1]产值及收款计划（2026）'!G:G)</f>
        <v>6</v>
      </c>
      <c r="H112" s="235" cm="1">
        <f t="array" ref="H112">_xlfn.XLOOKUP($A112&amp;$B112,'[1]产值及收款计划（2026）'!$A:$A&amp;'[1]产值及收款计划（2026）'!$B:$B,'[1]产值及收款计划（2026）'!H:H)</f>
        <v>6</v>
      </c>
      <c r="I112" s="236" cm="1">
        <f t="array" ref="I112">_xlfn.XLOOKUP($A112&amp;$B112,'[1]产值及收款计划（2026）'!$A:$A&amp;'[1]产值及收款计划（2026）'!$B:$B,'[1]产值及收款计划（2026）'!I:I)</f>
        <v>0.09375</v>
      </c>
      <c r="J112" s="237" cm="1">
        <f t="array" ref="J112">_xlfn.XLOOKUP($A112&amp;$B112,'[1]产值及收款计划（2026）'!$A:$A&amp;'[1]产值及收款计划（2026）'!$B:$B,'[1]产值及收款计划（2026）'!J:J)</f>
        <v>0.06</v>
      </c>
      <c r="K112" s="235" t="e" cm="1">
        <f t="array" ref="K112">_xlfn.XLOOKUP($A112&amp;$B112,'[1]产值及收款计划（2026）'!$A:$A&amp;'[1]产值及收款计划（2026）'!$B:$B,'[1]产值及收款计划（2026）'!K:K)</f>
        <v>#REF!</v>
      </c>
      <c r="L112" s="235" t="e" cm="1">
        <f t="array" ref="L112">_xlfn.XLOOKUP($A112&amp;$B112,'[1]产值及收款计划（2026）'!$A:$A&amp;'[1]产值及收款计划（2026）'!$B:$B,'[1]产值及收款计划（2026）'!L:L)</f>
        <v>#REF!</v>
      </c>
      <c r="M112" s="235" t="str" cm="1">
        <f t="array" ref="M112">_xlfn.XLOOKUP($A112&amp;$B112,'[1]产值及收款计划（2026）'!$A:$A&amp;'[1]产值及收款计划（2026）'!$B:$B,'[1]产值及收款计划（2026）'!M:M)</f>
        <v>主导</v>
      </c>
      <c r="N112" s="235" t="str" cm="1">
        <f t="array" ref="N112">_xlfn.XLOOKUP($A112&amp;$B112,'[1]产值及收款计划（2026）'!$A:$A&amp;'[1]产值及收款计划（2026）'!$B:$B,'[1]产值及收款计划（2026）'!N:N)</f>
        <v>孔祥平团队</v>
      </c>
      <c r="O112" s="235" t="str" cm="1">
        <f t="array" ref="O112">_xlfn.XLOOKUP($A112&amp;$B112,'[1]产值及收款计划（2026）'!$A:$A&amp;'[1]产值及收款计划（2026）'!$B:$B,'[1]产值及收款计划（2026）'!O:O)</f>
        <v>孔祥平</v>
      </c>
      <c r="P112" s="234" t="str" cm="1">
        <f t="array" ref="P112">_xlfn.XLOOKUP($A112&amp;$B112,'[1]产值及收款计划（2026）'!$A:$A&amp;'[1]产值及收款计划（2026）'!$B:$B,'[1]产值及收款计划（2026）'!P:P)</f>
        <v>25已完结</v>
      </c>
      <c r="Q112" s="235" t="e" cm="1">
        <f t="array" ref="Q112">_xlfn.XLOOKUP($A112&amp;$B112,'[1]产值及收款计划（2026）'!$A:$A&amp;'[1]产值及收款计划（2026）'!$B:$B,'[1]产值及收款计划（2026）'!Q:Q)</f>
        <v>#REF!</v>
      </c>
      <c r="R112" s="235" t="e" cm="1">
        <f t="array" ref="R112">_xlfn.XLOOKUP($A112&amp;$B112,'[1]产值及收款计划（2026）'!$A:$A&amp;'[1]产值及收款计划（2026）'!$B:$B,'[1]产值及收款计划（2026）'!R:R)</f>
        <v>#REF!</v>
      </c>
      <c r="S112" s="235" t="e" cm="1">
        <f t="array" ref="S112">_xlfn.XLOOKUP($A112&amp;$B112,'[1]产值及收款计划（2026）'!$A:$A&amp;'[1]产值及收款计划（2026）'!$B:$B,'[1]产值及收款计划（2026）'!S:S)</f>
        <v>#REF!</v>
      </c>
      <c r="T112" s="235" cm="1">
        <f t="array" ref="T112">_xlfn.XLOOKUP($A112&amp;$B112,'[1]产值及收款计划（2026）'!$A:$A&amp;'[1]产值及收款计划（2026）'!$B:$B,'[1]产值及收款计划（2026）'!T:T)</f>
        <v>64</v>
      </c>
      <c r="U112" s="235" cm="1">
        <f t="array" ref="U112">_xlfn.XLOOKUP($A112&amp;$B112,'[1]产值及收款计划（2026）'!$A:$A&amp;'[1]产值及收款计划（2026）'!$B:$B,'[1]产值及收款计划（2026）'!U:U)</f>
        <v>0</v>
      </c>
      <c r="V112" s="235" cm="1">
        <f t="array" ref="V112">_xlfn.XLOOKUP($A112&amp;$B112,'[1]产值及收款计划（2026）'!$A:$A&amp;'[1]产值及收款计划（2026）'!$B:$B,'[1]产值及收款计划（2026）'!V:V)</f>
        <v>0</v>
      </c>
      <c r="W112" s="235" t="e" cm="1">
        <f t="array" ref="W112">_xlfn.XLOOKUP($A112&amp;$B112,'[1]产值及收款计划（2026）'!$A:$A&amp;'[1]产值及收款计划（2026）'!$B:$B,'[1]产值及收款计划（2026）'!W:W)</f>
        <v>#REF!</v>
      </c>
      <c r="X112" s="235" t="e" cm="1">
        <f t="array" ref="X112">_xlfn.XLOOKUP($A112&amp;$B112,'[1]产值及收款计划（2026）'!$A:$A&amp;'[1]产值及收款计划（2026）'!$B:$B,'[1]产值及收款计划（2026）'!X:X)</f>
        <v>#REF!</v>
      </c>
      <c r="Y112" s="235" t="e" cm="1">
        <f t="array" ref="Y112">_xlfn.XLOOKUP($A112&amp;$B112,'[1]产值及收款计划（2026）'!$A:$A&amp;'[1]产值及收款计划（2026）'!$B:$B,'[1]产值及收款计划（2026）'!Y:Y)</f>
        <v>#REF!</v>
      </c>
      <c r="Z112" s="235" t="e" cm="1">
        <f t="array" ref="Z112">_xlfn.XLOOKUP($A112&amp;$B112,'[1]产值及收款计划（2026）'!$A:$A&amp;'[1]产值及收款计划（2026）'!$B:$B,'[1]产值及收款计划（2026）'!Z:Z)</f>
        <v>#REF!</v>
      </c>
      <c r="AA112" s="235" cm="1">
        <f t="array" ref="AA112">_xlfn.XLOOKUP($A112&amp;$B112,'[1]产值及收款计划（2026）'!$A:$A&amp;'[1]产值及收款计划（2026）'!$B:$B,'[1]产值及收款计划（2026）'!AA:AA)</f>
        <v>0</v>
      </c>
      <c r="AB112" s="235" cm="1">
        <f t="array" ref="AB112">_xlfn.XLOOKUP($A112&amp;$B112,'[1]产值及收款计划（2026）'!$A:$A&amp;'[1]产值及收款计划（2026）'!$B:$B,'[1]产值及收款计划（2026）'!AB:AB)</f>
        <v>0</v>
      </c>
      <c r="AC112" s="235" cm="1">
        <f t="array" ref="AC112">_xlfn.XLOOKUP($A112&amp;$B112,'[1]产值及收款计划（2026）'!$A:$A&amp;'[1]产值及收款计划（2026）'!$B:$B,'[1]产值及收款计划（2026）'!AC:AC)</f>
        <v>0</v>
      </c>
      <c r="AD112" s="235" cm="1">
        <f t="array" ref="AD112">_xlfn.XLOOKUP($A112&amp;$B112,'[1]产值及收款计划（2026）'!$A:$A&amp;'[1]产值及收款计划（2026）'!$B:$B,'[1]产值及收款计划（2026）'!AD:AD)</f>
        <v>0</v>
      </c>
      <c r="AE112" s="235" cm="1">
        <f t="array" ref="AE112">_xlfn.XLOOKUP($A112&amp;$B112,'[1]产值及收款计划（2026）'!$A:$A&amp;'[1]产值及收款计划（2026）'!$B:$B,'[1]产值及收款计划（2026）'!AE:AE)</f>
        <v>0</v>
      </c>
      <c r="AF112" s="235" cm="1">
        <f t="array" ref="AF112">_xlfn.XLOOKUP($A112&amp;$B112,'[1]产值及收款计划（2026）'!$A:$A&amp;'[1]产值及收款计划（2026）'!$B:$B,'[1]产值及收款计划（2026）'!AF:AF)</f>
        <v>0</v>
      </c>
      <c r="AG112" s="235" cm="1">
        <f t="array" ref="AG112">_xlfn.XLOOKUP($A112&amp;$B112,'[1]产值及收款计划（2026）'!$A:$A&amp;'[1]产值及收款计划（2026）'!$B:$B,'[1]产值及收款计划（2026）'!AG:AG)</f>
        <v>0</v>
      </c>
      <c r="AH112" s="235" cm="1">
        <f t="array" ref="AH112">_xlfn.XLOOKUP($A112&amp;$B112,'[1]产值及收款计划（2026）'!$A:$A&amp;'[1]产值及收款计划（2026）'!$B:$B,'[1]产值及收款计划（2026）'!AH:AH)</f>
        <v>0</v>
      </c>
      <c r="AI112" s="235" cm="1">
        <f t="array" ref="AI112">_xlfn.XLOOKUP($A112&amp;$B112,'[1]产值及收款计划（2026）'!$A:$A&amp;'[1]产值及收款计划（2026）'!$B:$B,'[1]产值及收款计划（2026）'!AI:AI)</f>
        <v>0</v>
      </c>
      <c r="AJ112" s="235" cm="1">
        <f t="array" ref="AJ112">_xlfn.XLOOKUP($A112&amp;$B112,'[1]产值及收款计划（2026）'!$A:$A&amp;'[1]产值及收款计划（2026）'!$B:$B,'[1]产值及收款计划（2026）'!AJ:AJ)</f>
        <v>0</v>
      </c>
      <c r="AK112" s="235" cm="1">
        <f t="array" ref="AK112">_xlfn.XLOOKUP($A112&amp;$B112,'[1]产值及收款计划（2026）'!$A:$A&amp;'[1]产值及收款计划（2026）'!$B:$B,'[1]产值及收款计划（2026）'!AK:AK)</f>
        <v>0</v>
      </c>
      <c r="AL112" s="235" cm="1">
        <f t="array" ref="AL112">_xlfn.XLOOKUP($A112&amp;$B112,'[1]产值及收款计划（2026）'!$A:$A&amp;'[1]产值及收款计划（2026）'!$B:$B,'[1]产值及收款计划（2026）'!AL:AL)</f>
        <v>0</v>
      </c>
      <c r="AM112" s="242" cm="1">
        <f t="array" ref="AM112">_xlfn.LET(_xlpm.勾选月份状态数组,TRANSPOSE('PPT(12-15页）-TOP10'!$A$3:$A$14),_xlpm.选择数据区,IF('PPT(12-15页）-TOP10'!$E$3="收款",$BA112:$BL112,$AA112:$AL112),SUM(_xlfn._xlws.FILTER(_xlpm.选择数据区,_xlpm.勾选月份状态数组,"")))</f>
        <v>0</v>
      </c>
      <c r="AN112" s="235" t="e">
        <f>_xlfn.XLOOKUP($C112,应收未收表!$T:$T,应收未收表!AA:AA)</f>
        <v>#N/A</v>
      </c>
      <c r="AO112" s="235" t="e">
        <f>_xlfn.XLOOKUP($C112,应收未收表!$T:$T,应收未收表!AB:AB)</f>
        <v>#N/A</v>
      </c>
      <c r="AP112" s="235" t="e">
        <f>_xlfn.XLOOKUP($C112,应收未收表!$T:$T,应收未收表!AC:AC)</f>
        <v>#N/A</v>
      </c>
      <c r="AQ112" s="235" t="e">
        <f>_xlfn.XLOOKUP($C112,应收未收表!$T:$T,应收未收表!AE:AE)</f>
        <v>#N/A</v>
      </c>
      <c r="AR112" s="235" t="e">
        <f>_xlfn.XLOOKUP($C112,应收未收表!$T:$T,应收未收表!AF:AF)</f>
        <v>#N/A</v>
      </c>
      <c r="AS112" s="235" t="e" cm="1">
        <f t="array" ref="AS112">_xlfn.XLOOKUP($A112&amp;$B112,'[1]产值及收款计划（2026）'!$A:$A&amp;'[1]产值及收款计划（2026）'!$B:$B,'[1]产值及收款计划（2026）'!AS:AS)</f>
        <v>#REF!</v>
      </c>
      <c r="AT112" s="235" t="e" cm="1">
        <f t="array" ref="AT112">_xlfn.XLOOKUP($A112&amp;$B112,'[1]产值及收款计划（2026）'!$A:$A&amp;'[1]产值及收款计划（2026）'!$B:$B,'[1]产值及收款计划（2026）'!AT:AT)</f>
        <v>#REF!</v>
      </c>
      <c r="AU112" s="235" t="e" cm="1">
        <f t="array" ref="AU112">_xlfn.XLOOKUP($A112&amp;$B112,'[1]产值及收款计划（2026）'!$A:$A&amp;'[1]产值及收款计划（2026）'!$B:$B,'[1]产值及收款计划（2026）'!AU:AU)</f>
        <v>#REF!</v>
      </c>
      <c r="AV112" s="235" t="e" cm="1">
        <f t="array" ref="AV112">_xlfn.XLOOKUP($A112&amp;$B112,'[1]产值及收款计划（2026）'!$A:$A&amp;'[1]产值及收款计划（2026）'!$B:$B,'[1]产值及收款计划（2026）'!AV:AV)</f>
        <v>#REF!</v>
      </c>
      <c r="AW112" s="235" cm="1">
        <f t="array" ref="AW112">_xlfn.XLOOKUP($A112&amp;$B112,'[1]产值及收款计划（2026）'!$A:$A&amp;'[1]产值及收款计划（2026）'!$B:$B,'[1]产值及收款计划（2026）'!AW:AW)</f>
        <v>54.4</v>
      </c>
      <c r="AX112" s="235" cm="1">
        <f t="array" ref="AX112">_xlfn.XLOOKUP($A112&amp;$B112,'[1]产值及收款计划（2026）'!$A:$A&amp;'[1]产值及收款计划（2026）'!$B:$B,'[1]产值及收款计划（2026）'!AX:AX)</f>
        <v>9.6</v>
      </c>
      <c r="AY112" s="235" cm="1">
        <f t="array" ref="AY112">_xlfn.XLOOKUP($A112&amp;$B112,'[1]产值及收款计划（2026）'!$A:$A&amp;'[1]产值及收款计划（2026）'!$B:$B,'[1]产值及收款计划（2026）'!AY:AY)</f>
        <v>0</v>
      </c>
      <c r="AZ112" s="235" cm="1">
        <f t="array" ref="AZ112">_xlfn.XLOOKUP($A112&amp;$B112,'[1]产值及收款计划（2026）'!$A:$A&amp;'[1]产值及收款计划（2026）'!$B:$B,'[1]产值及收款计划（2026）'!AZ:AZ)</f>
        <v>0</v>
      </c>
      <c r="BA112" s="235" t="e" cm="1">
        <f t="array" ref="BA112">_xlfn.XLOOKUP($A112&amp;$B112,'[1]产值及收款计划（2026）'!$A:$A&amp;'[1]产值及收款计划（2026）'!$B:$B,'[1]产值及收款计划（2026）'!BA:BA)</f>
        <v>#REF!</v>
      </c>
      <c r="BB112" s="235" t="e" cm="1">
        <f t="array" ref="BB112">_xlfn.XLOOKUP($A112&amp;$B112,'[1]产值及收款计划（2026）'!$A:$A&amp;'[1]产值及收款计划（2026）'!$B:$B,'[1]产值及收款计划（2026）'!BB:BB)</f>
        <v>#REF!</v>
      </c>
      <c r="BC112" s="235" t="e" cm="1">
        <f t="array" ref="BC112">_xlfn.XLOOKUP($A112&amp;$B112,'[1]产值及收款计划（2026）'!$A:$A&amp;'[1]产值及收款计划（2026）'!$B:$B,'[1]产值及收款计划（2026）'!BC:BC)</f>
        <v>#REF!</v>
      </c>
      <c r="BD112" s="235" t="e" cm="1">
        <f t="array" ref="BD112">_xlfn.XLOOKUP($A112&amp;$B112,'[1]产值及收款计划（2026）'!$A:$A&amp;'[1]产值及收款计划（2026）'!$B:$B,'[1]产值及收款计划（2026）'!BD:BD)</f>
        <v>#REF!</v>
      </c>
      <c r="BE112" s="235" t="e" cm="1">
        <f t="array" ref="BE112">_xlfn.XLOOKUP($A112&amp;$B112,'[1]产值及收款计划（2026）'!$A:$A&amp;'[1]产值及收款计划（2026）'!$B:$B,'[1]产值及收款计划（2026）'!BE:BE)</f>
        <v>#REF!</v>
      </c>
      <c r="BF112" s="235" t="e" cm="1">
        <f t="array" ref="BF112">_xlfn.XLOOKUP($A112&amp;$B112,'[1]产值及收款计划（2026）'!$A:$A&amp;'[1]产值及收款计划（2026）'!$B:$B,'[1]产值及收款计划（2026）'!BF:BF)</f>
        <v>#REF!</v>
      </c>
      <c r="BG112" s="235" t="e" cm="1">
        <f t="array" ref="BG112">_xlfn.XLOOKUP($A112&amp;$B112,'[1]产值及收款计划（2026）'!$A:$A&amp;'[1]产值及收款计划（2026）'!$B:$B,'[1]产值及收款计划（2026）'!BG:BG)</f>
        <v>#REF!</v>
      </c>
      <c r="BH112" s="235" t="e" cm="1">
        <f t="array" ref="BH112">_xlfn.XLOOKUP($A112&amp;$B112,'[1]产值及收款计划（2026）'!$A:$A&amp;'[1]产值及收款计划（2026）'!$B:$B,'[1]产值及收款计划（2026）'!BH:BH)</f>
        <v>#REF!</v>
      </c>
      <c r="BI112" s="235" t="e" cm="1">
        <f t="array" ref="BI112">_xlfn.XLOOKUP($A112&amp;$B112,'[1]产值及收款计划（2026）'!$A:$A&amp;'[1]产值及收款计划（2026）'!$B:$B,'[1]产值及收款计划（2026）'!BI:BI)</f>
        <v>#REF!</v>
      </c>
      <c r="BJ112" s="235" t="e" cm="1">
        <f t="array" ref="BJ112">_xlfn.XLOOKUP($A112&amp;$B112,'[1]产值及收款计划（2026）'!$A:$A&amp;'[1]产值及收款计划（2026）'!$B:$B,'[1]产值及收款计划（2026）'!BJ:BJ)</f>
        <v>#REF!</v>
      </c>
      <c r="BK112" s="235" t="e" cm="1">
        <f t="array" ref="BK112">_xlfn.XLOOKUP($A112&amp;$B112,'[1]产值及收款计划（2026）'!$A:$A&amp;'[1]产值及收款计划（2026）'!$B:$B,'[1]产值及收款计划（2026）'!BK:BK)</f>
        <v>#REF!</v>
      </c>
      <c r="BL112" s="235" t="e" cm="1">
        <f t="array" ref="BL112">_xlfn.XLOOKUP($A112&amp;$B112,'[1]产值及收款计划（2026）'!$A:$A&amp;'[1]产值及收款计划（2026）'!$B:$B,'[1]产值及收款计划（2026）'!BL:BL)</f>
        <v>#REF!</v>
      </c>
      <c r="BM112" s="235"/>
      <c r="BN112" s="235"/>
      <c r="BO112" s="235"/>
      <c r="BP112" s="235"/>
      <c r="BQ112" s="235" t="e">
        <f>_xlfn.XLOOKUP($C112,应收未收表!$AJ:$AJ,应收未收表!AK:AK)</f>
        <v>#N/A</v>
      </c>
      <c r="BR112" s="235" t="e">
        <f>_xlfn.XLOOKUP($C112,应收未收表!$AJ:$AJ,应收未收表!AL:AL)</f>
        <v>#N/A</v>
      </c>
      <c r="BS112" s="235" t="e">
        <f>_xlfn.XLOOKUP($C112,应收未收表!$AJ:$AJ,应收未收表!AM:AM)</f>
        <v>#N/A</v>
      </c>
      <c r="BT112" s="235" t="e">
        <f>_xlfn.XLOOKUP($C112,应收未收表!$AJ:$AJ,应收未收表!AN:AN)</f>
        <v>#N/A</v>
      </c>
      <c r="BU112" s="234" t="str" cm="1">
        <f t="array" ref="BU112">_xlfn.XLOOKUP($A112&amp;$B112,'[1]产值及收款计划（2026）'!$A:$A&amp;'[1]产值及收款计划（2026）'!$B:$B,'[1]产值及收款计划（2026）'!BQ:BQ)</f>
        <v>上海城建数字产业集团有限公司</v>
      </c>
      <c r="BV112" s="235" t="e" cm="1">
        <f t="array" ref="BV112">_xlfn.XLOOKUP($A112&amp;$B112,'[1]产值及收款计划（2026）'!$A:$A&amp;'[1]产值及收款计划（2026）'!$B:$B,'[1]产值及收款计划（2026）'!BR:BR)</f>
        <v>#REF!</v>
      </c>
      <c r="CE112" s="235" cm="1">
        <f t="array" ref="CE112">_xlfn.XLOOKUP($A112&amp;$B112,'[1]产值及收款计划（2026）'!$A:$A&amp;'[1]产值及收款计划（2026）'!$B:$B,'[1]产值及收款计划（2026）'!CA:CA)</f>
        <v>0</v>
      </c>
      <c r="CF112" s="235" cm="1">
        <f t="array" ref="CF112">_xlfn.XLOOKUP($A112&amp;$B112,'[1]产值及收款计划（2026）'!$A:$A&amp;'[1]产值及收款计划（2026）'!$B:$B,'[1]产值及收款计划（2026）'!CB:CB)</f>
        <v>0</v>
      </c>
      <c r="CG112" s="235" cm="1">
        <f t="array" ref="CG112">_xlfn.XLOOKUP($A112&amp;$B112,'[1]产值及收款计划（2026）'!$A:$A&amp;'[1]产值及收款计划（2026）'!$B:$B,'[1]产值及收款计划（2026）'!CC:CC)</f>
        <v>0</v>
      </c>
      <c r="CH112" s="235" cm="1">
        <f t="array" ref="CH112">_xlfn.XLOOKUP($A112&amp;$B112,'[1]产值及收款计划（2026）'!$A:$A&amp;'[1]产值及收款计划（2026）'!$B:$B,'[1]产值及收款计划（2026）'!CD:CD)</f>
        <v>0</v>
      </c>
      <c r="CI112" s="235" cm="1">
        <f t="array" ref="CI112">_xlfn.XLOOKUP($A112&amp;$B112,'[1]产值及收款计划（2026）'!$A:$A&amp;'[1]产值及收款计划（2026）'!$B:$B,'[1]产值及收款计划（2026）'!CE:CE)</f>
        <v>0</v>
      </c>
      <c r="CJ112" s="235" cm="1">
        <f t="array" ref="CJ112">_xlfn.XLOOKUP($A112&amp;$B112,'[1]产值及收款计划（2026）'!$A:$A&amp;'[1]产值及收款计划（2026）'!$B:$B,'[1]产值及收款计划（2026）'!CF:CF)</f>
        <v>0</v>
      </c>
      <c r="CK112" s="235" cm="1">
        <f t="array" ref="CK112">_xlfn.XLOOKUP($A112&amp;$B112,'[1]产值及收款计划（2026）'!$A:$A&amp;'[1]产值及收款计划（2026）'!$B:$B,'[1]产值及收款计划（2026）'!CG:CG)</f>
        <v>0</v>
      </c>
      <c r="CL112" s="235" cm="1">
        <f t="array" ref="CL112">_xlfn.XLOOKUP($A112&amp;$B112,'[1]产值及收款计划（2026）'!$A:$A&amp;'[1]产值及收款计划（2026）'!$B:$B,'[1]产值及收款计划（2026）'!CH:CH)</f>
        <v>0</v>
      </c>
      <c r="CM112" s="235" cm="1">
        <f t="array" ref="CM112">_xlfn.XLOOKUP($A112&amp;$B112,'[1]产值及收款计划（2026）'!$A:$A&amp;'[1]产值及收款计划（2026）'!$B:$B,'[1]产值及收款计划（2026）'!CI:CI)</f>
        <v>0</v>
      </c>
      <c r="CN112" s="235" cm="1">
        <f t="array" ref="CN112">_xlfn.XLOOKUP($A112&amp;$B112,'[1]产值及收款计划（2026）'!$A:$A&amp;'[1]产值及收款计划（2026）'!$B:$B,'[1]产值及收款计划（2026）'!CJ:CJ)</f>
        <v>0</v>
      </c>
      <c r="CO112" s="235" cm="1">
        <f t="array" ref="CO112">_xlfn.XLOOKUP($A112&amp;$B112,'[1]产值及收款计划（2026）'!$A:$A&amp;'[1]产值及收款计划（2026）'!$B:$B,'[1]产值及收款计划（2026）'!CK:CK)</f>
        <v>0</v>
      </c>
      <c r="CP112" s="235" cm="1">
        <f t="array" ref="CP112">_xlfn.XLOOKUP($A112&amp;$B112,'[1]产值及收款计划（2026）'!$A:$A&amp;'[1]产值及收款计划（2026）'!$B:$B,'[1]产值及收款计划（2026）'!CL:CL)</f>
        <v>0</v>
      </c>
      <c r="DE112" s="235" cm="1">
        <f t="array" ref="DE112">_xlfn.XLOOKUP($A112&amp;$B112,'[1]产值及收款计划（2026）'!$A:$A&amp;'[1]产值及收款计划（2026）'!$B:$B,'[1]产值及收款计划（2026）'!DA:DA)</f>
        <v>0</v>
      </c>
      <c r="DF112" s="235" cm="1">
        <f t="array" ref="DF112">_xlfn.XLOOKUP($A112&amp;$B112,'[1]产值及收款计划（2026）'!$A:$A&amp;'[1]产值及收款计划（2026）'!$B:$B,'[1]产值及收款计划（2026）'!DB:DB)</f>
        <v>9.6</v>
      </c>
      <c r="DG112" s="235" cm="1">
        <f t="array" ref="DG112">_xlfn.XLOOKUP($A112&amp;$B112,'[1]产值及收款计划（2026）'!$A:$A&amp;'[1]产值及收款计划（2026）'!$B:$B,'[1]产值及收款计划（2026）'!DC:DC)</f>
        <v>0</v>
      </c>
      <c r="DH112" s="235" cm="1">
        <f t="array" ref="DH112">_xlfn.XLOOKUP($A112&amp;$B112,'[1]产值及收款计划（2026）'!$A:$A&amp;'[1]产值及收款计划（2026）'!$B:$B,'[1]产值及收款计划（2026）'!DD:DD)</f>
        <v>0</v>
      </c>
      <c r="DI112" s="235" cm="1">
        <f t="array" ref="DI112">_xlfn.XLOOKUP($A112&amp;$B112,'[1]产值及收款计划（2026）'!$A:$A&amp;'[1]产值及收款计划（2026）'!$B:$B,'[1]产值及收款计划（2026）'!DE:DE)</f>
        <v>0</v>
      </c>
      <c r="DJ112" s="235" cm="1">
        <f t="array" ref="DJ112">_xlfn.XLOOKUP($A112&amp;$B112,'[1]产值及收款计划（2026）'!$A:$A&amp;'[1]产值及收款计划（2026）'!$B:$B,'[1]产值及收款计划（2026）'!DF:DF)</f>
        <v>0</v>
      </c>
      <c r="DK112" s="235" cm="1">
        <f t="array" ref="DK112">_xlfn.XLOOKUP($A112&amp;$B112,'[1]产值及收款计划（2026）'!$A:$A&amp;'[1]产值及收款计划（2026）'!$B:$B,'[1]产值及收款计划（2026）'!DG:DG)</f>
        <v>0</v>
      </c>
      <c r="DL112" s="235" cm="1">
        <f t="array" ref="DL112">_xlfn.XLOOKUP($A112&amp;$B112,'[1]产值及收款计划（2026）'!$A:$A&amp;'[1]产值及收款计划（2026）'!$B:$B,'[1]产值及收款计划（2026）'!DH:DH)</f>
        <v>0</v>
      </c>
      <c r="DM112" s="235" cm="1">
        <f t="array" ref="DM112">_xlfn.XLOOKUP($A112&amp;$B112,'[1]产值及收款计划（2026）'!$A:$A&amp;'[1]产值及收款计划（2026）'!$B:$B,'[1]产值及收款计划（2026）'!DI:DI)</f>
        <v>0</v>
      </c>
      <c r="DN112" s="235" cm="1">
        <f t="array" ref="DN112">_xlfn.XLOOKUP($A112&amp;$B112,'[1]产值及收款计划（2026）'!$A:$A&amp;'[1]产值及收款计划（2026）'!$B:$B,'[1]产值及收款计划（2026）'!DJ:DJ)</f>
        <v>0</v>
      </c>
      <c r="DO112" s="235" cm="1">
        <f t="array" ref="DO112">_xlfn.XLOOKUP($A112&amp;$B112,'[1]产值及收款计划（2026）'!$A:$A&amp;'[1]产值及收款计划（2026）'!$B:$B,'[1]产值及收款计划（2026）'!DK:DK)</f>
        <v>0</v>
      </c>
      <c r="DP112" s="235" cm="1">
        <f t="array" ref="DP112">_xlfn.XLOOKUP($A112&amp;$B112,'[1]产值及收款计划（2026）'!$A:$A&amp;'[1]产值及收款计划（2026）'!$B:$B,'[1]产值及收款计划（2026）'!DL:DL)</f>
        <v>0</v>
      </c>
      <c r="DQ112" s="243"/>
      <c r="DR112" s="229"/>
    </row>
    <row r="113" ht="60.75" spans="1:122">
      <c r="A113" s="233">
        <f t="shared" si="14"/>
        <v>109</v>
      </c>
      <c r="B113" s="233" t="s">
        <v>25</v>
      </c>
      <c r="C113" s="234" t="str" cm="1">
        <f t="array" ref="C113">_xlfn.XLOOKUP($A113&amp;$B113,'[1]产值及收款计划（2026）'!$A:$A&amp;'[1]产值及收款计划（2026）'!$B:$B,'[1]产值及收款计划（2026）'!C:C)</f>
        <v>ZHT2023052400044</v>
      </c>
      <c r="D113" s="234" t="str" cm="1">
        <f t="array" ref="D113">_xlfn.XLOOKUP($A113&amp;$B113,'[1]产值及收款计划（2026）'!$A:$A&amp;'[1]产值及收款计划（2026）'!$B:$B,'[1]产值及收款计划（2026）'!D:D)</f>
        <v>越东路及南延段（杭甬高速—绍诸高速平水口）智慧快速路工程（二环南路以北至绍诸高速平水口）BIM全寿命期大数据管理平台建设服务项目</v>
      </c>
      <c r="E113" s="235" cm="1">
        <f t="array" ref="E113">_xlfn.XLOOKUP($A113&amp;$B113,'[1]产值及收款计划（2026）'!$A:$A&amp;'[1]产值及收款计划（2026）'!$B:$B,'[1]产值及收款计划（2026）'!E:E)</f>
        <v>71</v>
      </c>
      <c r="F113" s="235" cm="1">
        <f t="array" ref="F113">_xlfn.XLOOKUP($A113&amp;$B113,'[1]产值及收款计划（2026）'!$A:$A&amp;'[1]产值及收款计划（2026）'!$B:$B,'[1]产值及收款计划（2026）'!F:F)</f>
        <v>71</v>
      </c>
      <c r="G113" s="235" cm="1">
        <f t="array" ref="G113">_xlfn.XLOOKUP($A113&amp;$B113,'[1]产值及收款计划（2026）'!$A:$A&amp;'[1]产值及收款计划（2026）'!$B:$B,'[1]产值及收款计划（2026）'!G:G)</f>
        <v>71</v>
      </c>
      <c r="H113" s="235" cm="1">
        <f t="array" ref="H113">_xlfn.XLOOKUP($A113&amp;$B113,'[1]产值及收款计划（2026）'!$A:$A&amp;'[1]产值及收款计划（2026）'!$B:$B,'[1]产值及收款计划（2026）'!H:H)</f>
        <v>50.5885</v>
      </c>
      <c r="I113" s="236" cm="1">
        <f t="array" ref="I113">_xlfn.XLOOKUP($A113&amp;$B113,'[1]产值及收款计划（2026）'!$A:$A&amp;'[1]产值及收款计划（2026）'!$B:$B,'[1]产值及收款计划（2026）'!I:I)</f>
        <v>0.712514084507042</v>
      </c>
      <c r="J113" s="237" cm="1">
        <f t="array" ref="J113">_xlfn.XLOOKUP($A113&amp;$B113,'[1]产值及收款计划（2026）'!$A:$A&amp;'[1]产值及收款计划（2026）'!$B:$B,'[1]产值及收款计划（2026）'!J:J)</f>
        <v>0.06</v>
      </c>
      <c r="K113" s="235" t="e" cm="1">
        <f t="array" ref="K113">_xlfn.XLOOKUP($A113&amp;$B113,'[1]产值及收款计划（2026）'!$A:$A&amp;'[1]产值及收款计划（2026）'!$B:$B,'[1]产值及收款计划（2026）'!K:K)</f>
        <v>#REF!</v>
      </c>
      <c r="L113" s="235" t="e" cm="1">
        <f t="array" ref="L113">_xlfn.XLOOKUP($A113&amp;$B113,'[1]产值及收款计划（2026）'!$A:$A&amp;'[1]产值及收款计划（2026）'!$B:$B,'[1]产值及收款计划（2026）'!L:L)</f>
        <v>#REF!</v>
      </c>
      <c r="M113" s="235" t="str" cm="1">
        <f t="array" ref="M113">_xlfn.XLOOKUP($A113&amp;$B113,'[1]产值及收款计划（2026）'!$A:$A&amp;'[1]产值及收款计划（2026）'!$B:$B,'[1]产值及收款计划（2026）'!M:M)</f>
        <v>主导</v>
      </c>
      <c r="N113" s="235" t="str" cm="1">
        <f t="array" ref="N113">_xlfn.XLOOKUP($A113&amp;$B113,'[1]产值及收款计划（2026）'!$A:$A&amp;'[1]产值及收款计划（2026）'!$B:$B,'[1]产值及收款计划（2026）'!N:N)</f>
        <v>张智伟团队</v>
      </c>
      <c r="O113" s="235" t="str" cm="1">
        <f t="array" ref="O113">_xlfn.XLOOKUP($A113&amp;$B113,'[1]产值及收款计划（2026）'!$A:$A&amp;'[1]产值及收款计划（2026）'!$B:$B,'[1]产值及收款计划（2026）'!O:O)</f>
        <v>卜宝翔</v>
      </c>
      <c r="P113" s="234" t="str" cm="1">
        <f t="array" ref="P113">_xlfn.XLOOKUP($A113&amp;$B113,'[1]产值及收款计划（2026）'!$A:$A&amp;'[1]产值及收款计划（2026）'!$B:$B,'[1]产值及收款计划（2026）'!P:P)</f>
        <v>在建</v>
      </c>
      <c r="Q113" s="235" t="e" cm="1">
        <f t="array" ref="Q113">_xlfn.XLOOKUP($A113&amp;$B113,'[1]产值及收款计划（2026）'!$A:$A&amp;'[1]产值及收款计划（2026）'!$B:$B,'[1]产值及收款计划（2026）'!Q:Q)</f>
        <v>#REF!</v>
      </c>
      <c r="R113" s="235" t="e" cm="1">
        <f t="array" ref="R113">_xlfn.XLOOKUP($A113&amp;$B113,'[1]产值及收款计划（2026）'!$A:$A&amp;'[1]产值及收款计划（2026）'!$B:$B,'[1]产值及收款计划（2026）'!R:R)</f>
        <v>#REF!</v>
      </c>
      <c r="S113" s="235" t="e" cm="1">
        <f t="array" ref="S113">_xlfn.XLOOKUP($A113&amp;$B113,'[1]产值及收款计划（2026）'!$A:$A&amp;'[1]产值及收款计划（2026）'!$B:$B,'[1]产值及收款计划（2026）'!S:S)</f>
        <v>#REF!</v>
      </c>
      <c r="T113" s="235" cm="1">
        <f t="array" ref="T113">_xlfn.XLOOKUP($A113&amp;$B113,'[1]产值及收款计划（2026）'!$A:$A&amp;'[1]产值及收款计划（2026）'!$B:$B,'[1]产值及收款计划（2026）'!T:T)</f>
        <v>42.6</v>
      </c>
      <c r="U113" s="235" cm="1">
        <f t="array" ref="U113">_xlfn.XLOOKUP($A113&amp;$B113,'[1]产值及收款计划（2026）'!$A:$A&amp;'[1]产值及收款计划（2026）'!$B:$B,'[1]产值及收款计划（2026）'!U:U)</f>
        <v>0</v>
      </c>
      <c r="V113" s="235" cm="1">
        <f t="array" ref="V113">_xlfn.XLOOKUP($A113&amp;$B113,'[1]产值及收款计划（2026）'!$A:$A&amp;'[1]产值及收款计划（2026）'!$B:$B,'[1]产值及收款计划（2026）'!V:V)</f>
        <v>28.4</v>
      </c>
      <c r="W113" s="235" t="e" cm="1">
        <f t="array" ref="W113">_xlfn.XLOOKUP($A113&amp;$B113,'[1]产值及收款计划（2026）'!$A:$A&amp;'[1]产值及收款计划（2026）'!$B:$B,'[1]产值及收款计划（2026）'!W:W)</f>
        <v>#REF!</v>
      </c>
      <c r="X113" s="235" t="e" cm="1">
        <f t="array" ref="X113">_xlfn.XLOOKUP($A113&amp;$B113,'[1]产值及收款计划（2026）'!$A:$A&amp;'[1]产值及收款计划（2026）'!$B:$B,'[1]产值及收款计划（2026）'!X:X)</f>
        <v>#REF!</v>
      </c>
      <c r="Y113" s="235" t="e" cm="1">
        <f t="array" ref="Y113">_xlfn.XLOOKUP($A113&amp;$B113,'[1]产值及收款计划（2026）'!$A:$A&amp;'[1]产值及收款计划（2026）'!$B:$B,'[1]产值及收款计划（2026）'!Y:Y)</f>
        <v>#REF!</v>
      </c>
      <c r="Z113" s="235" t="e" cm="1">
        <f t="array" ref="Z113">_xlfn.XLOOKUP($A113&amp;$B113,'[1]产值及收款计划（2026）'!$A:$A&amp;'[1]产值及收款计划（2026）'!$B:$B,'[1]产值及收款计划（2026）'!Z:Z)</f>
        <v>#REF!</v>
      </c>
      <c r="AA113" s="235" t="e" cm="1">
        <f t="array" ref="AA113">_xlfn.XLOOKUP($A113&amp;$B113,'[1]产值及收款计划（2026）'!$A:$A&amp;'[1]产值及收款计划（2026）'!$B:$B,'[1]产值及收款计划（2026）'!AA:AA)</f>
        <v>#REF!</v>
      </c>
      <c r="AB113" s="235" t="e" cm="1">
        <f t="array" ref="AB113">_xlfn.XLOOKUP($A113&amp;$B113,'[1]产值及收款计划（2026）'!$A:$A&amp;'[1]产值及收款计划（2026）'!$B:$B,'[1]产值及收款计划（2026）'!AB:AB)</f>
        <v>#REF!</v>
      </c>
      <c r="AC113" s="235" t="e" cm="1">
        <f t="array" ref="AC113">_xlfn.XLOOKUP($A113&amp;$B113,'[1]产值及收款计划（2026）'!$A:$A&amp;'[1]产值及收款计划（2026）'!$B:$B,'[1]产值及收款计划（2026）'!AC:AC)</f>
        <v>#REF!</v>
      </c>
      <c r="AD113" s="235" t="e" cm="1">
        <f t="array" ref="AD113">_xlfn.XLOOKUP($A113&amp;$B113,'[1]产值及收款计划（2026）'!$A:$A&amp;'[1]产值及收款计划（2026）'!$B:$B,'[1]产值及收款计划（2026）'!AD:AD)</f>
        <v>#REF!</v>
      </c>
      <c r="AE113" s="235" t="e" cm="1">
        <f t="array" ref="AE113">_xlfn.XLOOKUP($A113&amp;$B113,'[1]产值及收款计划（2026）'!$A:$A&amp;'[1]产值及收款计划（2026）'!$B:$B,'[1]产值及收款计划（2026）'!AE:AE)</f>
        <v>#REF!</v>
      </c>
      <c r="AF113" s="235" cm="1">
        <f t="array" ref="AF113">_xlfn.XLOOKUP($A113&amp;$B113,'[1]产值及收款计划（2026）'!$A:$A&amp;'[1]产值及收款计划（2026）'!$B:$B,'[1]产值及收款计划（2026）'!AF:AF)</f>
        <v>28.4</v>
      </c>
      <c r="AG113" s="235" t="e" cm="1">
        <f t="array" ref="AG113">_xlfn.XLOOKUP($A113&amp;$B113,'[1]产值及收款计划（2026）'!$A:$A&amp;'[1]产值及收款计划（2026）'!$B:$B,'[1]产值及收款计划（2026）'!AG:AG)</f>
        <v>#REF!</v>
      </c>
      <c r="AH113" s="235" t="e" cm="1">
        <f t="array" ref="AH113">_xlfn.XLOOKUP($A113&amp;$B113,'[1]产值及收款计划（2026）'!$A:$A&amp;'[1]产值及收款计划（2026）'!$B:$B,'[1]产值及收款计划（2026）'!AH:AH)</f>
        <v>#REF!</v>
      </c>
      <c r="AI113" s="235" t="e" cm="1">
        <f t="array" ref="AI113">_xlfn.XLOOKUP($A113&amp;$B113,'[1]产值及收款计划（2026）'!$A:$A&amp;'[1]产值及收款计划（2026）'!$B:$B,'[1]产值及收款计划（2026）'!AI:AI)</f>
        <v>#REF!</v>
      </c>
      <c r="AJ113" s="235" t="e" cm="1">
        <f t="array" ref="AJ113">_xlfn.XLOOKUP($A113&amp;$B113,'[1]产值及收款计划（2026）'!$A:$A&amp;'[1]产值及收款计划（2026）'!$B:$B,'[1]产值及收款计划（2026）'!AJ:AJ)</f>
        <v>#REF!</v>
      </c>
      <c r="AK113" s="235" t="e" cm="1">
        <f t="array" ref="AK113">_xlfn.XLOOKUP($A113&amp;$B113,'[1]产值及收款计划（2026）'!$A:$A&amp;'[1]产值及收款计划（2026）'!$B:$B,'[1]产值及收款计划（2026）'!AK:AK)</f>
        <v>#REF!</v>
      </c>
      <c r="AL113" s="235" t="e" cm="1">
        <f t="array" ref="AL113">_xlfn.XLOOKUP($A113&amp;$B113,'[1]产值及收款计划（2026）'!$A:$A&amp;'[1]产值及收款计划（2026）'!$B:$B,'[1]产值及收款计划（2026）'!AL:AL)</f>
        <v>#REF!</v>
      </c>
      <c r="AM113" s="242" t="e" cm="1">
        <f t="array" ref="AM113">_xlfn.LET(_xlpm.勾选月份状态数组,TRANSPOSE('PPT(12-15页）-TOP10'!$A$3:$A$14),_xlpm.选择数据区,IF('PPT(12-15页）-TOP10'!$E$3="收款",$BA113:$BL113,$AA113:$AL113),SUM(_xlfn._xlws.FILTER(_xlpm.选择数据区,_xlpm.勾选月份状态数组,"")))</f>
        <v>#REF!</v>
      </c>
      <c r="AN113" s="235" t="e">
        <f>_xlfn.XLOOKUP($C113,应收未收表!$T:$T,应收未收表!AA:AA)</f>
        <v>#N/A</v>
      </c>
      <c r="AO113" s="235" t="e">
        <f>_xlfn.XLOOKUP($C113,应收未收表!$T:$T,应收未收表!AB:AB)</f>
        <v>#N/A</v>
      </c>
      <c r="AP113" s="235" t="e">
        <f>_xlfn.XLOOKUP($C113,应收未收表!$T:$T,应收未收表!AC:AC)</f>
        <v>#N/A</v>
      </c>
      <c r="AQ113" s="235" t="e">
        <f>_xlfn.XLOOKUP($C113,应收未收表!$T:$T,应收未收表!AE:AE)</f>
        <v>#N/A</v>
      </c>
      <c r="AR113" s="235" t="e">
        <f>_xlfn.XLOOKUP($C113,应收未收表!$T:$T,应收未收表!AF:AF)</f>
        <v>#N/A</v>
      </c>
      <c r="AS113" s="235" t="e" cm="1">
        <f t="array" ref="AS113">_xlfn.XLOOKUP($A113&amp;$B113,'[1]产值及收款计划（2026）'!$A:$A&amp;'[1]产值及收款计划（2026）'!$B:$B,'[1]产值及收款计划（2026）'!AS:AS)</f>
        <v>#REF!</v>
      </c>
      <c r="AT113" s="235" t="e" cm="1">
        <f t="array" ref="AT113">_xlfn.XLOOKUP($A113&amp;$B113,'[1]产值及收款计划（2026）'!$A:$A&amp;'[1]产值及收款计划（2026）'!$B:$B,'[1]产值及收款计划（2026）'!AT:AT)</f>
        <v>#REF!</v>
      </c>
      <c r="AU113" s="235" t="e" cm="1">
        <f t="array" ref="AU113">_xlfn.XLOOKUP($A113&amp;$B113,'[1]产值及收款计划（2026）'!$A:$A&amp;'[1]产值及收款计划（2026）'!$B:$B,'[1]产值及收款计划（2026）'!AU:AU)</f>
        <v>#REF!</v>
      </c>
      <c r="AV113" s="235" t="e" cm="1">
        <f t="array" ref="AV113">_xlfn.XLOOKUP($A113&amp;$B113,'[1]产值及收款计划（2026）'!$A:$A&amp;'[1]产值及收款计划（2026）'!$B:$B,'[1]产值及收款计划（2026）'!AV:AV)</f>
        <v>#REF!</v>
      </c>
      <c r="AW113" s="235" cm="1">
        <f t="array" ref="AW113">_xlfn.XLOOKUP($A113&amp;$B113,'[1]产值及收款计划（2026）'!$A:$A&amp;'[1]产值及收款计划（2026）'!$B:$B,'[1]产值及收款计划（2026）'!AW:AW)</f>
        <v>0</v>
      </c>
      <c r="AX113" s="235" cm="1">
        <f t="array" ref="AX113">_xlfn.XLOOKUP($A113&amp;$B113,'[1]产值及收款计划（2026）'!$A:$A&amp;'[1]产值及收款计划（2026）'!$B:$B,'[1]产值及收款计划（2026）'!AX:AX)</f>
        <v>0</v>
      </c>
      <c r="AY113" s="235" cm="1">
        <f t="array" ref="AY113">_xlfn.XLOOKUP($A113&amp;$B113,'[1]产值及收款计划（2026）'!$A:$A&amp;'[1]产值及收款计划（2026）'!$B:$B,'[1]产值及收款计划（2026）'!AY:AY)</f>
        <v>71</v>
      </c>
      <c r="AZ113" s="235" cm="1">
        <f t="array" ref="AZ113">_xlfn.XLOOKUP($A113&amp;$B113,'[1]产值及收款计划（2026）'!$A:$A&amp;'[1]产值及收款计划（2026）'!$B:$B,'[1]产值及收款计划（2026）'!AZ:AZ)</f>
        <v>42.6</v>
      </c>
      <c r="BA113" s="235" t="e" cm="1">
        <f t="array" ref="BA113">_xlfn.XLOOKUP($A113&amp;$B113,'[1]产值及收款计划（2026）'!$A:$A&amp;'[1]产值及收款计划（2026）'!$B:$B,'[1]产值及收款计划（2026）'!BA:BA)</f>
        <v>#REF!</v>
      </c>
      <c r="BB113" s="235" t="e" cm="1">
        <f t="array" ref="BB113">_xlfn.XLOOKUP($A113&amp;$B113,'[1]产值及收款计划（2026）'!$A:$A&amp;'[1]产值及收款计划（2026）'!$B:$B,'[1]产值及收款计划（2026）'!BB:BB)</f>
        <v>#REF!</v>
      </c>
      <c r="BC113" s="235" t="e" cm="1">
        <f t="array" ref="BC113">_xlfn.XLOOKUP($A113&amp;$B113,'[1]产值及收款计划（2026）'!$A:$A&amp;'[1]产值及收款计划（2026）'!$B:$B,'[1]产值及收款计划（2026）'!BC:BC)</f>
        <v>#REF!</v>
      </c>
      <c r="BD113" s="235" t="e" cm="1">
        <f t="array" ref="BD113">_xlfn.XLOOKUP($A113&amp;$B113,'[1]产值及收款计划（2026）'!$A:$A&amp;'[1]产值及收款计划（2026）'!$B:$B,'[1]产值及收款计划（2026）'!BD:BD)</f>
        <v>#REF!</v>
      </c>
      <c r="BE113" s="235" t="e" cm="1">
        <f t="array" ref="BE113">_xlfn.XLOOKUP($A113&amp;$B113,'[1]产值及收款计划（2026）'!$A:$A&amp;'[1]产值及收款计划（2026）'!$B:$B,'[1]产值及收款计划（2026）'!BE:BE)</f>
        <v>#REF!</v>
      </c>
      <c r="BF113" s="235" t="e" cm="1">
        <f t="array" ref="BF113">_xlfn.XLOOKUP($A113&amp;$B113,'[1]产值及收款计划（2026）'!$A:$A&amp;'[1]产值及收款计划（2026）'!$B:$B,'[1]产值及收款计划（2026）'!BF:BF)</f>
        <v>#REF!</v>
      </c>
      <c r="BG113" s="235" t="e" cm="1">
        <f t="array" ref="BG113">_xlfn.XLOOKUP($A113&amp;$B113,'[1]产值及收款计划（2026）'!$A:$A&amp;'[1]产值及收款计划（2026）'!$B:$B,'[1]产值及收款计划（2026）'!BG:BG)</f>
        <v>#REF!</v>
      </c>
      <c r="BH113" s="235" t="e" cm="1">
        <f t="array" ref="BH113">_xlfn.XLOOKUP($A113&amp;$B113,'[1]产值及收款计划（2026）'!$A:$A&amp;'[1]产值及收款计划（2026）'!$B:$B,'[1]产值及收款计划（2026）'!BH:BH)</f>
        <v>#REF!</v>
      </c>
      <c r="BI113" s="235" t="e" cm="1">
        <f t="array" ref="BI113">_xlfn.XLOOKUP($A113&amp;$B113,'[1]产值及收款计划（2026）'!$A:$A&amp;'[1]产值及收款计划（2026）'!$B:$B,'[1]产值及收款计划（2026）'!BI:BI)</f>
        <v>#REF!</v>
      </c>
      <c r="BJ113" s="235" t="e" cm="1">
        <f t="array" ref="BJ113">_xlfn.XLOOKUP($A113&amp;$B113,'[1]产值及收款计划（2026）'!$A:$A&amp;'[1]产值及收款计划（2026）'!$B:$B,'[1]产值及收款计划（2026）'!BJ:BJ)</f>
        <v>#REF!</v>
      </c>
      <c r="BK113" s="235" t="e" cm="1">
        <f t="array" ref="BK113">_xlfn.XLOOKUP($A113&amp;$B113,'[1]产值及收款计划（2026）'!$A:$A&amp;'[1]产值及收款计划（2026）'!$B:$B,'[1]产值及收款计划（2026）'!BK:BK)</f>
        <v>#REF!</v>
      </c>
      <c r="BL113" s="235" t="e" cm="1">
        <f t="array" ref="BL113">_xlfn.XLOOKUP($A113&amp;$B113,'[1]产值及收款计划（2026）'!$A:$A&amp;'[1]产值及收款计划（2026）'!$B:$B,'[1]产值及收款计划（2026）'!BL:BL)</f>
        <v>#REF!</v>
      </c>
      <c r="BM113" s="235"/>
      <c r="BN113" s="235"/>
      <c r="BO113" s="235"/>
      <c r="BP113" s="235"/>
      <c r="BQ113" s="235">
        <f>_xlfn.XLOOKUP($C113,应收未收表!$AJ:$AJ,应收未收表!AK:AK)</f>
        <v>43</v>
      </c>
      <c r="BR113" s="235">
        <f>_xlfn.XLOOKUP($C113,应收未收表!$AJ:$AJ,应收未收表!AL:AL)</f>
        <v>43</v>
      </c>
      <c r="BS113" s="235" t="str">
        <f>_xlfn.XLOOKUP($C113,应收未收表!$AJ:$AJ,应收未收表!AM:AM)</f>
        <v>春节后一季度内落实且已上报一季度计划</v>
      </c>
      <c r="BT113" s="235">
        <f>_xlfn.XLOOKUP($C113,应收未收表!$AJ:$AJ,应收未收表!AN:AN)</f>
        <v>0</v>
      </c>
      <c r="BU113" s="234" t="str" cm="1">
        <f t="array" ref="BU113">_xlfn.XLOOKUP($A113&amp;$B113,'[1]产值及收款计划（2026）'!$A:$A&amp;'[1]产值及收款计划（2026）'!$B:$B,'[1]产值及收款计划（2026）'!BQ:BQ)</f>
        <v>上海市城市建设设计研究总院（集团）有限公司</v>
      </c>
      <c r="BV113" s="235" t="e" cm="1">
        <f t="array" ref="BV113">_xlfn.XLOOKUP($A113&amp;$B113,'[1]产值及收款计划（2026）'!$A:$A&amp;'[1]产值及收款计划（2026）'!$B:$B,'[1]产值及收款计划（2026）'!BR:BR)</f>
        <v>#REF!</v>
      </c>
      <c r="CE113" s="235" cm="1">
        <f t="array" ref="CE113">_xlfn.XLOOKUP($A113&amp;$B113,'[1]产值及收款计划（2026）'!$A:$A&amp;'[1]产值及收款计划（2026）'!$B:$B,'[1]产值及收款计划（2026）'!CA:CA)</f>
        <v>0</v>
      </c>
      <c r="CF113" s="235" cm="1">
        <f t="array" ref="CF113">_xlfn.XLOOKUP($A113&amp;$B113,'[1]产值及收款计划（2026）'!$A:$A&amp;'[1]产值及收款计划（2026）'!$B:$B,'[1]产值及收款计划（2026）'!CB:CB)</f>
        <v>0</v>
      </c>
      <c r="CG113" s="235" cm="1">
        <f t="array" ref="CG113">_xlfn.XLOOKUP($A113&amp;$B113,'[1]产值及收款计划（2026）'!$A:$A&amp;'[1]产值及收款计划（2026）'!$B:$B,'[1]产值及收款计划（2026）'!CC:CC)</f>
        <v>0</v>
      </c>
      <c r="CH113" s="235" cm="1">
        <f t="array" ref="CH113">_xlfn.XLOOKUP($A113&amp;$B113,'[1]产值及收款计划（2026）'!$A:$A&amp;'[1]产值及收款计划（2026）'!$B:$B,'[1]产值及收款计划（2026）'!CD:CD)</f>
        <v>0</v>
      </c>
      <c r="CI113" s="235" cm="1">
        <f t="array" ref="CI113">_xlfn.XLOOKUP($A113&amp;$B113,'[1]产值及收款计划（2026）'!$A:$A&amp;'[1]产值及收款计划（2026）'!$B:$B,'[1]产值及收款计划（2026）'!CE:CE)</f>
        <v>0</v>
      </c>
      <c r="CJ113" s="235" cm="1">
        <f t="array" ref="CJ113">_xlfn.XLOOKUP($A113&amp;$B113,'[1]产值及收款计划（2026）'!$A:$A&amp;'[1]产值及收款计划（2026）'!$B:$B,'[1]产值及收款计划（2026）'!CF:CF)</f>
        <v>0</v>
      </c>
      <c r="CK113" s="235" cm="1">
        <f t="array" ref="CK113">_xlfn.XLOOKUP($A113&amp;$B113,'[1]产值及收款计划（2026）'!$A:$A&amp;'[1]产值及收款计划（2026）'!$B:$B,'[1]产值及收款计划（2026）'!CG:CG)</f>
        <v>0</v>
      </c>
      <c r="CL113" s="235" cm="1">
        <f t="array" ref="CL113">_xlfn.XLOOKUP($A113&amp;$B113,'[1]产值及收款计划（2026）'!$A:$A&amp;'[1]产值及收款计划（2026）'!$B:$B,'[1]产值及收款计划（2026）'!CH:CH)</f>
        <v>0</v>
      </c>
      <c r="CM113" s="235" cm="1">
        <f t="array" ref="CM113">_xlfn.XLOOKUP($A113&amp;$B113,'[1]产值及收款计划（2026）'!$A:$A&amp;'[1]产值及收款计划（2026）'!$B:$B,'[1]产值及收款计划（2026）'!CI:CI)</f>
        <v>0</v>
      </c>
      <c r="CN113" s="235" cm="1">
        <f t="array" ref="CN113">_xlfn.XLOOKUP($A113&amp;$B113,'[1]产值及收款计划（2026）'!$A:$A&amp;'[1]产值及收款计划（2026）'!$B:$B,'[1]产值及收款计划（2026）'!CJ:CJ)</f>
        <v>0</v>
      </c>
      <c r="CO113" s="235" cm="1">
        <f t="array" ref="CO113">_xlfn.XLOOKUP($A113&amp;$B113,'[1]产值及收款计划（2026）'!$A:$A&amp;'[1]产值及收款计划（2026）'!$B:$B,'[1]产值及收款计划（2026）'!CK:CK)</f>
        <v>0</v>
      </c>
      <c r="CP113" s="235" cm="1">
        <f t="array" ref="CP113">_xlfn.XLOOKUP($A113&amp;$B113,'[1]产值及收款计划（2026）'!$A:$A&amp;'[1]产值及收款计划（2026）'!$B:$B,'[1]产值及收款计划（2026）'!CL:CL)</f>
        <v>0</v>
      </c>
      <c r="DE113" s="235" cm="1">
        <f t="array" ref="DE113">_xlfn.XLOOKUP($A113&amp;$B113,'[1]产值及收款计划（2026）'!$A:$A&amp;'[1]产值及收款计划（2026）'!$B:$B,'[1]产值及收款计划（2026）'!DA:DA)</f>
        <v>0</v>
      </c>
      <c r="DF113" s="235" cm="1">
        <f t="array" ref="DF113">_xlfn.XLOOKUP($A113&amp;$B113,'[1]产值及收款计划（2026）'!$A:$A&amp;'[1]产值及收款计划（2026）'!$B:$B,'[1]产值及收款计划（2026）'!DB:DB)</f>
        <v>0</v>
      </c>
      <c r="DG113" s="235" cm="1">
        <f t="array" ref="DG113">_xlfn.XLOOKUP($A113&amp;$B113,'[1]产值及收款计划（2026）'!$A:$A&amp;'[1]产值及收款计划（2026）'!$B:$B,'[1]产值及收款计划（2026）'!DC:DC)</f>
        <v>0</v>
      </c>
      <c r="DH113" s="235" cm="1">
        <f t="array" ref="DH113">_xlfn.XLOOKUP($A113&amp;$B113,'[1]产值及收款计划（2026）'!$A:$A&amp;'[1]产值及收款计划（2026）'!$B:$B,'[1]产值及收款计划（2026）'!DD:DD)</f>
        <v>0</v>
      </c>
      <c r="DI113" s="235" cm="1">
        <f t="array" ref="DI113">_xlfn.XLOOKUP($A113&amp;$B113,'[1]产值及收款计划（2026）'!$A:$A&amp;'[1]产值及收款计划（2026）'!$B:$B,'[1]产值及收款计划（2026）'!DE:DE)</f>
        <v>0</v>
      </c>
      <c r="DJ113" s="235" cm="1">
        <f t="array" ref="DJ113">_xlfn.XLOOKUP($A113&amp;$B113,'[1]产值及收款计划（2026）'!$A:$A&amp;'[1]产值及收款计划（2026）'!$B:$B,'[1]产值及收款计划（2026）'!DF:DF)</f>
        <v>0</v>
      </c>
      <c r="DK113" s="235" cm="1">
        <f t="array" ref="DK113">_xlfn.XLOOKUP($A113&amp;$B113,'[1]产值及收款计划（2026）'!$A:$A&amp;'[1]产值及收款计划（2026）'!$B:$B,'[1]产值及收款计划（2026）'!DG:DG)</f>
        <v>0</v>
      </c>
      <c r="DL113" s="235" cm="1">
        <f t="array" ref="DL113">_xlfn.XLOOKUP($A113&amp;$B113,'[1]产值及收款计划（2026）'!$A:$A&amp;'[1]产值及收款计划（2026）'!$B:$B,'[1]产值及收款计划（2026）'!DH:DH)</f>
        <v>0</v>
      </c>
      <c r="DM113" s="235" cm="1">
        <f t="array" ref="DM113">_xlfn.XLOOKUP($A113&amp;$B113,'[1]产值及收款计划（2026）'!$A:$A&amp;'[1]产值及收款计划（2026）'!$B:$B,'[1]产值及收款计划（2026）'!DI:DI)</f>
        <v>0</v>
      </c>
      <c r="DN113" s="235" cm="1">
        <f t="array" ref="DN113">_xlfn.XLOOKUP($A113&amp;$B113,'[1]产值及收款计划（2026）'!$A:$A&amp;'[1]产值及收款计划（2026）'!$B:$B,'[1]产值及收款计划（2026）'!DJ:DJ)</f>
        <v>0</v>
      </c>
      <c r="DO113" s="235" cm="1">
        <f t="array" ref="DO113">_xlfn.XLOOKUP($A113&amp;$B113,'[1]产值及收款计划（2026）'!$A:$A&amp;'[1]产值及收款计划（2026）'!$B:$B,'[1]产值及收款计划（2026）'!DK:DK)</f>
        <v>0</v>
      </c>
      <c r="DP113" s="235" cm="1">
        <f t="array" ref="DP113">_xlfn.XLOOKUP($A113&amp;$B113,'[1]产值及收款计划（2026）'!$A:$A&amp;'[1]产值及收款计划（2026）'!$B:$B,'[1]产值及收款计划（2026）'!DL:DL)</f>
        <v>0</v>
      </c>
      <c r="DQ113" s="243"/>
      <c r="DR113" s="229"/>
    </row>
    <row r="114" ht="20.25" spans="1:122">
      <c r="A114" s="233">
        <f t="shared" si="14"/>
        <v>110</v>
      </c>
      <c r="B114" s="233" t="s">
        <v>25</v>
      </c>
      <c r="C114" s="234" t="str" cm="1">
        <f t="array" ref="C114">_xlfn.XLOOKUP($A114&amp;$B114,'[1]产值及收款计划（2026）'!$A:$A&amp;'[1]产值及收款计划（2026）'!$B:$B,'[1]产值及收款计划（2026）'!C:C)</f>
        <v>ZHT2023092100099</v>
      </c>
      <c r="D114" s="234" t="str" cm="1">
        <f t="array" ref="D114">_xlfn.XLOOKUP($A114&amp;$B114,'[1]产值及收款计划（2026）'!$A:$A&amp;'[1]产值及收款计划（2026）'!$B:$B,'[1]产值及收款计划（2026）'!D:D)</f>
        <v>上海市疾病预防控制中心新建工程民防智能化项目三防智能化系统采购合同</v>
      </c>
      <c r="E114" s="235" cm="1">
        <f t="array" ref="E114">_xlfn.XLOOKUP($A114&amp;$B114,'[1]产值及收款计划（2026）'!$A:$A&amp;'[1]产值及收款计划（2026）'!$B:$B,'[1]产值及收款计划（2026）'!E:E)</f>
        <v>364.1875</v>
      </c>
      <c r="F114" s="235" cm="1">
        <f t="array" ref="F114">_xlfn.XLOOKUP($A114&amp;$B114,'[1]产值及收款计划（2026）'!$A:$A&amp;'[1]产值及收款计划（2026）'!$B:$B,'[1]产值及收款计划（2026）'!F:F)</f>
        <v>364.1875</v>
      </c>
      <c r="G114" s="235" cm="1">
        <f t="array" ref="G114">_xlfn.XLOOKUP($A114&amp;$B114,'[1]产值及收款计划（2026）'!$A:$A&amp;'[1]产值及收款计划（2026）'!$B:$B,'[1]产值及收款计划（2026）'!G:G)</f>
        <v>364.1875</v>
      </c>
      <c r="H114" s="235" cm="1">
        <f t="array" ref="H114">_xlfn.XLOOKUP($A114&amp;$B114,'[1]产值及收款计划（2026）'!$A:$A&amp;'[1]产值及收款计划（2026）'!$B:$B,'[1]产值及收款计划（2026）'!H:H)</f>
        <v>84.1875</v>
      </c>
      <c r="I114" s="236" cm="1">
        <f t="array" ref="I114">_xlfn.XLOOKUP($A114&amp;$B114,'[1]产值及收款计划（2026）'!$A:$A&amp;'[1]产值及收款计划（2026）'!$B:$B,'[1]产值及收款计划（2026）'!I:I)</f>
        <v>0.231165265145015</v>
      </c>
      <c r="J114" s="237" cm="1">
        <f t="array" ref="J114">_xlfn.XLOOKUP($A114&amp;$B114,'[1]产值及收款计划（2026）'!$A:$A&amp;'[1]产值及收款计划（2026）'!$B:$B,'[1]产值及收款计划（2026）'!J:J)</f>
        <v>0.13</v>
      </c>
      <c r="K114" s="235" t="e" cm="1">
        <f t="array" ref="K114">_xlfn.XLOOKUP($A114&amp;$B114,'[1]产值及收款计划（2026）'!$A:$A&amp;'[1]产值及收款计划（2026）'!$B:$B,'[1]产值及收款计划（2026）'!K:K)</f>
        <v>#REF!</v>
      </c>
      <c r="L114" s="235" t="e" cm="1">
        <f t="array" ref="L114">_xlfn.XLOOKUP($A114&amp;$B114,'[1]产值及收款计划（2026）'!$A:$A&amp;'[1]产值及收款计划（2026）'!$B:$B,'[1]产值及收款计划（2026）'!L:L)</f>
        <v>#REF!</v>
      </c>
      <c r="M114" s="235" t="str" cm="1">
        <f t="array" ref="M114">_xlfn.XLOOKUP($A114&amp;$B114,'[1]产值及收款计划（2026）'!$A:$A&amp;'[1]产值及收款计划（2026）'!$B:$B,'[1]产值及收款计划（2026）'!M:M)</f>
        <v>主导</v>
      </c>
      <c r="N114" s="235" t="str" cm="1">
        <f t="array" ref="N114">_xlfn.XLOOKUP($A114&amp;$B114,'[1]产值及收款计划（2026）'!$A:$A&amp;'[1]产值及收款计划（2026）'!$B:$B,'[1]产值及收款计划（2026）'!N:N)</f>
        <v>孔祥平团队</v>
      </c>
      <c r="O114" s="235" t="str" cm="1">
        <f t="array" ref="O114">_xlfn.XLOOKUP($A114&amp;$B114,'[1]产值及收款计划（2026）'!$A:$A&amp;'[1]产值及收款计划（2026）'!$B:$B,'[1]产值及收款计划（2026）'!O:O)</f>
        <v>孔祥平</v>
      </c>
      <c r="P114" s="234" t="str" cm="1">
        <f t="array" ref="P114">_xlfn.XLOOKUP($A114&amp;$B114,'[1]产值及收款计划（2026）'!$A:$A&amp;'[1]产值及收款计划（2026）'!$B:$B,'[1]产值及收款计划（2026）'!P:P)</f>
        <v>在建</v>
      </c>
      <c r="Q114" s="235" t="e" cm="1">
        <f t="array" ref="Q114">_xlfn.XLOOKUP($A114&amp;$B114,'[1]产值及收款计划（2026）'!$A:$A&amp;'[1]产值及收款计划（2026）'!$B:$B,'[1]产值及收款计划（2026）'!Q:Q)</f>
        <v>#REF!</v>
      </c>
      <c r="R114" s="235" t="e" cm="1">
        <f t="array" ref="R114">_xlfn.XLOOKUP($A114&amp;$B114,'[1]产值及收款计划（2026）'!$A:$A&amp;'[1]产值及收款计划（2026）'!$B:$B,'[1]产值及收款计划（2026）'!R:R)</f>
        <v>#REF!</v>
      </c>
      <c r="S114" s="235" t="e" cm="1">
        <f t="array" ref="S114">_xlfn.XLOOKUP($A114&amp;$B114,'[1]产值及收款计划（2026）'!$A:$A&amp;'[1]产值及收款计划（2026）'!$B:$B,'[1]产值及收款计划（2026）'!S:S)</f>
        <v>#REF!</v>
      </c>
      <c r="T114" s="235" cm="1">
        <f t="array" ref="T114">_xlfn.XLOOKUP($A114&amp;$B114,'[1]产值及收款计划（2026）'!$A:$A&amp;'[1]产值及收款计划（2026）'!$B:$B,'[1]产值及收款计划（2026）'!T:T)</f>
        <v>324.3484</v>
      </c>
      <c r="U114" s="235" cm="1">
        <f t="array" ref="U114">_xlfn.XLOOKUP($A114&amp;$B114,'[1]产值及收款计划（2026）'!$A:$A&amp;'[1]产值及收款计划（2026）'!$B:$B,'[1]产值及收款计划（2026）'!U:U)</f>
        <v>0</v>
      </c>
      <c r="V114" s="235" cm="1">
        <f t="array" ref="V114">_xlfn.XLOOKUP($A114&amp;$B114,'[1]产值及收款计划（2026）'!$A:$A&amp;'[1]产值及收款计划（2026）'!$B:$B,'[1]产值及收款计划（2026）'!V:V)</f>
        <v>39.8391</v>
      </c>
      <c r="W114" s="235" t="e" cm="1">
        <f t="array" ref="W114">_xlfn.XLOOKUP($A114&amp;$B114,'[1]产值及收款计划（2026）'!$A:$A&amp;'[1]产值及收款计划（2026）'!$B:$B,'[1]产值及收款计划（2026）'!W:W)</f>
        <v>#REF!</v>
      </c>
      <c r="X114" s="235" t="e" cm="1">
        <f t="array" ref="X114">_xlfn.XLOOKUP($A114&amp;$B114,'[1]产值及收款计划（2026）'!$A:$A&amp;'[1]产值及收款计划（2026）'!$B:$B,'[1]产值及收款计划（2026）'!X:X)</f>
        <v>#REF!</v>
      </c>
      <c r="Y114" s="235" t="e" cm="1">
        <f t="array" ref="Y114">_xlfn.XLOOKUP($A114&amp;$B114,'[1]产值及收款计划（2026）'!$A:$A&amp;'[1]产值及收款计划（2026）'!$B:$B,'[1]产值及收款计划（2026）'!Y:Y)</f>
        <v>#REF!</v>
      </c>
      <c r="Z114" s="235" t="e" cm="1">
        <f t="array" ref="Z114">_xlfn.XLOOKUP($A114&amp;$B114,'[1]产值及收款计划（2026）'!$A:$A&amp;'[1]产值及收款计划（2026）'!$B:$B,'[1]产值及收款计划（2026）'!Z:Z)</f>
        <v>#REF!</v>
      </c>
      <c r="AA114" s="235" t="e" cm="1">
        <f t="array" ref="AA114">_xlfn.XLOOKUP($A114&amp;$B114,'[1]产值及收款计划（2026）'!$A:$A&amp;'[1]产值及收款计划（2026）'!$B:$B,'[1]产值及收款计划（2026）'!AA:AA)</f>
        <v>#REF!</v>
      </c>
      <c r="AB114" s="235" t="e" cm="1">
        <f t="array" ref="AB114">_xlfn.XLOOKUP($A114&amp;$B114,'[1]产值及收款计划（2026）'!$A:$A&amp;'[1]产值及收款计划（2026）'!$B:$B,'[1]产值及收款计划（2026）'!AB:AB)</f>
        <v>#REF!</v>
      </c>
      <c r="AC114" s="235" t="e" cm="1">
        <f t="array" ref="AC114">_xlfn.XLOOKUP($A114&amp;$B114,'[1]产值及收款计划（2026）'!$A:$A&amp;'[1]产值及收款计划（2026）'!$B:$B,'[1]产值及收款计划（2026）'!AC:AC)</f>
        <v>#REF!</v>
      </c>
      <c r="AD114" s="235" t="e" cm="1">
        <f t="array" ref="AD114">_xlfn.XLOOKUP($A114&amp;$B114,'[1]产值及收款计划（2026）'!$A:$A&amp;'[1]产值及收款计划（2026）'!$B:$B,'[1]产值及收款计划（2026）'!AD:AD)</f>
        <v>#REF!</v>
      </c>
      <c r="AE114" s="235" t="e" cm="1">
        <f t="array" ref="AE114">_xlfn.XLOOKUP($A114&amp;$B114,'[1]产值及收款计划（2026）'!$A:$A&amp;'[1]产值及收款计划（2026）'!$B:$B,'[1]产值及收款计划（2026）'!AE:AE)</f>
        <v>#REF!</v>
      </c>
      <c r="AF114" s="235" t="e" cm="1">
        <f t="array" ref="AF114">_xlfn.XLOOKUP($A114&amp;$B114,'[1]产值及收款计划（2026）'!$A:$A&amp;'[1]产值及收款计划（2026）'!$B:$B,'[1]产值及收款计划（2026）'!AF:AF)</f>
        <v>#REF!</v>
      </c>
      <c r="AG114" s="235" t="e" cm="1">
        <f t="array" ref="AG114">_xlfn.XLOOKUP($A114&amp;$B114,'[1]产值及收款计划（2026）'!$A:$A&amp;'[1]产值及收款计划（2026）'!$B:$B,'[1]产值及收款计划（2026）'!AG:AG)</f>
        <v>#REF!</v>
      </c>
      <c r="AH114" s="235" t="e" cm="1">
        <f t="array" ref="AH114">_xlfn.XLOOKUP($A114&amp;$B114,'[1]产值及收款计划（2026）'!$A:$A&amp;'[1]产值及收款计划（2026）'!$B:$B,'[1]产值及收款计划（2026）'!AH:AH)</f>
        <v>#REF!</v>
      </c>
      <c r="AI114" s="235" t="e" cm="1">
        <f t="array" ref="AI114">_xlfn.XLOOKUP($A114&amp;$B114,'[1]产值及收款计划（2026）'!$A:$A&amp;'[1]产值及收款计划（2026）'!$B:$B,'[1]产值及收款计划（2026）'!AI:AI)</f>
        <v>#REF!</v>
      </c>
      <c r="AJ114" s="235" t="e" cm="1">
        <f t="array" ref="AJ114">_xlfn.XLOOKUP($A114&amp;$B114,'[1]产值及收款计划（2026）'!$A:$A&amp;'[1]产值及收款计划（2026）'!$B:$B,'[1]产值及收款计划（2026）'!AJ:AJ)</f>
        <v>#REF!</v>
      </c>
      <c r="AK114" s="235" t="e" cm="1">
        <f t="array" ref="AK114">_xlfn.XLOOKUP($A114&amp;$B114,'[1]产值及收款计划（2026）'!$A:$A&amp;'[1]产值及收款计划（2026）'!$B:$B,'[1]产值及收款计划（2026）'!AK:AK)</f>
        <v>#REF!</v>
      </c>
      <c r="AL114" s="235" t="e" cm="1">
        <f t="array" ref="AL114">_xlfn.XLOOKUP($A114&amp;$B114,'[1]产值及收款计划（2026）'!$A:$A&amp;'[1]产值及收款计划（2026）'!$B:$B,'[1]产值及收款计划（2026）'!AL:AL)</f>
        <v>#REF!</v>
      </c>
      <c r="AM114" s="242" t="e" cm="1">
        <f t="array" ref="AM114">_xlfn.LET(_xlpm.勾选月份状态数组,TRANSPOSE('PPT(12-15页）-TOP10'!$A$3:$A$14),_xlpm.选择数据区,IF('PPT(12-15页）-TOP10'!$E$3="收款",$BA114:$BL114,$AA114:$AL114),SUM(_xlfn._xlws.FILTER(_xlpm.选择数据区,_xlpm.勾选月份状态数组,"")))</f>
        <v>#REF!</v>
      </c>
      <c r="AN114" s="235" t="e">
        <f>_xlfn.XLOOKUP($C114,应收未收表!$T:$T,应收未收表!AA:AA)</f>
        <v>#N/A</v>
      </c>
      <c r="AO114" s="235" t="e">
        <f>_xlfn.XLOOKUP($C114,应收未收表!$T:$T,应收未收表!AB:AB)</f>
        <v>#N/A</v>
      </c>
      <c r="AP114" s="235" t="e">
        <f>_xlfn.XLOOKUP($C114,应收未收表!$T:$T,应收未收表!AC:AC)</f>
        <v>#N/A</v>
      </c>
      <c r="AQ114" s="235" t="e">
        <f>_xlfn.XLOOKUP($C114,应收未收表!$T:$T,应收未收表!AE:AE)</f>
        <v>#N/A</v>
      </c>
      <c r="AR114" s="235" t="e">
        <f>_xlfn.XLOOKUP($C114,应收未收表!$T:$T,应收未收表!AF:AF)</f>
        <v>#N/A</v>
      </c>
      <c r="AS114" s="235" t="e" cm="1">
        <f t="array" ref="AS114">_xlfn.XLOOKUP($A114&amp;$B114,'[1]产值及收款计划（2026）'!$A:$A&amp;'[1]产值及收款计划（2026）'!$B:$B,'[1]产值及收款计划（2026）'!AS:AS)</f>
        <v>#REF!</v>
      </c>
      <c r="AT114" s="235" t="e" cm="1">
        <f t="array" ref="AT114">_xlfn.XLOOKUP($A114&amp;$B114,'[1]产值及收款计划（2026）'!$A:$A&amp;'[1]产值及收款计划（2026）'!$B:$B,'[1]产值及收款计划（2026）'!AT:AT)</f>
        <v>#REF!</v>
      </c>
      <c r="AU114" s="235" t="e" cm="1">
        <f t="array" ref="AU114">_xlfn.XLOOKUP($A114&amp;$B114,'[1]产值及收款计划（2026）'!$A:$A&amp;'[1]产值及收款计划（2026）'!$B:$B,'[1]产值及收款计划（2026）'!AU:AU)</f>
        <v>#REF!</v>
      </c>
      <c r="AV114" s="235" t="e" cm="1">
        <f t="array" ref="AV114">_xlfn.XLOOKUP($A114&amp;$B114,'[1]产值及收款计划（2026）'!$A:$A&amp;'[1]产值及收款计划（2026）'!$B:$B,'[1]产值及收款计划（2026）'!AV:AV)</f>
        <v>#REF!</v>
      </c>
      <c r="AW114" s="235" cm="1">
        <f t="array" ref="AW114">_xlfn.XLOOKUP($A114&amp;$B114,'[1]产值及收款计划（2026）'!$A:$A&amp;'[1]产值及收款计划（2026）'!$B:$B,'[1]产值及收款计划（2026）'!AW:AW)</f>
        <v>259.47872</v>
      </c>
      <c r="AX114" s="235" cm="1">
        <f t="array" ref="AX114">_xlfn.XLOOKUP($A114&amp;$B114,'[1]产值及收款计划（2026）'!$A:$A&amp;'[1]产值及收款计划（2026）'!$B:$B,'[1]产值及收款计划（2026）'!AX:AX)</f>
        <v>0</v>
      </c>
      <c r="AY114" s="235" cm="1">
        <f t="array" ref="AY114">_xlfn.XLOOKUP($A114&amp;$B114,'[1]产值及收款计划（2026）'!$A:$A&amp;'[1]产值及收款计划（2026）'!$B:$B,'[1]产值及收款计划（2026）'!AY:AY)</f>
        <v>104.70878</v>
      </c>
      <c r="AZ114" s="235" cm="1">
        <f t="array" ref="AZ114">_xlfn.XLOOKUP($A114&amp;$B114,'[1]产值及收款计划（2026）'!$A:$A&amp;'[1]产值及收款计划（2026）'!$B:$B,'[1]产值及收款计划（2026）'!AZ:AZ)</f>
        <v>64.86968</v>
      </c>
      <c r="BA114" s="235" t="e" cm="1">
        <f t="array" ref="BA114">_xlfn.XLOOKUP($A114&amp;$B114,'[1]产值及收款计划（2026）'!$A:$A&amp;'[1]产值及收款计划（2026）'!$B:$B,'[1]产值及收款计划（2026）'!BA:BA)</f>
        <v>#REF!</v>
      </c>
      <c r="BB114" s="235" t="e" cm="1">
        <f t="array" ref="BB114">_xlfn.XLOOKUP($A114&amp;$B114,'[1]产值及收款计划（2026）'!$A:$A&amp;'[1]产值及收款计划（2026）'!$B:$B,'[1]产值及收款计划（2026）'!BB:BB)</f>
        <v>#REF!</v>
      </c>
      <c r="BC114" s="235" t="e" cm="1">
        <f t="array" ref="BC114">_xlfn.XLOOKUP($A114&amp;$B114,'[1]产值及收款计划（2026）'!$A:$A&amp;'[1]产值及收款计划（2026）'!$B:$B,'[1]产值及收款计划（2026）'!BC:BC)</f>
        <v>#REF!</v>
      </c>
      <c r="BD114" s="235" t="e" cm="1">
        <f t="array" ref="BD114">_xlfn.XLOOKUP($A114&amp;$B114,'[1]产值及收款计划（2026）'!$A:$A&amp;'[1]产值及收款计划（2026）'!$B:$B,'[1]产值及收款计划（2026）'!BD:BD)</f>
        <v>#REF!</v>
      </c>
      <c r="BE114" s="235" t="e" cm="1">
        <f t="array" ref="BE114">_xlfn.XLOOKUP($A114&amp;$B114,'[1]产值及收款计划（2026）'!$A:$A&amp;'[1]产值及收款计划（2026）'!$B:$B,'[1]产值及收款计划（2026）'!BE:BE)</f>
        <v>#REF!</v>
      </c>
      <c r="BF114" s="235" t="e" cm="1">
        <f t="array" ref="BF114">_xlfn.XLOOKUP($A114&amp;$B114,'[1]产值及收款计划（2026）'!$A:$A&amp;'[1]产值及收款计划（2026）'!$B:$B,'[1]产值及收款计划（2026）'!BF:BF)</f>
        <v>#REF!</v>
      </c>
      <c r="BG114" s="235" t="e" cm="1">
        <f t="array" ref="BG114">_xlfn.XLOOKUP($A114&amp;$B114,'[1]产值及收款计划（2026）'!$A:$A&amp;'[1]产值及收款计划（2026）'!$B:$B,'[1]产值及收款计划（2026）'!BG:BG)</f>
        <v>#REF!</v>
      </c>
      <c r="BH114" s="235" t="e" cm="1">
        <f t="array" ref="BH114">_xlfn.XLOOKUP($A114&amp;$B114,'[1]产值及收款计划（2026）'!$A:$A&amp;'[1]产值及收款计划（2026）'!$B:$B,'[1]产值及收款计划（2026）'!BH:BH)</f>
        <v>#REF!</v>
      </c>
      <c r="BI114" s="235" t="e" cm="1">
        <f t="array" ref="BI114">_xlfn.XLOOKUP($A114&amp;$B114,'[1]产值及收款计划（2026）'!$A:$A&amp;'[1]产值及收款计划（2026）'!$B:$B,'[1]产值及收款计划（2026）'!BI:BI)</f>
        <v>#REF!</v>
      </c>
      <c r="BJ114" s="235" t="e" cm="1">
        <f t="array" ref="BJ114">_xlfn.XLOOKUP($A114&amp;$B114,'[1]产值及收款计划（2026）'!$A:$A&amp;'[1]产值及收款计划（2026）'!$B:$B,'[1]产值及收款计划（2026）'!BJ:BJ)</f>
        <v>#REF!</v>
      </c>
      <c r="BK114" s="235" t="e" cm="1">
        <f t="array" ref="BK114">_xlfn.XLOOKUP($A114&amp;$B114,'[1]产值及收款计划（2026）'!$A:$A&amp;'[1]产值及收款计划（2026）'!$B:$B,'[1]产值及收款计划（2026）'!BK:BK)</f>
        <v>#REF!</v>
      </c>
      <c r="BL114" s="235" t="e" cm="1">
        <f t="array" ref="BL114">_xlfn.XLOOKUP($A114&amp;$B114,'[1]产值及收款计划（2026）'!$A:$A&amp;'[1]产值及收款计划（2026）'!$B:$B,'[1]产值及收款计划（2026）'!BL:BL)</f>
        <v>#REF!</v>
      </c>
      <c r="BM114" s="235"/>
      <c r="BN114" s="235"/>
      <c r="BO114" s="235"/>
      <c r="BP114" s="235"/>
      <c r="BQ114" s="235" t="e">
        <f>_xlfn.XLOOKUP($C114,应收未收表!$AJ:$AJ,应收未收表!AK:AK)</f>
        <v>#N/A</v>
      </c>
      <c r="BR114" s="235" t="e">
        <f>_xlfn.XLOOKUP($C114,应收未收表!$AJ:$AJ,应收未收表!AL:AL)</f>
        <v>#N/A</v>
      </c>
      <c r="BS114" s="235" t="e">
        <f>_xlfn.XLOOKUP($C114,应收未收表!$AJ:$AJ,应收未收表!AM:AM)</f>
        <v>#N/A</v>
      </c>
      <c r="BT114" s="235" t="e">
        <f>_xlfn.XLOOKUP($C114,应收未收表!$AJ:$AJ,应收未收表!AN:AN)</f>
        <v>#N/A</v>
      </c>
      <c r="BU114" s="234" t="str" cm="1">
        <f t="array" ref="BU114">_xlfn.XLOOKUP($A114&amp;$B114,'[1]产值及收款计划（2026）'!$A:$A&amp;'[1]产值及收款计划（2026）'!$B:$B,'[1]产值及收款计划（2026）'!BQ:BQ)</f>
        <v>上海智能交通有限公司</v>
      </c>
      <c r="BV114" s="235" t="e" cm="1">
        <f t="array" ref="BV114">_xlfn.XLOOKUP($A114&amp;$B114,'[1]产值及收款计划（2026）'!$A:$A&amp;'[1]产值及收款计划（2026）'!$B:$B,'[1]产值及收款计划（2026）'!BR:BR)</f>
        <v>#REF!</v>
      </c>
      <c r="CE114" s="235" cm="1">
        <f t="array" ref="CE114">_xlfn.XLOOKUP($A114&amp;$B114,'[1]产值及收款计划（2026）'!$A:$A&amp;'[1]产值及收款计划（2026）'!$B:$B,'[1]产值及收款计划（2026）'!CA:CA)</f>
        <v>0</v>
      </c>
      <c r="CF114" s="235" cm="1">
        <f t="array" ref="CF114">_xlfn.XLOOKUP($A114&amp;$B114,'[1]产值及收款计划（2026）'!$A:$A&amp;'[1]产值及收款计划（2026）'!$B:$B,'[1]产值及收款计划（2026）'!CB:CB)</f>
        <v>0</v>
      </c>
      <c r="CG114" s="235" cm="1">
        <f t="array" ref="CG114">_xlfn.XLOOKUP($A114&amp;$B114,'[1]产值及收款计划（2026）'!$A:$A&amp;'[1]产值及收款计划（2026）'!$B:$B,'[1]产值及收款计划（2026）'!CC:CC)</f>
        <v>0</v>
      </c>
      <c r="CH114" s="235" cm="1">
        <f t="array" ref="CH114">_xlfn.XLOOKUP($A114&amp;$B114,'[1]产值及收款计划（2026）'!$A:$A&amp;'[1]产值及收款计划（2026）'!$B:$B,'[1]产值及收款计划（2026）'!CD:CD)</f>
        <v>0</v>
      </c>
      <c r="CI114" s="235" cm="1">
        <f t="array" ref="CI114">_xlfn.XLOOKUP($A114&amp;$B114,'[1]产值及收款计划（2026）'!$A:$A&amp;'[1]产值及收款计划（2026）'!$B:$B,'[1]产值及收款计划（2026）'!CE:CE)</f>
        <v>0</v>
      </c>
      <c r="CJ114" s="235" cm="1">
        <f t="array" ref="CJ114">_xlfn.XLOOKUP($A114&amp;$B114,'[1]产值及收款计划（2026）'!$A:$A&amp;'[1]产值及收款计划（2026）'!$B:$B,'[1]产值及收款计划（2026）'!CF:CF)</f>
        <v>0</v>
      </c>
      <c r="CK114" s="235" cm="1">
        <f t="array" ref="CK114">_xlfn.XLOOKUP($A114&amp;$B114,'[1]产值及收款计划（2026）'!$A:$A&amp;'[1]产值及收款计划（2026）'!$B:$B,'[1]产值及收款计划（2026）'!CG:CG)</f>
        <v>0</v>
      </c>
      <c r="CL114" s="235" cm="1">
        <f t="array" ref="CL114">_xlfn.XLOOKUP($A114&amp;$B114,'[1]产值及收款计划（2026）'!$A:$A&amp;'[1]产值及收款计划（2026）'!$B:$B,'[1]产值及收款计划（2026）'!CH:CH)</f>
        <v>0</v>
      </c>
      <c r="CM114" s="235" cm="1">
        <f t="array" ref="CM114">_xlfn.XLOOKUP($A114&amp;$B114,'[1]产值及收款计划（2026）'!$A:$A&amp;'[1]产值及收款计划（2026）'!$B:$B,'[1]产值及收款计划（2026）'!CI:CI)</f>
        <v>0</v>
      </c>
      <c r="CN114" s="235" cm="1">
        <f t="array" ref="CN114">_xlfn.XLOOKUP($A114&amp;$B114,'[1]产值及收款计划（2026）'!$A:$A&amp;'[1]产值及收款计划（2026）'!$B:$B,'[1]产值及收款计划（2026）'!CJ:CJ)</f>
        <v>0</v>
      </c>
      <c r="CO114" s="235" cm="1">
        <f t="array" ref="CO114">_xlfn.XLOOKUP($A114&amp;$B114,'[1]产值及收款计划（2026）'!$A:$A&amp;'[1]产值及收款计划（2026）'!$B:$B,'[1]产值及收款计划（2026）'!CK:CK)</f>
        <v>0</v>
      </c>
      <c r="CP114" s="235" cm="1">
        <f t="array" ref="CP114">_xlfn.XLOOKUP($A114&amp;$B114,'[1]产值及收款计划（2026）'!$A:$A&amp;'[1]产值及收款计划（2026）'!$B:$B,'[1]产值及收款计划（2026）'!CL:CL)</f>
        <v>0</v>
      </c>
      <c r="DE114" s="235" cm="1">
        <f t="array" ref="DE114">_xlfn.XLOOKUP($A114&amp;$B114,'[1]产值及收款计划（2026）'!$A:$A&amp;'[1]产值及收款计划（2026）'!$B:$B,'[1]产值及收款计划（2026）'!DA:DA)</f>
        <v>0</v>
      </c>
      <c r="DF114" s="235" cm="1">
        <f t="array" ref="DF114">_xlfn.XLOOKUP($A114&amp;$B114,'[1]产值及收款计划（2026）'!$A:$A&amp;'[1]产值及收款计划（2026）'!$B:$B,'[1]产值及收款计划（2026）'!DB:DB)</f>
        <v>0</v>
      </c>
      <c r="DG114" s="235" cm="1">
        <f t="array" ref="DG114">_xlfn.XLOOKUP($A114&amp;$B114,'[1]产值及收款计划（2026）'!$A:$A&amp;'[1]产值及收款计划（2026）'!$B:$B,'[1]产值及收款计划（2026）'!DC:DC)</f>
        <v>0</v>
      </c>
      <c r="DH114" s="235" cm="1">
        <f t="array" ref="DH114">_xlfn.XLOOKUP($A114&amp;$B114,'[1]产值及收款计划（2026）'!$A:$A&amp;'[1]产值及收款计划（2026）'!$B:$B,'[1]产值及收款计划（2026）'!DD:DD)</f>
        <v>0</v>
      </c>
      <c r="DI114" s="235" cm="1">
        <f t="array" ref="DI114">_xlfn.XLOOKUP($A114&amp;$B114,'[1]产值及收款计划（2026）'!$A:$A&amp;'[1]产值及收款计划（2026）'!$B:$B,'[1]产值及收款计划（2026）'!DE:DE)</f>
        <v>0</v>
      </c>
      <c r="DJ114" s="235" cm="1">
        <f t="array" ref="DJ114">_xlfn.XLOOKUP($A114&amp;$B114,'[1]产值及收款计划（2026）'!$A:$A&amp;'[1]产值及收款计划（2026）'!$B:$B,'[1]产值及收款计划（2026）'!DF:DF)</f>
        <v>0</v>
      </c>
      <c r="DK114" s="235" cm="1">
        <f t="array" ref="DK114">_xlfn.XLOOKUP($A114&amp;$B114,'[1]产值及收款计划（2026）'!$A:$A&amp;'[1]产值及收款计划（2026）'!$B:$B,'[1]产值及收款计划（2026）'!DG:DG)</f>
        <v>0</v>
      </c>
      <c r="DL114" s="235" cm="1">
        <f t="array" ref="DL114">_xlfn.XLOOKUP($A114&amp;$B114,'[1]产值及收款计划（2026）'!$A:$A&amp;'[1]产值及收款计划（2026）'!$B:$B,'[1]产值及收款计划（2026）'!DH:DH)</f>
        <v>0</v>
      </c>
      <c r="DM114" s="235" cm="1">
        <f t="array" ref="DM114">_xlfn.XLOOKUP($A114&amp;$B114,'[1]产值及收款计划（2026）'!$A:$A&amp;'[1]产值及收款计划（2026）'!$B:$B,'[1]产值及收款计划（2026）'!DI:DI)</f>
        <v>0</v>
      </c>
      <c r="DN114" s="235" cm="1">
        <f t="array" ref="DN114">_xlfn.XLOOKUP($A114&amp;$B114,'[1]产值及收款计划（2026）'!$A:$A&amp;'[1]产值及收款计划（2026）'!$B:$B,'[1]产值及收款计划（2026）'!DJ:DJ)</f>
        <v>0</v>
      </c>
      <c r="DO114" s="235" cm="1">
        <f t="array" ref="DO114">_xlfn.XLOOKUP($A114&amp;$B114,'[1]产值及收款计划（2026）'!$A:$A&amp;'[1]产值及收款计划（2026）'!$B:$B,'[1]产值及收款计划（2026）'!DK:DK)</f>
        <v>0</v>
      </c>
      <c r="DP114" s="235" cm="1">
        <f t="array" ref="DP114">_xlfn.XLOOKUP($A114&amp;$B114,'[1]产值及收款计划（2026）'!$A:$A&amp;'[1]产值及收款计划（2026）'!$B:$B,'[1]产值及收款计划（2026）'!DL:DL)</f>
        <v>0</v>
      </c>
      <c r="DQ114" s="243"/>
      <c r="DR114" s="229"/>
    </row>
    <row r="115" ht="20.25" spans="1:122">
      <c r="A115" s="233">
        <f t="shared" si="14"/>
        <v>111</v>
      </c>
      <c r="B115" s="233" t="s">
        <v>25</v>
      </c>
      <c r="C115" s="234" t="str" cm="1">
        <f t="array" ref="C115">_xlfn.XLOOKUP($A115&amp;$B115,'[1]产值及收款计划（2026）'!$A:$A&amp;'[1]产值及收款计划（2026）'!$B:$B,'[1]产值及收款计划（2026）'!C:C)</f>
        <v>ZHT2023101200109</v>
      </c>
      <c r="D115" s="234" t="str" cm="1">
        <f t="array" ref="D115">_xlfn.XLOOKUP($A115&amp;$B115,'[1]产值及收款计划（2026）'!$A:$A&amp;'[1]产值及收款计划（2026）'!$B:$B,'[1]产值及收款计划（2026）'!D:D)</f>
        <v>嘉兴市域快速道路智慧建设管理平台服务项目</v>
      </c>
      <c r="E115" s="235" cm="1">
        <f t="array" ref="E115">_xlfn.XLOOKUP($A115&amp;$B115,'[1]产值及收款计划（2026）'!$A:$A&amp;'[1]产值及收款计划（2026）'!$B:$B,'[1]产值及收款计划（2026）'!E:E)</f>
        <v>86.671832</v>
      </c>
      <c r="F115" s="235" cm="1">
        <f t="array" ref="F115">_xlfn.XLOOKUP($A115&amp;$B115,'[1]产值及收款计划（2026）'!$A:$A&amp;'[1]产值及收款计划（2026）'!$B:$B,'[1]产值及收款计划（2026）'!F:F)</f>
        <v>86.671832</v>
      </c>
      <c r="G115" s="235" cm="1">
        <f t="array" ref="G115">_xlfn.XLOOKUP($A115&amp;$B115,'[1]产值及收款计划（2026）'!$A:$A&amp;'[1]产值及收款计划（2026）'!$B:$B,'[1]产值及收款计划（2026）'!G:G)</f>
        <v>86.671832</v>
      </c>
      <c r="H115" s="235" cm="1">
        <f t="array" ref="H115">_xlfn.XLOOKUP($A115&amp;$B115,'[1]产值及收款计划（2026）'!$A:$A&amp;'[1]产值及收款计划（2026）'!$B:$B,'[1]产值及收款计划（2026）'!H:H)</f>
        <v>24.191832</v>
      </c>
      <c r="I115" s="236" cm="1">
        <f t="array" ref="I115">_xlfn.XLOOKUP($A115&amp;$B115,'[1]产值及收款计划（2026）'!$A:$A&amp;'[1]产值及收款计划（2026）'!$B:$B,'[1]产值及收款计划（2026）'!I:I)</f>
        <v>0.279119887531626</v>
      </c>
      <c r="J115" s="237" cm="1">
        <f t="array" ref="J115">_xlfn.XLOOKUP($A115&amp;$B115,'[1]产值及收款计划（2026）'!$A:$A&amp;'[1]产值及收款计划（2026）'!$B:$B,'[1]产值及收款计划（2026）'!J:J)</f>
        <v>0.06</v>
      </c>
      <c r="K115" s="235" t="e" cm="1">
        <f t="array" ref="K115">_xlfn.XLOOKUP($A115&amp;$B115,'[1]产值及收款计划（2026）'!$A:$A&amp;'[1]产值及收款计划（2026）'!$B:$B,'[1]产值及收款计划（2026）'!K:K)</f>
        <v>#REF!</v>
      </c>
      <c r="L115" s="235" t="e" cm="1">
        <f t="array" ref="L115">_xlfn.XLOOKUP($A115&amp;$B115,'[1]产值及收款计划（2026）'!$A:$A&amp;'[1]产值及收款计划（2026）'!$B:$B,'[1]产值及收款计划（2026）'!L:L)</f>
        <v>#REF!</v>
      </c>
      <c r="M115" s="235" t="str" cm="1">
        <f t="array" ref="M115">_xlfn.XLOOKUP($A115&amp;$B115,'[1]产值及收款计划（2026）'!$A:$A&amp;'[1]产值及收款计划（2026）'!$B:$B,'[1]产值及收款计划（2026）'!M:M)</f>
        <v>主导</v>
      </c>
      <c r="N115" s="235" t="str" cm="1">
        <f t="array" ref="N115">_xlfn.XLOOKUP($A115&amp;$B115,'[1]产值及收款计划（2026）'!$A:$A&amp;'[1]产值及收款计划（2026）'!$B:$B,'[1]产值及收款计划（2026）'!N:N)</f>
        <v>张智伟团队</v>
      </c>
      <c r="O115" s="235" t="str" cm="1">
        <f t="array" ref="O115">_xlfn.XLOOKUP($A115&amp;$B115,'[1]产值及收款计划（2026）'!$A:$A&amp;'[1]产值及收款计划（2026）'!$B:$B,'[1]产值及收款计划（2026）'!O:O)</f>
        <v>卜宝翔</v>
      </c>
      <c r="P115" s="234" t="str" cm="1">
        <f t="array" ref="P115">_xlfn.XLOOKUP($A115&amp;$B115,'[1]产值及收款计划（2026）'!$A:$A&amp;'[1]产值及收款计划（2026）'!$B:$B,'[1]产值及收款计划（2026）'!P:P)</f>
        <v>在建</v>
      </c>
      <c r="Q115" s="235" t="e" cm="1">
        <f t="array" ref="Q115">_xlfn.XLOOKUP($A115&amp;$B115,'[1]产值及收款计划（2026）'!$A:$A&amp;'[1]产值及收款计划（2026）'!$B:$B,'[1]产值及收款计划（2026）'!Q:Q)</f>
        <v>#REF!</v>
      </c>
      <c r="R115" s="235" t="e" cm="1">
        <f t="array" ref="R115">_xlfn.XLOOKUP($A115&amp;$B115,'[1]产值及收款计划（2026）'!$A:$A&amp;'[1]产值及收款计划（2026）'!$B:$B,'[1]产值及收款计划（2026）'!R:R)</f>
        <v>#REF!</v>
      </c>
      <c r="S115" s="235" t="e" cm="1">
        <f t="array" ref="S115">_xlfn.XLOOKUP($A115&amp;$B115,'[1]产值及收款计划（2026）'!$A:$A&amp;'[1]产值及收款计划（2026）'!$B:$B,'[1]产值及收款计划（2026）'!S:S)</f>
        <v>#REF!</v>
      </c>
      <c r="T115" s="235" cm="1">
        <f t="array" ref="T115">_xlfn.XLOOKUP($A115&amp;$B115,'[1]产值及收款计划（2026）'!$A:$A&amp;'[1]产值及收款计划（2026）'!$B:$B,'[1]产值及收款计划（2026）'!T:T)</f>
        <v>71.363669</v>
      </c>
      <c r="U115" s="235" cm="1">
        <f t="array" ref="U115">_xlfn.XLOOKUP($A115&amp;$B115,'[1]产值及收款计划（2026）'!$A:$A&amp;'[1]产值及收款计划（2026）'!$B:$B,'[1]产值及收款计划（2026）'!U:U)</f>
        <v>0</v>
      </c>
      <c r="V115" s="235" cm="1">
        <f t="array" ref="V115">_xlfn.XLOOKUP($A115&amp;$B115,'[1]产值及收款计划（2026）'!$A:$A&amp;'[1]产值及收款计划（2026）'!$B:$B,'[1]产值及收款计划（2026）'!V:V)</f>
        <v>15.308163</v>
      </c>
      <c r="W115" s="235" t="e" cm="1">
        <f t="array" ref="W115">_xlfn.XLOOKUP($A115&amp;$B115,'[1]产值及收款计划（2026）'!$A:$A&amp;'[1]产值及收款计划（2026）'!$B:$B,'[1]产值及收款计划（2026）'!W:W)</f>
        <v>#REF!</v>
      </c>
      <c r="X115" s="235" t="e" cm="1">
        <f t="array" ref="X115">_xlfn.XLOOKUP($A115&amp;$B115,'[1]产值及收款计划（2026）'!$A:$A&amp;'[1]产值及收款计划（2026）'!$B:$B,'[1]产值及收款计划（2026）'!X:X)</f>
        <v>#REF!</v>
      </c>
      <c r="Y115" s="235" t="e" cm="1">
        <f t="array" ref="Y115">_xlfn.XLOOKUP($A115&amp;$B115,'[1]产值及收款计划（2026）'!$A:$A&amp;'[1]产值及收款计划（2026）'!$B:$B,'[1]产值及收款计划（2026）'!Y:Y)</f>
        <v>#REF!</v>
      </c>
      <c r="Z115" s="235" t="e" cm="1">
        <f t="array" ref="Z115">_xlfn.XLOOKUP($A115&amp;$B115,'[1]产值及收款计划（2026）'!$A:$A&amp;'[1]产值及收款计划（2026）'!$B:$B,'[1]产值及收款计划（2026）'!Z:Z)</f>
        <v>#REF!</v>
      </c>
      <c r="AA115" s="235" t="e" cm="1">
        <f t="array" ref="AA115">_xlfn.XLOOKUP($A115&amp;$B115,'[1]产值及收款计划（2026）'!$A:$A&amp;'[1]产值及收款计划（2026）'!$B:$B,'[1]产值及收款计划（2026）'!AA:AA)</f>
        <v>#REF!</v>
      </c>
      <c r="AB115" s="235" t="e" cm="1">
        <f t="array" ref="AB115">_xlfn.XLOOKUP($A115&amp;$B115,'[1]产值及收款计划（2026）'!$A:$A&amp;'[1]产值及收款计划（2026）'!$B:$B,'[1]产值及收款计划（2026）'!AB:AB)</f>
        <v>#REF!</v>
      </c>
      <c r="AC115" s="235" t="e" cm="1">
        <f t="array" ref="AC115">_xlfn.XLOOKUP($A115&amp;$B115,'[1]产值及收款计划（2026）'!$A:$A&amp;'[1]产值及收款计划（2026）'!$B:$B,'[1]产值及收款计划（2026）'!AC:AC)</f>
        <v>#REF!</v>
      </c>
      <c r="AD115" s="235" t="e" cm="1">
        <f t="array" ref="AD115">_xlfn.XLOOKUP($A115&amp;$B115,'[1]产值及收款计划（2026）'!$A:$A&amp;'[1]产值及收款计划（2026）'!$B:$B,'[1]产值及收款计划（2026）'!AD:AD)</f>
        <v>#REF!</v>
      </c>
      <c r="AE115" s="235" t="e" cm="1">
        <f t="array" ref="AE115">_xlfn.XLOOKUP($A115&amp;$B115,'[1]产值及收款计划（2026）'!$A:$A&amp;'[1]产值及收款计划（2026）'!$B:$B,'[1]产值及收款计划（2026）'!AE:AE)</f>
        <v>#REF!</v>
      </c>
      <c r="AF115" s="235" t="e" cm="1">
        <f t="array" ref="AF115">_xlfn.XLOOKUP($A115&amp;$B115,'[1]产值及收款计划（2026）'!$A:$A&amp;'[1]产值及收款计划（2026）'!$B:$B,'[1]产值及收款计划（2026）'!AF:AF)</f>
        <v>#REF!</v>
      </c>
      <c r="AG115" s="235" t="e" cm="1">
        <f t="array" ref="AG115">_xlfn.XLOOKUP($A115&amp;$B115,'[1]产值及收款计划（2026）'!$A:$A&amp;'[1]产值及收款计划（2026）'!$B:$B,'[1]产值及收款计划（2026）'!AG:AG)</f>
        <v>#REF!</v>
      </c>
      <c r="AH115" s="235" t="e" cm="1">
        <f t="array" ref="AH115">_xlfn.XLOOKUP($A115&amp;$B115,'[1]产值及收款计划（2026）'!$A:$A&amp;'[1]产值及收款计划（2026）'!$B:$B,'[1]产值及收款计划（2026）'!AH:AH)</f>
        <v>#REF!</v>
      </c>
      <c r="AI115" s="235" t="e" cm="1">
        <f t="array" ref="AI115">_xlfn.XLOOKUP($A115&amp;$B115,'[1]产值及收款计划（2026）'!$A:$A&amp;'[1]产值及收款计划（2026）'!$B:$B,'[1]产值及收款计划（2026）'!AI:AI)</f>
        <v>#REF!</v>
      </c>
      <c r="AJ115" s="235" t="e" cm="1">
        <f t="array" ref="AJ115">_xlfn.XLOOKUP($A115&amp;$B115,'[1]产值及收款计划（2026）'!$A:$A&amp;'[1]产值及收款计划（2026）'!$B:$B,'[1]产值及收款计划（2026）'!AJ:AJ)</f>
        <v>#REF!</v>
      </c>
      <c r="AK115" s="235" t="e" cm="1">
        <f t="array" ref="AK115">_xlfn.XLOOKUP($A115&amp;$B115,'[1]产值及收款计划（2026）'!$A:$A&amp;'[1]产值及收款计划（2026）'!$B:$B,'[1]产值及收款计划（2026）'!AK:AK)</f>
        <v>#REF!</v>
      </c>
      <c r="AL115" s="235" t="e" cm="1">
        <f t="array" ref="AL115">_xlfn.XLOOKUP($A115&amp;$B115,'[1]产值及收款计划（2026）'!$A:$A&amp;'[1]产值及收款计划（2026）'!$B:$B,'[1]产值及收款计划（2026）'!AL:AL)</f>
        <v>#REF!</v>
      </c>
      <c r="AM115" s="242" t="e" cm="1">
        <f t="array" ref="AM115">_xlfn.LET(_xlpm.勾选月份状态数组,TRANSPOSE('PPT(12-15页）-TOP10'!$A$3:$A$14),_xlpm.选择数据区,IF('PPT(12-15页）-TOP10'!$E$3="收款",$BA115:$BL115,$AA115:$AL115),SUM(_xlfn._xlws.FILTER(_xlpm.选择数据区,_xlpm.勾选月份状态数组,"")))</f>
        <v>#REF!</v>
      </c>
      <c r="AN115" s="235" t="e">
        <f>_xlfn.XLOOKUP($C115,应收未收表!$T:$T,应收未收表!AA:AA)</f>
        <v>#N/A</v>
      </c>
      <c r="AO115" s="235" t="e">
        <f>_xlfn.XLOOKUP($C115,应收未收表!$T:$T,应收未收表!AB:AB)</f>
        <v>#N/A</v>
      </c>
      <c r="AP115" s="235" t="e">
        <f>_xlfn.XLOOKUP($C115,应收未收表!$T:$T,应收未收表!AC:AC)</f>
        <v>#N/A</v>
      </c>
      <c r="AQ115" s="235" t="e">
        <f>_xlfn.XLOOKUP($C115,应收未收表!$T:$T,应收未收表!AE:AE)</f>
        <v>#N/A</v>
      </c>
      <c r="AR115" s="235" t="e">
        <f>_xlfn.XLOOKUP($C115,应收未收表!$T:$T,应收未收表!AF:AF)</f>
        <v>#N/A</v>
      </c>
      <c r="AS115" s="235" t="e" cm="1">
        <f t="array" ref="AS115">_xlfn.XLOOKUP($A115&amp;$B115,'[1]产值及收款计划（2026）'!$A:$A&amp;'[1]产值及收款计划（2026）'!$B:$B,'[1]产值及收款计划（2026）'!AS:AS)</f>
        <v>#REF!</v>
      </c>
      <c r="AT115" s="235" t="e" cm="1">
        <f t="array" ref="AT115">_xlfn.XLOOKUP($A115&amp;$B115,'[1]产值及收款计划（2026）'!$A:$A&amp;'[1]产值及收款计划（2026）'!$B:$B,'[1]产值及收款计划（2026）'!AT:AT)</f>
        <v>#REF!</v>
      </c>
      <c r="AU115" s="235" t="e" cm="1">
        <f t="array" ref="AU115">_xlfn.XLOOKUP($A115&amp;$B115,'[1]产值及收款计划（2026）'!$A:$A&amp;'[1]产值及收款计划（2026）'!$B:$B,'[1]产值及收款计划（2026）'!AU:AU)</f>
        <v>#REF!</v>
      </c>
      <c r="AV115" s="235" t="e" cm="1">
        <f t="array" ref="AV115">_xlfn.XLOOKUP($A115&amp;$B115,'[1]产值及收款计划（2026）'!$A:$A&amp;'[1]产值及收款计划（2026）'!$B:$B,'[1]产值及收款计划（2026）'!AV:AV)</f>
        <v>#REF!</v>
      </c>
      <c r="AW115" s="235" cm="1">
        <f t="array" ref="AW115">_xlfn.XLOOKUP($A115&amp;$B115,'[1]产值及收款计划（2026）'!$A:$A&amp;'[1]产值及收款计划（2026）'!$B:$B,'[1]产值及收款计划（2026）'!AW:AW)</f>
        <v>43.335916</v>
      </c>
      <c r="AX115" s="235" cm="1">
        <f t="array" ref="AX115">_xlfn.XLOOKUP($A115&amp;$B115,'[1]产值及收款计划（2026）'!$A:$A&amp;'[1]产值及收款计划（2026）'!$B:$B,'[1]产值及收款计划（2026）'!AX:AX)</f>
        <v>0</v>
      </c>
      <c r="AY115" s="235" cm="1">
        <f t="array" ref="AY115">_xlfn.XLOOKUP($A115&amp;$B115,'[1]产值及收款计划（2026）'!$A:$A&amp;'[1]产值及收款计划（2026）'!$B:$B,'[1]产值及收款计划（2026）'!AY:AY)</f>
        <v>43.335916</v>
      </c>
      <c r="AZ115" s="235" cm="1">
        <f t="array" ref="AZ115">_xlfn.XLOOKUP($A115&amp;$B115,'[1]产值及收款计划（2026）'!$A:$A&amp;'[1]产值及收款计划（2026）'!$B:$B,'[1]产值及收款计划（2026）'!AZ:AZ)</f>
        <v>28.027753</v>
      </c>
      <c r="BA115" s="235" t="e" cm="1">
        <f t="array" ref="BA115">_xlfn.XLOOKUP($A115&amp;$B115,'[1]产值及收款计划（2026）'!$A:$A&amp;'[1]产值及收款计划（2026）'!$B:$B,'[1]产值及收款计划（2026）'!BA:BA)</f>
        <v>#REF!</v>
      </c>
      <c r="BB115" s="235" t="e" cm="1">
        <f t="array" ref="BB115">_xlfn.XLOOKUP($A115&amp;$B115,'[1]产值及收款计划（2026）'!$A:$A&amp;'[1]产值及收款计划（2026）'!$B:$B,'[1]产值及收款计划（2026）'!BB:BB)</f>
        <v>#REF!</v>
      </c>
      <c r="BC115" s="235" t="e" cm="1">
        <f t="array" ref="BC115">_xlfn.XLOOKUP($A115&amp;$B115,'[1]产值及收款计划（2026）'!$A:$A&amp;'[1]产值及收款计划（2026）'!$B:$B,'[1]产值及收款计划（2026）'!BC:BC)</f>
        <v>#REF!</v>
      </c>
      <c r="BD115" s="235" t="e" cm="1">
        <f t="array" ref="BD115">_xlfn.XLOOKUP($A115&amp;$B115,'[1]产值及收款计划（2026）'!$A:$A&amp;'[1]产值及收款计划（2026）'!$B:$B,'[1]产值及收款计划（2026）'!BD:BD)</f>
        <v>#REF!</v>
      </c>
      <c r="BE115" s="235" t="e" cm="1">
        <f t="array" ref="BE115">_xlfn.XLOOKUP($A115&amp;$B115,'[1]产值及收款计划（2026）'!$A:$A&amp;'[1]产值及收款计划（2026）'!$B:$B,'[1]产值及收款计划（2026）'!BE:BE)</f>
        <v>#REF!</v>
      </c>
      <c r="BF115" s="235" t="e" cm="1">
        <f t="array" ref="BF115">_xlfn.XLOOKUP($A115&amp;$B115,'[1]产值及收款计划（2026）'!$A:$A&amp;'[1]产值及收款计划（2026）'!$B:$B,'[1]产值及收款计划（2026）'!BF:BF)</f>
        <v>#REF!</v>
      </c>
      <c r="BG115" s="235" t="e" cm="1">
        <f t="array" ref="BG115">_xlfn.XLOOKUP($A115&amp;$B115,'[1]产值及收款计划（2026）'!$A:$A&amp;'[1]产值及收款计划（2026）'!$B:$B,'[1]产值及收款计划（2026）'!BG:BG)</f>
        <v>#REF!</v>
      </c>
      <c r="BH115" s="235" t="e" cm="1">
        <f t="array" ref="BH115">_xlfn.XLOOKUP($A115&amp;$B115,'[1]产值及收款计划（2026）'!$A:$A&amp;'[1]产值及收款计划（2026）'!$B:$B,'[1]产值及收款计划（2026）'!BH:BH)</f>
        <v>#REF!</v>
      </c>
      <c r="BI115" s="235" t="e" cm="1">
        <f t="array" ref="BI115">_xlfn.XLOOKUP($A115&amp;$B115,'[1]产值及收款计划（2026）'!$A:$A&amp;'[1]产值及收款计划（2026）'!$B:$B,'[1]产值及收款计划（2026）'!BI:BI)</f>
        <v>#REF!</v>
      </c>
      <c r="BJ115" s="235" t="e" cm="1">
        <f t="array" ref="BJ115">_xlfn.XLOOKUP($A115&amp;$B115,'[1]产值及收款计划（2026）'!$A:$A&amp;'[1]产值及收款计划（2026）'!$B:$B,'[1]产值及收款计划（2026）'!BJ:BJ)</f>
        <v>#REF!</v>
      </c>
      <c r="BK115" s="235" t="e" cm="1">
        <f t="array" ref="BK115">_xlfn.XLOOKUP($A115&amp;$B115,'[1]产值及收款计划（2026）'!$A:$A&amp;'[1]产值及收款计划（2026）'!$B:$B,'[1]产值及收款计划（2026）'!BK:BK)</f>
        <v>#REF!</v>
      </c>
      <c r="BL115" s="235" t="e" cm="1">
        <f t="array" ref="BL115">_xlfn.XLOOKUP($A115&amp;$B115,'[1]产值及收款计划（2026）'!$A:$A&amp;'[1]产值及收款计划（2026）'!$B:$B,'[1]产值及收款计划（2026）'!BL:BL)</f>
        <v>#REF!</v>
      </c>
      <c r="BM115" s="235"/>
      <c r="BN115" s="235"/>
      <c r="BO115" s="235"/>
      <c r="BP115" s="235"/>
      <c r="BQ115" s="235" t="e">
        <f>_xlfn.XLOOKUP($C115,应收未收表!$AJ:$AJ,应收未收表!AK:AK)</f>
        <v>#N/A</v>
      </c>
      <c r="BR115" s="235" t="e">
        <f>_xlfn.XLOOKUP($C115,应收未收表!$AJ:$AJ,应收未收表!AL:AL)</f>
        <v>#N/A</v>
      </c>
      <c r="BS115" s="235" t="e">
        <f>_xlfn.XLOOKUP($C115,应收未收表!$AJ:$AJ,应收未收表!AM:AM)</f>
        <v>#N/A</v>
      </c>
      <c r="BT115" s="235" t="e">
        <f>_xlfn.XLOOKUP($C115,应收未收表!$AJ:$AJ,应收未收表!AN:AN)</f>
        <v>#N/A</v>
      </c>
      <c r="BU115" s="234" t="str" cm="1">
        <f t="array" ref="BU115">_xlfn.XLOOKUP($A115&amp;$B115,'[1]产值及收款计划（2026）'!$A:$A&amp;'[1]产值及收款计划（2026）'!$B:$B,'[1]产值及收款计划（2026）'!BQ:BQ)</f>
        <v>中交路桥建设有限公司</v>
      </c>
      <c r="BV115" s="235" t="e" cm="1">
        <f t="array" ref="BV115">_xlfn.XLOOKUP($A115&amp;$B115,'[1]产值及收款计划（2026）'!$A:$A&amp;'[1]产值及收款计划（2026）'!$B:$B,'[1]产值及收款计划（2026）'!BR:BR)</f>
        <v>#REF!</v>
      </c>
      <c r="CE115" s="235" cm="1">
        <f t="array" ref="CE115">_xlfn.XLOOKUP($A115&amp;$B115,'[1]产值及收款计划（2026）'!$A:$A&amp;'[1]产值及收款计划（2026）'!$B:$B,'[1]产值及收款计划（2026）'!CA:CA)</f>
        <v>0</v>
      </c>
      <c r="CF115" s="235" cm="1">
        <f t="array" ref="CF115">_xlfn.XLOOKUP($A115&amp;$B115,'[1]产值及收款计划（2026）'!$A:$A&amp;'[1]产值及收款计划（2026）'!$B:$B,'[1]产值及收款计划（2026）'!CB:CB)</f>
        <v>0</v>
      </c>
      <c r="CG115" s="235" cm="1">
        <f t="array" ref="CG115">_xlfn.XLOOKUP($A115&amp;$B115,'[1]产值及收款计划（2026）'!$A:$A&amp;'[1]产值及收款计划（2026）'!$B:$B,'[1]产值及收款计划（2026）'!CC:CC)</f>
        <v>0</v>
      </c>
      <c r="CH115" s="235" cm="1">
        <f t="array" ref="CH115">_xlfn.XLOOKUP($A115&amp;$B115,'[1]产值及收款计划（2026）'!$A:$A&amp;'[1]产值及收款计划（2026）'!$B:$B,'[1]产值及收款计划（2026）'!CD:CD)</f>
        <v>0</v>
      </c>
      <c r="CI115" s="235" cm="1">
        <f t="array" ref="CI115">_xlfn.XLOOKUP($A115&amp;$B115,'[1]产值及收款计划（2026）'!$A:$A&amp;'[1]产值及收款计划（2026）'!$B:$B,'[1]产值及收款计划（2026）'!CE:CE)</f>
        <v>0</v>
      </c>
      <c r="CJ115" s="235" cm="1">
        <f t="array" ref="CJ115">_xlfn.XLOOKUP($A115&amp;$B115,'[1]产值及收款计划（2026）'!$A:$A&amp;'[1]产值及收款计划（2026）'!$B:$B,'[1]产值及收款计划（2026）'!CF:CF)</f>
        <v>0</v>
      </c>
      <c r="CK115" s="235" cm="1">
        <f t="array" ref="CK115">_xlfn.XLOOKUP($A115&amp;$B115,'[1]产值及收款计划（2026）'!$A:$A&amp;'[1]产值及收款计划（2026）'!$B:$B,'[1]产值及收款计划（2026）'!CG:CG)</f>
        <v>0</v>
      </c>
      <c r="CL115" s="235" cm="1">
        <f t="array" ref="CL115">_xlfn.XLOOKUP($A115&amp;$B115,'[1]产值及收款计划（2026）'!$A:$A&amp;'[1]产值及收款计划（2026）'!$B:$B,'[1]产值及收款计划（2026）'!CH:CH)</f>
        <v>0</v>
      </c>
      <c r="CM115" s="235" cm="1">
        <f t="array" ref="CM115">_xlfn.XLOOKUP($A115&amp;$B115,'[1]产值及收款计划（2026）'!$A:$A&amp;'[1]产值及收款计划（2026）'!$B:$B,'[1]产值及收款计划（2026）'!CI:CI)</f>
        <v>0</v>
      </c>
      <c r="CN115" s="235" cm="1">
        <f t="array" ref="CN115">_xlfn.XLOOKUP($A115&amp;$B115,'[1]产值及收款计划（2026）'!$A:$A&amp;'[1]产值及收款计划（2026）'!$B:$B,'[1]产值及收款计划（2026）'!CJ:CJ)</f>
        <v>0</v>
      </c>
      <c r="CO115" s="235" cm="1">
        <f t="array" ref="CO115">_xlfn.XLOOKUP($A115&amp;$B115,'[1]产值及收款计划（2026）'!$A:$A&amp;'[1]产值及收款计划（2026）'!$B:$B,'[1]产值及收款计划（2026）'!CK:CK)</f>
        <v>0</v>
      </c>
      <c r="CP115" s="235" cm="1">
        <f t="array" ref="CP115">_xlfn.XLOOKUP($A115&amp;$B115,'[1]产值及收款计划（2026）'!$A:$A&amp;'[1]产值及收款计划（2026）'!$B:$B,'[1]产值及收款计划（2026）'!CL:CL)</f>
        <v>0</v>
      </c>
      <c r="DE115" s="235" cm="1">
        <f t="array" ref="DE115">_xlfn.XLOOKUP($A115&amp;$B115,'[1]产值及收款计划（2026）'!$A:$A&amp;'[1]产值及收款计划（2026）'!$B:$B,'[1]产值及收款计划（2026）'!DA:DA)</f>
        <v>0</v>
      </c>
      <c r="DF115" s="235" cm="1">
        <f t="array" ref="DF115">_xlfn.XLOOKUP($A115&amp;$B115,'[1]产值及收款计划（2026）'!$A:$A&amp;'[1]产值及收款计划（2026）'!$B:$B,'[1]产值及收款计划（2026）'!DB:DB)</f>
        <v>0</v>
      </c>
      <c r="DG115" s="235" cm="1">
        <f t="array" ref="DG115">_xlfn.XLOOKUP($A115&amp;$B115,'[1]产值及收款计划（2026）'!$A:$A&amp;'[1]产值及收款计划（2026）'!$B:$B,'[1]产值及收款计划（2026）'!DC:DC)</f>
        <v>0</v>
      </c>
      <c r="DH115" s="235" cm="1">
        <f t="array" ref="DH115">_xlfn.XLOOKUP($A115&amp;$B115,'[1]产值及收款计划（2026）'!$A:$A&amp;'[1]产值及收款计划（2026）'!$B:$B,'[1]产值及收款计划（2026）'!DD:DD)</f>
        <v>0</v>
      </c>
      <c r="DI115" s="235" cm="1">
        <f t="array" ref="DI115">_xlfn.XLOOKUP($A115&amp;$B115,'[1]产值及收款计划（2026）'!$A:$A&amp;'[1]产值及收款计划（2026）'!$B:$B,'[1]产值及收款计划（2026）'!DE:DE)</f>
        <v>0</v>
      </c>
      <c r="DJ115" s="235" cm="1">
        <f t="array" ref="DJ115">_xlfn.XLOOKUP($A115&amp;$B115,'[1]产值及收款计划（2026）'!$A:$A&amp;'[1]产值及收款计划（2026）'!$B:$B,'[1]产值及收款计划（2026）'!DF:DF)</f>
        <v>0</v>
      </c>
      <c r="DK115" s="235" cm="1">
        <f t="array" ref="DK115">_xlfn.XLOOKUP($A115&amp;$B115,'[1]产值及收款计划（2026）'!$A:$A&amp;'[1]产值及收款计划（2026）'!$B:$B,'[1]产值及收款计划（2026）'!DG:DG)</f>
        <v>0</v>
      </c>
      <c r="DL115" s="235" cm="1">
        <f t="array" ref="DL115">_xlfn.XLOOKUP($A115&amp;$B115,'[1]产值及收款计划（2026）'!$A:$A&amp;'[1]产值及收款计划（2026）'!$B:$B,'[1]产值及收款计划（2026）'!DH:DH)</f>
        <v>0</v>
      </c>
      <c r="DM115" s="235" cm="1">
        <f t="array" ref="DM115">_xlfn.XLOOKUP($A115&amp;$B115,'[1]产值及收款计划（2026）'!$A:$A&amp;'[1]产值及收款计划（2026）'!$B:$B,'[1]产值及收款计划（2026）'!DI:DI)</f>
        <v>0</v>
      </c>
      <c r="DN115" s="235" cm="1">
        <f t="array" ref="DN115">_xlfn.XLOOKUP($A115&amp;$B115,'[1]产值及收款计划（2026）'!$A:$A&amp;'[1]产值及收款计划（2026）'!$B:$B,'[1]产值及收款计划（2026）'!DJ:DJ)</f>
        <v>0</v>
      </c>
      <c r="DO115" s="235" cm="1">
        <f t="array" ref="DO115">_xlfn.XLOOKUP($A115&amp;$B115,'[1]产值及收款计划（2026）'!$A:$A&amp;'[1]产值及收款计划（2026）'!$B:$B,'[1]产值及收款计划（2026）'!DK:DK)</f>
        <v>0</v>
      </c>
      <c r="DP115" s="235" cm="1">
        <f t="array" ref="DP115">_xlfn.XLOOKUP($A115&amp;$B115,'[1]产值及收款计划（2026）'!$A:$A&amp;'[1]产值及收款计划（2026）'!$B:$B,'[1]产值及收款计划（2026）'!DL:DL)</f>
        <v>0</v>
      </c>
      <c r="DQ115" s="243"/>
      <c r="DR115" s="229"/>
    </row>
    <row r="116" ht="20.25" spans="1:122">
      <c r="A116" s="233">
        <f t="shared" si="14"/>
        <v>112</v>
      </c>
      <c r="B116" s="233" t="s">
        <v>25</v>
      </c>
      <c r="C116" s="234" t="str" cm="1">
        <f t="array" ref="C116">_xlfn.XLOOKUP($A116&amp;$B116,'[1]产值及收款计划（2026）'!$A:$A&amp;'[1]产值及收款计划（2026）'!$B:$B,'[1]产值及收款计划（2026）'!C:C)</f>
        <v>ZHT2023101200110</v>
      </c>
      <c r="D116" s="234" t="str" cm="1">
        <f t="array" ref="D116">_xlfn.XLOOKUP($A116&amp;$B116,'[1]产值及收款计划（2026）'!$A:$A&amp;'[1]产值及收款计划（2026）'!$B:$B,'[1]产值及收款计划（2026）'!D:D)</f>
        <v>嘉兴市域快速道路智慧建设管理平台服务项目</v>
      </c>
      <c r="E116" s="235" cm="1">
        <f t="array" ref="E116">_xlfn.XLOOKUP($A116&amp;$B116,'[1]产值及收款计划（2026）'!$A:$A&amp;'[1]产值及收款计划（2026）'!$B:$B,'[1]产值及收款计划（2026）'!E:E)</f>
        <v>260.136884</v>
      </c>
      <c r="F116" s="235" cm="1">
        <f t="array" ref="F116">_xlfn.XLOOKUP($A116&amp;$B116,'[1]产值及收款计划（2026）'!$A:$A&amp;'[1]产值及收款计划（2026）'!$B:$B,'[1]产值及收款计划（2026）'!F:F)</f>
        <v>260.136884</v>
      </c>
      <c r="G116" s="235" cm="1">
        <f t="array" ref="G116">_xlfn.XLOOKUP($A116&amp;$B116,'[1]产值及收款计划（2026）'!$A:$A&amp;'[1]产值及收款计划（2026）'!$B:$B,'[1]产值及收款计划（2026）'!G:G)</f>
        <v>260.136884</v>
      </c>
      <c r="H116" s="235" cm="1">
        <f t="array" ref="H116">_xlfn.XLOOKUP($A116&amp;$B116,'[1]产值及收款计划（2026）'!$A:$A&amp;'[1]产值及收款计划（2026）'!$B:$B,'[1]产值及收款计划（2026）'!H:H)</f>
        <v>44.136884</v>
      </c>
      <c r="I116" s="236" cm="1">
        <f t="array" ref="I116">_xlfn.XLOOKUP($A116&amp;$B116,'[1]产值及收款计划（2026）'!$A:$A&amp;'[1]产值及收款计划（2026）'!$B:$B,'[1]产值及收款计划（2026）'!I:I)</f>
        <v>0.169667919909427</v>
      </c>
      <c r="J116" s="237" cm="1">
        <f t="array" ref="J116">_xlfn.XLOOKUP($A116&amp;$B116,'[1]产值及收款计划（2026）'!$A:$A&amp;'[1]产值及收款计划（2026）'!$B:$B,'[1]产值及收款计划（2026）'!J:J)</f>
        <v>0.0702453592177335</v>
      </c>
      <c r="K116" s="235" t="e" cm="1">
        <f t="array" ref="K116">_xlfn.XLOOKUP($A116&amp;$B116,'[1]产值及收款计划（2026）'!$A:$A&amp;'[1]产值及收款计划（2026）'!$B:$B,'[1]产值及收款计划（2026）'!K:K)</f>
        <v>#REF!</v>
      </c>
      <c r="L116" s="235" t="e" cm="1">
        <f t="array" ref="L116">_xlfn.XLOOKUP($A116&amp;$B116,'[1]产值及收款计划（2026）'!$A:$A&amp;'[1]产值及收款计划（2026）'!$B:$B,'[1]产值及收款计划（2026）'!L:L)</f>
        <v>#REF!</v>
      </c>
      <c r="M116" s="235" t="str" cm="1">
        <f t="array" ref="M116">_xlfn.XLOOKUP($A116&amp;$B116,'[1]产值及收款计划（2026）'!$A:$A&amp;'[1]产值及收款计划（2026）'!$B:$B,'[1]产值及收款计划（2026）'!M:M)</f>
        <v>主导</v>
      </c>
      <c r="N116" s="235" t="str" cm="1">
        <f t="array" ref="N116">_xlfn.XLOOKUP($A116&amp;$B116,'[1]产值及收款计划（2026）'!$A:$A&amp;'[1]产值及收款计划（2026）'!$B:$B,'[1]产值及收款计划（2026）'!N:N)</f>
        <v>张智伟团队</v>
      </c>
      <c r="O116" s="235" t="str" cm="1">
        <f t="array" ref="O116">_xlfn.XLOOKUP($A116&amp;$B116,'[1]产值及收款计划（2026）'!$A:$A&amp;'[1]产值及收款计划（2026）'!$B:$B,'[1]产值及收款计划（2026）'!O:O)</f>
        <v>卜宝翔</v>
      </c>
      <c r="P116" s="234" t="str" cm="1">
        <f t="array" ref="P116">_xlfn.XLOOKUP($A116&amp;$B116,'[1]产值及收款计划（2026）'!$A:$A&amp;'[1]产值及收款计划（2026）'!$B:$B,'[1]产值及收款计划（2026）'!P:P)</f>
        <v>在建</v>
      </c>
      <c r="Q116" s="235" t="e" cm="1">
        <f t="array" ref="Q116">_xlfn.XLOOKUP($A116&amp;$B116,'[1]产值及收款计划（2026）'!$A:$A&amp;'[1]产值及收款计划（2026）'!$B:$B,'[1]产值及收款计划（2026）'!Q:Q)</f>
        <v>#REF!</v>
      </c>
      <c r="R116" s="235" t="e" cm="1">
        <f t="array" ref="R116">_xlfn.XLOOKUP($A116&amp;$B116,'[1]产值及收款计划（2026）'!$A:$A&amp;'[1]产值及收款计划（2026）'!$B:$B,'[1]产值及收款计划（2026）'!R:R)</f>
        <v>#REF!</v>
      </c>
      <c r="S116" s="235" t="e" cm="1">
        <f t="array" ref="S116">_xlfn.XLOOKUP($A116&amp;$B116,'[1]产值及收款计划（2026）'!$A:$A&amp;'[1]产值及收款计划（2026）'!$B:$B,'[1]产值及收款计划（2026）'!S:S)</f>
        <v>#REF!</v>
      </c>
      <c r="T116" s="235" cm="1">
        <f t="array" ref="T116">_xlfn.XLOOKUP($A116&amp;$B116,'[1]产值及收款计划（2026）'!$A:$A&amp;'[1]产值及收款计划（2026）'!$B:$B,'[1]产值及收款计划（2026）'!T:T)</f>
        <v>228.840965</v>
      </c>
      <c r="U116" s="235" cm="1">
        <f t="array" ref="U116">_xlfn.XLOOKUP($A116&amp;$B116,'[1]产值及收款计划（2026）'!$A:$A&amp;'[1]产值及收款计划（2026）'!$B:$B,'[1]产值及收款计划（2026）'!U:U)</f>
        <v>0</v>
      </c>
      <c r="V116" s="235" cm="1">
        <f t="array" ref="V116">_xlfn.XLOOKUP($A116&amp;$B116,'[1]产值及收款计划（2026）'!$A:$A&amp;'[1]产值及收款计划（2026）'!$B:$B,'[1]产值及收款计划（2026）'!V:V)</f>
        <v>31.295919</v>
      </c>
      <c r="W116" s="235" t="e" cm="1">
        <f t="array" ref="W116">_xlfn.XLOOKUP($A116&amp;$B116,'[1]产值及收款计划（2026）'!$A:$A&amp;'[1]产值及收款计划（2026）'!$B:$B,'[1]产值及收款计划（2026）'!W:W)</f>
        <v>#REF!</v>
      </c>
      <c r="X116" s="235" t="e" cm="1">
        <f t="array" ref="X116">_xlfn.XLOOKUP($A116&amp;$B116,'[1]产值及收款计划（2026）'!$A:$A&amp;'[1]产值及收款计划（2026）'!$B:$B,'[1]产值及收款计划（2026）'!X:X)</f>
        <v>#REF!</v>
      </c>
      <c r="Y116" s="235" t="e" cm="1">
        <f t="array" ref="Y116">_xlfn.XLOOKUP($A116&amp;$B116,'[1]产值及收款计划（2026）'!$A:$A&amp;'[1]产值及收款计划（2026）'!$B:$B,'[1]产值及收款计划（2026）'!Y:Y)</f>
        <v>#REF!</v>
      </c>
      <c r="Z116" s="235" t="e" cm="1">
        <f t="array" ref="Z116">_xlfn.XLOOKUP($A116&amp;$B116,'[1]产值及收款计划（2026）'!$A:$A&amp;'[1]产值及收款计划（2026）'!$B:$B,'[1]产值及收款计划（2026）'!Z:Z)</f>
        <v>#REF!</v>
      </c>
      <c r="AA116" s="235" t="e" cm="1">
        <f t="array" ref="AA116">_xlfn.XLOOKUP($A116&amp;$B116,'[1]产值及收款计划（2026）'!$A:$A&amp;'[1]产值及收款计划（2026）'!$B:$B,'[1]产值及收款计划（2026）'!AA:AA)</f>
        <v>#REF!</v>
      </c>
      <c r="AB116" s="235" t="e" cm="1">
        <f t="array" ref="AB116">_xlfn.XLOOKUP($A116&amp;$B116,'[1]产值及收款计划（2026）'!$A:$A&amp;'[1]产值及收款计划（2026）'!$B:$B,'[1]产值及收款计划（2026）'!AB:AB)</f>
        <v>#REF!</v>
      </c>
      <c r="AC116" s="235" t="e" cm="1">
        <f t="array" ref="AC116">_xlfn.XLOOKUP($A116&amp;$B116,'[1]产值及收款计划（2026）'!$A:$A&amp;'[1]产值及收款计划（2026）'!$B:$B,'[1]产值及收款计划（2026）'!AC:AC)</f>
        <v>#REF!</v>
      </c>
      <c r="AD116" s="235" t="e" cm="1">
        <f t="array" ref="AD116">_xlfn.XLOOKUP($A116&amp;$B116,'[1]产值及收款计划（2026）'!$A:$A&amp;'[1]产值及收款计划（2026）'!$B:$B,'[1]产值及收款计划（2026）'!AD:AD)</f>
        <v>#REF!</v>
      </c>
      <c r="AE116" s="235" t="e" cm="1">
        <f t="array" ref="AE116">_xlfn.XLOOKUP($A116&amp;$B116,'[1]产值及收款计划（2026）'!$A:$A&amp;'[1]产值及收款计划（2026）'!$B:$B,'[1]产值及收款计划（2026）'!AE:AE)</f>
        <v>#REF!</v>
      </c>
      <c r="AF116" s="235" t="e" cm="1">
        <f t="array" ref="AF116">_xlfn.XLOOKUP($A116&amp;$B116,'[1]产值及收款计划（2026）'!$A:$A&amp;'[1]产值及收款计划（2026）'!$B:$B,'[1]产值及收款计划（2026）'!AF:AF)</f>
        <v>#REF!</v>
      </c>
      <c r="AG116" s="235" t="e" cm="1">
        <f t="array" ref="AG116">_xlfn.XLOOKUP($A116&amp;$B116,'[1]产值及收款计划（2026）'!$A:$A&amp;'[1]产值及收款计划（2026）'!$B:$B,'[1]产值及收款计划（2026）'!AG:AG)</f>
        <v>#REF!</v>
      </c>
      <c r="AH116" s="235" t="e" cm="1">
        <f t="array" ref="AH116">_xlfn.XLOOKUP($A116&amp;$B116,'[1]产值及收款计划（2026）'!$A:$A&amp;'[1]产值及收款计划（2026）'!$B:$B,'[1]产值及收款计划（2026）'!AH:AH)</f>
        <v>#REF!</v>
      </c>
      <c r="AI116" s="235" t="e" cm="1">
        <f t="array" ref="AI116">_xlfn.XLOOKUP($A116&amp;$B116,'[1]产值及收款计划（2026）'!$A:$A&amp;'[1]产值及收款计划（2026）'!$B:$B,'[1]产值及收款计划（2026）'!AI:AI)</f>
        <v>#REF!</v>
      </c>
      <c r="AJ116" s="235" t="e" cm="1">
        <f t="array" ref="AJ116">_xlfn.XLOOKUP($A116&amp;$B116,'[1]产值及收款计划（2026）'!$A:$A&amp;'[1]产值及收款计划（2026）'!$B:$B,'[1]产值及收款计划（2026）'!AJ:AJ)</f>
        <v>#REF!</v>
      </c>
      <c r="AK116" s="235" t="e" cm="1">
        <f t="array" ref="AK116">_xlfn.XLOOKUP($A116&amp;$B116,'[1]产值及收款计划（2026）'!$A:$A&amp;'[1]产值及收款计划（2026）'!$B:$B,'[1]产值及收款计划（2026）'!AK:AK)</f>
        <v>#REF!</v>
      </c>
      <c r="AL116" s="235" t="e" cm="1">
        <f t="array" ref="AL116">_xlfn.XLOOKUP($A116&amp;$B116,'[1]产值及收款计划（2026）'!$A:$A&amp;'[1]产值及收款计划（2026）'!$B:$B,'[1]产值及收款计划（2026）'!AL:AL)</f>
        <v>#REF!</v>
      </c>
      <c r="AM116" s="242" t="e" cm="1">
        <f t="array" ref="AM116">_xlfn.LET(_xlpm.勾选月份状态数组,TRANSPOSE('PPT(12-15页）-TOP10'!$A$3:$A$14),_xlpm.选择数据区,IF('PPT(12-15页）-TOP10'!$E$3="收款",$BA116:$BL116,$AA116:$AL116),SUM(_xlfn._xlws.FILTER(_xlpm.选择数据区,_xlpm.勾选月份状态数组,"")))</f>
        <v>#REF!</v>
      </c>
      <c r="AN116" s="235" t="e">
        <f>_xlfn.XLOOKUP($C116,应收未收表!$T:$T,应收未收表!AA:AA)</f>
        <v>#N/A</v>
      </c>
      <c r="AO116" s="235" t="e">
        <f>_xlfn.XLOOKUP($C116,应收未收表!$T:$T,应收未收表!AB:AB)</f>
        <v>#N/A</v>
      </c>
      <c r="AP116" s="235" t="e">
        <f>_xlfn.XLOOKUP($C116,应收未收表!$T:$T,应收未收表!AC:AC)</f>
        <v>#N/A</v>
      </c>
      <c r="AQ116" s="235" t="e">
        <f>_xlfn.XLOOKUP($C116,应收未收表!$T:$T,应收未收表!AE:AE)</f>
        <v>#N/A</v>
      </c>
      <c r="AR116" s="235" t="e">
        <f>_xlfn.XLOOKUP($C116,应收未收表!$T:$T,应收未收表!AF:AF)</f>
        <v>#N/A</v>
      </c>
      <c r="AS116" s="235" t="e" cm="1">
        <f t="array" ref="AS116">_xlfn.XLOOKUP($A116&amp;$B116,'[1]产值及收款计划（2026）'!$A:$A&amp;'[1]产值及收款计划（2026）'!$B:$B,'[1]产值及收款计划（2026）'!AS:AS)</f>
        <v>#REF!</v>
      </c>
      <c r="AT116" s="235" t="e" cm="1">
        <f t="array" ref="AT116">_xlfn.XLOOKUP($A116&amp;$B116,'[1]产值及收款计划（2026）'!$A:$A&amp;'[1]产值及收款计划（2026）'!$B:$B,'[1]产值及收款计划（2026）'!AT:AT)</f>
        <v>#REF!</v>
      </c>
      <c r="AU116" s="235" t="e" cm="1">
        <f t="array" ref="AU116">_xlfn.XLOOKUP($A116&amp;$B116,'[1]产值及收款计划（2026）'!$A:$A&amp;'[1]产值及收款计划（2026）'!$B:$B,'[1]产值及收款计划（2026）'!AU:AU)</f>
        <v>#REF!</v>
      </c>
      <c r="AV116" s="235" t="e" cm="1">
        <f t="array" ref="AV116">_xlfn.XLOOKUP($A116&amp;$B116,'[1]产值及收款计划（2026）'!$A:$A&amp;'[1]产值及收款计划（2026）'!$B:$B,'[1]产值及收款计划（2026）'!AV:AV)</f>
        <v>#REF!</v>
      </c>
      <c r="AW116" s="235" cm="1">
        <f t="array" ref="AW116">_xlfn.XLOOKUP($A116&amp;$B116,'[1]产值及收款计划（2026）'!$A:$A&amp;'[1]产值及收款计划（2026）'!$B:$B,'[1]产值及收款计划（2026）'!AW:AW)</f>
        <v>130.068442</v>
      </c>
      <c r="AX116" s="235" cm="1">
        <f t="array" ref="AX116">_xlfn.XLOOKUP($A116&amp;$B116,'[1]产值及收款计划（2026）'!$A:$A&amp;'[1]产值及收款计划（2026）'!$B:$B,'[1]产值及收款计划（2026）'!AX:AX)</f>
        <v>0</v>
      </c>
      <c r="AY116" s="235" cm="1">
        <f t="array" ref="AY116">_xlfn.XLOOKUP($A116&amp;$B116,'[1]产值及收款计划（2026）'!$A:$A&amp;'[1]产值及收款计划（2026）'!$B:$B,'[1]产值及收款计划（2026）'!AY:AY)</f>
        <v>130.068442</v>
      </c>
      <c r="AZ116" s="235" cm="1">
        <f t="array" ref="AZ116">_xlfn.XLOOKUP($A116&amp;$B116,'[1]产值及收款计划（2026）'!$A:$A&amp;'[1]产值及收款计划（2026）'!$B:$B,'[1]产值及收款计划（2026）'!AZ:AZ)</f>
        <v>98.772523</v>
      </c>
      <c r="BA116" s="235" t="e" cm="1">
        <f t="array" ref="BA116">_xlfn.XLOOKUP($A116&amp;$B116,'[1]产值及收款计划（2026）'!$A:$A&amp;'[1]产值及收款计划（2026）'!$B:$B,'[1]产值及收款计划（2026）'!BA:BA)</f>
        <v>#REF!</v>
      </c>
      <c r="BB116" s="235" t="e" cm="1">
        <f t="array" ref="BB116">_xlfn.XLOOKUP($A116&amp;$B116,'[1]产值及收款计划（2026）'!$A:$A&amp;'[1]产值及收款计划（2026）'!$B:$B,'[1]产值及收款计划（2026）'!BB:BB)</f>
        <v>#REF!</v>
      </c>
      <c r="BC116" s="235" t="e" cm="1">
        <f t="array" ref="BC116">_xlfn.XLOOKUP($A116&amp;$B116,'[1]产值及收款计划（2026）'!$A:$A&amp;'[1]产值及收款计划（2026）'!$B:$B,'[1]产值及收款计划（2026）'!BC:BC)</f>
        <v>#REF!</v>
      </c>
      <c r="BD116" s="235" t="e" cm="1">
        <f t="array" ref="BD116">_xlfn.XLOOKUP($A116&amp;$B116,'[1]产值及收款计划（2026）'!$A:$A&amp;'[1]产值及收款计划（2026）'!$B:$B,'[1]产值及收款计划（2026）'!BD:BD)</f>
        <v>#REF!</v>
      </c>
      <c r="BE116" s="235" t="e" cm="1">
        <f t="array" ref="BE116">_xlfn.XLOOKUP($A116&amp;$B116,'[1]产值及收款计划（2026）'!$A:$A&amp;'[1]产值及收款计划（2026）'!$B:$B,'[1]产值及收款计划（2026）'!BE:BE)</f>
        <v>#REF!</v>
      </c>
      <c r="BF116" s="235" t="e" cm="1">
        <f t="array" ref="BF116">_xlfn.XLOOKUP($A116&amp;$B116,'[1]产值及收款计划（2026）'!$A:$A&amp;'[1]产值及收款计划（2026）'!$B:$B,'[1]产值及收款计划（2026）'!BF:BF)</f>
        <v>#REF!</v>
      </c>
      <c r="BG116" s="235" t="e" cm="1">
        <f t="array" ref="BG116">_xlfn.XLOOKUP($A116&amp;$B116,'[1]产值及收款计划（2026）'!$A:$A&amp;'[1]产值及收款计划（2026）'!$B:$B,'[1]产值及收款计划（2026）'!BG:BG)</f>
        <v>#REF!</v>
      </c>
      <c r="BH116" s="235" t="e" cm="1">
        <f t="array" ref="BH116">_xlfn.XLOOKUP($A116&amp;$B116,'[1]产值及收款计划（2026）'!$A:$A&amp;'[1]产值及收款计划（2026）'!$B:$B,'[1]产值及收款计划（2026）'!BH:BH)</f>
        <v>#REF!</v>
      </c>
      <c r="BI116" s="235" t="e" cm="1">
        <f t="array" ref="BI116">_xlfn.XLOOKUP($A116&amp;$B116,'[1]产值及收款计划（2026）'!$A:$A&amp;'[1]产值及收款计划（2026）'!$B:$B,'[1]产值及收款计划（2026）'!BI:BI)</f>
        <v>#REF!</v>
      </c>
      <c r="BJ116" s="235" t="e" cm="1">
        <f t="array" ref="BJ116">_xlfn.XLOOKUP($A116&amp;$B116,'[1]产值及收款计划（2026）'!$A:$A&amp;'[1]产值及收款计划（2026）'!$B:$B,'[1]产值及收款计划（2026）'!BJ:BJ)</f>
        <v>#REF!</v>
      </c>
      <c r="BK116" s="235" t="e" cm="1">
        <f t="array" ref="BK116">_xlfn.XLOOKUP($A116&amp;$B116,'[1]产值及收款计划（2026）'!$A:$A&amp;'[1]产值及收款计划（2026）'!$B:$B,'[1]产值及收款计划（2026）'!BK:BK)</f>
        <v>#REF!</v>
      </c>
      <c r="BL116" s="235" t="e" cm="1">
        <f t="array" ref="BL116">_xlfn.XLOOKUP($A116&amp;$B116,'[1]产值及收款计划（2026）'!$A:$A&amp;'[1]产值及收款计划（2026）'!$B:$B,'[1]产值及收款计划（2026）'!BL:BL)</f>
        <v>#REF!</v>
      </c>
      <c r="BM116" s="235"/>
      <c r="BN116" s="235"/>
      <c r="BO116" s="235"/>
      <c r="BP116" s="235"/>
      <c r="BQ116" s="235" t="e">
        <f>_xlfn.XLOOKUP($C116,应收未收表!$AJ:$AJ,应收未收表!AK:AK)</f>
        <v>#N/A</v>
      </c>
      <c r="BR116" s="235" t="e">
        <f>_xlfn.XLOOKUP($C116,应收未收表!$AJ:$AJ,应收未收表!AL:AL)</f>
        <v>#N/A</v>
      </c>
      <c r="BS116" s="235" t="e">
        <f>_xlfn.XLOOKUP($C116,应收未收表!$AJ:$AJ,应收未收表!AM:AM)</f>
        <v>#N/A</v>
      </c>
      <c r="BT116" s="235" t="e">
        <f>_xlfn.XLOOKUP($C116,应收未收表!$AJ:$AJ,应收未收表!AN:AN)</f>
        <v>#N/A</v>
      </c>
      <c r="BU116" s="234" t="str" cm="1">
        <f t="array" ref="BU116">_xlfn.XLOOKUP($A116&amp;$B116,'[1]产值及收款计划（2026）'!$A:$A&amp;'[1]产值及收款计划（2026）'!$B:$B,'[1]产值及收款计划（2026）'!BQ:BQ)</f>
        <v>江苏镇江路桥工程有限公司</v>
      </c>
      <c r="BV116" s="235" t="e" cm="1">
        <f t="array" ref="BV116">_xlfn.XLOOKUP($A116&amp;$B116,'[1]产值及收款计划（2026）'!$A:$A&amp;'[1]产值及收款计划（2026）'!$B:$B,'[1]产值及收款计划（2026）'!BR:BR)</f>
        <v>#REF!</v>
      </c>
      <c r="CE116" s="235" cm="1">
        <f t="array" ref="CE116">_xlfn.XLOOKUP($A116&amp;$B116,'[1]产值及收款计划（2026）'!$A:$A&amp;'[1]产值及收款计划（2026）'!$B:$B,'[1]产值及收款计划（2026）'!CA:CA)</f>
        <v>0</v>
      </c>
      <c r="CF116" s="235" cm="1">
        <f t="array" ref="CF116">_xlfn.XLOOKUP($A116&amp;$B116,'[1]产值及收款计划（2026）'!$A:$A&amp;'[1]产值及收款计划（2026）'!$B:$B,'[1]产值及收款计划（2026）'!CB:CB)</f>
        <v>0</v>
      </c>
      <c r="CG116" s="235" cm="1">
        <f t="array" ref="CG116">_xlfn.XLOOKUP($A116&amp;$B116,'[1]产值及收款计划（2026）'!$A:$A&amp;'[1]产值及收款计划（2026）'!$B:$B,'[1]产值及收款计划（2026）'!CC:CC)</f>
        <v>0</v>
      </c>
      <c r="CH116" s="235" cm="1">
        <f t="array" ref="CH116">_xlfn.XLOOKUP($A116&amp;$B116,'[1]产值及收款计划（2026）'!$A:$A&amp;'[1]产值及收款计划（2026）'!$B:$B,'[1]产值及收款计划（2026）'!CD:CD)</f>
        <v>0</v>
      </c>
      <c r="CI116" s="235" cm="1">
        <f t="array" ref="CI116">_xlfn.XLOOKUP($A116&amp;$B116,'[1]产值及收款计划（2026）'!$A:$A&amp;'[1]产值及收款计划（2026）'!$B:$B,'[1]产值及收款计划（2026）'!CE:CE)</f>
        <v>0</v>
      </c>
      <c r="CJ116" s="235" cm="1">
        <f t="array" ref="CJ116">_xlfn.XLOOKUP($A116&amp;$B116,'[1]产值及收款计划（2026）'!$A:$A&amp;'[1]产值及收款计划（2026）'!$B:$B,'[1]产值及收款计划（2026）'!CF:CF)</f>
        <v>0</v>
      </c>
      <c r="CK116" s="235" cm="1">
        <f t="array" ref="CK116">_xlfn.XLOOKUP($A116&amp;$B116,'[1]产值及收款计划（2026）'!$A:$A&amp;'[1]产值及收款计划（2026）'!$B:$B,'[1]产值及收款计划（2026）'!CG:CG)</f>
        <v>0</v>
      </c>
      <c r="CL116" s="235" cm="1">
        <f t="array" ref="CL116">_xlfn.XLOOKUP($A116&amp;$B116,'[1]产值及收款计划（2026）'!$A:$A&amp;'[1]产值及收款计划（2026）'!$B:$B,'[1]产值及收款计划（2026）'!CH:CH)</f>
        <v>0</v>
      </c>
      <c r="CM116" s="235" cm="1">
        <f t="array" ref="CM116">_xlfn.XLOOKUP($A116&amp;$B116,'[1]产值及收款计划（2026）'!$A:$A&amp;'[1]产值及收款计划（2026）'!$B:$B,'[1]产值及收款计划（2026）'!CI:CI)</f>
        <v>0</v>
      </c>
      <c r="CN116" s="235" cm="1">
        <f t="array" ref="CN116">_xlfn.XLOOKUP($A116&amp;$B116,'[1]产值及收款计划（2026）'!$A:$A&amp;'[1]产值及收款计划（2026）'!$B:$B,'[1]产值及收款计划（2026）'!CJ:CJ)</f>
        <v>0</v>
      </c>
      <c r="CO116" s="235" cm="1">
        <f t="array" ref="CO116">_xlfn.XLOOKUP($A116&amp;$B116,'[1]产值及收款计划（2026）'!$A:$A&amp;'[1]产值及收款计划（2026）'!$B:$B,'[1]产值及收款计划（2026）'!CK:CK)</f>
        <v>0</v>
      </c>
      <c r="CP116" s="235" cm="1">
        <f t="array" ref="CP116">_xlfn.XLOOKUP($A116&amp;$B116,'[1]产值及收款计划（2026）'!$A:$A&amp;'[1]产值及收款计划（2026）'!$B:$B,'[1]产值及收款计划（2026）'!CL:CL)</f>
        <v>0</v>
      </c>
      <c r="DE116" s="235" cm="1">
        <f t="array" ref="DE116">_xlfn.XLOOKUP($A116&amp;$B116,'[1]产值及收款计划（2026）'!$A:$A&amp;'[1]产值及收款计划（2026）'!$B:$B,'[1]产值及收款计划（2026）'!DA:DA)</f>
        <v>0</v>
      </c>
      <c r="DF116" s="235" cm="1">
        <f t="array" ref="DF116">_xlfn.XLOOKUP($A116&amp;$B116,'[1]产值及收款计划（2026）'!$A:$A&amp;'[1]产值及收款计划（2026）'!$B:$B,'[1]产值及收款计划（2026）'!DB:DB)</f>
        <v>0</v>
      </c>
      <c r="DG116" s="235" cm="1">
        <f t="array" ref="DG116">_xlfn.XLOOKUP($A116&amp;$B116,'[1]产值及收款计划（2026）'!$A:$A&amp;'[1]产值及收款计划（2026）'!$B:$B,'[1]产值及收款计划（2026）'!DC:DC)</f>
        <v>0</v>
      </c>
      <c r="DH116" s="235" cm="1">
        <f t="array" ref="DH116">_xlfn.XLOOKUP($A116&amp;$B116,'[1]产值及收款计划（2026）'!$A:$A&amp;'[1]产值及收款计划（2026）'!$B:$B,'[1]产值及收款计划（2026）'!DD:DD)</f>
        <v>0</v>
      </c>
      <c r="DI116" s="235" cm="1">
        <f t="array" ref="DI116">_xlfn.XLOOKUP($A116&amp;$B116,'[1]产值及收款计划（2026）'!$A:$A&amp;'[1]产值及收款计划（2026）'!$B:$B,'[1]产值及收款计划（2026）'!DE:DE)</f>
        <v>0</v>
      </c>
      <c r="DJ116" s="235" cm="1">
        <f t="array" ref="DJ116">_xlfn.XLOOKUP($A116&amp;$B116,'[1]产值及收款计划（2026）'!$A:$A&amp;'[1]产值及收款计划（2026）'!$B:$B,'[1]产值及收款计划（2026）'!DF:DF)</f>
        <v>0</v>
      </c>
      <c r="DK116" s="235" cm="1">
        <f t="array" ref="DK116">_xlfn.XLOOKUP($A116&amp;$B116,'[1]产值及收款计划（2026）'!$A:$A&amp;'[1]产值及收款计划（2026）'!$B:$B,'[1]产值及收款计划（2026）'!DG:DG)</f>
        <v>0</v>
      </c>
      <c r="DL116" s="235" cm="1">
        <f t="array" ref="DL116">_xlfn.XLOOKUP($A116&amp;$B116,'[1]产值及收款计划（2026）'!$A:$A&amp;'[1]产值及收款计划（2026）'!$B:$B,'[1]产值及收款计划（2026）'!DH:DH)</f>
        <v>0</v>
      </c>
      <c r="DM116" s="235" cm="1">
        <f t="array" ref="DM116">_xlfn.XLOOKUP($A116&amp;$B116,'[1]产值及收款计划（2026）'!$A:$A&amp;'[1]产值及收款计划（2026）'!$B:$B,'[1]产值及收款计划（2026）'!DI:DI)</f>
        <v>0</v>
      </c>
      <c r="DN116" s="235" cm="1">
        <f t="array" ref="DN116">_xlfn.XLOOKUP($A116&amp;$B116,'[1]产值及收款计划（2026）'!$A:$A&amp;'[1]产值及收款计划（2026）'!$B:$B,'[1]产值及收款计划（2026）'!DJ:DJ)</f>
        <v>0</v>
      </c>
      <c r="DO116" s="235" cm="1">
        <f t="array" ref="DO116">_xlfn.XLOOKUP($A116&amp;$B116,'[1]产值及收款计划（2026）'!$A:$A&amp;'[1]产值及收款计划（2026）'!$B:$B,'[1]产值及收款计划（2026）'!DK:DK)</f>
        <v>0</v>
      </c>
      <c r="DP116" s="235" cm="1">
        <f t="array" ref="DP116">_xlfn.XLOOKUP($A116&amp;$B116,'[1]产值及收款计划（2026）'!$A:$A&amp;'[1]产值及收款计划（2026）'!$B:$B,'[1]产值及收款计划（2026）'!DL:DL)</f>
        <v>0</v>
      </c>
      <c r="DQ116" s="243"/>
      <c r="DR116" s="229"/>
    </row>
    <row r="117" ht="20.25" spans="1:122">
      <c r="A117" s="233">
        <f t="shared" si="14"/>
        <v>113</v>
      </c>
      <c r="B117" s="233" t="s">
        <v>25</v>
      </c>
      <c r="C117" s="234" t="str" cm="1">
        <f t="array" ref="C117">_xlfn.XLOOKUP($A117&amp;$B117,'[1]产值及收款计划（2026）'!$A:$A&amp;'[1]产值及收款计划（2026）'!$B:$B,'[1]产值及收款计划（2026）'!C:C)</f>
        <v>ZHT2023101200111</v>
      </c>
      <c r="D117" s="234" t="str" cm="1">
        <f t="array" ref="D117">_xlfn.XLOOKUP($A117&amp;$B117,'[1]产值及收款计划（2026）'!$A:$A&amp;'[1]产值及收款计划（2026）'!$B:$B,'[1]产值及收款计划（2026）'!D:D)</f>
        <v>嘉兴市域快速道路智慧建设管理平台服务项目</v>
      </c>
      <c r="E117" s="235" cm="1">
        <f t="array" ref="E117">_xlfn.XLOOKUP($A117&amp;$B117,'[1]产值及收款计划（2026）'!$A:$A&amp;'[1]产值及收款计划（2026）'!$B:$B,'[1]产值及收款计划（2026）'!E:E)</f>
        <v>260.136884</v>
      </c>
      <c r="F117" s="235" cm="1">
        <f t="array" ref="F117">_xlfn.XLOOKUP($A117&amp;$B117,'[1]产值及收款计划（2026）'!$A:$A&amp;'[1]产值及收款计划（2026）'!$B:$B,'[1]产值及收款计划（2026）'!F:F)</f>
        <v>260.136884</v>
      </c>
      <c r="G117" s="235" cm="1">
        <f t="array" ref="G117">_xlfn.XLOOKUP($A117&amp;$B117,'[1]产值及收款计划（2026）'!$A:$A&amp;'[1]产值及收款计划（2026）'!$B:$B,'[1]产值及收款计划（2026）'!G:G)</f>
        <v>260.136884</v>
      </c>
      <c r="H117" s="235" cm="1">
        <f t="array" ref="H117">_xlfn.XLOOKUP($A117&amp;$B117,'[1]产值及收款计划（2026）'!$A:$A&amp;'[1]产值及收款计划（2026）'!$B:$B,'[1]产值及收款计划（2026）'!H:H)</f>
        <v>37.936884</v>
      </c>
      <c r="I117" s="236" cm="1">
        <f t="array" ref="I117">_xlfn.XLOOKUP($A117&amp;$B117,'[1]产值及收款计划（2026）'!$A:$A&amp;'[1]产值及收款计划（2026）'!$B:$B,'[1]产值及收款计划（2026）'!I:I)</f>
        <v>0.145834313906828</v>
      </c>
      <c r="J117" s="237" cm="1">
        <f t="array" ref="J117">_xlfn.XLOOKUP($A117&amp;$B117,'[1]产值及收款计划（2026）'!$A:$A&amp;'[1]产值及收款计划（2026）'!$B:$B,'[1]产值及收款计划（2026）'!J:J)</f>
        <v>0.0702453592177335</v>
      </c>
      <c r="K117" s="235" t="e" cm="1">
        <f t="array" ref="K117">_xlfn.XLOOKUP($A117&amp;$B117,'[1]产值及收款计划（2026）'!$A:$A&amp;'[1]产值及收款计划（2026）'!$B:$B,'[1]产值及收款计划（2026）'!K:K)</f>
        <v>#REF!</v>
      </c>
      <c r="L117" s="235" t="e" cm="1">
        <f t="array" ref="L117">_xlfn.XLOOKUP($A117&amp;$B117,'[1]产值及收款计划（2026）'!$A:$A&amp;'[1]产值及收款计划（2026）'!$B:$B,'[1]产值及收款计划（2026）'!L:L)</f>
        <v>#REF!</v>
      </c>
      <c r="M117" s="235" t="str" cm="1">
        <f t="array" ref="M117">_xlfn.XLOOKUP($A117&amp;$B117,'[1]产值及收款计划（2026）'!$A:$A&amp;'[1]产值及收款计划（2026）'!$B:$B,'[1]产值及收款计划（2026）'!M:M)</f>
        <v>主导</v>
      </c>
      <c r="N117" s="235" t="str" cm="1">
        <f t="array" ref="N117">_xlfn.XLOOKUP($A117&amp;$B117,'[1]产值及收款计划（2026）'!$A:$A&amp;'[1]产值及收款计划（2026）'!$B:$B,'[1]产值及收款计划（2026）'!N:N)</f>
        <v>张智伟团队</v>
      </c>
      <c r="O117" s="235" t="str" cm="1">
        <f t="array" ref="O117">_xlfn.XLOOKUP($A117&amp;$B117,'[1]产值及收款计划（2026）'!$A:$A&amp;'[1]产值及收款计划（2026）'!$B:$B,'[1]产值及收款计划（2026）'!O:O)</f>
        <v>卜宝翔</v>
      </c>
      <c r="P117" s="234" t="str" cm="1">
        <f t="array" ref="P117">_xlfn.XLOOKUP($A117&amp;$B117,'[1]产值及收款计划（2026）'!$A:$A&amp;'[1]产值及收款计划（2026）'!$B:$B,'[1]产值及收款计划（2026）'!P:P)</f>
        <v>在建</v>
      </c>
      <c r="Q117" s="235" t="e" cm="1">
        <f t="array" ref="Q117">_xlfn.XLOOKUP($A117&amp;$B117,'[1]产值及收款计划（2026）'!$A:$A&amp;'[1]产值及收款计划（2026）'!$B:$B,'[1]产值及收款计划（2026）'!Q:Q)</f>
        <v>#REF!</v>
      </c>
      <c r="R117" s="235" t="e" cm="1">
        <f t="array" ref="R117">_xlfn.XLOOKUP($A117&amp;$B117,'[1]产值及收款计划（2026）'!$A:$A&amp;'[1]产值及收款计划（2026）'!$B:$B,'[1]产值及收款计划（2026）'!R:R)</f>
        <v>#REF!</v>
      </c>
      <c r="S117" s="235" t="e" cm="1">
        <f t="array" ref="S117">_xlfn.XLOOKUP($A117&amp;$B117,'[1]产值及收款计划（2026）'!$A:$A&amp;'[1]产值及收款计划（2026）'!$B:$B,'[1]产值及收款计划（2026）'!S:S)</f>
        <v>#REF!</v>
      </c>
      <c r="T117" s="235" cm="1">
        <f t="array" ref="T117">_xlfn.XLOOKUP($A117&amp;$B117,'[1]产值及收款计划（2026）'!$A:$A&amp;'[1]产值及收款计划（2026）'!$B:$B,'[1]产值及收款计划（2026）'!T:T)</f>
        <v>228.840965</v>
      </c>
      <c r="U117" s="235" cm="1">
        <f t="array" ref="U117">_xlfn.XLOOKUP($A117&amp;$B117,'[1]产值及收款计划（2026）'!$A:$A&amp;'[1]产值及收款计划（2026）'!$B:$B,'[1]产值及收款计划（2026）'!U:U)</f>
        <v>0</v>
      </c>
      <c r="V117" s="235" cm="1">
        <f t="array" ref="V117">_xlfn.XLOOKUP($A117&amp;$B117,'[1]产值及收款计划（2026）'!$A:$A&amp;'[1]产值及收款计划（2026）'!$B:$B,'[1]产值及收款计划（2026）'!V:V)</f>
        <v>31.295919</v>
      </c>
      <c r="W117" s="235" t="e" cm="1">
        <f t="array" ref="W117">_xlfn.XLOOKUP($A117&amp;$B117,'[1]产值及收款计划（2026）'!$A:$A&amp;'[1]产值及收款计划（2026）'!$B:$B,'[1]产值及收款计划（2026）'!W:W)</f>
        <v>#REF!</v>
      </c>
      <c r="X117" s="235" t="e" cm="1">
        <f t="array" ref="X117">_xlfn.XLOOKUP($A117&amp;$B117,'[1]产值及收款计划（2026）'!$A:$A&amp;'[1]产值及收款计划（2026）'!$B:$B,'[1]产值及收款计划（2026）'!X:X)</f>
        <v>#REF!</v>
      </c>
      <c r="Y117" s="235" t="e" cm="1">
        <f t="array" ref="Y117">_xlfn.XLOOKUP($A117&amp;$B117,'[1]产值及收款计划（2026）'!$A:$A&amp;'[1]产值及收款计划（2026）'!$B:$B,'[1]产值及收款计划（2026）'!Y:Y)</f>
        <v>#REF!</v>
      </c>
      <c r="Z117" s="235" t="e" cm="1">
        <f t="array" ref="Z117">_xlfn.XLOOKUP($A117&amp;$B117,'[1]产值及收款计划（2026）'!$A:$A&amp;'[1]产值及收款计划（2026）'!$B:$B,'[1]产值及收款计划（2026）'!Z:Z)</f>
        <v>#REF!</v>
      </c>
      <c r="AA117" s="235" t="e" cm="1">
        <f t="array" ref="AA117">_xlfn.XLOOKUP($A117&amp;$B117,'[1]产值及收款计划（2026）'!$A:$A&amp;'[1]产值及收款计划（2026）'!$B:$B,'[1]产值及收款计划（2026）'!AA:AA)</f>
        <v>#REF!</v>
      </c>
      <c r="AB117" s="235" t="e" cm="1">
        <f t="array" ref="AB117">_xlfn.XLOOKUP($A117&amp;$B117,'[1]产值及收款计划（2026）'!$A:$A&amp;'[1]产值及收款计划（2026）'!$B:$B,'[1]产值及收款计划（2026）'!AB:AB)</f>
        <v>#REF!</v>
      </c>
      <c r="AC117" s="235" t="e" cm="1">
        <f t="array" ref="AC117">_xlfn.XLOOKUP($A117&amp;$B117,'[1]产值及收款计划（2026）'!$A:$A&amp;'[1]产值及收款计划（2026）'!$B:$B,'[1]产值及收款计划（2026）'!AC:AC)</f>
        <v>#REF!</v>
      </c>
      <c r="AD117" s="235" t="e" cm="1">
        <f t="array" ref="AD117">_xlfn.XLOOKUP($A117&amp;$B117,'[1]产值及收款计划（2026）'!$A:$A&amp;'[1]产值及收款计划（2026）'!$B:$B,'[1]产值及收款计划（2026）'!AD:AD)</f>
        <v>#REF!</v>
      </c>
      <c r="AE117" s="235" t="e" cm="1">
        <f t="array" ref="AE117">_xlfn.XLOOKUP($A117&amp;$B117,'[1]产值及收款计划（2026）'!$A:$A&amp;'[1]产值及收款计划（2026）'!$B:$B,'[1]产值及收款计划（2026）'!AE:AE)</f>
        <v>#REF!</v>
      </c>
      <c r="AF117" s="235" t="e" cm="1">
        <f t="array" ref="AF117">_xlfn.XLOOKUP($A117&amp;$B117,'[1]产值及收款计划（2026）'!$A:$A&amp;'[1]产值及收款计划（2026）'!$B:$B,'[1]产值及收款计划（2026）'!AF:AF)</f>
        <v>#REF!</v>
      </c>
      <c r="AG117" s="235" t="e" cm="1">
        <f t="array" ref="AG117">_xlfn.XLOOKUP($A117&amp;$B117,'[1]产值及收款计划（2026）'!$A:$A&amp;'[1]产值及收款计划（2026）'!$B:$B,'[1]产值及收款计划（2026）'!AG:AG)</f>
        <v>#REF!</v>
      </c>
      <c r="AH117" s="235" t="e" cm="1">
        <f t="array" ref="AH117">_xlfn.XLOOKUP($A117&amp;$B117,'[1]产值及收款计划（2026）'!$A:$A&amp;'[1]产值及收款计划（2026）'!$B:$B,'[1]产值及收款计划（2026）'!AH:AH)</f>
        <v>#REF!</v>
      </c>
      <c r="AI117" s="235" t="e" cm="1">
        <f t="array" ref="AI117">_xlfn.XLOOKUP($A117&amp;$B117,'[1]产值及收款计划（2026）'!$A:$A&amp;'[1]产值及收款计划（2026）'!$B:$B,'[1]产值及收款计划（2026）'!AI:AI)</f>
        <v>#REF!</v>
      </c>
      <c r="AJ117" s="235" t="e" cm="1">
        <f t="array" ref="AJ117">_xlfn.XLOOKUP($A117&amp;$B117,'[1]产值及收款计划（2026）'!$A:$A&amp;'[1]产值及收款计划（2026）'!$B:$B,'[1]产值及收款计划（2026）'!AJ:AJ)</f>
        <v>#REF!</v>
      </c>
      <c r="AK117" s="235" t="e" cm="1">
        <f t="array" ref="AK117">_xlfn.XLOOKUP($A117&amp;$B117,'[1]产值及收款计划（2026）'!$A:$A&amp;'[1]产值及收款计划（2026）'!$B:$B,'[1]产值及收款计划（2026）'!AK:AK)</f>
        <v>#REF!</v>
      </c>
      <c r="AL117" s="235" t="e" cm="1">
        <f t="array" ref="AL117">_xlfn.XLOOKUP($A117&amp;$B117,'[1]产值及收款计划（2026）'!$A:$A&amp;'[1]产值及收款计划（2026）'!$B:$B,'[1]产值及收款计划（2026）'!AL:AL)</f>
        <v>#REF!</v>
      </c>
      <c r="AM117" s="242" t="e" cm="1">
        <f t="array" ref="AM117">_xlfn.LET(_xlpm.勾选月份状态数组,TRANSPOSE('PPT(12-15页）-TOP10'!$A$3:$A$14),_xlpm.选择数据区,IF('PPT(12-15页）-TOP10'!$E$3="收款",$BA117:$BL117,$AA117:$AL117),SUM(_xlfn._xlws.FILTER(_xlpm.选择数据区,_xlpm.勾选月份状态数组,"")))</f>
        <v>#REF!</v>
      </c>
      <c r="AN117" s="235" t="e">
        <f>_xlfn.XLOOKUP($C117,应收未收表!$T:$T,应收未收表!AA:AA)</f>
        <v>#N/A</v>
      </c>
      <c r="AO117" s="235" t="e">
        <f>_xlfn.XLOOKUP($C117,应收未收表!$T:$T,应收未收表!AB:AB)</f>
        <v>#N/A</v>
      </c>
      <c r="AP117" s="235" t="e">
        <f>_xlfn.XLOOKUP($C117,应收未收表!$T:$T,应收未收表!AC:AC)</f>
        <v>#N/A</v>
      </c>
      <c r="AQ117" s="235" t="e">
        <f>_xlfn.XLOOKUP($C117,应收未收表!$T:$T,应收未收表!AE:AE)</f>
        <v>#N/A</v>
      </c>
      <c r="AR117" s="235" t="e">
        <f>_xlfn.XLOOKUP($C117,应收未收表!$T:$T,应收未收表!AF:AF)</f>
        <v>#N/A</v>
      </c>
      <c r="AS117" s="235" t="e" cm="1">
        <f t="array" ref="AS117">_xlfn.XLOOKUP($A117&amp;$B117,'[1]产值及收款计划（2026）'!$A:$A&amp;'[1]产值及收款计划（2026）'!$B:$B,'[1]产值及收款计划（2026）'!AS:AS)</f>
        <v>#REF!</v>
      </c>
      <c r="AT117" s="235" t="e" cm="1">
        <f t="array" ref="AT117">_xlfn.XLOOKUP($A117&amp;$B117,'[1]产值及收款计划（2026）'!$A:$A&amp;'[1]产值及收款计划（2026）'!$B:$B,'[1]产值及收款计划（2026）'!AT:AT)</f>
        <v>#REF!</v>
      </c>
      <c r="AU117" s="235" t="e" cm="1">
        <f t="array" ref="AU117">_xlfn.XLOOKUP($A117&amp;$B117,'[1]产值及收款计划（2026）'!$A:$A&amp;'[1]产值及收款计划（2026）'!$B:$B,'[1]产值及收款计划（2026）'!AU:AU)</f>
        <v>#REF!</v>
      </c>
      <c r="AV117" s="235" t="e" cm="1">
        <f t="array" ref="AV117">_xlfn.XLOOKUP($A117&amp;$B117,'[1]产值及收款计划（2026）'!$A:$A&amp;'[1]产值及收款计划（2026）'!$B:$B,'[1]产值及收款计划（2026）'!AV:AV)</f>
        <v>#REF!</v>
      </c>
      <c r="AW117" s="235" cm="1">
        <f t="array" ref="AW117">_xlfn.XLOOKUP($A117&amp;$B117,'[1]产值及收款计划（2026）'!$A:$A&amp;'[1]产值及收款计划（2026）'!$B:$B,'[1]产值及收款计划（2026）'!AW:AW)</f>
        <v>130.068442</v>
      </c>
      <c r="AX117" s="235" cm="1">
        <f t="array" ref="AX117">_xlfn.XLOOKUP($A117&amp;$B117,'[1]产值及收款计划（2026）'!$A:$A&amp;'[1]产值及收款计划（2026）'!$B:$B,'[1]产值及收款计划（2026）'!AX:AX)</f>
        <v>0</v>
      </c>
      <c r="AY117" s="235" cm="1">
        <f t="array" ref="AY117">_xlfn.XLOOKUP($A117&amp;$B117,'[1]产值及收款计划（2026）'!$A:$A&amp;'[1]产值及收款计划（2026）'!$B:$B,'[1]产值及收款计划（2026）'!AY:AY)</f>
        <v>130.068442</v>
      </c>
      <c r="AZ117" s="235" cm="1">
        <f t="array" ref="AZ117">_xlfn.XLOOKUP($A117&amp;$B117,'[1]产值及收款计划（2026）'!$A:$A&amp;'[1]产值及收款计划（2026）'!$B:$B,'[1]产值及收款计划（2026）'!AZ:AZ)</f>
        <v>98.772523</v>
      </c>
      <c r="BA117" s="235" t="e" cm="1">
        <f t="array" ref="BA117">_xlfn.XLOOKUP($A117&amp;$B117,'[1]产值及收款计划（2026）'!$A:$A&amp;'[1]产值及收款计划（2026）'!$B:$B,'[1]产值及收款计划（2026）'!BA:BA)</f>
        <v>#REF!</v>
      </c>
      <c r="BB117" s="235" t="e" cm="1">
        <f t="array" ref="BB117">_xlfn.XLOOKUP($A117&amp;$B117,'[1]产值及收款计划（2026）'!$A:$A&amp;'[1]产值及收款计划（2026）'!$B:$B,'[1]产值及收款计划（2026）'!BB:BB)</f>
        <v>#REF!</v>
      </c>
      <c r="BC117" s="235" t="e" cm="1">
        <f t="array" ref="BC117">_xlfn.XLOOKUP($A117&amp;$B117,'[1]产值及收款计划（2026）'!$A:$A&amp;'[1]产值及收款计划（2026）'!$B:$B,'[1]产值及收款计划（2026）'!BC:BC)</f>
        <v>#REF!</v>
      </c>
      <c r="BD117" s="235" t="e" cm="1">
        <f t="array" ref="BD117">_xlfn.XLOOKUP($A117&amp;$B117,'[1]产值及收款计划（2026）'!$A:$A&amp;'[1]产值及收款计划（2026）'!$B:$B,'[1]产值及收款计划（2026）'!BD:BD)</f>
        <v>#REF!</v>
      </c>
      <c r="BE117" s="235" t="e" cm="1">
        <f t="array" ref="BE117">_xlfn.XLOOKUP($A117&amp;$B117,'[1]产值及收款计划（2026）'!$A:$A&amp;'[1]产值及收款计划（2026）'!$B:$B,'[1]产值及收款计划（2026）'!BE:BE)</f>
        <v>#REF!</v>
      </c>
      <c r="BF117" s="235" t="e" cm="1">
        <f t="array" ref="BF117">_xlfn.XLOOKUP($A117&amp;$B117,'[1]产值及收款计划（2026）'!$A:$A&amp;'[1]产值及收款计划（2026）'!$B:$B,'[1]产值及收款计划（2026）'!BF:BF)</f>
        <v>#REF!</v>
      </c>
      <c r="BG117" s="235" t="e" cm="1">
        <f t="array" ref="BG117">_xlfn.XLOOKUP($A117&amp;$B117,'[1]产值及收款计划（2026）'!$A:$A&amp;'[1]产值及收款计划（2026）'!$B:$B,'[1]产值及收款计划（2026）'!BG:BG)</f>
        <v>#REF!</v>
      </c>
      <c r="BH117" s="235" t="e" cm="1">
        <f t="array" ref="BH117">_xlfn.XLOOKUP($A117&amp;$B117,'[1]产值及收款计划（2026）'!$A:$A&amp;'[1]产值及收款计划（2026）'!$B:$B,'[1]产值及收款计划（2026）'!BH:BH)</f>
        <v>#REF!</v>
      </c>
      <c r="BI117" s="235" t="e" cm="1">
        <f t="array" ref="BI117">_xlfn.XLOOKUP($A117&amp;$B117,'[1]产值及收款计划（2026）'!$A:$A&amp;'[1]产值及收款计划（2026）'!$B:$B,'[1]产值及收款计划（2026）'!BI:BI)</f>
        <v>#REF!</v>
      </c>
      <c r="BJ117" s="235" t="e" cm="1">
        <f t="array" ref="BJ117">_xlfn.XLOOKUP($A117&amp;$B117,'[1]产值及收款计划（2026）'!$A:$A&amp;'[1]产值及收款计划（2026）'!$B:$B,'[1]产值及收款计划（2026）'!BJ:BJ)</f>
        <v>#REF!</v>
      </c>
      <c r="BK117" s="235" t="e" cm="1">
        <f t="array" ref="BK117">_xlfn.XLOOKUP($A117&amp;$B117,'[1]产值及收款计划（2026）'!$A:$A&amp;'[1]产值及收款计划（2026）'!$B:$B,'[1]产值及收款计划（2026）'!BK:BK)</f>
        <v>#REF!</v>
      </c>
      <c r="BL117" s="235" t="e" cm="1">
        <f t="array" ref="BL117">_xlfn.XLOOKUP($A117&amp;$B117,'[1]产值及收款计划（2026）'!$A:$A&amp;'[1]产值及收款计划（2026）'!$B:$B,'[1]产值及收款计划（2026）'!BL:BL)</f>
        <v>#REF!</v>
      </c>
      <c r="BM117" s="235"/>
      <c r="BN117" s="235"/>
      <c r="BO117" s="235"/>
      <c r="BP117" s="235"/>
      <c r="BQ117" s="235" t="e">
        <f>_xlfn.XLOOKUP($C117,应收未收表!$AJ:$AJ,应收未收表!AK:AK)</f>
        <v>#N/A</v>
      </c>
      <c r="BR117" s="235" t="e">
        <f>_xlfn.XLOOKUP($C117,应收未收表!$AJ:$AJ,应收未收表!AL:AL)</f>
        <v>#N/A</v>
      </c>
      <c r="BS117" s="235" t="e">
        <f>_xlfn.XLOOKUP($C117,应收未收表!$AJ:$AJ,应收未收表!AM:AM)</f>
        <v>#N/A</v>
      </c>
      <c r="BT117" s="235" t="e">
        <f>_xlfn.XLOOKUP($C117,应收未收表!$AJ:$AJ,应收未收表!AN:AN)</f>
        <v>#N/A</v>
      </c>
      <c r="BU117" s="234" t="str" cm="1">
        <f t="array" ref="BU117">_xlfn.XLOOKUP($A117&amp;$B117,'[1]产值及收款计划（2026）'!$A:$A&amp;'[1]产值及收款计划（2026）'!$B:$B,'[1]产值及收款计划（2026）'!BQ:BQ)</f>
        <v>浙江交工集团股份有限公司</v>
      </c>
      <c r="BV117" s="235" t="e" cm="1">
        <f t="array" ref="BV117">_xlfn.XLOOKUP($A117&amp;$B117,'[1]产值及收款计划（2026）'!$A:$A&amp;'[1]产值及收款计划（2026）'!$B:$B,'[1]产值及收款计划（2026）'!BR:BR)</f>
        <v>#REF!</v>
      </c>
      <c r="CE117" s="235" cm="1">
        <f t="array" ref="CE117">_xlfn.XLOOKUP($A117&amp;$B117,'[1]产值及收款计划（2026）'!$A:$A&amp;'[1]产值及收款计划（2026）'!$B:$B,'[1]产值及收款计划（2026）'!CA:CA)</f>
        <v>0</v>
      </c>
      <c r="CF117" s="235" cm="1">
        <f t="array" ref="CF117">_xlfn.XLOOKUP($A117&amp;$B117,'[1]产值及收款计划（2026）'!$A:$A&amp;'[1]产值及收款计划（2026）'!$B:$B,'[1]产值及收款计划（2026）'!CB:CB)</f>
        <v>0</v>
      </c>
      <c r="CG117" s="235" cm="1">
        <f t="array" ref="CG117">_xlfn.XLOOKUP($A117&amp;$B117,'[1]产值及收款计划（2026）'!$A:$A&amp;'[1]产值及收款计划（2026）'!$B:$B,'[1]产值及收款计划（2026）'!CC:CC)</f>
        <v>0</v>
      </c>
      <c r="CH117" s="235" cm="1">
        <f t="array" ref="CH117">_xlfn.XLOOKUP($A117&amp;$B117,'[1]产值及收款计划（2026）'!$A:$A&amp;'[1]产值及收款计划（2026）'!$B:$B,'[1]产值及收款计划（2026）'!CD:CD)</f>
        <v>0</v>
      </c>
      <c r="CI117" s="235" cm="1">
        <f t="array" ref="CI117">_xlfn.XLOOKUP($A117&amp;$B117,'[1]产值及收款计划（2026）'!$A:$A&amp;'[1]产值及收款计划（2026）'!$B:$B,'[1]产值及收款计划（2026）'!CE:CE)</f>
        <v>0</v>
      </c>
      <c r="CJ117" s="235" cm="1">
        <f t="array" ref="CJ117">_xlfn.XLOOKUP($A117&amp;$B117,'[1]产值及收款计划（2026）'!$A:$A&amp;'[1]产值及收款计划（2026）'!$B:$B,'[1]产值及收款计划（2026）'!CF:CF)</f>
        <v>0</v>
      </c>
      <c r="CK117" s="235" cm="1">
        <f t="array" ref="CK117">_xlfn.XLOOKUP($A117&amp;$B117,'[1]产值及收款计划（2026）'!$A:$A&amp;'[1]产值及收款计划（2026）'!$B:$B,'[1]产值及收款计划（2026）'!CG:CG)</f>
        <v>0</v>
      </c>
      <c r="CL117" s="235" cm="1">
        <f t="array" ref="CL117">_xlfn.XLOOKUP($A117&amp;$B117,'[1]产值及收款计划（2026）'!$A:$A&amp;'[1]产值及收款计划（2026）'!$B:$B,'[1]产值及收款计划（2026）'!CH:CH)</f>
        <v>0</v>
      </c>
      <c r="CM117" s="235" cm="1">
        <f t="array" ref="CM117">_xlfn.XLOOKUP($A117&amp;$B117,'[1]产值及收款计划（2026）'!$A:$A&amp;'[1]产值及收款计划（2026）'!$B:$B,'[1]产值及收款计划（2026）'!CI:CI)</f>
        <v>0</v>
      </c>
      <c r="CN117" s="235" cm="1">
        <f t="array" ref="CN117">_xlfn.XLOOKUP($A117&amp;$B117,'[1]产值及收款计划（2026）'!$A:$A&amp;'[1]产值及收款计划（2026）'!$B:$B,'[1]产值及收款计划（2026）'!CJ:CJ)</f>
        <v>0</v>
      </c>
      <c r="CO117" s="235" cm="1">
        <f t="array" ref="CO117">_xlfn.XLOOKUP($A117&amp;$B117,'[1]产值及收款计划（2026）'!$A:$A&amp;'[1]产值及收款计划（2026）'!$B:$B,'[1]产值及收款计划（2026）'!CK:CK)</f>
        <v>0</v>
      </c>
      <c r="CP117" s="235" cm="1">
        <f t="array" ref="CP117">_xlfn.XLOOKUP($A117&amp;$B117,'[1]产值及收款计划（2026）'!$A:$A&amp;'[1]产值及收款计划（2026）'!$B:$B,'[1]产值及收款计划（2026）'!CL:CL)</f>
        <v>0</v>
      </c>
      <c r="DE117" s="235" cm="1">
        <f t="array" ref="DE117">_xlfn.XLOOKUP($A117&amp;$B117,'[1]产值及收款计划（2026）'!$A:$A&amp;'[1]产值及收款计划（2026）'!$B:$B,'[1]产值及收款计划（2026）'!DA:DA)</f>
        <v>0</v>
      </c>
      <c r="DF117" s="235" cm="1">
        <f t="array" ref="DF117">_xlfn.XLOOKUP($A117&amp;$B117,'[1]产值及收款计划（2026）'!$A:$A&amp;'[1]产值及收款计划（2026）'!$B:$B,'[1]产值及收款计划（2026）'!DB:DB)</f>
        <v>0</v>
      </c>
      <c r="DG117" s="235" cm="1">
        <f t="array" ref="DG117">_xlfn.XLOOKUP($A117&amp;$B117,'[1]产值及收款计划（2026）'!$A:$A&amp;'[1]产值及收款计划（2026）'!$B:$B,'[1]产值及收款计划（2026）'!DC:DC)</f>
        <v>0</v>
      </c>
      <c r="DH117" s="235" cm="1">
        <f t="array" ref="DH117">_xlfn.XLOOKUP($A117&amp;$B117,'[1]产值及收款计划（2026）'!$A:$A&amp;'[1]产值及收款计划（2026）'!$B:$B,'[1]产值及收款计划（2026）'!DD:DD)</f>
        <v>0</v>
      </c>
      <c r="DI117" s="235" cm="1">
        <f t="array" ref="DI117">_xlfn.XLOOKUP($A117&amp;$B117,'[1]产值及收款计划（2026）'!$A:$A&amp;'[1]产值及收款计划（2026）'!$B:$B,'[1]产值及收款计划（2026）'!DE:DE)</f>
        <v>0</v>
      </c>
      <c r="DJ117" s="235" cm="1">
        <f t="array" ref="DJ117">_xlfn.XLOOKUP($A117&amp;$B117,'[1]产值及收款计划（2026）'!$A:$A&amp;'[1]产值及收款计划（2026）'!$B:$B,'[1]产值及收款计划（2026）'!DF:DF)</f>
        <v>0</v>
      </c>
      <c r="DK117" s="235" cm="1">
        <f t="array" ref="DK117">_xlfn.XLOOKUP($A117&amp;$B117,'[1]产值及收款计划（2026）'!$A:$A&amp;'[1]产值及收款计划（2026）'!$B:$B,'[1]产值及收款计划（2026）'!DG:DG)</f>
        <v>0</v>
      </c>
      <c r="DL117" s="235" cm="1">
        <f t="array" ref="DL117">_xlfn.XLOOKUP($A117&amp;$B117,'[1]产值及收款计划（2026）'!$A:$A&amp;'[1]产值及收款计划（2026）'!$B:$B,'[1]产值及收款计划（2026）'!DH:DH)</f>
        <v>0</v>
      </c>
      <c r="DM117" s="235" cm="1">
        <f t="array" ref="DM117">_xlfn.XLOOKUP($A117&amp;$B117,'[1]产值及收款计划（2026）'!$A:$A&amp;'[1]产值及收款计划（2026）'!$B:$B,'[1]产值及收款计划（2026）'!DI:DI)</f>
        <v>0</v>
      </c>
      <c r="DN117" s="235" cm="1">
        <f t="array" ref="DN117">_xlfn.XLOOKUP($A117&amp;$B117,'[1]产值及收款计划（2026）'!$A:$A&amp;'[1]产值及收款计划（2026）'!$B:$B,'[1]产值及收款计划（2026）'!DJ:DJ)</f>
        <v>0</v>
      </c>
      <c r="DO117" s="235" cm="1">
        <f t="array" ref="DO117">_xlfn.XLOOKUP($A117&amp;$B117,'[1]产值及收款计划（2026）'!$A:$A&amp;'[1]产值及收款计划（2026）'!$B:$B,'[1]产值及收款计划（2026）'!DK:DK)</f>
        <v>0</v>
      </c>
      <c r="DP117" s="235" cm="1">
        <f t="array" ref="DP117">_xlfn.XLOOKUP($A117&amp;$B117,'[1]产值及收款计划（2026）'!$A:$A&amp;'[1]产值及收款计划（2026）'!$B:$B,'[1]产值及收款计划（2026）'!DL:DL)</f>
        <v>0</v>
      </c>
      <c r="DQ117" s="243"/>
      <c r="DR117" s="229"/>
    </row>
    <row r="118" ht="20.25" spans="1:122">
      <c r="A118" s="233">
        <f t="shared" si="14"/>
        <v>114</v>
      </c>
      <c r="B118" s="233" t="s">
        <v>25</v>
      </c>
      <c r="C118" s="234" t="str" cm="1">
        <f t="array" ref="C118">_xlfn.XLOOKUP($A118&amp;$B118,'[1]产值及收款计划（2026）'!$A:$A&amp;'[1]产值及收款计划（2026）'!$B:$B,'[1]产值及收款计划（2026）'!C:C)</f>
        <v>ZHT2023111600137</v>
      </c>
      <c r="D118" s="234" t="str" cm="1">
        <f t="array" ref="D118">_xlfn.XLOOKUP($A118&amp;$B118,'[1]产值及收款计划（2026）'!$A:$A&amp;'[1]产值及收款计划（2026）'!$B:$B,'[1]产值及收款计划（2026）'!D:D)</f>
        <v>浙江镜岭水库工程数字孪生系统（一期）采购项目</v>
      </c>
      <c r="E118" s="235" cm="1">
        <f t="array" ref="E118">_xlfn.XLOOKUP($A118&amp;$B118,'[1]产值及收款计划（2026）'!$A:$A&amp;'[1]产值及收款计划（2026）'!$B:$B,'[1]产值及收款计划（2026）'!E:E)</f>
        <v>796.212</v>
      </c>
      <c r="F118" s="235" cm="1">
        <f t="array" ref="F118">_xlfn.XLOOKUP($A118&amp;$B118,'[1]产值及收款计划（2026）'!$A:$A&amp;'[1]产值及收款计划（2026）'!$B:$B,'[1]产值及收款计划（2026）'!F:F)</f>
        <v>796.212</v>
      </c>
      <c r="G118" s="235" cm="1">
        <f t="array" ref="G118">_xlfn.XLOOKUP($A118&amp;$B118,'[1]产值及收款计划（2026）'!$A:$A&amp;'[1]产值及收款计划（2026）'!$B:$B,'[1]产值及收款计划（2026）'!G:G)</f>
        <v>796.212</v>
      </c>
      <c r="H118" s="235" cm="1">
        <f t="array" ref="H118">_xlfn.XLOOKUP($A118&amp;$B118,'[1]产值及收款计划（2026）'!$A:$A&amp;'[1]产值及收款计划（2026）'!$B:$B,'[1]产值及收款计划（2026）'!H:H)</f>
        <v>135.212</v>
      </c>
      <c r="I118" s="236" cm="1">
        <f t="array" ref="I118">_xlfn.XLOOKUP($A118&amp;$B118,'[1]产值及收款计划（2026）'!$A:$A&amp;'[1]产值及收款计划（2026）'!$B:$B,'[1]产值及收款计划（2026）'!I:I)</f>
        <v>0.169819093407283</v>
      </c>
      <c r="J118" s="237" cm="1">
        <f t="array" ref="J118">_xlfn.XLOOKUP($A118&amp;$B118,'[1]产值及收款计划（2026）'!$A:$A&amp;'[1]产值及收款计划（2026）'!$B:$B,'[1]产值及收款计划（2026）'!J:J)</f>
        <v>0.0707147972959267</v>
      </c>
      <c r="K118" s="235" t="e" cm="1">
        <f t="array" ref="K118">_xlfn.XLOOKUP($A118&amp;$B118,'[1]产值及收款计划（2026）'!$A:$A&amp;'[1]产值及收款计划（2026）'!$B:$B,'[1]产值及收款计划（2026）'!K:K)</f>
        <v>#REF!</v>
      </c>
      <c r="L118" s="235" t="e" cm="1">
        <f t="array" ref="L118">_xlfn.XLOOKUP($A118&amp;$B118,'[1]产值及收款计划（2026）'!$A:$A&amp;'[1]产值及收款计划（2026）'!$B:$B,'[1]产值及收款计划（2026）'!L:L)</f>
        <v>#REF!</v>
      </c>
      <c r="M118" s="235" t="str" cm="1">
        <f t="array" ref="M118">_xlfn.XLOOKUP($A118&amp;$B118,'[1]产值及收款计划（2026）'!$A:$A&amp;'[1]产值及收款计划（2026）'!$B:$B,'[1]产值及收款计划（2026）'!M:M)</f>
        <v>主导</v>
      </c>
      <c r="N118" s="235" t="str" cm="1">
        <f t="array" ref="N118">_xlfn.XLOOKUP($A118&amp;$B118,'[1]产值及收款计划（2026）'!$A:$A&amp;'[1]产值及收款计划（2026）'!$B:$B,'[1]产值及收款计划（2026）'!N:N)</f>
        <v>张智伟团队</v>
      </c>
      <c r="O118" s="235" t="str" cm="1">
        <f t="array" ref="O118">_xlfn.XLOOKUP($A118&amp;$B118,'[1]产值及收款计划（2026）'!$A:$A&amp;'[1]产值及收款计划（2026）'!$B:$B,'[1]产值及收款计划（2026）'!O:O)</f>
        <v>卜宝翔</v>
      </c>
      <c r="P118" s="234" t="str" cm="1">
        <f t="array" ref="P118">_xlfn.XLOOKUP($A118&amp;$B118,'[1]产值及收款计划（2026）'!$A:$A&amp;'[1]产值及收款计划（2026）'!$B:$B,'[1]产值及收款计划（2026）'!P:P)</f>
        <v>在建</v>
      </c>
      <c r="Q118" s="235" t="e" cm="1">
        <f t="array" ref="Q118">_xlfn.XLOOKUP($A118&amp;$B118,'[1]产值及收款计划（2026）'!$A:$A&amp;'[1]产值及收款计划（2026）'!$B:$B,'[1]产值及收款计划（2026）'!Q:Q)</f>
        <v>#REF!</v>
      </c>
      <c r="R118" s="235" t="e" cm="1">
        <f t="array" ref="R118">_xlfn.XLOOKUP($A118&amp;$B118,'[1]产值及收款计划（2026）'!$A:$A&amp;'[1]产值及收款计划（2026）'!$B:$B,'[1]产值及收款计划（2026）'!R:R)</f>
        <v>#REF!</v>
      </c>
      <c r="S118" s="235" t="e" cm="1">
        <f t="array" ref="S118">_xlfn.XLOOKUP($A118&amp;$B118,'[1]产值及收款计划（2026）'!$A:$A&amp;'[1]产值及收款计划（2026）'!$B:$B,'[1]产值及收款计划（2026）'!S:S)</f>
        <v>#REF!</v>
      </c>
      <c r="T118" s="235" cm="1">
        <f t="array" ref="T118">_xlfn.XLOOKUP($A118&amp;$B118,'[1]产值及收款计划（2026）'!$A:$A&amp;'[1]产值及收款计划（2026）'!$B:$B,'[1]产值及收款计划（2026）'!T:T)</f>
        <v>671.8787</v>
      </c>
      <c r="U118" s="235" cm="1">
        <f t="array" ref="U118">_xlfn.XLOOKUP($A118&amp;$B118,'[1]产值及收款计划（2026）'!$A:$A&amp;'[1]产值及收款计划（2026）'!$B:$B,'[1]产值及收款计划（2026）'!U:U)</f>
        <v>0</v>
      </c>
      <c r="V118" s="235" cm="1">
        <f t="array" ref="V118">_xlfn.XLOOKUP($A118&amp;$B118,'[1]产值及收款计划（2026）'!$A:$A&amp;'[1]产值及收款计划（2026）'!$B:$B,'[1]产值及收款计划（2026）'!V:V)</f>
        <v>124.3333</v>
      </c>
      <c r="W118" s="235" t="e" cm="1">
        <f t="array" ref="W118">_xlfn.XLOOKUP($A118&amp;$B118,'[1]产值及收款计划（2026）'!$A:$A&amp;'[1]产值及收款计划（2026）'!$B:$B,'[1]产值及收款计划（2026）'!W:W)</f>
        <v>#REF!</v>
      </c>
      <c r="X118" s="235" t="e" cm="1">
        <f t="array" ref="X118">_xlfn.XLOOKUP($A118&amp;$B118,'[1]产值及收款计划（2026）'!$A:$A&amp;'[1]产值及收款计划（2026）'!$B:$B,'[1]产值及收款计划（2026）'!X:X)</f>
        <v>#REF!</v>
      </c>
      <c r="Y118" s="235" t="e" cm="1">
        <f t="array" ref="Y118">_xlfn.XLOOKUP($A118&amp;$B118,'[1]产值及收款计划（2026）'!$A:$A&amp;'[1]产值及收款计划（2026）'!$B:$B,'[1]产值及收款计划（2026）'!Y:Y)</f>
        <v>#REF!</v>
      </c>
      <c r="Z118" s="235" t="e" cm="1">
        <f t="array" ref="Z118">_xlfn.XLOOKUP($A118&amp;$B118,'[1]产值及收款计划（2026）'!$A:$A&amp;'[1]产值及收款计划（2026）'!$B:$B,'[1]产值及收款计划（2026）'!Z:Z)</f>
        <v>#REF!</v>
      </c>
      <c r="AA118" s="235" t="e" cm="1">
        <f t="array" ref="AA118">_xlfn.XLOOKUP($A118&amp;$B118,'[1]产值及收款计划（2026）'!$A:$A&amp;'[1]产值及收款计划（2026）'!$B:$B,'[1]产值及收款计划（2026）'!AA:AA)</f>
        <v>#REF!</v>
      </c>
      <c r="AB118" s="235" t="e" cm="1">
        <f t="array" ref="AB118">_xlfn.XLOOKUP($A118&amp;$B118,'[1]产值及收款计划（2026）'!$A:$A&amp;'[1]产值及收款计划（2026）'!$B:$B,'[1]产值及收款计划（2026）'!AB:AB)</f>
        <v>#REF!</v>
      </c>
      <c r="AC118" s="235" t="e" cm="1">
        <f t="array" ref="AC118">_xlfn.XLOOKUP($A118&amp;$B118,'[1]产值及收款计划（2026）'!$A:$A&amp;'[1]产值及收款计划（2026）'!$B:$B,'[1]产值及收款计划（2026）'!AC:AC)</f>
        <v>#REF!</v>
      </c>
      <c r="AD118" s="235" t="e" cm="1">
        <f t="array" ref="AD118">_xlfn.XLOOKUP($A118&amp;$B118,'[1]产值及收款计划（2026）'!$A:$A&amp;'[1]产值及收款计划（2026）'!$B:$B,'[1]产值及收款计划（2026）'!AD:AD)</f>
        <v>#REF!</v>
      </c>
      <c r="AE118" s="235" t="e" cm="1">
        <f t="array" ref="AE118">_xlfn.XLOOKUP($A118&amp;$B118,'[1]产值及收款计划（2026）'!$A:$A&amp;'[1]产值及收款计划（2026）'!$B:$B,'[1]产值及收款计划（2026）'!AE:AE)</f>
        <v>#REF!</v>
      </c>
      <c r="AF118" s="235" t="e" cm="1">
        <f t="array" ref="AF118">_xlfn.XLOOKUP($A118&amp;$B118,'[1]产值及收款计划（2026）'!$A:$A&amp;'[1]产值及收款计划（2026）'!$B:$B,'[1]产值及收款计划（2026）'!AF:AF)</f>
        <v>#REF!</v>
      </c>
      <c r="AG118" s="235" t="e" cm="1">
        <f t="array" ref="AG118">_xlfn.XLOOKUP($A118&amp;$B118,'[1]产值及收款计划（2026）'!$A:$A&amp;'[1]产值及收款计划（2026）'!$B:$B,'[1]产值及收款计划（2026）'!AG:AG)</f>
        <v>#REF!</v>
      </c>
      <c r="AH118" s="235" t="e" cm="1">
        <f t="array" ref="AH118">_xlfn.XLOOKUP($A118&amp;$B118,'[1]产值及收款计划（2026）'!$A:$A&amp;'[1]产值及收款计划（2026）'!$B:$B,'[1]产值及收款计划（2026）'!AH:AH)</f>
        <v>#REF!</v>
      </c>
      <c r="AI118" s="235" t="e" cm="1">
        <f t="array" ref="AI118">_xlfn.XLOOKUP($A118&amp;$B118,'[1]产值及收款计划（2026）'!$A:$A&amp;'[1]产值及收款计划（2026）'!$B:$B,'[1]产值及收款计划（2026）'!AI:AI)</f>
        <v>#REF!</v>
      </c>
      <c r="AJ118" s="235" t="e" cm="1">
        <f t="array" ref="AJ118">_xlfn.XLOOKUP($A118&amp;$B118,'[1]产值及收款计划（2026）'!$A:$A&amp;'[1]产值及收款计划（2026）'!$B:$B,'[1]产值及收款计划（2026）'!AJ:AJ)</f>
        <v>#REF!</v>
      </c>
      <c r="AK118" s="235" t="e" cm="1">
        <f t="array" ref="AK118">_xlfn.XLOOKUP($A118&amp;$B118,'[1]产值及收款计划（2026）'!$A:$A&amp;'[1]产值及收款计划（2026）'!$B:$B,'[1]产值及收款计划（2026）'!AK:AK)</f>
        <v>#REF!</v>
      </c>
      <c r="AL118" s="235" t="e" cm="1">
        <f t="array" ref="AL118">_xlfn.XLOOKUP($A118&amp;$B118,'[1]产值及收款计划（2026）'!$A:$A&amp;'[1]产值及收款计划（2026）'!$B:$B,'[1]产值及收款计划（2026）'!AL:AL)</f>
        <v>#REF!</v>
      </c>
      <c r="AM118" s="242" t="e" cm="1">
        <f t="array" ref="AM118">_xlfn.LET(_xlpm.勾选月份状态数组,TRANSPOSE('PPT(12-15页）-TOP10'!$A$3:$A$14),_xlpm.选择数据区,IF('PPT(12-15页）-TOP10'!$E$3="收款",$BA118:$BL118,$AA118:$AL118),SUM(_xlfn._xlws.FILTER(_xlpm.选择数据区,_xlpm.勾选月份状态数组,"")))</f>
        <v>#REF!</v>
      </c>
      <c r="AN118" s="235" t="e">
        <f>_xlfn.XLOOKUP($C118,应收未收表!$T:$T,应收未收表!AA:AA)</f>
        <v>#N/A</v>
      </c>
      <c r="AO118" s="235" t="e">
        <f>_xlfn.XLOOKUP($C118,应收未收表!$T:$T,应收未收表!AB:AB)</f>
        <v>#N/A</v>
      </c>
      <c r="AP118" s="235" t="e">
        <f>_xlfn.XLOOKUP($C118,应收未收表!$T:$T,应收未收表!AC:AC)</f>
        <v>#N/A</v>
      </c>
      <c r="AQ118" s="235" t="e">
        <f>_xlfn.XLOOKUP($C118,应收未收表!$T:$T,应收未收表!AE:AE)</f>
        <v>#N/A</v>
      </c>
      <c r="AR118" s="235" t="e">
        <f>_xlfn.XLOOKUP($C118,应收未收表!$T:$T,应收未收表!AF:AF)</f>
        <v>#N/A</v>
      </c>
      <c r="AS118" s="235" t="e" cm="1">
        <f t="array" ref="AS118">_xlfn.XLOOKUP($A118&amp;$B118,'[1]产值及收款计划（2026）'!$A:$A&amp;'[1]产值及收款计划（2026）'!$B:$B,'[1]产值及收款计划（2026）'!AS:AS)</f>
        <v>#REF!</v>
      </c>
      <c r="AT118" s="235" t="e" cm="1">
        <f t="array" ref="AT118">_xlfn.XLOOKUP($A118&amp;$B118,'[1]产值及收款计划（2026）'!$A:$A&amp;'[1]产值及收款计划（2026）'!$B:$B,'[1]产值及收款计划（2026）'!AT:AT)</f>
        <v>#REF!</v>
      </c>
      <c r="AU118" s="235" t="e" cm="1">
        <f t="array" ref="AU118">_xlfn.XLOOKUP($A118&amp;$B118,'[1]产值及收款计划（2026）'!$A:$A&amp;'[1]产值及收款计划（2026）'!$B:$B,'[1]产值及收款计划（2026）'!AU:AU)</f>
        <v>#REF!</v>
      </c>
      <c r="AV118" s="235" t="e" cm="1">
        <f t="array" ref="AV118">_xlfn.XLOOKUP($A118&amp;$B118,'[1]产值及收款计划（2026）'!$A:$A&amp;'[1]产值及收款计划（2026）'!$B:$B,'[1]产值及收款计划（2026）'!AV:AV)</f>
        <v>#REF!</v>
      </c>
      <c r="AW118" s="235" cm="1">
        <f t="array" ref="AW118">_xlfn.XLOOKUP($A118&amp;$B118,'[1]产值及收款计划（2026）'!$A:$A&amp;'[1]产值及收款计划（2026）'!$B:$B,'[1]产值及收款计划（2026）'!AW:AW)</f>
        <v>671.8787</v>
      </c>
      <c r="AX118" s="235" cm="1">
        <f t="array" ref="AX118">_xlfn.XLOOKUP($A118&amp;$B118,'[1]产值及收款计划（2026）'!$A:$A&amp;'[1]产值及收款计划（2026）'!$B:$B,'[1]产值及收款计划（2026）'!AX:AX)</f>
        <v>0</v>
      </c>
      <c r="AY118" s="235" cm="1">
        <f t="array" ref="AY118">_xlfn.XLOOKUP($A118&amp;$B118,'[1]产值及收款计划（2026）'!$A:$A&amp;'[1]产值及收款计划（2026）'!$B:$B,'[1]产值及收款计划（2026）'!AY:AY)</f>
        <v>124.3333</v>
      </c>
      <c r="AZ118" s="235" cm="1">
        <f t="array" ref="AZ118">_xlfn.XLOOKUP($A118&amp;$B118,'[1]产值及收款计划（2026）'!$A:$A&amp;'[1]产值及收款计划（2026）'!$B:$B,'[1]产值及收款计划（2026）'!AZ:AZ)</f>
        <v>0</v>
      </c>
      <c r="BA118" s="235" t="e" cm="1">
        <f t="array" ref="BA118">_xlfn.XLOOKUP($A118&amp;$B118,'[1]产值及收款计划（2026）'!$A:$A&amp;'[1]产值及收款计划（2026）'!$B:$B,'[1]产值及收款计划（2026）'!BA:BA)</f>
        <v>#REF!</v>
      </c>
      <c r="BB118" s="235" t="e" cm="1">
        <f t="array" ref="BB118">_xlfn.XLOOKUP($A118&amp;$B118,'[1]产值及收款计划（2026）'!$A:$A&amp;'[1]产值及收款计划（2026）'!$B:$B,'[1]产值及收款计划（2026）'!BB:BB)</f>
        <v>#REF!</v>
      </c>
      <c r="BC118" s="235" t="e" cm="1">
        <f t="array" ref="BC118">_xlfn.XLOOKUP($A118&amp;$B118,'[1]产值及收款计划（2026）'!$A:$A&amp;'[1]产值及收款计划（2026）'!$B:$B,'[1]产值及收款计划（2026）'!BC:BC)</f>
        <v>#REF!</v>
      </c>
      <c r="BD118" s="235" t="e" cm="1">
        <f t="array" ref="BD118">_xlfn.XLOOKUP($A118&amp;$B118,'[1]产值及收款计划（2026）'!$A:$A&amp;'[1]产值及收款计划（2026）'!$B:$B,'[1]产值及收款计划（2026）'!BD:BD)</f>
        <v>#REF!</v>
      </c>
      <c r="BE118" s="235" t="e" cm="1">
        <f t="array" ref="BE118">_xlfn.XLOOKUP($A118&amp;$B118,'[1]产值及收款计划（2026）'!$A:$A&amp;'[1]产值及收款计划（2026）'!$B:$B,'[1]产值及收款计划（2026）'!BE:BE)</f>
        <v>#REF!</v>
      </c>
      <c r="BF118" s="235" t="e" cm="1">
        <f t="array" ref="BF118">_xlfn.XLOOKUP($A118&amp;$B118,'[1]产值及收款计划（2026）'!$A:$A&amp;'[1]产值及收款计划（2026）'!$B:$B,'[1]产值及收款计划（2026）'!BF:BF)</f>
        <v>#REF!</v>
      </c>
      <c r="BG118" s="235" t="e" cm="1">
        <f t="array" ref="BG118">_xlfn.XLOOKUP($A118&amp;$B118,'[1]产值及收款计划（2026）'!$A:$A&amp;'[1]产值及收款计划（2026）'!$B:$B,'[1]产值及收款计划（2026）'!BG:BG)</f>
        <v>#REF!</v>
      </c>
      <c r="BH118" s="235" t="e" cm="1">
        <f t="array" ref="BH118">_xlfn.XLOOKUP($A118&amp;$B118,'[1]产值及收款计划（2026）'!$A:$A&amp;'[1]产值及收款计划（2026）'!$B:$B,'[1]产值及收款计划（2026）'!BH:BH)</f>
        <v>#REF!</v>
      </c>
      <c r="BI118" s="235" t="e" cm="1">
        <f t="array" ref="BI118">_xlfn.XLOOKUP($A118&amp;$B118,'[1]产值及收款计划（2026）'!$A:$A&amp;'[1]产值及收款计划（2026）'!$B:$B,'[1]产值及收款计划（2026）'!BI:BI)</f>
        <v>#REF!</v>
      </c>
      <c r="BJ118" s="235" t="e" cm="1">
        <f t="array" ref="BJ118">_xlfn.XLOOKUP($A118&amp;$B118,'[1]产值及收款计划（2026）'!$A:$A&amp;'[1]产值及收款计划（2026）'!$B:$B,'[1]产值及收款计划（2026）'!BJ:BJ)</f>
        <v>#REF!</v>
      </c>
      <c r="BK118" s="235" t="e" cm="1">
        <f t="array" ref="BK118">_xlfn.XLOOKUP($A118&amp;$B118,'[1]产值及收款计划（2026）'!$A:$A&amp;'[1]产值及收款计划（2026）'!$B:$B,'[1]产值及收款计划（2026）'!BK:BK)</f>
        <v>#REF!</v>
      </c>
      <c r="BL118" s="235" t="e" cm="1">
        <f t="array" ref="BL118">_xlfn.XLOOKUP($A118&amp;$B118,'[1]产值及收款计划（2026）'!$A:$A&amp;'[1]产值及收款计划（2026）'!$B:$B,'[1]产值及收款计划（2026）'!BL:BL)</f>
        <v>#REF!</v>
      </c>
      <c r="BM118" s="235"/>
      <c r="BN118" s="235"/>
      <c r="BO118" s="235"/>
      <c r="BP118" s="235"/>
      <c r="BQ118" s="235" t="e">
        <f>_xlfn.XLOOKUP($C118,应收未收表!$AJ:$AJ,应收未收表!AK:AK)</f>
        <v>#N/A</v>
      </c>
      <c r="BR118" s="235" t="e">
        <f>_xlfn.XLOOKUP($C118,应收未收表!$AJ:$AJ,应收未收表!AL:AL)</f>
        <v>#N/A</v>
      </c>
      <c r="BS118" s="235" t="e">
        <f>_xlfn.XLOOKUP($C118,应收未收表!$AJ:$AJ,应收未收表!AM:AM)</f>
        <v>#N/A</v>
      </c>
      <c r="BT118" s="235" t="e">
        <f>_xlfn.XLOOKUP($C118,应收未收表!$AJ:$AJ,应收未收表!AN:AN)</f>
        <v>#N/A</v>
      </c>
      <c r="BU118" s="234" t="str" cm="1">
        <f t="array" ref="BU118">_xlfn.XLOOKUP($A118&amp;$B118,'[1]产值及收款计划（2026）'!$A:$A&amp;'[1]产值及收款计划（2026）'!$B:$B,'[1]产值及收款计划（2026）'!BQ:BQ)</f>
        <v>浙江镜岭水库有限公司</v>
      </c>
      <c r="BV118" s="235" t="e" cm="1">
        <f t="array" ref="BV118">_xlfn.XLOOKUP($A118&amp;$B118,'[1]产值及收款计划（2026）'!$A:$A&amp;'[1]产值及收款计划（2026）'!$B:$B,'[1]产值及收款计划（2026）'!BR:BR)</f>
        <v>#REF!</v>
      </c>
      <c r="CE118" s="235" cm="1">
        <f t="array" ref="CE118">_xlfn.XLOOKUP($A118&amp;$B118,'[1]产值及收款计划（2026）'!$A:$A&amp;'[1]产值及收款计划（2026）'!$B:$B,'[1]产值及收款计划（2026）'!CA:CA)</f>
        <v>0</v>
      </c>
      <c r="CF118" s="235" cm="1">
        <f t="array" ref="CF118">_xlfn.XLOOKUP($A118&amp;$B118,'[1]产值及收款计划（2026）'!$A:$A&amp;'[1]产值及收款计划（2026）'!$B:$B,'[1]产值及收款计划（2026）'!CB:CB)</f>
        <v>0</v>
      </c>
      <c r="CG118" s="235" cm="1">
        <f t="array" ref="CG118">_xlfn.XLOOKUP($A118&amp;$B118,'[1]产值及收款计划（2026）'!$A:$A&amp;'[1]产值及收款计划（2026）'!$B:$B,'[1]产值及收款计划（2026）'!CC:CC)</f>
        <v>0</v>
      </c>
      <c r="CH118" s="235" cm="1">
        <f t="array" ref="CH118">_xlfn.XLOOKUP($A118&amp;$B118,'[1]产值及收款计划（2026）'!$A:$A&amp;'[1]产值及收款计划（2026）'!$B:$B,'[1]产值及收款计划（2026）'!CD:CD)</f>
        <v>0</v>
      </c>
      <c r="CI118" s="235" cm="1">
        <f t="array" ref="CI118">_xlfn.XLOOKUP($A118&amp;$B118,'[1]产值及收款计划（2026）'!$A:$A&amp;'[1]产值及收款计划（2026）'!$B:$B,'[1]产值及收款计划（2026）'!CE:CE)</f>
        <v>0</v>
      </c>
      <c r="CJ118" s="235" cm="1">
        <f t="array" ref="CJ118">_xlfn.XLOOKUP($A118&amp;$B118,'[1]产值及收款计划（2026）'!$A:$A&amp;'[1]产值及收款计划（2026）'!$B:$B,'[1]产值及收款计划（2026）'!CF:CF)</f>
        <v>0</v>
      </c>
      <c r="CK118" s="235" cm="1">
        <f t="array" ref="CK118">_xlfn.XLOOKUP($A118&amp;$B118,'[1]产值及收款计划（2026）'!$A:$A&amp;'[1]产值及收款计划（2026）'!$B:$B,'[1]产值及收款计划（2026）'!CG:CG)</f>
        <v>0</v>
      </c>
      <c r="CL118" s="235" cm="1">
        <f t="array" ref="CL118">_xlfn.XLOOKUP($A118&amp;$B118,'[1]产值及收款计划（2026）'!$A:$A&amp;'[1]产值及收款计划（2026）'!$B:$B,'[1]产值及收款计划（2026）'!CH:CH)</f>
        <v>0</v>
      </c>
      <c r="CM118" s="235" cm="1">
        <f t="array" ref="CM118">_xlfn.XLOOKUP($A118&amp;$B118,'[1]产值及收款计划（2026）'!$A:$A&amp;'[1]产值及收款计划（2026）'!$B:$B,'[1]产值及收款计划（2026）'!CI:CI)</f>
        <v>0</v>
      </c>
      <c r="CN118" s="235" cm="1">
        <f t="array" ref="CN118">_xlfn.XLOOKUP($A118&amp;$B118,'[1]产值及收款计划（2026）'!$A:$A&amp;'[1]产值及收款计划（2026）'!$B:$B,'[1]产值及收款计划（2026）'!CJ:CJ)</f>
        <v>0</v>
      </c>
      <c r="CO118" s="235" cm="1">
        <f t="array" ref="CO118">_xlfn.XLOOKUP($A118&amp;$B118,'[1]产值及收款计划（2026）'!$A:$A&amp;'[1]产值及收款计划（2026）'!$B:$B,'[1]产值及收款计划（2026）'!CK:CK)</f>
        <v>0</v>
      </c>
      <c r="CP118" s="235" cm="1">
        <f t="array" ref="CP118">_xlfn.XLOOKUP($A118&amp;$B118,'[1]产值及收款计划（2026）'!$A:$A&amp;'[1]产值及收款计划（2026）'!$B:$B,'[1]产值及收款计划（2026）'!CL:CL)</f>
        <v>0</v>
      </c>
      <c r="DE118" s="235" cm="1">
        <f t="array" ref="DE118">_xlfn.XLOOKUP($A118&amp;$B118,'[1]产值及收款计划（2026）'!$A:$A&amp;'[1]产值及收款计划（2026）'!$B:$B,'[1]产值及收款计划（2026）'!DA:DA)</f>
        <v>0</v>
      </c>
      <c r="DF118" s="235" cm="1">
        <f t="array" ref="DF118">_xlfn.XLOOKUP($A118&amp;$B118,'[1]产值及收款计划（2026）'!$A:$A&amp;'[1]产值及收款计划（2026）'!$B:$B,'[1]产值及收款计划（2026）'!DB:DB)</f>
        <v>0</v>
      </c>
      <c r="DG118" s="235" cm="1">
        <f t="array" ref="DG118">_xlfn.XLOOKUP($A118&amp;$B118,'[1]产值及收款计划（2026）'!$A:$A&amp;'[1]产值及收款计划（2026）'!$B:$B,'[1]产值及收款计划（2026）'!DC:DC)</f>
        <v>0</v>
      </c>
      <c r="DH118" s="235" cm="1">
        <f t="array" ref="DH118">_xlfn.XLOOKUP($A118&amp;$B118,'[1]产值及收款计划（2026）'!$A:$A&amp;'[1]产值及收款计划（2026）'!$B:$B,'[1]产值及收款计划（2026）'!DD:DD)</f>
        <v>0</v>
      </c>
      <c r="DI118" s="235" cm="1">
        <f t="array" ref="DI118">_xlfn.XLOOKUP($A118&amp;$B118,'[1]产值及收款计划（2026）'!$A:$A&amp;'[1]产值及收款计划（2026）'!$B:$B,'[1]产值及收款计划（2026）'!DE:DE)</f>
        <v>0</v>
      </c>
      <c r="DJ118" s="235" cm="1">
        <f t="array" ref="DJ118">_xlfn.XLOOKUP($A118&amp;$B118,'[1]产值及收款计划（2026）'!$A:$A&amp;'[1]产值及收款计划（2026）'!$B:$B,'[1]产值及收款计划（2026）'!DF:DF)</f>
        <v>0</v>
      </c>
      <c r="DK118" s="235" cm="1">
        <f t="array" ref="DK118">_xlfn.XLOOKUP($A118&amp;$B118,'[1]产值及收款计划（2026）'!$A:$A&amp;'[1]产值及收款计划（2026）'!$B:$B,'[1]产值及收款计划（2026）'!DG:DG)</f>
        <v>0</v>
      </c>
      <c r="DL118" s="235" cm="1">
        <f t="array" ref="DL118">_xlfn.XLOOKUP($A118&amp;$B118,'[1]产值及收款计划（2026）'!$A:$A&amp;'[1]产值及收款计划（2026）'!$B:$B,'[1]产值及收款计划（2026）'!DH:DH)</f>
        <v>0</v>
      </c>
      <c r="DM118" s="235" cm="1">
        <f t="array" ref="DM118">_xlfn.XLOOKUP($A118&amp;$B118,'[1]产值及收款计划（2026）'!$A:$A&amp;'[1]产值及收款计划（2026）'!$B:$B,'[1]产值及收款计划（2026）'!DI:DI)</f>
        <v>0</v>
      </c>
      <c r="DN118" s="235" cm="1">
        <f t="array" ref="DN118">_xlfn.XLOOKUP($A118&amp;$B118,'[1]产值及收款计划（2026）'!$A:$A&amp;'[1]产值及收款计划（2026）'!$B:$B,'[1]产值及收款计划（2026）'!DJ:DJ)</f>
        <v>0</v>
      </c>
      <c r="DO118" s="235" cm="1">
        <f t="array" ref="DO118">_xlfn.XLOOKUP($A118&amp;$B118,'[1]产值及收款计划（2026）'!$A:$A&amp;'[1]产值及收款计划（2026）'!$B:$B,'[1]产值及收款计划（2026）'!DK:DK)</f>
        <v>0</v>
      </c>
      <c r="DP118" s="235" cm="1">
        <f t="array" ref="DP118">_xlfn.XLOOKUP($A118&amp;$B118,'[1]产值及收款计划（2026）'!$A:$A&amp;'[1]产值及收款计划（2026）'!$B:$B,'[1]产值及收款计划（2026）'!DL:DL)</f>
        <v>0</v>
      </c>
      <c r="DQ118" s="243"/>
      <c r="DR118" s="229"/>
    </row>
    <row r="119" ht="20.25" spans="1:122">
      <c r="A119" s="233">
        <f t="shared" si="14"/>
        <v>115</v>
      </c>
      <c r="B119" s="233" t="s">
        <v>25</v>
      </c>
      <c r="C119" s="234" t="str" cm="1">
        <f t="array" ref="C119">_xlfn.XLOOKUP($A119&amp;$B119,'[1]产值及收款计划（2026）'!$A:$A&amp;'[1]产值及收款计划（2026）'!$B:$B,'[1]产值及收款计划（2026）'!C:C)</f>
        <v>ZHT2024012600012</v>
      </c>
      <c r="D119" s="234" t="str" cm="1">
        <f t="array" ref="D119">_xlfn.XLOOKUP($A119&amp;$B119,'[1]产值及收款计划（2026）'!$A:$A&amp;'[1]产值及收款计划（2026）'!$B:$B,'[1]产值及收款计划（2026）'!D:D)</f>
        <v>甬台温高速公路（G15 沈阳至海口国家高速公路）改扩建工程临海青岭至温岭大溪岭段信息化管理系统第 XXGL01 标段</v>
      </c>
      <c r="E119" s="235" cm="1">
        <f t="array" ref="E119">_xlfn.XLOOKUP($A119&amp;$B119,'[1]产值及收款计划（2026）'!$A:$A&amp;'[1]产值及收款计划（2026）'!$B:$B,'[1]产值及收款计划（2026）'!E:E)</f>
        <v>1040.9215</v>
      </c>
      <c r="F119" s="235" cm="1">
        <f t="array" ref="F119">_xlfn.XLOOKUP($A119&amp;$B119,'[1]产值及收款计划（2026）'!$A:$A&amp;'[1]产值及收款计划（2026）'!$B:$B,'[1]产值及收款计划（2026）'!F:F)</f>
        <v>1040.9215</v>
      </c>
      <c r="G119" s="235" cm="1">
        <f t="array" ref="G119">_xlfn.XLOOKUP($A119&amp;$B119,'[1]产值及收款计划（2026）'!$A:$A&amp;'[1]产值及收款计划（2026）'!$B:$B,'[1]产值及收款计划（2026）'!G:G)</f>
        <v>1040.9215</v>
      </c>
      <c r="H119" s="235" cm="1">
        <f t="array" ref="H119">_xlfn.XLOOKUP($A119&amp;$B119,'[1]产值及收款计划（2026）'!$A:$A&amp;'[1]产值及收款计划（2026）'!$B:$B,'[1]产值及收款计划（2026）'!H:H)</f>
        <v>25.7594999999999</v>
      </c>
      <c r="I119" s="236" cm="1">
        <f t="array" ref="I119">_xlfn.XLOOKUP($A119&amp;$B119,'[1]产值及收款计划（2026）'!$A:$A&amp;'[1]产值及收款计划（2026）'!$B:$B,'[1]产值及收款计划（2026）'!I:I)</f>
        <v>0.0247468228872205</v>
      </c>
      <c r="J119" s="237" cm="1">
        <f t="array" ref="J119">_xlfn.XLOOKUP($A119&amp;$B119,'[1]产值及收款计划（2026）'!$A:$A&amp;'[1]产值及收款计划（2026）'!$B:$B,'[1]产值及收款计划（2026）'!J:J)</f>
        <v>0.06</v>
      </c>
      <c r="K119" s="235" t="e" cm="1">
        <f t="array" ref="K119">_xlfn.XLOOKUP($A119&amp;$B119,'[1]产值及收款计划（2026）'!$A:$A&amp;'[1]产值及收款计划（2026）'!$B:$B,'[1]产值及收款计划（2026）'!K:K)</f>
        <v>#REF!</v>
      </c>
      <c r="L119" s="235" t="e" cm="1">
        <f t="array" ref="L119">_xlfn.XLOOKUP($A119&amp;$B119,'[1]产值及收款计划（2026）'!$A:$A&amp;'[1]产值及收款计划（2026）'!$B:$B,'[1]产值及收款计划（2026）'!L:L)</f>
        <v>#REF!</v>
      </c>
      <c r="M119" s="235" t="str" cm="1">
        <f t="array" ref="M119">_xlfn.XLOOKUP($A119&amp;$B119,'[1]产值及收款计划（2026）'!$A:$A&amp;'[1]产值及收款计划（2026）'!$B:$B,'[1]产值及收款计划（2026）'!M:M)</f>
        <v>主导</v>
      </c>
      <c r="N119" s="235" t="str" cm="1">
        <f t="array" ref="N119">_xlfn.XLOOKUP($A119&amp;$B119,'[1]产值及收款计划（2026）'!$A:$A&amp;'[1]产值及收款计划（2026）'!$B:$B,'[1]产值及收款计划（2026）'!N:N)</f>
        <v>张智伟团队</v>
      </c>
      <c r="O119" s="235" t="str" cm="1">
        <f t="array" ref="O119">_xlfn.XLOOKUP($A119&amp;$B119,'[1]产值及收款计划（2026）'!$A:$A&amp;'[1]产值及收款计划（2026）'!$B:$B,'[1]产值及收款计划（2026）'!O:O)</f>
        <v>卜宝翔</v>
      </c>
      <c r="P119" s="234" t="str" cm="1">
        <f t="array" ref="P119">_xlfn.XLOOKUP($A119&amp;$B119,'[1]产值及收款计划（2026）'!$A:$A&amp;'[1]产值及收款计划（2026）'!$B:$B,'[1]产值及收款计划（2026）'!P:P)</f>
        <v>在建</v>
      </c>
      <c r="Q119" s="235" t="e" cm="1">
        <f t="array" ref="Q119">_xlfn.XLOOKUP($A119&amp;$B119,'[1]产值及收款计划（2026）'!$A:$A&amp;'[1]产值及收款计划（2026）'!$B:$B,'[1]产值及收款计划（2026）'!Q:Q)</f>
        <v>#REF!</v>
      </c>
      <c r="R119" s="235" t="e" cm="1">
        <f t="array" ref="R119">_xlfn.XLOOKUP($A119&amp;$B119,'[1]产值及收款计划（2026）'!$A:$A&amp;'[1]产值及收款计划（2026）'!$B:$B,'[1]产值及收款计划（2026）'!R:R)</f>
        <v>#REF!</v>
      </c>
      <c r="S119" s="235" t="e" cm="1">
        <f t="array" ref="S119">_xlfn.XLOOKUP($A119&amp;$B119,'[1]产值及收款计划（2026）'!$A:$A&amp;'[1]产值及收款计划（2026）'!$B:$B,'[1]产值及收款计划（2026）'!S:S)</f>
        <v>#REF!</v>
      </c>
      <c r="T119" s="235" cm="1">
        <f t="array" ref="T119">_xlfn.XLOOKUP($A119&amp;$B119,'[1]产值及收款计划（2026）'!$A:$A&amp;'[1]产值及收款计划（2026）'!$B:$B,'[1]产值及收款计划（2026）'!T:T)</f>
        <v>855.24581</v>
      </c>
      <c r="U119" s="235" cm="1">
        <f t="array" ref="U119">_xlfn.XLOOKUP($A119&amp;$B119,'[1]产值及收款计划（2026）'!$A:$A&amp;'[1]产值及收款计划（2026）'!$B:$B,'[1]产值及收款计划（2026）'!U:U)</f>
        <v>0</v>
      </c>
      <c r="V119" s="235" cm="1">
        <f t="array" ref="V119">_xlfn.XLOOKUP($A119&amp;$B119,'[1]产值及收款计划（2026）'!$A:$A&amp;'[1]产值及收款计划（2026）'!$B:$B,'[1]产值及收款计划（2026）'!V:V)</f>
        <v>185.67569</v>
      </c>
      <c r="W119" s="235" t="e" cm="1">
        <f t="array" ref="W119">_xlfn.XLOOKUP($A119&amp;$B119,'[1]产值及收款计划（2026）'!$A:$A&amp;'[1]产值及收款计划（2026）'!$B:$B,'[1]产值及收款计划（2026）'!W:W)</f>
        <v>#REF!</v>
      </c>
      <c r="X119" s="235" t="e" cm="1">
        <f t="array" ref="X119">_xlfn.XLOOKUP($A119&amp;$B119,'[1]产值及收款计划（2026）'!$A:$A&amp;'[1]产值及收款计划（2026）'!$B:$B,'[1]产值及收款计划（2026）'!X:X)</f>
        <v>#REF!</v>
      </c>
      <c r="Y119" s="235" t="e" cm="1">
        <f t="array" ref="Y119">_xlfn.XLOOKUP($A119&amp;$B119,'[1]产值及收款计划（2026）'!$A:$A&amp;'[1]产值及收款计划（2026）'!$B:$B,'[1]产值及收款计划（2026）'!Y:Y)</f>
        <v>#REF!</v>
      </c>
      <c r="Z119" s="235" t="e" cm="1">
        <f t="array" ref="Z119">_xlfn.XLOOKUP($A119&amp;$B119,'[1]产值及收款计划（2026）'!$A:$A&amp;'[1]产值及收款计划（2026）'!$B:$B,'[1]产值及收款计划（2026）'!Z:Z)</f>
        <v>#REF!</v>
      </c>
      <c r="AA119" s="235" t="e" cm="1">
        <f t="array" ref="AA119">_xlfn.XLOOKUP($A119&amp;$B119,'[1]产值及收款计划（2026）'!$A:$A&amp;'[1]产值及收款计划（2026）'!$B:$B,'[1]产值及收款计划（2026）'!AA:AA)</f>
        <v>#REF!</v>
      </c>
      <c r="AB119" s="235" t="e" cm="1">
        <f t="array" ref="AB119">_xlfn.XLOOKUP($A119&amp;$B119,'[1]产值及收款计划（2026）'!$A:$A&amp;'[1]产值及收款计划（2026）'!$B:$B,'[1]产值及收款计划（2026）'!AB:AB)</f>
        <v>#REF!</v>
      </c>
      <c r="AC119" s="235" t="e" cm="1">
        <f t="array" ref="AC119">_xlfn.XLOOKUP($A119&amp;$B119,'[1]产值及收款计划（2026）'!$A:$A&amp;'[1]产值及收款计划（2026）'!$B:$B,'[1]产值及收款计划（2026）'!AC:AC)</f>
        <v>#REF!</v>
      </c>
      <c r="AD119" s="235" t="e" cm="1">
        <f t="array" ref="AD119">_xlfn.XLOOKUP($A119&amp;$B119,'[1]产值及收款计划（2026）'!$A:$A&amp;'[1]产值及收款计划（2026）'!$B:$B,'[1]产值及收款计划（2026）'!AD:AD)</f>
        <v>#REF!</v>
      </c>
      <c r="AE119" s="235" t="e" cm="1">
        <f t="array" ref="AE119">_xlfn.XLOOKUP($A119&amp;$B119,'[1]产值及收款计划（2026）'!$A:$A&amp;'[1]产值及收款计划（2026）'!$B:$B,'[1]产值及收款计划（2026）'!AE:AE)</f>
        <v>#REF!</v>
      </c>
      <c r="AF119" s="235" t="e" cm="1">
        <f t="array" ref="AF119">_xlfn.XLOOKUP($A119&amp;$B119,'[1]产值及收款计划（2026）'!$A:$A&amp;'[1]产值及收款计划（2026）'!$B:$B,'[1]产值及收款计划（2026）'!AF:AF)</f>
        <v>#REF!</v>
      </c>
      <c r="AG119" s="235" t="e" cm="1">
        <f t="array" ref="AG119">_xlfn.XLOOKUP($A119&amp;$B119,'[1]产值及收款计划（2026）'!$A:$A&amp;'[1]产值及收款计划（2026）'!$B:$B,'[1]产值及收款计划（2026）'!AG:AG)</f>
        <v>#REF!</v>
      </c>
      <c r="AH119" s="235" t="e" cm="1">
        <f t="array" ref="AH119">_xlfn.XLOOKUP($A119&amp;$B119,'[1]产值及收款计划（2026）'!$A:$A&amp;'[1]产值及收款计划（2026）'!$B:$B,'[1]产值及收款计划（2026）'!AH:AH)</f>
        <v>#REF!</v>
      </c>
      <c r="AI119" s="235" t="e" cm="1">
        <f t="array" ref="AI119">_xlfn.XLOOKUP($A119&amp;$B119,'[1]产值及收款计划（2026）'!$A:$A&amp;'[1]产值及收款计划（2026）'!$B:$B,'[1]产值及收款计划（2026）'!AI:AI)</f>
        <v>#REF!</v>
      </c>
      <c r="AJ119" s="235" t="e" cm="1">
        <f t="array" ref="AJ119">_xlfn.XLOOKUP($A119&amp;$B119,'[1]产值及收款计划（2026）'!$A:$A&amp;'[1]产值及收款计划（2026）'!$B:$B,'[1]产值及收款计划（2026）'!AJ:AJ)</f>
        <v>#REF!</v>
      </c>
      <c r="AK119" s="235" t="e" cm="1">
        <f t="array" ref="AK119">_xlfn.XLOOKUP($A119&amp;$B119,'[1]产值及收款计划（2026）'!$A:$A&amp;'[1]产值及收款计划（2026）'!$B:$B,'[1]产值及收款计划（2026）'!AK:AK)</f>
        <v>#REF!</v>
      </c>
      <c r="AL119" s="235" t="e" cm="1">
        <f t="array" ref="AL119">_xlfn.XLOOKUP($A119&amp;$B119,'[1]产值及收款计划（2026）'!$A:$A&amp;'[1]产值及收款计划（2026）'!$B:$B,'[1]产值及收款计划（2026）'!AL:AL)</f>
        <v>#REF!</v>
      </c>
      <c r="AM119" s="242" t="e" cm="1">
        <f t="array" ref="AM119">_xlfn.LET(_xlpm.勾选月份状态数组,TRANSPOSE('PPT(12-15页）-TOP10'!$A$3:$A$14),_xlpm.选择数据区,IF('PPT(12-15页）-TOP10'!$E$3="收款",$BA119:$BL119,$AA119:$AL119),SUM(_xlfn._xlws.FILTER(_xlpm.选择数据区,_xlpm.勾选月份状态数组,"")))</f>
        <v>#REF!</v>
      </c>
      <c r="AN119" s="235" t="e">
        <f>_xlfn.XLOOKUP($C119,应收未收表!$T:$T,应收未收表!AA:AA)</f>
        <v>#N/A</v>
      </c>
      <c r="AO119" s="235" t="e">
        <f>_xlfn.XLOOKUP($C119,应收未收表!$T:$T,应收未收表!AB:AB)</f>
        <v>#N/A</v>
      </c>
      <c r="AP119" s="235" t="e">
        <f>_xlfn.XLOOKUP($C119,应收未收表!$T:$T,应收未收表!AC:AC)</f>
        <v>#N/A</v>
      </c>
      <c r="AQ119" s="235" t="e">
        <f>_xlfn.XLOOKUP($C119,应收未收表!$T:$T,应收未收表!AE:AE)</f>
        <v>#N/A</v>
      </c>
      <c r="AR119" s="235" t="e">
        <f>_xlfn.XLOOKUP($C119,应收未收表!$T:$T,应收未收表!AF:AF)</f>
        <v>#N/A</v>
      </c>
      <c r="AS119" s="235" t="e" cm="1">
        <f t="array" ref="AS119">_xlfn.XLOOKUP($A119&amp;$B119,'[1]产值及收款计划（2026）'!$A:$A&amp;'[1]产值及收款计划（2026）'!$B:$B,'[1]产值及收款计划（2026）'!AS:AS)</f>
        <v>#REF!</v>
      </c>
      <c r="AT119" s="235" t="e" cm="1">
        <f t="array" ref="AT119">_xlfn.XLOOKUP($A119&amp;$B119,'[1]产值及收款计划（2026）'!$A:$A&amp;'[1]产值及收款计划（2026）'!$B:$B,'[1]产值及收款计划（2026）'!AT:AT)</f>
        <v>#REF!</v>
      </c>
      <c r="AU119" s="235" t="e" cm="1">
        <f t="array" ref="AU119">_xlfn.XLOOKUP($A119&amp;$B119,'[1]产值及收款计划（2026）'!$A:$A&amp;'[1]产值及收款计划（2026）'!$B:$B,'[1]产值及收款计划（2026）'!AU:AU)</f>
        <v>#REF!</v>
      </c>
      <c r="AV119" s="235" t="e" cm="1">
        <f t="array" ref="AV119">_xlfn.XLOOKUP($A119&amp;$B119,'[1]产值及收款计划（2026）'!$A:$A&amp;'[1]产值及收款计划（2026）'!$B:$B,'[1]产值及收款计划（2026）'!AV:AV)</f>
        <v>#REF!</v>
      </c>
      <c r="AW119" s="235" cm="1">
        <f t="array" ref="AW119">_xlfn.XLOOKUP($A119&amp;$B119,'[1]产值及收款计划（2026）'!$A:$A&amp;'[1]产值及收款计划（2026）'!$B:$B,'[1]产值及收款计划（2026）'!AW:AW)</f>
        <v>612.0687</v>
      </c>
      <c r="AX119" s="235" cm="1">
        <f t="array" ref="AX119">_xlfn.XLOOKUP($A119&amp;$B119,'[1]产值及收款计划（2026）'!$A:$A&amp;'[1]产值及收款计划（2026）'!$B:$B,'[1]产值及收款计划（2026）'!AX:AX)</f>
        <v>0</v>
      </c>
      <c r="AY119" s="235" cm="1">
        <f t="array" ref="AY119">_xlfn.XLOOKUP($A119&amp;$B119,'[1]产值及收款计划（2026）'!$A:$A&amp;'[1]产值及收款计划（2026）'!$B:$B,'[1]产值及收款计划（2026）'!AY:AY)</f>
        <v>428.8528</v>
      </c>
      <c r="AZ119" s="235" cm="1">
        <f t="array" ref="AZ119">_xlfn.XLOOKUP($A119&amp;$B119,'[1]产值及收款计划（2026）'!$A:$A&amp;'[1]产值及收款计划（2026）'!$B:$B,'[1]产值及收款计划（2026）'!AZ:AZ)</f>
        <v>243.17711</v>
      </c>
      <c r="BA119" s="235" t="e" cm="1">
        <f t="array" ref="BA119">_xlfn.XLOOKUP($A119&amp;$B119,'[1]产值及收款计划（2026）'!$A:$A&amp;'[1]产值及收款计划（2026）'!$B:$B,'[1]产值及收款计划（2026）'!BA:BA)</f>
        <v>#REF!</v>
      </c>
      <c r="BB119" s="235" t="e" cm="1">
        <f t="array" ref="BB119">_xlfn.XLOOKUP($A119&amp;$B119,'[1]产值及收款计划（2026）'!$A:$A&amp;'[1]产值及收款计划（2026）'!$B:$B,'[1]产值及收款计划（2026）'!BB:BB)</f>
        <v>#REF!</v>
      </c>
      <c r="BC119" s="235" t="e" cm="1">
        <f t="array" ref="BC119">_xlfn.XLOOKUP($A119&amp;$B119,'[1]产值及收款计划（2026）'!$A:$A&amp;'[1]产值及收款计划（2026）'!$B:$B,'[1]产值及收款计划（2026）'!BC:BC)</f>
        <v>#REF!</v>
      </c>
      <c r="BD119" s="235" t="e" cm="1">
        <f t="array" ref="BD119">_xlfn.XLOOKUP($A119&amp;$B119,'[1]产值及收款计划（2026）'!$A:$A&amp;'[1]产值及收款计划（2026）'!$B:$B,'[1]产值及收款计划（2026）'!BD:BD)</f>
        <v>#REF!</v>
      </c>
      <c r="BE119" s="235" t="e" cm="1">
        <f t="array" ref="BE119">_xlfn.XLOOKUP($A119&amp;$B119,'[1]产值及收款计划（2026）'!$A:$A&amp;'[1]产值及收款计划（2026）'!$B:$B,'[1]产值及收款计划（2026）'!BE:BE)</f>
        <v>#REF!</v>
      </c>
      <c r="BF119" s="235" t="e" cm="1">
        <f t="array" ref="BF119">_xlfn.XLOOKUP($A119&amp;$B119,'[1]产值及收款计划（2026）'!$A:$A&amp;'[1]产值及收款计划（2026）'!$B:$B,'[1]产值及收款计划（2026）'!BF:BF)</f>
        <v>#REF!</v>
      </c>
      <c r="BG119" s="235" t="e" cm="1">
        <f t="array" ref="BG119">_xlfn.XLOOKUP($A119&amp;$B119,'[1]产值及收款计划（2026）'!$A:$A&amp;'[1]产值及收款计划（2026）'!$B:$B,'[1]产值及收款计划（2026）'!BG:BG)</f>
        <v>#REF!</v>
      </c>
      <c r="BH119" s="235" t="e" cm="1">
        <f t="array" ref="BH119">_xlfn.XLOOKUP($A119&amp;$B119,'[1]产值及收款计划（2026）'!$A:$A&amp;'[1]产值及收款计划（2026）'!$B:$B,'[1]产值及收款计划（2026）'!BH:BH)</f>
        <v>#REF!</v>
      </c>
      <c r="BI119" s="235" t="e" cm="1">
        <f t="array" ref="BI119">_xlfn.XLOOKUP($A119&amp;$B119,'[1]产值及收款计划（2026）'!$A:$A&amp;'[1]产值及收款计划（2026）'!$B:$B,'[1]产值及收款计划（2026）'!BI:BI)</f>
        <v>#REF!</v>
      </c>
      <c r="BJ119" s="235" t="e" cm="1">
        <f t="array" ref="BJ119">_xlfn.XLOOKUP($A119&amp;$B119,'[1]产值及收款计划（2026）'!$A:$A&amp;'[1]产值及收款计划（2026）'!$B:$B,'[1]产值及收款计划（2026）'!BJ:BJ)</f>
        <v>#REF!</v>
      </c>
      <c r="BK119" s="235" t="e" cm="1">
        <f t="array" ref="BK119">_xlfn.XLOOKUP($A119&amp;$B119,'[1]产值及收款计划（2026）'!$A:$A&amp;'[1]产值及收款计划（2026）'!$B:$B,'[1]产值及收款计划（2026）'!BK:BK)</f>
        <v>#REF!</v>
      </c>
      <c r="BL119" s="235" t="e" cm="1">
        <f t="array" ref="BL119">_xlfn.XLOOKUP($A119&amp;$B119,'[1]产值及收款计划（2026）'!$A:$A&amp;'[1]产值及收款计划（2026）'!$B:$B,'[1]产值及收款计划（2026）'!BL:BL)</f>
        <v>#REF!</v>
      </c>
      <c r="BM119" s="235"/>
      <c r="BN119" s="235"/>
      <c r="BO119" s="235"/>
      <c r="BP119" s="235"/>
      <c r="BQ119" s="235" t="e">
        <f>_xlfn.XLOOKUP($C119,应收未收表!$AJ:$AJ,应收未收表!AK:AK)</f>
        <v>#N/A</v>
      </c>
      <c r="BR119" s="235" t="e">
        <f>_xlfn.XLOOKUP($C119,应收未收表!$AJ:$AJ,应收未收表!AL:AL)</f>
        <v>#N/A</v>
      </c>
      <c r="BS119" s="235" t="e">
        <f>_xlfn.XLOOKUP($C119,应收未收表!$AJ:$AJ,应收未收表!AM:AM)</f>
        <v>#N/A</v>
      </c>
      <c r="BT119" s="235" t="e">
        <f>_xlfn.XLOOKUP($C119,应收未收表!$AJ:$AJ,应收未收表!AN:AN)</f>
        <v>#N/A</v>
      </c>
      <c r="BU119" s="234" t="str" cm="1">
        <f t="array" ref="BU119">_xlfn.XLOOKUP($A119&amp;$B119,'[1]产值及收款计划（2026）'!$A:$A&amp;'[1]产值及收款计划（2026）'!$B:$B,'[1]产值及收款计划（2026）'!BQ:BQ)</f>
        <v>台州交投高速公路有限公司</v>
      </c>
      <c r="BV119" s="235" t="e" cm="1">
        <f t="array" ref="BV119">_xlfn.XLOOKUP($A119&amp;$B119,'[1]产值及收款计划（2026）'!$A:$A&amp;'[1]产值及收款计划（2026）'!$B:$B,'[1]产值及收款计划（2026）'!BR:BR)</f>
        <v>#REF!</v>
      </c>
      <c r="CE119" s="235" cm="1">
        <f t="array" ref="CE119">_xlfn.XLOOKUP($A119&amp;$B119,'[1]产值及收款计划（2026）'!$A:$A&amp;'[1]产值及收款计划（2026）'!$B:$B,'[1]产值及收款计划（2026）'!CA:CA)</f>
        <v>0</v>
      </c>
      <c r="CF119" s="235" cm="1">
        <f t="array" ref="CF119">_xlfn.XLOOKUP($A119&amp;$B119,'[1]产值及收款计划（2026）'!$A:$A&amp;'[1]产值及收款计划（2026）'!$B:$B,'[1]产值及收款计划（2026）'!CB:CB)</f>
        <v>0</v>
      </c>
      <c r="CG119" s="235" cm="1">
        <f t="array" ref="CG119">_xlfn.XLOOKUP($A119&amp;$B119,'[1]产值及收款计划（2026）'!$A:$A&amp;'[1]产值及收款计划（2026）'!$B:$B,'[1]产值及收款计划（2026）'!CC:CC)</f>
        <v>0</v>
      </c>
      <c r="CH119" s="235" cm="1">
        <f t="array" ref="CH119">_xlfn.XLOOKUP($A119&amp;$B119,'[1]产值及收款计划（2026）'!$A:$A&amp;'[1]产值及收款计划（2026）'!$B:$B,'[1]产值及收款计划（2026）'!CD:CD)</f>
        <v>0</v>
      </c>
      <c r="CI119" s="235" cm="1">
        <f t="array" ref="CI119">_xlfn.XLOOKUP($A119&amp;$B119,'[1]产值及收款计划（2026）'!$A:$A&amp;'[1]产值及收款计划（2026）'!$B:$B,'[1]产值及收款计划（2026）'!CE:CE)</f>
        <v>0</v>
      </c>
      <c r="CJ119" s="235" cm="1">
        <f t="array" ref="CJ119">_xlfn.XLOOKUP($A119&amp;$B119,'[1]产值及收款计划（2026）'!$A:$A&amp;'[1]产值及收款计划（2026）'!$B:$B,'[1]产值及收款计划（2026）'!CF:CF)</f>
        <v>0</v>
      </c>
      <c r="CK119" s="235" cm="1">
        <f t="array" ref="CK119">_xlfn.XLOOKUP($A119&amp;$B119,'[1]产值及收款计划（2026）'!$A:$A&amp;'[1]产值及收款计划（2026）'!$B:$B,'[1]产值及收款计划（2026）'!CG:CG)</f>
        <v>0</v>
      </c>
      <c r="CL119" s="235" cm="1">
        <f t="array" ref="CL119">_xlfn.XLOOKUP($A119&amp;$B119,'[1]产值及收款计划（2026）'!$A:$A&amp;'[1]产值及收款计划（2026）'!$B:$B,'[1]产值及收款计划（2026）'!CH:CH)</f>
        <v>0</v>
      </c>
      <c r="CM119" s="235" cm="1">
        <f t="array" ref="CM119">_xlfn.XLOOKUP($A119&amp;$B119,'[1]产值及收款计划（2026）'!$A:$A&amp;'[1]产值及收款计划（2026）'!$B:$B,'[1]产值及收款计划（2026）'!CI:CI)</f>
        <v>0</v>
      </c>
      <c r="CN119" s="235" cm="1">
        <f t="array" ref="CN119">_xlfn.XLOOKUP($A119&amp;$B119,'[1]产值及收款计划（2026）'!$A:$A&amp;'[1]产值及收款计划（2026）'!$B:$B,'[1]产值及收款计划（2026）'!CJ:CJ)</f>
        <v>0</v>
      </c>
      <c r="CO119" s="235" cm="1">
        <f t="array" ref="CO119">_xlfn.XLOOKUP($A119&amp;$B119,'[1]产值及收款计划（2026）'!$A:$A&amp;'[1]产值及收款计划（2026）'!$B:$B,'[1]产值及收款计划（2026）'!CK:CK)</f>
        <v>0</v>
      </c>
      <c r="CP119" s="235" cm="1">
        <f t="array" ref="CP119">_xlfn.XLOOKUP($A119&amp;$B119,'[1]产值及收款计划（2026）'!$A:$A&amp;'[1]产值及收款计划（2026）'!$B:$B,'[1]产值及收款计划（2026）'!CL:CL)</f>
        <v>0</v>
      </c>
      <c r="DE119" s="235" cm="1">
        <f t="array" ref="DE119">_xlfn.XLOOKUP($A119&amp;$B119,'[1]产值及收款计划（2026）'!$A:$A&amp;'[1]产值及收款计划（2026）'!$B:$B,'[1]产值及收款计划（2026）'!DA:DA)</f>
        <v>0</v>
      </c>
      <c r="DF119" s="235" cm="1">
        <f t="array" ref="DF119">_xlfn.XLOOKUP($A119&amp;$B119,'[1]产值及收款计划（2026）'!$A:$A&amp;'[1]产值及收款计划（2026）'!$B:$B,'[1]产值及收款计划（2026）'!DB:DB)</f>
        <v>0</v>
      </c>
      <c r="DG119" s="235" cm="1">
        <f t="array" ref="DG119">_xlfn.XLOOKUP($A119&amp;$B119,'[1]产值及收款计划（2026）'!$A:$A&amp;'[1]产值及收款计划（2026）'!$B:$B,'[1]产值及收款计划（2026）'!DC:DC)</f>
        <v>0</v>
      </c>
      <c r="DH119" s="235" cm="1">
        <f t="array" ref="DH119">_xlfn.XLOOKUP($A119&amp;$B119,'[1]产值及收款计划（2026）'!$A:$A&amp;'[1]产值及收款计划（2026）'!$B:$B,'[1]产值及收款计划（2026）'!DD:DD)</f>
        <v>0</v>
      </c>
      <c r="DI119" s="235" cm="1">
        <f t="array" ref="DI119">_xlfn.XLOOKUP($A119&amp;$B119,'[1]产值及收款计划（2026）'!$A:$A&amp;'[1]产值及收款计划（2026）'!$B:$B,'[1]产值及收款计划（2026）'!DE:DE)</f>
        <v>0</v>
      </c>
      <c r="DJ119" s="235" cm="1">
        <f t="array" ref="DJ119">_xlfn.XLOOKUP($A119&amp;$B119,'[1]产值及收款计划（2026）'!$A:$A&amp;'[1]产值及收款计划（2026）'!$B:$B,'[1]产值及收款计划（2026）'!DF:DF)</f>
        <v>0</v>
      </c>
      <c r="DK119" s="235" cm="1">
        <f t="array" ref="DK119">_xlfn.XLOOKUP($A119&amp;$B119,'[1]产值及收款计划（2026）'!$A:$A&amp;'[1]产值及收款计划（2026）'!$B:$B,'[1]产值及收款计划（2026）'!DG:DG)</f>
        <v>0</v>
      </c>
      <c r="DL119" s="235" cm="1">
        <f t="array" ref="DL119">_xlfn.XLOOKUP($A119&amp;$B119,'[1]产值及收款计划（2026）'!$A:$A&amp;'[1]产值及收款计划（2026）'!$B:$B,'[1]产值及收款计划（2026）'!DH:DH)</f>
        <v>0</v>
      </c>
      <c r="DM119" s="235" cm="1">
        <f t="array" ref="DM119">_xlfn.XLOOKUP($A119&amp;$B119,'[1]产值及收款计划（2026）'!$A:$A&amp;'[1]产值及收款计划（2026）'!$B:$B,'[1]产值及收款计划（2026）'!DI:DI)</f>
        <v>0</v>
      </c>
      <c r="DN119" s="235" cm="1">
        <f t="array" ref="DN119">_xlfn.XLOOKUP($A119&amp;$B119,'[1]产值及收款计划（2026）'!$A:$A&amp;'[1]产值及收款计划（2026）'!$B:$B,'[1]产值及收款计划（2026）'!DJ:DJ)</f>
        <v>0</v>
      </c>
      <c r="DO119" s="235" cm="1">
        <f t="array" ref="DO119">_xlfn.XLOOKUP($A119&amp;$B119,'[1]产值及收款计划（2026）'!$A:$A&amp;'[1]产值及收款计划（2026）'!$B:$B,'[1]产值及收款计划（2026）'!DK:DK)</f>
        <v>0</v>
      </c>
      <c r="DP119" s="235" cm="1">
        <f t="array" ref="DP119">_xlfn.XLOOKUP($A119&amp;$B119,'[1]产值及收款计划（2026）'!$A:$A&amp;'[1]产值及收款计划（2026）'!$B:$B,'[1]产值及收款计划（2026）'!DL:DL)</f>
        <v>0</v>
      </c>
      <c r="DQ119" s="243"/>
      <c r="DR119" s="229"/>
    </row>
    <row r="120" ht="20.25" spans="1:122">
      <c r="A120" s="233">
        <f t="shared" si="14"/>
        <v>116</v>
      </c>
      <c r="B120" s="233" t="s">
        <v>25</v>
      </c>
      <c r="C120" s="234" t="str" cm="1">
        <f t="array" ref="C120">_xlfn.XLOOKUP($A120&amp;$B120,'[1]产值及收款计划（2026）'!$A:$A&amp;'[1]产值及收款计划（2026）'!$B:$B,'[1]产值及收款计划（2026）'!C:C)</f>
        <v>ZHT2024012600014</v>
      </c>
      <c r="D120" s="234" t="str" cm="1">
        <f t="array" ref="D120">_xlfn.XLOOKUP($A120&amp;$B120,'[1]产值及收款计划（2026）'!$A:$A&amp;'[1]产值及收款计划（2026）'!$B:$B,'[1]产值及收款计划（2026）'!D:D)</f>
        <v>黄岩区产城融合示范区片区开发项目（甬台温高速公路黄岩段桥下地面道路工程）信息化管理系统第XXGL01标段</v>
      </c>
      <c r="E120" s="235" cm="1">
        <f t="array" ref="E120">_xlfn.XLOOKUP($A120&amp;$B120,'[1]产值及收款计划（2026）'!$A:$A&amp;'[1]产值及收款计划（2026）'!$B:$B,'[1]产值及收款计划（2026）'!E:E)</f>
        <v>446.1092</v>
      </c>
      <c r="F120" s="235" cm="1">
        <f t="array" ref="F120">_xlfn.XLOOKUP($A120&amp;$B120,'[1]产值及收款计划（2026）'!$A:$A&amp;'[1]产值及收款计划（2026）'!$B:$B,'[1]产值及收款计划（2026）'!F:F)</f>
        <v>446.1092</v>
      </c>
      <c r="G120" s="235" cm="1">
        <f t="array" ref="G120">_xlfn.XLOOKUP($A120&amp;$B120,'[1]产值及收款计划（2026）'!$A:$A&amp;'[1]产值及收款计划（2026）'!$B:$B,'[1]产值及收款计划（2026）'!G:G)</f>
        <v>446.1092</v>
      </c>
      <c r="H120" s="235" cm="1">
        <f t="array" ref="H120">_xlfn.XLOOKUP($A120&amp;$B120,'[1]产值及收款计划（2026）'!$A:$A&amp;'[1]产值及收款计划（2026）'!$B:$B,'[1]产值及收款计划（2026）'!H:H)</f>
        <v>59.7356</v>
      </c>
      <c r="I120" s="236" cm="1">
        <f t="array" ref="I120">_xlfn.XLOOKUP($A120&amp;$B120,'[1]产值及收款计划（2026）'!$A:$A&amp;'[1]产值及收款计划（2026）'!$B:$B,'[1]产值及收款计划（2026）'!I:I)</f>
        <v>0.133903537519513</v>
      </c>
      <c r="J120" s="237" cm="1">
        <f t="array" ref="J120">_xlfn.XLOOKUP($A120&amp;$B120,'[1]产值及收款计划（2026）'!$A:$A&amp;'[1]产值及收款计划（2026）'!$B:$B,'[1]产值及收款计划（2026）'!J:J)</f>
        <v>0.06</v>
      </c>
      <c r="K120" s="235" t="e" cm="1">
        <f t="array" ref="K120">_xlfn.XLOOKUP($A120&amp;$B120,'[1]产值及收款计划（2026）'!$A:$A&amp;'[1]产值及收款计划（2026）'!$B:$B,'[1]产值及收款计划（2026）'!K:K)</f>
        <v>#REF!</v>
      </c>
      <c r="L120" s="235" t="e" cm="1">
        <f t="array" ref="L120">_xlfn.XLOOKUP($A120&amp;$B120,'[1]产值及收款计划（2026）'!$A:$A&amp;'[1]产值及收款计划（2026）'!$B:$B,'[1]产值及收款计划（2026）'!L:L)</f>
        <v>#REF!</v>
      </c>
      <c r="M120" s="235" t="str" cm="1">
        <f t="array" ref="M120">_xlfn.XLOOKUP($A120&amp;$B120,'[1]产值及收款计划（2026）'!$A:$A&amp;'[1]产值及收款计划（2026）'!$B:$B,'[1]产值及收款计划（2026）'!M:M)</f>
        <v>主导</v>
      </c>
      <c r="N120" s="235" t="str" cm="1">
        <f t="array" ref="N120">_xlfn.XLOOKUP($A120&amp;$B120,'[1]产值及收款计划（2026）'!$A:$A&amp;'[1]产值及收款计划（2026）'!$B:$B,'[1]产值及收款计划（2026）'!N:N)</f>
        <v>张智伟团队</v>
      </c>
      <c r="O120" s="235" t="str" cm="1">
        <f t="array" ref="O120">_xlfn.XLOOKUP($A120&amp;$B120,'[1]产值及收款计划（2026）'!$A:$A&amp;'[1]产值及收款计划（2026）'!$B:$B,'[1]产值及收款计划（2026）'!O:O)</f>
        <v>卜宝翔</v>
      </c>
      <c r="P120" s="234" t="str" cm="1">
        <f t="array" ref="P120">_xlfn.XLOOKUP($A120&amp;$B120,'[1]产值及收款计划（2026）'!$A:$A&amp;'[1]产值及收款计划（2026）'!$B:$B,'[1]产值及收款计划（2026）'!P:P)</f>
        <v>在建</v>
      </c>
      <c r="Q120" s="235" t="e" cm="1">
        <f t="array" ref="Q120">_xlfn.XLOOKUP($A120&amp;$B120,'[1]产值及收款计划（2026）'!$A:$A&amp;'[1]产值及收款计划（2026）'!$B:$B,'[1]产值及收款计划（2026）'!Q:Q)</f>
        <v>#REF!</v>
      </c>
      <c r="R120" s="235" t="e" cm="1">
        <f t="array" ref="R120">_xlfn.XLOOKUP($A120&amp;$B120,'[1]产值及收款计划（2026）'!$A:$A&amp;'[1]产值及收款计划（2026）'!$B:$B,'[1]产值及收款计划（2026）'!R:R)</f>
        <v>#REF!</v>
      </c>
      <c r="S120" s="235" t="e" cm="1">
        <f t="array" ref="S120">_xlfn.XLOOKUP($A120&amp;$B120,'[1]产值及收款计划（2026）'!$A:$A&amp;'[1]产值及收款计划（2026）'!$B:$B,'[1]产值及收款计划（2026）'!S:S)</f>
        <v>#REF!</v>
      </c>
      <c r="T120" s="235" cm="1">
        <f t="array" ref="T120">_xlfn.XLOOKUP($A120&amp;$B120,'[1]产值及收款计划（2026）'!$A:$A&amp;'[1]产值及收款计划（2026）'!$B:$B,'[1]产值及收款计划（2026）'!T:T)</f>
        <v>366.53249</v>
      </c>
      <c r="U120" s="235" cm="1">
        <f t="array" ref="U120">_xlfn.XLOOKUP($A120&amp;$B120,'[1]产值及收款计划（2026）'!$A:$A&amp;'[1]产值及收款计划（2026）'!$B:$B,'[1]产值及收款计划（2026）'!U:U)</f>
        <v>0</v>
      </c>
      <c r="V120" s="235" cm="1">
        <f t="array" ref="V120">_xlfn.XLOOKUP($A120&amp;$B120,'[1]产值及收款计划（2026）'!$A:$A&amp;'[1]产值及收款计划（2026）'!$B:$B,'[1]产值及收款计划（2026）'!V:V)</f>
        <v>79.5767099999999</v>
      </c>
      <c r="W120" s="235" t="e" cm="1">
        <f t="array" ref="W120">_xlfn.XLOOKUP($A120&amp;$B120,'[1]产值及收款计划（2026）'!$A:$A&amp;'[1]产值及收款计划（2026）'!$B:$B,'[1]产值及收款计划（2026）'!W:W)</f>
        <v>#REF!</v>
      </c>
      <c r="X120" s="235" t="e" cm="1">
        <f t="array" ref="X120">_xlfn.XLOOKUP($A120&amp;$B120,'[1]产值及收款计划（2026）'!$A:$A&amp;'[1]产值及收款计划（2026）'!$B:$B,'[1]产值及收款计划（2026）'!X:X)</f>
        <v>#REF!</v>
      </c>
      <c r="Y120" s="235" t="e" cm="1">
        <f t="array" ref="Y120">_xlfn.XLOOKUP($A120&amp;$B120,'[1]产值及收款计划（2026）'!$A:$A&amp;'[1]产值及收款计划（2026）'!$B:$B,'[1]产值及收款计划（2026）'!Y:Y)</f>
        <v>#REF!</v>
      </c>
      <c r="Z120" s="235" t="e" cm="1">
        <f t="array" ref="Z120">_xlfn.XLOOKUP($A120&amp;$B120,'[1]产值及收款计划（2026）'!$A:$A&amp;'[1]产值及收款计划（2026）'!$B:$B,'[1]产值及收款计划（2026）'!Z:Z)</f>
        <v>#REF!</v>
      </c>
      <c r="AA120" s="235" t="e" cm="1">
        <f t="array" ref="AA120">_xlfn.XLOOKUP($A120&amp;$B120,'[1]产值及收款计划（2026）'!$A:$A&amp;'[1]产值及收款计划（2026）'!$B:$B,'[1]产值及收款计划（2026）'!AA:AA)</f>
        <v>#REF!</v>
      </c>
      <c r="AB120" s="235" t="e" cm="1">
        <f t="array" ref="AB120">_xlfn.XLOOKUP($A120&amp;$B120,'[1]产值及收款计划（2026）'!$A:$A&amp;'[1]产值及收款计划（2026）'!$B:$B,'[1]产值及收款计划（2026）'!AB:AB)</f>
        <v>#REF!</v>
      </c>
      <c r="AC120" s="235" t="e" cm="1">
        <f t="array" ref="AC120">_xlfn.XLOOKUP($A120&amp;$B120,'[1]产值及收款计划（2026）'!$A:$A&amp;'[1]产值及收款计划（2026）'!$B:$B,'[1]产值及收款计划（2026）'!AC:AC)</f>
        <v>#REF!</v>
      </c>
      <c r="AD120" s="235" t="e" cm="1">
        <f t="array" ref="AD120">_xlfn.XLOOKUP($A120&amp;$B120,'[1]产值及收款计划（2026）'!$A:$A&amp;'[1]产值及收款计划（2026）'!$B:$B,'[1]产值及收款计划（2026）'!AD:AD)</f>
        <v>#REF!</v>
      </c>
      <c r="AE120" s="235" t="e" cm="1">
        <f t="array" ref="AE120">_xlfn.XLOOKUP($A120&amp;$B120,'[1]产值及收款计划（2026）'!$A:$A&amp;'[1]产值及收款计划（2026）'!$B:$B,'[1]产值及收款计划（2026）'!AE:AE)</f>
        <v>#REF!</v>
      </c>
      <c r="AF120" s="235" t="e" cm="1">
        <f t="array" ref="AF120">_xlfn.XLOOKUP($A120&amp;$B120,'[1]产值及收款计划（2026）'!$A:$A&amp;'[1]产值及收款计划（2026）'!$B:$B,'[1]产值及收款计划（2026）'!AF:AF)</f>
        <v>#REF!</v>
      </c>
      <c r="AG120" s="235" t="e" cm="1">
        <f t="array" ref="AG120">_xlfn.XLOOKUP($A120&amp;$B120,'[1]产值及收款计划（2026）'!$A:$A&amp;'[1]产值及收款计划（2026）'!$B:$B,'[1]产值及收款计划（2026）'!AG:AG)</f>
        <v>#REF!</v>
      </c>
      <c r="AH120" s="235" t="e" cm="1">
        <f t="array" ref="AH120">_xlfn.XLOOKUP($A120&amp;$B120,'[1]产值及收款计划（2026）'!$A:$A&amp;'[1]产值及收款计划（2026）'!$B:$B,'[1]产值及收款计划（2026）'!AH:AH)</f>
        <v>#REF!</v>
      </c>
      <c r="AI120" s="235" t="e" cm="1">
        <f t="array" ref="AI120">_xlfn.XLOOKUP($A120&amp;$B120,'[1]产值及收款计划（2026）'!$A:$A&amp;'[1]产值及收款计划（2026）'!$B:$B,'[1]产值及收款计划（2026）'!AI:AI)</f>
        <v>#REF!</v>
      </c>
      <c r="AJ120" s="235" t="e" cm="1">
        <f t="array" ref="AJ120">_xlfn.XLOOKUP($A120&amp;$B120,'[1]产值及收款计划（2026）'!$A:$A&amp;'[1]产值及收款计划（2026）'!$B:$B,'[1]产值及收款计划（2026）'!AJ:AJ)</f>
        <v>#REF!</v>
      </c>
      <c r="AK120" s="235" t="e" cm="1">
        <f t="array" ref="AK120">_xlfn.XLOOKUP($A120&amp;$B120,'[1]产值及收款计划（2026）'!$A:$A&amp;'[1]产值及收款计划（2026）'!$B:$B,'[1]产值及收款计划（2026）'!AK:AK)</f>
        <v>#REF!</v>
      </c>
      <c r="AL120" s="235" t="e" cm="1">
        <f t="array" ref="AL120">_xlfn.XLOOKUP($A120&amp;$B120,'[1]产值及收款计划（2026）'!$A:$A&amp;'[1]产值及收款计划（2026）'!$B:$B,'[1]产值及收款计划（2026）'!AL:AL)</f>
        <v>#REF!</v>
      </c>
      <c r="AM120" s="242" t="e" cm="1">
        <f t="array" ref="AM120">_xlfn.LET(_xlpm.勾选月份状态数组,TRANSPOSE('PPT(12-15页）-TOP10'!$A$3:$A$14),_xlpm.选择数据区,IF('PPT(12-15页）-TOP10'!$E$3="收款",$BA120:$BL120,$AA120:$AL120),SUM(_xlfn._xlws.FILTER(_xlpm.选择数据区,_xlpm.勾选月份状态数组,"")))</f>
        <v>#REF!</v>
      </c>
      <c r="AN120" s="235" t="e">
        <f>_xlfn.XLOOKUP($C120,应收未收表!$T:$T,应收未收表!AA:AA)</f>
        <v>#N/A</v>
      </c>
      <c r="AO120" s="235" t="e">
        <f>_xlfn.XLOOKUP($C120,应收未收表!$T:$T,应收未收表!AB:AB)</f>
        <v>#N/A</v>
      </c>
      <c r="AP120" s="235" t="e">
        <f>_xlfn.XLOOKUP($C120,应收未收表!$T:$T,应收未收表!AC:AC)</f>
        <v>#N/A</v>
      </c>
      <c r="AQ120" s="235" t="e">
        <f>_xlfn.XLOOKUP($C120,应收未收表!$T:$T,应收未收表!AE:AE)</f>
        <v>#N/A</v>
      </c>
      <c r="AR120" s="235" t="e">
        <f>_xlfn.XLOOKUP($C120,应收未收表!$T:$T,应收未收表!AF:AF)</f>
        <v>#N/A</v>
      </c>
      <c r="AS120" s="235" t="e" cm="1">
        <f t="array" ref="AS120">_xlfn.XLOOKUP($A120&amp;$B120,'[1]产值及收款计划（2026）'!$A:$A&amp;'[1]产值及收款计划（2026）'!$B:$B,'[1]产值及收款计划（2026）'!AS:AS)</f>
        <v>#REF!</v>
      </c>
      <c r="AT120" s="235" t="e" cm="1">
        <f t="array" ref="AT120">_xlfn.XLOOKUP($A120&amp;$B120,'[1]产值及收款计划（2026）'!$A:$A&amp;'[1]产值及收款计划（2026）'!$B:$B,'[1]产值及收款计划（2026）'!AT:AT)</f>
        <v>#REF!</v>
      </c>
      <c r="AU120" s="235" t="e" cm="1">
        <f t="array" ref="AU120">_xlfn.XLOOKUP($A120&amp;$B120,'[1]产值及收款计划（2026）'!$A:$A&amp;'[1]产值及收款计划（2026）'!$B:$B,'[1]产值及收款计划（2026）'!AU:AU)</f>
        <v>#REF!</v>
      </c>
      <c r="AV120" s="235" t="e" cm="1">
        <f t="array" ref="AV120">_xlfn.XLOOKUP($A120&amp;$B120,'[1]产值及收款计划（2026）'!$A:$A&amp;'[1]产值及收款计划（2026）'!$B:$B,'[1]产值及收款计划（2026）'!AV:AV)</f>
        <v>#REF!</v>
      </c>
      <c r="AW120" s="235" cm="1">
        <f t="array" ref="AW120">_xlfn.XLOOKUP($A120&amp;$B120,'[1]产值及收款计划（2026）'!$A:$A&amp;'[1]产值及收款计划（2026）'!$B:$B,'[1]产值及收款计划（2026）'!AW:AW)</f>
        <v>126.546</v>
      </c>
      <c r="AX120" s="235" cm="1">
        <f t="array" ref="AX120">_xlfn.XLOOKUP($A120&amp;$B120,'[1]产值及收款计划（2026）'!$A:$A&amp;'[1]产值及收款计划（2026）'!$B:$B,'[1]产值及收款计划（2026）'!AX:AX)</f>
        <v>0</v>
      </c>
      <c r="AY120" s="235" cm="1">
        <f t="array" ref="AY120">_xlfn.XLOOKUP($A120&amp;$B120,'[1]产值及收款计划（2026）'!$A:$A&amp;'[1]产值及收款计划（2026）'!$B:$B,'[1]产值及收款计划（2026）'!AY:AY)</f>
        <v>319.5632</v>
      </c>
      <c r="AZ120" s="235" cm="1">
        <f t="array" ref="AZ120">_xlfn.XLOOKUP($A120&amp;$B120,'[1]产值及收款计划（2026）'!$A:$A&amp;'[1]产值及收款计划（2026）'!$B:$B,'[1]产值及收款计划（2026）'!AZ:AZ)</f>
        <v>239.98649</v>
      </c>
      <c r="BA120" s="235" t="e" cm="1">
        <f t="array" ref="BA120">_xlfn.XLOOKUP($A120&amp;$B120,'[1]产值及收款计划（2026）'!$A:$A&amp;'[1]产值及收款计划（2026）'!$B:$B,'[1]产值及收款计划（2026）'!BA:BA)</f>
        <v>#REF!</v>
      </c>
      <c r="BB120" s="235" t="e" cm="1">
        <f t="array" ref="BB120">_xlfn.XLOOKUP($A120&amp;$B120,'[1]产值及收款计划（2026）'!$A:$A&amp;'[1]产值及收款计划（2026）'!$B:$B,'[1]产值及收款计划（2026）'!BB:BB)</f>
        <v>#REF!</v>
      </c>
      <c r="BC120" s="235" t="e" cm="1">
        <f t="array" ref="BC120">_xlfn.XLOOKUP($A120&amp;$B120,'[1]产值及收款计划（2026）'!$A:$A&amp;'[1]产值及收款计划（2026）'!$B:$B,'[1]产值及收款计划（2026）'!BC:BC)</f>
        <v>#REF!</v>
      </c>
      <c r="BD120" s="235" t="e" cm="1">
        <f t="array" ref="BD120">_xlfn.XLOOKUP($A120&amp;$B120,'[1]产值及收款计划（2026）'!$A:$A&amp;'[1]产值及收款计划（2026）'!$B:$B,'[1]产值及收款计划（2026）'!BD:BD)</f>
        <v>#REF!</v>
      </c>
      <c r="BE120" s="235" t="e" cm="1">
        <f t="array" ref="BE120">_xlfn.XLOOKUP($A120&amp;$B120,'[1]产值及收款计划（2026）'!$A:$A&amp;'[1]产值及收款计划（2026）'!$B:$B,'[1]产值及收款计划（2026）'!BE:BE)</f>
        <v>#REF!</v>
      </c>
      <c r="BF120" s="235" t="e" cm="1">
        <f t="array" ref="BF120">_xlfn.XLOOKUP($A120&amp;$B120,'[1]产值及收款计划（2026）'!$A:$A&amp;'[1]产值及收款计划（2026）'!$B:$B,'[1]产值及收款计划（2026）'!BF:BF)</f>
        <v>#REF!</v>
      </c>
      <c r="BG120" s="235" t="e" cm="1">
        <f t="array" ref="BG120">_xlfn.XLOOKUP($A120&amp;$B120,'[1]产值及收款计划（2026）'!$A:$A&amp;'[1]产值及收款计划（2026）'!$B:$B,'[1]产值及收款计划（2026）'!BG:BG)</f>
        <v>#REF!</v>
      </c>
      <c r="BH120" s="235" t="e" cm="1">
        <f t="array" ref="BH120">_xlfn.XLOOKUP($A120&amp;$B120,'[1]产值及收款计划（2026）'!$A:$A&amp;'[1]产值及收款计划（2026）'!$B:$B,'[1]产值及收款计划（2026）'!BH:BH)</f>
        <v>#REF!</v>
      </c>
      <c r="BI120" s="235" t="e" cm="1">
        <f t="array" ref="BI120">_xlfn.XLOOKUP($A120&amp;$B120,'[1]产值及收款计划（2026）'!$A:$A&amp;'[1]产值及收款计划（2026）'!$B:$B,'[1]产值及收款计划（2026）'!BI:BI)</f>
        <v>#REF!</v>
      </c>
      <c r="BJ120" s="235" t="e" cm="1">
        <f t="array" ref="BJ120">_xlfn.XLOOKUP($A120&amp;$B120,'[1]产值及收款计划（2026）'!$A:$A&amp;'[1]产值及收款计划（2026）'!$B:$B,'[1]产值及收款计划（2026）'!BJ:BJ)</f>
        <v>#REF!</v>
      </c>
      <c r="BK120" s="235" t="e" cm="1">
        <f t="array" ref="BK120">_xlfn.XLOOKUP($A120&amp;$B120,'[1]产值及收款计划（2026）'!$A:$A&amp;'[1]产值及收款计划（2026）'!$B:$B,'[1]产值及收款计划（2026）'!BK:BK)</f>
        <v>#REF!</v>
      </c>
      <c r="BL120" s="235" t="e" cm="1">
        <f t="array" ref="BL120">_xlfn.XLOOKUP($A120&amp;$B120,'[1]产值及收款计划（2026）'!$A:$A&amp;'[1]产值及收款计划（2026）'!$B:$B,'[1]产值及收款计划（2026）'!BL:BL)</f>
        <v>#REF!</v>
      </c>
      <c r="BM120" s="235"/>
      <c r="BN120" s="235"/>
      <c r="BO120" s="235"/>
      <c r="BP120" s="235"/>
      <c r="BQ120" s="235" t="e">
        <f>_xlfn.XLOOKUP($C120,应收未收表!$AJ:$AJ,应收未收表!AK:AK)</f>
        <v>#N/A</v>
      </c>
      <c r="BR120" s="235" t="e">
        <f>_xlfn.XLOOKUP($C120,应收未收表!$AJ:$AJ,应收未收表!AL:AL)</f>
        <v>#N/A</v>
      </c>
      <c r="BS120" s="235" t="e">
        <f>_xlfn.XLOOKUP($C120,应收未收表!$AJ:$AJ,应收未收表!AM:AM)</f>
        <v>#N/A</v>
      </c>
      <c r="BT120" s="235" t="e">
        <f>_xlfn.XLOOKUP($C120,应收未收表!$AJ:$AJ,应收未收表!AN:AN)</f>
        <v>#N/A</v>
      </c>
      <c r="BU120" s="234" t="str" cm="1">
        <f t="array" ref="BU120">_xlfn.XLOOKUP($A120&amp;$B120,'[1]产值及收款计划（2026）'!$A:$A&amp;'[1]产值及收款计划（2026）'!$B:$B,'[1]产值及收款计划（2026）'!BQ:BQ)</f>
        <v>台州市黄岩交通建设发展集团有限公司</v>
      </c>
      <c r="BV120" s="235" t="e" cm="1">
        <f t="array" ref="BV120">_xlfn.XLOOKUP($A120&amp;$B120,'[1]产值及收款计划（2026）'!$A:$A&amp;'[1]产值及收款计划（2026）'!$B:$B,'[1]产值及收款计划（2026）'!BR:BR)</f>
        <v>#REF!</v>
      </c>
      <c r="CE120" s="235" cm="1">
        <f t="array" ref="CE120">_xlfn.XLOOKUP($A120&amp;$B120,'[1]产值及收款计划（2026）'!$A:$A&amp;'[1]产值及收款计划（2026）'!$B:$B,'[1]产值及收款计划（2026）'!CA:CA)</f>
        <v>0</v>
      </c>
      <c r="CF120" s="235" cm="1">
        <f t="array" ref="CF120">_xlfn.XLOOKUP($A120&amp;$B120,'[1]产值及收款计划（2026）'!$A:$A&amp;'[1]产值及收款计划（2026）'!$B:$B,'[1]产值及收款计划（2026）'!CB:CB)</f>
        <v>0</v>
      </c>
      <c r="CG120" s="235" cm="1">
        <f t="array" ref="CG120">_xlfn.XLOOKUP($A120&amp;$B120,'[1]产值及收款计划（2026）'!$A:$A&amp;'[1]产值及收款计划（2026）'!$B:$B,'[1]产值及收款计划（2026）'!CC:CC)</f>
        <v>0</v>
      </c>
      <c r="CH120" s="235" cm="1">
        <f t="array" ref="CH120">_xlfn.XLOOKUP($A120&amp;$B120,'[1]产值及收款计划（2026）'!$A:$A&amp;'[1]产值及收款计划（2026）'!$B:$B,'[1]产值及收款计划（2026）'!CD:CD)</f>
        <v>0</v>
      </c>
      <c r="CI120" s="235" cm="1">
        <f t="array" ref="CI120">_xlfn.XLOOKUP($A120&amp;$B120,'[1]产值及收款计划（2026）'!$A:$A&amp;'[1]产值及收款计划（2026）'!$B:$B,'[1]产值及收款计划（2026）'!CE:CE)</f>
        <v>0</v>
      </c>
      <c r="CJ120" s="235" cm="1">
        <f t="array" ref="CJ120">_xlfn.XLOOKUP($A120&amp;$B120,'[1]产值及收款计划（2026）'!$A:$A&amp;'[1]产值及收款计划（2026）'!$B:$B,'[1]产值及收款计划（2026）'!CF:CF)</f>
        <v>0</v>
      </c>
      <c r="CK120" s="235" cm="1">
        <f t="array" ref="CK120">_xlfn.XLOOKUP($A120&amp;$B120,'[1]产值及收款计划（2026）'!$A:$A&amp;'[1]产值及收款计划（2026）'!$B:$B,'[1]产值及收款计划（2026）'!CG:CG)</f>
        <v>0</v>
      </c>
      <c r="CL120" s="235" cm="1">
        <f t="array" ref="CL120">_xlfn.XLOOKUP($A120&amp;$B120,'[1]产值及收款计划（2026）'!$A:$A&amp;'[1]产值及收款计划（2026）'!$B:$B,'[1]产值及收款计划（2026）'!CH:CH)</f>
        <v>0</v>
      </c>
      <c r="CM120" s="235" cm="1">
        <f t="array" ref="CM120">_xlfn.XLOOKUP($A120&amp;$B120,'[1]产值及收款计划（2026）'!$A:$A&amp;'[1]产值及收款计划（2026）'!$B:$B,'[1]产值及收款计划（2026）'!CI:CI)</f>
        <v>0</v>
      </c>
      <c r="CN120" s="235" cm="1">
        <f t="array" ref="CN120">_xlfn.XLOOKUP($A120&amp;$B120,'[1]产值及收款计划（2026）'!$A:$A&amp;'[1]产值及收款计划（2026）'!$B:$B,'[1]产值及收款计划（2026）'!CJ:CJ)</f>
        <v>0</v>
      </c>
      <c r="CO120" s="235" cm="1">
        <f t="array" ref="CO120">_xlfn.XLOOKUP($A120&amp;$B120,'[1]产值及收款计划（2026）'!$A:$A&amp;'[1]产值及收款计划（2026）'!$B:$B,'[1]产值及收款计划（2026）'!CK:CK)</f>
        <v>0</v>
      </c>
      <c r="CP120" s="235" cm="1">
        <f t="array" ref="CP120">_xlfn.XLOOKUP($A120&amp;$B120,'[1]产值及收款计划（2026）'!$A:$A&amp;'[1]产值及收款计划（2026）'!$B:$B,'[1]产值及收款计划（2026）'!CL:CL)</f>
        <v>0</v>
      </c>
      <c r="DE120" s="235" cm="1">
        <f t="array" ref="DE120">_xlfn.XLOOKUP($A120&amp;$B120,'[1]产值及收款计划（2026）'!$A:$A&amp;'[1]产值及收款计划（2026）'!$B:$B,'[1]产值及收款计划（2026）'!DA:DA)</f>
        <v>0</v>
      </c>
      <c r="DF120" s="235" cm="1">
        <f t="array" ref="DF120">_xlfn.XLOOKUP($A120&amp;$B120,'[1]产值及收款计划（2026）'!$A:$A&amp;'[1]产值及收款计划（2026）'!$B:$B,'[1]产值及收款计划（2026）'!DB:DB)</f>
        <v>0</v>
      </c>
      <c r="DG120" s="235" cm="1">
        <f t="array" ref="DG120">_xlfn.XLOOKUP($A120&amp;$B120,'[1]产值及收款计划（2026）'!$A:$A&amp;'[1]产值及收款计划（2026）'!$B:$B,'[1]产值及收款计划（2026）'!DC:DC)</f>
        <v>0</v>
      </c>
      <c r="DH120" s="235" cm="1">
        <f t="array" ref="DH120">_xlfn.XLOOKUP($A120&amp;$B120,'[1]产值及收款计划（2026）'!$A:$A&amp;'[1]产值及收款计划（2026）'!$B:$B,'[1]产值及收款计划（2026）'!DD:DD)</f>
        <v>0</v>
      </c>
      <c r="DI120" s="235" cm="1">
        <f t="array" ref="DI120">_xlfn.XLOOKUP($A120&amp;$B120,'[1]产值及收款计划（2026）'!$A:$A&amp;'[1]产值及收款计划（2026）'!$B:$B,'[1]产值及收款计划（2026）'!DE:DE)</f>
        <v>0</v>
      </c>
      <c r="DJ120" s="235" cm="1">
        <f t="array" ref="DJ120">_xlfn.XLOOKUP($A120&amp;$B120,'[1]产值及收款计划（2026）'!$A:$A&amp;'[1]产值及收款计划（2026）'!$B:$B,'[1]产值及收款计划（2026）'!DF:DF)</f>
        <v>0</v>
      </c>
      <c r="DK120" s="235" cm="1">
        <f t="array" ref="DK120">_xlfn.XLOOKUP($A120&amp;$B120,'[1]产值及收款计划（2026）'!$A:$A&amp;'[1]产值及收款计划（2026）'!$B:$B,'[1]产值及收款计划（2026）'!DG:DG)</f>
        <v>0</v>
      </c>
      <c r="DL120" s="235" cm="1">
        <f t="array" ref="DL120">_xlfn.XLOOKUP($A120&amp;$B120,'[1]产值及收款计划（2026）'!$A:$A&amp;'[1]产值及收款计划（2026）'!$B:$B,'[1]产值及收款计划（2026）'!DH:DH)</f>
        <v>0</v>
      </c>
      <c r="DM120" s="235" cm="1">
        <f t="array" ref="DM120">_xlfn.XLOOKUP($A120&amp;$B120,'[1]产值及收款计划（2026）'!$A:$A&amp;'[1]产值及收款计划（2026）'!$B:$B,'[1]产值及收款计划（2026）'!DI:DI)</f>
        <v>0</v>
      </c>
      <c r="DN120" s="235" cm="1">
        <f t="array" ref="DN120">_xlfn.XLOOKUP($A120&amp;$B120,'[1]产值及收款计划（2026）'!$A:$A&amp;'[1]产值及收款计划（2026）'!$B:$B,'[1]产值及收款计划（2026）'!DJ:DJ)</f>
        <v>0</v>
      </c>
      <c r="DO120" s="235" cm="1">
        <f t="array" ref="DO120">_xlfn.XLOOKUP($A120&amp;$B120,'[1]产值及收款计划（2026）'!$A:$A&amp;'[1]产值及收款计划（2026）'!$B:$B,'[1]产值及收款计划（2026）'!DK:DK)</f>
        <v>0</v>
      </c>
      <c r="DP120" s="235" cm="1">
        <f t="array" ref="DP120">_xlfn.XLOOKUP($A120&amp;$B120,'[1]产值及收款计划（2026）'!$A:$A&amp;'[1]产值及收款计划（2026）'!$B:$B,'[1]产值及收款计划（2026）'!DL:DL)</f>
        <v>0</v>
      </c>
      <c r="DQ120" s="243"/>
      <c r="DR120" s="229"/>
    </row>
    <row r="121" ht="20.25" spans="1:122">
      <c r="A121" s="233">
        <f t="shared" si="14"/>
        <v>117</v>
      </c>
      <c r="B121" s="233" t="s">
        <v>25</v>
      </c>
      <c r="C121" s="234" t="str" cm="1">
        <f t="array" ref="C121">_xlfn.XLOOKUP($A121&amp;$B121,'[1]产值及收款计划（2026）'!$A:$A&amp;'[1]产值及收款计划（2026）'!$B:$B,'[1]产值及收款计划（2026）'!C:C)</f>
        <v>ZHT2024112500147</v>
      </c>
      <c r="D121" s="234" t="str" cm="1">
        <f t="array" ref="D121">_xlfn.XLOOKUP($A121&amp;$B121,'[1]产值及收款计划（2026）'!$A:$A&amp;'[1]产值及收款计划（2026）'!$B:$B,'[1]产值及收款计划（2026）'!D:D)</f>
        <v>高端加固管理应用系统</v>
      </c>
      <c r="E121" s="235" cm="1">
        <f t="array" ref="E121">_xlfn.XLOOKUP($A121&amp;$B121,'[1]产值及收款计划（2026）'!$A:$A&amp;'[1]产值及收款计划（2026）'!$B:$B,'[1]产值及收款计划（2026）'!E:E)</f>
        <v>95.18</v>
      </c>
      <c r="F121" s="235" cm="1">
        <f t="array" ref="F121">_xlfn.XLOOKUP($A121&amp;$B121,'[1]产值及收款计划（2026）'!$A:$A&amp;'[1]产值及收款计划（2026）'!$B:$B,'[1]产值及收款计划（2026）'!F:F)</f>
        <v>95.18</v>
      </c>
      <c r="G121" s="235" cm="1">
        <f t="array" ref="G121">_xlfn.XLOOKUP($A121&amp;$B121,'[1]产值及收款计划（2026）'!$A:$A&amp;'[1]产值及收款计划（2026）'!$B:$B,'[1]产值及收款计划（2026）'!G:G)</f>
        <v>95.18</v>
      </c>
      <c r="H121" s="235" cm="1">
        <f t="array" ref="H121">_xlfn.XLOOKUP($A121&amp;$B121,'[1]产值及收款计划（2026）'!$A:$A&amp;'[1]产值及收款计划（2026）'!$B:$B,'[1]产值及收款计划（2026）'!H:H)</f>
        <v>95.18</v>
      </c>
      <c r="I121" s="236" cm="1">
        <f t="array" ref="I121">_xlfn.XLOOKUP($A121&amp;$B121,'[1]产值及收款计划（2026）'!$A:$A&amp;'[1]产值及收款计划（2026）'!$B:$B,'[1]产值及收款计划（2026）'!I:I)</f>
        <v>1</v>
      </c>
      <c r="J121" s="237" cm="1">
        <f t="array" ref="J121">_xlfn.XLOOKUP($A121&amp;$B121,'[1]产值及收款计划（2026）'!$A:$A&amp;'[1]产值及收款计划（2026）'!$B:$B,'[1]产值及收款计划（2026）'!J:J)</f>
        <v>0.06</v>
      </c>
      <c r="K121" s="235" t="e" cm="1">
        <f t="array" ref="K121">_xlfn.XLOOKUP($A121&amp;$B121,'[1]产值及收款计划（2026）'!$A:$A&amp;'[1]产值及收款计划（2026）'!$B:$B,'[1]产值及收款计划（2026）'!K:K)</f>
        <v>#REF!</v>
      </c>
      <c r="L121" s="235" t="e" cm="1">
        <f t="array" ref="L121">_xlfn.XLOOKUP($A121&amp;$B121,'[1]产值及收款计划（2026）'!$A:$A&amp;'[1]产值及收款计划（2026）'!$B:$B,'[1]产值及收款计划（2026）'!L:L)</f>
        <v>#REF!</v>
      </c>
      <c r="M121" s="235" t="str" cm="1">
        <f t="array" ref="M121">_xlfn.XLOOKUP($A121&amp;$B121,'[1]产值及收款计划（2026）'!$A:$A&amp;'[1]产值及收款计划（2026）'!$B:$B,'[1]产值及收款计划（2026）'!M:M)</f>
        <v>主导</v>
      </c>
      <c r="N121" s="235" t="str" cm="1">
        <f t="array" ref="N121">_xlfn.XLOOKUP($A121&amp;$B121,'[1]产值及收款计划（2026）'!$A:$A&amp;'[1]产值及收款计划（2026）'!$B:$B,'[1]产值及收款计划（2026）'!N:N)</f>
        <v>许清亮团队</v>
      </c>
      <c r="O121" s="235" t="str" cm="1">
        <f t="array" ref="O121">_xlfn.XLOOKUP($A121&amp;$B121,'[1]产值及收款计划（2026）'!$A:$A&amp;'[1]产值及收款计划（2026）'!$B:$B,'[1]产值及收款计划（2026）'!O:O)</f>
        <v>施林烽</v>
      </c>
      <c r="P121" s="234" t="str" cm="1">
        <f t="array" ref="P121">_xlfn.XLOOKUP($A121&amp;$B121,'[1]产值及收款计划（2026）'!$A:$A&amp;'[1]产值及收款计划（2026）'!$B:$B,'[1]产值及收款计划（2026）'!P:P)</f>
        <v>25已完结</v>
      </c>
      <c r="Q121" s="235" t="e" cm="1">
        <f t="array" ref="Q121">_xlfn.XLOOKUP($A121&amp;$B121,'[1]产值及收款计划（2026）'!$A:$A&amp;'[1]产值及收款计划（2026）'!$B:$B,'[1]产值及收款计划（2026）'!Q:Q)</f>
        <v>#REF!</v>
      </c>
      <c r="R121" s="235" t="e" cm="1">
        <f t="array" ref="R121">_xlfn.XLOOKUP($A121&amp;$B121,'[1]产值及收款计划（2026）'!$A:$A&amp;'[1]产值及收款计划（2026）'!$B:$B,'[1]产值及收款计划（2026）'!R:R)</f>
        <v>#REF!</v>
      </c>
      <c r="S121" s="235" t="e" cm="1">
        <f t="array" ref="S121">_xlfn.XLOOKUP($A121&amp;$B121,'[1]产值及收款计划（2026）'!$A:$A&amp;'[1]产值及收款计划（2026）'!$B:$B,'[1]产值及收款计划（2026）'!S:S)</f>
        <v>#REF!</v>
      </c>
      <c r="T121" s="235" cm="1">
        <f t="array" ref="T121">_xlfn.XLOOKUP($A121&amp;$B121,'[1]产值及收款计划（2026）'!$A:$A&amp;'[1]产值及收款计划（2026）'!$B:$B,'[1]产值及收款计划（2026）'!T:T)</f>
        <v>95.18</v>
      </c>
      <c r="U121" s="235" cm="1">
        <f t="array" ref="U121">_xlfn.XLOOKUP($A121&amp;$B121,'[1]产值及收款计划（2026）'!$A:$A&amp;'[1]产值及收款计划（2026）'!$B:$B,'[1]产值及收款计划（2026）'!U:U)</f>
        <v>0</v>
      </c>
      <c r="V121" s="235" cm="1">
        <f t="array" ref="V121">_xlfn.XLOOKUP($A121&amp;$B121,'[1]产值及收款计划（2026）'!$A:$A&amp;'[1]产值及收款计划（2026）'!$B:$B,'[1]产值及收款计划（2026）'!V:V)</f>
        <v>0</v>
      </c>
      <c r="W121" s="235" t="e" cm="1">
        <f t="array" ref="W121">_xlfn.XLOOKUP($A121&amp;$B121,'[1]产值及收款计划（2026）'!$A:$A&amp;'[1]产值及收款计划（2026）'!$B:$B,'[1]产值及收款计划（2026）'!W:W)</f>
        <v>#REF!</v>
      </c>
      <c r="X121" s="235" t="e" cm="1">
        <f t="array" ref="X121">_xlfn.XLOOKUP($A121&amp;$B121,'[1]产值及收款计划（2026）'!$A:$A&amp;'[1]产值及收款计划（2026）'!$B:$B,'[1]产值及收款计划（2026）'!X:X)</f>
        <v>#REF!</v>
      </c>
      <c r="Y121" s="235" t="e" cm="1">
        <f t="array" ref="Y121">_xlfn.XLOOKUP($A121&amp;$B121,'[1]产值及收款计划（2026）'!$A:$A&amp;'[1]产值及收款计划（2026）'!$B:$B,'[1]产值及收款计划（2026）'!Y:Y)</f>
        <v>#REF!</v>
      </c>
      <c r="Z121" s="235" t="e" cm="1">
        <f t="array" ref="Z121">_xlfn.XLOOKUP($A121&amp;$B121,'[1]产值及收款计划（2026）'!$A:$A&amp;'[1]产值及收款计划（2026）'!$B:$B,'[1]产值及收款计划（2026）'!Z:Z)</f>
        <v>#REF!</v>
      </c>
      <c r="AA121" s="235" cm="1">
        <f t="array" ref="AA121">_xlfn.XLOOKUP($A121&amp;$B121,'[1]产值及收款计划（2026）'!$A:$A&amp;'[1]产值及收款计划（2026）'!$B:$B,'[1]产值及收款计划（2026）'!AA:AA)</f>
        <v>0</v>
      </c>
      <c r="AB121" s="235" cm="1">
        <f t="array" ref="AB121">_xlfn.XLOOKUP($A121&amp;$B121,'[1]产值及收款计划（2026）'!$A:$A&amp;'[1]产值及收款计划（2026）'!$B:$B,'[1]产值及收款计划（2026）'!AB:AB)</f>
        <v>0</v>
      </c>
      <c r="AC121" s="235" cm="1">
        <f t="array" ref="AC121">_xlfn.XLOOKUP($A121&amp;$B121,'[1]产值及收款计划（2026）'!$A:$A&amp;'[1]产值及收款计划（2026）'!$B:$B,'[1]产值及收款计划（2026）'!AC:AC)</f>
        <v>0</v>
      </c>
      <c r="AD121" s="235" cm="1">
        <f t="array" ref="AD121">_xlfn.XLOOKUP($A121&amp;$B121,'[1]产值及收款计划（2026）'!$A:$A&amp;'[1]产值及收款计划（2026）'!$B:$B,'[1]产值及收款计划（2026）'!AD:AD)</f>
        <v>0</v>
      </c>
      <c r="AE121" s="235" cm="1">
        <f t="array" ref="AE121">_xlfn.XLOOKUP($A121&amp;$B121,'[1]产值及收款计划（2026）'!$A:$A&amp;'[1]产值及收款计划（2026）'!$B:$B,'[1]产值及收款计划（2026）'!AE:AE)</f>
        <v>0</v>
      </c>
      <c r="AF121" s="235" cm="1">
        <f t="array" ref="AF121">_xlfn.XLOOKUP($A121&amp;$B121,'[1]产值及收款计划（2026）'!$A:$A&amp;'[1]产值及收款计划（2026）'!$B:$B,'[1]产值及收款计划（2026）'!AF:AF)</f>
        <v>0</v>
      </c>
      <c r="AG121" s="235" cm="1">
        <f t="array" ref="AG121">_xlfn.XLOOKUP($A121&amp;$B121,'[1]产值及收款计划（2026）'!$A:$A&amp;'[1]产值及收款计划（2026）'!$B:$B,'[1]产值及收款计划（2026）'!AG:AG)</f>
        <v>0</v>
      </c>
      <c r="AH121" s="235" cm="1">
        <f t="array" ref="AH121">_xlfn.XLOOKUP($A121&amp;$B121,'[1]产值及收款计划（2026）'!$A:$A&amp;'[1]产值及收款计划（2026）'!$B:$B,'[1]产值及收款计划（2026）'!AH:AH)</f>
        <v>0</v>
      </c>
      <c r="AI121" s="235" cm="1">
        <f t="array" ref="AI121">_xlfn.XLOOKUP($A121&amp;$B121,'[1]产值及收款计划（2026）'!$A:$A&amp;'[1]产值及收款计划（2026）'!$B:$B,'[1]产值及收款计划（2026）'!AI:AI)</f>
        <v>0</v>
      </c>
      <c r="AJ121" s="235" cm="1">
        <f t="array" ref="AJ121">_xlfn.XLOOKUP($A121&amp;$B121,'[1]产值及收款计划（2026）'!$A:$A&amp;'[1]产值及收款计划（2026）'!$B:$B,'[1]产值及收款计划（2026）'!AJ:AJ)</f>
        <v>0</v>
      </c>
      <c r="AK121" s="235" cm="1">
        <f t="array" ref="AK121">_xlfn.XLOOKUP($A121&amp;$B121,'[1]产值及收款计划（2026）'!$A:$A&amp;'[1]产值及收款计划（2026）'!$B:$B,'[1]产值及收款计划（2026）'!AK:AK)</f>
        <v>0</v>
      </c>
      <c r="AL121" s="235" cm="1">
        <f t="array" ref="AL121">_xlfn.XLOOKUP($A121&amp;$B121,'[1]产值及收款计划（2026）'!$A:$A&amp;'[1]产值及收款计划（2026）'!$B:$B,'[1]产值及收款计划（2026）'!AL:AL)</f>
        <v>0</v>
      </c>
      <c r="AM121" s="242" cm="1">
        <f t="array" ref="AM121">_xlfn.LET(_xlpm.勾选月份状态数组,TRANSPOSE('PPT(12-15页）-TOP10'!$A$3:$A$14),_xlpm.选择数据区,IF('PPT(12-15页）-TOP10'!$E$3="收款",$BA121:$BL121,$AA121:$AL121),SUM(_xlfn._xlws.FILTER(_xlpm.选择数据区,_xlpm.勾选月份状态数组,"")))</f>
        <v>0</v>
      </c>
      <c r="AN121" s="235" t="e">
        <f>_xlfn.XLOOKUP($C121,应收未收表!$T:$T,应收未收表!AA:AA)</f>
        <v>#N/A</v>
      </c>
      <c r="AO121" s="235" t="e">
        <f>_xlfn.XLOOKUP($C121,应收未收表!$T:$T,应收未收表!AB:AB)</f>
        <v>#N/A</v>
      </c>
      <c r="AP121" s="235" t="e">
        <f>_xlfn.XLOOKUP($C121,应收未收表!$T:$T,应收未收表!AC:AC)</f>
        <v>#N/A</v>
      </c>
      <c r="AQ121" s="235" t="e">
        <f>_xlfn.XLOOKUP($C121,应收未收表!$T:$T,应收未收表!AE:AE)</f>
        <v>#N/A</v>
      </c>
      <c r="AR121" s="235" t="e">
        <f>_xlfn.XLOOKUP($C121,应收未收表!$T:$T,应收未收表!AF:AF)</f>
        <v>#N/A</v>
      </c>
      <c r="AS121" s="235" t="e" cm="1">
        <f t="array" ref="AS121">_xlfn.XLOOKUP($A121&amp;$B121,'[1]产值及收款计划（2026）'!$A:$A&amp;'[1]产值及收款计划（2026）'!$B:$B,'[1]产值及收款计划（2026）'!AS:AS)</f>
        <v>#REF!</v>
      </c>
      <c r="AT121" s="235" t="e" cm="1">
        <f t="array" ref="AT121">_xlfn.XLOOKUP($A121&amp;$B121,'[1]产值及收款计划（2026）'!$A:$A&amp;'[1]产值及收款计划（2026）'!$B:$B,'[1]产值及收款计划（2026）'!AT:AT)</f>
        <v>#REF!</v>
      </c>
      <c r="AU121" s="235" t="e" cm="1">
        <f t="array" ref="AU121">_xlfn.XLOOKUP($A121&amp;$B121,'[1]产值及收款计划（2026）'!$A:$A&amp;'[1]产值及收款计划（2026）'!$B:$B,'[1]产值及收款计划（2026）'!AU:AU)</f>
        <v>#REF!</v>
      </c>
      <c r="AV121" s="235" t="e" cm="1">
        <f t="array" ref="AV121">_xlfn.XLOOKUP($A121&amp;$B121,'[1]产值及收款计划（2026）'!$A:$A&amp;'[1]产值及收款计划（2026）'!$B:$B,'[1]产值及收款计划（2026）'!AV:AV)</f>
        <v>#REF!</v>
      </c>
      <c r="AW121" s="235" cm="1">
        <f t="array" ref="AW121">_xlfn.XLOOKUP($A121&amp;$B121,'[1]产值及收款计划（2026）'!$A:$A&amp;'[1]产值及收款计划（2026）'!$B:$B,'[1]产值及收款计划（2026）'!AW:AW)</f>
        <v>0</v>
      </c>
      <c r="AX121" s="235" cm="1">
        <f t="array" ref="AX121">_xlfn.XLOOKUP($A121&amp;$B121,'[1]产值及收款计划（2026）'!$A:$A&amp;'[1]产值及收款计划（2026）'!$B:$B,'[1]产值及收款计划（2026）'!AX:AX)</f>
        <v>0</v>
      </c>
      <c r="AY121" s="235" cm="1">
        <f t="array" ref="AY121">_xlfn.XLOOKUP($A121&amp;$B121,'[1]产值及收款计划（2026）'!$A:$A&amp;'[1]产值及收款计划（2026）'!$B:$B,'[1]产值及收款计划（2026）'!AY:AY)</f>
        <v>95.18</v>
      </c>
      <c r="AZ121" s="235" cm="1">
        <f t="array" ref="AZ121">_xlfn.XLOOKUP($A121&amp;$B121,'[1]产值及收款计划（2026）'!$A:$A&amp;'[1]产值及收款计划（2026）'!$B:$B,'[1]产值及收款计划（2026）'!AZ:AZ)</f>
        <v>95.18</v>
      </c>
      <c r="BA121" s="235" t="e" cm="1">
        <f t="array" ref="BA121">_xlfn.XLOOKUP($A121&amp;$B121,'[1]产值及收款计划（2026）'!$A:$A&amp;'[1]产值及收款计划（2026）'!$B:$B,'[1]产值及收款计划（2026）'!BA:BA)</f>
        <v>#REF!</v>
      </c>
      <c r="BB121" s="235" t="e" cm="1">
        <f t="array" ref="BB121">_xlfn.XLOOKUP($A121&amp;$B121,'[1]产值及收款计划（2026）'!$A:$A&amp;'[1]产值及收款计划（2026）'!$B:$B,'[1]产值及收款计划（2026）'!BB:BB)</f>
        <v>#REF!</v>
      </c>
      <c r="BC121" s="235" t="e" cm="1">
        <f t="array" ref="BC121">_xlfn.XLOOKUP($A121&amp;$B121,'[1]产值及收款计划（2026）'!$A:$A&amp;'[1]产值及收款计划（2026）'!$B:$B,'[1]产值及收款计划（2026）'!BC:BC)</f>
        <v>#REF!</v>
      </c>
      <c r="BD121" s="235" t="e" cm="1">
        <f t="array" ref="BD121">_xlfn.XLOOKUP($A121&amp;$B121,'[1]产值及收款计划（2026）'!$A:$A&amp;'[1]产值及收款计划（2026）'!$B:$B,'[1]产值及收款计划（2026）'!BD:BD)</f>
        <v>#REF!</v>
      </c>
      <c r="BE121" s="235" t="e" cm="1">
        <f t="array" ref="BE121">_xlfn.XLOOKUP($A121&amp;$B121,'[1]产值及收款计划（2026）'!$A:$A&amp;'[1]产值及收款计划（2026）'!$B:$B,'[1]产值及收款计划（2026）'!BE:BE)</f>
        <v>#REF!</v>
      </c>
      <c r="BF121" s="235" t="e" cm="1">
        <f t="array" ref="BF121">_xlfn.XLOOKUP($A121&amp;$B121,'[1]产值及收款计划（2026）'!$A:$A&amp;'[1]产值及收款计划（2026）'!$B:$B,'[1]产值及收款计划（2026）'!BF:BF)</f>
        <v>#REF!</v>
      </c>
      <c r="BG121" s="235" t="e" cm="1">
        <f t="array" ref="BG121">_xlfn.XLOOKUP($A121&amp;$B121,'[1]产值及收款计划（2026）'!$A:$A&amp;'[1]产值及收款计划（2026）'!$B:$B,'[1]产值及收款计划（2026）'!BG:BG)</f>
        <v>#REF!</v>
      </c>
      <c r="BH121" s="235" t="e" cm="1">
        <f t="array" ref="BH121">_xlfn.XLOOKUP($A121&amp;$B121,'[1]产值及收款计划（2026）'!$A:$A&amp;'[1]产值及收款计划（2026）'!$B:$B,'[1]产值及收款计划（2026）'!BH:BH)</f>
        <v>#REF!</v>
      </c>
      <c r="BI121" s="235" t="e" cm="1">
        <f t="array" ref="BI121">_xlfn.XLOOKUP($A121&amp;$B121,'[1]产值及收款计划（2026）'!$A:$A&amp;'[1]产值及收款计划（2026）'!$B:$B,'[1]产值及收款计划（2026）'!BI:BI)</f>
        <v>#REF!</v>
      </c>
      <c r="BJ121" s="235" t="e" cm="1">
        <f t="array" ref="BJ121">_xlfn.XLOOKUP($A121&amp;$B121,'[1]产值及收款计划（2026）'!$A:$A&amp;'[1]产值及收款计划（2026）'!$B:$B,'[1]产值及收款计划（2026）'!BJ:BJ)</f>
        <v>#REF!</v>
      </c>
      <c r="BK121" s="235" t="e" cm="1">
        <f t="array" ref="BK121">_xlfn.XLOOKUP($A121&amp;$B121,'[1]产值及收款计划（2026）'!$A:$A&amp;'[1]产值及收款计划（2026）'!$B:$B,'[1]产值及收款计划（2026）'!BK:BK)</f>
        <v>#REF!</v>
      </c>
      <c r="BL121" s="235" t="e" cm="1">
        <f t="array" ref="BL121">_xlfn.XLOOKUP($A121&amp;$B121,'[1]产值及收款计划（2026）'!$A:$A&amp;'[1]产值及收款计划（2026）'!$B:$B,'[1]产值及收款计划（2026）'!BL:BL)</f>
        <v>#REF!</v>
      </c>
      <c r="BM121" s="235"/>
      <c r="BN121" s="235"/>
      <c r="BO121" s="235"/>
      <c r="BP121" s="235"/>
      <c r="BQ121" s="235" t="e">
        <f>_xlfn.XLOOKUP($C121,应收未收表!$AJ:$AJ,应收未收表!AK:AK)</f>
        <v>#N/A</v>
      </c>
      <c r="BR121" s="235" t="e">
        <f>_xlfn.XLOOKUP($C121,应收未收表!$AJ:$AJ,应收未收表!AL:AL)</f>
        <v>#N/A</v>
      </c>
      <c r="BS121" s="235" t="e">
        <f>_xlfn.XLOOKUP($C121,应收未收表!$AJ:$AJ,应收未收表!AM:AM)</f>
        <v>#N/A</v>
      </c>
      <c r="BT121" s="235" t="e">
        <f>_xlfn.XLOOKUP($C121,应收未收表!$AJ:$AJ,应收未收表!AN:AN)</f>
        <v>#N/A</v>
      </c>
      <c r="BU121" s="234" t="str" cm="1">
        <f t="array" ref="BU121">_xlfn.XLOOKUP($A121&amp;$B121,'[1]产值及收款计划（2026）'!$A:$A&amp;'[1]产值及收款计划（2026）'!$B:$B,'[1]产值及收款计划（2026）'!BQ:BQ)</f>
        <v>城盾隧安地下工程有限公司</v>
      </c>
      <c r="BV121" s="235" t="e" cm="1">
        <f t="array" ref="BV121">_xlfn.XLOOKUP($A121&amp;$B121,'[1]产值及收款计划（2026）'!$A:$A&amp;'[1]产值及收款计划（2026）'!$B:$B,'[1]产值及收款计划（2026）'!BR:BR)</f>
        <v>#REF!</v>
      </c>
      <c r="CE121" s="235" cm="1">
        <f t="array" ref="CE121">_xlfn.XLOOKUP($A121&amp;$B121,'[1]产值及收款计划（2026）'!$A:$A&amp;'[1]产值及收款计划（2026）'!$B:$B,'[1]产值及收款计划（2026）'!CA:CA)</f>
        <v>0</v>
      </c>
      <c r="CF121" s="235" cm="1">
        <f t="array" ref="CF121">_xlfn.XLOOKUP($A121&amp;$B121,'[1]产值及收款计划（2026）'!$A:$A&amp;'[1]产值及收款计划（2026）'!$B:$B,'[1]产值及收款计划（2026）'!CB:CB)</f>
        <v>0</v>
      </c>
      <c r="CG121" s="235" cm="1">
        <f t="array" ref="CG121">_xlfn.XLOOKUP($A121&amp;$B121,'[1]产值及收款计划（2026）'!$A:$A&amp;'[1]产值及收款计划（2026）'!$B:$B,'[1]产值及收款计划（2026）'!CC:CC)</f>
        <v>0</v>
      </c>
      <c r="CH121" s="235" cm="1">
        <f t="array" ref="CH121">_xlfn.XLOOKUP($A121&amp;$B121,'[1]产值及收款计划（2026）'!$A:$A&amp;'[1]产值及收款计划（2026）'!$B:$B,'[1]产值及收款计划（2026）'!CD:CD)</f>
        <v>0</v>
      </c>
      <c r="CI121" s="235" cm="1">
        <f t="array" ref="CI121">_xlfn.XLOOKUP($A121&amp;$B121,'[1]产值及收款计划（2026）'!$A:$A&amp;'[1]产值及收款计划（2026）'!$B:$B,'[1]产值及收款计划（2026）'!CE:CE)</f>
        <v>0</v>
      </c>
      <c r="CJ121" s="235" cm="1">
        <f t="array" ref="CJ121">_xlfn.XLOOKUP($A121&amp;$B121,'[1]产值及收款计划（2026）'!$A:$A&amp;'[1]产值及收款计划（2026）'!$B:$B,'[1]产值及收款计划（2026）'!CF:CF)</f>
        <v>0</v>
      </c>
      <c r="CK121" s="235" cm="1">
        <f t="array" ref="CK121">_xlfn.XLOOKUP($A121&amp;$B121,'[1]产值及收款计划（2026）'!$A:$A&amp;'[1]产值及收款计划（2026）'!$B:$B,'[1]产值及收款计划（2026）'!CG:CG)</f>
        <v>0</v>
      </c>
      <c r="CL121" s="235" cm="1">
        <f t="array" ref="CL121">_xlfn.XLOOKUP($A121&amp;$B121,'[1]产值及收款计划（2026）'!$A:$A&amp;'[1]产值及收款计划（2026）'!$B:$B,'[1]产值及收款计划（2026）'!CH:CH)</f>
        <v>0</v>
      </c>
      <c r="CM121" s="235" cm="1">
        <f t="array" ref="CM121">_xlfn.XLOOKUP($A121&amp;$B121,'[1]产值及收款计划（2026）'!$A:$A&amp;'[1]产值及收款计划（2026）'!$B:$B,'[1]产值及收款计划（2026）'!CI:CI)</f>
        <v>0</v>
      </c>
      <c r="CN121" s="235" cm="1">
        <f t="array" ref="CN121">_xlfn.XLOOKUP($A121&amp;$B121,'[1]产值及收款计划（2026）'!$A:$A&amp;'[1]产值及收款计划（2026）'!$B:$B,'[1]产值及收款计划（2026）'!CJ:CJ)</f>
        <v>0</v>
      </c>
      <c r="CO121" s="235" cm="1">
        <f t="array" ref="CO121">_xlfn.XLOOKUP($A121&amp;$B121,'[1]产值及收款计划（2026）'!$A:$A&amp;'[1]产值及收款计划（2026）'!$B:$B,'[1]产值及收款计划（2026）'!CK:CK)</f>
        <v>0</v>
      </c>
      <c r="CP121" s="235" cm="1">
        <f t="array" ref="CP121">_xlfn.XLOOKUP($A121&amp;$B121,'[1]产值及收款计划（2026）'!$A:$A&amp;'[1]产值及收款计划（2026）'!$B:$B,'[1]产值及收款计划（2026）'!CL:CL)</f>
        <v>0</v>
      </c>
      <c r="DE121" s="235" cm="1">
        <f t="array" ref="DE121">_xlfn.XLOOKUP($A121&amp;$B121,'[1]产值及收款计划（2026）'!$A:$A&amp;'[1]产值及收款计划（2026）'!$B:$B,'[1]产值及收款计划（2026）'!DA:DA)</f>
        <v>0</v>
      </c>
      <c r="DF121" s="235" cm="1">
        <f t="array" ref="DF121">_xlfn.XLOOKUP($A121&amp;$B121,'[1]产值及收款计划（2026）'!$A:$A&amp;'[1]产值及收款计划（2026）'!$B:$B,'[1]产值及收款计划（2026）'!DB:DB)</f>
        <v>0</v>
      </c>
      <c r="DG121" s="235" cm="1">
        <f t="array" ref="DG121">_xlfn.XLOOKUP($A121&amp;$B121,'[1]产值及收款计划（2026）'!$A:$A&amp;'[1]产值及收款计划（2026）'!$B:$B,'[1]产值及收款计划（2026）'!DC:DC)</f>
        <v>0</v>
      </c>
      <c r="DH121" s="235" cm="1">
        <f t="array" ref="DH121">_xlfn.XLOOKUP($A121&amp;$B121,'[1]产值及收款计划（2026）'!$A:$A&amp;'[1]产值及收款计划（2026）'!$B:$B,'[1]产值及收款计划（2026）'!DD:DD)</f>
        <v>0</v>
      </c>
      <c r="DI121" s="235" cm="1">
        <f t="array" ref="DI121">_xlfn.XLOOKUP($A121&amp;$B121,'[1]产值及收款计划（2026）'!$A:$A&amp;'[1]产值及收款计划（2026）'!$B:$B,'[1]产值及收款计划（2026）'!DE:DE)</f>
        <v>0</v>
      </c>
      <c r="DJ121" s="235" cm="1">
        <f t="array" ref="DJ121">_xlfn.XLOOKUP($A121&amp;$B121,'[1]产值及收款计划（2026）'!$A:$A&amp;'[1]产值及收款计划（2026）'!$B:$B,'[1]产值及收款计划（2026）'!DF:DF)</f>
        <v>0</v>
      </c>
      <c r="DK121" s="235" cm="1">
        <f t="array" ref="DK121">_xlfn.XLOOKUP($A121&amp;$B121,'[1]产值及收款计划（2026）'!$A:$A&amp;'[1]产值及收款计划（2026）'!$B:$B,'[1]产值及收款计划（2026）'!DG:DG)</f>
        <v>0</v>
      </c>
      <c r="DL121" s="235" cm="1">
        <f t="array" ref="DL121">_xlfn.XLOOKUP($A121&amp;$B121,'[1]产值及收款计划（2026）'!$A:$A&amp;'[1]产值及收款计划（2026）'!$B:$B,'[1]产值及收款计划（2026）'!DH:DH)</f>
        <v>0</v>
      </c>
      <c r="DM121" s="235" cm="1">
        <f t="array" ref="DM121">_xlfn.XLOOKUP($A121&amp;$B121,'[1]产值及收款计划（2026）'!$A:$A&amp;'[1]产值及收款计划（2026）'!$B:$B,'[1]产值及收款计划（2026）'!DI:DI)</f>
        <v>0</v>
      </c>
      <c r="DN121" s="235" cm="1">
        <f t="array" ref="DN121">_xlfn.XLOOKUP($A121&amp;$B121,'[1]产值及收款计划（2026）'!$A:$A&amp;'[1]产值及收款计划（2026）'!$B:$B,'[1]产值及收款计划（2026）'!DJ:DJ)</f>
        <v>0</v>
      </c>
      <c r="DO121" s="235" cm="1">
        <f t="array" ref="DO121">_xlfn.XLOOKUP($A121&amp;$B121,'[1]产值及收款计划（2026）'!$A:$A&amp;'[1]产值及收款计划（2026）'!$B:$B,'[1]产值及收款计划（2026）'!DK:DK)</f>
        <v>0</v>
      </c>
      <c r="DP121" s="235" cm="1">
        <f t="array" ref="DP121">_xlfn.XLOOKUP($A121&amp;$B121,'[1]产值及收款计划（2026）'!$A:$A&amp;'[1]产值及收款计划（2026）'!$B:$B,'[1]产值及收款计划（2026）'!DL:DL)</f>
        <v>0</v>
      </c>
      <c r="DQ121" s="243"/>
      <c r="DR121" s="229"/>
    </row>
    <row r="122" ht="20.25" spans="1:122">
      <c r="A122" s="233">
        <f t="shared" si="14"/>
        <v>118</v>
      </c>
      <c r="B122" s="233" t="s">
        <v>25</v>
      </c>
      <c r="C122" s="234" t="str" cm="1">
        <f t="array" ref="C122">_xlfn.XLOOKUP($A122&amp;$B122,'[1]产值及收款计划（2026）'!$A:$A&amp;'[1]产值及收款计划（2026）'!$B:$B,'[1]产值及收款计划（2026）'!C:C)</f>
        <v>ZHT2024112500148</v>
      </c>
      <c r="D122" s="234" t="str" cm="1">
        <f t="array" ref="D122">_xlfn.XLOOKUP($A122&amp;$B122,'[1]产值及收款计划（2026）'!$A:$A&amp;'[1]产值及收款计划（2026）'!$B:$B,'[1]产值及收款计划（2026）'!D:D)</f>
        <v>轨道交通运营结构维保(香港)应用系统</v>
      </c>
      <c r="E122" s="235" cm="1">
        <f t="array" ref="E122">_xlfn.XLOOKUP($A122&amp;$B122,'[1]产值及收款计划（2026）'!$A:$A&amp;'[1]产值及收款计划（2026）'!$B:$B,'[1]产值及收款计划（2026）'!E:E)</f>
        <v>40.6</v>
      </c>
      <c r="F122" s="235" cm="1">
        <f t="array" ref="F122">_xlfn.XLOOKUP($A122&amp;$B122,'[1]产值及收款计划（2026）'!$A:$A&amp;'[1]产值及收款计划（2026）'!$B:$B,'[1]产值及收款计划（2026）'!F:F)</f>
        <v>40.6</v>
      </c>
      <c r="G122" s="235" cm="1">
        <f t="array" ref="G122">_xlfn.XLOOKUP($A122&amp;$B122,'[1]产值及收款计划（2026）'!$A:$A&amp;'[1]产值及收款计划（2026）'!$B:$B,'[1]产值及收款计划（2026）'!G:G)</f>
        <v>40.6</v>
      </c>
      <c r="H122" s="235" cm="1">
        <f t="array" ref="H122">_xlfn.XLOOKUP($A122&amp;$B122,'[1]产值及收款计划（2026）'!$A:$A&amp;'[1]产值及收款计划（2026）'!$B:$B,'[1]产值及收款计划（2026）'!H:H)</f>
        <v>40.6</v>
      </c>
      <c r="I122" s="236" cm="1">
        <f t="array" ref="I122">_xlfn.XLOOKUP($A122&amp;$B122,'[1]产值及收款计划（2026）'!$A:$A&amp;'[1]产值及收款计划（2026）'!$B:$B,'[1]产值及收款计划（2026）'!I:I)</f>
        <v>1</v>
      </c>
      <c r="J122" s="237" cm="1">
        <f t="array" ref="J122">_xlfn.XLOOKUP($A122&amp;$B122,'[1]产值及收款计划（2026）'!$A:$A&amp;'[1]产值及收款计划（2026）'!$B:$B,'[1]产值及收款计划（2026）'!J:J)</f>
        <v>0.06</v>
      </c>
      <c r="K122" s="235" t="e" cm="1">
        <f t="array" ref="K122">_xlfn.XLOOKUP($A122&amp;$B122,'[1]产值及收款计划（2026）'!$A:$A&amp;'[1]产值及收款计划（2026）'!$B:$B,'[1]产值及收款计划（2026）'!K:K)</f>
        <v>#REF!</v>
      </c>
      <c r="L122" s="235" t="e" cm="1">
        <f t="array" ref="L122">_xlfn.XLOOKUP($A122&amp;$B122,'[1]产值及收款计划（2026）'!$A:$A&amp;'[1]产值及收款计划（2026）'!$B:$B,'[1]产值及收款计划（2026）'!L:L)</f>
        <v>#REF!</v>
      </c>
      <c r="M122" s="235" t="str" cm="1">
        <f t="array" ref="M122">_xlfn.XLOOKUP($A122&amp;$B122,'[1]产值及收款计划（2026）'!$A:$A&amp;'[1]产值及收款计划（2026）'!$B:$B,'[1]产值及收款计划（2026）'!M:M)</f>
        <v>主导</v>
      </c>
      <c r="N122" s="235" t="str" cm="1">
        <f t="array" ref="N122">_xlfn.XLOOKUP($A122&amp;$B122,'[1]产值及收款计划（2026）'!$A:$A&amp;'[1]产值及收款计划（2026）'!$B:$B,'[1]产值及收款计划（2026）'!N:N)</f>
        <v>许清亮团队</v>
      </c>
      <c r="O122" s="235" t="str" cm="1">
        <f t="array" ref="O122">_xlfn.XLOOKUP($A122&amp;$B122,'[1]产值及收款计划（2026）'!$A:$A&amp;'[1]产值及收款计划（2026）'!$B:$B,'[1]产值及收款计划（2026）'!O:O)</f>
        <v>施林烽</v>
      </c>
      <c r="P122" s="234" t="str" cm="1">
        <f t="array" ref="P122">_xlfn.XLOOKUP($A122&amp;$B122,'[1]产值及收款计划（2026）'!$A:$A&amp;'[1]产值及收款计划（2026）'!$B:$B,'[1]产值及收款计划（2026）'!P:P)</f>
        <v>25已完结</v>
      </c>
      <c r="Q122" s="235" t="e" cm="1">
        <f t="array" ref="Q122">_xlfn.XLOOKUP($A122&amp;$B122,'[1]产值及收款计划（2026）'!$A:$A&amp;'[1]产值及收款计划（2026）'!$B:$B,'[1]产值及收款计划（2026）'!Q:Q)</f>
        <v>#REF!</v>
      </c>
      <c r="R122" s="235" t="e" cm="1">
        <f t="array" ref="R122">_xlfn.XLOOKUP($A122&amp;$B122,'[1]产值及收款计划（2026）'!$A:$A&amp;'[1]产值及收款计划（2026）'!$B:$B,'[1]产值及收款计划（2026）'!R:R)</f>
        <v>#REF!</v>
      </c>
      <c r="S122" s="235" t="e" cm="1">
        <f t="array" ref="S122">_xlfn.XLOOKUP($A122&amp;$B122,'[1]产值及收款计划（2026）'!$A:$A&amp;'[1]产值及收款计划（2026）'!$B:$B,'[1]产值及收款计划（2026）'!S:S)</f>
        <v>#REF!</v>
      </c>
      <c r="T122" s="235" cm="1">
        <f t="array" ref="T122">_xlfn.XLOOKUP($A122&amp;$B122,'[1]产值及收款计划（2026）'!$A:$A&amp;'[1]产值及收款计划（2026）'!$B:$B,'[1]产值及收款计划（2026）'!T:T)</f>
        <v>40.6</v>
      </c>
      <c r="U122" s="235" cm="1">
        <f t="array" ref="U122">_xlfn.XLOOKUP($A122&amp;$B122,'[1]产值及收款计划（2026）'!$A:$A&amp;'[1]产值及收款计划（2026）'!$B:$B,'[1]产值及收款计划（2026）'!U:U)</f>
        <v>0</v>
      </c>
      <c r="V122" s="235" cm="1">
        <f t="array" ref="V122">_xlfn.XLOOKUP($A122&amp;$B122,'[1]产值及收款计划（2026）'!$A:$A&amp;'[1]产值及收款计划（2026）'!$B:$B,'[1]产值及收款计划（2026）'!V:V)</f>
        <v>0</v>
      </c>
      <c r="W122" s="235" t="e" cm="1">
        <f t="array" ref="W122">_xlfn.XLOOKUP($A122&amp;$B122,'[1]产值及收款计划（2026）'!$A:$A&amp;'[1]产值及收款计划（2026）'!$B:$B,'[1]产值及收款计划（2026）'!W:W)</f>
        <v>#REF!</v>
      </c>
      <c r="X122" s="235" t="e" cm="1">
        <f t="array" ref="X122">_xlfn.XLOOKUP($A122&amp;$B122,'[1]产值及收款计划（2026）'!$A:$A&amp;'[1]产值及收款计划（2026）'!$B:$B,'[1]产值及收款计划（2026）'!X:X)</f>
        <v>#REF!</v>
      </c>
      <c r="Y122" s="235" t="e" cm="1">
        <f t="array" ref="Y122">_xlfn.XLOOKUP($A122&amp;$B122,'[1]产值及收款计划（2026）'!$A:$A&amp;'[1]产值及收款计划（2026）'!$B:$B,'[1]产值及收款计划（2026）'!Y:Y)</f>
        <v>#REF!</v>
      </c>
      <c r="Z122" s="235" t="e" cm="1">
        <f t="array" ref="Z122">_xlfn.XLOOKUP($A122&amp;$B122,'[1]产值及收款计划（2026）'!$A:$A&amp;'[1]产值及收款计划（2026）'!$B:$B,'[1]产值及收款计划（2026）'!Z:Z)</f>
        <v>#REF!</v>
      </c>
      <c r="AA122" s="235" cm="1">
        <f t="array" ref="AA122">_xlfn.XLOOKUP($A122&amp;$B122,'[1]产值及收款计划（2026）'!$A:$A&amp;'[1]产值及收款计划（2026）'!$B:$B,'[1]产值及收款计划（2026）'!AA:AA)</f>
        <v>0</v>
      </c>
      <c r="AB122" s="235" cm="1">
        <f t="array" ref="AB122">_xlfn.XLOOKUP($A122&amp;$B122,'[1]产值及收款计划（2026）'!$A:$A&amp;'[1]产值及收款计划（2026）'!$B:$B,'[1]产值及收款计划（2026）'!AB:AB)</f>
        <v>0</v>
      </c>
      <c r="AC122" s="235" cm="1">
        <f t="array" ref="AC122">_xlfn.XLOOKUP($A122&amp;$B122,'[1]产值及收款计划（2026）'!$A:$A&amp;'[1]产值及收款计划（2026）'!$B:$B,'[1]产值及收款计划（2026）'!AC:AC)</f>
        <v>0</v>
      </c>
      <c r="AD122" s="235" cm="1">
        <f t="array" ref="AD122">_xlfn.XLOOKUP($A122&amp;$B122,'[1]产值及收款计划（2026）'!$A:$A&amp;'[1]产值及收款计划（2026）'!$B:$B,'[1]产值及收款计划（2026）'!AD:AD)</f>
        <v>0</v>
      </c>
      <c r="AE122" s="235" cm="1">
        <f t="array" ref="AE122">_xlfn.XLOOKUP($A122&amp;$B122,'[1]产值及收款计划（2026）'!$A:$A&amp;'[1]产值及收款计划（2026）'!$B:$B,'[1]产值及收款计划（2026）'!AE:AE)</f>
        <v>0</v>
      </c>
      <c r="AF122" s="235" cm="1">
        <f t="array" ref="AF122">_xlfn.XLOOKUP($A122&amp;$B122,'[1]产值及收款计划（2026）'!$A:$A&amp;'[1]产值及收款计划（2026）'!$B:$B,'[1]产值及收款计划（2026）'!AF:AF)</f>
        <v>0</v>
      </c>
      <c r="AG122" s="235" cm="1">
        <f t="array" ref="AG122">_xlfn.XLOOKUP($A122&amp;$B122,'[1]产值及收款计划（2026）'!$A:$A&amp;'[1]产值及收款计划（2026）'!$B:$B,'[1]产值及收款计划（2026）'!AG:AG)</f>
        <v>0</v>
      </c>
      <c r="AH122" s="235" cm="1">
        <f t="array" ref="AH122">_xlfn.XLOOKUP($A122&amp;$B122,'[1]产值及收款计划（2026）'!$A:$A&amp;'[1]产值及收款计划（2026）'!$B:$B,'[1]产值及收款计划（2026）'!AH:AH)</f>
        <v>0</v>
      </c>
      <c r="AI122" s="235" cm="1">
        <f t="array" ref="AI122">_xlfn.XLOOKUP($A122&amp;$B122,'[1]产值及收款计划（2026）'!$A:$A&amp;'[1]产值及收款计划（2026）'!$B:$B,'[1]产值及收款计划（2026）'!AI:AI)</f>
        <v>0</v>
      </c>
      <c r="AJ122" s="235" cm="1">
        <f t="array" ref="AJ122">_xlfn.XLOOKUP($A122&amp;$B122,'[1]产值及收款计划（2026）'!$A:$A&amp;'[1]产值及收款计划（2026）'!$B:$B,'[1]产值及收款计划（2026）'!AJ:AJ)</f>
        <v>0</v>
      </c>
      <c r="AK122" s="235" cm="1">
        <f t="array" ref="AK122">_xlfn.XLOOKUP($A122&amp;$B122,'[1]产值及收款计划（2026）'!$A:$A&amp;'[1]产值及收款计划（2026）'!$B:$B,'[1]产值及收款计划（2026）'!AK:AK)</f>
        <v>0</v>
      </c>
      <c r="AL122" s="235" cm="1">
        <f t="array" ref="AL122">_xlfn.XLOOKUP($A122&amp;$B122,'[1]产值及收款计划（2026）'!$A:$A&amp;'[1]产值及收款计划（2026）'!$B:$B,'[1]产值及收款计划（2026）'!AL:AL)</f>
        <v>0</v>
      </c>
      <c r="AM122" s="242" cm="1">
        <f t="array" ref="AM122">_xlfn.LET(_xlpm.勾选月份状态数组,TRANSPOSE('PPT(12-15页）-TOP10'!$A$3:$A$14),_xlpm.选择数据区,IF('PPT(12-15页）-TOP10'!$E$3="收款",$BA122:$BL122,$AA122:$AL122),SUM(_xlfn._xlws.FILTER(_xlpm.选择数据区,_xlpm.勾选月份状态数组,"")))</f>
        <v>0</v>
      </c>
      <c r="AN122" s="235" t="e">
        <f>_xlfn.XLOOKUP($C122,应收未收表!$T:$T,应收未收表!AA:AA)</f>
        <v>#N/A</v>
      </c>
      <c r="AO122" s="235" t="e">
        <f>_xlfn.XLOOKUP($C122,应收未收表!$T:$T,应收未收表!AB:AB)</f>
        <v>#N/A</v>
      </c>
      <c r="AP122" s="235" t="e">
        <f>_xlfn.XLOOKUP($C122,应收未收表!$T:$T,应收未收表!AC:AC)</f>
        <v>#N/A</v>
      </c>
      <c r="AQ122" s="235" t="e">
        <f>_xlfn.XLOOKUP($C122,应收未收表!$T:$T,应收未收表!AE:AE)</f>
        <v>#N/A</v>
      </c>
      <c r="AR122" s="235" t="e">
        <f>_xlfn.XLOOKUP($C122,应收未收表!$T:$T,应收未收表!AF:AF)</f>
        <v>#N/A</v>
      </c>
      <c r="AS122" s="235" t="e" cm="1">
        <f t="array" ref="AS122">_xlfn.XLOOKUP($A122&amp;$B122,'[1]产值及收款计划（2026）'!$A:$A&amp;'[1]产值及收款计划（2026）'!$B:$B,'[1]产值及收款计划（2026）'!AS:AS)</f>
        <v>#REF!</v>
      </c>
      <c r="AT122" s="235" t="e" cm="1">
        <f t="array" ref="AT122">_xlfn.XLOOKUP($A122&amp;$B122,'[1]产值及收款计划（2026）'!$A:$A&amp;'[1]产值及收款计划（2026）'!$B:$B,'[1]产值及收款计划（2026）'!AT:AT)</f>
        <v>#REF!</v>
      </c>
      <c r="AU122" s="235" t="e" cm="1">
        <f t="array" ref="AU122">_xlfn.XLOOKUP($A122&amp;$B122,'[1]产值及收款计划（2026）'!$A:$A&amp;'[1]产值及收款计划（2026）'!$B:$B,'[1]产值及收款计划（2026）'!AU:AU)</f>
        <v>#REF!</v>
      </c>
      <c r="AV122" s="235" t="e" cm="1">
        <f t="array" ref="AV122">_xlfn.XLOOKUP($A122&amp;$B122,'[1]产值及收款计划（2026）'!$A:$A&amp;'[1]产值及收款计划（2026）'!$B:$B,'[1]产值及收款计划（2026）'!AV:AV)</f>
        <v>#REF!</v>
      </c>
      <c r="AW122" s="235" cm="1">
        <f t="array" ref="AW122">_xlfn.XLOOKUP($A122&amp;$B122,'[1]产值及收款计划（2026）'!$A:$A&amp;'[1]产值及收款计划（2026）'!$B:$B,'[1]产值及收款计划（2026）'!AW:AW)</f>
        <v>0</v>
      </c>
      <c r="AX122" s="235" cm="1">
        <f t="array" ref="AX122">_xlfn.XLOOKUP($A122&amp;$B122,'[1]产值及收款计划（2026）'!$A:$A&amp;'[1]产值及收款计划（2026）'!$B:$B,'[1]产值及收款计划（2026）'!AX:AX)</f>
        <v>0</v>
      </c>
      <c r="AY122" s="235" cm="1">
        <f t="array" ref="AY122">_xlfn.XLOOKUP($A122&amp;$B122,'[1]产值及收款计划（2026）'!$A:$A&amp;'[1]产值及收款计划（2026）'!$B:$B,'[1]产值及收款计划（2026）'!AY:AY)</f>
        <v>40.6</v>
      </c>
      <c r="AZ122" s="235" cm="1">
        <f t="array" ref="AZ122">_xlfn.XLOOKUP($A122&amp;$B122,'[1]产值及收款计划（2026）'!$A:$A&amp;'[1]产值及收款计划（2026）'!$B:$B,'[1]产值及收款计划（2026）'!AZ:AZ)</f>
        <v>40.6</v>
      </c>
      <c r="BA122" s="235" t="e" cm="1">
        <f t="array" ref="BA122">_xlfn.XLOOKUP($A122&amp;$B122,'[1]产值及收款计划（2026）'!$A:$A&amp;'[1]产值及收款计划（2026）'!$B:$B,'[1]产值及收款计划（2026）'!BA:BA)</f>
        <v>#REF!</v>
      </c>
      <c r="BB122" s="235" t="e" cm="1">
        <f t="array" ref="BB122">_xlfn.XLOOKUP($A122&amp;$B122,'[1]产值及收款计划（2026）'!$A:$A&amp;'[1]产值及收款计划（2026）'!$B:$B,'[1]产值及收款计划（2026）'!BB:BB)</f>
        <v>#REF!</v>
      </c>
      <c r="BC122" s="235" t="e" cm="1">
        <f t="array" ref="BC122">_xlfn.XLOOKUP($A122&amp;$B122,'[1]产值及收款计划（2026）'!$A:$A&amp;'[1]产值及收款计划（2026）'!$B:$B,'[1]产值及收款计划（2026）'!BC:BC)</f>
        <v>#REF!</v>
      </c>
      <c r="BD122" s="235" t="e" cm="1">
        <f t="array" ref="BD122">_xlfn.XLOOKUP($A122&amp;$B122,'[1]产值及收款计划（2026）'!$A:$A&amp;'[1]产值及收款计划（2026）'!$B:$B,'[1]产值及收款计划（2026）'!BD:BD)</f>
        <v>#REF!</v>
      </c>
      <c r="BE122" s="235" t="e" cm="1">
        <f t="array" ref="BE122">_xlfn.XLOOKUP($A122&amp;$B122,'[1]产值及收款计划（2026）'!$A:$A&amp;'[1]产值及收款计划（2026）'!$B:$B,'[1]产值及收款计划（2026）'!BE:BE)</f>
        <v>#REF!</v>
      </c>
      <c r="BF122" s="235" t="e" cm="1">
        <f t="array" ref="BF122">_xlfn.XLOOKUP($A122&amp;$B122,'[1]产值及收款计划（2026）'!$A:$A&amp;'[1]产值及收款计划（2026）'!$B:$B,'[1]产值及收款计划（2026）'!BF:BF)</f>
        <v>#REF!</v>
      </c>
      <c r="BG122" s="235" t="e" cm="1">
        <f t="array" ref="BG122">_xlfn.XLOOKUP($A122&amp;$B122,'[1]产值及收款计划（2026）'!$A:$A&amp;'[1]产值及收款计划（2026）'!$B:$B,'[1]产值及收款计划（2026）'!BG:BG)</f>
        <v>#REF!</v>
      </c>
      <c r="BH122" s="235" t="e" cm="1">
        <f t="array" ref="BH122">_xlfn.XLOOKUP($A122&amp;$B122,'[1]产值及收款计划（2026）'!$A:$A&amp;'[1]产值及收款计划（2026）'!$B:$B,'[1]产值及收款计划（2026）'!BH:BH)</f>
        <v>#REF!</v>
      </c>
      <c r="BI122" s="235" t="e" cm="1">
        <f t="array" ref="BI122">_xlfn.XLOOKUP($A122&amp;$B122,'[1]产值及收款计划（2026）'!$A:$A&amp;'[1]产值及收款计划（2026）'!$B:$B,'[1]产值及收款计划（2026）'!BI:BI)</f>
        <v>#REF!</v>
      </c>
      <c r="BJ122" s="235" t="e" cm="1">
        <f t="array" ref="BJ122">_xlfn.XLOOKUP($A122&amp;$B122,'[1]产值及收款计划（2026）'!$A:$A&amp;'[1]产值及收款计划（2026）'!$B:$B,'[1]产值及收款计划（2026）'!BJ:BJ)</f>
        <v>#REF!</v>
      </c>
      <c r="BK122" s="235" t="e" cm="1">
        <f t="array" ref="BK122">_xlfn.XLOOKUP($A122&amp;$B122,'[1]产值及收款计划（2026）'!$A:$A&amp;'[1]产值及收款计划（2026）'!$B:$B,'[1]产值及收款计划（2026）'!BK:BK)</f>
        <v>#REF!</v>
      </c>
      <c r="BL122" s="235" t="e" cm="1">
        <f t="array" ref="BL122">_xlfn.XLOOKUP($A122&amp;$B122,'[1]产值及收款计划（2026）'!$A:$A&amp;'[1]产值及收款计划（2026）'!$B:$B,'[1]产值及收款计划（2026）'!BL:BL)</f>
        <v>#REF!</v>
      </c>
      <c r="BM122" s="235"/>
      <c r="BN122" s="235"/>
      <c r="BO122" s="235"/>
      <c r="BP122" s="235"/>
      <c r="BQ122" s="235" t="e">
        <f>_xlfn.XLOOKUP($C122,应收未收表!$AJ:$AJ,应收未收表!AK:AK)</f>
        <v>#N/A</v>
      </c>
      <c r="BR122" s="235" t="e">
        <f>_xlfn.XLOOKUP($C122,应收未收表!$AJ:$AJ,应收未收表!AL:AL)</f>
        <v>#N/A</v>
      </c>
      <c r="BS122" s="235" t="e">
        <f>_xlfn.XLOOKUP($C122,应收未收表!$AJ:$AJ,应收未收表!AM:AM)</f>
        <v>#N/A</v>
      </c>
      <c r="BT122" s="235" t="e">
        <f>_xlfn.XLOOKUP($C122,应收未收表!$AJ:$AJ,应收未收表!AN:AN)</f>
        <v>#N/A</v>
      </c>
      <c r="BU122" s="234" t="str" cm="1">
        <f t="array" ref="BU122">_xlfn.XLOOKUP($A122&amp;$B122,'[1]产值及收款计划（2026）'!$A:$A&amp;'[1]产值及收款计划（2026）'!$B:$B,'[1]产值及收款计划（2026）'!BQ:BQ)</f>
        <v>城盾隧安地下工程有限公司</v>
      </c>
      <c r="BV122" s="235" t="e" cm="1">
        <f t="array" ref="BV122">_xlfn.XLOOKUP($A122&amp;$B122,'[1]产值及收款计划（2026）'!$A:$A&amp;'[1]产值及收款计划（2026）'!$B:$B,'[1]产值及收款计划（2026）'!BR:BR)</f>
        <v>#REF!</v>
      </c>
      <c r="CE122" s="235" cm="1">
        <f t="array" ref="CE122">_xlfn.XLOOKUP($A122&amp;$B122,'[1]产值及收款计划（2026）'!$A:$A&amp;'[1]产值及收款计划（2026）'!$B:$B,'[1]产值及收款计划（2026）'!CA:CA)</f>
        <v>0</v>
      </c>
      <c r="CF122" s="235" cm="1">
        <f t="array" ref="CF122">_xlfn.XLOOKUP($A122&amp;$B122,'[1]产值及收款计划（2026）'!$A:$A&amp;'[1]产值及收款计划（2026）'!$B:$B,'[1]产值及收款计划（2026）'!CB:CB)</f>
        <v>0</v>
      </c>
      <c r="CG122" s="235" cm="1">
        <f t="array" ref="CG122">_xlfn.XLOOKUP($A122&amp;$B122,'[1]产值及收款计划（2026）'!$A:$A&amp;'[1]产值及收款计划（2026）'!$B:$B,'[1]产值及收款计划（2026）'!CC:CC)</f>
        <v>0</v>
      </c>
      <c r="CH122" s="235" cm="1">
        <f t="array" ref="CH122">_xlfn.XLOOKUP($A122&amp;$B122,'[1]产值及收款计划（2026）'!$A:$A&amp;'[1]产值及收款计划（2026）'!$B:$B,'[1]产值及收款计划（2026）'!CD:CD)</f>
        <v>0</v>
      </c>
      <c r="CI122" s="235" cm="1">
        <f t="array" ref="CI122">_xlfn.XLOOKUP($A122&amp;$B122,'[1]产值及收款计划（2026）'!$A:$A&amp;'[1]产值及收款计划（2026）'!$B:$B,'[1]产值及收款计划（2026）'!CE:CE)</f>
        <v>0</v>
      </c>
      <c r="CJ122" s="235" cm="1">
        <f t="array" ref="CJ122">_xlfn.XLOOKUP($A122&amp;$B122,'[1]产值及收款计划（2026）'!$A:$A&amp;'[1]产值及收款计划（2026）'!$B:$B,'[1]产值及收款计划（2026）'!CF:CF)</f>
        <v>0</v>
      </c>
      <c r="CK122" s="235" cm="1">
        <f t="array" ref="CK122">_xlfn.XLOOKUP($A122&amp;$B122,'[1]产值及收款计划（2026）'!$A:$A&amp;'[1]产值及收款计划（2026）'!$B:$B,'[1]产值及收款计划（2026）'!CG:CG)</f>
        <v>0</v>
      </c>
      <c r="CL122" s="235" cm="1">
        <f t="array" ref="CL122">_xlfn.XLOOKUP($A122&amp;$B122,'[1]产值及收款计划（2026）'!$A:$A&amp;'[1]产值及收款计划（2026）'!$B:$B,'[1]产值及收款计划（2026）'!CH:CH)</f>
        <v>0</v>
      </c>
      <c r="CM122" s="235" cm="1">
        <f t="array" ref="CM122">_xlfn.XLOOKUP($A122&amp;$B122,'[1]产值及收款计划（2026）'!$A:$A&amp;'[1]产值及收款计划（2026）'!$B:$B,'[1]产值及收款计划（2026）'!CI:CI)</f>
        <v>0</v>
      </c>
      <c r="CN122" s="235" cm="1">
        <f t="array" ref="CN122">_xlfn.XLOOKUP($A122&amp;$B122,'[1]产值及收款计划（2026）'!$A:$A&amp;'[1]产值及收款计划（2026）'!$B:$B,'[1]产值及收款计划（2026）'!CJ:CJ)</f>
        <v>0</v>
      </c>
      <c r="CO122" s="235" cm="1">
        <f t="array" ref="CO122">_xlfn.XLOOKUP($A122&amp;$B122,'[1]产值及收款计划（2026）'!$A:$A&amp;'[1]产值及收款计划（2026）'!$B:$B,'[1]产值及收款计划（2026）'!CK:CK)</f>
        <v>0</v>
      </c>
      <c r="CP122" s="235" cm="1">
        <f t="array" ref="CP122">_xlfn.XLOOKUP($A122&amp;$B122,'[1]产值及收款计划（2026）'!$A:$A&amp;'[1]产值及收款计划（2026）'!$B:$B,'[1]产值及收款计划（2026）'!CL:CL)</f>
        <v>0</v>
      </c>
      <c r="DE122" s="235" cm="1">
        <f t="array" ref="DE122">_xlfn.XLOOKUP($A122&amp;$B122,'[1]产值及收款计划（2026）'!$A:$A&amp;'[1]产值及收款计划（2026）'!$B:$B,'[1]产值及收款计划（2026）'!DA:DA)</f>
        <v>0</v>
      </c>
      <c r="DF122" s="235" cm="1">
        <f t="array" ref="DF122">_xlfn.XLOOKUP($A122&amp;$B122,'[1]产值及收款计划（2026）'!$A:$A&amp;'[1]产值及收款计划（2026）'!$B:$B,'[1]产值及收款计划（2026）'!DB:DB)</f>
        <v>0</v>
      </c>
      <c r="DG122" s="235" cm="1">
        <f t="array" ref="DG122">_xlfn.XLOOKUP($A122&amp;$B122,'[1]产值及收款计划（2026）'!$A:$A&amp;'[1]产值及收款计划（2026）'!$B:$B,'[1]产值及收款计划（2026）'!DC:DC)</f>
        <v>0</v>
      </c>
      <c r="DH122" s="235" cm="1">
        <f t="array" ref="DH122">_xlfn.XLOOKUP($A122&amp;$B122,'[1]产值及收款计划（2026）'!$A:$A&amp;'[1]产值及收款计划（2026）'!$B:$B,'[1]产值及收款计划（2026）'!DD:DD)</f>
        <v>0</v>
      </c>
      <c r="DI122" s="235" cm="1">
        <f t="array" ref="DI122">_xlfn.XLOOKUP($A122&amp;$B122,'[1]产值及收款计划（2026）'!$A:$A&amp;'[1]产值及收款计划（2026）'!$B:$B,'[1]产值及收款计划（2026）'!DE:DE)</f>
        <v>0</v>
      </c>
      <c r="DJ122" s="235" cm="1">
        <f t="array" ref="DJ122">_xlfn.XLOOKUP($A122&amp;$B122,'[1]产值及收款计划（2026）'!$A:$A&amp;'[1]产值及收款计划（2026）'!$B:$B,'[1]产值及收款计划（2026）'!DF:DF)</f>
        <v>0</v>
      </c>
      <c r="DK122" s="235" cm="1">
        <f t="array" ref="DK122">_xlfn.XLOOKUP($A122&amp;$B122,'[1]产值及收款计划（2026）'!$A:$A&amp;'[1]产值及收款计划（2026）'!$B:$B,'[1]产值及收款计划（2026）'!DG:DG)</f>
        <v>0</v>
      </c>
      <c r="DL122" s="235" cm="1">
        <f t="array" ref="DL122">_xlfn.XLOOKUP($A122&amp;$B122,'[1]产值及收款计划（2026）'!$A:$A&amp;'[1]产值及收款计划（2026）'!$B:$B,'[1]产值及收款计划（2026）'!DH:DH)</f>
        <v>0</v>
      </c>
      <c r="DM122" s="235" cm="1">
        <f t="array" ref="DM122">_xlfn.XLOOKUP($A122&amp;$B122,'[1]产值及收款计划（2026）'!$A:$A&amp;'[1]产值及收款计划（2026）'!$B:$B,'[1]产值及收款计划（2026）'!DI:DI)</f>
        <v>0</v>
      </c>
      <c r="DN122" s="235" cm="1">
        <f t="array" ref="DN122">_xlfn.XLOOKUP($A122&amp;$B122,'[1]产值及收款计划（2026）'!$A:$A&amp;'[1]产值及收款计划（2026）'!$B:$B,'[1]产值及收款计划（2026）'!DJ:DJ)</f>
        <v>0</v>
      </c>
      <c r="DO122" s="235" cm="1">
        <f t="array" ref="DO122">_xlfn.XLOOKUP($A122&amp;$B122,'[1]产值及收款计划（2026）'!$A:$A&amp;'[1]产值及收款计划（2026）'!$B:$B,'[1]产值及收款计划（2026）'!DK:DK)</f>
        <v>0</v>
      </c>
      <c r="DP122" s="235" cm="1">
        <f t="array" ref="DP122">_xlfn.XLOOKUP($A122&amp;$B122,'[1]产值及收款计划（2026）'!$A:$A&amp;'[1]产值及收款计划（2026）'!$B:$B,'[1]产值及收款计划（2026）'!DL:DL)</f>
        <v>0</v>
      </c>
      <c r="DQ122" s="243"/>
      <c r="DR122" s="229"/>
    </row>
    <row r="123" ht="20.25" spans="1:122">
      <c r="A123" s="233">
        <f t="shared" si="14"/>
        <v>119</v>
      </c>
      <c r="B123" s="233" t="s">
        <v>25</v>
      </c>
      <c r="C123" s="235" t="str" cm="1">
        <f t="array" ref="C123">_xlfn.XLOOKUP($A123&amp;$B123,'[1]产值及收款计划（2026）'!$A:$A&amp;'[1]产值及收款计划（2026）'!$B:$B,'[1]产值及收款计划（2026）'!C:C)</f>
        <v>ZHT2024112500149</v>
      </c>
      <c r="D123" s="234" t="str" cm="1">
        <f t="array" ref="D123">_xlfn.XLOOKUP($A123&amp;$B123,'[1]产值及收款计划（2026）'!$A:$A&amp;'[1]产值及收款计划（2026）'!$B:$B,'[1]产值及收款计划（2026）'!D:D)</f>
        <v>新加坡总览项目应用系统</v>
      </c>
      <c r="E123" s="235" cm="1">
        <f t="array" ref="E123">_xlfn.XLOOKUP($A123&amp;$B123,'[1]产值及收款计划（2026）'!$A:$A&amp;'[1]产值及收款计划（2026）'!$B:$B,'[1]产值及收款计划（2026）'!E:E)</f>
        <v>86</v>
      </c>
      <c r="F123" s="235" cm="1">
        <f t="array" ref="F123">_xlfn.XLOOKUP($A123&amp;$B123,'[1]产值及收款计划（2026）'!$A:$A&amp;'[1]产值及收款计划（2026）'!$B:$B,'[1]产值及收款计划（2026）'!F:F)</f>
        <v>86</v>
      </c>
      <c r="G123" s="235" cm="1">
        <f t="array" ref="G123">_xlfn.XLOOKUP($A123&amp;$B123,'[1]产值及收款计划（2026）'!$A:$A&amp;'[1]产值及收款计划（2026）'!$B:$B,'[1]产值及收款计划（2026）'!G:G)</f>
        <v>86</v>
      </c>
      <c r="H123" s="235" cm="1">
        <f t="array" ref="H123">_xlfn.XLOOKUP($A123&amp;$B123,'[1]产值及收款计划（2026）'!$A:$A&amp;'[1]产值及收款计划（2026）'!$B:$B,'[1]产值及收款计划（2026）'!H:H)</f>
        <v>86</v>
      </c>
      <c r="I123" s="236" cm="1">
        <f t="array" ref="I123">_xlfn.XLOOKUP($A123&amp;$B123,'[1]产值及收款计划（2026）'!$A:$A&amp;'[1]产值及收款计划（2026）'!$B:$B,'[1]产值及收款计划（2026）'!I:I)</f>
        <v>1</v>
      </c>
      <c r="J123" s="237" cm="1">
        <f t="array" ref="J123">_xlfn.XLOOKUP($A123&amp;$B123,'[1]产值及收款计划（2026）'!$A:$A&amp;'[1]产值及收款计划（2026）'!$B:$B,'[1]产值及收款计划（2026）'!J:J)</f>
        <v>0.06</v>
      </c>
      <c r="K123" s="235" t="e" cm="1">
        <f t="array" ref="K123">_xlfn.XLOOKUP($A123&amp;$B123,'[1]产值及收款计划（2026）'!$A:$A&amp;'[1]产值及收款计划（2026）'!$B:$B,'[1]产值及收款计划（2026）'!K:K)</f>
        <v>#REF!</v>
      </c>
      <c r="L123" s="235" t="e" cm="1">
        <f t="array" ref="L123">_xlfn.XLOOKUP($A123&amp;$B123,'[1]产值及收款计划（2026）'!$A:$A&amp;'[1]产值及收款计划（2026）'!$B:$B,'[1]产值及收款计划（2026）'!L:L)</f>
        <v>#REF!</v>
      </c>
      <c r="M123" s="235" t="str" cm="1">
        <f t="array" ref="M123">_xlfn.XLOOKUP($A123&amp;$B123,'[1]产值及收款计划（2026）'!$A:$A&amp;'[1]产值及收款计划（2026）'!$B:$B,'[1]产值及收款计划（2026）'!M:M)</f>
        <v>主导</v>
      </c>
      <c r="N123" s="235" t="str" cm="1">
        <f t="array" ref="N123">_xlfn.XLOOKUP($A123&amp;$B123,'[1]产值及收款计划（2026）'!$A:$A&amp;'[1]产值及收款计划（2026）'!$B:$B,'[1]产值及收款计划（2026）'!N:N)</f>
        <v>许清亮团队</v>
      </c>
      <c r="O123" s="235" t="str" cm="1">
        <f t="array" ref="O123">_xlfn.XLOOKUP($A123&amp;$B123,'[1]产值及收款计划（2026）'!$A:$A&amp;'[1]产值及收款计划（2026）'!$B:$B,'[1]产值及收款计划（2026）'!O:O)</f>
        <v>施林烽</v>
      </c>
      <c r="P123" s="234" t="str" cm="1">
        <f t="array" ref="P123">_xlfn.XLOOKUP($A123&amp;$B123,'[1]产值及收款计划（2026）'!$A:$A&amp;'[1]产值及收款计划（2026）'!$B:$B,'[1]产值及收款计划（2026）'!P:P)</f>
        <v>25已完结</v>
      </c>
      <c r="Q123" s="235" t="e" cm="1">
        <f t="array" ref="Q123">_xlfn.XLOOKUP($A123&amp;$B123,'[1]产值及收款计划（2026）'!$A:$A&amp;'[1]产值及收款计划（2026）'!$B:$B,'[1]产值及收款计划（2026）'!Q:Q)</f>
        <v>#REF!</v>
      </c>
      <c r="R123" s="235" t="e" cm="1">
        <f t="array" ref="R123">_xlfn.XLOOKUP($A123&amp;$B123,'[1]产值及收款计划（2026）'!$A:$A&amp;'[1]产值及收款计划（2026）'!$B:$B,'[1]产值及收款计划（2026）'!R:R)</f>
        <v>#REF!</v>
      </c>
      <c r="S123" s="235" t="e" cm="1">
        <f t="array" ref="S123">_xlfn.XLOOKUP($A123&amp;$B123,'[1]产值及收款计划（2026）'!$A:$A&amp;'[1]产值及收款计划（2026）'!$B:$B,'[1]产值及收款计划（2026）'!S:S)</f>
        <v>#REF!</v>
      </c>
      <c r="T123" s="235" cm="1">
        <f t="array" ref="T123">_xlfn.XLOOKUP($A123&amp;$B123,'[1]产值及收款计划（2026）'!$A:$A&amp;'[1]产值及收款计划（2026）'!$B:$B,'[1]产值及收款计划（2026）'!T:T)</f>
        <v>86</v>
      </c>
      <c r="U123" s="235" cm="1">
        <f t="array" ref="U123">_xlfn.XLOOKUP($A123&amp;$B123,'[1]产值及收款计划（2026）'!$A:$A&amp;'[1]产值及收款计划（2026）'!$B:$B,'[1]产值及收款计划（2026）'!U:U)</f>
        <v>0</v>
      </c>
      <c r="V123" s="235" cm="1">
        <f t="array" ref="V123">_xlfn.XLOOKUP($A123&amp;$B123,'[1]产值及收款计划（2026）'!$A:$A&amp;'[1]产值及收款计划（2026）'!$B:$B,'[1]产值及收款计划（2026）'!V:V)</f>
        <v>0</v>
      </c>
      <c r="W123" s="235" t="e" cm="1">
        <f t="array" ref="W123">_xlfn.XLOOKUP($A123&amp;$B123,'[1]产值及收款计划（2026）'!$A:$A&amp;'[1]产值及收款计划（2026）'!$B:$B,'[1]产值及收款计划（2026）'!W:W)</f>
        <v>#REF!</v>
      </c>
      <c r="X123" s="235" t="e" cm="1">
        <f t="array" ref="X123">_xlfn.XLOOKUP($A123&amp;$B123,'[1]产值及收款计划（2026）'!$A:$A&amp;'[1]产值及收款计划（2026）'!$B:$B,'[1]产值及收款计划（2026）'!X:X)</f>
        <v>#REF!</v>
      </c>
      <c r="Y123" s="235" t="e" cm="1">
        <f t="array" ref="Y123">_xlfn.XLOOKUP($A123&amp;$B123,'[1]产值及收款计划（2026）'!$A:$A&amp;'[1]产值及收款计划（2026）'!$B:$B,'[1]产值及收款计划（2026）'!Y:Y)</f>
        <v>#REF!</v>
      </c>
      <c r="Z123" s="235" t="e" cm="1">
        <f t="array" ref="Z123">_xlfn.XLOOKUP($A123&amp;$B123,'[1]产值及收款计划（2026）'!$A:$A&amp;'[1]产值及收款计划（2026）'!$B:$B,'[1]产值及收款计划（2026）'!Z:Z)</f>
        <v>#REF!</v>
      </c>
      <c r="AA123" s="235" cm="1">
        <f t="array" ref="AA123">_xlfn.XLOOKUP($A123&amp;$B123,'[1]产值及收款计划（2026）'!$A:$A&amp;'[1]产值及收款计划（2026）'!$B:$B,'[1]产值及收款计划（2026）'!AA:AA)</f>
        <v>0</v>
      </c>
      <c r="AB123" s="235" cm="1">
        <f t="array" ref="AB123">_xlfn.XLOOKUP($A123&amp;$B123,'[1]产值及收款计划（2026）'!$A:$A&amp;'[1]产值及收款计划（2026）'!$B:$B,'[1]产值及收款计划（2026）'!AB:AB)</f>
        <v>0</v>
      </c>
      <c r="AC123" s="235" cm="1">
        <f t="array" ref="AC123">_xlfn.XLOOKUP($A123&amp;$B123,'[1]产值及收款计划（2026）'!$A:$A&amp;'[1]产值及收款计划（2026）'!$B:$B,'[1]产值及收款计划（2026）'!AC:AC)</f>
        <v>0</v>
      </c>
      <c r="AD123" s="235" cm="1">
        <f t="array" ref="AD123">_xlfn.XLOOKUP($A123&amp;$B123,'[1]产值及收款计划（2026）'!$A:$A&amp;'[1]产值及收款计划（2026）'!$B:$B,'[1]产值及收款计划（2026）'!AD:AD)</f>
        <v>0</v>
      </c>
      <c r="AE123" s="235" cm="1">
        <f t="array" ref="AE123">_xlfn.XLOOKUP($A123&amp;$B123,'[1]产值及收款计划（2026）'!$A:$A&amp;'[1]产值及收款计划（2026）'!$B:$B,'[1]产值及收款计划（2026）'!AE:AE)</f>
        <v>0</v>
      </c>
      <c r="AF123" s="235" cm="1">
        <f t="array" ref="AF123">_xlfn.XLOOKUP($A123&amp;$B123,'[1]产值及收款计划（2026）'!$A:$A&amp;'[1]产值及收款计划（2026）'!$B:$B,'[1]产值及收款计划（2026）'!AF:AF)</f>
        <v>0</v>
      </c>
      <c r="AG123" s="235" cm="1">
        <f t="array" ref="AG123">_xlfn.XLOOKUP($A123&amp;$B123,'[1]产值及收款计划（2026）'!$A:$A&amp;'[1]产值及收款计划（2026）'!$B:$B,'[1]产值及收款计划（2026）'!AG:AG)</f>
        <v>0</v>
      </c>
      <c r="AH123" s="235" cm="1">
        <f t="array" ref="AH123">_xlfn.XLOOKUP($A123&amp;$B123,'[1]产值及收款计划（2026）'!$A:$A&amp;'[1]产值及收款计划（2026）'!$B:$B,'[1]产值及收款计划（2026）'!AH:AH)</f>
        <v>0</v>
      </c>
      <c r="AI123" s="235" cm="1">
        <f t="array" ref="AI123">_xlfn.XLOOKUP($A123&amp;$B123,'[1]产值及收款计划（2026）'!$A:$A&amp;'[1]产值及收款计划（2026）'!$B:$B,'[1]产值及收款计划（2026）'!AI:AI)</f>
        <v>0</v>
      </c>
      <c r="AJ123" s="235" cm="1">
        <f t="array" ref="AJ123">_xlfn.XLOOKUP($A123&amp;$B123,'[1]产值及收款计划（2026）'!$A:$A&amp;'[1]产值及收款计划（2026）'!$B:$B,'[1]产值及收款计划（2026）'!AJ:AJ)</f>
        <v>0</v>
      </c>
      <c r="AK123" s="235" cm="1">
        <f t="array" ref="AK123">_xlfn.XLOOKUP($A123&amp;$B123,'[1]产值及收款计划（2026）'!$A:$A&amp;'[1]产值及收款计划（2026）'!$B:$B,'[1]产值及收款计划（2026）'!AK:AK)</f>
        <v>0</v>
      </c>
      <c r="AL123" s="235" cm="1">
        <f t="array" ref="AL123">_xlfn.XLOOKUP($A123&amp;$B123,'[1]产值及收款计划（2026）'!$A:$A&amp;'[1]产值及收款计划（2026）'!$B:$B,'[1]产值及收款计划（2026）'!AL:AL)</f>
        <v>0</v>
      </c>
      <c r="AM123" s="242" cm="1">
        <f t="array" ref="AM123">_xlfn.LET(_xlpm.勾选月份状态数组,TRANSPOSE('PPT(12-15页）-TOP10'!$A$3:$A$14),_xlpm.选择数据区,IF('PPT(12-15页）-TOP10'!$E$3="收款",$BA123:$BL123,$AA123:$AL123),SUM(_xlfn._xlws.FILTER(_xlpm.选择数据区,_xlpm.勾选月份状态数组,"")))</f>
        <v>0</v>
      </c>
      <c r="AN123" s="235" t="e">
        <f>_xlfn.XLOOKUP($C123,应收未收表!$T:$T,应收未收表!AA:AA)</f>
        <v>#N/A</v>
      </c>
      <c r="AO123" s="235" t="e">
        <f>_xlfn.XLOOKUP($C123,应收未收表!$T:$T,应收未收表!AB:AB)</f>
        <v>#N/A</v>
      </c>
      <c r="AP123" s="235" t="e">
        <f>_xlfn.XLOOKUP($C123,应收未收表!$T:$T,应收未收表!AC:AC)</f>
        <v>#N/A</v>
      </c>
      <c r="AQ123" s="235" t="e">
        <f>_xlfn.XLOOKUP($C123,应收未收表!$T:$T,应收未收表!AE:AE)</f>
        <v>#N/A</v>
      </c>
      <c r="AR123" s="235" t="e">
        <f>_xlfn.XLOOKUP($C123,应收未收表!$T:$T,应收未收表!AF:AF)</f>
        <v>#N/A</v>
      </c>
      <c r="AS123" s="235" t="e" cm="1">
        <f t="array" ref="AS123">_xlfn.XLOOKUP($A123&amp;$B123,'[1]产值及收款计划（2026）'!$A:$A&amp;'[1]产值及收款计划（2026）'!$B:$B,'[1]产值及收款计划（2026）'!AS:AS)</f>
        <v>#REF!</v>
      </c>
      <c r="AT123" s="235" t="e" cm="1">
        <f t="array" ref="AT123">_xlfn.XLOOKUP($A123&amp;$B123,'[1]产值及收款计划（2026）'!$A:$A&amp;'[1]产值及收款计划（2026）'!$B:$B,'[1]产值及收款计划（2026）'!AT:AT)</f>
        <v>#REF!</v>
      </c>
      <c r="AU123" s="235" t="e" cm="1">
        <f t="array" ref="AU123">_xlfn.XLOOKUP($A123&amp;$B123,'[1]产值及收款计划（2026）'!$A:$A&amp;'[1]产值及收款计划（2026）'!$B:$B,'[1]产值及收款计划（2026）'!AU:AU)</f>
        <v>#REF!</v>
      </c>
      <c r="AV123" s="235" t="e" cm="1">
        <f t="array" ref="AV123">_xlfn.XLOOKUP($A123&amp;$B123,'[1]产值及收款计划（2026）'!$A:$A&amp;'[1]产值及收款计划（2026）'!$B:$B,'[1]产值及收款计划（2026）'!AV:AV)</f>
        <v>#REF!</v>
      </c>
      <c r="AW123" s="235" cm="1">
        <f t="array" ref="AW123">_xlfn.XLOOKUP($A123&amp;$B123,'[1]产值及收款计划（2026）'!$A:$A&amp;'[1]产值及收款计划（2026）'!$B:$B,'[1]产值及收款计划（2026）'!AW:AW)</f>
        <v>0</v>
      </c>
      <c r="AX123" s="235" cm="1">
        <f t="array" ref="AX123">_xlfn.XLOOKUP($A123&amp;$B123,'[1]产值及收款计划（2026）'!$A:$A&amp;'[1]产值及收款计划（2026）'!$B:$B,'[1]产值及收款计划（2026）'!AX:AX)</f>
        <v>0</v>
      </c>
      <c r="AY123" s="235" cm="1">
        <f t="array" ref="AY123">_xlfn.XLOOKUP($A123&amp;$B123,'[1]产值及收款计划（2026）'!$A:$A&amp;'[1]产值及收款计划（2026）'!$B:$B,'[1]产值及收款计划（2026）'!AY:AY)</f>
        <v>86</v>
      </c>
      <c r="AZ123" s="235" cm="1">
        <f t="array" ref="AZ123">_xlfn.XLOOKUP($A123&amp;$B123,'[1]产值及收款计划（2026）'!$A:$A&amp;'[1]产值及收款计划（2026）'!$B:$B,'[1]产值及收款计划（2026）'!AZ:AZ)</f>
        <v>86</v>
      </c>
      <c r="BA123" s="245" t="e" cm="1">
        <f t="array" ref="BA123">_xlfn.XLOOKUP($A123&amp;$B123,'[1]产值及收款计划（2026）'!$A:$A&amp;'[1]产值及收款计划（2026）'!$B:$B,'[1]产值及收款计划（2026）'!BA:BA)</f>
        <v>#REF!</v>
      </c>
      <c r="BB123" s="245" t="e" cm="1">
        <f t="array" ref="BB123">_xlfn.XLOOKUP($A123&amp;$B123,'[1]产值及收款计划（2026）'!$A:$A&amp;'[1]产值及收款计划（2026）'!$B:$B,'[1]产值及收款计划（2026）'!BB:BB)</f>
        <v>#REF!</v>
      </c>
      <c r="BC123" s="245" t="e" cm="1">
        <f t="array" ref="BC123">_xlfn.XLOOKUP($A123&amp;$B123,'[1]产值及收款计划（2026）'!$A:$A&amp;'[1]产值及收款计划（2026）'!$B:$B,'[1]产值及收款计划（2026）'!BC:BC)</f>
        <v>#REF!</v>
      </c>
      <c r="BD123" s="235" t="e" cm="1">
        <f t="array" ref="BD123">_xlfn.XLOOKUP($A123&amp;$B123,'[1]产值及收款计划（2026）'!$A:$A&amp;'[1]产值及收款计划（2026）'!$B:$B,'[1]产值及收款计划（2026）'!BD:BD)</f>
        <v>#REF!</v>
      </c>
      <c r="BE123" s="235" t="e" cm="1">
        <f t="array" ref="BE123">_xlfn.XLOOKUP($A123&amp;$B123,'[1]产值及收款计划（2026）'!$A:$A&amp;'[1]产值及收款计划（2026）'!$B:$B,'[1]产值及收款计划（2026）'!BE:BE)</f>
        <v>#REF!</v>
      </c>
      <c r="BF123" s="235" t="e" cm="1">
        <f t="array" ref="BF123">_xlfn.XLOOKUP($A123&amp;$B123,'[1]产值及收款计划（2026）'!$A:$A&amp;'[1]产值及收款计划（2026）'!$B:$B,'[1]产值及收款计划（2026）'!BF:BF)</f>
        <v>#REF!</v>
      </c>
      <c r="BG123" s="235" t="e" cm="1">
        <f t="array" ref="BG123">_xlfn.XLOOKUP($A123&amp;$B123,'[1]产值及收款计划（2026）'!$A:$A&amp;'[1]产值及收款计划（2026）'!$B:$B,'[1]产值及收款计划（2026）'!BG:BG)</f>
        <v>#REF!</v>
      </c>
      <c r="BH123" s="235" t="e" cm="1">
        <f t="array" ref="BH123">_xlfn.XLOOKUP($A123&amp;$B123,'[1]产值及收款计划（2026）'!$A:$A&amp;'[1]产值及收款计划（2026）'!$B:$B,'[1]产值及收款计划（2026）'!BH:BH)</f>
        <v>#REF!</v>
      </c>
      <c r="BI123" s="235" t="e" cm="1">
        <f t="array" ref="BI123">_xlfn.XLOOKUP($A123&amp;$B123,'[1]产值及收款计划（2026）'!$A:$A&amp;'[1]产值及收款计划（2026）'!$B:$B,'[1]产值及收款计划（2026）'!BI:BI)</f>
        <v>#REF!</v>
      </c>
      <c r="BJ123" s="235" t="e" cm="1">
        <f t="array" ref="BJ123">_xlfn.XLOOKUP($A123&amp;$B123,'[1]产值及收款计划（2026）'!$A:$A&amp;'[1]产值及收款计划（2026）'!$B:$B,'[1]产值及收款计划（2026）'!BJ:BJ)</f>
        <v>#REF!</v>
      </c>
      <c r="BK123" s="235" t="e" cm="1">
        <f t="array" ref="BK123">_xlfn.XLOOKUP($A123&amp;$B123,'[1]产值及收款计划（2026）'!$A:$A&amp;'[1]产值及收款计划（2026）'!$B:$B,'[1]产值及收款计划（2026）'!BK:BK)</f>
        <v>#REF!</v>
      </c>
      <c r="BL123" s="235" t="e" cm="1">
        <f t="array" ref="BL123">_xlfn.XLOOKUP($A123&amp;$B123,'[1]产值及收款计划（2026）'!$A:$A&amp;'[1]产值及收款计划（2026）'!$B:$B,'[1]产值及收款计划（2026）'!BL:BL)</f>
        <v>#REF!</v>
      </c>
      <c r="BM123" s="235"/>
      <c r="BN123" s="235"/>
      <c r="BO123" s="235"/>
      <c r="BP123" s="235"/>
      <c r="BQ123" s="235" t="e">
        <f>_xlfn.XLOOKUP($C123,应收未收表!$AJ:$AJ,应收未收表!AK:AK)</f>
        <v>#N/A</v>
      </c>
      <c r="BR123" s="235" t="e">
        <f>_xlfn.XLOOKUP($C123,应收未收表!$AJ:$AJ,应收未收表!AL:AL)</f>
        <v>#N/A</v>
      </c>
      <c r="BS123" s="235" t="e">
        <f>_xlfn.XLOOKUP($C123,应收未收表!$AJ:$AJ,应收未收表!AM:AM)</f>
        <v>#N/A</v>
      </c>
      <c r="BT123" s="235" t="e">
        <f>_xlfn.XLOOKUP($C123,应收未收表!$AJ:$AJ,应收未收表!AN:AN)</f>
        <v>#N/A</v>
      </c>
      <c r="BU123" s="234" t="str" cm="1">
        <f t="array" ref="BU123">_xlfn.XLOOKUP($A123&amp;$B123,'[1]产值及收款计划（2026）'!$A:$A&amp;'[1]产值及收款计划（2026）'!$B:$B,'[1]产值及收款计划（2026）'!BQ:BQ)</f>
        <v>城盾隧安地下工程有限公司</v>
      </c>
      <c r="BV123" s="235" t="e" cm="1">
        <f t="array" ref="BV123">_xlfn.XLOOKUP($A123&amp;$B123,'[1]产值及收款计划（2026）'!$A:$A&amp;'[1]产值及收款计划（2026）'!$B:$B,'[1]产值及收款计划（2026）'!BR:BR)</f>
        <v>#REF!</v>
      </c>
      <c r="CE123" s="235" cm="1">
        <f t="array" ref="CE123">_xlfn.XLOOKUP($A123&amp;$B123,'[1]产值及收款计划（2026）'!$A:$A&amp;'[1]产值及收款计划（2026）'!$B:$B,'[1]产值及收款计划（2026）'!CA:CA)</f>
        <v>0</v>
      </c>
      <c r="CF123" s="235" cm="1">
        <f t="array" ref="CF123">_xlfn.XLOOKUP($A123&amp;$B123,'[1]产值及收款计划（2026）'!$A:$A&amp;'[1]产值及收款计划（2026）'!$B:$B,'[1]产值及收款计划（2026）'!CB:CB)</f>
        <v>0</v>
      </c>
      <c r="CG123" s="235" cm="1">
        <f t="array" ref="CG123">_xlfn.XLOOKUP($A123&amp;$B123,'[1]产值及收款计划（2026）'!$A:$A&amp;'[1]产值及收款计划（2026）'!$B:$B,'[1]产值及收款计划（2026）'!CC:CC)</f>
        <v>0</v>
      </c>
      <c r="CH123" s="235" cm="1">
        <f t="array" ref="CH123">_xlfn.XLOOKUP($A123&amp;$B123,'[1]产值及收款计划（2026）'!$A:$A&amp;'[1]产值及收款计划（2026）'!$B:$B,'[1]产值及收款计划（2026）'!CD:CD)</f>
        <v>0</v>
      </c>
      <c r="CI123" s="235" cm="1">
        <f t="array" ref="CI123">_xlfn.XLOOKUP($A123&amp;$B123,'[1]产值及收款计划（2026）'!$A:$A&amp;'[1]产值及收款计划（2026）'!$B:$B,'[1]产值及收款计划（2026）'!CE:CE)</f>
        <v>0</v>
      </c>
      <c r="CJ123" s="235" cm="1">
        <f t="array" ref="CJ123">_xlfn.XLOOKUP($A123&amp;$B123,'[1]产值及收款计划（2026）'!$A:$A&amp;'[1]产值及收款计划（2026）'!$B:$B,'[1]产值及收款计划（2026）'!CF:CF)</f>
        <v>0</v>
      </c>
      <c r="CK123" s="235" cm="1">
        <f t="array" ref="CK123">_xlfn.XLOOKUP($A123&amp;$B123,'[1]产值及收款计划（2026）'!$A:$A&amp;'[1]产值及收款计划（2026）'!$B:$B,'[1]产值及收款计划（2026）'!CG:CG)</f>
        <v>0</v>
      </c>
      <c r="CL123" s="235" cm="1">
        <f t="array" ref="CL123">_xlfn.XLOOKUP($A123&amp;$B123,'[1]产值及收款计划（2026）'!$A:$A&amp;'[1]产值及收款计划（2026）'!$B:$B,'[1]产值及收款计划（2026）'!CH:CH)</f>
        <v>0</v>
      </c>
      <c r="CM123" s="235" cm="1">
        <f t="array" ref="CM123">_xlfn.XLOOKUP($A123&amp;$B123,'[1]产值及收款计划（2026）'!$A:$A&amp;'[1]产值及收款计划（2026）'!$B:$B,'[1]产值及收款计划（2026）'!CI:CI)</f>
        <v>0</v>
      </c>
      <c r="CN123" s="235" cm="1">
        <f t="array" ref="CN123">_xlfn.XLOOKUP($A123&amp;$B123,'[1]产值及收款计划（2026）'!$A:$A&amp;'[1]产值及收款计划（2026）'!$B:$B,'[1]产值及收款计划（2026）'!CJ:CJ)</f>
        <v>0</v>
      </c>
      <c r="CO123" s="235" cm="1">
        <f t="array" ref="CO123">_xlfn.XLOOKUP($A123&amp;$B123,'[1]产值及收款计划（2026）'!$A:$A&amp;'[1]产值及收款计划（2026）'!$B:$B,'[1]产值及收款计划（2026）'!CK:CK)</f>
        <v>0</v>
      </c>
      <c r="CP123" s="235" cm="1">
        <f t="array" ref="CP123">_xlfn.XLOOKUP($A123&amp;$B123,'[1]产值及收款计划（2026）'!$A:$A&amp;'[1]产值及收款计划（2026）'!$B:$B,'[1]产值及收款计划（2026）'!CL:CL)</f>
        <v>0</v>
      </c>
      <c r="DE123" s="235" cm="1">
        <f t="array" ref="DE123">_xlfn.XLOOKUP($A123&amp;$B123,'[1]产值及收款计划（2026）'!$A:$A&amp;'[1]产值及收款计划（2026）'!$B:$B,'[1]产值及收款计划（2026）'!DA:DA)</f>
        <v>0</v>
      </c>
      <c r="DF123" s="235" cm="1">
        <f t="array" ref="DF123">_xlfn.XLOOKUP($A123&amp;$B123,'[1]产值及收款计划（2026）'!$A:$A&amp;'[1]产值及收款计划（2026）'!$B:$B,'[1]产值及收款计划（2026）'!DB:DB)</f>
        <v>0</v>
      </c>
      <c r="DG123" s="235" cm="1">
        <f t="array" ref="DG123">_xlfn.XLOOKUP($A123&amp;$B123,'[1]产值及收款计划（2026）'!$A:$A&amp;'[1]产值及收款计划（2026）'!$B:$B,'[1]产值及收款计划（2026）'!DC:DC)</f>
        <v>0</v>
      </c>
      <c r="DH123" s="235" cm="1">
        <f t="array" ref="DH123">_xlfn.XLOOKUP($A123&amp;$B123,'[1]产值及收款计划（2026）'!$A:$A&amp;'[1]产值及收款计划（2026）'!$B:$B,'[1]产值及收款计划（2026）'!DD:DD)</f>
        <v>0</v>
      </c>
      <c r="DI123" s="235" cm="1">
        <f t="array" ref="DI123">_xlfn.XLOOKUP($A123&amp;$B123,'[1]产值及收款计划（2026）'!$A:$A&amp;'[1]产值及收款计划（2026）'!$B:$B,'[1]产值及收款计划（2026）'!DE:DE)</f>
        <v>0</v>
      </c>
      <c r="DJ123" s="235" cm="1">
        <f t="array" ref="DJ123">_xlfn.XLOOKUP($A123&amp;$B123,'[1]产值及收款计划（2026）'!$A:$A&amp;'[1]产值及收款计划（2026）'!$B:$B,'[1]产值及收款计划（2026）'!DF:DF)</f>
        <v>0</v>
      </c>
      <c r="DK123" s="235" cm="1">
        <f t="array" ref="DK123">_xlfn.XLOOKUP($A123&amp;$B123,'[1]产值及收款计划（2026）'!$A:$A&amp;'[1]产值及收款计划（2026）'!$B:$B,'[1]产值及收款计划（2026）'!DG:DG)</f>
        <v>0</v>
      </c>
      <c r="DL123" s="235" cm="1">
        <f t="array" ref="DL123">_xlfn.XLOOKUP($A123&amp;$B123,'[1]产值及收款计划（2026）'!$A:$A&amp;'[1]产值及收款计划（2026）'!$B:$B,'[1]产值及收款计划（2026）'!DH:DH)</f>
        <v>0</v>
      </c>
      <c r="DM123" s="235" cm="1">
        <f t="array" ref="DM123">_xlfn.XLOOKUP($A123&amp;$B123,'[1]产值及收款计划（2026）'!$A:$A&amp;'[1]产值及收款计划（2026）'!$B:$B,'[1]产值及收款计划（2026）'!DI:DI)</f>
        <v>0</v>
      </c>
      <c r="DN123" s="235" cm="1">
        <f t="array" ref="DN123">_xlfn.XLOOKUP($A123&amp;$B123,'[1]产值及收款计划（2026）'!$A:$A&amp;'[1]产值及收款计划（2026）'!$B:$B,'[1]产值及收款计划（2026）'!DJ:DJ)</f>
        <v>0</v>
      </c>
      <c r="DO123" s="235" cm="1">
        <f t="array" ref="DO123">_xlfn.XLOOKUP($A123&amp;$B123,'[1]产值及收款计划（2026）'!$A:$A&amp;'[1]产值及收款计划（2026）'!$B:$B,'[1]产值及收款计划（2026）'!DK:DK)</f>
        <v>0</v>
      </c>
      <c r="DP123" s="235" cm="1">
        <f t="array" ref="DP123">_xlfn.XLOOKUP($A123&amp;$B123,'[1]产值及收款计划（2026）'!$A:$A&amp;'[1]产值及收款计划（2026）'!$B:$B,'[1]产值及收款计划（2026）'!DL:DL)</f>
        <v>0</v>
      </c>
      <c r="DQ123" s="243"/>
      <c r="DR123" s="229"/>
    </row>
    <row r="124" ht="60.75" spans="1:122">
      <c r="A124" s="233">
        <f t="shared" si="14"/>
        <v>120</v>
      </c>
      <c r="B124" s="233" t="s">
        <v>25</v>
      </c>
      <c r="C124" s="234" t="str" cm="1">
        <f t="array" ref="C124">_xlfn.XLOOKUP($A124&amp;$B124,'[1]产值及收款计划（2026）'!$A:$A&amp;'[1]产值及收款计划（2026）'!$B:$B,'[1]产值及收款计划（2026）'!C:C)</f>
        <v>ZHT2025032400034</v>
      </c>
      <c r="D124" s="234" t="str" cm="1">
        <f t="array" ref="D124">_xlfn.XLOOKUP($A124&amp;$B124,'[1]产值及收款计划（2026）'!$A:$A&amp;'[1]产值及收款计划（2026）'!$B:$B,'[1]产值及收款计划（2026）'!D:D)</f>
        <v>Branch of SEPCO Electric Power Construction Corporation MGS-Ⅲ-PKG2 New Compression Facilities at BGCS 10  Purchase Order</v>
      </c>
      <c r="E124" s="235" cm="1">
        <f t="array" ref="E124">_xlfn.XLOOKUP($A124&amp;$B124,'[1]产值及收款计划（2026）'!$A:$A&amp;'[1]产值及收款计划（2026）'!$B:$B,'[1]产值及收款计划（2026）'!E:E)</f>
        <v>693.5631</v>
      </c>
      <c r="F124" s="235" cm="1">
        <f t="array" ref="F124">_xlfn.XLOOKUP($A124&amp;$B124,'[1]产值及收款计划（2026）'!$A:$A&amp;'[1]产值及收款计划（2026）'!$B:$B,'[1]产值及收款计划（2026）'!F:F)</f>
        <v>693.5631</v>
      </c>
      <c r="G124" s="235" cm="1">
        <f t="array" ref="G124">_xlfn.XLOOKUP($A124&amp;$B124,'[1]产值及收款计划（2026）'!$A:$A&amp;'[1]产值及收款计划（2026）'!$B:$B,'[1]产值及收款计划（2026）'!G:G)</f>
        <v>693.5631</v>
      </c>
      <c r="H124" s="235" cm="1">
        <f t="array" ref="H124">_xlfn.XLOOKUP($A124&amp;$B124,'[1]产值及收款计划（2026）'!$A:$A&amp;'[1]产值及收款计划（2026）'!$B:$B,'[1]产值及收款计划（2026）'!H:H)</f>
        <v>139.0631</v>
      </c>
      <c r="I124" s="236" cm="1">
        <f t="array" ref="I124">_xlfn.XLOOKUP($A124&amp;$B124,'[1]产值及收款计划（2026）'!$A:$A&amp;'[1]产值及收款计划（2026）'!$B:$B,'[1]产值及收款计划（2026）'!I:I)</f>
        <v>0.200505332535713</v>
      </c>
      <c r="J124" s="237" cm="1">
        <f t="array" ref="J124">_xlfn.XLOOKUP($A124&amp;$B124,'[1]产值及收款计划（2026）'!$A:$A&amp;'[1]产值及收款计划（2026）'!$B:$B,'[1]产值及收款计划（2026）'!J:J)</f>
        <v>0.13</v>
      </c>
      <c r="K124" s="235" t="e" cm="1">
        <f t="array" ref="K124">_xlfn.XLOOKUP($A124&amp;$B124,'[1]产值及收款计划（2026）'!$A:$A&amp;'[1]产值及收款计划（2026）'!$B:$B,'[1]产值及收款计划（2026）'!K:K)</f>
        <v>#REF!</v>
      </c>
      <c r="L124" s="235" t="e" cm="1">
        <f t="array" ref="L124">_xlfn.XLOOKUP($A124&amp;$B124,'[1]产值及收款计划（2026）'!$A:$A&amp;'[1]产值及收款计划（2026）'!$B:$B,'[1]产值及收款计划（2026）'!L:L)</f>
        <v>#REF!</v>
      </c>
      <c r="M124" s="235" t="str" cm="1">
        <f t="array" ref="M124">_xlfn.XLOOKUP($A124&amp;$B124,'[1]产值及收款计划（2026）'!$A:$A&amp;'[1]产值及收款计划（2026）'!$B:$B,'[1]产值及收款计划（2026）'!M:M)</f>
        <v>主导</v>
      </c>
      <c r="N124" s="235" t="str" cm="1">
        <f t="array" ref="N124">_xlfn.XLOOKUP($A124&amp;$B124,'[1]产值及收款计划（2026）'!$A:$A&amp;'[1]产值及收款计划（2026）'!$B:$B,'[1]产值及收款计划（2026）'!N:N)</f>
        <v>施林烽团队</v>
      </c>
      <c r="O124" s="235" t="str" cm="1">
        <f t="array" ref="O124">_xlfn.XLOOKUP($A124&amp;$B124,'[1]产值及收款计划（2026）'!$A:$A&amp;'[1]产值及收款计划（2026）'!$B:$B,'[1]产值及收款计划（2026）'!O:O)</f>
        <v>冯昱凯</v>
      </c>
      <c r="P124" s="234" t="str" cm="1">
        <f t="array" ref="P124">_xlfn.XLOOKUP($A124&amp;$B124,'[1]产值及收款计划（2026）'!$A:$A&amp;'[1]产值及收款计划（2026）'!$B:$B,'[1]产值及收款计划（2026）'!P:P)</f>
        <v>在建</v>
      </c>
      <c r="Q124" s="235" t="e" cm="1">
        <f t="array" ref="Q124">_xlfn.XLOOKUP($A124&amp;$B124,'[1]产值及收款计划（2026）'!$A:$A&amp;'[1]产值及收款计划（2026）'!$B:$B,'[1]产值及收款计划（2026）'!Q:Q)</f>
        <v>#REF!</v>
      </c>
      <c r="R124" s="235" t="e" cm="1">
        <f t="array" ref="R124">_xlfn.XLOOKUP($A124&amp;$B124,'[1]产值及收款计划（2026）'!$A:$A&amp;'[1]产值及收款计划（2026）'!$B:$B,'[1]产值及收款计划（2026）'!R:R)</f>
        <v>#REF!</v>
      </c>
      <c r="S124" s="235" t="e" cm="1">
        <f t="array" ref="S124">_xlfn.XLOOKUP($A124&amp;$B124,'[1]产值及收款计划（2026）'!$A:$A&amp;'[1]产值及收款计划（2026）'!$B:$B,'[1]产值及收款计划（2026）'!S:S)</f>
        <v>#REF!</v>
      </c>
      <c r="T124" s="235" cm="1">
        <f t="array" ref="T124">_xlfn.XLOOKUP($A124&amp;$B124,'[1]产值及收款计划（2026）'!$A:$A&amp;'[1]产值及收款计划（2026）'!$B:$B,'[1]产值及收款计划（2026）'!T:T)</f>
        <v>673.540314</v>
      </c>
      <c r="U124" s="235" cm="1">
        <f t="array" ref="U124">_xlfn.XLOOKUP($A124&amp;$B124,'[1]产值及收款计划（2026）'!$A:$A&amp;'[1]产值及收款计划（2026）'!$B:$B,'[1]产值及收款计划（2026）'!U:U)</f>
        <v>0</v>
      </c>
      <c r="V124" s="235" cm="1">
        <f t="array" ref="V124">_xlfn.XLOOKUP($A124&amp;$B124,'[1]产值及收款计划（2026）'!$A:$A&amp;'[1]产值及收款计划（2026）'!$B:$B,'[1]产值及收款计划（2026）'!V:V)</f>
        <v>20.0227859999999</v>
      </c>
      <c r="W124" s="235" t="e" cm="1">
        <f t="array" ref="W124">_xlfn.XLOOKUP($A124&amp;$B124,'[1]产值及收款计划（2026）'!$A:$A&amp;'[1]产值及收款计划（2026）'!$B:$B,'[1]产值及收款计划（2026）'!W:W)</f>
        <v>#REF!</v>
      </c>
      <c r="X124" s="235" t="e" cm="1">
        <f t="array" ref="X124">_xlfn.XLOOKUP($A124&amp;$B124,'[1]产值及收款计划（2026）'!$A:$A&amp;'[1]产值及收款计划（2026）'!$B:$B,'[1]产值及收款计划（2026）'!X:X)</f>
        <v>#REF!</v>
      </c>
      <c r="Y124" s="235" t="e" cm="1">
        <f t="array" ref="Y124">_xlfn.XLOOKUP($A124&amp;$B124,'[1]产值及收款计划（2026）'!$A:$A&amp;'[1]产值及收款计划（2026）'!$B:$B,'[1]产值及收款计划（2026）'!Y:Y)</f>
        <v>#REF!</v>
      </c>
      <c r="Z124" s="235" t="e" cm="1">
        <f t="array" ref="Z124">_xlfn.XLOOKUP($A124&amp;$B124,'[1]产值及收款计划（2026）'!$A:$A&amp;'[1]产值及收款计划（2026）'!$B:$B,'[1]产值及收款计划（2026）'!Z:Z)</f>
        <v>#REF!</v>
      </c>
      <c r="AA124" s="246" t="e" cm="1">
        <f t="array" ref="AA124">_xlfn.XLOOKUP($A124&amp;$B124,'[1]产值及收款计划（2026）'!$A:$A&amp;'[1]产值及收款计划（2026）'!$B:$B,'[1]产值及收款计划（2026）'!AA:AA)</f>
        <v>#REF!</v>
      </c>
      <c r="AB124" s="246" t="e" cm="1">
        <f t="array" ref="AB124">_xlfn.XLOOKUP($A124&amp;$B124,'[1]产值及收款计划（2026）'!$A:$A&amp;'[1]产值及收款计划（2026）'!$B:$B,'[1]产值及收款计划（2026）'!AB:AB)</f>
        <v>#REF!</v>
      </c>
      <c r="AC124" s="246" t="e" cm="1">
        <f t="array" ref="AC124">_xlfn.XLOOKUP($A124&amp;$B124,'[1]产值及收款计划（2026）'!$A:$A&amp;'[1]产值及收款计划（2026）'!$B:$B,'[1]产值及收款计划（2026）'!AC:AC)</f>
        <v>#REF!</v>
      </c>
      <c r="AD124" s="235" t="e" cm="1">
        <f t="array" ref="AD124">_xlfn.XLOOKUP($A124&amp;$B124,'[1]产值及收款计划（2026）'!$A:$A&amp;'[1]产值及收款计划（2026）'!$B:$B,'[1]产值及收款计划（2026）'!AD:AD)</f>
        <v>#REF!</v>
      </c>
      <c r="AE124" s="235" t="e" cm="1">
        <f t="array" ref="AE124">_xlfn.XLOOKUP($A124&amp;$B124,'[1]产值及收款计划（2026）'!$A:$A&amp;'[1]产值及收款计划（2026）'!$B:$B,'[1]产值及收款计划（2026）'!AE:AE)</f>
        <v>#REF!</v>
      </c>
      <c r="AF124" s="235" cm="1">
        <f t="array" ref="AF124">_xlfn.XLOOKUP($A124&amp;$B124,'[1]产值及收款计划（2026）'!$A:$A&amp;'[1]产值及收款计划（2026）'!$B:$B,'[1]产值及收款计划（2026）'!AF:AF)</f>
        <v>104.034465</v>
      </c>
      <c r="AG124" s="235" t="e" cm="1">
        <f t="array" ref="AG124">_xlfn.XLOOKUP($A124&amp;$B124,'[1]产值及收款计划（2026）'!$A:$A&amp;'[1]产值及收款计划（2026）'!$B:$B,'[1]产值及收款计划（2026）'!AG:AG)</f>
        <v>#REF!</v>
      </c>
      <c r="AH124" s="235" t="e" cm="1">
        <f t="array" ref="AH124">_xlfn.XLOOKUP($A124&amp;$B124,'[1]产值及收款计划（2026）'!$A:$A&amp;'[1]产值及收款计划（2026）'!$B:$B,'[1]产值及收款计划（2026）'!AH:AH)</f>
        <v>#REF!</v>
      </c>
      <c r="AI124" s="235" t="e" cm="1">
        <f t="array" ref="AI124">_xlfn.XLOOKUP($A124&amp;$B124,'[1]产值及收款计划（2026）'!$A:$A&amp;'[1]产值及收款计划（2026）'!$B:$B,'[1]产值及收款计划（2026）'!AI:AI)</f>
        <v>#REF!</v>
      </c>
      <c r="AJ124" s="235" t="e" cm="1">
        <f t="array" ref="AJ124">_xlfn.XLOOKUP($A124&amp;$B124,'[1]产值及收款计划（2026）'!$A:$A&amp;'[1]产值及收款计划（2026）'!$B:$B,'[1]产值及收款计划（2026）'!AJ:AJ)</f>
        <v>#REF!</v>
      </c>
      <c r="AK124" s="235" t="e" cm="1">
        <f t="array" ref="AK124">_xlfn.XLOOKUP($A124&amp;$B124,'[1]产值及收款计划（2026）'!$A:$A&amp;'[1]产值及收款计划（2026）'!$B:$B,'[1]产值及收款计划（2026）'!AK:AK)</f>
        <v>#REF!</v>
      </c>
      <c r="AL124" s="235" t="e" cm="1">
        <f t="array" ref="AL124">_xlfn.XLOOKUP($A124&amp;$B124,'[1]产值及收款计划（2026）'!$A:$A&amp;'[1]产值及收款计划（2026）'!$B:$B,'[1]产值及收款计划（2026）'!AL:AL)</f>
        <v>#REF!</v>
      </c>
      <c r="AM124" s="242" t="e" cm="1">
        <f t="array" ref="AM124">_xlfn.LET(_xlpm.勾选月份状态数组,TRANSPOSE('PPT(12-15页）-TOP10'!$A$3:$A$14),_xlpm.选择数据区,IF('PPT(12-15页）-TOP10'!$E$3="收款",$BA124:$BL124,$AA124:$AL124),SUM(_xlfn._xlws.FILTER(_xlpm.选择数据区,_xlpm.勾选月份状态数组,"")))</f>
        <v>#REF!</v>
      </c>
      <c r="AN124" s="235" t="e">
        <f>_xlfn.XLOOKUP($C124,应收未收表!$T:$T,应收未收表!AA:AA)</f>
        <v>#N/A</v>
      </c>
      <c r="AO124" s="235" t="s">
        <v>175</v>
      </c>
      <c r="AP124" s="235" t="e">
        <f>_xlfn.XLOOKUP($C124,应收未收表!$T:$T,应收未收表!AC:AC)</f>
        <v>#N/A</v>
      </c>
      <c r="AQ124" s="235" t="e">
        <f>_xlfn.XLOOKUP($C124,应收未收表!$T:$T,应收未收表!AE:AE)</f>
        <v>#N/A</v>
      </c>
      <c r="AR124" s="235" t="e">
        <f>_xlfn.XLOOKUP($C124,应收未收表!$T:$T,应收未收表!AF:AF)</f>
        <v>#N/A</v>
      </c>
      <c r="AS124" s="235" t="e" cm="1">
        <f t="array" ref="AS124">_xlfn.XLOOKUP($A124&amp;$B124,'[1]产值及收款计划（2026）'!$A:$A&amp;'[1]产值及收款计划（2026）'!$B:$B,'[1]产值及收款计划（2026）'!AS:AS)</f>
        <v>#REF!</v>
      </c>
      <c r="AT124" s="235" t="e" cm="1">
        <f t="array" ref="AT124">_xlfn.XLOOKUP($A124&amp;$B124,'[1]产值及收款计划（2026）'!$A:$A&amp;'[1]产值及收款计划（2026）'!$B:$B,'[1]产值及收款计划（2026）'!AT:AT)</f>
        <v>#REF!</v>
      </c>
      <c r="AU124" s="235" t="e" cm="1">
        <f t="array" ref="AU124">_xlfn.XLOOKUP($A124&amp;$B124,'[1]产值及收款计划（2026）'!$A:$A&amp;'[1]产值及收款计划（2026）'!$B:$B,'[1]产值及收款计划（2026）'!AU:AU)</f>
        <v>#REF!</v>
      </c>
      <c r="AV124" s="235" t="e" cm="1">
        <f t="array" ref="AV124">_xlfn.XLOOKUP($A124&amp;$B124,'[1]产值及收款计划（2026）'!$A:$A&amp;'[1]产值及收款计划（2026）'!$B:$B,'[1]产值及收款计划（2026）'!AV:AV)</f>
        <v>#REF!</v>
      </c>
      <c r="AW124" s="235" cm="1">
        <f t="array" ref="AW124">_xlfn.XLOOKUP($A124&amp;$B124,'[1]产值及收款计划（2026）'!$A:$A&amp;'[1]产值及收款计划（2026）'!$B:$B,'[1]产值及收款计划（2026）'!AW:AW)</f>
        <v>297.0511</v>
      </c>
      <c r="AX124" s="235" cm="1">
        <f t="array" ref="AX124">_xlfn.XLOOKUP($A124&amp;$B124,'[1]产值及收款计划（2026）'!$A:$A&amp;'[1]产值及收款计划（2026）'!$B:$B,'[1]产值及收款计划（2026）'!AX:AX)</f>
        <v>0</v>
      </c>
      <c r="AY124" s="235" cm="1">
        <f t="array" ref="AY124">_xlfn.XLOOKUP($A124&amp;$B124,'[1]产值及收款计划（2026）'!$A:$A&amp;'[1]产值及收款计划（2026）'!$B:$B,'[1]产值及收款计划（2026）'!AY:AY)</f>
        <v>396.512</v>
      </c>
      <c r="AZ124" s="235" cm="1">
        <f t="array" ref="AZ124">_xlfn.XLOOKUP($A124&amp;$B124,'[1]产值及收款计划（2026）'!$A:$A&amp;'[1]产值及收款计划（2026）'!$B:$B,'[1]产值及收款计划（2026）'!AZ:AZ)</f>
        <v>376.489214</v>
      </c>
      <c r="BA124" s="235" t="e" cm="1">
        <f t="array" ref="BA124">_xlfn.XLOOKUP($A124&amp;$B124,'[1]产值及收款计划（2026）'!$A:$A&amp;'[1]产值及收款计划（2026）'!$B:$B,'[1]产值及收款计划（2026）'!BA:BA)</f>
        <v>#REF!</v>
      </c>
      <c r="BB124" s="235" t="e" cm="1">
        <f t="array" ref="BB124">_xlfn.XLOOKUP($A124&amp;$B124,'[1]产值及收款计划（2026）'!$A:$A&amp;'[1]产值及收款计划（2026）'!$B:$B,'[1]产值及收款计划（2026）'!BB:BB)</f>
        <v>#REF!</v>
      </c>
      <c r="BC124" s="235" t="e" cm="1">
        <f t="array" ref="BC124">_xlfn.XLOOKUP($A124&amp;$B124,'[1]产值及收款计划（2026）'!$A:$A&amp;'[1]产值及收款计划（2026）'!$B:$B,'[1]产值及收款计划（2026）'!BC:BC)</f>
        <v>#REF!</v>
      </c>
      <c r="BD124" s="235" t="e" cm="1">
        <f t="array" ref="BD124">_xlfn.XLOOKUP($A124&amp;$B124,'[1]产值及收款计划（2026）'!$A:$A&amp;'[1]产值及收款计划（2026）'!$B:$B,'[1]产值及收款计划（2026）'!BD:BD)</f>
        <v>#REF!</v>
      </c>
      <c r="BE124" s="235" t="e" cm="1">
        <f t="array" ref="BE124">_xlfn.XLOOKUP($A124&amp;$B124,'[1]产值及收款计划（2026）'!$A:$A&amp;'[1]产值及收款计划（2026）'!$B:$B,'[1]产值及收款计划（2026）'!BE:BE)</f>
        <v>#REF!</v>
      </c>
      <c r="BF124" s="235" cm="1">
        <f t="array" ref="BF124">_xlfn.XLOOKUP($A124&amp;$B124,'[1]产值及收款计划（2026）'!$A:$A&amp;'[1]产值及收款计划（2026）'!$B:$B,'[1]产值及收款计划（2026）'!BF:BF)</f>
        <v>104.034465</v>
      </c>
      <c r="BG124" s="235" t="e" cm="1">
        <f t="array" ref="BG124">_xlfn.XLOOKUP($A124&amp;$B124,'[1]产值及收款计划（2026）'!$A:$A&amp;'[1]产值及收款计划（2026）'!$B:$B,'[1]产值及收款计划（2026）'!BG:BG)</f>
        <v>#REF!</v>
      </c>
      <c r="BH124" s="235" t="e" cm="1">
        <f t="array" ref="BH124">_xlfn.XLOOKUP($A124&amp;$B124,'[1]产值及收款计划（2026）'!$A:$A&amp;'[1]产值及收款计划（2026）'!$B:$B,'[1]产值及收款计划（2026）'!BH:BH)</f>
        <v>#REF!</v>
      </c>
      <c r="BI124" s="235" t="e" cm="1">
        <f t="array" ref="BI124">_xlfn.XLOOKUP($A124&amp;$B124,'[1]产值及收款计划（2026）'!$A:$A&amp;'[1]产值及收款计划（2026）'!$B:$B,'[1]产值及收款计划（2026）'!BI:BI)</f>
        <v>#REF!</v>
      </c>
      <c r="BJ124" s="235" t="e" cm="1">
        <f t="array" ref="BJ124">_xlfn.XLOOKUP($A124&amp;$B124,'[1]产值及收款计划（2026）'!$A:$A&amp;'[1]产值及收款计划（2026）'!$B:$B,'[1]产值及收款计划（2026）'!BJ:BJ)</f>
        <v>#REF!</v>
      </c>
      <c r="BK124" s="235" t="e" cm="1">
        <f t="array" ref="BK124">_xlfn.XLOOKUP($A124&amp;$B124,'[1]产值及收款计划（2026）'!$A:$A&amp;'[1]产值及收款计划（2026）'!$B:$B,'[1]产值及收款计划（2026）'!BK:BK)</f>
        <v>#REF!</v>
      </c>
      <c r="BL124" s="235" t="e" cm="1">
        <f t="array" ref="BL124">_xlfn.XLOOKUP($A124&amp;$B124,'[1]产值及收款计划（2026）'!$A:$A&amp;'[1]产值及收款计划（2026）'!$B:$B,'[1]产值及收款计划（2026）'!BL:BL)</f>
        <v>#REF!</v>
      </c>
      <c r="BM124" s="235"/>
      <c r="BN124" s="235"/>
      <c r="BO124" s="235"/>
      <c r="BP124" s="235"/>
      <c r="BQ124" s="235" t="e">
        <f>_xlfn.XLOOKUP($C124,应收未收表!$AJ:$AJ,应收未收表!AK:AK)</f>
        <v>#N/A</v>
      </c>
      <c r="BR124" s="235" t="e">
        <f>_xlfn.XLOOKUP($C124,应收未收表!$AJ:$AJ,应收未收表!AL:AL)</f>
        <v>#N/A</v>
      </c>
      <c r="BS124" s="235" t="e">
        <f>_xlfn.XLOOKUP($C124,应收未收表!$AJ:$AJ,应收未收表!AM:AM)</f>
        <v>#N/A</v>
      </c>
      <c r="BT124" s="235" t="e">
        <f>_xlfn.XLOOKUP($C124,应收未收表!$AJ:$AJ,应收未收表!AN:AN)</f>
        <v>#N/A</v>
      </c>
      <c r="BU124" s="234" t="str" cm="1">
        <f t="array" ref="BU124">_xlfn.XLOOKUP($A124&amp;$B124,'[1]产值及收款计划（2026）'!$A:$A&amp;'[1]产值及收款计划（2026）'!$B:$B,'[1]产值及收款计划（2026）'!BQ:BQ)</f>
        <v>中国电建山东电力建设有限公司沙特分公司</v>
      </c>
      <c r="BV124" s="235" t="e" cm="1">
        <f t="array" ref="BV124">_xlfn.XLOOKUP($A124&amp;$B124,'[1]产值及收款计划（2026）'!$A:$A&amp;'[1]产值及收款计划（2026）'!$B:$B,'[1]产值及收款计划（2026）'!BR:BR)</f>
        <v>#REF!</v>
      </c>
      <c r="CE124" s="235" cm="1">
        <f t="array" ref="CE124">_xlfn.XLOOKUP($A124&amp;$B124,'[1]产值及收款计划（2026）'!$A:$A&amp;'[1]产值及收款计划（2026）'!$B:$B,'[1]产值及收款计划（2026）'!CA:CA)</f>
        <v>0</v>
      </c>
      <c r="CF124" s="235" cm="1">
        <f t="array" ref="CF124">_xlfn.XLOOKUP($A124&amp;$B124,'[1]产值及收款计划（2026）'!$A:$A&amp;'[1]产值及收款计划（2026）'!$B:$B,'[1]产值及收款计划（2026）'!CB:CB)</f>
        <v>0</v>
      </c>
      <c r="CG124" s="235" cm="1">
        <f t="array" ref="CG124">_xlfn.XLOOKUP($A124&amp;$B124,'[1]产值及收款计划（2026）'!$A:$A&amp;'[1]产值及收款计划（2026）'!$B:$B,'[1]产值及收款计划（2026）'!CC:CC)</f>
        <v>0</v>
      </c>
      <c r="CH124" s="235" cm="1">
        <f t="array" ref="CH124">_xlfn.XLOOKUP($A124&amp;$B124,'[1]产值及收款计划（2026）'!$A:$A&amp;'[1]产值及收款计划（2026）'!$B:$B,'[1]产值及收款计划（2026）'!CD:CD)</f>
        <v>0</v>
      </c>
      <c r="CI124" s="235" cm="1">
        <f t="array" ref="CI124">_xlfn.XLOOKUP($A124&amp;$B124,'[1]产值及收款计划（2026）'!$A:$A&amp;'[1]产值及收款计划（2026）'!$B:$B,'[1]产值及收款计划（2026）'!CE:CE)</f>
        <v>0</v>
      </c>
      <c r="CJ124" s="235" cm="1">
        <f t="array" ref="CJ124">_xlfn.XLOOKUP($A124&amp;$B124,'[1]产值及收款计划（2026）'!$A:$A&amp;'[1]产值及收款计划（2026）'!$B:$B,'[1]产值及收款计划（2026）'!CF:CF)</f>
        <v>0</v>
      </c>
      <c r="CK124" s="235" cm="1">
        <f t="array" ref="CK124">_xlfn.XLOOKUP($A124&amp;$B124,'[1]产值及收款计划（2026）'!$A:$A&amp;'[1]产值及收款计划（2026）'!$B:$B,'[1]产值及收款计划（2026）'!CG:CG)</f>
        <v>0</v>
      </c>
      <c r="CL124" s="235" cm="1">
        <f t="array" ref="CL124">_xlfn.XLOOKUP($A124&amp;$B124,'[1]产值及收款计划（2026）'!$A:$A&amp;'[1]产值及收款计划（2026）'!$B:$B,'[1]产值及收款计划（2026）'!CH:CH)</f>
        <v>0</v>
      </c>
      <c r="CM124" s="235" cm="1">
        <f t="array" ref="CM124">_xlfn.XLOOKUP($A124&amp;$B124,'[1]产值及收款计划（2026）'!$A:$A&amp;'[1]产值及收款计划（2026）'!$B:$B,'[1]产值及收款计划（2026）'!CI:CI)</f>
        <v>0</v>
      </c>
      <c r="CN124" s="235" cm="1">
        <f t="array" ref="CN124">_xlfn.XLOOKUP($A124&amp;$B124,'[1]产值及收款计划（2026）'!$A:$A&amp;'[1]产值及收款计划（2026）'!$B:$B,'[1]产值及收款计划（2026）'!CJ:CJ)</f>
        <v>0</v>
      </c>
      <c r="CO124" s="235" cm="1">
        <f t="array" ref="CO124">_xlfn.XLOOKUP($A124&amp;$B124,'[1]产值及收款计划（2026）'!$A:$A&amp;'[1]产值及收款计划（2026）'!$B:$B,'[1]产值及收款计划（2026）'!CK:CK)</f>
        <v>0</v>
      </c>
      <c r="CP124" s="235" cm="1">
        <f t="array" ref="CP124">_xlfn.XLOOKUP($A124&amp;$B124,'[1]产值及收款计划（2026）'!$A:$A&amp;'[1]产值及收款计划（2026）'!$B:$B,'[1]产值及收款计划（2026）'!CL:CL)</f>
        <v>0</v>
      </c>
      <c r="DE124" s="235" cm="1">
        <f t="array" ref="DE124">_xlfn.XLOOKUP($A124&amp;$B124,'[1]产值及收款计划（2026）'!$A:$A&amp;'[1]产值及收款计划（2026）'!$B:$B,'[1]产值及收款计划（2026）'!DA:DA)</f>
        <v>0</v>
      </c>
      <c r="DF124" s="235" cm="1">
        <f t="array" ref="DF124">_xlfn.XLOOKUP($A124&amp;$B124,'[1]产值及收款计划（2026）'!$A:$A&amp;'[1]产值及收款计划（2026）'!$B:$B,'[1]产值及收款计划（2026）'!DB:DB)</f>
        <v>0</v>
      </c>
      <c r="DG124" s="235" cm="1">
        <f t="array" ref="DG124">_xlfn.XLOOKUP($A124&amp;$B124,'[1]产值及收款计划（2026）'!$A:$A&amp;'[1]产值及收款计划（2026）'!$B:$B,'[1]产值及收款计划（2026）'!DC:DC)</f>
        <v>0</v>
      </c>
      <c r="DH124" s="235" cm="1">
        <f t="array" ref="DH124">_xlfn.XLOOKUP($A124&amp;$B124,'[1]产值及收款计划（2026）'!$A:$A&amp;'[1]产值及收款计划（2026）'!$B:$B,'[1]产值及收款计划（2026）'!DD:DD)</f>
        <v>0</v>
      </c>
      <c r="DI124" s="235" cm="1">
        <f t="array" ref="DI124">_xlfn.XLOOKUP($A124&amp;$B124,'[1]产值及收款计划（2026）'!$A:$A&amp;'[1]产值及收款计划（2026）'!$B:$B,'[1]产值及收款计划（2026）'!DE:DE)</f>
        <v>0</v>
      </c>
      <c r="DJ124" s="235" cm="1">
        <f t="array" ref="DJ124">_xlfn.XLOOKUP($A124&amp;$B124,'[1]产值及收款计划（2026）'!$A:$A&amp;'[1]产值及收款计划（2026）'!$B:$B,'[1]产值及收款计划（2026）'!DF:DF)</f>
        <v>0</v>
      </c>
      <c r="DK124" s="235" cm="1">
        <f t="array" ref="DK124">_xlfn.XLOOKUP($A124&amp;$B124,'[1]产值及收款计划（2026）'!$A:$A&amp;'[1]产值及收款计划（2026）'!$B:$B,'[1]产值及收款计划（2026）'!DG:DG)</f>
        <v>0</v>
      </c>
      <c r="DL124" s="235" cm="1">
        <f t="array" ref="DL124">_xlfn.XLOOKUP($A124&amp;$B124,'[1]产值及收款计划（2026）'!$A:$A&amp;'[1]产值及收款计划（2026）'!$B:$B,'[1]产值及收款计划（2026）'!DH:DH)</f>
        <v>0</v>
      </c>
      <c r="DM124" s="235" cm="1">
        <f t="array" ref="DM124">_xlfn.XLOOKUP($A124&amp;$B124,'[1]产值及收款计划（2026）'!$A:$A&amp;'[1]产值及收款计划（2026）'!$B:$B,'[1]产值及收款计划（2026）'!DI:DI)</f>
        <v>0</v>
      </c>
      <c r="DN124" s="235" cm="1">
        <f t="array" ref="DN124">_xlfn.XLOOKUP($A124&amp;$B124,'[1]产值及收款计划（2026）'!$A:$A&amp;'[1]产值及收款计划（2026）'!$B:$B,'[1]产值及收款计划（2026）'!DJ:DJ)</f>
        <v>0</v>
      </c>
      <c r="DO124" s="235" cm="1">
        <f t="array" ref="DO124">_xlfn.XLOOKUP($A124&amp;$B124,'[1]产值及收款计划（2026）'!$A:$A&amp;'[1]产值及收款计划（2026）'!$B:$B,'[1]产值及收款计划（2026）'!DK:DK)</f>
        <v>0</v>
      </c>
      <c r="DP124" s="235" cm="1">
        <f t="array" ref="DP124">_xlfn.XLOOKUP($A124&amp;$B124,'[1]产值及收款计划（2026）'!$A:$A&amp;'[1]产值及收款计划（2026）'!$B:$B,'[1]产值及收款计划（2026）'!DL:DL)</f>
        <v>0</v>
      </c>
      <c r="DQ124" s="243"/>
      <c r="DR124" s="229"/>
    </row>
    <row r="125" ht="20.25" spans="1:122">
      <c r="A125" s="233">
        <f t="shared" si="14"/>
        <v>121</v>
      </c>
      <c r="B125" s="233" t="s">
        <v>25</v>
      </c>
      <c r="C125" s="234" t="str" cm="1">
        <f t="array" ref="C125">_xlfn.XLOOKUP($A125&amp;$B125,'[1]产值及收款计划（2026）'!$A:$A&amp;'[1]产值及收款计划（2026）'!$B:$B,'[1]产值及收款计划（2026）'!C:C)</f>
        <v>ZHT2024011500004</v>
      </c>
      <c r="D125" s="234" t="str" cm="1">
        <f t="array" ref="D125">_xlfn.XLOOKUP($A125&amp;$B125,'[1]产值及收款计划（2026）'!$A:$A&amp;'[1]产值及收款计划（2026）'!$B:$B,'[1]产值及收款计划（2026）'!D:D)</f>
        <v>上海轨道交通市域线嘉闵线工程JMSG-13标智慧工地项目</v>
      </c>
      <c r="E125" s="235" cm="1">
        <f t="array" ref="E125">_xlfn.XLOOKUP($A125&amp;$B125,'[1]产值及收款计划（2026）'!$A:$A&amp;'[1]产值及收款计划（2026）'!$B:$B,'[1]产值及收款计划（2026）'!E:E)</f>
        <v>64.8</v>
      </c>
      <c r="F125" s="235" cm="1">
        <f t="array" ref="F125">_xlfn.XLOOKUP($A125&amp;$B125,'[1]产值及收款计划（2026）'!$A:$A&amp;'[1]产值及收款计划（2026）'!$B:$B,'[1]产值及收款计划（2026）'!F:F)</f>
        <v>64.8</v>
      </c>
      <c r="G125" s="235" cm="1">
        <f t="array" ref="G125">_xlfn.XLOOKUP($A125&amp;$B125,'[1]产值及收款计划（2026）'!$A:$A&amp;'[1]产值及收款计划（2026）'!$B:$B,'[1]产值及收款计划（2026）'!G:G)</f>
        <v>64.8</v>
      </c>
      <c r="H125" s="235" cm="1">
        <f t="array" ref="H125">_xlfn.XLOOKUP($A125&amp;$B125,'[1]产值及收款计划（2026）'!$A:$A&amp;'[1]产值及收款计划（2026）'!$B:$B,'[1]产值及收款计划（2026）'!H:H)</f>
        <v>64.8</v>
      </c>
      <c r="I125" s="236" cm="1">
        <f t="array" ref="I125">_xlfn.XLOOKUP($A125&amp;$B125,'[1]产值及收款计划（2026）'!$A:$A&amp;'[1]产值及收款计划（2026）'!$B:$B,'[1]产值及收款计划（2026）'!I:I)</f>
        <v>1</v>
      </c>
      <c r="J125" s="237" cm="1">
        <f t="array" ref="J125">_xlfn.XLOOKUP($A125&amp;$B125,'[1]产值及收款计划（2026）'!$A:$A&amp;'[1]产值及收款计划（2026）'!$B:$B,'[1]产值及收款计划（2026）'!J:J)</f>
        <v>0.06</v>
      </c>
      <c r="K125" s="235" t="e" cm="1">
        <f t="array" ref="K125">_xlfn.XLOOKUP($A125&amp;$B125,'[1]产值及收款计划（2026）'!$A:$A&amp;'[1]产值及收款计划（2026）'!$B:$B,'[1]产值及收款计划（2026）'!K:K)</f>
        <v>#REF!</v>
      </c>
      <c r="L125" s="235" t="e" cm="1">
        <f t="array" ref="L125">_xlfn.XLOOKUP($A125&amp;$B125,'[1]产值及收款计划（2026）'!$A:$A&amp;'[1]产值及收款计划（2026）'!$B:$B,'[1]产值及收款计划（2026）'!L:L)</f>
        <v>#REF!</v>
      </c>
      <c r="M125" s="235" t="str" cm="1">
        <f t="array" ref="M125">_xlfn.XLOOKUP($A125&amp;$B125,'[1]产值及收款计划（2026）'!$A:$A&amp;'[1]产值及收款计划（2026）'!$B:$B,'[1]产值及收款计划（2026）'!M:M)</f>
        <v>主导</v>
      </c>
      <c r="N125" s="235" t="str" cm="1">
        <f t="array" ref="N125">_xlfn.XLOOKUP($A125&amp;$B125,'[1]产值及收款计划（2026）'!$A:$A&amp;'[1]产值及收款计划（2026）'!$B:$B,'[1]产值及收款计划（2026）'!N:N)</f>
        <v>史菁霞团队</v>
      </c>
      <c r="O125" s="235" t="str" cm="1">
        <f t="array" ref="O125">_xlfn.XLOOKUP($A125&amp;$B125,'[1]产值及收款计划（2026）'!$A:$A&amp;'[1]产值及收款计划（2026）'!$B:$B,'[1]产值及收款计划（2026）'!O:O)</f>
        <v>袁超</v>
      </c>
      <c r="P125" s="234" t="str" cm="1">
        <f t="array" ref="P125">_xlfn.XLOOKUP($A125&amp;$B125,'[1]产值及收款计划（2026）'!$A:$A&amp;'[1]产值及收款计划（2026）'!$B:$B,'[1]产值及收款计划（2026）'!P:P)</f>
        <v>25已完结</v>
      </c>
      <c r="Q125" s="235" t="e" cm="1">
        <f t="array" ref="Q125">_xlfn.XLOOKUP($A125&amp;$B125,'[1]产值及收款计划（2026）'!$A:$A&amp;'[1]产值及收款计划（2026）'!$B:$B,'[1]产值及收款计划（2026）'!Q:Q)</f>
        <v>#REF!</v>
      </c>
      <c r="R125" s="235" t="e" cm="1">
        <f t="array" ref="R125">_xlfn.XLOOKUP($A125&amp;$B125,'[1]产值及收款计划（2026）'!$A:$A&amp;'[1]产值及收款计划（2026）'!$B:$B,'[1]产值及收款计划（2026）'!R:R)</f>
        <v>#REF!</v>
      </c>
      <c r="S125" s="235" t="e" cm="1">
        <f t="array" ref="S125">_xlfn.XLOOKUP($A125&amp;$B125,'[1]产值及收款计划（2026）'!$A:$A&amp;'[1]产值及收款计划（2026）'!$B:$B,'[1]产值及收款计划（2026）'!S:S)</f>
        <v>#REF!</v>
      </c>
      <c r="T125" s="235" cm="1">
        <f t="array" ref="T125">_xlfn.XLOOKUP($A125&amp;$B125,'[1]产值及收款计划（2026）'!$A:$A&amp;'[1]产值及收款计划（2026）'!$B:$B,'[1]产值及收款计划（2026）'!T:T)</f>
        <v>64.8</v>
      </c>
      <c r="U125" s="235" cm="1">
        <f t="array" ref="U125">_xlfn.XLOOKUP($A125&amp;$B125,'[1]产值及收款计划（2026）'!$A:$A&amp;'[1]产值及收款计划（2026）'!$B:$B,'[1]产值及收款计划（2026）'!U:U)</f>
        <v>0</v>
      </c>
      <c r="V125" s="235" cm="1">
        <f t="array" ref="V125">_xlfn.XLOOKUP($A125&amp;$B125,'[1]产值及收款计划（2026）'!$A:$A&amp;'[1]产值及收款计划（2026）'!$B:$B,'[1]产值及收款计划（2026）'!V:V)</f>
        <v>0</v>
      </c>
      <c r="W125" s="235" t="e" cm="1">
        <f t="array" ref="W125">_xlfn.XLOOKUP($A125&amp;$B125,'[1]产值及收款计划（2026）'!$A:$A&amp;'[1]产值及收款计划（2026）'!$B:$B,'[1]产值及收款计划（2026）'!W:W)</f>
        <v>#REF!</v>
      </c>
      <c r="X125" s="235" t="e" cm="1">
        <f t="array" ref="X125">_xlfn.XLOOKUP($A125&amp;$B125,'[1]产值及收款计划（2026）'!$A:$A&amp;'[1]产值及收款计划（2026）'!$B:$B,'[1]产值及收款计划（2026）'!X:X)</f>
        <v>#REF!</v>
      </c>
      <c r="Y125" s="235" t="e" cm="1">
        <f t="array" ref="Y125">_xlfn.XLOOKUP($A125&amp;$B125,'[1]产值及收款计划（2026）'!$A:$A&amp;'[1]产值及收款计划（2026）'!$B:$B,'[1]产值及收款计划（2026）'!Y:Y)</f>
        <v>#REF!</v>
      </c>
      <c r="Z125" s="235" t="e" cm="1">
        <f t="array" ref="Z125">_xlfn.XLOOKUP($A125&amp;$B125,'[1]产值及收款计划（2026）'!$A:$A&amp;'[1]产值及收款计划（2026）'!$B:$B,'[1]产值及收款计划（2026）'!Z:Z)</f>
        <v>#REF!</v>
      </c>
      <c r="AA125" s="235" cm="1">
        <f t="array" ref="AA125">_xlfn.XLOOKUP($A125&amp;$B125,'[1]产值及收款计划（2026）'!$A:$A&amp;'[1]产值及收款计划（2026）'!$B:$B,'[1]产值及收款计划（2026）'!AA:AA)</f>
        <v>0</v>
      </c>
      <c r="AB125" s="235" t="e" cm="1">
        <f t="array" ref="AB125">_xlfn.XLOOKUP($A125&amp;$B125,'[1]产值及收款计划（2026）'!$A:$A&amp;'[1]产值及收款计划（2026）'!$B:$B,'[1]产值及收款计划（2026）'!AB:AB)</f>
        <v>#REF!</v>
      </c>
      <c r="AC125" s="235" cm="1">
        <f t="array" ref="AC125">_xlfn.XLOOKUP($A125&amp;$B125,'[1]产值及收款计划（2026）'!$A:$A&amp;'[1]产值及收款计划（2026）'!$B:$B,'[1]产值及收款计划（2026）'!AC:AC)</f>
        <v>0</v>
      </c>
      <c r="AD125" s="235" cm="1">
        <f t="array" ref="AD125">_xlfn.XLOOKUP($A125&amp;$B125,'[1]产值及收款计划（2026）'!$A:$A&amp;'[1]产值及收款计划（2026）'!$B:$B,'[1]产值及收款计划（2026）'!AD:AD)</f>
        <v>0</v>
      </c>
      <c r="AE125" s="235" cm="1">
        <f t="array" ref="AE125">_xlfn.XLOOKUP($A125&amp;$B125,'[1]产值及收款计划（2026）'!$A:$A&amp;'[1]产值及收款计划（2026）'!$B:$B,'[1]产值及收款计划（2026）'!AE:AE)</f>
        <v>0</v>
      </c>
      <c r="AF125" s="235" cm="1">
        <f t="array" ref="AF125">_xlfn.XLOOKUP($A125&amp;$B125,'[1]产值及收款计划（2026）'!$A:$A&amp;'[1]产值及收款计划（2026）'!$B:$B,'[1]产值及收款计划（2026）'!AF:AF)</f>
        <v>0</v>
      </c>
      <c r="AG125" s="235" cm="1">
        <f t="array" ref="AG125">_xlfn.XLOOKUP($A125&amp;$B125,'[1]产值及收款计划（2026）'!$A:$A&amp;'[1]产值及收款计划（2026）'!$B:$B,'[1]产值及收款计划（2026）'!AG:AG)</f>
        <v>0</v>
      </c>
      <c r="AH125" s="235" cm="1">
        <f t="array" ref="AH125">_xlfn.XLOOKUP($A125&amp;$B125,'[1]产值及收款计划（2026）'!$A:$A&amp;'[1]产值及收款计划（2026）'!$B:$B,'[1]产值及收款计划（2026）'!AH:AH)</f>
        <v>0</v>
      </c>
      <c r="AI125" s="235" cm="1">
        <f t="array" ref="AI125">_xlfn.XLOOKUP($A125&amp;$B125,'[1]产值及收款计划（2026）'!$A:$A&amp;'[1]产值及收款计划（2026）'!$B:$B,'[1]产值及收款计划（2026）'!AI:AI)</f>
        <v>0</v>
      </c>
      <c r="AJ125" s="235" cm="1">
        <f t="array" ref="AJ125">_xlfn.XLOOKUP($A125&amp;$B125,'[1]产值及收款计划（2026）'!$A:$A&amp;'[1]产值及收款计划（2026）'!$B:$B,'[1]产值及收款计划（2026）'!AJ:AJ)</f>
        <v>0</v>
      </c>
      <c r="AK125" s="235" cm="1">
        <f t="array" ref="AK125">_xlfn.XLOOKUP($A125&amp;$B125,'[1]产值及收款计划（2026）'!$A:$A&amp;'[1]产值及收款计划（2026）'!$B:$B,'[1]产值及收款计划（2026）'!AK:AK)</f>
        <v>0</v>
      </c>
      <c r="AL125" s="235" cm="1">
        <f t="array" ref="AL125">_xlfn.XLOOKUP($A125&amp;$B125,'[1]产值及收款计划（2026）'!$A:$A&amp;'[1]产值及收款计划（2026）'!$B:$B,'[1]产值及收款计划（2026）'!AL:AL)</f>
        <v>0</v>
      </c>
      <c r="AM125" s="242" cm="1">
        <f t="array" ref="AM125">_xlfn.LET(_xlpm.勾选月份状态数组,TRANSPOSE('PPT(12-15页）-TOP10'!$A$3:$A$14),_xlpm.选择数据区,IF('PPT(12-15页）-TOP10'!$E$3="收款",$BA125:$BL125,$AA125:$AL125),SUM(_xlfn._xlws.FILTER(_xlpm.选择数据区,_xlpm.勾选月份状态数组,"")))</f>
        <v>0</v>
      </c>
      <c r="AN125" s="235" t="e">
        <f>_xlfn.XLOOKUP($C125,应收未收表!$T:$T,应收未收表!AA:AA)</f>
        <v>#N/A</v>
      </c>
      <c r="AO125" s="235" t="e">
        <f>_xlfn.XLOOKUP($C125,应收未收表!$T:$T,应收未收表!AB:AB)</f>
        <v>#N/A</v>
      </c>
      <c r="AP125" s="235" t="e">
        <f>_xlfn.XLOOKUP($C125,应收未收表!$T:$T,应收未收表!AC:AC)</f>
        <v>#N/A</v>
      </c>
      <c r="AQ125" s="235" t="e">
        <f>_xlfn.XLOOKUP($C125,应收未收表!$T:$T,应收未收表!AE:AE)</f>
        <v>#N/A</v>
      </c>
      <c r="AR125" s="235" t="e">
        <f>_xlfn.XLOOKUP($C125,应收未收表!$T:$T,应收未收表!AF:AF)</f>
        <v>#N/A</v>
      </c>
      <c r="AS125" s="235" t="e" cm="1">
        <f t="array" ref="AS125">_xlfn.XLOOKUP($A125&amp;$B125,'[1]产值及收款计划（2026）'!$A:$A&amp;'[1]产值及收款计划（2026）'!$B:$B,'[1]产值及收款计划（2026）'!AS:AS)</f>
        <v>#REF!</v>
      </c>
      <c r="AT125" s="235" t="e" cm="1">
        <f t="array" ref="AT125">_xlfn.XLOOKUP($A125&amp;$B125,'[1]产值及收款计划（2026）'!$A:$A&amp;'[1]产值及收款计划（2026）'!$B:$B,'[1]产值及收款计划（2026）'!AT:AT)</f>
        <v>#REF!</v>
      </c>
      <c r="AU125" s="235" t="e" cm="1">
        <f t="array" ref="AU125">_xlfn.XLOOKUP($A125&amp;$B125,'[1]产值及收款计划（2026）'!$A:$A&amp;'[1]产值及收款计划（2026）'!$B:$B,'[1]产值及收款计划（2026）'!AU:AU)</f>
        <v>#REF!</v>
      </c>
      <c r="AV125" s="235" t="e" cm="1">
        <f t="array" ref="AV125">_xlfn.XLOOKUP($A125&amp;$B125,'[1]产值及收款计划（2026）'!$A:$A&amp;'[1]产值及收款计划（2026）'!$B:$B,'[1]产值及收款计划（2026）'!AV:AV)</f>
        <v>#REF!</v>
      </c>
      <c r="AW125" s="235" cm="1">
        <f t="array" ref="AW125">_xlfn.XLOOKUP($A125&amp;$B125,'[1]产值及收款计划（2026）'!$A:$A&amp;'[1]产值及收款计划（2026）'!$B:$B,'[1]产值及收款计划（2026）'!AW:AW)</f>
        <v>51.84</v>
      </c>
      <c r="AX125" s="235" cm="1">
        <f t="array" ref="AX125">_xlfn.XLOOKUP($A125&amp;$B125,'[1]产值及收款计划（2026）'!$A:$A&amp;'[1]产值及收款计划（2026）'!$B:$B,'[1]产值及收款计划（2026）'!AX:AX)</f>
        <v>0</v>
      </c>
      <c r="AY125" s="235" cm="1">
        <f t="array" ref="AY125">_xlfn.XLOOKUP($A125&amp;$B125,'[1]产值及收款计划（2026）'!$A:$A&amp;'[1]产值及收款计划（2026）'!$B:$B,'[1]产值及收款计划（2026）'!AY:AY)</f>
        <v>12.96</v>
      </c>
      <c r="AZ125" s="235" cm="1">
        <f t="array" ref="AZ125">_xlfn.XLOOKUP($A125&amp;$B125,'[1]产值及收款计划（2026）'!$A:$A&amp;'[1]产值及收款计划（2026）'!$B:$B,'[1]产值及收款计划（2026）'!AZ:AZ)</f>
        <v>12.96</v>
      </c>
      <c r="BA125" s="235" t="e" cm="1">
        <f t="array" ref="BA125">_xlfn.XLOOKUP($A125&amp;$B125,'[1]产值及收款计划（2026）'!$A:$A&amp;'[1]产值及收款计划（2026）'!$B:$B,'[1]产值及收款计划（2026）'!BA:BA)</f>
        <v>#REF!</v>
      </c>
      <c r="BB125" s="235" t="e" cm="1">
        <f t="array" ref="BB125">_xlfn.XLOOKUP($A125&amp;$B125,'[1]产值及收款计划（2026）'!$A:$A&amp;'[1]产值及收款计划（2026）'!$B:$B,'[1]产值及收款计划（2026）'!BB:BB)</f>
        <v>#REF!</v>
      </c>
      <c r="BC125" s="235" t="e" cm="1">
        <f t="array" ref="BC125">_xlfn.XLOOKUP($A125&amp;$B125,'[1]产值及收款计划（2026）'!$A:$A&amp;'[1]产值及收款计划（2026）'!$B:$B,'[1]产值及收款计划（2026）'!BC:BC)</f>
        <v>#REF!</v>
      </c>
      <c r="BD125" s="235" t="e" cm="1">
        <f t="array" ref="BD125">_xlfn.XLOOKUP($A125&amp;$B125,'[1]产值及收款计划（2026）'!$A:$A&amp;'[1]产值及收款计划（2026）'!$B:$B,'[1]产值及收款计划（2026）'!BD:BD)</f>
        <v>#REF!</v>
      </c>
      <c r="BE125" s="235" t="e" cm="1">
        <f t="array" ref="BE125">_xlfn.XLOOKUP($A125&amp;$B125,'[1]产值及收款计划（2026）'!$A:$A&amp;'[1]产值及收款计划（2026）'!$B:$B,'[1]产值及收款计划（2026）'!BE:BE)</f>
        <v>#REF!</v>
      </c>
      <c r="BF125" s="235" t="e" cm="1">
        <f t="array" ref="BF125">_xlfn.XLOOKUP($A125&amp;$B125,'[1]产值及收款计划（2026）'!$A:$A&amp;'[1]产值及收款计划（2026）'!$B:$B,'[1]产值及收款计划（2026）'!BF:BF)</f>
        <v>#REF!</v>
      </c>
      <c r="BG125" s="235" t="e" cm="1">
        <f t="array" ref="BG125">_xlfn.XLOOKUP($A125&amp;$B125,'[1]产值及收款计划（2026）'!$A:$A&amp;'[1]产值及收款计划（2026）'!$B:$B,'[1]产值及收款计划（2026）'!BG:BG)</f>
        <v>#REF!</v>
      </c>
      <c r="BH125" s="235" t="e" cm="1">
        <f t="array" ref="BH125">_xlfn.XLOOKUP($A125&amp;$B125,'[1]产值及收款计划（2026）'!$A:$A&amp;'[1]产值及收款计划（2026）'!$B:$B,'[1]产值及收款计划（2026）'!BH:BH)</f>
        <v>#REF!</v>
      </c>
      <c r="BI125" s="235" t="e" cm="1">
        <f t="array" ref="BI125">_xlfn.XLOOKUP($A125&amp;$B125,'[1]产值及收款计划（2026）'!$A:$A&amp;'[1]产值及收款计划（2026）'!$B:$B,'[1]产值及收款计划（2026）'!BI:BI)</f>
        <v>#REF!</v>
      </c>
      <c r="BJ125" s="235" t="e" cm="1">
        <f t="array" ref="BJ125">_xlfn.XLOOKUP($A125&amp;$B125,'[1]产值及收款计划（2026）'!$A:$A&amp;'[1]产值及收款计划（2026）'!$B:$B,'[1]产值及收款计划（2026）'!BJ:BJ)</f>
        <v>#REF!</v>
      </c>
      <c r="BK125" s="235" t="e" cm="1">
        <f t="array" ref="BK125">_xlfn.XLOOKUP($A125&amp;$B125,'[1]产值及收款计划（2026）'!$A:$A&amp;'[1]产值及收款计划（2026）'!$B:$B,'[1]产值及收款计划（2026）'!BK:BK)</f>
        <v>#REF!</v>
      </c>
      <c r="BL125" s="235" t="e" cm="1">
        <f t="array" ref="BL125">_xlfn.XLOOKUP($A125&amp;$B125,'[1]产值及收款计划（2026）'!$A:$A&amp;'[1]产值及收款计划（2026）'!$B:$B,'[1]产值及收款计划（2026）'!BL:BL)</f>
        <v>#REF!</v>
      </c>
      <c r="BM125" s="235"/>
      <c r="BN125" s="235"/>
      <c r="BO125" s="235"/>
      <c r="BP125" s="235"/>
      <c r="BQ125" s="235">
        <f>_xlfn.XLOOKUP($C125,应收未收表!$AJ:$AJ,应收未收表!AK:AK)</f>
        <v>65</v>
      </c>
      <c r="BR125" s="235">
        <f>_xlfn.XLOOKUP($C125,应收未收表!$AJ:$AJ,应收未收表!AL:AL)</f>
        <v>13</v>
      </c>
      <c r="BS125" s="235" t="str">
        <f>_xlfn.XLOOKUP($C125,应收未收表!$AJ:$AJ,应收未收表!AM:AM)</f>
        <v>一季度内无法落实</v>
      </c>
      <c r="BT125" s="235" t="str">
        <f>_xlfn.XLOOKUP($C125,应收未收表!$AJ:$AJ,应收未收表!AN:AN)</f>
        <v>已收款，剩下后续再收</v>
      </c>
      <c r="BU125" s="234" t="str" cm="1">
        <f t="array" ref="BU125">_xlfn.XLOOKUP($A125&amp;$B125,'[1]产值及收款计划（2026）'!$A:$A&amp;'[1]产值及收款计划（2026）'!$B:$B,'[1]产值及收款计划（2026）'!BQ:BQ)</f>
        <v>上海公路桥梁（集团）有限公司</v>
      </c>
      <c r="BV125" s="235" t="e" cm="1">
        <f t="array" ref="BV125">_xlfn.XLOOKUP($A125&amp;$B125,'[1]产值及收款计划（2026）'!$A:$A&amp;'[1]产值及收款计划（2026）'!$B:$B,'[1]产值及收款计划（2026）'!BR:BR)</f>
        <v>#REF!</v>
      </c>
      <c r="CE125" s="235" cm="1">
        <f t="array" ref="CE125">_xlfn.XLOOKUP($A125&amp;$B125,'[1]产值及收款计划（2026）'!$A:$A&amp;'[1]产值及收款计划（2026）'!$B:$B,'[1]产值及收款计划（2026）'!CA:CA)</f>
        <v>0</v>
      </c>
      <c r="CF125" s="235" cm="1">
        <f t="array" ref="CF125">_xlfn.XLOOKUP($A125&amp;$B125,'[1]产值及收款计划（2026）'!$A:$A&amp;'[1]产值及收款计划（2026）'!$B:$B,'[1]产值及收款计划（2026）'!CB:CB)</f>
        <v>0</v>
      </c>
      <c r="CG125" s="235" cm="1">
        <f t="array" ref="CG125">_xlfn.XLOOKUP($A125&amp;$B125,'[1]产值及收款计划（2026）'!$A:$A&amp;'[1]产值及收款计划（2026）'!$B:$B,'[1]产值及收款计划（2026）'!CC:CC)</f>
        <v>0</v>
      </c>
      <c r="CH125" s="235" cm="1">
        <f t="array" ref="CH125">_xlfn.XLOOKUP($A125&amp;$B125,'[1]产值及收款计划（2026）'!$A:$A&amp;'[1]产值及收款计划（2026）'!$B:$B,'[1]产值及收款计划（2026）'!CD:CD)</f>
        <v>0</v>
      </c>
      <c r="CI125" s="235" cm="1">
        <f t="array" ref="CI125">_xlfn.XLOOKUP($A125&amp;$B125,'[1]产值及收款计划（2026）'!$A:$A&amp;'[1]产值及收款计划（2026）'!$B:$B,'[1]产值及收款计划（2026）'!CE:CE)</f>
        <v>0</v>
      </c>
      <c r="CJ125" s="235" cm="1">
        <f t="array" ref="CJ125">_xlfn.XLOOKUP($A125&amp;$B125,'[1]产值及收款计划（2026）'!$A:$A&amp;'[1]产值及收款计划（2026）'!$B:$B,'[1]产值及收款计划（2026）'!CF:CF)</f>
        <v>0</v>
      </c>
      <c r="CK125" s="235" cm="1">
        <f t="array" ref="CK125">_xlfn.XLOOKUP($A125&amp;$B125,'[1]产值及收款计划（2026）'!$A:$A&amp;'[1]产值及收款计划（2026）'!$B:$B,'[1]产值及收款计划（2026）'!CG:CG)</f>
        <v>0</v>
      </c>
      <c r="CL125" s="235" cm="1">
        <f t="array" ref="CL125">_xlfn.XLOOKUP($A125&amp;$B125,'[1]产值及收款计划（2026）'!$A:$A&amp;'[1]产值及收款计划（2026）'!$B:$B,'[1]产值及收款计划（2026）'!CH:CH)</f>
        <v>0</v>
      </c>
      <c r="CM125" s="235" cm="1">
        <f t="array" ref="CM125">_xlfn.XLOOKUP($A125&amp;$B125,'[1]产值及收款计划（2026）'!$A:$A&amp;'[1]产值及收款计划（2026）'!$B:$B,'[1]产值及收款计划（2026）'!CI:CI)</f>
        <v>0</v>
      </c>
      <c r="CN125" s="235" cm="1">
        <f t="array" ref="CN125">_xlfn.XLOOKUP($A125&amp;$B125,'[1]产值及收款计划（2026）'!$A:$A&amp;'[1]产值及收款计划（2026）'!$B:$B,'[1]产值及收款计划（2026）'!CJ:CJ)</f>
        <v>0</v>
      </c>
      <c r="CO125" s="235" cm="1">
        <f t="array" ref="CO125">_xlfn.XLOOKUP($A125&amp;$B125,'[1]产值及收款计划（2026）'!$A:$A&amp;'[1]产值及收款计划（2026）'!$B:$B,'[1]产值及收款计划（2026）'!CK:CK)</f>
        <v>0</v>
      </c>
      <c r="CP125" s="235" cm="1">
        <f t="array" ref="CP125">_xlfn.XLOOKUP($A125&amp;$B125,'[1]产值及收款计划（2026）'!$A:$A&amp;'[1]产值及收款计划（2026）'!$B:$B,'[1]产值及收款计划（2026）'!CL:CL)</f>
        <v>0</v>
      </c>
      <c r="DE125" s="235" cm="1">
        <f t="array" ref="DE125">_xlfn.XLOOKUP($A125&amp;$B125,'[1]产值及收款计划（2026）'!$A:$A&amp;'[1]产值及收款计划（2026）'!$B:$B,'[1]产值及收款计划（2026）'!DA:DA)</f>
        <v>0</v>
      </c>
      <c r="DF125" s="235" cm="1">
        <f t="array" ref="DF125">_xlfn.XLOOKUP($A125&amp;$B125,'[1]产值及收款计划（2026）'!$A:$A&amp;'[1]产值及收款计划（2026）'!$B:$B,'[1]产值及收款计划（2026）'!DB:DB)</f>
        <v>0</v>
      </c>
      <c r="DG125" s="235" cm="1">
        <f t="array" ref="DG125">_xlfn.XLOOKUP($A125&amp;$B125,'[1]产值及收款计划（2026）'!$A:$A&amp;'[1]产值及收款计划（2026）'!$B:$B,'[1]产值及收款计划（2026）'!DC:DC)</f>
        <v>0</v>
      </c>
      <c r="DH125" s="235" cm="1">
        <f t="array" ref="DH125">_xlfn.XLOOKUP($A125&amp;$B125,'[1]产值及收款计划（2026）'!$A:$A&amp;'[1]产值及收款计划（2026）'!$B:$B,'[1]产值及收款计划（2026）'!DD:DD)</f>
        <v>0</v>
      </c>
      <c r="DI125" s="235" cm="1">
        <f t="array" ref="DI125">_xlfn.XLOOKUP($A125&amp;$B125,'[1]产值及收款计划（2026）'!$A:$A&amp;'[1]产值及收款计划（2026）'!$B:$B,'[1]产值及收款计划（2026）'!DE:DE)</f>
        <v>0</v>
      </c>
      <c r="DJ125" s="235" cm="1">
        <f t="array" ref="DJ125">_xlfn.XLOOKUP($A125&amp;$B125,'[1]产值及收款计划（2026）'!$A:$A&amp;'[1]产值及收款计划（2026）'!$B:$B,'[1]产值及收款计划（2026）'!DF:DF)</f>
        <v>0</v>
      </c>
      <c r="DK125" s="235" cm="1">
        <f t="array" ref="DK125">_xlfn.XLOOKUP($A125&amp;$B125,'[1]产值及收款计划（2026）'!$A:$A&amp;'[1]产值及收款计划（2026）'!$B:$B,'[1]产值及收款计划（2026）'!DG:DG)</f>
        <v>0</v>
      </c>
      <c r="DL125" s="235" cm="1">
        <f t="array" ref="DL125">_xlfn.XLOOKUP($A125&amp;$B125,'[1]产值及收款计划（2026）'!$A:$A&amp;'[1]产值及收款计划（2026）'!$B:$B,'[1]产值及收款计划（2026）'!DH:DH)</f>
        <v>0</v>
      </c>
      <c r="DM125" s="235" cm="1">
        <f t="array" ref="DM125">_xlfn.XLOOKUP($A125&amp;$B125,'[1]产值及收款计划（2026）'!$A:$A&amp;'[1]产值及收款计划（2026）'!$B:$B,'[1]产值及收款计划（2026）'!DI:DI)</f>
        <v>0</v>
      </c>
      <c r="DN125" s="235" cm="1">
        <f t="array" ref="DN125">_xlfn.XLOOKUP($A125&amp;$B125,'[1]产值及收款计划（2026）'!$A:$A&amp;'[1]产值及收款计划（2026）'!$B:$B,'[1]产值及收款计划（2026）'!DJ:DJ)</f>
        <v>0</v>
      </c>
      <c r="DO125" s="235" cm="1">
        <f t="array" ref="DO125">_xlfn.XLOOKUP($A125&amp;$B125,'[1]产值及收款计划（2026）'!$A:$A&amp;'[1]产值及收款计划（2026）'!$B:$B,'[1]产值及收款计划（2026）'!DK:DK)</f>
        <v>0</v>
      </c>
      <c r="DP125" s="235" cm="1">
        <f t="array" ref="DP125">_xlfn.XLOOKUP($A125&amp;$B125,'[1]产值及收款计划（2026）'!$A:$A&amp;'[1]产值及收款计划（2026）'!$B:$B,'[1]产值及收款计划（2026）'!DL:DL)</f>
        <v>0</v>
      </c>
      <c r="DQ125" s="243"/>
      <c r="DR125" s="229"/>
    </row>
    <row r="126" ht="60.75" spans="1:122">
      <c r="A126" s="233">
        <f t="shared" si="14"/>
        <v>122</v>
      </c>
      <c r="B126" s="233" t="s">
        <v>25</v>
      </c>
      <c r="C126" s="234" t="str" cm="1">
        <f t="array" ref="C126">_xlfn.XLOOKUP($A126&amp;$B126,'[1]产值及收款计划（2026）'!$A:$A&amp;'[1]产值及收款计划（2026）'!$B:$B,'[1]产值及收款计划（2026）'!C:C)</f>
        <v>ZHT2025030500025</v>
      </c>
      <c r="D126" s="234" t="str" cm="1">
        <f t="array" ref="D126">_xlfn.XLOOKUP($A126&amp;$B126,'[1]产值及收款计划（2026）'!$A:$A&amp;'[1]产值及收款计划（2026）'!$B:$B,'[1]产值及收款计划（2026）'!D:D)</f>
        <v>新江湾城公园改造项目-弱电材料项目材料采购合同</v>
      </c>
      <c r="E126" s="235" cm="1">
        <f t="array" ref="E126">_xlfn.XLOOKUP($A126&amp;$B126,'[1]产值及收款计划（2026）'!$A:$A&amp;'[1]产值及收款计划（2026）'!$B:$B,'[1]产值及收款计划（2026）'!E:E)</f>
        <v>60.3</v>
      </c>
      <c r="F126" s="235" cm="1">
        <f t="array" ref="F126">_xlfn.XLOOKUP($A126&amp;$B126,'[1]产值及收款计划（2026）'!$A:$A&amp;'[1]产值及收款计划（2026）'!$B:$B,'[1]产值及收款计划（2026）'!F:F)</f>
        <v>60.3</v>
      </c>
      <c r="G126" s="235" cm="1">
        <f t="array" ref="G126">_xlfn.XLOOKUP($A126&amp;$B126,'[1]产值及收款计划（2026）'!$A:$A&amp;'[1]产值及收款计划（2026）'!$B:$B,'[1]产值及收款计划（2026）'!G:G)</f>
        <v>60.3</v>
      </c>
      <c r="H126" s="235" cm="1">
        <f t="array" ref="H126">_xlfn.XLOOKUP($A126&amp;$B126,'[1]产值及收款计划（2026）'!$A:$A&amp;'[1]产值及收款计划（2026）'!$B:$B,'[1]产值及收款计划（2026）'!H:H)</f>
        <v>11.3</v>
      </c>
      <c r="I126" s="236" cm="1">
        <f t="array" ref="I126">_xlfn.XLOOKUP($A126&amp;$B126,'[1]产值及收款计划（2026）'!$A:$A&amp;'[1]产值及收款计划（2026）'!$B:$B,'[1]产值及收款计划（2026）'!I:I)</f>
        <v>0.187396351575456</v>
      </c>
      <c r="J126" s="237" cm="1">
        <f t="array" ref="J126">_xlfn.XLOOKUP($A126&amp;$B126,'[1]产值及收款计划（2026）'!$A:$A&amp;'[1]产值及收款计划（2026）'!$B:$B,'[1]产值及收款计划（2026）'!J:J)</f>
        <v>0.13</v>
      </c>
      <c r="K126" s="235" t="e" cm="1">
        <f t="array" ref="K126">_xlfn.XLOOKUP($A126&amp;$B126,'[1]产值及收款计划（2026）'!$A:$A&amp;'[1]产值及收款计划（2026）'!$B:$B,'[1]产值及收款计划（2026）'!K:K)</f>
        <v>#REF!</v>
      </c>
      <c r="L126" s="235" t="e" cm="1">
        <f t="array" ref="L126">_xlfn.XLOOKUP($A126&amp;$B126,'[1]产值及收款计划（2026）'!$A:$A&amp;'[1]产值及收款计划（2026）'!$B:$B,'[1]产值及收款计划（2026）'!L:L)</f>
        <v>#REF!</v>
      </c>
      <c r="M126" s="235" t="str" cm="1">
        <f t="array" ref="M126">_xlfn.XLOOKUP($A126&amp;$B126,'[1]产值及收款计划（2026）'!$A:$A&amp;'[1]产值及收款计划（2026）'!$B:$B,'[1]产值及收款计划（2026）'!M:M)</f>
        <v>主导</v>
      </c>
      <c r="N126" s="235" t="str" cm="1">
        <f t="array" ref="N126">_xlfn.XLOOKUP($A126&amp;$B126,'[1]产值及收款计划（2026）'!$A:$A&amp;'[1]产值及收款计划（2026）'!$B:$B,'[1]产值及收款计划（2026）'!N:N)</f>
        <v>史菁霞团队</v>
      </c>
      <c r="O126" s="235" t="str" cm="1">
        <f t="array" ref="O126">_xlfn.XLOOKUP($A126&amp;$B126,'[1]产值及收款计划（2026）'!$A:$A&amp;'[1]产值及收款计划（2026）'!$B:$B,'[1]产值及收款计划（2026）'!O:O)</f>
        <v>谢复欣</v>
      </c>
      <c r="P126" s="234" t="str" cm="1">
        <f t="array" ref="P126">_xlfn.XLOOKUP($A126&amp;$B126,'[1]产值及收款计划（2026）'!$A:$A&amp;'[1]产值及收款计划（2026）'!$B:$B,'[1]产值及收款计划（2026）'!P:P)</f>
        <v>在建</v>
      </c>
      <c r="Q126" s="235" t="e" cm="1">
        <f t="array" ref="Q126">_xlfn.XLOOKUP($A126&amp;$B126,'[1]产值及收款计划（2026）'!$A:$A&amp;'[1]产值及收款计划（2026）'!$B:$B,'[1]产值及收款计划（2026）'!Q:Q)</f>
        <v>#REF!</v>
      </c>
      <c r="R126" s="235" t="e" cm="1">
        <f t="array" ref="R126">_xlfn.XLOOKUP($A126&amp;$B126,'[1]产值及收款计划（2026）'!$A:$A&amp;'[1]产值及收款计划（2026）'!$B:$B,'[1]产值及收款计划（2026）'!R:R)</f>
        <v>#REF!</v>
      </c>
      <c r="S126" s="235" t="e" cm="1">
        <f t="array" ref="S126">_xlfn.XLOOKUP($A126&amp;$B126,'[1]产值及收款计划（2026）'!$A:$A&amp;'[1]产值及收款计划（2026）'!$B:$B,'[1]产值及收款计划（2026）'!S:S)</f>
        <v>#REF!</v>
      </c>
      <c r="T126" s="235" cm="1">
        <f t="array" ref="T126">_xlfn.XLOOKUP($A126&amp;$B126,'[1]产值及收款计划（2026）'!$A:$A&amp;'[1]产值及收款计划（2026）'!$B:$B,'[1]产值及收款计划（2026）'!T:T)</f>
        <v>0</v>
      </c>
      <c r="U126" s="235" cm="1">
        <f t="array" ref="U126">_xlfn.XLOOKUP($A126&amp;$B126,'[1]产值及收款计划（2026）'!$A:$A&amp;'[1]产值及收款计划（2026）'!$B:$B,'[1]产值及收款计划（2026）'!U:U)</f>
        <v>0</v>
      </c>
      <c r="V126" s="235" cm="1">
        <f t="array" ref="V126">_xlfn.XLOOKUP($A126&amp;$B126,'[1]产值及收款计划（2026）'!$A:$A&amp;'[1]产值及收款计划（2026）'!$B:$B,'[1]产值及收款计划（2026）'!V:V)</f>
        <v>60.3</v>
      </c>
      <c r="W126" s="235" t="e" cm="1">
        <f t="array" ref="W126">_xlfn.XLOOKUP($A126&amp;$B126,'[1]产值及收款计划（2026）'!$A:$A&amp;'[1]产值及收款计划（2026）'!$B:$B,'[1]产值及收款计划（2026）'!W:W)</f>
        <v>#REF!</v>
      </c>
      <c r="X126" s="235" t="e" cm="1">
        <f t="array" ref="X126">_xlfn.XLOOKUP($A126&amp;$B126,'[1]产值及收款计划（2026）'!$A:$A&amp;'[1]产值及收款计划（2026）'!$B:$B,'[1]产值及收款计划（2026）'!X:X)</f>
        <v>#REF!</v>
      </c>
      <c r="Y126" s="235" t="e" cm="1">
        <f t="array" ref="Y126">_xlfn.XLOOKUP($A126&amp;$B126,'[1]产值及收款计划（2026）'!$A:$A&amp;'[1]产值及收款计划（2026）'!$B:$B,'[1]产值及收款计划（2026）'!Y:Y)</f>
        <v>#REF!</v>
      </c>
      <c r="Z126" s="235" t="e" cm="1">
        <f t="array" ref="Z126">_xlfn.XLOOKUP($A126&amp;$B126,'[1]产值及收款计划（2026）'!$A:$A&amp;'[1]产值及收款计划（2026）'!$B:$B,'[1]产值及收款计划（2026）'!Z:Z)</f>
        <v>#REF!</v>
      </c>
      <c r="AA126" s="235" t="e" cm="1">
        <f t="array" ref="AA126">_xlfn.XLOOKUP($A126&amp;$B126,'[1]产值及收款计划（2026）'!$A:$A&amp;'[1]产值及收款计划（2026）'!$B:$B,'[1]产值及收款计划（2026）'!AA:AA)</f>
        <v>#REF!</v>
      </c>
      <c r="AB126" s="235" t="e" cm="1">
        <f t="array" ref="AB126">_xlfn.XLOOKUP($A126&amp;$B126,'[1]产值及收款计划（2026）'!$A:$A&amp;'[1]产值及收款计划（2026）'!$B:$B,'[1]产值及收款计划（2026）'!AB:AB)</f>
        <v>#REF!</v>
      </c>
      <c r="AC126" s="235" t="e" cm="1">
        <f t="array" ref="AC126">_xlfn.XLOOKUP($A126&amp;$B126,'[1]产值及收款计划（2026）'!$A:$A&amp;'[1]产值及收款计划（2026）'!$B:$B,'[1]产值及收款计划（2026）'!AC:AC)</f>
        <v>#REF!</v>
      </c>
      <c r="AD126" s="235" t="e" cm="1">
        <f t="array" ref="AD126">_xlfn.XLOOKUP($A126&amp;$B126,'[1]产值及收款计划（2026）'!$A:$A&amp;'[1]产值及收款计划（2026）'!$B:$B,'[1]产值及收款计划（2026）'!AD:AD)</f>
        <v>#REF!</v>
      </c>
      <c r="AE126" s="235" t="e" cm="1">
        <f t="array" ref="AE126">_xlfn.XLOOKUP($A126&amp;$B126,'[1]产值及收款计划（2026）'!$A:$A&amp;'[1]产值及收款计划（2026）'!$B:$B,'[1]产值及收款计划（2026）'!AE:AE)</f>
        <v>#REF!</v>
      </c>
      <c r="AF126" s="235" t="e" cm="1">
        <f t="array" ref="AF126">_xlfn.XLOOKUP($A126&amp;$B126,'[1]产值及收款计划（2026）'!$A:$A&amp;'[1]产值及收款计划（2026）'!$B:$B,'[1]产值及收款计划（2026）'!AF:AF)</f>
        <v>#REF!</v>
      </c>
      <c r="AG126" s="235" t="e" cm="1">
        <f t="array" ref="AG126">_xlfn.XLOOKUP($A126&amp;$B126,'[1]产值及收款计划（2026）'!$A:$A&amp;'[1]产值及收款计划（2026）'!$B:$B,'[1]产值及收款计划（2026）'!AG:AG)</f>
        <v>#REF!</v>
      </c>
      <c r="AH126" s="235" t="e" cm="1">
        <f t="array" ref="AH126">_xlfn.XLOOKUP($A126&amp;$B126,'[1]产值及收款计划（2026）'!$A:$A&amp;'[1]产值及收款计划（2026）'!$B:$B,'[1]产值及收款计划（2026）'!AH:AH)</f>
        <v>#REF!</v>
      </c>
      <c r="AI126" s="235" cm="1">
        <f t="array" ref="AI126">_xlfn.XLOOKUP($A126&amp;$B126,'[1]产值及收款计划（2026）'!$A:$A&amp;'[1]产值及收款计划（2026）'!$B:$B,'[1]产值及收款计划（2026）'!AI:AI)</f>
        <v>60.3</v>
      </c>
      <c r="AJ126" s="235" t="e" cm="1">
        <f t="array" ref="AJ126">_xlfn.XLOOKUP($A126&amp;$B126,'[1]产值及收款计划（2026）'!$A:$A&amp;'[1]产值及收款计划（2026）'!$B:$B,'[1]产值及收款计划（2026）'!AJ:AJ)</f>
        <v>#REF!</v>
      </c>
      <c r="AK126" s="235" t="e" cm="1">
        <f t="array" ref="AK126">_xlfn.XLOOKUP($A126&amp;$B126,'[1]产值及收款计划（2026）'!$A:$A&amp;'[1]产值及收款计划（2026）'!$B:$B,'[1]产值及收款计划（2026）'!AK:AK)</f>
        <v>#REF!</v>
      </c>
      <c r="AL126" s="235" t="e" cm="1">
        <f t="array" ref="AL126">_xlfn.XLOOKUP($A126&amp;$B126,'[1]产值及收款计划（2026）'!$A:$A&amp;'[1]产值及收款计划（2026）'!$B:$B,'[1]产值及收款计划（2026）'!AL:AL)</f>
        <v>#REF!</v>
      </c>
      <c r="AM126" s="242" t="e" cm="1">
        <f t="array" ref="AM126">_xlfn.LET(_xlpm.勾选月份状态数组,TRANSPOSE('PPT(12-15页）-TOP10'!$A$3:$A$14),_xlpm.选择数据区,IF('PPT(12-15页）-TOP10'!$E$3="收款",$BA126:$BL126,$AA126:$AL126),SUM(_xlfn._xlws.FILTER(_xlpm.选择数据区,_xlpm.勾选月份状态数组,"")))</f>
        <v>#REF!</v>
      </c>
      <c r="AN126" s="235">
        <f>_xlfn.XLOOKUP($C126,应收未收表!$T:$T,应收未收表!AA:AA)</f>
        <v>50</v>
      </c>
      <c r="AO126" s="235">
        <f>_xlfn.XLOOKUP($C126,应收未收表!$T:$T,应收未收表!AB:AB)</f>
        <v>0</v>
      </c>
      <c r="AP126" s="235">
        <f>_xlfn.XLOOKUP($C126,应收未收表!$T:$T,应收未收表!AC:AC)</f>
        <v>50</v>
      </c>
      <c r="AQ126" s="235" t="str">
        <f>_xlfn.XLOOKUP($C126,应收未收表!$T:$T,应收未收表!AE:AE)</f>
        <v>春节后一季度内落实且已上报一季度计划</v>
      </c>
      <c r="AR126" s="235">
        <f>_xlfn.XLOOKUP($C126,应收未收表!$T:$T,应收未收表!AF:AF)</f>
        <v>0</v>
      </c>
      <c r="AS126" s="235" t="e" cm="1">
        <f t="array" ref="AS126">_xlfn.XLOOKUP($A126&amp;$B126,'[1]产值及收款计划（2026）'!$A:$A&amp;'[1]产值及收款计划（2026）'!$B:$B,'[1]产值及收款计划（2026）'!AS:AS)</f>
        <v>#REF!</v>
      </c>
      <c r="AT126" s="235" t="e" cm="1">
        <f t="array" ref="AT126">_xlfn.XLOOKUP($A126&amp;$B126,'[1]产值及收款计划（2026）'!$A:$A&amp;'[1]产值及收款计划（2026）'!$B:$B,'[1]产值及收款计划（2026）'!AT:AT)</f>
        <v>#REF!</v>
      </c>
      <c r="AU126" s="235" t="e" cm="1">
        <f t="array" ref="AU126">_xlfn.XLOOKUP($A126&amp;$B126,'[1]产值及收款计划（2026）'!$A:$A&amp;'[1]产值及收款计划（2026）'!$B:$B,'[1]产值及收款计划（2026）'!AU:AU)</f>
        <v>#REF!</v>
      </c>
      <c r="AV126" s="235" t="e" cm="1">
        <f t="array" ref="AV126">_xlfn.XLOOKUP($A126&amp;$B126,'[1]产值及收款计划（2026）'!$A:$A&amp;'[1]产值及收款计划（2026）'!$B:$B,'[1]产值及收款计划（2026）'!AV:AV)</f>
        <v>#REF!</v>
      </c>
      <c r="AW126" s="235" cm="1">
        <f t="array" ref="AW126">_xlfn.XLOOKUP($A126&amp;$B126,'[1]产值及收款计划（2026）'!$A:$A&amp;'[1]产值及收款计划（2026）'!$B:$B,'[1]产值及收款计划（2026）'!AW:AW)</f>
        <v>0</v>
      </c>
      <c r="AX126" s="235" cm="1">
        <f t="array" ref="AX126">_xlfn.XLOOKUP($A126&amp;$B126,'[1]产值及收款计划（2026）'!$A:$A&amp;'[1]产值及收款计划（2026）'!$B:$B,'[1]产值及收款计划（2026）'!AX:AX)</f>
        <v>0</v>
      </c>
      <c r="AY126" s="235" cm="1">
        <f t="array" ref="AY126">_xlfn.XLOOKUP($A126&amp;$B126,'[1]产值及收款计划（2026）'!$A:$A&amp;'[1]产值及收款计划（2026）'!$B:$B,'[1]产值及收款计划（2026）'!AY:AY)</f>
        <v>60.3</v>
      </c>
      <c r="AZ126" s="235" cm="1">
        <f t="array" ref="AZ126">_xlfn.XLOOKUP($A126&amp;$B126,'[1]产值及收款计划（2026）'!$A:$A&amp;'[1]产值及收款计划（2026）'!$B:$B,'[1]产值及收款计划（2026）'!AZ:AZ)</f>
        <v>0</v>
      </c>
      <c r="BA126" s="235" t="e" cm="1">
        <f t="array" ref="BA126">_xlfn.XLOOKUP($A126&amp;$B126,'[1]产值及收款计划（2026）'!$A:$A&amp;'[1]产值及收款计划（2026）'!$B:$B,'[1]产值及收款计划（2026）'!BA:BA)</f>
        <v>#REF!</v>
      </c>
      <c r="BB126" s="235" t="e" cm="1">
        <f t="array" ref="BB126">_xlfn.XLOOKUP($A126&amp;$B126,'[1]产值及收款计划（2026）'!$A:$A&amp;'[1]产值及收款计划（2026）'!$B:$B,'[1]产值及收款计划（2026）'!BB:BB)</f>
        <v>#REF!</v>
      </c>
      <c r="BC126" s="235" t="e" cm="1">
        <f t="array" ref="BC126">_xlfn.XLOOKUP($A126&amp;$B126,'[1]产值及收款计划（2026）'!$A:$A&amp;'[1]产值及收款计划（2026）'!$B:$B,'[1]产值及收款计划（2026）'!BC:BC)</f>
        <v>#REF!</v>
      </c>
      <c r="BD126" s="235" t="e" cm="1">
        <f t="array" ref="BD126">_xlfn.XLOOKUP($A126&amp;$B126,'[1]产值及收款计划（2026）'!$A:$A&amp;'[1]产值及收款计划（2026）'!$B:$B,'[1]产值及收款计划（2026）'!BD:BD)</f>
        <v>#REF!</v>
      </c>
      <c r="BE126" s="235" t="e" cm="1">
        <f t="array" ref="BE126">_xlfn.XLOOKUP($A126&amp;$B126,'[1]产值及收款计划（2026）'!$A:$A&amp;'[1]产值及收款计划（2026）'!$B:$B,'[1]产值及收款计划（2026）'!BE:BE)</f>
        <v>#REF!</v>
      </c>
      <c r="BF126" s="235" t="e" cm="1">
        <f t="array" ref="BF126">_xlfn.XLOOKUP($A126&amp;$B126,'[1]产值及收款计划（2026）'!$A:$A&amp;'[1]产值及收款计划（2026）'!$B:$B,'[1]产值及收款计划（2026）'!BF:BF)</f>
        <v>#REF!</v>
      </c>
      <c r="BG126" s="235" t="e" cm="1">
        <f t="array" ref="BG126">_xlfn.XLOOKUP($A126&amp;$B126,'[1]产值及收款计划（2026）'!$A:$A&amp;'[1]产值及收款计划（2026）'!$B:$B,'[1]产值及收款计划（2026）'!BG:BG)</f>
        <v>#REF!</v>
      </c>
      <c r="BH126" s="235" t="e" cm="1">
        <f t="array" ref="BH126">_xlfn.XLOOKUP($A126&amp;$B126,'[1]产值及收款计划（2026）'!$A:$A&amp;'[1]产值及收款计划（2026）'!$B:$B,'[1]产值及收款计划（2026）'!BH:BH)</f>
        <v>#REF!</v>
      </c>
      <c r="BI126" s="235" t="e" cm="1">
        <f t="array" ref="BI126">_xlfn.XLOOKUP($A126&amp;$B126,'[1]产值及收款计划（2026）'!$A:$A&amp;'[1]产值及收款计划（2026）'!$B:$B,'[1]产值及收款计划（2026）'!BI:BI)</f>
        <v>#REF!</v>
      </c>
      <c r="BJ126" s="235" t="e" cm="1">
        <f t="array" ref="BJ126">_xlfn.XLOOKUP($A126&amp;$B126,'[1]产值及收款计划（2026）'!$A:$A&amp;'[1]产值及收款计划（2026）'!$B:$B,'[1]产值及收款计划（2026）'!BJ:BJ)</f>
        <v>#REF!</v>
      </c>
      <c r="BK126" s="235" t="e" cm="1">
        <f t="array" ref="BK126">_xlfn.XLOOKUP($A126&amp;$B126,'[1]产值及收款计划（2026）'!$A:$A&amp;'[1]产值及收款计划（2026）'!$B:$B,'[1]产值及收款计划（2026）'!BK:BK)</f>
        <v>#REF!</v>
      </c>
      <c r="BL126" s="235" t="e" cm="1">
        <f t="array" ref="BL126">_xlfn.XLOOKUP($A126&amp;$B126,'[1]产值及收款计划（2026）'!$A:$A&amp;'[1]产值及收款计划（2026）'!$B:$B,'[1]产值及收款计划（2026）'!BL:BL)</f>
        <v>#REF!</v>
      </c>
      <c r="BM126" s="235"/>
      <c r="BN126" s="235"/>
      <c r="BO126" s="235"/>
      <c r="BP126" s="235"/>
      <c r="BQ126" s="235" t="e">
        <f>_xlfn.XLOOKUP($C126,应收未收表!$AJ:$AJ,应收未收表!AK:AK)</f>
        <v>#N/A</v>
      </c>
      <c r="BR126" s="235" t="e">
        <f>_xlfn.XLOOKUP($C126,应收未收表!$AJ:$AJ,应收未收表!AL:AL)</f>
        <v>#N/A</v>
      </c>
      <c r="BS126" s="235" t="e">
        <f>_xlfn.XLOOKUP($C126,应收未收表!$AJ:$AJ,应收未收表!AM:AM)</f>
        <v>#N/A</v>
      </c>
      <c r="BT126" s="235" t="e">
        <f>_xlfn.XLOOKUP($C126,应收未收表!$AJ:$AJ,应收未收表!AN:AN)</f>
        <v>#N/A</v>
      </c>
      <c r="BU126" s="234" t="str" cm="1">
        <f t="array" ref="BU126">_xlfn.XLOOKUP($A126&amp;$B126,'[1]产值及收款计划（2026）'!$A:$A&amp;'[1]产值及收款计划（2026）'!$B:$B,'[1]产值及收款计划（2026）'!BQ:BQ)</f>
        <v>上海城建养护管理有限公司</v>
      </c>
      <c r="BV126" s="235" t="e" cm="1">
        <f t="array" ref="BV126">_xlfn.XLOOKUP($A126&amp;$B126,'[1]产值及收款计划（2026）'!$A:$A&amp;'[1]产值及收款计划（2026）'!$B:$B,'[1]产值及收款计划（2026）'!BR:BR)</f>
        <v>#REF!</v>
      </c>
      <c r="CE126" s="235" cm="1">
        <f t="array" ref="CE126">_xlfn.XLOOKUP($A126&amp;$B126,'[1]产值及收款计划（2026）'!$A:$A&amp;'[1]产值及收款计划（2026）'!$B:$B,'[1]产值及收款计划（2026）'!CA:CA)</f>
        <v>0</v>
      </c>
      <c r="CF126" s="235" cm="1">
        <f t="array" ref="CF126">_xlfn.XLOOKUP($A126&amp;$B126,'[1]产值及收款计划（2026）'!$A:$A&amp;'[1]产值及收款计划（2026）'!$B:$B,'[1]产值及收款计划（2026）'!CB:CB)</f>
        <v>0</v>
      </c>
      <c r="CG126" s="235" cm="1">
        <f t="array" ref="CG126">_xlfn.XLOOKUP($A126&amp;$B126,'[1]产值及收款计划（2026）'!$A:$A&amp;'[1]产值及收款计划（2026）'!$B:$B,'[1]产值及收款计划（2026）'!CC:CC)</f>
        <v>0</v>
      </c>
      <c r="CH126" s="235" cm="1">
        <f t="array" ref="CH126">_xlfn.XLOOKUP($A126&amp;$B126,'[1]产值及收款计划（2026）'!$A:$A&amp;'[1]产值及收款计划（2026）'!$B:$B,'[1]产值及收款计划（2026）'!CD:CD)</f>
        <v>0</v>
      </c>
      <c r="CI126" s="235" cm="1">
        <f t="array" ref="CI126">_xlfn.XLOOKUP($A126&amp;$B126,'[1]产值及收款计划（2026）'!$A:$A&amp;'[1]产值及收款计划（2026）'!$B:$B,'[1]产值及收款计划（2026）'!CE:CE)</f>
        <v>0</v>
      </c>
      <c r="CJ126" s="235" cm="1">
        <f t="array" ref="CJ126">_xlfn.XLOOKUP($A126&amp;$B126,'[1]产值及收款计划（2026）'!$A:$A&amp;'[1]产值及收款计划（2026）'!$B:$B,'[1]产值及收款计划（2026）'!CF:CF)</f>
        <v>0</v>
      </c>
      <c r="CK126" s="235" cm="1">
        <f t="array" ref="CK126">_xlfn.XLOOKUP($A126&amp;$B126,'[1]产值及收款计划（2026）'!$A:$A&amp;'[1]产值及收款计划（2026）'!$B:$B,'[1]产值及收款计划（2026）'!CG:CG)</f>
        <v>0</v>
      </c>
      <c r="CL126" s="235" cm="1">
        <f t="array" ref="CL126">_xlfn.XLOOKUP($A126&amp;$B126,'[1]产值及收款计划（2026）'!$A:$A&amp;'[1]产值及收款计划（2026）'!$B:$B,'[1]产值及收款计划（2026）'!CH:CH)</f>
        <v>0</v>
      </c>
      <c r="CM126" s="235" cm="1">
        <f t="array" ref="CM126">_xlfn.XLOOKUP($A126&amp;$B126,'[1]产值及收款计划（2026）'!$A:$A&amp;'[1]产值及收款计划（2026）'!$B:$B,'[1]产值及收款计划（2026）'!CI:CI)</f>
        <v>0</v>
      </c>
      <c r="CN126" s="235" cm="1">
        <f t="array" ref="CN126">_xlfn.XLOOKUP($A126&amp;$B126,'[1]产值及收款计划（2026）'!$A:$A&amp;'[1]产值及收款计划（2026）'!$B:$B,'[1]产值及收款计划（2026）'!CJ:CJ)</f>
        <v>0</v>
      </c>
      <c r="CO126" s="235" cm="1">
        <f t="array" ref="CO126">_xlfn.XLOOKUP($A126&amp;$B126,'[1]产值及收款计划（2026）'!$A:$A&amp;'[1]产值及收款计划（2026）'!$B:$B,'[1]产值及收款计划（2026）'!CK:CK)</f>
        <v>0</v>
      </c>
      <c r="CP126" s="235" cm="1">
        <f t="array" ref="CP126">_xlfn.XLOOKUP($A126&amp;$B126,'[1]产值及收款计划（2026）'!$A:$A&amp;'[1]产值及收款计划（2026）'!$B:$B,'[1]产值及收款计划（2026）'!CL:CL)</f>
        <v>0</v>
      </c>
      <c r="DE126" s="235" cm="1">
        <f t="array" ref="DE126">_xlfn.XLOOKUP($A126&amp;$B126,'[1]产值及收款计划（2026）'!$A:$A&amp;'[1]产值及收款计划（2026）'!$B:$B,'[1]产值及收款计划（2026）'!DA:DA)</f>
        <v>0</v>
      </c>
      <c r="DF126" s="235" cm="1">
        <f t="array" ref="DF126">_xlfn.XLOOKUP($A126&amp;$B126,'[1]产值及收款计划（2026）'!$A:$A&amp;'[1]产值及收款计划（2026）'!$B:$B,'[1]产值及收款计划（2026）'!DB:DB)</f>
        <v>0</v>
      </c>
      <c r="DG126" s="235" cm="1">
        <f t="array" ref="DG126">_xlfn.XLOOKUP($A126&amp;$B126,'[1]产值及收款计划（2026）'!$A:$A&amp;'[1]产值及收款计划（2026）'!$B:$B,'[1]产值及收款计划（2026）'!DC:DC)</f>
        <v>0</v>
      </c>
      <c r="DH126" s="235" cm="1">
        <f t="array" ref="DH126">_xlfn.XLOOKUP($A126&amp;$B126,'[1]产值及收款计划（2026）'!$A:$A&amp;'[1]产值及收款计划（2026）'!$B:$B,'[1]产值及收款计划（2026）'!DD:DD)</f>
        <v>0</v>
      </c>
      <c r="DI126" s="235" cm="1">
        <f t="array" ref="DI126">_xlfn.XLOOKUP($A126&amp;$B126,'[1]产值及收款计划（2026）'!$A:$A&amp;'[1]产值及收款计划（2026）'!$B:$B,'[1]产值及收款计划（2026）'!DE:DE)</f>
        <v>0</v>
      </c>
      <c r="DJ126" s="235" cm="1">
        <f t="array" ref="DJ126">_xlfn.XLOOKUP($A126&amp;$B126,'[1]产值及收款计划（2026）'!$A:$A&amp;'[1]产值及收款计划（2026）'!$B:$B,'[1]产值及收款计划（2026）'!DF:DF)</f>
        <v>0</v>
      </c>
      <c r="DK126" s="235" cm="1">
        <f t="array" ref="DK126">_xlfn.XLOOKUP($A126&amp;$B126,'[1]产值及收款计划（2026）'!$A:$A&amp;'[1]产值及收款计划（2026）'!$B:$B,'[1]产值及收款计划（2026）'!DG:DG)</f>
        <v>0</v>
      </c>
      <c r="DL126" s="235" cm="1">
        <f t="array" ref="DL126">_xlfn.XLOOKUP($A126&amp;$B126,'[1]产值及收款计划（2026）'!$A:$A&amp;'[1]产值及收款计划（2026）'!$B:$B,'[1]产值及收款计划（2026）'!DH:DH)</f>
        <v>0</v>
      </c>
      <c r="DM126" s="235" cm="1">
        <f t="array" ref="DM126">_xlfn.XLOOKUP($A126&amp;$B126,'[1]产值及收款计划（2026）'!$A:$A&amp;'[1]产值及收款计划（2026）'!$B:$B,'[1]产值及收款计划（2026）'!DI:DI)</f>
        <v>0</v>
      </c>
      <c r="DN126" s="235" cm="1">
        <f t="array" ref="DN126">_xlfn.XLOOKUP($A126&amp;$B126,'[1]产值及收款计划（2026）'!$A:$A&amp;'[1]产值及收款计划（2026）'!$B:$B,'[1]产值及收款计划（2026）'!DJ:DJ)</f>
        <v>0</v>
      </c>
      <c r="DO126" s="235" cm="1">
        <f t="array" ref="DO126">_xlfn.XLOOKUP($A126&amp;$B126,'[1]产值及收款计划（2026）'!$A:$A&amp;'[1]产值及收款计划（2026）'!$B:$B,'[1]产值及收款计划（2026）'!DK:DK)</f>
        <v>0</v>
      </c>
      <c r="DP126" s="235" cm="1">
        <f t="array" ref="DP126">_xlfn.XLOOKUP($A126&amp;$B126,'[1]产值及收款计划（2026）'!$A:$A&amp;'[1]产值及收款计划（2026）'!$B:$B,'[1]产值及收款计划（2026）'!DL:DL)</f>
        <v>0</v>
      </c>
      <c r="DQ126" s="243"/>
      <c r="DR126" s="229"/>
    </row>
    <row r="127" ht="20.25" spans="1:122">
      <c r="A127" s="233">
        <f t="shared" si="14"/>
        <v>123</v>
      </c>
      <c r="B127" s="233" t="s">
        <v>25</v>
      </c>
      <c r="C127" s="234" t="str" cm="1">
        <f t="array" ref="C127">_xlfn.XLOOKUP($A127&amp;$B127,'[1]产值及收款计划（2026）'!$A:$A&amp;'[1]产值及收款计划（2026）'!$B:$B,'[1]产值及收款计划（2026）'!C:C)</f>
        <v>ZHT2025021100010</v>
      </c>
      <c r="D127" s="234" t="str" cm="1">
        <f t="array" ref="D127">_xlfn.XLOOKUP($A127&amp;$B127,'[1]产值及收款计划（2026）'!$A:$A&amp;'[1]产值及收款计划（2026）'!$B:$B,'[1]产值及收款计划（2026）'!D:D)</f>
        <v>嘉兴空港智联创新园BIM技术咨询合同</v>
      </c>
      <c r="E127" s="235" cm="1">
        <f t="array" ref="E127">_xlfn.XLOOKUP($A127&amp;$B127,'[1]产值及收款计划（2026）'!$A:$A&amp;'[1]产值及收款计划（2026）'!$B:$B,'[1]产值及收款计划（2026）'!E:E)</f>
        <v>28.5</v>
      </c>
      <c r="F127" s="235" cm="1">
        <f t="array" ref="F127">_xlfn.XLOOKUP($A127&amp;$B127,'[1]产值及收款计划（2026）'!$A:$A&amp;'[1]产值及收款计划（2026）'!$B:$B,'[1]产值及收款计划（2026）'!F:F)</f>
        <v>28.5</v>
      </c>
      <c r="G127" s="235" cm="1">
        <f t="array" ref="G127">_xlfn.XLOOKUP($A127&amp;$B127,'[1]产值及收款计划（2026）'!$A:$A&amp;'[1]产值及收款计划（2026）'!$B:$B,'[1]产值及收款计划（2026）'!G:G)</f>
        <v>28.5</v>
      </c>
      <c r="H127" s="235" cm="1">
        <f t="array" ref="H127">_xlfn.XLOOKUP($A127&amp;$B127,'[1]产值及收款计划（2026）'!$A:$A&amp;'[1]产值及收款计划（2026）'!$B:$B,'[1]产值及收款计划（2026）'!H:H)</f>
        <v>3.5</v>
      </c>
      <c r="I127" s="236" cm="1">
        <f t="array" ref="I127">_xlfn.XLOOKUP($A127&amp;$B127,'[1]产值及收款计划（2026）'!$A:$A&amp;'[1]产值及收款计划（2026）'!$B:$B,'[1]产值及收款计划（2026）'!I:I)</f>
        <v>0.12280701754386</v>
      </c>
      <c r="J127" s="237" cm="1">
        <f t="array" ref="J127">_xlfn.XLOOKUP($A127&amp;$B127,'[1]产值及收款计划（2026）'!$A:$A&amp;'[1]产值及收款计划（2026）'!$B:$B,'[1]产值及收款计划（2026）'!J:J)</f>
        <v>0.06</v>
      </c>
      <c r="K127" s="235" t="e" cm="1">
        <f t="array" ref="K127">_xlfn.XLOOKUP($A127&amp;$B127,'[1]产值及收款计划（2026）'!$A:$A&amp;'[1]产值及收款计划（2026）'!$B:$B,'[1]产值及收款计划（2026）'!K:K)</f>
        <v>#REF!</v>
      </c>
      <c r="L127" s="235" t="e" cm="1">
        <f t="array" ref="L127">_xlfn.XLOOKUP($A127&amp;$B127,'[1]产值及收款计划（2026）'!$A:$A&amp;'[1]产值及收款计划（2026）'!$B:$B,'[1]产值及收款计划（2026）'!L:L)</f>
        <v>#REF!</v>
      </c>
      <c r="M127" s="235" t="str" cm="1">
        <f t="array" ref="M127">_xlfn.XLOOKUP($A127&amp;$B127,'[1]产值及收款计划（2026）'!$A:$A&amp;'[1]产值及收款计划（2026）'!$B:$B,'[1]产值及收款计划（2026）'!M:M)</f>
        <v>主导</v>
      </c>
      <c r="N127" s="235" t="str" cm="1">
        <f t="array" ref="N127">_xlfn.XLOOKUP($A127&amp;$B127,'[1]产值及收款计划（2026）'!$A:$A&amp;'[1]产值及收款计划（2026）'!$B:$B,'[1]产值及收款计划（2026）'!N:N)</f>
        <v>张智伟团队</v>
      </c>
      <c r="O127" s="235" t="str" cm="1">
        <f t="array" ref="O127">_xlfn.XLOOKUP($A127&amp;$B127,'[1]产值及收款计划（2026）'!$A:$A&amp;'[1]产值及收款计划（2026）'!$B:$B,'[1]产值及收款计划（2026）'!O:O)</f>
        <v>卜宝翔</v>
      </c>
      <c r="P127" s="234" t="str" cm="1">
        <f t="array" ref="P127">_xlfn.XLOOKUP($A127&amp;$B127,'[1]产值及收款计划（2026）'!$A:$A&amp;'[1]产值及收款计划（2026）'!$B:$B,'[1]产值及收款计划（2026）'!P:P)</f>
        <v>在建</v>
      </c>
      <c r="Q127" s="235" t="e" cm="1">
        <f t="array" ref="Q127">_xlfn.XLOOKUP($A127&amp;$B127,'[1]产值及收款计划（2026）'!$A:$A&amp;'[1]产值及收款计划（2026）'!$B:$B,'[1]产值及收款计划（2026）'!Q:Q)</f>
        <v>#REF!</v>
      </c>
      <c r="R127" s="235" t="e" cm="1">
        <f t="array" ref="R127">_xlfn.XLOOKUP($A127&amp;$B127,'[1]产值及收款计划（2026）'!$A:$A&amp;'[1]产值及收款计划（2026）'!$B:$B,'[1]产值及收款计划（2026）'!R:R)</f>
        <v>#REF!</v>
      </c>
      <c r="S127" s="235" t="e" cm="1">
        <f t="array" ref="S127">_xlfn.XLOOKUP($A127&amp;$B127,'[1]产值及收款计划（2026）'!$A:$A&amp;'[1]产值及收款计划（2026）'!$B:$B,'[1]产值及收款计划（2026）'!S:S)</f>
        <v>#REF!</v>
      </c>
      <c r="T127" s="235" cm="1">
        <f t="array" ref="T127">_xlfn.XLOOKUP($A127&amp;$B127,'[1]产值及收款计划（2026）'!$A:$A&amp;'[1]产值及收款计划（2026）'!$B:$B,'[1]产值及收款计划（2026）'!T:T)</f>
        <v>0</v>
      </c>
      <c r="U127" s="235" cm="1">
        <f t="array" ref="U127">_xlfn.XLOOKUP($A127&amp;$B127,'[1]产值及收款计划（2026）'!$A:$A&amp;'[1]产值及收款计划（2026）'!$B:$B,'[1]产值及收款计划（2026）'!U:U)</f>
        <v>0</v>
      </c>
      <c r="V127" s="235" cm="1">
        <f t="array" ref="V127">_xlfn.XLOOKUP($A127&amp;$B127,'[1]产值及收款计划（2026）'!$A:$A&amp;'[1]产值及收款计划（2026）'!$B:$B,'[1]产值及收款计划（2026）'!V:V)</f>
        <v>28.5</v>
      </c>
      <c r="W127" s="235" t="e" cm="1">
        <f t="array" ref="W127">_xlfn.XLOOKUP($A127&amp;$B127,'[1]产值及收款计划（2026）'!$A:$A&amp;'[1]产值及收款计划（2026）'!$B:$B,'[1]产值及收款计划（2026）'!W:W)</f>
        <v>#REF!</v>
      </c>
      <c r="X127" s="235" t="e" cm="1">
        <f t="array" ref="X127">_xlfn.XLOOKUP($A127&amp;$B127,'[1]产值及收款计划（2026）'!$A:$A&amp;'[1]产值及收款计划（2026）'!$B:$B,'[1]产值及收款计划（2026）'!X:X)</f>
        <v>#REF!</v>
      </c>
      <c r="Y127" s="235" t="e" cm="1">
        <f t="array" ref="Y127">_xlfn.XLOOKUP($A127&amp;$B127,'[1]产值及收款计划（2026）'!$A:$A&amp;'[1]产值及收款计划（2026）'!$B:$B,'[1]产值及收款计划（2026）'!Y:Y)</f>
        <v>#REF!</v>
      </c>
      <c r="Z127" s="235" t="e" cm="1">
        <f t="array" ref="Z127">_xlfn.XLOOKUP($A127&amp;$B127,'[1]产值及收款计划（2026）'!$A:$A&amp;'[1]产值及收款计划（2026）'!$B:$B,'[1]产值及收款计划（2026）'!Z:Z)</f>
        <v>#REF!</v>
      </c>
      <c r="AA127" s="235" t="e" cm="1">
        <f t="array" ref="AA127">_xlfn.XLOOKUP($A127&amp;$B127,'[1]产值及收款计划（2026）'!$A:$A&amp;'[1]产值及收款计划（2026）'!$B:$B,'[1]产值及收款计划（2026）'!AA:AA)</f>
        <v>#REF!</v>
      </c>
      <c r="AB127" s="235" t="e" cm="1">
        <f t="array" ref="AB127">_xlfn.XLOOKUP($A127&amp;$B127,'[1]产值及收款计划（2026）'!$A:$A&amp;'[1]产值及收款计划（2026）'!$B:$B,'[1]产值及收款计划（2026）'!AB:AB)</f>
        <v>#REF!</v>
      </c>
      <c r="AC127" s="235" t="e" cm="1">
        <f t="array" ref="AC127">_xlfn.XLOOKUP($A127&amp;$B127,'[1]产值及收款计划（2026）'!$A:$A&amp;'[1]产值及收款计划（2026）'!$B:$B,'[1]产值及收款计划（2026）'!AC:AC)</f>
        <v>#REF!</v>
      </c>
      <c r="AD127" s="235" t="e" cm="1">
        <f t="array" ref="AD127">_xlfn.XLOOKUP($A127&amp;$B127,'[1]产值及收款计划（2026）'!$A:$A&amp;'[1]产值及收款计划（2026）'!$B:$B,'[1]产值及收款计划（2026）'!AD:AD)</f>
        <v>#REF!</v>
      </c>
      <c r="AE127" s="235" t="e" cm="1">
        <f t="array" ref="AE127">_xlfn.XLOOKUP($A127&amp;$B127,'[1]产值及收款计划（2026）'!$A:$A&amp;'[1]产值及收款计划（2026）'!$B:$B,'[1]产值及收款计划（2026）'!AE:AE)</f>
        <v>#REF!</v>
      </c>
      <c r="AF127" s="235" t="e" cm="1">
        <f t="array" ref="AF127">_xlfn.XLOOKUP($A127&amp;$B127,'[1]产值及收款计划（2026）'!$A:$A&amp;'[1]产值及收款计划（2026）'!$B:$B,'[1]产值及收款计划（2026）'!AF:AF)</f>
        <v>#REF!</v>
      </c>
      <c r="AG127" s="235" t="e" cm="1">
        <f t="array" ref="AG127">_xlfn.XLOOKUP($A127&amp;$B127,'[1]产值及收款计划（2026）'!$A:$A&amp;'[1]产值及收款计划（2026）'!$B:$B,'[1]产值及收款计划（2026）'!AG:AG)</f>
        <v>#REF!</v>
      </c>
      <c r="AH127" s="235" t="e" cm="1">
        <f t="array" ref="AH127">_xlfn.XLOOKUP($A127&amp;$B127,'[1]产值及收款计划（2026）'!$A:$A&amp;'[1]产值及收款计划（2026）'!$B:$B,'[1]产值及收款计划（2026）'!AH:AH)</f>
        <v>#REF!</v>
      </c>
      <c r="AI127" s="235" t="e" cm="1">
        <f t="array" ref="AI127">_xlfn.XLOOKUP($A127&amp;$B127,'[1]产值及收款计划（2026）'!$A:$A&amp;'[1]产值及收款计划（2026）'!$B:$B,'[1]产值及收款计划（2026）'!AI:AI)</f>
        <v>#REF!</v>
      </c>
      <c r="AJ127" s="235" t="e" cm="1">
        <f t="array" ref="AJ127">_xlfn.XLOOKUP($A127&amp;$B127,'[1]产值及收款计划（2026）'!$A:$A&amp;'[1]产值及收款计划（2026）'!$B:$B,'[1]产值及收款计划（2026）'!AJ:AJ)</f>
        <v>#REF!</v>
      </c>
      <c r="AK127" s="235" t="e" cm="1">
        <f t="array" ref="AK127">_xlfn.XLOOKUP($A127&amp;$B127,'[1]产值及收款计划（2026）'!$A:$A&amp;'[1]产值及收款计划（2026）'!$B:$B,'[1]产值及收款计划（2026）'!AK:AK)</f>
        <v>#REF!</v>
      </c>
      <c r="AL127" s="235" t="e" cm="1">
        <f t="array" ref="AL127">_xlfn.XLOOKUP($A127&amp;$B127,'[1]产值及收款计划（2026）'!$A:$A&amp;'[1]产值及收款计划（2026）'!$B:$B,'[1]产值及收款计划（2026）'!AL:AL)</f>
        <v>#REF!</v>
      </c>
      <c r="AM127" s="242" t="e" cm="1">
        <f t="array" ref="AM127">_xlfn.LET(_xlpm.勾选月份状态数组,TRANSPOSE('PPT(12-15页）-TOP10'!$A$3:$A$14),_xlpm.选择数据区,IF('PPT(12-15页）-TOP10'!$E$3="收款",$BA127:$BL127,$AA127:$AL127),SUM(_xlfn._xlws.FILTER(_xlpm.选择数据区,_xlpm.勾选月份状态数组,"")))</f>
        <v>#REF!</v>
      </c>
      <c r="AN127" s="235" t="e">
        <f>_xlfn.XLOOKUP($C127,应收未收表!$T:$T,应收未收表!AA:AA)</f>
        <v>#N/A</v>
      </c>
      <c r="AO127" s="235" t="e">
        <f>_xlfn.XLOOKUP($C127,应收未收表!$T:$T,应收未收表!AB:AB)</f>
        <v>#N/A</v>
      </c>
      <c r="AP127" s="235" t="e">
        <f>_xlfn.XLOOKUP($C127,应收未收表!$T:$T,应收未收表!AC:AC)</f>
        <v>#N/A</v>
      </c>
      <c r="AQ127" s="235" t="e">
        <f>_xlfn.XLOOKUP($C127,应收未收表!$T:$T,应收未收表!AE:AE)</f>
        <v>#N/A</v>
      </c>
      <c r="AR127" s="235" t="e">
        <f>_xlfn.XLOOKUP($C127,应收未收表!$T:$T,应收未收表!AF:AF)</f>
        <v>#N/A</v>
      </c>
      <c r="AS127" s="235" t="e" cm="1">
        <f t="array" ref="AS127">_xlfn.XLOOKUP($A127&amp;$B127,'[1]产值及收款计划（2026）'!$A:$A&amp;'[1]产值及收款计划（2026）'!$B:$B,'[1]产值及收款计划（2026）'!AS:AS)</f>
        <v>#REF!</v>
      </c>
      <c r="AT127" s="235" t="e" cm="1">
        <f t="array" ref="AT127">_xlfn.XLOOKUP($A127&amp;$B127,'[1]产值及收款计划（2026）'!$A:$A&amp;'[1]产值及收款计划（2026）'!$B:$B,'[1]产值及收款计划（2026）'!AT:AT)</f>
        <v>#REF!</v>
      </c>
      <c r="AU127" s="235" t="e" cm="1">
        <f t="array" ref="AU127">_xlfn.XLOOKUP($A127&amp;$B127,'[1]产值及收款计划（2026）'!$A:$A&amp;'[1]产值及收款计划（2026）'!$B:$B,'[1]产值及收款计划（2026）'!AU:AU)</f>
        <v>#REF!</v>
      </c>
      <c r="AV127" s="235" t="e" cm="1">
        <f t="array" ref="AV127">_xlfn.XLOOKUP($A127&amp;$B127,'[1]产值及收款计划（2026）'!$A:$A&amp;'[1]产值及收款计划（2026）'!$B:$B,'[1]产值及收款计划（2026）'!AV:AV)</f>
        <v>#REF!</v>
      </c>
      <c r="AW127" s="235" cm="1">
        <f t="array" ref="AW127">_xlfn.XLOOKUP($A127&amp;$B127,'[1]产值及收款计划（2026）'!$A:$A&amp;'[1]产值及收款计划（2026）'!$B:$B,'[1]产值及收款计划（2026）'!AW:AW)</f>
        <v>0</v>
      </c>
      <c r="AX127" s="235" cm="1">
        <f t="array" ref="AX127">_xlfn.XLOOKUP($A127&amp;$B127,'[1]产值及收款计划（2026）'!$A:$A&amp;'[1]产值及收款计划（2026）'!$B:$B,'[1]产值及收款计划（2026）'!AX:AX)</f>
        <v>0</v>
      </c>
      <c r="AY127" s="235" cm="1">
        <f t="array" ref="AY127">_xlfn.XLOOKUP($A127&amp;$B127,'[1]产值及收款计划（2026）'!$A:$A&amp;'[1]产值及收款计划（2026）'!$B:$B,'[1]产值及收款计划（2026）'!AY:AY)</f>
        <v>28.5</v>
      </c>
      <c r="AZ127" s="235" cm="1">
        <f t="array" ref="AZ127">_xlfn.XLOOKUP($A127&amp;$B127,'[1]产值及收款计划（2026）'!$A:$A&amp;'[1]产值及收款计划（2026）'!$B:$B,'[1]产值及收款计划（2026）'!AZ:AZ)</f>
        <v>0</v>
      </c>
      <c r="BA127" s="235" t="e" cm="1">
        <f t="array" ref="BA127">_xlfn.XLOOKUP($A127&amp;$B127,'[1]产值及收款计划（2026）'!$A:$A&amp;'[1]产值及收款计划（2026）'!$B:$B,'[1]产值及收款计划（2026）'!BA:BA)</f>
        <v>#REF!</v>
      </c>
      <c r="BB127" s="235" t="e" cm="1">
        <f t="array" ref="BB127">_xlfn.XLOOKUP($A127&amp;$B127,'[1]产值及收款计划（2026）'!$A:$A&amp;'[1]产值及收款计划（2026）'!$B:$B,'[1]产值及收款计划（2026）'!BB:BB)</f>
        <v>#REF!</v>
      </c>
      <c r="BC127" s="235" t="e" cm="1">
        <f t="array" ref="BC127">_xlfn.XLOOKUP($A127&amp;$B127,'[1]产值及收款计划（2026）'!$A:$A&amp;'[1]产值及收款计划（2026）'!$B:$B,'[1]产值及收款计划（2026）'!BC:BC)</f>
        <v>#REF!</v>
      </c>
      <c r="BD127" s="235" t="e" cm="1">
        <f t="array" ref="BD127">_xlfn.XLOOKUP($A127&amp;$B127,'[1]产值及收款计划（2026）'!$A:$A&amp;'[1]产值及收款计划（2026）'!$B:$B,'[1]产值及收款计划（2026）'!BD:BD)</f>
        <v>#REF!</v>
      </c>
      <c r="BE127" s="235" t="e" cm="1">
        <f t="array" ref="BE127">_xlfn.XLOOKUP($A127&amp;$B127,'[1]产值及收款计划（2026）'!$A:$A&amp;'[1]产值及收款计划（2026）'!$B:$B,'[1]产值及收款计划（2026）'!BE:BE)</f>
        <v>#REF!</v>
      </c>
      <c r="BF127" s="235" t="e" cm="1">
        <f t="array" ref="BF127">_xlfn.XLOOKUP($A127&amp;$B127,'[1]产值及收款计划（2026）'!$A:$A&amp;'[1]产值及收款计划（2026）'!$B:$B,'[1]产值及收款计划（2026）'!BF:BF)</f>
        <v>#REF!</v>
      </c>
      <c r="BG127" s="235" t="e" cm="1">
        <f t="array" ref="BG127">_xlfn.XLOOKUP($A127&amp;$B127,'[1]产值及收款计划（2026）'!$A:$A&amp;'[1]产值及收款计划（2026）'!$B:$B,'[1]产值及收款计划（2026）'!BG:BG)</f>
        <v>#REF!</v>
      </c>
      <c r="BH127" s="235" t="e" cm="1">
        <f t="array" ref="BH127">_xlfn.XLOOKUP($A127&amp;$B127,'[1]产值及收款计划（2026）'!$A:$A&amp;'[1]产值及收款计划（2026）'!$B:$B,'[1]产值及收款计划（2026）'!BH:BH)</f>
        <v>#REF!</v>
      </c>
      <c r="BI127" s="235" t="e" cm="1">
        <f t="array" ref="BI127">_xlfn.XLOOKUP($A127&amp;$B127,'[1]产值及收款计划（2026）'!$A:$A&amp;'[1]产值及收款计划（2026）'!$B:$B,'[1]产值及收款计划（2026）'!BI:BI)</f>
        <v>#REF!</v>
      </c>
      <c r="BJ127" s="235" t="e" cm="1">
        <f t="array" ref="BJ127">_xlfn.XLOOKUP($A127&amp;$B127,'[1]产值及收款计划（2026）'!$A:$A&amp;'[1]产值及收款计划（2026）'!$B:$B,'[1]产值及收款计划（2026）'!BJ:BJ)</f>
        <v>#REF!</v>
      </c>
      <c r="BK127" s="235" t="e" cm="1">
        <f t="array" ref="BK127">_xlfn.XLOOKUP($A127&amp;$B127,'[1]产值及收款计划（2026）'!$A:$A&amp;'[1]产值及收款计划（2026）'!$B:$B,'[1]产值及收款计划（2026）'!BK:BK)</f>
        <v>#REF!</v>
      </c>
      <c r="BL127" s="235" t="e" cm="1">
        <f t="array" ref="BL127">_xlfn.XLOOKUP($A127&amp;$B127,'[1]产值及收款计划（2026）'!$A:$A&amp;'[1]产值及收款计划（2026）'!$B:$B,'[1]产值及收款计划（2026）'!BL:BL)</f>
        <v>#REF!</v>
      </c>
      <c r="BM127" s="235"/>
      <c r="BN127" s="235"/>
      <c r="BO127" s="235"/>
      <c r="BP127" s="235"/>
      <c r="BQ127" s="235" t="e">
        <f>_xlfn.XLOOKUP($C127,应收未收表!$AJ:$AJ,应收未收表!AK:AK)</f>
        <v>#N/A</v>
      </c>
      <c r="BR127" s="235" t="e">
        <f>_xlfn.XLOOKUP($C127,应收未收表!$AJ:$AJ,应收未收表!AL:AL)</f>
        <v>#N/A</v>
      </c>
      <c r="BS127" s="235" t="e">
        <f>_xlfn.XLOOKUP($C127,应收未收表!$AJ:$AJ,应收未收表!AM:AM)</f>
        <v>#N/A</v>
      </c>
      <c r="BT127" s="235" t="e">
        <f>_xlfn.XLOOKUP($C127,应收未收表!$AJ:$AJ,应收未收表!AN:AN)</f>
        <v>#N/A</v>
      </c>
      <c r="BU127" s="234" t="str" cm="1">
        <f t="array" ref="BU127">_xlfn.XLOOKUP($A127&amp;$B127,'[1]产值及收款计划（2026）'!$A:$A&amp;'[1]产值及收款计划（2026）'!$B:$B,'[1]产值及收款计划（2026）'!BQ:BQ)</f>
        <v>上海市城市建设设计研究总院（集团）有限公司</v>
      </c>
      <c r="BV127" s="235" t="e" cm="1">
        <f t="array" ref="BV127">_xlfn.XLOOKUP($A127&amp;$B127,'[1]产值及收款计划（2026）'!$A:$A&amp;'[1]产值及收款计划（2026）'!$B:$B,'[1]产值及收款计划（2026）'!BR:BR)</f>
        <v>#REF!</v>
      </c>
      <c r="CE127" s="235" cm="1">
        <f t="array" ref="CE127">_xlfn.XLOOKUP($A127&amp;$B127,'[1]产值及收款计划（2026）'!$A:$A&amp;'[1]产值及收款计划（2026）'!$B:$B,'[1]产值及收款计划（2026）'!CA:CA)</f>
        <v>0</v>
      </c>
      <c r="CF127" s="235" cm="1">
        <f t="array" ref="CF127">_xlfn.XLOOKUP($A127&amp;$B127,'[1]产值及收款计划（2026）'!$A:$A&amp;'[1]产值及收款计划（2026）'!$B:$B,'[1]产值及收款计划（2026）'!CB:CB)</f>
        <v>0</v>
      </c>
      <c r="CG127" s="235" cm="1">
        <f t="array" ref="CG127">_xlfn.XLOOKUP($A127&amp;$B127,'[1]产值及收款计划（2026）'!$A:$A&amp;'[1]产值及收款计划（2026）'!$B:$B,'[1]产值及收款计划（2026）'!CC:CC)</f>
        <v>0</v>
      </c>
      <c r="CH127" s="235" cm="1">
        <f t="array" ref="CH127">_xlfn.XLOOKUP($A127&amp;$B127,'[1]产值及收款计划（2026）'!$A:$A&amp;'[1]产值及收款计划（2026）'!$B:$B,'[1]产值及收款计划（2026）'!CD:CD)</f>
        <v>0</v>
      </c>
      <c r="CI127" s="235" cm="1">
        <f t="array" ref="CI127">_xlfn.XLOOKUP($A127&amp;$B127,'[1]产值及收款计划（2026）'!$A:$A&amp;'[1]产值及收款计划（2026）'!$B:$B,'[1]产值及收款计划（2026）'!CE:CE)</f>
        <v>0</v>
      </c>
      <c r="CJ127" s="235" cm="1">
        <f t="array" ref="CJ127">_xlfn.XLOOKUP($A127&amp;$B127,'[1]产值及收款计划（2026）'!$A:$A&amp;'[1]产值及收款计划（2026）'!$B:$B,'[1]产值及收款计划（2026）'!CF:CF)</f>
        <v>0</v>
      </c>
      <c r="CK127" s="235" cm="1">
        <f t="array" ref="CK127">_xlfn.XLOOKUP($A127&amp;$B127,'[1]产值及收款计划（2026）'!$A:$A&amp;'[1]产值及收款计划（2026）'!$B:$B,'[1]产值及收款计划（2026）'!CG:CG)</f>
        <v>0</v>
      </c>
      <c r="CL127" s="235" cm="1">
        <f t="array" ref="CL127">_xlfn.XLOOKUP($A127&amp;$B127,'[1]产值及收款计划（2026）'!$A:$A&amp;'[1]产值及收款计划（2026）'!$B:$B,'[1]产值及收款计划（2026）'!CH:CH)</f>
        <v>0</v>
      </c>
      <c r="CM127" s="235" cm="1">
        <f t="array" ref="CM127">_xlfn.XLOOKUP($A127&amp;$B127,'[1]产值及收款计划（2026）'!$A:$A&amp;'[1]产值及收款计划（2026）'!$B:$B,'[1]产值及收款计划（2026）'!CI:CI)</f>
        <v>0</v>
      </c>
      <c r="CN127" s="235" cm="1">
        <f t="array" ref="CN127">_xlfn.XLOOKUP($A127&amp;$B127,'[1]产值及收款计划（2026）'!$A:$A&amp;'[1]产值及收款计划（2026）'!$B:$B,'[1]产值及收款计划（2026）'!CJ:CJ)</f>
        <v>0</v>
      </c>
      <c r="CO127" s="235" cm="1">
        <f t="array" ref="CO127">_xlfn.XLOOKUP($A127&amp;$B127,'[1]产值及收款计划（2026）'!$A:$A&amp;'[1]产值及收款计划（2026）'!$B:$B,'[1]产值及收款计划（2026）'!CK:CK)</f>
        <v>0</v>
      </c>
      <c r="CP127" s="235" cm="1">
        <f t="array" ref="CP127">_xlfn.XLOOKUP($A127&amp;$B127,'[1]产值及收款计划（2026）'!$A:$A&amp;'[1]产值及收款计划（2026）'!$B:$B,'[1]产值及收款计划（2026）'!CL:CL)</f>
        <v>0</v>
      </c>
      <c r="DE127" s="235" cm="1">
        <f t="array" ref="DE127">_xlfn.XLOOKUP($A127&amp;$B127,'[1]产值及收款计划（2026）'!$A:$A&amp;'[1]产值及收款计划（2026）'!$B:$B,'[1]产值及收款计划（2026）'!DA:DA)</f>
        <v>0</v>
      </c>
      <c r="DF127" s="235" cm="1">
        <f t="array" ref="DF127">_xlfn.XLOOKUP($A127&amp;$B127,'[1]产值及收款计划（2026）'!$A:$A&amp;'[1]产值及收款计划（2026）'!$B:$B,'[1]产值及收款计划（2026）'!DB:DB)</f>
        <v>0</v>
      </c>
      <c r="DG127" s="235" cm="1">
        <f t="array" ref="DG127">_xlfn.XLOOKUP($A127&amp;$B127,'[1]产值及收款计划（2026）'!$A:$A&amp;'[1]产值及收款计划（2026）'!$B:$B,'[1]产值及收款计划（2026）'!DC:DC)</f>
        <v>0</v>
      </c>
      <c r="DH127" s="235" cm="1">
        <f t="array" ref="DH127">_xlfn.XLOOKUP($A127&amp;$B127,'[1]产值及收款计划（2026）'!$A:$A&amp;'[1]产值及收款计划（2026）'!$B:$B,'[1]产值及收款计划（2026）'!DD:DD)</f>
        <v>0</v>
      </c>
      <c r="DI127" s="235" cm="1">
        <f t="array" ref="DI127">_xlfn.XLOOKUP($A127&amp;$B127,'[1]产值及收款计划（2026）'!$A:$A&amp;'[1]产值及收款计划（2026）'!$B:$B,'[1]产值及收款计划（2026）'!DE:DE)</f>
        <v>0</v>
      </c>
      <c r="DJ127" s="235" cm="1">
        <f t="array" ref="DJ127">_xlfn.XLOOKUP($A127&amp;$B127,'[1]产值及收款计划（2026）'!$A:$A&amp;'[1]产值及收款计划（2026）'!$B:$B,'[1]产值及收款计划（2026）'!DF:DF)</f>
        <v>0</v>
      </c>
      <c r="DK127" s="235" cm="1">
        <f t="array" ref="DK127">_xlfn.XLOOKUP($A127&amp;$B127,'[1]产值及收款计划（2026）'!$A:$A&amp;'[1]产值及收款计划（2026）'!$B:$B,'[1]产值及收款计划（2026）'!DG:DG)</f>
        <v>0</v>
      </c>
      <c r="DL127" s="235" cm="1">
        <f t="array" ref="DL127">_xlfn.XLOOKUP($A127&amp;$B127,'[1]产值及收款计划（2026）'!$A:$A&amp;'[1]产值及收款计划（2026）'!$B:$B,'[1]产值及收款计划（2026）'!DH:DH)</f>
        <v>0</v>
      </c>
      <c r="DM127" s="235" cm="1">
        <f t="array" ref="DM127">_xlfn.XLOOKUP($A127&amp;$B127,'[1]产值及收款计划（2026）'!$A:$A&amp;'[1]产值及收款计划（2026）'!$B:$B,'[1]产值及收款计划（2026）'!DI:DI)</f>
        <v>0</v>
      </c>
      <c r="DN127" s="235" cm="1">
        <f t="array" ref="DN127">_xlfn.XLOOKUP($A127&amp;$B127,'[1]产值及收款计划（2026）'!$A:$A&amp;'[1]产值及收款计划（2026）'!$B:$B,'[1]产值及收款计划（2026）'!DJ:DJ)</f>
        <v>0</v>
      </c>
      <c r="DO127" s="235" cm="1">
        <f t="array" ref="DO127">_xlfn.XLOOKUP($A127&amp;$B127,'[1]产值及收款计划（2026）'!$A:$A&amp;'[1]产值及收款计划（2026）'!$B:$B,'[1]产值及收款计划（2026）'!DK:DK)</f>
        <v>0</v>
      </c>
      <c r="DP127" s="235" cm="1">
        <f t="array" ref="DP127">_xlfn.XLOOKUP($A127&amp;$B127,'[1]产值及收款计划（2026）'!$A:$A&amp;'[1]产值及收款计划（2026）'!$B:$B,'[1]产值及收款计划（2026）'!DL:DL)</f>
        <v>0</v>
      </c>
      <c r="DQ127" s="243"/>
      <c r="DR127" s="229"/>
    </row>
    <row r="128" ht="20.25" spans="1:122">
      <c r="A128" s="233">
        <f t="shared" si="14"/>
        <v>124</v>
      </c>
      <c r="B128" s="233" t="s">
        <v>25</v>
      </c>
      <c r="C128" s="234" t="str" cm="1">
        <f t="array" ref="C128">_xlfn.XLOOKUP($A128&amp;$B128,'[1]产值及收款计划（2026）'!$A:$A&amp;'[1]产值及收款计划（2026）'!$B:$B,'[1]产值及收款计划（2026）'!C:C)</f>
        <v>ZHT2025041600039</v>
      </c>
      <c r="D128" s="234" t="str" cm="1">
        <f t="array" ref="D128">_xlfn.XLOOKUP($A128&amp;$B128,'[1]产值及收款计划（2026）'!$A:$A&amp;'[1]产值及收款计划（2026）'!$B:$B,'[1]产值及收款计划（2026）'!D:D)</f>
        <v>绍兴 308 省道智慧快速路改造工程 EPC 总承包项目监控中心智能化工程补充协议</v>
      </c>
      <c r="E128" s="235" cm="1">
        <f t="array" ref="E128">_xlfn.XLOOKUP($A128&amp;$B128,'[1]产值及收款计划（2026）'!$A:$A&amp;'[1]产值及收款计划（2026）'!$B:$B,'[1]产值及收款计划（2026）'!E:E)</f>
        <v>9.513381</v>
      </c>
      <c r="F128" s="235" cm="1">
        <f t="array" ref="F128">_xlfn.XLOOKUP($A128&amp;$B128,'[1]产值及收款计划（2026）'!$A:$A&amp;'[1]产值及收款计划（2026）'!$B:$B,'[1]产值及收款计划（2026）'!F:F)</f>
        <v>9.513381</v>
      </c>
      <c r="G128" s="235" cm="1">
        <f t="array" ref="G128">_xlfn.XLOOKUP($A128&amp;$B128,'[1]产值及收款计划（2026）'!$A:$A&amp;'[1]产值及收款计划（2026）'!$B:$B,'[1]产值及收款计划（2026）'!G:G)</f>
        <v>9.513381</v>
      </c>
      <c r="H128" s="235" cm="1">
        <f t="array" ref="H128">_xlfn.XLOOKUP($A128&amp;$B128,'[1]产值及收款计划（2026）'!$A:$A&amp;'[1]产值及收款计划（2026）'!$B:$B,'[1]产值及收款计划（2026）'!H:H)</f>
        <v>0.285401</v>
      </c>
      <c r="I128" s="236" cm="1">
        <f t="array" ref="I128">_xlfn.XLOOKUP($A128&amp;$B128,'[1]产值及收款计划（2026）'!$A:$A&amp;'[1]产值及收款计划（2026）'!$B:$B,'[1]产值及收款计划（2026）'!I:I)</f>
        <v>0.0299999548005068</v>
      </c>
      <c r="J128" s="237" cm="1">
        <f t="array" ref="J128">_xlfn.XLOOKUP($A128&amp;$B128,'[1]产值及收款计划（2026）'!$A:$A&amp;'[1]产值及收款计划（2026）'!$B:$B,'[1]产值及收款计划（2026）'!J:J)</f>
        <v>0.09</v>
      </c>
      <c r="K128" s="235" t="e" cm="1">
        <f t="array" ref="K128">_xlfn.XLOOKUP($A128&amp;$B128,'[1]产值及收款计划（2026）'!$A:$A&amp;'[1]产值及收款计划（2026）'!$B:$B,'[1]产值及收款计划（2026）'!K:K)</f>
        <v>#REF!</v>
      </c>
      <c r="L128" s="235" t="e" cm="1">
        <f t="array" ref="L128">_xlfn.XLOOKUP($A128&amp;$B128,'[1]产值及收款计划（2026）'!$A:$A&amp;'[1]产值及收款计划（2026）'!$B:$B,'[1]产值及收款计划（2026）'!L:L)</f>
        <v>#REF!</v>
      </c>
      <c r="M128" s="235" t="str" cm="1">
        <f t="array" ref="M128">_xlfn.XLOOKUP($A128&amp;$B128,'[1]产值及收款计划（2026）'!$A:$A&amp;'[1]产值及收款计划（2026）'!$B:$B,'[1]产值及收款计划（2026）'!M:M)</f>
        <v>主导</v>
      </c>
      <c r="N128" s="235" t="str" cm="1">
        <f t="array" ref="N128">_xlfn.XLOOKUP($A128&amp;$B128,'[1]产值及收款计划（2026）'!$A:$A&amp;'[1]产值及收款计划（2026）'!$B:$B,'[1]产值及收款计划（2026）'!N:N)</f>
        <v>张智伟团队</v>
      </c>
      <c r="O128" s="235" t="str" cm="1">
        <f t="array" ref="O128">_xlfn.XLOOKUP($A128&amp;$B128,'[1]产值及收款计划（2026）'!$A:$A&amp;'[1]产值及收款计划（2026）'!$B:$B,'[1]产值及收款计划（2026）'!O:O)</f>
        <v>卜宝翔</v>
      </c>
      <c r="P128" s="234" t="str" cm="1">
        <f t="array" ref="P128">_xlfn.XLOOKUP($A128&amp;$B128,'[1]产值及收款计划（2026）'!$A:$A&amp;'[1]产值及收款计划（2026）'!$B:$B,'[1]产值及收款计划（2026）'!P:P)</f>
        <v>在建</v>
      </c>
      <c r="Q128" s="235" t="e" cm="1">
        <f t="array" ref="Q128">_xlfn.XLOOKUP($A128&amp;$B128,'[1]产值及收款计划（2026）'!$A:$A&amp;'[1]产值及收款计划（2026）'!$B:$B,'[1]产值及收款计划（2026）'!Q:Q)</f>
        <v>#REF!</v>
      </c>
      <c r="R128" s="235" t="e" cm="1">
        <f t="array" ref="R128">_xlfn.XLOOKUP($A128&amp;$B128,'[1]产值及收款计划（2026）'!$A:$A&amp;'[1]产值及收款计划（2026）'!$B:$B,'[1]产值及收款计划（2026）'!R:R)</f>
        <v>#REF!</v>
      </c>
      <c r="S128" s="235" t="e" cm="1">
        <f t="array" ref="S128">_xlfn.XLOOKUP($A128&amp;$B128,'[1]产值及收款计划（2026）'!$A:$A&amp;'[1]产值及收款计划（2026）'!$B:$B,'[1]产值及收款计划（2026）'!S:S)</f>
        <v>#REF!</v>
      </c>
      <c r="T128" s="235" cm="1">
        <f t="array" ref="T128">_xlfn.XLOOKUP($A128&amp;$B128,'[1]产值及收款计划（2026）'!$A:$A&amp;'[1]产值及收款计划（2026）'!$B:$B,'[1]产值及收款计划（2026）'!T:T)</f>
        <v>0</v>
      </c>
      <c r="U128" s="235" cm="1">
        <f t="array" ref="U128">_xlfn.XLOOKUP($A128&amp;$B128,'[1]产值及收款计划（2026）'!$A:$A&amp;'[1]产值及收款计划（2026）'!$B:$B,'[1]产值及收款计划（2026）'!U:U)</f>
        <v>0</v>
      </c>
      <c r="V128" s="235" cm="1">
        <f t="array" ref="V128">_xlfn.XLOOKUP($A128&amp;$B128,'[1]产值及收款计划（2026）'!$A:$A&amp;'[1]产值及收款计划（2026）'!$B:$B,'[1]产值及收款计划（2026）'!V:V)</f>
        <v>9.513381</v>
      </c>
      <c r="W128" s="235" t="e" cm="1">
        <f t="array" ref="W128">_xlfn.XLOOKUP($A128&amp;$B128,'[1]产值及收款计划（2026）'!$A:$A&amp;'[1]产值及收款计划（2026）'!$B:$B,'[1]产值及收款计划（2026）'!W:W)</f>
        <v>#REF!</v>
      </c>
      <c r="X128" s="235" t="e" cm="1">
        <f t="array" ref="X128">_xlfn.XLOOKUP($A128&amp;$B128,'[1]产值及收款计划（2026）'!$A:$A&amp;'[1]产值及收款计划（2026）'!$B:$B,'[1]产值及收款计划（2026）'!X:X)</f>
        <v>#REF!</v>
      </c>
      <c r="Y128" s="235" t="e" cm="1">
        <f t="array" ref="Y128">_xlfn.XLOOKUP($A128&amp;$B128,'[1]产值及收款计划（2026）'!$A:$A&amp;'[1]产值及收款计划（2026）'!$B:$B,'[1]产值及收款计划（2026）'!Y:Y)</f>
        <v>#REF!</v>
      </c>
      <c r="Z128" s="235" t="e" cm="1">
        <f t="array" ref="Z128">_xlfn.XLOOKUP($A128&amp;$B128,'[1]产值及收款计划（2026）'!$A:$A&amp;'[1]产值及收款计划（2026）'!$B:$B,'[1]产值及收款计划（2026）'!Z:Z)</f>
        <v>#REF!</v>
      </c>
      <c r="AA128" s="235" t="e" cm="1">
        <f t="array" ref="AA128">_xlfn.XLOOKUP($A128&amp;$B128,'[1]产值及收款计划（2026）'!$A:$A&amp;'[1]产值及收款计划（2026）'!$B:$B,'[1]产值及收款计划（2026）'!AA:AA)</f>
        <v>#REF!</v>
      </c>
      <c r="AB128" s="235" t="e" cm="1">
        <f t="array" ref="AB128">_xlfn.XLOOKUP($A128&amp;$B128,'[1]产值及收款计划（2026）'!$A:$A&amp;'[1]产值及收款计划（2026）'!$B:$B,'[1]产值及收款计划（2026）'!AB:AB)</f>
        <v>#REF!</v>
      </c>
      <c r="AC128" s="235" t="e" cm="1">
        <f t="array" ref="AC128">_xlfn.XLOOKUP($A128&amp;$B128,'[1]产值及收款计划（2026）'!$A:$A&amp;'[1]产值及收款计划（2026）'!$B:$B,'[1]产值及收款计划（2026）'!AC:AC)</f>
        <v>#REF!</v>
      </c>
      <c r="AD128" s="235" t="e" cm="1">
        <f t="array" ref="AD128">_xlfn.XLOOKUP($A128&amp;$B128,'[1]产值及收款计划（2026）'!$A:$A&amp;'[1]产值及收款计划（2026）'!$B:$B,'[1]产值及收款计划（2026）'!AD:AD)</f>
        <v>#REF!</v>
      </c>
      <c r="AE128" s="235" t="e" cm="1">
        <f t="array" ref="AE128">_xlfn.XLOOKUP($A128&amp;$B128,'[1]产值及收款计划（2026）'!$A:$A&amp;'[1]产值及收款计划（2026）'!$B:$B,'[1]产值及收款计划（2026）'!AE:AE)</f>
        <v>#REF!</v>
      </c>
      <c r="AF128" s="235" t="e" cm="1">
        <f t="array" ref="AF128">_xlfn.XLOOKUP($A128&amp;$B128,'[1]产值及收款计划（2026）'!$A:$A&amp;'[1]产值及收款计划（2026）'!$B:$B,'[1]产值及收款计划（2026）'!AF:AF)</f>
        <v>#REF!</v>
      </c>
      <c r="AG128" s="235" t="e" cm="1">
        <f t="array" ref="AG128">_xlfn.XLOOKUP($A128&amp;$B128,'[1]产值及收款计划（2026）'!$A:$A&amp;'[1]产值及收款计划（2026）'!$B:$B,'[1]产值及收款计划（2026）'!AG:AG)</f>
        <v>#REF!</v>
      </c>
      <c r="AH128" s="235" t="e" cm="1">
        <f t="array" ref="AH128">_xlfn.XLOOKUP($A128&amp;$B128,'[1]产值及收款计划（2026）'!$A:$A&amp;'[1]产值及收款计划（2026）'!$B:$B,'[1]产值及收款计划（2026）'!AH:AH)</f>
        <v>#REF!</v>
      </c>
      <c r="AI128" s="235" t="e" cm="1">
        <f t="array" ref="AI128">_xlfn.XLOOKUP($A128&amp;$B128,'[1]产值及收款计划（2026）'!$A:$A&amp;'[1]产值及收款计划（2026）'!$B:$B,'[1]产值及收款计划（2026）'!AI:AI)</f>
        <v>#REF!</v>
      </c>
      <c r="AJ128" s="235" t="e" cm="1">
        <f t="array" ref="AJ128">_xlfn.XLOOKUP($A128&amp;$B128,'[1]产值及收款计划（2026）'!$A:$A&amp;'[1]产值及收款计划（2026）'!$B:$B,'[1]产值及收款计划（2026）'!AJ:AJ)</f>
        <v>#REF!</v>
      </c>
      <c r="AK128" s="235" t="e" cm="1">
        <f t="array" ref="AK128">_xlfn.XLOOKUP($A128&amp;$B128,'[1]产值及收款计划（2026）'!$A:$A&amp;'[1]产值及收款计划（2026）'!$B:$B,'[1]产值及收款计划（2026）'!AK:AK)</f>
        <v>#REF!</v>
      </c>
      <c r="AL128" s="235" t="e" cm="1">
        <f t="array" ref="AL128">_xlfn.XLOOKUP($A128&amp;$B128,'[1]产值及收款计划（2026）'!$A:$A&amp;'[1]产值及收款计划（2026）'!$B:$B,'[1]产值及收款计划（2026）'!AL:AL)</f>
        <v>#REF!</v>
      </c>
      <c r="AM128" s="242" t="e" cm="1">
        <f t="array" ref="AM128">_xlfn.LET(_xlpm.勾选月份状态数组,TRANSPOSE('PPT(12-15页）-TOP10'!$A$3:$A$14),_xlpm.选择数据区,IF('PPT(12-15页）-TOP10'!$E$3="收款",$BA128:$BL128,$AA128:$AL128),SUM(_xlfn._xlws.FILTER(_xlpm.选择数据区,_xlpm.勾选月份状态数组,"")))</f>
        <v>#REF!</v>
      </c>
      <c r="AN128" s="235" t="e">
        <f>_xlfn.XLOOKUP($C128,应收未收表!$T:$T,应收未收表!AA:AA)</f>
        <v>#N/A</v>
      </c>
      <c r="AO128" s="235" t="e">
        <f>_xlfn.XLOOKUP($C128,应收未收表!$T:$T,应收未收表!AB:AB)</f>
        <v>#N/A</v>
      </c>
      <c r="AP128" s="235" t="e">
        <f>_xlfn.XLOOKUP($C128,应收未收表!$T:$T,应收未收表!AC:AC)</f>
        <v>#N/A</v>
      </c>
      <c r="AQ128" s="235" t="e">
        <f>_xlfn.XLOOKUP($C128,应收未收表!$T:$T,应收未收表!AE:AE)</f>
        <v>#N/A</v>
      </c>
      <c r="AR128" s="235" t="e">
        <f>_xlfn.XLOOKUP($C128,应收未收表!$T:$T,应收未收表!AF:AF)</f>
        <v>#N/A</v>
      </c>
      <c r="AS128" s="235" t="e" cm="1">
        <f t="array" ref="AS128">_xlfn.XLOOKUP($A128&amp;$B128,'[1]产值及收款计划（2026）'!$A:$A&amp;'[1]产值及收款计划（2026）'!$B:$B,'[1]产值及收款计划（2026）'!AS:AS)</f>
        <v>#REF!</v>
      </c>
      <c r="AT128" s="235" t="e" cm="1">
        <f t="array" ref="AT128">_xlfn.XLOOKUP($A128&amp;$B128,'[1]产值及收款计划（2026）'!$A:$A&amp;'[1]产值及收款计划（2026）'!$B:$B,'[1]产值及收款计划（2026）'!AT:AT)</f>
        <v>#REF!</v>
      </c>
      <c r="AU128" s="235" t="e" cm="1">
        <f t="array" ref="AU128">_xlfn.XLOOKUP($A128&amp;$B128,'[1]产值及收款计划（2026）'!$A:$A&amp;'[1]产值及收款计划（2026）'!$B:$B,'[1]产值及收款计划（2026）'!AU:AU)</f>
        <v>#REF!</v>
      </c>
      <c r="AV128" s="235" t="e" cm="1">
        <f t="array" ref="AV128">_xlfn.XLOOKUP($A128&amp;$B128,'[1]产值及收款计划（2026）'!$A:$A&amp;'[1]产值及收款计划（2026）'!$B:$B,'[1]产值及收款计划（2026）'!AV:AV)</f>
        <v>#REF!</v>
      </c>
      <c r="AW128" s="235" cm="1">
        <f t="array" ref="AW128">_xlfn.XLOOKUP($A128&amp;$B128,'[1]产值及收款计划（2026）'!$A:$A&amp;'[1]产值及收款计划（2026）'!$B:$B,'[1]产值及收款计划（2026）'!AW:AW)</f>
        <v>0</v>
      </c>
      <c r="AX128" s="235" cm="1">
        <f t="array" ref="AX128">_xlfn.XLOOKUP($A128&amp;$B128,'[1]产值及收款计划（2026）'!$A:$A&amp;'[1]产值及收款计划（2026）'!$B:$B,'[1]产值及收款计划（2026）'!AX:AX)</f>
        <v>0</v>
      </c>
      <c r="AY128" s="235" cm="1">
        <f t="array" ref="AY128">_xlfn.XLOOKUP($A128&amp;$B128,'[1]产值及收款计划（2026）'!$A:$A&amp;'[1]产值及收款计划（2026）'!$B:$B,'[1]产值及收款计划（2026）'!AY:AY)</f>
        <v>9.513381</v>
      </c>
      <c r="AZ128" s="235" cm="1">
        <f t="array" ref="AZ128">_xlfn.XLOOKUP($A128&amp;$B128,'[1]产值及收款计划（2026）'!$A:$A&amp;'[1]产值及收款计划（2026）'!$B:$B,'[1]产值及收款计划（2026）'!AZ:AZ)</f>
        <v>0</v>
      </c>
      <c r="BA128" s="235" t="e" cm="1">
        <f t="array" ref="BA128">_xlfn.XLOOKUP($A128&amp;$B128,'[1]产值及收款计划（2026）'!$A:$A&amp;'[1]产值及收款计划（2026）'!$B:$B,'[1]产值及收款计划（2026）'!BA:BA)</f>
        <v>#REF!</v>
      </c>
      <c r="BB128" s="235" t="e" cm="1">
        <f t="array" ref="BB128">_xlfn.XLOOKUP($A128&amp;$B128,'[1]产值及收款计划（2026）'!$A:$A&amp;'[1]产值及收款计划（2026）'!$B:$B,'[1]产值及收款计划（2026）'!BB:BB)</f>
        <v>#REF!</v>
      </c>
      <c r="BC128" s="235" t="e" cm="1">
        <f t="array" ref="BC128">_xlfn.XLOOKUP($A128&amp;$B128,'[1]产值及收款计划（2026）'!$A:$A&amp;'[1]产值及收款计划（2026）'!$B:$B,'[1]产值及收款计划（2026）'!BC:BC)</f>
        <v>#REF!</v>
      </c>
      <c r="BD128" s="235" t="e" cm="1">
        <f t="array" ref="BD128">_xlfn.XLOOKUP($A128&amp;$B128,'[1]产值及收款计划（2026）'!$A:$A&amp;'[1]产值及收款计划（2026）'!$B:$B,'[1]产值及收款计划（2026）'!BD:BD)</f>
        <v>#REF!</v>
      </c>
      <c r="BE128" s="235" t="e" cm="1">
        <f t="array" ref="BE128">_xlfn.XLOOKUP($A128&amp;$B128,'[1]产值及收款计划（2026）'!$A:$A&amp;'[1]产值及收款计划（2026）'!$B:$B,'[1]产值及收款计划（2026）'!BE:BE)</f>
        <v>#REF!</v>
      </c>
      <c r="BF128" s="235" t="e" cm="1">
        <f t="array" ref="BF128">_xlfn.XLOOKUP($A128&amp;$B128,'[1]产值及收款计划（2026）'!$A:$A&amp;'[1]产值及收款计划（2026）'!$B:$B,'[1]产值及收款计划（2026）'!BF:BF)</f>
        <v>#REF!</v>
      </c>
      <c r="BG128" s="235" t="e" cm="1">
        <f t="array" ref="BG128">_xlfn.XLOOKUP($A128&amp;$B128,'[1]产值及收款计划（2026）'!$A:$A&amp;'[1]产值及收款计划（2026）'!$B:$B,'[1]产值及收款计划（2026）'!BG:BG)</f>
        <v>#REF!</v>
      </c>
      <c r="BH128" s="235" t="e" cm="1">
        <f t="array" ref="BH128">_xlfn.XLOOKUP($A128&amp;$B128,'[1]产值及收款计划（2026）'!$A:$A&amp;'[1]产值及收款计划（2026）'!$B:$B,'[1]产值及收款计划（2026）'!BH:BH)</f>
        <v>#REF!</v>
      </c>
      <c r="BI128" s="235" t="e" cm="1">
        <f t="array" ref="BI128">_xlfn.XLOOKUP($A128&amp;$B128,'[1]产值及收款计划（2026）'!$A:$A&amp;'[1]产值及收款计划（2026）'!$B:$B,'[1]产值及收款计划（2026）'!BI:BI)</f>
        <v>#REF!</v>
      </c>
      <c r="BJ128" s="235" t="e" cm="1">
        <f t="array" ref="BJ128">_xlfn.XLOOKUP($A128&amp;$B128,'[1]产值及收款计划（2026）'!$A:$A&amp;'[1]产值及收款计划（2026）'!$B:$B,'[1]产值及收款计划（2026）'!BJ:BJ)</f>
        <v>#REF!</v>
      </c>
      <c r="BK128" s="235" t="e" cm="1">
        <f t="array" ref="BK128">_xlfn.XLOOKUP($A128&amp;$B128,'[1]产值及收款计划（2026）'!$A:$A&amp;'[1]产值及收款计划（2026）'!$B:$B,'[1]产值及收款计划（2026）'!BK:BK)</f>
        <v>#REF!</v>
      </c>
      <c r="BL128" s="235" t="e" cm="1">
        <f t="array" ref="BL128">_xlfn.XLOOKUP($A128&amp;$B128,'[1]产值及收款计划（2026）'!$A:$A&amp;'[1]产值及收款计划（2026）'!$B:$B,'[1]产值及收款计划（2026）'!BL:BL)</f>
        <v>#REF!</v>
      </c>
      <c r="BM128" s="235"/>
      <c r="BN128" s="235"/>
      <c r="BO128" s="235"/>
      <c r="BP128" s="235"/>
      <c r="BQ128" s="235" t="e">
        <f>_xlfn.XLOOKUP($C128,应收未收表!$AJ:$AJ,应收未收表!AK:AK)</f>
        <v>#N/A</v>
      </c>
      <c r="BR128" s="235" t="e">
        <f>_xlfn.XLOOKUP($C128,应收未收表!$AJ:$AJ,应收未收表!AL:AL)</f>
        <v>#N/A</v>
      </c>
      <c r="BS128" s="235" t="e">
        <f>_xlfn.XLOOKUP($C128,应收未收表!$AJ:$AJ,应收未收表!AM:AM)</f>
        <v>#N/A</v>
      </c>
      <c r="BT128" s="235" t="e">
        <f>_xlfn.XLOOKUP($C128,应收未收表!$AJ:$AJ,应收未收表!AN:AN)</f>
        <v>#N/A</v>
      </c>
      <c r="BU128" s="234" t="str" cm="1">
        <f t="array" ref="BU128">_xlfn.XLOOKUP($A128&amp;$B128,'[1]产值及收款计划（2026）'!$A:$A&amp;'[1]产值及收款计划（2026）'!$B:$B,'[1]产值及收款计划（2026）'!BQ:BQ)</f>
        <v>中铁二十二局集团第三工程有限公司</v>
      </c>
      <c r="BV128" s="235" t="e" cm="1">
        <f t="array" ref="BV128">_xlfn.XLOOKUP($A128&amp;$B128,'[1]产值及收款计划（2026）'!$A:$A&amp;'[1]产值及收款计划（2026）'!$B:$B,'[1]产值及收款计划（2026）'!BR:BR)</f>
        <v>#REF!</v>
      </c>
      <c r="CE128" s="235" cm="1">
        <f t="array" ref="CE128">_xlfn.XLOOKUP($A128&amp;$B128,'[1]产值及收款计划（2026）'!$A:$A&amp;'[1]产值及收款计划（2026）'!$B:$B,'[1]产值及收款计划（2026）'!CA:CA)</f>
        <v>0</v>
      </c>
      <c r="CF128" s="235" cm="1">
        <f t="array" ref="CF128">_xlfn.XLOOKUP($A128&amp;$B128,'[1]产值及收款计划（2026）'!$A:$A&amp;'[1]产值及收款计划（2026）'!$B:$B,'[1]产值及收款计划（2026）'!CB:CB)</f>
        <v>0</v>
      </c>
      <c r="CG128" s="235" cm="1">
        <f t="array" ref="CG128">_xlfn.XLOOKUP($A128&amp;$B128,'[1]产值及收款计划（2026）'!$A:$A&amp;'[1]产值及收款计划（2026）'!$B:$B,'[1]产值及收款计划（2026）'!CC:CC)</f>
        <v>0</v>
      </c>
      <c r="CH128" s="235" cm="1">
        <f t="array" ref="CH128">_xlfn.XLOOKUP($A128&amp;$B128,'[1]产值及收款计划（2026）'!$A:$A&amp;'[1]产值及收款计划（2026）'!$B:$B,'[1]产值及收款计划（2026）'!CD:CD)</f>
        <v>0</v>
      </c>
      <c r="CI128" s="235" cm="1">
        <f t="array" ref="CI128">_xlfn.XLOOKUP($A128&amp;$B128,'[1]产值及收款计划（2026）'!$A:$A&amp;'[1]产值及收款计划（2026）'!$B:$B,'[1]产值及收款计划（2026）'!CE:CE)</f>
        <v>0</v>
      </c>
      <c r="CJ128" s="235" cm="1">
        <f t="array" ref="CJ128">_xlfn.XLOOKUP($A128&amp;$B128,'[1]产值及收款计划（2026）'!$A:$A&amp;'[1]产值及收款计划（2026）'!$B:$B,'[1]产值及收款计划（2026）'!CF:CF)</f>
        <v>0</v>
      </c>
      <c r="CK128" s="235" cm="1">
        <f t="array" ref="CK128">_xlfn.XLOOKUP($A128&amp;$B128,'[1]产值及收款计划（2026）'!$A:$A&amp;'[1]产值及收款计划（2026）'!$B:$B,'[1]产值及收款计划（2026）'!CG:CG)</f>
        <v>0</v>
      </c>
      <c r="CL128" s="235" cm="1">
        <f t="array" ref="CL128">_xlfn.XLOOKUP($A128&amp;$B128,'[1]产值及收款计划（2026）'!$A:$A&amp;'[1]产值及收款计划（2026）'!$B:$B,'[1]产值及收款计划（2026）'!CH:CH)</f>
        <v>0</v>
      </c>
      <c r="CM128" s="235" cm="1">
        <f t="array" ref="CM128">_xlfn.XLOOKUP($A128&amp;$B128,'[1]产值及收款计划（2026）'!$A:$A&amp;'[1]产值及收款计划（2026）'!$B:$B,'[1]产值及收款计划（2026）'!CI:CI)</f>
        <v>0</v>
      </c>
      <c r="CN128" s="235" cm="1">
        <f t="array" ref="CN128">_xlfn.XLOOKUP($A128&amp;$B128,'[1]产值及收款计划（2026）'!$A:$A&amp;'[1]产值及收款计划（2026）'!$B:$B,'[1]产值及收款计划（2026）'!CJ:CJ)</f>
        <v>0</v>
      </c>
      <c r="CO128" s="235" cm="1">
        <f t="array" ref="CO128">_xlfn.XLOOKUP($A128&amp;$B128,'[1]产值及收款计划（2026）'!$A:$A&amp;'[1]产值及收款计划（2026）'!$B:$B,'[1]产值及收款计划（2026）'!CK:CK)</f>
        <v>0</v>
      </c>
      <c r="CP128" s="235" cm="1">
        <f t="array" ref="CP128">_xlfn.XLOOKUP($A128&amp;$B128,'[1]产值及收款计划（2026）'!$A:$A&amp;'[1]产值及收款计划（2026）'!$B:$B,'[1]产值及收款计划（2026）'!CL:CL)</f>
        <v>0</v>
      </c>
      <c r="DE128" s="235" cm="1">
        <f t="array" ref="DE128">_xlfn.XLOOKUP($A128&amp;$B128,'[1]产值及收款计划（2026）'!$A:$A&amp;'[1]产值及收款计划（2026）'!$B:$B,'[1]产值及收款计划（2026）'!DA:DA)</f>
        <v>0</v>
      </c>
      <c r="DF128" s="235" cm="1">
        <f t="array" ref="DF128">_xlfn.XLOOKUP($A128&amp;$B128,'[1]产值及收款计划（2026）'!$A:$A&amp;'[1]产值及收款计划（2026）'!$B:$B,'[1]产值及收款计划（2026）'!DB:DB)</f>
        <v>0</v>
      </c>
      <c r="DG128" s="235" cm="1">
        <f t="array" ref="DG128">_xlfn.XLOOKUP($A128&amp;$B128,'[1]产值及收款计划（2026）'!$A:$A&amp;'[1]产值及收款计划（2026）'!$B:$B,'[1]产值及收款计划（2026）'!DC:DC)</f>
        <v>0</v>
      </c>
      <c r="DH128" s="235" cm="1">
        <f t="array" ref="DH128">_xlfn.XLOOKUP($A128&amp;$B128,'[1]产值及收款计划（2026）'!$A:$A&amp;'[1]产值及收款计划（2026）'!$B:$B,'[1]产值及收款计划（2026）'!DD:DD)</f>
        <v>0</v>
      </c>
      <c r="DI128" s="235" cm="1">
        <f t="array" ref="DI128">_xlfn.XLOOKUP($A128&amp;$B128,'[1]产值及收款计划（2026）'!$A:$A&amp;'[1]产值及收款计划（2026）'!$B:$B,'[1]产值及收款计划（2026）'!DE:DE)</f>
        <v>0</v>
      </c>
      <c r="DJ128" s="235" cm="1">
        <f t="array" ref="DJ128">_xlfn.XLOOKUP($A128&amp;$B128,'[1]产值及收款计划（2026）'!$A:$A&amp;'[1]产值及收款计划（2026）'!$B:$B,'[1]产值及收款计划（2026）'!DF:DF)</f>
        <v>0</v>
      </c>
      <c r="DK128" s="235" cm="1">
        <f t="array" ref="DK128">_xlfn.XLOOKUP($A128&amp;$B128,'[1]产值及收款计划（2026）'!$A:$A&amp;'[1]产值及收款计划（2026）'!$B:$B,'[1]产值及收款计划（2026）'!DG:DG)</f>
        <v>0</v>
      </c>
      <c r="DL128" s="235" cm="1">
        <f t="array" ref="DL128">_xlfn.XLOOKUP($A128&amp;$B128,'[1]产值及收款计划（2026）'!$A:$A&amp;'[1]产值及收款计划（2026）'!$B:$B,'[1]产值及收款计划（2026）'!DH:DH)</f>
        <v>0</v>
      </c>
      <c r="DM128" s="235" cm="1">
        <f t="array" ref="DM128">_xlfn.XLOOKUP($A128&amp;$B128,'[1]产值及收款计划（2026）'!$A:$A&amp;'[1]产值及收款计划（2026）'!$B:$B,'[1]产值及收款计划（2026）'!DI:DI)</f>
        <v>0</v>
      </c>
      <c r="DN128" s="235" cm="1">
        <f t="array" ref="DN128">_xlfn.XLOOKUP($A128&amp;$B128,'[1]产值及收款计划（2026）'!$A:$A&amp;'[1]产值及收款计划（2026）'!$B:$B,'[1]产值及收款计划（2026）'!DJ:DJ)</f>
        <v>0</v>
      </c>
      <c r="DO128" s="235" cm="1">
        <f t="array" ref="DO128">_xlfn.XLOOKUP($A128&amp;$B128,'[1]产值及收款计划（2026）'!$A:$A&amp;'[1]产值及收款计划（2026）'!$B:$B,'[1]产值及收款计划（2026）'!DK:DK)</f>
        <v>0</v>
      </c>
      <c r="DP128" s="235" cm="1">
        <f t="array" ref="DP128">_xlfn.XLOOKUP($A128&amp;$B128,'[1]产值及收款计划（2026）'!$A:$A&amp;'[1]产值及收款计划（2026）'!$B:$B,'[1]产值及收款计划（2026）'!DL:DL)</f>
        <v>0</v>
      </c>
      <c r="DQ128" s="243"/>
      <c r="DR128" s="229"/>
    </row>
    <row r="129" ht="20.25" spans="1:122">
      <c r="A129" s="233">
        <f t="shared" si="14"/>
        <v>125</v>
      </c>
      <c r="B129" s="233" t="s">
        <v>25</v>
      </c>
      <c r="C129" s="234" t="str" cm="1">
        <f t="array" ref="C129">_xlfn.XLOOKUP($A129&amp;$B129,'[1]产值及收款计划（2026）'!$A:$A&amp;'[1]产值及收款计划（2026）'!$B:$B,'[1]产值及收款计划（2026）'!C:C)</f>
        <v>SZJT202560026</v>
      </c>
      <c r="D129" s="234" t="str" cm="1">
        <f t="array" ref="D129">_xlfn.XLOOKUP($A129&amp;$B129,'[1]产值及收款计划（2026）'!$A:$A&amp;'[1]产值及收款计划（2026）'!$B:$B,'[1]产值及收款计划（2026）'!D:D)</f>
        <v>基于数字孪生理念的区域整体开发全生命周期管控模式研究与示范技术服务</v>
      </c>
      <c r="E129" s="235" cm="1">
        <f t="array" ref="E129">_xlfn.XLOOKUP($A129&amp;$B129,'[1]产值及收款计划（2026）'!$A:$A&amp;'[1]产值及收款计划（2026）'!$B:$B,'[1]产值及收款计划（2026）'!E:E)</f>
        <v>99.28</v>
      </c>
      <c r="F129" s="235" cm="1">
        <f t="array" ref="F129">_xlfn.XLOOKUP($A129&amp;$B129,'[1]产值及收款计划（2026）'!$A:$A&amp;'[1]产值及收款计划（2026）'!$B:$B,'[1]产值及收款计划（2026）'!F:F)</f>
        <v>99.28</v>
      </c>
      <c r="G129" s="235" cm="1">
        <f t="array" ref="G129">_xlfn.XLOOKUP($A129&amp;$B129,'[1]产值及收款计划（2026）'!$A:$A&amp;'[1]产值及收款计划（2026）'!$B:$B,'[1]产值及收款计划（2026）'!G:G)</f>
        <v>99.28</v>
      </c>
      <c r="H129" s="235" cm="1">
        <f t="array" ref="H129">_xlfn.XLOOKUP($A129&amp;$B129,'[1]产值及收款计划（2026）'!$A:$A&amp;'[1]产值及收款计划（2026）'!$B:$B,'[1]产值及收款计划（2026）'!H:H)</f>
        <v>85.78</v>
      </c>
      <c r="I129" s="236" cm="1">
        <f t="array" ref="I129">_xlfn.XLOOKUP($A129&amp;$B129,'[1]产值及收款计划（2026）'!$A:$A&amp;'[1]产值及收款计划（2026）'!$B:$B,'[1]产值及收款计划（2026）'!I:I)</f>
        <v>0.864020950846092</v>
      </c>
      <c r="J129" s="237" cm="1">
        <f t="array" ref="J129">_xlfn.XLOOKUP($A129&amp;$B129,'[1]产值及收款计划（2026）'!$A:$A&amp;'[1]产值及收款计划（2026）'!$B:$B,'[1]产值及收款计划（2026）'!J:J)</f>
        <v>0.06</v>
      </c>
      <c r="K129" s="235" t="e" cm="1">
        <f t="array" ref="K129">_xlfn.XLOOKUP($A129&amp;$B129,'[1]产值及收款计划（2026）'!$A:$A&amp;'[1]产值及收款计划（2026）'!$B:$B,'[1]产值及收款计划（2026）'!K:K)</f>
        <v>#REF!</v>
      </c>
      <c r="L129" s="235" t="e" cm="1">
        <f t="array" ref="L129">_xlfn.XLOOKUP($A129&amp;$B129,'[1]产值及收款计划（2026）'!$A:$A&amp;'[1]产值及收款计划（2026）'!$B:$B,'[1]产值及收款计划（2026）'!L:L)</f>
        <v>#REF!</v>
      </c>
      <c r="M129" s="235" t="str" cm="1">
        <f t="array" ref="M129">_xlfn.XLOOKUP($A129&amp;$B129,'[1]产值及收款计划（2026）'!$A:$A&amp;'[1]产值及收款计划（2026）'!$B:$B,'[1]产值及收款计划（2026）'!M:M)</f>
        <v>主导</v>
      </c>
      <c r="N129" s="235" t="str" cm="1">
        <f t="array" ref="N129">_xlfn.XLOOKUP($A129&amp;$B129,'[1]产值及收款计划（2026）'!$A:$A&amp;'[1]产值及收款计划（2026）'!$B:$B,'[1]产值及收款计划（2026）'!N:N)</f>
        <v>施林烽团队</v>
      </c>
      <c r="O129" s="235" t="str" cm="1">
        <f t="array" ref="O129">_xlfn.XLOOKUP($A129&amp;$B129,'[1]产值及收款计划（2026）'!$A:$A&amp;'[1]产值及收款计划（2026）'!$B:$B,'[1]产值及收款计划（2026）'!O:O)</f>
        <v>施林烽</v>
      </c>
      <c r="P129" s="234" t="str" cm="1">
        <f t="array" ref="P129">_xlfn.XLOOKUP($A129&amp;$B129,'[1]产值及收款计划（2026）'!$A:$A&amp;'[1]产值及收款计划（2026）'!$B:$B,'[1]产值及收款计划（2026）'!P:P)</f>
        <v>在建</v>
      </c>
      <c r="Q129" s="235" t="e" cm="1">
        <f t="array" ref="Q129">_xlfn.XLOOKUP($A129&amp;$B129,'[1]产值及收款计划（2026）'!$A:$A&amp;'[1]产值及收款计划（2026）'!$B:$B,'[1]产值及收款计划（2026）'!Q:Q)</f>
        <v>#REF!</v>
      </c>
      <c r="R129" s="235" t="e" cm="1">
        <f t="array" ref="R129">_xlfn.XLOOKUP($A129&amp;$B129,'[1]产值及收款计划（2026）'!$A:$A&amp;'[1]产值及收款计划（2026）'!$B:$B,'[1]产值及收款计划（2026）'!R:R)</f>
        <v>#REF!</v>
      </c>
      <c r="S129" s="235" t="e" cm="1">
        <f t="array" ref="S129">_xlfn.XLOOKUP($A129&amp;$B129,'[1]产值及收款计划（2026）'!$A:$A&amp;'[1]产值及收款计划（2026）'!$B:$B,'[1]产值及收款计划（2026）'!S:S)</f>
        <v>#REF!</v>
      </c>
      <c r="T129" s="235" cm="1">
        <f t="array" ref="T129">_xlfn.XLOOKUP($A129&amp;$B129,'[1]产值及收款计划（2026）'!$A:$A&amp;'[1]产值及收款计划（2026）'!$B:$B,'[1]产值及收款计划（2026）'!T:T)</f>
        <v>89.352</v>
      </c>
      <c r="U129" s="235" cm="1">
        <f t="array" ref="U129">_xlfn.XLOOKUP($A129&amp;$B129,'[1]产值及收款计划（2026）'!$A:$A&amp;'[1]产值及收款计划（2026）'!$B:$B,'[1]产值及收款计划（2026）'!U:U)</f>
        <v>0</v>
      </c>
      <c r="V129" s="235" cm="1">
        <f t="array" ref="V129">_xlfn.XLOOKUP($A129&amp;$B129,'[1]产值及收款计划（2026）'!$A:$A&amp;'[1]产值及收款计划（2026）'!$B:$B,'[1]产值及收款计划（2026）'!V:V)</f>
        <v>9.928</v>
      </c>
      <c r="W129" s="235" t="e" cm="1">
        <f t="array" ref="W129">_xlfn.XLOOKUP($A129&amp;$B129,'[1]产值及收款计划（2026）'!$A:$A&amp;'[1]产值及收款计划（2026）'!$B:$B,'[1]产值及收款计划（2026）'!W:W)</f>
        <v>#REF!</v>
      </c>
      <c r="X129" s="235" t="e" cm="1">
        <f t="array" ref="X129">_xlfn.XLOOKUP($A129&amp;$B129,'[1]产值及收款计划（2026）'!$A:$A&amp;'[1]产值及收款计划（2026）'!$B:$B,'[1]产值及收款计划（2026）'!X:X)</f>
        <v>#REF!</v>
      </c>
      <c r="Y129" s="235" t="e" cm="1">
        <f t="array" ref="Y129">_xlfn.XLOOKUP($A129&amp;$B129,'[1]产值及收款计划（2026）'!$A:$A&amp;'[1]产值及收款计划（2026）'!$B:$B,'[1]产值及收款计划（2026）'!Y:Y)</f>
        <v>#REF!</v>
      </c>
      <c r="Z129" s="235" t="e" cm="1">
        <f t="array" ref="Z129">_xlfn.XLOOKUP($A129&amp;$B129,'[1]产值及收款计划（2026）'!$A:$A&amp;'[1]产值及收款计划（2026）'!$B:$B,'[1]产值及收款计划（2026）'!Z:Z)</f>
        <v>#REF!</v>
      </c>
      <c r="AA129" s="235" t="e" cm="1">
        <f t="array" ref="AA129">_xlfn.XLOOKUP($A129&amp;$B129,'[1]产值及收款计划（2026）'!$A:$A&amp;'[1]产值及收款计划（2026）'!$B:$B,'[1]产值及收款计划（2026）'!AA:AA)</f>
        <v>#REF!</v>
      </c>
      <c r="AB129" s="235" t="e" cm="1">
        <f t="array" ref="AB129">_xlfn.XLOOKUP($A129&amp;$B129,'[1]产值及收款计划（2026）'!$A:$A&amp;'[1]产值及收款计划（2026）'!$B:$B,'[1]产值及收款计划（2026）'!AB:AB)</f>
        <v>#REF!</v>
      </c>
      <c r="AC129" s="235" t="e" cm="1">
        <f t="array" ref="AC129">_xlfn.XLOOKUP($A129&amp;$B129,'[1]产值及收款计划（2026）'!$A:$A&amp;'[1]产值及收款计划（2026）'!$B:$B,'[1]产值及收款计划（2026）'!AC:AC)</f>
        <v>#REF!</v>
      </c>
      <c r="AD129" s="235" cm="1">
        <f t="array" ref="AD129">_xlfn.XLOOKUP($A129&amp;$B129,'[1]产值及收款计划（2026）'!$A:$A&amp;'[1]产值及收款计划（2026）'!$B:$B,'[1]产值及收款计划（2026）'!AD:AD)</f>
        <v>9.928</v>
      </c>
      <c r="AE129" s="235" t="e" cm="1">
        <f t="array" ref="AE129">_xlfn.XLOOKUP($A129&amp;$B129,'[1]产值及收款计划（2026）'!$A:$A&amp;'[1]产值及收款计划（2026）'!$B:$B,'[1]产值及收款计划（2026）'!AE:AE)</f>
        <v>#REF!</v>
      </c>
      <c r="AF129" s="235" t="e" cm="1">
        <f t="array" ref="AF129">_xlfn.XLOOKUP($A129&amp;$B129,'[1]产值及收款计划（2026）'!$A:$A&amp;'[1]产值及收款计划（2026）'!$B:$B,'[1]产值及收款计划（2026）'!AF:AF)</f>
        <v>#REF!</v>
      </c>
      <c r="AG129" s="235" t="e" cm="1">
        <f t="array" ref="AG129">_xlfn.XLOOKUP($A129&amp;$B129,'[1]产值及收款计划（2026）'!$A:$A&amp;'[1]产值及收款计划（2026）'!$B:$B,'[1]产值及收款计划（2026）'!AG:AG)</f>
        <v>#REF!</v>
      </c>
      <c r="AH129" s="235" t="e" cm="1">
        <f t="array" ref="AH129">_xlfn.XLOOKUP($A129&amp;$B129,'[1]产值及收款计划（2026）'!$A:$A&amp;'[1]产值及收款计划（2026）'!$B:$B,'[1]产值及收款计划（2026）'!AH:AH)</f>
        <v>#REF!</v>
      </c>
      <c r="AI129" s="235" t="e" cm="1">
        <f t="array" ref="AI129">_xlfn.XLOOKUP($A129&amp;$B129,'[1]产值及收款计划（2026）'!$A:$A&amp;'[1]产值及收款计划（2026）'!$B:$B,'[1]产值及收款计划（2026）'!AI:AI)</f>
        <v>#REF!</v>
      </c>
      <c r="AJ129" s="235" t="e" cm="1">
        <f t="array" ref="AJ129">_xlfn.XLOOKUP($A129&amp;$B129,'[1]产值及收款计划（2026）'!$A:$A&amp;'[1]产值及收款计划（2026）'!$B:$B,'[1]产值及收款计划（2026）'!AJ:AJ)</f>
        <v>#REF!</v>
      </c>
      <c r="AK129" s="235" t="e" cm="1">
        <f t="array" ref="AK129">_xlfn.XLOOKUP($A129&amp;$B129,'[1]产值及收款计划（2026）'!$A:$A&amp;'[1]产值及收款计划（2026）'!$B:$B,'[1]产值及收款计划（2026）'!AK:AK)</f>
        <v>#REF!</v>
      </c>
      <c r="AL129" s="235" t="e" cm="1">
        <f t="array" ref="AL129">_xlfn.XLOOKUP($A129&amp;$B129,'[1]产值及收款计划（2026）'!$A:$A&amp;'[1]产值及收款计划（2026）'!$B:$B,'[1]产值及收款计划（2026）'!AL:AL)</f>
        <v>#REF!</v>
      </c>
      <c r="AM129" s="242" t="e" cm="1">
        <f t="array" ref="AM129">_xlfn.LET(_xlpm.勾选月份状态数组,TRANSPOSE('PPT(12-15页）-TOP10'!$A$3:$A$14),_xlpm.选择数据区,IF('PPT(12-15页）-TOP10'!$E$3="收款",$BA129:$BL129,$AA129:$AL129),SUM(_xlfn._xlws.FILTER(_xlpm.选择数据区,_xlpm.勾选月份状态数组,"")))</f>
        <v>#REF!</v>
      </c>
      <c r="AN129" s="235" t="e">
        <f>_xlfn.XLOOKUP($C129,应收未收表!$T:$T,应收未收表!AA:AA)</f>
        <v>#N/A</v>
      </c>
      <c r="AO129" s="235" t="e">
        <f>_xlfn.XLOOKUP($C129,应收未收表!$T:$T,应收未收表!AB:AB)</f>
        <v>#N/A</v>
      </c>
      <c r="AP129" s="235" t="e">
        <f>_xlfn.XLOOKUP($C129,应收未收表!$T:$T,应收未收表!AC:AC)</f>
        <v>#N/A</v>
      </c>
      <c r="AQ129" s="235" t="e">
        <f>_xlfn.XLOOKUP($C129,应收未收表!$T:$T,应收未收表!AE:AE)</f>
        <v>#N/A</v>
      </c>
      <c r="AR129" s="235" t="e">
        <f>_xlfn.XLOOKUP($C129,应收未收表!$T:$T,应收未收表!AF:AF)</f>
        <v>#N/A</v>
      </c>
      <c r="AS129" s="235" t="e" cm="1">
        <f t="array" ref="AS129">_xlfn.XLOOKUP($A129&amp;$B129,'[1]产值及收款计划（2026）'!$A:$A&amp;'[1]产值及收款计划（2026）'!$B:$B,'[1]产值及收款计划（2026）'!AS:AS)</f>
        <v>#REF!</v>
      </c>
      <c r="AT129" s="235" t="e" cm="1">
        <f t="array" ref="AT129">_xlfn.XLOOKUP($A129&amp;$B129,'[1]产值及收款计划（2026）'!$A:$A&amp;'[1]产值及收款计划（2026）'!$B:$B,'[1]产值及收款计划（2026）'!AT:AT)</f>
        <v>#REF!</v>
      </c>
      <c r="AU129" s="235" t="e" cm="1">
        <f t="array" ref="AU129">_xlfn.XLOOKUP($A129&amp;$B129,'[1]产值及收款计划（2026）'!$A:$A&amp;'[1]产值及收款计划（2026）'!$B:$B,'[1]产值及收款计划（2026）'!AU:AU)</f>
        <v>#REF!</v>
      </c>
      <c r="AV129" s="235" t="e" cm="1">
        <f t="array" ref="AV129">_xlfn.XLOOKUP($A129&amp;$B129,'[1]产值及收款计划（2026）'!$A:$A&amp;'[1]产值及收款计划（2026）'!$B:$B,'[1]产值及收款计划（2026）'!AV:AV)</f>
        <v>#REF!</v>
      </c>
      <c r="AW129" s="235" cm="1">
        <f t="array" ref="AW129">_xlfn.XLOOKUP($A129&amp;$B129,'[1]产值及收款计划（2026）'!$A:$A&amp;'[1]产值及收款计划（2026）'!$B:$B,'[1]产值及收款计划（2026）'!AW:AW)</f>
        <v>89.352</v>
      </c>
      <c r="AX129" s="235" cm="1">
        <f t="array" ref="AX129">_xlfn.XLOOKUP($A129&amp;$B129,'[1]产值及收款计划（2026）'!$A:$A&amp;'[1]产值及收款计划（2026）'!$B:$B,'[1]产值及收款计划（2026）'!AX:AX)</f>
        <v>0</v>
      </c>
      <c r="AY129" s="235" cm="1">
        <f t="array" ref="AY129">_xlfn.XLOOKUP($A129&amp;$B129,'[1]产值及收款计划（2026）'!$A:$A&amp;'[1]产值及收款计划（2026）'!$B:$B,'[1]产值及收款计划（2026）'!AY:AY)</f>
        <v>9.928</v>
      </c>
      <c r="AZ129" s="235" cm="1">
        <f t="array" ref="AZ129">_xlfn.XLOOKUP($A129&amp;$B129,'[1]产值及收款计划（2026）'!$A:$A&amp;'[1]产值及收款计划（2026）'!$B:$B,'[1]产值及收款计划（2026）'!AZ:AZ)</f>
        <v>0</v>
      </c>
      <c r="BA129" s="235" t="e" cm="1">
        <f t="array" ref="BA129">_xlfn.XLOOKUP($A129&amp;$B129,'[1]产值及收款计划（2026）'!$A:$A&amp;'[1]产值及收款计划（2026）'!$B:$B,'[1]产值及收款计划（2026）'!BA:BA)</f>
        <v>#REF!</v>
      </c>
      <c r="BB129" s="235" t="e" cm="1">
        <f t="array" ref="BB129">_xlfn.XLOOKUP($A129&amp;$B129,'[1]产值及收款计划（2026）'!$A:$A&amp;'[1]产值及收款计划（2026）'!$B:$B,'[1]产值及收款计划（2026）'!BB:BB)</f>
        <v>#REF!</v>
      </c>
      <c r="BC129" s="235" t="e" cm="1">
        <f t="array" ref="BC129">_xlfn.XLOOKUP($A129&amp;$B129,'[1]产值及收款计划（2026）'!$A:$A&amp;'[1]产值及收款计划（2026）'!$B:$B,'[1]产值及收款计划（2026）'!BC:BC)</f>
        <v>#REF!</v>
      </c>
      <c r="BD129" s="235" t="e" cm="1">
        <f t="array" ref="BD129">_xlfn.XLOOKUP($A129&amp;$B129,'[1]产值及收款计划（2026）'!$A:$A&amp;'[1]产值及收款计划（2026）'!$B:$B,'[1]产值及收款计划（2026）'!BD:BD)</f>
        <v>#REF!</v>
      </c>
      <c r="BE129" s="235" t="e" cm="1">
        <f t="array" ref="BE129">_xlfn.XLOOKUP($A129&amp;$B129,'[1]产值及收款计划（2026）'!$A:$A&amp;'[1]产值及收款计划（2026）'!$B:$B,'[1]产值及收款计划（2026）'!BE:BE)</f>
        <v>#REF!</v>
      </c>
      <c r="BF129" s="235" cm="1">
        <f t="array" ref="BF129">_xlfn.XLOOKUP($A129&amp;$B129,'[1]产值及收款计划（2026）'!$A:$A&amp;'[1]产值及收款计划（2026）'!$B:$B,'[1]产值及收款计划（2026）'!BF:BF)</f>
        <v>9.928</v>
      </c>
      <c r="BG129" s="235" t="e" cm="1">
        <f t="array" ref="BG129">_xlfn.XLOOKUP($A129&amp;$B129,'[1]产值及收款计划（2026）'!$A:$A&amp;'[1]产值及收款计划（2026）'!$B:$B,'[1]产值及收款计划（2026）'!BG:BG)</f>
        <v>#REF!</v>
      </c>
      <c r="BH129" s="235" t="e" cm="1">
        <f t="array" ref="BH129">_xlfn.XLOOKUP($A129&amp;$B129,'[1]产值及收款计划（2026）'!$A:$A&amp;'[1]产值及收款计划（2026）'!$B:$B,'[1]产值及收款计划（2026）'!BH:BH)</f>
        <v>#REF!</v>
      </c>
      <c r="BI129" s="235" t="e" cm="1">
        <f t="array" ref="BI129">_xlfn.XLOOKUP($A129&amp;$B129,'[1]产值及收款计划（2026）'!$A:$A&amp;'[1]产值及收款计划（2026）'!$B:$B,'[1]产值及收款计划（2026）'!BI:BI)</f>
        <v>#REF!</v>
      </c>
      <c r="BJ129" s="235" t="e" cm="1">
        <f t="array" ref="BJ129">_xlfn.XLOOKUP($A129&amp;$B129,'[1]产值及收款计划（2026）'!$A:$A&amp;'[1]产值及收款计划（2026）'!$B:$B,'[1]产值及收款计划（2026）'!BJ:BJ)</f>
        <v>#REF!</v>
      </c>
      <c r="BK129" s="235" t="e" cm="1">
        <f t="array" ref="BK129">_xlfn.XLOOKUP($A129&amp;$B129,'[1]产值及收款计划（2026）'!$A:$A&amp;'[1]产值及收款计划（2026）'!$B:$B,'[1]产值及收款计划（2026）'!BK:BK)</f>
        <v>#REF!</v>
      </c>
      <c r="BL129" s="235" t="e" cm="1">
        <f t="array" ref="BL129">_xlfn.XLOOKUP($A129&amp;$B129,'[1]产值及收款计划（2026）'!$A:$A&amp;'[1]产值及收款计划（2026）'!$B:$B,'[1]产值及收款计划（2026）'!BL:BL)</f>
        <v>#REF!</v>
      </c>
      <c r="BM129" s="235"/>
      <c r="BN129" s="235"/>
      <c r="BO129" s="235"/>
      <c r="BP129" s="235"/>
      <c r="BQ129" s="235" t="e">
        <f>_xlfn.XLOOKUP($C129,应收未收表!$AJ:$AJ,应收未收表!AK:AK)</f>
        <v>#N/A</v>
      </c>
      <c r="BR129" s="235" t="e">
        <f>_xlfn.XLOOKUP($C129,应收未收表!$AJ:$AJ,应收未收表!AL:AL)</f>
        <v>#N/A</v>
      </c>
      <c r="BS129" s="235" t="e">
        <f>_xlfn.XLOOKUP($C129,应收未收表!$AJ:$AJ,应收未收表!AM:AM)</f>
        <v>#N/A</v>
      </c>
      <c r="BT129" s="235" t="e">
        <f>_xlfn.XLOOKUP($C129,应收未收表!$AJ:$AJ,应收未收表!AN:AN)</f>
        <v>#N/A</v>
      </c>
      <c r="BU129" s="234" t="str" cm="1">
        <f t="array" ref="BU129">_xlfn.XLOOKUP($A129&amp;$B129,'[1]产值及收款计划（2026）'!$A:$A&amp;'[1]产值及收款计划（2026）'!$B:$B,'[1]产值及收款计划（2026）'!BQ:BQ)</f>
        <v>上海城投长兴建设发展（集团）有限公司</v>
      </c>
      <c r="BV129" s="235" t="e" cm="1">
        <f t="array" ref="BV129">_xlfn.XLOOKUP($A129&amp;$B129,'[1]产值及收款计划（2026）'!$A:$A&amp;'[1]产值及收款计划（2026）'!$B:$B,'[1]产值及收款计划（2026）'!BR:BR)</f>
        <v>#REF!</v>
      </c>
      <c r="CE129" s="235" cm="1">
        <f t="array" ref="CE129">_xlfn.XLOOKUP($A129&amp;$B129,'[1]产值及收款计划（2026）'!$A:$A&amp;'[1]产值及收款计划（2026）'!$B:$B,'[1]产值及收款计划（2026）'!CA:CA)</f>
        <v>0</v>
      </c>
      <c r="CF129" s="235" cm="1">
        <f t="array" ref="CF129">_xlfn.XLOOKUP($A129&amp;$B129,'[1]产值及收款计划（2026）'!$A:$A&amp;'[1]产值及收款计划（2026）'!$B:$B,'[1]产值及收款计划（2026）'!CB:CB)</f>
        <v>0</v>
      </c>
      <c r="CG129" s="235" cm="1">
        <f t="array" ref="CG129">_xlfn.XLOOKUP($A129&amp;$B129,'[1]产值及收款计划（2026）'!$A:$A&amp;'[1]产值及收款计划（2026）'!$B:$B,'[1]产值及收款计划（2026）'!CC:CC)</f>
        <v>0</v>
      </c>
      <c r="CH129" s="235" cm="1">
        <f t="array" ref="CH129">_xlfn.XLOOKUP($A129&amp;$B129,'[1]产值及收款计划（2026）'!$A:$A&amp;'[1]产值及收款计划（2026）'!$B:$B,'[1]产值及收款计划（2026）'!CD:CD)</f>
        <v>0</v>
      </c>
      <c r="CI129" s="235" cm="1">
        <f t="array" ref="CI129">_xlfn.XLOOKUP($A129&amp;$B129,'[1]产值及收款计划（2026）'!$A:$A&amp;'[1]产值及收款计划（2026）'!$B:$B,'[1]产值及收款计划（2026）'!CE:CE)</f>
        <v>0</v>
      </c>
      <c r="CJ129" s="235" cm="1">
        <f t="array" ref="CJ129">_xlfn.XLOOKUP($A129&amp;$B129,'[1]产值及收款计划（2026）'!$A:$A&amp;'[1]产值及收款计划（2026）'!$B:$B,'[1]产值及收款计划（2026）'!CF:CF)</f>
        <v>0</v>
      </c>
      <c r="CK129" s="235" cm="1">
        <f t="array" ref="CK129">_xlfn.XLOOKUP($A129&amp;$B129,'[1]产值及收款计划（2026）'!$A:$A&amp;'[1]产值及收款计划（2026）'!$B:$B,'[1]产值及收款计划（2026）'!CG:CG)</f>
        <v>0</v>
      </c>
      <c r="CL129" s="235" cm="1">
        <f t="array" ref="CL129">_xlfn.XLOOKUP($A129&amp;$B129,'[1]产值及收款计划（2026）'!$A:$A&amp;'[1]产值及收款计划（2026）'!$B:$B,'[1]产值及收款计划（2026）'!CH:CH)</f>
        <v>0</v>
      </c>
      <c r="CM129" s="235" cm="1">
        <f t="array" ref="CM129">_xlfn.XLOOKUP($A129&amp;$B129,'[1]产值及收款计划（2026）'!$A:$A&amp;'[1]产值及收款计划（2026）'!$B:$B,'[1]产值及收款计划（2026）'!CI:CI)</f>
        <v>0</v>
      </c>
      <c r="CN129" s="235" cm="1">
        <f t="array" ref="CN129">_xlfn.XLOOKUP($A129&amp;$B129,'[1]产值及收款计划（2026）'!$A:$A&amp;'[1]产值及收款计划（2026）'!$B:$B,'[1]产值及收款计划（2026）'!CJ:CJ)</f>
        <v>0</v>
      </c>
      <c r="CO129" s="235" cm="1">
        <f t="array" ref="CO129">_xlfn.XLOOKUP($A129&amp;$B129,'[1]产值及收款计划（2026）'!$A:$A&amp;'[1]产值及收款计划（2026）'!$B:$B,'[1]产值及收款计划（2026）'!CK:CK)</f>
        <v>0</v>
      </c>
      <c r="CP129" s="235" cm="1">
        <f t="array" ref="CP129">_xlfn.XLOOKUP($A129&amp;$B129,'[1]产值及收款计划（2026）'!$A:$A&amp;'[1]产值及收款计划（2026）'!$B:$B,'[1]产值及收款计划（2026）'!CL:CL)</f>
        <v>0</v>
      </c>
      <c r="DE129" s="235" cm="1">
        <f t="array" ref="DE129">_xlfn.XLOOKUP($A129&amp;$B129,'[1]产值及收款计划（2026）'!$A:$A&amp;'[1]产值及收款计划（2026）'!$B:$B,'[1]产值及收款计划（2026）'!DA:DA)</f>
        <v>0</v>
      </c>
      <c r="DF129" s="235" cm="1">
        <f t="array" ref="DF129">_xlfn.XLOOKUP($A129&amp;$B129,'[1]产值及收款计划（2026）'!$A:$A&amp;'[1]产值及收款计划（2026）'!$B:$B,'[1]产值及收款计划（2026）'!DB:DB)</f>
        <v>0</v>
      </c>
      <c r="DG129" s="235" cm="1">
        <f t="array" ref="DG129">_xlfn.XLOOKUP($A129&amp;$B129,'[1]产值及收款计划（2026）'!$A:$A&amp;'[1]产值及收款计划（2026）'!$B:$B,'[1]产值及收款计划（2026）'!DC:DC)</f>
        <v>0</v>
      </c>
      <c r="DH129" s="235" cm="1">
        <f t="array" ref="DH129">_xlfn.XLOOKUP($A129&amp;$B129,'[1]产值及收款计划（2026）'!$A:$A&amp;'[1]产值及收款计划（2026）'!$B:$B,'[1]产值及收款计划（2026）'!DD:DD)</f>
        <v>0</v>
      </c>
      <c r="DI129" s="235" cm="1">
        <f t="array" ref="DI129">_xlfn.XLOOKUP($A129&amp;$B129,'[1]产值及收款计划（2026）'!$A:$A&amp;'[1]产值及收款计划（2026）'!$B:$B,'[1]产值及收款计划（2026）'!DE:DE)</f>
        <v>0</v>
      </c>
      <c r="DJ129" s="235" cm="1">
        <f t="array" ref="DJ129">_xlfn.XLOOKUP($A129&amp;$B129,'[1]产值及收款计划（2026）'!$A:$A&amp;'[1]产值及收款计划（2026）'!$B:$B,'[1]产值及收款计划（2026）'!DF:DF)</f>
        <v>0</v>
      </c>
      <c r="DK129" s="235" cm="1">
        <f t="array" ref="DK129">_xlfn.XLOOKUP($A129&amp;$B129,'[1]产值及收款计划（2026）'!$A:$A&amp;'[1]产值及收款计划（2026）'!$B:$B,'[1]产值及收款计划（2026）'!DG:DG)</f>
        <v>0</v>
      </c>
      <c r="DL129" s="235" cm="1">
        <f t="array" ref="DL129">_xlfn.XLOOKUP($A129&amp;$B129,'[1]产值及收款计划（2026）'!$A:$A&amp;'[1]产值及收款计划（2026）'!$B:$B,'[1]产值及收款计划（2026）'!DH:DH)</f>
        <v>0</v>
      </c>
      <c r="DM129" s="235" cm="1">
        <f t="array" ref="DM129">_xlfn.XLOOKUP($A129&amp;$B129,'[1]产值及收款计划（2026）'!$A:$A&amp;'[1]产值及收款计划（2026）'!$B:$B,'[1]产值及收款计划（2026）'!DI:DI)</f>
        <v>0</v>
      </c>
      <c r="DN129" s="235" cm="1">
        <f t="array" ref="DN129">_xlfn.XLOOKUP($A129&amp;$B129,'[1]产值及收款计划（2026）'!$A:$A&amp;'[1]产值及收款计划（2026）'!$B:$B,'[1]产值及收款计划（2026）'!DJ:DJ)</f>
        <v>0</v>
      </c>
      <c r="DO129" s="235" cm="1">
        <f t="array" ref="DO129">_xlfn.XLOOKUP($A129&amp;$B129,'[1]产值及收款计划（2026）'!$A:$A&amp;'[1]产值及收款计划（2026）'!$B:$B,'[1]产值及收款计划（2026）'!DK:DK)</f>
        <v>0</v>
      </c>
      <c r="DP129" s="235" cm="1">
        <f t="array" ref="DP129">_xlfn.XLOOKUP($A129&amp;$B129,'[1]产值及收款计划（2026）'!$A:$A&amp;'[1]产值及收款计划（2026）'!$B:$B,'[1]产值及收款计划（2026）'!DL:DL)</f>
        <v>0</v>
      </c>
      <c r="DQ129" s="243"/>
      <c r="DR129" s="229"/>
    </row>
    <row r="130" ht="60.75" spans="1:122">
      <c r="A130" s="233">
        <f t="shared" si="14"/>
        <v>126</v>
      </c>
      <c r="B130" s="233" t="s">
        <v>25</v>
      </c>
      <c r="C130" s="234" t="str" cm="1">
        <f t="array" ref="C130">_xlfn.XLOOKUP($A130&amp;$B130,'[1]产值及收款计划（2026）'!$A:$A&amp;'[1]产值及收款计划（2026）'!$B:$B,'[1]产值及收款计划（2026）'!C:C)</f>
        <v>SZJT202570005</v>
      </c>
      <c r="D130" s="234" t="str" cm="1">
        <f t="array" ref="D130">_xlfn.XLOOKUP($A130&amp;$B130,'[1]产值及收款计划（2026）'!$A:$A&amp;'[1]产值及收款计划（2026）'!$B:$B,'[1]产值及收款计划（2026）'!D:D)</f>
        <v>2025年上海市燃气行业监管信息系统-补贴核算子系统、运行监管子系统（运维）</v>
      </c>
      <c r="E130" s="235" cm="1">
        <f t="array" ref="E130">_xlfn.XLOOKUP($A130&amp;$B130,'[1]产值及收款计划（2026）'!$A:$A&amp;'[1]产值及收款计划（2026）'!$B:$B,'[1]产值及收款计划（2026）'!E:E)</f>
        <v>4.2</v>
      </c>
      <c r="F130" s="235" cm="1">
        <f t="array" ref="F130">_xlfn.XLOOKUP($A130&amp;$B130,'[1]产值及收款计划（2026）'!$A:$A&amp;'[1]产值及收款计划（2026）'!$B:$B,'[1]产值及收款计划（2026）'!F:F)</f>
        <v>4.2</v>
      </c>
      <c r="G130" s="235" cm="1">
        <f t="array" ref="G130">_xlfn.XLOOKUP($A130&amp;$B130,'[1]产值及收款计划（2026）'!$A:$A&amp;'[1]产值及收款计划（2026）'!$B:$B,'[1]产值及收款计划（2026）'!G:G)</f>
        <v>4.2</v>
      </c>
      <c r="H130" s="235" cm="1">
        <f t="array" ref="H130">_xlfn.XLOOKUP($A130&amp;$B130,'[1]产值及收款计划（2026）'!$A:$A&amp;'[1]产值及收款计划（2026）'!$B:$B,'[1]产值及收款计划（2026）'!H:H)</f>
        <v>0.42</v>
      </c>
      <c r="I130" s="236" cm="1">
        <f t="array" ref="I130">_xlfn.XLOOKUP($A130&amp;$B130,'[1]产值及收款计划（2026）'!$A:$A&amp;'[1]产值及收款计划（2026）'!$B:$B,'[1]产值及收款计划（2026）'!I:I)</f>
        <v>0.1</v>
      </c>
      <c r="J130" s="237" cm="1">
        <f t="array" ref="J130">_xlfn.XLOOKUP($A130&amp;$B130,'[1]产值及收款计划（2026）'!$A:$A&amp;'[1]产值及收款计划（2026）'!$B:$B,'[1]产值及收款计划（2026）'!J:J)</f>
        <v>0.06</v>
      </c>
      <c r="K130" s="235" t="e" cm="1">
        <f t="array" ref="K130">_xlfn.XLOOKUP($A130&amp;$B130,'[1]产值及收款计划（2026）'!$A:$A&amp;'[1]产值及收款计划（2026）'!$B:$B,'[1]产值及收款计划（2026）'!K:K)</f>
        <v>#REF!</v>
      </c>
      <c r="L130" s="235" t="e" cm="1">
        <f t="array" ref="L130">_xlfn.XLOOKUP($A130&amp;$B130,'[1]产值及收款计划（2026）'!$A:$A&amp;'[1]产值及收款计划（2026）'!$B:$B,'[1]产值及收款计划（2026）'!L:L)</f>
        <v>#REF!</v>
      </c>
      <c r="M130" s="235" t="str" cm="1">
        <f t="array" ref="M130">_xlfn.XLOOKUP($A130&amp;$B130,'[1]产值及收款计划（2026）'!$A:$A&amp;'[1]产值及收款计划（2026）'!$B:$B,'[1]产值及收款计划（2026）'!M:M)</f>
        <v>主导</v>
      </c>
      <c r="N130" s="235" t="str" cm="1">
        <f t="array" ref="N130">_xlfn.XLOOKUP($A130&amp;$B130,'[1]产值及收款计划（2026）'!$A:$A&amp;'[1]产值及收款计划（2026）'!$B:$B,'[1]产值及收款计划（2026）'!N:N)</f>
        <v>张智伟团队</v>
      </c>
      <c r="O130" s="235" t="str" cm="1">
        <f t="array" ref="O130">_xlfn.XLOOKUP($A130&amp;$B130,'[1]产值及收款计划（2026）'!$A:$A&amp;'[1]产值及收款计划（2026）'!$B:$B,'[1]产值及收款计划（2026）'!O:O)</f>
        <v>卜宝翔</v>
      </c>
      <c r="P130" s="234" t="str" cm="1">
        <f t="array" ref="P130">_xlfn.XLOOKUP($A130&amp;$B130,'[1]产值及收款计划（2026）'!$A:$A&amp;'[1]产值及收款计划（2026）'!$B:$B,'[1]产值及收款计划（2026）'!P:P)</f>
        <v>在建</v>
      </c>
      <c r="Q130" s="235" t="e" cm="1">
        <f t="array" ref="Q130">_xlfn.XLOOKUP($A130&amp;$B130,'[1]产值及收款计划（2026）'!$A:$A&amp;'[1]产值及收款计划（2026）'!$B:$B,'[1]产值及收款计划（2026）'!Q:Q)</f>
        <v>#REF!</v>
      </c>
      <c r="R130" s="235" t="e" cm="1">
        <f t="array" ref="R130">_xlfn.XLOOKUP($A130&amp;$B130,'[1]产值及收款计划（2026）'!$A:$A&amp;'[1]产值及收款计划（2026）'!$B:$B,'[1]产值及收款计划（2026）'!R:R)</f>
        <v>#REF!</v>
      </c>
      <c r="S130" s="235" t="e" cm="1">
        <f t="array" ref="S130">_xlfn.XLOOKUP($A130&amp;$B130,'[1]产值及收款计划（2026）'!$A:$A&amp;'[1]产值及收款计划（2026）'!$B:$B,'[1]产值及收款计划（2026）'!S:S)</f>
        <v>#REF!</v>
      </c>
      <c r="T130" s="235" cm="1">
        <f t="array" ref="T130">_xlfn.XLOOKUP($A130&amp;$B130,'[1]产值及收款计划（2026）'!$A:$A&amp;'[1]产值及收款计划（2026）'!$B:$B,'[1]产值及收款计划（2026）'!T:T)</f>
        <v>0</v>
      </c>
      <c r="U130" s="235" cm="1">
        <f t="array" ref="U130">_xlfn.XLOOKUP($A130&amp;$B130,'[1]产值及收款计划（2026）'!$A:$A&amp;'[1]产值及收款计划（2026）'!$B:$B,'[1]产值及收款计划（2026）'!U:U)</f>
        <v>4.2</v>
      </c>
      <c r="V130" s="235" cm="1">
        <f t="array" ref="V130">_xlfn.XLOOKUP($A130&amp;$B130,'[1]产值及收款计划（2026）'!$A:$A&amp;'[1]产值及收款计划（2026）'!$B:$B,'[1]产值及收款计划（2026）'!V:V)</f>
        <v>0</v>
      </c>
      <c r="W130" s="235" t="e" cm="1">
        <f t="array" ref="W130">_xlfn.XLOOKUP($A130&amp;$B130,'[1]产值及收款计划（2026）'!$A:$A&amp;'[1]产值及收款计划（2026）'!$B:$B,'[1]产值及收款计划（2026）'!W:W)</f>
        <v>#REF!</v>
      </c>
      <c r="X130" s="235" t="e" cm="1">
        <f t="array" ref="X130">_xlfn.XLOOKUP($A130&amp;$B130,'[1]产值及收款计划（2026）'!$A:$A&amp;'[1]产值及收款计划（2026）'!$B:$B,'[1]产值及收款计划（2026）'!X:X)</f>
        <v>#REF!</v>
      </c>
      <c r="Y130" s="235" t="e" cm="1">
        <f t="array" ref="Y130">_xlfn.XLOOKUP($A130&amp;$B130,'[1]产值及收款计划（2026）'!$A:$A&amp;'[1]产值及收款计划（2026）'!$B:$B,'[1]产值及收款计划（2026）'!Y:Y)</f>
        <v>#REF!</v>
      </c>
      <c r="Z130" s="235" t="e" cm="1">
        <f t="array" ref="Z130">_xlfn.XLOOKUP($A130&amp;$B130,'[1]产值及收款计划（2026）'!$A:$A&amp;'[1]产值及收款计划（2026）'!$B:$B,'[1]产值及收款计划（2026）'!Z:Z)</f>
        <v>#REF!</v>
      </c>
      <c r="AA130" s="246" t="e" cm="1">
        <f t="array" ref="AA130">_xlfn.XLOOKUP($A130&amp;$B130,'[1]产值及收款计划（2026）'!$A:$A&amp;'[1]产值及收款计划（2026）'!$B:$B,'[1]产值及收款计划（2026）'!AA:AA)</f>
        <v>#REF!</v>
      </c>
      <c r="AB130" s="246" t="e" cm="1">
        <f t="array" ref="AB130">_xlfn.XLOOKUP($A130&amp;$B130,'[1]产值及收款计划（2026）'!$A:$A&amp;'[1]产值及收款计划（2026）'!$B:$B,'[1]产值及收款计划（2026）'!AB:AB)</f>
        <v>#REF!</v>
      </c>
      <c r="AC130" s="246" t="e" cm="1">
        <f t="array" ref="AC130">_xlfn.XLOOKUP($A130&amp;$B130,'[1]产值及收款计划（2026）'!$A:$A&amp;'[1]产值及收款计划（2026）'!$B:$B,'[1]产值及收款计划（2026）'!AC:AC)</f>
        <v>#REF!</v>
      </c>
      <c r="AD130" s="235" t="e" cm="1">
        <f t="array" ref="AD130">_xlfn.XLOOKUP($A130&amp;$B130,'[1]产值及收款计划（2026）'!$A:$A&amp;'[1]产值及收款计划（2026）'!$B:$B,'[1]产值及收款计划（2026）'!AD:AD)</f>
        <v>#REF!</v>
      </c>
      <c r="AE130" s="235" t="e" cm="1">
        <f t="array" ref="AE130">_xlfn.XLOOKUP($A130&amp;$B130,'[1]产值及收款计划（2026）'!$A:$A&amp;'[1]产值及收款计划（2026）'!$B:$B,'[1]产值及收款计划（2026）'!AE:AE)</f>
        <v>#REF!</v>
      </c>
      <c r="AF130" s="235" t="e" cm="1">
        <f t="array" ref="AF130">_xlfn.XLOOKUP($A130&amp;$B130,'[1]产值及收款计划（2026）'!$A:$A&amp;'[1]产值及收款计划（2026）'!$B:$B,'[1]产值及收款计划（2026）'!AF:AF)</f>
        <v>#REF!</v>
      </c>
      <c r="AG130" s="235" t="e" cm="1">
        <f t="array" ref="AG130">_xlfn.XLOOKUP($A130&amp;$B130,'[1]产值及收款计划（2026）'!$A:$A&amp;'[1]产值及收款计划（2026）'!$B:$B,'[1]产值及收款计划（2026）'!AG:AG)</f>
        <v>#REF!</v>
      </c>
      <c r="AH130" s="235" t="e" cm="1">
        <f t="array" ref="AH130">_xlfn.XLOOKUP($A130&amp;$B130,'[1]产值及收款计划（2026）'!$A:$A&amp;'[1]产值及收款计划（2026）'!$B:$B,'[1]产值及收款计划（2026）'!AH:AH)</f>
        <v>#REF!</v>
      </c>
      <c r="AI130" s="235" t="e" cm="1">
        <f t="array" ref="AI130">_xlfn.XLOOKUP($A130&amp;$B130,'[1]产值及收款计划（2026）'!$A:$A&amp;'[1]产值及收款计划（2026）'!$B:$B,'[1]产值及收款计划（2026）'!AI:AI)</f>
        <v>#REF!</v>
      </c>
      <c r="AJ130" s="235" t="e" cm="1">
        <f t="array" ref="AJ130">_xlfn.XLOOKUP($A130&amp;$B130,'[1]产值及收款计划（2026）'!$A:$A&amp;'[1]产值及收款计划（2026）'!$B:$B,'[1]产值及收款计划（2026）'!AJ:AJ)</f>
        <v>#REF!</v>
      </c>
      <c r="AK130" s="235" t="e" cm="1">
        <f t="array" ref="AK130">_xlfn.XLOOKUP($A130&amp;$B130,'[1]产值及收款计划（2026）'!$A:$A&amp;'[1]产值及收款计划（2026）'!$B:$B,'[1]产值及收款计划（2026）'!AK:AK)</f>
        <v>#REF!</v>
      </c>
      <c r="AL130" s="235" t="e" cm="1">
        <f t="array" ref="AL130">_xlfn.XLOOKUP($A130&amp;$B130,'[1]产值及收款计划（2026）'!$A:$A&amp;'[1]产值及收款计划（2026）'!$B:$B,'[1]产值及收款计划（2026）'!AL:AL)</f>
        <v>#REF!</v>
      </c>
      <c r="AM130" s="242" t="e" cm="1">
        <f t="array" ref="AM130">_xlfn.LET(_xlpm.勾选月份状态数组,TRANSPOSE('PPT(12-15页）-TOP10'!$A$3:$A$14),_xlpm.选择数据区,IF('PPT(12-15页）-TOP10'!$E$3="收款",$BA130:$BL130,$AA130:$AL130),SUM(_xlfn._xlws.FILTER(_xlpm.选择数据区,_xlpm.勾选月份状态数组,"")))</f>
        <v>#REF!</v>
      </c>
      <c r="AN130" s="235" t="e">
        <f>_xlfn.XLOOKUP($C130,应收未收表!$T:$T,应收未收表!AA:AA)</f>
        <v>#N/A</v>
      </c>
      <c r="AO130" s="235" t="s">
        <v>175</v>
      </c>
      <c r="AP130" s="235" t="e">
        <f>_xlfn.XLOOKUP($C130,应收未收表!$T:$T,应收未收表!AC:AC)</f>
        <v>#N/A</v>
      </c>
      <c r="AQ130" s="235" t="e">
        <f>_xlfn.XLOOKUP($C130,应收未收表!$T:$T,应收未收表!AE:AE)</f>
        <v>#N/A</v>
      </c>
      <c r="AR130" s="235" t="e">
        <f>_xlfn.XLOOKUP($C130,应收未收表!$T:$T,应收未收表!AF:AF)</f>
        <v>#N/A</v>
      </c>
      <c r="AS130" s="235" t="e" cm="1">
        <f t="array" ref="AS130">_xlfn.XLOOKUP($A130&amp;$B130,'[1]产值及收款计划（2026）'!$A:$A&amp;'[1]产值及收款计划（2026）'!$B:$B,'[1]产值及收款计划（2026）'!AS:AS)</f>
        <v>#REF!</v>
      </c>
      <c r="AT130" s="235" t="e" cm="1">
        <f t="array" ref="AT130">_xlfn.XLOOKUP($A130&amp;$B130,'[1]产值及收款计划（2026）'!$A:$A&amp;'[1]产值及收款计划（2026）'!$B:$B,'[1]产值及收款计划（2026）'!AT:AT)</f>
        <v>#REF!</v>
      </c>
      <c r="AU130" s="235" t="e" cm="1">
        <f t="array" ref="AU130">_xlfn.XLOOKUP($A130&amp;$B130,'[1]产值及收款计划（2026）'!$A:$A&amp;'[1]产值及收款计划（2026）'!$B:$B,'[1]产值及收款计划（2026）'!AU:AU)</f>
        <v>#REF!</v>
      </c>
      <c r="AV130" s="235" t="e" cm="1">
        <f t="array" ref="AV130">_xlfn.XLOOKUP($A130&amp;$B130,'[1]产值及收款计划（2026）'!$A:$A&amp;'[1]产值及收款计划（2026）'!$B:$B,'[1]产值及收款计划（2026）'!AV:AV)</f>
        <v>#REF!</v>
      </c>
      <c r="AW130" s="235" cm="1">
        <f t="array" ref="AW130">_xlfn.XLOOKUP($A130&amp;$B130,'[1]产值及收款计划（2026）'!$A:$A&amp;'[1]产值及收款计划（2026）'!$B:$B,'[1]产值及收款计划（2026）'!AW:AW)</f>
        <v>0</v>
      </c>
      <c r="AX130" s="235" cm="1">
        <f t="array" ref="AX130">_xlfn.XLOOKUP($A130&amp;$B130,'[1]产值及收款计划（2026）'!$A:$A&amp;'[1]产值及收款计划（2026）'!$B:$B,'[1]产值及收款计划（2026）'!AX:AX)</f>
        <v>0</v>
      </c>
      <c r="AY130" s="235" cm="1">
        <f t="array" ref="AY130">_xlfn.XLOOKUP($A130&amp;$B130,'[1]产值及收款计划（2026）'!$A:$A&amp;'[1]产值及收款计划（2026）'!$B:$B,'[1]产值及收款计划（2026）'!AY:AY)</f>
        <v>4.2</v>
      </c>
      <c r="AZ130" s="235" cm="1">
        <f t="array" ref="AZ130">_xlfn.XLOOKUP($A130&amp;$B130,'[1]产值及收款计划（2026）'!$A:$A&amp;'[1]产值及收款计划（2026）'!$B:$B,'[1]产值及收款计划（2026）'!AZ:AZ)</f>
        <v>4.2</v>
      </c>
      <c r="BA130" s="235" t="e" cm="1">
        <f t="array" ref="BA130">_xlfn.XLOOKUP($A130&amp;$B130,'[1]产值及收款计划（2026）'!$A:$A&amp;'[1]产值及收款计划（2026）'!$B:$B,'[1]产值及收款计划（2026）'!BA:BA)</f>
        <v>#REF!</v>
      </c>
      <c r="BB130" s="235" t="e" cm="1">
        <f t="array" ref="BB130">_xlfn.XLOOKUP($A130&amp;$B130,'[1]产值及收款计划（2026）'!$A:$A&amp;'[1]产值及收款计划（2026）'!$B:$B,'[1]产值及收款计划（2026）'!BB:BB)</f>
        <v>#REF!</v>
      </c>
      <c r="BC130" s="235" t="e" cm="1">
        <f t="array" ref="BC130">_xlfn.XLOOKUP($A130&amp;$B130,'[1]产值及收款计划（2026）'!$A:$A&amp;'[1]产值及收款计划（2026）'!$B:$B,'[1]产值及收款计划（2026）'!BC:BC)</f>
        <v>#REF!</v>
      </c>
      <c r="BD130" s="235" t="e" cm="1">
        <f t="array" ref="BD130">_xlfn.XLOOKUP($A130&amp;$B130,'[1]产值及收款计划（2026）'!$A:$A&amp;'[1]产值及收款计划（2026）'!$B:$B,'[1]产值及收款计划（2026）'!BD:BD)</f>
        <v>#REF!</v>
      </c>
      <c r="BE130" s="235" t="e" cm="1">
        <f t="array" ref="BE130">_xlfn.XLOOKUP($A130&amp;$B130,'[1]产值及收款计划（2026）'!$A:$A&amp;'[1]产值及收款计划（2026）'!$B:$B,'[1]产值及收款计划（2026）'!BE:BE)</f>
        <v>#REF!</v>
      </c>
      <c r="BF130" s="235" t="e" cm="1">
        <f t="array" ref="BF130">_xlfn.XLOOKUP($A130&amp;$B130,'[1]产值及收款计划（2026）'!$A:$A&amp;'[1]产值及收款计划（2026）'!$B:$B,'[1]产值及收款计划（2026）'!BF:BF)</f>
        <v>#REF!</v>
      </c>
      <c r="BG130" s="235" t="e" cm="1">
        <f t="array" ref="BG130">_xlfn.XLOOKUP($A130&amp;$B130,'[1]产值及收款计划（2026）'!$A:$A&amp;'[1]产值及收款计划（2026）'!$B:$B,'[1]产值及收款计划（2026）'!BG:BG)</f>
        <v>#REF!</v>
      </c>
      <c r="BH130" s="235" t="e" cm="1">
        <f t="array" ref="BH130">_xlfn.XLOOKUP($A130&amp;$B130,'[1]产值及收款计划（2026）'!$A:$A&amp;'[1]产值及收款计划（2026）'!$B:$B,'[1]产值及收款计划（2026）'!BH:BH)</f>
        <v>#REF!</v>
      </c>
      <c r="BI130" s="235" t="e" cm="1">
        <f t="array" ref="BI130">_xlfn.XLOOKUP($A130&amp;$B130,'[1]产值及收款计划（2026）'!$A:$A&amp;'[1]产值及收款计划（2026）'!$B:$B,'[1]产值及收款计划（2026）'!BI:BI)</f>
        <v>#REF!</v>
      </c>
      <c r="BJ130" s="235" t="e" cm="1">
        <f t="array" ref="BJ130">_xlfn.XLOOKUP($A130&amp;$B130,'[1]产值及收款计划（2026）'!$A:$A&amp;'[1]产值及收款计划（2026）'!$B:$B,'[1]产值及收款计划（2026）'!BJ:BJ)</f>
        <v>#REF!</v>
      </c>
      <c r="BK130" s="235" t="e" cm="1">
        <f t="array" ref="BK130">_xlfn.XLOOKUP($A130&amp;$B130,'[1]产值及收款计划（2026）'!$A:$A&amp;'[1]产值及收款计划（2026）'!$B:$B,'[1]产值及收款计划（2026）'!BK:BK)</f>
        <v>#REF!</v>
      </c>
      <c r="BL130" s="235" t="e" cm="1">
        <f t="array" ref="BL130">_xlfn.XLOOKUP($A130&amp;$B130,'[1]产值及收款计划（2026）'!$A:$A&amp;'[1]产值及收款计划（2026）'!$B:$B,'[1]产值及收款计划（2026）'!BL:BL)</f>
        <v>#REF!</v>
      </c>
      <c r="BM130" s="235"/>
      <c r="BN130" s="235"/>
      <c r="BO130" s="235"/>
      <c r="BP130" s="235"/>
      <c r="BQ130" s="235" t="e">
        <f>_xlfn.XLOOKUP($C130,应收未收表!$AJ:$AJ,应收未收表!AK:AK)</f>
        <v>#N/A</v>
      </c>
      <c r="BR130" s="235" t="e">
        <f>_xlfn.XLOOKUP($C130,应收未收表!$AJ:$AJ,应收未收表!AL:AL)</f>
        <v>#N/A</v>
      </c>
      <c r="BS130" s="235" t="e">
        <f>_xlfn.XLOOKUP($C130,应收未收表!$AJ:$AJ,应收未收表!AM:AM)</f>
        <v>#N/A</v>
      </c>
      <c r="BT130" s="235" t="e">
        <f>_xlfn.XLOOKUP($C130,应收未收表!$AJ:$AJ,应收未收表!AN:AN)</f>
        <v>#N/A</v>
      </c>
      <c r="BU130" s="234" t="str" cm="1">
        <f t="array" ref="BU130">_xlfn.XLOOKUP($A130&amp;$B130,'[1]产值及收款计划（2026）'!$A:$A&amp;'[1]产值及收款计划（2026）'!$B:$B,'[1]产值及收款计划（2026）'!BQ:BQ)</f>
        <v>上海博坤信息技术有限公司</v>
      </c>
      <c r="BV130" s="235" t="e" cm="1">
        <f t="array" ref="BV130">_xlfn.XLOOKUP($A130&amp;$B130,'[1]产值及收款计划（2026）'!$A:$A&amp;'[1]产值及收款计划（2026）'!$B:$B,'[1]产值及收款计划（2026）'!BR:BR)</f>
        <v>#REF!</v>
      </c>
      <c r="CE130" s="235" cm="1">
        <f t="array" ref="CE130">_xlfn.XLOOKUP($A130&amp;$B130,'[1]产值及收款计划（2026）'!$A:$A&amp;'[1]产值及收款计划（2026）'!$B:$B,'[1]产值及收款计划（2026）'!CA:CA)</f>
        <v>0</v>
      </c>
      <c r="CF130" s="235" cm="1">
        <f t="array" ref="CF130">_xlfn.XLOOKUP($A130&amp;$B130,'[1]产值及收款计划（2026）'!$A:$A&amp;'[1]产值及收款计划（2026）'!$B:$B,'[1]产值及收款计划（2026）'!CB:CB)</f>
        <v>0</v>
      </c>
      <c r="CG130" s="235" cm="1">
        <f t="array" ref="CG130">_xlfn.XLOOKUP($A130&amp;$B130,'[1]产值及收款计划（2026）'!$A:$A&amp;'[1]产值及收款计划（2026）'!$B:$B,'[1]产值及收款计划（2026）'!CC:CC)</f>
        <v>4.2</v>
      </c>
      <c r="CH130" s="235" cm="1">
        <f t="array" ref="CH130">_xlfn.XLOOKUP($A130&amp;$B130,'[1]产值及收款计划（2026）'!$A:$A&amp;'[1]产值及收款计划（2026）'!$B:$B,'[1]产值及收款计划（2026）'!CD:CD)</f>
        <v>0</v>
      </c>
      <c r="CI130" s="235" cm="1">
        <f t="array" ref="CI130">_xlfn.XLOOKUP($A130&amp;$B130,'[1]产值及收款计划（2026）'!$A:$A&amp;'[1]产值及收款计划（2026）'!$B:$B,'[1]产值及收款计划（2026）'!CE:CE)</f>
        <v>0</v>
      </c>
      <c r="CJ130" s="235" cm="1">
        <f t="array" ref="CJ130">_xlfn.XLOOKUP($A130&amp;$B130,'[1]产值及收款计划（2026）'!$A:$A&amp;'[1]产值及收款计划（2026）'!$B:$B,'[1]产值及收款计划（2026）'!CF:CF)</f>
        <v>0</v>
      </c>
      <c r="CK130" s="235" cm="1">
        <f t="array" ref="CK130">_xlfn.XLOOKUP($A130&amp;$B130,'[1]产值及收款计划（2026）'!$A:$A&amp;'[1]产值及收款计划（2026）'!$B:$B,'[1]产值及收款计划（2026）'!CG:CG)</f>
        <v>0</v>
      </c>
      <c r="CL130" s="235" cm="1">
        <f t="array" ref="CL130">_xlfn.XLOOKUP($A130&amp;$B130,'[1]产值及收款计划（2026）'!$A:$A&amp;'[1]产值及收款计划（2026）'!$B:$B,'[1]产值及收款计划（2026）'!CH:CH)</f>
        <v>0</v>
      </c>
      <c r="CM130" s="235" cm="1">
        <f t="array" ref="CM130">_xlfn.XLOOKUP($A130&amp;$B130,'[1]产值及收款计划（2026）'!$A:$A&amp;'[1]产值及收款计划（2026）'!$B:$B,'[1]产值及收款计划（2026）'!CI:CI)</f>
        <v>0</v>
      </c>
      <c r="CN130" s="235" cm="1">
        <f t="array" ref="CN130">_xlfn.XLOOKUP($A130&amp;$B130,'[1]产值及收款计划（2026）'!$A:$A&amp;'[1]产值及收款计划（2026）'!$B:$B,'[1]产值及收款计划（2026）'!CJ:CJ)</f>
        <v>0</v>
      </c>
      <c r="CO130" s="235" cm="1">
        <f t="array" ref="CO130">_xlfn.XLOOKUP($A130&amp;$B130,'[1]产值及收款计划（2026）'!$A:$A&amp;'[1]产值及收款计划（2026）'!$B:$B,'[1]产值及收款计划（2026）'!CK:CK)</f>
        <v>0</v>
      </c>
      <c r="CP130" s="235" cm="1">
        <f t="array" ref="CP130">_xlfn.XLOOKUP($A130&amp;$B130,'[1]产值及收款计划（2026）'!$A:$A&amp;'[1]产值及收款计划（2026）'!$B:$B,'[1]产值及收款计划（2026）'!CL:CL)</f>
        <v>0</v>
      </c>
      <c r="DE130" s="235" cm="1">
        <f t="array" ref="DE130">_xlfn.XLOOKUP($A130&amp;$B130,'[1]产值及收款计划（2026）'!$A:$A&amp;'[1]产值及收款计划（2026）'!$B:$B,'[1]产值及收款计划（2026）'!DA:DA)</f>
        <v>0</v>
      </c>
      <c r="DF130" s="235" cm="1">
        <f t="array" ref="DF130">_xlfn.XLOOKUP($A130&amp;$B130,'[1]产值及收款计划（2026）'!$A:$A&amp;'[1]产值及收款计划（2026）'!$B:$B,'[1]产值及收款计划（2026）'!DB:DB)</f>
        <v>0</v>
      </c>
      <c r="DG130" s="235" cm="1">
        <f t="array" ref="DG130">_xlfn.XLOOKUP($A130&amp;$B130,'[1]产值及收款计划（2026）'!$A:$A&amp;'[1]产值及收款计划（2026）'!$B:$B,'[1]产值及收款计划（2026）'!DC:DC)</f>
        <v>0</v>
      </c>
      <c r="DH130" s="235" cm="1">
        <f t="array" ref="DH130">_xlfn.XLOOKUP($A130&amp;$B130,'[1]产值及收款计划（2026）'!$A:$A&amp;'[1]产值及收款计划（2026）'!$B:$B,'[1]产值及收款计划（2026）'!DD:DD)</f>
        <v>0</v>
      </c>
      <c r="DI130" s="235" cm="1">
        <f t="array" ref="DI130">_xlfn.XLOOKUP($A130&amp;$B130,'[1]产值及收款计划（2026）'!$A:$A&amp;'[1]产值及收款计划（2026）'!$B:$B,'[1]产值及收款计划（2026）'!DE:DE)</f>
        <v>0</v>
      </c>
      <c r="DJ130" s="235" cm="1">
        <f t="array" ref="DJ130">_xlfn.XLOOKUP($A130&amp;$B130,'[1]产值及收款计划（2026）'!$A:$A&amp;'[1]产值及收款计划（2026）'!$B:$B,'[1]产值及收款计划（2026）'!DF:DF)</f>
        <v>0</v>
      </c>
      <c r="DK130" s="235" cm="1">
        <f t="array" ref="DK130">_xlfn.XLOOKUP($A130&amp;$B130,'[1]产值及收款计划（2026）'!$A:$A&amp;'[1]产值及收款计划（2026）'!$B:$B,'[1]产值及收款计划（2026）'!DG:DG)</f>
        <v>0</v>
      </c>
      <c r="DL130" s="235" cm="1">
        <f t="array" ref="DL130">_xlfn.XLOOKUP($A130&amp;$B130,'[1]产值及收款计划（2026）'!$A:$A&amp;'[1]产值及收款计划（2026）'!$B:$B,'[1]产值及收款计划（2026）'!DH:DH)</f>
        <v>0</v>
      </c>
      <c r="DM130" s="235" cm="1">
        <f t="array" ref="DM130">_xlfn.XLOOKUP($A130&amp;$B130,'[1]产值及收款计划（2026）'!$A:$A&amp;'[1]产值及收款计划（2026）'!$B:$B,'[1]产值及收款计划（2026）'!DI:DI)</f>
        <v>0</v>
      </c>
      <c r="DN130" s="235" cm="1">
        <f t="array" ref="DN130">_xlfn.XLOOKUP($A130&amp;$B130,'[1]产值及收款计划（2026）'!$A:$A&amp;'[1]产值及收款计划（2026）'!$B:$B,'[1]产值及收款计划（2026）'!DJ:DJ)</f>
        <v>0</v>
      </c>
      <c r="DO130" s="235" cm="1">
        <f t="array" ref="DO130">_xlfn.XLOOKUP($A130&amp;$B130,'[1]产值及收款计划（2026）'!$A:$A&amp;'[1]产值及收款计划（2026）'!$B:$B,'[1]产值及收款计划（2026）'!DK:DK)</f>
        <v>0</v>
      </c>
      <c r="DP130" s="235" cm="1">
        <f t="array" ref="DP130">_xlfn.XLOOKUP($A130&amp;$B130,'[1]产值及收款计划（2026）'!$A:$A&amp;'[1]产值及收款计划（2026）'!$B:$B,'[1]产值及收款计划（2026）'!DL:DL)</f>
        <v>0</v>
      </c>
      <c r="DQ130" s="243"/>
      <c r="DR130" s="229"/>
    </row>
    <row r="131" ht="20.25" spans="1:122">
      <c r="A131" s="233">
        <f t="shared" si="14"/>
        <v>127</v>
      </c>
      <c r="B131" s="233" t="s">
        <v>25</v>
      </c>
      <c r="C131" s="235" t="str" cm="1">
        <f t="array" ref="C131">_xlfn.XLOOKUP($A131&amp;$B131,'[1]产值及收款计划（2026）'!$A:$A&amp;'[1]产值及收款计划（2026）'!$B:$B,'[1]产值及收款计划（2026）'!C:C)</f>
        <v>SZJT202570037</v>
      </c>
      <c r="D131" s="234" t="str" cm="1">
        <f t="array" ref="D131">_xlfn.XLOOKUP($A131&amp;$B131,'[1]产值及收款计划（2026）'!$A:$A&amp;'[1]产值及收款计划（2026）'!$B:$B,'[1]产值及收款计划（2026）'!D:D)</f>
        <v>临港供排水项目数字化管理平台专业咨询服务</v>
      </c>
      <c r="E131" s="235" cm="1">
        <f t="array" ref="E131">_xlfn.XLOOKUP($A131&amp;$B131,'[1]产值及收款计划（2026）'!$A:$A&amp;'[1]产值及收款计划（2026）'!$B:$B,'[1]产值及收款计划（2026）'!E:E)</f>
        <v>15</v>
      </c>
      <c r="F131" s="235" cm="1">
        <f t="array" ref="F131">_xlfn.XLOOKUP($A131&amp;$B131,'[1]产值及收款计划（2026）'!$A:$A&amp;'[1]产值及收款计划（2026）'!$B:$B,'[1]产值及收款计划（2026）'!F:F)</f>
        <v>15</v>
      </c>
      <c r="G131" s="235" cm="1">
        <f t="array" ref="G131">_xlfn.XLOOKUP($A131&amp;$B131,'[1]产值及收款计划（2026）'!$A:$A&amp;'[1]产值及收款计划（2026）'!$B:$B,'[1]产值及收款计划（2026）'!G:G)</f>
        <v>15</v>
      </c>
      <c r="H131" s="235" cm="1">
        <f t="array" ref="H131">_xlfn.XLOOKUP($A131&amp;$B131,'[1]产值及收款计划（2026）'!$A:$A&amp;'[1]产值及收款计划（2026）'!$B:$B,'[1]产值及收款计划（2026）'!H:H)</f>
        <v>15</v>
      </c>
      <c r="I131" s="236" cm="1">
        <f t="array" ref="I131">_xlfn.XLOOKUP($A131&amp;$B131,'[1]产值及收款计划（2026）'!$A:$A&amp;'[1]产值及收款计划（2026）'!$B:$B,'[1]产值及收款计划（2026）'!I:I)</f>
        <v>1</v>
      </c>
      <c r="J131" s="237" cm="1">
        <f t="array" ref="J131">_xlfn.XLOOKUP($A131&amp;$B131,'[1]产值及收款计划（2026）'!$A:$A&amp;'[1]产值及收款计划（2026）'!$B:$B,'[1]产值及收款计划（2026）'!J:J)</f>
        <v>0.06</v>
      </c>
      <c r="K131" s="235" t="e" cm="1">
        <f t="array" ref="K131">_xlfn.XLOOKUP($A131&amp;$B131,'[1]产值及收款计划（2026）'!$A:$A&amp;'[1]产值及收款计划（2026）'!$B:$B,'[1]产值及收款计划（2026）'!K:K)</f>
        <v>#REF!</v>
      </c>
      <c r="L131" s="235" t="e" cm="1">
        <f t="array" ref="L131">_xlfn.XLOOKUP($A131&amp;$B131,'[1]产值及收款计划（2026）'!$A:$A&amp;'[1]产值及收款计划（2026）'!$B:$B,'[1]产值及收款计划（2026）'!L:L)</f>
        <v>#REF!</v>
      </c>
      <c r="M131" s="235" t="str" cm="1">
        <f t="array" ref="M131">_xlfn.XLOOKUP($A131&amp;$B131,'[1]产值及收款计划（2026）'!$A:$A&amp;'[1]产值及收款计划（2026）'!$B:$B,'[1]产值及收款计划（2026）'!M:M)</f>
        <v>主导</v>
      </c>
      <c r="N131" s="235" t="str" cm="1">
        <f t="array" ref="N131">_xlfn.XLOOKUP($A131&amp;$B131,'[1]产值及收款计划（2026）'!$A:$A&amp;'[1]产值及收款计划（2026）'!$B:$B,'[1]产值及收款计划（2026）'!N:N)</f>
        <v>孔祥平团队</v>
      </c>
      <c r="O131" s="235" t="str" cm="1">
        <f t="array" ref="O131">_xlfn.XLOOKUP($A131&amp;$B131,'[1]产值及收款计划（2026）'!$A:$A&amp;'[1]产值及收款计划（2026）'!$B:$B,'[1]产值及收款计划（2026）'!O:O)</f>
        <v>孔祥平</v>
      </c>
      <c r="P131" s="234" t="str" cm="1">
        <f t="array" ref="P131">_xlfn.XLOOKUP($A131&amp;$B131,'[1]产值及收款计划（2026）'!$A:$A&amp;'[1]产值及收款计划（2026）'!$B:$B,'[1]产值及收款计划（2026）'!P:P)</f>
        <v>在建</v>
      </c>
      <c r="Q131" s="235" t="e" cm="1">
        <f t="array" ref="Q131">_xlfn.XLOOKUP($A131&amp;$B131,'[1]产值及收款计划（2026）'!$A:$A&amp;'[1]产值及收款计划（2026）'!$B:$B,'[1]产值及收款计划（2026）'!Q:Q)</f>
        <v>#REF!</v>
      </c>
      <c r="R131" s="235" t="e" cm="1">
        <f t="array" ref="R131">_xlfn.XLOOKUP($A131&amp;$B131,'[1]产值及收款计划（2026）'!$A:$A&amp;'[1]产值及收款计划（2026）'!$B:$B,'[1]产值及收款计划（2026）'!R:R)</f>
        <v>#REF!</v>
      </c>
      <c r="S131" s="235" t="e" cm="1">
        <f t="array" ref="S131">_xlfn.XLOOKUP($A131&amp;$B131,'[1]产值及收款计划（2026）'!$A:$A&amp;'[1]产值及收款计划（2026）'!$B:$B,'[1]产值及收款计划（2026）'!S:S)</f>
        <v>#REF!</v>
      </c>
      <c r="T131" s="235" cm="1">
        <f t="array" ref="T131">_xlfn.XLOOKUP($A131&amp;$B131,'[1]产值及收款计划（2026）'!$A:$A&amp;'[1]产值及收款计划（2026）'!$B:$B,'[1]产值及收款计划（2026）'!T:T)</f>
        <v>9</v>
      </c>
      <c r="U131" s="235" cm="1">
        <f t="array" ref="U131">_xlfn.XLOOKUP($A131&amp;$B131,'[1]产值及收款计划（2026）'!$A:$A&amp;'[1]产值及收款计划（2026）'!$B:$B,'[1]产值及收款计划（2026）'!U:U)</f>
        <v>0</v>
      </c>
      <c r="V131" s="235" cm="1">
        <f t="array" ref="V131">_xlfn.XLOOKUP($A131&amp;$B131,'[1]产值及收款计划（2026）'!$A:$A&amp;'[1]产值及收款计划（2026）'!$B:$B,'[1]产值及收款计划（2026）'!V:V)</f>
        <v>6</v>
      </c>
      <c r="W131" s="235" t="e" cm="1">
        <f t="array" ref="W131">_xlfn.XLOOKUP($A131&amp;$B131,'[1]产值及收款计划（2026）'!$A:$A&amp;'[1]产值及收款计划（2026）'!$B:$B,'[1]产值及收款计划（2026）'!W:W)</f>
        <v>#REF!</v>
      </c>
      <c r="X131" s="235" t="e" cm="1">
        <f t="array" ref="X131">_xlfn.XLOOKUP($A131&amp;$B131,'[1]产值及收款计划（2026）'!$A:$A&amp;'[1]产值及收款计划（2026）'!$B:$B,'[1]产值及收款计划（2026）'!X:X)</f>
        <v>#REF!</v>
      </c>
      <c r="Y131" s="235" t="e" cm="1">
        <f t="array" ref="Y131">_xlfn.XLOOKUP($A131&amp;$B131,'[1]产值及收款计划（2026）'!$A:$A&amp;'[1]产值及收款计划（2026）'!$B:$B,'[1]产值及收款计划（2026）'!Y:Y)</f>
        <v>#REF!</v>
      </c>
      <c r="Z131" s="235" t="e" cm="1">
        <f t="array" ref="Z131">_xlfn.XLOOKUP($A131&amp;$B131,'[1]产值及收款计划（2026）'!$A:$A&amp;'[1]产值及收款计划（2026）'!$B:$B,'[1]产值及收款计划（2026）'!Z:Z)</f>
        <v>#REF!</v>
      </c>
      <c r="AA131" s="235" t="e" cm="1">
        <f t="array" ref="AA131">_xlfn.XLOOKUP($A131&amp;$B131,'[1]产值及收款计划（2026）'!$A:$A&amp;'[1]产值及收款计划（2026）'!$B:$B,'[1]产值及收款计划（2026）'!AA:AA)</f>
        <v>#REF!</v>
      </c>
      <c r="AB131" s="235" t="e" cm="1">
        <f t="array" ref="AB131">_xlfn.XLOOKUP($A131&amp;$B131,'[1]产值及收款计划（2026）'!$A:$A&amp;'[1]产值及收款计划（2026）'!$B:$B,'[1]产值及收款计划（2026）'!AB:AB)</f>
        <v>#REF!</v>
      </c>
      <c r="AC131" s="235" t="e" cm="1">
        <f t="array" ref="AC131">_xlfn.XLOOKUP($A131&amp;$B131,'[1]产值及收款计划（2026）'!$A:$A&amp;'[1]产值及收款计划（2026）'!$B:$B,'[1]产值及收款计划（2026）'!AC:AC)</f>
        <v>#REF!</v>
      </c>
      <c r="AD131" s="235" t="e" cm="1">
        <f t="array" ref="AD131">_xlfn.XLOOKUP($A131&amp;$B131,'[1]产值及收款计划（2026）'!$A:$A&amp;'[1]产值及收款计划（2026）'!$B:$B,'[1]产值及收款计划（2026）'!AD:AD)</f>
        <v>#REF!</v>
      </c>
      <c r="AE131" s="235" t="e" cm="1">
        <f t="array" ref="AE131">_xlfn.XLOOKUP($A131&amp;$B131,'[1]产值及收款计划（2026）'!$A:$A&amp;'[1]产值及收款计划（2026）'!$B:$B,'[1]产值及收款计划（2026）'!AE:AE)</f>
        <v>#REF!</v>
      </c>
      <c r="AF131" s="235" t="e" cm="1">
        <f t="array" ref="AF131">_xlfn.XLOOKUP($A131&amp;$B131,'[1]产值及收款计划（2026）'!$A:$A&amp;'[1]产值及收款计划（2026）'!$B:$B,'[1]产值及收款计划（2026）'!AF:AF)</f>
        <v>#REF!</v>
      </c>
      <c r="AG131" s="235" t="e" cm="1">
        <f t="array" ref="AG131">_xlfn.XLOOKUP($A131&amp;$B131,'[1]产值及收款计划（2026）'!$A:$A&amp;'[1]产值及收款计划（2026）'!$B:$B,'[1]产值及收款计划（2026）'!AG:AG)</f>
        <v>#REF!</v>
      </c>
      <c r="AH131" s="235" t="e" cm="1">
        <f t="array" ref="AH131">_xlfn.XLOOKUP($A131&amp;$B131,'[1]产值及收款计划（2026）'!$A:$A&amp;'[1]产值及收款计划（2026）'!$B:$B,'[1]产值及收款计划（2026）'!AH:AH)</f>
        <v>#REF!</v>
      </c>
      <c r="AI131" s="235" t="e" cm="1">
        <f t="array" ref="AI131">_xlfn.XLOOKUP($A131&amp;$B131,'[1]产值及收款计划（2026）'!$A:$A&amp;'[1]产值及收款计划（2026）'!$B:$B,'[1]产值及收款计划（2026）'!AI:AI)</f>
        <v>#REF!</v>
      </c>
      <c r="AJ131" s="235" t="e" cm="1">
        <f t="array" ref="AJ131">_xlfn.XLOOKUP($A131&amp;$B131,'[1]产值及收款计划（2026）'!$A:$A&amp;'[1]产值及收款计划（2026）'!$B:$B,'[1]产值及收款计划（2026）'!AJ:AJ)</f>
        <v>#REF!</v>
      </c>
      <c r="AK131" s="235" t="e" cm="1">
        <f t="array" ref="AK131">_xlfn.XLOOKUP($A131&amp;$B131,'[1]产值及收款计划（2026）'!$A:$A&amp;'[1]产值及收款计划（2026）'!$B:$B,'[1]产值及收款计划（2026）'!AK:AK)</f>
        <v>#REF!</v>
      </c>
      <c r="AL131" s="235" t="e" cm="1">
        <f t="array" ref="AL131">_xlfn.XLOOKUP($A131&amp;$B131,'[1]产值及收款计划（2026）'!$A:$A&amp;'[1]产值及收款计划（2026）'!$B:$B,'[1]产值及收款计划（2026）'!AL:AL)</f>
        <v>#REF!</v>
      </c>
      <c r="AM131" s="242" t="e" cm="1">
        <f t="array" ref="AM131">_xlfn.LET(_xlpm.勾选月份状态数组,TRANSPOSE('PPT(12-15页）-TOP10'!$A$3:$A$14),_xlpm.选择数据区,IF('PPT(12-15页）-TOP10'!$E$3="收款",$BA131:$BL131,$AA131:$AL131),SUM(_xlfn._xlws.FILTER(_xlpm.选择数据区,_xlpm.勾选月份状态数组,"")))</f>
        <v>#REF!</v>
      </c>
      <c r="AN131" s="235" t="e">
        <f>_xlfn.XLOOKUP($C131,应收未收表!$T:$T,应收未收表!AA:AA)</f>
        <v>#N/A</v>
      </c>
      <c r="AO131" s="235" t="e">
        <f>_xlfn.XLOOKUP($C131,应收未收表!$T:$T,应收未收表!AB:AB)</f>
        <v>#N/A</v>
      </c>
      <c r="AP131" s="235" t="e">
        <f>_xlfn.XLOOKUP($C131,应收未收表!$T:$T,应收未收表!AC:AC)</f>
        <v>#N/A</v>
      </c>
      <c r="AQ131" s="235" t="e">
        <f>_xlfn.XLOOKUP($C131,应收未收表!$T:$T,应收未收表!AE:AE)</f>
        <v>#N/A</v>
      </c>
      <c r="AR131" s="235" t="e">
        <f>_xlfn.XLOOKUP($C131,应收未收表!$T:$T,应收未收表!AF:AF)</f>
        <v>#N/A</v>
      </c>
      <c r="AS131" s="235" t="e" cm="1">
        <f t="array" ref="AS131">_xlfn.XLOOKUP($A131&amp;$B131,'[1]产值及收款计划（2026）'!$A:$A&amp;'[1]产值及收款计划（2026）'!$B:$B,'[1]产值及收款计划（2026）'!AS:AS)</f>
        <v>#REF!</v>
      </c>
      <c r="AT131" s="235" t="e" cm="1">
        <f t="array" ref="AT131">_xlfn.XLOOKUP($A131&amp;$B131,'[1]产值及收款计划（2026）'!$A:$A&amp;'[1]产值及收款计划（2026）'!$B:$B,'[1]产值及收款计划（2026）'!AT:AT)</f>
        <v>#REF!</v>
      </c>
      <c r="AU131" s="235" t="e" cm="1">
        <f t="array" ref="AU131">_xlfn.XLOOKUP($A131&amp;$B131,'[1]产值及收款计划（2026）'!$A:$A&amp;'[1]产值及收款计划（2026）'!$B:$B,'[1]产值及收款计划（2026）'!AU:AU)</f>
        <v>#REF!</v>
      </c>
      <c r="AV131" s="235" t="e" cm="1">
        <f t="array" ref="AV131">_xlfn.XLOOKUP($A131&amp;$B131,'[1]产值及收款计划（2026）'!$A:$A&amp;'[1]产值及收款计划（2026）'!$B:$B,'[1]产值及收款计划（2026）'!AV:AV)</f>
        <v>#REF!</v>
      </c>
      <c r="AW131" s="235" cm="1">
        <f t="array" ref="AW131">_xlfn.XLOOKUP($A131&amp;$B131,'[1]产值及收款计划（2026）'!$A:$A&amp;'[1]产值及收款计划（2026）'!$B:$B,'[1]产值及收款计划（2026）'!AW:AW)</f>
        <v>4.5</v>
      </c>
      <c r="AX131" s="235" cm="1">
        <f t="array" ref="AX131">_xlfn.XLOOKUP($A131&amp;$B131,'[1]产值及收款计划（2026）'!$A:$A&amp;'[1]产值及收款计划（2026）'!$B:$B,'[1]产值及收款计划（2026）'!AX:AX)</f>
        <v>0</v>
      </c>
      <c r="AY131" s="235" cm="1">
        <f t="array" ref="AY131">_xlfn.XLOOKUP($A131&amp;$B131,'[1]产值及收款计划（2026）'!$A:$A&amp;'[1]产值及收款计划（2026）'!$B:$B,'[1]产值及收款计划（2026）'!AY:AY)</f>
        <v>10.5</v>
      </c>
      <c r="AZ131" s="235" cm="1">
        <f t="array" ref="AZ131">_xlfn.XLOOKUP($A131&amp;$B131,'[1]产值及收款计划（2026）'!$A:$A&amp;'[1]产值及收款计划（2026）'!$B:$B,'[1]产值及收款计划（2026）'!AZ:AZ)</f>
        <v>4.5</v>
      </c>
      <c r="BA131" s="246" t="e" cm="1">
        <f t="array" ref="BA131">_xlfn.XLOOKUP($A131&amp;$B131,'[1]产值及收款计划（2026）'!$A:$A&amp;'[1]产值及收款计划（2026）'!$B:$B,'[1]产值及收款计划（2026）'!BA:BA)</f>
        <v>#REF!</v>
      </c>
      <c r="BB131" s="246" t="e" cm="1">
        <f t="array" ref="BB131">_xlfn.XLOOKUP($A131&amp;$B131,'[1]产值及收款计划（2026）'!$A:$A&amp;'[1]产值及收款计划（2026）'!$B:$B,'[1]产值及收款计划（2026）'!BB:BB)</f>
        <v>#REF!</v>
      </c>
      <c r="BC131" s="246" t="e" cm="1">
        <f t="array" ref="BC131">_xlfn.XLOOKUP($A131&amp;$B131,'[1]产值及收款计划（2026）'!$A:$A&amp;'[1]产值及收款计划（2026）'!$B:$B,'[1]产值及收款计划（2026）'!BC:BC)</f>
        <v>#REF!</v>
      </c>
      <c r="BD131" s="235" t="e" cm="1">
        <f t="array" ref="BD131">_xlfn.XLOOKUP($A131&amp;$B131,'[1]产值及收款计划（2026）'!$A:$A&amp;'[1]产值及收款计划（2026）'!$B:$B,'[1]产值及收款计划（2026）'!BD:BD)</f>
        <v>#REF!</v>
      </c>
      <c r="BE131" s="235" t="e" cm="1">
        <f t="array" ref="BE131">_xlfn.XLOOKUP($A131&amp;$B131,'[1]产值及收款计划（2026）'!$A:$A&amp;'[1]产值及收款计划（2026）'!$B:$B,'[1]产值及收款计划（2026）'!BE:BE)</f>
        <v>#REF!</v>
      </c>
      <c r="BF131" s="235" t="e" cm="1">
        <f t="array" ref="BF131">_xlfn.XLOOKUP($A131&amp;$B131,'[1]产值及收款计划（2026）'!$A:$A&amp;'[1]产值及收款计划（2026）'!$B:$B,'[1]产值及收款计划（2026）'!BF:BF)</f>
        <v>#REF!</v>
      </c>
      <c r="BG131" s="235" t="e" cm="1">
        <f t="array" ref="BG131">_xlfn.XLOOKUP($A131&amp;$B131,'[1]产值及收款计划（2026）'!$A:$A&amp;'[1]产值及收款计划（2026）'!$B:$B,'[1]产值及收款计划（2026）'!BG:BG)</f>
        <v>#REF!</v>
      </c>
      <c r="BH131" s="235" t="e" cm="1">
        <f t="array" ref="BH131">_xlfn.XLOOKUP($A131&amp;$B131,'[1]产值及收款计划（2026）'!$A:$A&amp;'[1]产值及收款计划（2026）'!$B:$B,'[1]产值及收款计划（2026）'!BH:BH)</f>
        <v>#REF!</v>
      </c>
      <c r="BI131" s="235" t="e" cm="1">
        <f t="array" ref="BI131">_xlfn.XLOOKUP($A131&amp;$B131,'[1]产值及收款计划（2026）'!$A:$A&amp;'[1]产值及收款计划（2026）'!$B:$B,'[1]产值及收款计划（2026）'!BI:BI)</f>
        <v>#REF!</v>
      </c>
      <c r="BJ131" s="235" t="e" cm="1">
        <f t="array" ref="BJ131">_xlfn.XLOOKUP($A131&amp;$B131,'[1]产值及收款计划（2026）'!$A:$A&amp;'[1]产值及收款计划（2026）'!$B:$B,'[1]产值及收款计划（2026）'!BJ:BJ)</f>
        <v>#REF!</v>
      </c>
      <c r="BK131" s="235" t="e" cm="1">
        <f t="array" ref="BK131">_xlfn.XLOOKUP($A131&amp;$B131,'[1]产值及收款计划（2026）'!$A:$A&amp;'[1]产值及收款计划（2026）'!$B:$B,'[1]产值及收款计划（2026）'!BK:BK)</f>
        <v>#REF!</v>
      </c>
      <c r="BL131" s="235" t="e" cm="1">
        <f t="array" ref="BL131">_xlfn.XLOOKUP($A131&amp;$B131,'[1]产值及收款计划（2026）'!$A:$A&amp;'[1]产值及收款计划（2026）'!$B:$B,'[1]产值及收款计划（2026）'!BL:BL)</f>
        <v>#REF!</v>
      </c>
      <c r="BM131" s="235"/>
      <c r="BN131" s="235"/>
      <c r="BO131" s="235"/>
      <c r="BP131" s="235"/>
      <c r="BQ131" s="235" t="e">
        <f>_xlfn.XLOOKUP($C131,应收未收表!$AJ:$AJ,应收未收表!AK:AK)</f>
        <v>#N/A</v>
      </c>
      <c r="BR131" s="235" t="e">
        <f>_xlfn.XLOOKUP($C131,应收未收表!$AJ:$AJ,应收未收表!AL:AL)</f>
        <v>#N/A</v>
      </c>
      <c r="BS131" s="235" t="e">
        <f>_xlfn.XLOOKUP($C131,应收未收表!$AJ:$AJ,应收未收表!AM:AM)</f>
        <v>#N/A</v>
      </c>
      <c r="BT131" s="235" t="e">
        <f>_xlfn.XLOOKUP($C131,应收未收表!$AJ:$AJ,应收未收表!AN:AN)</f>
        <v>#N/A</v>
      </c>
      <c r="BU131" s="234" t="str" cm="1">
        <f t="array" ref="BU131">_xlfn.XLOOKUP($A131&amp;$B131,'[1]产值及收款计划（2026）'!$A:$A&amp;'[1]产值及收款计划（2026）'!$B:$B,'[1]产值及收款计划（2026）'!BQ:BQ)</f>
        <v>上海城建数字产业集团有限公司</v>
      </c>
      <c r="BV131" s="235" t="e" cm="1">
        <f t="array" ref="BV131">_xlfn.XLOOKUP($A131&amp;$B131,'[1]产值及收款计划（2026）'!$A:$A&amp;'[1]产值及收款计划（2026）'!$B:$B,'[1]产值及收款计划（2026）'!BR:BR)</f>
        <v>#REF!</v>
      </c>
      <c r="CE131" s="235" cm="1">
        <f t="array" ref="CE131">_xlfn.XLOOKUP($A131&amp;$B131,'[1]产值及收款计划（2026）'!$A:$A&amp;'[1]产值及收款计划（2026）'!$B:$B,'[1]产值及收款计划（2026）'!CA:CA)</f>
        <v>0</v>
      </c>
      <c r="CF131" s="235" cm="1">
        <f t="array" ref="CF131">_xlfn.XLOOKUP($A131&amp;$B131,'[1]产值及收款计划（2026）'!$A:$A&amp;'[1]产值及收款计划（2026）'!$B:$B,'[1]产值及收款计划（2026）'!CB:CB)</f>
        <v>0</v>
      </c>
      <c r="CG131" s="235" cm="1">
        <f t="array" ref="CG131">_xlfn.XLOOKUP($A131&amp;$B131,'[1]产值及收款计划（2026）'!$A:$A&amp;'[1]产值及收款计划（2026）'!$B:$B,'[1]产值及收款计划（2026）'!CC:CC)</f>
        <v>0</v>
      </c>
      <c r="CH131" s="235" cm="1">
        <f t="array" ref="CH131">_xlfn.XLOOKUP($A131&amp;$B131,'[1]产值及收款计划（2026）'!$A:$A&amp;'[1]产值及收款计划（2026）'!$B:$B,'[1]产值及收款计划（2026）'!CD:CD)</f>
        <v>0</v>
      </c>
      <c r="CI131" s="235" cm="1">
        <f t="array" ref="CI131">_xlfn.XLOOKUP($A131&amp;$B131,'[1]产值及收款计划（2026）'!$A:$A&amp;'[1]产值及收款计划（2026）'!$B:$B,'[1]产值及收款计划（2026）'!CE:CE)</f>
        <v>0</v>
      </c>
      <c r="CJ131" s="235" cm="1">
        <f t="array" ref="CJ131">_xlfn.XLOOKUP($A131&amp;$B131,'[1]产值及收款计划（2026）'!$A:$A&amp;'[1]产值及收款计划（2026）'!$B:$B,'[1]产值及收款计划（2026）'!CF:CF)</f>
        <v>0</v>
      </c>
      <c r="CK131" s="235" cm="1">
        <f t="array" ref="CK131">_xlfn.XLOOKUP($A131&amp;$B131,'[1]产值及收款计划（2026）'!$A:$A&amp;'[1]产值及收款计划（2026）'!$B:$B,'[1]产值及收款计划（2026）'!CG:CG)</f>
        <v>0</v>
      </c>
      <c r="CL131" s="235" cm="1">
        <f t="array" ref="CL131">_xlfn.XLOOKUP($A131&amp;$B131,'[1]产值及收款计划（2026）'!$A:$A&amp;'[1]产值及收款计划（2026）'!$B:$B,'[1]产值及收款计划（2026）'!CH:CH)</f>
        <v>0</v>
      </c>
      <c r="CM131" s="235" cm="1">
        <f t="array" ref="CM131">_xlfn.XLOOKUP($A131&amp;$B131,'[1]产值及收款计划（2026）'!$A:$A&amp;'[1]产值及收款计划（2026）'!$B:$B,'[1]产值及收款计划（2026）'!CI:CI)</f>
        <v>0</v>
      </c>
      <c r="CN131" s="235" cm="1">
        <f t="array" ref="CN131">_xlfn.XLOOKUP($A131&amp;$B131,'[1]产值及收款计划（2026）'!$A:$A&amp;'[1]产值及收款计划（2026）'!$B:$B,'[1]产值及收款计划（2026）'!CJ:CJ)</f>
        <v>0</v>
      </c>
      <c r="CO131" s="235" cm="1">
        <f t="array" ref="CO131">_xlfn.XLOOKUP($A131&amp;$B131,'[1]产值及收款计划（2026）'!$A:$A&amp;'[1]产值及收款计划（2026）'!$B:$B,'[1]产值及收款计划（2026）'!CK:CK)</f>
        <v>0</v>
      </c>
      <c r="CP131" s="235" cm="1">
        <f t="array" ref="CP131">_xlfn.XLOOKUP($A131&amp;$B131,'[1]产值及收款计划（2026）'!$A:$A&amp;'[1]产值及收款计划（2026）'!$B:$B,'[1]产值及收款计划（2026）'!CL:CL)</f>
        <v>0</v>
      </c>
      <c r="DE131" s="235" cm="1">
        <f t="array" ref="DE131">_xlfn.XLOOKUP($A131&amp;$B131,'[1]产值及收款计划（2026）'!$A:$A&amp;'[1]产值及收款计划（2026）'!$B:$B,'[1]产值及收款计划（2026）'!DA:DA)</f>
        <v>0</v>
      </c>
      <c r="DF131" s="235" cm="1">
        <f t="array" ref="DF131">_xlfn.XLOOKUP($A131&amp;$B131,'[1]产值及收款计划（2026）'!$A:$A&amp;'[1]产值及收款计划（2026）'!$B:$B,'[1]产值及收款计划（2026）'!DB:DB)</f>
        <v>0</v>
      </c>
      <c r="DG131" s="235" cm="1">
        <f t="array" ref="DG131">_xlfn.XLOOKUP($A131&amp;$B131,'[1]产值及收款计划（2026）'!$A:$A&amp;'[1]产值及收款计划（2026）'!$B:$B,'[1]产值及收款计划（2026）'!DC:DC)</f>
        <v>0</v>
      </c>
      <c r="DH131" s="235" cm="1">
        <f t="array" ref="DH131">_xlfn.XLOOKUP($A131&amp;$B131,'[1]产值及收款计划（2026）'!$A:$A&amp;'[1]产值及收款计划（2026）'!$B:$B,'[1]产值及收款计划（2026）'!DD:DD)</f>
        <v>0</v>
      </c>
      <c r="DI131" s="235" cm="1">
        <f t="array" ref="DI131">_xlfn.XLOOKUP($A131&amp;$B131,'[1]产值及收款计划（2026）'!$A:$A&amp;'[1]产值及收款计划（2026）'!$B:$B,'[1]产值及收款计划（2026）'!DE:DE)</f>
        <v>0</v>
      </c>
      <c r="DJ131" s="235" cm="1">
        <f t="array" ref="DJ131">_xlfn.XLOOKUP($A131&amp;$B131,'[1]产值及收款计划（2026）'!$A:$A&amp;'[1]产值及收款计划（2026）'!$B:$B,'[1]产值及收款计划（2026）'!DF:DF)</f>
        <v>0</v>
      </c>
      <c r="DK131" s="235" cm="1">
        <f t="array" ref="DK131">_xlfn.XLOOKUP($A131&amp;$B131,'[1]产值及收款计划（2026）'!$A:$A&amp;'[1]产值及收款计划（2026）'!$B:$B,'[1]产值及收款计划（2026）'!DG:DG)</f>
        <v>0</v>
      </c>
      <c r="DL131" s="235" cm="1">
        <f t="array" ref="DL131">_xlfn.XLOOKUP($A131&amp;$B131,'[1]产值及收款计划（2026）'!$A:$A&amp;'[1]产值及收款计划（2026）'!$B:$B,'[1]产值及收款计划（2026）'!DH:DH)</f>
        <v>0</v>
      </c>
      <c r="DM131" s="235" cm="1">
        <f t="array" ref="DM131">_xlfn.XLOOKUP($A131&amp;$B131,'[1]产值及收款计划（2026）'!$A:$A&amp;'[1]产值及收款计划（2026）'!$B:$B,'[1]产值及收款计划（2026）'!DI:DI)</f>
        <v>0</v>
      </c>
      <c r="DN131" s="235" cm="1">
        <f t="array" ref="DN131">_xlfn.XLOOKUP($A131&amp;$B131,'[1]产值及收款计划（2026）'!$A:$A&amp;'[1]产值及收款计划（2026）'!$B:$B,'[1]产值及收款计划（2026）'!DJ:DJ)</f>
        <v>0</v>
      </c>
      <c r="DO131" s="235" cm="1">
        <f t="array" ref="DO131">_xlfn.XLOOKUP($A131&amp;$B131,'[1]产值及收款计划（2026）'!$A:$A&amp;'[1]产值及收款计划（2026）'!$B:$B,'[1]产值及收款计划（2026）'!DK:DK)</f>
        <v>0</v>
      </c>
      <c r="DP131" s="235" cm="1">
        <f t="array" ref="DP131">_xlfn.XLOOKUP($A131&amp;$B131,'[1]产值及收款计划（2026）'!$A:$A&amp;'[1]产值及收款计划（2026）'!$B:$B,'[1]产值及收款计划（2026）'!DL:DL)</f>
        <v>0</v>
      </c>
      <c r="DQ131" s="243"/>
      <c r="DR131" s="229"/>
    </row>
    <row r="132" ht="81" spans="1:122">
      <c r="A132" s="233">
        <f t="shared" si="14"/>
        <v>128</v>
      </c>
      <c r="B132" s="233" t="s">
        <v>25</v>
      </c>
      <c r="C132" s="234" t="str" cm="1">
        <f t="array" ref="C132">_xlfn.XLOOKUP($A132&amp;$B132,'[1]产值及收款计划（2026）'!$A:$A&amp;'[1]产值及收款计划（2026）'!$B:$B,'[1]产值及收款计划（2026）'!C:C)</f>
        <v>SZJT202570024</v>
      </c>
      <c r="D132" s="234" t="str" cm="1">
        <f t="array" ref="D132">_xlfn.XLOOKUP($A132&amp;$B132,'[1]产值及收款计划（2026）'!$A:$A&amp;'[1]产值及收款计划（2026）'!$B:$B,'[1]产值及收款计划（2026）'!D:D)</f>
        <v>DUBAI STRATEGIC SEWER TUNNEL – TUNNEL, LINK SEWERS AND TERMINAL PUMPING STATION (DSST – TLT) FOR DUBAI MUNICIPALITY  FOR  PACKAGE J1 AND W  Digital Innovation and BIM Consulting Services Agreement</v>
      </c>
      <c r="E132" s="235" cm="1">
        <f t="array" ref="E132">_xlfn.XLOOKUP($A132&amp;$B132,'[1]产值及收款计划（2026）'!$A:$A&amp;'[1]产值及收款计划（2026）'!$B:$B,'[1]产值及收款计划（2026）'!E:E)</f>
        <v>40.792</v>
      </c>
      <c r="F132" s="235" cm="1">
        <f t="array" ref="F132">_xlfn.XLOOKUP($A132&amp;$B132,'[1]产值及收款计划（2026）'!$A:$A&amp;'[1]产值及收款计划（2026）'!$B:$B,'[1]产值及收款计划（2026）'!F:F)</f>
        <v>40.792</v>
      </c>
      <c r="G132" s="235" cm="1">
        <f t="array" ref="G132">_xlfn.XLOOKUP($A132&amp;$B132,'[1]产值及收款计划（2026）'!$A:$A&amp;'[1]产值及收款计划（2026）'!$B:$B,'[1]产值及收款计划（2026）'!G:G)</f>
        <v>40.792</v>
      </c>
      <c r="H132" s="235" cm="1">
        <f t="array" ref="H132">_xlfn.XLOOKUP($A132&amp;$B132,'[1]产值及收款计划（2026）'!$A:$A&amp;'[1]产值及收款计划（2026）'!$B:$B,'[1]产值及收款计划（2026）'!H:H)</f>
        <v>17.192</v>
      </c>
      <c r="I132" s="236" cm="1">
        <f t="array" ref="I132">_xlfn.XLOOKUP($A132&amp;$B132,'[1]产值及收款计划（2026）'!$A:$A&amp;'[1]产值及收款计划（2026）'!$B:$B,'[1]产值及收款计划（2026）'!I:I)</f>
        <v>0.421455187291626</v>
      </c>
      <c r="J132" s="237" cm="1">
        <f t="array" ref="J132">_xlfn.XLOOKUP($A132&amp;$B132,'[1]产值及收款计划（2026）'!$A:$A&amp;'[1]产值及收款计划（2026）'!$B:$B,'[1]产值及收款计划（2026）'!J:J)</f>
        <v>0.0180711878641083</v>
      </c>
      <c r="K132" s="235" t="e" cm="1">
        <f t="array" ref="K132">_xlfn.XLOOKUP($A132&amp;$B132,'[1]产值及收款计划（2026）'!$A:$A&amp;'[1]产值及收款计划（2026）'!$B:$B,'[1]产值及收款计划（2026）'!K:K)</f>
        <v>#REF!</v>
      </c>
      <c r="L132" s="235" t="e" cm="1">
        <f t="array" ref="L132">_xlfn.XLOOKUP($A132&amp;$B132,'[1]产值及收款计划（2026）'!$A:$A&amp;'[1]产值及收款计划（2026）'!$B:$B,'[1]产值及收款计划（2026）'!L:L)</f>
        <v>#REF!</v>
      </c>
      <c r="M132" s="235" t="str" cm="1">
        <f t="array" ref="M132">_xlfn.XLOOKUP($A132&amp;$B132,'[1]产值及收款计划（2026）'!$A:$A&amp;'[1]产值及收款计划（2026）'!$B:$B,'[1]产值及收款计划（2026）'!M:M)</f>
        <v>主导</v>
      </c>
      <c r="N132" s="235" t="str" cm="1">
        <f t="array" ref="N132">_xlfn.XLOOKUP($A132&amp;$B132,'[1]产值及收款计划（2026）'!$A:$A&amp;'[1]产值及收款计划（2026）'!$B:$B,'[1]产值及收款计划（2026）'!N:N)</f>
        <v>施林烽团队</v>
      </c>
      <c r="O132" s="235" t="str" cm="1">
        <f t="array" ref="O132">_xlfn.XLOOKUP($A132&amp;$B132,'[1]产值及收款计划（2026）'!$A:$A&amp;'[1]产值及收款计划（2026）'!$B:$B,'[1]产值及收款计划（2026）'!O:O)</f>
        <v>严闻东</v>
      </c>
      <c r="P132" s="234" t="str" cm="1">
        <f t="array" ref="P132">_xlfn.XLOOKUP($A132&amp;$B132,'[1]产值及收款计划（2026）'!$A:$A&amp;'[1]产值及收款计划（2026）'!$B:$B,'[1]产值及收款计划（2026）'!P:P)</f>
        <v>在建</v>
      </c>
      <c r="Q132" s="235" t="e" cm="1">
        <f t="array" ref="Q132">_xlfn.XLOOKUP($A132&amp;$B132,'[1]产值及收款计划（2026）'!$A:$A&amp;'[1]产值及收款计划（2026）'!$B:$B,'[1]产值及收款计划（2026）'!Q:Q)</f>
        <v>#REF!</v>
      </c>
      <c r="R132" s="235" t="e" cm="1">
        <f t="array" ref="R132">_xlfn.XLOOKUP($A132&amp;$B132,'[1]产值及收款计划（2026）'!$A:$A&amp;'[1]产值及收款计划（2026）'!$B:$B,'[1]产值及收款计划（2026）'!R:R)</f>
        <v>#REF!</v>
      </c>
      <c r="S132" s="235" t="e" cm="1">
        <f t="array" ref="S132">_xlfn.XLOOKUP($A132&amp;$B132,'[1]产值及收款计划（2026）'!$A:$A&amp;'[1]产值及收款计划（2026）'!$B:$B,'[1]产值及收款计划（2026）'!S:S)</f>
        <v>#REF!</v>
      </c>
      <c r="T132" s="235" cm="1">
        <f t="array" ref="T132">_xlfn.XLOOKUP($A132&amp;$B132,'[1]产值及收款计划（2026）'!$A:$A&amp;'[1]产值及收款计划（2026）'!$B:$B,'[1]产值及收款计划（2026）'!T:T)</f>
        <v>12</v>
      </c>
      <c r="U132" s="235" cm="1">
        <f t="array" ref="U132">_xlfn.XLOOKUP($A132&amp;$B132,'[1]产值及收款计划（2026）'!$A:$A&amp;'[1]产值及收款计划（2026）'!$B:$B,'[1]产值及收款计划（2026）'!U:U)</f>
        <v>0</v>
      </c>
      <c r="V132" s="235" cm="1">
        <f t="array" ref="V132">_xlfn.XLOOKUP($A132&amp;$B132,'[1]产值及收款计划（2026）'!$A:$A&amp;'[1]产值及收款计划（2026）'!$B:$B,'[1]产值及收款计划（2026）'!V:V)</f>
        <v>28.792</v>
      </c>
      <c r="W132" s="235" t="e" cm="1">
        <f t="array" ref="W132">_xlfn.XLOOKUP($A132&amp;$B132,'[1]产值及收款计划（2026）'!$A:$A&amp;'[1]产值及收款计划（2026）'!$B:$B,'[1]产值及收款计划（2026）'!W:W)</f>
        <v>#REF!</v>
      </c>
      <c r="X132" s="235" t="e" cm="1">
        <f t="array" ref="X132">_xlfn.XLOOKUP($A132&amp;$B132,'[1]产值及收款计划（2026）'!$A:$A&amp;'[1]产值及收款计划（2026）'!$B:$B,'[1]产值及收款计划（2026）'!X:X)</f>
        <v>#REF!</v>
      </c>
      <c r="Y132" s="235" t="e" cm="1">
        <f t="array" ref="Y132">_xlfn.XLOOKUP($A132&amp;$B132,'[1]产值及收款计划（2026）'!$A:$A&amp;'[1]产值及收款计划（2026）'!$B:$B,'[1]产值及收款计划（2026）'!Y:Y)</f>
        <v>#REF!</v>
      </c>
      <c r="Z132" s="235" t="e" cm="1">
        <f t="array" ref="Z132">_xlfn.XLOOKUP($A132&amp;$B132,'[1]产值及收款计划（2026）'!$A:$A&amp;'[1]产值及收款计划（2026）'!$B:$B,'[1]产值及收款计划（2026）'!Z:Z)</f>
        <v>#REF!</v>
      </c>
      <c r="AA132" s="235" t="e" cm="1">
        <f t="array" ref="AA132">_xlfn.XLOOKUP($A132&amp;$B132,'[1]产值及收款计划（2026）'!$A:$A&amp;'[1]产值及收款计划（2026）'!$B:$B,'[1]产值及收款计划（2026）'!AA:AA)</f>
        <v>#REF!</v>
      </c>
      <c r="AB132" s="235" t="e" cm="1">
        <f t="array" ref="AB132">_xlfn.XLOOKUP($A132&amp;$B132,'[1]产值及收款计划（2026）'!$A:$A&amp;'[1]产值及收款计划（2026）'!$B:$B,'[1]产值及收款计划（2026）'!AB:AB)</f>
        <v>#REF!</v>
      </c>
      <c r="AC132" s="235" t="e" cm="1">
        <f t="array" ref="AC132">_xlfn.XLOOKUP($A132&amp;$B132,'[1]产值及收款计划（2026）'!$A:$A&amp;'[1]产值及收款计划（2026）'!$B:$B,'[1]产值及收款计划（2026）'!AC:AC)</f>
        <v>#REF!</v>
      </c>
      <c r="AD132" s="235" cm="1">
        <f t="array" ref="AD132">_xlfn.XLOOKUP($A132&amp;$B132,'[1]产值及收款计划（2026）'!$A:$A&amp;'[1]产值及收款计划（2026）'!$B:$B,'[1]产值及收款计划（2026）'!AD:AD)</f>
        <v>28.792</v>
      </c>
      <c r="AE132" s="235" t="e" cm="1">
        <f t="array" ref="AE132">_xlfn.XLOOKUP($A132&amp;$B132,'[1]产值及收款计划（2026）'!$A:$A&amp;'[1]产值及收款计划（2026）'!$B:$B,'[1]产值及收款计划（2026）'!AE:AE)</f>
        <v>#REF!</v>
      </c>
      <c r="AF132" s="235" t="e" cm="1">
        <f t="array" ref="AF132">_xlfn.XLOOKUP($A132&amp;$B132,'[1]产值及收款计划（2026）'!$A:$A&amp;'[1]产值及收款计划（2026）'!$B:$B,'[1]产值及收款计划（2026）'!AF:AF)</f>
        <v>#REF!</v>
      </c>
      <c r="AG132" s="235" t="e" cm="1">
        <f t="array" ref="AG132">_xlfn.XLOOKUP($A132&amp;$B132,'[1]产值及收款计划（2026）'!$A:$A&amp;'[1]产值及收款计划（2026）'!$B:$B,'[1]产值及收款计划（2026）'!AG:AG)</f>
        <v>#REF!</v>
      </c>
      <c r="AH132" s="235" t="e" cm="1">
        <f t="array" ref="AH132">_xlfn.XLOOKUP($A132&amp;$B132,'[1]产值及收款计划（2026）'!$A:$A&amp;'[1]产值及收款计划（2026）'!$B:$B,'[1]产值及收款计划（2026）'!AH:AH)</f>
        <v>#REF!</v>
      </c>
      <c r="AI132" s="235" t="e" cm="1">
        <f t="array" ref="AI132">_xlfn.XLOOKUP($A132&amp;$B132,'[1]产值及收款计划（2026）'!$A:$A&amp;'[1]产值及收款计划（2026）'!$B:$B,'[1]产值及收款计划（2026）'!AI:AI)</f>
        <v>#REF!</v>
      </c>
      <c r="AJ132" s="235" t="e" cm="1">
        <f t="array" ref="AJ132">_xlfn.XLOOKUP($A132&amp;$B132,'[1]产值及收款计划（2026）'!$A:$A&amp;'[1]产值及收款计划（2026）'!$B:$B,'[1]产值及收款计划（2026）'!AJ:AJ)</f>
        <v>#REF!</v>
      </c>
      <c r="AK132" s="235" t="e" cm="1">
        <f t="array" ref="AK132">_xlfn.XLOOKUP($A132&amp;$B132,'[1]产值及收款计划（2026）'!$A:$A&amp;'[1]产值及收款计划（2026）'!$B:$B,'[1]产值及收款计划（2026）'!AK:AK)</f>
        <v>#REF!</v>
      </c>
      <c r="AL132" s="235" t="e" cm="1">
        <f t="array" ref="AL132">_xlfn.XLOOKUP($A132&amp;$B132,'[1]产值及收款计划（2026）'!$A:$A&amp;'[1]产值及收款计划（2026）'!$B:$B,'[1]产值及收款计划（2026）'!AL:AL)</f>
        <v>#REF!</v>
      </c>
      <c r="AM132" s="242" t="e" cm="1">
        <f t="array" ref="AM132">_xlfn.LET(_xlpm.勾选月份状态数组,TRANSPOSE('PPT(12-15页）-TOP10'!$A$3:$A$14),_xlpm.选择数据区,IF('PPT(12-15页）-TOP10'!$E$3="收款",$BA132:$BL132,$AA132:$AL132),SUM(_xlfn._xlws.FILTER(_xlpm.选择数据区,_xlpm.勾选月份状态数组,"")))</f>
        <v>#REF!</v>
      </c>
      <c r="AN132" s="235">
        <f>_xlfn.XLOOKUP($C132,应收未收表!$T:$T,应收未收表!AA:AA)</f>
        <v>40</v>
      </c>
      <c r="AO132" s="235">
        <f>_xlfn.XLOOKUP($C132,应收未收表!$T:$T,应收未收表!AB:AB)</f>
        <v>12</v>
      </c>
      <c r="AP132" s="235">
        <f>_xlfn.XLOOKUP($C132,应收未收表!$T:$T,应收未收表!AC:AC)</f>
        <v>28</v>
      </c>
      <c r="AQ132" s="235" t="str">
        <f>_xlfn.XLOOKUP($C132,应收未收表!$T:$T,应收未收表!AE:AE)</f>
        <v>春节后一季度内落实且已上报一季度计划</v>
      </c>
      <c r="AR132" s="235" t="str">
        <f>_xlfn.XLOOKUP($C132,应收未收表!$T:$T,应收未收表!AF:AF)</f>
        <v>节前完成所有配合内容，产值单节后申请，且只有未盖章，只能等收款</v>
      </c>
      <c r="AS132" s="235" t="e" cm="1">
        <f t="array" ref="AS132">_xlfn.XLOOKUP($A132&amp;$B132,'[1]产值及收款计划（2026）'!$A:$A&amp;'[1]产值及收款计划（2026）'!$B:$B,'[1]产值及收款计划（2026）'!AS:AS)</f>
        <v>#REF!</v>
      </c>
      <c r="AT132" s="235" t="e" cm="1">
        <f t="array" ref="AT132">_xlfn.XLOOKUP($A132&amp;$B132,'[1]产值及收款计划（2026）'!$A:$A&amp;'[1]产值及收款计划（2026）'!$B:$B,'[1]产值及收款计划（2026）'!AT:AT)</f>
        <v>#REF!</v>
      </c>
      <c r="AU132" s="235" t="e" cm="1">
        <f t="array" ref="AU132">_xlfn.XLOOKUP($A132&amp;$B132,'[1]产值及收款计划（2026）'!$A:$A&amp;'[1]产值及收款计划（2026）'!$B:$B,'[1]产值及收款计划（2026）'!AU:AU)</f>
        <v>#REF!</v>
      </c>
      <c r="AV132" s="235" t="e" cm="1">
        <f t="array" ref="AV132">_xlfn.XLOOKUP($A132&amp;$B132,'[1]产值及收款计划（2026）'!$A:$A&amp;'[1]产值及收款计划（2026）'!$B:$B,'[1]产值及收款计划（2026）'!AV:AV)</f>
        <v>#REF!</v>
      </c>
      <c r="AW132" s="235" cm="1">
        <f t="array" ref="AW132">_xlfn.XLOOKUP($A132&amp;$B132,'[1]产值及收款计划（2026）'!$A:$A&amp;'[1]产值及收款计划（2026）'!$B:$B,'[1]产值及收款计划（2026）'!AW:AW)</f>
        <v>3.8376</v>
      </c>
      <c r="AX132" s="235" cm="1">
        <f t="array" ref="AX132">_xlfn.XLOOKUP($A132&amp;$B132,'[1]产值及收款计划（2026）'!$A:$A&amp;'[1]产值及收款计划（2026）'!$B:$B,'[1]产值及收款计划（2026）'!AX:AX)</f>
        <v>8.121411</v>
      </c>
      <c r="AY132" s="235" cm="1">
        <f t="array" ref="AY132">_xlfn.XLOOKUP($A132&amp;$B132,'[1]产值及收款计划（2026）'!$A:$A&amp;'[1]产值及收款计划（2026）'!$B:$B,'[1]产值及收款计划（2026）'!AY:AY)</f>
        <v>28.832989</v>
      </c>
      <c r="AZ132" s="235" cm="1">
        <f t="array" ref="AZ132">_xlfn.XLOOKUP($A132&amp;$B132,'[1]产值及收款计划（2026）'!$A:$A&amp;'[1]产值及收款计划（2026）'!$B:$B,'[1]产值及收款计划（2026）'!AZ:AZ)</f>
        <v>0.0409890000000015</v>
      </c>
      <c r="BA132" s="235" t="e" cm="1">
        <f t="array" ref="BA132">_xlfn.XLOOKUP($A132&amp;$B132,'[1]产值及收款计划（2026）'!$A:$A&amp;'[1]产值及收款计划（2026）'!$B:$B,'[1]产值及收款计划（2026）'!BA:BA)</f>
        <v>#REF!</v>
      </c>
      <c r="BB132" s="235" t="e" cm="1">
        <f t="array" ref="BB132">_xlfn.XLOOKUP($A132&amp;$B132,'[1]产值及收款计划（2026）'!$A:$A&amp;'[1]产值及收款计划（2026）'!$B:$B,'[1]产值及收款计划（2026）'!BB:BB)</f>
        <v>#REF!</v>
      </c>
      <c r="BC132" s="235" t="e" cm="1">
        <f t="array" ref="BC132">_xlfn.XLOOKUP($A132&amp;$B132,'[1]产值及收款计划（2026）'!$A:$A&amp;'[1]产值及收款计划（2026）'!$B:$B,'[1]产值及收款计划（2026）'!BC:BC)</f>
        <v>#REF!</v>
      </c>
      <c r="BD132" s="235" t="e" cm="1">
        <f t="array" ref="BD132">_xlfn.XLOOKUP($A132&amp;$B132,'[1]产值及收款计划（2026）'!$A:$A&amp;'[1]产值及收款计划（2026）'!$B:$B,'[1]产值及收款计划（2026）'!BD:BD)</f>
        <v>#REF!</v>
      </c>
      <c r="BE132" s="235" t="e" cm="1">
        <f t="array" ref="BE132">_xlfn.XLOOKUP($A132&amp;$B132,'[1]产值及收款计划（2026）'!$A:$A&amp;'[1]产值及收款计划（2026）'!$B:$B,'[1]产值及收款计划（2026）'!BE:BE)</f>
        <v>#REF!</v>
      </c>
      <c r="BF132" s="235" cm="1">
        <f t="array" ref="BF132">_xlfn.XLOOKUP($A132&amp;$B132,'[1]产值及收款计划（2026）'!$A:$A&amp;'[1]产值及收款计划（2026）'!$B:$B,'[1]产值及收款计划（2026）'!BF:BF)</f>
        <v>28.832989</v>
      </c>
      <c r="BG132" s="235" t="e" cm="1">
        <f t="array" ref="BG132">_xlfn.XLOOKUP($A132&amp;$B132,'[1]产值及收款计划（2026）'!$A:$A&amp;'[1]产值及收款计划（2026）'!$B:$B,'[1]产值及收款计划（2026）'!BG:BG)</f>
        <v>#REF!</v>
      </c>
      <c r="BH132" s="235" t="e" cm="1">
        <f t="array" ref="BH132">_xlfn.XLOOKUP($A132&amp;$B132,'[1]产值及收款计划（2026）'!$A:$A&amp;'[1]产值及收款计划（2026）'!$B:$B,'[1]产值及收款计划（2026）'!BH:BH)</f>
        <v>#REF!</v>
      </c>
      <c r="BI132" s="235" t="e" cm="1">
        <f t="array" ref="BI132">_xlfn.XLOOKUP($A132&amp;$B132,'[1]产值及收款计划（2026）'!$A:$A&amp;'[1]产值及收款计划（2026）'!$B:$B,'[1]产值及收款计划（2026）'!BI:BI)</f>
        <v>#REF!</v>
      </c>
      <c r="BJ132" s="235" t="e" cm="1">
        <f t="array" ref="BJ132">_xlfn.XLOOKUP($A132&amp;$B132,'[1]产值及收款计划（2026）'!$A:$A&amp;'[1]产值及收款计划（2026）'!$B:$B,'[1]产值及收款计划（2026）'!BJ:BJ)</f>
        <v>#REF!</v>
      </c>
      <c r="BK132" s="235" t="e" cm="1">
        <f t="array" ref="BK132">_xlfn.XLOOKUP($A132&amp;$B132,'[1]产值及收款计划（2026）'!$A:$A&amp;'[1]产值及收款计划（2026）'!$B:$B,'[1]产值及收款计划（2026）'!BK:BK)</f>
        <v>#REF!</v>
      </c>
      <c r="BL132" s="235" t="e" cm="1">
        <f t="array" ref="BL132">_xlfn.XLOOKUP($A132&amp;$B132,'[1]产值及收款计划（2026）'!$A:$A&amp;'[1]产值及收款计划（2026）'!$B:$B,'[1]产值及收款计划（2026）'!BL:BL)</f>
        <v>#REF!</v>
      </c>
      <c r="BM132" s="235"/>
      <c r="BN132" s="235"/>
      <c r="BO132" s="235"/>
      <c r="BP132" s="235"/>
      <c r="BQ132" s="235" t="e">
        <f>_xlfn.XLOOKUP($C132,应收未收表!$AJ:$AJ,应收未收表!AK:AK)</f>
        <v>#N/A</v>
      </c>
      <c r="BR132" s="235" t="e">
        <f>_xlfn.XLOOKUP($C132,应收未收表!$AJ:$AJ,应收未收表!AL:AL)</f>
        <v>#N/A</v>
      </c>
      <c r="BS132" s="235" t="e">
        <f>_xlfn.XLOOKUP($C132,应收未收表!$AJ:$AJ,应收未收表!AM:AM)</f>
        <v>#N/A</v>
      </c>
      <c r="BT132" s="235" t="e">
        <f>_xlfn.XLOOKUP($C132,应收未收表!$AJ:$AJ,应收未收表!AN:AN)</f>
        <v>#N/A</v>
      </c>
      <c r="BU132" s="234" t="str" cm="1">
        <f t="array" ref="BU132">_xlfn.XLOOKUP($A132&amp;$B132,'[1]产值及收款计划（2026）'!$A:$A&amp;'[1]产值及收款计划（2026）'!$B:$B,'[1]产值及收款计划（2026）'!BQ:BQ)</f>
        <v>中国土木工程集团有限公司迪拜分公司</v>
      </c>
      <c r="BV132" s="235" t="e" cm="1">
        <f t="array" ref="BV132">_xlfn.XLOOKUP($A132&amp;$B132,'[1]产值及收款计划（2026）'!$A:$A&amp;'[1]产值及收款计划（2026）'!$B:$B,'[1]产值及收款计划（2026）'!BR:BR)</f>
        <v>#REF!</v>
      </c>
      <c r="CE132" s="235" cm="1">
        <f t="array" ref="CE132">_xlfn.XLOOKUP($A132&amp;$B132,'[1]产值及收款计划（2026）'!$A:$A&amp;'[1]产值及收款计划（2026）'!$B:$B,'[1]产值及收款计划（2026）'!CA:CA)</f>
        <v>0</v>
      </c>
      <c r="CF132" s="235" cm="1">
        <f t="array" ref="CF132">_xlfn.XLOOKUP($A132&amp;$B132,'[1]产值及收款计划（2026）'!$A:$A&amp;'[1]产值及收款计划（2026）'!$B:$B,'[1]产值及收款计划（2026）'!CB:CB)</f>
        <v>0</v>
      </c>
      <c r="CG132" s="235" cm="1">
        <f t="array" ref="CG132">_xlfn.XLOOKUP($A132&amp;$B132,'[1]产值及收款计划（2026）'!$A:$A&amp;'[1]产值及收款计划（2026）'!$B:$B,'[1]产值及收款计划（2026）'!CC:CC)</f>
        <v>0</v>
      </c>
      <c r="CH132" s="235" cm="1">
        <f t="array" ref="CH132">_xlfn.XLOOKUP($A132&amp;$B132,'[1]产值及收款计划（2026）'!$A:$A&amp;'[1]产值及收款计划（2026）'!$B:$B,'[1]产值及收款计划（2026）'!CD:CD)</f>
        <v>0</v>
      </c>
      <c r="CI132" s="235" cm="1">
        <f t="array" ref="CI132">_xlfn.XLOOKUP($A132&amp;$B132,'[1]产值及收款计划（2026）'!$A:$A&amp;'[1]产值及收款计划（2026）'!$B:$B,'[1]产值及收款计划（2026）'!CE:CE)</f>
        <v>0</v>
      </c>
      <c r="CJ132" s="235" cm="1">
        <f t="array" ref="CJ132">_xlfn.XLOOKUP($A132&amp;$B132,'[1]产值及收款计划（2026）'!$A:$A&amp;'[1]产值及收款计划（2026）'!$B:$B,'[1]产值及收款计划（2026）'!CF:CF)</f>
        <v>0</v>
      </c>
      <c r="CK132" s="235" cm="1">
        <f t="array" ref="CK132">_xlfn.XLOOKUP($A132&amp;$B132,'[1]产值及收款计划（2026）'!$A:$A&amp;'[1]产值及收款计划（2026）'!$B:$B,'[1]产值及收款计划（2026）'!CG:CG)</f>
        <v>0</v>
      </c>
      <c r="CL132" s="235" cm="1">
        <f t="array" ref="CL132">_xlfn.XLOOKUP($A132&amp;$B132,'[1]产值及收款计划（2026）'!$A:$A&amp;'[1]产值及收款计划（2026）'!$B:$B,'[1]产值及收款计划（2026）'!CH:CH)</f>
        <v>0</v>
      </c>
      <c r="CM132" s="235" cm="1">
        <f t="array" ref="CM132">_xlfn.XLOOKUP($A132&amp;$B132,'[1]产值及收款计划（2026）'!$A:$A&amp;'[1]产值及收款计划（2026）'!$B:$B,'[1]产值及收款计划（2026）'!CI:CI)</f>
        <v>0</v>
      </c>
      <c r="CN132" s="235" cm="1">
        <f t="array" ref="CN132">_xlfn.XLOOKUP($A132&amp;$B132,'[1]产值及收款计划（2026）'!$A:$A&amp;'[1]产值及收款计划（2026）'!$B:$B,'[1]产值及收款计划（2026）'!CJ:CJ)</f>
        <v>0</v>
      </c>
      <c r="CO132" s="235" cm="1">
        <f t="array" ref="CO132">_xlfn.XLOOKUP($A132&amp;$B132,'[1]产值及收款计划（2026）'!$A:$A&amp;'[1]产值及收款计划（2026）'!$B:$B,'[1]产值及收款计划（2026）'!CK:CK)</f>
        <v>0</v>
      </c>
      <c r="CP132" s="235" cm="1">
        <f t="array" ref="CP132">_xlfn.XLOOKUP($A132&amp;$B132,'[1]产值及收款计划（2026）'!$A:$A&amp;'[1]产值及收款计划（2026）'!$B:$B,'[1]产值及收款计划（2026）'!CL:CL)</f>
        <v>0</v>
      </c>
      <c r="DE132" s="235" cm="1">
        <f t="array" ref="DE132">_xlfn.XLOOKUP($A132&amp;$B132,'[1]产值及收款计划（2026）'!$A:$A&amp;'[1]产值及收款计划（2026）'!$B:$B,'[1]产值及收款计划（2026）'!DA:DA)</f>
        <v>0</v>
      </c>
      <c r="DF132" s="235" cm="1">
        <f t="array" ref="DF132">_xlfn.XLOOKUP($A132&amp;$B132,'[1]产值及收款计划（2026）'!$A:$A&amp;'[1]产值及收款计划（2026）'!$B:$B,'[1]产值及收款计划（2026）'!DB:DB)</f>
        <v>8.121411</v>
      </c>
      <c r="DG132" s="235" cm="1">
        <f t="array" ref="DG132">_xlfn.XLOOKUP($A132&amp;$B132,'[1]产值及收款计划（2026）'!$A:$A&amp;'[1]产值及收款计划（2026）'!$B:$B,'[1]产值及收款计划（2026）'!DC:DC)</f>
        <v>0</v>
      </c>
      <c r="DH132" s="235" cm="1">
        <f t="array" ref="DH132">_xlfn.XLOOKUP($A132&amp;$B132,'[1]产值及收款计划（2026）'!$A:$A&amp;'[1]产值及收款计划（2026）'!$B:$B,'[1]产值及收款计划（2026）'!DD:DD)</f>
        <v>0</v>
      </c>
      <c r="DI132" s="235" cm="1">
        <f t="array" ref="DI132">_xlfn.XLOOKUP($A132&amp;$B132,'[1]产值及收款计划（2026）'!$A:$A&amp;'[1]产值及收款计划（2026）'!$B:$B,'[1]产值及收款计划（2026）'!DE:DE)</f>
        <v>0</v>
      </c>
      <c r="DJ132" s="235" cm="1">
        <f t="array" ref="DJ132">_xlfn.XLOOKUP($A132&amp;$B132,'[1]产值及收款计划（2026）'!$A:$A&amp;'[1]产值及收款计划（2026）'!$B:$B,'[1]产值及收款计划（2026）'!DF:DF)</f>
        <v>0</v>
      </c>
      <c r="DK132" s="235" cm="1">
        <f t="array" ref="DK132">_xlfn.XLOOKUP($A132&amp;$B132,'[1]产值及收款计划（2026）'!$A:$A&amp;'[1]产值及收款计划（2026）'!$B:$B,'[1]产值及收款计划（2026）'!DG:DG)</f>
        <v>0</v>
      </c>
      <c r="DL132" s="235" cm="1">
        <f t="array" ref="DL132">_xlfn.XLOOKUP($A132&amp;$B132,'[1]产值及收款计划（2026）'!$A:$A&amp;'[1]产值及收款计划（2026）'!$B:$B,'[1]产值及收款计划（2026）'!DH:DH)</f>
        <v>0</v>
      </c>
      <c r="DM132" s="235" cm="1">
        <f t="array" ref="DM132">_xlfn.XLOOKUP($A132&amp;$B132,'[1]产值及收款计划（2026）'!$A:$A&amp;'[1]产值及收款计划（2026）'!$B:$B,'[1]产值及收款计划（2026）'!DI:DI)</f>
        <v>0</v>
      </c>
      <c r="DN132" s="235" cm="1">
        <f t="array" ref="DN132">_xlfn.XLOOKUP($A132&amp;$B132,'[1]产值及收款计划（2026）'!$A:$A&amp;'[1]产值及收款计划（2026）'!$B:$B,'[1]产值及收款计划（2026）'!DJ:DJ)</f>
        <v>0</v>
      </c>
      <c r="DO132" s="235" cm="1">
        <f t="array" ref="DO132">_xlfn.XLOOKUP($A132&amp;$B132,'[1]产值及收款计划（2026）'!$A:$A&amp;'[1]产值及收款计划（2026）'!$B:$B,'[1]产值及收款计划（2026）'!DK:DK)</f>
        <v>0</v>
      </c>
      <c r="DP132" s="235" cm="1">
        <f t="array" ref="DP132">_xlfn.XLOOKUP($A132&amp;$B132,'[1]产值及收款计划（2026）'!$A:$A&amp;'[1]产值及收款计划（2026）'!$B:$B,'[1]产值及收款计划（2026）'!DL:DL)</f>
        <v>0</v>
      </c>
      <c r="DQ132" s="243"/>
      <c r="DR132" s="229"/>
    </row>
    <row r="133" ht="81" spans="1:122">
      <c r="A133" s="233">
        <f t="shared" si="14"/>
        <v>129</v>
      </c>
      <c r="B133" s="233" t="s">
        <v>25</v>
      </c>
      <c r="C133" s="234" t="str" cm="1">
        <f t="array" ref="C133">_xlfn.XLOOKUP($A133&amp;$B133,'[1]产值及收款计划（2026）'!$A:$A&amp;'[1]产值及收款计划（2026）'!$B:$B,'[1]产值及收款计划（2026）'!C:C)</f>
        <v>SZJT202570034</v>
      </c>
      <c r="D133" s="235" t="str" cm="1">
        <f t="array" ref="D133">_xlfn.XLOOKUP($A133&amp;$B133,'[1]产值及收款计划（2026）'!$A:$A&amp;'[1]产值及收款计划（2026）'!$B:$B,'[1]产值及收款计划（2026）'!D:D)</f>
        <v>2025年度轨道交通应急抢险应用系统优化及运维服务</v>
      </c>
      <c r="E133" s="235" cm="1">
        <f t="array" ref="E133">_xlfn.XLOOKUP($A133&amp;$B133,'[1]产值及收款计划（2026）'!$A:$A&amp;'[1]产值及收款计划（2026）'!$B:$B,'[1]产值及收款计划（2026）'!E:E)</f>
        <v>45.9</v>
      </c>
      <c r="F133" s="235" cm="1">
        <f t="array" ref="F133">_xlfn.XLOOKUP($A133&amp;$B133,'[1]产值及收款计划（2026）'!$A:$A&amp;'[1]产值及收款计划（2026）'!$B:$B,'[1]产值及收款计划（2026）'!F:F)</f>
        <v>45.9</v>
      </c>
      <c r="G133" s="235" cm="1">
        <f t="array" ref="G133">_xlfn.XLOOKUP($A133&amp;$B133,'[1]产值及收款计划（2026）'!$A:$A&amp;'[1]产值及收款计划（2026）'!$B:$B,'[1]产值及收款计划（2026）'!G:G)</f>
        <v>45.9</v>
      </c>
      <c r="H133" s="235" cm="1">
        <f t="array" ref="H133">_xlfn.XLOOKUP($A133&amp;$B133,'[1]产值及收款计划（2026）'!$A:$A&amp;'[1]产值及收款计划（2026）'!$B:$B,'[1]产值及收款计划（2026）'!H:H)</f>
        <v>37.9</v>
      </c>
      <c r="I133" s="236" cm="1">
        <f t="array" ref="I133">_xlfn.XLOOKUP($A133&amp;$B133,'[1]产值及收款计划（2026）'!$A:$A&amp;'[1]产值及收款计划（2026）'!$B:$B,'[1]产值及收款计划（2026）'!I:I)</f>
        <v>0.825708061002179</v>
      </c>
      <c r="J133" s="237" cm="1">
        <f t="array" ref="J133">_xlfn.XLOOKUP($A133&amp;$B133,'[1]产值及收款计划（2026）'!$A:$A&amp;'[1]产值及收款计划（2026）'!$B:$B,'[1]产值及收款计划（2026）'!J:J)</f>
        <v>0.06</v>
      </c>
      <c r="K133" s="235" t="e" cm="1">
        <f t="array" ref="K133">_xlfn.XLOOKUP($A133&amp;$B133,'[1]产值及收款计划（2026）'!$A:$A&amp;'[1]产值及收款计划（2026）'!$B:$B,'[1]产值及收款计划（2026）'!K:K)</f>
        <v>#REF!</v>
      </c>
      <c r="L133" s="235" t="e" cm="1">
        <f t="array" ref="L133">_xlfn.XLOOKUP($A133&amp;$B133,'[1]产值及收款计划（2026）'!$A:$A&amp;'[1]产值及收款计划（2026）'!$B:$B,'[1]产值及收款计划（2026）'!L:L)</f>
        <v>#REF!</v>
      </c>
      <c r="M133" s="235" t="str" cm="1">
        <f t="array" ref="M133">_xlfn.XLOOKUP($A133&amp;$B133,'[1]产值及收款计划（2026）'!$A:$A&amp;'[1]产值及收款计划（2026）'!$B:$B,'[1]产值及收款计划（2026）'!M:M)</f>
        <v>主导</v>
      </c>
      <c r="N133" s="235" t="str" cm="1">
        <f t="array" ref="N133">_xlfn.XLOOKUP($A133&amp;$B133,'[1]产值及收款计划（2026）'!$A:$A&amp;'[1]产值及收款计划（2026）'!$B:$B,'[1]产值及收款计划（2026）'!N:N)</f>
        <v>施林烽团队</v>
      </c>
      <c r="O133" s="235" t="str" cm="1">
        <f t="array" ref="O133">_xlfn.XLOOKUP($A133&amp;$B133,'[1]产值及收款计划（2026）'!$A:$A&amp;'[1]产值及收款计划（2026）'!$B:$B,'[1]产值及收款计划（2026）'!O:O)</f>
        <v>施林烽</v>
      </c>
      <c r="P133" s="234" t="str" cm="1">
        <f t="array" ref="P133">_xlfn.XLOOKUP($A133&amp;$B133,'[1]产值及收款计划（2026）'!$A:$A&amp;'[1]产值及收款计划（2026）'!$B:$B,'[1]产值及收款计划（2026）'!P:P)</f>
        <v>25已完结</v>
      </c>
      <c r="Q133" s="235" t="e" cm="1">
        <f t="array" ref="Q133">_xlfn.XLOOKUP($A133&amp;$B133,'[1]产值及收款计划（2026）'!$A:$A&amp;'[1]产值及收款计划（2026）'!$B:$B,'[1]产值及收款计划（2026）'!Q:Q)</f>
        <v>#REF!</v>
      </c>
      <c r="R133" s="235" t="e" cm="1">
        <f t="array" ref="R133">_xlfn.XLOOKUP($A133&amp;$B133,'[1]产值及收款计划（2026）'!$A:$A&amp;'[1]产值及收款计划（2026）'!$B:$B,'[1]产值及收款计划（2026）'!R:R)</f>
        <v>#REF!</v>
      </c>
      <c r="S133" s="235" t="e" cm="1">
        <f t="array" ref="S133">_xlfn.XLOOKUP($A133&amp;$B133,'[1]产值及收款计划（2026）'!$A:$A&amp;'[1]产值及收款计划（2026）'!$B:$B,'[1]产值及收款计划（2026）'!S:S)</f>
        <v>#REF!</v>
      </c>
      <c r="T133" s="235" cm="1">
        <f t="array" ref="T133">_xlfn.XLOOKUP($A133&amp;$B133,'[1]产值及收款计划（2026）'!$A:$A&amp;'[1]产值及收款计划（2026）'!$B:$B,'[1]产值及收款计划（2026）'!T:T)</f>
        <v>45.9</v>
      </c>
      <c r="U133" s="235" cm="1">
        <f t="array" ref="U133">_xlfn.XLOOKUP($A133&amp;$B133,'[1]产值及收款计划（2026）'!$A:$A&amp;'[1]产值及收款计划（2026）'!$B:$B,'[1]产值及收款计划（2026）'!U:U)</f>
        <v>0</v>
      </c>
      <c r="V133" s="235" cm="1">
        <f t="array" ref="V133">_xlfn.XLOOKUP($A133&amp;$B133,'[1]产值及收款计划（2026）'!$A:$A&amp;'[1]产值及收款计划（2026）'!$B:$B,'[1]产值及收款计划（2026）'!V:V)</f>
        <v>0</v>
      </c>
      <c r="W133" s="235" t="e" cm="1">
        <f t="array" ref="W133">_xlfn.XLOOKUP($A133&amp;$B133,'[1]产值及收款计划（2026）'!$A:$A&amp;'[1]产值及收款计划（2026）'!$B:$B,'[1]产值及收款计划（2026）'!W:W)</f>
        <v>#REF!</v>
      </c>
      <c r="X133" s="235" t="e" cm="1">
        <f t="array" ref="X133">_xlfn.XLOOKUP($A133&amp;$B133,'[1]产值及收款计划（2026）'!$A:$A&amp;'[1]产值及收款计划（2026）'!$B:$B,'[1]产值及收款计划（2026）'!X:X)</f>
        <v>#REF!</v>
      </c>
      <c r="Y133" s="235" t="e" cm="1">
        <f t="array" ref="Y133">_xlfn.XLOOKUP($A133&amp;$B133,'[1]产值及收款计划（2026）'!$A:$A&amp;'[1]产值及收款计划（2026）'!$B:$B,'[1]产值及收款计划（2026）'!Y:Y)</f>
        <v>#REF!</v>
      </c>
      <c r="Z133" s="235" t="e" cm="1">
        <f t="array" ref="Z133">_xlfn.XLOOKUP($A133&amp;$B133,'[1]产值及收款计划（2026）'!$A:$A&amp;'[1]产值及收款计划（2026）'!$B:$B,'[1]产值及收款计划（2026）'!Z:Z)</f>
        <v>#REF!</v>
      </c>
      <c r="AA133" s="235" cm="1">
        <f t="array" ref="AA133">_xlfn.XLOOKUP($A133&amp;$B133,'[1]产值及收款计划（2026）'!$A:$A&amp;'[1]产值及收款计划（2026）'!$B:$B,'[1]产值及收款计划（2026）'!AA:AA)</f>
        <v>0</v>
      </c>
      <c r="AB133" s="235" cm="1">
        <f t="array" ref="AB133">_xlfn.XLOOKUP($A133&amp;$B133,'[1]产值及收款计划（2026）'!$A:$A&amp;'[1]产值及收款计划（2026）'!$B:$B,'[1]产值及收款计划（2026）'!AB:AB)</f>
        <v>0</v>
      </c>
      <c r="AC133" s="235" cm="1">
        <f t="array" ref="AC133">_xlfn.XLOOKUP($A133&amp;$B133,'[1]产值及收款计划（2026）'!$A:$A&amp;'[1]产值及收款计划（2026）'!$B:$B,'[1]产值及收款计划（2026）'!AC:AC)</f>
        <v>0</v>
      </c>
      <c r="AD133" s="235" cm="1">
        <f t="array" ref="AD133">_xlfn.XLOOKUP($A133&amp;$B133,'[1]产值及收款计划（2026）'!$A:$A&amp;'[1]产值及收款计划（2026）'!$B:$B,'[1]产值及收款计划（2026）'!AD:AD)</f>
        <v>0</v>
      </c>
      <c r="AE133" s="235" cm="1">
        <f t="array" ref="AE133">_xlfn.XLOOKUP($A133&amp;$B133,'[1]产值及收款计划（2026）'!$A:$A&amp;'[1]产值及收款计划（2026）'!$B:$B,'[1]产值及收款计划（2026）'!AE:AE)</f>
        <v>0</v>
      </c>
      <c r="AF133" s="235" cm="1">
        <f t="array" ref="AF133">_xlfn.XLOOKUP($A133&amp;$B133,'[1]产值及收款计划（2026）'!$A:$A&amp;'[1]产值及收款计划（2026）'!$B:$B,'[1]产值及收款计划（2026）'!AF:AF)</f>
        <v>0</v>
      </c>
      <c r="AG133" s="235" cm="1">
        <f t="array" ref="AG133">_xlfn.XLOOKUP($A133&amp;$B133,'[1]产值及收款计划（2026）'!$A:$A&amp;'[1]产值及收款计划（2026）'!$B:$B,'[1]产值及收款计划（2026）'!AG:AG)</f>
        <v>0</v>
      </c>
      <c r="AH133" s="235" cm="1">
        <f t="array" ref="AH133">_xlfn.XLOOKUP($A133&amp;$B133,'[1]产值及收款计划（2026）'!$A:$A&amp;'[1]产值及收款计划（2026）'!$B:$B,'[1]产值及收款计划（2026）'!AH:AH)</f>
        <v>0</v>
      </c>
      <c r="AI133" s="235" cm="1">
        <f t="array" ref="AI133">_xlfn.XLOOKUP($A133&amp;$B133,'[1]产值及收款计划（2026）'!$A:$A&amp;'[1]产值及收款计划（2026）'!$B:$B,'[1]产值及收款计划（2026）'!AI:AI)</f>
        <v>0</v>
      </c>
      <c r="AJ133" s="235" cm="1">
        <f t="array" ref="AJ133">_xlfn.XLOOKUP($A133&amp;$B133,'[1]产值及收款计划（2026）'!$A:$A&amp;'[1]产值及收款计划（2026）'!$B:$B,'[1]产值及收款计划（2026）'!AJ:AJ)</f>
        <v>0</v>
      </c>
      <c r="AK133" s="235" cm="1">
        <f t="array" ref="AK133">_xlfn.XLOOKUP($A133&amp;$B133,'[1]产值及收款计划（2026）'!$A:$A&amp;'[1]产值及收款计划（2026）'!$B:$B,'[1]产值及收款计划（2026）'!AK:AK)</f>
        <v>0</v>
      </c>
      <c r="AL133" s="235" cm="1">
        <f t="array" ref="AL133">_xlfn.XLOOKUP($A133&amp;$B133,'[1]产值及收款计划（2026）'!$A:$A&amp;'[1]产值及收款计划（2026）'!$B:$B,'[1]产值及收款计划（2026）'!AL:AL)</f>
        <v>0</v>
      </c>
      <c r="AM133" s="242" cm="1">
        <f t="array" ref="AM133">_xlfn.LET(_xlpm.勾选月份状态数组,TRANSPOSE('PPT(12-15页）-TOP10'!$A$3:$A$14),_xlpm.选择数据区,IF('PPT(12-15页）-TOP10'!$E$3="收款",$BA133:$BL133,$AA133:$AL133),SUM(_xlfn._xlws.FILTER(_xlpm.选择数据区,_xlpm.勾选月份状态数组,"")))</f>
        <v>0</v>
      </c>
      <c r="AN133" s="235" t="e">
        <f>_xlfn.XLOOKUP($C133,应收未收表!$T:$T,应收未收表!AA:AA)</f>
        <v>#N/A</v>
      </c>
      <c r="AO133" s="235" t="e">
        <f>_xlfn.XLOOKUP($C133,应收未收表!$T:$T,应收未收表!AB:AB)</f>
        <v>#N/A</v>
      </c>
      <c r="AP133" s="235" t="e">
        <f>_xlfn.XLOOKUP($C133,应收未收表!$T:$T,应收未收表!AC:AC)</f>
        <v>#N/A</v>
      </c>
      <c r="AQ133" s="235" t="e">
        <f>_xlfn.XLOOKUP($C133,应收未收表!$T:$T,应收未收表!AE:AE)</f>
        <v>#N/A</v>
      </c>
      <c r="AR133" s="235" t="e">
        <f>_xlfn.XLOOKUP($C133,应收未收表!$T:$T,应收未收表!AF:AF)</f>
        <v>#N/A</v>
      </c>
      <c r="AS133" s="235" t="e" cm="1">
        <f t="array" ref="AS133">_xlfn.XLOOKUP($A133&amp;$B133,'[1]产值及收款计划（2026）'!$A:$A&amp;'[1]产值及收款计划（2026）'!$B:$B,'[1]产值及收款计划（2026）'!AS:AS)</f>
        <v>#REF!</v>
      </c>
      <c r="AT133" s="235" t="e" cm="1">
        <f t="array" ref="AT133">_xlfn.XLOOKUP($A133&amp;$B133,'[1]产值及收款计划（2026）'!$A:$A&amp;'[1]产值及收款计划（2026）'!$B:$B,'[1]产值及收款计划（2026）'!AT:AT)</f>
        <v>#REF!</v>
      </c>
      <c r="AU133" s="235" t="e" cm="1">
        <f t="array" ref="AU133">_xlfn.XLOOKUP($A133&amp;$B133,'[1]产值及收款计划（2026）'!$A:$A&amp;'[1]产值及收款计划（2026）'!$B:$B,'[1]产值及收款计划（2026）'!AU:AU)</f>
        <v>#REF!</v>
      </c>
      <c r="AV133" s="235" t="e" cm="1">
        <f t="array" ref="AV133">_xlfn.XLOOKUP($A133&amp;$B133,'[1]产值及收款计划（2026）'!$A:$A&amp;'[1]产值及收款计划（2026）'!$B:$B,'[1]产值及收款计划（2026）'!AV:AV)</f>
        <v>#REF!</v>
      </c>
      <c r="AW133" s="235" cm="1">
        <f t="array" ref="AW133">_xlfn.XLOOKUP($A133&amp;$B133,'[1]产值及收款计划（2026）'!$A:$A&amp;'[1]产值及收款计划（2026）'!$B:$B,'[1]产值及收款计划（2026）'!AW:AW)</f>
        <v>0</v>
      </c>
      <c r="AX133" s="235" cm="1">
        <f t="array" ref="AX133">_xlfn.XLOOKUP($A133&amp;$B133,'[1]产值及收款计划（2026）'!$A:$A&amp;'[1]产值及收款计划（2026）'!$B:$B,'[1]产值及收款计划（2026）'!AX:AX)</f>
        <v>0</v>
      </c>
      <c r="AY133" s="235" cm="1">
        <f t="array" ref="AY133">_xlfn.XLOOKUP($A133&amp;$B133,'[1]产值及收款计划（2026）'!$A:$A&amp;'[1]产值及收款计划（2026）'!$B:$B,'[1]产值及收款计划（2026）'!AY:AY)</f>
        <v>45.9</v>
      </c>
      <c r="AZ133" s="235" cm="1">
        <f t="array" ref="AZ133">_xlfn.XLOOKUP($A133&amp;$B133,'[1]产值及收款计划（2026）'!$A:$A&amp;'[1]产值及收款计划（2026）'!$B:$B,'[1]产值及收款计划（2026）'!AZ:AZ)</f>
        <v>45.9</v>
      </c>
      <c r="BA133" s="235" t="e" cm="1">
        <f t="array" ref="BA133">_xlfn.XLOOKUP($A133&amp;$B133,'[1]产值及收款计划（2026）'!$A:$A&amp;'[1]产值及收款计划（2026）'!$B:$B,'[1]产值及收款计划（2026）'!BA:BA)</f>
        <v>#REF!</v>
      </c>
      <c r="BB133" s="235" t="e" cm="1">
        <f t="array" ref="BB133">_xlfn.XLOOKUP($A133&amp;$B133,'[1]产值及收款计划（2026）'!$A:$A&amp;'[1]产值及收款计划（2026）'!$B:$B,'[1]产值及收款计划（2026）'!BB:BB)</f>
        <v>#REF!</v>
      </c>
      <c r="BC133" s="235" t="e" cm="1">
        <f t="array" ref="BC133">_xlfn.XLOOKUP($A133&amp;$B133,'[1]产值及收款计划（2026）'!$A:$A&amp;'[1]产值及收款计划（2026）'!$B:$B,'[1]产值及收款计划（2026）'!BC:BC)</f>
        <v>#REF!</v>
      </c>
      <c r="BD133" s="235" cm="1">
        <f t="array" ref="BD133">_xlfn.XLOOKUP($A133&amp;$B133,'[1]产值及收款计划（2026）'!$A:$A&amp;'[1]产值及收款计划（2026）'!$B:$B,'[1]产值及收款计划（2026）'!BD:BD)</f>
        <v>23.4</v>
      </c>
      <c r="BE133" s="235" t="e" cm="1">
        <f t="array" ref="BE133">_xlfn.XLOOKUP($A133&amp;$B133,'[1]产值及收款计划（2026）'!$A:$A&amp;'[1]产值及收款计划（2026）'!$B:$B,'[1]产值及收款计划（2026）'!BE:BE)</f>
        <v>#REF!</v>
      </c>
      <c r="BF133" s="235" cm="1">
        <f t="array" ref="BF133">_xlfn.XLOOKUP($A133&amp;$B133,'[1]产值及收款计划（2026）'!$A:$A&amp;'[1]产值及收款计划（2026）'!$B:$B,'[1]产值及收款计划（2026）'!BF:BF)</f>
        <v>45.9</v>
      </c>
      <c r="BG133" s="235" t="e" cm="1">
        <f t="array" ref="BG133">_xlfn.XLOOKUP($A133&amp;$B133,'[1]产值及收款计划（2026）'!$A:$A&amp;'[1]产值及收款计划（2026）'!$B:$B,'[1]产值及收款计划（2026）'!BG:BG)</f>
        <v>#REF!</v>
      </c>
      <c r="BH133" s="235" t="e" cm="1">
        <f t="array" ref="BH133">_xlfn.XLOOKUP($A133&amp;$B133,'[1]产值及收款计划（2026）'!$A:$A&amp;'[1]产值及收款计划（2026）'!$B:$B,'[1]产值及收款计划（2026）'!BH:BH)</f>
        <v>#REF!</v>
      </c>
      <c r="BI133" s="235" t="e" cm="1">
        <f t="array" ref="BI133">_xlfn.XLOOKUP($A133&amp;$B133,'[1]产值及收款计划（2026）'!$A:$A&amp;'[1]产值及收款计划（2026）'!$B:$B,'[1]产值及收款计划（2026）'!BI:BI)</f>
        <v>#REF!</v>
      </c>
      <c r="BJ133" s="235" t="e" cm="1">
        <f t="array" ref="BJ133">_xlfn.XLOOKUP($A133&amp;$B133,'[1]产值及收款计划（2026）'!$A:$A&amp;'[1]产值及收款计划（2026）'!$B:$B,'[1]产值及收款计划（2026）'!BJ:BJ)</f>
        <v>#REF!</v>
      </c>
      <c r="BK133" s="235" t="e" cm="1">
        <f t="array" ref="BK133">_xlfn.XLOOKUP($A133&amp;$B133,'[1]产值及收款计划（2026）'!$A:$A&amp;'[1]产值及收款计划（2026）'!$B:$B,'[1]产值及收款计划（2026）'!BK:BK)</f>
        <v>#REF!</v>
      </c>
      <c r="BL133" s="235" t="e" cm="1">
        <f t="array" ref="BL133">_xlfn.XLOOKUP($A133&amp;$B133,'[1]产值及收款计划（2026）'!$A:$A&amp;'[1]产值及收款计划（2026）'!$B:$B,'[1]产值及收款计划（2026）'!BL:BL)</f>
        <v>#REF!</v>
      </c>
      <c r="BM133" s="235"/>
      <c r="BN133" s="235"/>
      <c r="BO133" s="235"/>
      <c r="BP133" s="235"/>
      <c r="BQ133" s="235">
        <f>_xlfn.XLOOKUP($C133,应收未收表!$AJ:$AJ,应收未收表!AK:AK)</f>
        <v>28</v>
      </c>
      <c r="BR133" s="235">
        <f>_xlfn.XLOOKUP($C133,应收未收表!$AJ:$AJ,应收未收表!AL:AL)</f>
        <v>28</v>
      </c>
      <c r="BS133" s="235" t="str">
        <f>_xlfn.XLOOKUP($C133,应收未收表!$AJ:$AJ,应收未收表!AM:AM)</f>
        <v>春节后一季度内落实且已上报一季度计划</v>
      </c>
      <c r="BT133" s="235" t="str">
        <f>_xlfn.XLOOKUP($C133,应收未收表!$AJ:$AJ,应收未收表!AN:AN)</f>
        <v>城盾隧安春节前会付款其他合同149万，已开票。剩余150万城盾随安在争取一季度付款。</v>
      </c>
      <c r="BU133" s="234" t="str" cm="1">
        <f t="array" ref="BU133">_xlfn.XLOOKUP($A133&amp;$B133,'[1]产值及收款计划（2026）'!$A:$A&amp;'[1]产值及收款计划（2026）'!$B:$B,'[1]产值及收款计划（2026）'!BQ:BQ)</f>
        <v>城盾隧安地下工程有限公司</v>
      </c>
      <c r="BV133" s="235" t="e" cm="1">
        <f t="array" ref="BV133">_xlfn.XLOOKUP($A133&amp;$B133,'[1]产值及收款计划（2026）'!$A:$A&amp;'[1]产值及收款计划（2026）'!$B:$B,'[1]产值及收款计划（2026）'!BR:BR)</f>
        <v>#REF!</v>
      </c>
      <c r="CE133" s="235" cm="1">
        <f t="array" ref="CE133">_xlfn.XLOOKUP($A133&amp;$B133,'[1]产值及收款计划（2026）'!$A:$A&amp;'[1]产值及收款计划（2026）'!$B:$B,'[1]产值及收款计划（2026）'!CA:CA)</f>
        <v>0</v>
      </c>
      <c r="CF133" s="235" cm="1">
        <f t="array" ref="CF133">_xlfn.XLOOKUP($A133&amp;$B133,'[1]产值及收款计划（2026）'!$A:$A&amp;'[1]产值及收款计划（2026）'!$B:$B,'[1]产值及收款计划（2026）'!CB:CB)</f>
        <v>0</v>
      </c>
      <c r="CG133" s="235" cm="1">
        <f t="array" ref="CG133">_xlfn.XLOOKUP($A133&amp;$B133,'[1]产值及收款计划（2026）'!$A:$A&amp;'[1]产值及收款计划（2026）'!$B:$B,'[1]产值及收款计划（2026）'!CC:CC)</f>
        <v>0</v>
      </c>
      <c r="CH133" s="235" cm="1">
        <f t="array" ref="CH133">_xlfn.XLOOKUP($A133&amp;$B133,'[1]产值及收款计划（2026）'!$A:$A&amp;'[1]产值及收款计划（2026）'!$B:$B,'[1]产值及收款计划（2026）'!CD:CD)</f>
        <v>0</v>
      </c>
      <c r="CI133" s="235" cm="1">
        <f t="array" ref="CI133">_xlfn.XLOOKUP($A133&amp;$B133,'[1]产值及收款计划（2026）'!$A:$A&amp;'[1]产值及收款计划（2026）'!$B:$B,'[1]产值及收款计划（2026）'!CE:CE)</f>
        <v>0</v>
      </c>
      <c r="CJ133" s="235" cm="1">
        <f t="array" ref="CJ133">_xlfn.XLOOKUP($A133&amp;$B133,'[1]产值及收款计划（2026）'!$A:$A&amp;'[1]产值及收款计划（2026）'!$B:$B,'[1]产值及收款计划（2026）'!CF:CF)</f>
        <v>0</v>
      </c>
      <c r="CK133" s="235" cm="1">
        <f t="array" ref="CK133">_xlfn.XLOOKUP($A133&amp;$B133,'[1]产值及收款计划（2026）'!$A:$A&amp;'[1]产值及收款计划（2026）'!$B:$B,'[1]产值及收款计划（2026）'!CG:CG)</f>
        <v>0</v>
      </c>
      <c r="CL133" s="235" cm="1">
        <f t="array" ref="CL133">_xlfn.XLOOKUP($A133&amp;$B133,'[1]产值及收款计划（2026）'!$A:$A&amp;'[1]产值及收款计划（2026）'!$B:$B,'[1]产值及收款计划（2026）'!CH:CH)</f>
        <v>0</v>
      </c>
      <c r="CM133" s="235" cm="1">
        <f t="array" ref="CM133">_xlfn.XLOOKUP($A133&amp;$B133,'[1]产值及收款计划（2026）'!$A:$A&amp;'[1]产值及收款计划（2026）'!$B:$B,'[1]产值及收款计划（2026）'!CI:CI)</f>
        <v>0</v>
      </c>
      <c r="CN133" s="235" cm="1">
        <f t="array" ref="CN133">_xlfn.XLOOKUP($A133&amp;$B133,'[1]产值及收款计划（2026）'!$A:$A&amp;'[1]产值及收款计划（2026）'!$B:$B,'[1]产值及收款计划（2026）'!CJ:CJ)</f>
        <v>0</v>
      </c>
      <c r="CO133" s="235" cm="1">
        <f t="array" ref="CO133">_xlfn.XLOOKUP($A133&amp;$B133,'[1]产值及收款计划（2026）'!$A:$A&amp;'[1]产值及收款计划（2026）'!$B:$B,'[1]产值及收款计划（2026）'!CK:CK)</f>
        <v>0</v>
      </c>
      <c r="CP133" s="235" cm="1">
        <f t="array" ref="CP133">_xlfn.XLOOKUP($A133&amp;$B133,'[1]产值及收款计划（2026）'!$A:$A&amp;'[1]产值及收款计划（2026）'!$B:$B,'[1]产值及收款计划（2026）'!CL:CL)</f>
        <v>0</v>
      </c>
      <c r="DE133" s="235" cm="1">
        <f t="array" ref="DE133">_xlfn.XLOOKUP($A133&amp;$B133,'[1]产值及收款计划（2026）'!$A:$A&amp;'[1]产值及收款计划（2026）'!$B:$B,'[1]产值及收款计划（2026）'!DA:DA)</f>
        <v>0</v>
      </c>
      <c r="DF133" s="235" cm="1">
        <f t="array" ref="DF133">_xlfn.XLOOKUP($A133&amp;$B133,'[1]产值及收款计划（2026）'!$A:$A&amp;'[1]产值及收款计划（2026）'!$B:$B,'[1]产值及收款计划（2026）'!DB:DB)</f>
        <v>0</v>
      </c>
      <c r="DG133" s="235" cm="1">
        <f t="array" ref="DG133">_xlfn.XLOOKUP($A133&amp;$B133,'[1]产值及收款计划（2026）'!$A:$A&amp;'[1]产值及收款计划（2026）'!$B:$B,'[1]产值及收款计划（2026）'!DC:DC)</f>
        <v>0</v>
      </c>
      <c r="DH133" s="235" cm="1">
        <f t="array" ref="DH133">_xlfn.XLOOKUP($A133&amp;$B133,'[1]产值及收款计划（2026）'!$A:$A&amp;'[1]产值及收款计划（2026）'!$B:$B,'[1]产值及收款计划（2026）'!DD:DD)</f>
        <v>0</v>
      </c>
      <c r="DI133" s="235" cm="1">
        <f t="array" ref="DI133">_xlfn.XLOOKUP($A133&amp;$B133,'[1]产值及收款计划（2026）'!$A:$A&amp;'[1]产值及收款计划（2026）'!$B:$B,'[1]产值及收款计划（2026）'!DE:DE)</f>
        <v>0</v>
      </c>
      <c r="DJ133" s="235" cm="1">
        <f t="array" ref="DJ133">_xlfn.XLOOKUP($A133&amp;$B133,'[1]产值及收款计划（2026）'!$A:$A&amp;'[1]产值及收款计划（2026）'!$B:$B,'[1]产值及收款计划（2026）'!DF:DF)</f>
        <v>0</v>
      </c>
      <c r="DK133" s="235" cm="1">
        <f t="array" ref="DK133">_xlfn.XLOOKUP($A133&amp;$B133,'[1]产值及收款计划（2026）'!$A:$A&amp;'[1]产值及收款计划（2026）'!$B:$B,'[1]产值及收款计划（2026）'!DG:DG)</f>
        <v>0</v>
      </c>
      <c r="DL133" s="235" cm="1">
        <f t="array" ref="DL133">_xlfn.XLOOKUP($A133&amp;$B133,'[1]产值及收款计划（2026）'!$A:$A&amp;'[1]产值及收款计划（2026）'!$B:$B,'[1]产值及收款计划（2026）'!DH:DH)</f>
        <v>0</v>
      </c>
      <c r="DM133" s="235" cm="1">
        <f t="array" ref="DM133">_xlfn.XLOOKUP($A133&amp;$B133,'[1]产值及收款计划（2026）'!$A:$A&amp;'[1]产值及收款计划（2026）'!$B:$B,'[1]产值及收款计划（2026）'!DI:DI)</f>
        <v>0</v>
      </c>
      <c r="DN133" s="235" cm="1">
        <f t="array" ref="DN133">_xlfn.XLOOKUP($A133&amp;$B133,'[1]产值及收款计划（2026）'!$A:$A&amp;'[1]产值及收款计划（2026）'!$B:$B,'[1]产值及收款计划（2026）'!DJ:DJ)</f>
        <v>0</v>
      </c>
      <c r="DO133" s="235" cm="1">
        <f t="array" ref="DO133">_xlfn.XLOOKUP($A133&amp;$B133,'[1]产值及收款计划（2026）'!$A:$A&amp;'[1]产值及收款计划（2026）'!$B:$B,'[1]产值及收款计划（2026）'!DK:DK)</f>
        <v>0</v>
      </c>
      <c r="DP133" s="235" cm="1">
        <f t="array" ref="DP133">_xlfn.XLOOKUP($A133&amp;$B133,'[1]产值及收款计划（2026）'!$A:$A&amp;'[1]产值及收款计划（2026）'!$B:$B,'[1]产值及收款计划（2026）'!DL:DL)</f>
        <v>0</v>
      </c>
      <c r="DQ133" s="243"/>
      <c r="DR133" s="229"/>
    </row>
    <row r="134" ht="20.25" spans="1:122">
      <c r="A134" s="233">
        <f t="shared" si="14"/>
        <v>130</v>
      </c>
      <c r="B134" s="233" t="s">
        <v>25</v>
      </c>
      <c r="C134" s="235" t="str" cm="1">
        <f t="array" ref="C134">_xlfn.XLOOKUP($A134&amp;$B134,'[1]产值及收款计划（2026）'!$A:$A&amp;'[1]产值及收款计划（2026）'!$B:$B,'[1]产值及收款计划（2026）'!C:C)</f>
        <v>C0CJSJ-JC-T-2025016</v>
      </c>
      <c r="D134" s="234" t="str" cm="1">
        <f t="array" ref="D134">_xlfn.XLOOKUP($A134&amp;$B134,'[1]产值及收款计划（2026）'!$A:$A&amp;'[1]产值及收款计划（2026）'!$B:$B,'[1]产值及收款计划（2026）'!D:D)</f>
        <v>南汇支线（两港市域铁路）工程轨道施工项目信息化建设系统集成及技术服务项目</v>
      </c>
      <c r="E134" s="235" cm="1">
        <f t="array" ref="E134">_xlfn.XLOOKUP($A134&amp;$B134,'[1]产值及收款计划（2026）'!$A:$A&amp;'[1]产值及收款计划（2026）'!$B:$B,'[1]产值及收款计划（2026）'!E:E)</f>
        <v>20</v>
      </c>
      <c r="F134" s="235" cm="1">
        <f t="array" ref="F134">_xlfn.XLOOKUP($A134&amp;$B134,'[1]产值及收款计划（2026）'!$A:$A&amp;'[1]产值及收款计划（2026）'!$B:$B,'[1]产值及收款计划（2026）'!F:F)</f>
        <v>20</v>
      </c>
      <c r="G134" s="235" cm="1">
        <f t="array" ref="G134">_xlfn.XLOOKUP($A134&amp;$B134,'[1]产值及收款计划（2026）'!$A:$A&amp;'[1]产值及收款计划（2026）'!$B:$B,'[1]产值及收款计划（2026）'!G:G)</f>
        <v>20</v>
      </c>
      <c r="H134" s="235" cm="1">
        <f t="array" ref="H134">_xlfn.XLOOKUP($A134&amp;$B134,'[1]产值及收款计划（2026）'!$A:$A&amp;'[1]产值及收款计划（2026）'!$B:$B,'[1]产值及收款计划（2026）'!H:H)</f>
        <v>20</v>
      </c>
      <c r="I134" s="236" cm="1">
        <f t="array" ref="I134">_xlfn.XLOOKUP($A134&amp;$B134,'[1]产值及收款计划（2026）'!$A:$A&amp;'[1]产值及收款计划（2026）'!$B:$B,'[1]产值及收款计划（2026）'!I:I)</f>
        <v>1</v>
      </c>
      <c r="J134" s="237" cm="1">
        <f t="array" ref="J134">_xlfn.XLOOKUP($A134&amp;$B134,'[1]产值及收款计划（2026）'!$A:$A&amp;'[1]产值及收款计划（2026）'!$B:$B,'[1]产值及收款计划（2026）'!J:J)</f>
        <v>0.06</v>
      </c>
      <c r="K134" s="235" t="e" cm="1">
        <f t="array" ref="K134">_xlfn.XLOOKUP($A134&amp;$B134,'[1]产值及收款计划（2026）'!$A:$A&amp;'[1]产值及收款计划（2026）'!$B:$B,'[1]产值及收款计划（2026）'!K:K)</f>
        <v>#REF!</v>
      </c>
      <c r="L134" s="235" t="e" cm="1">
        <f t="array" ref="L134">_xlfn.XLOOKUP($A134&amp;$B134,'[1]产值及收款计划（2026）'!$A:$A&amp;'[1]产值及收款计划（2026）'!$B:$B,'[1]产值及收款计划（2026）'!L:L)</f>
        <v>#REF!</v>
      </c>
      <c r="M134" s="235" t="str" cm="1">
        <f t="array" ref="M134">_xlfn.XLOOKUP($A134&amp;$B134,'[1]产值及收款计划（2026）'!$A:$A&amp;'[1]产值及收款计划（2026）'!$B:$B,'[1]产值及收款计划（2026）'!M:M)</f>
        <v>主导</v>
      </c>
      <c r="N134" s="235" t="str" cm="1">
        <f t="array" ref="N134">_xlfn.XLOOKUP($A134&amp;$B134,'[1]产值及收款计划（2026）'!$A:$A&amp;'[1]产值及收款计划（2026）'!$B:$B,'[1]产值及收款计划（2026）'!N:N)</f>
        <v>史菁霞团队</v>
      </c>
      <c r="O134" s="235" t="str" cm="1">
        <f t="array" ref="O134">_xlfn.XLOOKUP($A134&amp;$B134,'[1]产值及收款计划（2026）'!$A:$A&amp;'[1]产值及收款计划（2026）'!$B:$B,'[1]产值及收款计划（2026）'!O:O)</f>
        <v>谢复欣</v>
      </c>
      <c r="P134" s="234" t="str" cm="1">
        <f t="array" ref="P134">_xlfn.XLOOKUP($A134&amp;$B134,'[1]产值及收款计划（2026）'!$A:$A&amp;'[1]产值及收款计划（2026）'!$B:$B,'[1]产值及收款计划（2026）'!P:P)</f>
        <v>25已完结</v>
      </c>
      <c r="Q134" s="235" t="e" cm="1">
        <f t="array" ref="Q134">_xlfn.XLOOKUP($A134&amp;$B134,'[1]产值及收款计划（2026）'!$A:$A&amp;'[1]产值及收款计划（2026）'!$B:$B,'[1]产值及收款计划（2026）'!Q:Q)</f>
        <v>#REF!</v>
      </c>
      <c r="R134" s="235" t="e" cm="1">
        <f t="array" ref="R134">_xlfn.XLOOKUP($A134&amp;$B134,'[1]产值及收款计划（2026）'!$A:$A&amp;'[1]产值及收款计划（2026）'!$B:$B,'[1]产值及收款计划（2026）'!R:R)</f>
        <v>#REF!</v>
      </c>
      <c r="S134" s="235" t="e" cm="1">
        <f t="array" ref="S134">_xlfn.XLOOKUP($A134&amp;$B134,'[1]产值及收款计划（2026）'!$A:$A&amp;'[1]产值及收款计划（2026）'!$B:$B,'[1]产值及收款计划（2026）'!S:S)</f>
        <v>#REF!</v>
      </c>
      <c r="T134" s="235" cm="1">
        <f t="array" ref="T134">_xlfn.XLOOKUP($A134&amp;$B134,'[1]产值及收款计划（2026）'!$A:$A&amp;'[1]产值及收款计划（2026）'!$B:$B,'[1]产值及收款计划（2026）'!T:T)</f>
        <v>20</v>
      </c>
      <c r="U134" s="235" cm="1">
        <f t="array" ref="U134">_xlfn.XLOOKUP($A134&amp;$B134,'[1]产值及收款计划（2026）'!$A:$A&amp;'[1]产值及收款计划（2026）'!$B:$B,'[1]产值及收款计划（2026）'!U:U)</f>
        <v>0</v>
      </c>
      <c r="V134" s="235" cm="1">
        <f t="array" ref="V134">_xlfn.XLOOKUP($A134&amp;$B134,'[1]产值及收款计划（2026）'!$A:$A&amp;'[1]产值及收款计划（2026）'!$B:$B,'[1]产值及收款计划（2026）'!V:V)</f>
        <v>0</v>
      </c>
      <c r="W134" s="235" t="e" cm="1">
        <f t="array" ref="W134">_xlfn.XLOOKUP($A134&amp;$B134,'[1]产值及收款计划（2026）'!$A:$A&amp;'[1]产值及收款计划（2026）'!$B:$B,'[1]产值及收款计划（2026）'!W:W)</f>
        <v>#REF!</v>
      </c>
      <c r="X134" s="235" t="e" cm="1">
        <f t="array" ref="X134">_xlfn.XLOOKUP($A134&amp;$B134,'[1]产值及收款计划（2026）'!$A:$A&amp;'[1]产值及收款计划（2026）'!$B:$B,'[1]产值及收款计划（2026）'!X:X)</f>
        <v>#REF!</v>
      </c>
      <c r="Y134" s="235" t="e" cm="1">
        <f t="array" ref="Y134">_xlfn.XLOOKUP($A134&amp;$B134,'[1]产值及收款计划（2026）'!$A:$A&amp;'[1]产值及收款计划（2026）'!$B:$B,'[1]产值及收款计划（2026）'!Y:Y)</f>
        <v>#REF!</v>
      </c>
      <c r="Z134" s="235" t="e" cm="1">
        <f t="array" ref="Z134">_xlfn.XLOOKUP($A134&amp;$B134,'[1]产值及收款计划（2026）'!$A:$A&amp;'[1]产值及收款计划（2026）'!$B:$B,'[1]产值及收款计划（2026）'!Z:Z)</f>
        <v>#REF!</v>
      </c>
      <c r="AA134" s="235" cm="1">
        <f t="array" ref="AA134">_xlfn.XLOOKUP($A134&amp;$B134,'[1]产值及收款计划（2026）'!$A:$A&amp;'[1]产值及收款计划（2026）'!$B:$B,'[1]产值及收款计划（2026）'!AA:AA)</f>
        <v>0</v>
      </c>
      <c r="AB134" s="235" t="e" cm="1">
        <f t="array" ref="AB134">_xlfn.XLOOKUP($A134&amp;$B134,'[1]产值及收款计划（2026）'!$A:$A&amp;'[1]产值及收款计划（2026）'!$B:$B,'[1]产值及收款计划（2026）'!AB:AB)</f>
        <v>#REF!</v>
      </c>
      <c r="AC134" s="235" cm="1">
        <f t="array" ref="AC134">_xlfn.XLOOKUP($A134&amp;$B134,'[1]产值及收款计划（2026）'!$A:$A&amp;'[1]产值及收款计划（2026）'!$B:$B,'[1]产值及收款计划（2026）'!AC:AC)</f>
        <v>0</v>
      </c>
      <c r="AD134" s="235" cm="1">
        <f t="array" ref="AD134">_xlfn.XLOOKUP($A134&amp;$B134,'[1]产值及收款计划（2026）'!$A:$A&amp;'[1]产值及收款计划（2026）'!$B:$B,'[1]产值及收款计划（2026）'!AD:AD)</f>
        <v>0</v>
      </c>
      <c r="AE134" s="235" cm="1">
        <f t="array" ref="AE134">_xlfn.XLOOKUP($A134&amp;$B134,'[1]产值及收款计划（2026）'!$A:$A&amp;'[1]产值及收款计划（2026）'!$B:$B,'[1]产值及收款计划（2026）'!AE:AE)</f>
        <v>0</v>
      </c>
      <c r="AF134" s="235" cm="1">
        <f t="array" ref="AF134">_xlfn.XLOOKUP($A134&amp;$B134,'[1]产值及收款计划（2026）'!$A:$A&amp;'[1]产值及收款计划（2026）'!$B:$B,'[1]产值及收款计划（2026）'!AF:AF)</f>
        <v>0</v>
      </c>
      <c r="AG134" s="235" cm="1">
        <f t="array" ref="AG134">_xlfn.XLOOKUP($A134&amp;$B134,'[1]产值及收款计划（2026）'!$A:$A&amp;'[1]产值及收款计划（2026）'!$B:$B,'[1]产值及收款计划（2026）'!AG:AG)</f>
        <v>0</v>
      </c>
      <c r="AH134" s="235" cm="1">
        <f t="array" ref="AH134">_xlfn.XLOOKUP($A134&amp;$B134,'[1]产值及收款计划（2026）'!$A:$A&amp;'[1]产值及收款计划（2026）'!$B:$B,'[1]产值及收款计划（2026）'!AH:AH)</f>
        <v>0</v>
      </c>
      <c r="AI134" s="235" cm="1">
        <f t="array" ref="AI134">_xlfn.XLOOKUP($A134&amp;$B134,'[1]产值及收款计划（2026）'!$A:$A&amp;'[1]产值及收款计划（2026）'!$B:$B,'[1]产值及收款计划（2026）'!AI:AI)</f>
        <v>0</v>
      </c>
      <c r="AJ134" s="235" cm="1">
        <f t="array" ref="AJ134">_xlfn.XLOOKUP($A134&amp;$B134,'[1]产值及收款计划（2026）'!$A:$A&amp;'[1]产值及收款计划（2026）'!$B:$B,'[1]产值及收款计划（2026）'!AJ:AJ)</f>
        <v>0</v>
      </c>
      <c r="AK134" s="235" cm="1">
        <f t="array" ref="AK134">_xlfn.XLOOKUP($A134&amp;$B134,'[1]产值及收款计划（2026）'!$A:$A&amp;'[1]产值及收款计划（2026）'!$B:$B,'[1]产值及收款计划（2026）'!AK:AK)</f>
        <v>0</v>
      </c>
      <c r="AL134" s="235" cm="1">
        <f t="array" ref="AL134">_xlfn.XLOOKUP($A134&amp;$B134,'[1]产值及收款计划（2026）'!$A:$A&amp;'[1]产值及收款计划（2026）'!$B:$B,'[1]产值及收款计划（2026）'!AL:AL)</f>
        <v>0</v>
      </c>
      <c r="AM134" s="242" cm="1">
        <f t="array" ref="AM134">_xlfn.LET(_xlpm.勾选月份状态数组,TRANSPOSE('PPT(12-15页）-TOP10'!$A$3:$A$14),_xlpm.选择数据区,IF('PPT(12-15页）-TOP10'!$E$3="收款",$BA134:$BL134,$AA134:$AL134),SUM(_xlfn._xlws.FILTER(_xlpm.选择数据区,_xlpm.勾选月份状态数组,"")))</f>
        <v>0</v>
      </c>
      <c r="AN134" s="235" t="e">
        <f>_xlfn.XLOOKUP($C134,应收未收表!$T:$T,应收未收表!AA:AA)</f>
        <v>#N/A</v>
      </c>
      <c r="AO134" s="235" t="e">
        <f>_xlfn.XLOOKUP($C134,应收未收表!$T:$T,应收未收表!AB:AB)</f>
        <v>#N/A</v>
      </c>
      <c r="AP134" s="235" t="e">
        <f>_xlfn.XLOOKUP($C134,应收未收表!$T:$T,应收未收表!AC:AC)</f>
        <v>#N/A</v>
      </c>
      <c r="AQ134" s="235" t="e">
        <f>_xlfn.XLOOKUP($C134,应收未收表!$T:$T,应收未收表!AE:AE)</f>
        <v>#N/A</v>
      </c>
      <c r="AR134" s="235" t="e">
        <f>_xlfn.XLOOKUP($C134,应收未收表!$T:$T,应收未收表!AF:AF)</f>
        <v>#N/A</v>
      </c>
      <c r="AS134" s="235" t="e" cm="1">
        <f t="array" ref="AS134">_xlfn.XLOOKUP($A134&amp;$B134,'[1]产值及收款计划（2026）'!$A:$A&amp;'[1]产值及收款计划（2026）'!$B:$B,'[1]产值及收款计划（2026）'!AS:AS)</f>
        <v>#REF!</v>
      </c>
      <c r="AT134" s="235" t="e" cm="1">
        <f t="array" ref="AT134">_xlfn.XLOOKUP($A134&amp;$B134,'[1]产值及收款计划（2026）'!$A:$A&amp;'[1]产值及收款计划（2026）'!$B:$B,'[1]产值及收款计划（2026）'!AT:AT)</f>
        <v>#REF!</v>
      </c>
      <c r="AU134" s="235" t="e" cm="1">
        <f t="array" ref="AU134">_xlfn.XLOOKUP($A134&amp;$B134,'[1]产值及收款计划（2026）'!$A:$A&amp;'[1]产值及收款计划（2026）'!$B:$B,'[1]产值及收款计划（2026）'!AU:AU)</f>
        <v>#REF!</v>
      </c>
      <c r="AV134" s="235" t="e" cm="1">
        <f t="array" ref="AV134">_xlfn.XLOOKUP($A134&amp;$B134,'[1]产值及收款计划（2026）'!$A:$A&amp;'[1]产值及收款计划（2026）'!$B:$B,'[1]产值及收款计划（2026）'!AV:AV)</f>
        <v>#REF!</v>
      </c>
      <c r="AW134" s="235" cm="1">
        <f t="array" ref="AW134">_xlfn.XLOOKUP($A134&amp;$B134,'[1]产值及收款计划（2026）'!$A:$A&amp;'[1]产值及收款计划（2026）'!$B:$B,'[1]产值及收款计划（2026）'!AW:AW)</f>
        <v>16</v>
      </c>
      <c r="AX134" s="235" cm="1">
        <f t="array" ref="AX134">_xlfn.XLOOKUP($A134&amp;$B134,'[1]产值及收款计划（2026）'!$A:$A&amp;'[1]产值及收款计划（2026）'!$B:$B,'[1]产值及收款计划（2026）'!AX:AX)</f>
        <v>0</v>
      </c>
      <c r="AY134" s="235" cm="1">
        <f t="array" ref="AY134">_xlfn.XLOOKUP($A134&amp;$B134,'[1]产值及收款计划（2026）'!$A:$A&amp;'[1]产值及收款计划（2026）'!$B:$B,'[1]产值及收款计划（2026）'!AY:AY)</f>
        <v>4</v>
      </c>
      <c r="AZ134" s="235" cm="1">
        <f t="array" ref="AZ134">_xlfn.XLOOKUP($A134&amp;$B134,'[1]产值及收款计划（2026）'!$A:$A&amp;'[1]产值及收款计划（2026）'!$B:$B,'[1]产值及收款计划（2026）'!AZ:AZ)</f>
        <v>4</v>
      </c>
      <c r="BA134" s="235" t="e" cm="1">
        <f t="array" ref="BA134">_xlfn.XLOOKUP($A134&amp;$B134,'[1]产值及收款计划（2026）'!$A:$A&amp;'[1]产值及收款计划（2026）'!$B:$B,'[1]产值及收款计划（2026）'!BA:BA)</f>
        <v>#REF!</v>
      </c>
      <c r="BB134" s="235" t="e" cm="1">
        <f t="array" ref="BB134">_xlfn.XLOOKUP($A134&amp;$B134,'[1]产值及收款计划（2026）'!$A:$A&amp;'[1]产值及收款计划（2026）'!$B:$B,'[1]产值及收款计划（2026）'!BB:BB)</f>
        <v>#REF!</v>
      </c>
      <c r="BC134" s="235" t="e" cm="1">
        <f t="array" ref="BC134">_xlfn.XLOOKUP($A134&amp;$B134,'[1]产值及收款计划（2026）'!$A:$A&amp;'[1]产值及收款计划（2026）'!$B:$B,'[1]产值及收款计划（2026）'!BC:BC)</f>
        <v>#REF!</v>
      </c>
      <c r="BD134" s="235" t="e" cm="1">
        <f t="array" ref="BD134">_xlfn.XLOOKUP($A134&amp;$B134,'[1]产值及收款计划（2026）'!$A:$A&amp;'[1]产值及收款计划（2026）'!$B:$B,'[1]产值及收款计划（2026）'!BD:BD)</f>
        <v>#REF!</v>
      </c>
      <c r="BE134" s="235" t="e" cm="1">
        <f t="array" ref="BE134">_xlfn.XLOOKUP($A134&amp;$B134,'[1]产值及收款计划（2026）'!$A:$A&amp;'[1]产值及收款计划（2026）'!$B:$B,'[1]产值及收款计划（2026）'!BE:BE)</f>
        <v>#REF!</v>
      </c>
      <c r="BF134" s="235" t="e" cm="1">
        <f t="array" ref="BF134">_xlfn.XLOOKUP($A134&amp;$B134,'[1]产值及收款计划（2026）'!$A:$A&amp;'[1]产值及收款计划（2026）'!$B:$B,'[1]产值及收款计划（2026）'!BF:BF)</f>
        <v>#REF!</v>
      </c>
      <c r="BG134" s="235" t="e" cm="1">
        <f t="array" ref="BG134">_xlfn.XLOOKUP($A134&amp;$B134,'[1]产值及收款计划（2026）'!$A:$A&amp;'[1]产值及收款计划（2026）'!$B:$B,'[1]产值及收款计划（2026）'!BG:BG)</f>
        <v>#REF!</v>
      </c>
      <c r="BH134" s="235" t="e" cm="1">
        <f t="array" ref="BH134">_xlfn.XLOOKUP($A134&amp;$B134,'[1]产值及收款计划（2026）'!$A:$A&amp;'[1]产值及收款计划（2026）'!$B:$B,'[1]产值及收款计划（2026）'!BH:BH)</f>
        <v>#REF!</v>
      </c>
      <c r="BI134" s="235" t="e" cm="1">
        <f t="array" ref="BI134">_xlfn.XLOOKUP($A134&amp;$B134,'[1]产值及收款计划（2026）'!$A:$A&amp;'[1]产值及收款计划（2026）'!$B:$B,'[1]产值及收款计划（2026）'!BI:BI)</f>
        <v>#REF!</v>
      </c>
      <c r="BJ134" s="235" t="e" cm="1">
        <f t="array" ref="BJ134">_xlfn.XLOOKUP($A134&amp;$B134,'[1]产值及收款计划（2026）'!$A:$A&amp;'[1]产值及收款计划（2026）'!$B:$B,'[1]产值及收款计划（2026）'!BJ:BJ)</f>
        <v>#REF!</v>
      </c>
      <c r="BK134" s="235" t="e" cm="1">
        <f t="array" ref="BK134">_xlfn.XLOOKUP($A134&amp;$B134,'[1]产值及收款计划（2026）'!$A:$A&amp;'[1]产值及收款计划（2026）'!$B:$B,'[1]产值及收款计划（2026）'!BK:BK)</f>
        <v>#REF!</v>
      </c>
      <c r="BL134" s="235" t="e" cm="1">
        <f t="array" ref="BL134">_xlfn.XLOOKUP($A134&amp;$B134,'[1]产值及收款计划（2026）'!$A:$A&amp;'[1]产值及收款计划（2026）'!$B:$B,'[1]产值及收款计划（2026）'!BL:BL)</f>
        <v>#REF!</v>
      </c>
      <c r="BM134" s="235"/>
      <c r="BN134" s="235"/>
      <c r="BO134" s="235"/>
      <c r="BP134" s="235"/>
      <c r="BQ134" s="235" t="e">
        <f>_xlfn.XLOOKUP($C134,应收未收表!$AJ:$AJ,应收未收表!AK:AK)</f>
        <v>#N/A</v>
      </c>
      <c r="BR134" s="235" t="e">
        <f>_xlfn.XLOOKUP($C134,应收未收表!$AJ:$AJ,应收未收表!AL:AL)</f>
        <v>#N/A</v>
      </c>
      <c r="BS134" s="235"/>
      <c r="BT134" s="235"/>
      <c r="BU134" s="234" t="str" cm="1">
        <f t="array" ref="BU134">_xlfn.XLOOKUP($A134&amp;$B134,'[1]产值及收款计划（2026）'!$A:$A&amp;'[1]产值及收款计划（2026）'!$B:$B,'[1]产值及收款计划（2026）'!BQ:BQ)</f>
        <v>中铁二十四局集团有限公司</v>
      </c>
      <c r="BV134" s="235" t="e" cm="1">
        <f t="array" ref="BV134">_xlfn.XLOOKUP($A134&amp;$B134,'[1]产值及收款计划（2026）'!$A:$A&amp;'[1]产值及收款计划（2026）'!$B:$B,'[1]产值及收款计划（2026）'!BR:BR)</f>
        <v>#REF!</v>
      </c>
      <c r="CE134" s="235" cm="1">
        <f t="array" ref="CE134">_xlfn.XLOOKUP($A134&amp;$B134,'[1]产值及收款计划（2026）'!$A:$A&amp;'[1]产值及收款计划（2026）'!$B:$B,'[1]产值及收款计划（2026）'!CA:CA)</f>
        <v>0</v>
      </c>
      <c r="CF134" s="235" cm="1">
        <f t="array" ref="CF134">_xlfn.XLOOKUP($A134&amp;$B134,'[1]产值及收款计划（2026）'!$A:$A&amp;'[1]产值及收款计划（2026）'!$B:$B,'[1]产值及收款计划（2026）'!CB:CB)</f>
        <v>0</v>
      </c>
      <c r="CG134" s="235" cm="1">
        <f t="array" ref="CG134">_xlfn.XLOOKUP($A134&amp;$B134,'[1]产值及收款计划（2026）'!$A:$A&amp;'[1]产值及收款计划（2026）'!$B:$B,'[1]产值及收款计划（2026）'!CC:CC)</f>
        <v>0</v>
      </c>
      <c r="CH134" s="235" cm="1">
        <f t="array" ref="CH134">_xlfn.XLOOKUP($A134&amp;$B134,'[1]产值及收款计划（2026）'!$A:$A&amp;'[1]产值及收款计划（2026）'!$B:$B,'[1]产值及收款计划（2026）'!CD:CD)</f>
        <v>0</v>
      </c>
      <c r="CI134" s="235" cm="1">
        <f t="array" ref="CI134">_xlfn.XLOOKUP($A134&amp;$B134,'[1]产值及收款计划（2026）'!$A:$A&amp;'[1]产值及收款计划（2026）'!$B:$B,'[1]产值及收款计划（2026）'!CE:CE)</f>
        <v>0</v>
      </c>
      <c r="CJ134" s="235" cm="1">
        <f t="array" ref="CJ134">_xlfn.XLOOKUP($A134&amp;$B134,'[1]产值及收款计划（2026）'!$A:$A&amp;'[1]产值及收款计划（2026）'!$B:$B,'[1]产值及收款计划（2026）'!CF:CF)</f>
        <v>0</v>
      </c>
      <c r="CK134" s="235" cm="1">
        <f t="array" ref="CK134">_xlfn.XLOOKUP($A134&amp;$B134,'[1]产值及收款计划（2026）'!$A:$A&amp;'[1]产值及收款计划（2026）'!$B:$B,'[1]产值及收款计划（2026）'!CG:CG)</f>
        <v>0</v>
      </c>
      <c r="CL134" s="235" cm="1">
        <f t="array" ref="CL134">_xlfn.XLOOKUP($A134&amp;$B134,'[1]产值及收款计划（2026）'!$A:$A&amp;'[1]产值及收款计划（2026）'!$B:$B,'[1]产值及收款计划（2026）'!CH:CH)</f>
        <v>0</v>
      </c>
      <c r="CM134" s="235" cm="1">
        <f t="array" ref="CM134">_xlfn.XLOOKUP($A134&amp;$B134,'[1]产值及收款计划（2026）'!$A:$A&amp;'[1]产值及收款计划（2026）'!$B:$B,'[1]产值及收款计划（2026）'!CI:CI)</f>
        <v>0</v>
      </c>
      <c r="CN134" s="235" cm="1">
        <f t="array" ref="CN134">_xlfn.XLOOKUP($A134&amp;$B134,'[1]产值及收款计划（2026）'!$A:$A&amp;'[1]产值及收款计划（2026）'!$B:$B,'[1]产值及收款计划（2026）'!CJ:CJ)</f>
        <v>0</v>
      </c>
      <c r="CO134" s="235" cm="1">
        <f t="array" ref="CO134">_xlfn.XLOOKUP($A134&amp;$B134,'[1]产值及收款计划（2026）'!$A:$A&amp;'[1]产值及收款计划（2026）'!$B:$B,'[1]产值及收款计划（2026）'!CK:CK)</f>
        <v>0</v>
      </c>
      <c r="CP134" s="235" cm="1">
        <f t="array" ref="CP134">_xlfn.XLOOKUP($A134&amp;$B134,'[1]产值及收款计划（2026）'!$A:$A&amp;'[1]产值及收款计划（2026）'!$B:$B,'[1]产值及收款计划（2026）'!CL:CL)</f>
        <v>0</v>
      </c>
      <c r="DE134" s="235" cm="1">
        <f t="array" ref="DE134">_xlfn.XLOOKUP($A134&amp;$B134,'[1]产值及收款计划（2026）'!$A:$A&amp;'[1]产值及收款计划（2026）'!$B:$B,'[1]产值及收款计划（2026）'!DA:DA)</f>
        <v>0</v>
      </c>
      <c r="DF134" s="235" cm="1">
        <f t="array" ref="DF134">_xlfn.XLOOKUP($A134&amp;$B134,'[1]产值及收款计划（2026）'!$A:$A&amp;'[1]产值及收款计划（2026）'!$B:$B,'[1]产值及收款计划（2026）'!DB:DB)</f>
        <v>0</v>
      </c>
      <c r="DG134" s="235" cm="1">
        <f t="array" ref="DG134">_xlfn.XLOOKUP($A134&amp;$B134,'[1]产值及收款计划（2026）'!$A:$A&amp;'[1]产值及收款计划（2026）'!$B:$B,'[1]产值及收款计划（2026）'!DC:DC)</f>
        <v>0</v>
      </c>
      <c r="DH134" s="235" cm="1">
        <f t="array" ref="DH134">_xlfn.XLOOKUP($A134&amp;$B134,'[1]产值及收款计划（2026）'!$A:$A&amp;'[1]产值及收款计划（2026）'!$B:$B,'[1]产值及收款计划（2026）'!DD:DD)</f>
        <v>0</v>
      </c>
      <c r="DI134" s="235" cm="1">
        <f t="array" ref="DI134">_xlfn.XLOOKUP($A134&amp;$B134,'[1]产值及收款计划（2026）'!$A:$A&amp;'[1]产值及收款计划（2026）'!$B:$B,'[1]产值及收款计划（2026）'!DE:DE)</f>
        <v>0</v>
      </c>
      <c r="DJ134" s="235" cm="1">
        <f t="array" ref="DJ134">_xlfn.XLOOKUP($A134&amp;$B134,'[1]产值及收款计划（2026）'!$A:$A&amp;'[1]产值及收款计划（2026）'!$B:$B,'[1]产值及收款计划（2026）'!DF:DF)</f>
        <v>0</v>
      </c>
      <c r="DK134" s="235" cm="1">
        <f t="array" ref="DK134">_xlfn.XLOOKUP($A134&amp;$B134,'[1]产值及收款计划（2026）'!$A:$A&amp;'[1]产值及收款计划（2026）'!$B:$B,'[1]产值及收款计划（2026）'!DG:DG)</f>
        <v>0</v>
      </c>
      <c r="DL134" s="235" cm="1">
        <f t="array" ref="DL134">_xlfn.XLOOKUP($A134&amp;$B134,'[1]产值及收款计划（2026）'!$A:$A&amp;'[1]产值及收款计划（2026）'!$B:$B,'[1]产值及收款计划（2026）'!DH:DH)</f>
        <v>0</v>
      </c>
      <c r="DM134" s="235" cm="1">
        <f t="array" ref="DM134">_xlfn.XLOOKUP($A134&amp;$B134,'[1]产值及收款计划（2026）'!$A:$A&amp;'[1]产值及收款计划（2026）'!$B:$B,'[1]产值及收款计划（2026）'!DI:DI)</f>
        <v>0</v>
      </c>
      <c r="DN134" s="235" cm="1">
        <f t="array" ref="DN134">_xlfn.XLOOKUP($A134&amp;$B134,'[1]产值及收款计划（2026）'!$A:$A&amp;'[1]产值及收款计划（2026）'!$B:$B,'[1]产值及收款计划（2026）'!DJ:DJ)</f>
        <v>0</v>
      </c>
      <c r="DO134" s="235" cm="1">
        <f t="array" ref="DO134">_xlfn.XLOOKUP($A134&amp;$B134,'[1]产值及收款计划（2026）'!$A:$A&amp;'[1]产值及收款计划（2026）'!$B:$B,'[1]产值及收款计划（2026）'!DK:DK)</f>
        <v>0</v>
      </c>
      <c r="DP134" s="235" cm="1">
        <f t="array" ref="DP134">_xlfn.XLOOKUP($A134&amp;$B134,'[1]产值及收款计划（2026）'!$A:$A&amp;'[1]产值及收款计划（2026）'!$B:$B,'[1]产值及收款计划（2026）'!DL:DL)</f>
        <v>0</v>
      </c>
      <c r="DQ134" s="243"/>
      <c r="DR134" s="229"/>
    </row>
    <row r="135" ht="20.25" spans="1:122">
      <c r="A135" s="233">
        <f t="shared" si="14"/>
        <v>131</v>
      </c>
      <c r="B135" s="233" t="s">
        <v>25</v>
      </c>
      <c r="C135" s="234" t="str" cm="1">
        <f t="array" ref="C135">_xlfn.XLOOKUP($A135&amp;$B135,'[1]产值及收款计划（2026）'!$A:$A&amp;'[1]产值及收款计划（2026）'!$B:$B,'[1]产值及收款计划（2026）'!C:C)</f>
        <v>C0CJSJ-JCCG-T-2025055</v>
      </c>
      <c r="D135" s="234" t="str" cm="1">
        <f t="array" ref="D135">_xlfn.XLOOKUP($A135&amp;$B135,'[1]产值及收款计划（2026）'!$A:$A&amp;'[1]产值及收款计划（2026）'!$B:$B,'[1]产值及收款计划（2026）'!D:D)</f>
        <v>上海轨道交通市域线嘉闵线马东动车运用所工程系统集成及技术服务</v>
      </c>
      <c r="E135" s="235" cm="1">
        <f t="array" ref="E135">_xlfn.XLOOKUP($A135&amp;$B135,'[1]产值及收款计划（2026）'!$A:$A&amp;'[1]产值及收款计划（2026）'!$B:$B,'[1]产值及收款计划（2026）'!E:E)</f>
        <v>106.2</v>
      </c>
      <c r="F135" s="235" cm="1">
        <f t="array" ref="F135">_xlfn.XLOOKUP($A135&amp;$B135,'[1]产值及收款计划（2026）'!$A:$A&amp;'[1]产值及收款计划（2026）'!$B:$B,'[1]产值及收款计划（2026）'!F:F)</f>
        <v>106.2</v>
      </c>
      <c r="G135" s="235" cm="1">
        <f t="array" ref="G135">_xlfn.XLOOKUP($A135&amp;$B135,'[1]产值及收款计划（2026）'!$A:$A&amp;'[1]产值及收款计划（2026）'!$B:$B,'[1]产值及收款计划（2026）'!G:G)</f>
        <v>106.2</v>
      </c>
      <c r="H135" s="235" cm="1">
        <f t="array" ref="H135">_xlfn.XLOOKUP($A135&amp;$B135,'[1]产值及收款计划（2026）'!$A:$A&amp;'[1]产值及收款计划（2026）'!$B:$B,'[1]产值及收款计划（2026）'!H:H)</f>
        <v>56.2</v>
      </c>
      <c r="I135" s="236" cm="1">
        <f t="array" ref="I135">_xlfn.XLOOKUP($A135&amp;$B135,'[1]产值及收款计划（2026）'!$A:$A&amp;'[1]产值及收款计划（2026）'!$B:$B,'[1]产值及收款计划（2026）'!I:I)</f>
        <v>0.529190207156309</v>
      </c>
      <c r="J135" s="237" cm="1">
        <f t="array" ref="J135">_xlfn.XLOOKUP($A135&amp;$B135,'[1]产值及收款计划（2026）'!$A:$A&amp;'[1]产值及收款计划（2026）'!$B:$B,'[1]产值及收款计划（2026）'!J:J)</f>
        <v>0.06</v>
      </c>
      <c r="K135" s="235" t="e" cm="1">
        <f t="array" ref="K135">_xlfn.XLOOKUP($A135&amp;$B135,'[1]产值及收款计划（2026）'!$A:$A&amp;'[1]产值及收款计划（2026）'!$B:$B,'[1]产值及收款计划（2026）'!K:K)</f>
        <v>#REF!</v>
      </c>
      <c r="L135" s="235" t="e" cm="1">
        <f t="array" ref="L135">_xlfn.XLOOKUP($A135&amp;$B135,'[1]产值及收款计划（2026）'!$A:$A&amp;'[1]产值及收款计划（2026）'!$B:$B,'[1]产值及收款计划（2026）'!L:L)</f>
        <v>#REF!</v>
      </c>
      <c r="M135" s="235" t="str" cm="1">
        <f t="array" ref="M135">_xlfn.XLOOKUP($A135&amp;$B135,'[1]产值及收款计划（2026）'!$A:$A&amp;'[1]产值及收款计划（2026）'!$B:$B,'[1]产值及收款计划（2026）'!M:M)</f>
        <v>主导</v>
      </c>
      <c r="N135" s="235" t="str" cm="1">
        <f t="array" ref="N135">_xlfn.XLOOKUP($A135&amp;$B135,'[1]产值及收款计划（2026）'!$A:$A&amp;'[1]产值及收款计划（2026）'!$B:$B,'[1]产值及收款计划（2026）'!N:N)</f>
        <v>史菁霞团队</v>
      </c>
      <c r="O135" s="235" t="str" cm="1">
        <f t="array" ref="O135">_xlfn.XLOOKUP($A135&amp;$B135,'[1]产值及收款计划（2026）'!$A:$A&amp;'[1]产值及收款计划（2026）'!$B:$B,'[1]产值及收款计划（2026）'!O:O)</f>
        <v>谢复欣</v>
      </c>
      <c r="P135" s="234" t="str" cm="1">
        <f t="array" ref="P135">_xlfn.XLOOKUP($A135&amp;$B135,'[1]产值及收款计划（2026）'!$A:$A&amp;'[1]产值及收款计划（2026）'!$B:$B,'[1]产值及收款计划（2026）'!P:P)</f>
        <v>在建</v>
      </c>
      <c r="Q135" s="235" t="e" cm="1">
        <f t="array" ref="Q135">_xlfn.XLOOKUP($A135&amp;$B135,'[1]产值及收款计划（2026）'!$A:$A&amp;'[1]产值及收款计划（2026）'!$B:$B,'[1]产值及收款计划（2026）'!Q:Q)</f>
        <v>#REF!</v>
      </c>
      <c r="R135" s="235" t="e" cm="1">
        <f t="array" ref="R135">_xlfn.XLOOKUP($A135&amp;$B135,'[1]产值及收款计划（2026）'!$A:$A&amp;'[1]产值及收款计划（2026）'!$B:$B,'[1]产值及收款计划（2026）'!R:R)</f>
        <v>#REF!</v>
      </c>
      <c r="S135" s="235" t="e" cm="1">
        <f t="array" ref="S135">_xlfn.XLOOKUP($A135&amp;$B135,'[1]产值及收款计划（2026）'!$A:$A&amp;'[1]产值及收款计划（2026）'!$B:$B,'[1]产值及收款计划（2026）'!S:S)</f>
        <v>#REF!</v>
      </c>
      <c r="T135" s="235" cm="1">
        <f t="array" ref="T135">_xlfn.XLOOKUP($A135&amp;$B135,'[1]产值及收款计划（2026）'!$A:$A&amp;'[1]产值及收款计划（2026）'!$B:$B,'[1]产值及收款计划（2026）'!T:T)</f>
        <v>0</v>
      </c>
      <c r="U135" s="235" cm="1">
        <f t="array" ref="U135">_xlfn.XLOOKUP($A135&amp;$B135,'[1]产值及收款计划（2026）'!$A:$A&amp;'[1]产值及收款计划（2026）'!$B:$B,'[1]产值及收款计划（2026）'!U:U)</f>
        <v>0</v>
      </c>
      <c r="V135" s="235" cm="1">
        <f t="array" ref="V135">_xlfn.XLOOKUP($A135&amp;$B135,'[1]产值及收款计划（2026）'!$A:$A&amp;'[1]产值及收款计划（2026）'!$B:$B,'[1]产值及收款计划（2026）'!V:V)</f>
        <v>106.2</v>
      </c>
      <c r="W135" s="235" t="e" cm="1">
        <f t="array" ref="W135">_xlfn.XLOOKUP($A135&amp;$B135,'[1]产值及收款计划（2026）'!$A:$A&amp;'[1]产值及收款计划（2026）'!$B:$B,'[1]产值及收款计划（2026）'!W:W)</f>
        <v>#REF!</v>
      </c>
      <c r="X135" s="235" t="e" cm="1">
        <f t="array" ref="X135">_xlfn.XLOOKUP($A135&amp;$B135,'[1]产值及收款计划（2026）'!$A:$A&amp;'[1]产值及收款计划（2026）'!$B:$B,'[1]产值及收款计划（2026）'!X:X)</f>
        <v>#REF!</v>
      </c>
      <c r="Y135" s="235" t="e" cm="1">
        <f t="array" ref="Y135">_xlfn.XLOOKUP($A135&amp;$B135,'[1]产值及收款计划（2026）'!$A:$A&amp;'[1]产值及收款计划（2026）'!$B:$B,'[1]产值及收款计划（2026）'!Y:Y)</f>
        <v>#REF!</v>
      </c>
      <c r="Z135" s="235" t="e" cm="1">
        <f t="array" ref="Z135">_xlfn.XLOOKUP($A135&amp;$B135,'[1]产值及收款计划（2026）'!$A:$A&amp;'[1]产值及收款计划（2026）'!$B:$B,'[1]产值及收款计划（2026）'!Z:Z)</f>
        <v>#REF!</v>
      </c>
      <c r="AA135" s="235" t="e" cm="1">
        <f t="array" ref="AA135">_xlfn.XLOOKUP($A135&amp;$B135,'[1]产值及收款计划（2026）'!$A:$A&amp;'[1]产值及收款计划（2026）'!$B:$B,'[1]产值及收款计划（2026）'!AA:AA)</f>
        <v>#REF!</v>
      </c>
      <c r="AB135" s="235" t="e" cm="1">
        <f t="array" ref="AB135">_xlfn.XLOOKUP($A135&amp;$B135,'[1]产值及收款计划（2026）'!$A:$A&amp;'[1]产值及收款计划（2026）'!$B:$B,'[1]产值及收款计划（2026）'!AB:AB)</f>
        <v>#REF!</v>
      </c>
      <c r="AC135" s="235" t="e" cm="1">
        <f t="array" ref="AC135">_xlfn.XLOOKUP($A135&amp;$B135,'[1]产值及收款计划（2026）'!$A:$A&amp;'[1]产值及收款计划（2026）'!$B:$B,'[1]产值及收款计划（2026）'!AC:AC)</f>
        <v>#REF!</v>
      </c>
      <c r="AD135" s="235" t="e" cm="1">
        <f t="array" ref="AD135">_xlfn.XLOOKUP($A135&amp;$B135,'[1]产值及收款计划（2026）'!$A:$A&amp;'[1]产值及收款计划（2026）'!$B:$B,'[1]产值及收款计划（2026）'!AD:AD)</f>
        <v>#REF!</v>
      </c>
      <c r="AE135" s="235" t="e" cm="1">
        <f t="array" ref="AE135">_xlfn.XLOOKUP($A135&amp;$B135,'[1]产值及收款计划（2026）'!$A:$A&amp;'[1]产值及收款计划（2026）'!$B:$B,'[1]产值及收款计划（2026）'!AE:AE)</f>
        <v>#REF!</v>
      </c>
      <c r="AF135" s="235" t="e" cm="1">
        <f t="array" ref="AF135">_xlfn.XLOOKUP($A135&amp;$B135,'[1]产值及收款计划（2026）'!$A:$A&amp;'[1]产值及收款计划（2026）'!$B:$B,'[1]产值及收款计划（2026）'!AF:AF)</f>
        <v>#REF!</v>
      </c>
      <c r="AG135" s="235" t="e" cm="1">
        <f t="array" ref="AG135">_xlfn.XLOOKUP($A135&amp;$B135,'[1]产值及收款计划（2026）'!$A:$A&amp;'[1]产值及收款计划（2026）'!$B:$B,'[1]产值及收款计划（2026）'!AG:AG)</f>
        <v>#REF!</v>
      </c>
      <c r="AH135" s="235" t="e" cm="1">
        <f t="array" ref="AH135">_xlfn.XLOOKUP($A135&amp;$B135,'[1]产值及收款计划（2026）'!$A:$A&amp;'[1]产值及收款计划（2026）'!$B:$B,'[1]产值及收款计划（2026）'!AH:AH)</f>
        <v>#REF!</v>
      </c>
      <c r="AI135" s="235" cm="1">
        <f t="array" ref="AI135">_xlfn.XLOOKUP($A135&amp;$B135,'[1]产值及收款计划（2026）'!$A:$A&amp;'[1]产值及收款计划（2026）'!$B:$B,'[1]产值及收款计划（2026）'!AI:AI)</f>
        <v>106.2</v>
      </c>
      <c r="AJ135" s="235" t="e" cm="1">
        <f t="array" ref="AJ135">_xlfn.XLOOKUP($A135&amp;$B135,'[1]产值及收款计划（2026）'!$A:$A&amp;'[1]产值及收款计划（2026）'!$B:$B,'[1]产值及收款计划（2026）'!AJ:AJ)</f>
        <v>#REF!</v>
      </c>
      <c r="AK135" s="235" t="e" cm="1">
        <f t="array" ref="AK135">_xlfn.XLOOKUP($A135&amp;$B135,'[1]产值及收款计划（2026）'!$A:$A&amp;'[1]产值及收款计划（2026）'!$B:$B,'[1]产值及收款计划（2026）'!AK:AK)</f>
        <v>#REF!</v>
      </c>
      <c r="AL135" s="235" t="e" cm="1">
        <f t="array" ref="AL135">_xlfn.XLOOKUP($A135&amp;$B135,'[1]产值及收款计划（2026）'!$A:$A&amp;'[1]产值及收款计划（2026）'!$B:$B,'[1]产值及收款计划（2026）'!AL:AL)</f>
        <v>#REF!</v>
      </c>
      <c r="AM135" s="242" t="e" cm="1">
        <f t="array" ref="AM135">_xlfn.LET(_xlpm.勾选月份状态数组,TRANSPOSE('PPT(12-15页）-TOP10'!$A$3:$A$14),_xlpm.选择数据区,IF('PPT(12-15页）-TOP10'!$E$3="收款",$BA135:$BL135,$AA135:$AL135),SUM(_xlfn._xlws.FILTER(_xlpm.选择数据区,_xlpm.勾选月份状态数组,"")))</f>
        <v>#REF!</v>
      </c>
      <c r="AN135" s="235" t="e">
        <f>_xlfn.XLOOKUP($C135,应收未收表!$T:$T,应收未收表!AA:AA)</f>
        <v>#N/A</v>
      </c>
      <c r="AO135" s="235" t="e">
        <f>_xlfn.XLOOKUP($C135,应收未收表!$T:$T,应收未收表!AB:AB)</f>
        <v>#N/A</v>
      </c>
      <c r="AP135" s="235" t="e">
        <f>_xlfn.XLOOKUP($C135,应收未收表!$T:$T,应收未收表!AC:AC)</f>
        <v>#N/A</v>
      </c>
      <c r="AQ135" s="235" t="e">
        <f>_xlfn.XLOOKUP($C135,应收未收表!$T:$T,应收未收表!AE:AE)</f>
        <v>#N/A</v>
      </c>
      <c r="AR135" s="235" t="e">
        <f>_xlfn.XLOOKUP($C135,应收未收表!$T:$T,应收未收表!AF:AF)</f>
        <v>#N/A</v>
      </c>
      <c r="AS135" s="235" t="e" cm="1">
        <f t="array" ref="AS135">_xlfn.XLOOKUP($A135&amp;$B135,'[1]产值及收款计划（2026）'!$A:$A&amp;'[1]产值及收款计划（2026）'!$B:$B,'[1]产值及收款计划（2026）'!AS:AS)</f>
        <v>#REF!</v>
      </c>
      <c r="AT135" s="235" t="e" cm="1">
        <f t="array" ref="AT135">_xlfn.XLOOKUP($A135&amp;$B135,'[1]产值及收款计划（2026）'!$A:$A&amp;'[1]产值及收款计划（2026）'!$B:$B,'[1]产值及收款计划（2026）'!AT:AT)</f>
        <v>#REF!</v>
      </c>
      <c r="AU135" s="235" t="e" cm="1">
        <f t="array" ref="AU135">_xlfn.XLOOKUP($A135&amp;$B135,'[1]产值及收款计划（2026）'!$A:$A&amp;'[1]产值及收款计划（2026）'!$B:$B,'[1]产值及收款计划（2026）'!AU:AU)</f>
        <v>#REF!</v>
      </c>
      <c r="AV135" s="235" t="e" cm="1">
        <f t="array" ref="AV135">_xlfn.XLOOKUP($A135&amp;$B135,'[1]产值及收款计划（2026）'!$A:$A&amp;'[1]产值及收款计划（2026）'!$B:$B,'[1]产值及收款计划（2026）'!AV:AV)</f>
        <v>#REF!</v>
      </c>
      <c r="AW135" s="235" cm="1">
        <f t="array" ref="AW135">_xlfn.XLOOKUP($A135&amp;$B135,'[1]产值及收款计划（2026）'!$A:$A&amp;'[1]产值及收款计划（2026）'!$B:$B,'[1]产值及收款计划（2026）'!AW:AW)</f>
        <v>0</v>
      </c>
      <c r="AX135" s="235" cm="1">
        <f t="array" ref="AX135">_xlfn.XLOOKUP($A135&amp;$B135,'[1]产值及收款计划（2026）'!$A:$A&amp;'[1]产值及收款计划（2026）'!$B:$B,'[1]产值及收款计划（2026）'!AX:AX)</f>
        <v>84.96</v>
      </c>
      <c r="AY135" s="235" cm="1">
        <f t="array" ref="AY135">_xlfn.XLOOKUP($A135&amp;$B135,'[1]产值及收款计划（2026）'!$A:$A&amp;'[1]产值及收款计划（2026）'!$B:$B,'[1]产值及收款计划（2026）'!AY:AY)</f>
        <v>21.24</v>
      </c>
      <c r="AZ135" s="235" cm="1">
        <f t="array" ref="AZ135">_xlfn.XLOOKUP($A135&amp;$B135,'[1]产值及收款计划（2026）'!$A:$A&amp;'[1]产值及收款计划（2026）'!$B:$B,'[1]产值及收款计划（2026）'!AZ:AZ)</f>
        <v>-84.96</v>
      </c>
      <c r="BA135" s="235" t="e" cm="1">
        <f t="array" ref="BA135">_xlfn.XLOOKUP($A135&amp;$B135,'[1]产值及收款计划（2026）'!$A:$A&amp;'[1]产值及收款计划（2026）'!$B:$B,'[1]产值及收款计划（2026）'!BA:BA)</f>
        <v>#REF!</v>
      </c>
      <c r="BB135" s="235" cm="1">
        <f t="array" ref="BB135">_xlfn.XLOOKUP($A135&amp;$B135,'[1]产值及收款计划（2026）'!$A:$A&amp;'[1]产值及收款计划（2026）'!$B:$B,'[1]产值及收款计划（2026）'!BB:BB)</f>
        <v>84.96</v>
      </c>
      <c r="BC135" s="235" t="e" cm="1">
        <f t="array" ref="BC135">_xlfn.XLOOKUP($A135&amp;$B135,'[1]产值及收款计划（2026）'!$A:$A&amp;'[1]产值及收款计划（2026）'!$B:$B,'[1]产值及收款计划（2026）'!BC:BC)</f>
        <v>#REF!</v>
      </c>
      <c r="BD135" s="235" t="e" cm="1">
        <f t="array" ref="BD135">_xlfn.XLOOKUP($A135&amp;$B135,'[1]产值及收款计划（2026）'!$A:$A&amp;'[1]产值及收款计划（2026）'!$B:$B,'[1]产值及收款计划（2026）'!BD:BD)</f>
        <v>#REF!</v>
      </c>
      <c r="BE135" s="235" t="e" cm="1">
        <f t="array" ref="BE135">_xlfn.XLOOKUP($A135&amp;$B135,'[1]产值及收款计划（2026）'!$A:$A&amp;'[1]产值及收款计划（2026）'!$B:$B,'[1]产值及收款计划（2026）'!BE:BE)</f>
        <v>#REF!</v>
      </c>
      <c r="BF135" s="235" t="e" cm="1">
        <f t="array" ref="BF135">_xlfn.XLOOKUP($A135&amp;$B135,'[1]产值及收款计划（2026）'!$A:$A&amp;'[1]产值及收款计划（2026）'!$B:$B,'[1]产值及收款计划（2026）'!BF:BF)</f>
        <v>#REF!</v>
      </c>
      <c r="BG135" s="235" t="e" cm="1">
        <f t="array" ref="BG135">_xlfn.XLOOKUP($A135&amp;$B135,'[1]产值及收款计划（2026）'!$A:$A&amp;'[1]产值及收款计划（2026）'!$B:$B,'[1]产值及收款计划（2026）'!BG:BG)</f>
        <v>#REF!</v>
      </c>
      <c r="BH135" s="235" t="e" cm="1">
        <f t="array" ref="BH135">_xlfn.XLOOKUP($A135&amp;$B135,'[1]产值及收款计划（2026）'!$A:$A&amp;'[1]产值及收款计划（2026）'!$B:$B,'[1]产值及收款计划（2026）'!BH:BH)</f>
        <v>#REF!</v>
      </c>
      <c r="BI135" s="235" t="e" cm="1">
        <f t="array" ref="BI135">_xlfn.XLOOKUP($A135&amp;$B135,'[1]产值及收款计划（2026）'!$A:$A&amp;'[1]产值及收款计划（2026）'!$B:$B,'[1]产值及收款计划（2026）'!BI:BI)</f>
        <v>#REF!</v>
      </c>
      <c r="BJ135" s="235" t="e" cm="1">
        <f t="array" ref="BJ135">_xlfn.XLOOKUP($A135&amp;$B135,'[1]产值及收款计划（2026）'!$A:$A&amp;'[1]产值及收款计划（2026）'!$B:$B,'[1]产值及收款计划（2026）'!BJ:BJ)</f>
        <v>#REF!</v>
      </c>
      <c r="BK135" s="235" t="e" cm="1">
        <f t="array" ref="BK135">_xlfn.XLOOKUP($A135&amp;$B135,'[1]产值及收款计划（2026）'!$A:$A&amp;'[1]产值及收款计划（2026）'!$B:$B,'[1]产值及收款计划（2026）'!BK:BK)</f>
        <v>#REF!</v>
      </c>
      <c r="BL135" s="235" t="e" cm="1">
        <f t="array" ref="BL135">_xlfn.XLOOKUP($A135&amp;$B135,'[1]产值及收款计划（2026）'!$A:$A&amp;'[1]产值及收款计划（2026）'!$B:$B,'[1]产值及收款计划（2026）'!BL:BL)</f>
        <v>#REF!</v>
      </c>
      <c r="BM135" s="235"/>
      <c r="BN135" s="235"/>
      <c r="BO135" s="235"/>
      <c r="BP135" s="235"/>
      <c r="BQ135" s="235" t="e">
        <f>_xlfn.XLOOKUP($C135,应收未收表!$AJ:$AJ,应收未收表!AK:AK)</f>
        <v>#N/A</v>
      </c>
      <c r="BR135" s="235" t="e">
        <f>_xlfn.XLOOKUP($C135,应收未收表!$AJ:$AJ,应收未收表!AL:AL)</f>
        <v>#N/A</v>
      </c>
      <c r="BS135" s="235" t="e">
        <f>_xlfn.XLOOKUP($C135,应收未收表!$AJ:$AJ,应收未收表!AM:AM)</f>
        <v>#N/A</v>
      </c>
      <c r="BT135" s="235" t="e">
        <f>_xlfn.XLOOKUP($C135,应收未收表!$AJ:$AJ,应收未收表!AN:AN)</f>
        <v>#N/A</v>
      </c>
      <c r="BU135" s="234" t="str" cm="1">
        <f t="array" ref="BU135">_xlfn.XLOOKUP($A135&amp;$B135,'[1]产值及收款计划（2026）'!$A:$A&amp;'[1]产值及收款计划（2026）'!$B:$B,'[1]产值及收款计划（2026）'!BQ:BQ)</f>
        <v>中电建铁路建设投资集团有限公司</v>
      </c>
      <c r="BV135" s="235" t="e" cm="1">
        <f t="array" ref="BV135">_xlfn.XLOOKUP($A135&amp;$B135,'[1]产值及收款计划（2026）'!$A:$A&amp;'[1]产值及收款计划（2026）'!$B:$B,'[1]产值及收款计划（2026）'!BR:BR)</f>
        <v>#REF!</v>
      </c>
      <c r="CE135" s="235" cm="1">
        <f t="array" ref="CE135">_xlfn.XLOOKUP($A135&amp;$B135,'[1]产值及收款计划（2026）'!$A:$A&amp;'[1]产值及收款计划（2026）'!$B:$B,'[1]产值及收款计划（2026）'!CA:CA)</f>
        <v>0</v>
      </c>
      <c r="CF135" s="235" cm="1">
        <f t="array" ref="CF135">_xlfn.XLOOKUP($A135&amp;$B135,'[1]产值及收款计划（2026）'!$A:$A&amp;'[1]产值及收款计划（2026）'!$B:$B,'[1]产值及收款计划（2026）'!CB:CB)</f>
        <v>0</v>
      </c>
      <c r="CG135" s="235" cm="1">
        <f t="array" ref="CG135">_xlfn.XLOOKUP($A135&amp;$B135,'[1]产值及收款计划（2026）'!$A:$A&amp;'[1]产值及收款计划（2026）'!$B:$B,'[1]产值及收款计划（2026）'!CC:CC)</f>
        <v>0</v>
      </c>
      <c r="CH135" s="235" cm="1">
        <f t="array" ref="CH135">_xlfn.XLOOKUP($A135&amp;$B135,'[1]产值及收款计划（2026）'!$A:$A&amp;'[1]产值及收款计划（2026）'!$B:$B,'[1]产值及收款计划（2026）'!CD:CD)</f>
        <v>0</v>
      </c>
      <c r="CI135" s="235" cm="1">
        <f t="array" ref="CI135">_xlfn.XLOOKUP($A135&amp;$B135,'[1]产值及收款计划（2026）'!$A:$A&amp;'[1]产值及收款计划（2026）'!$B:$B,'[1]产值及收款计划（2026）'!CE:CE)</f>
        <v>0</v>
      </c>
      <c r="CJ135" s="235" cm="1">
        <f t="array" ref="CJ135">_xlfn.XLOOKUP($A135&amp;$B135,'[1]产值及收款计划（2026）'!$A:$A&amp;'[1]产值及收款计划（2026）'!$B:$B,'[1]产值及收款计划（2026）'!CF:CF)</f>
        <v>0</v>
      </c>
      <c r="CK135" s="235" cm="1">
        <f t="array" ref="CK135">_xlfn.XLOOKUP($A135&amp;$B135,'[1]产值及收款计划（2026）'!$A:$A&amp;'[1]产值及收款计划（2026）'!$B:$B,'[1]产值及收款计划（2026）'!CG:CG)</f>
        <v>0</v>
      </c>
      <c r="CL135" s="235" cm="1">
        <f t="array" ref="CL135">_xlfn.XLOOKUP($A135&amp;$B135,'[1]产值及收款计划（2026）'!$A:$A&amp;'[1]产值及收款计划（2026）'!$B:$B,'[1]产值及收款计划（2026）'!CH:CH)</f>
        <v>0</v>
      </c>
      <c r="CM135" s="235" cm="1">
        <f t="array" ref="CM135">_xlfn.XLOOKUP($A135&amp;$B135,'[1]产值及收款计划（2026）'!$A:$A&amp;'[1]产值及收款计划（2026）'!$B:$B,'[1]产值及收款计划（2026）'!CI:CI)</f>
        <v>0</v>
      </c>
      <c r="CN135" s="235" cm="1">
        <f t="array" ref="CN135">_xlfn.XLOOKUP($A135&amp;$B135,'[1]产值及收款计划（2026）'!$A:$A&amp;'[1]产值及收款计划（2026）'!$B:$B,'[1]产值及收款计划（2026）'!CJ:CJ)</f>
        <v>0</v>
      </c>
      <c r="CO135" s="235" cm="1">
        <f t="array" ref="CO135">_xlfn.XLOOKUP($A135&amp;$B135,'[1]产值及收款计划（2026）'!$A:$A&amp;'[1]产值及收款计划（2026）'!$B:$B,'[1]产值及收款计划（2026）'!CK:CK)</f>
        <v>0</v>
      </c>
      <c r="CP135" s="235" cm="1">
        <f t="array" ref="CP135">_xlfn.XLOOKUP($A135&amp;$B135,'[1]产值及收款计划（2026）'!$A:$A&amp;'[1]产值及收款计划（2026）'!$B:$B,'[1]产值及收款计划（2026）'!CL:CL)</f>
        <v>0</v>
      </c>
      <c r="DE135" s="235" cm="1">
        <f t="array" ref="DE135">_xlfn.XLOOKUP($A135&amp;$B135,'[1]产值及收款计划（2026）'!$A:$A&amp;'[1]产值及收款计划（2026）'!$B:$B,'[1]产值及收款计划（2026）'!DA:DA)</f>
        <v>0</v>
      </c>
      <c r="DF135" s="235" cm="1">
        <f t="array" ref="DF135">_xlfn.XLOOKUP($A135&amp;$B135,'[1]产值及收款计划（2026）'!$A:$A&amp;'[1]产值及收款计划（2026）'!$B:$B,'[1]产值及收款计划（2026）'!DB:DB)</f>
        <v>84.96</v>
      </c>
      <c r="DG135" s="235" cm="1">
        <f t="array" ref="DG135">_xlfn.XLOOKUP($A135&amp;$B135,'[1]产值及收款计划（2026）'!$A:$A&amp;'[1]产值及收款计划（2026）'!$B:$B,'[1]产值及收款计划（2026）'!DC:DC)</f>
        <v>0</v>
      </c>
      <c r="DH135" s="235" cm="1">
        <f t="array" ref="DH135">_xlfn.XLOOKUP($A135&amp;$B135,'[1]产值及收款计划（2026）'!$A:$A&amp;'[1]产值及收款计划（2026）'!$B:$B,'[1]产值及收款计划（2026）'!DD:DD)</f>
        <v>0</v>
      </c>
      <c r="DI135" s="235" cm="1">
        <f t="array" ref="DI135">_xlfn.XLOOKUP($A135&amp;$B135,'[1]产值及收款计划（2026）'!$A:$A&amp;'[1]产值及收款计划（2026）'!$B:$B,'[1]产值及收款计划（2026）'!DE:DE)</f>
        <v>0</v>
      </c>
      <c r="DJ135" s="235" cm="1">
        <f t="array" ref="DJ135">_xlfn.XLOOKUP($A135&amp;$B135,'[1]产值及收款计划（2026）'!$A:$A&amp;'[1]产值及收款计划（2026）'!$B:$B,'[1]产值及收款计划（2026）'!DF:DF)</f>
        <v>0</v>
      </c>
      <c r="DK135" s="235" cm="1">
        <f t="array" ref="DK135">_xlfn.XLOOKUP($A135&amp;$B135,'[1]产值及收款计划（2026）'!$A:$A&amp;'[1]产值及收款计划（2026）'!$B:$B,'[1]产值及收款计划（2026）'!DG:DG)</f>
        <v>0</v>
      </c>
      <c r="DL135" s="235" cm="1">
        <f t="array" ref="DL135">_xlfn.XLOOKUP($A135&amp;$B135,'[1]产值及收款计划（2026）'!$A:$A&amp;'[1]产值及收款计划（2026）'!$B:$B,'[1]产值及收款计划（2026）'!DH:DH)</f>
        <v>0</v>
      </c>
      <c r="DM135" s="235" cm="1">
        <f t="array" ref="DM135">_xlfn.XLOOKUP($A135&amp;$B135,'[1]产值及收款计划（2026）'!$A:$A&amp;'[1]产值及收款计划（2026）'!$B:$B,'[1]产值及收款计划（2026）'!DI:DI)</f>
        <v>0</v>
      </c>
      <c r="DN135" s="235" cm="1">
        <f t="array" ref="DN135">_xlfn.XLOOKUP($A135&amp;$B135,'[1]产值及收款计划（2026）'!$A:$A&amp;'[1]产值及收款计划（2026）'!$B:$B,'[1]产值及收款计划（2026）'!DJ:DJ)</f>
        <v>0</v>
      </c>
      <c r="DO135" s="235" cm="1">
        <f t="array" ref="DO135">_xlfn.XLOOKUP($A135&amp;$B135,'[1]产值及收款计划（2026）'!$A:$A&amp;'[1]产值及收款计划（2026）'!$B:$B,'[1]产值及收款计划（2026）'!DK:DK)</f>
        <v>0</v>
      </c>
      <c r="DP135" s="235" cm="1">
        <f t="array" ref="DP135">_xlfn.XLOOKUP($A135&amp;$B135,'[1]产值及收款计划（2026）'!$A:$A&amp;'[1]产值及收款计划（2026）'!$B:$B,'[1]产值及收款计划（2026）'!DL:DL)</f>
        <v>0</v>
      </c>
      <c r="DQ135" s="243"/>
      <c r="DR135" s="229"/>
    </row>
    <row r="136" ht="20.25" spans="1:122">
      <c r="A136" s="233">
        <f t="shared" si="14"/>
        <v>132</v>
      </c>
      <c r="B136" s="233" t="s">
        <v>25</v>
      </c>
      <c r="C136" s="234" t="str" cm="1">
        <f t="array" ref="C136">_xlfn.XLOOKUP($A136&amp;$B136,'[1]产值及收款计划（2026）'!$A:$A&amp;'[1]产值及收款计划（2026）'!$B:$B,'[1]产值及收款计划（2026）'!C:C)</f>
        <v>C0CJSJ-FW-T-2025118</v>
      </c>
      <c r="D136" s="234" t="str" cm="1">
        <f t="array" ref="D136">_xlfn.XLOOKUP($A136&amp;$B136,'[1]产值及收款计划（2026）'!$A:$A&amp;'[1]产值及收款计划（2026）'!$B:$B,'[1]产值及收款计划（2026）'!D:D)</f>
        <v>关键人员考勤六期技术服务项目</v>
      </c>
      <c r="E136" s="235" cm="1">
        <f t="array" ref="E136">_xlfn.XLOOKUP($A136&amp;$B136,'[1]产值及收款计划（2026）'!$A:$A&amp;'[1]产值及收款计划（2026）'!$B:$B,'[1]产值及收款计划（2026）'!E:E)</f>
        <v>47.882</v>
      </c>
      <c r="F136" s="235" cm="1">
        <f t="array" ref="F136">_xlfn.XLOOKUP($A136&amp;$B136,'[1]产值及收款计划（2026）'!$A:$A&amp;'[1]产值及收款计划（2026）'!$B:$B,'[1]产值及收款计划（2026）'!F:F)</f>
        <v>47.882</v>
      </c>
      <c r="G136" s="235" cm="1">
        <f t="array" ref="G136">_xlfn.XLOOKUP($A136&amp;$B136,'[1]产值及收款计划（2026）'!$A:$A&amp;'[1]产值及收款计划（2026）'!$B:$B,'[1]产值及收款计划（2026）'!G:G)</f>
        <v>47.882</v>
      </c>
      <c r="H136" s="235" cm="1">
        <f t="array" ref="H136">_xlfn.XLOOKUP($A136&amp;$B136,'[1]产值及收款计划（2026）'!$A:$A&amp;'[1]产值及收款计划（2026）'!$B:$B,'[1]产值及收款计划（2026）'!H:H)</f>
        <v>47.882</v>
      </c>
      <c r="I136" s="236" cm="1">
        <f t="array" ref="I136">_xlfn.XLOOKUP($A136&amp;$B136,'[1]产值及收款计划（2026）'!$A:$A&amp;'[1]产值及收款计划（2026）'!$B:$B,'[1]产值及收款计划（2026）'!I:I)</f>
        <v>1</v>
      </c>
      <c r="J136" s="237" cm="1">
        <f t="array" ref="J136">_xlfn.XLOOKUP($A136&amp;$B136,'[1]产值及收款计划（2026）'!$A:$A&amp;'[1]产值及收款计划（2026）'!$B:$B,'[1]产值及收款计划（2026）'!J:J)</f>
        <v>0.06</v>
      </c>
      <c r="K136" s="235" t="e" cm="1">
        <f t="array" ref="K136">_xlfn.XLOOKUP($A136&amp;$B136,'[1]产值及收款计划（2026）'!$A:$A&amp;'[1]产值及收款计划（2026）'!$B:$B,'[1]产值及收款计划（2026）'!K:K)</f>
        <v>#REF!</v>
      </c>
      <c r="L136" s="235" t="e" cm="1">
        <f t="array" ref="L136">_xlfn.XLOOKUP($A136&amp;$B136,'[1]产值及收款计划（2026）'!$A:$A&amp;'[1]产值及收款计划（2026）'!$B:$B,'[1]产值及收款计划（2026）'!L:L)</f>
        <v>#REF!</v>
      </c>
      <c r="M136" s="235" t="str" cm="1">
        <f t="array" ref="M136">_xlfn.XLOOKUP($A136&amp;$B136,'[1]产值及收款计划（2026）'!$A:$A&amp;'[1]产值及收款计划（2026）'!$B:$B,'[1]产值及收款计划（2026）'!M:M)</f>
        <v>主导</v>
      </c>
      <c r="N136" s="235" t="str" cm="1">
        <f t="array" ref="N136">_xlfn.XLOOKUP($A136&amp;$B136,'[1]产值及收款计划（2026）'!$A:$A&amp;'[1]产值及收款计划（2026）'!$B:$B,'[1]产值及收款计划（2026）'!N:N)</f>
        <v>史菁霞团队</v>
      </c>
      <c r="O136" s="235" t="str" cm="1">
        <f t="array" ref="O136">_xlfn.XLOOKUP($A136&amp;$B136,'[1]产值及收款计划（2026）'!$A:$A&amp;'[1]产值及收款计划（2026）'!$B:$B,'[1]产值及收款计划（2026）'!O:O)</f>
        <v>袁超</v>
      </c>
      <c r="P136" s="234" t="str" cm="1">
        <f t="array" ref="P136">_xlfn.XLOOKUP($A136&amp;$B136,'[1]产值及收款计划（2026）'!$A:$A&amp;'[1]产值及收款计划（2026）'!$B:$B,'[1]产值及收款计划（2026）'!P:P)</f>
        <v>25已完结</v>
      </c>
      <c r="Q136" s="235" t="e" cm="1">
        <f t="array" ref="Q136">_xlfn.XLOOKUP($A136&amp;$B136,'[1]产值及收款计划（2026）'!$A:$A&amp;'[1]产值及收款计划（2026）'!$B:$B,'[1]产值及收款计划（2026）'!Q:Q)</f>
        <v>#REF!</v>
      </c>
      <c r="R136" s="235" t="e" cm="1">
        <f t="array" ref="R136">_xlfn.XLOOKUP($A136&amp;$B136,'[1]产值及收款计划（2026）'!$A:$A&amp;'[1]产值及收款计划（2026）'!$B:$B,'[1]产值及收款计划（2026）'!R:R)</f>
        <v>#REF!</v>
      </c>
      <c r="S136" s="235" t="e" cm="1">
        <f t="array" ref="S136">_xlfn.XLOOKUP($A136&amp;$B136,'[1]产值及收款计划（2026）'!$A:$A&amp;'[1]产值及收款计划（2026）'!$B:$B,'[1]产值及收款计划（2026）'!S:S)</f>
        <v>#REF!</v>
      </c>
      <c r="T136" s="235" cm="1">
        <f t="array" ref="T136">_xlfn.XLOOKUP($A136&amp;$B136,'[1]产值及收款计划（2026）'!$A:$A&amp;'[1]产值及收款计划（2026）'!$B:$B,'[1]产值及收款计划（2026）'!T:T)</f>
        <v>47.882</v>
      </c>
      <c r="U136" s="235" cm="1">
        <f t="array" ref="U136">_xlfn.XLOOKUP($A136&amp;$B136,'[1]产值及收款计划（2026）'!$A:$A&amp;'[1]产值及收款计划（2026）'!$B:$B,'[1]产值及收款计划（2026）'!U:U)</f>
        <v>0</v>
      </c>
      <c r="V136" s="235" cm="1">
        <f t="array" ref="V136">_xlfn.XLOOKUP($A136&amp;$B136,'[1]产值及收款计划（2026）'!$A:$A&amp;'[1]产值及收款计划（2026）'!$B:$B,'[1]产值及收款计划（2026）'!V:V)</f>
        <v>0</v>
      </c>
      <c r="W136" s="235" t="e" cm="1">
        <f t="array" ref="W136">_xlfn.XLOOKUP($A136&amp;$B136,'[1]产值及收款计划（2026）'!$A:$A&amp;'[1]产值及收款计划（2026）'!$B:$B,'[1]产值及收款计划（2026）'!W:W)</f>
        <v>#REF!</v>
      </c>
      <c r="X136" s="235" t="e" cm="1">
        <f t="array" ref="X136">_xlfn.XLOOKUP($A136&amp;$B136,'[1]产值及收款计划（2026）'!$A:$A&amp;'[1]产值及收款计划（2026）'!$B:$B,'[1]产值及收款计划（2026）'!X:X)</f>
        <v>#REF!</v>
      </c>
      <c r="Y136" s="235" t="e" cm="1">
        <f t="array" ref="Y136">_xlfn.XLOOKUP($A136&amp;$B136,'[1]产值及收款计划（2026）'!$A:$A&amp;'[1]产值及收款计划（2026）'!$B:$B,'[1]产值及收款计划（2026）'!Y:Y)</f>
        <v>#REF!</v>
      </c>
      <c r="Z136" s="235" t="e" cm="1">
        <f t="array" ref="Z136">_xlfn.XLOOKUP($A136&amp;$B136,'[1]产值及收款计划（2026）'!$A:$A&amp;'[1]产值及收款计划（2026）'!$B:$B,'[1]产值及收款计划（2026）'!Z:Z)</f>
        <v>#REF!</v>
      </c>
      <c r="AA136" s="235" cm="1">
        <f t="array" ref="AA136">_xlfn.XLOOKUP($A136&amp;$B136,'[1]产值及收款计划（2026）'!$A:$A&amp;'[1]产值及收款计划（2026）'!$B:$B,'[1]产值及收款计划（2026）'!AA:AA)</f>
        <v>0</v>
      </c>
      <c r="AB136" s="235" t="e" cm="1">
        <f t="array" ref="AB136">_xlfn.XLOOKUP($A136&amp;$B136,'[1]产值及收款计划（2026）'!$A:$A&amp;'[1]产值及收款计划（2026）'!$B:$B,'[1]产值及收款计划（2026）'!AB:AB)</f>
        <v>#REF!</v>
      </c>
      <c r="AC136" s="235" cm="1">
        <f t="array" ref="AC136">_xlfn.XLOOKUP($A136&amp;$B136,'[1]产值及收款计划（2026）'!$A:$A&amp;'[1]产值及收款计划（2026）'!$B:$B,'[1]产值及收款计划（2026）'!AC:AC)</f>
        <v>0</v>
      </c>
      <c r="AD136" s="235" cm="1">
        <f t="array" ref="AD136">_xlfn.XLOOKUP($A136&amp;$B136,'[1]产值及收款计划（2026）'!$A:$A&amp;'[1]产值及收款计划（2026）'!$B:$B,'[1]产值及收款计划（2026）'!AD:AD)</f>
        <v>0</v>
      </c>
      <c r="AE136" s="235" cm="1">
        <f t="array" ref="AE136">_xlfn.XLOOKUP($A136&amp;$B136,'[1]产值及收款计划（2026）'!$A:$A&amp;'[1]产值及收款计划（2026）'!$B:$B,'[1]产值及收款计划（2026）'!AE:AE)</f>
        <v>0</v>
      </c>
      <c r="AF136" s="235" cm="1">
        <f t="array" ref="AF136">_xlfn.XLOOKUP($A136&amp;$B136,'[1]产值及收款计划（2026）'!$A:$A&amp;'[1]产值及收款计划（2026）'!$B:$B,'[1]产值及收款计划（2026）'!AF:AF)</f>
        <v>0</v>
      </c>
      <c r="AG136" s="235" cm="1">
        <f t="array" ref="AG136">_xlfn.XLOOKUP($A136&amp;$B136,'[1]产值及收款计划（2026）'!$A:$A&amp;'[1]产值及收款计划（2026）'!$B:$B,'[1]产值及收款计划（2026）'!AG:AG)</f>
        <v>0</v>
      </c>
      <c r="AH136" s="235" cm="1">
        <f t="array" ref="AH136">_xlfn.XLOOKUP($A136&amp;$B136,'[1]产值及收款计划（2026）'!$A:$A&amp;'[1]产值及收款计划（2026）'!$B:$B,'[1]产值及收款计划（2026）'!AH:AH)</f>
        <v>0</v>
      </c>
      <c r="AI136" s="235" cm="1">
        <f t="array" ref="AI136">_xlfn.XLOOKUP($A136&amp;$B136,'[1]产值及收款计划（2026）'!$A:$A&amp;'[1]产值及收款计划（2026）'!$B:$B,'[1]产值及收款计划（2026）'!AI:AI)</f>
        <v>0</v>
      </c>
      <c r="AJ136" s="235" cm="1">
        <f t="array" ref="AJ136">_xlfn.XLOOKUP($A136&amp;$B136,'[1]产值及收款计划（2026）'!$A:$A&amp;'[1]产值及收款计划（2026）'!$B:$B,'[1]产值及收款计划（2026）'!AJ:AJ)</f>
        <v>0</v>
      </c>
      <c r="AK136" s="235" cm="1">
        <f t="array" ref="AK136">_xlfn.XLOOKUP($A136&amp;$B136,'[1]产值及收款计划（2026）'!$A:$A&amp;'[1]产值及收款计划（2026）'!$B:$B,'[1]产值及收款计划（2026）'!AK:AK)</f>
        <v>0</v>
      </c>
      <c r="AL136" s="235" cm="1">
        <f t="array" ref="AL136">_xlfn.XLOOKUP($A136&amp;$B136,'[1]产值及收款计划（2026）'!$A:$A&amp;'[1]产值及收款计划（2026）'!$B:$B,'[1]产值及收款计划（2026）'!AL:AL)</f>
        <v>0</v>
      </c>
      <c r="AM136" s="242" cm="1">
        <f t="array" ref="AM136">_xlfn.LET(_xlpm.勾选月份状态数组,TRANSPOSE('PPT(12-15页）-TOP10'!$A$3:$A$14),_xlpm.选择数据区,IF('PPT(12-15页）-TOP10'!$E$3="收款",$BA136:$BL136,$AA136:$AL136),SUM(_xlfn._xlws.FILTER(_xlpm.选择数据区,_xlpm.勾选月份状态数组,"")))</f>
        <v>0</v>
      </c>
      <c r="AN136" s="235" t="e">
        <f>_xlfn.XLOOKUP($C136,应收未收表!$T:$T,应收未收表!AA:AA)</f>
        <v>#N/A</v>
      </c>
      <c r="AO136" s="235" t="e">
        <f>_xlfn.XLOOKUP($C136,应收未收表!$T:$T,应收未收表!AB:AB)</f>
        <v>#N/A</v>
      </c>
      <c r="AP136" s="235" t="e">
        <f>_xlfn.XLOOKUP($C136,应收未收表!$T:$T,应收未收表!AC:AC)</f>
        <v>#N/A</v>
      </c>
      <c r="AQ136" s="235" t="e">
        <f>_xlfn.XLOOKUP($C136,应收未收表!$T:$T,应收未收表!AE:AE)</f>
        <v>#N/A</v>
      </c>
      <c r="AR136" s="235" t="e">
        <f>_xlfn.XLOOKUP($C136,应收未收表!$T:$T,应收未收表!AF:AF)</f>
        <v>#N/A</v>
      </c>
      <c r="AS136" s="235" t="e" cm="1">
        <f t="array" ref="AS136">_xlfn.XLOOKUP($A136&amp;$B136,'[1]产值及收款计划（2026）'!$A:$A&amp;'[1]产值及收款计划（2026）'!$B:$B,'[1]产值及收款计划（2026）'!AS:AS)</f>
        <v>#REF!</v>
      </c>
      <c r="AT136" s="235" t="e" cm="1">
        <f t="array" ref="AT136">_xlfn.XLOOKUP($A136&amp;$B136,'[1]产值及收款计划（2026）'!$A:$A&amp;'[1]产值及收款计划（2026）'!$B:$B,'[1]产值及收款计划（2026）'!AT:AT)</f>
        <v>#REF!</v>
      </c>
      <c r="AU136" s="235" t="e" cm="1">
        <f t="array" ref="AU136">_xlfn.XLOOKUP($A136&amp;$B136,'[1]产值及收款计划（2026）'!$A:$A&amp;'[1]产值及收款计划（2026）'!$B:$B,'[1]产值及收款计划（2026）'!AU:AU)</f>
        <v>#REF!</v>
      </c>
      <c r="AV136" s="235" t="e" cm="1">
        <f t="array" ref="AV136">_xlfn.XLOOKUP($A136&amp;$B136,'[1]产值及收款计划（2026）'!$A:$A&amp;'[1]产值及收款计划（2026）'!$B:$B,'[1]产值及收款计划（2026）'!AV:AV)</f>
        <v>#REF!</v>
      </c>
      <c r="AW136" s="235" cm="1">
        <f t="array" ref="AW136">_xlfn.XLOOKUP($A136&amp;$B136,'[1]产值及收款计划（2026）'!$A:$A&amp;'[1]产值及收款计划（2026）'!$B:$B,'[1]产值及收款计划（2026）'!AW:AW)</f>
        <v>20</v>
      </c>
      <c r="AX136" s="235" cm="1">
        <f t="array" ref="AX136">_xlfn.XLOOKUP($A136&amp;$B136,'[1]产值及收款计划（2026）'!$A:$A&amp;'[1]产值及收款计划（2026）'!$B:$B,'[1]产值及收款计划（2026）'!AX:AX)</f>
        <v>27.882</v>
      </c>
      <c r="AY136" s="235" cm="1">
        <f t="array" ref="AY136">_xlfn.XLOOKUP($A136&amp;$B136,'[1]产值及收款计划（2026）'!$A:$A&amp;'[1]产值及收款计划（2026）'!$B:$B,'[1]产值及收款计划（2026）'!AY:AY)</f>
        <v>0</v>
      </c>
      <c r="AZ136" s="235" cm="1">
        <f t="array" ref="AZ136">_xlfn.XLOOKUP($A136&amp;$B136,'[1]产值及收款计划（2026）'!$A:$A&amp;'[1]产值及收款计划（2026）'!$B:$B,'[1]产值及收款计划（2026）'!AZ:AZ)</f>
        <v>0</v>
      </c>
      <c r="BA136" s="235" t="e" cm="1">
        <f t="array" ref="BA136">_xlfn.XLOOKUP($A136&amp;$B136,'[1]产值及收款计划（2026）'!$A:$A&amp;'[1]产值及收款计划（2026）'!$B:$B,'[1]产值及收款计划（2026）'!BA:BA)</f>
        <v>#REF!</v>
      </c>
      <c r="BB136" s="235" cm="1">
        <f t="array" ref="BB136">_xlfn.XLOOKUP($A136&amp;$B136,'[1]产值及收款计划（2026）'!$A:$A&amp;'[1]产值及收款计划（2026）'!$B:$B,'[1]产值及收款计划（2026）'!BB:BB)</f>
        <v>20</v>
      </c>
      <c r="BC136" s="235" t="e" cm="1">
        <f t="array" ref="BC136">_xlfn.XLOOKUP($A136&amp;$B136,'[1]产值及收款计划（2026）'!$A:$A&amp;'[1]产值及收款计划（2026）'!$B:$B,'[1]产值及收款计划（2026）'!BC:BC)</f>
        <v>#REF!</v>
      </c>
      <c r="BD136" s="235" t="e" cm="1">
        <f t="array" ref="BD136">_xlfn.XLOOKUP($A136&amp;$B136,'[1]产值及收款计划（2026）'!$A:$A&amp;'[1]产值及收款计划（2026）'!$B:$B,'[1]产值及收款计划（2026）'!BD:BD)</f>
        <v>#REF!</v>
      </c>
      <c r="BE136" s="235" t="e" cm="1">
        <f t="array" ref="BE136">_xlfn.XLOOKUP($A136&amp;$B136,'[1]产值及收款计划（2026）'!$A:$A&amp;'[1]产值及收款计划（2026）'!$B:$B,'[1]产值及收款计划（2026）'!BE:BE)</f>
        <v>#REF!</v>
      </c>
      <c r="BF136" s="235" t="e" cm="1">
        <f t="array" ref="BF136">_xlfn.XLOOKUP($A136&amp;$B136,'[1]产值及收款计划（2026）'!$A:$A&amp;'[1]产值及收款计划（2026）'!$B:$B,'[1]产值及收款计划（2026）'!BF:BF)</f>
        <v>#REF!</v>
      </c>
      <c r="BG136" s="235" t="e" cm="1">
        <f t="array" ref="BG136">_xlfn.XLOOKUP($A136&amp;$B136,'[1]产值及收款计划（2026）'!$A:$A&amp;'[1]产值及收款计划（2026）'!$B:$B,'[1]产值及收款计划（2026）'!BG:BG)</f>
        <v>#REF!</v>
      </c>
      <c r="BH136" s="235" t="e" cm="1">
        <f t="array" ref="BH136">_xlfn.XLOOKUP($A136&amp;$B136,'[1]产值及收款计划（2026）'!$A:$A&amp;'[1]产值及收款计划（2026）'!$B:$B,'[1]产值及收款计划（2026）'!BH:BH)</f>
        <v>#REF!</v>
      </c>
      <c r="BI136" s="235" t="e" cm="1">
        <f t="array" ref="BI136">_xlfn.XLOOKUP($A136&amp;$B136,'[1]产值及收款计划（2026）'!$A:$A&amp;'[1]产值及收款计划（2026）'!$B:$B,'[1]产值及收款计划（2026）'!BI:BI)</f>
        <v>#REF!</v>
      </c>
      <c r="BJ136" s="235" t="e" cm="1">
        <f t="array" ref="BJ136">_xlfn.XLOOKUP($A136&amp;$B136,'[1]产值及收款计划（2026）'!$A:$A&amp;'[1]产值及收款计划（2026）'!$B:$B,'[1]产值及收款计划（2026）'!BJ:BJ)</f>
        <v>#REF!</v>
      </c>
      <c r="BK136" s="235" t="e" cm="1">
        <f t="array" ref="BK136">_xlfn.XLOOKUP($A136&amp;$B136,'[1]产值及收款计划（2026）'!$A:$A&amp;'[1]产值及收款计划（2026）'!$B:$B,'[1]产值及收款计划（2026）'!BK:BK)</f>
        <v>#REF!</v>
      </c>
      <c r="BL136" s="235" t="e" cm="1">
        <f t="array" ref="BL136">_xlfn.XLOOKUP($A136&amp;$B136,'[1]产值及收款计划（2026）'!$A:$A&amp;'[1]产值及收款计划（2026）'!$B:$B,'[1]产值及收款计划（2026）'!BL:BL)</f>
        <v>#REF!</v>
      </c>
      <c r="BM136" s="235"/>
      <c r="BN136" s="235"/>
      <c r="BO136" s="235"/>
      <c r="BP136" s="235"/>
      <c r="BQ136" s="235">
        <f>_xlfn.XLOOKUP($C136,应收未收表!$AJ:$AJ,应收未收表!AK:AK)</f>
        <v>30</v>
      </c>
      <c r="BR136" s="235">
        <f>_xlfn.XLOOKUP($C136,应收未收表!$AJ:$AJ,应收未收表!AL:AL)</f>
        <v>10</v>
      </c>
      <c r="BS136" s="235">
        <f>_xlfn.XLOOKUP($C136,应收未收表!$AJ:$AJ,应收未收表!AM:AM)</f>
        <v>0</v>
      </c>
      <c r="BT136" s="235" t="str">
        <f>_xlfn.XLOOKUP($C136,应收未收表!$AJ:$AJ,应收未收表!AN:AN)</f>
        <v>已收款</v>
      </c>
      <c r="BU136" s="234" t="str" cm="1">
        <f t="array" ref="BU136">_xlfn.XLOOKUP($A136&amp;$B136,'[1]产值及收款计划（2026）'!$A:$A&amp;'[1]产值及收款计划（2026）'!$B:$B,'[1]产值及收款计划（2026）'!BQ:BQ)</f>
        <v>上海涵辕信息技术有限公司</v>
      </c>
      <c r="BV136" s="235" t="e" cm="1">
        <f t="array" ref="BV136">_xlfn.XLOOKUP($A136&amp;$B136,'[1]产值及收款计划（2026）'!$A:$A&amp;'[1]产值及收款计划（2026）'!$B:$B,'[1]产值及收款计划（2026）'!BR:BR)</f>
        <v>#REF!</v>
      </c>
      <c r="CE136" s="235" cm="1">
        <f t="array" ref="CE136">_xlfn.XLOOKUP($A136&amp;$B136,'[1]产值及收款计划（2026）'!$A:$A&amp;'[1]产值及收款计划（2026）'!$B:$B,'[1]产值及收款计划（2026）'!CA:CA)</f>
        <v>0</v>
      </c>
      <c r="CF136" s="235" cm="1">
        <f t="array" ref="CF136">_xlfn.XLOOKUP($A136&amp;$B136,'[1]产值及收款计划（2026）'!$A:$A&amp;'[1]产值及收款计划（2026）'!$B:$B,'[1]产值及收款计划（2026）'!CB:CB)</f>
        <v>0</v>
      </c>
      <c r="CG136" s="235" cm="1">
        <f t="array" ref="CG136">_xlfn.XLOOKUP($A136&amp;$B136,'[1]产值及收款计划（2026）'!$A:$A&amp;'[1]产值及收款计划（2026）'!$B:$B,'[1]产值及收款计划（2026）'!CC:CC)</f>
        <v>0</v>
      </c>
      <c r="CH136" s="235" cm="1">
        <f t="array" ref="CH136">_xlfn.XLOOKUP($A136&amp;$B136,'[1]产值及收款计划（2026）'!$A:$A&amp;'[1]产值及收款计划（2026）'!$B:$B,'[1]产值及收款计划（2026）'!CD:CD)</f>
        <v>0</v>
      </c>
      <c r="CI136" s="235" cm="1">
        <f t="array" ref="CI136">_xlfn.XLOOKUP($A136&amp;$B136,'[1]产值及收款计划（2026）'!$A:$A&amp;'[1]产值及收款计划（2026）'!$B:$B,'[1]产值及收款计划（2026）'!CE:CE)</f>
        <v>0</v>
      </c>
      <c r="CJ136" s="235" cm="1">
        <f t="array" ref="CJ136">_xlfn.XLOOKUP($A136&amp;$B136,'[1]产值及收款计划（2026）'!$A:$A&amp;'[1]产值及收款计划（2026）'!$B:$B,'[1]产值及收款计划（2026）'!CF:CF)</f>
        <v>0</v>
      </c>
      <c r="CK136" s="235" cm="1">
        <f t="array" ref="CK136">_xlfn.XLOOKUP($A136&amp;$B136,'[1]产值及收款计划（2026）'!$A:$A&amp;'[1]产值及收款计划（2026）'!$B:$B,'[1]产值及收款计划（2026）'!CG:CG)</f>
        <v>0</v>
      </c>
      <c r="CL136" s="235" cm="1">
        <f t="array" ref="CL136">_xlfn.XLOOKUP($A136&amp;$B136,'[1]产值及收款计划（2026）'!$A:$A&amp;'[1]产值及收款计划（2026）'!$B:$B,'[1]产值及收款计划（2026）'!CH:CH)</f>
        <v>0</v>
      </c>
      <c r="CM136" s="235" cm="1">
        <f t="array" ref="CM136">_xlfn.XLOOKUP($A136&amp;$B136,'[1]产值及收款计划（2026）'!$A:$A&amp;'[1]产值及收款计划（2026）'!$B:$B,'[1]产值及收款计划（2026）'!CI:CI)</f>
        <v>0</v>
      </c>
      <c r="CN136" s="235" cm="1">
        <f t="array" ref="CN136">_xlfn.XLOOKUP($A136&amp;$B136,'[1]产值及收款计划（2026）'!$A:$A&amp;'[1]产值及收款计划（2026）'!$B:$B,'[1]产值及收款计划（2026）'!CJ:CJ)</f>
        <v>0</v>
      </c>
      <c r="CO136" s="235" cm="1">
        <f t="array" ref="CO136">_xlfn.XLOOKUP($A136&amp;$B136,'[1]产值及收款计划（2026）'!$A:$A&amp;'[1]产值及收款计划（2026）'!$B:$B,'[1]产值及收款计划（2026）'!CK:CK)</f>
        <v>0</v>
      </c>
      <c r="CP136" s="235" cm="1">
        <f t="array" ref="CP136">_xlfn.XLOOKUP($A136&amp;$B136,'[1]产值及收款计划（2026）'!$A:$A&amp;'[1]产值及收款计划（2026）'!$B:$B,'[1]产值及收款计划（2026）'!CL:CL)</f>
        <v>0</v>
      </c>
      <c r="DE136" s="235" cm="1">
        <f t="array" ref="DE136">_xlfn.XLOOKUP($A136&amp;$B136,'[1]产值及收款计划（2026）'!$A:$A&amp;'[1]产值及收款计划（2026）'!$B:$B,'[1]产值及收款计划（2026）'!DA:DA)</f>
        <v>7.882</v>
      </c>
      <c r="DF136" s="235" cm="1">
        <f t="array" ref="DF136">_xlfn.XLOOKUP($A136&amp;$B136,'[1]产值及收款计划（2026）'!$A:$A&amp;'[1]产值及收款计划（2026）'!$B:$B,'[1]产值及收款计划（2026）'!DB:DB)</f>
        <v>20</v>
      </c>
      <c r="DG136" s="235" cm="1">
        <f t="array" ref="DG136">_xlfn.XLOOKUP($A136&amp;$B136,'[1]产值及收款计划（2026）'!$A:$A&amp;'[1]产值及收款计划（2026）'!$B:$B,'[1]产值及收款计划（2026）'!DC:DC)</f>
        <v>0</v>
      </c>
      <c r="DH136" s="235" cm="1">
        <f t="array" ref="DH136">_xlfn.XLOOKUP($A136&amp;$B136,'[1]产值及收款计划（2026）'!$A:$A&amp;'[1]产值及收款计划（2026）'!$B:$B,'[1]产值及收款计划（2026）'!DD:DD)</f>
        <v>0</v>
      </c>
      <c r="DI136" s="235" cm="1">
        <f t="array" ref="DI136">_xlfn.XLOOKUP($A136&amp;$B136,'[1]产值及收款计划（2026）'!$A:$A&amp;'[1]产值及收款计划（2026）'!$B:$B,'[1]产值及收款计划（2026）'!DE:DE)</f>
        <v>0</v>
      </c>
      <c r="DJ136" s="235" cm="1">
        <f t="array" ref="DJ136">_xlfn.XLOOKUP($A136&amp;$B136,'[1]产值及收款计划（2026）'!$A:$A&amp;'[1]产值及收款计划（2026）'!$B:$B,'[1]产值及收款计划（2026）'!DF:DF)</f>
        <v>0</v>
      </c>
      <c r="DK136" s="235" cm="1">
        <f t="array" ref="DK136">_xlfn.XLOOKUP($A136&amp;$B136,'[1]产值及收款计划（2026）'!$A:$A&amp;'[1]产值及收款计划（2026）'!$B:$B,'[1]产值及收款计划（2026）'!DG:DG)</f>
        <v>0</v>
      </c>
      <c r="DL136" s="235" cm="1">
        <f t="array" ref="DL136">_xlfn.XLOOKUP($A136&amp;$B136,'[1]产值及收款计划（2026）'!$A:$A&amp;'[1]产值及收款计划（2026）'!$B:$B,'[1]产值及收款计划（2026）'!DH:DH)</f>
        <v>0</v>
      </c>
      <c r="DM136" s="235" cm="1">
        <f t="array" ref="DM136">_xlfn.XLOOKUP($A136&amp;$B136,'[1]产值及收款计划（2026）'!$A:$A&amp;'[1]产值及收款计划（2026）'!$B:$B,'[1]产值及收款计划（2026）'!DI:DI)</f>
        <v>0</v>
      </c>
      <c r="DN136" s="235" cm="1">
        <f t="array" ref="DN136">_xlfn.XLOOKUP($A136&amp;$B136,'[1]产值及收款计划（2026）'!$A:$A&amp;'[1]产值及收款计划（2026）'!$B:$B,'[1]产值及收款计划（2026）'!DJ:DJ)</f>
        <v>0</v>
      </c>
      <c r="DO136" s="235" cm="1">
        <f t="array" ref="DO136">_xlfn.XLOOKUP($A136&amp;$B136,'[1]产值及收款计划（2026）'!$A:$A&amp;'[1]产值及收款计划（2026）'!$B:$B,'[1]产值及收款计划（2026）'!DK:DK)</f>
        <v>0</v>
      </c>
      <c r="DP136" s="235" cm="1">
        <f t="array" ref="DP136">_xlfn.XLOOKUP($A136&amp;$B136,'[1]产值及收款计划（2026）'!$A:$A&amp;'[1]产值及收款计划（2026）'!$B:$B,'[1]产值及收款计划（2026）'!DL:DL)</f>
        <v>0</v>
      </c>
      <c r="DQ136" s="243"/>
      <c r="DR136" s="229"/>
    </row>
    <row r="137" ht="20.25" spans="1:122">
      <c r="A137" s="233">
        <f t="shared" si="14"/>
        <v>133</v>
      </c>
      <c r="B137" s="233" t="s">
        <v>25</v>
      </c>
      <c r="C137" s="234" t="str" cm="1">
        <f t="array" ref="C137">_xlfn.XLOOKUP($A137&amp;$B137,'[1]产值及收款计划（2026）'!$A:$A&amp;'[1]产值及收款计划（2026）'!$B:$B,'[1]产值及收款计划（2026）'!C:C)</f>
        <v>C0CJSJ-JC-T-2025110</v>
      </c>
      <c r="D137" s="234" t="str" cm="1">
        <f t="array" ref="D137">_xlfn.XLOOKUP($A137&amp;$B137,'[1]产值及收款计划（2026）'!$A:$A&amp;'[1]产值及收款计划（2026）'!$B:$B,'[1]产值及收款计划（2026）'!D:D)</f>
        <v>越高速低空安全智巡系统采购项目综合显示大屏系统定制开发服务</v>
      </c>
      <c r="E137" s="235" cm="1">
        <f t="array" ref="E137">_xlfn.XLOOKUP($A137&amp;$B137,'[1]产值及收款计划（2026）'!$A:$A&amp;'[1]产值及收款计划（2026）'!$B:$B,'[1]产值及收款计划（2026）'!E:E)</f>
        <v>20</v>
      </c>
      <c r="F137" s="235" cm="1">
        <f t="array" ref="F137">_xlfn.XLOOKUP($A137&amp;$B137,'[1]产值及收款计划（2026）'!$A:$A&amp;'[1]产值及收款计划（2026）'!$B:$B,'[1]产值及收款计划（2026）'!F:F)</f>
        <v>20</v>
      </c>
      <c r="G137" s="235" cm="1">
        <f t="array" ref="G137">_xlfn.XLOOKUP($A137&amp;$B137,'[1]产值及收款计划（2026）'!$A:$A&amp;'[1]产值及收款计划（2026）'!$B:$B,'[1]产值及收款计划（2026）'!G:G)</f>
        <v>20</v>
      </c>
      <c r="H137" s="235" cm="1">
        <f t="array" ref="H137">_xlfn.XLOOKUP($A137&amp;$B137,'[1]产值及收款计划（2026）'!$A:$A&amp;'[1]产值及收款计划（2026）'!$B:$B,'[1]产值及收款计划（2026）'!H:H)</f>
        <v>20</v>
      </c>
      <c r="I137" s="236" cm="1">
        <f t="array" ref="I137">_xlfn.XLOOKUP($A137&amp;$B137,'[1]产值及收款计划（2026）'!$A:$A&amp;'[1]产值及收款计划（2026）'!$B:$B,'[1]产值及收款计划（2026）'!I:I)</f>
        <v>1</v>
      </c>
      <c r="J137" s="237" cm="1">
        <f t="array" ref="J137">_xlfn.XLOOKUP($A137&amp;$B137,'[1]产值及收款计划（2026）'!$A:$A&amp;'[1]产值及收款计划（2026）'!$B:$B,'[1]产值及收款计划（2026）'!J:J)</f>
        <v>0.06</v>
      </c>
      <c r="K137" s="235" t="e" cm="1">
        <f t="array" ref="K137">_xlfn.XLOOKUP($A137&amp;$B137,'[1]产值及收款计划（2026）'!$A:$A&amp;'[1]产值及收款计划（2026）'!$B:$B,'[1]产值及收款计划（2026）'!K:K)</f>
        <v>#REF!</v>
      </c>
      <c r="L137" s="235" t="e" cm="1">
        <f t="array" ref="L137">_xlfn.XLOOKUP($A137&amp;$B137,'[1]产值及收款计划（2026）'!$A:$A&amp;'[1]产值及收款计划（2026）'!$B:$B,'[1]产值及收款计划（2026）'!L:L)</f>
        <v>#REF!</v>
      </c>
      <c r="M137" s="235" t="str" cm="1">
        <f t="array" ref="M137">_xlfn.XLOOKUP($A137&amp;$B137,'[1]产值及收款计划（2026）'!$A:$A&amp;'[1]产值及收款计划（2026）'!$B:$B,'[1]产值及收款计划（2026）'!M:M)</f>
        <v>主导</v>
      </c>
      <c r="N137" s="235" t="str" cm="1">
        <f t="array" ref="N137">_xlfn.XLOOKUP($A137&amp;$B137,'[1]产值及收款计划（2026）'!$A:$A&amp;'[1]产值及收款计划（2026）'!$B:$B,'[1]产值及收款计划（2026）'!N:N)</f>
        <v>施林烽团队</v>
      </c>
      <c r="O137" s="235" t="str" cm="1">
        <f t="array" ref="O137">_xlfn.XLOOKUP($A137&amp;$B137,'[1]产值及收款计划（2026）'!$A:$A&amp;'[1]产值及收款计划（2026）'!$B:$B,'[1]产值及收款计划（2026）'!O:O)</f>
        <v>施林烽</v>
      </c>
      <c r="P137" s="234" t="str" cm="1">
        <f t="array" ref="P137">_xlfn.XLOOKUP($A137&amp;$B137,'[1]产值及收款计划（2026）'!$A:$A&amp;'[1]产值及收款计划（2026）'!$B:$B,'[1]产值及收款计划（2026）'!P:P)</f>
        <v>25已完结</v>
      </c>
      <c r="Q137" s="235" t="e" cm="1">
        <f t="array" ref="Q137">_xlfn.XLOOKUP($A137&amp;$B137,'[1]产值及收款计划（2026）'!$A:$A&amp;'[1]产值及收款计划（2026）'!$B:$B,'[1]产值及收款计划（2026）'!Q:Q)</f>
        <v>#REF!</v>
      </c>
      <c r="R137" s="235" t="e" cm="1">
        <f t="array" ref="R137">_xlfn.XLOOKUP($A137&amp;$B137,'[1]产值及收款计划（2026）'!$A:$A&amp;'[1]产值及收款计划（2026）'!$B:$B,'[1]产值及收款计划（2026）'!R:R)</f>
        <v>#REF!</v>
      </c>
      <c r="S137" s="235" t="e" cm="1">
        <f t="array" ref="S137">_xlfn.XLOOKUP($A137&amp;$B137,'[1]产值及收款计划（2026）'!$A:$A&amp;'[1]产值及收款计划（2026）'!$B:$B,'[1]产值及收款计划（2026）'!S:S)</f>
        <v>#REF!</v>
      </c>
      <c r="T137" s="235" cm="1">
        <f t="array" ref="T137">_xlfn.XLOOKUP($A137&amp;$B137,'[1]产值及收款计划（2026）'!$A:$A&amp;'[1]产值及收款计划（2026）'!$B:$B,'[1]产值及收款计划（2026）'!T:T)</f>
        <v>20</v>
      </c>
      <c r="U137" s="235" cm="1">
        <f t="array" ref="U137">_xlfn.XLOOKUP($A137&amp;$B137,'[1]产值及收款计划（2026）'!$A:$A&amp;'[1]产值及收款计划（2026）'!$B:$B,'[1]产值及收款计划（2026）'!U:U)</f>
        <v>0</v>
      </c>
      <c r="V137" s="235" cm="1">
        <f t="array" ref="V137">_xlfn.XLOOKUP($A137&amp;$B137,'[1]产值及收款计划（2026）'!$A:$A&amp;'[1]产值及收款计划（2026）'!$B:$B,'[1]产值及收款计划（2026）'!V:V)</f>
        <v>0</v>
      </c>
      <c r="W137" s="235" t="e" cm="1">
        <f t="array" ref="W137">_xlfn.XLOOKUP($A137&amp;$B137,'[1]产值及收款计划（2026）'!$A:$A&amp;'[1]产值及收款计划（2026）'!$B:$B,'[1]产值及收款计划（2026）'!W:W)</f>
        <v>#REF!</v>
      </c>
      <c r="X137" s="235" t="e" cm="1">
        <f t="array" ref="X137">_xlfn.XLOOKUP($A137&amp;$B137,'[1]产值及收款计划（2026）'!$A:$A&amp;'[1]产值及收款计划（2026）'!$B:$B,'[1]产值及收款计划（2026）'!X:X)</f>
        <v>#REF!</v>
      </c>
      <c r="Y137" s="235" t="e" cm="1">
        <f t="array" ref="Y137">_xlfn.XLOOKUP($A137&amp;$B137,'[1]产值及收款计划（2026）'!$A:$A&amp;'[1]产值及收款计划（2026）'!$B:$B,'[1]产值及收款计划（2026）'!Y:Y)</f>
        <v>#REF!</v>
      </c>
      <c r="Z137" s="235" t="e" cm="1">
        <f t="array" ref="Z137">_xlfn.XLOOKUP($A137&amp;$B137,'[1]产值及收款计划（2026）'!$A:$A&amp;'[1]产值及收款计划（2026）'!$B:$B,'[1]产值及收款计划（2026）'!Z:Z)</f>
        <v>#REF!</v>
      </c>
      <c r="AA137" s="235" cm="1">
        <f t="array" ref="AA137">_xlfn.XLOOKUP($A137&amp;$B137,'[1]产值及收款计划（2026）'!$A:$A&amp;'[1]产值及收款计划（2026）'!$B:$B,'[1]产值及收款计划（2026）'!AA:AA)</f>
        <v>0</v>
      </c>
      <c r="AB137" s="235" cm="1">
        <f t="array" ref="AB137">_xlfn.XLOOKUP($A137&amp;$B137,'[1]产值及收款计划（2026）'!$A:$A&amp;'[1]产值及收款计划（2026）'!$B:$B,'[1]产值及收款计划（2026）'!AB:AB)</f>
        <v>0</v>
      </c>
      <c r="AC137" s="235" cm="1">
        <f t="array" ref="AC137">_xlfn.XLOOKUP($A137&amp;$B137,'[1]产值及收款计划（2026）'!$A:$A&amp;'[1]产值及收款计划（2026）'!$B:$B,'[1]产值及收款计划（2026）'!AC:AC)</f>
        <v>0</v>
      </c>
      <c r="AD137" s="235" cm="1">
        <f t="array" ref="AD137">_xlfn.XLOOKUP($A137&amp;$B137,'[1]产值及收款计划（2026）'!$A:$A&amp;'[1]产值及收款计划（2026）'!$B:$B,'[1]产值及收款计划（2026）'!AD:AD)</f>
        <v>0</v>
      </c>
      <c r="AE137" s="235" cm="1">
        <f t="array" ref="AE137">_xlfn.XLOOKUP($A137&amp;$B137,'[1]产值及收款计划（2026）'!$A:$A&amp;'[1]产值及收款计划（2026）'!$B:$B,'[1]产值及收款计划（2026）'!AE:AE)</f>
        <v>0</v>
      </c>
      <c r="AF137" s="235" cm="1">
        <f t="array" ref="AF137">_xlfn.XLOOKUP($A137&amp;$B137,'[1]产值及收款计划（2026）'!$A:$A&amp;'[1]产值及收款计划（2026）'!$B:$B,'[1]产值及收款计划（2026）'!AF:AF)</f>
        <v>0</v>
      </c>
      <c r="AG137" s="235" cm="1">
        <f t="array" ref="AG137">_xlfn.XLOOKUP($A137&amp;$B137,'[1]产值及收款计划（2026）'!$A:$A&amp;'[1]产值及收款计划（2026）'!$B:$B,'[1]产值及收款计划（2026）'!AG:AG)</f>
        <v>0</v>
      </c>
      <c r="AH137" s="235" cm="1">
        <f t="array" ref="AH137">_xlfn.XLOOKUP($A137&amp;$B137,'[1]产值及收款计划（2026）'!$A:$A&amp;'[1]产值及收款计划（2026）'!$B:$B,'[1]产值及收款计划（2026）'!AH:AH)</f>
        <v>0</v>
      </c>
      <c r="AI137" s="235" cm="1">
        <f t="array" ref="AI137">_xlfn.XLOOKUP($A137&amp;$B137,'[1]产值及收款计划（2026）'!$A:$A&amp;'[1]产值及收款计划（2026）'!$B:$B,'[1]产值及收款计划（2026）'!AI:AI)</f>
        <v>0</v>
      </c>
      <c r="AJ137" s="235" cm="1">
        <f t="array" ref="AJ137">_xlfn.XLOOKUP($A137&amp;$B137,'[1]产值及收款计划（2026）'!$A:$A&amp;'[1]产值及收款计划（2026）'!$B:$B,'[1]产值及收款计划（2026）'!AJ:AJ)</f>
        <v>0</v>
      </c>
      <c r="AK137" s="235" cm="1">
        <f t="array" ref="AK137">_xlfn.XLOOKUP($A137&amp;$B137,'[1]产值及收款计划（2026）'!$A:$A&amp;'[1]产值及收款计划（2026）'!$B:$B,'[1]产值及收款计划（2026）'!AK:AK)</f>
        <v>0</v>
      </c>
      <c r="AL137" s="235" cm="1">
        <f t="array" ref="AL137">_xlfn.XLOOKUP($A137&amp;$B137,'[1]产值及收款计划（2026）'!$A:$A&amp;'[1]产值及收款计划（2026）'!$B:$B,'[1]产值及收款计划（2026）'!AL:AL)</f>
        <v>0</v>
      </c>
      <c r="AM137" s="242" cm="1">
        <f t="array" ref="AM137">_xlfn.LET(_xlpm.勾选月份状态数组,TRANSPOSE('PPT(12-15页）-TOP10'!$A$3:$A$14),_xlpm.选择数据区,IF('PPT(12-15页）-TOP10'!$E$3="收款",$BA137:$BL137,$AA137:$AL137),SUM(_xlfn._xlws.FILTER(_xlpm.选择数据区,_xlpm.勾选月份状态数组,"")))</f>
        <v>0</v>
      </c>
      <c r="AN137" s="235" t="e">
        <f>_xlfn.XLOOKUP($C137,应收未收表!$T:$T,应收未收表!AA:AA)</f>
        <v>#N/A</v>
      </c>
      <c r="AO137" s="235" t="e">
        <f>_xlfn.XLOOKUP($C137,应收未收表!$T:$T,应收未收表!AB:AB)</f>
        <v>#N/A</v>
      </c>
      <c r="AP137" s="235" t="e">
        <f>_xlfn.XLOOKUP($C137,应收未收表!$T:$T,应收未收表!AC:AC)</f>
        <v>#N/A</v>
      </c>
      <c r="AQ137" s="235" t="e">
        <f>_xlfn.XLOOKUP($C137,应收未收表!$T:$T,应收未收表!AE:AE)</f>
        <v>#N/A</v>
      </c>
      <c r="AR137" s="235" t="e">
        <f>_xlfn.XLOOKUP($C137,应收未收表!$T:$T,应收未收表!AF:AF)</f>
        <v>#N/A</v>
      </c>
      <c r="AS137" s="235" t="e" cm="1">
        <f t="array" ref="AS137">_xlfn.XLOOKUP($A137&amp;$B137,'[1]产值及收款计划（2026）'!$A:$A&amp;'[1]产值及收款计划（2026）'!$B:$B,'[1]产值及收款计划（2026）'!AS:AS)</f>
        <v>#REF!</v>
      </c>
      <c r="AT137" s="235" t="e" cm="1">
        <f t="array" ref="AT137">_xlfn.XLOOKUP($A137&amp;$B137,'[1]产值及收款计划（2026）'!$A:$A&amp;'[1]产值及收款计划（2026）'!$B:$B,'[1]产值及收款计划（2026）'!AT:AT)</f>
        <v>#REF!</v>
      </c>
      <c r="AU137" s="235" t="e" cm="1">
        <f t="array" ref="AU137">_xlfn.XLOOKUP($A137&amp;$B137,'[1]产值及收款计划（2026）'!$A:$A&amp;'[1]产值及收款计划（2026）'!$B:$B,'[1]产值及收款计划（2026）'!AU:AU)</f>
        <v>#REF!</v>
      </c>
      <c r="AV137" s="235" t="e" cm="1">
        <f t="array" ref="AV137">_xlfn.XLOOKUP($A137&amp;$B137,'[1]产值及收款计划（2026）'!$A:$A&amp;'[1]产值及收款计划（2026）'!$B:$B,'[1]产值及收款计划（2026）'!AV:AV)</f>
        <v>#REF!</v>
      </c>
      <c r="AW137" s="235" cm="1">
        <f t="array" ref="AW137">_xlfn.XLOOKUP($A137&amp;$B137,'[1]产值及收款计划（2026）'!$A:$A&amp;'[1]产值及收款计划（2026）'!$B:$B,'[1]产值及收款计划（2026）'!AW:AW)</f>
        <v>0</v>
      </c>
      <c r="AX137" s="235" cm="1">
        <f t="array" ref="AX137">_xlfn.XLOOKUP($A137&amp;$B137,'[1]产值及收款计划（2026）'!$A:$A&amp;'[1]产值及收款计划（2026）'!$B:$B,'[1]产值及收款计划（2026）'!AX:AX)</f>
        <v>0</v>
      </c>
      <c r="AY137" s="235" cm="1">
        <f t="array" ref="AY137">_xlfn.XLOOKUP($A137&amp;$B137,'[1]产值及收款计划（2026）'!$A:$A&amp;'[1]产值及收款计划（2026）'!$B:$B,'[1]产值及收款计划（2026）'!AY:AY)</f>
        <v>20</v>
      </c>
      <c r="AZ137" s="235" cm="1">
        <f t="array" ref="AZ137">_xlfn.XLOOKUP($A137&amp;$B137,'[1]产值及收款计划（2026）'!$A:$A&amp;'[1]产值及收款计划（2026）'!$B:$B,'[1]产值及收款计划（2026）'!AZ:AZ)</f>
        <v>20</v>
      </c>
      <c r="BA137" s="235" t="e" cm="1">
        <f t="array" ref="BA137">_xlfn.XLOOKUP($A137&amp;$B137,'[1]产值及收款计划（2026）'!$A:$A&amp;'[1]产值及收款计划（2026）'!$B:$B,'[1]产值及收款计划（2026）'!BA:BA)</f>
        <v>#REF!</v>
      </c>
      <c r="BB137" s="235" t="e" cm="1">
        <f t="array" ref="BB137">_xlfn.XLOOKUP($A137&amp;$B137,'[1]产值及收款计划（2026）'!$A:$A&amp;'[1]产值及收款计划（2026）'!$B:$B,'[1]产值及收款计划（2026）'!BB:BB)</f>
        <v>#REF!</v>
      </c>
      <c r="BC137" s="235" t="e" cm="1">
        <f t="array" ref="BC137">_xlfn.XLOOKUP($A137&amp;$B137,'[1]产值及收款计划（2026）'!$A:$A&amp;'[1]产值及收款计划（2026）'!$B:$B,'[1]产值及收款计划（2026）'!BC:BC)</f>
        <v>#REF!</v>
      </c>
      <c r="BD137" s="235" t="e" cm="1">
        <f t="array" ref="BD137">_xlfn.XLOOKUP($A137&amp;$B137,'[1]产值及收款计划（2026）'!$A:$A&amp;'[1]产值及收款计划（2026）'!$B:$B,'[1]产值及收款计划（2026）'!BD:BD)</f>
        <v>#REF!</v>
      </c>
      <c r="BE137" s="235" cm="1">
        <f t="array" ref="BE137">_xlfn.XLOOKUP($A137&amp;$B137,'[1]产值及收款计划（2026）'!$A:$A&amp;'[1]产值及收款计划（2026）'!$B:$B,'[1]产值及收款计划（2026）'!BE:BE)</f>
        <v>10</v>
      </c>
      <c r="BF137" s="235" t="e" cm="1">
        <f t="array" ref="BF137">_xlfn.XLOOKUP($A137&amp;$B137,'[1]产值及收款计划（2026）'!$A:$A&amp;'[1]产值及收款计划（2026）'!$B:$B,'[1]产值及收款计划（2026）'!BF:BF)</f>
        <v>#REF!</v>
      </c>
      <c r="BG137" s="235" t="e" cm="1">
        <f t="array" ref="BG137">_xlfn.XLOOKUP($A137&amp;$B137,'[1]产值及收款计划（2026）'!$A:$A&amp;'[1]产值及收款计划（2026）'!$B:$B,'[1]产值及收款计划（2026）'!BG:BG)</f>
        <v>#REF!</v>
      </c>
      <c r="BH137" s="235" t="e" cm="1">
        <f t="array" ref="BH137">_xlfn.XLOOKUP($A137&amp;$B137,'[1]产值及收款计划（2026）'!$A:$A&amp;'[1]产值及收款计划（2026）'!$B:$B,'[1]产值及收款计划（2026）'!BH:BH)</f>
        <v>#REF!</v>
      </c>
      <c r="BI137" s="235" t="e" cm="1">
        <f t="array" ref="BI137">_xlfn.XLOOKUP($A137&amp;$B137,'[1]产值及收款计划（2026）'!$A:$A&amp;'[1]产值及收款计划（2026）'!$B:$B,'[1]产值及收款计划（2026）'!BI:BI)</f>
        <v>#REF!</v>
      </c>
      <c r="BJ137" s="235" t="e" cm="1">
        <f t="array" ref="BJ137">_xlfn.XLOOKUP($A137&amp;$B137,'[1]产值及收款计划（2026）'!$A:$A&amp;'[1]产值及收款计划（2026）'!$B:$B,'[1]产值及收款计划（2026）'!BJ:BJ)</f>
        <v>#REF!</v>
      </c>
      <c r="BK137" s="235" t="e" cm="1">
        <f t="array" ref="BK137">_xlfn.XLOOKUP($A137&amp;$B137,'[1]产值及收款计划（2026）'!$A:$A&amp;'[1]产值及收款计划（2026）'!$B:$B,'[1]产值及收款计划（2026）'!BK:BK)</f>
        <v>#REF!</v>
      </c>
      <c r="BL137" s="235" t="e" cm="1">
        <f t="array" ref="BL137">_xlfn.XLOOKUP($A137&amp;$B137,'[1]产值及收款计划（2026）'!$A:$A&amp;'[1]产值及收款计划（2026）'!$B:$B,'[1]产值及收款计划（2026）'!BL:BL)</f>
        <v>#REF!</v>
      </c>
      <c r="BM137" s="235"/>
      <c r="BN137" s="235"/>
      <c r="BO137" s="235"/>
      <c r="BP137" s="235"/>
      <c r="BQ137" s="235" t="e">
        <f>_xlfn.XLOOKUP($C137,应收未收表!$AJ:$AJ,应收未收表!AK:AK)</f>
        <v>#N/A</v>
      </c>
      <c r="BR137" s="235" t="e">
        <f>_xlfn.XLOOKUP($C137,应收未收表!$AJ:$AJ,应收未收表!AL:AL)</f>
        <v>#N/A</v>
      </c>
      <c r="BS137" s="235" t="e">
        <f>_xlfn.XLOOKUP($C137,应收未收表!$AJ:$AJ,应收未收表!AM:AM)</f>
        <v>#N/A</v>
      </c>
      <c r="BT137" s="235" t="e">
        <f>_xlfn.XLOOKUP($C137,应收未收表!$AJ:$AJ,应收未收表!AN:AN)</f>
        <v>#N/A</v>
      </c>
      <c r="BU137" s="234" t="str" cm="1">
        <f t="array" ref="BU137">_xlfn.XLOOKUP($A137&amp;$B137,'[1]产值及收款计划（2026）'!$A:$A&amp;'[1]产值及收款计划（2026）'!$B:$B,'[1]产值及收款计划（2026）'!BQ:BQ)</f>
        <v>上海城建数字产业集团有限公司</v>
      </c>
      <c r="BV137" s="235" t="e" cm="1">
        <f t="array" ref="BV137">_xlfn.XLOOKUP($A137&amp;$B137,'[1]产值及收款计划（2026）'!$A:$A&amp;'[1]产值及收款计划（2026）'!$B:$B,'[1]产值及收款计划（2026）'!BR:BR)</f>
        <v>#REF!</v>
      </c>
      <c r="CE137" s="235" cm="1">
        <f t="array" ref="CE137">_xlfn.XLOOKUP($A137&amp;$B137,'[1]产值及收款计划（2026）'!$A:$A&amp;'[1]产值及收款计划（2026）'!$B:$B,'[1]产值及收款计划（2026）'!CA:CA)</f>
        <v>0</v>
      </c>
      <c r="CF137" s="235" cm="1">
        <f t="array" ref="CF137">_xlfn.XLOOKUP($A137&amp;$B137,'[1]产值及收款计划（2026）'!$A:$A&amp;'[1]产值及收款计划（2026）'!$B:$B,'[1]产值及收款计划（2026）'!CB:CB)</f>
        <v>0</v>
      </c>
      <c r="CG137" s="235" cm="1">
        <f t="array" ref="CG137">_xlfn.XLOOKUP($A137&amp;$B137,'[1]产值及收款计划（2026）'!$A:$A&amp;'[1]产值及收款计划（2026）'!$B:$B,'[1]产值及收款计划（2026）'!CC:CC)</f>
        <v>0</v>
      </c>
      <c r="CH137" s="235" cm="1">
        <f t="array" ref="CH137">_xlfn.XLOOKUP($A137&amp;$B137,'[1]产值及收款计划（2026）'!$A:$A&amp;'[1]产值及收款计划（2026）'!$B:$B,'[1]产值及收款计划（2026）'!CD:CD)</f>
        <v>0</v>
      </c>
      <c r="CI137" s="235" cm="1">
        <f t="array" ref="CI137">_xlfn.XLOOKUP($A137&amp;$B137,'[1]产值及收款计划（2026）'!$A:$A&amp;'[1]产值及收款计划（2026）'!$B:$B,'[1]产值及收款计划（2026）'!CE:CE)</f>
        <v>0</v>
      </c>
      <c r="CJ137" s="235" cm="1">
        <f t="array" ref="CJ137">_xlfn.XLOOKUP($A137&amp;$B137,'[1]产值及收款计划（2026）'!$A:$A&amp;'[1]产值及收款计划（2026）'!$B:$B,'[1]产值及收款计划（2026）'!CF:CF)</f>
        <v>0</v>
      </c>
      <c r="CK137" s="235" cm="1">
        <f t="array" ref="CK137">_xlfn.XLOOKUP($A137&amp;$B137,'[1]产值及收款计划（2026）'!$A:$A&amp;'[1]产值及收款计划（2026）'!$B:$B,'[1]产值及收款计划（2026）'!CG:CG)</f>
        <v>0</v>
      </c>
      <c r="CL137" s="235" cm="1">
        <f t="array" ref="CL137">_xlfn.XLOOKUP($A137&amp;$B137,'[1]产值及收款计划（2026）'!$A:$A&amp;'[1]产值及收款计划（2026）'!$B:$B,'[1]产值及收款计划（2026）'!CH:CH)</f>
        <v>0</v>
      </c>
      <c r="CM137" s="235" cm="1">
        <f t="array" ref="CM137">_xlfn.XLOOKUP($A137&amp;$B137,'[1]产值及收款计划（2026）'!$A:$A&amp;'[1]产值及收款计划（2026）'!$B:$B,'[1]产值及收款计划（2026）'!CI:CI)</f>
        <v>0</v>
      </c>
      <c r="CN137" s="235" cm="1">
        <f t="array" ref="CN137">_xlfn.XLOOKUP($A137&amp;$B137,'[1]产值及收款计划（2026）'!$A:$A&amp;'[1]产值及收款计划（2026）'!$B:$B,'[1]产值及收款计划（2026）'!CJ:CJ)</f>
        <v>0</v>
      </c>
      <c r="CO137" s="235" cm="1">
        <f t="array" ref="CO137">_xlfn.XLOOKUP($A137&amp;$B137,'[1]产值及收款计划（2026）'!$A:$A&amp;'[1]产值及收款计划（2026）'!$B:$B,'[1]产值及收款计划（2026）'!CK:CK)</f>
        <v>0</v>
      </c>
      <c r="CP137" s="235" cm="1">
        <f t="array" ref="CP137">_xlfn.XLOOKUP($A137&amp;$B137,'[1]产值及收款计划（2026）'!$A:$A&amp;'[1]产值及收款计划（2026）'!$B:$B,'[1]产值及收款计划（2026）'!CL:CL)</f>
        <v>0</v>
      </c>
      <c r="DE137" s="235" cm="1">
        <f t="array" ref="DE137">_xlfn.XLOOKUP($A137&amp;$B137,'[1]产值及收款计划（2026）'!$A:$A&amp;'[1]产值及收款计划（2026）'!$B:$B,'[1]产值及收款计划（2026）'!DA:DA)</f>
        <v>0</v>
      </c>
      <c r="DF137" s="235" cm="1">
        <f t="array" ref="DF137">_xlfn.XLOOKUP($A137&amp;$B137,'[1]产值及收款计划（2026）'!$A:$A&amp;'[1]产值及收款计划（2026）'!$B:$B,'[1]产值及收款计划（2026）'!DB:DB)</f>
        <v>0</v>
      </c>
      <c r="DG137" s="235" cm="1">
        <f t="array" ref="DG137">_xlfn.XLOOKUP($A137&amp;$B137,'[1]产值及收款计划（2026）'!$A:$A&amp;'[1]产值及收款计划（2026）'!$B:$B,'[1]产值及收款计划（2026）'!DC:DC)</f>
        <v>0</v>
      </c>
      <c r="DH137" s="235" cm="1">
        <f t="array" ref="DH137">_xlfn.XLOOKUP($A137&amp;$B137,'[1]产值及收款计划（2026）'!$A:$A&amp;'[1]产值及收款计划（2026）'!$B:$B,'[1]产值及收款计划（2026）'!DD:DD)</f>
        <v>0</v>
      </c>
      <c r="DI137" s="235" cm="1">
        <f t="array" ref="DI137">_xlfn.XLOOKUP($A137&amp;$B137,'[1]产值及收款计划（2026）'!$A:$A&amp;'[1]产值及收款计划（2026）'!$B:$B,'[1]产值及收款计划（2026）'!DE:DE)</f>
        <v>0</v>
      </c>
      <c r="DJ137" s="235" cm="1">
        <f t="array" ref="DJ137">_xlfn.XLOOKUP($A137&amp;$B137,'[1]产值及收款计划（2026）'!$A:$A&amp;'[1]产值及收款计划（2026）'!$B:$B,'[1]产值及收款计划（2026）'!DF:DF)</f>
        <v>0</v>
      </c>
      <c r="DK137" s="235" cm="1">
        <f t="array" ref="DK137">_xlfn.XLOOKUP($A137&amp;$B137,'[1]产值及收款计划（2026）'!$A:$A&amp;'[1]产值及收款计划（2026）'!$B:$B,'[1]产值及收款计划（2026）'!DG:DG)</f>
        <v>0</v>
      </c>
      <c r="DL137" s="235" cm="1">
        <f t="array" ref="DL137">_xlfn.XLOOKUP($A137&amp;$B137,'[1]产值及收款计划（2026）'!$A:$A&amp;'[1]产值及收款计划（2026）'!$B:$B,'[1]产值及收款计划（2026）'!DH:DH)</f>
        <v>0</v>
      </c>
      <c r="DM137" s="235" cm="1">
        <f t="array" ref="DM137">_xlfn.XLOOKUP($A137&amp;$B137,'[1]产值及收款计划（2026）'!$A:$A&amp;'[1]产值及收款计划（2026）'!$B:$B,'[1]产值及收款计划（2026）'!DI:DI)</f>
        <v>0</v>
      </c>
      <c r="DN137" s="235" cm="1">
        <f t="array" ref="DN137">_xlfn.XLOOKUP($A137&amp;$B137,'[1]产值及收款计划（2026）'!$A:$A&amp;'[1]产值及收款计划（2026）'!$B:$B,'[1]产值及收款计划（2026）'!DJ:DJ)</f>
        <v>0</v>
      </c>
      <c r="DO137" s="235" cm="1">
        <f t="array" ref="DO137">_xlfn.XLOOKUP($A137&amp;$B137,'[1]产值及收款计划（2026）'!$A:$A&amp;'[1]产值及收款计划（2026）'!$B:$B,'[1]产值及收款计划（2026）'!DK:DK)</f>
        <v>0</v>
      </c>
      <c r="DP137" s="235" cm="1">
        <f t="array" ref="DP137">_xlfn.XLOOKUP($A137&amp;$B137,'[1]产值及收款计划（2026）'!$A:$A&amp;'[1]产值及收款计划（2026）'!$B:$B,'[1]产值及收款计划（2026）'!DL:DL)</f>
        <v>0</v>
      </c>
      <c r="DQ137" s="243"/>
      <c r="DR137" s="229"/>
    </row>
    <row r="138" ht="20.25" spans="1:122">
      <c r="A138" s="233">
        <f t="shared" si="14"/>
        <v>134</v>
      </c>
      <c r="B138" s="233" t="s">
        <v>25</v>
      </c>
      <c r="C138" s="234" t="str" cm="1">
        <f t="array" ref="C138">_xlfn.XLOOKUP($A138&amp;$B138,'[1]产值及收款计划（2026）'!$A:$A&amp;'[1]产值及收款计划（2026）'!$B:$B,'[1]产值及收款计划（2026）'!C:C)</f>
        <v>C0CJSJ-FW-T-2025138</v>
      </c>
      <c r="D138" s="234" t="str" cm="1">
        <f t="array" ref="D138">_xlfn.XLOOKUP($A138&amp;$B138,'[1]产值及收款计划（2026）'!$A:$A&amp;'[1]产值及收款计划（2026）'!$B:$B,'[1]产值及收款计划（2026）'!D:D)</f>
        <v>新加坡地铁盾构隧道检测数据平台</v>
      </c>
      <c r="E138" s="235" cm="1">
        <f t="array" ref="E138">_xlfn.XLOOKUP($A138&amp;$B138,'[1]产值及收款计划（2026）'!$A:$A&amp;'[1]产值及收款计划（2026）'!$B:$B,'[1]产值及收款计划（2026）'!E:E)</f>
        <v>142</v>
      </c>
      <c r="F138" s="235" cm="1">
        <f t="array" ref="F138">_xlfn.XLOOKUP($A138&amp;$B138,'[1]产值及收款计划（2026）'!$A:$A&amp;'[1]产值及收款计划（2026）'!$B:$B,'[1]产值及收款计划（2026）'!F:F)</f>
        <v>142</v>
      </c>
      <c r="G138" s="235" cm="1">
        <f t="array" ref="G138">_xlfn.XLOOKUP($A138&amp;$B138,'[1]产值及收款计划（2026）'!$A:$A&amp;'[1]产值及收款计划（2026）'!$B:$B,'[1]产值及收款计划（2026）'!G:G)</f>
        <v>142</v>
      </c>
      <c r="H138" s="235" cm="1">
        <f t="array" ref="H138">_xlfn.XLOOKUP($A138&amp;$B138,'[1]产值及收款计划（2026）'!$A:$A&amp;'[1]产值及收款计划（2026）'!$B:$B,'[1]产值及收款计划（2026）'!H:H)</f>
        <v>107</v>
      </c>
      <c r="I138" s="236" cm="1">
        <f t="array" ref="I138">_xlfn.XLOOKUP($A138&amp;$B138,'[1]产值及收款计划（2026）'!$A:$A&amp;'[1]产值及收款计划（2026）'!$B:$B,'[1]产值及收款计划（2026）'!I:I)</f>
        <v>0.753521126760563</v>
      </c>
      <c r="J138" s="237" cm="1">
        <f t="array" ref="J138">_xlfn.XLOOKUP($A138&amp;$B138,'[1]产值及收款计划（2026）'!$A:$A&amp;'[1]产值及收款计划（2026）'!$B:$B,'[1]产值及收款计划（2026）'!J:J)</f>
        <v>0.06</v>
      </c>
      <c r="K138" s="235" t="e" cm="1">
        <f t="array" ref="K138">_xlfn.XLOOKUP($A138&amp;$B138,'[1]产值及收款计划（2026）'!$A:$A&amp;'[1]产值及收款计划（2026）'!$B:$B,'[1]产值及收款计划（2026）'!K:K)</f>
        <v>#REF!</v>
      </c>
      <c r="L138" s="235" t="e" cm="1">
        <f t="array" ref="L138">_xlfn.XLOOKUP($A138&amp;$B138,'[1]产值及收款计划（2026）'!$A:$A&amp;'[1]产值及收款计划（2026）'!$B:$B,'[1]产值及收款计划（2026）'!L:L)</f>
        <v>#REF!</v>
      </c>
      <c r="M138" s="235" t="str" cm="1">
        <f t="array" ref="M138">_xlfn.XLOOKUP($A138&amp;$B138,'[1]产值及收款计划（2026）'!$A:$A&amp;'[1]产值及收款计划（2026）'!$B:$B,'[1]产值及收款计划（2026）'!M:M)</f>
        <v>主导</v>
      </c>
      <c r="N138" s="235" t="str" cm="1">
        <f t="array" ref="N138">_xlfn.XLOOKUP($A138&amp;$B138,'[1]产值及收款计划（2026）'!$A:$A&amp;'[1]产值及收款计划（2026）'!$B:$B,'[1]产值及收款计划（2026）'!N:N)</f>
        <v>孔祥平团队</v>
      </c>
      <c r="O138" s="235" t="str" cm="1">
        <f t="array" ref="O138">_xlfn.XLOOKUP($A138&amp;$B138,'[1]产值及收款计划（2026）'!$A:$A&amp;'[1]产值及收款计划（2026）'!$B:$B,'[1]产值及收款计划（2026）'!O:O)</f>
        <v>张智伟</v>
      </c>
      <c r="P138" s="234" t="str" cm="1">
        <f t="array" ref="P138">_xlfn.XLOOKUP($A138&amp;$B138,'[1]产值及收款计划（2026）'!$A:$A&amp;'[1]产值及收款计划（2026）'!$B:$B,'[1]产值及收款计划（2026）'!P:P)</f>
        <v>在建</v>
      </c>
      <c r="Q138" s="235" t="e" cm="1">
        <f t="array" ref="Q138">_xlfn.XLOOKUP($A138&amp;$B138,'[1]产值及收款计划（2026）'!$A:$A&amp;'[1]产值及收款计划（2026）'!$B:$B,'[1]产值及收款计划（2026）'!Q:Q)</f>
        <v>#REF!</v>
      </c>
      <c r="R138" s="235" t="e" cm="1">
        <f t="array" ref="R138">_xlfn.XLOOKUP($A138&amp;$B138,'[1]产值及收款计划（2026）'!$A:$A&amp;'[1]产值及收款计划（2026）'!$B:$B,'[1]产值及收款计划（2026）'!R:R)</f>
        <v>#REF!</v>
      </c>
      <c r="S138" s="235" t="e" cm="1">
        <f t="array" ref="S138">_xlfn.XLOOKUP($A138&amp;$B138,'[1]产值及收款计划（2026）'!$A:$A&amp;'[1]产值及收款计划（2026）'!$B:$B,'[1]产值及收款计划（2026）'!S:S)</f>
        <v>#REF!</v>
      </c>
      <c r="T138" s="235" cm="1">
        <f t="array" ref="T138">_xlfn.XLOOKUP($A138&amp;$B138,'[1]产值及收款计划（2026）'!$A:$A&amp;'[1]产值及收款计划（2026）'!$B:$B,'[1]产值及收款计划（2026）'!T:T)</f>
        <v>100</v>
      </c>
      <c r="U138" s="235" cm="1">
        <f t="array" ref="U138">_xlfn.XLOOKUP($A138&amp;$B138,'[1]产值及收款计划（2026）'!$A:$A&amp;'[1]产值及收款计划（2026）'!$B:$B,'[1]产值及收款计划（2026）'!U:U)</f>
        <v>0</v>
      </c>
      <c r="V138" s="235" cm="1">
        <f t="array" ref="V138">_xlfn.XLOOKUP($A138&amp;$B138,'[1]产值及收款计划（2026）'!$A:$A&amp;'[1]产值及收款计划（2026）'!$B:$B,'[1]产值及收款计划（2026）'!V:V)</f>
        <v>42</v>
      </c>
      <c r="W138" s="235" t="e" cm="1">
        <f t="array" ref="W138">_xlfn.XLOOKUP($A138&amp;$B138,'[1]产值及收款计划（2026）'!$A:$A&amp;'[1]产值及收款计划（2026）'!$B:$B,'[1]产值及收款计划（2026）'!W:W)</f>
        <v>#REF!</v>
      </c>
      <c r="X138" s="235" t="e" cm="1">
        <f t="array" ref="X138">_xlfn.XLOOKUP($A138&amp;$B138,'[1]产值及收款计划（2026）'!$A:$A&amp;'[1]产值及收款计划（2026）'!$B:$B,'[1]产值及收款计划（2026）'!X:X)</f>
        <v>#REF!</v>
      </c>
      <c r="Y138" s="235" t="e" cm="1">
        <f t="array" ref="Y138">_xlfn.XLOOKUP($A138&amp;$B138,'[1]产值及收款计划（2026）'!$A:$A&amp;'[1]产值及收款计划（2026）'!$B:$B,'[1]产值及收款计划（2026）'!Y:Y)</f>
        <v>#REF!</v>
      </c>
      <c r="Z138" s="235" t="e" cm="1">
        <f t="array" ref="Z138">_xlfn.XLOOKUP($A138&amp;$B138,'[1]产值及收款计划（2026）'!$A:$A&amp;'[1]产值及收款计划（2026）'!$B:$B,'[1]产值及收款计划（2026）'!Z:Z)</f>
        <v>#REF!</v>
      </c>
      <c r="AA138" s="235" t="e" cm="1">
        <f t="array" ref="AA138">_xlfn.XLOOKUP($A138&amp;$B138,'[1]产值及收款计划（2026）'!$A:$A&amp;'[1]产值及收款计划（2026）'!$B:$B,'[1]产值及收款计划（2026）'!AA:AA)</f>
        <v>#REF!</v>
      </c>
      <c r="AB138" s="235" t="e" cm="1">
        <f t="array" ref="AB138">_xlfn.XLOOKUP($A138&amp;$B138,'[1]产值及收款计划（2026）'!$A:$A&amp;'[1]产值及收款计划（2026）'!$B:$B,'[1]产值及收款计划（2026）'!AB:AB)</f>
        <v>#REF!</v>
      </c>
      <c r="AC138" s="235" t="e" cm="1">
        <f t="array" ref="AC138">_xlfn.XLOOKUP($A138&amp;$B138,'[1]产值及收款计划（2026）'!$A:$A&amp;'[1]产值及收款计划（2026）'!$B:$B,'[1]产值及收款计划（2026）'!AC:AC)</f>
        <v>#REF!</v>
      </c>
      <c r="AD138" s="235" t="e" cm="1">
        <f t="array" ref="AD138">_xlfn.XLOOKUP($A138&amp;$B138,'[1]产值及收款计划（2026）'!$A:$A&amp;'[1]产值及收款计划（2026）'!$B:$B,'[1]产值及收款计划（2026）'!AD:AD)</f>
        <v>#REF!</v>
      </c>
      <c r="AE138" s="235" t="e" cm="1">
        <f t="array" ref="AE138">_xlfn.XLOOKUP($A138&amp;$B138,'[1]产值及收款计划（2026）'!$A:$A&amp;'[1]产值及收款计划（2026）'!$B:$B,'[1]产值及收款计划（2026）'!AE:AE)</f>
        <v>#REF!</v>
      </c>
      <c r="AF138" s="235" t="e" cm="1">
        <f t="array" ref="AF138">_xlfn.XLOOKUP($A138&amp;$B138,'[1]产值及收款计划（2026）'!$A:$A&amp;'[1]产值及收款计划（2026）'!$B:$B,'[1]产值及收款计划（2026）'!AF:AF)</f>
        <v>#REF!</v>
      </c>
      <c r="AG138" s="235" t="e" cm="1">
        <f t="array" ref="AG138">_xlfn.XLOOKUP($A138&amp;$B138,'[1]产值及收款计划（2026）'!$A:$A&amp;'[1]产值及收款计划（2026）'!$B:$B,'[1]产值及收款计划（2026）'!AG:AG)</f>
        <v>#REF!</v>
      </c>
      <c r="AH138" s="235" cm="1">
        <f t="array" ref="AH138">_xlfn.XLOOKUP($A138&amp;$B138,'[1]产值及收款计划（2026）'!$A:$A&amp;'[1]产值及收款计划（2026）'!$B:$B,'[1]产值及收款计划（2026）'!AH:AH)</f>
        <v>42</v>
      </c>
      <c r="AI138" s="235" t="e" cm="1">
        <f t="array" ref="AI138">_xlfn.XLOOKUP($A138&amp;$B138,'[1]产值及收款计划（2026）'!$A:$A&amp;'[1]产值及收款计划（2026）'!$B:$B,'[1]产值及收款计划（2026）'!AI:AI)</f>
        <v>#REF!</v>
      </c>
      <c r="AJ138" s="235" t="e" cm="1">
        <f t="array" ref="AJ138">_xlfn.XLOOKUP($A138&amp;$B138,'[1]产值及收款计划（2026）'!$A:$A&amp;'[1]产值及收款计划（2026）'!$B:$B,'[1]产值及收款计划（2026）'!AJ:AJ)</f>
        <v>#REF!</v>
      </c>
      <c r="AK138" s="235" t="e" cm="1">
        <f t="array" ref="AK138">_xlfn.XLOOKUP($A138&amp;$B138,'[1]产值及收款计划（2026）'!$A:$A&amp;'[1]产值及收款计划（2026）'!$B:$B,'[1]产值及收款计划（2026）'!AK:AK)</f>
        <v>#REF!</v>
      </c>
      <c r="AL138" s="235" t="e" cm="1">
        <f t="array" ref="AL138">_xlfn.XLOOKUP($A138&amp;$B138,'[1]产值及收款计划（2026）'!$A:$A&amp;'[1]产值及收款计划（2026）'!$B:$B,'[1]产值及收款计划（2026）'!AL:AL)</f>
        <v>#REF!</v>
      </c>
      <c r="AM138" s="242" t="e" cm="1">
        <f t="array" ref="AM138">_xlfn.LET(_xlpm.勾选月份状态数组,TRANSPOSE('PPT(12-15页）-TOP10'!$A$3:$A$14),_xlpm.选择数据区,IF('PPT(12-15页）-TOP10'!$E$3="收款",$BA138:$BL138,$AA138:$AL138),SUM(_xlfn._xlws.FILTER(_xlpm.选择数据区,_xlpm.勾选月份状态数组,"")))</f>
        <v>#REF!</v>
      </c>
      <c r="AN138" s="235" t="e">
        <f>_xlfn.XLOOKUP($C138,应收未收表!$T:$T,应收未收表!AA:AA)</f>
        <v>#N/A</v>
      </c>
      <c r="AO138" s="235" t="e">
        <f>_xlfn.XLOOKUP($C138,应收未收表!$T:$T,应收未收表!AB:AB)</f>
        <v>#N/A</v>
      </c>
      <c r="AP138" s="235" t="e">
        <f>_xlfn.XLOOKUP($C138,应收未收表!$T:$T,应收未收表!AC:AC)</f>
        <v>#N/A</v>
      </c>
      <c r="AQ138" s="235" t="e">
        <f>_xlfn.XLOOKUP($C138,应收未收表!$T:$T,应收未收表!AE:AE)</f>
        <v>#N/A</v>
      </c>
      <c r="AR138" s="235" t="e">
        <f>_xlfn.XLOOKUP($C138,应收未收表!$T:$T,应收未收表!AF:AF)</f>
        <v>#N/A</v>
      </c>
      <c r="AS138" s="235" t="e" cm="1">
        <f t="array" ref="AS138">_xlfn.XLOOKUP($A138&amp;$B138,'[1]产值及收款计划（2026）'!$A:$A&amp;'[1]产值及收款计划（2026）'!$B:$B,'[1]产值及收款计划（2026）'!AS:AS)</f>
        <v>#REF!</v>
      </c>
      <c r="AT138" s="235" t="e" cm="1">
        <f t="array" ref="AT138">_xlfn.XLOOKUP($A138&amp;$B138,'[1]产值及收款计划（2026）'!$A:$A&amp;'[1]产值及收款计划（2026）'!$B:$B,'[1]产值及收款计划（2026）'!AT:AT)</f>
        <v>#REF!</v>
      </c>
      <c r="AU138" s="235" t="e" cm="1">
        <f t="array" ref="AU138">_xlfn.XLOOKUP($A138&amp;$B138,'[1]产值及收款计划（2026）'!$A:$A&amp;'[1]产值及收款计划（2026）'!$B:$B,'[1]产值及收款计划（2026）'!AU:AU)</f>
        <v>#REF!</v>
      </c>
      <c r="AV138" s="235" t="e" cm="1">
        <f t="array" ref="AV138">_xlfn.XLOOKUP($A138&amp;$B138,'[1]产值及收款计划（2026）'!$A:$A&amp;'[1]产值及收款计划（2026）'!$B:$B,'[1]产值及收款计划（2026）'!AV:AV)</f>
        <v>#REF!</v>
      </c>
      <c r="AW138" s="235" cm="1">
        <f t="array" ref="AW138">_xlfn.XLOOKUP($A138&amp;$B138,'[1]产值及收款计划（2026）'!$A:$A&amp;'[1]产值及收款计划（2026）'!$B:$B,'[1]产值及收款计划（2026）'!AW:AW)</f>
        <v>0</v>
      </c>
      <c r="AX138" s="235" cm="1">
        <f t="array" ref="AX138">_xlfn.XLOOKUP($A138&amp;$B138,'[1]产值及收款计划（2026）'!$A:$A&amp;'[1]产值及收款计划（2026）'!$B:$B,'[1]产值及收款计划（2026）'!AX:AX)</f>
        <v>0</v>
      </c>
      <c r="AY138" s="235" cm="1">
        <f t="array" ref="AY138">_xlfn.XLOOKUP($A138&amp;$B138,'[1]产值及收款计划（2026）'!$A:$A&amp;'[1]产值及收款计划（2026）'!$B:$B,'[1]产值及收款计划（2026）'!AY:AY)</f>
        <v>142</v>
      </c>
      <c r="AZ138" s="235" cm="1">
        <f t="array" ref="AZ138">_xlfn.XLOOKUP($A138&amp;$B138,'[1]产值及收款计划（2026）'!$A:$A&amp;'[1]产值及收款计划（2026）'!$B:$B,'[1]产值及收款计划（2026）'!AZ:AZ)</f>
        <v>100</v>
      </c>
      <c r="BA138" s="235" t="e" cm="1">
        <f t="array" ref="BA138">_xlfn.XLOOKUP($A138&amp;$B138,'[1]产值及收款计划（2026）'!$A:$A&amp;'[1]产值及收款计划（2026）'!$B:$B,'[1]产值及收款计划（2026）'!BA:BA)</f>
        <v>#REF!</v>
      </c>
      <c r="BB138" s="235" t="e" cm="1">
        <f t="array" ref="BB138">_xlfn.XLOOKUP($A138&amp;$B138,'[1]产值及收款计划（2026）'!$A:$A&amp;'[1]产值及收款计划（2026）'!$B:$B,'[1]产值及收款计划（2026）'!BB:BB)</f>
        <v>#REF!</v>
      </c>
      <c r="BC138" s="235" t="e" cm="1">
        <f t="array" ref="BC138">_xlfn.XLOOKUP($A138&amp;$B138,'[1]产值及收款计划（2026）'!$A:$A&amp;'[1]产值及收款计划（2026）'!$B:$B,'[1]产值及收款计划（2026）'!BC:BC)</f>
        <v>#REF!</v>
      </c>
      <c r="BD138" s="235" t="e" cm="1">
        <f t="array" ref="BD138">_xlfn.XLOOKUP($A138&amp;$B138,'[1]产值及收款计划（2026）'!$A:$A&amp;'[1]产值及收款计划（2026）'!$B:$B,'[1]产值及收款计划（2026）'!BD:BD)</f>
        <v>#REF!</v>
      </c>
      <c r="BE138" s="235" t="e" cm="1">
        <f t="array" ref="BE138">_xlfn.XLOOKUP($A138&amp;$B138,'[1]产值及收款计划（2026）'!$A:$A&amp;'[1]产值及收款计划（2026）'!$B:$B,'[1]产值及收款计划（2026）'!BE:BE)</f>
        <v>#REF!</v>
      </c>
      <c r="BF138" s="235" t="e" cm="1">
        <f t="array" ref="BF138">_xlfn.XLOOKUP($A138&amp;$B138,'[1]产值及收款计划（2026）'!$A:$A&amp;'[1]产值及收款计划（2026）'!$B:$B,'[1]产值及收款计划（2026）'!BF:BF)</f>
        <v>#REF!</v>
      </c>
      <c r="BG138" s="235" t="e" cm="1">
        <f t="array" ref="BG138">_xlfn.XLOOKUP($A138&amp;$B138,'[1]产值及收款计划（2026）'!$A:$A&amp;'[1]产值及收款计划（2026）'!$B:$B,'[1]产值及收款计划（2026）'!BG:BG)</f>
        <v>#REF!</v>
      </c>
      <c r="BH138" s="235" t="e" cm="1">
        <f t="array" ref="BH138">_xlfn.XLOOKUP($A138&amp;$B138,'[1]产值及收款计划（2026）'!$A:$A&amp;'[1]产值及收款计划（2026）'!$B:$B,'[1]产值及收款计划（2026）'!BH:BH)</f>
        <v>#REF!</v>
      </c>
      <c r="BI138" s="235" t="e" cm="1">
        <f t="array" ref="BI138">_xlfn.XLOOKUP($A138&amp;$B138,'[1]产值及收款计划（2026）'!$A:$A&amp;'[1]产值及收款计划（2026）'!$B:$B,'[1]产值及收款计划（2026）'!BI:BI)</f>
        <v>#REF!</v>
      </c>
      <c r="BJ138" s="235" t="e" cm="1">
        <f t="array" ref="BJ138">_xlfn.XLOOKUP($A138&amp;$B138,'[1]产值及收款计划（2026）'!$A:$A&amp;'[1]产值及收款计划（2026）'!$B:$B,'[1]产值及收款计划（2026）'!BJ:BJ)</f>
        <v>#REF!</v>
      </c>
      <c r="BK138" s="235" t="e" cm="1">
        <f t="array" ref="BK138">_xlfn.XLOOKUP($A138&amp;$B138,'[1]产值及收款计划（2026）'!$A:$A&amp;'[1]产值及收款计划（2026）'!$B:$B,'[1]产值及收款计划（2026）'!BK:BK)</f>
        <v>#REF!</v>
      </c>
      <c r="BL138" s="235" t="e" cm="1">
        <f t="array" ref="BL138">_xlfn.XLOOKUP($A138&amp;$B138,'[1]产值及收款计划（2026）'!$A:$A&amp;'[1]产值及收款计划（2026）'!$B:$B,'[1]产值及收款计划（2026）'!BL:BL)</f>
        <v>#REF!</v>
      </c>
      <c r="BM138" s="235"/>
      <c r="BN138" s="235"/>
      <c r="BO138" s="235"/>
      <c r="BP138" s="235"/>
      <c r="BQ138" s="235" t="e">
        <f>_xlfn.XLOOKUP($C138,应收未收表!$AJ:$AJ,应收未收表!AK:AK)</f>
        <v>#N/A</v>
      </c>
      <c r="BR138" s="235" t="e">
        <f>_xlfn.XLOOKUP($C138,应收未收表!$AJ:$AJ,应收未收表!AL:AL)</f>
        <v>#N/A</v>
      </c>
      <c r="BS138" s="235" t="e">
        <f>_xlfn.XLOOKUP($C138,应收未收表!$AJ:$AJ,应收未收表!AM:AM)</f>
        <v>#N/A</v>
      </c>
      <c r="BT138" s="235" t="e">
        <f>_xlfn.XLOOKUP($C138,应收未收表!$AJ:$AJ,应收未收表!AN:AN)</f>
        <v>#N/A</v>
      </c>
      <c r="BU138" s="234" t="str" cm="1">
        <f t="array" ref="BU138">_xlfn.XLOOKUP($A138&amp;$B138,'[1]产值及收款计划（2026）'!$A:$A&amp;'[1]产值及收款计划（2026）'!$B:$B,'[1]产值及收款计划（2026）'!BQ:BQ)</f>
        <v>城盾隧安地下工程有限公司</v>
      </c>
      <c r="BV138" s="235" t="e" cm="1">
        <f t="array" ref="BV138">_xlfn.XLOOKUP($A138&amp;$B138,'[1]产值及收款计划（2026）'!$A:$A&amp;'[1]产值及收款计划（2026）'!$B:$B,'[1]产值及收款计划（2026）'!BR:BR)</f>
        <v>#REF!</v>
      </c>
      <c r="CE138" s="235" cm="1">
        <f t="array" ref="CE138">_xlfn.XLOOKUP($A138&amp;$B138,'[1]产值及收款计划（2026）'!$A:$A&amp;'[1]产值及收款计划（2026）'!$B:$B,'[1]产值及收款计划（2026）'!CA:CA)</f>
        <v>0</v>
      </c>
      <c r="CF138" s="235" cm="1">
        <f t="array" ref="CF138">_xlfn.XLOOKUP($A138&amp;$B138,'[1]产值及收款计划（2026）'!$A:$A&amp;'[1]产值及收款计划（2026）'!$B:$B,'[1]产值及收款计划（2026）'!CB:CB)</f>
        <v>0</v>
      </c>
      <c r="CG138" s="235" cm="1">
        <f t="array" ref="CG138">_xlfn.XLOOKUP($A138&amp;$B138,'[1]产值及收款计划（2026）'!$A:$A&amp;'[1]产值及收款计划（2026）'!$B:$B,'[1]产值及收款计划（2026）'!CC:CC)</f>
        <v>0</v>
      </c>
      <c r="CH138" s="235" cm="1">
        <f t="array" ref="CH138">_xlfn.XLOOKUP($A138&amp;$B138,'[1]产值及收款计划（2026）'!$A:$A&amp;'[1]产值及收款计划（2026）'!$B:$B,'[1]产值及收款计划（2026）'!CD:CD)</f>
        <v>0</v>
      </c>
      <c r="CI138" s="235" cm="1">
        <f t="array" ref="CI138">_xlfn.XLOOKUP($A138&amp;$B138,'[1]产值及收款计划（2026）'!$A:$A&amp;'[1]产值及收款计划（2026）'!$B:$B,'[1]产值及收款计划（2026）'!CE:CE)</f>
        <v>0</v>
      </c>
      <c r="CJ138" s="235" cm="1">
        <f t="array" ref="CJ138">_xlfn.XLOOKUP($A138&amp;$B138,'[1]产值及收款计划（2026）'!$A:$A&amp;'[1]产值及收款计划（2026）'!$B:$B,'[1]产值及收款计划（2026）'!CF:CF)</f>
        <v>0</v>
      </c>
      <c r="CK138" s="235" cm="1">
        <f t="array" ref="CK138">_xlfn.XLOOKUP($A138&amp;$B138,'[1]产值及收款计划（2026）'!$A:$A&amp;'[1]产值及收款计划（2026）'!$B:$B,'[1]产值及收款计划（2026）'!CG:CG)</f>
        <v>0</v>
      </c>
      <c r="CL138" s="235" cm="1">
        <f t="array" ref="CL138">_xlfn.XLOOKUP($A138&amp;$B138,'[1]产值及收款计划（2026）'!$A:$A&amp;'[1]产值及收款计划（2026）'!$B:$B,'[1]产值及收款计划（2026）'!CH:CH)</f>
        <v>0</v>
      </c>
      <c r="CM138" s="235" cm="1">
        <f t="array" ref="CM138">_xlfn.XLOOKUP($A138&amp;$B138,'[1]产值及收款计划（2026）'!$A:$A&amp;'[1]产值及收款计划（2026）'!$B:$B,'[1]产值及收款计划（2026）'!CI:CI)</f>
        <v>0</v>
      </c>
      <c r="CN138" s="235" cm="1">
        <f t="array" ref="CN138">_xlfn.XLOOKUP($A138&amp;$B138,'[1]产值及收款计划（2026）'!$A:$A&amp;'[1]产值及收款计划（2026）'!$B:$B,'[1]产值及收款计划（2026）'!CJ:CJ)</f>
        <v>0</v>
      </c>
      <c r="CO138" s="235" cm="1">
        <f t="array" ref="CO138">_xlfn.XLOOKUP($A138&amp;$B138,'[1]产值及收款计划（2026）'!$A:$A&amp;'[1]产值及收款计划（2026）'!$B:$B,'[1]产值及收款计划（2026）'!CK:CK)</f>
        <v>0</v>
      </c>
      <c r="CP138" s="235" cm="1">
        <f t="array" ref="CP138">_xlfn.XLOOKUP($A138&amp;$B138,'[1]产值及收款计划（2026）'!$A:$A&amp;'[1]产值及收款计划（2026）'!$B:$B,'[1]产值及收款计划（2026）'!CL:CL)</f>
        <v>0</v>
      </c>
      <c r="DE138" s="235" cm="1">
        <f t="array" ref="DE138">_xlfn.XLOOKUP($A138&amp;$B138,'[1]产值及收款计划（2026）'!$A:$A&amp;'[1]产值及收款计划（2026）'!$B:$B,'[1]产值及收款计划（2026）'!DA:DA)</f>
        <v>0</v>
      </c>
      <c r="DF138" s="235" cm="1">
        <f t="array" ref="DF138">_xlfn.XLOOKUP($A138&amp;$B138,'[1]产值及收款计划（2026）'!$A:$A&amp;'[1]产值及收款计划（2026）'!$B:$B,'[1]产值及收款计划（2026）'!DB:DB)</f>
        <v>0</v>
      </c>
      <c r="DG138" s="235" cm="1">
        <f t="array" ref="DG138">_xlfn.XLOOKUP($A138&amp;$B138,'[1]产值及收款计划（2026）'!$A:$A&amp;'[1]产值及收款计划（2026）'!$B:$B,'[1]产值及收款计划（2026）'!DC:DC)</f>
        <v>0</v>
      </c>
      <c r="DH138" s="235" cm="1">
        <f t="array" ref="DH138">_xlfn.XLOOKUP($A138&amp;$B138,'[1]产值及收款计划（2026）'!$A:$A&amp;'[1]产值及收款计划（2026）'!$B:$B,'[1]产值及收款计划（2026）'!DD:DD)</f>
        <v>0</v>
      </c>
      <c r="DI138" s="235" cm="1">
        <f t="array" ref="DI138">_xlfn.XLOOKUP($A138&amp;$B138,'[1]产值及收款计划（2026）'!$A:$A&amp;'[1]产值及收款计划（2026）'!$B:$B,'[1]产值及收款计划（2026）'!DE:DE)</f>
        <v>0</v>
      </c>
      <c r="DJ138" s="235" cm="1">
        <f t="array" ref="DJ138">_xlfn.XLOOKUP($A138&amp;$B138,'[1]产值及收款计划（2026）'!$A:$A&amp;'[1]产值及收款计划（2026）'!$B:$B,'[1]产值及收款计划（2026）'!DF:DF)</f>
        <v>0</v>
      </c>
      <c r="DK138" s="235" cm="1">
        <f t="array" ref="DK138">_xlfn.XLOOKUP($A138&amp;$B138,'[1]产值及收款计划（2026）'!$A:$A&amp;'[1]产值及收款计划（2026）'!$B:$B,'[1]产值及收款计划（2026）'!DG:DG)</f>
        <v>0</v>
      </c>
      <c r="DL138" s="235" cm="1">
        <f t="array" ref="DL138">_xlfn.XLOOKUP($A138&amp;$B138,'[1]产值及收款计划（2026）'!$A:$A&amp;'[1]产值及收款计划（2026）'!$B:$B,'[1]产值及收款计划（2026）'!DH:DH)</f>
        <v>0</v>
      </c>
      <c r="DM138" s="235" cm="1">
        <f t="array" ref="DM138">_xlfn.XLOOKUP($A138&amp;$B138,'[1]产值及收款计划（2026）'!$A:$A&amp;'[1]产值及收款计划（2026）'!$B:$B,'[1]产值及收款计划（2026）'!DI:DI)</f>
        <v>0</v>
      </c>
      <c r="DN138" s="235" cm="1">
        <f t="array" ref="DN138">_xlfn.XLOOKUP($A138&amp;$B138,'[1]产值及收款计划（2026）'!$A:$A&amp;'[1]产值及收款计划（2026）'!$B:$B,'[1]产值及收款计划（2026）'!DJ:DJ)</f>
        <v>0</v>
      </c>
      <c r="DO138" s="235" cm="1">
        <f t="array" ref="DO138">_xlfn.XLOOKUP($A138&amp;$B138,'[1]产值及收款计划（2026）'!$A:$A&amp;'[1]产值及收款计划（2026）'!$B:$B,'[1]产值及收款计划（2026）'!DK:DK)</f>
        <v>0</v>
      </c>
      <c r="DP138" s="235" cm="1">
        <f t="array" ref="DP138">_xlfn.XLOOKUP($A138&amp;$B138,'[1]产值及收款计划（2026）'!$A:$A&amp;'[1]产值及收款计划（2026）'!$B:$B,'[1]产值及收款计划（2026）'!DL:DL)</f>
        <v>0</v>
      </c>
      <c r="DQ138" s="243"/>
      <c r="DR138" s="229"/>
    </row>
    <row r="139" ht="20.25" spans="1:122">
      <c r="A139" s="233">
        <f t="shared" si="14"/>
        <v>135</v>
      </c>
      <c r="B139" s="233" t="s">
        <v>25</v>
      </c>
      <c r="C139" s="234" t="str" cm="1">
        <f t="array" ref="C139">_xlfn.XLOOKUP($A139&amp;$B139,'[1]产值及收款计划（2026）'!$A:$A&amp;'[1]产值及收款计划（2026）'!$B:$B,'[1]产值及收款计划（2026）'!C:C)</f>
        <v>C0CJSJ-JCCG-T-2025107</v>
      </c>
      <c r="D139" s="234" t="str" cm="1">
        <f t="array" ref="D139">_xlfn.XLOOKUP($A139&amp;$B139,'[1]产值及收款计划（2026）'!$A:$A&amp;'[1]产值及收款计划（2026）'!$B:$B,'[1]产值及收款计划（2026）'!D:D)</f>
        <v>常州地铁应急管理系统开发服务项目</v>
      </c>
      <c r="E139" s="235" cm="1">
        <f t="array" ref="E139">_xlfn.XLOOKUP($A139&amp;$B139,'[1]产值及收款计划（2026）'!$A:$A&amp;'[1]产值及收款计划（2026）'!$B:$B,'[1]产值及收款计划（2026）'!E:E)</f>
        <v>130</v>
      </c>
      <c r="F139" s="235" cm="1">
        <f t="array" ref="F139">_xlfn.XLOOKUP($A139&amp;$B139,'[1]产值及收款计划（2026）'!$A:$A&amp;'[1]产值及收款计划（2026）'!$B:$B,'[1]产值及收款计划（2026）'!F:F)</f>
        <v>130</v>
      </c>
      <c r="G139" s="235" cm="1">
        <f t="array" ref="G139">_xlfn.XLOOKUP($A139&amp;$B139,'[1]产值及收款计划（2026）'!$A:$A&amp;'[1]产值及收款计划（2026）'!$B:$B,'[1]产值及收款计划（2026）'!G:G)</f>
        <v>130</v>
      </c>
      <c r="H139" s="235" cm="1">
        <f t="array" ref="H139">_xlfn.XLOOKUP($A139&amp;$B139,'[1]产值及收款计划（2026）'!$A:$A&amp;'[1]产值及收款计划（2026）'!$B:$B,'[1]产值及收款计划（2026）'!H:H)</f>
        <v>65</v>
      </c>
      <c r="I139" s="236" cm="1">
        <f t="array" ref="I139">_xlfn.XLOOKUP($A139&amp;$B139,'[1]产值及收款计划（2026）'!$A:$A&amp;'[1]产值及收款计划（2026）'!$B:$B,'[1]产值及收款计划（2026）'!I:I)</f>
        <v>0.5</v>
      </c>
      <c r="J139" s="237" cm="1">
        <f t="array" ref="J139">_xlfn.XLOOKUP($A139&amp;$B139,'[1]产值及收款计划（2026）'!$A:$A&amp;'[1]产值及收款计划（2026）'!$B:$B,'[1]产值及收款计划（2026）'!J:J)</f>
        <v>0.06</v>
      </c>
      <c r="K139" s="235" t="e" cm="1">
        <f t="array" ref="K139">_xlfn.XLOOKUP($A139&amp;$B139,'[1]产值及收款计划（2026）'!$A:$A&amp;'[1]产值及收款计划（2026）'!$B:$B,'[1]产值及收款计划（2026）'!K:K)</f>
        <v>#REF!</v>
      </c>
      <c r="L139" s="235" t="e" cm="1">
        <f t="array" ref="L139">_xlfn.XLOOKUP($A139&amp;$B139,'[1]产值及收款计划（2026）'!$A:$A&amp;'[1]产值及收款计划（2026）'!$B:$B,'[1]产值及收款计划（2026）'!L:L)</f>
        <v>#REF!</v>
      </c>
      <c r="M139" s="235" t="str" cm="1">
        <f t="array" ref="M139">_xlfn.XLOOKUP($A139&amp;$B139,'[1]产值及收款计划（2026）'!$A:$A&amp;'[1]产值及收款计划（2026）'!$B:$B,'[1]产值及收款计划（2026）'!M:M)</f>
        <v>主导</v>
      </c>
      <c r="N139" s="235" t="str" cm="1">
        <f t="array" ref="N139">_xlfn.XLOOKUP($A139&amp;$B139,'[1]产值及收款计划（2026）'!$A:$A&amp;'[1]产值及收款计划（2026）'!$B:$B,'[1]产值及收款计划（2026）'!N:N)</f>
        <v>史菁霞团队</v>
      </c>
      <c r="O139" s="235" t="str" cm="1">
        <f t="array" ref="O139">_xlfn.XLOOKUP($A139&amp;$B139,'[1]产值及收款计划（2026）'!$A:$A&amp;'[1]产值及收款计划（2026）'!$B:$B,'[1]产值及收款计划（2026）'!O:O)</f>
        <v>卢学文</v>
      </c>
      <c r="P139" s="234" t="str" cm="1">
        <f t="array" ref="P139">_xlfn.XLOOKUP($A139&amp;$B139,'[1]产值及收款计划（2026）'!$A:$A&amp;'[1]产值及收款计划（2026）'!$B:$B,'[1]产值及收款计划（2026）'!P:P)</f>
        <v>25已完结</v>
      </c>
      <c r="Q139" s="235" t="e" cm="1">
        <f t="array" ref="Q139">_xlfn.XLOOKUP($A139&amp;$B139,'[1]产值及收款计划（2026）'!$A:$A&amp;'[1]产值及收款计划（2026）'!$B:$B,'[1]产值及收款计划（2026）'!Q:Q)</f>
        <v>#REF!</v>
      </c>
      <c r="R139" s="235" t="e" cm="1">
        <f t="array" ref="R139">_xlfn.XLOOKUP($A139&amp;$B139,'[1]产值及收款计划（2026）'!$A:$A&amp;'[1]产值及收款计划（2026）'!$B:$B,'[1]产值及收款计划（2026）'!R:R)</f>
        <v>#REF!</v>
      </c>
      <c r="S139" s="235" t="e" cm="1">
        <f t="array" ref="S139">_xlfn.XLOOKUP($A139&amp;$B139,'[1]产值及收款计划（2026）'!$A:$A&amp;'[1]产值及收款计划（2026）'!$B:$B,'[1]产值及收款计划（2026）'!S:S)</f>
        <v>#REF!</v>
      </c>
      <c r="T139" s="235" cm="1">
        <f t="array" ref="T139">_xlfn.XLOOKUP($A139&amp;$B139,'[1]产值及收款计划（2026）'!$A:$A&amp;'[1]产值及收款计划（2026）'!$B:$B,'[1]产值及收款计划（2026）'!T:T)</f>
        <v>130</v>
      </c>
      <c r="U139" s="235" cm="1">
        <f t="array" ref="U139">_xlfn.XLOOKUP($A139&amp;$B139,'[1]产值及收款计划（2026）'!$A:$A&amp;'[1]产值及收款计划（2026）'!$B:$B,'[1]产值及收款计划（2026）'!U:U)</f>
        <v>0</v>
      </c>
      <c r="V139" s="235" cm="1">
        <f t="array" ref="V139">_xlfn.XLOOKUP($A139&amp;$B139,'[1]产值及收款计划（2026）'!$A:$A&amp;'[1]产值及收款计划（2026）'!$B:$B,'[1]产值及收款计划（2026）'!V:V)</f>
        <v>0</v>
      </c>
      <c r="W139" s="235" t="e" cm="1">
        <f t="array" ref="W139">_xlfn.XLOOKUP($A139&amp;$B139,'[1]产值及收款计划（2026）'!$A:$A&amp;'[1]产值及收款计划（2026）'!$B:$B,'[1]产值及收款计划（2026）'!W:W)</f>
        <v>#REF!</v>
      </c>
      <c r="X139" s="235" t="e" cm="1">
        <f t="array" ref="X139">_xlfn.XLOOKUP($A139&amp;$B139,'[1]产值及收款计划（2026）'!$A:$A&amp;'[1]产值及收款计划（2026）'!$B:$B,'[1]产值及收款计划（2026）'!X:X)</f>
        <v>#REF!</v>
      </c>
      <c r="Y139" s="235" t="e" cm="1">
        <f t="array" ref="Y139">_xlfn.XLOOKUP($A139&amp;$B139,'[1]产值及收款计划（2026）'!$A:$A&amp;'[1]产值及收款计划（2026）'!$B:$B,'[1]产值及收款计划（2026）'!Y:Y)</f>
        <v>#REF!</v>
      </c>
      <c r="Z139" s="235" t="e" cm="1">
        <f t="array" ref="Z139">_xlfn.XLOOKUP($A139&amp;$B139,'[1]产值及收款计划（2026）'!$A:$A&amp;'[1]产值及收款计划（2026）'!$B:$B,'[1]产值及收款计划（2026）'!Z:Z)</f>
        <v>#REF!</v>
      </c>
      <c r="AA139" s="235" cm="1">
        <f t="array" ref="AA139">_xlfn.XLOOKUP($A139&amp;$B139,'[1]产值及收款计划（2026）'!$A:$A&amp;'[1]产值及收款计划（2026）'!$B:$B,'[1]产值及收款计划（2026）'!AA:AA)</f>
        <v>0</v>
      </c>
      <c r="AB139" s="235" t="e" cm="1">
        <f t="array" ref="AB139">_xlfn.XLOOKUP($A139&amp;$B139,'[1]产值及收款计划（2026）'!$A:$A&amp;'[1]产值及收款计划（2026）'!$B:$B,'[1]产值及收款计划（2026）'!AB:AB)</f>
        <v>#REF!</v>
      </c>
      <c r="AC139" s="235" cm="1">
        <f t="array" ref="AC139">_xlfn.XLOOKUP($A139&amp;$B139,'[1]产值及收款计划（2026）'!$A:$A&amp;'[1]产值及收款计划（2026）'!$B:$B,'[1]产值及收款计划（2026）'!AC:AC)</f>
        <v>0</v>
      </c>
      <c r="AD139" s="235" cm="1">
        <f t="array" ref="AD139">_xlfn.XLOOKUP($A139&amp;$B139,'[1]产值及收款计划（2026）'!$A:$A&amp;'[1]产值及收款计划（2026）'!$B:$B,'[1]产值及收款计划（2026）'!AD:AD)</f>
        <v>0</v>
      </c>
      <c r="AE139" s="235" cm="1">
        <f t="array" ref="AE139">_xlfn.XLOOKUP($A139&amp;$B139,'[1]产值及收款计划（2026）'!$A:$A&amp;'[1]产值及收款计划（2026）'!$B:$B,'[1]产值及收款计划（2026）'!AE:AE)</f>
        <v>0</v>
      </c>
      <c r="AF139" s="235" cm="1">
        <f t="array" ref="AF139">_xlfn.XLOOKUP($A139&amp;$B139,'[1]产值及收款计划（2026）'!$A:$A&amp;'[1]产值及收款计划（2026）'!$B:$B,'[1]产值及收款计划（2026）'!AF:AF)</f>
        <v>0</v>
      </c>
      <c r="AG139" s="235" cm="1">
        <f t="array" ref="AG139">_xlfn.XLOOKUP($A139&amp;$B139,'[1]产值及收款计划（2026）'!$A:$A&amp;'[1]产值及收款计划（2026）'!$B:$B,'[1]产值及收款计划（2026）'!AG:AG)</f>
        <v>0</v>
      </c>
      <c r="AH139" s="235" cm="1">
        <f t="array" ref="AH139">_xlfn.XLOOKUP($A139&amp;$B139,'[1]产值及收款计划（2026）'!$A:$A&amp;'[1]产值及收款计划（2026）'!$B:$B,'[1]产值及收款计划（2026）'!AH:AH)</f>
        <v>0</v>
      </c>
      <c r="AI139" s="235" cm="1">
        <f t="array" ref="AI139">_xlfn.XLOOKUP($A139&amp;$B139,'[1]产值及收款计划（2026）'!$A:$A&amp;'[1]产值及收款计划（2026）'!$B:$B,'[1]产值及收款计划（2026）'!AI:AI)</f>
        <v>0</v>
      </c>
      <c r="AJ139" s="235" cm="1">
        <f t="array" ref="AJ139">_xlfn.XLOOKUP($A139&amp;$B139,'[1]产值及收款计划（2026）'!$A:$A&amp;'[1]产值及收款计划（2026）'!$B:$B,'[1]产值及收款计划（2026）'!AJ:AJ)</f>
        <v>0</v>
      </c>
      <c r="AK139" s="235" cm="1">
        <f t="array" ref="AK139">_xlfn.XLOOKUP($A139&amp;$B139,'[1]产值及收款计划（2026）'!$A:$A&amp;'[1]产值及收款计划（2026）'!$B:$B,'[1]产值及收款计划（2026）'!AK:AK)</f>
        <v>0</v>
      </c>
      <c r="AL139" s="235" cm="1">
        <f t="array" ref="AL139">_xlfn.XLOOKUP($A139&amp;$B139,'[1]产值及收款计划（2026）'!$A:$A&amp;'[1]产值及收款计划（2026）'!$B:$B,'[1]产值及收款计划（2026）'!AL:AL)</f>
        <v>0</v>
      </c>
      <c r="AM139" s="242" cm="1">
        <f t="array" ref="AM139">_xlfn.LET(_xlpm.勾选月份状态数组,TRANSPOSE('PPT(12-15页）-TOP10'!$A$3:$A$14),_xlpm.选择数据区,IF('PPT(12-15页）-TOP10'!$E$3="收款",$BA139:$BL139,$AA139:$AL139),SUM(_xlfn._xlws.FILTER(_xlpm.选择数据区,_xlpm.勾选月份状态数组,"")))</f>
        <v>0</v>
      </c>
      <c r="AN139" s="235" t="e">
        <f>_xlfn.XLOOKUP($C139,应收未收表!$T:$T,应收未收表!AA:AA)</f>
        <v>#N/A</v>
      </c>
      <c r="AO139" s="235" t="e">
        <f>_xlfn.XLOOKUP($C139,应收未收表!$T:$T,应收未收表!AB:AB)</f>
        <v>#N/A</v>
      </c>
      <c r="AP139" s="235" t="e">
        <f>_xlfn.XLOOKUP($C139,应收未收表!$T:$T,应收未收表!AC:AC)</f>
        <v>#N/A</v>
      </c>
      <c r="AQ139" s="235" t="e">
        <f>_xlfn.XLOOKUP($C139,应收未收表!$T:$T,应收未收表!AE:AE)</f>
        <v>#N/A</v>
      </c>
      <c r="AR139" s="235" t="e">
        <f>_xlfn.XLOOKUP($C139,应收未收表!$T:$T,应收未收表!AF:AF)</f>
        <v>#N/A</v>
      </c>
      <c r="AS139" s="235" t="e" cm="1">
        <f t="array" ref="AS139">_xlfn.XLOOKUP($A139&amp;$B139,'[1]产值及收款计划（2026）'!$A:$A&amp;'[1]产值及收款计划（2026）'!$B:$B,'[1]产值及收款计划（2026）'!AS:AS)</f>
        <v>#REF!</v>
      </c>
      <c r="AT139" s="235" t="e" cm="1">
        <f t="array" ref="AT139">_xlfn.XLOOKUP($A139&amp;$B139,'[1]产值及收款计划（2026）'!$A:$A&amp;'[1]产值及收款计划（2026）'!$B:$B,'[1]产值及收款计划（2026）'!AT:AT)</f>
        <v>#REF!</v>
      </c>
      <c r="AU139" s="235" t="e" cm="1">
        <f t="array" ref="AU139">_xlfn.XLOOKUP($A139&amp;$B139,'[1]产值及收款计划（2026）'!$A:$A&amp;'[1]产值及收款计划（2026）'!$B:$B,'[1]产值及收款计划（2026）'!AU:AU)</f>
        <v>#REF!</v>
      </c>
      <c r="AV139" s="235" t="e" cm="1">
        <f t="array" ref="AV139">_xlfn.XLOOKUP($A139&amp;$B139,'[1]产值及收款计划（2026）'!$A:$A&amp;'[1]产值及收款计划（2026）'!$B:$B,'[1]产值及收款计划（2026）'!AV:AV)</f>
        <v>#REF!</v>
      </c>
      <c r="AW139" s="235" cm="1">
        <f t="array" ref="AW139">_xlfn.XLOOKUP($A139&amp;$B139,'[1]产值及收款计划（2026）'!$A:$A&amp;'[1]产值及收款计划（2026）'!$B:$B,'[1]产值及收款计划（2026）'!AW:AW)</f>
        <v>0</v>
      </c>
      <c r="AX139" s="235" cm="1">
        <f t="array" ref="AX139">_xlfn.XLOOKUP($A139&amp;$B139,'[1]产值及收款计划（2026）'!$A:$A&amp;'[1]产值及收款计划（2026）'!$B:$B,'[1]产值及收款计划（2026）'!AX:AX)</f>
        <v>0</v>
      </c>
      <c r="AY139" s="235" cm="1">
        <f t="array" ref="AY139">_xlfn.XLOOKUP($A139&amp;$B139,'[1]产值及收款计划（2026）'!$A:$A&amp;'[1]产值及收款计划（2026）'!$B:$B,'[1]产值及收款计划（2026）'!AY:AY)</f>
        <v>130</v>
      </c>
      <c r="AZ139" s="235" cm="1">
        <f t="array" ref="AZ139">_xlfn.XLOOKUP($A139&amp;$B139,'[1]产值及收款计划（2026）'!$A:$A&amp;'[1]产值及收款计划（2026）'!$B:$B,'[1]产值及收款计划（2026）'!AZ:AZ)</f>
        <v>130</v>
      </c>
      <c r="BA139" s="235" t="e" cm="1">
        <f t="array" ref="BA139">_xlfn.XLOOKUP($A139&amp;$B139,'[1]产值及收款计划（2026）'!$A:$A&amp;'[1]产值及收款计划（2026）'!$B:$B,'[1]产值及收款计划（2026）'!BA:BA)</f>
        <v>#REF!</v>
      </c>
      <c r="BB139" s="235" t="e" cm="1">
        <f t="array" ref="BB139">_xlfn.XLOOKUP($A139&amp;$B139,'[1]产值及收款计划（2026）'!$A:$A&amp;'[1]产值及收款计划（2026）'!$B:$B,'[1]产值及收款计划（2026）'!BB:BB)</f>
        <v>#REF!</v>
      </c>
      <c r="BC139" s="235" t="e" cm="1">
        <f t="array" ref="BC139">_xlfn.XLOOKUP($A139&amp;$B139,'[1]产值及收款计划（2026）'!$A:$A&amp;'[1]产值及收款计划（2026）'!$B:$B,'[1]产值及收款计划（2026）'!BC:BC)</f>
        <v>#REF!</v>
      </c>
      <c r="BD139" s="235" t="e" cm="1">
        <f t="array" ref="BD139">_xlfn.XLOOKUP($A139&amp;$B139,'[1]产值及收款计划（2026）'!$A:$A&amp;'[1]产值及收款计划（2026）'!$B:$B,'[1]产值及收款计划（2026）'!BD:BD)</f>
        <v>#REF!</v>
      </c>
      <c r="BE139" s="235" t="e" cm="1">
        <f t="array" ref="BE139">_xlfn.XLOOKUP($A139&amp;$B139,'[1]产值及收款计划（2026）'!$A:$A&amp;'[1]产值及收款计划（2026）'!$B:$B,'[1]产值及收款计划（2026）'!BE:BE)</f>
        <v>#REF!</v>
      </c>
      <c r="BF139" s="235" t="e" cm="1">
        <f t="array" ref="BF139">_xlfn.XLOOKUP($A139&amp;$B139,'[1]产值及收款计划（2026）'!$A:$A&amp;'[1]产值及收款计划（2026）'!$B:$B,'[1]产值及收款计划（2026）'!BF:BF)</f>
        <v>#REF!</v>
      </c>
      <c r="BG139" s="235" t="e" cm="1">
        <f t="array" ref="BG139">_xlfn.XLOOKUP($A139&amp;$B139,'[1]产值及收款计划（2026）'!$A:$A&amp;'[1]产值及收款计划（2026）'!$B:$B,'[1]产值及收款计划（2026）'!BG:BG)</f>
        <v>#REF!</v>
      </c>
      <c r="BH139" s="235" t="e" cm="1">
        <f t="array" ref="BH139">_xlfn.XLOOKUP($A139&amp;$B139,'[1]产值及收款计划（2026）'!$A:$A&amp;'[1]产值及收款计划（2026）'!$B:$B,'[1]产值及收款计划（2026）'!BH:BH)</f>
        <v>#REF!</v>
      </c>
      <c r="BI139" s="235" t="e" cm="1">
        <f t="array" ref="BI139">_xlfn.XLOOKUP($A139&amp;$B139,'[1]产值及收款计划（2026）'!$A:$A&amp;'[1]产值及收款计划（2026）'!$B:$B,'[1]产值及收款计划（2026）'!BI:BI)</f>
        <v>#REF!</v>
      </c>
      <c r="BJ139" s="235" t="e" cm="1">
        <f t="array" ref="BJ139">_xlfn.XLOOKUP($A139&amp;$B139,'[1]产值及收款计划（2026）'!$A:$A&amp;'[1]产值及收款计划（2026）'!$B:$B,'[1]产值及收款计划（2026）'!BJ:BJ)</f>
        <v>#REF!</v>
      </c>
      <c r="BK139" s="235" t="e" cm="1">
        <f t="array" ref="BK139">_xlfn.XLOOKUP($A139&amp;$B139,'[1]产值及收款计划（2026）'!$A:$A&amp;'[1]产值及收款计划（2026）'!$B:$B,'[1]产值及收款计划（2026）'!BK:BK)</f>
        <v>#REF!</v>
      </c>
      <c r="BL139" s="235" t="e" cm="1">
        <f t="array" ref="BL139">_xlfn.XLOOKUP($A139&amp;$B139,'[1]产值及收款计划（2026）'!$A:$A&amp;'[1]产值及收款计划（2026）'!$B:$B,'[1]产值及收款计划（2026）'!BL:BL)</f>
        <v>#REF!</v>
      </c>
      <c r="BM139" s="235"/>
      <c r="BN139" s="235"/>
      <c r="BO139" s="235"/>
      <c r="BP139" s="235"/>
      <c r="BQ139" s="235" t="e">
        <f>_xlfn.XLOOKUP($C139,应收未收表!$AJ:$AJ,应收未收表!AK:AK)</f>
        <v>#N/A</v>
      </c>
      <c r="BR139" s="235" t="e">
        <f>_xlfn.XLOOKUP($C139,应收未收表!$AJ:$AJ,应收未收表!AL:AL)</f>
        <v>#N/A</v>
      </c>
      <c r="BS139" s="235" t="e">
        <f>_xlfn.XLOOKUP($C139,应收未收表!$AJ:$AJ,应收未收表!AM:AM)</f>
        <v>#N/A</v>
      </c>
      <c r="BT139" s="235" t="e">
        <f>_xlfn.XLOOKUP($C139,应收未收表!$AJ:$AJ,应收未收表!AN:AN)</f>
        <v>#N/A</v>
      </c>
      <c r="BU139" s="234" t="str" cm="1">
        <f t="array" ref="BU139">_xlfn.XLOOKUP($A139&amp;$B139,'[1]产值及收款计划（2026）'!$A:$A&amp;'[1]产值及收款计划（2026）'!$B:$B,'[1]产值及收款计划（2026）'!BQ:BQ)</f>
        <v>城盾隧安地下工程有限公司</v>
      </c>
      <c r="BV139" s="235" t="e" cm="1">
        <f t="array" ref="BV139">_xlfn.XLOOKUP($A139&amp;$B139,'[1]产值及收款计划（2026）'!$A:$A&amp;'[1]产值及收款计划（2026）'!$B:$B,'[1]产值及收款计划（2026）'!BR:BR)</f>
        <v>#REF!</v>
      </c>
      <c r="CE139" s="235" cm="1">
        <f t="array" ref="CE139">_xlfn.XLOOKUP($A139&amp;$B139,'[1]产值及收款计划（2026）'!$A:$A&amp;'[1]产值及收款计划（2026）'!$B:$B,'[1]产值及收款计划（2026）'!CA:CA)</f>
        <v>0</v>
      </c>
      <c r="CF139" s="235" cm="1">
        <f t="array" ref="CF139">_xlfn.XLOOKUP($A139&amp;$B139,'[1]产值及收款计划（2026）'!$A:$A&amp;'[1]产值及收款计划（2026）'!$B:$B,'[1]产值及收款计划（2026）'!CB:CB)</f>
        <v>0</v>
      </c>
      <c r="CG139" s="235" cm="1">
        <f t="array" ref="CG139">_xlfn.XLOOKUP($A139&amp;$B139,'[1]产值及收款计划（2026）'!$A:$A&amp;'[1]产值及收款计划（2026）'!$B:$B,'[1]产值及收款计划（2026）'!CC:CC)</f>
        <v>0</v>
      </c>
      <c r="CH139" s="235" cm="1">
        <f t="array" ref="CH139">_xlfn.XLOOKUP($A139&amp;$B139,'[1]产值及收款计划（2026）'!$A:$A&amp;'[1]产值及收款计划（2026）'!$B:$B,'[1]产值及收款计划（2026）'!CD:CD)</f>
        <v>0</v>
      </c>
      <c r="CI139" s="235" cm="1">
        <f t="array" ref="CI139">_xlfn.XLOOKUP($A139&amp;$B139,'[1]产值及收款计划（2026）'!$A:$A&amp;'[1]产值及收款计划（2026）'!$B:$B,'[1]产值及收款计划（2026）'!CE:CE)</f>
        <v>0</v>
      </c>
      <c r="CJ139" s="235" cm="1">
        <f t="array" ref="CJ139">_xlfn.XLOOKUP($A139&amp;$B139,'[1]产值及收款计划（2026）'!$A:$A&amp;'[1]产值及收款计划（2026）'!$B:$B,'[1]产值及收款计划（2026）'!CF:CF)</f>
        <v>0</v>
      </c>
      <c r="CK139" s="235" cm="1">
        <f t="array" ref="CK139">_xlfn.XLOOKUP($A139&amp;$B139,'[1]产值及收款计划（2026）'!$A:$A&amp;'[1]产值及收款计划（2026）'!$B:$B,'[1]产值及收款计划（2026）'!CG:CG)</f>
        <v>0</v>
      </c>
      <c r="CL139" s="235" cm="1">
        <f t="array" ref="CL139">_xlfn.XLOOKUP($A139&amp;$B139,'[1]产值及收款计划（2026）'!$A:$A&amp;'[1]产值及收款计划（2026）'!$B:$B,'[1]产值及收款计划（2026）'!CH:CH)</f>
        <v>0</v>
      </c>
      <c r="CM139" s="235" cm="1">
        <f t="array" ref="CM139">_xlfn.XLOOKUP($A139&amp;$B139,'[1]产值及收款计划（2026）'!$A:$A&amp;'[1]产值及收款计划（2026）'!$B:$B,'[1]产值及收款计划（2026）'!CI:CI)</f>
        <v>0</v>
      </c>
      <c r="CN139" s="235" cm="1">
        <f t="array" ref="CN139">_xlfn.XLOOKUP($A139&amp;$B139,'[1]产值及收款计划（2026）'!$A:$A&amp;'[1]产值及收款计划（2026）'!$B:$B,'[1]产值及收款计划（2026）'!CJ:CJ)</f>
        <v>0</v>
      </c>
      <c r="CO139" s="235" cm="1">
        <f t="array" ref="CO139">_xlfn.XLOOKUP($A139&amp;$B139,'[1]产值及收款计划（2026）'!$A:$A&amp;'[1]产值及收款计划（2026）'!$B:$B,'[1]产值及收款计划（2026）'!CK:CK)</f>
        <v>0</v>
      </c>
      <c r="CP139" s="235" cm="1">
        <f t="array" ref="CP139">_xlfn.XLOOKUP($A139&amp;$B139,'[1]产值及收款计划（2026）'!$A:$A&amp;'[1]产值及收款计划（2026）'!$B:$B,'[1]产值及收款计划（2026）'!CL:CL)</f>
        <v>0</v>
      </c>
      <c r="DE139" s="235" cm="1">
        <f t="array" ref="DE139">_xlfn.XLOOKUP($A139&amp;$B139,'[1]产值及收款计划（2026）'!$A:$A&amp;'[1]产值及收款计划（2026）'!$B:$B,'[1]产值及收款计划（2026）'!DA:DA)</f>
        <v>0</v>
      </c>
      <c r="DF139" s="235" cm="1">
        <f t="array" ref="DF139">_xlfn.XLOOKUP($A139&amp;$B139,'[1]产值及收款计划（2026）'!$A:$A&amp;'[1]产值及收款计划（2026）'!$B:$B,'[1]产值及收款计划（2026）'!DB:DB)</f>
        <v>0</v>
      </c>
      <c r="DG139" s="235" cm="1">
        <f t="array" ref="DG139">_xlfn.XLOOKUP($A139&amp;$B139,'[1]产值及收款计划（2026）'!$A:$A&amp;'[1]产值及收款计划（2026）'!$B:$B,'[1]产值及收款计划（2026）'!DC:DC)</f>
        <v>0</v>
      </c>
      <c r="DH139" s="235" cm="1">
        <f t="array" ref="DH139">_xlfn.XLOOKUP($A139&amp;$B139,'[1]产值及收款计划（2026）'!$A:$A&amp;'[1]产值及收款计划（2026）'!$B:$B,'[1]产值及收款计划（2026）'!DD:DD)</f>
        <v>0</v>
      </c>
      <c r="DI139" s="235" cm="1">
        <f t="array" ref="DI139">_xlfn.XLOOKUP($A139&amp;$B139,'[1]产值及收款计划（2026）'!$A:$A&amp;'[1]产值及收款计划（2026）'!$B:$B,'[1]产值及收款计划（2026）'!DE:DE)</f>
        <v>0</v>
      </c>
      <c r="DJ139" s="235" cm="1">
        <f t="array" ref="DJ139">_xlfn.XLOOKUP($A139&amp;$B139,'[1]产值及收款计划（2026）'!$A:$A&amp;'[1]产值及收款计划（2026）'!$B:$B,'[1]产值及收款计划（2026）'!DF:DF)</f>
        <v>0</v>
      </c>
      <c r="DK139" s="235" cm="1">
        <f t="array" ref="DK139">_xlfn.XLOOKUP($A139&amp;$B139,'[1]产值及收款计划（2026）'!$A:$A&amp;'[1]产值及收款计划（2026）'!$B:$B,'[1]产值及收款计划（2026）'!DG:DG)</f>
        <v>0</v>
      </c>
      <c r="DL139" s="235" cm="1">
        <f t="array" ref="DL139">_xlfn.XLOOKUP($A139&amp;$B139,'[1]产值及收款计划（2026）'!$A:$A&amp;'[1]产值及收款计划（2026）'!$B:$B,'[1]产值及收款计划（2026）'!DH:DH)</f>
        <v>0</v>
      </c>
      <c r="DM139" s="235" cm="1">
        <f t="array" ref="DM139">_xlfn.XLOOKUP($A139&amp;$B139,'[1]产值及收款计划（2026）'!$A:$A&amp;'[1]产值及收款计划（2026）'!$B:$B,'[1]产值及收款计划（2026）'!DI:DI)</f>
        <v>0</v>
      </c>
      <c r="DN139" s="235" cm="1">
        <f t="array" ref="DN139">_xlfn.XLOOKUP($A139&amp;$B139,'[1]产值及收款计划（2026）'!$A:$A&amp;'[1]产值及收款计划（2026）'!$B:$B,'[1]产值及收款计划（2026）'!DJ:DJ)</f>
        <v>0</v>
      </c>
      <c r="DO139" s="235" cm="1">
        <f t="array" ref="DO139">_xlfn.XLOOKUP($A139&amp;$B139,'[1]产值及收款计划（2026）'!$A:$A&amp;'[1]产值及收款计划（2026）'!$B:$B,'[1]产值及收款计划（2026）'!DK:DK)</f>
        <v>0</v>
      </c>
      <c r="DP139" s="235" cm="1">
        <f t="array" ref="DP139">_xlfn.XLOOKUP($A139&amp;$B139,'[1]产值及收款计划（2026）'!$A:$A&amp;'[1]产值及收款计划（2026）'!$B:$B,'[1]产值及收款计划（2026）'!DL:DL)</f>
        <v>0</v>
      </c>
      <c r="DQ139" s="243"/>
      <c r="DR139" s="229"/>
    </row>
    <row r="140" ht="20.25" spans="1:122">
      <c r="A140" s="233">
        <f t="shared" si="14"/>
        <v>136</v>
      </c>
      <c r="B140" s="233" t="s">
        <v>25</v>
      </c>
      <c r="C140" s="234" t="str" cm="1">
        <f t="array" ref="C140">_xlfn.XLOOKUP($A140&amp;$B140,'[1]产值及收款计划（2026）'!$A:$A&amp;'[1]产值及收款计划（2026）'!$B:$B,'[1]产值及收款计划（2026）'!C:C)</f>
        <v>C0CJSJ-FW-T-2025090</v>
      </c>
      <c r="D140" s="234" t="str" cm="1">
        <f t="array" ref="D140">_xlfn.XLOOKUP($A140&amp;$B140,'[1]产值及收款计划（2026）'!$A:$A&amp;'[1]产值及收款计划（2026）'!$B:$B,'[1]产值及收款计划（2026）'!D:D)</f>
        <v>嘉兴铁投集团建设一体化全过程管控平台信创改造</v>
      </c>
      <c r="E140" s="235" cm="1">
        <f t="array" ref="E140">_xlfn.XLOOKUP($A140&amp;$B140,'[1]产值及收款计划（2026）'!$A:$A&amp;'[1]产值及收款计划（2026）'!$B:$B,'[1]产值及收款计划（2026）'!E:E)</f>
        <v>19.2</v>
      </c>
      <c r="F140" s="235" cm="1">
        <f t="array" ref="F140">_xlfn.XLOOKUP($A140&amp;$B140,'[1]产值及收款计划（2026）'!$A:$A&amp;'[1]产值及收款计划（2026）'!$B:$B,'[1]产值及收款计划（2026）'!F:F)</f>
        <v>19.2</v>
      </c>
      <c r="G140" s="235" cm="1">
        <f t="array" ref="G140">_xlfn.XLOOKUP($A140&amp;$B140,'[1]产值及收款计划（2026）'!$A:$A&amp;'[1]产值及收款计划（2026）'!$B:$B,'[1]产值及收款计划（2026）'!G:G)</f>
        <v>19.2</v>
      </c>
      <c r="H140" s="235" cm="1">
        <f t="array" ref="H140">_xlfn.XLOOKUP($A140&amp;$B140,'[1]产值及收款计划（2026）'!$A:$A&amp;'[1]产值及收款计划（2026）'!$B:$B,'[1]产值及收款计划（2026）'!H:H)</f>
        <v>19.2</v>
      </c>
      <c r="I140" s="236" cm="1">
        <f t="array" ref="I140">_xlfn.XLOOKUP($A140&amp;$B140,'[1]产值及收款计划（2026）'!$A:$A&amp;'[1]产值及收款计划（2026）'!$B:$B,'[1]产值及收款计划（2026）'!I:I)</f>
        <v>1</v>
      </c>
      <c r="J140" s="237" cm="1">
        <f t="array" ref="J140">_xlfn.XLOOKUP($A140&amp;$B140,'[1]产值及收款计划（2026）'!$A:$A&amp;'[1]产值及收款计划（2026）'!$B:$B,'[1]产值及收款计划（2026）'!J:J)</f>
        <v>0.06</v>
      </c>
      <c r="K140" s="235" t="e" cm="1">
        <f t="array" ref="K140">_xlfn.XLOOKUP($A140&amp;$B140,'[1]产值及收款计划（2026）'!$A:$A&amp;'[1]产值及收款计划（2026）'!$B:$B,'[1]产值及收款计划（2026）'!K:K)</f>
        <v>#REF!</v>
      </c>
      <c r="L140" s="235" t="e" cm="1">
        <f t="array" ref="L140">_xlfn.XLOOKUP($A140&amp;$B140,'[1]产值及收款计划（2026）'!$A:$A&amp;'[1]产值及收款计划（2026）'!$B:$B,'[1]产值及收款计划（2026）'!L:L)</f>
        <v>#REF!</v>
      </c>
      <c r="M140" s="235" t="str" cm="1">
        <f t="array" ref="M140">_xlfn.XLOOKUP($A140&amp;$B140,'[1]产值及收款计划（2026）'!$A:$A&amp;'[1]产值及收款计划（2026）'!$B:$B,'[1]产值及收款计划（2026）'!M:M)</f>
        <v>主导</v>
      </c>
      <c r="N140" s="235" cm="1">
        <f t="array" ref="N140">_xlfn.XLOOKUP($A140&amp;$B140,'[1]产值及收款计划（2026）'!$A:$A&amp;'[1]产值及收款计划（2026）'!$B:$B,'[1]产值及收款计划（2026）'!N:N)</f>
        <v>0</v>
      </c>
      <c r="O140" s="235" t="str" cm="1">
        <f t="array" ref="O140">_xlfn.XLOOKUP($A140&amp;$B140,'[1]产值及收款计划（2026）'!$A:$A&amp;'[1]产值及收款计划（2026）'!$B:$B,'[1]产值及收款计划（2026）'!O:O)</f>
        <v>余梦媛</v>
      </c>
      <c r="P140" s="234" t="str" cm="1">
        <f t="array" ref="P140">_xlfn.XLOOKUP($A140&amp;$B140,'[1]产值及收款计划（2026）'!$A:$A&amp;'[1]产值及收款计划（2026）'!$B:$B,'[1]产值及收款计划（2026）'!P:P)</f>
        <v>25已完结</v>
      </c>
      <c r="Q140" s="235" t="e" cm="1">
        <f t="array" ref="Q140">_xlfn.XLOOKUP($A140&amp;$B140,'[1]产值及收款计划（2026）'!$A:$A&amp;'[1]产值及收款计划（2026）'!$B:$B,'[1]产值及收款计划（2026）'!Q:Q)</f>
        <v>#REF!</v>
      </c>
      <c r="R140" s="235" t="e" cm="1">
        <f t="array" ref="R140">_xlfn.XLOOKUP($A140&amp;$B140,'[1]产值及收款计划（2026）'!$A:$A&amp;'[1]产值及收款计划（2026）'!$B:$B,'[1]产值及收款计划（2026）'!R:R)</f>
        <v>#REF!</v>
      </c>
      <c r="S140" s="235" t="e" cm="1">
        <f t="array" ref="S140">_xlfn.XLOOKUP($A140&amp;$B140,'[1]产值及收款计划（2026）'!$A:$A&amp;'[1]产值及收款计划（2026）'!$B:$B,'[1]产值及收款计划（2026）'!S:S)</f>
        <v>#REF!</v>
      </c>
      <c r="T140" s="235" cm="1">
        <f t="array" ref="T140">_xlfn.XLOOKUP($A140&amp;$B140,'[1]产值及收款计划（2026）'!$A:$A&amp;'[1]产值及收款计划（2026）'!$B:$B,'[1]产值及收款计划（2026）'!T:T)</f>
        <v>19.2</v>
      </c>
      <c r="U140" s="235" cm="1">
        <f t="array" ref="U140">_xlfn.XLOOKUP($A140&amp;$B140,'[1]产值及收款计划（2026）'!$A:$A&amp;'[1]产值及收款计划（2026）'!$B:$B,'[1]产值及收款计划（2026）'!U:U)</f>
        <v>0</v>
      </c>
      <c r="V140" s="235" cm="1">
        <f t="array" ref="V140">_xlfn.XLOOKUP($A140&amp;$B140,'[1]产值及收款计划（2026）'!$A:$A&amp;'[1]产值及收款计划（2026）'!$B:$B,'[1]产值及收款计划（2026）'!V:V)</f>
        <v>0</v>
      </c>
      <c r="W140" s="235" t="e" cm="1">
        <f t="array" ref="W140">_xlfn.XLOOKUP($A140&amp;$B140,'[1]产值及收款计划（2026）'!$A:$A&amp;'[1]产值及收款计划（2026）'!$B:$B,'[1]产值及收款计划（2026）'!W:W)</f>
        <v>#REF!</v>
      </c>
      <c r="X140" s="235" t="e" cm="1">
        <f t="array" ref="X140">_xlfn.XLOOKUP($A140&amp;$B140,'[1]产值及收款计划（2026）'!$A:$A&amp;'[1]产值及收款计划（2026）'!$B:$B,'[1]产值及收款计划（2026）'!X:X)</f>
        <v>#REF!</v>
      </c>
      <c r="Y140" s="235" t="e" cm="1">
        <f t="array" ref="Y140">_xlfn.XLOOKUP($A140&amp;$B140,'[1]产值及收款计划（2026）'!$A:$A&amp;'[1]产值及收款计划（2026）'!$B:$B,'[1]产值及收款计划（2026）'!Y:Y)</f>
        <v>#REF!</v>
      </c>
      <c r="Z140" s="235" t="e" cm="1">
        <f t="array" ref="Z140">_xlfn.XLOOKUP($A140&amp;$B140,'[1]产值及收款计划（2026）'!$A:$A&amp;'[1]产值及收款计划（2026）'!$B:$B,'[1]产值及收款计划（2026）'!Z:Z)</f>
        <v>#REF!</v>
      </c>
      <c r="AA140" s="235" cm="1">
        <f t="array" ref="AA140">_xlfn.XLOOKUP($A140&amp;$B140,'[1]产值及收款计划（2026）'!$A:$A&amp;'[1]产值及收款计划（2026）'!$B:$B,'[1]产值及收款计划（2026）'!AA:AA)</f>
        <v>0</v>
      </c>
      <c r="AB140" s="235" cm="1">
        <f t="array" ref="AB140">_xlfn.XLOOKUP($A140&amp;$B140,'[1]产值及收款计划（2026）'!$A:$A&amp;'[1]产值及收款计划（2026）'!$B:$B,'[1]产值及收款计划（2026）'!AB:AB)</f>
        <v>0</v>
      </c>
      <c r="AC140" s="235" cm="1">
        <f t="array" ref="AC140">_xlfn.XLOOKUP($A140&amp;$B140,'[1]产值及收款计划（2026）'!$A:$A&amp;'[1]产值及收款计划（2026）'!$B:$B,'[1]产值及收款计划（2026）'!AC:AC)</f>
        <v>0</v>
      </c>
      <c r="AD140" s="235" cm="1">
        <f t="array" ref="AD140">_xlfn.XLOOKUP($A140&amp;$B140,'[1]产值及收款计划（2026）'!$A:$A&amp;'[1]产值及收款计划（2026）'!$B:$B,'[1]产值及收款计划（2026）'!AD:AD)</f>
        <v>0</v>
      </c>
      <c r="AE140" s="235" cm="1">
        <f t="array" ref="AE140">_xlfn.XLOOKUP($A140&amp;$B140,'[1]产值及收款计划（2026）'!$A:$A&amp;'[1]产值及收款计划（2026）'!$B:$B,'[1]产值及收款计划（2026）'!AE:AE)</f>
        <v>0</v>
      </c>
      <c r="AF140" s="235" cm="1">
        <f t="array" ref="AF140">_xlfn.XLOOKUP($A140&amp;$B140,'[1]产值及收款计划（2026）'!$A:$A&amp;'[1]产值及收款计划（2026）'!$B:$B,'[1]产值及收款计划（2026）'!AF:AF)</f>
        <v>0</v>
      </c>
      <c r="AG140" s="235" cm="1">
        <f t="array" ref="AG140">_xlfn.XLOOKUP($A140&amp;$B140,'[1]产值及收款计划（2026）'!$A:$A&amp;'[1]产值及收款计划（2026）'!$B:$B,'[1]产值及收款计划（2026）'!AG:AG)</f>
        <v>0</v>
      </c>
      <c r="AH140" s="235" cm="1">
        <f t="array" ref="AH140">_xlfn.XLOOKUP($A140&amp;$B140,'[1]产值及收款计划（2026）'!$A:$A&amp;'[1]产值及收款计划（2026）'!$B:$B,'[1]产值及收款计划（2026）'!AH:AH)</f>
        <v>0</v>
      </c>
      <c r="AI140" s="235" cm="1">
        <f t="array" ref="AI140">_xlfn.XLOOKUP($A140&amp;$B140,'[1]产值及收款计划（2026）'!$A:$A&amp;'[1]产值及收款计划（2026）'!$B:$B,'[1]产值及收款计划（2026）'!AI:AI)</f>
        <v>0</v>
      </c>
      <c r="AJ140" s="235" cm="1">
        <f t="array" ref="AJ140">_xlfn.XLOOKUP($A140&amp;$B140,'[1]产值及收款计划（2026）'!$A:$A&amp;'[1]产值及收款计划（2026）'!$B:$B,'[1]产值及收款计划（2026）'!AJ:AJ)</f>
        <v>0</v>
      </c>
      <c r="AK140" s="235" cm="1">
        <f t="array" ref="AK140">_xlfn.XLOOKUP($A140&amp;$B140,'[1]产值及收款计划（2026）'!$A:$A&amp;'[1]产值及收款计划（2026）'!$B:$B,'[1]产值及收款计划（2026）'!AK:AK)</f>
        <v>0</v>
      </c>
      <c r="AL140" s="235" cm="1">
        <f t="array" ref="AL140">_xlfn.XLOOKUP($A140&amp;$B140,'[1]产值及收款计划（2026）'!$A:$A&amp;'[1]产值及收款计划（2026）'!$B:$B,'[1]产值及收款计划（2026）'!AL:AL)</f>
        <v>0</v>
      </c>
      <c r="AM140" s="242" cm="1">
        <f t="array" ref="AM140">_xlfn.LET(_xlpm.勾选月份状态数组,TRANSPOSE('PPT(12-15页）-TOP10'!$A$3:$A$14),_xlpm.选择数据区,IF('PPT(12-15页）-TOP10'!$E$3="收款",$BA140:$BL140,$AA140:$AL140),SUM(_xlfn._xlws.FILTER(_xlpm.选择数据区,_xlpm.勾选月份状态数组,"")))</f>
        <v>0</v>
      </c>
      <c r="AN140" s="235" t="e">
        <f>_xlfn.XLOOKUP($C140,应收未收表!$T:$T,应收未收表!AA:AA)</f>
        <v>#N/A</v>
      </c>
      <c r="AO140" s="235" t="e">
        <f>_xlfn.XLOOKUP($C140,应收未收表!$T:$T,应收未收表!AB:AB)</f>
        <v>#N/A</v>
      </c>
      <c r="AP140" s="235" t="e">
        <f>_xlfn.XLOOKUP($C140,应收未收表!$T:$T,应收未收表!AC:AC)</f>
        <v>#N/A</v>
      </c>
      <c r="AQ140" s="235" t="e">
        <f>_xlfn.XLOOKUP($C140,应收未收表!$T:$T,应收未收表!AE:AE)</f>
        <v>#N/A</v>
      </c>
      <c r="AR140" s="235" t="e">
        <f>_xlfn.XLOOKUP($C140,应收未收表!$T:$T,应收未收表!AF:AF)</f>
        <v>#N/A</v>
      </c>
      <c r="AS140" s="235" t="e" cm="1">
        <f t="array" ref="AS140">_xlfn.XLOOKUP($A140&amp;$B140,'[1]产值及收款计划（2026）'!$A:$A&amp;'[1]产值及收款计划（2026）'!$B:$B,'[1]产值及收款计划（2026）'!AS:AS)</f>
        <v>#REF!</v>
      </c>
      <c r="AT140" s="235" t="e" cm="1">
        <f t="array" ref="AT140">_xlfn.XLOOKUP($A140&amp;$B140,'[1]产值及收款计划（2026）'!$A:$A&amp;'[1]产值及收款计划（2026）'!$B:$B,'[1]产值及收款计划（2026）'!AT:AT)</f>
        <v>#REF!</v>
      </c>
      <c r="AU140" s="235" t="e" cm="1">
        <f t="array" ref="AU140">_xlfn.XLOOKUP($A140&amp;$B140,'[1]产值及收款计划（2026）'!$A:$A&amp;'[1]产值及收款计划（2026）'!$B:$B,'[1]产值及收款计划（2026）'!AU:AU)</f>
        <v>#REF!</v>
      </c>
      <c r="AV140" s="235" t="e" cm="1">
        <f t="array" ref="AV140">_xlfn.XLOOKUP($A140&amp;$B140,'[1]产值及收款计划（2026）'!$A:$A&amp;'[1]产值及收款计划（2026）'!$B:$B,'[1]产值及收款计划（2026）'!AV:AV)</f>
        <v>#REF!</v>
      </c>
      <c r="AW140" s="235" cm="1">
        <f t="array" ref="AW140">_xlfn.XLOOKUP($A140&amp;$B140,'[1]产值及收款计划（2026）'!$A:$A&amp;'[1]产值及收款计划（2026）'!$B:$B,'[1]产值及收款计划（2026）'!AW:AW)</f>
        <v>0</v>
      </c>
      <c r="AX140" s="235" cm="1">
        <f t="array" ref="AX140">_xlfn.XLOOKUP($A140&amp;$B140,'[1]产值及收款计划（2026）'!$A:$A&amp;'[1]产值及收款计划（2026）'!$B:$B,'[1]产值及收款计划（2026）'!AX:AX)</f>
        <v>0</v>
      </c>
      <c r="AY140" s="235" cm="1">
        <f t="array" ref="AY140">_xlfn.XLOOKUP($A140&amp;$B140,'[1]产值及收款计划（2026）'!$A:$A&amp;'[1]产值及收款计划（2026）'!$B:$B,'[1]产值及收款计划（2026）'!AY:AY)</f>
        <v>19.2</v>
      </c>
      <c r="AZ140" s="235" cm="1">
        <f t="array" ref="AZ140">_xlfn.XLOOKUP($A140&amp;$B140,'[1]产值及收款计划（2026）'!$A:$A&amp;'[1]产值及收款计划（2026）'!$B:$B,'[1]产值及收款计划（2026）'!AZ:AZ)</f>
        <v>19.2</v>
      </c>
      <c r="BA140" s="235" t="e" cm="1">
        <f t="array" ref="BA140">_xlfn.XLOOKUP($A140&amp;$B140,'[1]产值及收款计划（2026）'!$A:$A&amp;'[1]产值及收款计划（2026）'!$B:$B,'[1]产值及收款计划（2026）'!BA:BA)</f>
        <v>#REF!</v>
      </c>
      <c r="BB140" s="235" t="e" cm="1">
        <f t="array" ref="BB140">_xlfn.XLOOKUP($A140&amp;$B140,'[1]产值及收款计划（2026）'!$A:$A&amp;'[1]产值及收款计划（2026）'!$B:$B,'[1]产值及收款计划（2026）'!BB:BB)</f>
        <v>#REF!</v>
      </c>
      <c r="BC140" s="235" t="e" cm="1">
        <f t="array" ref="BC140">_xlfn.XLOOKUP($A140&amp;$B140,'[1]产值及收款计划（2026）'!$A:$A&amp;'[1]产值及收款计划（2026）'!$B:$B,'[1]产值及收款计划（2026）'!BC:BC)</f>
        <v>#REF!</v>
      </c>
      <c r="BD140" s="235" t="e" cm="1">
        <f t="array" ref="BD140">_xlfn.XLOOKUP($A140&amp;$B140,'[1]产值及收款计划（2026）'!$A:$A&amp;'[1]产值及收款计划（2026）'!$B:$B,'[1]产值及收款计划（2026）'!BD:BD)</f>
        <v>#REF!</v>
      </c>
      <c r="BE140" s="235" t="e" cm="1">
        <f t="array" ref="BE140">_xlfn.XLOOKUP($A140&amp;$B140,'[1]产值及收款计划（2026）'!$A:$A&amp;'[1]产值及收款计划（2026）'!$B:$B,'[1]产值及收款计划（2026）'!BE:BE)</f>
        <v>#REF!</v>
      </c>
      <c r="BF140" s="235" t="e" cm="1">
        <f t="array" ref="BF140">_xlfn.XLOOKUP($A140&amp;$B140,'[1]产值及收款计划（2026）'!$A:$A&amp;'[1]产值及收款计划（2026）'!$B:$B,'[1]产值及收款计划（2026）'!BF:BF)</f>
        <v>#REF!</v>
      </c>
      <c r="BG140" s="235" t="e" cm="1">
        <f t="array" ref="BG140">_xlfn.XLOOKUP($A140&amp;$B140,'[1]产值及收款计划（2026）'!$A:$A&amp;'[1]产值及收款计划（2026）'!$B:$B,'[1]产值及收款计划（2026）'!BG:BG)</f>
        <v>#REF!</v>
      </c>
      <c r="BH140" s="235" t="e" cm="1">
        <f t="array" ref="BH140">_xlfn.XLOOKUP($A140&amp;$B140,'[1]产值及收款计划（2026）'!$A:$A&amp;'[1]产值及收款计划（2026）'!$B:$B,'[1]产值及收款计划（2026）'!BH:BH)</f>
        <v>#REF!</v>
      </c>
      <c r="BI140" s="235" t="e" cm="1">
        <f t="array" ref="BI140">_xlfn.XLOOKUP($A140&amp;$B140,'[1]产值及收款计划（2026）'!$A:$A&amp;'[1]产值及收款计划（2026）'!$B:$B,'[1]产值及收款计划（2026）'!BI:BI)</f>
        <v>#REF!</v>
      </c>
      <c r="BJ140" s="235" t="e" cm="1">
        <f t="array" ref="BJ140">_xlfn.XLOOKUP($A140&amp;$B140,'[1]产值及收款计划（2026）'!$A:$A&amp;'[1]产值及收款计划（2026）'!$B:$B,'[1]产值及收款计划（2026）'!BJ:BJ)</f>
        <v>#REF!</v>
      </c>
      <c r="BK140" s="235" t="e" cm="1">
        <f t="array" ref="BK140">_xlfn.XLOOKUP($A140&amp;$B140,'[1]产值及收款计划（2026）'!$A:$A&amp;'[1]产值及收款计划（2026）'!$B:$B,'[1]产值及收款计划（2026）'!BK:BK)</f>
        <v>#REF!</v>
      </c>
      <c r="BL140" s="235" t="e" cm="1">
        <f t="array" ref="BL140">_xlfn.XLOOKUP($A140&amp;$B140,'[1]产值及收款计划（2026）'!$A:$A&amp;'[1]产值及收款计划（2026）'!$B:$B,'[1]产值及收款计划（2026）'!BL:BL)</f>
        <v>#REF!</v>
      </c>
      <c r="BM140" s="235"/>
      <c r="BN140" s="235"/>
      <c r="BO140" s="235"/>
      <c r="BP140" s="235"/>
      <c r="BQ140" s="235" t="e">
        <f>_xlfn.XLOOKUP($C140,应收未收表!$AJ:$AJ,应收未收表!AK:AK)</f>
        <v>#N/A</v>
      </c>
      <c r="BR140" s="235" t="e">
        <f>_xlfn.XLOOKUP($C140,应收未收表!$AJ:$AJ,应收未收表!AL:AL)</f>
        <v>#N/A</v>
      </c>
      <c r="BS140" s="235" t="e">
        <f>_xlfn.XLOOKUP($C140,应收未收表!$AJ:$AJ,应收未收表!AM:AM)</f>
        <v>#N/A</v>
      </c>
      <c r="BT140" s="235" t="e">
        <f>_xlfn.XLOOKUP($C140,应收未收表!$AJ:$AJ,应收未收表!AN:AN)</f>
        <v>#N/A</v>
      </c>
      <c r="BU140" s="234" t="str" cm="1">
        <f t="array" ref="BU140">_xlfn.XLOOKUP($A140&amp;$B140,'[1]产值及收款计划（2026）'!$A:$A&amp;'[1]产值及收款计划（2026）'!$B:$B,'[1]产值及收款计划（2026）'!BQ:BQ)</f>
        <v>上海市城市建设设计研究总院（集团）有限公司</v>
      </c>
      <c r="BV140" s="235" t="e" cm="1">
        <f t="array" ref="BV140">_xlfn.XLOOKUP($A140&amp;$B140,'[1]产值及收款计划（2026）'!$A:$A&amp;'[1]产值及收款计划（2026）'!$B:$B,'[1]产值及收款计划（2026）'!BR:BR)</f>
        <v>#REF!</v>
      </c>
      <c r="CE140" s="235" cm="1">
        <f t="array" ref="CE140">_xlfn.XLOOKUP($A140&amp;$B140,'[1]产值及收款计划（2026）'!$A:$A&amp;'[1]产值及收款计划（2026）'!$B:$B,'[1]产值及收款计划（2026）'!CA:CA)</f>
        <v>0</v>
      </c>
      <c r="CF140" s="235" cm="1">
        <f t="array" ref="CF140">_xlfn.XLOOKUP($A140&amp;$B140,'[1]产值及收款计划（2026）'!$A:$A&amp;'[1]产值及收款计划（2026）'!$B:$B,'[1]产值及收款计划（2026）'!CB:CB)</f>
        <v>0</v>
      </c>
      <c r="CG140" s="235" cm="1">
        <f t="array" ref="CG140">_xlfn.XLOOKUP($A140&amp;$B140,'[1]产值及收款计划（2026）'!$A:$A&amp;'[1]产值及收款计划（2026）'!$B:$B,'[1]产值及收款计划（2026）'!CC:CC)</f>
        <v>0</v>
      </c>
      <c r="CH140" s="235" cm="1">
        <f t="array" ref="CH140">_xlfn.XLOOKUP($A140&amp;$B140,'[1]产值及收款计划（2026）'!$A:$A&amp;'[1]产值及收款计划（2026）'!$B:$B,'[1]产值及收款计划（2026）'!CD:CD)</f>
        <v>0</v>
      </c>
      <c r="CI140" s="235" cm="1">
        <f t="array" ref="CI140">_xlfn.XLOOKUP($A140&amp;$B140,'[1]产值及收款计划（2026）'!$A:$A&amp;'[1]产值及收款计划（2026）'!$B:$B,'[1]产值及收款计划（2026）'!CE:CE)</f>
        <v>0</v>
      </c>
      <c r="CJ140" s="235" cm="1">
        <f t="array" ref="CJ140">_xlfn.XLOOKUP($A140&amp;$B140,'[1]产值及收款计划（2026）'!$A:$A&amp;'[1]产值及收款计划（2026）'!$B:$B,'[1]产值及收款计划（2026）'!CF:CF)</f>
        <v>0</v>
      </c>
      <c r="CK140" s="235" cm="1">
        <f t="array" ref="CK140">_xlfn.XLOOKUP($A140&amp;$B140,'[1]产值及收款计划（2026）'!$A:$A&amp;'[1]产值及收款计划（2026）'!$B:$B,'[1]产值及收款计划（2026）'!CG:CG)</f>
        <v>0</v>
      </c>
      <c r="CL140" s="235" cm="1">
        <f t="array" ref="CL140">_xlfn.XLOOKUP($A140&amp;$B140,'[1]产值及收款计划（2026）'!$A:$A&amp;'[1]产值及收款计划（2026）'!$B:$B,'[1]产值及收款计划（2026）'!CH:CH)</f>
        <v>0</v>
      </c>
      <c r="CM140" s="235" cm="1">
        <f t="array" ref="CM140">_xlfn.XLOOKUP($A140&amp;$B140,'[1]产值及收款计划（2026）'!$A:$A&amp;'[1]产值及收款计划（2026）'!$B:$B,'[1]产值及收款计划（2026）'!CI:CI)</f>
        <v>0</v>
      </c>
      <c r="CN140" s="235" cm="1">
        <f t="array" ref="CN140">_xlfn.XLOOKUP($A140&amp;$B140,'[1]产值及收款计划（2026）'!$A:$A&amp;'[1]产值及收款计划（2026）'!$B:$B,'[1]产值及收款计划（2026）'!CJ:CJ)</f>
        <v>0</v>
      </c>
      <c r="CO140" s="235" cm="1">
        <f t="array" ref="CO140">_xlfn.XLOOKUP($A140&amp;$B140,'[1]产值及收款计划（2026）'!$A:$A&amp;'[1]产值及收款计划（2026）'!$B:$B,'[1]产值及收款计划（2026）'!CK:CK)</f>
        <v>0</v>
      </c>
      <c r="CP140" s="235" cm="1">
        <f t="array" ref="CP140">_xlfn.XLOOKUP($A140&amp;$B140,'[1]产值及收款计划（2026）'!$A:$A&amp;'[1]产值及收款计划（2026）'!$B:$B,'[1]产值及收款计划（2026）'!CL:CL)</f>
        <v>0</v>
      </c>
      <c r="DE140" s="235" cm="1">
        <f t="array" ref="DE140">_xlfn.XLOOKUP($A140&amp;$B140,'[1]产值及收款计划（2026）'!$A:$A&amp;'[1]产值及收款计划（2026）'!$B:$B,'[1]产值及收款计划（2026）'!DA:DA)</f>
        <v>0</v>
      </c>
      <c r="DF140" s="235" cm="1">
        <f t="array" ref="DF140">_xlfn.XLOOKUP($A140&amp;$B140,'[1]产值及收款计划（2026）'!$A:$A&amp;'[1]产值及收款计划（2026）'!$B:$B,'[1]产值及收款计划（2026）'!DB:DB)</f>
        <v>0</v>
      </c>
      <c r="DG140" s="235" cm="1">
        <f t="array" ref="DG140">_xlfn.XLOOKUP($A140&amp;$B140,'[1]产值及收款计划（2026）'!$A:$A&amp;'[1]产值及收款计划（2026）'!$B:$B,'[1]产值及收款计划（2026）'!DC:DC)</f>
        <v>0</v>
      </c>
      <c r="DH140" s="235" cm="1">
        <f t="array" ref="DH140">_xlfn.XLOOKUP($A140&amp;$B140,'[1]产值及收款计划（2026）'!$A:$A&amp;'[1]产值及收款计划（2026）'!$B:$B,'[1]产值及收款计划（2026）'!DD:DD)</f>
        <v>0</v>
      </c>
      <c r="DI140" s="235" cm="1">
        <f t="array" ref="DI140">_xlfn.XLOOKUP($A140&amp;$B140,'[1]产值及收款计划（2026）'!$A:$A&amp;'[1]产值及收款计划（2026）'!$B:$B,'[1]产值及收款计划（2026）'!DE:DE)</f>
        <v>0</v>
      </c>
      <c r="DJ140" s="235" cm="1">
        <f t="array" ref="DJ140">_xlfn.XLOOKUP($A140&amp;$B140,'[1]产值及收款计划（2026）'!$A:$A&amp;'[1]产值及收款计划（2026）'!$B:$B,'[1]产值及收款计划（2026）'!DF:DF)</f>
        <v>0</v>
      </c>
      <c r="DK140" s="235" cm="1">
        <f t="array" ref="DK140">_xlfn.XLOOKUP($A140&amp;$B140,'[1]产值及收款计划（2026）'!$A:$A&amp;'[1]产值及收款计划（2026）'!$B:$B,'[1]产值及收款计划（2026）'!DG:DG)</f>
        <v>0</v>
      </c>
      <c r="DL140" s="235" cm="1">
        <f t="array" ref="DL140">_xlfn.XLOOKUP($A140&amp;$B140,'[1]产值及收款计划（2026）'!$A:$A&amp;'[1]产值及收款计划（2026）'!$B:$B,'[1]产值及收款计划（2026）'!DH:DH)</f>
        <v>0</v>
      </c>
      <c r="DM140" s="235" cm="1">
        <f t="array" ref="DM140">_xlfn.XLOOKUP($A140&amp;$B140,'[1]产值及收款计划（2026）'!$A:$A&amp;'[1]产值及收款计划（2026）'!$B:$B,'[1]产值及收款计划（2026）'!DI:DI)</f>
        <v>0</v>
      </c>
      <c r="DN140" s="235" cm="1">
        <f t="array" ref="DN140">_xlfn.XLOOKUP($A140&amp;$B140,'[1]产值及收款计划（2026）'!$A:$A&amp;'[1]产值及收款计划（2026）'!$B:$B,'[1]产值及收款计划（2026）'!DJ:DJ)</f>
        <v>0</v>
      </c>
      <c r="DO140" s="235" cm="1">
        <f t="array" ref="DO140">_xlfn.XLOOKUP($A140&amp;$B140,'[1]产值及收款计划（2026）'!$A:$A&amp;'[1]产值及收款计划（2026）'!$B:$B,'[1]产值及收款计划（2026）'!DK:DK)</f>
        <v>0</v>
      </c>
      <c r="DP140" s="235" cm="1">
        <f t="array" ref="DP140">_xlfn.XLOOKUP($A140&amp;$B140,'[1]产值及收款计划（2026）'!$A:$A&amp;'[1]产值及收款计划（2026）'!$B:$B,'[1]产值及收款计划（2026）'!DL:DL)</f>
        <v>0</v>
      </c>
      <c r="DQ140" s="243"/>
      <c r="DR140" s="229"/>
    </row>
    <row r="141" ht="20.25" spans="1:122">
      <c r="A141" s="233">
        <f t="shared" si="14"/>
        <v>137</v>
      </c>
      <c r="B141" s="233" t="s">
        <v>25</v>
      </c>
      <c r="C141" s="234" t="str" cm="1">
        <f t="array" ref="C141">_xlfn.XLOOKUP($A141&amp;$B141,'[1]产值及收款计划（2026）'!$A:$A&amp;'[1]产值及收款计划（2026）'!$B:$B,'[1]产值及收款计划（2026）'!C:C)</f>
        <v>SZJT202570006</v>
      </c>
      <c r="D141" s="234" t="str" cm="1">
        <f t="array" ref="D141">_xlfn.XLOOKUP($A141&amp;$B141,'[1]产值及收款计划（2026）'!$A:$A&amp;'[1]产值及收款计划（2026）'!$B:$B,'[1]产值及收款计划（2026）'!D:D)</f>
        <v>S457新港至南陵界一级公路改建工程智慧工地信息化项目</v>
      </c>
      <c r="E141" s="235" cm="1">
        <f t="array" ref="E141">_xlfn.XLOOKUP($A141&amp;$B141,'[1]产值及收款计划（2026）'!$A:$A&amp;'[1]产值及收款计划（2026）'!$B:$B,'[1]产值及收款计划（2026）'!E:E)</f>
        <v>129.3333</v>
      </c>
      <c r="F141" s="235" cm="1">
        <f t="array" ref="F141">_xlfn.XLOOKUP($A141&amp;$B141,'[1]产值及收款计划（2026）'!$A:$A&amp;'[1]产值及收款计划（2026）'!$B:$B,'[1]产值及收款计划（2026）'!F:F)</f>
        <v>129.3333</v>
      </c>
      <c r="G141" s="235" cm="1">
        <f t="array" ref="G141">_xlfn.XLOOKUP($A141&amp;$B141,'[1]产值及收款计划（2026）'!$A:$A&amp;'[1]产值及收款计划（2026）'!$B:$B,'[1]产值及收款计划（2026）'!G:G)</f>
        <v>129.3333</v>
      </c>
      <c r="H141" s="235" cm="1">
        <f t="array" ref="H141">_xlfn.XLOOKUP($A141&amp;$B141,'[1]产值及收款计划（2026）'!$A:$A&amp;'[1]产值及收款计划（2026）'!$B:$B,'[1]产值及收款计划（2026）'!H:H)</f>
        <v>31.3333</v>
      </c>
      <c r="I141" s="236" cm="1">
        <f t="array" ref="I141">_xlfn.XLOOKUP($A141&amp;$B141,'[1]产值及收款计划（2026）'!$A:$A&amp;'[1]产值及收款计划（2026）'!$B:$B,'[1]产值及收款计划（2026）'!I:I)</f>
        <v>0.242267845945321</v>
      </c>
      <c r="J141" s="237" cm="1">
        <f t="array" ref="J141">_xlfn.XLOOKUP($A141&amp;$B141,'[1]产值及收款计划（2026）'!$A:$A&amp;'[1]产值及收款计划（2026）'!$B:$B,'[1]产值及收款计划（2026）'!J:J)</f>
        <v>0.06</v>
      </c>
      <c r="K141" s="235" t="e" cm="1">
        <f t="array" ref="K141">_xlfn.XLOOKUP($A141&amp;$B141,'[1]产值及收款计划（2026）'!$A:$A&amp;'[1]产值及收款计划（2026）'!$B:$B,'[1]产值及收款计划（2026）'!K:K)</f>
        <v>#REF!</v>
      </c>
      <c r="L141" s="235" t="e" cm="1">
        <f t="array" ref="L141">_xlfn.XLOOKUP($A141&amp;$B141,'[1]产值及收款计划（2026）'!$A:$A&amp;'[1]产值及收款计划（2026）'!$B:$B,'[1]产值及收款计划（2026）'!L:L)</f>
        <v>#REF!</v>
      </c>
      <c r="M141" s="235" t="str" cm="1">
        <f t="array" ref="M141">_xlfn.XLOOKUP($A141&amp;$B141,'[1]产值及收款计划（2026）'!$A:$A&amp;'[1]产值及收款计划（2026）'!$B:$B,'[1]产值及收款计划（2026）'!M:M)</f>
        <v>主导</v>
      </c>
      <c r="N141" s="235" cm="1">
        <f t="array" ref="N141">_xlfn.XLOOKUP($A141&amp;$B141,'[1]产值及收款计划（2026）'!$A:$A&amp;'[1]产值及收款计划（2026）'!$B:$B,'[1]产值及收款计划（2026）'!N:N)</f>
        <v>0</v>
      </c>
      <c r="O141" s="235" t="str" cm="1">
        <f t="array" ref="O141">_xlfn.XLOOKUP($A141&amp;$B141,'[1]产值及收款计划（2026）'!$A:$A&amp;'[1]产值及收款计划（2026）'!$B:$B,'[1]产值及收款计划（2026）'!O:O)</f>
        <v>施林烽</v>
      </c>
      <c r="P141" s="234" t="str" cm="1">
        <f t="array" ref="P141">_xlfn.XLOOKUP($A141&amp;$B141,'[1]产值及收款计划（2026）'!$A:$A&amp;'[1]产值及收款计划（2026）'!$B:$B,'[1]产值及收款计划（2026）'!P:P)</f>
        <v>在建</v>
      </c>
      <c r="Q141" s="235" t="e" cm="1">
        <f t="array" ref="Q141">_xlfn.XLOOKUP($A141&amp;$B141,'[1]产值及收款计划（2026）'!$A:$A&amp;'[1]产值及收款计划（2026）'!$B:$B,'[1]产值及收款计划（2026）'!Q:Q)</f>
        <v>#REF!</v>
      </c>
      <c r="R141" s="235" t="e" cm="1">
        <f t="array" ref="R141">_xlfn.XLOOKUP($A141&amp;$B141,'[1]产值及收款计划（2026）'!$A:$A&amp;'[1]产值及收款计划（2026）'!$B:$B,'[1]产值及收款计划（2026）'!R:R)</f>
        <v>#REF!</v>
      </c>
      <c r="S141" s="235" t="e" cm="1">
        <f t="array" ref="S141">_xlfn.XLOOKUP($A141&amp;$B141,'[1]产值及收款计划（2026）'!$A:$A&amp;'[1]产值及收款计划（2026）'!$B:$B,'[1]产值及收款计划（2026）'!S:S)</f>
        <v>#REF!</v>
      </c>
      <c r="T141" s="235" cm="1">
        <f t="array" ref="T141">_xlfn.XLOOKUP($A141&amp;$B141,'[1]产值及收款计划（2026）'!$A:$A&amp;'[1]产值及收款计划（2026）'!$B:$B,'[1]产值及收款计划（2026）'!T:T)</f>
        <v>92.923306</v>
      </c>
      <c r="U141" s="235" cm="1">
        <f t="array" ref="U141">_xlfn.XLOOKUP($A141&amp;$B141,'[1]产值及收款计划（2026）'!$A:$A&amp;'[1]产值及收款计划（2026）'!$B:$B,'[1]产值及收款计划（2026）'!U:U)</f>
        <v>0</v>
      </c>
      <c r="V141" s="235" cm="1">
        <f t="array" ref="V141">_xlfn.XLOOKUP($A141&amp;$B141,'[1]产值及收款计划（2026）'!$A:$A&amp;'[1]产值及收款计划（2026）'!$B:$B,'[1]产值及收款计划（2026）'!V:V)</f>
        <v>36.409994</v>
      </c>
      <c r="W141" s="235" t="e" cm="1">
        <f t="array" ref="W141">_xlfn.XLOOKUP($A141&amp;$B141,'[1]产值及收款计划（2026）'!$A:$A&amp;'[1]产值及收款计划（2026）'!$B:$B,'[1]产值及收款计划（2026）'!W:W)</f>
        <v>#REF!</v>
      </c>
      <c r="X141" s="235" t="e" cm="1">
        <f t="array" ref="X141">_xlfn.XLOOKUP($A141&amp;$B141,'[1]产值及收款计划（2026）'!$A:$A&amp;'[1]产值及收款计划（2026）'!$B:$B,'[1]产值及收款计划（2026）'!X:X)</f>
        <v>#REF!</v>
      </c>
      <c r="Y141" s="235" t="e" cm="1">
        <f t="array" ref="Y141">_xlfn.XLOOKUP($A141&amp;$B141,'[1]产值及收款计划（2026）'!$A:$A&amp;'[1]产值及收款计划（2026）'!$B:$B,'[1]产值及收款计划（2026）'!Y:Y)</f>
        <v>#REF!</v>
      </c>
      <c r="Z141" s="235" t="e" cm="1">
        <f t="array" ref="Z141">_xlfn.XLOOKUP($A141&amp;$B141,'[1]产值及收款计划（2026）'!$A:$A&amp;'[1]产值及收款计划（2026）'!$B:$B,'[1]产值及收款计划（2026）'!Z:Z)</f>
        <v>#REF!</v>
      </c>
      <c r="AA141" s="235" t="e" cm="1">
        <f t="array" ref="AA141">_xlfn.XLOOKUP($A141&amp;$B141,'[1]产值及收款计划（2026）'!$A:$A&amp;'[1]产值及收款计划（2026）'!$B:$B,'[1]产值及收款计划（2026）'!AA:AA)</f>
        <v>#REF!</v>
      </c>
      <c r="AB141" s="235" t="e" cm="1">
        <f t="array" ref="AB141">_xlfn.XLOOKUP($A141&amp;$B141,'[1]产值及收款计划（2026）'!$A:$A&amp;'[1]产值及收款计划（2026）'!$B:$B,'[1]产值及收款计划（2026）'!AB:AB)</f>
        <v>#REF!</v>
      </c>
      <c r="AC141" s="235" t="e" cm="1">
        <f t="array" ref="AC141">_xlfn.XLOOKUP($A141&amp;$B141,'[1]产值及收款计划（2026）'!$A:$A&amp;'[1]产值及收款计划（2026）'!$B:$B,'[1]产值及收款计划（2026）'!AC:AC)</f>
        <v>#REF!</v>
      </c>
      <c r="AD141" s="235" t="e" cm="1">
        <f t="array" ref="AD141">_xlfn.XLOOKUP($A141&amp;$B141,'[1]产值及收款计划（2026）'!$A:$A&amp;'[1]产值及收款计划（2026）'!$B:$B,'[1]产值及收款计划（2026）'!AD:AD)</f>
        <v>#REF!</v>
      </c>
      <c r="AE141" s="235" t="e" cm="1">
        <f t="array" ref="AE141">_xlfn.XLOOKUP($A141&amp;$B141,'[1]产值及收款计划（2026）'!$A:$A&amp;'[1]产值及收款计划（2026）'!$B:$B,'[1]产值及收款计划（2026）'!AE:AE)</f>
        <v>#REF!</v>
      </c>
      <c r="AF141" s="235" cm="1">
        <f t="array" ref="AF141">_xlfn.XLOOKUP($A141&amp;$B141,'[1]产值及收款计划（2026）'!$A:$A&amp;'[1]产值及收款计划（2026）'!$B:$B,'[1]产值及收款计划（2026）'!AF:AF)</f>
        <v>36.409994</v>
      </c>
      <c r="AG141" s="235" t="e" cm="1">
        <f t="array" ref="AG141">_xlfn.XLOOKUP($A141&amp;$B141,'[1]产值及收款计划（2026）'!$A:$A&amp;'[1]产值及收款计划（2026）'!$B:$B,'[1]产值及收款计划（2026）'!AG:AG)</f>
        <v>#REF!</v>
      </c>
      <c r="AH141" s="235" t="e" cm="1">
        <f t="array" ref="AH141">_xlfn.XLOOKUP($A141&amp;$B141,'[1]产值及收款计划（2026）'!$A:$A&amp;'[1]产值及收款计划（2026）'!$B:$B,'[1]产值及收款计划（2026）'!AH:AH)</f>
        <v>#REF!</v>
      </c>
      <c r="AI141" s="235" t="e" cm="1">
        <f t="array" ref="AI141">_xlfn.XLOOKUP($A141&amp;$B141,'[1]产值及收款计划（2026）'!$A:$A&amp;'[1]产值及收款计划（2026）'!$B:$B,'[1]产值及收款计划（2026）'!AI:AI)</f>
        <v>#REF!</v>
      </c>
      <c r="AJ141" s="235" t="e" cm="1">
        <f t="array" ref="AJ141">_xlfn.XLOOKUP($A141&amp;$B141,'[1]产值及收款计划（2026）'!$A:$A&amp;'[1]产值及收款计划（2026）'!$B:$B,'[1]产值及收款计划（2026）'!AJ:AJ)</f>
        <v>#REF!</v>
      </c>
      <c r="AK141" s="235" t="e" cm="1">
        <f t="array" ref="AK141">_xlfn.XLOOKUP($A141&amp;$B141,'[1]产值及收款计划（2026）'!$A:$A&amp;'[1]产值及收款计划（2026）'!$B:$B,'[1]产值及收款计划（2026）'!AK:AK)</f>
        <v>#REF!</v>
      </c>
      <c r="AL141" s="235" t="e" cm="1">
        <f t="array" ref="AL141">_xlfn.XLOOKUP($A141&amp;$B141,'[1]产值及收款计划（2026）'!$A:$A&amp;'[1]产值及收款计划（2026）'!$B:$B,'[1]产值及收款计划（2026）'!AL:AL)</f>
        <v>#REF!</v>
      </c>
      <c r="AM141" s="242" t="e" cm="1">
        <f t="array" ref="AM141">_xlfn.LET(_xlpm.勾选月份状态数组,TRANSPOSE('PPT(12-15页）-TOP10'!$A$3:$A$14),_xlpm.选择数据区,IF('PPT(12-15页）-TOP10'!$E$3="收款",$BA141:$BL141,$AA141:$AL141),SUM(_xlfn._xlws.FILTER(_xlpm.选择数据区,_xlpm.勾选月份状态数组,"")))</f>
        <v>#REF!</v>
      </c>
      <c r="AN141" s="235" t="e">
        <f>_xlfn.XLOOKUP($C141,应收未收表!$T:$T,应收未收表!AA:AA)</f>
        <v>#N/A</v>
      </c>
      <c r="AO141" s="235" t="e">
        <f>_xlfn.XLOOKUP($C141,应收未收表!$T:$T,应收未收表!AB:AB)</f>
        <v>#N/A</v>
      </c>
      <c r="AP141" s="235" t="e">
        <f>_xlfn.XLOOKUP($C141,应收未收表!$T:$T,应收未收表!AC:AC)</f>
        <v>#N/A</v>
      </c>
      <c r="AQ141" s="235" t="e">
        <f>_xlfn.XLOOKUP($C141,应收未收表!$T:$T,应收未收表!AE:AE)</f>
        <v>#N/A</v>
      </c>
      <c r="AR141" s="235" t="e">
        <f>_xlfn.XLOOKUP($C141,应收未收表!$T:$T,应收未收表!AF:AF)</f>
        <v>#N/A</v>
      </c>
      <c r="AS141" s="235" t="e" cm="1">
        <f t="array" ref="AS141">_xlfn.XLOOKUP($A141&amp;$B141,'[1]产值及收款计划（2026）'!$A:$A&amp;'[1]产值及收款计划（2026）'!$B:$B,'[1]产值及收款计划（2026）'!AS:AS)</f>
        <v>#REF!</v>
      </c>
      <c r="AT141" s="235" t="e" cm="1">
        <f t="array" ref="AT141">_xlfn.XLOOKUP($A141&amp;$B141,'[1]产值及收款计划（2026）'!$A:$A&amp;'[1]产值及收款计划（2026）'!$B:$B,'[1]产值及收款计划（2026）'!AT:AT)</f>
        <v>#REF!</v>
      </c>
      <c r="AU141" s="235" t="e" cm="1">
        <f t="array" ref="AU141">_xlfn.XLOOKUP($A141&amp;$B141,'[1]产值及收款计划（2026）'!$A:$A&amp;'[1]产值及收款计划（2026）'!$B:$B,'[1]产值及收款计划（2026）'!AU:AU)</f>
        <v>#REF!</v>
      </c>
      <c r="AV141" s="235" t="e" cm="1">
        <f t="array" ref="AV141">_xlfn.XLOOKUP($A141&amp;$B141,'[1]产值及收款计划（2026）'!$A:$A&amp;'[1]产值及收款计划（2026）'!$B:$B,'[1]产值及收款计划（2026）'!AV:AV)</f>
        <v>#REF!</v>
      </c>
      <c r="AW141" s="235" cm="1">
        <f t="array" ref="AW141">_xlfn.XLOOKUP($A141&amp;$B141,'[1]产值及收款计划（2026）'!$A:$A&amp;'[1]产值及收款计划（2026）'!$B:$B,'[1]产值及收款计划（2026）'!AW:AW)</f>
        <v>0</v>
      </c>
      <c r="AX141" s="235" cm="1">
        <f t="array" ref="AX141">_xlfn.XLOOKUP($A141&amp;$B141,'[1]产值及收款计划（2026）'!$A:$A&amp;'[1]产值及收款计划（2026）'!$B:$B,'[1]产值及收款计划（2026）'!AX:AX)</f>
        <v>0</v>
      </c>
      <c r="AY141" s="235" cm="1">
        <f t="array" ref="AY141">_xlfn.XLOOKUP($A141&amp;$B141,'[1]产值及收款计划（2026）'!$A:$A&amp;'[1]产值及收款计划（2026）'!$B:$B,'[1]产值及收款计划（2026）'!AY:AY)</f>
        <v>129.3333</v>
      </c>
      <c r="AZ141" s="235" cm="1">
        <f t="array" ref="AZ141">_xlfn.XLOOKUP($A141&amp;$B141,'[1]产值及收款计划（2026）'!$A:$A&amp;'[1]产值及收款计划（2026）'!$B:$B,'[1]产值及收款计划（2026）'!AZ:AZ)</f>
        <v>92.923306</v>
      </c>
      <c r="BA141" s="235" t="e" cm="1">
        <f t="array" ref="BA141">_xlfn.XLOOKUP($A141&amp;$B141,'[1]产值及收款计划（2026）'!$A:$A&amp;'[1]产值及收款计划（2026）'!$B:$B,'[1]产值及收款计划（2026）'!BA:BA)</f>
        <v>#REF!</v>
      </c>
      <c r="BB141" s="235" t="e" cm="1">
        <f t="array" ref="BB141">_xlfn.XLOOKUP($A141&amp;$B141,'[1]产值及收款计划（2026）'!$A:$A&amp;'[1]产值及收款计划（2026）'!$B:$B,'[1]产值及收款计划（2026）'!BB:BB)</f>
        <v>#REF!</v>
      </c>
      <c r="BC141" s="235" t="e" cm="1">
        <f t="array" ref="BC141">_xlfn.XLOOKUP($A141&amp;$B141,'[1]产值及收款计划（2026）'!$A:$A&amp;'[1]产值及收款计划（2026）'!$B:$B,'[1]产值及收款计划（2026）'!BC:BC)</f>
        <v>#REF!</v>
      </c>
      <c r="BD141" s="235" cm="1">
        <f t="array" ref="BD141">_xlfn.XLOOKUP($A141&amp;$B141,'[1]产值及收款计划（2026）'!$A:$A&amp;'[1]产值及收款计划（2026）'!$B:$B,'[1]产值及收款计划（2026）'!BD:BD)</f>
        <v>64.66665</v>
      </c>
      <c r="BE141" s="235" t="e" cm="1">
        <f t="array" ref="BE141">_xlfn.XLOOKUP($A141&amp;$B141,'[1]产值及收款计划（2026）'!$A:$A&amp;'[1]产值及收款计划（2026）'!$B:$B,'[1]产值及收款计划（2026）'!BE:BE)</f>
        <v>#REF!</v>
      </c>
      <c r="BF141" s="235" t="e" cm="1">
        <f t="array" ref="BF141">_xlfn.XLOOKUP($A141&amp;$B141,'[1]产值及收款计划（2026）'!$A:$A&amp;'[1]产值及收款计划（2026）'!$B:$B,'[1]产值及收款计划（2026）'!BF:BF)</f>
        <v>#REF!</v>
      </c>
      <c r="BG141" s="235" t="e" cm="1">
        <f t="array" ref="BG141">_xlfn.XLOOKUP($A141&amp;$B141,'[1]产值及收款计划（2026）'!$A:$A&amp;'[1]产值及收款计划（2026）'!$B:$B,'[1]产值及收款计划（2026）'!BG:BG)</f>
        <v>#REF!</v>
      </c>
      <c r="BH141" s="235" t="e" cm="1">
        <f t="array" ref="BH141">_xlfn.XLOOKUP($A141&amp;$B141,'[1]产值及收款计划（2026）'!$A:$A&amp;'[1]产值及收款计划（2026）'!$B:$B,'[1]产值及收款计划（2026）'!BH:BH)</f>
        <v>#REF!</v>
      </c>
      <c r="BI141" s="235" t="e" cm="1">
        <f t="array" ref="BI141">_xlfn.XLOOKUP($A141&amp;$B141,'[1]产值及收款计划（2026）'!$A:$A&amp;'[1]产值及收款计划（2026）'!$B:$B,'[1]产值及收款计划（2026）'!BI:BI)</f>
        <v>#REF!</v>
      </c>
      <c r="BJ141" s="235" t="e" cm="1">
        <f t="array" ref="BJ141">_xlfn.XLOOKUP($A141&amp;$B141,'[1]产值及收款计划（2026）'!$A:$A&amp;'[1]产值及收款计划（2026）'!$B:$B,'[1]产值及收款计划（2026）'!BJ:BJ)</f>
        <v>#REF!</v>
      </c>
      <c r="BK141" s="235" t="e" cm="1">
        <f t="array" ref="BK141">_xlfn.XLOOKUP($A141&amp;$B141,'[1]产值及收款计划（2026）'!$A:$A&amp;'[1]产值及收款计划（2026）'!$B:$B,'[1]产值及收款计划（2026）'!BK:BK)</f>
        <v>#REF!</v>
      </c>
      <c r="BL141" s="235" t="e" cm="1">
        <f t="array" ref="BL141">_xlfn.XLOOKUP($A141&amp;$B141,'[1]产值及收款计划（2026）'!$A:$A&amp;'[1]产值及收款计划（2026）'!$B:$B,'[1]产值及收款计划（2026）'!BL:BL)</f>
        <v>#REF!</v>
      </c>
      <c r="BM141" s="235"/>
      <c r="BN141" s="235"/>
      <c r="BO141" s="235"/>
      <c r="BP141" s="235"/>
      <c r="BQ141" s="235" t="e">
        <f>_xlfn.XLOOKUP($C141,应收未收表!$AJ:$AJ,应收未收表!AK:AK)</f>
        <v>#N/A</v>
      </c>
      <c r="BR141" s="235" t="e">
        <f>_xlfn.XLOOKUP($C141,应收未收表!$AJ:$AJ,应收未收表!AL:AL)</f>
        <v>#N/A</v>
      </c>
      <c r="BS141" s="235" t="e">
        <f>_xlfn.XLOOKUP($C141,应收未收表!$AJ:$AJ,应收未收表!AM:AM)</f>
        <v>#N/A</v>
      </c>
      <c r="BT141" s="235" t="e">
        <f>_xlfn.XLOOKUP($C141,应收未收表!$AJ:$AJ,应收未收表!AN:AN)</f>
        <v>#N/A</v>
      </c>
      <c r="BU141" s="234" t="str" cm="1">
        <f t="array" ref="BU141">_xlfn.XLOOKUP($A141&amp;$B141,'[1]产值及收款计划（2026）'!$A:$A&amp;'[1]产值及收款计划（2026）'!$B:$B,'[1]产值及收款计划（2026）'!BQ:BQ)</f>
        <v>中交路建（芜湖）城市发展有限公司</v>
      </c>
      <c r="BV141" s="235" t="e" cm="1">
        <f t="array" ref="BV141">_xlfn.XLOOKUP($A141&amp;$B141,'[1]产值及收款计划（2026）'!$A:$A&amp;'[1]产值及收款计划（2026）'!$B:$B,'[1]产值及收款计划（2026）'!BR:BR)</f>
        <v>#REF!</v>
      </c>
      <c r="CE141" s="235" cm="1">
        <f t="array" ref="CE141">_xlfn.XLOOKUP($A141&amp;$B141,'[1]产值及收款计划（2026）'!$A:$A&amp;'[1]产值及收款计划（2026）'!$B:$B,'[1]产值及收款计划（2026）'!CA:CA)</f>
        <v>0</v>
      </c>
      <c r="CF141" s="235" cm="1">
        <f t="array" ref="CF141">_xlfn.XLOOKUP($A141&amp;$B141,'[1]产值及收款计划（2026）'!$A:$A&amp;'[1]产值及收款计划（2026）'!$B:$B,'[1]产值及收款计划（2026）'!CB:CB)</f>
        <v>0</v>
      </c>
      <c r="CG141" s="235" cm="1">
        <f t="array" ref="CG141">_xlfn.XLOOKUP($A141&amp;$B141,'[1]产值及收款计划（2026）'!$A:$A&amp;'[1]产值及收款计划（2026）'!$B:$B,'[1]产值及收款计划（2026）'!CC:CC)</f>
        <v>0</v>
      </c>
      <c r="CH141" s="235" cm="1">
        <f t="array" ref="CH141">_xlfn.XLOOKUP($A141&amp;$B141,'[1]产值及收款计划（2026）'!$A:$A&amp;'[1]产值及收款计划（2026）'!$B:$B,'[1]产值及收款计划（2026）'!CD:CD)</f>
        <v>0</v>
      </c>
      <c r="CI141" s="235" cm="1">
        <f t="array" ref="CI141">_xlfn.XLOOKUP($A141&amp;$B141,'[1]产值及收款计划（2026）'!$A:$A&amp;'[1]产值及收款计划（2026）'!$B:$B,'[1]产值及收款计划（2026）'!CE:CE)</f>
        <v>0</v>
      </c>
      <c r="CJ141" s="235" cm="1">
        <f t="array" ref="CJ141">_xlfn.XLOOKUP($A141&amp;$B141,'[1]产值及收款计划（2026）'!$A:$A&amp;'[1]产值及收款计划（2026）'!$B:$B,'[1]产值及收款计划（2026）'!CF:CF)</f>
        <v>0</v>
      </c>
      <c r="CK141" s="235" cm="1">
        <f t="array" ref="CK141">_xlfn.XLOOKUP($A141&amp;$B141,'[1]产值及收款计划（2026）'!$A:$A&amp;'[1]产值及收款计划（2026）'!$B:$B,'[1]产值及收款计划（2026）'!CG:CG)</f>
        <v>0</v>
      </c>
      <c r="CL141" s="235" cm="1">
        <f t="array" ref="CL141">_xlfn.XLOOKUP($A141&amp;$B141,'[1]产值及收款计划（2026）'!$A:$A&amp;'[1]产值及收款计划（2026）'!$B:$B,'[1]产值及收款计划（2026）'!CH:CH)</f>
        <v>0</v>
      </c>
      <c r="CM141" s="235" cm="1">
        <f t="array" ref="CM141">_xlfn.XLOOKUP($A141&amp;$B141,'[1]产值及收款计划（2026）'!$A:$A&amp;'[1]产值及收款计划（2026）'!$B:$B,'[1]产值及收款计划（2026）'!CI:CI)</f>
        <v>0</v>
      </c>
      <c r="CN141" s="235" cm="1">
        <f t="array" ref="CN141">_xlfn.XLOOKUP($A141&amp;$B141,'[1]产值及收款计划（2026）'!$A:$A&amp;'[1]产值及收款计划（2026）'!$B:$B,'[1]产值及收款计划（2026）'!CJ:CJ)</f>
        <v>0</v>
      </c>
      <c r="CO141" s="235" cm="1">
        <f t="array" ref="CO141">_xlfn.XLOOKUP($A141&amp;$B141,'[1]产值及收款计划（2026）'!$A:$A&amp;'[1]产值及收款计划（2026）'!$B:$B,'[1]产值及收款计划（2026）'!CK:CK)</f>
        <v>0</v>
      </c>
      <c r="CP141" s="235" cm="1">
        <f t="array" ref="CP141">_xlfn.XLOOKUP($A141&amp;$B141,'[1]产值及收款计划（2026）'!$A:$A&amp;'[1]产值及收款计划（2026）'!$B:$B,'[1]产值及收款计划（2026）'!CL:CL)</f>
        <v>0</v>
      </c>
      <c r="DE141" s="235" cm="1">
        <f t="array" ref="DE141">_xlfn.XLOOKUP($A141&amp;$B141,'[1]产值及收款计划（2026）'!$A:$A&amp;'[1]产值及收款计划（2026）'!$B:$B,'[1]产值及收款计划（2026）'!DA:DA)</f>
        <v>0</v>
      </c>
      <c r="DF141" s="235" cm="1">
        <f t="array" ref="DF141">_xlfn.XLOOKUP($A141&amp;$B141,'[1]产值及收款计划（2026）'!$A:$A&amp;'[1]产值及收款计划（2026）'!$B:$B,'[1]产值及收款计划（2026）'!DB:DB)</f>
        <v>0</v>
      </c>
      <c r="DG141" s="235" cm="1">
        <f t="array" ref="DG141">_xlfn.XLOOKUP($A141&amp;$B141,'[1]产值及收款计划（2026）'!$A:$A&amp;'[1]产值及收款计划（2026）'!$B:$B,'[1]产值及收款计划（2026）'!DC:DC)</f>
        <v>0</v>
      </c>
      <c r="DH141" s="235" cm="1">
        <f t="array" ref="DH141">_xlfn.XLOOKUP($A141&amp;$B141,'[1]产值及收款计划（2026）'!$A:$A&amp;'[1]产值及收款计划（2026）'!$B:$B,'[1]产值及收款计划（2026）'!DD:DD)</f>
        <v>0</v>
      </c>
      <c r="DI141" s="235" cm="1">
        <f t="array" ref="DI141">_xlfn.XLOOKUP($A141&amp;$B141,'[1]产值及收款计划（2026）'!$A:$A&amp;'[1]产值及收款计划（2026）'!$B:$B,'[1]产值及收款计划（2026）'!DE:DE)</f>
        <v>0</v>
      </c>
      <c r="DJ141" s="235" cm="1">
        <f t="array" ref="DJ141">_xlfn.XLOOKUP($A141&amp;$B141,'[1]产值及收款计划（2026）'!$A:$A&amp;'[1]产值及收款计划（2026）'!$B:$B,'[1]产值及收款计划（2026）'!DF:DF)</f>
        <v>0</v>
      </c>
      <c r="DK141" s="235" cm="1">
        <f t="array" ref="DK141">_xlfn.XLOOKUP($A141&amp;$B141,'[1]产值及收款计划（2026）'!$A:$A&amp;'[1]产值及收款计划（2026）'!$B:$B,'[1]产值及收款计划（2026）'!DG:DG)</f>
        <v>0</v>
      </c>
      <c r="DL141" s="235" cm="1">
        <f t="array" ref="DL141">_xlfn.XLOOKUP($A141&amp;$B141,'[1]产值及收款计划（2026）'!$A:$A&amp;'[1]产值及收款计划（2026）'!$B:$B,'[1]产值及收款计划（2026）'!DH:DH)</f>
        <v>0</v>
      </c>
      <c r="DM141" s="235" cm="1">
        <f t="array" ref="DM141">_xlfn.XLOOKUP($A141&amp;$B141,'[1]产值及收款计划（2026）'!$A:$A&amp;'[1]产值及收款计划（2026）'!$B:$B,'[1]产值及收款计划（2026）'!DI:DI)</f>
        <v>0</v>
      </c>
      <c r="DN141" s="235" cm="1">
        <f t="array" ref="DN141">_xlfn.XLOOKUP($A141&amp;$B141,'[1]产值及收款计划（2026）'!$A:$A&amp;'[1]产值及收款计划（2026）'!$B:$B,'[1]产值及收款计划（2026）'!DJ:DJ)</f>
        <v>0</v>
      </c>
      <c r="DO141" s="235" cm="1">
        <f t="array" ref="DO141">_xlfn.XLOOKUP($A141&amp;$B141,'[1]产值及收款计划（2026）'!$A:$A&amp;'[1]产值及收款计划（2026）'!$B:$B,'[1]产值及收款计划（2026）'!DK:DK)</f>
        <v>0</v>
      </c>
      <c r="DP141" s="235" cm="1">
        <f t="array" ref="DP141">_xlfn.XLOOKUP($A141&amp;$B141,'[1]产值及收款计划（2026）'!$A:$A&amp;'[1]产值及收款计划（2026）'!$B:$B,'[1]产值及收款计划（2026）'!DL:DL)</f>
        <v>0</v>
      </c>
      <c r="DQ141" s="243"/>
      <c r="DR141" s="229"/>
    </row>
    <row r="142" ht="20.25" spans="1:122">
      <c r="A142" s="233">
        <f t="shared" si="14"/>
        <v>138</v>
      </c>
      <c r="B142" s="233" t="s">
        <v>25</v>
      </c>
      <c r="C142" s="234" t="str" cm="1">
        <f t="array" ref="C142">_xlfn.XLOOKUP($A142&amp;$B142,'[1]产值及收款计划（2026）'!$A:$A&amp;'[1]产值及收款计划（2026）'!$B:$B,'[1]产值及收款计划（2026）'!C:C)</f>
        <v>C0CJSJ-FW-T-2025139</v>
      </c>
      <c r="D142" s="234" t="str" cm="1">
        <f t="array" ref="D142">_xlfn.XLOOKUP($A142&amp;$B142,'[1]产值及收款计划（2026）'!$A:$A&amp;'[1]产值及收款计划（2026）'!$B:$B,'[1]产值及收款计划（2026）'!D:D)</f>
        <v>城建投资数字化转型建设服务框架协议</v>
      </c>
      <c r="E142" s="235" cm="1">
        <f t="array" ref="E142">_xlfn.XLOOKUP($A142&amp;$B142,'[1]产值及收款计划（2026）'!$A:$A&amp;'[1]产值及收款计划（2026）'!$B:$B,'[1]产值及收款计划（2026）'!E:E)</f>
        <v>3200</v>
      </c>
      <c r="F142" s="235" cm="1">
        <f t="array" ref="F142">_xlfn.XLOOKUP($A142&amp;$B142,'[1]产值及收款计划（2026）'!$A:$A&amp;'[1]产值及收款计划（2026）'!$B:$B,'[1]产值及收款计划（2026）'!F:F)</f>
        <v>3200</v>
      </c>
      <c r="G142" s="235" cm="1">
        <f t="array" ref="G142">_xlfn.XLOOKUP($A142&amp;$B142,'[1]产值及收款计划（2026）'!$A:$A&amp;'[1]产值及收款计划（2026）'!$B:$B,'[1]产值及收款计划（2026）'!G:G)</f>
        <v>3200</v>
      </c>
      <c r="H142" s="235" cm="1">
        <f t="array" ref="H142">_xlfn.XLOOKUP($A142&amp;$B142,'[1]产值及收款计划（2026）'!$A:$A&amp;'[1]产值及收款计划（2026）'!$B:$B,'[1]产值及收款计划（2026）'!H:H)</f>
        <v>1864.5</v>
      </c>
      <c r="I142" s="236" cm="1">
        <f t="array" ref="I142">_xlfn.XLOOKUP($A142&amp;$B142,'[1]产值及收款计划（2026）'!$A:$A&amp;'[1]产值及收款计划（2026）'!$B:$B,'[1]产值及收款计划（2026）'!I:I)</f>
        <v>0.58265625</v>
      </c>
      <c r="J142" s="237" cm="1">
        <f t="array" ref="J142">_xlfn.XLOOKUP($A142&amp;$B142,'[1]产值及收款计划（2026）'!$A:$A&amp;'[1]产值及收款计划（2026）'!$B:$B,'[1]产值及收款计划（2026）'!J:J)</f>
        <v>0.06</v>
      </c>
      <c r="K142" s="235" t="e" cm="1">
        <f t="array" ref="K142">_xlfn.XLOOKUP($A142&amp;$B142,'[1]产值及收款计划（2026）'!$A:$A&amp;'[1]产值及收款计划（2026）'!$B:$B,'[1]产值及收款计划（2026）'!K:K)</f>
        <v>#REF!</v>
      </c>
      <c r="L142" s="235" t="e" cm="1">
        <f t="array" ref="L142">_xlfn.XLOOKUP($A142&amp;$B142,'[1]产值及收款计划（2026）'!$A:$A&amp;'[1]产值及收款计划（2026）'!$B:$B,'[1]产值及收款计划（2026）'!L:L)</f>
        <v>#REF!</v>
      </c>
      <c r="M142" s="235" t="str" cm="1">
        <f t="array" ref="M142">_xlfn.XLOOKUP($A142&amp;$B142,'[1]产值及收款计划（2026）'!$A:$A&amp;'[1]产值及收款计划（2026）'!$B:$B,'[1]产值及收款计划（2026）'!M:M)</f>
        <v>主导</v>
      </c>
      <c r="N142" s="235" t="str" cm="1">
        <f t="array" ref="N142">_xlfn.XLOOKUP($A142&amp;$B142,'[1]产值及收款计划（2026）'!$A:$A&amp;'[1]产值及收款计划（2026）'!$B:$B,'[1]产值及收款计划（2026）'!N:N)</f>
        <v>孔祥平团队</v>
      </c>
      <c r="O142" s="235" t="str" cm="1">
        <f t="array" ref="O142">_xlfn.XLOOKUP($A142&amp;$B142,'[1]产值及收款计划（2026）'!$A:$A&amp;'[1]产值及收款计划（2026）'!$B:$B,'[1]产值及收款计划（2026）'!O:O)</f>
        <v>孔祥平</v>
      </c>
      <c r="P142" s="234" t="str" cm="1">
        <f t="array" ref="P142">_xlfn.XLOOKUP($A142&amp;$B142,'[1]产值及收款计划（2026）'!$A:$A&amp;'[1]产值及收款计划（2026）'!$B:$B,'[1]产值及收款计划（2026）'!P:P)</f>
        <v>在建</v>
      </c>
      <c r="Q142" s="235" t="e" cm="1">
        <f t="array" ref="Q142">_xlfn.XLOOKUP($A142&amp;$B142,'[1]产值及收款计划（2026）'!$A:$A&amp;'[1]产值及收款计划（2026）'!$B:$B,'[1]产值及收款计划（2026）'!Q:Q)</f>
        <v>#REF!</v>
      </c>
      <c r="R142" s="235" t="e" cm="1">
        <f t="array" ref="R142">_xlfn.XLOOKUP($A142&amp;$B142,'[1]产值及收款计划（2026）'!$A:$A&amp;'[1]产值及收款计划（2026）'!$B:$B,'[1]产值及收款计划（2026）'!R:R)</f>
        <v>#REF!</v>
      </c>
      <c r="S142" s="235" t="e" cm="1">
        <f t="array" ref="S142">_xlfn.XLOOKUP($A142&amp;$B142,'[1]产值及收款计划（2026）'!$A:$A&amp;'[1]产值及收款计划（2026）'!$B:$B,'[1]产值及收款计划（2026）'!S:S)</f>
        <v>#REF!</v>
      </c>
      <c r="T142" s="235" cm="1">
        <f t="array" ref="T142">_xlfn.XLOOKUP($A142&amp;$B142,'[1]产值及收款计划（2026）'!$A:$A&amp;'[1]产值及收款计划（2026）'!$B:$B,'[1]产值及收款计划（2026）'!T:T)</f>
        <v>1500</v>
      </c>
      <c r="U142" s="235" cm="1">
        <f t="array" ref="U142">_xlfn.XLOOKUP($A142&amp;$B142,'[1]产值及收款计划（2026）'!$A:$A&amp;'[1]产值及收款计划（2026）'!$B:$B,'[1]产值及收款计划（2026）'!U:U)</f>
        <v>0</v>
      </c>
      <c r="V142" s="235" cm="1">
        <f t="array" ref="V142">_xlfn.XLOOKUP($A142&amp;$B142,'[1]产值及收款计划（2026）'!$A:$A&amp;'[1]产值及收款计划（2026）'!$B:$B,'[1]产值及收款计划（2026）'!V:V)</f>
        <v>1700</v>
      </c>
      <c r="W142" s="235" t="e" cm="1">
        <f t="array" ref="W142">_xlfn.XLOOKUP($A142&amp;$B142,'[1]产值及收款计划（2026）'!$A:$A&amp;'[1]产值及收款计划（2026）'!$B:$B,'[1]产值及收款计划（2026）'!W:W)</f>
        <v>#REF!</v>
      </c>
      <c r="X142" s="235" t="e" cm="1">
        <f t="array" ref="X142">_xlfn.XLOOKUP($A142&amp;$B142,'[1]产值及收款计划（2026）'!$A:$A&amp;'[1]产值及收款计划（2026）'!$B:$B,'[1]产值及收款计划（2026）'!X:X)</f>
        <v>#REF!</v>
      </c>
      <c r="Y142" s="235" t="e" cm="1">
        <f t="array" ref="Y142">_xlfn.XLOOKUP($A142&amp;$B142,'[1]产值及收款计划（2026）'!$A:$A&amp;'[1]产值及收款计划（2026）'!$B:$B,'[1]产值及收款计划（2026）'!Y:Y)</f>
        <v>#REF!</v>
      </c>
      <c r="Z142" s="235" t="e" cm="1">
        <f t="array" ref="Z142">_xlfn.XLOOKUP($A142&amp;$B142,'[1]产值及收款计划（2026）'!$A:$A&amp;'[1]产值及收款计划（2026）'!$B:$B,'[1]产值及收款计划（2026）'!Z:Z)</f>
        <v>#REF!</v>
      </c>
      <c r="AA142" s="235" t="e" cm="1">
        <f t="array" ref="AA142">_xlfn.XLOOKUP($A142&amp;$B142,'[1]产值及收款计划（2026）'!$A:$A&amp;'[1]产值及收款计划（2026）'!$B:$B,'[1]产值及收款计划（2026）'!AA:AA)</f>
        <v>#REF!</v>
      </c>
      <c r="AB142" s="235" t="e" cm="1">
        <f t="array" ref="AB142">_xlfn.XLOOKUP($A142&amp;$B142,'[1]产值及收款计划（2026）'!$A:$A&amp;'[1]产值及收款计划（2026）'!$B:$B,'[1]产值及收款计划（2026）'!AB:AB)</f>
        <v>#REF!</v>
      </c>
      <c r="AC142" s="235" t="e" cm="1">
        <f t="array" ref="AC142">_xlfn.XLOOKUP($A142&amp;$B142,'[1]产值及收款计划（2026）'!$A:$A&amp;'[1]产值及收款计划（2026）'!$B:$B,'[1]产值及收款计划（2026）'!AC:AC)</f>
        <v>#REF!</v>
      </c>
      <c r="AD142" s="235" t="e" cm="1">
        <f t="array" ref="AD142">_xlfn.XLOOKUP($A142&amp;$B142,'[1]产值及收款计划（2026）'!$A:$A&amp;'[1]产值及收款计划（2026）'!$B:$B,'[1]产值及收款计划（2026）'!AD:AD)</f>
        <v>#REF!</v>
      </c>
      <c r="AE142" s="235" t="e" cm="1">
        <f t="array" ref="AE142">_xlfn.XLOOKUP($A142&amp;$B142,'[1]产值及收款计划（2026）'!$A:$A&amp;'[1]产值及收款计划（2026）'!$B:$B,'[1]产值及收款计划（2026）'!AE:AE)</f>
        <v>#REF!</v>
      </c>
      <c r="AF142" s="235" t="e" cm="1">
        <f t="array" ref="AF142">_xlfn.XLOOKUP($A142&amp;$B142,'[1]产值及收款计划（2026）'!$A:$A&amp;'[1]产值及收款计划（2026）'!$B:$B,'[1]产值及收款计划（2026）'!AF:AF)</f>
        <v>#REF!</v>
      </c>
      <c r="AG142" s="235" t="e" cm="1">
        <f t="array" ref="AG142">_xlfn.XLOOKUP($A142&amp;$B142,'[1]产值及收款计划（2026）'!$A:$A&amp;'[1]产值及收款计划（2026）'!$B:$B,'[1]产值及收款计划（2026）'!AG:AG)</f>
        <v>#REF!</v>
      </c>
      <c r="AH142" s="235" t="e" cm="1">
        <f t="array" ref="AH142">_xlfn.XLOOKUP($A142&amp;$B142,'[1]产值及收款计划（2026）'!$A:$A&amp;'[1]产值及收款计划（2026）'!$B:$B,'[1]产值及收款计划（2026）'!AH:AH)</f>
        <v>#REF!</v>
      </c>
      <c r="AI142" s="235" t="e" cm="1">
        <f t="array" ref="AI142">_xlfn.XLOOKUP($A142&amp;$B142,'[1]产值及收款计划（2026）'!$A:$A&amp;'[1]产值及收款计划（2026）'!$B:$B,'[1]产值及收款计划（2026）'!AI:AI)</f>
        <v>#REF!</v>
      </c>
      <c r="AJ142" s="235" t="e" cm="1">
        <f t="array" ref="AJ142">_xlfn.XLOOKUP($A142&amp;$B142,'[1]产值及收款计划（2026）'!$A:$A&amp;'[1]产值及收款计划（2026）'!$B:$B,'[1]产值及收款计划（2026）'!AJ:AJ)</f>
        <v>#REF!</v>
      </c>
      <c r="AK142" s="235" t="e" cm="1">
        <f t="array" ref="AK142">_xlfn.XLOOKUP($A142&amp;$B142,'[1]产值及收款计划（2026）'!$A:$A&amp;'[1]产值及收款计划（2026）'!$B:$B,'[1]产值及收款计划（2026）'!AK:AK)</f>
        <v>#REF!</v>
      </c>
      <c r="AL142" s="235" t="e" cm="1">
        <f t="array" ref="AL142">_xlfn.XLOOKUP($A142&amp;$B142,'[1]产值及收款计划（2026）'!$A:$A&amp;'[1]产值及收款计划（2026）'!$B:$B,'[1]产值及收款计划（2026）'!AL:AL)</f>
        <v>#REF!</v>
      </c>
      <c r="AM142" s="242" t="e" cm="1">
        <f t="array" ref="AM142">_xlfn.LET(_xlpm.勾选月份状态数组,TRANSPOSE('PPT(12-15页）-TOP10'!$A$3:$A$14),_xlpm.选择数据区,IF('PPT(12-15页）-TOP10'!$E$3="收款",$BA142:$BL142,$AA142:$AL142),SUM(_xlfn._xlws.FILTER(_xlpm.选择数据区,_xlpm.勾选月份状态数组,"")))</f>
        <v>#REF!</v>
      </c>
      <c r="AN142" s="235" t="e">
        <f>_xlfn.XLOOKUP($C142,应收未收表!$T:$T,应收未收表!AA:AA)</f>
        <v>#N/A</v>
      </c>
      <c r="AO142" s="235" t="e">
        <f>_xlfn.XLOOKUP($C142,应收未收表!$T:$T,应收未收表!AB:AB)</f>
        <v>#N/A</v>
      </c>
      <c r="AP142" s="235" t="e">
        <f>_xlfn.XLOOKUP($C142,应收未收表!$T:$T,应收未收表!AC:AC)</f>
        <v>#N/A</v>
      </c>
      <c r="AQ142" s="235" t="e">
        <f>_xlfn.XLOOKUP($C142,应收未收表!$T:$T,应收未收表!AE:AE)</f>
        <v>#N/A</v>
      </c>
      <c r="AR142" s="235" t="e">
        <f>_xlfn.XLOOKUP($C142,应收未收表!$T:$T,应收未收表!AF:AF)</f>
        <v>#N/A</v>
      </c>
      <c r="AS142" s="235" t="e" cm="1">
        <f t="array" ref="AS142">_xlfn.XLOOKUP($A142&amp;$B142,'[1]产值及收款计划（2026）'!$A:$A&amp;'[1]产值及收款计划（2026）'!$B:$B,'[1]产值及收款计划（2026）'!AS:AS)</f>
        <v>#REF!</v>
      </c>
      <c r="AT142" s="235" t="e" cm="1">
        <f t="array" ref="AT142">_xlfn.XLOOKUP($A142&amp;$B142,'[1]产值及收款计划（2026）'!$A:$A&amp;'[1]产值及收款计划（2026）'!$B:$B,'[1]产值及收款计划（2026）'!AT:AT)</f>
        <v>#REF!</v>
      </c>
      <c r="AU142" s="235" t="e" cm="1">
        <f t="array" ref="AU142">_xlfn.XLOOKUP($A142&amp;$B142,'[1]产值及收款计划（2026）'!$A:$A&amp;'[1]产值及收款计划（2026）'!$B:$B,'[1]产值及收款计划（2026）'!AU:AU)</f>
        <v>#REF!</v>
      </c>
      <c r="AV142" s="235" t="e" cm="1">
        <f t="array" ref="AV142">_xlfn.XLOOKUP($A142&amp;$B142,'[1]产值及收款计划（2026）'!$A:$A&amp;'[1]产值及收款计划（2026）'!$B:$B,'[1]产值及收款计划（2026）'!AV:AV)</f>
        <v>#REF!</v>
      </c>
      <c r="AW142" s="235" cm="1">
        <f t="array" ref="AW142">_xlfn.XLOOKUP($A142&amp;$B142,'[1]产值及收款计划（2026）'!$A:$A&amp;'[1]产值及收款计划（2026）'!$B:$B,'[1]产值及收款计划（2026）'!AW:AW)</f>
        <v>0</v>
      </c>
      <c r="AX142" s="235" cm="1">
        <f t="array" ref="AX142">_xlfn.XLOOKUP($A142&amp;$B142,'[1]产值及收款计划（2026）'!$A:$A&amp;'[1]产值及收款计划（2026）'!$B:$B,'[1]产值及收款计划（2026）'!AX:AX)</f>
        <v>0</v>
      </c>
      <c r="AY142" s="235" cm="1">
        <f t="array" ref="AY142">_xlfn.XLOOKUP($A142&amp;$B142,'[1]产值及收款计划（2026）'!$A:$A&amp;'[1]产值及收款计划（2026）'!$B:$B,'[1]产值及收款计划（2026）'!AY:AY)</f>
        <v>3200</v>
      </c>
      <c r="AZ142" s="235" cm="1">
        <f t="array" ref="AZ142">_xlfn.XLOOKUP($A142&amp;$B142,'[1]产值及收款计划（2026）'!$A:$A&amp;'[1]产值及收款计划（2026）'!$B:$B,'[1]产值及收款计划（2026）'!AZ:AZ)</f>
        <v>1500</v>
      </c>
      <c r="BA142" s="235" t="e" cm="1">
        <f t="array" ref="BA142">_xlfn.XLOOKUP($A142&amp;$B142,'[1]产值及收款计划（2026）'!$A:$A&amp;'[1]产值及收款计划（2026）'!$B:$B,'[1]产值及收款计划（2026）'!BA:BA)</f>
        <v>#REF!</v>
      </c>
      <c r="BB142" s="235" t="e" cm="1">
        <f t="array" ref="BB142">_xlfn.XLOOKUP($A142&amp;$B142,'[1]产值及收款计划（2026）'!$A:$A&amp;'[1]产值及收款计划（2026）'!$B:$B,'[1]产值及收款计划（2026）'!BB:BB)</f>
        <v>#REF!</v>
      </c>
      <c r="BC142" s="235" t="e" cm="1">
        <f t="array" ref="BC142">_xlfn.XLOOKUP($A142&amp;$B142,'[1]产值及收款计划（2026）'!$A:$A&amp;'[1]产值及收款计划（2026）'!$B:$B,'[1]产值及收款计划（2026）'!BC:BC)</f>
        <v>#REF!</v>
      </c>
      <c r="BD142" s="235" t="e" cm="1">
        <f t="array" ref="BD142">_xlfn.XLOOKUP($A142&amp;$B142,'[1]产值及收款计划（2026）'!$A:$A&amp;'[1]产值及收款计划（2026）'!$B:$B,'[1]产值及收款计划（2026）'!BD:BD)</f>
        <v>#REF!</v>
      </c>
      <c r="BE142" s="235" t="e" cm="1">
        <f t="array" ref="BE142">_xlfn.XLOOKUP($A142&amp;$B142,'[1]产值及收款计划（2026）'!$A:$A&amp;'[1]产值及收款计划（2026）'!$B:$B,'[1]产值及收款计划（2026）'!BE:BE)</f>
        <v>#REF!</v>
      </c>
      <c r="BF142" s="235" t="e" cm="1">
        <f t="array" ref="BF142">_xlfn.XLOOKUP($A142&amp;$B142,'[1]产值及收款计划（2026）'!$A:$A&amp;'[1]产值及收款计划（2026）'!$B:$B,'[1]产值及收款计划（2026）'!BF:BF)</f>
        <v>#REF!</v>
      </c>
      <c r="BG142" s="235" t="e" cm="1">
        <f t="array" ref="BG142">_xlfn.XLOOKUP($A142&amp;$B142,'[1]产值及收款计划（2026）'!$A:$A&amp;'[1]产值及收款计划（2026）'!$B:$B,'[1]产值及收款计划（2026）'!BG:BG)</f>
        <v>#REF!</v>
      </c>
      <c r="BH142" s="235" t="e" cm="1">
        <f t="array" ref="BH142">_xlfn.XLOOKUP($A142&amp;$B142,'[1]产值及收款计划（2026）'!$A:$A&amp;'[1]产值及收款计划（2026）'!$B:$B,'[1]产值及收款计划（2026）'!BH:BH)</f>
        <v>#REF!</v>
      </c>
      <c r="BI142" s="235" t="e" cm="1">
        <f t="array" ref="BI142">_xlfn.XLOOKUP($A142&amp;$B142,'[1]产值及收款计划（2026）'!$A:$A&amp;'[1]产值及收款计划（2026）'!$B:$B,'[1]产值及收款计划（2026）'!BI:BI)</f>
        <v>#REF!</v>
      </c>
      <c r="BJ142" s="235" t="e" cm="1">
        <f t="array" ref="BJ142">_xlfn.XLOOKUP($A142&amp;$B142,'[1]产值及收款计划（2026）'!$A:$A&amp;'[1]产值及收款计划（2026）'!$B:$B,'[1]产值及收款计划（2026）'!BJ:BJ)</f>
        <v>#REF!</v>
      </c>
      <c r="BK142" s="235" t="e" cm="1">
        <f t="array" ref="BK142">_xlfn.XLOOKUP($A142&amp;$B142,'[1]产值及收款计划（2026）'!$A:$A&amp;'[1]产值及收款计划（2026）'!$B:$B,'[1]产值及收款计划（2026）'!BK:BK)</f>
        <v>#REF!</v>
      </c>
      <c r="BL142" s="235" t="e" cm="1">
        <f t="array" ref="BL142">_xlfn.XLOOKUP($A142&amp;$B142,'[1]产值及收款计划（2026）'!$A:$A&amp;'[1]产值及收款计划（2026）'!$B:$B,'[1]产值及收款计划（2026）'!BL:BL)</f>
        <v>#REF!</v>
      </c>
      <c r="BM142" s="235"/>
      <c r="BN142" s="235"/>
      <c r="BO142" s="235"/>
      <c r="BP142" s="235"/>
      <c r="BQ142" s="235" t="e">
        <f>_xlfn.XLOOKUP($C142,应收未收表!$AJ:$AJ,应收未收表!AK:AK)</f>
        <v>#N/A</v>
      </c>
      <c r="BR142" s="235" t="e">
        <f>_xlfn.XLOOKUP($C142,应收未收表!$AJ:$AJ,应收未收表!AL:AL)</f>
        <v>#N/A</v>
      </c>
      <c r="BS142" s="235" t="e">
        <f>_xlfn.XLOOKUP($C142,应收未收表!$AJ:$AJ,应收未收表!AM:AM)</f>
        <v>#N/A</v>
      </c>
      <c r="BT142" s="235" t="e">
        <f>_xlfn.XLOOKUP($C142,应收未收表!$AJ:$AJ,应收未收表!AN:AN)</f>
        <v>#N/A</v>
      </c>
      <c r="BU142" s="234" t="str" cm="1">
        <f t="array" ref="BU142">_xlfn.XLOOKUP($A142&amp;$B142,'[1]产值及收款计划（2026）'!$A:$A&amp;'[1]产值及收款计划（2026）'!$B:$B,'[1]产值及收款计划（2026）'!BQ:BQ)</f>
        <v>上海城建投资发展有限公司</v>
      </c>
      <c r="BV142" s="235" t="e" cm="1">
        <f t="array" ref="BV142">_xlfn.XLOOKUP($A142&amp;$B142,'[1]产值及收款计划（2026）'!$A:$A&amp;'[1]产值及收款计划（2026）'!$B:$B,'[1]产值及收款计划（2026）'!BR:BR)</f>
        <v>#REF!</v>
      </c>
      <c r="CE142" s="235" cm="1">
        <f t="array" ref="CE142">_xlfn.XLOOKUP($A142&amp;$B142,'[1]产值及收款计划（2026）'!$A:$A&amp;'[1]产值及收款计划（2026）'!$B:$B,'[1]产值及收款计划（2026）'!CA:CA)</f>
        <v>0</v>
      </c>
      <c r="CF142" s="235" cm="1">
        <f t="array" ref="CF142">_xlfn.XLOOKUP($A142&amp;$B142,'[1]产值及收款计划（2026）'!$A:$A&amp;'[1]产值及收款计划（2026）'!$B:$B,'[1]产值及收款计划（2026）'!CB:CB)</f>
        <v>0</v>
      </c>
      <c r="CG142" s="235" cm="1">
        <f t="array" ref="CG142">_xlfn.XLOOKUP($A142&amp;$B142,'[1]产值及收款计划（2026）'!$A:$A&amp;'[1]产值及收款计划（2026）'!$B:$B,'[1]产值及收款计划（2026）'!CC:CC)</f>
        <v>0</v>
      </c>
      <c r="CH142" s="235" cm="1">
        <f t="array" ref="CH142">_xlfn.XLOOKUP($A142&amp;$B142,'[1]产值及收款计划（2026）'!$A:$A&amp;'[1]产值及收款计划（2026）'!$B:$B,'[1]产值及收款计划（2026）'!CD:CD)</f>
        <v>0</v>
      </c>
      <c r="CI142" s="235" cm="1">
        <f t="array" ref="CI142">_xlfn.XLOOKUP($A142&amp;$B142,'[1]产值及收款计划（2026）'!$A:$A&amp;'[1]产值及收款计划（2026）'!$B:$B,'[1]产值及收款计划（2026）'!CE:CE)</f>
        <v>0</v>
      </c>
      <c r="CJ142" s="235" cm="1">
        <f t="array" ref="CJ142">_xlfn.XLOOKUP($A142&amp;$B142,'[1]产值及收款计划（2026）'!$A:$A&amp;'[1]产值及收款计划（2026）'!$B:$B,'[1]产值及收款计划（2026）'!CF:CF)</f>
        <v>0</v>
      </c>
      <c r="CK142" s="235" cm="1">
        <f t="array" ref="CK142">_xlfn.XLOOKUP($A142&amp;$B142,'[1]产值及收款计划（2026）'!$A:$A&amp;'[1]产值及收款计划（2026）'!$B:$B,'[1]产值及收款计划（2026）'!CG:CG)</f>
        <v>0</v>
      </c>
      <c r="CL142" s="235" cm="1">
        <f t="array" ref="CL142">_xlfn.XLOOKUP($A142&amp;$B142,'[1]产值及收款计划（2026）'!$A:$A&amp;'[1]产值及收款计划（2026）'!$B:$B,'[1]产值及收款计划（2026）'!CH:CH)</f>
        <v>0</v>
      </c>
      <c r="CM142" s="235" cm="1">
        <f t="array" ref="CM142">_xlfn.XLOOKUP($A142&amp;$B142,'[1]产值及收款计划（2026）'!$A:$A&amp;'[1]产值及收款计划（2026）'!$B:$B,'[1]产值及收款计划（2026）'!CI:CI)</f>
        <v>0</v>
      </c>
      <c r="CN142" s="235" cm="1">
        <f t="array" ref="CN142">_xlfn.XLOOKUP($A142&amp;$B142,'[1]产值及收款计划（2026）'!$A:$A&amp;'[1]产值及收款计划（2026）'!$B:$B,'[1]产值及收款计划（2026）'!CJ:CJ)</f>
        <v>0</v>
      </c>
      <c r="CO142" s="235" cm="1">
        <f t="array" ref="CO142">_xlfn.XLOOKUP($A142&amp;$B142,'[1]产值及收款计划（2026）'!$A:$A&amp;'[1]产值及收款计划（2026）'!$B:$B,'[1]产值及收款计划（2026）'!CK:CK)</f>
        <v>0</v>
      </c>
      <c r="CP142" s="235" cm="1">
        <f t="array" ref="CP142">_xlfn.XLOOKUP($A142&amp;$B142,'[1]产值及收款计划（2026）'!$A:$A&amp;'[1]产值及收款计划（2026）'!$B:$B,'[1]产值及收款计划（2026）'!CL:CL)</f>
        <v>0</v>
      </c>
      <c r="DE142" s="235" cm="1">
        <f t="array" ref="DE142">_xlfn.XLOOKUP($A142&amp;$B142,'[1]产值及收款计划（2026）'!$A:$A&amp;'[1]产值及收款计划（2026）'!$B:$B,'[1]产值及收款计划（2026）'!DA:DA)</f>
        <v>0</v>
      </c>
      <c r="DF142" s="235" cm="1">
        <f t="array" ref="DF142">_xlfn.XLOOKUP($A142&amp;$B142,'[1]产值及收款计划（2026）'!$A:$A&amp;'[1]产值及收款计划（2026）'!$B:$B,'[1]产值及收款计划（2026）'!DB:DB)</f>
        <v>0</v>
      </c>
      <c r="DG142" s="235" cm="1">
        <f t="array" ref="DG142">_xlfn.XLOOKUP($A142&amp;$B142,'[1]产值及收款计划（2026）'!$A:$A&amp;'[1]产值及收款计划（2026）'!$B:$B,'[1]产值及收款计划（2026）'!DC:DC)</f>
        <v>0</v>
      </c>
      <c r="DH142" s="235" cm="1">
        <f t="array" ref="DH142">_xlfn.XLOOKUP($A142&amp;$B142,'[1]产值及收款计划（2026）'!$A:$A&amp;'[1]产值及收款计划（2026）'!$B:$B,'[1]产值及收款计划（2026）'!DD:DD)</f>
        <v>0</v>
      </c>
      <c r="DI142" s="235" cm="1">
        <f t="array" ref="DI142">_xlfn.XLOOKUP($A142&amp;$B142,'[1]产值及收款计划（2026）'!$A:$A&amp;'[1]产值及收款计划（2026）'!$B:$B,'[1]产值及收款计划（2026）'!DE:DE)</f>
        <v>0</v>
      </c>
      <c r="DJ142" s="235" cm="1">
        <f t="array" ref="DJ142">_xlfn.XLOOKUP($A142&amp;$B142,'[1]产值及收款计划（2026）'!$A:$A&amp;'[1]产值及收款计划（2026）'!$B:$B,'[1]产值及收款计划（2026）'!DF:DF)</f>
        <v>0</v>
      </c>
      <c r="DK142" s="235" cm="1">
        <f t="array" ref="DK142">_xlfn.XLOOKUP($A142&amp;$B142,'[1]产值及收款计划（2026）'!$A:$A&amp;'[1]产值及收款计划（2026）'!$B:$B,'[1]产值及收款计划（2026）'!DG:DG)</f>
        <v>0</v>
      </c>
      <c r="DL142" s="235" cm="1">
        <f t="array" ref="DL142">_xlfn.XLOOKUP($A142&amp;$B142,'[1]产值及收款计划（2026）'!$A:$A&amp;'[1]产值及收款计划（2026）'!$B:$B,'[1]产值及收款计划（2026）'!DH:DH)</f>
        <v>0</v>
      </c>
      <c r="DM142" s="235" cm="1">
        <f t="array" ref="DM142">_xlfn.XLOOKUP($A142&amp;$B142,'[1]产值及收款计划（2026）'!$A:$A&amp;'[1]产值及收款计划（2026）'!$B:$B,'[1]产值及收款计划（2026）'!DI:DI)</f>
        <v>0</v>
      </c>
      <c r="DN142" s="235" cm="1">
        <f t="array" ref="DN142">_xlfn.XLOOKUP($A142&amp;$B142,'[1]产值及收款计划（2026）'!$A:$A&amp;'[1]产值及收款计划（2026）'!$B:$B,'[1]产值及收款计划（2026）'!DJ:DJ)</f>
        <v>0</v>
      </c>
      <c r="DO142" s="235" cm="1">
        <f t="array" ref="DO142">_xlfn.XLOOKUP($A142&amp;$B142,'[1]产值及收款计划（2026）'!$A:$A&amp;'[1]产值及收款计划（2026）'!$B:$B,'[1]产值及收款计划（2026）'!DK:DK)</f>
        <v>0</v>
      </c>
      <c r="DP142" s="235" cm="1">
        <f t="array" ref="DP142">_xlfn.XLOOKUP($A142&amp;$B142,'[1]产值及收款计划（2026）'!$A:$A&amp;'[1]产值及收款计划（2026）'!$B:$B,'[1]产值及收款计划（2026）'!DL:DL)</f>
        <v>0</v>
      </c>
      <c r="DQ142" s="243"/>
      <c r="DR142" s="229"/>
    </row>
    <row r="143" ht="20.25" spans="1:122">
      <c r="A143" s="233">
        <f t="shared" si="14"/>
        <v>139</v>
      </c>
      <c r="B143" s="233" t="s">
        <v>25</v>
      </c>
      <c r="C143" s="234" t="str" cm="1">
        <f t="array" ref="C143">_xlfn.XLOOKUP($A143&amp;$B143,'[1]产值及收款计划（2026）'!$A:$A&amp;'[1]产值及收款计划（2026）'!$B:$B,'[1]产值及收款计划（2026）'!C:C)</f>
        <v>C0CJSJ--T-2025103</v>
      </c>
      <c r="D143" s="234" t="str" cm="1">
        <f t="array" ref="D143">_xlfn.XLOOKUP($A143&amp;$B143,'[1]产值及收款计划（2026）'!$A:$A&amp;'[1]产值及收款计划（2026）'!$B:$B,'[1]产值及收款计划（2026）'!D:D)</f>
        <v>嘉兴至枫南市域铁路七星车辆段一体化全过程管控平台实施与服务</v>
      </c>
      <c r="E143" s="235" cm="1">
        <f t="array" ref="E143">_xlfn.XLOOKUP($A143&amp;$B143,'[1]产值及收款计划（2026）'!$A:$A&amp;'[1]产值及收款计划（2026）'!$B:$B,'[1]产值及收款计划（2026）'!E:E)</f>
        <v>50.218</v>
      </c>
      <c r="F143" s="235" cm="1">
        <f t="array" ref="F143">_xlfn.XLOOKUP($A143&amp;$B143,'[1]产值及收款计划（2026）'!$A:$A&amp;'[1]产值及收款计划（2026）'!$B:$B,'[1]产值及收款计划（2026）'!F:F)</f>
        <v>50.218</v>
      </c>
      <c r="G143" s="235" cm="1">
        <f t="array" ref="G143">_xlfn.XLOOKUP($A143&amp;$B143,'[1]产值及收款计划（2026）'!$A:$A&amp;'[1]产值及收款计划（2026）'!$B:$B,'[1]产值及收款计划（2026）'!G:G)</f>
        <v>50.218</v>
      </c>
      <c r="H143" s="235" cm="1">
        <f t="array" ref="H143">_xlfn.XLOOKUP($A143&amp;$B143,'[1]产值及收款计划（2026）'!$A:$A&amp;'[1]产值及收款计划（2026）'!$B:$B,'[1]产值及收款计划（2026）'!H:H)</f>
        <v>42.218</v>
      </c>
      <c r="I143" s="236" cm="1">
        <f t="array" ref="I143">_xlfn.XLOOKUP($A143&amp;$B143,'[1]产值及收款计划（2026）'!$A:$A&amp;'[1]产值及收款计划（2026）'!$B:$B,'[1]产值及收款计划（2026）'!I:I)</f>
        <v>0.84069457166753</v>
      </c>
      <c r="J143" s="237" cm="1">
        <f t="array" ref="J143">_xlfn.XLOOKUP($A143&amp;$B143,'[1]产值及收款计划（2026）'!$A:$A&amp;'[1]产值及收款计划（2026）'!$B:$B,'[1]产值及收款计划（2026）'!J:J)</f>
        <v>0.06</v>
      </c>
      <c r="K143" s="235" t="e" cm="1">
        <f t="array" ref="K143">_xlfn.XLOOKUP($A143&amp;$B143,'[1]产值及收款计划（2026）'!$A:$A&amp;'[1]产值及收款计划（2026）'!$B:$B,'[1]产值及收款计划（2026）'!K:K)</f>
        <v>#REF!</v>
      </c>
      <c r="L143" s="235" t="e" cm="1">
        <f t="array" ref="L143">_xlfn.XLOOKUP($A143&amp;$B143,'[1]产值及收款计划（2026）'!$A:$A&amp;'[1]产值及收款计划（2026）'!$B:$B,'[1]产值及收款计划（2026）'!L:L)</f>
        <v>#REF!</v>
      </c>
      <c r="M143" s="235" t="str" cm="1">
        <f t="array" ref="M143">_xlfn.XLOOKUP($A143&amp;$B143,'[1]产值及收款计划（2026）'!$A:$A&amp;'[1]产值及收款计划（2026）'!$B:$B,'[1]产值及收款计划（2026）'!M:M)</f>
        <v>主导</v>
      </c>
      <c r="N143" s="235" cm="1">
        <f t="array" ref="N143">_xlfn.XLOOKUP($A143&amp;$B143,'[1]产值及收款计划（2026）'!$A:$A&amp;'[1]产值及收款计划（2026）'!$B:$B,'[1]产值及收款计划（2026）'!N:N)</f>
        <v>0</v>
      </c>
      <c r="O143" s="235" t="str" cm="1">
        <f t="array" ref="O143">_xlfn.XLOOKUP($A143&amp;$B143,'[1]产值及收款计划（2026）'!$A:$A&amp;'[1]产值及收款计划（2026）'!$B:$B,'[1]产值及收款计划（2026）'!O:O)</f>
        <v>余梦媛</v>
      </c>
      <c r="P143" s="234" t="str" cm="1">
        <f t="array" ref="P143">_xlfn.XLOOKUP($A143&amp;$B143,'[1]产值及收款计划（2026）'!$A:$A&amp;'[1]产值及收款计划（2026）'!$B:$B,'[1]产值及收款计划（2026）'!P:P)</f>
        <v>25已完结</v>
      </c>
      <c r="Q143" s="235" t="e" cm="1">
        <f t="array" ref="Q143">_xlfn.XLOOKUP($A143&amp;$B143,'[1]产值及收款计划（2026）'!$A:$A&amp;'[1]产值及收款计划（2026）'!$B:$B,'[1]产值及收款计划（2026）'!Q:Q)</f>
        <v>#REF!</v>
      </c>
      <c r="R143" s="235" t="e" cm="1">
        <f t="array" ref="R143">_xlfn.XLOOKUP($A143&amp;$B143,'[1]产值及收款计划（2026）'!$A:$A&amp;'[1]产值及收款计划（2026）'!$B:$B,'[1]产值及收款计划（2026）'!R:R)</f>
        <v>#REF!</v>
      </c>
      <c r="S143" s="235" t="e" cm="1">
        <f t="array" ref="S143">_xlfn.XLOOKUP($A143&amp;$B143,'[1]产值及收款计划（2026）'!$A:$A&amp;'[1]产值及收款计划（2026）'!$B:$B,'[1]产值及收款计划（2026）'!S:S)</f>
        <v>#REF!</v>
      </c>
      <c r="T143" s="235" cm="1">
        <f t="array" ref="T143">_xlfn.XLOOKUP($A143&amp;$B143,'[1]产值及收款计划（2026）'!$A:$A&amp;'[1]产值及收款计划（2026）'!$B:$B,'[1]产值及收款计划（2026）'!T:T)</f>
        <v>50.218</v>
      </c>
      <c r="U143" s="235" cm="1">
        <f t="array" ref="U143">_xlfn.XLOOKUP($A143&amp;$B143,'[1]产值及收款计划（2026）'!$A:$A&amp;'[1]产值及收款计划（2026）'!$B:$B,'[1]产值及收款计划（2026）'!U:U)</f>
        <v>0</v>
      </c>
      <c r="V143" s="235" cm="1">
        <f t="array" ref="V143">_xlfn.XLOOKUP($A143&amp;$B143,'[1]产值及收款计划（2026）'!$A:$A&amp;'[1]产值及收款计划（2026）'!$B:$B,'[1]产值及收款计划（2026）'!V:V)</f>
        <v>0</v>
      </c>
      <c r="W143" s="235" t="e" cm="1">
        <f t="array" ref="W143">_xlfn.XLOOKUP($A143&amp;$B143,'[1]产值及收款计划（2026）'!$A:$A&amp;'[1]产值及收款计划（2026）'!$B:$B,'[1]产值及收款计划（2026）'!W:W)</f>
        <v>#REF!</v>
      </c>
      <c r="X143" s="235" t="e" cm="1">
        <f t="array" ref="X143">_xlfn.XLOOKUP($A143&amp;$B143,'[1]产值及收款计划（2026）'!$A:$A&amp;'[1]产值及收款计划（2026）'!$B:$B,'[1]产值及收款计划（2026）'!X:X)</f>
        <v>#REF!</v>
      </c>
      <c r="Y143" s="235" t="e" cm="1">
        <f t="array" ref="Y143">_xlfn.XLOOKUP($A143&amp;$B143,'[1]产值及收款计划（2026）'!$A:$A&amp;'[1]产值及收款计划（2026）'!$B:$B,'[1]产值及收款计划（2026）'!Y:Y)</f>
        <v>#REF!</v>
      </c>
      <c r="Z143" s="235" t="e" cm="1">
        <f t="array" ref="Z143">_xlfn.XLOOKUP($A143&amp;$B143,'[1]产值及收款计划（2026）'!$A:$A&amp;'[1]产值及收款计划（2026）'!$B:$B,'[1]产值及收款计划（2026）'!Z:Z)</f>
        <v>#REF!</v>
      </c>
      <c r="AA143" s="235" cm="1">
        <f t="array" ref="AA143">_xlfn.XLOOKUP($A143&amp;$B143,'[1]产值及收款计划（2026）'!$A:$A&amp;'[1]产值及收款计划（2026）'!$B:$B,'[1]产值及收款计划（2026）'!AA:AA)</f>
        <v>0</v>
      </c>
      <c r="AB143" s="235" cm="1">
        <f t="array" ref="AB143">_xlfn.XLOOKUP($A143&amp;$B143,'[1]产值及收款计划（2026）'!$A:$A&amp;'[1]产值及收款计划（2026）'!$B:$B,'[1]产值及收款计划（2026）'!AB:AB)</f>
        <v>0</v>
      </c>
      <c r="AC143" s="235" cm="1">
        <f t="array" ref="AC143">_xlfn.XLOOKUP($A143&amp;$B143,'[1]产值及收款计划（2026）'!$A:$A&amp;'[1]产值及收款计划（2026）'!$B:$B,'[1]产值及收款计划（2026）'!AC:AC)</f>
        <v>0</v>
      </c>
      <c r="AD143" s="235" cm="1">
        <f t="array" ref="AD143">_xlfn.XLOOKUP($A143&amp;$B143,'[1]产值及收款计划（2026）'!$A:$A&amp;'[1]产值及收款计划（2026）'!$B:$B,'[1]产值及收款计划（2026）'!AD:AD)</f>
        <v>0</v>
      </c>
      <c r="AE143" s="235" cm="1">
        <f t="array" ref="AE143">_xlfn.XLOOKUP($A143&amp;$B143,'[1]产值及收款计划（2026）'!$A:$A&amp;'[1]产值及收款计划（2026）'!$B:$B,'[1]产值及收款计划（2026）'!AE:AE)</f>
        <v>0</v>
      </c>
      <c r="AF143" s="235" cm="1">
        <f t="array" ref="AF143">_xlfn.XLOOKUP($A143&amp;$B143,'[1]产值及收款计划（2026）'!$A:$A&amp;'[1]产值及收款计划（2026）'!$B:$B,'[1]产值及收款计划（2026）'!AF:AF)</f>
        <v>0</v>
      </c>
      <c r="AG143" s="235" cm="1">
        <f t="array" ref="AG143">_xlfn.XLOOKUP($A143&amp;$B143,'[1]产值及收款计划（2026）'!$A:$A&amp;'[1]产值及收款计划（2026）'!$B:$B,'[1]产值及收款计划（2026）'!AG:AG)</f>
        <v>0</v>
      </c>
      <c r="AH143" s="235" cm="1">
        <f t="array" ref="AH143">_xlfn.XLOOKUP($A143&amp;$B143,'[1]产值及收款计划（2026）'!$A:$A&amp;'[1]产值及收款计划（2026）'!$B:$B,'[1]产值及收款计划（2026）'!AH:AH)</f>
        <v>0</v>
      </c>
      <c r="AI143" s="235" cm="1">
        <f t="array" ref="AI143">_xlfn.XLOOKUP($A143&amp;$B143,'[1]产值及收款计划（2026）'!$A:$A&amp;'[1]产值及收款计划（2026）'!$B:$B,'[1]产值及收款计划（2026）'!AI:AI)</f>
        <v>0</v>
      </c>
      <c r="AJ143" s="235" cm="1">
        <f t="array" ref="AJ143">_xlfn.XLOOKUP($A143&amp;$B143,'[1]产值及收款计划（2026）'!$A:$A&amp;'[1]产值及收款计划（2026）'!$B:$B,'[1]产值及收款计划（2026）'!AJ:AJ)</f>
        <v>0</v>
      </c>
      <c r="AK143" s="235" cm="1">
        <f t="array" ref="AK143">_xlfn.XLOOKUP($A143&amp;$B143,'[1]产值及收款计划（2026）'!$A:$A&amp;'[1]产值及收款计划（2026）'!$B:$B,'[1]产值及收款计划（2026）'!AK:AK)</f>
        <v>0</v>
      </c>
      <c r="AL143" s="235" cm="1">
        <f t="array" ref="AL143">_xlfn.XLOOKUP($A143&amp;$B143,'[1]产值及收款计划（2026）'!$A:$A&amp;'[1]产值及收款计划（2026）'!$B:$B,'[1]产值及收款计划（2026）'!AL:AL)</f>
        <v>0</v>
      </c>
      <c r="AM143" s="242" cm="1">
        <f t="array" ref="AM143">_xlfn.LET(_xlpm.勾选月份状态数组,TRANSPOSE('PPT(12-15页）-TOP10'!$A$3:$A$14),_xlpm.选择数据区,IF('PPT(12-15页）-TOP10'!$E$3="收款",$BA143:$BL143,$AA143:$AL143),SUM(_xlfn._xlws.FILTER(_xlpm.选择数据区,_xlpm.勾选月份状态数组,"")))</f>
        <v>0</v>
      </c>
      <c r="AN143" s="235" t="e">
        <f>_xlfn.XLOOKUP($C143,应收未收表!$T:$T,应收未收表!AA:AA)</f>
        <v>#N/A</v>
      </c>
      <c r="AO143" s="235" t="e">
        <f>_xlfn.XLOOKUP($C143,应收未收表!$T:$T,应收未收表!AB:AB)</f>
        <v>#N/A</v>
      </c>
      <c r="AP143" s="235" t="e">
        <f>_xlfn.XLOOKUP($C143,应收未收表!$T:$T,应收未收表!AC:AC)</f>
        <v>#N/A</v>
      </c>
      <c r="AQ143" s="235" t="e">
        <f>_xlfn.XLOOKUP($C143,应收未收表!$T:$T,应收未收表!AE:AE)</f>
        <v>#N/A</v>
      </c>
      <c r="AR143" s="235" t="e">
        <f>_xlfn.XLOOKUP($C143,应收未收表!$T:$T,应收未收表!AF:AF)</f>
        <v>#N/A</v>
      </c>
      <c r="AS143" s="235" t="e" cm="1">
        <f t="array" ref="AS143">_xlfn.XLOOKUP($A143&amp;$B143,'[1]产值及收款计划（2026）'!$A:$A&amp;'[1]产值及收款计划（2026）'!$B:$B,'[1]产值及收款计划（2026）'!AS:AS)</f>
        <v>#REF!</v>
      </c>
      <c r="AT143" s="235" t="e" cm="1">
        <f t="array" ref="AT143">_xlfn.XLOOKUP($A143&amp;$B143,'[1]产值及收款计划（2026）'!$A:$A&amp;'[1]产值及收款计划（2026）'!$B:$B,'[1]产值及收款计划（2026）'!AT:AT)</f>
        <v>#REF!</v>
      </c>
      <c r="AU143" s="235" t="e" cm="1">
        <f t="array" ref="AU143">_xlfn.XLOOKUP($A143&amp;$B143,'[1]产值及收款计划（2026）'!$A:$A&amp;'[1]产值及收款计划（2026）'!$B:$B,'[1]产值及收款计划（2026）'!AU:AU)</f>
        <v>#REF!</v>
      </c>
      <c r="AV143" s="235" t="e" cm="1">
        <f t="array" ref="AV143">_xlfn.XLOOKUP($A143&amp;$B143,'[1]产值及收款计划（2026）'!$A:$A&amp;'[1]产值及收款计划（2026）'!$B:$B,'[1]产值及收款计划（2026）'!AV:AV)</f>
        <v>#REF!</v>
      </c>
      <c r="AW143" s="235" cm="1">
        <f t="array" ref="AW143">_xlfn.XLOOKUP($A143&amp;$B143,'[1]产值及收款计划（2026）'!$A:$A&amp;'[1]产值及收款计划（2026）'!$B:$B,'[1]产值及收款计划（2026）'!AW:AW)</f>
        <v>0</v>
      </c>
      <c r="AX143" s="235" cm="1">
        <f t="array" ref="AX143">_xlfn.XLOOKUP($A143&amp;$B143,'[1]产值及收款计划（2026）'!$A:$A&amp;'[1]产值及收款计划（2026）'!$B:$B,'[1]产值及收款计划（2026）'!AX:AX)</f>
        <v>0</v>
      </c>
      <c r="AY143" s="235" cm="1">
        <f t="array" ref="AY143">_xlfn.XLOOKUP($A143&amp;$B143,'[1]产值及收款计划（2026）'!$A:$A&amp;'[1]产值及收款计划（2026）'!$B:$B,'[1]产值及收款计划（2026）'!AY:AY)</f>
        <v>50.218</v>
      </c>
      <c r="AZ143" s="235" cm="1">
        <f t="array" ref="AZ143">_xlfn.XLOOKUP($A143&amp;$B143,'[1]产值及收款计划（2026）'!$A:$A&amp;'[1]产值及收款计划（2026）'!$B:$B,'[1]产值及收款计划（2026）'!AZ:AZ)</f>
        <v>50.218</v>
      </c>
      <c r="BA143" s="235" t="e" cm="1">
        <f t="array" ref="BA143">_xlfn.XLOOKUP($A143&amp;$B143,'[1]产值及收款计划（2026）'!$A:$A&amp;'[1]产值及收款计划（2026）'!$B:$B,'[1]产值及收款计划（2026）'!BA:BA)</f>
        <v>#REF!</v>
      </c>
      <c r="BB143" s="235" t="e" cm="1">
        <f t="array" ref="BB143">_xlfn.XLOOKUP($A143&amp;$B143,'[1]产值及收款计划（2026）'!$A:$A&amp;'[1]产值及收款计划（2026）'!$B:$B,'[1]产值及收款计划（2026）'!BB:BB)</f>
        <v>#REF!</v>
      </c>
      <c r="BC143" s="235" t="e" cm="1">
        <f t="array" ref="BC143">_xlfn.XLOOKUP($A143&amp;$B143,'[1]产值及收款计划（2026）'!$A:$A&amp;'[1]产值及收款计划（2026）'!$B:$B,'[1]产值及收款计划（2026）'!BC:BC)</f>
        <v>#REF!</v>
      </c>
      <c r="BD143" s="235" t="e" cm="1">
        <f t="array" ref="BD143">_xlfn.XLOOKUP($A143&amp;$B143,'[1]产值及收款计划（2026）'!$A:$A&amp;'[1]产值及收款计划（2026）'!$B:$B,'[1]产值及收款计划（2026）'!BD:BD)</f>
        <v>#REF!</v>
      </c>
      <c r="BE143" s="235" t="e" cm="1">
        <f t="array" ref="BE143">_xlfn.XLOOKUP($A143&amp;$B143,'[1]产值及收款计划（2026）'!$A:$A&amp;'[1]产值及收款计划（2026）'!$B:$B,'[1]产值及收款计划（2026）'!BE:BE)</f>
        <v>#REF!</v>
      </c>
      <c r="BF143" s="235" t="e" cm="1">
        <f t="array" ref="BF143">_xlfn.XLOOKUP($A143&amp;$B143,'[1]产值及收款计划（2026）'!$A:$A&amp;'[1]产值及收款计划（2026）'!$B:$B,'[1]产值及收款计划（2026）'!BF:BF)</f>
        <v>#REF!</v>
      </c>
      <c r="BG143" s="235" t="e" cm="1">
        <f t="array" ref="BG143">_xlfn.XLOOKUP($A143&amp;$B143,'[1]产值及收款计划（2026）'!$A:$A&amp;'[1]产值及收款计划（2026）'!$B:$B,'[1]产值及收款计划（2026）'!BG:BG)</f>
        <v>#REF!</v>
      </c>
      <c r="BH143" s="235" t="e" cm="1">
        <f t="array" ref="BH143">_xlfn.XLOOKUP($A143&amp;$B143,'[1]产值及收款计划（2026）'!$A:$A&amp;'[1]产值及收款计划（2026）'!$B:$B,'[1]产值及收款计划（2026）'!BH:BH)</f>
        <v>#REF!</v>
      </c>
      <c r="BI143" s="235" t="e" cm="1">
        <f t="array" ref="BI143">_xlfn.XLOOKUP($A143&amp;$B143,'[1]产值及收款计划（2026）'!$A:$A&amp;'[1]产值及收款计划（2026）'!$B:$B,'[1]产值及收款计划（2026）'!BI:BI)</f>
        <v>#REF!</v>
      </c>
      <c r="BJ143" s="235" t="e" cm="1">
        <f t="array" ref="BJ143">_xlfn.XLOOKUP($A143&amp;$B143,'[1]产值及收款计划（2026）'!$A:$A&amp;'[1]产值及收款计划（2026）'!$B:$B,'[1]产值及收款计划（2026）'!BJ:BJ)</f>
        <v>#REF!</v>
      </c>
      <c r="BK143" s="235" t="e" cm="1">
        <f t="array" ref="BK143">_xlfn.XLOOKUP($A143&amp;$B143,'[1]产值及收款计划（2026）'!$A:$A&amp;'[1]产值及收款计划（2026）'!$B:$B,'[1]产值及收款计划（2026）'!BK:BK)</f>
        <v>#REF!</v>
      </c>
      <c r="BL143" s="235" t="e" cm="1">
        <f t="array" ref="BL143">_xlfn.XLOOKUP($A143&amp;$B143,'[1]产值及收款计划（2026）'!$A:$A&amp;'[1]产值及收款计划（2026）'!$B:$B,'[1]产值及收款计划（2026）'!BL:BL)</f>
        <v>#REF!</v>
      </c>
      <c r="BM143" s="235"/>
      <c r="BN143" s="235"/>
      <c r="BO143" s="235"/>
      <c r="BP143" s="235"/>
      <c r="BQ143" s="235" t="e">
        <f>_xlfn.XLOOKUP($C143,应收未收表!$AJ:$AJ,应收未收表!AK:AK)</f>
        <v>#N/A</v>
      </c>
      <c r="BR143" s="235" t="e">
        <f>_xlfn.XLOOKUP($C143,应收未收表!$AJ:$AJ,应收未收表!AL:AL)</f>
        <v>#N/A</v>
      </c>
      <c r="BS143" s="235" t="e">
        <f>_xlfn.XLOOKUP($C143,应收未收表!$AJ:$AJ,应收未收表!AM:AM)</f>
        <v>#N/A</v>
      </c>
      <c r="BT143" s="235" t="e">
        <f>_xlfn.XLOOKUP($C143,应收未收表!$AJ:$AJ,应收未收表!AN:AN)</f>
        <v>#N/A</v>
      </c>
      <c r="BU143" s="234" t="str" cm="1">
        <f t="array" ref="BU143">_xlfn.XLOOKUP($A143&amp;$B143,'[1]产值及收款计划（2026）'!$A:$A&amp;'[1]产值及收款计划（2026）'!$B:$B,'[1]产值及收款计划（2026）'!BQ:BQ)</f>
        <v>上海市城市建设设计研究总院（集团）有限公司</v>
      </c>
      <c r="BV143" s="235" t="e" cm="1">
        <f t="array" ref="BV143">_xlfn.XLOOKUP($A143&amp;$B143,'[1]产值及收款计划（2026）'!$A:$A&amp;'[1]产值及收款计划（2026）'!$B:$B,'[1]产值及收款计划（2026）'!BR:BR)</f>
        <v>#REF!</v>
      </c>
      <c r="CE143" s="235" cm="1">
        <f t="array" ref="CE143">_xlfn.XLOOKUP($A143&amp;$B143,'[1]产值及收款计划（2026）'!$A:$A&amp;'[1]产值及收款计划（2026）'!$B:$B,'[1]产值及收款计划（2026）'!CA:CA)</f>
        <v>0</v>
      </c>
      <c r="CF143" s="235" cm="1">
        <f t="array" ref="CF143">_xlfn.XLOOKUP($A143&amp;$B143,'[1]产值及收款计划（2026）'!$A:$A&amp;'[1]产值及收款计划（2026）'!$B:$B,'[1]产值及收款计划（2026）'!CB:CB)</f>
        <v>0</v>
      </c>
      <c r="CG143" s="235" cm="1">
        <f t="array" ref="CG143">_xlfn.XLOOKUP($A143&amp;$B143,'[1]产值及收款计划（2026）'!$A:$A&amp;'[1]产值及收款计划（2026）'!$B:$B,'[1]产值及收款计划（2026）'!CC:CC)</f>
        <v>0</v>
      </c>
      <c r="CH143" s="235" cm="1">
        <f t="array" ref="CH143">_xlfn.XLOOKUP($A143&amp;$B143,'[1]产值及收款计划（2026）'!$A:$A&amp;'[1]产值及收款计划（2026）'!$B:$B,'[1]产值及收款计划（2026）'!CD:CD)</f>
        <v>0</v>
      </c>
      <c r="CI143" s="235" cm="1">
        <f t="array" ref="CI143">_xlfn.XLOOKUP($A143&amp;$B143,'[1]产值及收款计划（2026）'!$A:$A&amp;'[1]产值及收款计划（2026）'!$B:$B,'[1]产值及收款计划（2026）'!CE:CE)</f>
        <v>0</v>
      </c>
      <c r="CJ143" s="235" cm="1">
        <f t="array" ref="CJ143">_xlfn.XLOOKUP($A143&amp;$B143,'[1]产值及收款计划（2026）'!$A:$A&amp;'[1]产值及收款计划（2026）'!$B:$B,'[1]产值及收款计划（2026）'!CF:CF)</f>
        <v>0</v>
      </c>
      <c r="CK143" s="235" cm="1">
        <f t="array" ref="CK143">_xlfn.XLOOKUP($A143&amp;$B143,'[1]产值及收款计划（2026）'!$A:$A&amp;'[1]产值及收款计划（2026）'!$B:$B,'[1]产值及收款计划（2026）'!CG:CG)</f>
        <v>0</v>
      </c>
      <c r="CL143" s="235" cm="1">
        <f t="array" ref="CL143">_xlfn.XLOOKUP($A143&amp;$B143,'[1]产值及收款计划（2026）'!$A:$A&amp;'[1]产值及收款计划（2026）'!$B:$B,'[1]产值及收款计划（2026）'!CH:CH)</f>
        <v>0</v>
      </c>
      <c r="CM143" s="235" cm="1">
        <f t="array" ref="CM143">_xlfn.XLOOKUP($A143&amp;$B143,'[1]产值及收款计划（2026）'!$A:$A&amp;'[1]产值及收款计划（2026）'!$B:$B,'[1]产值及收款计划（2026）'!CI:CI)</f>
        <v>0</v>
      </c>
      <c r="CN143" s="235" cm="1">
        <f t="array" ref="CN143">_xlfn.XLOOKUP($A143&amp;$B143,'[1]产值及收款计划（2026）'!$A:$A&amp;'[1]产值及收款计划（2026）'!$B:$B,'[1]产值及收款计划（2026）'!CJ:CJ)</f>
        <v>0</v>
      </c>
      <c r="CO143" s="235" cm="1">
        <f t="array" ref="CO143">_xlfn.XLOOKUP($A143&amp;$B143,'[1]产值及收款计划（2026）'!$A:$A&amp;'[1]产值及收款计划（2026）'!$B:$B,'[1]产值及收款计划（2026）'!CK:CK)</f>
        <v>0</v>
      </c>
      <c r="CP143" s="235" cm="1">
        <f t="array" ref="CP143">_xlfn.XLOOKUP($A143&amp;$B143,'[1]产值及收款计划（2026）'!$A:$A&amp;'[1]产值及收款计划（2026）'!$B:$B,'[1]产值及收款计划（2026）'!CL:CL)</f>
        <v>0</v>
      </c>
      <c r="DE143" s="235" cm="1">
        <f t="array" ref="DE143">_xlfn.XLOOKUP($A143&amp;$B143,'[1]产值及收款计划（2026）'!$A:$A&amp;'[1]产值及收款计划（2026）'!$B:$B,'[1]产值及收款计划（2026）'!DA:DA)</f>
        <v>0</v>
      </c>
      <c r="DF143" s="235" cm="1">
        <f t="array" ref="DF143">_xlfn.XLOOKUP($A143&amp;$B143,'[1]产值及收款计划（2026）'!$A:$A&amp;'[1]产值及收款计划（2026）'!$B:$B,'[1]产值及收款计划（2026）'!DB:DB)</f>
        <v>0</v>
      </c>
      <c r="DG143" s="235" cm="1">
        <f t="array" ref="DG143">_xlfn.XLOOKUP($A143&amp;$B143,'[1]产值及收款计划（2026）'!$A:$A&amp;'[1]产值及收款计划（2026）'!$B:$B,'[1]产值及收款计划（2026）'!DC:DC)</f>
        <v>0</v>
      </c>
      <c r="DH143" s="235" cm="1">
        <f t="array" ref="DH143">_xlfn.XLOOKUP($A143&amp;$B143,'[1]产值及收款计划（2026）'!$A:$A&amp;'[1]产值及收款计划（2026）'!$B:$B,'[1]产值及收款计划（2026）'!DD:DD)</f>
        <v>0</v>
      </c>
      <c r="DI143" s="235" cm="1">
        <f t="array" ref="DI143">_xlfn.XLOOKUP($A143&amp;$B143,'[1]产值及收款计划（2026）'!$A:$A&amp;'[1]产值及收款计划（2026）'!$B:$B,'[1]产值及收款计划（2026）'!DE:DE)</f>
        <v>0</v>
      </c>
      <c r="DJ143" s="235" cm="1">
        <f t="array" ref="DJ143">_xlfn.XLOOKUP($A143&amp;$B143,'[1]产值及收款计划（2026）'!$A:$A&amp;'[1]产值及收款计划（2026）'!$B:$B,'[1]产值及收款计划（2026）'!DF:DF)</f>
        <v>0</v>
      </c>
      <c r="DK143" s="235" cm="1">
        <f t="array" ref="DK143">_xlfn.XLOOKUP($A143&amp;$B143,'[1]产值及收款计划（2026）'!$A:$A&amp;'[1]产值及收款计划（2026）'!$B:$B,'[1]产值及收款计划（2026）'!DG:DG)</f>
        <v>0</v>
      </c>
      <c r="DL143" s="235" cm="1">
        <f t="array" ref="DL143">_xlfn.XLOOKUP($A143&amp;$B143,'[1]产值及收款计划（2026）'!$A:$A&amp;'[1]产值及收款计划（2026）'!$B:$B,'[1]产值及收款计划（2026）'!DH:DH)</f>
        <v>0</v>
      </c>
      <c r="DM143" s="235" cm="1">
        <f t="array" ref="DM143">_xlfn.XLOOKUP($A143&amp;$B143,'[1]产值及收款计划（2026）'!$A:$A&amp;'[1]产值及收款计划（2026）'!$B:$B,'[1]产值及收款计划（2026）'!DI:DI)</f>
        <v>0</v>
      </c>
      <c r="DN143" s="235" cm="1">
        <f t="array" ref="DN143">_xlfn.XLOOKUP($A143&amp;$B143,'[1]产值及收款计划（2026）'!$A:$A&amp;'[1]产值及收款计划（2026）'!$B:$B,'[1]产值及收款计划（2026）'!DJ:DJ)</f>
        <v>0</v>
      </c>
      <c r="DO143" s="235" cm="1">
        <f t="array" ref="DO143">_xlfn.XLOOKUP($A143&amp;$B143,'[1]产值及收款计划（2026）'!$A:$A&amp;'[1]产值及收款计划（2026）'!$B:$B,'[1]产值及收款计划（2026）'!DK:DK)</f>
        <v>0</v>
      </c>
      <c r="DP143" s="235" cm="1">
        <f t="array" ref="DP143">_xlfn.XLOOKUP($A143&amp;$B143,'[1]产值及收款计划（2026）'!$A:$A&amp;'[1]产值及收款计划（2026）'!$B:$B,'[1]产值及收款计划（2026）'!DL:DL)</f>
        <v>0</v>
      </c>
      <c r="DQ143" s="243"/>
      <c r="DR143" s="229"/>
    </row>
    <row r="144" ht="20.25" spans="1:122">
      <c r="A144" s="233">
        <f t="shared" si="14"/>
        <v>140</v>
      </c>
      <c r="B144" s="233" t="s">
        <v>25</v>
      </c>
      <c r="C144" s="234" t="str" cm="1">
        <f t="array" ref="C144">_xlfn.XLOOKUP($A144&amp;$B144,'[1]产值及收款计划（2026）'!$A:$A&amp;'[1]产值及收款计划（2026）'!$B:$B,'[1]产值及收款计划（2026）'!C:C)</f>
        <v>C0CJSJ-FW-T-2025129</v>
      </c>
      <c r="D144" s="234" t="str" cm="1">
        <f t="array" ref="D144">_xlfn.XLOOKUP($A144&amp;$B144,'[1]产值及收款计划（2026）'!$A:$A&amp;'[1]产值及收款计划（2026）'!$B:$B,'[1]产值及收款计划（2026）'!D:D)</f>
        <v>2025年水务工程重要隐蔽（关键部位）综合管控项目</v>
      </c>
      <c r="E144" s="235" cm="1">
        <f t="array" ref="E144">_xlfn.XLOOKUP($A144&amp;$B144,'[1]产值及收款计划（2026）'!$A:$A&amp;'[1]产值及收款计划（2026）'!$B:$B,'[1]产值及收款计划（2026）'!E:E)</f>
        <v>33.6072</v>
      </c>
      <c r="F144" s="235" cm="1">
        <f t="array" ref="F144">_xlfn.XLOOKUP($A144&amp;$B144,'[1]产值及收款计划（2026）'!$A:$A&amp;'[1]产值及收款计划（2026）'!$B:$B,'[1]产值及收款计划（2026）'!F:F)</f>
        <v>33.6072</v>
      </c>
      <c r="G144" s="235" cm="1">
        <f t="array" ref="G144">_xlfn.XLOOKUP($A144&amp;$B144,'[1]产值及收款计划（2026）'!$A:$A&amp;'[1]产值及收款计划（2026）'!$B:$B,'[1]产值及收款计划（2026）'!G:G)</f>
        <v>33.6072</v>
      </c>
      <c r="H144" s="235" cm="1">
        <f t="array" ref="H144">_xlfn.XLOOKUP($A144&amp;$B144,'[1]产值及收款计划（2026）'!$A:$A&amp;'[1]产值及收款计划（2026）'!$B:$B,'[1]产值及收款计划（2026）'!H:H)</f>
        <v>19.1072</v>
      </c>
      <c r="I144" s="236" cm="1">
        <f t="array" ref="I144">_xlfn.XLOOKUP($A144&amp;$B144,'[1]产值及收款计划（2026）'!$A:$A&amp;'[1]产值及收款计划（2026）'!$B:$B,'[1]产值及收款计划（2026）'!I:I)</f>
        <v>0.56854483563046</v>
      </c>
      <c r="J144" s="237" cm="1">
        <f t="array" ref="J144">_xlfn.XLOOKUP($A144&amp;$B144,'[1]产值及收款计划（2026）'!$A:$A&amp;'[1]产值及收款计划（2026）'!$B:$B,'[1]产值及收款计划（2026）'!J:J)</f>
        <v>0.06</v>
      </c>
      <c r="K144" s="235" t="e" cm="1">
        <f t="array" ref="K144">_xlfn.XLOOKUP($A144&amp;$B144,'[1]产值及收款计划（2026）'!$A:$A&amp;'[1]产值及收款计划（2026）'!$B:$B,'[1]产值及收款计划（2026）'!K:K)</f>
        <v>#REF!</v>
      </c>
      <c r="L144" s="235" t="e" cm="1">
        <f t="array" ref="L144">_xlfn.XLOOKUP($A144&amp;$B144,'[1]产值及收款计划（2026）'!$A:$A&amp;'[1]产值及收款计划（2026）'!$B:$B,'[1]产值及收款计划（2026）'!L:L)</f>
        <v>#REF!</v>
      </c>
      <c r="M144" s="235" t="str" cm="1">
        <f t="array" ref="M144">_xlfn.XLOOKUP($A144&amp;$B144,'[1]产值及收款计划（2026）'!$A:$A&amp;'[1]产值及收款计划（2026）'!$B:$B,'[1]产值及收款计划（2026）'!M:M)</f>
        <v>主导</v>
      </c>
      <c r="N144" s="235" t="str" cm="1">
        <f t="array" ref="N144">_xlfn.XLOOKUP($A144&amp;$B144,'[1]产值及收款计划（2026）'!$A:$A&amp;'[1]产值及收款计划（2026）'!$B:$B,'[1]产值及收款计划（2026）'!N:N)</f>
        <v>史菁霞团队</v>
      </c>
      <c r="O144" s="235" t="str" cm="1">
        <f t="array" ref="O144">_xlfn.XLOOKUP($A144&amp;$B144,'[1]产值及收款计划（2026）'!$A:$A&amp;'[1]产值及收款计划（2026）'!$B:$B,'[1]产值及收款计划（2026）'!O:O)</f>
        <v>袁超</v>
      </c>
      <c r="P144" s="234" t="str" cm="1">
        <f t="array" ref="P144">_xlfn.XLOOKUP($A144&amp;$B144,'[1]产值及收款计划（2026）'!$A:$A&amp;'[1]产值及收款计划（2026）'!$B:$B,'[1]产值及收款计划（2026）'!P:P)</f>
        <v>25已完结</v>
      </c>
      <c r="Q144" s="235" t="e" cm="1">
        <f t="array" ref="Q144">_xlfn.XLOOKUP($A144&amp;$B144,'[1]产值及收款计划（2026）'!$A:$A&amp;'[1]产值及收款计划（2026）'!$B:$B,'[1]产值及收款计划（2026）'!Q:Q)</f>
        <v>#REF!</v>
      </c>
      <c r="R144" s="235" t="e" cm="1">
        <f t="array" ref="R144">_xlfn.XLOOKUP($A144&amp;$B144,'[1]产值及收款计划（2026）'!$A:$A&amp;'[1]产值及收款计划（2026）'!$B:$B,'[1]产值及收款计划（2026）'!R:R)</f>
        <v>#REF!</v>
      </c>
      <c r="S144" s="235" t="e" cm="1">
        <f t="array" ref="S144">_xlfn.XLOOKUP($A144&amp;$B144,'[1]产值及收款计划（2026）'!$A:$A&amp;'[1]产值及收款计划（2026）'!$B:$B,'[1]产值及收款计划（2026）'!S:S)</f>
        <v>#REF!</v>
      </c>
      <c r="T144" s="235" cm="1">
        <f t="array" ref="T144">_xlfn.XLOOKUP($A144&amp;$B144,'[1]产值及收款计划（2026）'!$A:$A&amp;'[1]产值及收款计划（2026）'!$B:$B,'[1]产值及收款计划（2026）'!T:T)</f>
        <v>33.6072</v>
      </c>
      <c r="U144" s="235" cm="1">
        <f t="array" ref="U144">_xlfn.XLOOKUP($A144&amp;$B144,'[1]产值及收款计划（2026）'!$A:$A&amp;'[1]产值及收款计划（2026）'!$B:$B,'[1]产值及收款计划（2026）'!U:U)</f>
        <v>0</v>
      </c>
      <c r="V144" s="235" cm="1">
        <f t="array" ref="V144">_xlfn.XLOOKUP($A144&amp;$B144,'[1]产值及收款计划（2026）'!$A:$A&amp;'[1]产值及收款计划（2026）'!$B:$B,'[1]产值及收款计划（2026）'!V:V)</f>
        <v>0</v>
      </c>
      <c r="W144" s="235" t="e" cm="1">
        <f t="array" ref="W144">_xlfn.XLOOKUP($A144&amp;$B144,'[1]产值及收款计划（2026）'!$A:$A&amp;'[1]产值及收款计划（2026）'!$B:$B,'[1]产值及收款计划（2026）'!W:W)</f>
        <v>#REF!</v>
      </c>
      <c r="X144" s="235" t="e" cm="1">
        <f t="array" ref="X144">_xlfn.XLOOKUP($A144&amp;$B144,'[1]产值及收款计划（2026）'!$A:$A&amp;'[1]产值及收款计划（2026）'!$B:$B,'[1]产值及收款计划（2026）'!X:X)</f>
        <v>#REF!</v>
      </c>
      <c r="Y144" s="235" t="e" cm="1">
        <f t="array" ref="Y144">_xlfn.XLOOKUP($A144&amp;$B144,'[1]产值及收款计划（2026）'!$A:$A&amp;'[1]产值及收款计划（2026）'!$B:$B,'[1]产值及收款计划（2026）'!Y:Y)</f>
        <v>#REF!</v>
      </c>
      <c r="Z144" s="235" t="e" cm="1">
        <f t="array" ref="Z144">_xlfn.XLOOKUP($A144&amp;$B144,'[1]产值及收款计划（2026）'!$A:$A&amp;'[1]产值及收款计划（2026）'!$B:$B,'[1]产值及收款计划（2026）'!Z:Z)</f>
        <v>#REF!</v>
      </c>
      <c r="AA144" s="235" cm="1">
        <f t="array" ref="AA144">_xlfn.XLOOKUP($A144&amp;$B144,'[1]产值及收款计划（2026）'!$A:$A&amp;'[1]产值及收款计划（2026）'!$B:$B,'[1]产值及收款计划（2026）'!AA:AA)</f>
        <v>0</v>
      </c>
      <c r="AB144" s="235" t="e" cm="1">
        <f t="array" ref="AB144">_xlfn.XLOOKUP($A144&amp;$B144,'[1]产值及收款计划（2026）'!$A:$A&amp;'[1]产值及收款计划（2026）'!$B:$B,'[1]产值及收款计划（2026）'!AB:AB)</f>
        <v>#REF!</v>
      </c>
      <c r="AC144" s="235" cm="1">
        <f t="array" ref="AC144">_xlfn.XLOOKUP($A144&amp;$B144,'[1]产值及收款计划（2026）'!$A:$A&amp;'[1]产值及收款计划（2026）'!$B:$B,'[1]产值及收款计划（2026）'!AC:AC)</f>
        <v>0</v>
      </c>
      <c r="AD144" s="235" cm="1">
        <f t="array" ref="AD144">_xlfn.XLOOKUP($A144&amp;$B144,'[1]产值及收款计划（2026）'!$A:$A&amp;'[1]产值及收款计划（2026）'!$B:$B,'[1]产值及收款计划（2026）'!AD:AD)</f>
        <v>0</v>
      </c>
      <c r="AE144" s="235" cm="1">
        <f t="array" ref="AE144">_xlfn.XLOOKUP($A144&amp;$B144,'[1]产值及收款计划（2026）'!$A:$A&amp;'[1]产值及收款计划（2026）'!$B:$B,'[1]产值及收款计划（2026）'!AE:AE)</f>
        <v>0</v>
      </c>
      <c r="AF144" s="235" cm="1">
        <f t="array" ref="AF144">_xlfn.XLOOKUP($A144&amp;$B144,'[1]产值及收款计划（2026）'!$A:$A&amp;'[1]产值及收款计划（2026）'!$B:$B,'[1]产值及收款计划（2026）'!AF:AF)</f>
        <v>0</v>
      </c>
      <c r="AG144" s="235" cm="1">
        <f t="array" ref="AG144">_xlfn.XLOOKUP($A144&amp;$B144,'[1]产值及收款计划（2026）'!$A:$A&amp;'[1]产值及收款计划（2026）'!$B:$B,'[1]产值及收款计划（2026）'!AG:AG)</f>
        <v>0</v>
      </c>
      <c r="AH144" s="235" cm="1">
        <f t="array" ref="AH144">_xlfn.XLOOKUP($A144&amp;$B144,'[1]产值及收款计划（2026）'!$A:$A&amp;'[1]产值及收款计划（2026）'!$B:$B,'[1]产值及收款计划（2026）'!AH:AH)</f>
        <v>0</v>
      </c>
      <c r="AI144" s="235" cm="1">
        <f t="array" ref="AI144">_xlfn.XLOOKUP($A144&amp;$B144,'[1]产值及收款计划（2026）'!$A:$A&amp;'[1]产值及收款计划（2026）'!$B:$B,'[1]产值及收款计划（2026）'!AI:AI)</f>
        <v>0</v>
      </c>
      <c r="AJ144" s="235" cm="1">
        <f t="array" ref="AJ144">_xlfn.XLOOKUP($A144&amp;$B144,'[1]产值及收款计划（2026）'!$A:$A&amp;'[1]产值及收款计划（2026）'!$B:$B,'[1]产值及收款计划（2026）'!AJ:AJ)</f>
        <v>0</v>
      </c>
      <c r="AK144" s="235" cm="1">
        <f t="array" ref="AK144">_xlfn.XLOOKUP($A144&amp;$B144,'[1]产值及收款计划（2026）'!$A:$A&amp;'[1]产值及收款计划（2026）'!$B:$B,'[1]产值及收款计划（2026）'!AK:AK)</f>
        <v>0</v>
      </c>
      <c r="AL144" s="235" cm="1">
        <f t="array" ref="AL144">_xlfn.XLOOKUP($A144&amp;$B144,'[1]产值及收款计划（2026）'!$A:$A&amp;'[1]产值及收款计划（2026）'!$B:$B,'[1]产值及收款计划（2026）'!AL:AL)</f>
        <v>0</v>
      </c>
      <c r="AM144" s="242" cm="1">
        <f t="array" ref="AM144">_xlfn.LET(_xlpm.勾选月份状态数组,TRANSPOSE('PPT(12-15页）-TOP10'!$A$3:$A$14),_xlpm.选择数据区,IF('PPT(12-15页）-TOP10'!$E$3="收款",$BA144:$BL144,$AA144:$AL144),SUM(_xlfn._xlws.FILTER(_xlpm.选择数据区,_xlpm.勾选月份状态数组,"")))</f>
        <v>0</v>
      </c>
      <c r="AN144" s="235" t="e">
        <f>_xlfn.XLOOKUP($C144,应收未收表!$T:$T,应收未收表!AA:AA)</f>
        <v>#N/A</v>
      </c>
      <c r="AO144" s="235" t="e">
        <f>_xlfn.XLOOKUP($C144,应收未收表!$T:$T,应收未收表!AB:AB)</f>
        <v>#N/A</v>
      </c>
      <c r="AP144" s="235" t="e">
        <f>_xlfn.XLOOKUP($C144,应收未收表!$T:$T,应收未收表!AC:AC)</f>
        <v>#N/A</v>
      </c>
      <c r="AQ144" s="235" t="e">
        <f>_xlfn.XLOOKUP($C144,应收未收表!$T:$T,应收未收表!AE:AE)</f>
        <v>#N/A</v>
      </c>
      <c r="AR144" s="235" t="e">
        <f>_xlfn.XLOOKUP($C144,应收未收表!$T:$T,应收未收表!AF:AF)</f>
        <v>#N/A</v>
      </c>
      <c r="AS144" s="235" t="e" cm="1">
        <f t="array" ref="AS144">_xlfn.XLOOKUP($A144&amp;$B144,'[1]产值及收款计划（2026）'!$A:$A&amp;'[1]产值及收款计划（2026）'!$B:$B,'[1]产值及收款计划（2026）'!AS:AS)</f>
        <v>#REF!</v>
      </c>
      <c r="AT144" s="235" t="e" cm="1">
        <f t="array" ref="AT144">_xlfn.XLOOKUP($A144&amp;$B144,'[1]产值及收款计划（2026）'!$A:$A&amp;'[1]产值及收款计划（2026）'!$B:$B,'[1]产值及收款计划（2026）'!AT:AT)</f>
        <v>#REF!</v>
      </c>
      <c r="AU144" s="235" t="e" cm="1">
        <f t="array" ref="AU144">_xlfn.XLOOKUP($A144&amp;$B144,'[1]产值及收款计划（2026）'!$A:$A&amp;'[1]产值及收款计划（2026）'!$B:$B,'[1]产值及收款计划（2026）'!AU:AU)</f>
        <v>#REF!</v>
      </c>
      <c r="AV144" s="235" t="e" cm="1">
        <f t="array" ref="AV144">_xlfn.XLOOKUP($A144&amp;$B144,'[1]产值及收款计划（2026）'!$A:$A&amp;'[1]产值及收款计划（2026）'!$B:$B,'[1]产值及收款计划（2026）'!AV:AV)</f>
        <v>#REF!</v>
      </c>
      <c r="AW144" s="235" cm="1">
        <f t="array" ref="AW144">_xlfn.XLOOKUP($A144&amp;$B144,'[1]产值及收款计划（2026）'!$A:$A&amp;'[1]产值及收款计划（2026）'!$B:$B,'[1]产值及收款计划（2026）'!AW:AW)</f>
        <v>0</v>
      </c>
      <c r="AX144" s="235" cm="1">
        <f t="array" ref="AX144">_xlfn.XLOOKUP($A144&amp;$B144,'[1]产值及收款计划（2026）'!$A:$A&amp;'[1]产值及收款计划（2026）'!$B:$B,'[1]产值及收款计划（2026）'!AX:AX)</f>
        <v>0</v>
      </c>
      <c r="AY144" s="235" cm="1">
        <f t="array" ref="AY144">_xlfn.XLOOKUP($A144&amp;$B144,'[1]产值及收款计划（2026）'!$A:$A&amp;'[1]产值及收款计划（2026）'!$B:$B,'[1]产值及收款计划（2026）'!AY:AY)</f>
        <v>33.6072</v>
      </c>
      <c r="AZ144" s="235" cm="1">
        <f t="array" ref="AZ144">_xlfn.XLOOKUP($A144&amp;$B144,'[1]产值及收款计划（2026）'!$A:$A&amp;'[1]产值及收款计划（2026）'!$B:$B,'[1]产值及收款计划（2026）'!AZ:AZ)</f>
        <v>33.6072</v>
      </c>
      <c r="BA144" s="235" t="e" cm="1">
        <f t="array" ref="BA144">_xlfn.XLOOKUP($A144&amp;$B144,'[1]产值及收款计划（2026）'!$A:$A&amp;'[1]产值及收款计划（2026）'!$B:$B,'[1]产值及收款计划（2026）'!BA:BA)</f>
        <v>#REF!</v>
      </c>
      <c r="BB144" s="235" t="e" cm="1">
        <f t="array" ref="BB144">_xlfn.XLOOKUP($A144&amp;$B144,'[1]产值及收款计划（2026）'!$A:$A&amp;'[1]产值及收款计划（2026）'!$B:$B,'[1]产值及收款计划（2026）'!BB:BB)</f>
        <v>#REF!</v>
      </c>
      <c r="BC144" s="235" t="e" cm="1">
        <f t="array" ref="BC144">_xlfn.XLOOKUP($A144&amp;$B144,'[1]产值及收款计划（2026）'!$A:$A&amp;'[1]产值及收款计划（2026）'!$B:$B,'[1]产值及收款计划（2026）'!BC:BC)</f>
        <v>#REF!</v>
      </c>
      <c r="BD144" s="235" cm="1">
        <f t="array" ref="BD144">_xlfn.XLOOKUP($A144&amp;$B144,'[1]产值及收款计划（2026）'!$A:$A&amp;'[1]产值及收款计划（2026）'!$B:$B,'[1]产值及收款计划（2026）'!BD:BD)</f>
        <v>33.6072</v>
      </c>
      <c r="BE144" s="235" t="e" cm="1">
        <f t="array" ref="BE144">_xlfn.XLOOKUP($A144&amp;$B144,'[1]产值及收款计划（2026）'!$A:$A&amp;'[1]产值及收款计划（2026）'!$B:$B,'[1]产值及收款计划（2026）'!BE:BE)</f>
        <v>#REF!</v>
      </c>
      <c r="BF144" s="235" t="e" cm="1">
        <f t="array" ref="BF144">_xlfn.XLOOKUP($A144&amp;$B144,'[1]产值及收款计划（2026）'!$A:$A&amp;'[1]产值及收款计划（2026）'!$B:$B,'[1]产值及收款计划（2026）'!BF:BF)</f>
        <v>#REF!</v>
      </c>
      <c r="BG144" s="235" t="e" cm="1">
        <f t="array" ref="BG144">_xlfn.XLOOKUP($A144&amp;$B144,'[1]产值及收款计划（2026）'!$A:$A&amp;'[1]产值及收款计划（2026）'!$B:$B,'[1]产值及收款计划（2026）'!BG:BG)</f>
        <v>#REF!</v>
      </c>
      <c r="BH144" s="235" t="e" cm="1">
        <f t="array" ref="BH144">_xlfn.XLOOKUP($A144&amp;$B144,'[1]产值及收款计划（2026）'!$A:$A&amp;'[1]产值及收款计划（2026）'!$B:$B,'[1]产值及收款计划（2026）'!BH:BH)</f>
        <v>#REF!</v>
      </c>
      <c r="BI144" s="235" t="e" cm="1">
        <f t="array" ref="BI144">_xlfn.XLOOKUP($A144&amp;$B144,'[1]产值及收款计划（2026）'!$A:$A&amp;'[1]产值及收款计划（2026）'!$B:$B,'[1]产值及收款计划（2026）'!BI:BI)</f>
        <v>#REF!</v>
      </c>
      <c r="BJ144" s="235" t="e" cm="1">
        <f t="array" ref="BJ144">_xlfn.XLOOKUP($A144&amp;$B144,'[1]产值及收款计划（2026）'!$A:$A&amp;'[1]产值及收款计划（2026）'!$B:$B,'[1]产值及收款计划（2026）'!BJ:BJ)</f>
        <v>#REF!</v>
      </c>
      <c r="BK144" s="235" t="e" cm="1">
        <f t="array" ref="BK144">_xlfn.XLOOKUP($A144&amp;$B144,'[1]产值及收款计划（2026）'!$A:$A&amp;'[1]产值及收款计划（2026）'!$B:$B,'[1]产值及收款计划（2026）'!BK:BK)</f>
        <v>#REF!</v>
      </c>
      <c r="BL144" s="235" t="e" cm="1">
        <f t="array" ref="BL144">_xlfn.XLOOKUP($A144&amp;$B144,'[1]产值及收款计划（2026）'!$A:$A&amp;'[1]产值及收款计划（2026）'!$B:$B,'[1]产值及收款计划（2026）'!BL:BL)</f>
        <v>#REF!</v>
      </c>
      <c r="BM144" s="235"/>
      <c r="BN144" s="235"/>
      <c r="BO144" s="235"/>
      <c r="BP144" s="235"/>
      <c r="BQ144" s="235" t="e">
        <f>_xlfn.XLOOKUP($C144,应收未收表!$AJ:$AJ,应收未收表!AK:AK)</f>
        <v>#N/A</v>
      </c>
      <c r="BR144" s="235" t="e">
        <f>_xlfn.XLOOKUP($C144,应收未收表!$AJ:$AJ,应收未收表!AL:AL)</f>
        <v>#N/A</v>
      </c>
      <c r="BS144" s="235" t="e">
        <f>_xlfn.XLOOKUP($C144,应收未收表!$AJ:$AJ,应收未收表!AM:AM)</f>
        <v>#N/A</v>
      </c>
      <c r="BT144" s="235" t="e">
        <f>_xlfn.XLOOKUP($C144,应收未收表!$AJ:$AJ,应收未收表!AN:AN)</f>
        <v>#N/A</v>
      </c>
      <c r="BU144" s="234" t="str" cm="1">
        <f t="array" ref="BU144">_xlfn.XLOOKUP($A144&amp;$B144,'[1]产值及收款计划（2026）'!$A:$A&amp;'[1]产值及收款计划（2026）'!$B:$B,'[1]产值及收款计划（2026）'!BQ:BQ)</f>
        <v>上海城建数字产业集团有限公司</v>
      </c>
      <c r="BV144" s="235" t="e" cm="1">
        <f t="array" ref="BV144">_xlfn.XLOOKUP($A144&amp;$B144,'[1]产值及收款计划（2026）'!$A:$A&amp;'[1]产值及收款计划（2026）'!$B:$B,'[1]产值及收款计划（2026）'!BR:BR)</f>
        <v>#REF!</v>
      </c>
      <c r="CE144" s="235" cm="1">
        <f t="array" ref="CE144">_xlfn.XLOOKUP($A144&amp;$B144,'[1]产值及收款计划（2026）'!$A:$A&amp;'[1]产值及收款计划（2026）'!$B:$B,'[1]产值及收款计划（2026）'!CA:CA)</f>
        <v>0</v>
      </c>
      <c r="CF144" s="235" cm="1">
        <f t="array" ref="CF144">_xlfn.XLOOKUP($A144&amp;$B144,'[1]产值及收款计划（2026）'!$A:$A&amp;'[1]产值及收款计划（2026）'!$B:$B,'[1]产值及收款计划（2026）'!CB:CB)</f>
        <v>0</v>
      </c>
      <c r="CG144" s="235" cm="1">
        <f t="array" ref="CG144">_xlfn.XLOOKUP($A144&amp;$B144,'[1]产值及收款计划（2026）'!$A:$A&amp;'[1]产值及收款计划（2026）'!$B:$B,'[1]产值及收款计划（2026）'!CC:CC)</f>
        <v>0</v>
      </c>
      <c r="CH144" s="235" cm="1">
        <f t="array" ref="CH144">_xlfn.XLOOKUP($A144&amp;$B144,'[1]产值及收款计划（2026）'!$A:$A&amp;'[1]产值及收款计划（2026）'!$B:$B,'[1]产值及收款计划（2026）'!CD:CD)</f>
        <v>0</v>
      </c>
      <c r="CI144" s="235" cm="1">
        <f t="array" ref="CI144">_xlfn.XLOOKUP($A144&amp;$B144,'[1]产值及收款计划（2026）'!$A:$A&amp;'[1]产值及收款计划（2026）'!$B:$B,'[1]产值及收款计划（2026）'!CE:CE)</f>
        <v>0</v>
      </c>
      <c r="CJ144" s="235" cm="1">
        <f t="array" ref="CJ144">_xlfn.XLOOKUP($A144&amp;$B144,'[1]产值及收款计划（2026）'!$A:$A&amp;'[1]产值及收款计划（2026）'!$B:$B,'[1]产值及收款计划（2026）'!CF:CF)</f>
        <v>0</v>
      </c>
      <c r="CK144" s="235" cm="1">
        <f t="array" ref="CK144">_xlfn.XLOOKUP($A144&amp;$B144,'[1]产值及收款计划（2026）'!$A:$A&amp;'[1]产值及收款计划（2026）'!$B:$B,'[1]产值及收款计划（2026）'!CG:CG)</f>
        <v>0</v>
      </c>
      <c r="CL144" s="235" cm="1">
        <f t="array" ref="CL144">_xlfn.XLOOKUP($A144&amp;$B144,'[1]产值及收款计划（2026）'!$A:$A&amp;'[1]产值及收款计划（2026）'!$B:$B,'[1]产值及收款计划（2026）'!CH:CH)</f>
        <v>0</v>
      </c>
      <c r="CM144" s="235" cm="1">
        <f t="array" ref="CM144">_xlfn.XLOOKUP($A144&amp;$B144,'[1]产值及收款计划（2026）'!$A:$A&amp;'[1]产值及收款计划（2026）'!$B:$B,'[1]产值及收款计划（2026）'!CI:CI)</f>
        <v>0</v>
      </c>
      <c r="CN144" s="235" cm="1">
        <f t="array" ref="CN144">_xlfn.XLOOKUP($A144&amp;$B144,'[1]产值及收款计划（2026）'!$A:$A&amp;'[1]产值及收款计划（2026）'!$B:$B,'[1]产值及收款计划（2026）'!CJ:CJ)</f>
        <v>0</v>
      </c>
      <c r="CO144" s="235" cm="1">
        <f t="array" ref="CO144">_xlfn.XLOOKUP($A144&amp;$B144,'[1]产值及收款计划（2026）'!$A:$A&amp;'[1]产值及收款计划（2026）'!$B:$B,'[1]产值及收款计划（2026）'!CK:CK)</f>
        <v>0</v>
      </c>
      <c r="CP144" s="235" cm="1">
        <f t="array" ref="CP144">_xlfn.XLOOKUP($A144&amp;$B144,'[1]产值及收款计划（2026）'!$A:$A&amp;'[1]产值及收款计划（2026）'!$B:$B,'[1]产值及收款计划（2026）'!CL:CL)</f>
        <v>0</v>
      </c>
      <c r="DE144" s="235" cm="1">
        <f t="array" ref="DE144">_xlfn.XLOOKUP($A144&amp;$B144,'[1]产值及收款计划（2026）'!$A:$A&amp;'[1]产值及收款计划（2026）'!$B:$B,'[1]产值及收款计划（2026）'!DA:DA)</f>
        <v>0</v>
      </c>
      <c r="DF144" s="235" cm="1">
        <f t="array" ref="DF144">_xlfn.XLOOKUP($A144&amp;$B144,'[1]产值及收款计划（2026）'!$A:$A&amp;'[1]产值及收款计划（2026）'!$B:$B,'[1]产值及收款计划（2026）'!DB:DB)</f>
        <v>0</v>
      </c>
      <c r="DG144" s="235" cm="1">
        <f t="array" ref="DG144">_xlfn.XLOOKUP($A144&amp;$B144,'[1]产值及收款计划（2026）'!$A:$A&amp;'[1]产值及收款计划（2026）'!$B:$B,'[1]产值及收款计划（2026）'!DC:DC)</f>
        <v>0</v>
      </c>
      <c r="DH144" s="235" cm="1">
        <f t="array" ref="DH144">_xlfn.XLOOKUP($A144&amp;$B144,'[1]产值及收款计划（2026）'!$A:$A&amp;'[1]产值及收款计划（2026）'!$B:$B,'[1]产值及收款计划（2026）'!DD:DD)</f>
        <v>0</v>
      </c>
      <c r="DI144" s="235" cm="1">
        <f t="array" ref="DI144">_xlfn.XLOOKUP($A144&amp;$B144,'[1]产值及收款计划（2026）'!$A:$A&amp;'[1]产值及收款计划（2026）'!$B:$B,'[1]产值及收款计划（2026）'!DE:DE)</f>
        <v>0</v>
      </c>
      <c r="DJ144" s="235" cm="1">
        <f t="array" ref="DJ144">_xlfn.XLOOKUP($A144&amp;$B144,'[1]产值及收款计划（2026）'!$A:$A&amp;'[1]产值及收款计划（2026）'!$B:$B,'[1]产值及收款计划（2026）'!DF:DF)</f>
        <v>0</v>
      </c>
      <c r="DK144" s="235" cm="1">
        <f t="array" ref="DK144">_xlfn.XLOOKUP($A144&amp;$B144,'[1]产值及收款计划（2026）'!$A:$A&amp;'[1]产值及收款计划（2026）'!$B:$B,'[1]产值及收款计划（2026）'!DG:DG)</f>
        <v>0</v>
      </c>
      <c r="DL144" s="235" cm="1">
        <f t="array" ref="DL144">_xlfn.XLOOKUP($A144&amp;$B144,'[1]产值及收款计划（2026）'!$A:$A&amp;'[1]产值及收款计划（2026）'!$B:$B,'[1]产值及收款计划（2026）'!DH:DH)</f>
        <v>0</v>
      </c>
      <c r="DM144" s="235" cm="1">
        <f t="array" ref="DM144">_xlfn.XLOOKUP($A144&amp;$B144,'[1]产值及收款计划（2026）'!$A:$A&amp;'[1]产值及收款计划（2026）'!$B:$B,'[1]产值及收款计划（2026）'!DI:DI)</f>
        <v>0</v>
      </c>
      <c r="DN144" s="235" cm="1">
        <f t="array" ref="DN144">_xlfn.XLOOKUP($A144&amp;$B144,'[1]产值及收款计划（2026）'!$A:$A&amp;'[1]产值及收款计划（2026）'!$B:$B,'[1]产值及收款计划（2026）'!DJ:DJ)</f>
        <v>0</v>
      </c>
      <c r="DO144" s="235" cm="1">
        <f t="array" ref="DO144">_xlfn.XLOOKUP($A144&amp;$B144,'[1]产值及收款计划（2026）'!$A:$A&amp;'[1]产值及收款计划（2026）'!$B:$B,'[1]产值及收款计划（2026）'!DK:DK)</f>
        <v>0</v>
      </c>
      <c r="DP144" s="235" cm="1">
        <f t="array" ref="DP144">_xlfn.XLOOKUP($A144&amp;$B144,'[1]产值及收款计划（2026）'!$A:$A&amp;'[1]产值及收款计划（2026）'!$B:$B,'[1]产值及收款计划（2026）'!DL:DL)</f>
        <v>0</v>
      </c>
      <c r="DQ144" s="243"/>
      <c r="DR144" s="229"/>
    </row>
    <row r="145" ht="20.25" spans="1:122">
      <c r="A145" s="233">
        <f t="shared" si="14"/>
        <v>141</v>
      </c>
      <c r="B145" s="233" t="s">
        <v>25</v>
      </c>
      <c r="C145" s="234" t="str" cm="1">
        <f t="array" ref="C145">_xlfn.XLOOKUP($A145&amp;$B145,'[1]产值及收款计划（2026）'!$A:$A&amp;'[1]产值及收款计划（2026）'!$B:$B,'[1]产值及收款计划（2026）'!C:C)</f>
        <v>C0CJSJ-FW-T-2026001</v>
      </c>
      <c r="D145" s="234" t="str" cm="1">
        <f t="array" ref="D145">_xlfn.XLOOKUP($A145&amp;$B145,'[1]产值及收款计划（2026）'!$A:$A&amp;'[1]产值及收款计划（2026）'!$B:$B,'[1]产值及收款计划（2026）'!D:D)</f>
        <v>上海示范区线工程SFQSG-12标智慧工地项目</v>
      </c>
      <c r="E145" s="235" cm="1">
        <f t="array" ref="E145">_xlfn.XLOOKUP($A145&amp;$B145,'[1]产值及收款计划（2026）'!$A:$A&amp;'[1]产值及收款计划（2026）'!$B:$B,'[1]产值及收款计划（2026）'!E:E)</f>
        <v>46.2</v>
      </c>
      <c r="F145" s="235" cm="1">
        <f t="array" ref="F145">_xlfn.XLOOKUP($A145&amp;$B145,'[1]产值及收款计划（2026）'!$A:$A&amp;'[1]产值及收款计划（2026）'!$B:$B,'[1]产值及收款计划（2026）'!F:F)</f>
        <v>46.2</v>
      </c>
      <c r="G145" s="235" cm="1">
        <f t="array" ref="G145">_xlfn.XLOOKUP($A145&amp;$B145,'[1]产值及收款计划（2026）'!$A:$A&amp;'[1]产值及收款计划（2026）'!$B:$B,'[1]产值及收款计划（2026）'!G:G)</f>
        <v>46.2</v>
      </c>
      <c r="H145" s="235" cm="1">
        <f t="array" ref="H145">_xlfn.XLOOKUP($A145&amp;$B145,'[1]产值及收款计划（2026）'!$A:$A&amp;'[1]产值及收款计划（2026）'!$B:$B,'[1]产值及收款计划（2026）'!H:H)</f>
        <v>26.2</v>
      </c>
      <c r="I145" s="236" cm="1">
        <f t="array" ref="I145">_xlfn.XLOOKUP($A145&amp;$B145,'[1]产值及收款计划（2026）'!$A:$A&amp;'[1]产值及收款计划（2026）'!$B:$B,'[1]产值及收款计划（2026）'!I:I)</f>
        <v>0.567099567099567</v>
      </c>
      <c r="J145" s="237" cm="1">
        <f t="array" ref="J145">_xlfn.XLOOKUP($A145&amp;$B145,'[1]产值及收款计划（2026）'!$A:$A&amp;'[1]产值及收款计划（2026）'!$B:$B,'[1]产值及收款计划（2026）'!J:J)</f>
        <v>0.06</v>
      </c>
      <c r="K145" s="235" t="e" cm="1">
        <f t="array" ref="K145">_xlfn.XLOOKUP($A145&amp;$B145,'[1]产值及收款计划（2026）'!$A:$A&amp;'[1]产值及收款计划（2026）'!$B:$B,'[1]产值及收款计划（2026）'!K:K)</f>
        <v>#REF!</v>
      </c>
      <c r="L145" s="235" t="e" cm="1">
        <f t="array" ref="L145">_xlfn.XLOOKUP($A145&amp;$B145,'[1]产值及收款计划（2026）'!$A:$A&amp;'[1]产值及收款计划（2026）'!$B:$B,'[1]产值及收款计划（2026）'!L:L)</f>
        <v>#REF!</v>
      </c>
      <c r="M145" s="235" t="str" cm="1">
        <f t="array" ref="M145">_xlfn.XLOOKUP($A145&amp;$B145,'[1]产值及收款计划（2026）'!$A:$A&amp;'[1]产值及收款计划（2026）'!$B:$B,'[1]产值及收款计划（2026）'!M:M)</f>
        <v>主导</v>
      </c>
      <c r="N145" s="235" t="str" cm="1">
        <f t="array" ref="N145">_xlfn.XLOOKUP($A145&amp;$B145,'[1]产值及收款计划（2026）'!$A:$A&amp;'[1]产值及收款计划（2026）'!$B:$B,'[1]产值及收款计划（2026）'!N:N)</f>
        <v>史菁霞团队</v>
      </c>
      <c r="O145" s="235" t="str" cm="1">
        <f t="array" ref="O145">_xlfn.XLOOKUP($A145&amp;$B145,'[1]产值及收款计划（2026）'!$A:$A&amp;'[1]产值及收款计划（2026）'!$B:$B,'[1]产值及收款计划（2026）'!O:O)</f>
        <v>袁超</v>
      </c>
      <c r="P145" s="234" t="str" cm="1">
        <f t="array" ref="P145">_xlfn.XLOOKUP($A145&amp;$B145,'[1]产值及收款计划（2026）'!$A:$A&amp;'[1]产值及收款计划（2026）'!$B:$B,'[1]产值及收款计划（2026）'!P:P)</f>
        <v>26新签</v>
      </c>
      <c r="Q145" s="235" t="e" cm="1">
        <f t="array" ref="Q145">_xlfn.XLOOKUP($A145&amp;$B145,'[1]产值及收款计划（2026）'!$A:$A&amp;'[1]产值及收款计划（2026）'!$B:$B,'[1]产值及收款计划（2026）'!Q:Q)</f>
        <v>#REF!</v>
      </c>
      <c r="R145" s="235" t="e" cm="1">
        <f t="array" ref="R145">_xlfn.XLOOKUP($A145&amp;$B145,'[1]产值及收款计划（2026）'!$A:$A&amp;'[1]产值及收款计划（2026）'!$B:$B,'[1]产值及收款计划（2026）'!R:R)</f>
        <v>#REF!</v>
      </c>
      <c r="S145" s="235" t="e" cm="1">
        <f t="array" ref="S145">_xlfn.XLOOKUP($A145&amp;$B145,'[1]产值及收款计划（2026）'!$A:$A&amp;'[1]产值及收款计划（2026）'!$B:$B,'[1]产值及收款计划（2026）'!S:S)</f>
        <v>#REF!</v>
      </c>
      <c r="T145" s="235" cm="1">
        <f t="array" ref="T145">_xlfn.XLOOKUP($A145&amp;$B145,'[1]产值及收款计划（2026）'!$A:$A&amp;'[1]产值及收款计划（2026）'!$B:$B,'[1]产值及收款计划（2026）'!T:T)</f>
        <v>0</v>
      </c>
      <c r="U145" s="235" cm="1">
        <f t="array" ref="U145">_xlfn.XLOOKUP($A145&amp;$B145,'[1]产值及收款计划（2026）'!$A:$A&amp;'[1]产值及收款计划（2026）'!$B:$B,'[1]产值及收款计划（2026）'!U:U)</f>
        <v>0</v>
      </c>
      <c r="V145" s="235" cm="1">
        <f t="array" ref="V145">_xlfn.XLOOKUP($A145&amp;$B145,'[1]产值及收款计划（2026）'!$A:$A&amp;'[1]产值及收款计划（2026）'!$B:$B,'[1]产值及收款计划（2026）'!V:V)</f>
        <v>46.2</v>
      </c>
      <c r="W145" s="235" t="e" cm="1">
        <f t="array" ref="W145">_xlfn.XLOOKUP($A145&amp;$B145,'[1]产值及收款计划（2026）'!$A:$A&amp;'[1]产值及收款计划（2026）'!$B:$B,'[1]产值及收款计划（2026）'!W:W)</f>
        <v>#REF!</v>
      </c>
      <c r="X145" s="235" t="e" cm="1">
        <f t="array" ref="X145">_xlfn.XLOOKUP($A145&amp;$B145,'[1]产值及收款计划（2026）'!$A:$A&amp;'[1]产值及收款计划（2026）'!$B:$B,'[1]产值及收款计划（2026）'!X:X)</f>
        <v>#REF!</v>
      </c>
      <c r="Y145" s="235" t="e" cm="1">
        <f t="array" ref="Y145">_xlfn.XLOOKUP($A145&amp;$B145,'[1]产值及收款计划（2026）'!$A:$A&amp;'[1]产值及收款计划（2026）'!$B:$B,'[1]产值及收款计划（2026）'!Y:Y)</f>
        <v>#REF!</v>
      </c>
      <c r="Z145" s="235" t="e" cm="1">
        <f t="array" ref="Z145">_xlfn.XLOOKUP($A145&amp;$B145,'[1]产值及收款计划（2026）'!$A:$A&amp;'[1]产值及收款计划（2026）'!$B:$B,'[1]产值及收款计划（2026）'!Z:Z)</f>
        <v>#REF!</v>
      </c>
      <c r="AA145" s="235" t="e" cm="1">
        <f t="array" ref="AA145">_xlfn.XLOOKUP($A145&amp;$B145,'[1]产值及收款计划（2026）'!$A:$A&amp;'[1]产值及收款计划（2026）'!$B:$B,'[1]产值及收款计划（2026）'!AA:AA)</f>
        <v>#REF!</v>
      </c>
      <c r="AB145" s="235" t="e" cm="1">
        <f t="array" ref="AB145">_xlfn.XLOOKUP($A145&amp;$B145,'[1]产值及收款计划（2026）'!$A:$A&amp;'[1]产值及收款计划（2026）'!$B:$B,'[1]产值及收款计划（2026）'!AB:AB)</f>
        <v>#REF!</v>
      </c>
      <c r="AC145" s="235" t="e" cm="1">
        <f t="array" ref="AC145">_xlfn.XLOOKUP($A145&amp;$B145,'[1]产值及收款计划（2026）'!$A:$A&amp;'[1]产值及收款计划（2026）'!$B:$B,'[1]产值及收款计划（2026）'!AC:AC)</f>
        <v>#REF!</v>
      </c>
      <c r="AD145" s="235" cm="1">
        <f t="array" ref="AD145">_xlfn.XLOOKUP($A145&amp;$B145,'[1]产值及收款计划（2026）'!$A:$A&amp;'[1]产值及收款计划（2026）'!$B:$B,'[1]产值及收款计划（2026）'!AD:AD)</f>
        <v>30.03</v>
      </c>
      <c r="AE145" s="235" t="e" cm="1">
        <f t="array" ref="AE145">_xlfn.XLOOKUP($A145&amp;$B145,'[1]产值及收款计划（2026）'!$A:$A&amp;'[1]产值及收款计划（2026）'!$B:$B,'[1]产值及收款计划（2026）'!AE:AE)</f>
        <v>#REF!</v>
      </c>
      <c r="AF145" s="235" t="e" cm="1">
        <f t="array" ref="AF145">_xlfn.XLOOKUP($A145&amp;$B145,'[1]产值及收款计划（2026）'!$A:$A&amp;'[1]产值及收款计划（2026）'!$B:$B,'[1]产值及收款计划（2026）'!AF:AF)</f>
        <v>#REF!</v>
      </c>
      <c r="AG145" s="235" t="e" cm="1">
        <f t="array" ref="AG145">_xlfn.XLOOKUP($A145&amp;$B145,'[1]产值及收款计划（2026）'!$A:$A&amp;'[1]产值及收款计划（2026）'!$B:$B,'[1]产值及收款计划（2026）'!AG:AG)</f>
        <v>#REF!</v>
      </c>
      <c r="AH145" s="235" t="e" cm="1">
        <f t="array" ref="AH145">_xlfn.XLOOKUP($A145&amp;$B145,'[1]产值及收款计划（2026）'!$A:$A&amp;'[1]产值及收款计划（2026）'!$B:$B,'[1]产值及收款计划（2026）'!AH:AH)</f>
        <v>#REF!</v>
      </c>
      <c r="AI145" s="235" t="e" cm="1">
        <f t="array" ref="AI145">_xlfn.XLOOKUP($A145&amp;$B145,'[1]产值及收款计划（2026）'!$A:$A&amp;'[1]产值及收款计划（2026）'!$B:$B,'[1]产值及收款计划（2026）'!AI:AI)</f>
        <v>#REF!</v>
      </c>
      <c r="AJ145" s="235" t="e" cm="1">
        <f t="array" ref="AJ145">_xlfn.XLOOKUP($A145&amp;$B145,'[1]产值及收款计划（2026）'!$A:$A&amp;'[1]产值及收款计划（2026）'!$B:$B,'[1]产值及收款计划（2026）'!AJ:AJ)</f>
        <v>#REF!</v>
      </c>
      <c r="AK145" s="235" t="e" cm="1">
        <f t="array" ref="AK145">_xlfn.XLOOKUP($A145&amp;$B145,'[1]产值及收款计划（2026）'!$A:$A&amp;'[1]产值及收款计划（2026）'!$B:$B,'[1]产值及收款计划（2026）'!AK:AK)</f>
        <v>#REF!</v>
      </c>
      <c r="AL145" s="235" t="e" cm="1">
        <f t="array" ref="AL145">_xlfn.XLOOKUP($A145&amp;$B145,'[1]产值及收款计划（2026）'!$A:$A&amp;'[1]产值及收款计划（2026）'!$B:$B,'[1]产值及收款计划（2026）'!AL:AL)</f>
        <v>#REF!</v>
      </c>
      <c r="AM145" s="242" t="e" cm="1">
        <f t="array" ref="AM145">_xlfn.LET(_xlpm.勾选月份状态数组,TRANSPOSE('PPT(12-15页）-TOP10'!$A$3:$A$14),_xlpm.选择数据区,IF('PPT(12-15页）-TOP10'!$E$3="收款",$BA145:$BL145,$AA145:$AL145),SUM(_xlfn._xlws.FILTER(_xlpm.选择数据区,_xlpm.勾选月份状态数组,"")))</f>
        <v>#REF!</v>
      </c>
      <c r="AN145" s="235" t="e">
        <f>_xlfn.XLOOKUP($C145,应收未收表!$T:$T,应收未收表!AA:AA)</f>
        <v>#N/A</v>
      </c>
      <c r="AO145" s="235" t="e">
        <f>_xlfn.XLOOKUP($C145,应收未收表!$T:$T,应收未收表!AB:AB)</f>
        <v>#N/A</v>
      </c>
      <c r="AP145" s="235" t="e">
        <f>_xlfn.XLOOKUP($C145,应收未收表!$T:$T,应收未收表!AC:AC)</f>
        <v>#N/A</v>
      </c>
      <c r="AQ145" s="235" t="e">
        <f>_xlfn.XLOOKUP($C145,应收未收表!$T:$T,应收未收表!AE:AE)</f>
        <v>#N/A</v>
      </c>
      <c r="AR145" s="235" t="e">
        <f>_xlfn.XLOOKUP($C145,应收未收表!$T:$T,应收未收表!AF:AF)</f>
        <v>#N/A</v>
      </c>
      <c r="AS145" s="235" t="e" cm="1">
        <f t="array" ref="AS145">_xlfn.XLOOKUP($A145&amp;$B145,'[1]产值及收款计划（2026）'!$A:$A&amp;'[1]产值及收款计划（2026）'!$B:$B,'[1]产值及收款计划（2026）'!AS:AS)</f>
        <v>#REF!</v>
      </c>
      <c r="AT145" s="235" t="e" cm="1">
        <f t="array" ref="AT145">_xlfn.XLOOKUP($A145&amp;$B145,'[1]产值及收款计划（2026）'!$A:$A&amp;'[1]产值及收款计划（2026）'!$B:$B,'[1]产值及收款计划（2026）'!AT:AT)</f>
        <v>#REF!</v>
      </c>
      <c r="AU145" s="235" t="e" cm="1">
        <f t="array" ref="AU145">_xlfn.XLOOKUP($A145&amp;$B145,'[1]产值及收款计划（2026）'!$A:$A&amp;'[1]产值及收款计划（2026）'!$B:$B,'[1]产值及收款计划（2026）'!AU:AU)</f>
        <v>#REF!</v>
      </c>
      <c r="AV145" s="235" t="e" cm="1">
        <f t="array" ref="AV145">_xlfn.XLOOKUP($A145&amp;$B145,'[1]产值及收款计划（2026）'!$A:$A&amp;'[1]产值及收款计划（2026）'!$B:$B,'[1]产值及收款计划（2026）'!AV:AV)</f>
        <v>#REF!</v>
      </c>
      <c r="AW145" s="235" cm="1">
        <f t="array" ref="AW145">_xlfn.XLOOKUP($A145&amp;$B145,'[1]产值及收款计划（2026）'!$A:$A&amp;'[1]产值及收款计划（2026）'!$B:$B,'[1]产值及收款计划（2026）'!AW:AW)</f>
        <v>0</v>
      </c>
      <c r="AX145" s="235" cm="1">
        <f t="array" ref="AX145">_xlfn.XLOOKUP($A145&amp;$B145,'[1]产值及收款计划（2026）'!$A:$A&amp;'[1]产值及收款计划（2026）'!$B:$B,'[1]产值及收款计划（2026）'!AX:AX)</f>
        <v>30.38</v>
      </c>
      <c r="AY145" s="235" cm="1">
        <f t="array" ref="AY145">_xlfn.XLOOKUP($A145&amp;$B145,'[1]产值及收款计划（2026）'!$A:$A&amp;'[1]产值及收款计划（2026）'!$B:$B,'[1]产值及收款计划（2026）'!AY:AY)</f>
        <v>15.82</v>
      </c>
      <c r="AZ145" s="235" cm="1">
        <f t="array" ref="AZ145">_xlfn.XLOOKUP($A145&amp;$B145,'[1]产值及收款计划（2026）'!$A:$A&amp;'[1]产值及收款计划（2026）'!$B:$B,'[1]产值及收款计划（2026）'!AZ:AZ)</f>
        <v>-30.38</v>
      </c>
      <c r="BA145" s="235" t="e" cm="1">
        <f t="array" ref="BA145">_xlfn.XLOOKUP($A145&amp;$B145,'[1]产值及收款计划（2026）'!$A:$A&amp;'[1]产值及收款计划（2026）'!$B:$B,'[1]产值及收款计划（2026）'!BA:BA)</f>
        <v>#REF!</v>
      </c>
      <c r="BB145" s="235" t="e" cm="1">
        <f t="array" ref="BB145">_xlfn.XLOOKUP($A145&amp;$B145,'[1]产值及收款计划（2026）'!$A:$A&amp;'[1]产值及收款计划（2026）'!$B:$B,'[1]产值及收款计划（2026）'!BB:BB)</f>
        <v>#REF!</v>
      </c>
      <c r="BC145" s="235" t="e" cm="1">
        <f t="array" ref="BC145">_xlfn.XLOOKUP($A145&amp;$B145,'[1]产值及收款计划（2026）'!$A:$A&amp;'[1]产值及收款计划（2026）'!$B:$B,'[1]产值及收款计划（2026）'!BC:BC)</f>
        <v>#REF!</v>
      </c>
      <c r="BD145" s="235" t="e" cm="1">
        <f t="array" ref="BD145">_xlfn.XLOOKUP($A145&amp;$B145,'[1]产值及收款计划（2026）'!$A:$A&amp;'[1]产值及收款计划（2026）'!$B:$B,'[1]产值及收款计划（2026）'!BD:BD)</f>
        <v>#REF!</v>
      </c>
      <c r="BE145" s="235" t="e" cm="1">
        <f t="array" ref="BE145">_xlfn.XLOOKUP($A145&amp;$B145,'[1]产值及收款计划（2026）'!$A:$A&amp;'[1]产值及收款计划（2026）'!$B:$B,'[1]产值及收款计划（2026）'!BE:BE)</f>
        <v>#REF!</v>
      </c>
      <c r="BF145" s="235" t="e" cm="1">
        <f t="array" ref="BF145">_xlfn.XLOOKUP($A145&amp;$B145,'[1]产值及收款计划（2026）'!$A:$A&amp;'[1]产值及收款计划（2026）'!$B:$B,'[1]产值及收款计划（2026）'!BF:BF)</f>
        <v>#REF!</v>
      </c>
      <c r="BG145" s="235" t="e" cm="1">
        <f t="array" ref="BG145">_xlfn.XLOOKUP($A145&amp;$B145,'[1]产值及收款计划（2026）'!$A:$A&amp;'[1]产值及收款计划（2026）'!$B:$B,'[1]产值及收款计划（2026）'!BG:BG)</f>
        <v>#REF!</v>
      </c>
      <c r="BH145" s="235" t="e" cm="1">
        <f t="array" ref="BH145">_xlfn.XLOOKUP($A145&amp;$B145,'[1]产值及收款计划（2026）'!$A:$A&amp;'[1]产值及收款计划（2026）'!$B:$B,'[1]产值及收款计划（2026）'!BH:BH)</f>
        <v>#REF!</v>
      </c>
      <c r="BI145" s="235" t="e" cm="1">
        <f t="array" ref="BI145">_xlfn.XLOOKUP($A145&amp;$B145,'[1]产值及收款计划（2026）'!$A:$A&amp;'[1]产值及收款计划（2026）'!$B:$B,'[1]产值及收款计划（2026）'!BI:BI)</f>
        <v>#REF!</v>
      </c>
      <c r="BJ145" s="235" t="e" cm="1">
        <f t="array" ref="BJ145">_xlfn.XLOOKUP($A145&amp;$B145,'[1]产值及收款计划（2026）'!$A:$A&amp;'[1]产值及收款计划（2026）'!$B:$B,'[1]产值及收款计划（2026）'!BJ:BJ)</f>
        <v>#REF!</v>
      </c>
      <c r="BK145" s="235" t="e" cm="1">
        <f t="array" ref="BK145">_xlfn.XLOOKUP($A145&amp;$B145,'[1]产值及收款计划（2026）'!$A:$A&amp;'[1]产值及收款计划（2026）'!$B:$B,'[1]产值及收款计划（2026）'!BK:BK)</f>
        <v>#REF!</v>
      </c>
      <c r="BL145" s="235" cm="1">
        <f t="array" ref="BL145">_xlfn.XLOOKUP($A145&amp;$B145,'[1]产值及收款计划（2026）'!$A:$A&amp;'[1]产值及收款计划（2026）'!$B:$B,'[1]产值及收款计划（2026）'!BL:BL)</f>
        <v>15.82</v>
      </c>
      <c r="BM145" s="235"/>
      <c r="BN145" s="235"/>
      <c r="BO145" s="235"/>
      <c r="BP145" s="235"/>
      <c r="BQ145" s="235" t="e">
        <f>_xlfn.XLOOKUP($C145,应收未收表!$AJ:$AJ,应收未收表!AK:AK)</f>
        <v>#N/A</v>
      </c>
      <c r="BR145" s="235" t="e">
        <f>_xlfn.XLOOKUP($C145,应收未收表!$AJ:$AJ,应收未收表!AL:AL)</f>
        <v>#N/A</v>
      </c>
      <c r="BS145" s="235" t="e">
        <f>_xlfn.XLOOKUP($C145,应收未收表!$AJ:$AJ,应收未收表!AM:AM)</f>
        <v>#N/A</v>
      </c>
      <c r="BT145" s="235" t="e">
        <f>_xlfn.XLOOKUP($C145,应收未收表!$AJ:$AJ,应收未收表!AN:AN)</f>
        <v>#N/A</v>
      </c>
      <c r="BU145" s="234" t="str" cm="1">
        <f t="array" ref="BU145">_xlfn.XLOOKUP($A145&amp;$B145,'[1]产值及收款计划（2026）'!$A:$A&amp;'[1]产值及收款计划（2026）'!$B:$B,'[1]产值及收款计划（2026）'!BQ:BQ)</f>
        <v>上海城建市政工程（集团）有限公司</v>
      </c>
      <c r="BV145" s="235" t="e" cm="1">
        <f t="array" ref="BV145">_xlfn.XLOOKUP($A145&amp;$B145,'[1]产值及收款计划（2026）'!$A:$A&amp;'[1]产值及收款计划（2026）'!$B:$B,'[1]产值及收款计划（2026）'!BR:BR)</f>
        <v>#REF!</v>
      </c>
      <c r="CE145" s="235" cm="1">
        <f t="array" ref="CE145">_xlfn.XLOOKUP($A145&amp;$B145,'[1]产值及收款计划（2026）'!$A:$A&amp;'[1]产值及收款计划（2026）'!$B:$B,'[1]产值及收款计划（2026）'!CA:CA)</f>
        <v>0</v>
      </c>
      <c r="CF145" s="235" cm="1">
        <f t="array" ref="CF145">_xlfn.XLOOKUP($A145&amp;$B145,'[1]产值及收款计划（2026）'!$A:$A&amp;'[1]产值及收款计划（2026）'!$B:$B,'[1]产值及收款计划（2026）'!CB:CB)</f>
        <v>0</v>
      </c>
      <c r="CG145" s="235" cm="1">
        <f t="array" ref="CG145">_xlfn.XLOOKUP($A145&amp;$B145,'[1]产值及收款计划（2026）'!$A:$A&amp;'[1]产值及收款计划（2026）'!$B:$B,'[1]产值及收款计划（2026）'!CC:CC)</f>
        <v>0</v>
      </c>
      <c r="CH145" s="235" cm="1">
        <f t="array" ref="CH145">_xlfn.XLOOKUP($A145&amp;$B145,'[1]产值及收款计划（2026）'!$A:$A&amp;'[1]产值及收款计划（2026）'!$B:$B,'[1]产值及收款计划（2026）'!CD:CD)</f>
        <v>0</v>
      </c>
      <c r="CI145" s="235" cm="1">
        <f t="array" ref="CI145">_xlfn.XLOOKUP($A145&amp;$B145,'[1]产值及收款计划（2026）'!$A:$A&amp;'[1]产值及收款计划（2026）'!$B:$B,'[1]产值及收款计划（2026）'!CE:CE)</f>
        <v>0</v>
      </c>
      <c r="CJ145" s="235" cm="1">
        <f t="array" ref="CJ145">_xlfn.XLOOKUP($A145&amp;$B145,'[1]产值及收款计划（2026）'!$A:$A&amp;'[1]产值及收款计划（2026）'!$B:$B,'[1]产值及收款计划（2026）'!CF:CF)</f>
        <v>0</v>
      </c>
      <c r="CK145" s="235" cm="1">
        <f t="array" ref="CK145">_xlfn.XLOOKUP($A145&amp;$B145,'[1]产值及收款计划（2026）'!$A:$A&amp;'[1]产值及收款计划（2026）'!$B:$B,'[1]产值及收款计划（2026）'!CG:CG)</f>
        <v>0</v>
      </c>
      <c r="CL145" s="235" cm="1">
        <f t="array" ref="CL145">_xlfn.XLOOKUP($A145&amp;$B145,'[1]产值及收款计划（2026）'!$A:$A&amp;'[1]产值及收款计划（2026）'!$B:$B,'[1]产值及收款计划（2026）'!CH:CH)</f>
        <v>0</v>
      </c>
      <c r="CM145" s="235" cm="1">
        <f t="array" ref="CM145">_xlfn.XLOOKUP($A145&amp;$B145,'[1]产值及收款计划（2026）'!$A:$A&amp;'[1]产值及收款计划（2026）'!$B:$B,'[1]产值及收款计划（2026）'!CI:CI)</f>
        <v>0</v>
      </c>
      <c r="CN145" s="235" cm="1">
        <f t="array" ref="CN145">_xlfn.XLOOKUP($A145&amp;$B145,'[1]产值及收款计划（2026）'!$A:$A&amp;'[1]产值及收款计划（2026）'!$B:$B,'[1]产值及收款计划（2026）'!CJ:CJ)</f>
        <v>0</v>
      </c>
      <c r="CO145" s="235" cm="1">
        <f t="array" ref="CO145">_xlfn.XLOOKUP($A145&amp;$B145,'[1]产值及收款计划（2026）'!$A:$A&amp;'[1]产值及收款计划（2026）'!$B:$B,'[1]产值及收款计划（2026）'!CK:CK)</f>
        <v>0</v>
      </c>
      <c r="CP145" s="235" cm="1">
        <f t="array" ref="CP145">_xlfn.XLOOKUP($A145&amp;$B145,'[1]产值及收款计划（2026）'!$A:$A&amp;'[1]产值及收款计划（2026）'!$B:$B,'[1]产值及收款计划（2026）'!CL:CL)</f>
        <v>0</v>
      </c>
      <c r="DE145" s="235" cm="1">
        <f t="array" ref="DE145">_xlfn.XLOOKUP($A145&amp;$B145,'[1]产值及收款计划（2026）'!$A:$A&amp;'[1]产值及收款计划（2026）'!$B:$B,'[1]产值及收款计划（2026）'!DA:DA)</f>
        <v>0</v>
      </c>
      <c r="DF145" s="235" cm="1">
        <f t="array" ref="DF145">_xlfn.XLOOKUP($A145&amp;$B145,'[1]产值及收款计划（2026）'!$A:$A&amp;'[1]产值及收款计划（2026）'!$B:$B,'[1]产值及收款计划（2026）'!DB:DB)</f>
        <v>30.38</v>
      </c>
      <c r="DG145" s="235" cm="1">
        <f t="array" ref="DG145">_xlfn.XLOOKUP($A145&amp;$B145,'[1]产值及收款计划（2026）'!$A:$A&amp;'[1]产值及收款计划（2026）'!$B:$B,'[1]产值及收款计划（2026）'!DC:DC)</f>
        <v>0</v>
      </c>
      <c r="DH145" s="235" cm="1">
        <f t="array" ref="DH145">_xlfn.XLOOKUP($A145&amp;$B145,'[1]产值及收款计划（2026）'!$A:$A&amp;'[1]产值及收款计划（2026）'!$B:$B,'[1]产值及收款计划（2026）'!DD:DD)</f>
        <v>0</v>
      </c>
      <c r="DI145" s="235" cm="1">
        <f t="array" ref="DI145">_xlfn.XLOOKUP($A145&amp;$B145,'[1]产值及收款计划（2026）'!$A:$A&amp;'[1]产值及收款计划（2026）'!$B:$B,'[1]产值及收款计划（2026）'!DE:DE)</f>
        <v>0</v>
      </c>
      <c r="DJ145" s="235" cm="1">
        <f t="array" ref="DJ145">_xlfn.XLOOKUP($A145&amp;$B145,'[1]产值及收款计划（2026）'!$A:$A&amp;'[1]产值及收款计划（2026）'!$B:$B,'[1]产值及收款计划（2026）'!DF:DF)</f>
        <v>0</v>
      </c>
      <c r="DK145" s="235" cm="1">
        <f t="array" ref="DK145">_xlfn.XLOOKUP($A145&amp;$B145,'[1]产值及收款计划（2026）'!$A:$A&amp;'[1]产值及收款计划（2026）'!$B:$B,'[1]产值及收款计划（2026）'!DG:DG)</f>
        <v>0</v>
      </c>
      <c r="DL145" s="235" cm="1">
        <f t="array" ref="DL145">_xlfn.XLOOKUP($A145&amp;$B145,'[1]产值及收款计划（2026）'!$A:$A&amp;'[1]产值及收款计划（2026）'!$B:$B,'[1]产值及收款计划（2026）'!DH:DH)</f>
        <v>0</v>
      </c>
      <c r="DM145" s="235" cm="1">
        <f t="array" ref="DM145">_xlfn.XLOOKUP($A145&amp;$B145,'[1]产值及收款计划（2026）'!$A:$A&amp;'[1]产值及收款计划（2026）'!$B:$B,'[1]产值及收款计划（2026）'!DI:DI)</f>
        <v>0</v>
      </c>
      <c r="DN145" s="235" cm="1">
        <f t="array" ref="DN145">_xlfn.XLOOKUP($A145&amp;$B145,'[1]产值及收款计划（2026）'!$A:$A&amp;'[1]产值及收款计划（2026）'!$B:$B,'[1]产值及收款计划（2026）'!DJ:DJ)</f>
        <v>0</v>
      </c>
      <c r="DO145" s="235" cm="1">
        <f t="array" ref="DO145">_xlfn.XLOOKUP($A145&amp;$B145,'[1]产值及收款计划（2026）'!$A:$A&amp;'[1]产值及收款计划（2026）'!$B:$B,'[1]产值及收款计划（2026）'!DK:DK)</f>
        <v>0</v>
      </c>
      <c r="DP145" s="235" cm="1">
        <f t="array" ref="DP145">_xlfn.XLOOKUP($A145&amp;$B145,'[1]产值及收款计划（2026）'!$A:$A&amp;'[1]产值及收款计划（2026）'!$B:$B,'[1]产值及收款计划（2026）'!DL:DL)</f>
        <v>0</v>
      </c>
      <c r="DQ145" s="243"/>
      <c r="DR145" s="229"/>
    </row>
    <row r="146" ht="20.25" spans="1:122">
      <c r="A146" s="233">
        <f t="shared" ref="A146:A151" si="15">A145+1</f>
        <v>142</v>
      </c>
      <c r="B146" s="233" t="s">
        <v>25</v>
      </c>
      <c r="C146" s="234" t="str" cm="1">
        <f t="array" ref="C146">_xlfn.XLOOKUP($A146&amp;$B146,'[1]产值及收款计划（2026）'!$A:$A&amp;'[1]产值及收款计划（2026）'!$B:$B,'[1]产值及收款计划（2026）'!C:C)</f>
        <v>C0CJSJ-JCCG-T/W-2026003</v>
      </c>
      <c r="D146" s="234" t="str" cm="1">
        <f t="array" ref="D146">_xlfn.XLOOKUP($A146&amp;$B146,'[1]产值及收款计划（2026）'!$A:$A&amp;'[1]产值及收款计划（2026）'!$B:$B,'[1]产值及收款计划（2026）'!D:D)</f>
        <v>上海市示范区线工程SFQSG-10标智慧工地项目</v>
      </c>
      <c r="E146" s="235" cm="1">
        <f t="array" ref="E146">_xlfn.XLOOKUP($A146&amp;$B146,'[1]产值及收款计划（2026）'!$A:$A&amp;'[1]产值及收款计划（2026）'!$B:$B,'[1]产值及收款计划（2026）'!E:E)</f>
        <v>67.2</v>
      </c>
      <c r="F146" s="235" cm="1">
        <f t="array" ref="F146">_xlfn.XLOOKUP($A146&amp;$B146,'[1]产值及收款计划（2026）'!$A:$A&amp;'[1]产值及收款计划（2026）'!$B:$B,'[1]产值及收款计划（2026）'!F:F)</f>
        <v>67.2</v>
      </c>
      <c r="G146" s="235" cm="1">
        <f t="array" ref="G146">_xlfn.XLOOKUP($A146&amp;$B146,'[1]产值及收款计划（2026）'!$A:$A&amp;'[1]产值及收款计划（2026）'!$B:$B,'[1]产值及收款计划（2026）'!G:G)</f>
        <v>67.2</v>
      </c>
      <c r="H146" s="235" cm="1">
        <f t="array" ref="H146">_xlfn.XLOOKUP($A146&amp;$B146,'[1]产值及收款计划（2026）'!$A:$A&amp;'[1]产值及收款计划（2026）'!$B:$B,'[1]产值及收款计划（2026）'!H:H)</f>
        <v>51.2</v>
      </c>
      <c r="I146" s="236" cm="1">
        <f t="array" ref="I146">_xlfn.XLOOKUP($A146&amp;$B146,'[1]产值及收款计划（2026）'!$A:$A&amp;'[1]产值及收款计划（2026）'!$B:$B,'[1]产值及收款计划（2026）'!I:I)</f>
        <v>0.761904761904762</v>
      </c>
      <c r="J146" s="237" cm="1">
        <f t="array" ref="J146">_xlfn.XLOOKUP($A146&amp;$B146,'[1]产值及收款计划（2026）'!$A:$A&amp;'[1]产值及收款计划（2026）'!$B:$B,'[1]产值及收款计划（2026）'!J:J)</f>
        <v>0.0809249764557007</v>
      </c>
      <c r="K146" s="235" t="e" cm="1">
        <f t="array" ref="K146">_xlfn.XLOOKUP($A146&amp;$B146,'[1]产值及收款计划（2026）'!$A:$A&amp;'[1]产值及收款计划（2026）'!$B:$B,'[1]产值及收款计划（2026）'!K:K)</f>
        <v>#REF!</v>
      </c>
      <c r="L146" s="235" t="e" cm="1">
        <f t="array" ref="L146">_xlfn.XLOOKUP($A146&amp;$B146,'[1]产值及收款计划（2026）'!$A:$A&amp;'[1]产值及收款计划（2026）'!$B:$B,'[1]产值及收款计划（2026）'!L:L)</f>
        <v>#REF!</v>
      </c>
      <c r="M146" s="235" t="str" cm="1">
        <f t="array" ref="M146">_xlfn.XLOOKUP($A146&amp;$B146,'[1]产值及收款计划（2026）'!$A:$A&amp;'[1]产值及收款计划（2026）'!$B:$B,'[1]产值及收款计划（2026）'!M:M)</f>
        <v>主导</v>
      </c>
      <c r="N146" s="235" t="str" cm="1">
        <f t="array" ref="N146">_xlfn.XLOOKUP($A146&amp;$B146,'[1]产值及收款计划（2026）'!$A:$A&amp;'[1]产值及收款计划（2026）'!$B:$B,'[1]产值及收款计划（2026）'!N:N)</f>
        <v>史菁霞团队</v>
      </c>
      <c r="O146" s="235" t="str" cm="1">
        <f t="array" ref="O146">_xlfn.XLOOKUP($A146&amp;$B146,'[1]产值及收款计划（2026）'!$A:$A&amp;'[1]产值及收款计划（2026）'!$B:$B,'[1]产值及收款计划（2026）'!O:O)</f>
        <v>谢复欣</v>
      </c>
      <c r="P146" s="234" t="str" cm="1">
        <f t="array" ref="P146">_xlfn.XLOOKUP($A146&amp;$B146,'[1]产值及收款计划（2026）'!$A:$A&amp;'[1]产值及收款计划（2026）'!$B:$B,'[1]产值及收款计划（2026）'!P:P)</f>
        <v>26新签</v>
      </c>
      <c r="Q146" s="235" t="e" cm="1">
        <f t="array" ref="Q146">_xlfn.XLOOKUP($A146&amp;$B146,'[1]产值及收款计划（2026）'!$A:$A&amp;'[1]产值及收款计划（2026）'!$B:$B,'[1]产值及收款计划（2026）'!Q:Q)</f>
        <v>#REF!</v>
      </c>
      <c r="R146" s="235" t="e" cm="1">
        <f t="array" ref="R146">_xlfn.XLOOKUP($A146&amp;$B146,'[1]产值及收款计划（2026）'!$A:$A&amp;'[1]产值及收款计划（2026）'!$B:$B,'[1]产值及收款计划（2026）'!R:R)</f>
        <v>#REF!</v>
      </c>
      <c r="S146" s="235" t="e" cm="1">
        <f t="array" ref="S146">_xlfn.XLOOKUP($A146&amp;$B146,'[1]产值及收款计划（2026）'!$A:$A&amp;'[1]产值及收款计划（2026）'!$B:$B,'[1]产值及收款计划（2026）'!S:S)</f>
        <v>#REF!</v>
      </c>
      <c r="T146" s="235" cm="1">
        <f t="array" ref="T146">_xlfn.XLOOKUP($A146&amp;$B146,'[1]产值及收款计划（2026）'!$A:$A&amp;'[1]产值及收款计划（2026）'!$B:$B,'[1]产值及收款计划（2026）'!T:T)</f>
        <v>0</v>
      </c>
      <c r="U146" s="235" cm="1">
        <f t="array" ref="U146">_xlfn.XLOOKUP($A146&amp;$B146,'[1]产值及收款计划（2026）'!$A:$A&amp;'[1]产值及收款计划（2026）'!$B:$B,'[1]产值及收款计划（2026）'!U:U)</f>
        <v>0</v>
      </c>
      <c r="V146" s="235" cm="1">
        <f t="array" ref="V146">_xlfn.XLOOKUP($A146&amp;$B146,'[1]产值及收款计划（2026）'!$A:$A&amp;'[1]产值及收款计划（2026）'!$B:$B,'[1]产值及收款计划（2026）'!V:V)</f>
        <v>67.2</v>
      </c>
      <c r="W146" s="235" t="e" cm="1">
        <f t="array" ref="W146">_xlfn.XLOOKUP($A146&amp;$B146,'[1]产值及收款计划（2026）'!$A:$A&amp;'[1]产值及收款计划（2026）'!$B:$B,'[1]产值及收款计划（2026）'!W:W)</f>
        <v>#REF!</v>
      </c>
      <c r="X146" s="235" t="e" cm="1">
        <f t="array" ref="X146">_xlfn.XLOOKUP($A146&amp;$B146,'[1]产值及收款计划（2026）'!$A:$A&amp;'[1]产值及收款计划（2026）'!$B:$B,'[1]产值及收款计划（2026）'!X:X)</f>
        <v>#REF!</v>
      </c>
      <c r="Y146" s="235" t="e" cm="1">
        <f t="array" ref="Y146">_xlfn.XLOOKUP($A146&amp;$B146,'[1]产值及收款计划（2026）'!$A:$A&amp;'[1]产值及收款计划（2026）'!$B:$B,'[1]产值及收款计划（2026）'!Y:Y)</f>
        <v>#REF!</v>
      </c>
      <c r="Z146" s="235" t="e" cm="1">
        <f t="array" ref="Z146">_xlfn.XLOOKUP($A146&amp;$B146,'[1]产值及收款计划（2026）'!$A:$A&amp;'[1]产值及收款计划（2026）'!$B:$B,'[1]产值及收款计划（2026）'!Z:Z)</f>
        <v>#REF!</v>
      </c>
      <c r="AA146" s="235" t="e" cm="1">
        <f t="array" ref="AA146">_xlfn.XLOOKUP($A146&amp;$B146,'[1]产值及收款计划（2026）'!$A:$A&amp;'[1]产值及收款计划（2026）'!$B:$B,'[1]产值及收款计划（2026）'!AA:AA)</f>
        <v>#REF!</v>
      </c>
      <c r="AB146" s="235" t="e" cm="1">
        <f t="array" ref="AB146">_xlfn.XLOOKUP($A146&amp;$B146,'[1]产值及收款计划（2026）'!$A:$A&amp;'[1]产值及收款计划（2026）'!$B:$B,'[1]产值及收款计划（2026）'!AB:AB)</f>
        <v>#REF!</v>
      </c>
      <c r="AC146" s="235" t="e" cm="1">
        <f t="array" ref="AC146">_xlfn.XLOOKUP($A146&amp;$B146,'[1]产值及收款计划（2026）'!$A:$A&amp;'[1]产值及收款计划（2026）'!$B:$B,'[1]产值及收款计划（2026）'!AC:AC)</f>
        <v>#REF!</v>
      </c>
      <c r="AD146" s="235" t="e" cm="1">
        <f t="array" ref="AD146">_xlfn.XLOOKUP($A146&amp;$B146,'[1]产值及收款计划（2026）'!$A:$A&amp;'[1]产值及收款计划（2026）'!$B:$B,'[1]产值及收款计划（2026）'!AD:AD)</f>
        <v>#REF!</v>
      </c>
      <c r="AE146" s="235" t="e" cm="1">
        <f t="array" ref="AE146">_xlfn.XLOOKUP($A146&amp;$B146,'[1]产值及收款计划（2026）'!$A:$A&amp;'[1]产值及收款计划（2026）'!$B:$B,'[1]产值及收款计划（2026）'!AE:AE)</f>
        <v>#REF!</v>
      </c>
      <c r="AF146" s="235" t="e" cm="1">
        <f t="array" ref="AF146">_xlfn.XLOOKUP($A146&amp;$B146,'[1]产值及收款计划（2026）'!$A:$A&amp;'[1]产值及收款计划（2026）'!$B:$B,'[1]产值及收款计划（2026）'!AF:AF)</f>
        <v>#REF!</v>
      </c>
      <c r="AG146" s="235" t="e" cm="1">
        <f t="array" ref="AG146">_xlfn.XLOOKUP($A146&amp;$B146,'[1]产值及收款计划（2026）'!$A:$A&amp;'[1]产值及收款计划（2026）'!$B:$B,'[1]产值及收款计划（2026）'!AG:AG)</f>
        <v>#REF!</v>
      </c>
      <c r="AH146" s="235" t="e" cm="1">
        <f t="array" ref="AH146">_xlfn.XLOOKUP($A146&amp;$B146,'[1]产值及收款计划（2026）'!$A:$A&amp;'[1]产值及收款计划（2026）'!$B:$B,'[1]产值及收款计划（2026）'!AH:AH)</f>
        <v>#REF!</v>
      </c>
      <c r="AI146" s="235" cm="1">
        <f t="array" ref="AI146">_xlfn.XLOOKUP($A146&amp;$B146,'[1]产值及收款计划（2026）'!$A:$A&amp;'[1]产值及收款计划（2026）'!$B:$B,'[1]产值及收款计划（2026）'!AI:AI)</f>
        <v>67.2</v>
      </c>
      <c r="AJ146" s="235" t="e" cm="1">
        <f t="array" ref="AJ146">_xlfn.XLOOKUP($A146&amp;$B146,'[1]产值及收款计划（2026）'!$A:$A&amp;'[1]产值及收款计划（2026）'!$B:$B,'[1]产值及收款计划（2026）'!AJ:AJ)</f>
        <v>#REF!</v>
      </c>
      <c r="AK146" s="235" t="e" cm="1">
        <f t="array" ref="AK146">_xlfn.XLOOKUP($A146&amp;$B146,'[1]产值及收款计划（2026）'!$A:$A&amp;'[1]产值及收款计划（2026）'!$B:$B,'[1]产值及收款计划（2026）'!AK:AK)</f>
        <v>#REF!</v>
      </c>
      <c r="AL146" s="235" t="e" cm="1">
        <f t="array" ref="AL146">_xlfn.XLOOKUP($A146&amp;$B146,'[1]产值及收款计划（2026）'!$A:$A&amp;'[1]产值及收款计划（2026）'!$B:$B,'[1]产值及收款计划（2026）'!AL:AL)</f>
        <v>#REF!</v>
      </c>
      <c r="AM146" s="242" t="e" cm="1">
        <f t="array" ref="AM146">_xlfn.LET(_xlpm.勾选月份状态数组,TRANSPOSE('PPT(12-15页）-TOP10'!$A$3:$A$14),_xlpm.选择数据区,IF('PPT(12-15页）-TOP10'!$E$3="收款",$BA146:$BL146,$AA146:$AL146),SUM(_xlfn._xlws.FILTER(_xlpm.选择数据区,_xlpm.勾选月份状态数组,"")))</f>
        <v>#REF!</v>
      </c>
      <c r="AN146" s="235" t="e">
        <f>_xlfn.XLOOKUP($C146,应收未收表!$T:$T,应收未收表!AA:AA)</f>
        <v>#N/A</v>
      </c>
      <c r="AO146" s="235" t="e">
        <f>_xlfn.XLOOKUP($C146,应收未收表!$T:$T,应收未收表!AB:AB)</f>
        <v>#N/A</v>
      </c>
      <c r="AP146" s="235" t="e">
        <f>_xlfn.XLOOKUP($C146,应收未收表!$T:$T,应收未收表!AC:AC)</f>
        <v>#N/A</v>
      </c>
      <c r="AQ146" s="235" t="e">
        <f>_xlfn.XLOOKUP($C146,应收未收表!$T:$T,应收未收表!AE:AE)</f>
        <v>#N/A</v>
      </c>
      <c r="AR146" s="235" t="e">
        <f>_xlfn.XLOOKUP($C146,应收未收表!$T:$T,应收未收表!AF:AF)</f>
        <v>#N/A</v>
      </c>
      <c r="AS146" s="235" t="e" cm="1">
        <f t="array" ref="AS146">_xlfn.XLOOKUP($A146&amp;$B146,'[1]产值及收款计划（2026）'!$A:$A&amp;'[1]产值及收款计划（2026）'!$B:$B,'[1]产值及收款计划（2026）'!AS:AS)</f>
        <v>#REF!</v>
      </c>
      <c r="AT146" s="235" t="e" cm="1">
        <f t="array" ref="AT146">_xlfn.XLOOKUP($A146&amp;$B146,'[1]产值及收款计划（2026）'!$A:$A&amp;'[1]产值及收款计划（2026）'!$B:$B,'[1]产值及收款计划（2026）'!AT:AT)</f>
        <v>#REF!</v>
      </c>
      <c r="AU146" s="235" t="e" cm="1">
        <f t="array" ref="AU146">_xlfn.XLOOKUP($A146&amp;$B146,'[1]产值及收款计划（2026）'!$A:$A&amp;'[1]产值及收款计划（2026）'!$B:$B,'[1]产值及收款计划（2026）'!AU:AU)</f>
        <v>#REF!</v>
      </c>
      <c r="AV146" s="235" t="e" cm="1">
        <f t="array" ref="AV146">_xlfn.XLOOKUP($A146&amp;$B146,'[1]产值及收款计划（2026）'!$A:$A&amp;'[1]产值及收款计划（2026）'!$B:$B,'[1]产值及收款计划（2026）'!AV:AV)</f>
        <v>#REF!</v>
      </c>
      <c r="AW146" s="235" cm="1">
        <f t="array" ref="AW146">_xlfn.XLOOKUP($A146&amp;$B146,'[1]产值及收款计划（2026）'!$A:$A&amp;'[1]产值及收款计划（2026）'!$B:$B,'[1]产值及收款计划（2026）'!AW:AW)</f>
        <v>0</v>
      </c>
      <c r="AX146" s="235" cm="1">
        <f t="array" ref="AX146">_xlfn.XLOOKUP($A146&amp;$B146,'[1]产值及收款计划（2026）'!$A:$A&amp;'[1]产值及收款计划（2026）'!$B:$B,'[1]产值及收款计划（2026）'!AX:AX)</f>
        <v>43.26</v>
      </c>
      <c r="AY146" s="235" cm="1">
        <f t="array" ref="AY146">_xlfn.XLOOKUP($A146&amp;$B146,'[1]产值及收款计划（2026）'!$A:$A&amp;'[1]产值及收款计划（2026）'!$B:$B,'[1]产值及收款计划（2026）'!AY:AY)</f>
        <v>23.94</v>
      </c>
      <c r="AZ146" s="235" cm="1">
        <f t="array" ref="AZ146">_xlfn.XLOOKUP($A146&amp;$B146,'[1]产值及收款计划（2026）'!$A:$A&amp;'[1]产值及收款计划（2026）'!$B:$B,'[1]产值及收款计划（2026）'!AZ:AZ)</f>
        <v>-43.26</v>
      </c>
      <c r="BA146" s="235" t="e" cm="1">
        <f t="array" ref="BA146">_xlfn.XLOOKUP($A146&amp;$B146,'[1]产值及收款计划（2026）'!$A:$A&amp;'[1]产值及收款计划（2026）'!$B:$B,'[1]产值及收款计划（2026）'!BA:BA)</f>
        <v>#REF!</v>
      </c>
      <c r="BB146" s="235" t="e" cm="1">
        <f t="array" ref="BB146">_xlfn.XLOOKUP($A146&amp;$B146,'[1]产值及收款计划（2026）'!$A:$A&amp;'[1]产值及收款计划（2026）'!$B:$B,'[1]产值及收款计划（2026）'!BB:BB)</f>
        <v>#REF!</v>
      </c>
      <c r="BC146" s="235" t="e" cm="1">
        <f t="array" ref="BC146">_xlfn.XLOOKUP($A146&amp;$B146,'[1]产值及收款计划（2026）'!$A:$A&amp;'[1]产值及收款计划（2026）'!$B:$B,'[1]产值及收款计划（2026）'!BC:BC)</f>
        <v>#REF!</v>
      </c>
      <c r="BD146" s="235" t="e" cm="1">
        <f t="array" ref="BD146">_xlfn.XLOOKUP($A146&amp;$B146,'[1]产值及收款计划（2026）'!$A:$A&amp;'[1]产值及收款计划（2026）'!$B:$B,'[1]产值及收款计划（2026）'!BD:BD)</f>
        <v>#REF!</v>
      </c>
      <c r="BE146" s="235" t="e" cm="1">
        <f t="array" ref="BE146">_xlfn.XLOOKUP($A146&amp;$B146,'[1]产值及收款计划（2026）'!$A:$A&amp;'[1]产值及收款计划（2026）'!$B:$B,'[1]产值及收款计划（2026）'!BE:BE)</f>
        <v>#REF!</v>
      </c>
      <c r="BF146" s="235" t="e" cm="1">
        <f t="array" ref="BF146">_xlfn.XLOOKUP($A146&amp;$B146,'[1]产值及收款计划（2026）'!$A:$A&amp;'[1]产值及收款计划（2026）'!$B:$B,'[1]产值及收款计划（2026）'!BF:BF)</f>
        <v>#REF!</v>
      </c>
      <c r="BG146" s="235" t="e" cm="1">
        <f t="array" ref="BG146">_xlfn.XLOOKUP($A146&amp;$B146,'[1]产值及收款计划（2026）'!$A:$A&amp;'[1]产值及收款计划（2026）'!$B:$B,'[1]产值及收款计划（2026）'!BG:BG)</f>
        <v>#REF!</v>
      </c>
      <c r="BH146" s="235" t="e" cm="1">
        <f t="array" ref="BH146">_xlfn.XLOOKUP($A146&amp;$B146,'[1]产值及收款计划（2026）'!$A:$A&amp;'[1]产值及收款计划（2026）'!$B:$B,'[1]产值及收款计划（2026）'!BH:BH)</f>
        <v>#REF!</v>
      </c>
      <c r="BI146" s="235" t="e" cm="1">
        <f t="array" ref="BI146">_xlfn.XLOOKUP($A146&amp;$B146,'[1]产值及收款计划（2026）'!$A:$A&amp;'[1]产值及收款计划（2026）'!$B:$B,'[1]产值及收款计划（2026）'!BI:BI)</f>
        <v>#REF!</v>
      </c>
      <c r="BJ146" s="235" t="e" cm="1">
        <f t="array" ref="BJ146">_xlfn.XLOOKUP($A146&amp;$B146,'[1]产值及收款计划（2026）'!$A:$A&amp;'[1]产值及收款计划（2026）'!$B:$B,'[1]产值及收款计划（2026）'!BJ:BJ)</f>
        <v>#REF!</v>
      </c>
      <c r="BK146" s="235" t="e" cm="1">
        <f t="array" ref="BK146">_xlfn.XLOOKUP($A146&amp;$B146,'[1]产值及收款计划（2026）'!$A:$A&amp;'[1]产值及收款计划（2026）'!$B:$B,'[1]产值及收款计划（2026）'!BK:BK)</f>
        <v>#REF!</v>
      </c>
      <c r="BL146" s="235" t="e" cm="1">
        <f t="array" ref="BL146">_xlfn.XLOOKUP($A146&amp;$B146,'[1]产值及收款计划（2026）'!$A:$A&amp;'[1]产值及收款计划（2026）'!$B:$B,'[1]产值及收款计划（2026）'!BL:BL)</f>
        <v>#REF!</v>
      </c>
      <c r="BM146" s="235"/>
      <c r="BN146" s="235"/>
      <c r="BO146" s="235"/>
      <c r="BP146" s="235"/>
      <c r="BQ146" s="235" t="e">
        <f>_xlfn.XLOOKUP($C146,应收未收表!$AJ:$AJ,应收未收表!AK:AK)</f>
        <v>#N/A</v>
      </c>
      <c r="BR146" s="235" t="e">
        <f>_xlfn.XLOOKUP($C146,应收未收表!$AJ:$AJ,应收未收表!AL:AL)</f>
        <v>#N/A</v>
      </c>
      <c r="BS146" s="235" t="e">
        <f>_xlfn.XLOOKUP($C146,应收未收表!$AJ:$AJ,应收未收表!AM:AM)</f>
        <v>#N/A</v>
      </c>
      <c r="BT146" s="235" t="e">
        <f>_xlfn.XLOOKUP($C146,应收未收表!$AJ:$AJ,应收未收表!AN:AN)</f>
        <v>#N/A</v>
      </c>
      <c r="BU146" s="234" t="str" cm="1">
        <f t="array" ref="BU146">_xlfn.XLOOKUP($A146&amp;$B146,'[1]产值及收款计划（2026）'!$A:$A&amp;'[1]产值及收款计划（2026）'!$B:$B,'[1]产值及收款计划（2026）'!BQ:BQ)</f>
        <v>中铁十五局集团有限公司</v>
      </c>
      <c r="BV146" s="235" t="e" cm="1">
        <f t="array" ref="BV146">_xlfn.XLOOKUP($A146&amp;$B146,'[1]产值及收款计划（2026）'!$A:$A&amp;'[1]产值及收款计划（2026）'!$B:$B,'[1]产值及收款计划（2026）'!BR:BR)</f>
        <v>#REF!</v>
      </c>
      <c r="CE146" s="235" cm="1">
        <f t="array" ref="CE146">_xlfn.XLOOKUP($A146&amp;$B146,'[1]产值及收款计划（2026）'!$A:$A&amp;'[1]产值及收款计划（2026）'!$B:$B,'[1]产值及收款计划（2026）'!CA:CA)</f>
        <v>0</v>
      </c>
      <c r="CF146" s="235" cm="1">
        <f t="array" ref="CF146">_xlfn.XLOOKUP($A146&amp;$B146,'[1]产值及收款计划（2026）'!$A:$A&amp;'[1]产值及收款计划（2026）'!$B:$B,'[1]产值及收款计划（2026）'!CB:CB)</f>
        <v>0</v>
      </c>
      <c r="CG146" s="235" cm="1">
        <f t="array" ref="CG146">_xlfn.XLOOKUP($A146&amp;$B146,'[1]产值及收款计划（2026）'!$A:$A&amp;'[1]产值及收款计划（2026）'!$B:$B,'[1]产值及收款计划（2026）'!CC:CC)</f>
        <v>0</v>
      </c>
      <c r="CH146" s="235" cm="1">
        <f t="array" ref="CH146">_xlfn.XLOOKUP($A146&amp;$B146,'[1]产值及收款计划（2026）'!$A:$A&amp;'[1]产值及收款计划（2026）'!$B:$B,'[1]产值及收款计划（2026）'!CD:CD)</f>
        <v>0</v>
      </c>
      <c r="CI146" s="235" cm="1">
        <f t="array" ref="CI146">_xlfn.XLOOKUP($A146&amp;$B146,'[1]产值及收款计划（2026）'!$A:$A&amp;'[1]产值及收款计划（2026）'!$B:$B,'[1]产值及收款计划（2026）'!CE:CE)</f>
        <v>0</v>
      </c>
      <c r="CJ146" s="235" cm="1">
        <f t="array" ref="CJ146">_xlfn.XLOOKUP($A146&amp;$B146,'[1]产值及收款计划（2026）'!$A:$A&amp;'[1]产值及收款计划（2026）'!$B:$B,'[1]产值及收款计划（2026）'!CF:CF)</f>
        <v>0</v>
      </c>
      <c r="CK146" s="235" cm="1">
        <f t="array" ref="CK146">_xlfn.XLOOKUP($A146&amp;$B146,'[1]产值及收款计划（2026）'!$A:$A&amp;'[1]产值及收款计划（2026）'!$B:$B,'[1]产值及收款计划（2026）'!CG:CG)</f>
        <v>0</v>
      </c>
      <c r="CL146" s="235" cm="1">
        <f t="array" ref="CL146">_xlfn.XLOOKUP($A146&amp;$B146,'[1]产值及收款计划（2026）'!$A:$A&amp;'[1]产值及收款计划（2026）'!$B:$B,'[1]产值及收款计划（2026）'!CH:CH)</f>
        <v>0</v>
      </c>
      <c r="CM146" s="235" cm="1">
        <f t="array" ref="CM146">_xlfn.XLOOKUP($A146&amp;$B146,'[1]产值及收款计划（2026）'!$A:$A&amp;'[1]产值及收款计划（2026）'!$B:$B,'[1]产值及收款计划（2026）'!CI:CI)</f>
        <v>0</v>
      </c>
      <c r="CN146" s="235" cm="1">
        <f t="array" ref="CN146">_xlfn.XLOOKUP($A146&amp;$B146,'[1]产值及收款计划（2026）'!$A:$A&amp;'[1]产值及收款计划（2026）'!$B:$B,'[1]产值及收款计划（2026）'!CJ:CJ)</f>
        <v>0</v>
      </c>
      <c r="CO146" s="235" cm="1">
        <f t="array" ref="CO146">_xlfn.XLOOKUP($A146&amp;$B146,'[1]产值及收款计划（2026）'!$A:$A&amp;'[1]产值及收款计划（2026）'!$B:$B,'[1]产值及收款计划（2026）'!CK:CK)</f>
        <v>0</v>
      </c>
      <c r="CP146" s="235" cm="1">
        <f t="array" ref="CP146">_xlfn.XLOOKUP($A146&amp;$B146,'[1]产值及收款计划（2026）'!$A:$A&amp;'[1]产值及收款计划（2026）'!$B:$B,'[1]产值及收款计划（2026）'!CL:CL)</f>
        <v>0</v>
      </c>
      <c r="DE146" s="235" cm="1">
        <f t="array" ref="DE146">_xlfn.XLOOKUP($A146&amp;$B146,'[1]产值及收款计划（2026）'!$A:$A&amp;'[1]产值及收款计划（2026）'!$B:$B,'[1]产值及收款计划（2026）'!DA:DA)</f>
        <v>0</v>
      </c>
      <c r="DF146" s="235" cm="1">
        <f t="array" ref="DF146">_xlfn.XLOOKUP($A146&amp;$B146,'[1]产值及收款计划（2026）'!$A:$A&amp;'[1]产值及收款计划（2026）'!$B:$B,'[1]产值及收款计划（2026）'!DB:DB)</f>
        <v>43.26</v>
      </c>
      <c r="DG146" s="235" cm="1">
        <f t="array" ref="DG146">_xlfn.XLOOKUP($A146&amp;$B146,'[1]产值及收款计划（2026）'!$A:$A&amp;'[1]产值及收款计划（2026）'!$B:$B,'[1]产值及收款计划（2026）'!DC:DC)</f>
        <v>0</v>
      </c>
      <c r="DH146" s="235" cm="1">
        <f t="array" ref="DH146">_xlfn.XLOOKUP($A146&amp;$B146,'[1]产值及收款计划（2026）'!$A:$A&amp;'[1]产值及收款计划（2026）'!$B:$B,'[1]产值及收款计划（2026）'!DD:DD)</f>
        <v>0</v>
      </c>
      <c r="DI146" s="235" cm="1">
        <f t="array" ref="DI146">_xlfn.XLOOKUP($A146&amp;$B146,'[1]产值及收款计划（2026）'!$A:$A&amp;'[1]产值及收款计划（2026）'!$B:$B,'[1]产值及收款计划（2026）'!DE:DE)</f>
        <v>0</v>
      </c>
      <c r="DJ146" s="235" cm="1">
        <f t="array" ref="DJ146">_xlfn.XLOOKUP($A146&amp;$B146,'[1]产值及收款计划（2026）'!$A:$A&amp;'[1]产值及收款计划（2026）'!$B:$B,'[1]产值及收款计划（2026）'!DF:DF)</f>
        <v>0</v>
      </c>
      <c r="DK146" s="235" cm="1">
        <f t="array" ref="DK146">_xlfn.XLOOKUP($A146&amp;$B146,'[1]产值及收款计划（2026）'!$A:$A&amp;'[1]产值及收款计划（2026）'!$B:$B,'[1]产值及收款计划（2026）'!DG:DG)</f>
        <v>0</v>
      </c>
      <c r="DL146" s="235" cm="1">
        <f t="array" ref="DL146">_xlfn.XLOOKUP($A146&amp;$B146,'[1]产值及收款计划（2026）'!$A:$A&amp;'[1]产值及收款计划（2026）'!$B:$B,'[1]产值及收款计划（2026）'!DH:DH)</f>
        <v>0</v>
      </c>
      <c r="DM146" s="235" cm="1">
        <f t="array" ref="DM146">_xlfn.XLOOKUP($A146&amp;$B146,'[1]产值及收款计划（2026）'!$A:$A&amp;'[1]产值及收款计划（2026）'!$B:$B,'[1]产值及收款计划（2026）'!DI:DI)</f>
        <v>0</v>
      </c>
      <c r="DN146" s="235" cm="1">
        <f t="array" ref="DN146">_xlfn.XLOOKUP($A146&amp;$B146,'[1]产值及收款计划（2026）'!$A:$A&amp;'[1]产值及收款计划（2026）'!$B:$B,'[1]产值及收款计划（2026）'!DJ:DJ)</f>
        <v>0</v>
      </c>
      <c r="DO146" s="235" cm="1">
        <f t="array" ref="DO146">_xlfn.XLOOKUP($A146&amp;$B146,'[1]产值及收款计划（2026）'!$A:$A&amp;'[1]产值及收款计划（2026）'!$B:$B,'[1]产值及收款计划（2026）'!DK:DK)</f>
        <v>0</v>
      </c>
      <c r="DP146" s="235" cm="1">
        <f t="array" ref="DP146">_xlfn.XLOOKUP($A146&amp;$B146,'[1]产值及收款计划（2026）'!$A:$A&amp;'[1]产值及收款计划（2026）'!$B:$B,'[1]产值及收款计划（2026）'!DL:DL)</f>
        <v>0</v>
      </c>
      <c r="DQ146" s="243"/>
      <c r="DR146" s="229"/>
    </row>
    <row r="147" ht="20.25" spans="1:122">
      <c r="A147" s="233">
        <f t="shared" si="15"/>
        <v>143</v>
      </c>
      <c r="B147" s="233" t="s">
        <v>25</v>
      </c>
      <c r="C147" s="234" t="e" cm="1">
        <f t="array" ref="C147">_xlfn.XLOOKUP($A147&amp;$B147,'[1]产值及收款计划（2026）'!$A:$A&amp;'[1]产值及收款计划（2026）'!$B:$B,'[1]产值及收款计划（2026）'!C:C)</f>
        <v>#REF!</v>
      </c>
      <c r="D147" s="234" t="e" cm="1">
        <f t="array" ref="D147">_xlfn.XLOOKUP($A147&amp;$B147,'[1]产值及收款计划（2026）'!$A:$A&amp;'[1]产值及收款计划（2026）'!$B:$B,'[1]产值及收款计划（2026）'!D:D)</f>
        <v>#REF!</v>
      </c>
      <c r="E147" s="235" t="e" cm="1">
        <f t="array" ref="E147">_xlfn.XLOOKUP($A147&amp;$B147,'[1]产值及收款计划（2026）'!$A:$A&amp;'[1]产值及收款计划（2026）'!$B:$B,'[1]产值及收款计划（2026）'!E:E)</f>
        <v>#REF!</v>
      </c>
      <c r="F147" s="235" t="e" cm="1">
        <f t="array" ref="F147">_xlfn.XLOOKUP($A147&amp;$B147,'[1]产值及收款计划（2026）'!$A:$A&amp;'[1]产值及收款计划（2026）'!$B:$B,'[1]产值及收款计划（2026）'!F:F)</f>
        <v>#REF!</v>
      </c>
      <c r="G147" s="235" t="e" cm="1">
        <f t="array" ref="G147">_xlfn.XLOOKUP($A147&amp;$B147,'[1]产值及收款计划（2026）'!$A:$A&amp;'[1]产值及收款计划（2026）'!$B:$B,'[1]产值及收款计划（2026）'!G:G)</f>
        <v>#REF!</v>
      </c>
      <c r="H147" s="235" t="e" cm="1">
        <f t="array" ref="H147">_xlfn.XLOOKUP($A147&amp;$B147,'[1]产值及收款计划（2026）'!$A:$A&amp;'[1]产值及收款计划（2026）'!$B:$B,'[1]产值及收款计划（2026）'!H:H)</f>
        <v>#REF!</v>
      </c>
      <c r="I147" s="236" t="e" cm="1">
        <f t="array" ref="I147">_xlfn.XLOOKUP($A147&amp;$B147,'[1]产值及收款计划（2026）'!$A:$A&amp;'[1]产值及收款计划（2026）'!$B:$B,'[1]产值及收款计划（2026）'!I:I)</f>
        <v>#REF!</v>
      </c>
      <c r="J147" s="237" t="e" cm="1">
        <f t="array" ref="J147">_xlfn.XLOOKUP($A147&amp;$B147,'[1]产值及收款计划（2026）'!$A:$A&amp;'[1]产值及收款计划（2026）'!$B:$B,'[1]产值及收款计划（2026）'!J:J)</f>
        <v>#REF!</v>
      </c>
      <c r="K147" s="235" t="e" cm="1">
        <f t="array" ref="K147">_xlfn.XLOOKUP($A147&amp;$B147,'[1]产值及收款计划（2026）'!$A:$A&amp;'[1]产值及收款计划（2026）'!$B:$B,'[1]产值及收款计划（2026）'!K:K)</f>
        <v>#REF!</v>
      </c>
      <c r="L147" s="235" t="e" cm="1">
        <f t="array" ref="L147">_xlfn.XLOOKUP($A147&amp;$B147,'[1]产值及收款计划（2026）'!$A:$A&amp;'[1]产值及收款计划（2026）'!$B:$B,'[1]产值及收款计划（2026）'!L:L)</f>
        <v>#REF!</v>
      </c>
      <c r="M147" s="235" t="e" cm="1">
        <f t="array" ref="M147">_xlfn.XLOOKUP($A147&amp;$B147,'[1]产值及收款计划（2026）'!$A:$A&amp;'[1]产值及收款计划（2026）'!$B:$B,'[1]产值及收款计划（2026）'!M:M)</f>
        <v>#REF!</v>
      </c>
      <c r="N147" s="235" t="e" cm="1">
        <f t="array" ref="N147">_xlfn.XLOOKUP($A147&amp;$B147,'[1]产值及收款计划（2026）'!$A:$A&amp;'[1]产值及收款计划（2026）'!$B:$B,'[1]产值及收款计划（2026）'!N:N)</f>
        <v>#REF!</v>
      </c>
      <c r="O147" s="235" t="e" cm="1">
        <f t="array" ref="O147">_xlfn.XLOOKUP($A147&amp;$B147,'[1]产值及收款计划（2026）'!$A:$A&amp;'[1]产值及收款计划（2026）'!$B:$B,'[1]产值及收款计划（2026）'!O:O)</f>
        <v>#REF!</v>
      </c>
      <c r="P147" s="234" t="e" cm="1">
        <f t="array" ref="P147">_xlfn.XLOOKUP($A147&amp;$B147,'[1]产值及收款计划（2026）'!$A:$A&amp;'[1]产值及收款计划（2026）'!$B:$B,'[1]产值及收款计划（2026）'!P:P)</f>
        <v>#REF!</v>
      </c>
      <c r="Q147" s="235" t="e" cm="1">
        <f t="array" ref="Q147">_xlfn.XLOOKUP($A147&amp;$B147,'[1]产值及收款计划（2026）'!$A:$A&amp;'[1]产值及收款计划（2026）'!$B:$B,'[1]产值及收款计划（2026）'!Q:Q)</f>
        <v>#REF!</v>
      </c>
      <c r="R147" s="235" t="e" cm="1">
        <f t="array" ref="R147">_xlfn.XLOOKUP($A147&amp;$B147,'[1]产值及收款计划（2026）'!$A:$A&amp;'[1]产值及收款计划（2026）'!$B:$B,'[1]产值及收款计划（2026）'!R:R)</f>
        <v>#REF!</v>
      </c>
      <c r="S147" s="235" t="e" cm="1">
        <f t="array" ref="S147">_xlfn.XLOOKUP($A147&amp;$B147,'[1]产值及收款计划（2026）'!$A:$A&amp;'[1]产值及收款计划（2026）'!$B:$B,'[1]产值及收款计划（2026）'!S:S)</f>
        <v>#REF!</v>
      </c>
      <c r="T147" s="235" t="e" cm="1">
        <f t="array" ref="T147">_xlfn.XLOOKUP($A147&amp;$B147,'[1]产值及收款计划（2026）'!$A:$A&amp;'[1]产值及收款计划（2026）'!$B:$B,'[1]产值及收款计划（2026）'!T:T)</f>
        <v>#REF!</v>
      </c>
      <c r="U147" s="235" t="e" cm="1">
        <f t="array" ref="U147">_xlfn.XLOOKUP($A147&amp;$B147,'[1]产值及收款计划（2026）'!$A:$A&amp;'[1]产值及收款计划（2026）'!$B:$B,'[1]产值及收款计划（2026）'!U:U)</f>
        <v>#REF!</v>
      </c>
      <c r="V147" s="235" t="e" cm="1">
        <f t="array" ref="V147">_xlfn.XLOOKUP($A147&amp;$B147,'[1]产值及收款计划（2026）'!$A:$A&amp;'[1]产值及收款计划（2026）'!$B:$B,'[1]产值及收款计划（2026）'!V:V)</f>
        <v>#REF!</v>
      </c>
      <c r="W147" s="235" t="e" cm="1">
        <f t="array" ref="W147">_xlfn.XLOOKUP($A147&amp;$B147,'[1]产值及收款计划（2026）'!$A:$A&amp;'[1]产值及收款计划（2026）'!$B:$B,'[1]产值及收款计划（2026）'!W:W)</f>
        <v>#REF!</v>
      </c>
      <c r="X147" s="235" t="e" cm="1">
        <f t="array" ref="X147">_xlfn.XLOOKUP($A147&amp;$B147,'[1]产值及收款计划（2026）'!$A:$A&amp;'[1]产值及收款计划（2026）'!$B:$B,'[1]产值及收款计划（2026）'!X:X)</f>
        <v>#REF!</v>
      </c>
      <c r="Y147" s="235" t="e" cm="1">
        <f t="array" ref="Y147">_xlfn.XLOOKUP($A147&amp;$B147,'[1]产值及收款计划（2026）'!$A:$A&amp;'[1]产值及收款计划（2026）'!$B:$B,'[1]产值及收款计划（2026）'!Y:Y)</f>
        <v>#REF!</v>
      </c>
      <c r="Z147" s="235" t="e" cm="1">
        <f t="array" ref="Z147">_xlfn.XLOOKUP($A147&amp;$B147,'[1]产值及收款计划（2026）'!$A:$A&amp;'[1]产值及收款计划（2026）'!$B:$B,'[1]产值及收款计划（2026）'!Z:Z)</f>
        <v>#REF!</v>
      </c>
      <c r="AA147" s="235" t="e" cm="1">
        <f t="array" ref="AA147">_xlfn.XLOOKUP($A147&amp;$B147,'[1]产值及收款计划（2026）'!$A:$A&amp;'[1]产值及收款计划（2026）'!$B:$B,'[1]产值及收款计划（2026）'!AA:AA)</f>
        <v>#REF!</v>
      </c>
      <c r="AB147" s="235" t="e" cm="1">
        <f t="array" ref="AB147">_xlfn.XLOOKUP($A147&amp;$B147,'[1]产值及收款计划（2026）'!$A:$A&amp;'[1]产值及收款计划（2026）'!$B:$B,'[1]产值及收款计划（2026）'!AB:AB)</f>
        <v>#REF!</v>
      </c>
      <c r="AC147" s="235" t="e" cm="1">
        <f t="array" ref="AC147">_xlfn.XLOOKUP($A147&amp;$B147,'[1]产值及收款计划（2026）'!$A:$A&amp;'[1]产值及收款计划（2026）'!$B:$B,'[1]产值及收款计划（2026）'!AC:AC)</f>
        <v>#REF!</v>
      </c>
      <c r="AD147" s="235" t="e" cm="1">
        <f t="array" ref="AD147">_xlfn.XLOOKUP($A147&amp;$B147,'[1]产值及收款计划（2026）'!$A:$A&amp;'[1]产值及收款计划（2026）'!$B:$B,'[1]产值及收款计划（2026）'!AD:AD)</f>
        <v>#REF!</v>
      </c>
      <c r="AE147" s="235" t="e" cm="1">
        <f t="array" ref="AE147">_xlfn.XLOOKUP($A147&amp;$B147,'[1]产值及收款计划（2026）'!$A:$A&amp;'[1]产值及收款计划（2026）'!$B:$B,'[1]产值及收款计划（2026）'!AE:AE)</f>
        <v>#REF!</v>
      </c>
      <c r="AF147" s="235" t="e" cm="1">
        <f t="array" ref="AF147">_xlfn.XLOOKUP($A147&amp;$B147,'[1]产值及收款计划（2026）'!$A:$A&amp;'[1]产值及收款计划（2026）'!$B:$B,'[1]产值及收款计划（2026）'!AF:AF)</f>
        <v>#REF!</v>
      </c>
      <c r="AG147" s="235" t="e" cm="1">
        <f t="array" ref="AG147">_xlfn.XLOOKUP($A147&amp;$B147,'[1]产值及收款计划（2026）'!$A:$A&amp;'[1]产值及收款计划（2026）'!$B:$B,'[1]产值及收款计划（2026）'!AG:AG)</f>
        <v>#REF!</v>
      </c>
      <c r="AH147" s="235" t="e" cm="1">
        <f t="array" ref="AH147">_xlfn.XLOOKUP($A147&amp;$B147,'[1]产值及收款计划（2026）'!$A:$A&amp;'[1]产值及收款计划（2026）'!$B:$B,'[1]产值及收款计划（2026）'!AH:AH)</f>
        <v>#REF!</v>
      </c>
      <c r="AI147" s="235" t="e" cm="1">
        <f t="array" ref="AI147">_xlfn.XLOOKUP($A147&amp;$B147,'[1]产值及收款计划（2026）'!$A:$A&amp;'[1]产值及收款计划（2026）'!$B:$B,'[1]产值及收款计划（2026）'!AI:AI)</f>
        <v>#REF!</v>
      </c>
      <c r="AJ147" s="235" t="e" cm="1">
        <f t="array" ref="AJ147">_xlfn.XLOOKUP($A147&amp;$B147,'[1]产值及收款计划（2026）'!$A:$A&amp;'[1]产值及收款计划（2026）'!$B:$B,'[1]产值及收款计划（2026）'!AJ:AJ)</f>
        <v>#REF!</v>
      </c>
      <c r="AK147" s="235" t="e" cm="1">
        <f t="array" ref="AK147">_xlfn.XLOOKUP($A147&amp;$B147,'[1]产值及收款计划（2026）'!$A:$A&amp;'[1]产值及收款计划（2026）'!$B:$B,'[1]产值及收款计划（2026）'!AK:AK)</f>
        <v>#REF!</v>
      </c>
      <c r="AL147" s="235" t="e" cm="1">
        <f t="array" ref="AL147">_xlfn.XLOOKUP($A147&amp;$B147,'[1]产值及收款计划（2026）'!$A:$A&amp;'[1]产值及收款计划（2026）'!$B:$B,'[1]产值及收款计划（2026）'!AL:AL)</f>
        <v>#REF!</v>
      </c>
      <c r="AM147" s="242" t="e" cm="1">
        <f t="array" ref="AM147">_xlfn.LET(_xlpm.勾选月份状态数组,TRANSPOSE('PPT(12-15页）-TOP10'!$A$3:$A$14),_xlpm.选择数据区,IF('PPT(12-15页）-TOP10'!$E$3="收款",$BA147:$BL147,$AA147:$AL147),SUM(_xlfn._xlws.FILTER(_xlpm.选择数据区,_xlpm.勾选月份状态数组,"")))</f>
        <v>#REF!</v>
      </c>
      <c r="AN147" s="235" t="e">
        <f>_xlfn.XLOOKUP($C147,应收未收表!$T:$T,应收未收表!AA:AA)</f>
        <v>#REF!</v>
      </c>
      <c r="AO147" s="235" t="e">
        <f>_xlfn.XLOOKUP($C147,应收未收表!$T:$T,应收未收表!AB:AB)</f>
        <v>#REF!</v>
      </c>
      <c r="AP147" s="235" t="e">
        <f>_xlfn.XLOOKUP($C147,应收未收表!$T:$T,应收未收表!AC:AC)</f>
        <v>#REF!</v>
      </c>
      <c r="AQ147" s="235" t="e">
        <f>_xlfn.XLOOKUP($C147,应收未收表!$T:$T,应收未收表!AE:AE)</f>
        <v>#REF!</v>
      </c>
      <c r="AR147" s="235" t="e">
        <f>_xlfn.XLOOKUP($C147,应收未收表!$T:$T,应收未收表!AF:AF)</f>
        <v>#REF!</v>
      </c>
      <c r="AS147" s="235" t="e" cm="1">
        <f t="array" ref="AS147">_xlfn.XLOOKUP($A147&amp;$B147,'[1]产值及收款计划（2026）'!$A:$A&amp;'[1]产值及收款计划（2026）'!$B:$B,'[1]产值及收款计划（2026）'!AS:AS)</f>
        <v>#REF!</v>
      </c>
      <c r="AT147" s="235" t="e" cm="1">
        <f t="array" ref="AT147">_xlfn.XLOOKUP($A147&amp;$B147,'[1]产值及收款计划（2026）'!$A:$A&amp;'[1]产值及收款计划（2026）'!$B:$B,'[1]产值及收款计划（2026）'!AT:AT)</f>
        <v>#REF!</v>
      </c>
      <c r="AU147" s="235" t="e" cm="1">
        <f t="array" ref="AU147">_xlfn.XLOOKUP($A147&amp;$B147,'[1]产值及收款计划（2026）'!$A:$A&amp;'[1]产值及收款计划（2026）'!$B:$B,'[1]产值及收款计划（2026）'!AU:AU)</f>
        <v>#REF!</v>
      </c>
      <c r="AV147" s="235" t="e" cm="1">
        <f t="array" ref="AV147">_xlfn.XLOOKUP($A147&amp;$B147,'[1]产值及收款计划（2026）'!$A:$A&amp;'[1]产值及收款计划（2026）'!$B:$B,'[1]产值及收款计划（2026）'!AV:AV)</f>
        <v>#REF!</v>
      </c>
      <c r="AW147" s="235" t="e" cm="1">
        <f t="array" ref="AW147">_xlfn.XLOOKUP($A147&amp;$B147,'[1]产值及收款计划（2026）'!$A:$A&amp;'[1]产值及收款计划（2026）'!$B:$B,'[1]产值及收款计划（2026）'!AW:AW)</f>
        <v>#REF!</v>
      </c>
      <c r="AX147" s="235" t="e" cm="1">
        <f t="array" ref="AX147">_xlfn.XLOOKUP($A147&amp;$B147,'[1]产值及收款计划（2026）'!$A:$A&amp;'[1]产值及收款计划（2026）'!$B:$B,'[1]产值及收款计划（2026）'!AX:AX)</f>
        <v>#REF!</v>
      </c>
      <c r="AY147" s="235" t="e" cm="1">
        <f t="array" ref="AY147">_xlfn.XLOOKUP($A147&amp;$B147,'[1]产值及收款计划（2026）'!$A:$A&amp;'[1]产值及收款计划（2026）'!$B:$B,'[1]产值及收款计划（2026）'!AY:AY)</f>
        <v>#REF!</v>
      </c>
      <c r="AZ147" s="235" t="e" cm="1">
        <f t="array" ref="AZ147">_xlfn.XLOOKUP($A147&amp;$B147,'[1]产值及收款计划（2026）'!$A:$A&amp;'[1]产值及收款计划（2026）'!$B:$B,'[1]产值及收款计划（2026）'!AZ:AZ)</f>
        <v>#REF!</v>
      </c>
      <c r="BA147" s="235" t="e" cm="1">
        <f t="array" ref="BA147">_xlfn.XLOOKUP($A147&amp;$B147,'[1]产值及收款计划（2026）'!$A:$A&amp;'[1]产值及收款计划（2026）'!$B:$B,'[1]产值及收款计划（2026）'!BA:BA)</f>
        <v>#REF!</v>
      </c>
      <c r="BB147" s="235" t="e" cm="1">
        <f t="array" ref="BB147">_xlfn.XLOOKUP($A147&amp;$B147,'[1]产值及收款计划（2026）'!$A:$A&amp;'[1]产值及收款计划（2026）'!$B:$B,'[1]产值及收款计划（2026）'!BB:BB)</f>
        <v>#REF!</v>
      </c>
      <c r="BC147" s="235" t="e" cm="1">
        <f t="array" ref="BC147">_xlfn.XLOOKUP($A147&amp;$B147,'[1]产值及收款计划（2026）'!$A:$A&amp;'[1]产值及收款计划（2026）'!$B:$B,'[1]产值及收款计划（2026）'!BC:BC)</f>
        <v>#REF!</v>
      </c>
      <c r="BD147" s="235" t="e" cm="1">
        <f t="array" ref="BD147">_xlfn.XLOOKUP($A147&amp;$B147,'[1]产值及收款计划（2026）'!$A:$A&amp;'[1]产值及收款计划（2026）'!$B:$B,'[1]产值及收款计划（2026）'!BD:BD)</f>
        <v>#REF!</v>
      </c>
      <c r="BE147" s="235" t="e" cm="1">
        <f t="array" ref="BE147">_xlfn.XLOOKUP($A147&amp;$B147,'[1]产值及收款计划（2026）'!$A:$A&amp;'[1]产值及收款计划（2026）'!$B:$B,'[1]产值及收款计划（2026）'!BE:BE)</f>
        <v>#REF!</v>
      </c>
      <c r="BF147" s="235" t="e" cm="1">
        <f t="array" ref="BF147">_xlfn.XLOOKUP($A147&amp;$B147,'[1]产值及收款计划（2026）'!$A:$A&amp;'[1]产值及收款计划（2026）'!$B:$B,'[1]产值及收款计划（2026）'!BF:BF)</f>
        <v>#REF!</v>
      </c>
      <c r="BG147" s="235" t="e" cm="1">
        <f t="array" ref="BG147">_xlfn.XLOOKUP($A147&amp;$B147,'[1]产值及收款计划（2026）'!$A:$A&amp;'[1]产值及收款计划（2026）'!$B:$B,'[1]产值及收款计划（2026）'!BG:BG)</f>
        <v>#REF!</v>
      </c>
      <c r="BH147" s="235" t="e" cm="1">
        <f t="array" ref="BH147">_xlfn.XLOOKUP($A147&amp;$B147,'[1]产值及收款计划（2026）'!$A:$A&amp;'[1]产值及收款计划（2026）'!$B:$B,'[1]产值及收款计划（2026）'!BH:BH)</f>
        <v>#REF!</v>
      </c>
      <c r="BI147" s="235" t="e" cm="1">
        <f t="array" ref="BI147">_xlfn.XLOOKUP($A147&amp;$B147,'[1]产值及收款计划（2026）'!$A:$A&amp;'[1]产值及收款计划（2026）'!$B:$B,'[1]产值及收款计划（2026）'!BI:BI)</f>
        <v>#REF!</v>
      </c>
      <c r="BJ147" s="235" t="e" cm="1">
        <f t="array" ref="BJ147">_xlfn.XLOOKUP($A147&amp;$B147,'[1]产值及收款计划（2026）'!$A:$A&amp;'[1]产值及收款计划（2026）'!$B:$B,'[1]产值及收款计划（2026）'!BJ:BJ)</f>
        <v>#REF!</v>
      </c>
      <c r="BK147" s="235" t="e" cm="1">
        <f t="array" ref="BK147">_xlfn.XLOOKUP($A147&amp;$B147,'[1]产值及收款计划（2026）'!$A:$A&amp;'[1]产值及收款计划（2026）'!$B:$B,'[1]产值及收款计划（2026）'!BK:BK)</f>
        <v>#REF!</v>
      </c>
      <c r="BL147" s="235" t="e" cm="1">
        <f t="array" ref="BL147">_xlfn.XLOOKUP($A147&amp;$B147,'[1]产值及收款计划（2026）'!$A:$A&amp;'[1]产值及收款计划（2026）'!$B:$B,'[1]产值及收款计划（2026）'!BL:BL)</f>
        <v>#REF!</v>
      </c>
      <c r="BM147" s="235"/>
      <c r="BN147" s="235"/>
      <c r="BO147" s="235"/>
      <c r="BP147" s="235"/>
      <c r="BQ147" s="235" t="e">
        <f>_xlfn.XLOOKUP($C147,应收未收表!$AJ:$AJ,应收未收表!AK:AK)</f>
        <v>#REF!</v>
      </c>
      <c r="BR147" s="235" t="e">
        <f>_xlfn.XLOOKUP($C147,应收未收表!$AJ:$AJ,应收未收表!AL:AL)</f>
        <v>#REF!</v>
      </c>
      <c r="BS147" s="235" t="e">
        <f>_xlfn.XLOOKUP($C147,应收未收表!$AJ:$AJ,应收未收表!AM:AM)</f>
        <v>#REF!</v>
      </c>
      <c r="BT147" s="235" t="e">
        <f>_xlfn.XLOOKUP($C147,应收未收表!$AJ:$AJ,应收未收表!AN:AN)</f>
        <v>#REF!</v>
      </c>
      <c r="BU147" s="234" t="e" cm="1">
        <f t="array" ref="BU147">_xlfn.XLOOKUP($A147&amp;$B147,'[1]产值及收款计划（2026）'!$A:$A&amp;'[1]产值及收款计划（2026）'!$B:$B,'[1]产值及收款计划（2026）'!BQ:BQ)</f>
        <v>#REF!</v>
      </c>
      <c r="BV147" s="235" t="e" cm="1">
        <f t="array" ref="BV147">_xlfn.XLOOKUP($A147&amp;$B147,'[1]产值及收款计划（2026）'!$A:$A&amp;'[1]产值及收款计划（2026）'!$B:$B,'[1]产值及收款计划（2026）'!BR:BR)</f>
        <v>#REF!</v>
      </c>
      <c r="CE147" s="235" cm="1">
        <f t="array" ref="CE147">_xlfn.XLOOKUP($A147&amp;$B147,'[1]产值及收款计划（2026）'!$A:$A&amp;'[1]产值及收款计划（2026）'!$B:$B,'[1]产值及收款计划（2026）'!CA:CA)</f>
        <v>0</v>
      </c>
      <c r="CF147" s="235" cm="1">
        <f t="array" ref="CF147">_xlfn.XLOOKUP($A147&amp;$B147,'[1]产值及收款计划（2026）'!$A:$A&amp;'[1]产值及收款计划（2026）'!$B:$B,'[1]产值及收款计划（2026）'!CB:CB)</f>
        <v>0</v>
      </c>
      <c r="CG147" s="235" cm="1">
        <f t="array" ref="CG147">_xlfn.XLOOKUP($A147&amp;$B147,'[1]产值及收款计划（2026）'!$A:$A&amp;'[1]产值及收款计划（2026）'!$B:$B,'[1]产值及收款计划（2026）'!CC:CC)</f>
        <v>0</v>
      </c>
      <c r="CH147" s="235" cm="1">
        <f t="array" ref="CH147">_xlfn.XLOOKUP($A147&amp;$B147,'[1]产值及收款计划（2026）'!$A:$A&amp;'[1]产值及收款计划（2026）'!$B:$B,'[1]产值及收款计划（2026）'!CD:CD)</f>
        <v>0</v>
      </c>
      <c r="CI147" s="235" cm="1">
        <f t="array" ref="CI147">_xlfn.XLOOKUP($A147&amp;$B147,'[1]产值及收款计划（2026）'!$A:$A&amp;'[1]产值及收款计划（2026）'!$B:$B,'[1]产值及收款计划（2026）'!CE:CE)</f>
        <v>0</v>
      </c>
      <c r="CJ147" s="235" cm="1">
        <f t="array" ref="CJ147">_xlfn.XLOOKUP($A147&amp;$B147,'[1]产值及收款计划（2026）'!$A:$A&amp;'[1]产值及收款计划（2026）'!$B:$B,'[1]产值及收款计划（2026）'!CF:CF)</f>
        <v>0</v>
      </c>
      <c r="CK147" s="235" cm="1">
        <f t="array" ref="CK147">_xlfn.XLOOKUP($A147&amp;$B147,'[1]产值及收款计划（2026）'!$A:$A&amp;'[1]产值及收款计划（2026）'!$B:$B,'[1]产值及收款计划（2026）'!CG:CG)</f>
        <v>0</v>
      </c>
      <c r="CL147" s="235" cm="1">
        <f t="array" ref="CL147">_xlfn.XLOOKUP($A147&amp;$B147,'[1]产值及收款计划（2026）'!$A:$A&amp;'[1]产值及收款计划（2026）'!$B:$B,'[1]产值及收款计划（2026）'!CH:CH)</f>
        <v>0</v>
      </c>
      <c r="CM147" s="235" cm="1">
        <f t="array" ref="CM147">_xlfn.XLOOKUP($A147&amp;$B147,'[1]产值及收款计划（2026）'!$A:$A&amp;'[1]产值及收款计划（2026）'!$B:$B,'[1]产值及收款计划（2026）'!CI:CI)</f>
        <v>0</v>
      </c>
      <c r="CN147" s="235" cm="1">
        <f t="array" ref="CN147">_xlfn.XLOOKUP($A147&amp;$B147,'[1]产值及收款计划（2026）'!$A:$A&amp;'[1]产值及收款计划（2026）'!$B:$B,'[1]产值及收款计划（2026）'!CJ:CJ)</f>
        <v>0</v>
      </c>
      <c r="CO147" s="235" cm="1">
        <f t="array" ref="CO147">_xlfn.XLOOKUP($A147&amp;$B147,'[1]产值及收款计划（2026）'!$A:$A&amp;'[1]产值及收款计划（2026）'!$B:$B,'[1]产值及收款计划（2026）'!CK:CK)</f>
        <v>0</v>
      </c>
      <c r="CP147" s="235" cm="1">
        <f t="array" ref="CP147">_xlfn.XLOOKUP($A147&amp;$B147,'[1]产值及收款计划（2026）'!$A:$A&amp;'[1]产值及收款计划（2026）'!$B:$B,'[1]产值及收款计划（2026）'!CL:CL)</f>
        <v>0</v>
      </c>
      <c r="DE147" s="235" cm="1">
        <f t="array" ref="DE147">_xlfn.XLOOKUP($A147&amp;$B147,'[1]产值及收款计划（2026）'!$A:$A&amp;'[1]产值及收款计划（2026）'!$B:$B,'[1]产值及收款计划（2026）'!DA:DA)</f>
        <v>0</v>
      </c>
      <c r="DF147" s="235" cm="1">
        <f t="array" ref="DF147">_xlfn.XLOOKUP($A147&amp;$B147,'[1]产值及收款计划（2026）'!$A:$A&amp;'[1]产值及收款计划（2026）'!$B:$B,'[1]产值及收款计划（2026）'!DB:DB)</f>
        <v>0</v>
      </c>
      <c r="DG147" s="235" cm="1">
        <f t="array" ref="DG147">_xlfn.XLOOKUP($A147&amp;$B147,'[1]产值及收款计划（2026）'!$A:$A&amp;'[1]产值及收款计划（2026）'!$B:$B,'[1]产值及收款计划（2026）'!DC:DC)</f>
        <v>0</v>
      </c>
      <c r="DH147" s="235" cm="1">
        <f t="array" ref="DH147">_xlfn.XLOOKUP($A147&amp;$B147,'[1]产值及收款计划（2026）'!$A:$A&amp;'[1]产值及收款计划（2026）'!$B:$B,'[1]产值及收款计划（2026）'!DD:DD)</f>
        <v>0</v>
      </c>
      <c r="DI147" s="235" cm="1">
        <f t="array" ref="DI147">_xlfn.XLOOKUP($A147&amp;$B147,'[1]产值及收款计划（2026）'!$A:$A&amp;'[1]产值及收款计划（2026）'!$B:$B,'[1]产值及收款计划（2026）'!DE:DE)</f>
        <v>0</v>
      </c>
      <c r="DJ147" s="235" cm="1">
        <f t="array" ref="DJ147">_xlfn.XLOOKUP($A147&amp;$B147,'[1]产值及收款计划（2026）'!$A:$A&amp;'[1]产值及收款计划（2026）'!$B:$B,'[1]产值及收款计划（2026）'!DF:DF)</f>
        <v>0</v>
      </c>
      <c r="DK147" s="235" cm="1">
        <f t="array" ref="DK147">_xlfn.XLOOKUP($A147&amp;$B147,'[1]产值及收款计划（2026）'!$A:$A&amp;'[1]产值及收款计划（2026）'!$B:$B,'[1]产值及收款计划（2026）'!DG:DG)</f>
        <v>0</v>
      </c>
      <c r="DL147" s="235" cm="1">
        <f t="array" ref="DL147">_xlfn.XLOOKUP($A147&amp;$B147,'[1]产值及收款计划（2026）'!$A:$A&amp;'[1]产值及收款计划（2026）'!$B:$B,'[1]产值及收款计划（2026）'!DH:DH)</f>
        <v>0</v>
      </c>
      <c r="DM147" s="235" cm="1">
        <f t="array" ref="DM147">_xlfn.XLOOKUP($A147&amp;$B147,'[1]产值及收款计划（2026）'!$A:$A&amp;'[1]产值及收款计划（2026）'!$B:$B,'[1]产值及收款计划（2026）'!DI:DI)</f>
        <v>0</v>
      </c>
      <c r="DN147" s="235" cm="1">
        <f t="array" ref="DN147">_xlfn.XLOOKUP($A147&amp;$B147,'[1]产值及收款计划（2026）'!$A:$A&amp;'[1]产值及收款计划（2026）'!$B:$B,'[1]产值及收款计划（2026）'!DJ:DJ)</f>
        <v>0</v>
      </c>
      <c r="DO147" s="235" cm="1">
        <f t="array" ref="DO147">_xlfn.XLOOKUP($A147&amp;$B147,'[1]产值及收款计划（2026）'!$A:$A&amp;'[1]产值及收款计划（2026）'!$B:$B,'[1]产值及收款计划（2026）'!DK:DK)</f>
        <v>0</v>
      </c>
      <c r="DP147" s="235" cm="1">
        <f t="array" ref="DP147">_xlfn.XLOOKUP($A147&amp;$B147,'[1]产值及收款计划（2026）'!$A:$A&amp;'[1]产值及收款计划（2026）'!$B:$B,'[1]产值及收款计划（2026）'!DL:DL)</f>
        <v>0</v>
      </c>
      <c r="DQ147" s="243"/>
      <c r="DR147" s="229"/>
    </row>
    <row r="148" ht="20.25" spans="1:122">
      <c r="A148" s="233">
        <f t="shared" si="15"/>
        <v>144</v>
      </c>
      <c r="B148" s="233" t="s">
        <v>25</v>
      </c>
      <c r="C148" s="234" t="e" cm="1">
        <f t="array" ref="C148">_xlfn.XLOOKUP($A148&amp;$B148,'[1]产值及收款计划（2026）'!$A:$A&amp;'[1]产值及收款计划（2026）'!$B:$B,'[1]产值及收款计划（2026）'!C:C)</f>
        <v>#REF!</v>
      </c>
      <c r="D148" s="234" t="e" cm="1">
        <f t="array" ref="D148">_xlfn.XLOOKUP($A148&amp;$B148,'[1]产值及收款计划（2026）'!$A:$A&amp;'[1]产值及收款计划（2026）'!$B:$B,'[1]产值及收款计划（2026）'!D:D)</f>
        <v>#REF!</v>
      </c>
      <c r="E148" s="235" t="e" cm="1">
        <f t="array" ref="E148">_xlfn.XLOOKUP($A148&amp;$B148,'[1]产值及收款计划（2026）'!$A:$A&amp;'[1]产值及收款计划（2026）'!$B:$B,'[1]产值及收款计划（2026）'!E:E)</f>
        <v>#REF!</v>
      </c>
      <c r="F148" s="235" t="e" cm="1">
        <f t="array" ref="F148">_xlfn.XLOOKUP($A148&amp;$B148,'[1]产值及收款计划（2026）'!$A:$A&amp;'[1]产值及收款计划（2026）'!$B:$B,'[1]产值及收款计划（2026）'!F:F)</f>
        <v>#REF!</v>
      </c>
      <c r="G148" s="235" t="e" cm="1">
        <f t="array" ref="G148">_xlfn.XLOOKUP($A148&amp;$B148,'[1]产值及收款计划（2026）'!$A:$A&amp;'[1]产值及收款计划（2026）'!$B:$B,'[1]产值及收款计划（2026）'!G:G)</f>
        <v>#REF!</v>
      </c>
      <c r="H148" s="235" t="e" cm="1">
        <f t="array" ref="H148">_xlfn.XLOOKUP($A148&amp;$B148,'[1]产值及收款计划（2026）'!$A:$A&amp;'[1]产值及收款计划（2026）'!$B:$B,'[1]产值及收款计划（2026）'!H:H)</f>
        <v>#REF!</v>
      </c>
      <c r="I148" s="236" t="e" cm="1">
        <f t="array" ref="I148">_xlfn.XLOOKUP($A148&amp;$B148,'[1]产值及收款计划（2026）'!$A:$A&amp;'[1]产值及收款计划（2026）'!$B:$B,'[1]产值及收款计划（2026）'!I:I)</f>
        <v>#REF!</v>
      </c>
      <c r="J148" s="237" t="e" cm="1">
        <f t="array" ref="J148">_xlfn.XLOOKUP($A148&amp;$B148,'[1]产值及收款计划（2026）'!$A:$A&amp;'[1]产值及收款计划（2026）'!$B:$B,'[1]产值及收款计划（2026）'!J:J)</f>
        <v>#REF!</v>
      </c>
      <c r="K148" s="235" t="e" cm="1">
        <f t="array" ref="K148">_xlfn.XLOOKUP($A148&amp;$B148,'[1]产值及收款计划（2026）'!$A:$A&amp;'[1]产值及收款计划（2026）'!$B:$B,'[1]产值及收款计划（2026）'!K:K)</f>
        <v>#REF!</v>
      </c>
      <c r="L148" s="235" t="e" cm="1">
        <f t="array" ref="L148">_xlfn.XLOOKUP($A148&amp;$B148,'[1]产值及收款计划（2026）'!$A:$A&amp;'[1]产值及收款计划（2026）'!$B:$B,'[1]产值及收款计划（2026）'!L:L)</f>
        <v>#REF!</v>
      </c>
      <c r="M148" s="235" t="e" cm="1">
        <f t="array" ref="M148">_xlfn.XLOOKUP($A148&amp;$B148,'[1]产值及收款计划（2026）'!$A:$A&amp;'[1]产值及收款计划（2026）'!$B:$B,'[1]产值及收款计划（2026）'!M:M)</f>
        <v>#REF!</v>
      </c>
      <c r="N148" s="235" t="e" cm="1">
        <f t="array" ref="N148">_xlfn.XLOOKUP($A148&amp;$B148,'[1]产值及收款计划（2026）'!$A:$A&amp;'[1]产值及收款计划（2026）'!$B:$B,'[1]产值及收款计划（2026）'!N:N)</f>
        <v>#REF!</v>
      </c>
      <c r="O148" s="235" t="e" cm="1">
        <f t="array" ref="O148">_xlfn.XLOOKUP($A148&amp;$B148,'[1]产值及收款计划（2026）'!$A:$A&amp;'[1]产值及收款计划（2026）'!$B:$B,'[1]产值及收款计划（2026）'!O:O)</f>
        <v>#REF!</v>
      </c>
      <c r="P148" s="234" t="e" cm="1">
        <f t="array" ref="P148">_xlfn.XLOOKUP($A148&amp;$B148,'[1]产值及收款计划（2026）'!$A:$A&amp;'[1]产值及收款计划（2026）'!$B:$B,'[1]产值及收款计划（2026）'!P:P)</f>
        <v>#REF!</v>
      </c>
      <c r="Q148" s="235" t="e" cm="1">
        <f t="array" ref="Q148">_xlfn.XLOOKUP($A148&amp;$B148,'[1]产值及收款计划（2026）'!$A:$A&amp;'[1]产值及收款计划（2026）'!$B:$B,'[1]产值及收款计划（2026）'!Q:Q)</f>
        <v>#REF!</v>
      </c>
      <c r="R148" s="235" t="e" cm="1">
        <f t="array" ref="R148">_xlfn.XLOOKUP($A148&amp;$B148,'[1]产值及收款计划（2026）'!$A:$A&amp;'[1]产值及收款计划（2026）'!$B:$B,'[1]产值及收款计划（2026）'!R:R)</f>
        <v>#REF!</v>
      </c>
      <c r="S148" s="235" t="e" cm="1">
        <f t="array" ref="S148">_xlfn.XLOOKUP($A148&amp;$B148,'[1]产值及收款计划（2026）'!$A:$A&amp;'[1]产值及收款计划（2026）'!$B:$B,'[1]产值及收款计划（2026）'!S:S)</f>
        <v>#REF!</v>
      </c>
      <c r="T148" s="235" t="e" cm="1">
        <f t="array" ref="T148">_xlfn.XLOOKUP($A148&amp;$B148,'[1]产值及收款计划（2026）'!$A:$A&amp;'[1]产值及收款计划（2026）'!$B:$B,'[1]产值及收款计划（2026）'!T:T)</f>
        <v>#REF!</v>
      </c>
      <c r="U148" s="235" t="e" cm="1">
        <f t="array" ref="U148">_xlfn.XLOOKUP($A148&amp;$B148,'[1]产值及收款计划（2026）'!$A:$A&amp;'[1]产值及收款计划（2026）'!$B:$B,'[1]产值及收款计划（2026）'!U:U)</f>
        <v>#REF!</v>
      </c>
      <c r="V148" s="235" t="e" cm="1">
        <f t="array" ref="V148">_xlfn.XLOOKUP($A148&amp;$B148,'[1]产值及收款计划（2026）'!$A:$A&amp;'[1]产值及收款计划（2026）'!$B:$B,'[1]产值及收款计划（2026）'!V:V)</f>
        <v>#REF!</v>
      </c>
      <c r="W148" s="235" t="e" cm="1">
        <f t="array" ref="W148">_xlfn.XLOOKUP($A148&amp;$B148,'[1]产值及收款计划（2026）'!$A:$A&amp;'[1]产值及收款计划（2026）'!$B:$B,'[1]产值及收款计划（2026）'!W:W)</f>
        <v>#REF!</v>
      </c>
      <c r="X148" s="235" t="e" cm="1">
        <f t="array" ref="X148">_xlfn.XLOOKUP($A148&amp;$B148,'[1]产值及收款计划（2026）'!$A:$A&amp;'[1]产值及收款计划（2026）'!$B:$B,'[1]产值及收款计划（2026）'!X:X)</f>
        <v>#REF!</v>
      </c>
      <c r="Y148" s="235" t="e" cm="1">
        <f t="array" ref="Y148">_xlfn.XLOOKUP($A148&amp;$B148,'[1]产值及收款计划（2026）'!$A:$A&amp;'[1]产值及收款计划（2026）'!$B:$B,'[1]产值及收款计划（2026）'!Y:Y)</f>
        <v>#REF!</v>
      </c>
      <c r="Z148" s="235" t="e" cm="1">
        <f t="array" ref="Z148">_xlfn.XLOOKUP($A148&amp;$B148,'[1]产值及收款计划（2026）'!$A:$A&amp;'[1]产值及收款计划（2026）'!$B:$B,'[1]产值及收款计划（2026）'!Z:Z)</f>
        <v>#REF!</v>
      </c>
      <c r="AA148" s="235" t="e" cm="1">
        <f t="array" ref="AA148">_xlfn.XLOOKUP($A148&amp;$B148,'[1]产值及收款计划（2026）'!$A:$A&amp;'[1]产值及收款计划（2026）'!$B:$B,'[1]产值及收款计划（2026）'!AA:AA)</f>
        <v>#REF!</v>
      </c>
      <c r="AB148" s="235" t="e" cm="1">
        <f t="array" ref="AB148">_xlfn.XLOOKUP($A148&amp;$B148,'[1]产值及收款计划（2026）'!$A:$A&amp;'[1]产值及收款计划（2026）'!$B:$B,'[1]产值及收款计划（2026）'!AB:AB)</f>
        <v>#REF!</v>
      </c>
      <c r="AC148" s="235" t="e" cm="1">
        <f t="array" ref="AC148">_xlfn.XLOOKUP($A148&amp;$B148,'[1]产值及收款计划（2026）'!$A:$A&amp;'[1]产值及收款计划（2026）'!$B:$B,'[1]产值及收款计划（2026）'!AC:AC)</f>
        <v>#REF!</v>
      </c>
      <c r="AD148" s="235" t="e" cm="1">
        <f t="array" ref="AD148">_xlfn.XLOOKUP($A148&amp;$B148,'[1]产值及收款计划（2026）'!$A:$A&amp;'[1]产值及收款计划（2026）'!$B:$B,'[1]产值及收款计划（2026）'!AD:AD)</f>
        <v>#REF!</v>
      </c>
      <c r="AE148" s="235" t="e" cm="1">
        <f t="array" ref="AE148">_xlfn.XLOOKUP($A148&amp;$B148,'[1]产值及收款计划（2026）'!$A:$A&amp;'[1]产值及收款计划（2026）'!$B:$B,'[1]产值及收款计划（2026）'!AE:AE)</f>
        <v>#REF!</v>
      </c>
      <c r="AF148" s="235" t="e" cm="1">
        <f t="array" ref="AF148">_xlfn.XLOOKUP($A148&amp;$B148,'[1]产值及收款计划（2026）'!$A:$A&amp;'[1]产值及收款计划（2026）'!$B:$B,'[1]产值及收款计划（2026）'!AF:AF)</f>
        <v>#REF!</v>
      </c>
      <c r="AG148" s="235" t="e" cm="1">
        <f t="array" ref="AG148">_xlfn.XLOOKUP($A148&amp;$B148,'[1]产值及收款计划（2026）'!$A:$A&amp;'[1]产值及收款计划（2026）'!$B:$B,'[1]产值及收款计划（2026）'!AG:AG)</f>
        <v>#REF!</v>
      </c>
      <c r="AH148" s="235" t="e" cm="1">
        <f t="array" ref="AH148">_xlfn.XLOOKUP($A148&amp;$B148,'[1]产值及收款计划（2026）'!$A:$A&amp;'[1]产值及收款计划（2026）'!$B:$B,'[1]产值及收款计划（2026）'!AH:AH)</f>
        <v>#REF!</v>
      </c>
      <c r="AI148" s="235" t="e" cm="1">
        <f t="array" ref="AI148">_xlfn.XLOOKUP($A148&amp;$B148,'[1]产值及收款计划（2026）'!$A:$A&amp;'[1]产值及收款计划（2026）'!$B:$B,'[1]产值及收款计划（2026）'!AI:AI)</f>
        <v>#REF!</v>
      </c>
      <c r="AJ148" s="235" t="e" cm="1">
        <f t="array" ref="AJ148">_xlfn.XLOOKUP($A148&amp;$B148,'[1]产值及收款计划（2026）'!$A:$A&amp;'[1]产值及收款计划（2026）'!$B:$B,'[1]产值及收款计划（2026）'!AJ:AJ)</f>
        <v>#REF!</v>
      </c>
      <c r="AK148" s="235" t="e" cm="1">
        <f t="array" ref="AK148">_xlfn.XLOOKUP($A148&amp;$B148,'[1]产值及收款计划（2026）'!$A:$A&amp;'[1]产值及收款计划（2026）'!$B:$B,'[1]产值及收款计划（2026）'!AK:AK)</f>
        <v>#REF!</v>
      </c>
      <c r="AL148" s="235" t="e" cm="1">
        <f t="array" ref="AL148">_xlfn.XLOOKUP($A148&amp;$B148,'[1]产值及收款计划（2026）'!$A:$A&amp;'[1]产值及收款计划（2026）'!$B:$B,'[1]产值及收款计划（2026）'!AL:AL)</f>
        <v>#REF!</v>
      </c>
      <c r="AM148" s="242" t="e" cm="1">
        <f t="array" ref="AM148">_xlfn.LET(_xlpm.勾选月份状态数组,TRANSPOSE('PPT(12-15页）-TOP10'!$A$3:$A$14),_xlpm.选择数据区,IF('PPT(12-15页）-TOP10'!$E$3="收款",$BA148:$BL148,$AA148:$AL148),SUM(_xlfn._xlws.FILTER(_xlpm.选择数据区,_xlpm.勾选月份状态数组,"")))</f>
        <v>#REF!</v>
      </c>
      <c r="AN148" s="235" t="e">
        <f>_xlfn.XLOOKUP($C148,应收未收表!$T:$T,应收未收表!AA:AA)</f>
        <v>#REF!</v>
      </c>
      <c r="AO148" s="235" t="e">
        <f>_xlfn.XLOOKUP($C148,应收未收表!$T:$T,应收未收表!AB:AB)</f>
        <v>#REF!</v>
      </c>
      <c r="AP148" s="235" t="e">
        <f>_xlfn.XLOOKUP($C148,应收未收表!$T:$T,应收未收表!AC:AC)</f>
        <v>#REF!</v>
      </c>
      <c r="AQ148" s="235" t="e">
        <f>_xlfn.XLOOKUP($C148,应收未收表!$T:$T,应收未收表!AE:AE)</f>
        <v>#REF!</v>
      </c>
      <c r="AR148" s="235" t="e">
        <f>_xlfn.XLOOKUP($C148,应收未收表!$T:$T,应收未收表!AF:AF)</f>
        <v>#REF!</v>
      </c>
      <c r="AS148" s="235" t="e" cm="1">
        <f t="array" ref="AS148">_xlfn.XLOOKUP($A148&amp;$B148,'[1]产值及收款计划（2026）'!$A:$A&amp;'[1]产值及收款计划（2026）'!$B:$B,'[1]产值及收款计划（2026）'!AS:AS)</f>
        <v>#REF!</v>
      </c>
      <c r="AT148" s="235" t="e" cm="1">
        <f t="array" ref="AT148">_xlfn.XLOOKUP($A148&amp;$B148,'[1]产值及收款计划（2026）'!$A:$A&amp;'[1]产值及收款计划（2026）'!$B:$B,'[1]产值及收款计划（2026）'!AT:AT)</f>
        <v>#REF!</v>
      </c>
      <c r="AU148" s="235" t="e" cm="1">
        <f t="array" ref="AU148">_xlfn.XLOOKUP($A148&amp;$B148,'[1]产值及收款计划（2026）'!$A:$A&amp;'[1]产值及收款计划（2026）'!$B:$B,'[1]产值及收款计划（2026）'!AU:AU)</f>
        <v>#REF!</v>
      </c>
      <c r="AV148" s="235" t="e" cm="1">
        <f t="array" ref="AV148">_xlfn.XLOOKUP($A148&amp;$B148,'[1]产值及收款计划（2026）'!$A:$A&amp;'[1]产值及收款计划（2026）'!$B:$B,'[1]产值及收款计划（2026）'!AV:AV)</f>
        <v>#REF!</v>
      </c>
      <c r="AW148" s="235" t="e" cm="1">
        <f t="array" ref="AW148">_xlfn.XLOOKUP($A148&amp;$B148,'[1]产值及收款计划（2026）'!$A:$A&amp;'[1]产值及收款计划（2026）'!$B:$B,'[1]产值及收款计划（2026）'!AW:AW)</f>
        <v>#REF!</v>
      </c>
      <c r="AX148" s="235" t="e" cm="1">
        <f t="array" ref="AX148">_xlfn.XLOOKUP($A148&amp;$B148,'[1]产值及收款计划（2026）'!$A:$A&amp;'[1]产值及收款计划（2026）'!$B:$B,'[1]产值及收款计划（2026）'!AX:AX)</f>
        <v>#REF!</v>
      </c>
      <c r="AY148" s="235" t="e" cm="1">
        <f t="array" ref="AY148">_xlfn.XLOOKUP($A148&amp;$B148,'[1]产值及收款计划（2026）'!$A:$A&amp;'[1]产值及收款计划（2026）'!$B:$B,'[1]产值及收款计划（2026）'!AY:AY)</f>
        <v>#REF!</v>
      </c>
      <c r="AZ148" s="235" t="e" cm="1">
        <f t="array" ref="AZ148">_xlfn.XLOOKUP($A148&amp;$B148,'[1]产值及收款计划（2026）'!$A:$A&amp;'[1]产值及收款计划（2026）'!$B:$B,'[1]产值及收款计划（2026）'!AZ:AZ)</f>
        <v>#REF!</v>
      </c>
      <c r="BA148" s="235" t="e" cm="1">
        <f t="array" ref="BA148">_xlfn.XLOOKUP($A148&amp;$B148,'[1]产值及收款计划（2026）'!$A:$A&amp;'[1]产值及收款计划（2026）'!$B:$B,'[1]产值及收款计划（2026）'!BA:BA)</f>
        <v>#REF!</v>
      </c>
      <c r="BB148" s="235" t="e" cm="1">
        <f t="array" ref="BB148">_xlfn.XLOOKUP($A148&amp;$B148,'[1]产值及收款计划（2026）'!$A:$A&amp;'[1]产值及收款计划（2026）'!$B:$B,'[1]产值及收款计划（2026）'!BB:BB)</f>
        <v>#REF!</v>
      </c>
      <c r="BC148" s="235" t="e" cm="1">
        <f t="array" ref="BC148">_xlfn.XLOOKUP($A148&amp;$B148,'[1]产值及收款计划（2026）'!$A:$A&amp;'[1]产值及收款计划（2026）'!$B:$B,'[1]产值及收款计划（2026）'!BC:BC)</f>
        <v>#REF!</v>
      </c>
      <c r="BD148" s="235" t="e" cm="1">
        <f t="array" ref="BD148">_xlfn.XLOOKUP($A148&amp;$B148,'[1]产值及收款计划（2026）'!$A:$A&amp;'[1]产值及收款计划（2026）'!$B:$B,'[1]产值及收款计划（2026）'!BD:BD)</f>
        <v>#REF!</v>
      </c>
      <c r="BE148" s="235" t="e" cm="1">
        <f t="array" ref="BE148">_xlfn.XLOOKUP($A148&amp;$B148,'[1]产值及收款计划（2026）'!$A:$A&amp;'[1]产值及收款计划（2026）'!$B:$B,'[1]产值及收款计划（2026）'!BE:BE)</f>
        <v>#REF!</v>
      </c>
      <c r="BF148" s="235" t="e" cm="1">
        <f t="array" ref="BF148">_xlfn.XLOOKUP($A148&amp;$B148,'[1]产值及收款计划（2026）'!$A:$A&amp;'[1]产值及收款计划（2026）'!$B:$B,'[1]产值及收款计划（2026）'!BF:BF)</f>
        <v>#REF!</v>
      </c>
      <c r="BG148" s="235" t="e" cm="1">
        <f t="array" ref="BG148">_xlfn.XLOOKUP($A148&amp;$B148,'[1]产值及收款计划（2026）'!$A:$A&amp;'[1]产值及收款计划（2026）'!$B:$B,'[1]产值及收款计划（2026）'!BG:BG)</f>
        <v>#REF!</v>
      </c>
      <c r="BH148" s="235" t="e" cm="1">
        <f t="array" ref="BH148">_xlfn.XLOOKUP($A148&amp;$B148,'[1]产值及收款计划（2026）'!$A:$A&amp;'[1]产值及收款计划（2026）'!$B:$B,'[1]产值及收款计划（2026）'!BH:BH)</f>
        <v>#REF!</v>
      </c>
      <c r="BI148" s="235" t="e" cm="1">
        <f t="array" ref="BI148">_xlfn.XLOOKUP($A148&amp;$B148,'[1]产值及收款计划（2026）'!$A:$A&amp;'[1]产值及收款计划（2026）'!$B:$B,'[1]产值及收款计划（2026）'!BI:BI)</f>
        <v>#REF!</v>
      </c>
      <c r="BJ148" s="235" t="e" cm="1">
        <f t="array" ref="BJ148">_xlfn.XLOOKUP($A148&amp;$B148,'[1]产值及收款计划（2026）'!$A:$A&amp;'[1]产值及收款计划（2026）'!$B:$B,'[1]产值及收款计划（2026）'!BJ:BJ)</f>
        <v>#REF!</v>
      </c>
      <c r="BK148" s="235" t="e" cm="1">
        <f t="array" ref="BK148">_xlfn.XLOOKUP($A148&amp;$B148,'[1]产值及收款计划（2026）'!$A:$A&amp;'[1]产值及收款计划（2026）'!$B:$B,'[1]产值及收款计划（2026）'!BK:BK)</f>
        <v>#REF!</v>
      </c>
      <c r="BL148" s="235" t="e" cm="1">
        <f t="array" ref="BL148">_xlfn.XLOOKUP($A148&amp;$B148,'[1]产值及收款计划（2026）'!$A:$A&amp;'[1]产值及收款计划（2026）'!$B:$B,'[1]产值及收款计划（2026）'!BL:BL)</f>
        <v>#REF!</v>
      </c>
      <c r="BM148" s="235"/>
      <c r="BN148" s="235"/>
      <c r="BO148" s="235"/>
      <c r="BP148" s="235"/>
      <c r="BQ148" s="235" t="e">
        <f>_xlfn.XLOOKUP($C148,应收未收表!$AJ:$AJ,应收未收表!AK:AK)</f>
        <v>#REF!</v>
      </c>
      <c r="BR148" s="235" t="e">
        <f>_xlfn.XLOOKUP($C148,应收未收表!$AJ:$AJ,应收未收表!AL:AL)</f>
        <v>#REF!</v>
      </c>
      <c r="BS148" s="235" t="e">
        <f>_xlfn.XLOOKUP($C148,应收未收表!$AJ:$AJ,应收未收表!AM:AM)</f>
        <v>#REF!</v>
      </c>
      <c r="BT148" s="235" t="e">
        <f>_xlfn.XLOOKUP($C148,应收未收表!$AJ:$AJ,应收未收表!AN:AN)</f>
        <v>#REF!</v>
      </c>
      <c r="BU148" s="234" t="e" cm="1">
        <f t="array" ref="BU148">_xlfn.XLOOKUP($A148&amp;$B148,'[1]产值及收款计划（2026）'!$A:$A&amp;'[1]产值及收款计划（2026）'!$B:$B,'[1]产值及收款计划（2026）'!BQ:BQ)</f>
        <v>#REF!</v>
      </c>
      <c r="BV148" s="235" t="e" cm="1">
        <f t="array" ref="BV148">_xlfn.XLOOKUP($A148&amp;$B148,'[1]产值及收款计划（2026）'!$A:$A&amp;'[1]产值及收款计划（2026）'!$B:$B,'[1]产值及收款计划（2026）'!BR:BR)</f>
        <v>#REF!</v>
      </c>
      <c r="CE148" s="235" cm="1">
        <f t="array" ref="CE148">_xlfn.XLOOKUP($A148&amp;$B148,'[1]产值及收款计划（2026）'!$A:$A&amp;'[1]产值及收款计划（2026）'!$B:$B,'[1]产值及收款计划（2026）'!CA:CA)</f>
        <v>0</v>
      </c>
      <c r="CF148" s="235" cm="1">
        <f t="array" ref="CF148">_xlfn.XLOOKUP($A148&amp;$B148,'[1]产值及收款计划（2026）'!$A:$A&amp;'[1]产值及收款计划（2026）'!$B:$B,'[1]产值及收款计划（2026）'!CB:CB)</f>
        <v>0</v>
      </c>
      <c r="CG148" s="235" cm="1">
        <f t="array" ref="CG148">_xlfn.XLOOKUP($A148&amp;$B148,'[1]产值及收款计划（2026）'!$A:$A&amp;'[1]产值及收款计划（2026）'!$B:$B,'[1]产值及收款计划（2026）'!CC:CC)</f>
        <v>0</v>
      </c>
      <c r="CH148" s="235" cm="1">
        <f t="array" ref="CH148">_xlfn.XLOOKUP($A148&amp;$B148,'[1]产值及收款计划（2026）'!$A:$A&amp;'[1]产值及收款计划（2026）'!$B:$B,'[1]产值及收款计划（2026）'!CD:CD)</f>
        <v>0</v>
      </c>
      <c r="CI148" s="235" cm="1">
        <f t="array" ref="CI148">_xlfn.XLOOKUP($A148&amp;$B148,'[1]产值及收款计划（2026）'!$A:$A&amp;'[1]产值及收款计划（2026）'!$B:$B,'[1]产值及收款计划（2026）'!CE:CE)</f>
        <v>0</v>
      </c>
      <c r="CJ148" s="235" cm="1">
        <f t="array" ref="CJ148">_xlfn.XLOOKUP($A148&amp;$B148,'[1]产值及收款计划（2026）'!$A:$A&amp;'[1]产值及收款计划（2026）'!$B:$B,'[1]产值及收款计划（2026）'!CF:CF)</f>
        <v>0</v>
      </c>
      <c r="CK148" s="235" cm="1">
        <f t="array" ref="CK148">_xlfn.XLOOKUP($A148&amp;$B148,'[1]产值及收款计划（2026）'!$A:$A&amp;'[1]产值及收款计划（2026）'!$B:$B,'[1]产值及收款计划（2026）'!CG:CG)</f>
        <v>0</v>
      </c>
      <c r="CL148" s="235" cm="1">
        <f t="array" ref="CL148">_xlfn.XLOOKUP($A148&amp;$B148,'[1]产值及收款计划（2026）'!$A:$A&amp;'[1]产值及收款计划（2026）'!$B:$B,'[1]产值及收款计划（2026）'!CH:CH)</f>
        <v>0</v>
      </c>
      <c r="CM148" s="235" cm="1">
        <f t="array" ref="CM148">_xlfn.XLOOKUP($A148&amp;$B148,'[1]产值及收款计划（2026）'!$A:$A&amp;'[1]产值及收款计划（2026）'!$B:$B,'[1]产值及收款计划（2026）'!CI:CI)</f>
        <v>0</v>
      </c>
      <c r="CN148" s="235" cm="1">
        <f t="array" ref="CN148">_xlfn.XLOOKUP($A148&amp;$B148,'[1]产值及收款计划（2026）'!$A:$A&amp;'[1]产值及收款计划（2026）'!$B:$B,'[1]产值及收款计划（2026）'!CJ:CJ)</f>
        <v>0</v>
      </c>
      <c r="CO148" s="235" cm="1">
        <f t="array" ref="CO148">_xlfn.XLOOKUP($A148&amp;$B148,'[1]产值及收款计划（2026）'!$A:$A&amp;'[1]产值及收款计划（2026）'!$B:$B,'[1]产值及收款计划（2026）'!CK:CK)</f>
        <v>0</v>
      </c>
      <c r="CP148" s="235" cm="1">
        <f t="array" ref="CP148">_xlfn.XLOOKUP($A148&amp;$B148,'[1]产值及收款计划（2026）'!$A:$A&amp;'[1]产值及收款计划（2026）'!$B:$B,'[1]产值及收款计划（2026）'!CL:CL)</f>
        <v>0</v>
      </c>
      <c r="DE148" s="235" cm="1">
        <f t="array" ref="DE148">_xlfn.XLOOKUP($A148&amp;$B148,'[1]产值及收款计划（2026）'!$A:$A&amp;'[1]产值及收款计划（2026）'!$B:$B,'[1]产值及收款计划（2026）'!DA:DA)</f>
        <v>0</v>
      </c>
      <c r="DF148" s="235" cm="1">
        <f t="array" ref="DF148">_xlfn.XLOOKUP($A148&amp;$B148,'[1]产值及收款计划（2026）'!$A:$A&amp;'[1]产值及收款计划（2026）'!$B:$B,'[1]产值及收款计划（2026）'!DB:DB)</f>
        <v>0</v>
      </c>
      <c r="DG148" s="235" cm="1">
        <f t="array" ref="DG148">_xlfn.XLOOKUP($A148&amp;$B148,'[1]产值及收款计划（2026）'!$A:$A&amp;'[1]产值及收款计划（2026）'!$B:$B,'[1]产值及收款计划（2026）'!DC:DC)</f>
        <v>0</v>
      </c>
      <c r="DH148" s="235" cm="1">
        <f t="array" ref="DH148">_xlfn.XLOOKUP($A148&amp;$B148,'[1]产值及收款计划（2026）'!$A:$A&amp;'[1]产值及收款计划（2026）'!$B:$B,'[1]产值及收款计划（2026）'!DD:DD)</f>
        <v>0</v>
      </c>
      <c r="DI148" s="235" cm="1">
        <f t="array" ref="DI148">_xlfn.XLOOKUP($A148&amp;$B148,'[1]产值及收款计划（2026）'!$A:$A&amp;'[1]产值及收款计划（2026）'!$B:$B,'[1]产值及收款计划（2026）'!DE:DE)</f>
        <v>0</v>
      </c>
      <c r="DJ148" s="235" cm="1">
        <f t="array" ref="DJ148">_xlfn.XLOOKUP($A148&amp;$B148,'[1]产值及收款计划（2026）'!$A:$A&amp;'[1]产值及收款计划（2026）'!$B:$B,'[1]产值及收款计划（2026）'!DF:DF)</f>
        <v>0</v>
      </c>
      <c r="DK148" s="235" cm="1">
        <f t="array" ref="DK148">_xlfn.XLOOKUP($A148&amp;$B148,'[1]产值及收款计划（2026）'!$A:$A&amp;'[1]产值及收款计划（2026）'!$B:$B,'[1]产值及收款计划（2026）'!DG:DG)</f>
        <v>0</v>
      </c>
      <c r="DL148" s="235" cm="1">
        <f t="array" ref="DL148">_xlfn.XLOOKUP($A148&amp;$B148,'[1]产值及收款计划（2026）'!$A:$A&amp;'[1]产值及收款计划（2026）'!$B:$B,'[1]产值及收款计划（2026）'!DH:DH)</f>
        <v>0</v>
      </c>
      <c r="DM148" s="235" cm="1">
        <f t="array" ref="DM148">_xlfn.XLOOKUP($A148&amp;$B148,'[1]产值及收款计划（2026）'!$A:$A&amp;'[1]产值及收款计划（2026）'!$B:$B,'[1]产值及收款计划（2026）'!DI:DI)</f>
        <v>0</v>
      </c>
      <c r="DN148" s="235" cm="1">
        <f t="array" ref="DN148">_xlfn.XLOOKUP($A148&amp;$B148,'[1]产值及收款计划（2026）'!$A:$A&amp;'[1]产值及收款计划（2026）'!$B:$B,'[1]产值及收款计划（2026）'!DJ:DJ)</f>
        <v>0</v>
      </c>
      <c r="DO148" s="235" cm="1">
        <f t="array" ref="DO148">_xlfn.XLOOKUP($A148&amp;$B148,'[1]产值及收款计划（2026）'!$A:$A&amp;'[1]产值及收款计划（2026）'!$B:$B,'[1]产值及收款计划（2026）'!DK:DK)</f>
        <v>0</v>
      </c>
      <c r="DP148" s="235" cm="1">
        <f t="array" ref="DP148">_xlfn.XLOOKUP($A148&amp;$B148,'[1]产值及收款计划（2026）'!$A:$A&amp;'[1]产值及收款计划（2026）'!$B:$B,'[1]产值及收款计划（2026）'!DL:DL)</f>
        <v>0</v>
      </c>
      <c r="DQ148" s="243"/>
      <c r="DR148" s="229"/>
    </row>
    <row r="149" ht="20.25" spans="1:122">
      <c r="A149" s="247"/>
      <c r="B149" s="247"/>
      <c r="C149" s="248"/>
      <c r="D149" s="248"/>
      <c r="E149" s="249"/>
      <c r="F149" s="249"/>
      <c r="G149" s="249"/>
      <c r="H149" s="249"/>
      <c r="I149" s="250"/>
      <c r="J149" s="251"/>
      <c r="K149" s="249"/>
      <c r="L149" s="249"/>
      <c r="M149" s="249"/>
      <c r="N149" s="249"/>
      <c r="O149" s="249"/>
      <c r="P149" s="248"/>
      <c r="Q149" s="249"/>
      <c r="R149" s="249"/>
      <c r="S149" s="249"/>
      <c r="T149" s="249"/>
      <c r="U149" s="249"/>
      <c r="V149" s="249"/>
      <c r="W149" s="249"/>
      <c r="X149" s="249"/>
      <c r="Y149" s="249"/>
      <c r="Z149" s="249"/>
      <c r="AA149" s="249"/>
      <c r="AB149" s="249"/>
      <c r="AC149" s="249"/>
      <c r="AD149" s="249"/>
      <c r="AE149" s="249"/>
      <c r="AF149" s="249"/>
      <c r="AG149" s="249"/>
      <c r="AH149" s="249"/>
      <c r="AI149" s="249"/>
      <c r="AJ149" s="249"/>
      <c r="AK149" s="249"/>
      <c r="AL149" s="249"/>
      <c r="AM149" s="242" cm="1">
        <f t="array" ref="AM149">_xlfn.LET(_xlpm.勾选月份状态数组,TRANSPOSE('PPT(12-15页）-TOP10'!$A$3:$A$14),_xlpm.选择数据区,IF('PPT(12-15页）-TOP10'!$E$3="收款",$BA149:$BL149,$AA149:$AL149),SUM(_xlfn._xlws.FILTER(_xlpm.选择数据区,_xlpm.勾选月份状态数组,"")))</f>
        <v>0</v>
      </c>
      <c r="AN149" s="249"/>
      <c r="AO149" s="249"/>
      <c r="AP149" s="249"/>
      <c r="AQ149" s="249"/>
      <c r="AR149" s="249"/>
      <c r="AS149" s="249"/>
      <c r="AT149" s="249"/>
      <c r="AU149" s="249"/>
      <c r="AV149" s="249"/>
      <c r="AW149" s="249"/>
      <c r="AX149" s="249"/>
      <c r="AY149" s="249"/>
      <c r="AZ149" s="249"/>
      <c r="BA149" s="249"/>
      <c r="BB149" s="249"/>
      <c r="BC149" s="249"/>
      <c r="BD149" s="249"/>
      <c r="BE149" s="249"/>
      <c r="BF149" s="249"/>
      <c r="BG149" s="249"/>
      <c r="BH149" s="249"/>
      <c r="BI149" s="249"/>
      <c r="BJ149" s="249"/>
      <c r="BK149" s="249"/>
      <c r="BL149" s="249"/>
      <c r="BM149" s="249"/>
      <c r="BN149" s="249"/>
      <c r="BO149" s="249"/>
      <c r="BP149" s="249"/>
      <c r="BQ149" s="249"/>
      <c r="BR149" s="249"/>
      <c r="BS149" s="249"/>
      <c r="BT149" s="249"/>
      <c r="BU149" s="248"/>
      <c r="BV149" s="249"/>
      <c r="DQ149" s="243"/>
      <c r="DR149" s="229"/>
    </row>
    <row r="150" ht="20.25" spans="1:122">
      <c r="A150" s="233">
        <v>1</v>
      </c>
      <c r="B150" s="233" t="s">
        <v>26</v>
      </c>
      <c r="C150" s="234" t="str" cm="1">
        <f t="array" ref="C150">_xlfn.XLOOKUP($A150&amp;$B150,'[2]产值及收款计划（2026）'!$A:$A&amp;'[2]产值及收款计划（2026）'!$B:$B,'[2]产值及收款计划（2026）'!C:C)</f>
        <v>SJHT2019083000068</v>
      </c>
      <c r="D150" s="234" t="str" cm="1">
        <f t="array" ref="D150">_xlfn.XLOOKUP($A150&amp;$B150,'[2]产值及收款计划（2026）'!$A:$A&amp;'[2]产值及收款计划（2026）'!$B:$B,'[2]产值及收款计划（2026）'!D:D)</f>
        <v>文一路地下通道工程-智慧管养试验材料采购合同</v>
      </c>
      <c r="E150" s="235" cm="1">
        <f t="array" ref="E150">_xlfn.XLOOKUP($A150&amp;$B150,'[2]产值及收款计划（2026）'!$A:$A&amp;'[2]产值及收款计划（2026）'!$B:$B,'[2]产值及收款计划（2026）'!E:E)</f>
        <v>227.2675</v>
      </c>
      <c r="F150" s="235" cm="1">
        <f t="array" ref="F150">_xlfn.XLOOKUP($A150&amp;$B150,'[2]产值及收款计划（2026）'!$A:$A&amp;'[2]产值及收款计划（2026）'!$B:$B,'[2]产值及收款计划（2026）'!F:F)</f>
        <v>227.2675</v>
      </c>
      <c r="G150" s="235" t="e" cm="1">
        <f t="array" ref="G150">_xlfn.XLOOKUP($A150&amp;$B150,'[2]产值及收款计划（2026）'!$A:$A&amp;'[2]产值及收款计划（2026）'!$B:$B,'[2]产值及收款计划（2026）'!G:G)</f>
        <v>#REF!</v>
      </c>
      <c r="H150" s="235" cm="1">
        <f t="array" ref="H150">_xlfn.XLOOKUP($A150&amp;$B150,'[2]产值及收款计划（2026）'!$A:$A&amp;'[2]产值及收款计划（2026）'!$B:$B,'[2]产值及收款计划（2026）'!H:H)</f>
        <v>127.2675</v>
      </c>
      <c r="I150" s="236" cm="1">
        <f t="array" ref="I150">_xlfn.XLOOKUP($A150&amp;$B150,'[2]产值及收款计划（2026）'!$A:$A&amp;'[2]产值及收款计划（2026）'!$B:$B,'[2]产值及收款计划（2026）'!I:I)</f>
        <v>0.559989879767235</v>
      </c>
      <c r="J150" s="237" cm="1">
        <f t="array" ref="J150">_xlfn.XLOOKUP($A150&amp;$B150,'[2]产值及收款计划（2026）'!$A:$A&amp;'[2]产值及收款计划（2026）'!$B:$B,'[2]产值及收款计划（2026）'!J:J)</f>
        <v>0.13</v>
      </c>
      <c r="K150" s="235" t="e" cm="1">
        <f t="array" ref="K150">_xlfn.XLOOKUP($A150&amp;$B150,'[2]产值及收款计划（2026）'!$A:$A&amp;'[2]产值及收款计划（2026）'!$B:$B,'[2]产值及收款计划（2026）'!K:K)</f>
        <v>#REF!</v>
      </c>
      <c r="L150" s="235" t="e" cm="1">
        <f t="array" ref="L150">_xlfn.XLOOKUP($A150&amp;$B150,'[2]产值及收款计划（2026）'!$A:$A&amp;'[2]产值及收款计划（2026）'!$B:$B,'[2]产值及收款计划（2026）'!L:L)</f>
        <v>#REF!</v>
      </c>
      <c r="M150" s="235" t="str" cm="1">
        <f t="array" ref="M150">_xlfn.XLOOKUP($A150&amp;$B150,'[2]产值及收款计划（2026）'!$A:$A&amp;'[2]产值及收款计划（2026）'!$B:$B,'[2]产值及收款计划（2026）'!M:M)</f>
        <v>主导</v>
      </c>
      <c r="N150" s="235" cm="1">
        <f t="array" ref="N150">_xlfn.XLOOKUP($A150&amp;$B150,'[2]产值及收款计划（2026）'!$A:$A&amp;'[2]产值及收款计划（2026）'!$B:$B,'[2]产值及收款计划（2026）'!N:N)</f>
        <v>0</v>
      </c>
      <c r="O150" s="235" t="str" cm="1">
        <f t="array" ref="O150">_xlfn.XLOOKUP($A150&amp;$B150,'[2]产值及收款计划（2026）'!$A:$A&amp;'[2]产值及收款计划（2026）'!$B:$B,'[2]产值及收款计划（2026）'!O:O)</f>
        <v>邱枫</v>
      </c>
      <c r="P150" s="234" t="str" cm="1">
        <f t="array" ref="P150">_xlfn.XLOOKUP($A150&amp;$B150,'[2]产值及收款计划（2026）'!$A:$A&amp;'[2]产值及收款计划（2026）'!$B:$B,'[2]产值及收款计划（2026）'!P:P)</f>
        <v>过往已完结</v>
      </c>
      <c r="Q150" s="235" t="e" cm="1">
        <f t="array" ref="Q150">_xlfn.XLOOKUP($A150&amp;$B150,'[2]产值及收款计划（2026）'!$A:$A&amp;'[2]产值及收款计划（2026）'!$B:$B,'[2]产值及收款计划（2026）'!Q:Q)</f>
        <v>#REF!</v>
      </c>
      <c r="R150" s="235" t="e" cm="1">
        <f t="array" ref="R150">_xlfn.XLOOKUP($A150&amp;$B150,'[2]产值及收款计划（2026）'!$A:$A&amp;'[2]产值及收款计划（2026）'!$B:$B,'[2]产值及收款计划（2026）'!R:R)</f>
        <v>#REF!</v>
      </c>
      <c r="S150" s="235" t="e" cm="1">
        <f t="array" ref="S150">_xlfn.XLOOKUP($A150&amp;$B150,'[2]产值及收款计划（2026）'!$A:$A&amp;'[2]产值及收款计划（2026）'!$B:$B,'[2]产值及收款计划（2026）'!S:S)</f>
        <v>#REF!</v>
      </c>
      <c r="T150" s="235" cm="1">
        <f t="array" ref="T150">_xlfn.XLOOKUP($A150&amp;$B150,'[2]产值及收款计划（2026）'!$A:$A&amp;'[2]产值及收款计划（2026）'!$B:$B,'[2]产值及收款计划（2026）'!T:T)</f>
        <v>227.2675</v>
      </c>
      <c r="U150" s="235" cm="1">
        <f t="array" ref="U150">_xlfn.XLOOKUP($A150&amp;$B150,'[2]产值及收款计划（2026）'!$A:$A&amp;'[2]产值及收款计划（2026）'!$B:$B,'[2]产值及收款计划（2026）'!U:U)</f>
        <v>0</v>
      </c>
      <c r="V150" s="235" cm="1">
        <f t="array" ref="V150">_xlfn.XLOOKUP($A150&amp;$B150,'[2]产值及收款计划（2026）'!$A:$A&amp;'[2]产值及收款计划（2026）'!$B:$B,'[2]产值及收款计划（2026）'!V:V)</f>
        <v>0</v>
      </c>
      <c r="W150" s="235" t="e" cm="1">
        <f t="array" ref="W150">_xlfn.XLOOKUP($A150&amp;$B150,'[2]产值及收款计划（2026）'!$A:$A&amp;'[2]产值及收款计划（2026）'!$B:$B,'[2]产值及收款计划（2026）'!W:W)</f>
        <v>#REF!</v>
      </c>
      <c r="X150" s="235" t="e" cm="1">
        <f t="array" ref="X150">_xlfn.XLOOKUP($A150&amp;$B150,'[2]产值及收款计划（2026）'!$A:$A&amp;'[2]产值及收款计划（2026）'!$B:$B,'[2]产值及收款计划（2026）'!X:X)</f>
        <v>#REF!</v>
      </c>
      <c r="Y150" s="235" t="e" cm="1">
        <f t="array" ref="Y150">_xlfn.XLOOKUP($A150&amp;$B150,'[2]产值及收款计划（2026）'!$A:$A&amp;'[2]产值及收款计划（2026）'!$B:$B,'[2]产值及收款计划（2026）'!Y:Y)</f>
        <v>#REF!</v>
      </c>
      <c r="Z150" s="235" t="e" cm="1">
        <f t="array" ref="Z150">_xlfn.XLOOKUP($A150&amp;$B150,'[2]产值及收款计划（2026）'!$A:$A&amp;'[2]产值及收款计划（2026）'!$B:$B,'[2]产值及收款计划（2026）'!Z:Z)</f>
        <v>#REF!</v>
      </c>
      <c r="AA150" s="235" cm="1">
        <f t="array" ref="AA150">_xlfn.XLOOKUP($A150&amp;$B150,'[2]产值及收款计划（2026）'!$A:$A&amp;'[2]产值及收款计划（2026）'!$B:$B,'[2]产值及收款计划（2026）'!AA:AA)</f>
        <v>0</v>
      </c>
      <c r="AB150" s="235" cm="1">
        <f t="array" ref="AB150">_xlfn.XLOOKUP($A150&amp;$B150,'[2]产值及收款计划（2026）'!$A:$A&amp;'[2]产值及收款计划（2026）'!$B:$B,'[2]产值及收款计划（2026）'!AB:AB)</f>
        <v>0</v>
      </c>
      <c r="AC150" s="235" cm="1">
        <f t="array" ref="AC150">_xlfn.XLOOKUP($A150&amp;$B150,'[2]产值及收款计划（2026）'!$A:$A&amp;'[2]产值及收款计划（2026）'!$B:$B,'[2]产值及收款计划（2026）'!AC:AC)</f>
        <v>0</v>
      </c>
      <c r="AD150" s="235" cm="1">
        <f t="array" ref="AD150">_xlfn.XLOOKUP($A150&amp;$B150,'[2]产值及收款计划（2026）'!$A:$A&amp;'[2]产值及收款计划（2026）'!$B:$B,'[2]产值及收款计划（2026）'!AD:AD)</f>
        <v>0</v>
      </c>
      <c r="AE150" s="235" cm="1">
        <f t="array" ref="AE150">_xlfn.XLOOKUP($A150&amp;$B150,'[2]产值及收款计划（2026）'!$A:$A&amp;'[2]产值及收款计划（2026）'!$B:$B,'[2]产值及收款计划（2026）'!AE:AE)</f>
        <v>0</v>
      </c>
      <c r="AF150" s="235" cm="1">
        <f t="array" ref="AF150">_xlfn.XLOOKUP($A150&amp;$B150,'[2]产值及收款计划（2026）'!$A:$A&amp;'[2]产值及收款计划（2026）'!$B:$B,'[2]产值及收款计划（2026）'!AF:AF)</f>
        <v>0</v>
      </c>
      <c r="AG150" s="235" cm="1">
        <f t="array" ref="AG150">_xlfn.XLOOKUP($A150&amp;$B150,'[2]产值及收款计划（2026）'!$A:$A&amp;'[2]产值及收款计划（2026）'!$B:$B,'[2]产值及收款计划（2026）'!AG:AG)</f>
        <v>0</v>
      </c>
      <c r="AH150" s="235" cm="1">
        <f t="array" ref="AH150">_xlfn.XLOOKUP($A150&amp;$B150,'[2]产值及收款计划（2026）'!$A:$A&amp;'[2]产值及收款计划（2026）'!$B:$B,'[2]产值及收款计划（2026）'!AH:AH)</f>
        <v>0</v>
      </c>
      <c r="AI150" s="235" cm="1">
        <f t="array" ref="AI150">_xlfn.XLOOKUP($A150&amp;$B150,'[2]产值及收款计划（2026）'!$A:$A&amp;'[2]产值及收款计划（2026）'!$B:$B,'[2]产值及收款计划（2026）'!AI:AI)</f>
        <v>0</v>
      </c>
      <c r="AJ150" s="235" cm="1">
        <f t="array" ref="AJ150">_xlfn.XLOOKUP($A150&amp;$B150,'[2]产值及收款计划（2026）'!$A:$A&amp;'[2]产值及收款计划（2026）'!$B:$B,'[2]产值及收款计划（2026）'!AJ:AJ)</f>
        <v>0</v>
      </c>
      <c r="AK150" s="235" cm="1">
        <f t="array" ref="AK150">_xlfn.XLOOKUP($A150&amp;$B150,'[2]产值及收款计划（2026）'!$A:$A&amp;'[2]产值及收款计划（2026）'!$B:$B,'[2]产值及收款计划（2026）'!AK:AK)</f>
        <v>0</v>
      </c>
      <c r="AL150" s="235" cm="1">
        <f t="array" ref="AL150">_xlfn.XLOOKUP($A150&amp;$B150,'[2]产值及收款计划（2026）'!$A:$A&amp;'[2]产值及收款计划（2026）'!$B:$B,'[2]产值及收款计划（2026）'!AL:AL)</f>
        <v>0</v>
      </c>
      <c r="AM150" s="242" cm="1">
        <f t="array" ref="AM150">_xlfn.LET(_xlpm.勾选月份状态数组,TRANSPOSE('PPT(12-15页）-TOP10'!$A$3:$A$14),_xlpm.选择数据区,IF('PPT(12-15页）-TOP10'!$E$3="收款",$BA150:$BL150,$AA150:$AL150),SUM(_xlfn._xlws.FILTER(_xlpm.选择数据区,_xlpm.勾选月份状态数组,"")))</f>
        <v>0</v>
      </c>
      <c r="AN150" s="235" t="e">
        <f>_xlfn.XLOOKUP($C150,应收未收表!$T:$T,应收未收表!AA:AA)</f>
        <v>#N/A</v>
      </c>
      <c r="AO150" s="235" t="e">
        <f>_xlfn.XLOOKUP($C150,应收未收表!$T:$T,应收未收表!AB:AB)</f>
        <v>#N/A</v>
      </c>
      <c r="AP150" s="235" t="e">
        <f>_xlfn.XLOOKUP($C150,应收未收表!$T:$T,应收未收表!AC:AC)</f>
        <v>#N/A</v>
      </c>
      <c r="AQ150" s="235" t="e">
        <f>_xlfn.XLOOKUP($C150,应收未收表!$T:$T,应收未收表!AE:AE)</f>
        <v>#N/A</v>
      </c>
      <c r="AR150" s="235" t="e">
        <f>_xlfn.XLOOKUP($C150,应收未收表!$T:$T,应收未收表!AF:AF)</f>
        <v>#N/A</v>
      </c>
      <c r="AS150" s="235" t="e" cm="1">
        <f t="array" ref="AS150">_xlfn.XLOOKUP($A150&amp;$B150,'[2]产值及收款计划（2026）'!$A:$A&amp;'[2]产值及收款计划（2026）'!$B:$B,'[2]产值及收款计划（2026）'!AS:AS)</f>
        <v>#REF!</v>
      </c>
      <c r="AT150" s="235" t="e" cm="1">
        <f t="array" ref="AT150">_xlfn.XLOOKUP($A150&amp;$B150,'[2]产值及收款计划（2026）'!$A:$A&amp;'[2]产值及收款计划（2026）'!$B:$B,'[2]产值及收款计划（2026）'!AT:AT)</f>
        <v>#REF!</v>
      </c>
      <c r="AU150" s="235" t="e" cm="1">
        <f t="array" ref="AU150">_xlfn.XLOOKUP($A150&amp;$B150,'[2]产值及收款计划（2026）'!$A:$A&amp;'[2]产值及收款计划（2026）'!$B:$B,'[2]产值及收款计划（2026）'!AU:AU)</f>
        <v>#REF!</v>
      </c>
      <c r="AV150" s="235" t="e" cm="1">
        <f t="array" ref="AV150">_xlfn.XLOOKUP($A150&amp;$B150,'[2]产值及收款计划（2026）'!$A:$A&amp;'[2]产值及收款计划（2026）'!$B:$B,'[2]产值及收款计划（2026）'!AV:AV)</f>
        <v>#REF!</v>
      </c>
      <c r="AW150" s="235" cm="1">
        <f t="array" ref="AW150">_xlfn.XLOOKUP($A150&amp;$B150,'[2]产值及收款计划（2026）'!$A:$A&amp;'[2]产值及收款计划（2026）'!$B:$B,'[2]产值及收款计划（2026）'!AW:AW)</f>
        <v>215.0515</v>
      </c>
      <c r="AX150" s="235" cm="1">
        <f t="array" ref="AX150">_xlfn.XLOOKUP($A150&amp;$B150,'[2]产值及收款计划（2026）'!$A:$A&amp;'[2]产值及收款计划（2026）'!$B:$B,'[2]产值及收款计划（2026）'!AX:AX)</f>
        <v>0</v>
      </c>
      <c r="AY150" s="235" cm="1">
        <f t="array" ref="AY150">_xlfn.XLOOKUP($A150&amp;$B150,'[2]产值及收款计划（2026）'!$A:$A&amp;'[2]产值及收款计划（2026）'!$B:$B,'[2]产值及收款计划（2026）'!AY:AY)</f>
        <v>12.216</v>
      </c>
      <c r="AZ150" s="235" cm="1">
        <f t="array" ref="AZ150">_xlfn.XLOOKUP($A150&amp;$B150,'[2]产值及收款计划（2026）'!$A:$A&amp;'[2]产值及收款计划（2026）'!$B:$B,'[2]产值及收款计划（2026）'!AZ:AZ)</f>
        <v>12.216</v>
      </c>
      <c r="BA150" s="235" t="e" cm="1">
        <f t="array" ref="BA150">_xlfn.XLOOKUP($A150&amp;$B150,'[2]产值及收款计划（2026）'!$A:$A&amp;'[2]产值及收款计划（2026）'!$B:$B,'[2]产值及收款计划（2026）'!BA:BA)</f>
        <v>#REF!</v>
      </c>
      <c r="BB150" s="235" t="e" cm="1">
        <f t="array" ref="BB150">_xlfn.XLOOKUP($A150&amp;$B150,'[2]产值及收款计划（2026）'!$A:$A&amp;'[2]产值及收款计划（2026）'!$B:$B,'[2]产值及收款计划（2026）'!BB:BB)</f>
        <v>#REF!</v>
      </c>
      <c r="BC150" s="235" t="e" cm="1">
        <f t="array" ref="BC150">_xlfn.XLOOKUP($A150&amp;$B150,'[2]产值及收款计划（2026）'!$A:$A&amp;'[2]产值及收款计划（2026）'!$B:$B,'[2]产值及收款计划（2026）'!BC:BC)</f>
        <v>#REF!</v>
      </c>
      <c r="BD150" s="235" t="e" cm="1">
        <f t="array" ref="BD150">_xlfn.XLOOKUP($A150&amp;$B150,'[2]产值及收款计划（2026）'!$A:$A&amp;'[2]产值及收款计划（2026）'!$B:$B,'[2]产值及收款计划（2026）'!BD:BD)</f>
        <v>#REF!</v>
      </c>
      <c r="BE150" s="235" t="e" cm="1">
        <f t="array" ref="BE150">_xlfn.XLOOKUP($A150&amp;$B150,'[2]产值及收款计划（2026）'!$A:$A&amp;'[2]产值及收款计划（2026）'!$B:$B,'[2]产值及收款计划（2026）'!BE:BE)</f>
        <v>#REF!</v>
      </c>
      <c r="BF150" s="235" t="e" cm="1">
        <f t="array" ref="BF150">_xlfn.XLOOKUP($A150&amp;$B150,'[2]产值及收款计划（2026）'!$A:$A&amp;'[2]产值及收款计划（2026）'!$B:$B,'[2]产值及收款计划（2026）'!BF:BF)</f>
        <v>#REF!</v>
      </c>
      <c r="BG150" s="235" t="e" cm="1">
        <f t="array" ref="BG150">_xlfn.XLOOKUP($A150&amp;$B150,'[2]产值及收款计划（2026）'!$A:$A&amp;'[2]产值及收款计划（2026）'!$B:$B,'[2]产值及收款计划（2026）'!BG:BG)</f>
        <v>#REF!</v>
      </c>
      <c r="BH150" s="235" t="e" cm="1">
        <f t="array" ref="BH150">_xlfn.XLOOKUP($A150&amp;$B150,'[2]产值及收款计划（2026）'!$A:$A&amp;'[2]产值及收款计划（2026）'!$B:$B,'[2]产值及收款计划（2026）'!BH:BH)</f>
        <v>#REF!</v>
      </c>
      <c r="BI150" s="235" t="e" cm="1">
        <f t="array" ref="BI150">_xlfn.XLOOKUP($A150&amp;$B150,'[2]产值及收款计划（2026）'!$A:$A&amp;'[2]产值及收款计划（2026）'!$B:$B,'[2]产值及收款计划（2026）'!BI:BI)</f>
        <v>#REF!</v>
      </c>
      <c r="BJ150" s="235" t="e" cm="1">
        <f t="array" ref="BJ150">_xlfn.XLOOKUP($A150&amp;$B150,'[2]产值及收款计划（2026）'!$A:$A&amp;'[2]产值及收款计划（2026）'!$B:$B,'[2]产值及收款计划（2026）'!BJ:BJ)</f>
        <v>#REF!</v>
      </c>
      <c r="BK150" s="235" t="e" cm="1">
        <f t="array" ref="BK150">_xlfn.XLOOKUP($A150&amp;$B150,'[2]产值及收款计划（2026）'!$A:$A&amp;'[2]产值及收款计划（2026）'!$B:$B,'[2]产值及收款计划（2026）'!BK:BK)</f>
        <v>#REF!</v>
      </c>
      <c r="BL150" s="235" t="e" cm="1">
        <f t="array" ref="BL150">_xlfn.XLOOKUP($A150&amp;$B150,'[2]产值及收款计划（2026）'!$A:$A&amp;'[2]产值及收款计划（2026）'!$B:$B,'[2]产值及收款计划（2026）'!BL:BL)</f>
        <v>#REF!</v>
      </c>
      <c r="BM150" s="235"/>
      <c r="BN150" s="235"/>
      <c r="BO150" s="235"/>
      <c r="BP150" s="235"/>
      <c r="BQ150" s="235" t="e">
        <f>_xlfn.XLOOKUP($C150,应收未收表!$AJ:$AJ,应收未收表!AK:AK)</f>
        <v>#N/A</v>
      </c>
      <c r="BR150" s="235" t="e">
        <f>_xlfn.XLOOKUP($C150,应收未收表!$AJ:$AJ,应收未收表!AL:AL)</f>
        <v>#N/A</v>
      </c>
      <c r="BS150" s="235" t="e">
        <f>_xlfn.XLOOKUP($C150,应收未收表!$AJ:$AJ,应收未收表!AM:AM)</f>
        <v>#N/A</v>
      </c>
      <c r="BT150" s="235" t="e">
        <f>_xlfn.XLOOKUP($C150,应收未收表!$AJ:$AJ,应收未收表!AN:AN)</f>
        <v>#N/A</v>
      </c>
      <c r="BU150" s="234" t="str" cm="1">
        <f t="array" ref="BU150">_xlfn.XLOOKUP($A150&amp;$B150,'[2]产值及收款计划（2026）'!$A:$A&amp;'[2]产值及收款计划（2026）'!$B:$B,'[2]产值及收款计划（2026）'!BQ:BQ)</f>
        <v>上海城建城市运营（集团）有限公司</v>
      </c>
      <c r="BV150" s="235" t="e" cm="1">
        <f t="array" ref="BV150">_xlfn.XLOOKUP($A150&amp;$B150,'[2]产值及收款计划（2026）'!$A:$A&amp;'[2]产值及收款计划（2026）'!$B:$B,'[2]产值及收款计划（2026）'!BR:BR)</f>
        <v>#REF!</v>
      </c>
      <c r="CE150" s="235" cm="1">
        <f t="array" ref="CE150">_xlfn.XLOOKUP($A150&amp;$B150,'[2]产值及收款计划（2026）'!$A:$A&amp;'[2]产值及收款计划（2026）'!$B:$B,'[2]产值及收款计划（2026）'!CA:CA)</f>
        <v>0</v>
      </c>
      <c r="CF150" s="235" cm="1">
        <f t="array" ref="CF150">_xlfn.XLOOKUP($A150&amp;$B150,'[2]产值及收款计划（2026）'!$A:$A&amp;'[2]产值及收款计划（2026）'!$B:$B,'[2]产值及收款计划（2026）'!CB:CB)</f>
        <v>0</v>
      </c>
      <c r="CG150" s="235" cm="1">
        <f t="array" ref="CG150">_xlfn.XLOOKUP($A150&amp;$B150,'[2]产值及收款计划（2026）'!$A:$A&amp;'[2]产值及收款计划（2026）'!$B:$B,'[2]产值及收款计划（2026）'!CC:CC)</f>
        <v>0</v>
      </c>
      <c r="CH150" s="235" cm="1">
        <f t="array" ref="CH150">_xlfn.XLOOKUP($A150&amp;$B150,'[2]产值及收款计划（2026）'!$A:$A&amp;'[2]产值及收款计划（2026）'!$B:$B,'[2]产值及收款计划（2026）'!CD:CD)</f>
        <v>0</v>
      </c>
      <c r="CI150" s="235" cm="1">
        <f t="array" ref="CI150">_xlfn.XLOOKUP($A150&amp;$B150,'[2]产值及收款计划（2026）'!$A:$A&amp;'[2]产值及收款计划（2026）'!$B:$B,'[2]产值及收款计划（2026）'!CE:CE)</f>
        <v>0</v>
      </c>
      <c r="CJ150" s="235" cm="1">
        <f t="array" ref="CJ150">_xlfn.XLOOKUP($A150&amp;$B150,'[2]产值及收款计划（2026）'!$A:$A&amp;'[2]产值及收款计划（2026）'!$B:$B,'[2]产值及收款计划（2026）'!CF:CF)</f>
        <v>0</v>
      </c>
      <c r="CK150" s="235" cm="1">
        <f t="array" ref="CK150">_xlfn.XLOOKUP($A150&amp;$B150,'[2]产值及收款计划（2026）'!$A:$A&amp;'[2]产值及收款计划（2026）'!$B:$B,'[2]产值及收款计划（2026）'!CG:CG)</f>
        <v>0</v>
      </c>
      <c r="CL150" s="235" cm="1">
        <f t="array" ref="CL150">_xlfn.XLOOKUP($A150&amp;$B150,'[2]产值及收款计划（2026）'!$A:$A&amp;'[2]产值及收款计划（2026）'!$B:$B,'[2]产值及收款计划（2026）'!CH:CH)</f>
        <v>0</v>
      </c>
      <c r="CM150" s="235" cm="1">
        <f t="array" ref="CM150">_xlfn.XLOOKUP($A150&amp;$B150,'[2]产值及收款计划（2026）'!$A:$A&amp;'[2]产值及收款计划（2026）'!$B:$B,'[2]产值及收款计划（2026）'!CI:CI)</f>
        <v>0</v>
      </c>
      <c r="CN150" s="235" cm="1">
        <f t="array" ref="CN150">_xlfn.XLOOKUP($A150&amp;$B150,'[2]产值及收款计划（2026）'!$A:$A&amp;'[2]产值及收款计划（2026）'!$B:$B,'[2]产值及收款计划（2026）'!CJ:CJ)</f>
        <v>0</v>
      </c>
      <c r="CO150" s="235" cm="1">
        <f t="array" ref="CO150">_xlfn.XLOOKUP($A150&amp;$B150,'[2]产值及收款计划（2026）'!$A:$A&amp;'[2]产值及收款计划（2026）'!$B:$B,'[2]产值及收款计划（2026）'!CK:CK)</f>
        <v>0</v>
      </c>
      <c r="CP150" s="235" cm="1">
        <f t="array" ref="CP150">_xlfn.XLOOKUP($A150&amp;$B150,'[2]产值及收款计划（2026）'!$A:$A&amp;'[2]产值及收款计划（2026）'!$B:$B,'[2]产值及收款计划（2026）'!CL:CL)</f>
        <v>0</v>
      </c>
      <c r="DE150" s="235" cm="1">
        <f t="array" ref="DE150">_xlfn.XLOOKUP($A150&amp;$B150,'[2]产值及收款计划（2026）'!$A:$A&amp;'[2]产值及收款计划（2026）'!$B:$B,'[2]产值及收款计划（2026）'!DA:DA)</f>
        <v>0</v>
      </c>
      <c r="DF150" s="235" cm="1">
        <f t="array" ref="DF150">_xlfn.XLOOKUP($A150&amp;$B150,'[2]产值及收款计划（2026）'!$A:$A&amp;'[2]产值及收款计划（2026）'!$B:$B,'[2]产值及收款计划（2026）'!DB:DB)</f>
        <v>0</v>
      </c>
      <c r="DG150" s="235" cm="1">
        <f t="array" ref="DG150">_xlfn.XLOOKUP($A150&amp;$B150,'[2]产值及收款计划（2026）'!$A:$A&amp;'[2]产值及收款计划（2026）'!$B:$B,'[2]产值及收款计划（2026）'!DC:DC)</f>
        <v>0</v>
      </c>
      <c r="DH150" s="235" cm="1">
        <f t="array" ref="DH150">_xlfn.XLOOKUP($A150&amp;$B150,'[2]产值及收款计划（2026）'!$A:$A&amp;'[2]产值及收款计划（2026）'!$B:$B,'[2]产值及收款计划（2026）'!DD:DD)</f>
        <v>0</v>
      </c>
      <c r="DI150" s="235" cm="1">
        <f t="array" ref="DI150">_xlfn.XLOOKUP($A150&amp;$B150,'[2]产值及收款计划（2026）'!$A:$A&amp;'[2]产值及收款计划（2026）'!$B:$B,'[2]产值及收款计划（2026）'!DE:DE)</f>
        <v>0</v>
      </c>
      <c r="DJ150" s="235" cm="1">
        <f t="array" ref="DJ150">_xlfn.XLOOKUP($A150&amp;$B150,'[2]产值及收款计划（2026）'!$A:$A&amp;'[2]产值及收款计划（2026）'!$B:$B,'[2]产值及收款计划（2026）'!DF:DF)</f>
        <v>0</v>
      </c>
      <c r="DK150" s="235" cm="1">
        <f t="array" ref="DK150">_xlfn.XLOOKUP($A150&amp;$B150,'[2]产值及收款计划（2026）'!$A:$A&amp;'[2]产值及收款计划（2026）'!$B:$B,'[2]产值及收款计划（2026）'!DG:DG)</f>
        <v>0</v>
      </c>
      <c r="DL150" s="235" cm="1">
        <f t="array" ref="DL150">_xlfn.XLOOKUP($A150&amp;$B150,'[2]产值及收款计划（2026）'!$A:$A&amp;'[2]产值及收款计划（2026）'!$B:$B,'[2]产值及收款计划（2026）'!DH:DH)</f>
        <v>0</v>
      </c>
      <c r="DM150" s="235" cm="1">
        <f t="array" ref="DM150">_xlfn.XLOOKUP($A150&amp;$B150,'[2]产值及收款计划（2026）'!$A:$A&amp;'[2]产值及收款计划（2026）'!$B:$B,'[2]产值及收款计划（2026）'!DI:DI)</f>
        <v>0</v>
      </c>
      <c r="DN150" s="235" cm="1">
        <f t="array" ref="DN150">_xlfn.XLOOKUP($A150&amp;$B150,'[2]产值及收款计划（2026）'!$A:$A&amp;'[2]产值及收款计划（2026）'!$B:$B,'[2]产值及收款计划（2026）'!DJ:DJ)</f>
        <v>0</v>
      </c>
      <c r="DO150" s="235" cm="1">
        <f t="array" ref="DO150">_xlfn.XLOOKUP($A150&amp;$B150,'[2]产值及收款计划（2026）'!$A:$A&amp;'[2]产值及收款计划（2026）'!$B:$B,'[2]产值及收款计划（2026）'!DK:DK)</f>
        <v>0</v>
      </c>
      <c r="DP150" s="235" cm="1">
        <f t="array" ref="DP150">_xlfn.XLOOKUP($A150&amp;$B150,'[2]产值及收款计划（2026）'!$A:$A&amp;'[2]产值及收款计划（2026）'!$B:$B,'[2]产值及收款计划（2026）'!DL:DL)</f>
        <v>0</v>
      </c>
      <c r="DQ150" s="243"/>
      <c r="DR150" s="229"/>
    </row>
    <row r="151" ht="20.25" spans="1:122">
      <c r="A151" s="233">
        <f t="shared" si="15"/>
        <v>2</v>
      </c>
      <c r="B151" s="233" t="s">
        <v>26</v>
      </c>
      <c r="C151" s="234" t="str" cm="1">
        <f t="array" ref="C151">_xlfn.XLOOKUP($A151&amp;$B151,'[2]产值及收款计划（2026）'!$A:$A&amp;'[2]产值及收款计划（2026）'!$B:$B,'[2]产值及收款计划（2026）'!C:C)</f>
        <v>SJHT2019083000067</v>
      </c>
      <c r="D151" s="234" t="str" cm="1">
        <f t="array" ref="D151">_xlfn.XLOOKUP($A151&amp;$B151,'[2]产值及收款计划（2026）'!$A:$A&amp;'[2]产值及收款计划（2026）'!$B:$B,'[2]产值及收款计划（2026）'!D:D)</f>
        <v>文一路隧道机电数据对接系统开发</v>
      </c>
      <c r="E151" s="235" cm="1">
        <f t="array" ref="E151">_xlfn.XLOOKUP($A151&amp;$B151,'[2]产值及收款计划（2026）'!$A:$A&amp;'[2]产值及收款计划（2026）'!$B:$B,'[2]产值及收款计划（2026）'!E:E)</f>
        <v>78.68</v>
      </c>
      <c r="F151" s="235" cm="1">
        <f t="array" ref="F151">_xlfn.XLOOKUP($A151&amp;$B151,'[2]产值及收款计划（2026）'!$A:$A&amp;'[2]产值及收款计划（2026）'!$B:$B,'[2]产值及收款计划（2026）'!F:F)</f>
        <v>78.68</v>
      </c>
      <c r="G151" s="235" t="e" cm="1">
        <f t="array" ref="G151">_xlfn.XLOOKUP($A151&amp;$B151,'[2]产值及收款计划（2026）'!$A:$A&amp;'[2]产值及收款计划（2026）'!$B:$B,'[2]产值及收款计划（2026）'!G:G)</f>
        <v>#REF!</v>
      </c>
      <c r="H151" s="235" cm="1">
        <f t="array" ref="H151">_xlfn.XLOOKUP($A151&amp;$B151,'[2]产值及收款计划（2026）'!$A:$A&amp;'[2]产值及收款计划（2026）'!$B:$B,'[2]产值及收款计划（2026）'!H:H)</f>
        <v>78.68</v>
      </c>
      <c r="I151" s="236" cm="1">
        <f t="array" ref="I151">_xlfn.XLOOKUP($A151&amp;$B151,'[2]产值及收款计划（2026）'!$A:$A&amp;'[2]产值及收款计划（2026）'!$B:$B,'[2]产值及收款计划（2026）'!I:I)</f>
        <v>1</v>
      </c>
      <c r="J151" s="237" cm="1">
        <f t="array" ref="J151">_xlfn.XLOOKUP($A151&amp;$B151,'[2]产值及收款计划（2026）'!$A:$A&amp;'[2]产值及收款计划（2026）'!$B:$B,'[2]产值及收款计划（2026）'!J:J)</f>
        <v>0.06</v>
      </c>
      <c r="K151" s="235" t="e" cm="1">
        <f t="array" ref="K151">_xlfn.XLOOKUP($A151&amp;$B151,'[2]产值及收款计划（2026）'!$A:$A&amp;'[2]产值及收款计划（2026）'!$B:$B,'[2]产值及收款计划（2026）'!K:K)</f>
        <v>#REF!</v>
      </c>
      <c r="L151" s="235" t="e" cm="1">
        <f t="array" ref="L151">_xlfn.XLOOKUP($A151&amp;$B151,'[2]产值及收款计划（2026）'!$A:$A&amp;'[2]产值及收款计划（2026）'!$B:$B,'[2]产值及收款计划（2026）'!L:L)</f>
        <v>#REF!</v>
      </c>
      <c r="M151" s="235" t="str" cm="1">
        <f t="array" ref="M151">_xlfn.XLOOKUP($A151&amp;$B151,'[2]产值及收款计划（2026）'!$A:$A&amp;'[2]产值及收款计划（2026）'!$B:$B,'[2]产值及收款计划（2026）'!M:M)</f>
        <v>主导</v>
      </c>
      <c r="N151" s="235" cm="1">
        <f t="array" ref="N151">_xlfn.XLOOKUP($A151&amp;$B151,'[2]产值及收款计划（2026）'!$A:$A&amp;'[2]产值及收款计划（2026）'!$B:$B,'[2]产值及收款计划（2026）'!N:N)</f>
        <v>0</v>
      </c>
      <c r="O151" s="235" t="str" cm="1">
        <f t="array" ref="O151">_xlfn.XLOOKUP($A151&amp;$B151,'[2]产值及收款计划（2026）'!$A:$A&amp;'[2]产值及收款计划（2026）'!$B:$B,'[2]产值及收款计划（2026）'!O:O)</f>
        <v>邱枫</v>
      </c>
      <c r="P151" s="234" t="str" cm="1">
        <f t="array" ref="P151">_xlfn.XLOOKUP($A151&amp;$B151,'[2]产值及收款计划（2026）'!$A:$A&amp;'[2]产值及收款计划（2026）'!$B:$B,'[2]产值及收款计划（2026）'!P:P)</f>
        <v>过往已完结</v>
      </c>
      <c r="Q151" s="235" t="e" cm="1">
        <f t="array" ref="Q151">_xlfn.XLOOKUP($A151&amp;$B151,'[2]产值及收款计划（2026）'!$A:$A&amp;'[2]产值及收款计划（2026）'!$B:$B,'[2]产值及收款计划（2026）'!Q:Q)</f>
        <v>#REF!</v>
      </c>
      <c r="R151" s="235" t="e" cm="1">
        <f t="array" ref="R151">_xlfn.XLOOKUP($A151&amp;$B151,'[2]产值及收款计划（2026）'!$A:$A&amp;'[2]产值及收款计划（2026）'!$B:$B,'[2]产值及收款计划（2026）'!R:R)</f>
        <v>#REF!</v>
      </c>
      <c r="S151" s="235" t="e" cm="1">
        <f t="array" ref="S151">_xlfn.XLOOKUP($A151&amp;$B151,'[2]产值及收款计划（2026）'!$A:$A&amp;'[2]产值及收款计划（2026）'!$B:$B,'[2]产值及收款计划（2026）'!S:S)</f>
        <v>#REF!</v>
      </c>
      <c r="T151" s="235" cm="1">
        <f t="array" ref="T151">_xlfn.XLOOKUP($A151&amp;$B151,'[2]产值及收款计划（2026）'!$A:$A&amp;'[2]产值及收款计划（2026）'!$B:$B,'[2]产值及收款计划（2026）'!T:T)</f>
        <v>78.68</v>
      </c>
      <c r="U151" s="235" cm="1">
        <f t="array" ref="U151">_xlfn.XLOOKUP($A151&amp;$B151,'[2]产值及收款计划（2026）'!$A:$A&amp;'[2]产值及收款计划（2026）'!$B:$B,'[2]产值及收款计划（2026）'!U:U)</f>
        <v>0</v>
      </c>
      <c r="V151" s="235" cm="1">
        <f t="array" ref="V151">_xlfn.XLOOKUP($A151&amp;$B151,'[2]产值及收款计划（2026）'!$A:$A&amp;'[2]产值及收款计划（2026）'!$B:$B,'[2]产值及收款计划（2026）'!V:V)</f>
        <v>0</v>
      </c>
      <c r="W151" s="235" t="e" cm="1">
        <f t="array" ref="W151">_xlfn.XLOOKUP($A151&amp;$B151,'[2]产值及收款计划（2026）'!$A:$A&amp;'[2]产值及收款计划（2026）'!$B:$B,'[2]产值及收款计划（2026）'!W:W)</f>
        <v>#REF!</v>
      </c>
      <c r="X151" s="235" t="e" cm="1">
        <f t="array" ref="X151">_xlfn.XLOOKUP($A151&amp;$B151,'[2]产值及收款计划（2026）'!$A:$A&amp;'[2]产值及收款计划（2026）'!$B:$B,'[2]产值及收款计划（2026）'!X:X)</f>
        <v>#REF!</v>
      </c>
      <c r="Y151" s="235" t="e" cm="1">
        <f t="array" ref="Y151">_xlfn.XLOOKUP($A151&amp;$B151,'[2]产值及收款计划（2026）'!$A:$A&amp;'[2]产值及收款计划（2026）'!$B:$B,'[2]产值及收款计划（2026）'!Y:Y)</f>
        <v>#REF!</v>
      </c>
      <c r="Z151" s="235" t="e" cm="1">
        <f t="array" ref="Z151">_xlfn.XLOOKUP($A151&amp;$B151,'[2]产值及收款计划（2026）'!$A:$A&amp;'[2]产值及收款计划（2026）'!$B:$B,'[2]产值及收款计划（2026）'!Z:Z)</f>
        <v>#REF!</v>
      </c>
      <c r="AA151" s="235" cm="1">
        <f t="array" ref="AA151">_xlfn.XLOOKUP($A151&amp;$B151,'[2]产值及收款计划（2026）'!$A:$A&amp;'[2]产值及收款计划（2026）'!$B:$B,'[2]产值及收款计划（2026）'!AA:AA)</f>
        <v>0</v>
      </c>
      <c r="AB151" s="235" cm="1">
        <f t="array" ref="AB151">_xlfn.XLOOKUP($A151&amp;$B151,'[2]产值及收款计划（2026）'!$A:$A&amp;'[2]产值及收款计划（2026）'!$B:$B,'[2]产值及收款计划（2026）'!AB:AB)</f>
        <v>0</v>
      </c>
      <c r="AC151" s="235" cm="1">
        <f t="array" ref="AC151">_xlfn.XLOOKUP($A151&amp;$B151,'[2]产值及收款计划（2026）'!$A:$A&amp;'[2]产值及收款计划（2026）'!$B:$B,'[2]产值及收款计划（2026）'!AC:AC)</f>
        <v>0</v>
      </c>
      <c r="AD151" s="235" cm="1">
        <f t="array" ref="AD151">_xlfn.XLOOKUP($A151&amp;$B151,'[2]产值及收款计划（2026）'!$A:$A&amp;'[2]产值及收款计划（2026）'!$B:$B,'[2]产值及收款计划（2026）'!AD:AD)</f>
        <v>0</v>
      </c>
      <c r="AE151" s="235" cm="1">
        <f t="array" ref="AE151">_xlfn.XLOOKUP($A151&amp;$B151,'[2]产值及收款计划（2026）'!$A:$A&amp;'[2]产值及收款计划（2026）'!$B:$B,'[2]产值及收款计划（2026）'!AE:AE)</f>
        <v>0</v>
      </c>
      <c r="AF151" s="235" cm="1">
        <f t="array" ref="AF151">_xlfn.XLOOKUP($A151&amp;$B151,'[2]产值及收款计划（2026）'!$A:$A&amp;'[2]产值及收款计划（2026）'!$B:$B,'[2]产值及收款计划（2026）'!AF:AF)</f>
        <v>0</v>
      </c>
      <c r="AG151" s="235" cm="1">
        <f t="array" ref="AG151">_xlfn.XLOOKUP($A151&amp;$B151,'[2]产值及收款计划（2026）'!$A:$A&amp;'[2]产值及收款计划（2026）'!$B:$B,'[2]产值及收款计划（2026）'!AG:AG)</f>
        <v>0</v>
      </c>
      <c r="AH151" s="235" cm="1">
        <f t="array" ref="AH151">_xlfn.XLOOKUP($A151&amp;$B151,'[2]产值及收款计划（2026）'!$A:$A&amp;'[2]产值及收款计划（2026）'!$B:$B,'[2]产值及收款计划（2026）'!AH:AH)</f>
        <v>0</v>
      </c>
      <c r="AI151" s="235" cm="1">
        <f t="array" ref="AI151">_xlfn.XLOOKUP($A151&amp;$B151,'[2]产值及收款计划（2026）'!$A:$A&amp;'[2]产值及收款计划（2026）'!$B:$B,'[2]产值及收款计划（2026）'!AI:AI)</f>
        <v>0</v>
      </c>
      <c r="AJ151" s="235" cm="1">
        <f t="array" ref="AJ151">_xlfn.XLOOKUP($A151&amp;$B151,'[2]产值及收款计划（2026）'!$A:$A&amp;'[2]产值及收款计划（2026）'!$B:$B,'[2]产值及收款计划（2026）'!AJ:AJ)</f>
        <v>0</v>
      </c>
      <c r="AK151" s="235" cm="1">
        <f t="array" ref="AK151">_xlfn.XLOOKUP($A151&amp;$B151,'[2]产值及收款计划（2026）'!$A:$A&amp;'[2]产值及收款计划（2026）'!$B:$B,'[2]产值及收款计划（2026）'!AK:AK)</f>
        <v>0</v>
      </c>
      <c r="AL151" s="235" cm="1">
        <f t="array" ref="AL151">_xlfn.XLOOKUP($A151&amp;$B151,'[2]产值及收款计划（2026）'!$A:$A&amp;'[2]产值及收款计划（2026）'!$B:$B,'[2]产值及收款计划（2026）'!AL:AL)</f>
        <v>0</v>
      </c>
      <c r="AM151" s="242" cm="1">
        <f t="array" ref="AM151">_xlfn.LET(_xlpm.勾选月份状态数组,TRANSPOSE('PPT(12-15页）-TOP10'!$A$3:$A$14),_xlpm.选择数据区,IF('PPT(12-15页）-TOP10'!$E$3="收款",$BA151:$BL151,$AA151:$AL151),SUM(_xlfn._xlws.FILTER(_xlpm.选择数据区,_xlpm.勾选月份状态数组,"")))</f>
        <v>0</v>
      </c>
      <c r="AN151" s="235" t="e">
        <f>_xlfn.XLOOKUP($C151,应收未收表!$T:$T,应收未收表!AA:AA)</f>
        <v>#N/A</v>
      </c>
      <c r="AO151" s="235" t="e">
        <f>_xlfn.XLOOKUP($C151,应收未收表!$T:$T,应收未收表!AB:AB)</f>
        <v>#N/A</v>
      </c>
      <c r="AP151" s="235" t="e">
        <f>_xlfn.XLOOKUP($C151,应收未收表!$T:$T,应收未收表!AC:AC)</f>
        <v>#N/A</v>
      </c>
      <c r="AQ151" s="235" t="e">
        <f>_xlfn.XLOOKUP($C151,应收未收表!$T:$T,应收未收表!AE:AE)</f>
        <v>#N/A</v>
      </c>
      <c r="AR151" s="235" t="e">
        <f>_xlfn.XLOOKUP($C151,应收未收表!$T:$T,应收未收表!AF:AF)</f>
        <v>#N/A</v>
      </c>
      <c r="AS151" s="235" t="e" cm="1">
        <f t="array" ref="AS151">_xlfn.XLOOKUP($A151&amp;$B151,'[2]产值及收款计划（2026）'!$A:$A&amp;'[2]产值及收款计划（2026）'!$B:$B,'[2]产值及收款计划（2026）'!AS:AS)</f>
        <v>#REF!</v>
      </c>
      <c r="AT151" s="235" t="e" cm="1">
        <f t="array" ref="AT151">_xlfn.XLOOKUP($A151&amp;$B151,'[2]产值及收款计划（2026）'!$A:$A&amp;'[2]产值及收款计划（2026）'!$B:$B,'[2]产值及收款计划（2026）'!AT:AT)</f>
        <v>#REF!</v>
      </c>
      <c r="AU151" s="235" t="e" cm="1">
        <f t="array" ref="AU151">_xlfn.XLOOKUP($A151&amp;$B151,'[2]产值及收款计划（2026）'!$A:$A&amp;'[2]产值及收款计划（2026）'!$B:$B,'[2]产值及收款计划（2026）'!AU:AU)</f>
        <v>#REF!</v>
      </c>
      <c r="AV151" s="235" t="e" cm="1">
        <f t="array" ref="AV151">_xlfn.XLOOKUP($A151&amp;$B151,'[2]产值及收款计划（2026）'!$A:$A&amp;'[2]产值及收款计划（2026）'!$B:$B,'[2]产值及收款计划（2026）'!AV:AV)</f>
        <v>#REF!</v>
      </c>
      <c r="AW151" s="235" cm="1">
        <f t="array" ref="AW151">_xlfn.XLOOKUP($A151&amp;$B151,'[2]产值及收款计划（2026）'!$A:$A&amp;'[2]产值及收款计划（2026）'!$B:$B,'[2]产值及收款计划（2026）'!AW:AW)</f>
        <v>70</v>
      </c>
      <c r="AX151" s="235" cm="1">
        <f t="array" ref="AX151">_xlfn.XLOOKUP($A151&amp;$B151,'[2]产值及收款计划（2026）'!$A:$A&amp;'[2]产值及收款计划（2026）'!$B:$B,'[2]产值及收款计划（2026）'!AX:AX)</f>
        <v>0</v>
      </c>
      <c r="AY151" s="235" cm="1">
        <f t="array" ref="AY151">_xlfn.XLOOKUP($A151&amp;$B151,'[2]产值及收款计划（2026）'!$A:$A&amp;'[2]产值及收款计划（2026）'!$B:$B,'[2]产值及收款计划（2026）'!AY:AY)</f>
        <v>8.68000000000001</v>
      </c>
      <c r="AZ151" s="235" cm="1">
        <f t="array" ref="AZ151">_xlfn.XLOOKUP($A151&amp;$B151,'[2]产值及收款计划（2026）'!$A:$A&amp;'[2]产值及收款计划（2026）'!$B:$B,'[2]产值及收款计划（2026）'!AZ:AZ)</f>
        <v>8.68000000000001</v>
      </c>
      <c r="BA151" s="235" t="e" cm="1">
        <f t="array" ref="BA151">_xlfn.XLOOKUP($A151&amp;$B151,'[2]产值及收款计划（2026）'!$A:$A&amp;'[2]产值及收款计划（2026）'!$B:$B,'[2]产值及收款计划（2026）'!BA:BA)</f>
        <v>#REF!</v>
      </c>
      <c r="BB151" s="235" t="e" cm="1">
        <f t="array" ref="BB151">_xlfn.XLOOKUP($A151&amp;$B151,'[2]产值及收款计划（2026）'!$A:$A&amp;'[2]产值及收款计划（2026）'!$B:$B,'[2]产值及收款计划（2026）'!BB:BB)</f>
        <v>#REF!</v>
      </c>
      <c r="BC151" s="235" t="e" cm="1">
        <f t="array" ref="BC151">_xlfn.XLOOKUP($A151&amp;$B151,'[2]产值及收款计划（2026）'!$A:$A&amp;'[2]产值及收款计划（2026）'!$B:$B,'[2]产值及收款计划（2026）'!BC:BC)</f>
        <v>#REF!</v>
      </c>
      <c r="BD151" s="235" t="e" cm="1">
        <f t="array" ref="BD151">_xlfn.XLOOKUP($A151&amp;$B151,'[2]产值及收款计划（2026）'!$A:$A&amp;'[2]产值及收款计划（2026）'!$B:$B,'[2]产值及收款计划（2026）'!BD:BD)</f>
        <v>#REF!</v>
      </c>
      <c r="BE151" s="235" t="e" cm="1">
        <f t="array" ref="BE151">_xlfn.XLOOKUP($A151&amp;$B151,'[2]产值及收款计划（2026）'!$A:$A&amp;'[2]产值及收款计划（2026）'!$B:$B,'[2]产值及收款计划（2026）'!BE:BE)</f>
        <v>#REF!</v>
      </c>
      <c r="BF151" s="235" t="e" cm="1">
        <f t="array" ref="BF151">_xlfn.XLOOKUP($A151&amp;$B151,'[2]产值及收款计划（2026）'!$A:$A&amp;'[2]产值及收款计划（2026）'!$B:$B,'[2]产值及收款计划（2026）'!BF:BF)</f>
        <v>#REF!</v>
      </c>
      <c r="BG151" s="235" t="e" cm="1">
        <f t="array" ref="BG151">_xlfn.XLOOKUP($A151&amp;$B151,'[2]产值及收款计划（2026）'!$A:$A&amp;'[2]产值及收款计划（2026）'!$B:$B,'[2]产值及收款计划（2026）'!BG:BG)</f>
        <v>#REF!</v>
      </c>
      <c r="BH151" s="235" t="e" cm="1">
        <f t="array" ref="BH151">_xlfn.XLOOKUP($A151&amp;$B151,'[2]产值及收款计划（2026）'!$A:$A&amp;'[2]产值及收款计划（2026）'!$B:$B,'[2]产值及收款计划（2026）'!BH:BH)</f>
        <v>#REF!</v>
      </c>
      <c r="BI151" s="235" t="e" cm="1">
        <f t="array" ref="BI151">_xlfn.XLOOKUP($A151&amp;$B151,'[2]产值及收款计划（2026）'!$A:$A&amp;'[2]产值及收款计划（2026）'!$B:$B,'[2]产值及收款计划（2026）'!BI:BI)</f>
        <v>#REF!</v>
      </c>
      <c r="BJ151" s="235" t="e" cm="1">
        <f t="array" ref="BJ151">_xlfn.XLOOKUP($A151&amp;$B151,'[2]产值及收款计划（2026）'!$A:$A&amp;'[2]产值及收款计划（2026）'!$B:$B,'[2]产值及收款计划（2026）'!BJ:BJ)</f>
        <v>#REF!</v>
      </c>
      <c r="BK151" s="235" t="e" cm="1">
        <f t="array" ref="BK151">_xlfn.XLOOKUP($A151&amp;$B151,'[2]产值及收款计划（2026）'!$A:$A&amp;'[2]产值及收款计划（2026）'!$B:$B,'[2]产值及收款计划（2026）'!BK:BK)</f>
        <v>#REF!</v>
      </c>
      <c r="BL151" s="235" t="e" cm="1">
        <f t="array" ref="BL151">_xlfn.XLOOKUP($A151&amp;$B151,'[2]产值及收款计划（2026）'!$A:$A&amp;'[2]产值及收款计划（2026）'!$B:$B,'[2]产值及收款计划（2026）'!BL:BL)</f>
        <v>#REF!</v>
      </c>
      <c r="BM151" s="235"/>
      <c r="BN151" s="235"/>
      <c r="BO151" s="235"/>
      <c r="BP151" s="235"/>
      <c r="BQ151" s="235" t="e">
        <f>_xlfn.XLOOKUP($C151,应收未收表!$AJ:$AJ,应收未收表!AK:AK)</f>
        <v>#N/A</v>
      </c>
      <c r="BR151" s="235" t="e">
        <f>_xlfn.XLOOKUP($C151,应收未收表!$AJ:$AJ,应收未收表!AL:AL)</f>
        <v>#N/A</v>
      </c>
      <c r="BS151" s="235" t="e">
        <f>_xlfn.XLOOKUP($C151,应收未收表!$AJ:$AJ,应收未收表!AM:AM)</f>
        <v>#N/A</v>
      </c>
      <c r="BT151" s="235" t="e">
        <f>_xlfn.XLOOKUP($C151,应收未收表!$AJ:$AJ,应收未收表!AN:AN)</f>
        <v>#N/A</v>
      </c>
      <c r="BU151" s="234" t="str" cm="1">
        <f t="array" ref="BU151">_xlfn.XLOOKUP($A151&amp;$B151,'[2]产值及收款计划（2026）'!$A:$A&amp;'[2]产值及收款计划（2026）'!$B:$B,'[2]产值及收款计划（2026）'!BQ:BQ)</f>
        <v>上海城建城市运营（集团）有限公司</v>
      </c>
      <c r="BV151" s="235" t="e" cm="1">
        <f t="array" ref="BV151">_xlfn.XLOOKUP($A151&amp;$B151,'[2]产值及收款计划（2026）'!$A:$A&amp;'[2]产值及收款计划（2026）'!$B:$B,'[2]产值及收款计划（2026）'!BR:BR)</f>
        <v>#REF!</v>
      </c>
      <c r="CE151" s="235" cm="1">
        <f t="array" ref="CE151">_xlfn.XLOOKUP($A151&amp;$B151,'[2]产值及收款计划（2026）'!$A:$A&amp;'[2]产值及收款计划（2026）'!$B:$B,'[2]产值及收款计划（2026）'!CA:CA)</f>
        <v>0</v>
      </c>
      <c r="CF151" s="235" cm="1">
        <f t="array" ref="CF151">_xlfn.XLOOKUP($A151&amp;$B151,'[2]产值及收款计划（2026）'!$A:$A&amp;'[2]产值及收款计划（2026）'!$B:$B,'[2]产值及收款计划（2026）'!CB:CB)</f>
        <v>0</v>
      </c>
      <c r="CG151" s="235" cm="1">
        <f t="array" ref="CG151">_xlfn.XLOOKUP($A151&amp;$B151,'[2]产值及收款计划（2026）'!$A:$A&amp;'[2]产值及收款计划（2026）'!$B:$B,'[2]产值及收款计划（2026）'!CC:CC)</f>
        <v>0</v>
      </c>
      <c r="CH151" s="235" cm="1">
        <f t="array" ref="CH151">_xlfn.XLOOKUP($A151&amp;$B151,'[2]产值及收款计划（2026）'!$A:$A&amp;'[2]产值及收款计划（2026）'!$B:$B,'[2]产值及收款计划（2026）'!CD:CD)</f>
        <v>0</v>
      </c>
      <c r="CI151" s="235" cm="1">
        <f t="array" ref="CI151">_xlfn.XLOOKUP($A151&amp;$B151,'[2]产值及收款计划（2026）'!$A:$A&amp;'[2]产值及收款计划（2026）'!$B:$B,'[2]产值及收款计划（2026）'!CE:CE)</f>
        <v>0</v>
      </c>
      <c r="CJ151" s="235" cm="1">
        <f t="array" ref="CJ151">_xlfn.XLOOKUP($A151&amp;$B151,'[2]产值及收款计划（2026）'!$A:$A&amp;'[2]产值及收款计划（2026）'!$B:$B,'[2]产值及收款计划（2026）'!CF:CF)</f>
        <v>0</v>
      </c>
      <c r="CK151" s="235" cm="1">
        <f t="array" ref="CK151">_xlfn.XLOOKUP($A151&amp;$B151,'[2]产值及收款计划（2026）'!$A:$A&amp;'[2]产值及收款计划（2026）'!$B:$B,'[2]产值及收款计划（2026）'!CG:CG)</f>
        <v>0</v>
      </c>
      <c r="CL151" s="235" cm="1">
        <f t="array" ref="CL151">_xlfn.XLOOKUP($A151&amp;$B151,'[2]产值及收款计划（2026）'!$A:$A&amp;'[2]产值及收款计划（2026）'!$B:$B,'[2]产值及收款计划（2026）'!CH:CH)</f>
        <v>0</v>
      </c>
      <c r="CM151" s="235" cm="1">
        <f t="array" ref="CM151">_xlfn.XLOOKUP($A151&amp;$B151,'[2]产值及收款计划（2026）'!$A:$A&amp;'[2]产值及收款计划（2026）'!$B:$B,'[2]产值及收款计划（2026）'!CI:CI)</f>
        <v>0</v>
      </c>
      <c r="CN151" s="235" cm="1">
        <f t="array" ref="CN151">_xlfn.XLOOKUP($A151&amp;$B151,'[2]产值及收款计划（2026）'!$A:$A&amp;'[2]产值及收款计划（2026）'!$B:$B,'[2]产值及收款计划（2026）'!CJ:CJ)</f>
        <v>0</v>
      </c>
      <c r="CO151" s="235" cm="1">
        <f t="array" ref="CO151">_xlfn.XLOOKUP($A151&amp;$B151,'[2]产值及收款计划（2026）'!$A:$A&amp;'[2]产值及收款计划（2026）'!$B:$B,'[2]产值及收款计划（2026）'!CK:CK)</f>
        <v>0</v>
      </c>
      <c r="CP151" s="235" cm="1">
        <f t="array" ref="CP151">_xlfn.XLOOKUP($A151&amp;$B151,'[2]产值及收款计划（2026）'!$A:$A&amp;'[2]产值及收款计划（2026）'!$B:$B,'[2]产值及收款计划（2026）'!CL:CL)</f>
        <v>0</v>
      </c>
      <c r="DE151" s="235" cm="1">
        <f t="array" ref="DE151">_xlfn.XLOOKUP($A151&amp;$B151,'[2]产值及收款计划（2026）'!$A:$A&amp;'[2]产值及收款计划（2026）'!$B:$B,'[2]产值及收款计划（2026）'!DA:DA)</f>
        <v>0</v>
      </c>
      <c r="DF151" s="235" cm="1">
        <f t="array" ref="DF151">_xlfn.XLOOKUP($A151&amp;$B151,'[2]产值及收款计划（2026）'!$A:$A&amp;'[2]产值及收款计划（2026）'!$B:$B,'[2]产值及收款计划（2026）'!DB:DB)</f>
        <v>0</v>
      </c>
      <c r="DG151" s="235" cm="1">
        <f t="array" ref="DG151">_xlfn.XLOOKUP($A151&amp;$B151,'[2]产值及收款计划（2026）'!$A:$A&amp;'[2]产值及收款计划（2026）'!$B:$B,'[2]产值及收款计划（2026）'!DC:DC)</f>
        <v>0</v>
      </c>
      <c r="DH151" s="235" cm="1">
        <f t="array" ref="DH151">_xlfn.XLOOKUP($A151&amp;$B151,'[2]产值及收款计划（2026）'!$A:$A&amp;'[2]产值及收款计划（2026）'!$B:$B,'[2]产值及收款计划（2026）'!DD:DD)</f>
        <v>0</v>
      </c>
      <c r="DI151" s="235" cm="1">
        <f t="array" ref="DI151">_xlfn.XLOOKUP($A151&amp;$B151,'[2]产值及收款计划（2026）'!$A:$A&amp;'[2]产值及收款计划（2026）'!$B:$B,'[2]产值及收款计划（2026）'!DE:DE)</f>
        <v>0</v>
      </c>
      <c r="DJ151" s="235" cm="1">
        <f t="array" ref="DJ151">_xlfn.XLOOKUP($A151&amp;$B151,'[2]产值及收款计划（2026）'!$A:$A&amp;'[2]产值及收款计划（2026）'!$B:$B,'[2]产值及收款计划（2026）'!DF:DF)</f>
        <v>0</v>
      </c>
      <c r="DK151" s="235" cm="1">
        <f t="array" ref="DK151">_xlfn.XLOOKUP($A151&amp;$B151,'[2]产值及收款计划（2026）'!$A:$A&amp;'[2]产值及收款计划（2026）'!$B:$B,'[2]产值及收款计划（2026）'!DG:DG)</f>
        <v>0</v>
      </c>
      <c r="DL151" s="235" cm="1">
        <f t="array" ref="DL151">_xlfn.XLOOKUP($A151&amp;$B151,'[2]产值及收款计划（2026）'!$A:$A&amp;'[2]产值及收款计划（2026）'!$B:$B,'[2]产值及收款计划（2026）'!DH:DH)</f>
        <v>0</v>
      </c>
      <c r="DM151" s="235" cm="1">
        <f t="array" ref="DM151">_xlfn.XLOOKUP($A151&amp;$B151,'[2]产值及收款计划（2026）'!$A:$A&amp;'[2]产值及收款计划（2026）'!$B:$B,'[2]产值及收款计划（2026）'!DI:DI)</f>
        <v>0</v>
      </c>
      <c r="DN151" s="235" cm="1">
        <f t="array" ref="DN151">_xlfn.XLOOKUP($A151&amp;$B151,'[2]产值及收款计划（2026）'!$A:$A&amp;'[2]产值及收款计划（2026）'!$B:$B,'[2]产值及收款计划（2026）'!DJ:DJ)</f>
        <v>0</v>
      </c>
      <c r="DO151" s="235" cm="1">
        <f t="array" ref="DO151">_xlfn.XLOOKUP($A151&amp;$B151,'[2]产值及收款计划（2026）'!$A:$A&amp;'[2]产值及收款计划（2026）'!$B:$B,'[2]产值及收款计划（2026）'!DK:DK)</f>
        <v>0</v>
      </c>
      <c r="DP151" s="235" cm="1">
        <f t="array" ref="DP151">_xlfn.XLOOKUP($A151&amp;$B151,'[2]产值及收款计划（2026）'!$A:$A&amp;'[2]产值及收款计划（2026）'!$B:$B,'[2]产值及收款计划（2026）'!DL:DL)</f>
        <v>0</v>
      </c>
      <c r="DQ151" s="243"/>
      <c r="DR151" s="229"/>
    </row>
    <row r="152" ht="40.5" spans="1:122">
      <c r="A152" s="233">
        <f t="shared" ref="A152:A183" si="16">A151+1</f>
        <v>3</v>
      </c>
      <c r="B152" s="233" t="s">
        <v>26</v>
      </c>
      <c r="C152" s="234" t="str" cm="1">
        <f t="array" ref="C152">_xlfn.XLOOKUP($A152&amp;$B152,'[2]产值及收款计划（2026）'!$A:$A&amp;'[2]产值及收款计划（2026）'!$B:$B,'[2]产值及收款计划（2026）'!C:C)</f>
        <v>ZHT2021091000107</v>
      </c>
      <c r="D152" s="235" t="str" cm="1">
        <f t="array" ref="D152">_xlfn.XLOOKUP($A152&amp;$B152,'[2]产值及收款计划（2026）'!$A:$A&amp;'[2]产值及收款计划（2026）'!$B:$B,'[2]产值及收款计划（2026）'!D:D)</f>
        <v>2021年农村公路改造提升项目（第二合同段）智慧路网采购</v>
      </c>
      <c r="E152" s="235" cm="1">
        <f t="array" ref="E152">_xlfn.XLOOKUP($A152&amp;$B152,'[2]产值及收款计划（2026）'!$A:$A&amp;'[2]产值及收款计划（2026）'!$B:$B,'[2]产值及收款计划（2026）'!E:E)</f>
        <v>428.52</v>
      </c>
      <c r="F152" s="235" cm="1">
        <f t="array" ref="F152">_xlfn.XLOOKUP($A152&amp;$B152,'[2]产值及收款计划（2026）'!$A:$A&amp;'[2]产值及收款计划（2026）'!$B:$B,'[2]产值及收款计划（2026）'!F:F)</f>
        <v>428.52</v>
      </c>
      <c r="G152" s="235" t="e" cm="1">
        <f t="array" ref="G152">_xlfn.XLOOKUP($A152&amp;$B152,'[2]产值及收款计划（2026）'!$A:$A&amp;'[2]产值及收款计划（2026）'!$B:$B,'[2]产值及收款计划（2026）'!G:G)</f>
        <v>#REF!</v>
      </c>
      <c r="H152" s="235" cm="1">
        <f t="array" ref="H152">_xlfn.XLOOKUP($A152&amp;$B152,'[2]产值及收款计划（2026）'!$A:$A&amp;'[2]产值及收款计划（2026）'!$B:$B,'[2]产值及收款计划（2026）'!H:H)</f>
        <v>91.1446</v>
      </c>
      <c r="I152" s="236" cm="1">
        <f t="array" ref="I152">_xlfn.XLOOKUP($A152&amp;$B152,'[2]产值及收款计划（2026）'!$A:$A&amp;'[2]产值及收款计划（2026）'!$B:$B,'[2]产值及收款计划（2026）'!I:I)</f>
        <v>0.212696256884159</v>
      </c>
      <c r="J152" s="237" cm="1">
        <f t="array" ref="J152">_xlfn.XLOOKUP($A152&amp;$B152,'[2]产值及收款计划（2026）'!$A:$A&amp;'[2]产值及收款计划（2026）'!$B:$B,'[2]产值及收款计划（2026）'!J:J)</f>
        <v>0.09</v>
      </c>
      <c r="K152" s="235" t="e" cm="1">
        <f t="array" ref="K152">_xlfn.XLOOKUP($A152&amp;$B152,'[2]产值及收款计划（2026）'!$A:$A&amp;'[2]产值及收款计划（2026）'!$B:$B,'[2]产值及收款计划（2026）'!K:K)</f>
        <v>#REF!</v>
      </c>
      <c r="L152" s="235" t="e" cm="1">
        <f t="array" ref="L152">_xlfn.XLOOKUP($A152&amp;$B152,'[2]产值及收款计划（2026）'!$A:$A&amp;'[2]产值及收款计划（2026）'!$B:$B,'[2]产值及收款计划（2026）'!L:L)</f>
        <v>#REF!</v>
      </c>
      <c r="M152" s="235" t="str" cm="1">
        <f t="array" ref="M152">_xlfn.XLOOKUP($A152&amp;$B152,'[2]产值及收款计划（2026）'!$A:$A&amp;'[2]产值及收款计划（2026）'!$B:$B,'[2]产值及收款计划（2026）'!M:M)</f>
        <v>主导</v>
      </c>
      <c r="N152" s="235" t="str" cm="1">
        <f t="array" ref="N152">_xlfn.XLOOKUP($A152&amp;$B152,'[2]产值及收款计划（2026）'!$A:$A&amp;'[2]产值及收款计划（2026）'!$B:$B,'[2]产值及收款计划（2026）'!N:N)</f>
        <v>邱枫团队</v>
      </c>
      <c r="O152" s="235" t="str" cm="1">
        <f t="array" ref="O152">_xlfn.XLOOKUP($A152&amp;$B152,'[2]产值及收款计划（2026）'!$A:$A&amp;'[2]产值及收款计划（2026）'!$B:$B,'[2]产值及收款计划（2026）'!O:O)</f>
        <v>邱枫</v>
      </c>
      <c r="P152" s="234" t="str" cm="1">
        <f t="array" ref="P152">_xlfn.XLOOKUP($A152&amp;$B152,'[2]产值及收款计划（2026）'!$A:$A&amp;'[2]产值及收款计划（2026）'!$B:$B,'[2]产值及收款计划（2026）'!P:P)</f>
        <v>过往已完结</v>
      </c>
      <c r="Q152" s="235" t="e" cm="1">
        <f t="array" ref="Q152">_xlfn.XLOOKUP($A152&amp;$B152,'[2]产值及收款计划（2026）'!$A:$A&amp;'[2]产值及收款计划（2026）'!$B:$B,'[2]产值及收款计划（2026）'!Q:Q)</f>
        <v>#REF!</v>
      </c>
      <c r="R152" s="235" t="e" cm="1">
        <f t="array" ref="R152">_xlfn.XLOOKUP($A152&amp;$B152,'[2]产值及收款计划（2026）'!$A:$A&amp;'[2]产值及收款计划（2026）'!$B:$B,'[2]产值及收款计划（2026）'!R:R)</f>
        <v>#REF!</v>
      </c>
      <c r="S152" s="235" t="e" cm="1">
        <f t="array" ref="S152">_xlfn.XLOOKUP($A152&amp;$B152,'[2]产值及收款计划（2026）'!$A:$A&amp;'[2]产值及收款计划（2026）'!$B:$B,'[2]产值及收款计划（2026）'!S:S)</f>
        <v>#REF!</v>
      </c>
      <c r="T152" s="235" cm="1">
        <f t="array" ref="T152">_xlfn.XLOOKUP($A152&amp;$B152,'[2]产值及收款计划（2026）'!$A:$A&amp;'[2]产值及收款计划（2026）'!$B:$B,'[2]产值及收款计划（2026）'!T:T)</f>
        <v>428.52</v>
      </c>
      <c r="U152" s="235" cm="1">
        <f t="array" ref="U152">_xlfn.XLOOKUP($A152&amp;$B152,'[2]产值及收款计划（2026）'!$A:$A&amp;'[2]产值及收款计划（2026）'!$B:$B,'[2]产值及收款计划（2026）'!U:U)</f>
        <v>0</v>
      </c>
      <c r="V152" s="235" cm="1">
        <f t="array" ref="V152">_xlfn.XLOOKUP($A152&amp;$B152,'[2]产值及收款计划（2026）'!$A:$A&amp;'[2]产值及收款计划（2026）'!$B:$B,'[2]产值及收款计划（2026）'!V:V)</f>
        <v>0</v>
      </c>
      <c r="W152" s="235" t="e" cm="1">
        <f t="array" ref="W152">_xlfn.XLOOKUP($A152&amp;$B152,'[2]产值及收款计划（2026）'!$A:$A&amp;'[2]产值及收款计划（2026）'!$B:$B,'[2]产值及收款计划（2026）'!W:W)</f>
        <v>#REF!</v>
      </c>
      <c r="X152" s="235" t="e" cm="1">
        <f t="array" ref="X152">_xlfn.XLOOKUP($A152&amp;$B152,'[2]产值及收款计划（2026）'!$A:$A&amp;'[2]产值及收款计划（2026）'!$B:$B,'[2]产值及收款计划（2026）'!X:X)</f>
        <v>#REF!</v>
      </c>
      <c r="Y152" s="235" t="e" cm="1">
        <f t="array" ref="Y152">_xlfn.XLOOKUP($A152&amp;$B152,'[2]产值及收款计划（2026）'!$A:$A&amp;'[2]产值及收款计划（2026）'!$B:$B,'[2]产值及收款计划（2026）'!Y:Y)</f>
        <v>#REF!</v>
      </c>
      <c r="Z152" s="235" t="e" cm="1">
        <f t="array" ref="Z152">_xlfn.XLOOKUP($A152&amp;$B152,'[2]产值及收款计划（2026）'!$A:$A&amp;'[2]产值及收款计划（2026）'!$B:$B,'[2]产值及收款计划（2026）'!Z:Z)</f>
        <v>#REF!</v>
      </c>
      <c r="AA152" s="235" cm="1">
        <f t="array" ref="AA152">_xlfn.XLOOKUP($A152&amp;$B152,'[2]产值及收款计划（2026）'!$A:$A&amp;'[2]产值及收款计划（2026）'!$B:$B,'[2]产值及收款计划（2026）'!AA:AA)</f>
        <v>0</v>
      </c>
      <c r="AB152" s="235" cm="1">
        <f t="array" ref="AB152">_xlfn.XLOOKUP($A152&amp;$B152,'[2]产值及收款计划（2026）'!$A:$A&amp;'[2]产值及收款计划（2026）'!$B:$B,'[2]产值及收款计划（2026）'!AB:AB)</f>
        <v>0</v>
      </c>
      <c r="AC152" s="235" cm="1">
        <f t="array" ref="AC152">_xlfn.XLOOKUP($A152&amp;$B152,'[2]产值及收款计划（2026）'!$A:$A&amp;'[2]产值及收款计划（2026）'!$B:$B,'[2]产值及收款计划（2026）'!AC:AC)</f>
        <v>0</v>
      </c>
      <c r="AD152" s="235" cm="1">
        <f t="array" ref="AD152">_xlfn.XLOOKUP($A152&amp;$B152,'[2]产值及收款计划（2026）'!$A:$A&amp;'[2]产值及收款计划（2026）'!$B:$B,'[2]产值及收款计划（2026）'!AD:AD)</f>
        <v>0</v>
      </c>
      <c r="AE152" s="235" cm="1">
        <f t="array" ref="AE152">_xlfn.XLOOKUP($A152&amp;$B152,'[2]产值及收款计划（2026）'!$A:$A&amp;'[2]产值及收款计划（2026）'!$B:$B,'[2]产值及收款计划（2026）'!AE:AE)</f>
        <v>0</v>
      </c>
      <c r="AF152" s="235" cm="1">
        <f t="array" ref="AF152">_xlfn.XLOOKUP($A152&amp;$B152,'[2]产值及收款计划（2026）'!$A:$A&amp;'[2]产值及收款计划（2026）'!$B:$B,'[2]产值及收款计划（2026）'!AF:AF)</f>
        <v>0</v>
      </c>
      <c r="AG152" s="235" cm="1">
        <f t="array" ref="AG152">_xlfn.XLOOKUP($A152&amp;$B152,'[2]产值及收款计划（2026）'!$A:$A&amp;'[2]产值及收款计划（2026）'!$B:$B,'[2]产值及收款计划（2026）'!AG:AG)</f>
        <v>0</v>
      </c>
      <c r="AH152" s="235" cm="1">
        <f t="array" ref="AH152">_xlfn.XLOOKUP($A152&amp;$B152,'[2]产值及收款计划（2026）'!$A:$A&amp;'[2]产值及收款计划（2026）'!$B:$B,'[2]产值及收款计划（2026）'!AH:AH)</f>
        <v>0</v>
      </c>
      <c r="AI152" s="235" cm="1">
        <f t="array" ref="AI152">_xlfn.XLOOKUP($A152&amp;$B152,'[2]产值及收款计划（2026）'!$A:$A&amp;'[2]产值及收款计划（2026）'!$B:$B,'[2]产值及收款计划（2026）'!AI:AI)</f>
        <v>0</v>
      </c>
      <c r="AJ152" s="235" cm="1">
        <f t="array" ref="AJ152">_xlfn.XLOOKUP($A152&amp;$B152,'[2]产值及收款计划（2026）'!$A:$A&amp;'[2]产值及收款计划（2026）'!$B:$B,'[2]产值及收款计划（2026）'!AJ:AJ)</f>
        <v>0</v>
      </c>
      <c r="AK152" s="235" cm="1">
        <f t="array" ref="AK152">_xlfn.XLOOKUP($A152&amp;$B152,'[2]产值及收款计划（2026）'!$A:$A&amp;'[2]产值及收款计划（2026）'!$B:$B,'[2]产值及收款计划（2026）'!AK:AK)</f>
        <v>0</v>
      </c>
      <c r="AL152" s="235" cm="1">
        <f t="array" ref="AL152">_xlfn.XLOOKUP($A152&amp;$B152,'[2]产值及收款计划（2026）'!$A:$A&amp;'[2]产值及收款计划（2026）'!$B:$B,'[2]产值及收款计划（2026）'!AL:AL)</f>
        <v>0</v>
      </c>
      <c r="AM152" s="242" cm="1">
        <f t="array" ref="AM152">_xlfn.LET(_xlpm.勾选月份状态数组,TRANSPOSE('PPT(12-15页）-TOP10'!$A$3:$A$14),_xlpm.选择数据区,IF('PPT(12-15页）-TOP10'!$E$3="收款",$BA152:$BL152,$AA152:$AL152),SUM(_xlfn._xlws.FILTER(_xlpm.选择数据区,_xlpm.勾选月份状态数组,"")))</f>
        <v>0</v>
      </c>
      <c r="AN152" s="235" t="e">
        <f>_xlfn.XLOOKUP($C152,应收未收表!$T:$T,应收未收表!AA:AA)</f>
        <v>#N/A</v>
      </c>
      <c r="AO152" s="235" t="e">
        <f>_xlfn.XLOOKUP($C152,应收未收表!$T:$T,应收未收表!AB:AB)</f>
        <v>#N/A</v>
      </c>
      <c r="AP152" s="235" t="e">
        <f>_xlfn.XLOOKUP($C152,应收未收表!$T:$T,应收未收表!AC:AC)</f>
        <v>#N/A</v>
      </c>
      <c r="AQ152" s="235" t="e">
        <f>_xlfn.XLOOKUP($C152,应收未收表!$T:$T,应收未收表!AE:AE)</f>
        <v>#N/A</v>
      </c>
      <c r="AR152" s="235" t="e">
        <f>_xlfn.XLOOKUP($C152,应收未收表!$T:$T,应收未收表!AF:AF)</f>
        <v>#N/A</v>
      </c>
      <c r="AS152" s="235" t="e" cm="1">
        <f t="array" ref="AS152">_xlfn.XLOOKUP($A152&amp;$B152,'[2]产值及收款计划（2026）'!$A:$A&amp;'[2]产值及收款计划（2026）'!$B:$B,'[2]产值及收款计划（2026）'!AS:AS)</f>
        <v>#REF!</v>
      </c>
      <c r="AT152" s="235" t="e" cm="1">
        <f t="array" ref="AT152">_xlfn.XLOOKUP($A152&amp;$B152,'[2]产值及收款计划（2026）'!$A:$A&amp;'[2]产值及收款计划（2026）'!$B:$B,'[2]产值及收款计划（2026）'!AT:AT)</f>
        <v>#REF!</v>
      </c>
      <c r="AU152" s="235" t="e" cm="1">
        <f t="array" ref="AU152">_xlfn.XLOOKUP($A152&amp;$B152,'[2]产值及收款计划（2026）'!$A:$A&amp;'[2]产值及收款计划（2026）'!$B:$B,'[2]产值及收款计划（2026）'!AU:AU)</f>
        <v>#REF!</v>
      </c>
      <c r="AV152" s="235" t="e" cm="1">
        <f t="array" ref="AV152">_xlfn.XLOOKUP($A152&amp;$B152,'[2]产值及收款计划（2026）'!$A:$A&amp;'[2]产值及收款计划（2026）'!$B:$B,'[2]产值及收款计划（2026）'!AV:AV)</f>
        <v>#REF!</v>
      </c>
      <c r="AW152" s="235" cm="1">
        <f t="array" ref="AW152">_xlfn.XLOOKUP($A152&amp;$B152,'[2]产值及收款计划（2026）'!$A:$A&amp;'[2]产值及收款计划（2026）'!$B:$B,'[2]产值及收款计划（2026）'!AW:AW)</f>
        <v>318.9706</v>
      </c>
      <c r="AX152" s="235" cm="1">
        <f t="array" ref="AX152">_xlfn.XLOOKUP($A152&amp;$B152,'[2]产值及收款计划（2026）'!$A:$A&amp;'[2]产值及收款计划（2026）'!$B:$B,'[2]产值及收款计划（2026）'!AX:AX)</f>
        <v>109.5494</v>
      </c>
      <c r="AY152" s="235" cm="1">
        <f t="array" ref="AY152">_xlfn.XLOOKUP($A152&amp;$B152,'[2]产值及收款计划（2026）'!$A:$A&amp;'[2]产值及收款计划（2026）'!$B:$B,'[2]产值及收款计划（2026）'!AY:AY)</f>
        <v>0</v>
      </c>
      <c r="AZ152" s="235" cm="1">
        <f t="array" ref="AZ152">_xlfn.XLOOKUP($A152&amp;$B152,'[2]产值及收款计划（2026）'!$A:$A&amp;'[2]产值及收款计划（2026）'!$B:$B,'[2]产值及收款计划（2026）'!AZ:AZ)</f>
        <v>0</v>
      </c>
      <c r="BA152" s="235" t="e" cm="1">
        <f t="array" ref="BA152">_xlfn.XLOOKUP($A152&amp;$B152,'[2]产值及收款计划（2026）'!$A:$A&amp;'[2]产值及收款计划（2026）'!$B:$B,'[2]产值及收款计划（2026）'!BA:BA)</f>
        <v>#REF!</v>
      </c>
      <c r="BB152" s="235" cm="1">
        <f t="array" ref="BB152">_xlfn.XLOOKUP($A152&amp;$B152,'[2]产值及收款计划（2026）'!$A:$A&amp;'[2]产值及收款计划（2026）'!$B:$B,'[2]产值及收款计划（2026）'!BB:BB)</f>
        <v>109.5494</v>
      </c>
      <c r="BC152" s="235" t="e" cm="1">
        <f t="array" ref="BC152">_xlfn.XLOOKUP($A152&amp;$B152,'[2]产值及收款计划（2026）'!$A:$A&amp;'[2]产值及收款计划（2026）'!$B:$B,'[2]产值及收款计划（2026）'!BC:BC)</f>
        <v>#REF!</v>
      </c>
      <c r="BD152" s="235" t="e" cm="1">
        <f t="array" ref="BD152">_xlfn.XLOOKUP($A152&amp;$B152,'[2]产值及收款计划（2026）'!$A:$A&amp;'[2]产值及收款计划（2026）'!$B:$B,'[2]产值及收款计划（2026）'!BD:BD)</f>
        <v>#REF!</v>
      </c>
      <c r="BE152" s="235" t="e" cm="1">
        <f t="array" ref="BE152">_xlfn.XLOOKUP($A152&amp;$B152,'[2]产值及收款计划（2026）'!$A:$A&amp;'[2]产值及收款计划（2026）'!$B:$B,'[2]产值及收款计划（2026）'!BE:BE)</f>
        <v>#REF!</v>
      </c>
      <c r="BF152" s="235" t="e" cm="1">
        <f t="array" ref="BF152">_xlfn.XLOOKUP($A152&amp;$B152,'[2]产值及收款计划（2026）'!$A:$A&amp;'[2]产值及收款计划（2026）'!$B:$B,'[2]产值及收款计划（2026）'!BF:BF)</f>
        <v>#REF!</v>
      </c>
      <c r="BG152" s="235" t="e" cm="1">
        <f t="array" ref="BG152">_xlfn.XLOOKUP($A152&amp;$B152,'[2]产值及收款计划（2026）'!$A:$A&amp;'[2]产值及收款计划（2026）'!$B:$B,'[2]产值及收款计划（2026）'!BG:BG)</f>
        <v>#REF!</v>
      </c>
      <c r="BH152" s="235" t="e" cm="1">
        <f t="array" ref="BH152">_xlfn.XLOOKUP($A152&amp;$B152,'[2]产值及收款计划（2026）'!$A:$A&amp;'[2]产值及收款计划（2026）'!$B:$B,'[2]产值及收款计划（2026）'!BH:BH)</f>
        <v>#REF!</v>
      </c>
      <c r="BI152" s="235" t="e" cm="1">
        <f t="array" ref="BI152">_xlfn.XLOOKUP($A152&amp;$B152,'[2]产值及收款计划（2026）'!$A:$A&amp;'[2]产值及收款计划（2026）'!$B:$B,'[2]产值及收款计划（2026）'!BI:BI)</f>
        <v>#REF!</v>
      </c>
      <c r="BJ152" s="235" t="e" cm="1">
        <f t="array" ref="BJ152">_xlfn.XLOOKUP($A152&amp;$B152,'[2]产值及收款计划（2026）'!$A:$A&amp;'[2]产值及收款计划（2026）'!$B:$B,'[2]产值及收款计划（2026）'!BJ:BJ)</f>
        <v>#REF!</v>
      </c>
      <c r="BK152" s="235" t="e" cm="1">
        <f t="array" ref="BK152">_xlfn.XLOOKUP($A152&amp;$B152,'[2]产值及收款计划（2026）'!$A:$A&amp;'[2]产值及收款计划（2026）'!$B:$B,'[2]产值及收款计划（2026）'!BK:BK)</f>
        <v>#REF!</v>
      </c>
      <c r="BL152" s="235" t="e" cm="1">
        <f t="array" ref="BL152">_xlfn.XLOOKUP($A152&amp;$B152,'[2]产值及收款计划（2026）'!$A:$A&amp;'[2]产值及收款计划（2026）'!$B:$B,'[2]产值及收款计划（2026）'!BL:BL)</f>
        <v>#REF!</v>
      </c>
      <c r="BM152" s="235"/>
      <c r="BN152" s="235"/>
      <c r="BO152" s="235"/>
      <c r="BP152" s="235"/>
      <c r="BQ152" s="235" t="e">
        <f>_xlfn.XLOOKUP($C152,应收未收表!$AJ:$AJ,应收未收表!AK:AK)</f>
        <v>#N/A</v>
      </c>
      <c r="BR152" s="235" t="e">
        <f>_xlfn.XLOOKUP($C152,应收未收表!$AJ:$AJ,应收未收表!AL:AL)</f>
        <v>#N/A</v>
      </c>
      <c r="BS152" s="235" t="e">
        <f>_xlfn.XLOOKUP($C152,应收未收表!$AJ:$AJ,应收未收表!AM:AM)</f>
        <v>#N/A</v>
      </c>
      <c r="BT152" s="235" t="e">
        <f>_xlfn.XLOOKUP($C152,应收未收表!$AJ:$AJ,应收未收表!AN:AN)</f>
        <v>#N/A</v>
      </c>
      <c r="BU152" s="234" t="str" cm="1">
        <f t="array" ref="BU152">_xlfn.XLOOKUP($A152&amp;$B152,'[2]产值及收款计划（2026）'!$A:$A&amp;'[2]产值及收款计划（2026）'!$B:$B,'[2]产值及收款计划（2026）'!BQ:BQ)</f>
        <v>上海浦江桥隧运营管理有限公司</v>
      </c>
      <c r="BV152" s="235" t="e" cm="1">
        <f t="array" ref="BV152">_xlfn.XLOOKUP($A152&amp;$B152,'[2]产值及收款计划（2026）'!$A:$A&amp;'[2]产值及收款计划（2026）'!$B:$B,'[2]产值及收款计划（2026）'!BR:BR)</f>
        <v>#REF!</v>
      </c>
      <c r="CE152" s="235" cm="1">
        <f t="array" ref="CE152">_xlfn.XLOOKUP($A152&amp;$B152,'[2]产值及收款计划（2026）'!$A:$A&amp;'[2]产值及收款计划（2026）'!$B:$B,'[2]产值及收款计划（2026）'!CA:CA)</f>
        <v>0</v>
      </c>
      <c r="CF152" s="235" cm="1">
        <f t="array" ref="CF152">_xlfn.XLOOKUP($A152&amp;$B152,'[2]产值及收款计划（2026）'!$A:$A&amp;'[2]产值及收款计划（2026）'!$B:$B,'[2]产值及收款计划（2026）'!CB:CB)</f>
        <v>0</v>
      </c>
      <c r="CG152" s="235" cm="1">
        <f t="array" ref="CG152">_xlfn.XLOOKUP($A152&amp;$B152,'[2]产值及收款计划（2026）'!$A:$A&amp;'[2]产值及收款计划（2026）'!$B:$B,'[2]产值及收款计划（2026）'!CC:CC)</f>
        <v>0</v>
      </c>
      <c r="CH152" s="235" cm="1">
        <f t="array" ref="CH152">_xlfn.XLOOKUP($A152&amp;$B152,'[2]产值及收款计划（2026）'!$A:$A&amp;'[2]产值及收款计划（2026）'!$B:$B,'[2]产值及收款计划（2026）'!CD:CD)</f>
        <v>0</v>
      </c>
      <c r="CI152" s="235" cm="1">
        <f t="array" ref="CI152">_xlfn.XLOOKUP($A152&amp;$B152,'[2]产值及收款计划（2026）'!$A:$A&amp;'[2]产值及收款计划（2026）'!$B:$B,'[2]产值及收款计划（2026）'!CE:CE)</f>
        <v>0</v>
      </c>
      <c r="CJ152" s="235" cm="1">
        <f t="array" ref="CJ152">_xlfn.XLOOKUP($A152&amp;$B152,'[2]产值及收款计划（2026）'!$A:$A&amp;'[2]产值及收款计划（2026）'!$B:$B,'[2]产值及收款计划（2026）'!CF:CF)</f>
        <v>0</v>
      </c>
      <c r="CK152" s="235" cm="1">
        <f t="array" ref="CK152">_xlfn.XLOOKUP($A152&amp;$B152,'[2]产值及收款计划（2026）'!$A:$A&amp;'[2]产值及收款计划（2026）'!$B:$B,'[2]产值及收款计划（2026）'!CG:CG)</f>
        <v>0</v>
      </c>
      <c r="CL152" s="235" cm="1">
        <f t="array" ref="CL152">_xlfn.XLOOKUP($A152&amp;$B152,'[2]产值及收款计划（2026）'!$A:$A&amp;'[2]产值及收款计划（2026）'!$B:$B,'[2]产值及收款计划（2026）'!CH:CH)</f>
        <v>0</v>
      </c>
      <c r="CM152" s="235" cm="1">
        <f t="array" ref="CM152">_xlfn.XLOOKUP($A152&amp;$B152,'[2]产值及收款计划（2026）'!$A:$A&amp;'[2]产值及收款计划（2026）'!$B:$B,'[2]产值及收款计划（2026）'!CI:CI)</f>
        <v>0</v>
      </c>
      <c r="CN152" s="235" cm="1">
        <f t="array" ref="CN152">_xlfn.XLOOKUP($A152&amp;$B152,'[2]产值及收款计划（2026）'!$A:$A&amp;'[2]产值及收款计划（2026）'!$B:$B,'[2]产值及收款计划（2026）'!CJ:CJ)</f>
        <v>0</v>
      </c>
      <c r="CO152" s="235" cm="1">
        <f t="array" ref="CO152">_xlfn.XLOOKUP($A152&amp;$B152,'[2]产值及收款计划（2026）'!$A:$A&amp;'[2]产值及收款计划（2026）'!$B:$B,'[2]产值及收款计划（2026）'!CK:CK)</f>
        <v>0</v>
      </c>
      <c r="CP152" s="235" cm="1">
        <f t="array" ref="CP152">_xlfn.XLOOKUP($A152&amp;$B152,'[2]产值及收款计划（2026）'!$A:$A&amp;'[2]产值及收款计划（2026）'!$B:$B,'[2]产值及收款计划（2026）'!CL:CL)</f>
        <v>0</v>
      </c>
      <c r="DE152" s="235" cm="1">
        <f t="array" ref="DE152">_xlfn.XLOOKUP($A152&amp;$B152,'[2]产值及收款计划（2026）'!$A:$A&amp;'[2]产值及收款计划（2026）'!$B:$B,'[2]产值及收款计划（2026）'!DA:DA)</f>
        <v>0</v>
      </c>
      <c r="DF152" s="235" cm="1">
        <f t="array" ref="DF152">_xlfn.XLOOKUP($A152&amp;$B152,'[2]产值及收款计划（2026）'!$A:$A&amp;'[2]产值及收款计划（2026）'!$B:$B,'[2]产值及收款计划（2026）'!DB:DB)</f>
        <v>0</v>
      </c>
      <c r="DG152" s="235" cm="1">
        <f t="array" ref="DG152">_xlfn.XLOOKUP($A152&amp;$B152,'[2]产值及收款计划（2026）'!$A:$A&amp;'[2]产值及收款计划（2026）'!$B:$B,'[2]产值及收款计划（2026）'!DC:DC)</f>
        <v>109.5494</v>
      </c>
      <c r="DH152" s="235" cm="1">
        <f t="array" ref="DH152">_xlfn.XLOOKUP($A152&amp;$B152,'[2]产值及收款计划（2026）'!$A:$A&amp;'[2]产值及收款计划（2026）'!$B:$B,'[2]产值及收款计划（2026）'!DD:DD)</f>
        <v>0</v>
      </c>
      <c r="DI152" s="235" cm="1">
        <f t="array" ref="DI152">_xlfn.XLOOKUP($A152&amp;$B152,'[2]产值及收款计划（2026）'!$A:$A&amp;'[2]产值及收款计划（2026）'!$B:$B,'[2]产值及收款计划（2026）'!DE:DE)</f>
        <v>0</v>
      </c>
      <c r="DJ152" s="235" cm="1">
        <f t="array" ref="DJ152">_xlfn.XLOOKUP($A152&amp;$B152,'[2]产值及收款计划（2026）'!$A:$A&amp;'[2]产值及收款计划（2026）'!$B:$B,'[2]产值及收款计划（2026）'!DF:DF)</f>
        <v>0</v>
      </c>
      <c r="DK152" s="235" cm="1">
        <f t="array" ref="DK152">_xlfn.XLOOKUP($A152&amp;$B152,'[2]产值及收款计划（2026）'!$A:$A&amp;'[2]产值及收款计划（2026）'!$B:$B,'[2]产值及收款计划（2026）'!DG:DG)</f>
        <v>0</v>
      </c>
      <c r="DL152" s="235" cm="1">
        <f t="array" ref="DL152">_xlfn.XLOOKUP($A152&amp;$B152,'[2]产值及收款计划（2026）'!$A:$A&amp;'[2]产值及收款计划（2026）'!$B:$B,'[2]产值及收款计划（2026）'!DH:DH)</f>
        <v>0</v>
      </c>
      <c r="DM152" s="235" cm="1">
        <f t="array" ref="DM152">_xlfn.XLOOKUP($A152&amp;$B152,'[2]产值及收款计划（2026）'!$A:$A&amp;'[2]产值及收款计划（2026）'!$B:$B,'[2]产值及收款计划（2026）'!DI:DI)</f>
        <v>0</v>
      </c>
      <c r="DN152" s="235" cm="1">
        <f t="array" ref="DN152">_xlfn.XLOOKUP($A152&amp;$B152,'[2]产值及收款计划（2026）'!$A:$A&amp;'[2]产值及收款计划（2026）'!$B:$B,'[2]产值及收款计划（2026）'!DJ:DJ)</f>
        <v>0</v>
      </c>
      <c r="DO152" s="235" cm="1">
        <f t="array" ref="DO152">_xlfn.XLOOKUP($A152&amp;$B152,'[2]产值及收款计划（2026）'!$A:$A&amp;'[2]产值及收款计划（2026）'!$B:$B,'[2]产值及收款计划（2026）'!DK:DK)</f>
        <v>0</v>
      </c>
      <c r="DP152" s="235" cm="1">
        <f t="array" ref="DP152">_xlfn.XLOOKUP($A152&amp;$B152,'[2]产值及收款计划（2026）'!$A:$A&amp;'[2]产值及收款计划（2026）'!$B:$B,'[2]产值及收款计划（2026）'!DL:DL)</f>
        <v>0</v>
      </c>
      <c r="DQ152" s="243"/>
      <c r="DR152" s="229"/>
    </row>
    <row r="153" ht="20.25" spans="1:122">
      <c r="A153" s="233">
        <f t="shared" si="16"/>
        <v>4</v>
      </c>
      <c r="B153" s="233" t="s">
        <v>26</v>
      </c>
      <c r="C153" s="234" t="str" cm="1">
        <f t="array" ref="C153">_xlfn.XLOOKUP($A153&amp;$B153,'[2]产值及收款计划（2026）'!$A:$A&amp;'[2]产值及收款计划（2026）'!$B:$B,'[2]产值及收款计划（2026）'!C:C)</f>
        <v>SJHT2019092000073</v>
      </c>
      <c r="D153" s="234" t="str" cm="1">
        <f t="array" ref="D153">_xlfn.XLOOKUP($A153&amp;$B153,'[2]产值及收款计划（2026）'!$A:$A&amp;'[2]产值及收款计划（2026）'!$B:$B,'[2]产值及收款计划（2026）'!D:D)</f>
        <v>城市运营文一路隧道 大屏幕显示及视频会议系统设备采购合同</v>
      </c>
      <c r="E153" s="235" cm="1">
        <f t="array" ref="E153">_xlfn.XLOOKUP($A153&amp;$B153,'[2]产值及收款计划（2026）'!$A:$A&amp;'[2]产值及收款计划（2026）'!$B:$B,'[2]产值及收款计划（2026）'!E:E)</f>
        <v>18.1481</v>
      </c>
      <c r="F153" s="235" cm="1">
        <f t="array" ref="F153">_xlfn.XLOOKUP($A153&amp;$B153,'[2]产值及收款计划（2026）'!$A:$A&amp;'[2]产值及收款计划（2026）'!$B:$B,'[2]产值及收款计划（2026）'!F:F)</f>
        <v>18.1481</v>
      </c>
      <c r="G153" s="235" t="e" cm="1">
        <f t="array" ref="G153">_xlfn.XLOOKUP($A153&amp;$B153,'[2]产值及收款计划（2026）'!$A:$A&amp;'[2]产值及收款计划（2026）'!$B:$B,'[2]产值及收款计划（2026）'!G:G)</f>
        <v>#REF!</v>
      </c>
      <c r="H153" s="235" cm="1">
        <f t="array" ref="H153">_xlfn.XLOOKUP($A153&amp;$B153,'[2]产值及收款计划（2026）'!$A:$A&amp;'[2]产值及收款计划（2026）'!$B:$B,'[2]产值及收款计划（2026）'!H:H)</f>
        <v>1.5481</v>
      </c>
      <c r="I153" s="236" cm="1">
        <f t="array" ref="I153">_xlfn.XLOOKUP($A153&amp;$B153,'[2]产值及收款计划（2026）'!$A:$A&amp;'[2]产值及收款计划（2026）'!$B:$B,'[2]产值及收款计划（2026）'!I:I)</f>
        <v>0.0853036957036824</v>
      </c>
      <c r="J153" s="237" cm="1">
        <f t="array" ref="J153">_xlfn.XLOOKUP($A153&amp;$B153,'[2]产值及收款计划（2026）'!$A:$A&amp;'[2]产值及收款计划（2026）'!$B:$B,'[2]产值及收款计划（2026）'!J:J)</f>
        <v>0.13</v>
      </c>
      <c r="K153" s="235" t="e" cm="1">
        <f t="array" ref="K153">_xlfn.XLOOKUP($A153&amp;$B153,'[2]产值及收款计划（2026）'!$A:$A&amp;'[2]产值及收款计划（2026）'!$B:$B,'[2]产值及收款计划（2026）'!K:K)</f>
        <v>#REF!</v>
      </c>
      <c r="L153" s="235" t="e" cm="1">
        <f t="array" ref="L153">_xlfn.XLOOKUP($A153&amp;$B153,'[2]产值及收款计划（2026）'!$A:$A&amp;'[2]产值及收款计划（2026）'!$B:$B,'[2]产值及收款计划（2026）'!L:L)</f>
        <v>#REF!</v>
      </c>
      <c r="M153" s="235" t="str" cm="1">
        <f t="array" ref="M153">_xlfn.XLOOKUP($A153&amp;$B153,'[2]产值及收款计划（2026）'!$A:$A&amp;'[2]产值及收款计划（2026）'!$B:$B,'[2]产值及收款计划（2026）'!M:M)</f>
        <v>主导</v>
      </c>
      <c r="N153" s="235" t="str" cm="1">
        <f t="array" ref="N153">_xlfn.XLOOKUP($A153&amp;$B153,'[2]产值及收款计划（2026）'!$A:$A&amp;'[2]产值及收款计划（2026）'!$B:$B,'[2]产值及收款计划（2026）'!N:N)</f>
        <v>邱枫团队</v>
      </c>
      <c r="O153" s="235" t="str" cm="1">
        <f t="array" ref="O153">_xlfn.XLOOKUP($A153&amp;$B153,'[2]产值及收款计划（2026）'!$A:$A&amp;'[2]产值及收款计划（2026）'!$B:$B,'[2]产值及收款计划（2026）'!O:O)</f>
        <v>邱枫</v>
      </c>
      <c r="P153" s="234" t="str" cm="1">
        <f t="array" ref="P153">_xlfn.XLOOKUP($A153&amp;$B153,'[2]产值及收款计划（2026）'!$A:$A&amp;'[2]产值及收款计划（2026）'!$B:$B,'[2]产值及收款计划（2026）'!P:P)</f>
        <v>过往已完结</v>
      </c>
      <c r="Q153" s="235" t="e" cm="1">
        <f t="array" ref="Q153">_xlfn.XLOOKUP($A153&amp;$B153,'[2]产值及收款计划（2026）'!$A:$A&amp;'[2]产值及收款计划（2026）'!$B:$B,'[2]产值及收款计划（2026）'!Q:Q)</f>
        <v>#REF!</v>
      </c>
      <c r="R153" s="235" t="e" cm="1">
        <f t="array" ref="R153">_xlfn.XLOOKUP($A153&amp;$B153,'[2]产值及收款计划（2026）'!$A:$A&amp;'[2]产值及收款计划（2026）'!$B:$B,'[2]产值及收款计划（2026）'!R:R)</f>
        <v>#REF!</v>
      </c>
      <c r="S153" s="235" t="e" cm="1">
        <f t="array" ref="S153">_xlfn.XLOOKUP($A153&amp;$B153,'[2]产值及收款计划（2026）'!$A:$A&amp;'[2]产值及收款计划（2026）'!$B:$B,'[2]产值及收款计划（2026）'!S:S)</f>
        <v>#REF!</v>
      </c>
      <c r="T153" s="235" cm="1">
        <f t="array" ref="T153">_xlfn.XLOOKUP($A153&amp;$B153,'[2]产值及收款计划（2026）'!$A:$A&amp;'[2]产值及收款计划（2026）'!$B:$B,'[2]产值及收款计划（2026）'!T:T)</f>
        <v>18.1481</v>
      </c>
      <c r="U153" s="235" cm="1">
        <f t="array" ref="U153">_xlfn.XLOOKUP($A153&amp;$B153,'[2]产值及收款计划（2026）'!$A:$A&amp;'[2]产值及收款计划（2026）'!$B:$B,'[2]产值及收款计划（2026）'!U:U)</f>
        <v>0</v>
      </c>
      <c r="V153" s="235" cm="1">
        <f t="array" ref="V153">_xlfn.XLOOKUP($A153&amp;$B153,'[2]产值及收款计划（2026）'!$A:$A&amp;'[2]产值及收款计划（2026）'!$B:$B,'[2]产值及收款计划（2026）'!V:V)</f>
        <v>0</v>
      </c>
      <c r="W153" s="235" t="e" cm="1">
        <f t="array" ref="W153">_xlfn.XLOOKUP($A153&amp;$B153,'[2]产值及收款计划（2026）'!$A:$A&amp;'[2]产值及收款计划（2026）'!$B:$B,'[2]产值及收款计划（2026）'!W:W)</f>
        <v>#REF!</v>
      </c>
      <c r="X153" s="235" t="e" cm="1">
        <f t="array" ref="X153">_xlfn.XLOOKUP($A153&amp;$B153,'[2]产值及收款计划（2026）'!$A:$A&amp;'[2]产值及收款计划（2026）'!$B:$B,'[2]产值及收款计划（2026）'!X:X)</f>
        <v>#REF!</v>
      </c>
      <c r="Y153" s="235" t="e" cm="1">
        <f t="array" ref="Y153">_xlfn.XLOOKUP($A153&amp;$B153,'[2]产值及收款计划（2026）'!$A:$A&amp;'[2]产值及收款计划（2026）'!$B:$B,'[2]产值及收款计划（2026）'!Y:Y)</f>
        <v>#REF!</v>
      </c>
      <c r="Z153" s="235" t="e" cm="1">
        <f t="array" ref="Z153">_xlfn.XLOOKUP($A153&amp;$B153,'[2]产值及收款计划（2026）'!$A:$A&amp;'[2]产值及收款计划（2026）'!$B:$B,'[2]产值及收款计划（2026）'!Z:Z)</f>
        <v>#REF!</v>
      </c>
      <c r="AA153" s="235" cm="1">
        <f t="array" ref="AA153">_xlfn.XLOOKUP($A153&amp;$B153,'[2]产值及收款计划（2026）'!$A:$A&amp;'[2]产值及收款计划（2026）'!$B:$B,'[2]产值及收款计划（2026）'!AA:AA)</f>
        <v>0</v>
      </c>
      <c r="AB153" s="235" cm="1">
        <f t="array" ref="AB153">_xlfn.XLOOKUP($A153&amp;$B153,'[2]产值及收款计划（2026）'!$A:$A&amp;'[2]产值及收款计划（2026）'!$B:$B,'[2]产值及收款计划（2026）'!AB:AB)</f>
        <v>0</v>
      </c>
      <c r="AC153" s="235" cm="1">
        <f t="array" ref="AC153">_xlfn.XLOOKUP($A153&amp;$B153,'[2]产值及收款计划（2026）'!$A:$A&amp;'[2]产值及收款计划（2026）'!$B:$B,'[2]产值及收款计划（2026）'!AC:AC)</f>
        <v>0</v>
      </c>
      <c r="AD153" s="235" cm="1">
        <f t="array" ref="AD153">_xlfn.XLOOKUP($A153&amp;$B153,'[2]产值及收款计划（2026）'!$A:$A&amp;'[2]产值及收款计划（2026）'!$B:$B,'[2]产值及收款计划（2026）'!AD:AD)</f>
        <v>0</v>
      </c>
      <c r="AE153" s="235" cm="1">
        <f t="array" ref="AE153">_xlfn.XLOOKUP($A153&amp;$B153,'[2]产值及收款计划（2026）'!$A:$A&amp;'[2]产值及收款计划（2026）'!$B:$B,'[2]产值及收款计划（2026）'!AE:AE)</f>
        <v>0</v>
      </c>
      <c r="AF153" s="235" cm="1">
        <f t="array" ref="AF153">_xlfn.XLOOKUP($A153&amp;$B153,'[2]产值及收款计划（2026）'!$A:$A&amp;'[2]产值及收款计划（2026）'!$B:$B,'[2]产值及收款计划（2026）'!AF:AF)</f>
        <v>0</v>
      </c>
      <c r="AG153" s="235" cm="1">
        <f t="array" ref="AG153">_xlfn.XLOOKUP($A153&amp;$B153,'[2]产值及收款计划（2026）'!$A:$A&amp;'[2]产值及收款计划（2026）'!$B:$B,'[2]产值及收款计划（2026）'!AG:AG)</f>
        <v>0</v>
      </c>
      <c r="AH153" s="235" cm="1">
        <f t="array" ref="AH153">_xlfn.XLOOKUP($A153&amp;$B153,'[2]产值及收款计划（2026）'!$A:$A&amp;'[2]产值及收款计划（2026）'!$B:$B,'[2]产值及收款计划（2026）'!AH:AH)</f>
        <v>0</v>
      </c>
      <c r="AI153" s="235" cm="1">
        <f t="array" ref="AI153">_xlfn.XLOOKUP($A153&amp;$B153,'[2]产值及收款计划（2026）'!$A:$A&amp;'[2]产值及收款计划（2026）'!$B:$B,'[2]产值及收款计划（2026）'!AI:AI)</f>
        <v>0</v>
      </c>
      <c r="AJ153" s="235" cm="1">
        <f t="array" ref="AJ153">_xlfn.XLOOKUP($A153&amp;$B153,'[2]产值及收款计划（2026）'!$A:$A&amp;'[2]产值及收款计划（2026）'!$B:$B,'[2]产值及收款计划（2026）'!AJ:AJ)</f>
        <v>0</v>
      </c>
      <c r="AK153" s="235" cm="1">
        <f t="array" ref="AK153">_xlfn.XLOOKUP($A153&amp;$B153,'[2]产值及收款计划（2026）'!$A:$A&amp;'[2]产值及收款计划（2026）'!$B:$B,'[2]产值及收款计划（2026）'!AK:AK)</f>
        <v>0</v>
      </c>
      <c r="AL153" s="235" cm="1">
        <f t="array" ref="AL153">_xlfn.XLOOKUP($A153&amp;$B153,'[2]产值及收款计划（2026）'!$A:$A&amp;'[2]产值及收款计划（2026）'!$B:$B,'[2]产值及收款计划（2026）'!AL:AL)</f>
        <v>0</v>
      </c>
      <c r="AM153" s="242" cm="1">
        <f t="array" ref="AM153">_xlfn.LET(_xlpm.勾选月份状态数组,TRANSPOSE('PPT(12-15页）-TOP10'!$A$3:$A$14),_xlpm.选择数据区,IF('PPT(12-15页）-TOP10'!$E$3="收款",$BA153:$BL153,$AA153:$AL153),SUM(_xlfn._xlws.FILTER(_xlpm.选择数据区,_xlpm.勾选月份状态数组,"")))</f>
        <v>0</v>
      </c>
      <c r="AN153" s="235" t="e">
        <f>_xlfn.XLOOKUP($C153,应收未收表!$T:$T,应收未收表!AA:AA)</f>
        <v>#N/A</v>
      </c>
      <c r="AO153" s="235" t="e">
        <f>_xlfn.XLOOKUP($C153,应收未收表!$T:$T,应收未收表!AB:AB)</f>
        <v>#N/A</v>
      </c>
      <c r="AP153" s="235" t="e">
        <f>_xlfn.XLOOKUP($C153,应收未收表!$T:$T,应收未收表!AC:AC)</f>
        <v>#N/A</v>
      </c>
      <c r="AQ153" s="235" t="e">
        <f>_xlfn.XLOOKUP($C153,应收未收表!$T:$T,应收未收表!AE:AE)</f>
        <v>#N/A</v>
      </c>
      <c r="AR153" s="235" t="e">
        <f>_xlfn.XLOOKUP($C153,应收未收表!$T:$T,应收未收表!AF:AF)</f>
        <v>#N/A</v>
      </c>
      <c r="AS153" s="235" t="e" cm="1">
        <f t="array" ref="AS153">_xlfn.XLOOKUP($A153&amp;$B153,'[2]产值及收款计划（2026）'!$A:$A&amp;'[2]产值及收款计划（2026）'!$B:$B,'[2]产值及收款计划（2026）'!AS:AS)</f>
        <v>#REF!</v>
      </c>
      <c r="AT153" s="235" t="e" cm="1">
        <f t="array" ref="AT153">_xlfn.XLOOKUP($A153&amp;$B153,'[2]产值及收款计划（2026）'!$A:$A&amp;'[2]产值及收款计划（2026）'!$B:$B,'[2]产值及收款计划（2026）'!AT:AT)</f>
        <v>#REF!</v>
      </c>
      <c r="AU153" s="235" t="e" cm="1">
        <f t="array" ref="AU153">_xlfn.XLOOKUP($A153&amp;$B153,'[2]产值及收款计划（2026）'!$A:$A&amp;'[2]产值及收款计划（2026）'!$B:$B,'[2]产值及收款计划（2026）'!AU:AU)</f>
        <v>#REF!</v>
      </c>
      <c r="AV153" s="235" t="e" cm="1">
        <f t="array" ref="AV153">_xlfn.XLOOKUP($A153&amp;$B153,'[2]产值及收款计划（2026）'!$A:$A&amp;'[2]产值及收款计划（2026）'!$B:$B,'[2]产值及收款计划（2026）'!AV:AV)</f>
        <v>#REF!</v>
      </c>
      <c r="AW153" s="235" cm="1">
        <f t="array" ref="AW153">_xlfn.XLOOKUP($A153&amp;$B153,'[2]产值及收款计划（2026）'!$A:$A&amp;'[2]产值及收款计划（2026）'!$B:$B,'[2]产值及收款计划（2026）'!AW:AW)</f>
        <v>17.240695</v>
      </c>
      <c r="AX153" s="235" cm="1">
        <f t="array" ref="AX153">_xlfn.XLOOKUP($A153&amp;$B153,'[2]产值及收款计划（2026）'!$A:$A&amp;'[2]产值及收款计划（2026）'!$B:$B,'[2]产值及收款计划（2026）'!AX:AX)</f>
        <v>0</v>
      </c>
      <c r="AY153" s="235" cm="1">
        <f t="array" ref="AY153">_xlfn.XLOOKUP($A153&amp;$B153,'[2]产值及收款计划（2026）'!$A:$A&amp;'[2]产值及收款计划（2026）'!$B:$B,'[2]产值及收款计划（2026）'!AY:AY)</f>
        <v>0.907404999999997</v>
      </c>
      <c r="AZ153" s="235" cm="1">
        <f t="array" ref="AZ153">_xlfn.XLOOKUP($A153&amp;$B153,'[2]产值及收款计划（2026）'!$A:$A&amp;'[2]产值及收款计划（2026）'!$B:$B,'[2]产值及收款计划（2026）'!AZ:AZ)</f>
        <v>0.907404999999997</v>
      </c>
      <c r="BA153" s="235" t="e" cm="1">
        <f t="array" ref="BA153">_xlfn.XLOOKUP($A153&amp;$B153,'[2]产值及收款计划（2026）'!$A:$A&amp;'[2]产值及收款计划（2026）'!$B:$B,'[2]产值及收款计划（2026）'!BA:BA)</f>
        <v>#REF!</v>
      </c>
      <c r="BB153" s="235" t="e" cm="1">
        <f t="array" ref="BB153">_xlfn.XLOOKUP($A153&amp;$B153,'[2]产值及收款计划（2026）'!$A:$A&amp;'[2]产值及收款计划（2026）'!$B:$B,'[2]产值及收款计划（2026）'!BB:BB)</f>
        <v>#REF!</v>
      </c>
      <c r="BC153" s="235" t="e" cm="1">
        <f t="array" ref="BC153">_xlfn.XLOOKUP($A153&amp;$B153,'[2]产值及收款计划（2026）'!$A:$A&amp;'[2]产值及收款计划（2026）'!$B:$B,'[2]产值及收款计划（2026）'!BC:BC)</f>
        <v>#REF!</v>
      </c>
      <c r="BD153" s="235" t="e" cm="1">
        <f t="array" ref="BD153">_xlfn.XLOOKUP($A153&amp;$B153,'[2]产值及收款计划（2026）'!$A:$A&amp;'[2]产值及收款计划（2026）'!$B:$B,'[2]产值及收款计划（2026）'!BD:BD)</f>
        <v>#REF!</v>
      </c>
      <c r="BE153" s="235" t="e" cm="1">
        <f t="array" ref="BE153">_xlfn.XLOOKUP($A153&amp;$B153,'[2]产值及收款计划（2026）'!$A:$A&amp;'[2]产值及收款计划（2026）'!$B:$B,'[2]产值及收款计划（2026）'!BE:BE)</f>
        <v>#REF!</v>
      </c>
      <c r="BF153" s="235" t="e" cm="1">
        <f t="array" ref="BF153">_xlfn.XLOOKUP($A153&amp;$B153,'[2]产值及收款计划（2026）'!$A:$A&amp;'[2]产值及收款计划（2026）'!$B:$B,'[2]产值及收款计划（2026）'!BF:BF)</f>
        <v>#REF!</v>
      </c>
      <c r="BG153" s="235" t="e" cm="1">
        <f t="array" ref="BG153">_xlfn.XLOOKUP($A153&amp;$B153,'[2]产值及收款计划（2026）'!$A:$A&amp;'[2]产值及收款计划（2026）'!$B:$B,'[2]产值及收款计划（2026）'!BG:BG)</f>
        <v>#REF!</v>
      </c>
      <c r="BH153" s="235" t="e" cm="1">
        <f t="array" ref="BH153">_xlfn.XLOOKUP($A153&amp;$B153,'[2]产值及收款计划（2026）'!$A:$A&amp;'[2]产值及收款计划（2026）'!$B:$B,'[2]产值及收款计划（2026）'!BH:BH)</f>
        <v>#REF!</v>
      </c>
      <c r="BI153" s="235" t="e" cm="1">
        <f t="array" ref="BI153">_xlfn.XLOOKUP($A153&amp;$B153,'[2]产值及收款计划（2026）'!$A:$A&amp;'[2]产值及收款计划（2026）'!$B:$B,'[2]产值及收款计划（2026）'!BI:BI)</f>
        <v>#REF!</v>
      </c>
      <c r="BJ153" s="235" t="e" cm="1">
        <f t="array" ref="BJ153">_xlfn.XLOOKUP($A153&amp;$B153,'[2]产值及收款计划（2026）'!$A:$A&amp;'[2]产值及收款计划（2026）'!$B:$B,'[2]产值及收款计划（2026）'!BJ:BJ)</f>
        <v>#REF!</v>
      </c>
      <c r="BK153" s="235" t="e" cm="1">
        <f t="array" ref="BK153">_xlfn.XLOOKUP($A153&amp;$B153,'[2]产值及收款计划（2026）'!$A:$A&amp;'[2]产值及收款计划（2026）'!$B:$B,'[2]产值及收款计划（2026）'!BK:BK)</f>
        <v>#REF!</v>
      </c>
      <c r="BL153" s="235" t="e" cm="1">
        <f t="array" ref="BL153">_xlfn.XLOOKUP($A153&amp;$B153,'[2]产值及收款计划（2026）'!$A:$A&amp;'[2]产值及收款计划（2026）'!$B:$B,'[2]产值及收款计划（2026）'!BL:BL)</f>
        <v>#REF!</v>
      </c>
      <c r="BM153" s="235"/>
      <c r="BN153" s="235"/>
      <c r="BO153" s="235"/>
      <c r="BP153" s="235"/>
      <c r="BQ153" s="235" t="e">
        <f>_xlfn.XLOOKUP($C153,应收未收表!$AJ:$AJ,应收未收表!AK:AK)</f>
        <v>#N/A</v>
      </c>
      <c r="BR153" s="235" t="e">
        <f>_xlfn.XLOOKUP($C153,应收未收表!$AJ:$AJ,应收未收表!AL:AL)</f>
        <v>#N/A</v>
      </c>
      <c r="BS153" s="235" t="e">
        <f>_xlfn.XLOOKUP($C153,应收未收表!$AJ:$AJ,应收未收表!AM:AM)</f>
        <v>#N/A</v>
      </c>
      <c r="BT153" s="235" t="e">
        <f>_xlfn.XLOOKUP($C153,应收未收表!$AJ:$AJ,应收未收表!AN:AN)</f>
        <v>#N/A</v>
      </c>
      <c r="BU153" s="234" t="str" cm="1">
        <f t="array" ref="BU153">_xlfn.XLOOKUP($A153&amp;$B153,'[2]产值及收款计划（2026）'!$A:$A&amp;'[2]产值及收款计划（2026）'!$B:$B,'[2]产值及收款计划（2026）'!BQ:BQ)</f>
        <v>上海城建城市运营（集团）有限公司</v>
      </c>
      <c r="BV153" s="235" t="e" cm="1">
        <f t="array" ref="BV153">_xlfn.XLOOKUP($A153&amp;$B153,'[2]产值及收款计划（2026）'!$A:$A&amp;'[2]产值及收款计划（2026）'!$B:$B,'[2]产值及收款计划（2026）'!BR:BR)</f>
        <v>#REF!</v>
      </c>
      <c r="CE153" s="235" cm="1">
        <f t="array" ref="CE153">_xlfn.XLOOKUP($A153&amp;$B153,'[2]产值及收款计划（2026）'!$A:$A&amp;'[2]产值及收款计划（2026）'!$B:$B,'[2]产值及收款计划（2026）'!CA:CA)</f>
        <v>0</v>
      </c>
      <c r="CF153" s="235" cm="1">
        <f t="array" ref="CF153">_xlfn.XLOOKUP($A153&amp;$B153,'[2]产值及收款计划（2026）'!$A:$A&amp;'[2]产值及收款计划（2026）'!$B:$B,'[2]产值及收款计划（2026）'!CB:CB)</f>
        <v>0</v>
      </c>
      <c r="CG153" s="235" cm="1">
        <f t="array" ref="CG153">_xlfn.XLOOKUP($A153&amp;$B153,'[2]产值及收款计划（2026）'!$A:$A&amp;'[2]产值及收款计划（2026）'!$B:$B,'[2]产值及收款计划（2026）'!CC:CC)</f>
        <v>0</v>
      </c>
      <c r="CH153" s="235" cm="1">
        <f t="array" ref="CH153">_xlfn.XLOOKUP($A153&amp;$B153,'[2]产值及收款计划（2026）'!$A:$A&amp;'[2]产值及收款计划（2026）'!$B:$B,'[2]产值及收款计划（2026）'!CD:CD)</f>
        <v>0</v>
      </c>
      <c r="CI153" s="235" cm="1">
        <f t="array" ref="CI153">_xlfn.XLOOKUP($A153&amp;$B153,'[2]产值及收款计划（2026）'!$A:$A&amp;'[2]产值及收款计划（2026）'!$B:$B,'[2]产值及收款计划（2026）'!CE:CE)</f>
        <v>0</v>
      </c>
      <c r="CJ153" s="235" cm="1">
        <f t="array" ref="CJ153">_xlfn.XLOOKUP($A153&amp;$B153,'[2]产值及收款计划（2026）'!$A:$A&amp;'[2]产值及收款计划（2026）'!$B:$B,'[2]产值及收款计划（2026）'!CF:CF)</f>
        <v>0</v>
      </c>
      <c r="CK153" s="235" cm="1">
        <f t="array" ref="CK153">_xlfn.XLOOKUP($A153&amp;$B153,'[2]产值及收款计划（2026）'!$A:$A&amp;'[2]产值及收款计划（2026）'!$B:$B,'[2]产值及收款计划（2026）'!CG:CG)</f>
        <v>0</v>
      </c>
      <c r="CL153" s="235" cm="1">
        <f t="array" ref="CL153">_xlfn.XLOOKUP($A153&amp;$B153,'[2]产值及收款计划（2026）'!$A:$A&amp;'[2]产值及收款计划（2026）'!$B:$B,'[2]产值及收款计划（2026）'!CH:CH)</f>
        <v>0</v>
      </c>
      <c r="CM153" s="235" cm="1">
        <f t="array" ref="CM153">_xlfn.XLOOKUP($A153&amp;$B153,'[2]产值及收款计划（2026）'!$A:$A&amp;'[2]产值及收款计划（2026）'!$B:$B,'[2]产值及收款计划（2026）'!CI:CI)</f>
        <v>0</v>
      </c>
      <c r="CN153" s="235" cm="1">
        <f t="array" ref="CN153">_xlfn.XLOOKUP($A153&amp;$B153,'[2]产值及收款计划（2026）'!$A:$A&amp;'[2]产值及收款计划（2026）'!$B:$B,'[2]产值及收款计划（2026）'!CJ:CJ)</f>
        <v>0</v>
      </c>
      <c r="CO153" s="235" cm="1">
        <f t="array" ref="CO153">_xlfn.XLOOKUP($A153&amp;$B153,'[2]产值及收款计划（2026）'!$A:$A&amp;'[2]产值及收款计划（2026）'!$B:$B,'[2]产值及收款计划（2026）'!CK:CK)</f>
        <v>0</v>
      </c>
      <c r="CP153" s="235" cm="1">
        <f t="array" ref="CP153">_xlfn.XLOOKUP($A153&amp;$B153,'[2]产值及收款计划（2026）'!$A:$A&amp;'[2]产值及收款计划（2026）'!$B:$B,'[2]产值及收款计划（2026）'!CL:CL)</f>
        <v>0</v>
      </c>
      <c r="DE153" s="235" cm="1">
        <f t="array" ref="DE153">_xlfn.XLOOKUP($A153&amp;$B153,'[2]产值及收款计划（2026）'!$A:$A&amp;'[2]产值及收款计划（2026）'!$B:$B,'[2]产值及收款计划（2026）'!DA:DA)</f>
        <v>0</v>
      </c>
      <c r="DF153" s="235" cm="1">
        <f t="array" ref="DF153">_xlfn.XLOOKUP($A153&amp;$B153,'[2]产值及收款计划（2026）'!$A:$A&amp;'[2]产值及收款计划（2026）'!$B:$B,'[2]产值及收款计划（2026）'!DB:DB)</f>
        <v>0</v>
      </c>
      <c r="DG153" s="235" cm="1">
        <f t="array" ref="DG153">_xlfn.XLOOKUP($A153&amp;$B153,'[2]产值及收款计划（2026）'!$A:$A&amp;'[2]产值及收款计划（2026）'!$B:$B,'[2]产值及收款计划（2026）'!DC:DC)</f>
        <v>0</v>
      </c>
      <c r="DH153" s="235" cm="1">
        <f t="array" ref="DH153">_xlfn.XLOOKUP($A153&amp;$B153,'[2]产值及收款计划（2026）'!$A:$A&amp;'[2]产值及收款计划（2026）'!$B:$B,'[2]产值及收款计划（2026）'!DD:DD)</f>
        <v>0</v>
      </c>
      <c r="DI153" s="235" cm="1">
        <f t="array" ref="DI153">_xlfn.XLOOKUP($A153&amp;$B153,'[2]产值及收款计划（2026）'!$A:$A&amp;'[2]产值及收款计划（2026）'!$B:$B,'[2]产值及收款计划（2026）'!DE:DE)</f>
        <v>0</v>
      </c>
      <c r="DJ153" s="235" cm="1">
        <f t="array" ref="DJ153">_xlfn.XLOOKUP($A153&amp;$B153,'[2]产值及收款计划（2026）'!$A:$A&amp;'[2]产值及收款计划（2026）'!$B:$B,'[2]产值及收款计划（2026）'!DF:DF)</f>
        <v>0</v>
      </c>
      <c r="DK153" s="235" cm="1">
        <f t="array" ref="DK153">_xlfn.XLOOKUP($A153&amp;$B153,'[2]产值及收款计划（2026）'!$A:$A&amp;'[2]产值及收款计划（2026）'!$B:$B,'[2]产值及收款计划（2026）'!DG:DG)</f>
        <v>0</v>
      </c>
      <c r="DL153" s="235" cm="1">
        <f t="array" ref="DL153">_xlfn.XLOOKUP($A153&amp;$B153,'[2]产值及收款计划（2026）'!$A:$A&amp;'[2]产值及收款计划（2026）'!$B:$B,'[2]产值及收款计划（2026）'!DH:DH)</f>
        <v>0</v>
      </c>
      <c r="DM153" s="235" cm="1">
        <f t="array" ref="DM153">_xlfn.XLOOKUP($A153&amp;$B153,'[2]产值及收款计划（2026）'!$A:$A&amp;'[2]产值及收款计划（2026）'!$B:$B,'[2]产值及收款计划（2026）'!DI:DI)</f>
        <v>0</v>
      </c>
      <c r="DN153" s="235" cm="1">
        <f t="array" ref="DN153">_xlfn.XLOOKUP($A153&amp;$B153,'[2]产值及收款计划（2026）'!$A:$A&amp;'[2]产值及收款计划（2026）'!$B:$B,'[2]产值及收款计划（2026）'!DJ:DJ)</f>
        <v>0</v>
      </c>
      <c r="DO153" s="235" cm="1">
        <f t="array" ref="DO153">_xlfn.XLOOKUP($A153&amp;$B153,'[2]产值及收款计划（2026）'!$A:$A&amp;'[2]产值及收款计划（2026）'!$B:$B,'[2]产值及收款计划（2026）'!DK:DK)</f>
        <v>0</v>
      </c>
      <c r="DP153" s="235" cm="1">
        <f t="array" ref="DP153">_xlfn.XLOOKUP($A153&amp;$B153,'[2]产值及收款计划（2026）'!$A:$A&amp;'[2]产值及收款计划（2026）'!$B:$B,'[2]产值及收款计划（2026）'!DL:DL)</f>
        <v>0</v>
      </c>
      <c r="DQ153" s="243"/>
      <c r="DR153" s="229"/>
    </row>
    <row r="154" ht="20.25" spans="1:122">
      <c r="A154" s="233">
        <f t="shared" si="16"/>
        <v>5</v>
      </c>
      <c r="B154" s="233" t="s">
        <v>26</v>
      </c>
      <c r="C154" s="234" t="str" cm="1">
        <f t="array" ref="C154">_xlfn.XLOOKUP($A154&amp;$B154,'[2]产值及收款计划（2026）'!$A:$A&amp;'[2]产值及收款计划（2026）'!$B:$B,'[2]产值及收款计划（2026）'!C:C)</f>
        <v>ZHT2021031900021</v>
      </c>
      <c r="D154" s="234" t="str" cm="1">
        <f t="array" ref="D154">_xlfn.XLOOKUP($A154&amp;$B154,'[2]产值及收款计划（2026）'!$A:$A&amp;'[2]产值及收款计划（2026）'!$B:$B,'[2]产值及收款计划（2026）'!D:D)</f>
        <v>上海市公安局金山分局智能交通系统信号机及外场绘图劳务</v>
      </c>
      <c r="E154" s="235" cm="1">
        <f t="array" ref="E154">_xlfn.XLOOKUP($A154&amp;$B154,'[2]产值及收款计划（2026）'!$A:$A&amp;'[2]产值及收款计划（2026）'!$B:$B,'[2]产值及收款计划（2026）'!E:E)</f>
        <v>13</v>
      </c>
      <c r="F154" s="235" cm="1">
        <f t="array" ref="F154">_xlfn.XLOOKUP($A154&amp;$B154,'[2]产值及收款计划（2026）'!$A:$A&amp;'[2]产值及收款计划（2026）'!$B:$B,'[2]产值及收款计划（2026）'!F:F)</f>
        <v>13</v>
      </c>
      <c r="G154" s="235" t="e" cm="1">
        <f t="array" ref="G154">_xlfn.XLOOKUP($A154&amp;$B154,'[2]产值及收款计划（2026）'!$A:$A&amp;'[2]产值及收款计划（2026）'!$B:$B,'[2]产值及收款计划（2026）'!G:G)</f>
        <v>#REF!</v>
      </c>
      <c r="H154" s="235" cm="1">
        <f t="array" ref="H154">_xlfn.XLOOKUP($A154&amp;$B154,'[2]产值及收款计划（2026）'!$A:$A&amp;'[2]产值及收款计划（2026）'!$B:$B,'[2]产值及收款计划（2026）'!H:H)</f>
        <v>3</v>
      </c>
      <c r="I154" s="236" cm="1">
        <f t="array" ref="I154">_xlfn.XLOOKUP($A154&amp;$B154,'[2]产值及收款计划（2026）'!$A:$A&amp;'[2]产值及收款计划（2026）'!$B:$B,'[2]产值及收款计划（2026）'!I:I)</f>
        <v>0.230769230769231</v>
      </c>
      <c r="J154" s="237" cm="1">
        <f t="array" ref="J154">_xlfn.XLOOKUP($A154&amp;$B154,'[2]产值及收款计划（2026）'!$A:$A&amp;'[2]产值及收款计划（2026）'!$B:$B,'[2]产值及收款计划（2026）'!J:J)</f>
        <v>0.06</v>
      </c>
      <c r="K154" s="235" t="e" cm="1">
        <f t="array" ref="K154">_xlfn.XLOOKUP($A154&amp;$B154,'[2]产值及收款计划（2026）'!$A:$A&amp;'[2]产值及收款计划（2026）'!$B:$B,'[2]产值及收款计划（2026）'!K:K)</f>
        <v>#REF!</v>
      </c>
      <c r="L154" s="235" t="e" cm="1">
        <f t="array" ref="L154">_xlfn.XLOOKUP($A154&amp;$B154,'[2]产值及收款计划（2026）'!$A:$A&amp;'[2]产值及收款计划（2026）'!$B:$B,'[2]产值及收款计划（2026）'!L:L)</f>
        <v>#REF!</v>
      </c>
      <c r="M154" s="235" t="str" cm="1">
        <f t="array" ref="M154">_xlfn.XLOOKUP($A154&amp;$B154,'[2]产值及收款计划（2026）'!$A:$A&amp;'[2]产值及收款计划（2026）'!$B:$B,'[2]产值及收款计划（2026）'!M:M)</f>
        <v>主导</v>
      </c>
      <c r="N154" s="235" t="str" cm="1">
        <f t="array" ref="N154">_xlfn.XLOOKUP($A154&amp;$B154,'[2]产值及收款计划（2026）'!$A:$A&amp;'[2]产值及收款计划（2026）'!$B:$B,'[2]产值及收款计划（2026）'!N:N)</f>
        <v>邱枫团队</v>
      </c>
      <c r="O154" s="235" t="str" cm="1">
        <f t="array" ref="O154">_xlfn.XLOOKUP($A154&amp;$B154,'[2]产值及收款计划（2026）'!$A:$A&amp;'[2]产值及收款计划（2026）'!$B:$B,'[2]产值及收款计划（2026）'!O:O)</f>
        <v>邱枫</v>
      </c>
      <c r="P154" s="234" t="str" cm="1">
        <f t="array" ref="P154">_xlfn.XLOOKUP($A154&amp;$B154,'[2]产值及收款计划（2026）'!$A:$A&amp;'[2]产值及收款计划（2026）'!$B:$B,'[2]产值及收款计划（2026）'!P:P)</f>
        <v>过往已完结</v>
      </c>
      <c r="Q154" s="235" t="e" cm="1">
        <f t="array" ref="Q154">_xlfn.XLOOKUP($A154&amp;$B154,'[2]产值及收款计划（2026）'!$A:$A&amp;'[2]产值及收款计划（2026）'!$B:$B,'[2]产值及收款计划（2026）'!Q:Q)</f>
        <v>#REF!</v>
      </c>
      <c r="R154" s="235" t="e" cm="1">
        <f t="array" ref="R154">_xlfn.XLOOKUP($A154&amp;$B154,'[2]产值及收款计划（2026）'!$A:$A&amp;'[2]产值及收款计划（2026）'!$B:$B,'[2]产值及收款计划（2026）'!R:R)</f>
        <v>#REF!</v>
      </c>
      <c r="S154" s="235" t="e" cm="1">
        <f t="array" ref="S154">_xlfn.XLOOKUP($A154&amp;$B154,'[2]产值及收款计划（2026）'!$A:$A&amp;'[2]产值及收款计划（2026）'!$B:$B,'[2]产值及收款计划（2026）'!S:S)</f>
        <v>#REF!</v>
      </c>
      <c r="T154" s="235" cm="1">
        <f t="array" ref="T154">_xlfn.XLOOKUP($A154&amp;$B154,'[2]产值及收款计划（2026）'!$A:$A&amp;'[2]产值及收款计划（2026）'!$B:$B,'[2]产值及收款计划（2026）'!T:T)</f>
        <v>13</v>
      </c>
      <c r="U154" s="235" cm="1">
        <f t="array" ref="U154">_xlfn.XLOOKUP($A154&amp;$B154,'[2]产值及收款计划（2026）'!$A:$A&amp;'[2]产值及收款计划（2026）'!$B:$B,'[2]产值及收款计划（2026）'!U:U)</f>
        <v>0</v>
      </c>
      <c r="V154" s="235" cm="1">
        <f t="array" ref="V154">_xlfn.XLOOKUP($A154&amp;$B154,'[2]产值及收款计划（2026）'!$A:$A&amp;'[2]产值及收款计划（2026）'!$B:$B,'[2]产值及收款计划（2026）'!V:V)</f>
        <v>0</v>
      </c>
      <c r="W154" s="235" t="e" cm="1">
        <f t="array" ref="W154">_xlfn.XLOOKUP($A154&amp;$B154,'[2]产值及收款计划（2026）'!$A:$A&amp;'[2]产值及收款计划（2026）'!$B:$B,'[2]产值及收款计划（2026）'!W:W)</f>
        <v>#REF!</v>
      </c>
      <c r="X154" s="235" t="e" cm="1">
        <f t="array" ref="X154">_xlfn.XLOOKUP($A154&amp;$B154,'[2]产值及收款计划（2026）'!$A:$A&amp;'[2]产值及收款计划（2026）'!$B:$B,'[2]产值及收款计划（2026）'!X:X)</f>
        <v>#REF!</v>
      </c>
      <c r="Y154" s="235" t="e" cm="1">
        <f t="array" ref="Y154">_xlfn.XLOOKUP($A154&amp;$B154,'[2]产值及收款计划（2026）'!$A:$A&amp;'[2]产值及收款计划（2026）'!$B:$B,'[2]产值及收款计划（2026）'!Y:Y)</f>
        <v>#REF!</v>
      </c>
      <c r="Z154" s="235" t="e" cm="1">
        <f t="array" ref="Z154">_xlfn.XLOOKUP($A154&amp;$B154,'[2]产值及收款计划（2026）'!$A:$A&amp;'[2]产值及收款计划（2026）'!$B:$B,'[2]产值及收款计划（2026）'!Z:Z)</f>
        <v>#REF!</v>
      </c>
      <c r="AA154" s="235" cm="1">
        <f t="array" ref="AA154">_xlfn.XLOOKUP($A154&amp;$B154,'[2]产值及收款计划（2026）'!$A:$A&amp;'[2]产值及收款计划（2026）'!$B:$B,'[2]产值及收款计划（2026）'!AA:AA)</f>
        <v>0</v>
      </c>
      <c r="AB154" s="235" cm="1">
        <f t="array" ref="AB154">_xlfn.XLOOKUP($A154&amp;$B154,'[2]产值及收款计划（2026）'!$A:$A&amp;'[2]产值及收款计划（2026）'!$B:$B,'[2]产值及收款计划（2026）'!AB:AB)</f>
        <v>0</v>
      </c>
      <c r="AC154" s="235" cm="1">
        <f t="array" ref="AC154">_xlfn.XLOOKUP($A154&amp;$B154,'[2]产值及收款计划（2026）'!$A:$A&amp;'[2]产值及收款计划（2026）'!$B:$B,'[2]产值及收款计划（2026）'!AC:AC)</f>
        <v>0</v>
      </c>
      <c r="AD154" s="235" cm="1">
        <f t="array" ref="AD154">_xlfn.XLOOKUP($A154&amp;$B154,'[2]产值及收款计划（2026）'!$A:$A&amp;'[2]产值及收款计划（2026）'!$B:$B,'[2]产值及收款计划（2026）'!AD:AD)</f>
        <v>0</v>
      </c>
      <c r="AE154" s="235" cm="1">
        <f t="array" ref="AE154">_xlfn.XLOOKUP($A154&amp;$B154,'[2]产值及收款计划（2026）'!$A:$A&amp;'[2]产值及收款计划（2026）'!$B:$B,'[2]产值及收款计划（2026）'!AE:AE)</f>
        <v>0</v>
      </c>
      <c r="AF154" s="235" cm="1">
        <f t="array" ref="AF154">_xlfn.XLOOKUP($A154&amp;$B154,'[2]产值及收款计划（2026）'!$A:$A&amp;'[2]产值及收款计划（2026）'!$B:$B,'[2]产值及收款计划（2026）'!AF:AF)</f>
        <v>0</v>
      </c>
      <c r="AG154" s="235" cm="1">
        <f t="array" ref="AG154">_xlfn.XLOOKUP($A154&amp;$B154,'[2]产值及收款计划（2026）'!$A:$A&amp;'[2]产值及收款计划（2026）'!$B:$B,'[2]产值及收款计划（2026）'!AG:AG)</f>
        <v>0</v>
      </c>
      <c r="AH154" s="235" cm="1">
        <f t="array" ref="AH154">_xlfn.XLOOKUP($A154&amp;$B154,'[2]产值及收款计划（2026）'!$A:$A&amp;'[2]产值及收款计划（2026）'!$B:$B,'[2]产值及收款计划（2026）'!AH:AH)</f>
        <v>0</v>
      </c>
      <c r="AI154" s="235" cm="1">
        <f t="array" ref="AI154">_xlfn.XLOOKUP($A154&amp;$B154,'[2]产值及收款计划（2026）'!$A:$A&amp;'[2]产值及收款计划（2026）'!$B:$B,'[2]产值及收款计划（2026）'!AI:AI)</f>
        <v>0</v>
      </c>
      <c r="AJ154" s="235" cm="1">
        <f t="array" ref="AJ154">_xlfn.XLOOKUP($A154&amp;$B154,'[2]产值及收款计划（2026）'!$A:$A&amp;'[2]产值及收款计划（2026）'!$B:$B,'[2]产值及收款计划（2026）'!AJ:AJ)</f>
        <v>0</v>
      </c>
      <c r="AK154" s="235" cm="1">
        <f t="array" ref="AK154">_xlfn.XLOOKUP($A154&amp;$B154,'[2]产值及收款计划（2026）'!$A:$A&amp;'[2]产值及收款计划（2026）'!$B:$B,'[2]产值及收款计划（2026）'!AK:AK)</f>
        <v>0</v>
      </c>
      <c r="AL154" s="235" cm="1">
        <f t="array" ref="AL154">_xlfn.XLOOKUP($A154&amp;$B154,'[2]产值及收款计划（2026）'!$A:$A&amp;'[2]产值及收款计划（2026）'!$B:$B,'[2]产值及收款计划（2026）'!AL:AL)</f>
        <v>0</v>
      </c>
      <c r="AM154" s="242" cm="1">
        <f t="array" ref="AM154">_xlfn.LET(_xlpm.勾选月份状态数组,TRANSPOSE('PPT(12-15页）-TOP10'!$A$3:$A$14),_xlpm.选择数据区,IF('PPT(12-15页）-TOP10'!$E$3="收款",$BA154:$BL154,$AA154:$AL154),SUM(_xlfn._xlws.FILTER(_xlpm.选择数据区,_xlpm.勾选月份状态数组,"")))</f>
        <v>0</v>
      </c>
      <c r="AN154" s="235" t="e">
        <f>_xlfn.XLOOKUP($C154,应收未收表!$T:$T,应收未收表!AA:AA)</f>
        <v>#N/A</v>
      </c>
      <c r="AO154" s="235" t="e">
        <f>_xlfn.XLOOKUP($C154,应收未收表!$T:$T,应收未收表!AB:AB)</f>
        <v>#N/A</v>
      </c>
      <c r="AP154" s="235" t="e">
        <f>_xlfn.XLOOKUP($C154,应收未收表!$T:$T,应收未收表!AC:AC)</f>
        <v>#N/A</v>
      </c>
      <c r="AQ154" s="235" t="e">
        <f>_xlfn.XLOOKUP($C154,应收未收表!$T:$T,应收未收表!AE:AE)</f>
        <v>#N/A</v>
      </c>
      <c r="AR154" s="235" t="e">
        <f>_xlfn.XLOOKUP($C154,应收未收表!$T:$T,应收未收表!AF:AF)</f>
        <v>#N/A</v>
      </c>
      <c r="AS154" s="235" t="e" cm="1">
        <f t="array" ref="AS154">_xlfn.XLOOKUP($A154&amp;$B154,'[2]产值及收款计划（2026）'!$A:$A&amp;'[2]产值及收款计划（2026）'!$B:$B,'[2]产值及收款计划（2026）'!AS:AS)</f>
        <v>#REF!</v>
      </c>
      <c r="AT154" s="235" t="e" cm="1">
        <f t="array" ref="AT154">_xlfn.XLOOKUP($A154&amp;$B154,'[2]产值及收款计划（2026）'!$A:$A&amp;'[2]产值及收款计划（2026）'!$B:$B,'[2]产值及收款计划（2026）'!AT:AT)</f>
        <v>#REF!</v>
      </c>
      <c r="AU154" s="235" t="e" cm="1">
        <f t="array" ref="AU154">_xlfn.XLOOKUP($A154&amp;$B154,'[2]产值及收款计划（2026）'!$A:$A&amp;'[2]产值及收款计划（2026）'!$B:$B,'[2]产值及收款计划（2026）'!AU:AU)</f>
        <v>#REF!</v>
      </c>
      <c r="AV154" s="235" t="e" cm="1">
        <f t="array" ref="AV154">_xlfn.XLOOKUP($A154&amp;$B154,'[2]产值及收款计划（2026）'!$A:$A&amp;'[2]产值及收款计划（2026）'!$B:$B,'[2]产值及收款计划（2026）'!AV:AV)</f>
        <v>#REF!</v>
      </c>
      <c r="AW154" s="235" cm="1">
        <f t="array" ref="AW154">_xlfn.XLOOKUP($A154&amp;$B154,'[2]产值及收款计划（2026）'!$A:$A&amp;'[2]产值及收款计划（2026）'!$B:$B,'[2]产值及收款计划（2026）'!AW:AW)</f>
        <v>12.35</v>
      </c>
      <c r="AX154" s="235" cm="1">
        <f t="array" ref="AX154">_xlfn.XLOOKUP($A154&amp;$B154,'[2]产值及收款计划（2026）'!$A:$A&amp;'[2]产值及收款计划（2026）'!$B:$B,'[2]产值及收款计划（2026）'!AX:AX)</f>
        <v>0</v>
      </c>
      <c r="AY154" s="235" cm="1">
        <f t="array" ref="AY154">_xlfn.XLOOKUP($A154&amp;$B154,'[2]产值及收款计划（2026）'!$A:$A&amp;'[2]产值及收款计划（2026）'!$B:$B,'[2]产值及收款计划（2026）'!AY:AY)</f>
        <v>0.65</v>
      </c>
      <c r="AZ154" s="235" cm="1">
        <f t="array" ref="AZ154">_xlfn.XLOOKUP($A154&amp;$B154,'[2]产值及收款计划（2026）'!$A:$A&amp;'[2]产值及收款计划（2026）'!$B:$B,'[2]产值及收款计划（2026）'!AZ:AZ)</f>
        <v>0.65</v>
      </c>
      <c r="BA154" s="235" t="e" cm="1">
        <f t="array" ref="BA154">_xlfn.XLOOKUP($A154&amp;$B154,'[2]产值及收款计划（2026）'!$A:$A&amp;'[2]产值及收款计划（2026）'!$B:$B,'[2]产值及收款计划（2026）'!BA:BA)</f>
        <v>#REF!</v>
      </c>
      <c r="BB154" s="235" t="e" cm="1">
        <f t="array" ref="BB154">_xlfn.XLOOKUP($A154&amp;$B154,'[2]产值及收款计划（2026）'!$A:$A&amp;'[2]产值及收款计划（2026）'!$B:$B,'[2]产值及收款计划（2026）'!BB:BB)</f>
        <v>#REF!</v>
      </c>
      <c r="BC154" s="235" t="e" cm="1">
        <f t="array" ref="BC154">_xlfn.XLOOKUP($A154&amp;$B154,'[2]产值及收款计划（2026）'!$A:$A&amp;'[2]产值及收款计划（2026）'!$B:$B,'[2]产值及收款计划（2026）'!BC:BC)</f>
        <v>#REF!</v>
      </c>
      <c r="BD154" s="235" t="e" cm="1">
        <f t="array" ref="BD154">_xlfn.XLOOKUP($A154&amp;$B154,'[2]产值及收款计划（2026）'!$A:$A&amp;'[2]产值及收款计划（2026）'!$B:$B,'[2]产值及收款计划（2026）'!BD:BD)</f>
        <v>#REF!</v>
      </c>
      <c r="BE154" s="235" t="e" cm="1">
        <f t="array" ref="BE154">_xlfn.XLOOKUP($A154&amp;$B154,'[2]产值及收款计划（2026）'!$A:$A&amp;'[2]产值及收款计划（2026）'!$B:$B,'[2]产值及收款计划（2026）'!BE:BE)</f>
        <v>#REF!</v>
      </c>
      <c r="BF154" s="235" t="e" cm="1">
        <f t="array" ref="BF154">_xlfn.XLOOKUP($A154&amp;$B154,'[2]产值及收款计划（2026）'!$A:$A&amp;'[2]产值及收款计划（2026）'!$B:$B,'[2]产值及收款计划（2026）'!BF:BF)</f>
        <v>#REF!</v>
      </c>
      <c r="BG154" s="235" t="e" cm="1">
        <f t="array" ref="BG154">_xlfn.XLOOKUP($A154&amp;$B154,'[2]产值及收款计划（2026）'!$A:$A&amp;'[2]产值及收款计划（2026）'!$B:$B,'[2]产值及收款计划（2026）'!BG:BG)</f>
        <v>#REF!</v>
      </c>
      <c r="BH154" s="235" t="e" cm="1">
        <f t="array" ref="BH154">_xlfn.XLOOKUP($A154&amp;$B154,'[2]产值及收款计划（2026）'!$A:$A&amp;'[2]产值及收款计划（2026）'!$B:$B,'[2]产值及收款计划（2026）'!BH:BH)</f>
        <v>#REF!</v>
      </c>
      <c r="BI154" s="235" t="e" cm="1">
        <f t="array" ref="BI154">_xlfn.XLOOKUP($A154&amp;$B154,'[2]产值及收款计划（2026）'!$A:$A&amp;'[2]产值及收款计划（2026）'!$B:$B,'[2]产值及收款计划（2026）'!BI:BI)</f>
        <v>#REF!</v>
      </c>
      <c r="BJ154" s="235" t="e" cm="1">
        <f t="array" ref="BJ154">_xlfn.XLOOKUP($A154&amp;$B154,'[2]产值及收款计划（2026）'!$A:$A&amp;'[2]产值及收款计划（2026）'!$B:$B,'[2]产值及收款计划（2026）'!BJ:BJ)</f>
        <v>#REF!</v>
      </c>
      <c r="BK154" s="235" t="e" cm="1">
        <f t="array" ref="BK154">_xlfn.XLOOKUP($A154&amp;$B154,'[2]产值及收款计划（2026）'!$A:$A&amp;'[2]产值及收款计划（2026）'!$B:$B,'[2]产值及收款计划（2026）'!BK:BK)</f>
        <v>#REF!</v>
      </c>
      <c r="BL154" s="235" t="e" cm="1">
        <f t="array" ref="BL154">_xlfn.XLOOKUP($A154&amp;$B154,'[2]产值及收款计划（2026）'!$A:$A&amp;'[2]产值及收款计划（2026）'!$B:$B,'[2]产值及收款计划（2026）'!BL:BL)</f>
        <v>#REF!</v>
      </c>
      <c r="BM154" s="235"/>
      <c r="BN154" s="235"/>
      <c r="BO154" s="235"/>
      <c r="BP154" s="235"/>
      <c r="BQ154" s="235" t="e">
        <f>_xlfn.XLOOKUP($C154,应收未收表!$AJ:$AJ,应收未收表!AK:AK)</f>
        <v>#N/A</v>
      </c>
      <c r="BR154" s="235" t="e">
        <f>_xlfn.XLOOKUP($C154,应收未收表!$AJ:$AJ,应收未收表!AL:AL)</f>
        <v>#N/A</v>
      </c>
      <c r="BS154" s="235" t="e">
        <f>_xlfn.XLOOKUP($C154,应收未收表!$AJ:$AJ,应收未收表!AM:AM)</f>
        <v>#N/A</v>
      </c>
      <c r="BT154" s="235" t="e">
        <f>_xlfn.XLOOKUP($C154,应收未收表!$AJ:$AJ,应收未收表!AN:AN)</f>
        <v>#N/A</v>
      </c>
      <c r="BU154" s="234" t="str" cm="1">
        <f t="array" ref="BU154">_xlfn.XLOOKUP($A154&amp;$B154,'[2]产值及收款计划（2026）'!$A:$A&amp;'[2]产值及收款计划（2026）'!$B:$B,'[2]产值及收款计划（2026）'!BQ:BQ)</f>
        <v>上海市城市建设设计研究总院（集团）有限公司</v>
      </c>
      <c r="BV154" s="235" t="e" cm="1">
        <f t="array" ref="BV154">_xlfn.XLOOKUP($A154&amp;$B154,'[2]产值及收款计划（2026）'!$A:$A&amp;'[2]产值及收款计划（2026）'!$B:$B,'[2]产值及收款计划（2026）'!BR:BR)</f>
        <v>#REF!</v>
      </c>
      <c r="CE154" s="235" cm="1">
        <f t="array" ref="CE154">_xlfn.XLOOKUP($A154&amp;$B154,'[2]产值及收款计划（2026）'!$A:$A&amp;'[2]产值及收款计划（2026）'!$B:$B,'[2]产值及收款计划（2026）'!CA:CA)</f>
        <v>0</v>
      </c>
      <c r="CF154" s="235" cm="1">
        <f t="array" ref="CF154">_xlfn.XLOOKUP($A154&amp;$B154,'[2]产值及收款计划（2026）'!$A:$A&amp;'[2]产值及收款计划（2026）'!$B:$B,'[2]产值及收款计划（2026）'!CB:CB)</f>
        <v>0</v>
      </c>
      <c r="CG154" s="235" cm="1">
        <f t="array" ref="CG154">_xlfn.XLOOKUP($A154&amp;$B154,'[2]产值及收款计划（2026）'!$A:$A&amp;'[2]产值及收款计划（2026）'!$B:$B,'[2]产值及收款计划（2026）'!CC:CC)</f>
        <v>0</v>
      </c>
      <c r="CH154" s="235" cm="1">
        <f t="array" ref="CH154">_xlfn.XLOOKUP($A154&amp;$B154,'[2]产值及收款计划（2026）'!$A:$A&amp;'[2]产值及收款计划（2026）'!$B:$B,'[2]产值及收款计划（2026）'!CD:CD)</f>
        <v>0</v>
      </c>
      <c r="CI154" s="235" cm="1">
        <f t="array" ref="CI154">_xlfn.XLOOKUP($A154&amp;$B154,'[2]产值及收款计划（2026）'!$A:$A&amp;'[2]产值及收款计划（2026）'!$B:$B,'[2]产值及收款计划（2026）'!CE:CE)</f>
        <v>0</v>
      </c>
      <c r="CJ154" s="235" cm="1">
        <f t="array" ref="CJ154">_xlfn.XLOOKUP($A154&amp;$B154,'[2]产值及收款计划（2026）'!$A:$A&amp;'[2]产值及收款计划（2026）'!$B:$B,'[2]产值及收款计划（2026）'!CF:CF)</f>
        <v>0</v>
      </c>
      <c r="CK154" s="235" cm="1">
        <f t="array" ref="CK154">_xlfn.XLOOKUP($A154&amp;$B154,'[2]产值及收款计划（2026）'!$A:$A&amp;'[2]产值及收款计划（2026）'!$B:$B,'[2]产值及收款计划（2026）'!CG:CG)</f>
        <v>0</v>
      </c>
      <c r="CL154" s="235" cm="1">
        <f t="array" ref="CL154">_xlfn.XLOOKUP($A154&amp;$B154,'[2]产值及收款计划（2026）'!$A:$A&amp;'[2]产值及收款计划（2026）'!$B:$B,'[2]产值及收款计划（2026）'!CH:CH)</f>
        <v>0</v>
      </c>
      <c r="CM154" s="235" cm="1">
        <f t="array" ref="CM154">_xlfn.XLOOKUP($A154&amp;$B154,'[2]产值及收款计划（2026）'!$A:$A&amp;'[2]产值及收款计划（2026）'!$B:$B,'[2]产值及收款计划（2026）'!CI:CI)</f>
        <v>0</v>
      </c>
      <c r="CN154" s="235" cm="1">
        <f t="array" ref="CN154">_xlfn.XLOOKUP($A154&amp;$B154,'[2]产值及收款计划（2026）'!$A:$A&amp;'[2]产值及收款计划（2026）'!$B:$B,'[2]产值及收款计划（2026）'!CJ:CJ)</f>
        <v>0</v>
      </c>
      <c r="CO154" s="235" cm="1">
        <f t="array" ref="CO154">_xlfn.XLOOKUP($A154&amp;$B154,'[2]产值及收款计划（2026）'!$A:$A&amp;'[2]产值及收款计划（2026）'!$B:$B,'[2]产值及收款计划（2026）'!CK:CK)</f>
        <v>0</v>
      </c>
      <c r="CP154" s="235" cm="1">
        <f t="array" ref="CP154">_xlfn.XLOOKUP($A154&amp;$B154,'[2]产值及收款计划（2026）'!$A:$A&amp;'[2]产值及收款计划（2026）'!$B:$B,'[2]产值及收款计划（2026）'!CL:CL)</f>
        <v>0</v>
      </c>
      <c r="DE154" s="235" cm="1">
        <f t="array" ref="DE154">_xlfn.XLOOKUP($A154&amp;$B154,'[2]产值及收款计划（2026）'!$A:$A&amp;'[2]产值及收款计划（2026）'!$B:$B,'[2]产值及收款计划（2026）'!DA:DA)</f>
        <v>0</v>
      </c>
      <c r="DF154" s="235" cm="1">
        <f t="array" ref="DF154">_xlfn.XLOOKUP($A154&amp;$B154,'[2]产值及收款计划（2026）'!$A:$A&amp;'[2]产值及收款计划（2026）'!$B:$B,'[2]产值及收款计划（2026）'!DB:DB)</f>
        <v>0</v>
      </c>
      <c r="DG154" s="235" cm="1">
        <f t="array" ref="DG154">_xlfn.XLOOKUP($A154&amp;$B154,'[2]产值及收款计划（2026）'!$A:$A&amp;'[2]产值及收款计划（2026）'!$B:$B,'[2]产值及收款计划（2026）'!DC:DC)</f>
        <v>0</v>
      </c>
      <c r="DH154" s="235" cm="1">
        <f t="array" ref="DH154">_xlfn.XLOOKUP($A154&amp;$B154,'[2]产值及收款计划（2026）'!$A:$A&amp;'[2]产值及收款计划（2026）'!$B:$B,'[2]产值及收款计划（2026）'!DD:DD)</f>
        <v>0</v>
      </c>
      <c r="DI154" s="235" cm="1">
        <f t="array" ref="DI154">_xlfn.XLOOKUP($A154&amp;$B154,'[2]产值及收款计划（2026）'!$A:$A&amp;'[2]产值及收款计划（2026）'!$B:$B,'[2]产值及收款计划（2026）'!DE:DE)</f>
        <v>0</v>
      </c>
      <c r="DJ154" s="235" cm="1">
        <f t="array" ref="DJ154">_xlfn.XLOOKUP($A154&amp;$B154,'[2]产值及收款计划（2026）'!$A:$A&amp;'[2]产值及收款计划（2026）'!$B:$B,'[2]产值及收款计划（2026）'!DF:DF)</f>
        <v>0</v>
      </c>
      <c r="DK154" s="235" cm="1">
        <f t="array" ref="DK154">_xlfn.XLOOKUP($A154&amp;$B154,'[2]产值及收款计划（2026）'!$A:$A&amp;'[2]产值及收款计划（2026）'!$B:$B,'[2]产值及收款计划（2026）'!DG:DG)</f>
        <v>0</v>
      </c>
      <c r="DL154" s="235" cm="1">
        <f t="array" ref="DL154">_xlfn.XLOOKUP($A154&amp;$B154,'[2]产值及收款计划（2026）'!$A:$A&amp;'[2]产值及收款计划（2026）'!$B:$B,'[2]产值及收款计划（2026）'!DH:DH)</f>
        <v>0</v>
      </c>
      <c r="DM154" s="235" cm="1">
        <f t="array" ref="DM154">_xlfn.XLOOKUP($A154&amp;$B154,'[2]产值及收款计划（2026）'!$A:$A&amp;'[2]产值及收款计划（2026）'!$B:$B,'[2]产值及收款计划（2026）'!DI:DI)</f>
        <v>0</v>
      </c>
      <c r="DN154" s="235" cm="1">
        <f t="array" ref="DN154">_xlfn.XLOOKUP($A154&amp;$B154,'[2]产值及收款计划（2026）'!$A:$A&amp;'[2]产值及收款计划（2026）'!$B:$B,'[2]产值及收款计划（2026）'!DJ:DJ)</f>
        <v>0</v>
      </c>
      <c r="DO154" s="235" cm="1">
        <f t="array" ref="DO154">_xlfn.XLOOKUP($A154&amp;$B154,'[2]产值及收款计划（2026）'!$A:$A&amp;'[2]产值及收款计划（2026）'!$B:$B,'[2]产值及收款计划（2026）'!DK:DK)</f>
        <v>0</v>
      </c>
      <c r="DP154" s="235" cm="1">
        <f t="array" ref="DP154">_xlfn.XLOOKUP($A154&amp;$B154,'[2]产值及收款计划（2026）'!$A:$A&amp;'[2]产值及收款计划（2026）'!$B:$B,'[2]产值及收款计划（2026）'!DL:DL)</f>
        <v>0</v>
      </c>
      <c r="DQ154" s="243"/>
      <c r="DR154" s="229"/>
    </row>
    <row r="155" ht="20.25" spans="1:122">
      <c r="A155" s="233">
        <f t="shared" si="16"/>
        <v>6</v>
      </c>
      <c r="B155" s="233" t="s">
        <v>26</v>
      </c>
      <c r="C155" s="234" t="str" cm="1">
        <f t="array" ref="C155">_xlfn.XLOOKUP($A155&amp;$B155,'[2]产值及收款计划（2026）'!$A:$A&amp;'[2]产值及收款计划（2026）'!$B:$B,'[2]产值及收款计划（2026）'!C:C)</f>
        <v>ZHT2022112200101</v>
      </c>
      <c r="D155" s="234" t="str" cm="1">
        <f t="array" ref="D155">_xlfn.XLOOKUP($A155&amp;$B155,'[2]产值及收款计划（2026）'!$A:$A&amp;'[2]产值及收款计划（2026）'!$B:$B,'[2]产值及收款计划（2026）'!D:D)</f>
        <v>既有轻纺城高架柯桥段智慧化改造工程采购合同</v>
      </c>
      <c r="E155" s="235" cm="1">
        <f t="array" ref="E155">_xlfn.XLOOKUP($A155&amp;$B155,'[2]产值及收款计划（2026）'!$A:$A&amp;'[2]产值及收款计划（2026）'!$B:$B,'[2]产值及收款计划（2026）'!E:E)</f>
        <v>598.3135</v>
      </c>
      <c r="F155" s="235" cm="1">
        <f t="array" ref="F155">_xlfn.XLOOKUP($A155&amp;$B155,'[2]产值及收款计划（2026）'!$A:$A&amp;'[2]产值及收款计划（2026）'!$B:$B,'[2]产值及收款计划（2026）'!F:F)</f>
        <v>598.3135</v>
      </c>
      <c r="G155" s="235" t="e" cm="1">
        <f t="array" ref="G155">_xlfn.XLOOKUP($A155&amp;$B155,'[2]产值及收款计划（2026）'!$A:$A&amp;'[2]产值及收款计划（2026）'!$B:$B,'[2]产值及收款计划（2026）'!G:G)</f>
        <v>#REF!</v>
      </c>
      <c r="H155" s="235" cm="1">
        <f t="array" ref="H155">_xlfn.XLOOKUP($A155&amp;$B155,'[2]产值及收款计划（2026）'!$A:$A&amp;'[2]产值及收款计划（2026）'!$B:$B,'[2]产值及收款计划（2026）'!H:H)</f>
        <v>58.3135</v>
      </c>
      <c r="I155" s="236" cm="1">
        <f t="array" ref="I155">_xlfn.XLOOKUP($A155&amp;$B155,'[2]产值及收款计划（2026）'!$A:$A&amp;'[2]产值及收款计划（2026）'!$B:$B,'[2]产值及收款计划（2026）'!I:I)</f>
        <v>0.0974631192510281</v>
      </c>
      <c r="J155" s="237" cm="1">
        <f t="array" ref="J155">_xlfn.XLOOKUP($A155&amp;$B155,'[2]产值及收款计划（2026）'!$A:$A&amp;'[2]产值及收款计划（2026）'!$B:$B,'[2]产值及收款计划（2026）'!J:J)</f>
        <v>0.13</v>
      </c>
      <c r="K155" s="235" t="e" cm="1">
        <f t="array" ref="K155">_xlfn.XLOOKUP($A155&amp;$B155,'[2]产值及收款计划（2026）'!$A:$A&amp;'[2]产值及收款计划（2026）'!$B:$B,'[2]产值及收款计划（2026）'!K:K)</f>
        <v>#REF!</v>
      </c>
      <c r="L155" s="235" t="e" cm="1">
        <f t="array" ref="L155">_xlfn.XLOOKUP($A155&amp;$B155,'[2]产值及收款计划（2026）'!$A:$A&amp;'[2]产值及收款计划（2026）'!$B:$B,'[2]产值及收款计划（2026）'!L:L)</f>
        <v>#REF!</v>
      </c>
      <c r="M155" s="235" t="str" cm="1">
        <f t="array" ref="M155">_xlfn.XLOOKUP($A155&amp;$B155,'[2]产值及收款计划（2026）'!$A:$A&amp;'[2]产值及收款计划（2026）'!$B:$B,'[2]产值及收款计划（2026）'!M:M)</f>
        <v>主导</v>
      </c>
      <c r="N155" s="235" t="str" cm="1">
        <f t="array" ref="N155">_xlfn.XLOOKUP($A155&amp;$B155,'[2]产值及收款计划（2026）'!$A:$A&amp;'[2]产值及收款计划（2026）'!$B:$B,'[2]产值及收款计划（2026）'!N:N)</f>
        <v>邱枫团队</v>
      </c>
      <c r="O155" s="235" t="str" cm="1">
        <f t="array" ref="O155">_xlfn.XLOOKUP($A155&amp;$B155,'[2]产值及收款计划（2026）'!$A:$A&amp;'[2]产值及收款计划（2026）'!$B:$B,'[2]产值及收款计划（2026）'!O:O)</f>
        <v>邱枫</v>
      </c>
      <c r="P155" s="234" t="str" cm="1">
        <f t="array" ref="P155">_xlfn.XLOOKUP($A155&amp;$B155,'[2]产值及收款计划（2026）'!$A:$A&amp;'[2]产值及收款计划（2026）'!$B:$B,'[2]产值及收款计划（2026）'!P:P)</f>
        <v>过往已完结</v>
      </c>
      <c r="Q155" s="235" t="e" cm="1">
        <f t="array" ref="Q155">_xlfn.XLOOKUP($A155&amp;$B155,'[2]产值及收款计划（2026）'!$A:$A&amp;'[2]产值及收款计划（2026）'!$B:$B,'[2]产值及收款计划（2026）'!Q:Q)</f>
        <v>#REF!</v>
      </c>
      <c r="R155" s="235" t="e" cm="1">
        <f t="array" ref="R155">_xlfn.XLOOKUP($A155&amp;$B155,'[2]产值及收款计划（2026）'!$A:$A&amp;'[2]产值及收款计划（2026）'!$B:$B,'[2]产值及收款计划（2026）'!R:R)</f>
        <v>#REF!</v>
      </c>
      <c r="S155" s="235" t="e" cm="1">
        <f t="array" ref="S155">_xlfn.XLOOKUP($A155&amp;$B155,'[2]产值及收款计划（2026）'!$A:$A&amp;'[2]产值及收款计划（2026）'!$B:$B,'[2]产值及收款计划（2026）'!S:S)</f>
        <v>#REF!</v>
      </c>
      <c r="T155" s="235" cm="1">
        <f t="array" ref="T155">_xlfn.XLOOKUP($A155&amp;$B155,'[2]产值及收款计划（2026）'!$A:$A&amp;'[2]产值及收款计划（2026）'!$B:$B,'[2]产值及收款计划（2026）'!T:T)</f>
        <v>596.098</v>
      </c>
      <c r="U155" s="235" cm="1">
        <f t="array" ref="U155">_xlfn.XLOOKUP($A155&amp;$B155,'[2]产值及收款计划（2026）'!$A:$A&amp;'[2]产值及收款计划（2026）'!$B:$B,'[2]产值及收款计划（2026）'!U:U)</f>
        <v>0</v>
      </c>
      <c r="V155" s="235" cm="1">
        <f t="array" ref="V155">_xlfn.XLOOKUP($A155&amp;$B155,'[2]产值及收款计划（2026）'!$A:$A&amp;'[2]产值及收款计划（2026）'!$B:$B,'[2]产值及收款计划（2026）'!V:V)</f>
        <v>2.21550000000002</v>
      </c>
      <c r="W155" s="235" t="e" cm="1">
        <f t="array" ref="W155">_xlfn.XLOOKUP($A155&amp;$B155,'[2]产值及收款计划（2026）'!$A:$A&amp;'[2]产值及收款计划（2026）'!$B:$B,'[2]产值及收款计划（2026）'!W:W)</f>
        <v>#REF!</v>
      </c>
      <c r="X155" s="235" t="e" cm="1">
        <f t="array" ref="X155">_xlfn.XLOOKUP($A155&amp;$B155,'[2]产值及收款计划（2026）'!$A:$A&amp;'[2]产值及收款计划（2026）'!$B:$B,'[2]产值及收款计划（2026）'!X:X)</f>
        <v>#REF!</v>
      </c>
      <c r="Y155" s="235" t="e" cm="1">
        <f t="array" ref="Y155">_xlfn.XLOOKUP($A155&amp;$B155,'[2]产值及收款计划（2026）'!$A:$A&amp;'[2]产值及收款计划（2026）'!$B:$B,'[2]产值及收款计划（2026）'!Y:Y)</f>
        <v>#REF!</v>
      </c>
      <c r="Z155" s="235" t="e" cm="1">
        <f t="array" ref="Z155">_xlfn.XLOOKUP($A155&amp;$B155,'[2]产值及收款计划（2026）'!$A:$A&amp;'[2]产值及收款计划（2026）'!$B:$B,'[2]产值及收款计划（2026）'!Z:Z)</f>
        <v>#REF!</v>
      </c>
      <c r="AA155" s="235" t="e" cm="1">
        <f t="array" ref="AA155">_xlfn.XLOOKUP($A155&amp;$B155,'[2]产值及收款计划（2026）'!$A:$A&amp;'[2]产值及收款计划（2026）'!$B:$B,'[2]产值及收款计划（2026）'!AA:AA)</f>
        <v>#REF!</v>
      </c>
      <c r="AB155" s="235" t="e" cm="1">
        <f t="array" ref="AB155">_xlfn.XLOOKUP($A155&amp;$B155,'[2]产值及收款计划（2026）'!$A:$A&amp;'[2]产值及收款计划（2026）'!$B:$B,'[2]产值及收款计划（2026）'!AB:AB)</f>
        <v>#REF!</v>
      </c>
      <c r="AC155" s="235" t="e" cm="1">
        <f t="array" ref="AC155">_xlfn.XLOOKUP($A155&amp;$B155,'[2]产值及收款计划（2026）'!$A:$A&amp;'[2]产值及收款计划（2026）'!$B:$B,'[2]产值及收款计划（2026）'!AC:AC)</f>
        <v>#REF!</v>
      </c>
      <c r="AD155" s="235" t="e" cm="1">
        <f t="array" ref="AD155">_xlfn.XLOOKUP($A155&amp;$B155,'[2]产值及收款计划（2026）'!$A:$A&amp;'[2]产值及收款计划（2026）'!$B:$B,'[2]产值及收款计划（2026）'!AD:AD)</f>
        <v>#REF!</v>
      </c>
      <c r="AE155" s="235" t="e" cm="1">
        <f t="array" ref="AE155">_xlfn.XLOOKUP($A155&amp;$B155,'[2]产值及收款计划（2026）'!$A:$A&amp;'[2]产值及收款计划（2026）'!$B:$B,'[2]产值及收款计划（2026）'!AE:AE)</f>
        <v>#REF!</v>
      </c>
      <c r="AF155" s="235" t="e" cm="1">
        <f t="array" ref="AF155">_xlfn.XLOOKUP($A155&amp;$B155,'[2]产值及收款计划（2026）'!$A:$A&amp;'[2]产值及收款计划（2026）'!$B:$B,'[2]产值及收款计划（2026）'!AF:AF)</f>
        <v>#REF!</v>
      </c>
      <c r="AG155" s="235" t="e" cm="1">
        <f t="array" ref="AG155">_xlfn.XLOOKUP($A155&amp;$B155,'[2]产值及收款计划（2026）'!$A:$A&amp;'[2]产值及收款计划（2026）'!$B:$B,'[2]产值及收款计划（2026）'!AG:AG)</f>
        <v>#REF!</v>
      </c>
      <c r="AH155" s="235" t="e" cm="1">
        <f t="array" ref="AH155">_xlfn.XLOOKUP($A155&amp;$B155,'[2]产值及收款计划（2026）'!$A:$A&amp;'[2]产值及收款计划（2026）'!$B:$B,'[2]产值及收款计划（2026）'!AH:AH)</f>
        <v>#REF!</v>
      </c>
      <c r="AI155" s="235" t="e" cm="1">
        <f t="array" ref="AI155">_xlfn.XLOOKUP($A155&amp;$B155,'[2]产值及收款计划（2026）'!$A:$A&amp;'[2]产值及收款计划（2026）'!$B:$B,'[2]产值及收款计划（2026）'!AI:AI)</f>
        <v>#REF!</v>
      </c>
      <c r="AJ155" s="235" t="e" cm="1">
        <f t="array" ref="AJ155">_xlfn.XLOOKUP($A155&amp;$B155,'[2]产值及收款计划（2026）'!$A:$A&amp;'[2]产值及收款计划（2026）'!$B:$B,'[2]产值及收款计划（2026）'!AJ:AJ)</f>
        <v>#REF!</v>
      </c>
      <c r="AK155" s="235" t="e" cm="1">
        <f t="array" ref="AK155">_xlfn.XLOOKUP($A155&amp;$B155,'[2]产值及收款计划（2026）'!$A:$A&amp;'[2]产值及收款计划（2026）'!$B:$B,'[2]产值及收款计划（2026）'!AK:AK)</f>
        <v>#REF!</v>
      </c>
      <c r="AL155" s="235" t="e" cm="1">
        <f t="array" ref="AL155">_xlfn.XLOOKUP($A155&amp;$B155,'[2]产值及收款计划（2026）'!$A:$A&amp;'[2]产值及收款计划（2026）'!$B:$B,'[2]产值及收款计划（2026）'!AL:AL)</f>
        <v>#REF!</v>
      </c>
      <c r="AM155" s="242" t="e" cm="1">
        <f t="array" ref="AM155">_xlfn.LET(_xlpm.勾选月份状态数组,TRANSPOSE('PPT(12-15页）-TOP10'!$A$3:$A$14),_xlpm.选择数据区,IF('PPT(12-15页）-TOP10'!$E$3="收款",$BA155:$BL155,$AA155:$AL155),SUM(_xlfn._xlws.FILTER(_xlpm.选择数据区,_xlpm.勾选月份状态数组,"")))</f>
        <v>#REF!</v>
      </c>
      <c r="AN155" s="235" t="e">
        <f>_xlfn.XLOOKUP($C155,应收未收表!$T:$T,应收未收表!AA:AA)</f>
        <v>#N/A</v>
      </c>
      <c r="AO155" s="235" t="e">
        <f>_xlfn.XLOOKUP($C155,应收未收表!$T:$T,应收未收表!AB:AB)</f>
        <v>#N/A</v>
      </c>
      <c r="AP155" s="235" t="e">
        <f>_xlfn.XLOOKUP($C155,应收未收表!$T:$T,应收未收表!AC:AC)</f>
        <v>#N/A</v>
      </c>
      <c r="AQ155" s="235" t="e">
        <f>_xlfn.XLOOKUP($C155,应收未收表!$T:$T,应收未收表!AE:AE)</f>
        <v>#N/A</v>
      </c>
      <c r="AR155" s="235" t="e">
        <f>_xlfn.XLOOKUP($C155,应收未收表!$T:$T,应收未收表!AF:AF)</f>
        <v>#N/A</v>
      </c>
      <c r="AS155" s="235" t="e" cm="1">
        <f t="array" ref="AS155">_xlfn.XLOOKUP($A155&amp;$B155,'[2]产值及收款计划（2026）'!$A:$A&amp;'[2]产值及收款计划（2026）'!$B:$B,'[2]产值及收款计划（2026）'!AS:AS)</f>
        <v>#REF!</v>
      </c>
      <c r="AT155" s="235" t="e" cm="1">
        <f t="array" ref="AT155">_xlfn.XLOOKUP($A155&amp;$B155,'[2]产值及收款计划（2026）'!$A:$A&amp;'[2]产值及收款计划（2026）'!$B:$B,'[2]产值及收款计划（2026）'!AT:AT)</f>
        <v>#REF!</v>
      </c>
      <c r="AU155" s="235" t="e" cm="1">
        <f t="array" ref="AU155">_xlfn.XLOOKUP($A155&amp;$B155,'[2]产值及收款计划（2026）'!$A:$A&amp;'[2]产值及收款计划（2026）'!$B:$B,'[2]产值及收款计划（2026）'!AU:AU)</f>
        <v>#REF!</v>
      </c>
      <c r="AV155" s="235" t="e" cm="1">
        <f t="array" ref="AV155">_xlfn.XLOOKUP($A155&amp;$B155,'[2]产值及收款计划（2026）'!$A:$A&amp;'[2]产值及收款计划（2026）'!$B:$B,'[2]产值及收款计划（2026）'!AV:AV)</f>
        <v>#REF!</v>
      </c>
      <c r="AW155" s="235" cm="1">
        <f t="array" ref="AW155">_xlfn.XLOOKUP($A155&amp;$B155,'[2]产值及收款计划（2026）'!$A:$A&amp;'[2]产值及收款计划（2026）'!$B:$B,'[2]产值及收款计划（2026）'!AW:AW)</f>
        <v>519.16551</v>
      </c>
      <c r="AX155" s="235" cm="1">
        <f t="array" ref="AX155">_xlfn.XLOOKUP($A155&amp;$B155,'[2]产值及收款计划（2026）'!$A:$A&amp;'[2]产值及收款计划（2026）'!$B:$B,'[2]产值及收款计划（2026）'!AX:AX)</f>
        <v>0</v>
      </c>
      <c r="AY155" s="235" cm="1">
        <f t="array" ref="AY155">_xlfn.XLOOKUP($A155&amp;$B155,'[2]产值及收款计划（2026）'!$A:$A&amp;'[2]产值及收款计划（2026）'!$B:$B,'[2]产值及收款计划（2026）'!AY:AY)</f>
        <v>79.14799</v>
      </c>
      <c r="AZ155" s="235" cm="1">
        <f t="array" ref="AZ155">_xlfn.XLOOKUP($A155&amp;$B155,'[2]产值及收款计划（2026）'!$A:$A&amp;'[2]产值及收款计划（2026）'!$B:$B,'[2]产值及收款计划（2026）'!AZ:AZ)</f>
        <v>76.93249</v>
      </c>
      <c r="BA155" s="235" t="e" cm="1">
        <f t="array" ref="BA155">_xlfn.XLOOKUP($A155&amp;$B155,'[2]产值及收款计划（2026）'!$A:$A&amp;'[2]产值及收款计划（2026）'!$B:$B,'[2]产值及收款计划（2026）'!BA:BA)</f>
        <v>#REF!</v>
      </c>
      <c r="BB155" s="235" t="e" cm="1">
        <f t="array" ref="BB155">_xlfn.XLOOKUP($A155&amp;$B155,'[2]产值及收款计划（2026）'!$A:$A&amp;'[2]产值及收款计划（2026）'!$B:$B,'[2]产值及收款计划（2026）'!BB:BB)</f>
        <v>#REF!</v>
      </c>
      <c r="BC155" s="235" cm="1">
        <f t="array" ref="BC155">_xlfn.XLOOKUP($A155&amp;$B155,'[2]产值及收款计划（2026）'!$A:$A&amp;'[2]产值及收款计划（2026）'!$B:$B,'[2]产值及收款计划（2026）'!BC:BC)</f>
        <v>76.93249</v>
      </c>
      <c r="BD155" s="235" t="e" cm="1">
        <f t="array" ref="BD155">_xlfn.XLOOKUP($A155&amp;$B155,'[2]产值及收款计划（2026）'!$A:$A&amp;'[2]产值及收款计划（2026）'!$B:$B,'[2]产值及收款计划（2026）'!BD:BD)</f>
        <v>#REF!</v>
      </c>
      <c r="BE155" s="235" t="e" cm="1">
        <f t="array" ref="BE155">_xlfn.XLOOKUP($A155&amp;$B155,'[2]产值及收款计划（2026）'!$A:$A&amp;'[2]产值及收款计划（2026）'!$B:$B,'[2]产值及收款计划（2026）'!BE:BE)</f>
        <v>#REF!</v>
      </c>
      <c r="BF155" s="235" t="e" cm="1">
        <f t="array" ref="BF155">_xlfn.XLOOKUP($A155&amp;$B155,'[2]产值及收款计划（2026）'!$A:$A&amp;'[2]产值及收款计划（2026）'!$B:$B,'[2]产值及收款计划（2026）'!BF:BF)</f>
        <v>#REF!</v>
      </c>
      <c r="BG155" s="235" t="e" cm="1">
        <f t="array" ref="BG155">_xlfn.XLOOKUP($A155&amp;$B155,'[2]产值及收款计划（2026）'!$A:$A&amp;'[2]产值及收款计划（2026）'!$B:$B,'[2]产值及收款计划（2026）'!BG:BG)</f>
        <v>#REF!</v>
      </c>
      <c r="BH155" s="235" t="e" cm="1">
        <f t="array" ref="BH155">_xlfn.XLOOKUP($A155&amp;$B155,'[2]产值及收款计划（2026）'!$A:$A&amp;'[2]产值及收款计划（2026）'!$B:$B,'[2]产值及收款计划（2026）'!BH:BH)</f>
        <v>#REF!</v>
      </c>
      <c r="BI155" s="235" t="e" cm="1">
        <f t="array" ref="BI155">_xlfn.XLOOKUP($A155&amp;$B155,'[2]产值及收款计划（2026）'!$A:$A&amp;'[2]产值及收款计划（2026）'!$B:$B,'[2]产值及收款计划（2026）'!BI:BI)</f>
        <v>#REF!</v>
      </c>
      <c r="BJ155" s="235" t="e" cm="1">
        <f t="array" ref="BJ155">_xlfn.XLOOKUP($A155&amp;$B155,'[2]产值及收款计划（2026）'!$A:$A&amp;'[2]产值及收款计划（2026）'!$B:$B,'[2]产值及收款计划（2026）'!BJ:BJ)</f>
        <v>#REF!</v>
      </c>
      <c r="BK155" s="235" t="e" cm="1">
        <f t="array" ref="BK155">_xlfn.XLOOKUP($A155&amp;$B155,'[2]产值及收款计划（2026）'!$A:$A&amp;'[2]产值及收款计划（2026）'!$B:$B,'[2]产值及收款计划（2026）'!BK:BK)</f>
        <v>#REF!</v>
      </c>
      <c r="BL155" s="235" t="e" cm="1">
        <f t="array" ref="BL155">_xlfn.XLOOKUP($A155&amp;$B155,'[2]产值及收款计划（2026）'!$A:$A&amp;'[2]产值及收款计划（2026）'!$B:$B,'[2]产值及收款计划（2026）'!BL:BL)</f>
        <v>#REF!</v>
      </c>
      <c r="BM155" s="235"/>
      <c r="BN155" s="235"/>
      <c r="BO155" s="235"/>
      <c r="BP155" s="235"/>
      <c r="BQ155" s="235" t="e">
        <f>_xlfn.XLOOKUP($C155,应收未收表!$AJ:$AJ,应收未收表!AK:AK)</f>
        <v>#N/A</v>
      </c>
      <c r="BR155" s="235" t="e">
        <f>_xlfn.XLOOKUP($C155,应收未收表!$AJ:$AJ,应收未收表!AL:AL)</f>
        <v>#N/A</v>
      </c>
      <c r="BS155" s="235" t="e">
        <f>_xlfn.XLOOKUP($C155,应收未收表!$AJ:$AJ,应收未收表!AM:AM)</f>
        <v>#N/A</v>
      </c>
      <c r="BT155" s="235" t="e">
        <f>_xlfn.XLOOKUP($C155,应收未收表!$AJ:$AJ,应收未收表!AN:AN)</f>
        <v>#N/A</v>
      </c>
      <c r="BU155" s="234" t="str" cm="1">
        <f t="array" ref="BU155">_xlfn.XLOOKUP($A155&amp;$B155,'[2]产值及收款计划（2026）'!$A:$A&amp;'[2]产值及收款计划（2026）'!$B:$B,'[2]产值及收款计划（2026）'!BQ:BQ)</f>
        <v>上海城建数字产业集团有限公司</v>
      </c>
      <c r="BV155" s="235" t="str" cm="1">
        <f t="array" ref="BV155">_xlfn.XLOOKUP($A155&amp;$B155,'[2]产值及收款计划（2026）'!$A:$A&amp;'[2]产值及收款计划（2026）'!$B:$B,'[2]产值及收款计划（2026）'!BR:BR)</f>
        <v>结算会减少</v>
      </c>
      <c r="CE155" s="235" cm="1">
        <f t="array" ref="CE155">_xlfn.XLOOKUP($A155&amp;$B155,'[2]产值及收款计划（2026）'!$A:$A&amp;'[2]产值及收款计划（2026）'!$B:$B,'[2]产值及收款计划（2026）'!CA:CA)</f>
        <v>0</v>
      </c>
      <c r="CF155" s="235" cm="1">
        <f t="array" ref="CF155">_xlfn.XLOOKUP($A155&amp;$B155,'[2]产值及收款计划（2026）'!$A:$A&amp;'[2]产值及收款计划（2026）'!$B:$B,'[2]产值及收款计划（2026）'!CB:CB)</f>
        <v>0</v>
      </c>
      <c r="CG155" s="235" cm="1">
        <f t="array" ref="CG155">_xlfn.XLOOKUP($A155&amp;$B155,'[2]产值及收款计划（2026）'!$A:$A&amp;'[2]产值及收款计划（2026）'!$B:$B,'[2]产值及收款计划（2026）'!CC:CC)</f>
        <v>0</v>
      </c>
      <c r="CH155" s="235" cm="1">
        <f t="array" ref="CH155">_xlfn.XLOOKUP($A155&amp;$B155,'[2]产值及收款计划（2026）'!$A:$A&amp;'[2]产值及收款计划（2026）'!$B:$B,'[2]产值及收款计划（2026）'!CD:CD)</f>
        <v>0</v>
      </c>
      <c r="CI155" s="235" cm="1">
        <f t="array" ref="CI155">_xlfn.XLOOKUP($A155&amp;$B155,'[2]产值及收款计划（2026）'!$A:$A&amp;'[2]产值及收款计划（2026）'!$B:$B,'[2]产值及收款计划（2026）'!CE:CE)</f>
        <v>0</v>
      </c>
      <c r="CJ155" s="235" cm="1">
        <f t="array" ref="CJ155">_xlfn.XLOOKUP($A155&amp;$B155,'[2]产值及收款计划（2026）'!$A:$A&amp;'[2]产值及收款计划（2026）'!$B:$B,'[2]产值及收款计划（2026）'!CF:CF)</f>
        <v>0</v>
      </c>
      <c r="CK155" s="235" cm="1">
        <f t="array" ref="CK155">_xlfn.XLOOKUP($A155&amp;$B155,'[2]产值及收款计划（2026）'!$A:$A&amp;'[2]产值及收款计划（2026）'!$B:$B,'[2]产值及收款计划（2026）'!CG:CG)</f>
        <v>0</v>
      </c>
      <c r="CL155" s="235" cm="1">
        <f t="array" ref="CL155">_xlfn.XLOOKUP($A155&amp;$B155,'[2]产值及收款计划（2026）'!$A:$A&amp;'[2]产值及收款计划（2026）'!$B:$B,'[2]产值及收款计划（2026）'!CH:CH)</f>
        <v>0</v>
      </c>
      <c r="CM155" s="235" cm="1">
        <f t="array" ref="CM155">_xlfn.XLOOKUP($A155&amp;$B155,'[2]产值及收款计划（2026）'!$A:$A&amp;'[2]产值及收款计划（2026）'!$B:$B,'[2]产值及收款计划（2026）'!CI:CI)</f>
        <v>0</v>
      </c>
      <c r="CN155" s="235" cm="1">
        <f t="array" ref="CN155">_xlfn.XLOOKUP($A155&amp;$B155,'[2]产值及收款计划（2026）'!$A:$A&amp;'[2]产值及收款计划（2026）'!$B:$B,'[2]产值及收款计划（2026）'!CJ:CJ)</f>
        <v>0</v>
      </c>
      <c r="CO155" s="235" cm="1">
        <f t="array" ref="CO155">_xlfn.XLOOKUP($A155&amp;$B155,'[2]产值及收款计划（2026）'!$A:$A&amp;'[2]产值及收款计划（2026）'!$B:$B,'[2]产值及收款计划（2026）'!CK:CK)</f>
        <v>0</v>
      </c>
      <c r="CP155" s="235" cm="1">
        <f t="array" ref="CP155">_xlfn.XLOOKUP($A155&amp;$B155,'[2]产值及收款计划（2026）'!$A:$A&amp;'[2]产值及收款计划（2026）'!$B:$B,'[2]产值及收款计划（2026）'!CL:CL)</f>
        <v>0</v>
      </c>
      <c r="DE155" s="235" cm="1">
        <f t="array" ref="DE155">_xlfn.XLOOKUP($A155&amp;$B155,'[2]产值及收款计划（2026）'!$A:$A&amp;'[2]产值及收款计划（2026）'!$B:$B,'[2]产值及收款计划（2026）'!DA:DA)</f>
        <v>0</v>
      </c>
      <c r="DF155" s="235" cm="1">
        <f t="array" ref="DF155">_xlfn.XLOOKUP($A155&amp;$B155,'[2]产值及收款计划（2026）'!$A:$A&amp;'[2]产值及收款计划（2026）'!$B:$B,'[2]产值及收款计划（2026）'!DB:DB)</f>
        <v>0</v>
      </c>
      <c r="DG155" s="235" cm="1">
        <f t="array" ref="DG155">_xlfn.XLOOKUP($A155&amp;$B155,'[2]产值及收款计划（2026）'!$A:$A&amp;'[2]产值及收款计划（2026）'!$B:$B,'[2]产值及收款计划（2026）'!DC:DC)</f>
        <v>0</v>
      </c>
      <c r="DH155" s="235" cm="1">
        <f t="array" ref="DH155">_xlfn.XLOOKUP($A155&amp;$B155,'[2]产值及收款计划（2026）'!$A:$A&amp;'[2]产值及收款计划（2026）'!$B:$B,'[2]产值及收款计划（2026）'!DD:DD)</f>
        <v>0</v>
      </c>
      <c r="DI155" s="235" cm="1">
        <f t="array" ref="DI155">_xlfn.XLOOKUP($A155&amp;$B155,'[2]产值及收款计划（2026）'!$A:$A&amp;'[2]产值及收款计划（2026）'!$B:$B,'[2]产值及收款计划（2026）'!DE:DE)</f>
        <v>0</v>
      </c>
      <c r="DJ155" s="235" cm="1">
        <f t="array" ref="DJ155">_xlfn.XLOOKUP($A155&amp;$B155,'[2]产值及收款计划（2026）'!$A:$A&amp;'[2]产值及收款计划（2026）'!$B:$B,'[2]产值及收款计划（2026）'!DF:DF)</f>
        <v>0</v>
      </c>
      <c r="DK155" s="235" cm="1">
        <f t="array" ref="DK155">_xlfn.XLOOKUP($A155&amp;$B155,'[2]产值及收款计划（2026）'!$A:$A&amp;'[2]产值及收款计划（2026）'!$B:$B,'[2]产值及收款计划（2026）'!DG:DG)</f>
        <v>0</v>
      </c>
      <c r="DL155" s="235" cm="1">
        <f t="array" ref="DL155">_xlfn.XLOOKUP($A155&amp;$B155,'[2]产值及收款计划（2026）'!$A:$A&amp;'[2]产值及收款计划（2026）'!$B:$B,'[2]产值及收款计划（2026）'!DH:DH)</f>
        <v>0</v>
      </c>
      <c r="DM155" s="235" cm="1">
        <f t="array" ref="DM155">_xlfn.XLOOKUP($A155&amp;$B155,'[2]产值及收款计划（2026）'!$A:$A&amp;'[2]产值及收款计划（2026）'!$B:$B,'[2]产值及收款计划（2026）'!DI:DI)</f>
        <v>0</v>
      </c>
      <c r="DN155" s="235" cm="1">
        <f t="array" ref="DN155">_xlfn.XLOOKUP($A155&amp;$B155,'[2]产值及收款计划（2026）'!$A:$A&amp;'[2]产值及收款计划（2026）'!$B:$B,'[2]产值及收款计划（2026）'!DJ:DJ)</f>
        <v>0</v>
      </c>
      <c r="DO155" s="235" cm="1">
        <f t="array" ref="DO155">_xlfn.XLOOKUP($A155&amp;$B155,'[2]产值及收款计划（2026）'!$A:$A&amp;'[2]产值及收款计划（2026）'!$B:$B,'[2]产值及收款计划（2026）'!DK:DK)</f>
        <v>0</v>
      </c>
      <c r="DP155" s="235" cm="1">
        <f t="array" ref="DP155">_xlfn.XLOOKUP($A155&amp;$B155,'[2]产值及收款计划（2026）'!$A:$A&amp;'[2]产值及收款计划（2026）'!$B:$B,'[2]产值及收款计划（2026）'!DL:DL)</f>
        <v>0</v>
      </c>
      <c r="DQ155" s="243"/>
      <c r="DR155" s="229"/>
    </row>
    <row r="156" ht="20.25" spans="1:122">
      <c r="A156" s="233">
        <f t="shared" si="16"/>
        <v>7</v>
      </c>
      <c r="B156" s="233" t="s">
        <v>26</v>
      </c>
      <c r="C156" s="234" t="str" cm="1">
        <f t="array" ref="C156">_xlfn.XLOOKUP($A156&amp;$B156,'[2]产值及收款计划（2026）'!$A:$A&amp;'[2]产值及收款计划（2026）'!$B:$B,'[2]产值及收款计划（2026）'!C:C)</f>
        <v>ZHT2022112200102</v>
      </c>
      <c r="D156" s="234" t="str" cm="1">
        <f t="array" ref="D156">_xlfn.XLOOKUP($A156&amp;$B156,'[2]产值及收款计划（2026）'!$A:$A&amp;'[2]产值及收款计划（2026）'!$B:$B,'[2]产值及收款计划（2026）'!D:D)</f>
        <v>既有轻纺城高架柯桥段智慧化改造工程技术服务</v>
      </c>
      <c r="E156" s="235" cm="1">
        <f t="array" ref="E156">_xlfn.XLOOKUP($A156&amp;$B156,'[2]产值及收款计划（2026）'!$A:$A&amp;'[2]产值及收款计划（2026）'!$B:$B,'[2]产值及收款计划（2026）'!E:E)</f>
        <v>710.0859</v>
      </c>
      <c r="F156" s="235" cm="1">
        <f t="array" ref="F156">_xlfn.XLOOKUP($A156&amp;$B156,'[2]产值及收款计划（2026）'!$A:$A&amp;'[2]产值及收款计划（2026）'!$B:$B,'[2]产值及收款计划（2026）'!F:F)</f>
        <v>605.7033</v>
      </c>
      <c r="G156" s="235" t="e" cm="1">
        <f t="array" ref="G156">_xlfn.XLOOKUP($A156&amp;$B156,'[2]产值及收款计划（2026）'!$A:$A&amp;'[2]产值及收款计划（2026）'!$B:$B,'[2]产值及收款计划（2026）'!G:G)</f>
        <v>#REF!</v>
      </c>
      <c r="H156" s="235" cm="1">
        <f t="array" ref="H156">_xlfn.XLOOKUP($A156&amp;$B156,'[2]产值及收款计划（2026）'!$A:$A&amp;'[2]产值及收款计划（2026）'!$B:$B,'[2]产值及收款计划（2026）'!H:H)</f>
        <v>91.4217</v>
      </c>
      <c r="I156" s="236" cm="1">
        <f t="array" ref="I156">_xlfn.XLOOKUP($A156&amp;$B156,'[2]产值及收款计划（2026）'!$A:$A&amp;'[2]产值及收款计划（2026）'!$B:$B,'[2]产值及收款计划（2026）'!I:I)</f>
        <v>0.150934789359741</v>
      </c>
      <c r="J156" s="237" cm="1">
        <f t="array" ref="J156">_xlfn.XLOOKUP($A156&amp;$B156,'[2]产值及收款计划（2026）'!$A:$A&amp;'[2]产值及收款计划（2026）'!$B:$B,'[2]产值及收款计划（2026）'!J:J)</f>
        <v>0.06</v>
      </c>
      <c r="K156" s="235" t="e" cm="1">
        <f t="array" ref="K156">_xlfn.XLOOKUP($A156&amp;$B156,'[2]产值及收款计划（2026）'!$A:$A&amp;'[2]产值及收款计划（2026）'!$B:$B,'[2]产值及收款计划（2026）'!K:K)</f>
        <v>#REF!</v>
      </c>
      <c r="L156" s="235" t="e" cm="1">
        <f t="array" ref="L156">_xlfn.XLOOKUP($A156&amp;$B156,'[2]产值及收款计划（2026）'!$A:$A&amp;'[2]产值及收款计划（2026）'!$B:$B,'[2]产值及收款计划（2026）'!L:L)</f>
        <v>#REF!</v>
      </c>
      <c r="M156" s="235" t="str" cm="1">
        <f t="array" ref="M156">_xlfn.XLOOKUP($A156&amp;$B156,'[2]产值及收款计划（2026）'!$A:$A&amp;'[2]产值及收款计划（2026）'!$B:$B,'[2]产值及收款计划（2026）'!M:M)</f>
        <v>主导</v>
      </c>
      <c r="N156" s="235" t="str" cm="1">
        <f t="array" ref="N156">_xlfn.XLOOKUP($A156&amp;$B156,'[2]产值及收款计划（2026）'!$A:$A&amp;'[2]产值及收款计划（2026）'!$B:$B,'[2]产值及收款计划（2026）'!N:N)</f>
        <v>邱枫团队</v>
      </c>
      <c r="O156" s="235" t="str" cm="1">
        <f t="array" ref="O156">_xlfn.XLOOKUP($A156&amp;$B156,'[2]产值及收款计划（2026）'!$A:$A&amp;'[2]产值及收款计划（2026）'!$B:$B,'[2]产值及收款计划（2026）'!O:O)</f>
        <v>邱枫</v>
      </c>
      <c r="P156" s="234" t="str" cm="1">
        <f t="array" ref="P156">_xlfn.XLOOKUP($A156&amp;$B156,'[2]产值及收款计划（2026）'!$A:$A&amp;'[2]产值及收款计划（2026）'!$B:$B,'[2]产值及收款计划（2026）'!P:P)</f>
        <v>过往已完结</v>
      </c>
      <c r="Q156" s="235" t="e" cm="1">
        <f t="array" ref="Q156">_xlfn.XLOOKUP($A156&amp;$B156,'[2]产值及收款计划（2026）'!$A:$A&amp;'[2]产值及收款计划（2026）'!$B:$B,'[2]产值及收款计划（2026）'!Q:Q)</f>
        <v>#REF!</v>
      </c>
      <c r="R156" s="235" t="e" cm="1">
        <f t="array" ref="R156">_xlfn.XLOOKUP($A156&amp;$B156,'[2]产值及收款计划（2026）'!$A:$A&amp;'[2]产值及收款计划（2026）'!$B:$B,'[2]产值及收款计划（2026）'!R:R)</f>
        <v>#REF!</v>
      </c>
      <c r="S156" s="235" t="e" cm="1">
        <f t="array" ref="S156">_xlfn.XLOOKUP($A156&amp;$B156,'[2]产值及收款计划（2026）'!$A:$A&amp;'[2]产值及收款计划（2026）'!$B:$B,'[2]产值及收款计划（2026）'!S:S)</f>
        <v>#REF!</v>
      </c>
      <c r="T156" s="235" cm="1">
        <f t="array" ref="T156">_xlfn.XLOOKUP($A156&amp;$B156,'[2]产值及收款计划（2026）'!$A:$A&amp;'[2]产值及收款计划（2026）'!$B:$B,'[2]产值及收款计划（2026）'!T:T)</f>
        <v>708.356088</v>
      </c>
      <c r="U156" s="235" cm="1">
        <f t="array" ref="U156">_xlfn.XLOOKUP($A156&amp;$B156,'[2]产值及收款计划（2026）'!$A:$A&amp;'[2]产值及收款计划（2026）'!$B:$B,'[2]产值及收款计划（2026）'!U:U)</f>
        <v>0</v>
      </c>
      <c r="V156" s="235" cm="1">
        <f t="array" ref="V156">_xlfn.XLOOKUP($A156&amp;$B156,'[2]产值及收款计划（2026）'!$A:$A&amp;'[2]产值及收款计划（2026）'!$B:$B,'[2]产值及收款计划（2026）'!V:V)</f>
        <v>1.72981200000004</v>
      </c>
      <c r="W156" s="235" t="e" cm="1">
        <f t="array" ref="W156">_xlfn.XLOOKUP($A156&amp;$B156,'[2]产值及收款计划（2026）'!$A:$A&amp;'[2]产值及收款计划（2026）'!$B:$B,'[2]产值及收款计划（2026）'!W:W)</f>
        <v>#REF!</v>
      </c>
      <c r="X156" s="235" t="e" cm="1">
        <f t="array" ref="X156">_xlfn.XLOOKUP($A156&amp;$B156,'[2]产值及收款计划（2026）'!$A:$A&amp;'[2]产值及收款计划（2026）'!$B:$B,'[2]产值及收款计划（2026）'!X:X)</f>
        <v>#REF!</v>
      </c>
      <c r="Y156" s="235" t="e" cm="1">
        <f t="array" ref="Y156">_xlfn.XLOOKUP($A156&amp;$B156,'[2]产值及收款计划（2026）'!$A:$A&amp;'[2]产值及收款计划（2026）'!$B:$B,'[2]产值及收款计划（2026）'!Y:Y)</f>
        <v>#REF!</v>
      </c>
      <c r="Z156" s="235" t="e" cm="1">
        <f t="array" ref="Z156">_xlfn.XLOOKUP($A156&amp;$B156,'[2]产值及收款计划（2026）'!$A:$A&amp;'[2]产值及收款计划（2026）'!$B:$B,'[2]产值及收款计划（2026）'!Z:Z)</f>
        <v>#REF!</v>
      </c>
      <c r="AA156" s="235" t="e" cm="1">
        <f t="array" ref="AA156">_xlfn.XLOOKUP($A156&amp;$B156,'[2]产值及收款计划（2026）'!$A:$A&amp;'[2]产值及收款计划（2026）'!$B:$B,'[2]产值及收款计划（2026）'!AA:AA)</f>
        <v>#REF!</v>
      </c>
      <c r="AB156" s="235" t="e" cm="1">
        <f t="array" ref="AB156">_xlfn.XLOOKUP($A156&amp;$B156,'[2]产值及收款计划（2026）'!$A:$A&amp;'[2]产值及收款计划（2026）'!$B:$B,'[2]产值及收款计划（2026）'!AB:AB)</f>
        <v>#REF!</v>
      </c>
      <c r="AC156" s="235" t="e" cm="1">
        <f t="array" ref="AC156">_xlfn.XLOOKUP($A156&amp;$B156,'[2]产值及收款计划（2026）'!$A:$A&amp;'[2]产值及收款计划（2026）'!$B:$B,'[2]产值及收款计划（2026）'!AC:AC)</f>
        <v>#REF!</v>
      </c>
      <c r="AD156" s="235" t="e" cm="1">
        <f t="array" ref="AD156">_xlfn.XLOOKUP($A156&amp;$B156,'[2]产值及收款计划（2026）'!$A:$A&amp;'[2]产值及收款计划（2026）'!$B:$B,'[2]产值及收款计划（2026）'!AD:AD)</f>
        <v>#REF!</v>
      </c>
      <c r="AE156" s="235" t="e" cm="1">
        <f t="array" ref="AE156">_xlfn.XLOOKUP($A156&amp;$B156,'[2]产值及收款计划（2026）'!$A:$A&amp;'[2]产值及收款计划（2026）'!$B:$B,'[2]产值及收款计划（2026）'!AE:AE)</f>
        <v>#REF!</v>
      </c>
      <c r="AF156" s="235" t="e" cm="1">
        <f t="array" ref="AF156">_xlfn.XLOOKUP($A156&amp;$B156,'[2]产值及收款计划（2026）'!$A:$A&amp;'[2]产值及收款计划（2026）'!$B:$B,'[2]产值及收款计划（2026）'!AF:AF)</f>
        <v>#REF!</v>
      </c>
      <c r="AG156" s="235" t="e" cm="1">
        <f t="array" ref="AG156">_xlfn.XLOOKUP($A156&amp;$B156,'[2]产值及收款计划（2026）'!$A:$A&amp;'[2]产值及收款计划（2026）'!$B:$B,'[2]产值及收款计划（2026）'!AG:AG)</f>
        <v>#REF!</v>
      </c>
      <c r="AH156" s="235" t="e" cm="1">
        <f t="array" ref="AH156">_xlfn.XLOOKUP($A156&amp;$B156,'[2]产值及收款计划（2026）'!$A:$A&amp;'[2]产值及收款计划（2026）'!$B:$B,'[2]产值及收款计划（2026）'!AH:AH)</f>
        <v>#REF!</v>
      </c>
      <c r="AI156" s="235" t="e" cm="1">
        <f t="array" ref="AI156">_xlfn.XLOOKUP($A156&amp;$B156,'[2]产值及收款计划（2026）'!$A:$A&amp;'[2]产值及收款计划（2026）'!$B:$B,'[2]产值及收款计划（2026）'!AI:AI)</f>
        <v>#REF!</v>
      </c>
      <c r="AJ156" s="235" t="e" cm="1">
        <f t="array" ref="AJ156">_xlfn.XLOOKUP($A156&amp;$B156,'[2]产值及收款计划（2026）'!$A:$A&amp;'[2]产值及收款计划（2026）'!$B:$B,'[2]产值及收款计划（2026）'!AJ:AJ)</f>
        <v>#REF!</v>
      </c>
      <c r="AK156" s="235" t="e" cm="1">
        <f t="array" ref="AK156">_xlfn.XLOOKUP($A156&amp;$B156,'[2]产值及收款计划（2026）'!$A:$A&amp;'[2]产值及收款计划（2026）'!$B:$B,'[2]产值及收款计划（2026）'!AK:AK)</f>
        <v>#REF!</v>
      </c>
      <c r="AL156" s="235" t="e" cm="1">
        <f t="array" ref="AL156">_xlfn.XLOOKUP($A156&amp;$B156,'[2]产值及收款计划（2026）'!$A:$A&amp;'[2]产值及收款计划（2026）'!$B:$B,'[2]产值及收款计划（2026）'!AL:AL)</f>
        <v>#REF!</v>
      </c>
      <c r="AM156" s="242" t="e" cm="1">
        <f t="array" ref="AM156">_xlfn.LET(_xlpm.勾选月份状态数组,TRANSPOSE('PPT(12-15页）-TOP10'!$A$3:$A$14),_xlpm.选择数据区,IF('PPT(12-15页）-TOP10'!$E$3="收款",$BA156:$BL156,$AA156:$AL156),SUM(_xlfn._xlws.FILTER(_xlpm.选择数据区,_xlpm.勾选月份状态数组,"")))</f>
        <v>#REF!</v>
      </c>
      <c r="AN156" s="235" t="e">
        <f>_xlfn.XLOOKUP($C156,应收未收表!$T:$T,应收未收表!AA:AA)</f>
        <v>#N/A</v>
      </c>
      <c r="AO156" s="235" t="e">
        <f>_xlfn.XLOOKUP($C156,应收未收表!$T:$T,应收未收表!AB:AB)</f>
        <v>#N/A</v>
      </c>
      <c r="AP156" s="235" t="e">
        <f>_xlfn.XLOOKUP($C156,应收未收表!$T:$T,应收未收表!AC:AC)</f>
        <v>#N/A</v>
      </c>
      <c r="AQ156" s="235" t="e">
        <f>_xlfn.XLOOKUP($C156,应收未收表!$T:$T,应收未收表!AE:AE)</f>
        <v>#N/A</v>
      </c>
      <c r="AR156" s="235" t="e">
        <f>_xlfn.XLOOKUP($C156,应收未收表!$T:$T,应收未收表!AF:AF)</f>
        <v>#N/A</v>
      </c>
      <c r="AS156" s="235" t="e" cm="1">
        <f t="array" ref="AS156">_xlfn.XLOOKUP($A156&amp;$B156,'[2]产值及收款计划（2026）'!$A:$A&amp;'[2]产值及收款计划（2026）'!$B:$B,'[2]产值及收款计划（2026）'!AS:AS)</f>
        <v>#REF!</v>
      </c>
      <c r="AT156" s="235" t="e" cm="1">
        <f t="array" ref="AT156">_xlfn.XLOOKUP($A156&amp;$B156,'[2]产值及收款计划（2026）'!$A:$A&amp;'[2]产值及收款计划（2026）'!$B:$B,'[2]产值及收款计划（2026）'!AT:AT)</f>
        <v>#REF!</v>
      </c>
      <c r="AU156" s="235" t="e" cm="1">
        <f t="array" ref="AU156">_xlfn.XLOOKUP($A156&amp;$B156,'[2]产值及收款计划（2026）'!$A:$A&amp;'[2]产值及收款计划（2026）'!$B:$B,'[2]产值及收款计划（2026）'!AU:AU)</f>
        <v>#REF!</v>
      </c>
      <c r="AV156" s="235" t="e" cm="1">
        <f t="array" ref="AV156">_xlfn.XLOOKUP($A156&amp;$B156,'[2]产值及收款计划（2026）'!$A:$A&amp;'[2]产值及收款计划（2026）'!$B:$B,'[2]产值及收款计划（2026）'!AV:AV)</f>
        <v>#REF!</v>
      </c>
      <c r="AW156" s="235" cm="1">
        <f t="array" ref="AW156">_xlfn.XLOOKUP($A156&amp;$B156,'[2]产值及收款计划（2026）'!$A:$A&amp;'[2]产值及收款计划（2026）'!$B:$B,'[2]产值及收款计划（2026）'!AW:AW)</f>
        <v>610.1437</v>
      </c>
      <c r="AX156" s="235" cm="1">
        <f t="array" ref="AX156">_xlfn.XLOOKUP($A156&amp;$B156,'[2]产值及收款计划（2026）'!$A:$A&amp;'[2]产值及收款计划（2026）'!$B:$B,'[2]产值及收款计划（2026）'!AX:AX)</f>
        <v>0</v>
      </c>
      <c r="AY156" s="235" cm="1">
        <f t="array" ref="AY156">_xlfn.XLOOKUP($A156&amp;$B156,'[2]产值及收款计划（2026）'!$A:$A&amp;'[2]产值及收款计划（2026）'!$B:$B,'[2]产值及收款计划（2026）'!AY:AY)</f>
        <v>99.9422000000001</v>
      </c>
      <c r="AZ156" s="235" cm="1">
        <f t="array" ref="AZ156">_xlfn.XLOOKUP($A156&amp;$B156,'[2]产值及收款计划（2026）'!$A:$A&amp;'[2]产值及收款计划（2026）'!$B:$B,'[2]产值及收款计划（2026）'!AZ:AZ)</f>
        <v>98.212388</v>
      </c>
      <c r="BA156" s="235" t="e" cm="1">
        <f t="array" ref="BA156">_xlfn.XLOOKUP($A156&amp;$B156,'[2]产值及收款计划（2026）'!$A:$A&amp;'[2]产值及收款计划（2026）'!$B:$B,'[2]产值及收款计划（2026）'!BA:BA)</f>
        <v>#REF!</v>
      </c>
      <c r="BB156" s="235" t="e" cm="1">
        <f t="array" ref="BB156">_xlfn.XLOOKUP($A156&amp;$B156,'[2]产值及收款计划（2026）'!$A:$A&amp;'[2]产值及收款计划（2026）'!$B:$B,'[2]产值及收款计划（2026）'!BB:BB)</f>
        <v>#REF!</v>
      </c>
      <c r="BC156" s="235" cm="1">
        <f t="array" ref="BC156">_xlfn.XLOOKUP($A156&amp;$B156,'[2]产值及收款计划（2026）'!$A:$A&amp;'[2]产值及收款计划（2026）'!$B:$B,'[2]产值及收款计划（2026）'!BC:BC)</f>
        <v>98.212388</v>
      </c>
      <c r="BD156" s="235" t="e" cm="1">
        <f t="array" ref="BD156">_xlfn.XLOOKUP($A156&amp;$B156,'[2]产值及收款计划（2026）'!$A:$A&amp;'[2]产值及收款计划（2026）'!$B:$B,'[2]产值及收款计划（2026）'!BD:BD)</f>
        <v>#REF!</v>
      </c>
      <c r="BE156" s="235" t="e" cm="1">
        <f t="array" ref="BE156">_xlfn.XLOOKUP($A156&amp;$B156,'[2]产值及收款计划（2026）'!$A:$A&amp;'[2]产值及收款计划（2026）'!$B:$B,'[2]产值及收款计划（2026）'!BE:BE)</f>
        <v>#REF!</v>
      </c>
      <c r="BF156" s="235" t="e" cm="1">
        <f t="array" ref="BF156">_xlfn.XLOOKUP($A156&amp;$B156,'[2]产值及收款计划（2026）'!$A:$A&amp;'[2]产值及收款计划（2026）'!$B:$B,'[2]产值及收款计划（2026）'!BF:BF)</f>
        <v>#REF!</v>
      </c>
      <c r="BG156" s="235" t="e" cm="1">
        <f t="array" ref="BG156">_xlfn.XLOOKUP($A156&amp;$B156,'[2]产值及收款计划（2026）'!$A:$A&amp;'[2]产值及收款计划（2026）'!$B:$B,'[2]产值及收款计划（2026）'!BG:BG)</f>
        <v>#REF!</v>
      </c>
      <c r="BH156" s="235" t="e" cm="1">
        <f t="array" ref="BH156">_xlfn.XLOOKUP($A156&amp;$B156,'[2]产值及收款计划（2026）'!$A:$A&amp;'[2]产值及收款计划（2026）'!$B:$B,'[2]产值及收款计划（2026）'!BH:BH)</f>
        <v>#REF!</v>
      </c>
      <c r="BI156" s="235" t="e" cm="1">
        <f t="array" ref="BI156">_xlfn.XLOOKUP($A156&amp;$B156,'[2]产值及收款计划（2026）'!$A:$A&amp;'[2]产值及收款计划（2026）'!$B:$B,'[2]产值及收款计划（2026）'!BI:BI)</f>
        <v>#REF!</v>
      </c>
      <c r="BJ156" s="235" t="e" cm="1">
        <f t="array" ref="BJ156">_xlfn.XLOOKUP($A156&amp;$B156,'[2]产值及收款计划（2026）'!$A:$A&amp;'[2]产值及收款计划（2026）'!$B:$B,'[2]产值及收款计划（2026）'!BJ:BJ)</f>
        <v>#REF!</v>
      </c>
      <c r="BK156" s="235" t="e" cm="1">
        <f t="array" ref="BK156">_xlfn.XLOOKUP($A156&amp;$B156,'[2]产值及收款计划（2026）'!$A:$A&amp;'[2]产值及收款计划（2026）'!$B:$B,'[2]产值及收款计划（2026）'!BK:BK)</f>
        <v>#REF!</v>
      </c>
      <c r="BL156" s="235" t="e" cm="1">
        <f t="array" ref="BL156">_xlfn.XLOOKUP($A156&amp;$B156,'[2]产值及收款计划（2026）'!$A:$A&amp;'[2]产值及收款计划（2026）'!$B:$B,'[2]产值及收款计划（2026）'!BL:BL)</f>
        <v>#REF!</v>
      </c>
      <c r="BM156" s="235"/>
      <c r="BN156" s="235"/>
      <c r="BO156" s="235"/>
      <c r="BP156" s="235"/>
      <c r="BQ156" s="235" t="e">
        <f>_xlfn.XLOOKUP($C156,应收未收表!$AJ:$AJ,应收未收表!AK:AK)</f>
        <v>#N/A</v>
      </c>
      <c r="BR156" s="235" t="e">
        <f>_xlfn.XLOOKUP($C156,应收未收表!$AJ:$AJ,应收未收表!AL:AL)</f>
        <v>#N/A</v>
      </c>
      <c r="BS156" s="235" t="e">
        <f>_xlfn.XLOOKUP($C156,应收未收表!$AJ:$AJ,应收未收表!AM:AM)</f>
        <v>#N/A</v>
      </c>
      <c r="BT156" s="235" t="e">
        <f>_xlfn.XLOOKUP($C156,应收未收表!$AJ:$AJ,应收未收表!AN:AN)</f>
        <v>#N/A</v>
      </c>
      <c r="BU156" s="234" t="str" cm="1">
        <f t="array" ref="BU156">_xlfn.XLOOKUP($A156&amp;$B156,'[2]产值及收款计划（2026）'!$A:$A&amp;'[2]产值及收款计划（2026）'!$B:$B,'[2]产值及收款计划（2026）'!BQ:BQ)</f>
        <v>上海城建数字产业集团有限公司</v>
      </c>
      <c r="BV156" s="235" t="str" cm="1">
        <f t="array" ref="BV156">_xlfn.XLOOKUP($A156&amp;$B156,'[2]产值及收款计划（2026）'!$A:$A&amp;'[2]产值及收款计划（2026）'!$B:$B,'[2]产值及收款计划（2026）'!BR:BR)</f>
        <v>结算会减少</v>
      </c>
      <c r="CE156" s="235" cm="1">
        <f t="array" ref="CE156">_xlfn.XLOOKUP($A156&amp;$B156,'[2]产值及收款计划（2026）'!$A:$A&amp;'[2]产值及收款计划（2026）'!$B:$B,'[2]产值及收款计划（2026）'!CA:CA)</f>
        <v>0</v>
      </c>
      <c r="CF156" s="235" cm="1">
        <f t="array" ref="CF156">_xlfn.XLOOKUP($A156&amp;$B156,'[2]产值及收款计划（2026）'!$A:$A&amp;'[2]产值及收款计划（2026）'!$B:$B,'[2]产值及收款计划（2026）'!CB:CB)</f>
        <v>0</v>
      </c>
      <c r="CG156" s="235" cm="1">
        <f t="array" ref="CG156">_xlfn.XLOOKUP($A156&amp;$B156,'[2]产值及收款计划（2026）'!$A:$A&amp;'[2]产值及收款计划（2026）'!$B:$B,'[2]产值及收款计划（2026）'!CC:CC)</f>
        <v>0</v>
      </c>
      <c r="CH156" s="235" cm="1">
        <f t="array" ref="CH156">_xlfn.XLOOKUP($A156&amp;$B156,'[2]产值及收款计划（2026）'!$A:$A&amp;'[2]产值及收款计划（2026）'!$B:$B,'[2]产值及收款计划（2026）'!CD:CD)</f>
        <v>0</v>
      </c>
      <c r="CI156" s="235" cm="1">
        <f t="array" ref="CI156">_xlfn.XLOOKUP($A156&amp;$B156,'[2]产值及收款计划（2026）'!$A:$A&amp;'[2]产值及收款计划（2026）'!$B:$B,'[2]产值及收款计划（2026）'!CE:CE)</f>
        <v>0</v>
      </c>
      <c r="CJ156" s="235" cm="1">
        <f t="array" ref="CJ156">_xlfn.XLOOKUP($A156&amp;$B156,'[2]产值及收款计划（2026）'!$A:$A&amp;'[2]产值及收款计划（2026）'!$B:$B,'[2]产值及收款计划（2026）'!CF:CF)</f>
        <v>0</v>
      </c>
      <c r="CK156" s="235" cm="1">
        <f t="array" ref="CK156">_xlfn.XLOOKUP($A156&amp;$B156,'[2]产值及收款计划（2026）'!$A:$A&amp;'[2]产值及收款计划（2026）'!$B:$B,'[2]产值及收款计划（2026）'!CG:CG)</f>
        <v>0</v>
      </c>
      <c r="CL156" s="235" cm="1">
        <f t="array" ref="CL156">_xlfn.XLOOKUP($A156&amp;$B156,'[2]产值及收款计划（2026）'!$A:$A&amp;'[2]产值及收款计划（2026）'!$B:$B,'[2]产值及收款计划（2026）'!CH:CH)</f>
        <v>0</v>
      </c>
      <c r="CM156" s="235" cm="1">
        <f t="array" ref="CM156">_xlfn.XLOOKUP($A156&amp;$B156,'[2]产值及收款计划（2026）'!$A:$A&amp;'[2]产值及收款计划（2026）'!$B:$B,'[2]产值及收款计划（2026）'!CI:CI)</f>
        <v>0</v>
      </c>
      <c r="CN156" s="235" cm="1">
        <f t="array" ref="CN156">_xlfn.XLOOKUP($A156&amp;$B156,'[2]产值及收款计划（2026）'!$A:$A&amp;'[2]产值及收款计划（2026）'!$B:$B,'[2]产值及收款计划（2026）'!CJ:CJ)</f>
        <v>0</v>
      </c>
      <c r="CO156" s="235" cm="1">
        <f t="array" ref="CO156">_xlfn.XLOOKUP($A156&amp;$B156,'[2]产值及收款计划（2026）'!$A:$A&amp;'[2]产值及收款计划（2026）'!$B:$B,'[2]产值及收款计划（2026）'!CK:CK)</f>
        <v>0</v>
      </c>
      <c r="CP156" s="235" cm="1">
        <f t="array" ref="CP156">_xlfn.XLOOKUP($A156&amp;$B156,'[2]产值及收款计划（2026）'!$A:$A&amp;'[2]产值及收款计划（2026）'!$B:$B,'[2]产值及收款计划（2026）'!CL:CL)</f>
        <v>0</v>
      </c>
      <c r="DE156" s="235" cm="1">
        <f t="array" ref="DE156">_xlfn.XLOOKUP($A156&amp;$B156,'[2]产值及收款计划（2026）'!$A:$A&amp;'[2]产值及收款计划（2026）'!$B:$B,'[2]产值及收款计划（2026）'!DA:DA)</f>
        <v>0</v>
      </c>
      <c r="DF156" s="235" cm="1">
        <f t="array" ref="DF156">_xlfn.XLOOKUP($A156&amp;$B156,'[2]产值及收款计划（2026）'!$A:$A&amp;'[2]产值及收款计划（2026）'!$B:$B,'[2]产值及收款计划（2026）'!DB:DB)</f>
        <v>0</v>
      </c>
      <c r="DG156" s="235" cm="1">
        <f t="array" ref="DG156">_xlfn.XLOOKUP($A156&amp;$B156,'[2]产值及收款计划（2026）'!$A:$A&amp;'[2]产值及收款计划（2026）'!$B:$B,'[2]产值及收款计划（2026）'!DC:DC)</f>
        <v>0</v>
      </c>
      <c r="DH156" s="235" cm="1">
        <f t="array" ref="DH156">_xlfn.XLOOKUP($A156&amp;$B156,'[2]产值及收款计划（2026）'!$A:$A&amp;'[2]产值及收款计划（2026）'!$B:$B,'[2]产值及收款计划（2026）'!DD:DD)</f>
        <v>0</v>
      </c>
      <c r="DI156" s="235" cm="1">
        <f t="array" ref="DI156">_xlfn.XLOOKUP($A156&amp;$B156,'[2]产值及收款计划（2026）'!$A:$A&amp;'[2]产值及收款计划（2026）'!$B:$B,'[2]产值及收款计划（2026）'!DE:DE)</f>
        <v>0</v>
      </c>
      <c r="DJ156" s="235" cm="1">
        <f t="array" ref="DJ156">_xlfn.XLOOKUP($A156&amp;$B156,'[2]产值及收款计划（2026）'!$A:$A&amp;'[2]产值及收款计划（2026）'!$B:$B,'[2]产值及收款计划（2026）'!DF:DF)</f>
        <v>0</v>
      </c>
      <c r="DK156" s="235" cm="1">
        <f t="array" ref="DK156">_xlfn.XLOOKUP($A156&amp;$B156,'[2]产值及收款计划（2026）'!$A:$A&amp;'[2]产值及收款计划（2026）'!$B:$B,'[2]产值及收款计划（2026）'!DG:DG)</f>
        <v>0</v>
      </c>
      <c r="DL156" s="235" cm="1">
        <f t="array" ref="DL156">_xlfn.XLOOKUP($A156&amp;$B156,'[2]产值及收款计划（2026）'!$A:$A&amp;'[2]产值及收款计划（2026）'!$B:$B,'[2]产值及收款计划（2026）'!DH:DH)</f>
        <v>0</v>
      </c>
      <c r="DM156" s="235" cm="1">
        <f t="array" ref="DM156">_xlfn.XLOOKUP($A156&amp;$B156,'[2]产值及收款计划（2026）'!$A:$A&amp;'[2]产值及收款计划（2026）'!$B:$B,'[2]产值及收款计划（2026）'!DI:DI)</f>
        <v>0</v>
      </c>
      <c r="DN156" s="235" cm="1">
        <f t="array" ref="DN156">_xlfn.XLOOKUP($A156&amp;$B156,'[2]产值及收款计划（2026）'!$A:$A&amp;'[2]产值及收款计划（2026）'!$B:$B,'[2]产值及收款计划（2026）'!DJ:DJ)</f>
        <v>0</v>
      </c>
      <c r="DO156" s="235" cm="1">
        <f t="array" ref="DO156">_xlfn.XLOOKUP($A156&amp;$B156,'[2]产值及收款计划（2026）'!$A:$A&amp;'[2]产值及收款计划（2026）'!$B:$B,'[2]产值及收款计划（2026）'!DK:DK)</f>
        <v>0</v>
      </c>
      <c r="DP156" s="235" cm="1">
        <f t="array" ref="DP156">_xlfn.XLOOKUP($A156&amp;$B156,'[2]产值及收款计划（2026）'!$A:$A&amp;'[2]产值及收款计划（2026）'!$B:$B,'[2]产值及收款计划（2026）'!DL:DL)</f>
        <v>0</v>
      </c>
      <c r="DQ156" s="243"/>
      <c r="DR156" s="229"/>
    </row>
    <row r="157" ht="20.25" spans="1:122">
      <c r="A157" s="233">
        <f t="shared" si="16"/>
        <v>8</v>
      </c>
      <c r="B157" s="233" t="s">
        <v>26</v>
      </c>
      <c r="C157" s="234" t="str" cm="1">
        <f t="array" ref="C157">_xlfn.XLOOKUP($A157&amp;$B157,'[2]产值及收款计划（2026）'!$A:$A&amp;'[2]产值及收款计划（2026）'!$B:$B,'[2]产值及收款计划（2026）'!C:C)</f>
        <v>ZHT2022122200123</v>
      </c>
      <c r="D157" s="234" t="str" cm="1">
        <f t="array" ref="D157">_xlfn.XLOOKUP($A157&amp;$B157,'[2]产值及收款计划（2026）'!$A:$A&amp;'[2]产值及收款计划（2026）'!$B:$B,'[2]产值及收款计划（2026）'!D:D)</f>
        <v>隧道股份中原区域视频会议系统设备采购合同</v>
      </c>
      <c r="E157" s="235" cm="1">
        <f t="array" ref="E157">_xlfn.XLOOKUP($A157&amp;$B157,'[2]产值及收款计划（2026）'!$A:$A&amp;'[2]产值及收款计划（2026）'!$B:$B,'[2]产值及收款计划（2026）'!E:E)</f>
        <v>16.87708</v>
      </c>
      <c r="F157" s="235" cm="1">
        <f t="array" ref="F157">_xlfn.XLOOKUP($A157&amp;$B157,'[2]产值及收款计划（2026）'!$A:$A&amp;'[2]产值及收款计划（2026）'!$B:$B,'[2]产值及收款计划（2026）'!F:F)</f>
        <v>16.87708</v>
      </c>
      <c r="G157" s="235" t="e" cm="1">
        <f t="array" ref="G157">_xlfn.XLOOKUP($A157&amp;$B157,'[2]产值及收款计划（2026）'!$A:$A&amp;'[2]产值及收款计划（2026）'!$B:$B,'[2]产值及收款计划（2026）'!G:G)</f>
        <v>#REF!</v>
      </c>
      <c r="H157" s="235" cm="1">
        <f t="array" ref="H157">_xlfn.XLOOKUP($A157&amp;$B157,'[2]产值及收款计划（2026）'!$A:$A&amp;'[2]产值及收款计划（2026）'!$B:$B,'[2]产值及收款计划（2026）'!H:H)</f>
        <v>1.31308</v>
      </c>
      <c r="I157" s="236" cm="1">
        <f t="array" ref="I157">_xlfn.XLOOKUP($A157&amp;$B157,'[2]产值及收款计划（2026）'!$A:$A&amp;'[2]产值及收款计划（2026）'!$B:$B,'[2]产值及收款计划（2026）'!I:I)</f>
        <v>0.0778025582624482</v>
      </c>
      <c r="J157" s="237" cm="1">
        <f t="array" ref="J157">_xlfn.XLOOKUP($A157&amp;$B157,'[2]产值及收款计划（2026）'!$A:$A&amp;'[2]产值及收款计划（2026）'!$B:$B,'[2]产值及收款计划（2026）'!J:J)</f>
        <v>0.13</v>
      </c>
      <c r="K157" s="235" t="e" cm="1">
        <f t="array" ref="K157">_xlfn.XLOOKUP($A157&amp;$B157,'[2]产值及收款计划（2026）'!$A:$A&amp;'[2]产值及收款计划（2026）'!$B:$B,'[2]产值及收款计划（2026）'!K:K)</f>
        <v>#REF!</v>
      </c>
      <c r="L157" s="235" t="e" cm="1">
        <f t="array" ref="L157">_xlfn.XLOOKUP($A157&amp;$B157,'[2]产值及收款计划（2026）'!$A:$A&amp;'[2]产值及收款计划（2026）'!$B:$B,'[2]产值及收款计划（2026）'!L:L)</f>
        <v>#REF!</v>
      </c>
      <c r="M157" s="235" t="str" cm="1">
        <f t="array" ref="M157">_xlfn.XLOOKUP($A157&amp;$B157,'[2]产值及收款计划（2026）'!$A:$A&amp;'[2]产值及收款计划（2026）'!$B:$B,'[2]产值及收款计划（2026）'!M:M)</f>
        <v>主导</v>
      </c>
      <c r="N157" s="235" t="str" cm="1">
        <f t="array" ref="N157">_xlfn.XLOOKUP($A157&amp;$B157,'[2]产值及收款计划（2026）'!$A:$A&amp;'[2]产值及收款计划（2026）'!$B:$B,'[2]产值及收款计划（2026）'!N:N)</f>
        <v>邱枫团队</v>
      </c>
      <c r="O157" s="235" t="str" cm="1">
        <f t="array" ref="O157">_xlfn.XLOOKUP($A157&amp;$B157,'[2]产值及收款计划（2026）'!$A:$A&amp;'[2]产值及收款计划（2026）'!$B:$B,'[2]产值及收款计划（2026）'!O:O)</f>
        <v>邱枫</v>
      </c>
      <c r="P157" s="234" t="str" cm="1">
        <f t="array" ref="P157">_xlfn.XLOOKUP($A157&amp;$B157,'[2]产值及收款计划（2026）'!$A:$A&amp;'[2]产值及收款计划（2026）'!$B:$B,'[2]产值及收款计划（2026）'!P:P)</f>
        <v>过往已完结</v>
      </c>
      <c r="Q157" s="235" t="e" cm="1">
        <f t="array" ref="Q157">_xlfn.XLOOKUP($A157&amp;$B157,'[2]产值及收款计划（2026）'!$A:$A&amp;'[2]产值及收款计划（2026）'!$B:$B,'[2]产值及收款计划（2026）'!Q:Q)</f>
        <v>#REF!</v>
      </c>
      <c r="R157" s="235" t="e" cm="1">
        <f t="array" ref="R157">_xlfn.XLOOKUP($A157&amp;$B157,'[2]产值及收款计划（2026）'!$A:$A&amp;'[2]产值及收款计划（2026）'!$B:$B,'[2]产值及收款计划（2026）'!R:R)</f>
        <v>#REF!</v>
      </c>
      <c r="S157" s="235" t="e" cm="1">
        <f t="array" ref="S157">_xlfn.XLOOKUP($A157&amp;$B157,'[2]产值及收款计划（2026）'!$A:$A&amp;'[2]产值及收款计划（2026）'!$B:$B,'[2]产值及收款计划（2026）'!S:S)</f>
        <v>#REF!</v>
      </c>
      <c r="T157" s="235" cm="1">
        <f t="array" ref="T157">_xlfn.XLOOKUP($A157&amp;$B157,'[2]产值及收款计划（2026）'!$A:$A&amp;'[2]产值及收款计划（2026）'!$B:$B,'[2]产值及收款计划（2026）'!T:T)</f>
        <v>16.87708</v>
      </c>
      <c r="U157" s="235" cm="1">
        <f t="array" ref="U157">_xlfn.XLOOKUP($A157&amp;$B157,'[2]产值及收款计划（2026）'!$A:$A&amp;'[2]产值及收款计划（2026）'!$B:$B,'[2]产值及收款计划（2026）'!U:U)</f>
        <v>0</v>
      </c>
      <c r="V157" s="235" cm="1">
        <f t="array" ref="V157">_xlfn.XLOOKUP($A157&amp;$B157,'[2]产值及收款计划（2026）'!$A:$A&amp;'[2]产值及收款计划（2026）'!$B:$B,'[2]产值及收款计划（2026）'!V:V)</f>
        <v>0</v>
      </c>
      <c r="W157" s="235" t="e" cm="1">
        <f t="array" ref="W157">_xlfn.XLOOKUP($A157&amp;$B157,'[2]产值及收款计划（2026）'!$A:$A&amp;'[2]产值及收款计划（2026）'!$B:$B,'[2]产值及收款计划（2026）'!W:W)</f>
        <v>#REF!</v>
      </c>
      <c r="X157" s="235" t="e" cm="1">
        <f t="array" ref="X157">_xlfn.XLOOKUP($A157&amp;$B157,'[2]产值及收款计划（2026）'!$A:$A&amp;'[2]产值及收款计划（2026）'!$B:$B,'[2]产值及收款计划（2026）'!X:X)</f>
        <v>#REF!</v>
      </c>
      <c r="Y157" s="235" t="e" cm="1">
        <f t="array" ref="Y157">_xlfn.XLOOKUP($A157&amp;$B157,'[2]产值及收款计划（2026）'!$A:$A&amp;'[2]产值及收款计划（2026）'!$B:$B,'[2]产值及收款计划（2026）'!Y:Y)</f>
        <v>#REF!</v>
      </c>
      <c r="Z157" s="235" t="e" cm="1">
        <f t="array" ref="Z157">_xlfn.XLOOKUP($A157&amp;$B157,'[2]产值及收款计划（2026）'!$A:$A&amp;'[2]产值及收款计划（2026）'!$B:$B,'[2]产值及收款计划（2026）'!Z:Z)</f>
        <v>#REF!</v>
      </c>
      <c r="AA157" s="235" cm="1">
        <f t="array" ref="AA157">_xlfn.XLOOKUP($A157&amp;$B157,'[2]产值及收款计划（2026）'!$A:$A&amp;'[2]产值及收款计划（2026）'!$B:$B,'[2]产值及收款计划（2026）'!AA:AA)</f>
        <v>0</v>
      </c>
      <c r="AB157" s="235" cm="1">
        <f t="array" ref="AB157">_xlfn.XLOOKUP($A157&amp;$B157,'[2]产值及收款计划（2026）'!$A:$A&amp;'[2]产值及收款计划（2026）'!$B:$B,'[2]产值及收款计划（2026）'!AB:AB)</f>
        <v>0</v>
      </c>
      <c r="AC157" s="235" cm="1">
        <f t="array" ref="AC157">_xlfn.XLOOKUP($A157&amp;$B157,'[2]产值及收款计划（2026）'!$A:$A&amp;'[2]产值及收款计划（2026）'!$B:$B,'[2]产值及收款计划（2026）'!AC:AC)</f>
        <v>0</v>
      </c>
      <c r="AD157" s="235" cm="1">
        <f t="array" ref="AD157">_xlfn.XLOOKUP($A157&amp;$B157,'[2]产值及收款计划（2026）'!$A:$A&amp;'[2]产值及收款计划（2026）'!$B:$B,'[2]产值及收款计划（2026）'!AD:AD)</f>
        <v>0</v>
      </c>
      <c r="AE157" s="235" cm="1">
        <f t="array" ref="AE157">_xlfn.XLOOKUP($A157&amp;$B157,'[2]产值及收款计划（2026）'!$A:$A&amp;'[2]产值及收款计划（2026）'!$B:$B,'[2]产值及收款计划（2026）'!AE:AE)</f>
        <v>0</v>
      </c>
      <c r="AF157" s="235" cm="1">
        <f t="array" ref="AF157">_xlfn.XLOOKUP($A157&amp;$B157,'[2]产值及收款计划（2026）'!$A:$A&amp;'[2]产值及收款计划（2026）'!$B:$B,'[2]产值及收款计划（2026）'!AF:AF)</f>
        <v>0</v>
      </c>
      <c r="AG157" s="235" cm="1">
        <f t="array" ref="AG157">_xlfn.XLOOKUP($A157&amp;$B157,'[2]产值及收款计划（2026）'!$A:$A&amp;'[2]产值及收款计划（2026）'!$B:$B,'[2]产值及收款计划（2026）'!AG:AG)</f>
        <v>0</v>
      </c>
      <c r="AH157" s="235" cm="1">
        <f t="array" ref="AH157">_xlfn.XLOOKUP($A157&amp;$B157,'[2]产值及收款计划（2026）'!$A:$A&amp;'[2]产值及收款计划（2026）'!$B:$B,'[2]产值及收款计划（2026）'!AH:AH)</f>
        <v>0</v>
      </c>
      <c r="AI157" s="235" cm="1">
        <f t="array" ref="AI157">_xlfn.XLOOKUP($A157&amp;$B157,'[2]产值及收款计划（2026）'!$A:$A&amp;'[2]产值及收款计划（2026）'!$B:$B,'[2]产值及收款计划（2026）'!AI:AI)</f>
        <v>0</v>
      </c>
      <c r="AJ157" s="235" cm="1">
        <f t="array" ref="AJ157">_xlfn.XLOOKUP($A157&amp;$B157,'[2]产值及收款计划（2026）'!$A:$A&amp;'[2]产值及收款计划（2026）'!$B:$B,'[2]产值及收款计划（2026）'!AJ:AJ)</f>
        <v>0</v>
      </c>
      <c r="AK157" s="235" cm="1">
        <f t="array" ref="AK157">_xlfn.XLOOKUP($A157&amp;$B157,'[2]产值及收款计划（2026）'!$A:$A&amp;'[2]产值及收款计划（2026）'!$B:$B,'[2]产值及收款计划（2026）'!AK:AK)</f>
        <v>0</v>
      </c>
      <c r="AL157" s="235" cm="1">
        <f t="array" ref="AL157">_xlfn.XLOOKUP($A157&amp;$B157,'[2]产值及收款计划（2026）'!$A:$A&amp;'[2]产值及收款计划（2026）'!$B:$B,'[2]产值及收款计划（2026）'!AL:AL)</f>
        <v>0</v>
      </c>
      <c r="AM157" s="242" cm="1">
        <f t="array" ref="AM157">_xlfn.LET(_xlpm.勾选月份状态数组,TRANSPOSE('PPT(12-15页）-TOP10'!$A$3:$A$14),_xlpm.选择数据区,IF('PPT(12-15页）-TOP10'!$E$3="收款",$BA157:$BL157,$AA157:$AL157),SUM(_xlfn._xlws.FILTER(_xlpm.选择数据区,_xlpm.勾选月份状态数组,"")))</f>
        <v>0</v>
      </c>
      <c r="AN157" s="235" t="e">
        <f>_xlfn.XLOOKUP($C157,应收未收表!$T:$T,应收未收表!AA:AA)</f>
        <v>#N/A</v>
      </c>
      <c r="AO157" s="235" t="e">
        <f>_xlfn.XLOOKUP($C157,应收未收表!$T:$T,应收未收表!AB:AB)</f>
        <v>#N/A</v>
      </c>
      <c r="AP157" s="235" t="e">
        <f>_xlfn.XLOOKUP($C157,应收未收表!$T:$T,应收未收表!AC:AC)</f>
        <v>#N/A</v>
      </c>
      <c r="AQ157" s="235" t="e">
        <f>_xlfn.XLOOKUP($C157,应收未收表!$T:$T,应收未收表!AE:AE)</f>
        <v>#N/A</v>
      </c>
      <c r="AR157" s="235" t="e">
        <f>_xlfn.XLOOKUP($C157,应收未收表!$T:$T,应收未收表!AF:AF)</f>
        <v>#N/A</v>
      </c>
      <c r="AS157" s="235" t="e" cm="1">
        <f t="array" ref="AS157">_xlfn.XLOOKUP($A157&amp;$B157,'[2]产值及收款计划（2026）'!$A:$A&amp;'[2]产值及收款计划（2026）'!$B:$B,'[2]产值及收款计划（2026）'!AS:AS)</f>
        <v>#REF!</v>
      </c>
      <c r="AT157" s="235" t="e" cm="1">
        <f t="array" ref="AT157">_xlfn.XLOOKUP($A157&amp;$B157,'[2]产值及收款计划（2026）'!$A:$A&amp;'[2]产值及收款计划（2026）'!$B:$B,'[2]产值及收款计划（2026）'!AT:AT)</f>
        <v>#REF!</v>
      </c>
      <c r="AU157" s="235" t="e" cm="1">
        <f t="array" ref="AU157">_xlfn.XLOOKUP($A157&amp;$B157,'[2]产值及收款计划（2026）'!$A:$A&amp;'[2]产值及收款计划（2026）'!$B:$B,'[2]产值及收款计划（2026）'!AU:AU)</f>
        <v>#REF!</v>
      </c>
      <c r="AV157" s="235" t="e" cm="1">
        <f t="array" ref="AV157">_xlfn.XLOOKUP($A157&amp;$B157,'[2]产值及收款计划（2026）'!$A:$A&amp;'[2]产值及收款计划（2026）'!$B:$B,'[2]产值及收款计划（2026）'!AV:AV)</f>
        <v>#REF!</v>
      </c>
      <c r="AW157" s="235" cm="1">
        <f t="array" ref="AW157">_xlfn.XLOOKUP($A157&amp;$B157,'[2]产值及收款计划（2026）'!$A:$A&amp;'[2]产值及收款计划（2026）'!$B:$B,'[2]产值及收款计划（2026）'!AW:AW)</f>
        <v>16</v>
      </c>
      <c r="AX157" s="235" cm="1">
        <f t="array" ref="AX157">_xlfn.XLOOKUP($A157&amp;$B157,'[2]产值及收款计划（2026）'!$A:$A&amp;'[2]产值及收款计划（2026）'!$B:$B,'[2]产值及收款计划（2026）'!AX:AX)</f>
        <v>0</v>
      </c>
      <c r="AY157" s="235" cm="1">
        <f t="array" ref="AY157">_xlfn.XLOOKUP($A157&amp;$B157,'[2]产值及收款计划（2026）'!$A:$A&amp;'[2]产值及收款计划（2026）'!$B:$B,'[2]产值及收款计划（2026）'!AY:AY)</f>
        <v>0.877079999999999</v>
      </c>
      <c r="AZ157" s="235" cm="1">
        <f t="array" ref="AZ157">_xlfn.XLOOKUP($A157&amp;$B157,'[2]产值及收款计划（2026）'!$A:$A&amp;'[2]产值及收款计划（2026）'!$B:$B,'[2]产值及收款计划（2026）'!AZ:AZ)</f>
        <v>0.877079999999999</v>
      </c>
      <c r="BA157" s="235" t="e" cm="1">
        <f t="array" ref="BA157">_xlfn.XLOOKUP($A157&amp;$B157,'[2]产值及收款计划（2026）'!$A:$A&amp;'[2]产值及收款计划（2026）'!$B:$B,'[2]产值及收款计划（2026）'!BA:BA)</f>
        <v>#REF!</v>
      </c>
      <c r="BB157" s="235" t="e" cm="1">
        <f t="array" ref="BB157">_xlfn.XLOOKUP($A157&amp;$B157,'[2]产值及收款计划（2026）'!$A:$A&amp;'[2]产值及收款计划（2026）'!$B:$B,'[2]产值及收款计划（2026）'!BB:BB)</f>
        <v>#REF!</v>
      </c>
      <c r="BC157" s="235" t="e" cm="1">
        <f t="array" ref="BC157">_xlfn.XLOOKUP($A157&amp;$B157,'[2]产值及收款计划（2026）'!$A:$A&amp;'[2]产值及收款计划（2026）'!$B:$B,'[2]产值及收款计划（2026）'!BC:BC)</f>
        <v>#REF!</v>
      </c>
      <c r="BD157" s="235" t="e" cm="1">
        <f t="array" ref="BD157">_xlfn.XLOOKUP($A157&amp;$B157,'[2]产值及收款计划（2026）'!$A:$A&amp;'[2]产值及收款计划（2026）'!$B:$B,'[2]产值及收款计划（2026）'!BD:BD)</f>
        <v>#REF!</v>
      </c>
      <c r="BE157" s="235" t="e" cm="1">
        <f t="array" ref="BE157">_xlfn.XLOOKUP($A157&amp;$B157,'[2]产值及收款计划（2026）'!$A:$A&amp;'[2]产值及收款计划（2026）'!$B:$B,'[2]产值及收款计划（2026）'!BE:BE)</f>
        <v>#REF!</v>
      </c>
      <c r="BF157" s="235" t="e" cm="1">
        <f t="array" ref="BF157">_xlfn.XLOOKUP($A157&amp;$B157,'[2]产值及收款计划（2026）'!$A:$A&amp;'[2]产值及收款计划（2026）'!$B:$B,'[2]产值及收款计划（2026）'!BF:BF)</f>
        <v>#REF!</v>
      </c>
      <c r="BG157" s="235" t="e" cm="1">
        <f t="array" ref="BG157">_xlfn.XLOOKUP($A157&amp;$B157,'[2]产值及收款计划（2026）'!$A:$A&amp;'[2]产值及收款计划（2026）'!$B:$B,'[2]产值及收款计划（2026）'!BG:BG)</f>
        <v>#REF!</v>
      </c>
      <c r="BH157" s="235" t="e" cm="1">
        <f t="array" ref="BH157">_xlfn.XLOOKUP($A157&amp;$B157,'[2]产值及收款计划（2026）'!$A:$A&amp;'[2]产值及收款计划（2026）'!$B:$B,'[2]产值及收款计划（2026）'!BH:BH)</f>
        <v>#REF!</v>
      </c>
      <c r="BI157" s="235" t="e" cm="1">
        <f t="array" ref="BI157">_xlfn.XLOOKUP($A157&amp;$B157,'[2]产值及收款计划（2026）'!$A:$A&amp;'[2]产值及收款计划（2026）'!$B:$B,'[2]产值及收款计划（2026）'!BI:BI)</f>
        <v>#REF!</v>
      </c>
      <c r="BJ157" s="235" t="e" cm="1">
        <f t="array" ref="BJ157">_xlfn.XLOOKUP($A157&amp;$B157,'[2]产值及收款计划（2026）'!$A:$A&amp;'[2]产值及收款计划（2026）'!$B:$B,'[2]产值及收款计划（2026）'!BJ:BJ)</f>
        <v>#REF!</v>
      </c>
      <c r="BK157" s="235" t="e" cm="1">
        <f t="array" ref="BK157">_xlfn.XLOOKUP($A157&amp;$B157,'[2]产值及收款计划（2026）'!$A:$A&amp;'[2]产值及收款计划（2026）'!$B:$B,'[2]产值及收款计划（2026）'!BK:BK)</f>
        <v>#REF!</v>
      </c>
      <c r="BL157" s="235" t="e" cm="1">
        <f t="array" ref="BL157">_xlfn.XLOOKUP($A157&amp;$B157,'[2]产值及收款计划（2026）'!$A:$A&amp;'[2]产值及收款计划（2026）'!$B:$B,'[2]产值及收款计划（2026）'!BL:BL)</f>
        <v>#REF!</v>
      </c>
      <c r="BM157" s="235"/>
      <c r="BN157" s="235"/>
      <c r="BO157" s="235"/>
      <c r="BP157" s="235"/>
      <c r="BQ157" s="235" t="e">
        <f>_xlfn.XLOOKUP($C157,应收未收表!$AJ:$AJ,应收未收表!AK:AK)</f>
        <v>#N/A</v>
      </c>
      <c r="BR157" s="235" t="e">
        <f>_xlfn.XLOOKUP($C157,应收未收表!$AJ:$AJ,应收未收表!AL:AL)</f>
        <v>#N/A</v>
      </c>
      <c r="BS157" s="235" t="e">
        <f>_xlfn.XLOOKUP($C157,应收未收表!$AJ:$AJ,应收未收表!AM:AM)</f>
        <v>#N/A</v>
      </c>
      <c r="BT157" s="235" t="e">
        <f>_xlfn.XLOOKUP($C157,应收未收表!$AJ:$AJ,应收未收表!AN:AN)</f>
        <v>#N/A</v>
      </c>
      <c r="BU157" s="234" t="str" cm="1">
        <f t="array" ref="BU157">_xlfn.XLOOKUP($A157&amp;$B157,'[2]产值及收款计划（2026）'!$A:$A&amp;'[2]产值及收款计划（2026）'!$B:$B,'[2]产值及收款计划（2026）'!BQ:BQ)</f>
        <v>河南宏筑实业有限公司</v>
      </c>
      <c r="BV157" s="235" t="e" cm="1">
        <f t="array" ref="BV157">_xlfn.XLOOKUP($A157&amp;$B157,'[2]产值及收款计划（2026）'!$A:$A&amp;'[2]产值及收款计划（2026）'!$B:$B,'[2]产值及收款计划（2026）'!BR:BR)</f>
        <v>#REF!</v>
      </c>
      <c r="CE157" s="235" cm="1">
        <f t="array" ref="CE157">_xlfn.XLOOKUP($A157&amp;$B157,'[2]产值及收款计划（2026）'!$A:$A&amp;'[2]产值及收款计划（2026）'!$B:$B,'[2]产值及收款计划（2026）'!CA:CA)</f>
        <v>0</v>
      </c>
      <c r="CF157" s="235" cm="1">
        <f t="array" ref="CF157">_xlfn.XLOOKUP($A157&amp;$B157,'[2]产值及收款计划（2026）'!$A:$A&amp;'[2]产值及收款计划（2026）'!$B:$B,'[2]产值及收款计划（2026）'!CB:CB)</f>
        <v>0</v>
      </c>
      <c r="CG157" s="235" cm="1">
        <f t="array" ref="CG157">_xlfn.XLOOKUP($A157&amp;$B157,'[2]产值及收款计划（2026）'!$A:$A&amp;'[2]产值及收款计划（2026）'!$B:$B,'[2]产值及收款计划（2026）'!CC:CC)</f>
        <v>0</v>
      </c>
      <c r="CH157" s="235" cm="1">
        <f t="array" ref="CH157">_xlfn.XLOOKUP($A157&amp;$B157,'[2]产值及收款计划（2026）'!$A:$A&amp;'[2]产值及收款计划（2026）'!$B:$B,'[2]产值及收款计划（2026）'!CD:CD)</f>
        <v>0</v>
      </c>
      <c r="CI157" s="235" cm="1">
        <f t="array" ref="CI157">_xlfn.XLOOKUP($A157&amp;$B157,'[2]产值及收款计划（2026）'!$A:$A&amp;'[2]产值及收款计划（2026）'!$B:$B,'[2]产值及收款计划（2026）'!CE:CE)</f>
        <v>0</v>
      </c>
      <c r="CJ157" s="235" cm="1">
        <f t="array" ref="CJ157">_xlfn.XLOOKUP($A157&amp;$B157,'[2]产值及收款计划（2026）'!$A:$A&amp;'[2]产值及收款计划（2026）'!$B:$B,'[2]产值及收款计划（2026）'!CF:CF)</f>
        <v>0</v>
      </c>
      <c r="CK157" s="235" cm="1">
        <f t="array" ref="CK157">_xlfn.XLOOKUP($A157&amp;$B157,'[2]产值及收款计划（2026）'!$A:$A&amp;'[2]产值及收款计划（2026）'!$B:$B,'[2]产值及收款计划（2026）'!CG:CG)</f>
        <v>0</v>
      </c>
      <c r="CL157" s="235" cm="1">
        <f t="array" ref="CL157">_xlfn.XLOOKUP($A157&amp;$B157,'[2]产值及收款计划（2026）'!$A:$A&amp;'[2]产值及收款计划（2026）'!$B:$B,'[2]产值及收款计划（2026）'!CH:CH)</f>
        <v>0</v>
      </c>
      <c r="CM157" s="235" cm="1">
        <f t="array" ref="CM157">_xlfn.XLOOKUP($A157&amp;$B157,'[2]产值及收款计划（2026）'!$A:$A&amp;'[2]产值及收款计划（2026）'!$B:$B,'[2]产值及收款计划（2026）'!CI:CI)</f>
        <v>0</v>
      </c>
      <c r="CN157" s="235" cm="1">
        <f t="array" ref="CN157">_xlfn.XLOOKUP($A157&amp;$B157,'[2]产值及收款计划（2026）'!$A:$A&amp;'[2]产值及收款计划（2026）'!$B:$B,'[2]产值及收款计划（2026）'!CJ:CJ)</f>
        <v>0</v>
      </c>
      <c r="CO157" s="235" cm="1">
        <f t="array" ref="CO157">_xlfn.XLOOKUP($A157&amp;$B157,'[2]产值及收款计划（2026）'!$A:$A&amp;'[2]产值及收款计划（2026）'!$B:$B,'[2]产值及收款计划（2026）'!CK:CK)</f>
        <v>0</v>
      </c>
      <c r="CP157" s="235" cm="1">
        <f t="array" ref="CP157">_xlfn.XLOOKUP($A157&amp;$B157,'[2]产值及收款计划（2026）'!$A:$A&amp;'[2]产值及收款计划（2026）'!$B:$B,'[2]产值及收款计划（2026）'!CL:CL)</f>
        <v>0</v>
      </c>
      <c r="DE157" s="235" cm="1">
        <f t="array" ref="DE157">_xlfn.XLOOKUP($A157&amp;$B157,'[2]产值及收款计划（2026）'!$A:$A&amp;'[2]产值及收款计划（2026）'!$B:$B,'[2]产值及收款计划（2026）'!DA:DA)</f>
        <v>0</v>
      </c>
      <c r="DF157" s="235" cm="1">
        <f t="array" ref="DF157">_xlfn.XLOOKUP($A157&amp;$B157,'[2]产值及收款计划（2026）'!$A:$A&amp;'[2]产值及收款计划（2026）'!$B:$B,'[2]产值及收款计划（2026）'!DB:DB)</f>
        <v>0</v>
      </c>
      <c r="DG157" s="235" cm="1">
        <f t="array" ref="DG157">_xlfn.XLOOKUP($A157&amp;$B157,'[2]产值及收款计划（2026）'!$A:$A&amp;'[2]产值及收款计划（2026）'!$B:$B,'[2]产值及收款计划（2026）'!DC:DC)</f>
        <v>0</v>
      </c>
      <c r="DH157" s="235" cm="1">
        <f t="array" ref="DH157">_xlfn.XLOOKUP($A157&amp;$B157,'[2]产值及收款计划（2026）'!$A:$A&amp;'[2]产值及收款计划（2026）'!$B:$B,'[2]产值及收款计划（2026）'!DD:DD)</f>
        <v>0</v>
      </c>
      <c r="DI157" s="235" cm="1">
        <f t="array" ref="DI157">_xlfn.XLOOKUP($A157&amp;$B157,'[2]产值及收款计划（2026）'!$A:$A&amp;'[2]产值及收款计划（2026）'!$B:$B,'[2]产值及收款计划（2026）'!DE:DE)</f>
        <v>0</v>
      </c>
      <c r="DJ157" s="235" cm="1">
        <f t="array" ref="DJ157">_xlfn.XLOOKUP($A157&amp;$B157,'[2]产值及收款计划（2026）'!$A:$A&amp;'[2]产值及收款计划（2026）'!$B:$B,'[2]产值及收款计划（2026）'!DF:DF)</f>
        <v>0</v>
      </c>
      <c r="DK157" s="235" cm="1">
        <f t="array" ref="DK157">_xlfn.XLOOKUP($A157&amp;$B157,'[2]产值及收款计划（2026）'!$A:$A&amp;'[2]产值及收款计划（2026）'!$B:$B,'[2]产值及收款计划（2026）'!DG:DG)</f>
        <v>0</v>
      </c>
      <c r="DL157" s="235" cm="1">
        <f t="array" ref="DL157">_xlfn.XLOOKUP($A157&amp;$B157,'[2]产值及收款计划（2026）'!$A:$A&amp;'[2]产值及收款计划（2026）'!$B:$B,'[2]产值及收款计划（2026）'!DH:DH)</f>
        <v>0</v>
      </c>
      <c r="DM157" s="235" cm="1">
        <f t="array" ref="DM157">_xlfn.XLOOKUP($A157&amp;$B157,'[2]产值及收款计划（2026）'!$A:$A&amp;'[2]产值及收款计划（2026）'!$B:$B,'[2]产值及收款计划（2026）'!DI:DI)</f>
        <v>0</v>
      </c>
      <c r="DN157" s="235" cm="1">
        <f t="array" ref="DN157">_xlfn.XLOOKUP($A157&amp;$B157,'[2]产值及收款计划（2026）'!$A:$A&amp;'[2]产值及收款计划（2026）'!$B:$B,'[2]产值及收款计划（2026）'!DJ:DJ)</f>
        <v>0</v>
      </c>
      <c r="DO157" s="235" cm="1">
        <f t="array" ref="DO157">_xlfn.XLOOKUP($A157&amp;$B157,'[2]产值及收款计划（2026）'!$A:$A&amp;'[2]产值及收款计划（2026）'!$B:$B,'[2]产值及收款计划（2026）'!DK:DK)</f>
        <v>0</v>
      </c>
      <c r="DP157" s="235" cm="1">
        <f t="array" ref="DP157">_xlfn.XLOOKUP($A157&amp;$B157,'[2]产值及收款计划（2026）'!$A:$A&amp;'[2]产值及收款计划（2026）'!$B:$B,'[2]产值及收款计划（2026）'!DL:DL)</f>
        <v>0</v>
      </c>
      <c r="DQ157" s="243"/>
      <c r="DR157" s="229"/>
    </row>
    <row r="158" ht="20.25" spans="1:122">
      <c r="A158" s="233">
        <f t="shared" si="16"/>
        <v>9</v>
      </c>
      <c r="B158" s="233" t="s">
        <v>26</v>
      </c>
      <c r="C158" s="234" t="str" cm="1">
        <f t="array" ref="C158">_xlfn.XLOOKUP($A158&amp;$B158,'[2]产值及收款计划（2026）'!$A:$A&amp;'[2]产值及收款计划（2026）'!$B:$B,'[2]产值及收款计划（2026）'!C:C)</f>
        <v>ZHT2023103100129</v>
      </c>
      <c r="D158" s="234" t="str" cm="1">
        <f t="array" ref="D158">_xlfn.XLOOKUP($A158&amp;$B158,'[2]产值及收款计划（2026）'!$A:$A&amp;'[2]产值及收款计划（2026）'!$B:$B,'[2]产值及收款计划（2026）'!D:D)</f>
        <v>城建滨江大厦访客系统、梯控及设备网络改造施工合同</v>
      </c>
      <c r="E158" s="235" cm="1">
        <f t="array" ref="E158">_xlfn.XLOOKUP($A158&amp;$B158,'[2]产值及收款计划（2026）'!$A:$A&amp;'[2]产值及收款计划（2026）'!$B:$B,'[2]产值及收款计划（2026）'!E:E)</f>
        <v>112.651502</v>
      </c>
      <c r="F158" s="235" cm="1">
        <f t="array" ref="F158">_xlfn.XLOOKUP($A158&amp;$B158,'[2]产值及收款计划（2026）'!$A:$A&amp;'[2]产值及收款计划（2026）'!$B:$B,'[2]产值及收款计划（2026）'!F:F)</f>
        <v>112.651502</v>
      </c>
      <c r="G158" s="235" t="e" cm="1">
        <f t="array" ref="G158">_xlfn.XLOOKUP($A158&amp;$B158,'[2]产值及收款计划（2026）'!$A:$A&amp;'[2]产值及收款计划（2026）'!$B:$B,'[2]产值及收款计划（2026）'!G:G)</f>
        <v>#REF!</v>
      </c>
      <c r="H158" s="235" cm="1">
        <f t="array" ref="H158">_xlfn.XLOOKUP($A158&amp;$B158,'[2]产值及收款计划（2026）'!$A:$A&amp;'[2]产值及收款计划（2026）'!$B:$B,'[2]产值及收款计划（2026）'!H:H)</f>
        <v>10.897302</v>
      </c>
      <c r="I158" s="236" cm="1">
        <f t="array" ref="I158">_xlfn.XLOOKUP($A158&amp;$B158,'[2]产值及收款计划（2026）'!$A:$A&amp;'[2]产值及收款计划（2026）'!$B:$B,'[2]产值及收款计划（2026）'!I:I)</f>
        <v>0.0967346356376145</v>
      </c>
      <c r="J158" s="237" cm="1">
        <f t="array" ref="J158">_xlfn.XLOOKUP($A158&amp;$B158,'[2]产值及收款计划（2026）'!$A:$A&amp;'[2]产值及收款计划（2026）'!$B:$B,'[2]产值及收款计划（2026）'!J:J)</f>
        <v>0.09</v>
      </c>
      <c r="K158" s="235" t="e" cm="1">
        <f t="array" ref="K158">_xlfn.XLOOKUP($A158&amp;$B158,'[2]产值及收款计划（2026）'!$A:$A&amp;'[2]产值及收款计划（2026）'!$B:$B,'[2]产值及收款计划（2026）'!K:K)</f>
        <v>#REF!</v>
      </c>
      <c r="L158" s="235" t="e" cm="1">
        <f t="array" ref="L158">_xlfn.XLOOKUP($A158&amp;$B158,'[2]产值及收款计划（2026）'!$A:$A&amp;'[2]产值及收款计划（2026）'!$B:$B,'[2]产值及收款计划（2026）'!L:L)</f>
        <v>#REF!</v>
      </c>
      <c r="M158" s="235" t="str" cm="1">
        <f t="array" ref="M158">_xlfn.XLOOKUP($A158&amp;$B158,'[2]产值及收款计划（2026）'!$A:$A&amp;'[2]产值及收款计划（2026）'!$B:$B,'[2]产值及收款计划（2026）'!M:M)</f>
        <v>主导</v>
      </c>
      <c r="N158" s="235" t="str" cm="1">
        <f t="array" ref="N158">_xlfn.XLOOKUP($A158&amp;$B158,'[2]产值及收款计划（2026）'!$A:$A&amp;'[2]产值及收款计划（2026）'!$B:$B,'[2]产值及收款计划（2026）'!N:N)</f>
        <v>邱枫团队</v>
      </c>
      <c r="O158" s="235" t="str" cm="1">
        <f t="array" ref="O158">_xlfn.XLOOKUP($A158&amp;$B158,'[2]产值及收款计划（2026）'!$A:$A&amp;'[2]产值及收款计划（2026）'!$B:$B,'[2]产值及收款计划（2026）'!O:O)</f>
        <v>邱枫</v>
      </c>
      <c r="P158" s="234" t="str" cm="1">
        <f t="array" ref="P158">_xlfn.XLOOKUP($A158&amp;$B158,'[2]产值及收款计划（2026）'!$A:$A&amp;'[2]产值及收款计划（2026）'!$B:$B,'[2]产值及收款计划（2026）'!P:P)</f>
        <v>过往已完结</v>
      </c>
      <c r="Q158" s="235" t="e" cm="1">
        <f t="array" ref="Q158">_xlfn.XLOOKUP($A158&amp;$B158,'[2]产值及收款计划（2026）'!$A:$A&amp;'[2]产值及收款计划（2026）'!$B:$B,'[2]产值及收款计划（2026）'!Q:Q)</f>
        <v>#REF!</v>
      </c>
      <c r="R158" s="235" t="e" cm="1">
        <f t="array" ref="R158">_xlfn.XLOOKUP($A158&amp;$B158,'[2]产值及收款计划（2026）'!$A:$A&amp;'[2]产值及收款计划（2026）'!$B:$B,'[2]产值及收款计划（2026）'!R:R)</f>
        <v>#REF!</v>
      </c>
      <c r="S158" s="235" t="e" cm="1">
        <f t="array" ref="S158">_xlfn.XLOOKUP($A158&amp;$B158,'[2]产值及收款计划（2026）'!$A:$A&amp;'[2]产值及收款计划（2026）'!$B:$B,'[2]产值及收款计划（2026）'!S:S)</f>
        <v>#REF!</v>
      </c>
      <c r="T158" s="235" cm="1">
        <f t="array" ref="T158">_xlfn.XLOOKUP($A158&amp;$B158,'[2]产值及收款计划（2026）'!$A:$A&amp;'[2]产值及收款计划（2026）'!$B:$B,'[2]产值及收款计划（2026）'!T:T)</f>
        <v>112.651502</v>
      </c>
      <c r="U158" s="235" cm="1">
        <f t="array" ref="U158">_xlfn.XLOOKUP($A158&amp;$B158,'[2]产值及收款计划（2026）'!$A:$A&amp;'[2]产值及收款计划（2026）'!$B:$B,'[2]产值及收款计划（2026）'!U:U)</f>
        <v>0</v>
      </c>
      <c r="V158" s="235" cm="1">
        <f t="array" ref="V158">_xlfn.XLOOKUP($A158&amp;$B158,'[2]产值及收款计划（2026）'!$A:$A&amp;'[2]产值及收款计划（2026）'!$B:$B,'[2]产值及收款计划（2026）'!V:V)</f>
        <v>0</v>
      </c>
      <c r="W158" s="235" t="e" cm="1">
        <f t="array" ref="W158">_xlfn.XLOOKUP($A158&amp;$B158,'[2]产值及收款计划（2026）'!$A:$A&amp;'[2]产值及收款计划（2026）'!$B:$B,'[2]产值及收款计划（2026）'!W:W)</f>
        <v>#REF!</v>
      </c>
      <c r="X158" s="235" t="e" cm="1">
        <f t="array" ref="X158">_xlfn.XLOOKUP($A158&amp;$B158,'[2]产值及收款计划（2026）'!$A:$A&amp;'[2]产值及收款计划（2026）'!$B:$B,'[2]产值及收款计划（2026）'!X:X)</f>
        <v>#REF!</v>
      </c>
      <c r="Y158" s="235" t="e" cm="1">
        <f t="array" ref="Y158">_xlfn.XLOOKUP($A158&amp;$B158,'[2]产值及收款计划（2026）'!$A:$A&amp;'[2]产值及收款计划（2026）'!$B:$B,'[2]产值及收款计划（2026）'!Y:Y)</f>
        <v>#REF!</v>
      </c>
      <c r="Z158" s="235" t="e" cm="1">
        <f t="array" ref="Z158">_xlfn.XLOOKUP($A158&amp;$B158,'[2]产值及收款计划（2026）'!$A:$A&amp;'[2]产值及收款计划（2026）'!$B:$B,'[2]产值及收款计划（2026）'!Z:Z)</f>
        <v>#REF!</v>
      </c>
      <c r="AA158" s="235" cm="1">
        <f t="array" ref="AA158">_xlfn.XLOOKUP($A158&amp;$B158,'[2]产值及收款计划（2026）'!$A:$A&amp;'[2]产值及收款计划（2026）'!$B:$B,'[2]产值及收款计划（2026）'!AA:AA)</f>
        <v>0</v>
      </c>
      <c r="AB158" s="235" cm="1">
        <f t="array" ref="AB158">_xlfn.XLOOKUP($A158&amp;$B158,'[2]产值及收款计划（2026）'!$A:$A&amp;'[2]产值及收款计划（2026）'!$B:$B,'[2]产值及收款计划（2026）'!AB:AB)</f>
        <v>0</v>
      </c>
      <c r="AC158" s="235" cm="1">
        <f t="array" ref="AC158">_xlfn.XLOOKUP($A158&amp;$B158,'[2]产值及收款计划（2026）'!$A:$A&amp;'[2]产值及收款计划（2026）'!$B:$B,'[2]产值及收款计划（2026）'!AC:AC)</f>
        <v>0</v>
      </c>
      <c r="AD158" s="235" cm="1">
        <f t="array" ref="AD158">_xlfn.XLOOKUP($A158&amp;$B158,'[2]产值及收款计划（2026）'!$A:$A&amp;'[2]产值及收款计划（2026）'!$B:$B,'[2]产值及收款计划（2026）'!AD:AD)</f>
        <v>0</v>
      </c>
      <c r="AE158" s="235" cm="1">
        <f t="array" ref="AE158">_xlfn.XLOOKUP($A158&amp;$B158,'[2]产值及收款计划（2026）'!$A:$A&amp;'[2]产值及收款计划（2026）'!$B:$B,'[2]产值及收款计划（2026）'!AE:AE)</f>
        <v>0</v>
      </c>
      <c r="AF158" s="235" cm="1">
        <f t="array" ref="AF158">_xlfn.XLOOKUP($A158&amp;$B158,'[2]产值及收款计划（2026）'!$A:$A&amp;'[2]产值及收款计划（2026）'!$B:$B,'[2]产值及收款计划（2026）'!AF:AF)</f>
        <v>0</v>
      </c>
      <c r="AG158" s="235" cm="1">
        <f t="array" ref="AG158">_xlfn.XLOOKUP($A158&amp;$B158,'[2]产值及收款计划（2026）'!$A:$A&amp;'[2]产值及收款计划（2026）'!$B:$B,'[2]产值及收款计划（2026）'!AG:AG)</f>
        <v>0</v>
      </c>
      <c r="AH158" s="235" cm="1">
        <f t="array" ref="AH158">_xlfn.XLOOKUP($A158&amp;$B158,'[2]产值及收款计划（2026）'!$A:$A&amp;'[2]产值及收款计划（2026）'!$B:$B,'[2]产值及收款计划（2026）'!AH:AH)</f>
        <v>0</v>
      </c>
      <c r="AI158" s="235" cm="1">
        <f t="array" ref="AI158">_xlfn.XLOOKUP($A158&amp;$B158,'[2]产值及收款计划（2026）'!$A:$A&amp;'[2]产值及收款计划（2026）'!$B:$B,'[2]产值及收款计划（2026）'!AI:AI)</f>
        <v>0</v>
      </c>
      <c r="AJ158" s="235" cm="1">
        <f t="array" ref="AJ158">_xlfn.XLOOKUP($A158&amp;$B158,'[2]产值及收款计划（2026）'!$A:$A&amp;'[2]产值及收款计划（2026）'!$B:$B,'[2]产值及收款计划（2026）'!AJ:AJ)</f>
        <v>0</v>
      </c>
      <c r="AK158" s="235" cm="1">
        <f t="array" ref="AK158">_xlfn.XLOOKUP($A158&amp;$B158,'[2]产值及收款计划（2026）'!$A:$A&amp;'[2]产值及收款计划（2026）'!$B:$B,'[2]产值及收款计划（2026）'!AK:AK)</f>
        <v>0</v>
      </c>
      <c r="AL158" s="235" cm="1">
        <f t="array" ref="AL158">_xlfn.XLOOKUP($A158&amp;$B158,'[2]产值及收款计划（2026）'!$A:$A&amp;'[2]产值及收款计划（2026）'!$B:$B,'[2]产值及收款计划（2026）'!AL:AL)</f>
        <v>0</v>
      </c>
      <c r="AM158" s="242" cm="1">
        <f t="array" ref="AM158">_xlfn.LET(_xlpm.勾选月份状态数组,TRANSPOSE('PPT(12-15页）-TOP10'!$A$3:$A$14),_xlpm.选择数据区,IF('PPT(12-15页）-TOP10'!$E$3="收款",$BA158:$BL158,$AA158:$AL158),SUM(_xlfn._xlws.FILTER(_xlpm.选择数据区,_xlpm.勾选月份状态数组,"")))</f>
        <v>0</v>
      </c>
      <c r="AN158" s="235" t="e">
        <f>_xlfn.XLOOKUP($C158,应收未收表!$T:$T,应收未收表!AA:AA)</f>
        <v>#N/A</v>
      </c>
      <c r="AO158" s="235" t="e">
        <f>_xlfn.XLOOKUP($C158,应收未收表!$T:$T,应收未收表!AB:AB)</f>
        <v>#N/A</v>
      </c>
      <c r="AP158" s="235" t="e">
        <f>_xlfn.XLOOKUP($C158,应收未收表!$T:$T,应收未收表!AC:AC)</f>
        <v>#N/A</v>
      </c>
      <c r="AQ158" s="235" t="e">
        <f>_xlfn.XLOOKUP($C158,应收未收表!$T:$T,应收未收表!AE:AE)</f>
        <v>#N/A</v>
      </c>
      <c r="AR158" s="235" t="e">
        <f>_xlfn.XLOOKUP($C158,应收未收表!$T:$T,应收未收表!AF:AF)</f>
        <v>#N/A</v>
      </c>
      <c r="AS158" s="235" t="e" cm="1">
        <f t="array" ref="AS158">_xlfn.XLOOKUP($A158&amp;$B158,'[2]产值及收款计划（2026）'!$A:$A&amp;'[2]产值及收款计划（2026）'!$B:$B,'[2]产值及收款计划（2026）'!AS:AS)</f>
        <v>#REF!</v>
      </c>
      <c r="AT158" s="235" t="e" cm="1">
        <f t="array" ref="AT158">_xlfn.XLOOKUP($A158&amp;$B158,'[2]产值及收款计划（2026）'!$A:$A&amp;'[2]产值及收款计划（2026）'!$B:$B,'[2]产值及收款计划（2026）'!AT:AT)</f>
        <v>#REF!</v>
      </c>
      <c r="AU158" s="235" t="e" cm="1">
        <f t="array" ref="AU158">_xlfn.XLOOKUP($A158&amp;$B158,'[2]产值及收款计划（2026）'!$A:$A&amp;'[2]产值及收款计划（2026）'!$B:$B,'[2]产值及收款计划（2026）'!AU:AU)</f>
        <v>#REF!</v>
      </c>
      <c r="AV158" s="235" t="e" cm="1">
        <f t="array" ref="AV158">_xlfn.XLOOKUP($A158&amp;$B158,'[2]产值及收款计划（2026）'!$A:$A&amp;'[2]产值及收款计划（2026）'!$B:$B,'[2]产值及收款计划（2026）'!AV:AV)</f>
        <v>#REF!</v>
      </c>
      <c r="AW158" s="235" cm="1">
        <f t="array" ref="AW158">_xlfn.XLOOKUP($A158&amp;$B158,'[2]产值及收款计划（2026）'!$A:$A&amp;'[2]产值及收款计划（2026）'!$B:$B,'[2]产值及收款计划（2026）'!AW:AW)</f>
        <v>106.991507</v>
      </c>
      <c r="AX158" s="235" cm="1">
        <f t="array" ref="AX158">_xlfn.XLOOKUP($A158&amp;$B158,'[2]产值及收款计划（2026）'!$A:$A&amp;'[2]产值及收款计划（2026）'!$B:$B,'[2]产值及收款计划（2026）'!AX:AX)</f>
        <v>0</v>
      </c>
      <c r="AY158" s="235" cm="1">
        <f t="array" ref="AY158">_xlfn.XLOOKUP($A158&amp;$B158,'[2]产值及收款计划（2026）'!$A:$A&amp;'[2]产值及收款计划（2026）'!$B:$B,'[2]产值及收款计划（2026）'!AY:AY)</f>
        <v>5.65999499999998</v>
      </c>
      <c r="AZ158" s="235" cm="1">
        <f t="array" ref="AZ158">_xlfn.XLOOKUP($A158&amp;$B158,'[2]产值及收款计划（2026）'!$A:$A&amp;'[2]产值及收款计划（2026）'!$B:$B,'[2]产值及收款计划（2026）'!AZ:AZ)</f>
        <v>5.659995</v>
      </c>
      <c r="BA158" s="235" t="e" cm="1">
        <f t="array" ref="BA158">_xlfn.XLOOKUP($A158&amp;$B158,'[2]产值及收款计划（2026）'!$A:$A&amp;'[2]产值及收款计划（2026）'!$B:$B,'[2]产值及收款计划（2026）'!BA:BA)</f>
        <v>#REF!</v>
      </c>
      <c r="BB158" s="235" t="e" cm="1">
        <f t="array" ref="BB158">_xlfn.XLOOKUP($A158&amp;$B158,'[2]产值及收款计划（2026）'!$A:$A&amp;'[2]产值及收款计划（2026）'!$B:$B,'[2]产值及收款计划（2026）'!BB:BB)</f>
        <v>#REF!</v>
      </c>
      <c r="BC158" s="235" cm="1">
        <f t="array" ref="BC158">_xlfn.XLOOKUP($A158&amp;$B158,'[2]产值及收款计划（2026）'!$A:$A&amp;'[2]产值及收款计划（2026）'!$B:$B,'[2]产值及收款计划（2026）'!BC:BC)</f>
        <v>5.659995</v>
      </c>
      <c r="BD158" s="235" t="e" cm="1">
        <f t="array" ref="BD158">_xlfn.XLOOKUP($A158&amp;$B158,'[2]产值及收款计划（2026）'!$A:$A&amp;'[2]产值及收款计划（2026）'!$B:$B,'[2]产值及收款计划（2026）'!BD:BD)</f>
        <v>#REF!</v>
      </c>
      <c r="BE158" s="235" t="e" cm="1">
        <f t="array" ref="BE158">_xlfn.XLOOKUP($A158&amp;$B158,'[2]产值及收款计划（2026）'!$A:$A&amp;'[2]产值及收款计划（2026）'!$B:$B,'[2]产值及收款计划（2026）'!BE:BE)</f>
        <v>#REF!</v>
      </c>
      <c r="BF158" s="235" t="e" cm="1">
        <f t="array" ref="BF158">_xlfn.XLOOKUP($A158&amp;$B158,'[2]产值及收款计划（2026）'!$A:$A&amp;'[2]产值及收款计划（2026）'!$B:$B,'[2]产值及收款计划（2026）'!BF:BF)</f>
        <v>#REF!</v>
      </c>
      <c r="BG158" s="235" t="e" cm="1">
        <f t="array" ref="BG158">_xlfn.XLOOKUP($A158&amp;$B158,'[2]产值及收款计划（2026）'!$A:$A&amp;'[2]产值及收款计划（2026）'!$B:$B,'[2]产值及收款计划（2026）'!BG:BG)</f>
        <v>#REF!</v>
      </c>
      <c r="BH158" s="235" t="e" cm="1">
        <f t="array" ref="BH158">_xlfn.XLOOKUP($A158&amp;$B158,'[2]产值及收款计划（2026）'!$A:$A&amp;'[2]产值及收款计划（2026）'!$B:$B,'[2]产值及收款计划（2026）'!BH:BH)</f>
        <v>#REF!</v>
      </c>
      <c r="BI158" s="235" t="e" cm="1">
        <f t="array" ref="BI158">_xlfn.XLOOKUP($A158&amp;$B158,'[2]产值及收款计划（2026）'!$A:$A&amp;'[2]产值及收款计划（2026）'!$B:$B,'[2]产值及收款计划（2026）'!BI:BI)</f>
        <v>#REF!</v>
      </c>
      <c r="BJ158" s="235" t="e" cm="1">
        <f t="array" ref="BJ158">_xlfn.XLOOKUP($A158&amp;$B158,'[2]产值及收款计划（2026）'!$A:$A&amp;'[2]产值及收款计划（2026）'!$B:$B,'[2]产值及收款计划（2026）'!BJ:BJ)</f>
        <v>#REF!</v>
      </c>
      <c r="BK158" s="235" t="e" cm="1">
        <f t="array" ref="BK158">_xlfn.XLOOKUP($A158&amp;$B158,'[2]产值及收款计划（2026）'!$A:$A&amp;'[2]产值及收款计划（2026）'!$B:$B,'[2]产值及收款计划（2026）'!BK:BK)</f>
        <v>#REF!</v>
      </c>
      <c r="BL158" s="235" t="e" cm="1">
        <f t="array" ref="BL158">_xlfn.XLOOKUP($A158&amp;$B158,'[2]产值及收款计划（2026）'!$A:$A&amp;'[2]产值及收款计划（2026）'!$B:$B,'[2]产值及收款计划（2026）'!BL:BL)</f>
        <v>#REF!</v>
      </c>
      <c r="BM158" s="235"/>
      <c r="BN158" s="235"/>
      <c r="BO158" s="235"/>
      <c r="BP158" s="235"/>
      <c r="BQ158" s="235" t="e">
        <f>_xlfn.XLOOKUP($C158,应收未收表!$AJ:$AJ,应收未收表!AK:AK)</f>
        <v>#N/A</v>
      </c>
      <c r="BR158" s="235" t="e">
        <f>_xlfn.XLOOKUP($C158,应收未收表!$AJ:$AJ,应收未收表!AL:AL)</f>
        <v>#N/A</v>
      </c>
      <c r="BS158" s="235" t="e">
        <f>_xlfn.XLOOKUP($C158,应收未收表!$AJ:$AJ,应收未收表!AM:AM)</f>
        <v>#N/A</v>
      </c>
      <c r="BT158" s="235" t="e">
        <f>_xlfn.XLOOKUP($C158,应收未收表!$AJ:$AJ,应收未收表!AN:AN)</f>
        <v>#N/A</v>
      </c>
      <c r="BU158" s="234" t="str" cm="1">
        <f t="array" ref="BU158">_xlfn.XLOOKUP($A158&amp;$B158,'[2]产值及收款计划（2026）'!$A:$A&amp;'[2]产值及收款计划（2026）'!$B:$B,'[2]产值及收款计划（2026）'!BQ:BQ)</f>
        <v>上海城建滨江置业有限公司</v>
      </c>
      <c r="BV158" s="235" t="e" cm="1">
        <f t="array" ref="BV158">_xlfn.XLOOKUP($A158&amp;$B158,'[2]产值及收款计划（2026）'!$A:$A&amp;'[2]产值及收款计划（2026）'!$B:$B,'[2]产值及收款计划（2026）'!BR:BR)</f>
        <v>#REF!</v>
      </c>
      <c r="CE158" s="235" cm="1">
        <f t="array" ref="CE158">_xlfn.XLOOKUP($A158&amp;$B158,'[2]产值及收款计划（2026）'!$A:$A&amp;'[2]产值及收款计划（2026）'!$B:$B,'[2]产值及收款计划（2026）'!CA:CA)</f>
        <v>0</v>
      </c>
      <c r="CF158" s="235" cm="1">
        <f t="array" ref="CF158">_xlfn.XLOOKUP($A158&amp;$B158,'[2]产值及收款计划（2026）'!$A:$A&amp;'[2]产值及收款计划（2026）'!$B:$B,'[2]产值及收款计划（2026）'!CB:CB)</f>
        <v>0</v>
      </c>
      <c r="CG158" s="235" cm="1">
        <f t="array" ref="CG158">_xlfn.XLOOKUP($A158&amp;$B158,'[2]产值及收款计划（2026）'!$A:$A&amp;'[2]产值及收款计划（2026）'!$B:$B,'[2]产值及收款计划（2026）'!CC:CC)</f>
        <v>0</v>
      </c>
      <c r="CH158" s="235" cm="1">
        <f t="array" ref="CH158">_xlfn.XLOOKUP($A158&amp;$B158,'[2]产值及收款计划（2026）'!$A:$A&amp;'[2]产值及收款计划（2026）'!$B:$B,'[2]产值及收款计划（2026）'!CD:CD)</f>
        <v>0</v>
      </c>
      <c r="CI158" s="235" cm="1">
        <f t="array" ref="CI158">_xlfn.XLOOKUP($A158&amp;$B158,'[2]产值及收款计划（2026）'!$A:$A&amp;'[2]产值及收款计划（2026）'!$B:$B,'[2]产值及收款计划（2026）'!CE:CE)</f>
        <v>0</v>
      </c>
      <c r="CJ158" s="235" cm="1">
        <f t="array" ref="CJ158">_xlfn.XLOOKUP($A158&amp;$B158,'[2]产值及收款计划（2026）'!$A:$A&amp;'[2]产值及收款计划（2026）'!$B:$B,'[2]产值及收款计划（2026）'!CF:CF)</f>
        <v>0</v>
      </c>
      <c r="CK158" s="235" cm="1">
        <f t="array" ref="CK158">_xlfn.XLOOKUP($A158&amp;$B158,'[2]产值及收款计划（2026）'!$A:$A&amp;'[2]产值及收款计划（2026）'!$B:$B,'[2]产值及收款计划（2026）'!CG:CG)</f>
        <v>0</v>
      </c>
      <c r="CL158" s="235" cm="1">
        <f t="array" ref="CL158">_xlfn.XLOOKUP($A158&amp;$B158,'[2]产值及收款计划（2026）'!$A:$A&amp;'[2]产值及收款计划（2026）'!$B:$B,'[2]产值及收款计划（2026）'!CH:CH)</f>
        <v>0</v>
      </c>
      <c r="CM158" s="235" cm="1">
        <f t="array" ref="CM158">_xlfn.XLOOKUP($A158&amp;$B158,'[2]产值及收款计划（2026）'!$A:$A&amp;'[2]产值及收款计划（2026）'!$B:$B,'[2]产值及收款计划（2026）'!CI:CI)</f>
        <v>0</v>
      </c>
      <c r="CN158" s="235" cm="1">
        <f t="array" ref="CN158">_xlfn.XLOOKUP($A158&amp;$B158,'[2]产值及收款计划（2026）'!$A:$A&amp;'[2]产值及收款计划（2026）'!$B:$B,'[2]产值及收款计划（2026）'!CJ:CJ)</f>
        <v>0</v>
      </c>
      <c r="CO158" s="235" cm="1">
        <f t="array" ref="CO158">_xlfn.XLOOKUP($A158&amp;$B158,'[2]产值及收款计划（2026）'!$A:$A&amp;'[2]产值及收款计划（2026）'!$B:$B,'[2]产值及收款计划（2026）'!CK:CK)</f>
        <v>0</v>
      </c>
      <c r="CP158" s="235" cm="1">
        <f t="array" ref="CP158">_xlfn.XLOOKUP($A158&amp;$B158,'[2]产值及收款计划（2026）'!$A:$A&amp;'[2]产值及收款计划（2026）'!$B:$B,'[2]产值及收款计划（2026）'!CL:CL)</f>
        <v>0</v>
      </c>
      <c r="DE158" s="235" cm="1">
        <f t="array" ref="DE158">_xlfn.XLOOKUP($A158&amp;$B158,'[2]产值及收款计划（2026）'!$A:$A&amp;'[2]产值及收款计划（2026）'!$B:$B,'[2]产值及收款计划（2026）'!DA:DA)</f>
        <v>0</v>
      </c>
      <c r="DF158" s="235" cm="1">
        <f t="array" ref="DF158">_xlfn.XLOOKUP($A158&amp;$B158,'[2]产值及收款计划（2026）'!$A:$A&amp;'[2]产值及收款计划（2026）'!$B:$B,'[2]产值及收款计划（2026）'!DB:DB)</f>
        <v>0</v>
      </c>
      <c r="DG158" s="235" cm="1">
        <f t="array" ref="DG158">_xlfn.XLOOKUP($A158&amp;$B158,'[2]产值及收款计划（2026）'!$A:$A&amp;'[2]产值及收款计划（2026）'!$B:$B,'[2]产值及收款计划（2026）'!DC:DC)</f>
        <v>0</v>
      </c>
      <c r="DH158" s="235" cm="1">
        <f t="array" ref="DH158">_xlfn.XLOOKUP($A158&amp;$B158,'[2]产值及收款计划（2026）'!$A:$A&amp;'[2]产值及收款计划（2026）'!$B:$B,'[2]产值及收款计划（2026）'!DD:DD)</f>
        <v>0</v>
      </c>
      <c r="DI158" s="235" cm="1">
        <f t="array" ref="DI158">_xlfn.XLOOKUP($A158&amp;$B158,'[2]产值及收款计划（2026）'!$A:$A&amp;'[2]产值及收款计划（2026）'!$B:$B,'[2]产值及收款计划（2026）'!DE:DE)</f>
        <v>0</v>
      </c>
      <c r="DJ158" s="235" cm="1">
        <f t="array" ref="DJ158">_xlfn.XLOOKUP($A158&amp;$B158,'[2]产值及收款计划（2026）'!$A:$A&amp;'[2]产值及收款计划（2026）'!$B:$B,'[2]产值及收款计划（2026）'!DF:DF)</f>
        <v>0</v>
      </c>
      <c r="DK158" s="235" cm="1">
        <f t="array" ref="DK158">_xlfn.XLOOKUP($A158&amp;$B158,'[2]产值及收款计划（2026）'!$A:$A&amp;'[2]产值及收款计划（2026）'!$B:$B,'[2]产值及收款计划（2026）'!DG:DG)</f>
        <v>0</v>
      </c>
      <c r="DL158" s="235" cm="1">
        <f t="array" ref="DL158">_xlfn.XLOOKUP($A158&amp;$B158,'[2]产值及收款计划（2026）'!$A:$A&amp;'[2]产值及收款计划（2026）'!$B:$B,'[2]产值及收款计划（2026）'!DH:DH)</f>
        <v>0</v>
      </c>
      <c r="DM158" s="235" cm="1">
        <f t="array" ref="DM158">_xlfn.XLOOKUP($A158&amp;$B158,'[2]产值及收款计划（2026）'!$A:$A&amp;'[2]产值及收款计划（2026）'!$B:$B,'[2]产值及收款计划（2026）'!DI:DI)</f>
        <v>0</v>
      </c>
      <c r="DN158" s="235" cm="1">
        <f t="array" ref="DN158">_xlfn.XLOOKUP($A158&amp;$B158,'[2]产值及收款计划（2026）'!$A:$A&amp;'[2]产值及收款计划（2026）'!$B:$B,'[2]产值及收款计划（2026）'!DJ:DJ)</f>
        <v>0</v>
      </c>
      <c r="DO158" s="235" cm="1">
        <f t="array" ref="DO158">_xlfn.XLOOKUP($A158&amp;$B158,'[2]产值及收款计划（2026）'!$A:$A&amp;'[2]产值及收款计划（2026）'!$B:$B,'[2]产值及收款计划（2026）'!DK:DK)</f>
        <v>0</v>
      </c>
      <c r="DP158" s="235" cm="1">
        <f t="array" ref="DP158">_xlfn.XLOOKUP($A158&amp;$B158,'[2]产值及收款计划（2026）'!$A:$A&amp;'[2]产值及收款计划（2026）'!$B:$B,'[2]产值及收款计划（2026）'!DL:DL)</f>
        <v>0</v>
      </c>
      <c r="DQ158" s="243"/>
      <c r="DR158" s="229"/>
    </row>
    <row r="159" ht="20.25" spans="1:122">
      <c r="A159" s="233">
        <f t="shared" si="16"/>
        <v>10</v>
      </c>
      <c r="B159" s="233" t="s">
        <v>26</v>
      </c>
      <c r="C159" s="234" t="str" cm="1">
        <f t="array" ref="C159">_xlfn.XLOOKUP($A159&amp;$B159,'[2]产值及收款计划（2026）'!$A:$A&amp;'[2]产值及收款计划（2026）'!$B:$B,'[2]产值及收款计划（2026）'!C:C)</f>
        <v>ZHT2022030800023</v>
      </c>
      <c r="D159" s="234" t="str" cm="1">
        <f t="array" ref="D159">_xlfn.XLOOKUP($A159&amp;$B159,'[2]产值及收款计划（2026）'!$A:$A&amp;'[2]产值及收款计划（2026）'!$B:$B,'[2]产值及收款计划（2026）'!D:D)</f>
        <v>绍兴G329国道智慧快速路改造工程基础设施结构智能监测工程专业分包</v>
      </c>
      <c r="E159" s="235" cm="1">
        <f t="array" ref="E159">_xlfn.XLOOKUP($A159&amp;$B159,'[2]产值及收款计划（2026）'!$A:$A&amp;'[2]产值及收款计划（2026）'!$B:$B,'[2]产值及收款计划（2026）'!E:E)</f>
        <v>125.003261</v>
      </c>
      <c r="F159" s="235" cm="1">
        <f t="array" ref="F159">_xlfn.XLOOKUP($A159&amp;$B159,'[2]产值及收款计划（2026）'!$A:$A&amp;'[2]产值及收款计划（2026）'!$B:$B,'[2]产值及收款计划（2026）'!F:F)</f>
        <v>125.003261</v>
      </c>
      <c r="G159" s="235" t="e" cm="1">
        <f t="array" ref="G159">_xlfn.XLOOKUP($A159&amp;$B159,'[2]产值及收款计划（2026）'!$A:$A&amp;'[2]产值及收款计划（2026）'!$B:$B,'[2]产值及收款计划（2026）'!G:G)</f>
        <v>#REF!</v>
      </c>
      <c r="H159" s="235" cm="1">
        <f t="array" ref="H159">_xlfn.XLOOKUP($A159&amp;$B159,'[2]产值及收款计划（2026）'!$A:$A&amp;'[2]产值及收款计划（2026）'!$B:$B,'[2]产值及收款计划（2026）'!H:H)</f>
        <v>26.986261</v>
      </c>
      <c r="I159" s="236" cm="1">
        <f t="array" ref="I159">_xlfn.XLOOKUP($A159&amp;$B159,'[2]产值及收款计划（2026）'!$A:$A&amp;'[2]产值及收款计划（2026）'!$B:$B,'[2]产值及收款计划（2026）'!I:I)</f>
        <v>0.215884456006312</v>
      </c>
      <c r="J159" s="237" cm="1">
        <f t="array" ref="J159">_xlfn.XLOOKUP($A159&amp;$B159,'[2]产值及收款计划（2026）'!$A:$A&amp;'[2]产值及收款计划（2026）'!$B:$B,'[2]产值及收款计划（2026）'!J:J)</f>
        <v>0.09</v>
      </c>
      <c r="K159" s="235" t="e" cm="1">
        <f t="array" ref="K159">_xlfn.XLOOKUP($A159&amp;$B159,'[2]产值及收款计划（2026）'!$A:$A&amp;'[2]产值及收款计划（2026）'!$B:$B,'[2]产值及收款计划（2026）'!K:K)</f>
        <v>#REF!</v>
      </c>
      <c r="L159" s="235" t="e" cm="1">
        <f t="array" ref="L159">_xlfn.XLOOKUP($A159&amp;$B159,'[2]产值及收款计划（2026）'!$A:$A&amp;'[2]产值及收款计划（2026）'!$B:$B,'[2]产值及收款计划（2026）'!L:L)</f>
        <v>#REF!</v>
      </c>
      <c r="M159" s="235" t="str" cm="1">
        <f t="array" ref="M159">_xlfn.XLOOKUP($A159&amp;$B159,'[2]产值及收款计划（2026）'!$A:$A&amp;'[2]产值及收款计划（2026）'!$B:$B,'[2]产值及收款计划（2026）'!M:M)</f>
        <v>主导</v>
      </c>
      <c r="N159" s="235" cm="1">
        <f t="array" ref="N159">_xlfn.XLOOKUP($A159&amp;$B159,'[2]产值及收款计划（2026）'!$A:$A&amp;'[2]产值及收款计划（2026）'!$B:$B,'[2]产值及收款计划（2026）'!N:N)</f>
        <v>0</v>
      </c>
      <c r="O159" s="235" t="str" cm="1">
        <f t="array" ref="O159">_xlfn.XLOOKUP($A159&amp;$B159,'[2]产值及收款计划（2026）'!$A:$A&amp;'[2]产值及收款计划（2026）'!$B:$B,'[2]产值及收款计划（2026）'!O:O)</f>
        <v>董力健</v>
      </c>
      <c r="P159" s="234" t="str" cm="1">
        <f t="array" ref="P159">_xlfn.XLOOKUP($A159&amp;$B159,'[2]产值及收款计划（2026）'!$A:$A&amp;'[2]产值及收款计划（2026）'!$B:$B,'[2]产值及收款计划（2026）'!P:P)</f>
        <v>过往已完结</v>
      </c>
      <c r="Q159" s="235" t="e" cm="1">
        <f t="array" ref="Q159">_xlfn.XLOOKUP($A159&amp;$B159,'[2]产值及收款计划（2026）'!$A:$A&amp;'[2]产值及收款计划（2026）'!$B:$B,'[2]产值及收款计划（2026）'!Q:Q)</f>
        <v>#REF!</v>
      </c>
      <c r="R159" s="235" t="e" cm="1">
        <f t="array" ref="R159">_xlfn.XLOOKUP($A159&amp;$B159,'[2]产值及收款计划（2026）'!$A:$A&amp;'[2]产值及收款计划（2026）'!$B:$B,'[2]产值及收款计划（2026）'!R:R)</f>
        <v>#REF!</v>
      </c>
      <c r="S159" s="235" t="e" cm="1">
        <f t="array" ref="S159">_xlfn.XLOOKUP($A159&amp;$B159,'[2]产值及收款计划（2026）'!$A:$A&amp;'[2]产值及收款计划（2026）'!$B:$B,'[2]产值及收款计划（2026）'!S:S)</f>
        <v>#REF!</v>
      </c>
      <c r="T159" s="235" cm="1">
        <f t="array" ref="T159">_xlfn.XLOOKUP($A159&amp;$B159,'[2]产值及收款计划（2026）'!$A:$A&amp;'[2]产值及收款计划（2026）'!$B:$B,'[2]产值及收款计划（2026）'!T:T)</f>
        <v>125.003261</v>
      </c>
      <c r="U159" s="235" cm="1">
        <f t="array" ref="U159">_xlfn.XLOOKUP($A159&amp;$B159,'[2]产值及收款计划（2026）'!$A:$A&amp;'[2]产值及收款计划（2026）'!$B:$B,'[2]产值及收款计划（2026）'!U:U)</f>
        <v>0</v>
      </c>
      <c r="V159" s="235" cm="1">
        <f t="array" ref="V159">_xlfn.XLOOKUP($A159&amp;$B159,'[2]产值及收款计划（2026）'!$A:$A&amp;'[2]产值及收款计划（2026）'!$B:$B,'[2]产值及收款计划（2026）'!V:V)</f>
        <v>0</v>
      </c>
      <c r="W159" s="235" t="e" cm="1">
        <f t="array" ref="W159">_xlfn.XLOOKUP($A159&amp;$B159,'[2]产值及收款计划（2026）'!$A:$A&amp;'[2]产值及收款计划（2026）'!$B:$B,'[2]产值及收款计划（2026）'!W:W)</f>
        <v>#REF!</v>
      </c>
      <c r="X159" s="235" t="e" cm="1">
        <f t="array" ref="X159">_xlfn.XLOOKUP($A159&amp;$B159,'[2]产值及收款计划（2026）'!$A:$A&amp;'[2]产值及收款计划（2026）'!$B:$B,'[2]产值及收款计划（2026）'!X:X)</f>
        <v>#REF!</v>
      </c>
      <c r="Y159" s="235" t="e" cm="1">
        <f t="array" ref="Y159">_xlfn.XLOOKUP($A159&amp;$B159,'[2]产值及收款计划（2026）'!$A:$A&amp;'[2]产值及收款计划（2026）'!$B:$B,'[2]产值及收款计划（2026）'!Y:Y)</f>
        <v>#REF!</v>
      </c>
      <c r="Z159" s="235" t="e" cm="1">
        <f t="array" ref="Z159">_xlfn.XLOOKUP($A159&amp;$B159,'[2]产值及收款计划（2026）'!$A:$A&amp;'[2]产值及收款计划（2026）'!$B:$B,'[2]产值及收款计划（2026）'!Z:Z)</f>
        <v>#REF!</v>
      </c>
      <c r="AA159" s="235" cm="1">
        <f t="array" ref="AA159">_xlfn.XLOOKUP($A159&amp;$B159,'[2]产值及收款计划（2026）'!$A:$A&amp;'[2]产值及收款计划（2026）'!$B:$B,'[2]产值及收款计划（2026）'!AA:AA)</f>
        <v>0</v>
      </c>
      <c r="AB159" s="235" cm="1">
        <f t="array" ref="AB159">_xlfn.XLOOKUP($A159&amp;$B159,'[2]产值及收款计划（2026）'!$A:$A&amp;'[2]产值及收款计划（2026）'!$B:$B,'[2]产值及收款计划（2026）'!AB:AB)</f>
        <v>0</v>
      </c>
      <c r="AC159" s="235" cm="1">
        <f t="array" ref="AC159">_xlfn.XLOOKUP($A159&amp;$B159,'[2]产值及收款计划（2026）'!$A:$A&amp;'[2]产值及收款计划（2026）'!$B:$B,'[2]产值及收款计划（2026）'!AC:AC)</f>
        <v>0</v>
      </c>
      <c r="AD159" s="235" cm="1">
        <f t="array" ref="AD159">_xlfn.XLOOKUP($A159&amp;$B159,'[2]产值及收款计划（2026）'!$A:$A&amp;'[2]产值及收款计划（2026）'!$B:$B,'[2]产值及收款计划（2026）'!AD:AD)</f>
        <v>0</v>
      </c>
      <c r="AE159" s="235" cm="1">
        <f t="array" ref="AE159">_xlfn.XLOOKUP($A159&amp;$B159,'[2]产值及收款计划（2026）'!$A:$A&amp;'[2]产值及收款计划（2026）'!$B:$B,'[2]产值及收款计划（2026）'!AE:AE)</f>
        <v>0</v>
      </c>
      <c r="AF159" s="235" cm="1">
        <f t="array" ref="AF159">_xlfn.XLOOKUP($A159&amp;$B159,'[2]产值及收款计划（2026）'!$A:$A&amp;'[2]产值及收款计划（2026）'!$B:$B,'[2]产值及收款计划（2026）'!AF:AF)</f>
        <v>0</v>
      </c>
      <c r="AG159" s="235" cm="1">
        <f t="array" ref="AG159">_xlfn.XLOOKUP($A159&amp;$B159,'[2]产值及收款计划（2026）'!$A:$A&amp;'[2]产值及收款计划（2026）'!$B:$B,'[2]产值及收款计划（2026）'!AG:AG)</f>
        <v>0</v>
      </c>
      <c r="AH159" s="235" cm="1">
        <f t="array" ref="AH159">_xlfn.XLOOKUP($A159&amp;$B159,'[2]产值及收款计划（2026）'!$A:$A&amp;'[2]产值及收款计划（2026）'!$B:$B,'[2]产值及收款计划（2026）'!AH:AH)</f>
        <v>0</v>
      </c>
      <c r="AI159" s="235" cm="1">
        <f t="array" ref="AI159">_xlfn.XLOOKUP($A159&amp;$B159,'[2]产值及收款计划（2026）'!$A:$A&amp;'[2]产值及收款计划（2026）'!$B:$B,'[2]产值及收款计划（2026）'!AI:AI)</f>
        <v>0</v>
      </c>
      <c r="AJ159" s="235" cm="1">
        <f t="array" ref="AJ159">_xlfn.XLOOKUP($A159&amp;$B159,'[2]产值及收款计划（2026）'!$A:$A&amp;'[2]产值及收款计划（2026）'!$B:$B,'[2]产值及收款计划（2026）'!AJ:AJ)</f>
        <v>0</v>
      </c>
      <c r="AK159" s="235" cm="1">
        <f t="array" ref="AK159">_xlfn.XLOOKUP($A159&amp;$B159,'[2]产值及收款计划（2026）'!$A:$A&amp;'[2]产值及收款计划（2026）'!$B:$B,'[2]产值及收款计划（2026）'!AK:AK)</f>
        <v>0</v>
      </c>
      <c r="AL159" s="235" cm="1">
        <f t="array" ref="AL159">_xlfn.XLOOKUP($A159&amp;$B159,'[2]产值及收款计划（2026）'!$A:$A&amp;'[2]产值及收款计划（2026）'!$B:$B,'[2]产值及收款计划（2026）'!AL:AL)</f>
        <v>0</v>
      </c>
      <c r="AM159" s="242" cm="1">
        <f t="array" ref="AM159">_xlfn.LET(_xlpm.勾选月份状态数组,TRANSPOSE('PPT(12-15页）-TOP10'!$A$3:$A$14),_xlpm.选择数据区,IF('PPT(12-15页）-TOP10'!$E$3="收款",$BA159:$BL159,$AA159:$AL159),SUM(_xlfn._xlws.FILTER(_xlpm.选择数据区,_xlpm.勾选月份状态数组,"")))</f>
        <v>0</v>
      </c>
      <c r="AN159" s="235" t="e">
        <f>_xlfn.XLOOKUP($C159,应收未收表!$T:$T,应收未收表!AA:AA)</f>
        <v>#N/A</v>
      </c>
      <c r="AO159" s="235" t="e">
        <f>_xlfn.XLOOKUP($C159,应收未收表!$T:$T,应收未收表!AB:AB)</f>
        <v>#N/A</v>
      </c>
      <c r="AP159" s="235" t="e">
        <f>_xlfn.XLOOKUP($C159,应收未收表!$T:$T,应收未收表!AC:AC)</f>
        <v>#N/A</v>
      </c>
      <c r="AQ159" s="235" t="e">
        <f>_xlfn.XLOOKUP($C159,应收未收表!$T:$T,应收未收表!AE:AE)</f>
        <v>#N/A</v>
      </c>
      <c r="AR159" s="235" t="e">
        <f>_xlfn.XLOOKUP($C159,应收未收表!$T:$T,应收未收表!AF:AF)</f>
        <v>#N/A</v>
      </c>
      <c r="AS159" s="235" t="e" cm="1">
        <f t="array" ref="AS159">_xlfn.XLOOKUP($A159&amp;$B159,'[2]产值及收款计划（2026）'!$A:$A&amp;'[2]产值及收款计划（2026）'!$B:$B,'[2]产值及收款计划（2026）'!AS:AS)</f>
        <v>#REF!</v>
      </c>
      <c r="AT159" s="235" t="e" cm="1">
        <f t="array" ref="AT159">_xlfn.XLOOKUP($A159&amp;$B159,'[2]产值及收款计划（2026）'!$A:$A&amp;'[2]产值及收款计划（2026）'!$B:$B,'[2]产值及收款计划（2026）'!AT:AT)</f>
        <v>#REF!</v>
      </c>
      <c r="AU159" s="235" t="e" cm="1">
        <f t="array" ref="AU159">_xlfn.XLOOKUP($A159&amp;$B159,'[2]产值及收款计划（2026）'!$A:$A&amp;'[2]产值及收款计划（2026）'!$B:$B,'[2]产值及收款计划（2026）'!AU:AU)</f>
        <v>#REF!</v>
      </c>
      <c r="AV159" s="235" t="e" cm="1">
        <f t="array" ref="AV159">_xlfn.XLOOKUP($A159&amp;$B159,'[2]产值及收款计划（2026）'!$A:$A&amp;'[2]产值及收款计划（2026）'!$B:$B,'[2]产值及收款计划（2026）'!AV:AV)</f>
        <v>#REF!</v>
      </c>
      <c r="AW159" s="235" cm="1">
        <f t="array" ref="AW159">_xlfn.XLOOKUP($A159&amp;$B159,'[2]产值及收款计划（2026）'!$A:$A&amp;'[2]产值及收款计划（2026）'!$B:$B,'[2]产值及收款计划（2026）'!AW:AW)</f>
        <v>105</v>
      </c>
      <c r="AX159" s="235" cm="1">
        <f t="array" ref="AX159">_xlfn.XLOOKUP($A159&amp;$B159,'[2]产值及收款计划（2026）'!$A:$A&amp;'[2]产值及收款计划（2026）'!$B:$B,'[2]产值及收款计划（2026）'!AX:AX)</f>
        <v>0</v>
      </c>
      <c r="AY159" s="235" cm="1">
        <f t="array" ref="AY159">_xlfn.XLOOKUP($A159&amp;$B159,'[2]产值及收款计划（2026）'!$A:$A&amp;'[2]产值及收款计划（2026）'!$B:$B,'[2]产值及收款计划（2026）'!AY:AY)</f>
        <v>20.003261</v>
      </c>
      <c r="AZ159" s="235" cm="1">
        <f t="array" ref="AZ159">_xlfn.XLOOKUP($A159&amp;$B159,'[2]产值及收款计划（2026）'!$A:$A&amp;'[2]产值及收款计划（2026）'!$B:$B,'[2]产值及收款计划（2026）'!AZ:AZ)</f>
        <v>20.003261</v>
      </c>
      <c r="BA159" s="235" cm="1">
        <f t="array" ref="BA159">_xlfn.XLOOKUP($A159&amp;$B159,'[2]产值及收款计划（2026）'!$A:$A&amp;'[2]产值及收款计划（2026）'!$B:$B,'[2]产值及收款计划（2026）'!BA:BA)</f>
        <v>0</v>
      </c>
      <c r="BB159" s="235" cm="1">
        <f t="array" ref="BB159">_xlfn.XLOOKUP($A159&amp;$B159,'[2]产值及收款计划（2026）'!$A:$A&amp;'[2]产值及收款计划（2026）'!$B:$B,'[2]产值及收款计划（2026）'!BB:BB)</f>
        <v>0</v>
      </c>
      <c r="BC159" s="235" cm="1">
        <f t="array" ref="BC159">_xlfn.XLOOKUP($A159&amp;$B159,'[2]产值及收款计划（2026）'!$A:$A&amp;'[2]产值及收款计划（2026）'!$B:$B,'[2]产值及收款计划（2026）'!BC:BC)</f>
        <v>0</v>
      </c>
      <c r="BD159" s="235" t="e" cm="1">
        <f t="array" ref="BD159">_xlfn.XLOOKUP($A159&amp;$B159,'[2]产值及收款计划（2026）'!$A:$A&amp;'[2]产值及收款计划（2026）'!$B:$B,'[2]产值及收款计划（2026）'!BD:BD)</f>
        <v>#REF!</v>
      </c>
      <c r="BE159" s="235" t="e" cm="1">
        <f t="array" ref="BE159">_xlfn.XLOOKUP($A159&amp;$B159,'[2]产值及收款计划（2026）'!$A:$A&amp;'[2]产值及收款计划（2026）'!$B:$B,'[2]产值及收款计划（2026）'!BE:BE)</f>
        <v>#REF!</v>
      </c>
      <c r="BF159" s="235" t="e" cm="1">
        <f t="array" ref="BF159">_xlfn.XLOOKUP($A159&amp;$B159,'[2]产值及收款计划（2026）'!$A:$A&amp;'[2]产值及收款计划（2026）'!$B:$B,'[2]产值及收款计划（2026）'!BF:BF)</f>
        <v>#REF!</v>
      </c>
      <c r="BG159" s="235" t="e" cm="1">
        <f t="array" ref="BG159">_xlfn.XLOOKUP($A159&amp;$B159,'[2]产值及收款计划（2026）'!$A:$A&amp;'[2]产值及收款计划（2026）'!$B:$B,'[2]产值及收款计划（2026）'!BG:BG)</f>
        <v>#REF!</v>
      </c>
      <c r="BH159" s="235" t="e" cm="1">
        <f t="array" ref="BH159">_xlfn.XLOOKUP($A159&amp;$B159,'[2]产值及收款计划（2026）'!$A:$A&amp;'[2]产值及收款计划（2026）'!$B:$B,'[2]产值及收款计划（2026）'!BH:BH)</f>
        <v>#REF!</v>
      </c>
      <c r="BI159" s="235" t="e" cm="1">
        <f t="array" ref="BI159">_xlfn.XLOOKUP($A159&amp;$B159,'[2]产值及收款计划（2026）'!$A:$A&amp;'[2]产值及收款计划（2026）'!$B:$B,'[2]产值及收款计划（2026）'!BI:BI)</f>
        <v>#REF!</v>
      </c>
      <c r="BJ159" s="235" t="e" cm="1">
        <f t="array" ref="BJ159">_xlfn.XLOOKUP($A159&amp;$B159,'[2]产值及收款计划（2026）'!$A:$A&amp;'[2]产值及收款计划（2026）'!$B:$B,'[2]产值及收款计划（2026）'!BJ:BJ)</f>
        <v>#REF!</v>
      </c>
      <c r="BK159" s="235" t="e" cm="1">
        <f t="array" ref="BK159">_xlfn.XLOOKUP($A159&amp;$B159,'[2]产值及收款计划（2026）'!$A:$A&amp;'[2]产值及收款计划（2026）'!$B:$B,'[2]产值及收款计划（2026）'!BK:BK)</f>
        <v>#REF!</v>
      </c>
      <c r="BL159" s="235" t="e" cm="1">
        <f t="array" ref="BL159">_xlfn.XLOOKUP($A159&amp;$B159,'[2]产值及收款计划（2026）'!$A:$A&amp;'[2]产值及收款计划（2026）'!$B:$B,'[2]产值及收款计划（2026）'!BL:BL)</f>
        <v>#REF!</v>
      </c>
      <c r="BM159" s="235"/>
      <c r="BN159" s="235"/>
      <c r="BO159" s="235"/>
      <c r="BP159" s="235"/>
      <c r="BQ159" s="235" t="e">
        <f>_xlfn.XLOOKUP($C159,应收未收表!$AJ:$AJ,应收未收表!AK:AK)</f>
        <v>#N/A</v>
      </c>
      <c r="BR159" s="235" t="e">
        <f>_xlfn.XLOOKUP($C159,应收未收表!$AJ:$AJ,应收未收表!AL:AL)</f>
        <v>#N/A</v>
      </c>
      <c r="BS159" s="235" t="e">
        <f>_xlfn.XLOOKUP($C159,应收未收表!$AJ:$AJ,应收未收表!AM:AM)</f>
        <v>#N/A</v>
      </c>
      <c r="BT159" s="235" t="e">
        <f>_xlfn.XLOOKUP($C159,应收未收表!$AJ:$AJ,应收未收表!AN:AN)</f>
        <v>#N/A</v>
      </c>
      <c r="BU159" s="234" t="str" cm="1">
        <f t="array" ref="BU159">_xlfn.XLOOKUP($A159&amp;$B159,'[2]产值及收款计划（2026）'!$A:$A&amp;'[2]产值及收款计划（2026）'!$B:$B,'[2]产值及收款计划（2026）'!BQ:BQ)</f>
        <v>中铁一局集团第五工程有限公司</v>
      </c>
      <c r="BV159" s="235" t="e" cm="1">
        <f t="array" ref="BV159">_xlfn.XLOOKUP($A159&amp;$B159,'[2]产值及收款计划（2026）'!$A:$A&amp;'[2]产值及收款计划（2026）'!$B:$B,'[2]产值及收款计划（2026）'!BR:BR)</f>
        <v>#REF!</v>
      </c>
      <c r="CE159" s="235" cm="1">
        <f t="array" ref="CE159">_xlfn.XLOOKUP($A159&amp;$B159,'[2]产值及收款计划（2026）'!$A:$A&amp;'[2]产值及收款计划（2026）'!$B:$B,'[2]产值及收款计划（2026）'!CA:CA)</f>
        <v>0</v>
      </c>
      <c r="CF159" s="235" cm="1">
        <f t="array" ref="CF159">_xlfn.XLOOKUP($A159&amp;$B159,'[2]产值及收款计划（2026）'!$A:$A&amp;'[2]产值及收款计划（2026）'!$B:$B,'[2]产值及收款计划（2026）'!CB:CB)</f>
        <v>0</v>
      </c>
      <c r="CG159" s="235" cm="1">
        <f t="array" ref="CG159">_xlfn.XLOOKUP($A159&amp;$B159,'[2]产值及收款计划（2026）'!$A:$A&amp;'[2]产值及收款计划（2026）'!$B:$B,'[2]产值及收款计划（2026）'!CC:CC)</f>
        <v>0</v>
      </c>
      <c r="CH159" s="235" cm="1">
        <f t="array" ref="CH159">_xlfn.XLOOKUP($A159&amp;$B159,'[2]产值及收款计划（2026）'!$A:$A&amp;'[2]产值及收款计划（2026）'!$B:$B,'[2]产值及收款计划（2026）'!CD:CD)</f>
        <v>0</v>
      </c>
      <c r="CI159" s="235" cm="1">
        <f t="array" ref="CI159">_xlfn.XLOOKUP($A159&amp;$B159,'[2]产值及收款计划（2026）'!$A:$A&amp;'[2]产值及收款计划（2026）'!$B:$B,'[2]产值及收款计划（2026）'!CE:CE)</f>
        <v>0</v>
      </c>
      <c r="CJ159" s="235" cm="1">
        <f t="array" ref="CJ159">_xlfn.XLOOKUP($A159&amp;$B159,'[2]产值及收款计划（2026）'!$A:$A&amp;'[2]产值及收款计划（2026）'!$B:$B,'[2]产值及收款计划（2026）'!CF:CF)</f>
        <v>0</v>
      </c>
      <c r="CK159" s="235" cm="1">
        <f t="array" ref="CK159">_xlfn.XLOOKUP($A159&amp;$B159,'[2]产值及收款计划（2026）'!$A:$A&amp;'[2]产值及收款计划（2026）'!$B:$B,'[2]产值及收款计划（2026）'!CG:CG)</f>
        <v>0</v>
      </c>
      <c r="CL159" s="235" cm="1">
        <f t="array" ref="CL159">_xlfn.XLOOKUP($A159&amp;$B159,'[2]产值及收款计划（2026）'!$A:$A&amp;'[2]产值及收款计划（2026）'!$B:$B,'[2]产值及收款计划（2026）'!CH:CH)</f>
        <v>0</v>
      </c>
      <c r="CM159" s="235" cm="1">
        <f t="array" ref="CM159">_xlfn.XLOOKUP($A159&amp;$B159,'[2]产值及收款计划（2026）'!$A:$A&amp;'[2]产值及收款计划（2026）'!$B:$B,'[2]产值及收款计划（2026）'!CI:CI)</f>
        <v>0</v>
      </c>
      <c r="CN159" s="235" cm="1">
        <f t="array" ref="CN159">_xlfn.XLOOKUP($A159&amp;$B159,'[2]产值及收款计划（2026）'!$A:$A&amp;'[2]产值及收款计划（2026）'!$B:$B,'[2]产值及收款计划（2026）'!CJ:CJ)</f>
        <v>0</v>
      </c>
      <c r="CO159" s="235" cm="1">
        <f t="array" ref="CO159">_xlfn.XLOOKUP($A159&amp;$B159,'[2]产值及收款计划（2026）'!$A:$A&amp;'[2]产值及收款计划（2026）'!$B:$B,'[2]产值及收款计划（2026）'!CK:CK)</f>
        <v>0</v>
      </c>
      <c r="CP159" s="235" cm="1">
        <f t="array" ref="CP159">_xlfn.XLOOKUP($A159&amp;$B159,'[2]产值及收款计划（2026）'!$A:$A&amp;'[2]产值及收款计划（2026）'!$B:$B,'[2]产值及收款计划（2026）'!CL:CL)</f>
        <v>0</v>
      </c>
      <c r="DE159" s="235" cm="1">
        <f t="array" ref="DE159">_xlfn.XLOOKUP($A159&amp;$B159,'[2]产值及收款计划（2026）'!$A:$A&amp;'[2]产值及收款计划（2026）'!$B:$B,'[2]产值及收款计划（2026）'!DA:DA)</f>
        <v>0</v>
      </c>
      <c r="DF159" s="235" cm="1">
        <f t="array" ref="DF159">_xlfn.XLOOKUP($A159&amp;$B159,'[2]产值及收款计划（2026）'!$A:$A&amp;'[2]产值及收款计划（2026）'!$B:$B,'[2]产值及收款计划（2026）'!DB:DB)</f>
        <v>0</v>
      </c>
      <c r="DG159" s="235" cm="1">
        <f t="array" ref="DG159">_xlfn.XLOOKUP($A159&amp;$B159,'[2]产值及收款计划（2026）'!$A:$A&amp;'[2]产值及收款计划（2026）'!$B:$B,'[2]产值及收款计划（2026）'!DC:DC)</f>
        <v>0</v>
      </c>
      <c r="DH159" s="235" cm="1">
        <f t="array" ref="DH159">_xlfn.XLOOKUP($A159&amp;$B159,'[2]产值及收款计划（2026）'!$A:$A&amp;'[2]产值及收款计划（2026）'!$B:$B,'[2]产值及收款计划（2026）'!DD:DD)</f>
        <v>0</v>
      </c>
      <c r="DI159" s="235" cm="1">
        <f t="array" ref="DI159">_xlfn.XLOOKUP($A159&amp;$B159,'[2]产值及收款计划（2026）'!$A:$A&amp;'[2]产值及收款计划（2026）'!$B:$B,'[2]产值及收款计划（2026）'!DE:DE)</f>
        <v>0</v>
      </c>
      <c r="DJ159" s="235" cm="1">
        <f t="array" ref="DJ159">_xlfn.XLOOKUP($A159&amp;$B159,'[2]产值及收款计划（2026）'!$A:$A&amp;'[2]产值及收款计划（2026）'!$B:$B,'[2]产值及收款计划（2026）'!DF:DF)</f>
        <v>0</v>
      </c>
      <c r="DK159" s="235" cm="1">
        <f t="array" ref="DK159">_xlfn.XLOOKUP($A159&amp;$B159,'[2]产值及收款计划（2026）'!$A:$A&amp;'[2]产值及收款计划（2026）'!$B:$B,'[2]产值及收款计划（2026）'!DG:DG)</f>
        <v>0</v>
      </c>
      <c r="DL159" s="235" cm="1">
        <f t="array" ref="DL159">_xlfn.XLOOKUP($A159&amp;$B159,'[2]产值及收款计划（2026）'!$A:$A&amp;'[2]产值及收款计划（2026）'!$B:$B,'[2]产值及收款计划（2026）'!DH:DH)</f>
        <v>0</v>
      </c>
      <c r="DM159" s="235" cm="1">
        <f t="array" ref="DM159">_xlfn.XLOOKUP($A159&amp;$B159,'[2]产值及收款计划（2026）'!$A:$A&amp;'[2]产值及收款计划（2026）'!$B:$B,'[2]产值及收款计划（2026）'!DI:DI)</f>
        <v>0</v>
      </c>
      <c r="DN159" s="235" cm="1">
        <f t="array" ref="DN159">_xlfn.XLOOKUP($A159&amp;$B159,'[2]产值及收款计划（2026）'!$A:$A&amp;'[2]产值及收款计划（2026）'!$B:$B,'[2]产值及收款计划（2026）'!DJ:DJ)</f>
        <v>0</v>
      </c>
      <c r="DO159" s="235" cm="1">
        <f t="array" ref="DO159">_xlfn.XLOOKUP($A159&amp;$B159,'[2]产值及收款计划（2026）'!$A:$A&amp;'[2]产值及收款计划（2026）'!$B:$B,'[2]产值及收款计划（2026）'!DK:DK)</f>
        <v>0</v>
      </c>
      <c r="DP159" s="235" cm="1">
        <f t="array" ref="DP159">_xlfn.XLOOKUP($A159&amp;$B159,'[2]产值及收款计划（2026）'!$A:$A&amp;'[2]产值及收款计划（2026）'!$B:$B,'[2]产值及收款计划（2026）'!DL:DL)</f>
        <v>0</v>
      </c>
      <c r="DQ159" s="243"/>
      <c r="DR159" s="229"/>
    </row>
    <row r="160" ht="20.25" spans="1:122">
      <c r="A160" s="233">
        <f t="shared" si="16"/>
        <v>11</v>
      </c>
      <c r="B160" s="233" t="s">
        <v>26</v>
      </c>
      <c r="C160" s="234" t="str" cm="1">
        <f t="array" ref="C160">_xlfn.XLOOKUP($A160&amp;$B160,'[2]产值及收款计划（2026）'!$A:$A&amp;'[2]产值及收款计划（2026）'!$B:$B,'[2]产值及收款计划（2026）'!C:C)</f>
        <v>ZHT2024052200060</v>
      </c>
      <c r="D160" s="234" t="str" cm="1">
        <f t="array" ref="D160">_xlfn.XLOOKUP($A160&amp;$B160,'[2]产值及收款计划（2026）'!$A:$A&amp;'[2]产值及收款计划（2026）'!$B:$B,'[2]产值及收款计划（2026）'!D:D)</f>
        <v>停车可视化大屏开发</v>
      </c>
      <c r="E160" s="235" cm="1">
        <f t="array" ref="E160">_xlfn.XLOOKUP($A160&amp;$B160,'[2]产值及收款计划（2026）'!$A:$A&amp;'[2]产值及收款计划（2026）'!$B:$B,'[2]产值及收款计划（2026）'!E:E)</f>
        <v>35.04</v>
      </c>
      <c r="F160" s="235" cm="1">
        <f t="array" ref="F160">_xlfn.XLOOKUP($A160&amp;$B160,'[2]产值及收款计划（2026）'!$A:$A&amp;'[2]产值及收款计划（2026）'!$B:$B,'[2]产值及收款计划（2026）'!F:F)</f>
        <v>35.04</v>
      </c>
      <c r="G160" s="235" t="e" cm="1">
        <f t="array" ref="G160">_xlfn.XLOOKUP($A160&amp;$B160,'[2]产值及收款计划（2026）'!$A:$A&amp;'[2]产值及收款计划（2026）'!$B:$B,'[2]产值及收款计划（2026）'!G:G)</f>
        <v>#REF!</v>
      </c>
      <c r="H160" s="235" cm="1">
        <f t="array" ref="H160">_xlfn.XLOOKUP($A160&amp;$B160,'[2]产值及收款计划（2026）'!$A:$A&amp;'[2]产值及收款计划（2026）'!$B:$B,'[2]产值及收款计划（2026）'!H:H)</f>
        <v>35.04</v>
      </c>
      <c r="I160" s="236" cm="1">
        <f t="array" ref="I160">_xlfn.XLOOKUP($A160&amp;$B160,'[2]产值及收款计划（2026）'!$A:$A&amp;'[2]产值及收款计划（2026）'!$B:$B,'[2]产值及收款计划（2026）'!I:I)</f>
        <v>1</v>
      </c>
      <c r="J160" s="237" cm="1">
        <f t="array" ref="J160">_xlfn.XLOOKUP($A160&amp;$B160,'[2]产值及收款计划（2026）'!$A:$A&amp;'[2]产值及收款计划（2026）'!$B:$B,'[2]产值及收款计划（2026）'!J:J)</f>
        <v>0.06</v>
      </c>
      <c r="K160" s="235" t="e" cm="1">
        <f t="array" ref="K160">_xlfn.XLOOKUP($A160&amp;$B160,'[2]产值及收款计划（2026）'!$A:$A&amp;'[2]产值及收款计划（2026）'!$B:$B,'[2]产值及收款计划（2026）'!K:K)</f>
        <v>#REF!</v>
      </c>
      <c r="L160" s="235" t="e" cm="1">
        <f t="array" ref="L160">_xlfn.XLOOKUP($A160&amp;$B160,'[2]产值及收款计划（2026）'!$A:$A&amp;'[2]产值及收款计划（2026）'!$B:$B,'[2]产值及收款计划（2026）'!L:L)</f>
        <v>#REF!</v>
      </c>
      <c r="M160" s="235" t="str" cm="1">
        <f t="array" ref="M160">_xlfn.XLOOKUP($A160&amp;$B160,'[2]产值及收款计划（2026）'!$A:$A&amp;'[2]产值及收款计划（2026）'!$B:$B,'[2]产值及收款计划（2026）'!M:M)</f>
        <v>主导</v>
      </c>
      <c r="N160" s="235" t="str" cm="1">
        <f t="array" ref="N160">_xlfn.XLOOKUP($A160&amp;$B160,'[2]产值及收款计划（2026）'!$A:$A&amp;'[2]产值及收款计划（2026）'!$B:$B,'[2]产值及收款计划（2026）'!N:N)</f>
        <v>贺一玮团队</v>
      </c>
      <c r="O160" s="235" t="str" cm="1">
        <f t="array" ref="O160">_xlfn.XLOOKUP($A160&amp;$B160,'[2]产值及收款计划（2026）'!$A:$A&amp;'[2]产值及收款计划（2026）'!$B:$B,'[2]产值及收款计划（2026）'!O:O)</f>
        <v>贺一玮</v>
      </c>
      <c r="P160" s="234" t="str" cm="1">
        <f t="array" ref="P160">_xlfn.XLOOKUP($A160&amp;$B160,'[2]产值及收款计划（2026）'!$A:$A&amp;'[2]产值及收款计划（2026）'!$B:$B,'[2]产值及收款计划（2026）'!P:P)</f>
        <v>过往已完结</v>
      </c>
      <c r="Q160" s="235" t="e" cm="1">
        <f t="array" ref="Q160">_xlfn.XLOOKUP($A160&amp;$B160,'[2]产值及收款计划（2026）'!$A:$A&amp;'[2]产值及收款计划（2026）'!$B:$B,'[2]产值及收款计划（2026）'!Q:Q)</f>
        <v>#REF!</v>
      </c>
      <c r="R160" s="235" t="e" cm="1">
        <f t="array" ref="R160">_xlfn.XLOOKUP($A160&amp;$B160,'[2]产值及收款计划（2026）'!$A:$A&amp;'[2]产值及收款计划（2026）'!$B:$B,'[2]产值及收款计划（2026）'!R:R)</f>
        <v>#REF!</v>
      </c>
      <c r="S160" s="235" t="e" cm="1">
        <f t="array" ref="S160">_xlfn.XLOOKUP($A160&amp;$B160,'[2]产值及收款计划（2026）'!$A:$A&amp;'[2]产值及收款计划（2026）'!$B:$B,'[2]产值及收款计划（2026）'!S:S)</f>
        <v>#REF!</v>
      </c>
      <c r="T160" s="235" cm="1">
        <f t="array" ref="T160">_xlfn.XLOOKUP($A160&amp;$B160,'[2]产值及收款计划（2026）'!$A:$A&amp;'[2]产值及收款计划（2026）'!$B:$B,'[2]产值及收款计划（2026）'!T:T)</f>
        <v>35.04</v>
      </c>
      <c r="U160" s="235" cm="1">
        <f t="array" ref="U160">_xlfn.XLOOKUP($A160&amp;$B160,'[2]产值及收款计划（2026）'!$A:$A&amp;'[2]产值及收款计划（2026）'!$B:$B,'[2]产值及收款计划（2026）'!U:U)</f>
        <v>0</v>
      </c>
      <c r="V160" s="235" cm="1">
        <f t="array" ref="V160">_xlfn.XLOOKUP($A160&amp;$B160,'[2]产值及收款计划（2026）'!$A:$A&amp;'[2]产值及收款计划（2026）'!$B:$B,'[2]产值及收款计划（2026）'!V:V)</f>
        <v>0</v>
      </c>
      <c r="W160" s="235" t="e" cm="1">
        <f t="array" ref="W160">_xlfn.XLOOKUP($A160&amp;$B160,'[2]产值及收款计划（2026）'!$A:$A&amp;'[2]产值及收款计划（2026）'!$B:$B,'[2]产值及收款计划（2026）'!W:W)</f>
        <v>#REF!</v>
      </c>
      <c r="X160" s="235" t="e" cm="1">
        <f t="array" ref="X160">_xlfn.XLOOKUP($A160&amp;$B160,'[2]产值及收款计划（2026）'!$A:$A&amp;'[2]产值及收款计划（2026）'!$B:$B,'[2]产值及收款计划（2026）'!X:X)</f>
        <v>#REF!</v>
      </c>
      <c r="Y160" s="235" t="e" cm="1">
        <f t="array" ref="Y160">_xlfn.XLOOKUP($A160&amp;$B160,'[2]产值及收款计划（2026）'!$A:$A&amp;'[2]产值及收款计划（2026）'!$B:$B,'[2]产值及收款计划（2026）'!Y:Y)</f>
        <v>#REF!</v>
      </c>
      <c r="Z160" s="235" t="e" cm="1">
        <f t="array" ref="Z160">_xlfn.XLOOKUP($A160&amp;$B160,'[2]产值及收款计划（2026）'!$A:$A&amp;'[2]产值及收款计划（2026）'!$B:$B,'[2]产值及收款计划（2026）'!Z:Z)</f>
        <v>#REF!</v>
      </c>
      <c r="AA160" s="235" cm="1">
        <f t="array" ref="AA160">_xlfn.XLOOKUP($A160&amp;$B160,'[2]产值及收款计划（2026）'!$A:$A&amp;'[2]产值及收款计划（2026）'!$B:$B,'[2]产值及收款计划（2026）'!AA:AA)</f>
        <v>0</v>
      </c>
      <c r="AB160" s="235" cm="1">
        <f t="array" ref="AB160">_xlfn.XLOOKUP($A160&amp;$B160,'[2]产值及收款计划（2026）'!$A:$A&amp;'[2]产值及收款计划（2026）'!$B:$B,'[2]产值及收款计划（2026）'!AB:AB)</f>
        <v>0</v>
      </c>
      <c r="AC160" s="235" cm="1">
        <f t="array" ref="AC160">_xlfn.XLOOKUP($A160&amp;$B160,'[2]产值及收款计划（2026）'!$A:$A&amp;'[2]产值及收款计划（2026）'!$B:$B,'[2]产值及收款计划（2026）'!AC:AC)</f>
        <v>0</v>
      </c>
      <c r="AD160" s="235" cm="1">
        <f t="array" ref="AD160">_xlfn.XLOOKUP($A160&amp;$B160,'[2]产值及收款计划（2026）'!$A:$A&amp;'[2]产值及收款计划（2026）'!$B:$B,'[2]产值及收款计划（2026）'!AD:AD)</f>
        <v>0</v>
      </c>
      <c r="AE160" s="235" cm="1">
        <f t="array" ref="AE160">_xlfn.XLOOKUP($A160&amp;$B160,'[2]产值及收款计划（2026）'!$A:$A&amp;'[2]产值及收款计划（2026）'!$B:$B,'[2]产值及收款计划（2026）'!AE:AE)</f>
        <v>0</v>
      </c>
      <c r="AF160" s="235" cm="1">
        <f t="array" ref="AF160">_xlfn.XLOOKUP($A160&amp;$B160,'[2]产值及收款计划（2026）'!$A:$A&amp;'[2]产值及收款计划（2026）'!$B:$B,'[2]产值及收款计划（2026）'!AF:AF)</f>
        <v>0</v>
      </c>
      <c r="AG160" s="235" cm="1">
        <f t="array" ref="AG160">_xlfn.XLOOKUP($A160&amp;$B160,'[2]产值及收款计划（2026）'!$A:$A&amp;'[2]产值及收款计划（2026）'!$B:$B,'[2]产值及收款计划（2026）'!AG:AG)</f>
        <v>0</v>
      </c>
      <c r="AH160" s="235" cm="1">
        <f t="array" ref="AH160">_xlfn.XLOOKUP($A160&amp;$B160,'[2]产值及收款计划（2026）'!$A:$A&amp;'[2]产值及收款计划（2026）'!$B:$B,'[2]产值及收款计划（2026）'!AH:AH)</f>
        <v>0</v>
      </c>
      <c r="AI160" s="235" cm="1">
        <f t="array" ref="AI160">_xlfn.XLOOKUP($A160&amp;$B160,'[2]产值及收款计划（2026）'!$A:$A&amp;'[2]产值及收款计划（2026）'!$B:$B,'[2]产值及收款计划（2026）'!AI:AI)</f>
        <v>0</v>
      </c>
      <c r="AJ160" s="235" cm="1">
        <f t="array" ref="AJ160">_xlfn.XLOOKUP($A160&amp;$B160,'[2]产值及收款计划（2026）'!$A:$A&amp;'[2]产值及收款计划（2026）'!$B:$B,'[2]产值及收款计划（2026）'!AJ:AJ)</f>
        <v>0</v>
      </c>
      <c r="AK160" s="235" cm="1">
        <f t="array" ref="AK160">_xlfn.XLOOKUP($A160&amp;$B160,'[2]产值及收款计划（2026）'!$A:$A&amp;'[2]产值及收款计划（2026）'!$B:$B,'[2]产值及收款计划（2026）'!AK:AK)</f>
        <v>0</v>
      </c>
      <c r="AL160" s="235" cm="1">
        <f t="array" ref="AL160">_xlfn.XLOOKUP($A160&amp;$B160,'[2]产值及收款计划（2026）'!$A:$A&amp;'[2]产值及收款计划（2026）'!$B:$B,'[2]产值及收款计划（2026）'!AL:AL)</f>
        <v>0</v>
      </c>
      <c r="AM160" s="242" cm="1">
        <f t="array" ref="AM160">_xlfn.LET(_xlpm.勾选月份状态数组,TRANSPOSE('PPT(12-15页）-TOP10'!$A$3:$A$14),_xlpm.选择数据区,IF('PPT(12-15页）-TOP10'!$E$3="收款",$BA160:$BL160,$AA160:$AL160),SUM(_xlfn._xlws.FILTER(_xlpm.选择数据区,_xlpm.勾选月份状态数组,"")))</f>
        <v>0</v>
      </c>
      <c r="AN160" s="235" t="e">
        <f>_xlfn.XLOOKUP($C160,应收未收表!$T:$T,应收未收表!AA:AA)</f>
        <v>#N/A</v>
      </c>
      <c r="AO160" s="235" t="e">
        <f>_xlfn.XLOOKUP($C160,应收未收表!$T:$T,应收未收表!AB:AB)</f>
        <v>#N/A</v>
      </c>
      <c r="AP160" s="235" t="e">
        <f>_xlfn.XLOOKUP($C160,应收未收表!$T:$T,应收未收表!AC:AC)</f>
        <v>#N/A</v>
      </c>
      <c r="AQ160" s="235" t="e">
        <f>_xlfn.XLOOKUP($C160,应收未收表!$T:$T,应收未收表!AE:AE)</f>
        <v>#N/A</v>
      </c>
      <c r="AR160" s="235" t="e">
        <f>_xlfn.XLOOKUP($C160,应收未收表!$T:$T,应收未收表!AF:AF)</f>
        <v>#N/A</v>
      </c>
      <c r="AS160" s="235" t="e" cm="1">
        <f t="array" ref="AS160">_xlfn.XLOOKUP($A160&amp;$B160,'[2]产值及收款计划（2026）'!$A:$A&amp;'[2]产值及收款计划（2026）'!$B:$B,'[2]产值及收款计划（2026）'!AS:AS)</f>
        <v>#REF!</v>
      </c>
      <c r="AT160" s="235" t="e" cm="1">
        <f t="array" ref="AT160">_xlfn.XLOOKUP($A160&amp;$B160,'[2]产值及收款计划（2026）'!$A:$A&amp;'[2]产值及收款计划（2026）'!$B:$B,'[2]产值及收款计划（2026）'!AT:AT)</f>
        <v>#REF!</v>
      </c>
      <c r="AU160" s="235" t="e" cm="1">
        <f t="array" ref="AU160">_xlfn.XLOOKUP($A160&amp;$B160,'[2]产值及收款计划（2026）'!$A:$A&amp;'[2]产值及收款计划（2026）'!$B:$B,'[2]产值及收款计划（2026）'!AU:AU)</f>
        <v>#REF!</v>
      </c>
      <c r="AV160" s="235" t="e" cm="1">
        <f t="array" ref="AV160">_xlfn.XLOOKUP($A160&amp;$B160,'[2]产值及收款计划（2026）'!$A:$A&amp;'[2]产值及收款计划（2026）'!$B:$B,'[2]产值及收款计划（2026）'!AV:AV)</f>
        <v>#REF!</v>
      </c>
      <c r="AW160" s="235" cm="1">
        <f t="array" ref="AW160">_xlfn.XLOOKUP($A160&amp;$B160,'[2]产值及收款计划（2026）'!$A:$A&amp;'[2]产值及收款计划（2026）'!$B:$B,'[2]产值及收款计划（2026）'!AW:AW)</f>
        <v>31.536</v>
      </c>
      <c r="AX160" s="235" cm="1">
        <f t="array" ref="AX160">_xlfn.XLOOKUP($A160&amp;$B160,'[2]产值及收款计划（2026）'!$A:$A&amp;'[2]产值及收款计划（2026）'!$B:$B,'[2]产值及收款计划（2026）'!AX:AX)</f>
        <v>1.752</v>
      </c>
      <c r="AY160" s="235" cm="1">
        <f t="array" ref="AY160">_xlfn.XLOOKUP($A160&amp;$B160,'[2]产值及收款计划（2026）'!$A:$A&amp;'[2]产值及收款计划（2026）'!$B:$B,'[2]产值及收款计划（2026）'!AY:AY)</f>
        <v>1.752</v>
      </c>
      <c r="AZ160" s="235" cm="1">
        <f t="array" ref="AZ160">_xlfn.XLOOKUP($A160&amp;$B160,'[2]产值及收款计划（2026）'!$A:$A&amp;'[2]产值及收款计划（2026）'!$B:$B,'[2]产值及收款计划（2026）'!AZ:AZ)</f>
        <v>1.752</v>
      </c>
      <c r="BA160" s="235" t="e" cm="1">
        <f t="array" ref="BA160">_xlfn.XLOOKUP($A160&amp;$B160,'[2]产值及收款计划（2026）'!$A:$A&amp;'[2]产值及收款计划（2026）'!$B:$B,'[2]产值及收款计划（2026）'!BA:BA)</f>
        <v>#REF!</v>
      </c>
      <c r="BB160" s="235" t="e" cm="1">
        <f t="array" ref="BB160">_xlfn.XLOOKUP($A160&amp;$B160,'[2]产值及收款计划（2026）'!$A:$A&amp;'[2]产值及收款计划（2026）'!$B:$B,'[2]产值及收款计划（2026）'!BB:BB)</f>
        <v>#REF!</v>
      </c>
      <c r="BC160" s="235" t="e" cm="1">
        <f t="array" ref="BC160">_xlfn.XLOOKUP($A160&amp;$B160,'[2]产值及收款计划（2026）'!$A:$A&amp;'[2]产值及收款计划（2026）'!$B:$B,'[2]产值及收款计划（2026）'!BC:BC)</f>
        <v>#REF!</v>
      </c>
      <c r="BD160" s="235" cm="1">
        <f t="array" ref="BD160">_xlfn.XLOOKUP($A160&amp;$B160,'[2]产值及收款计划（2026）'!$A:$A&amp;'[2]产值及收款计划（2026）'!$B:$B,'[2]产值及收款计划（2026）'!BD:BD)</f>
        <v>1.752</v>
      </c>
      <c r="BE160" s="235" t="e" cm="1">
        <f t="array" ref="BE160">_xlfn.XLOOKUP($A160&amp;$B160,'[2]产值及收款计划（2026）'!$A:$A&amp;'[2]产值及收款计划（2026）'!$B:$B,'[2]产值及收款计划（2026）'!BE:BE)</f>
        <v>#REF!</v>
      </c>
      <c r="BF160" s="235" t="e" cm="1">
        <f t="array" ref="BF160">_xlfn.XLOOKUP($A160&amp;$B160,'[2]产值及收款计划（2026）'!$A:$A&amp;'[2]产值及收款计划（2026）'!$B:$B,'[2]产值及收款计划（2026）'!BF:BF)</f>
        <v>#REF!</v>
      </c>
      <c r="BG160" s="235" t="e" cm="1">
        <f t="array" ref="BG160">_xlfn.XLOOKUP($A160&amp;$B160,'[2]产值及收款计划（2026）'!$A:$A&amp;'[2]产值及收款计划（2026）'!$B:$B,'[2]产值及收款计划（2026）'!BG:BG)</f>
        <v>#REF!</v>
      </c>
      <c r="BH160" s="235" t="e" cm="1">
        <f t="array" ref="BH160">_xlfn.XLOOKUP($A160&amp;$B160,'[2]产值及收款计划（2026）'!$A:$A&amp;'[2]产值及收款计划（2026）'!$B:$B,'[2]产值及收款计划（2026）'!BH:BH)</f>
        <v>#REF!</v>
      </c>
      <c r="BI160" s="235" t="e" cm="1">
        <f t="array" ref="BI160">_xlfn.XLOOKUP($A160&amp;$B160,'[2]产值及收款计划（2026）'!$A:$A&amp;'[2]产值及收款计划（2026）'!$B:$B,'[2]产值及收款计划（2026）'!BI:BI)</f>
        <v>#REF!</v>
      </c>
      <c r="BJ160" s="235" t="e" cm="1">
        <f t="array" ref="BJ160">_xlfn.XLOOKUP($A160&amp;$B160,'[2]产值及收款计划（2026）'!$A:$A&amp;'[2]产值及收款计划（2026）'!$B:$B,'[2]产值及收款计划（2026）'!BJ:BJ)</f>
        <v>#REF!</v>
      </c>
      <c r="BK160" s="235" t="e" cm="1">
        <f t="array" ref="BK160">_xlfn.XLOOKUP($A160&amp;$B160,'[2]产值及收款计划（2026）'!$A:$A&amp;'[2]产值及收款计划（2026）'!$B:$B,'[2]产值及收款计划（2026）'!BK:BK)</f>
        <v>#REF!</v>
      </c>
      <c r="BL160" s="235" t="e" cm="1">
        <f t="array" ref="BL160">_xlfn.XLOOKUP($A160&amp;$B160,'[2]产值及收款计划（2026）'!$A:$A&amp;'[2]产值及收款计划（2026）'!$B:$B,'[2]产值及收款计划（2026）'!BL:BL)</f>
        <v>#REF!</v>
      </c>
      <c r="BM160" s="235"/>
      <c r="BN160" s="235"/>
      <c r="BO160" s="235"/>
      <c r="BP160" s="235"/>
      <c r="BQ160" s="235" t="e">
        <f>_xlfn.XLOOKUP($C160,应收未收表!$AJ:$AJ,应收未收表!AK:AK)</f>
        <v>#N/A</v>
      </c>
      <c r="BR160" s="235" t="e">
        <f>_xlfn.XLOOKUP($C160,应收未收表!$AJ:$AJ,应收未收表!AL:AL)</f>
        <v>#N/A</v>
      </c>
      <c r="BS160" s="235" t="e">
        <f>_xlfn.XLOOKUP($C160,应收未收表!$AJ:$AJ,应收未收表!AM:AM)</f>
        <v>#N/A</v>
      </c>
      <c r="BT160" s="235" t="e">
        <f>_xlfn.XLOOKUP($C160,应收未收表!$AJ:$AJ,应收未收表!AN:AN)</f>
        <v>#N/A</v>
      </c>
      <c r="BU160" s="234" t="str" cm="1">
        <f t="array" ref="BU160">_xlfn.XLOOKUP($A160&amp;$B160,'[2]产值及收款计划（2026）'!$A:$A&amp;'[2]产值及收款计划（2026）'!$B:$B,'[2]产值及收款计划（2026）'!BQ:BQ)</f>
        <v>上海停车信息科技有限公司</v>
      </c>
      <c r="BV160" s="235" t="e" cm="1">
        <f t="array" ref="BV160">_xlfn.XLOOKUP($A160&amp;$B160,'[2]产值及收款计划（2026）'!$A:$A&amp;'[2]产值及收款计划（2026）'!$B:$B,'[2]产值及收款计划（2026）'!BR:BR)</f>
        <v>#REF!</v>
      </c>
      <c r="CE160" s="235" cm="1">
        <f t="array" ref="CE160">_xlfn.XLOOKUP($A160&amp;$B160,'[2]产值及收款计划（2026）'!$A:$A&amp;'[2]产值及收款计划（2026）'!$B:$B,'[2]产值及收款计划（2026）'!CA:CA)</f>
        <v>0</v>
      </c>
      <c r="CF160" s="235" cm="1">
        <f t="array" ref="CF160">_xlfn.XLOOKUP($A160&amp;$B160,'[2]产值及收款计划（2026）'!$A:$A&amp;'[2]产值及收款计划（2026）'!$B:$B,'[2]产值及收款计划（2026）'!CB:CB)</f>
        <v>0</v>
      </c>
      <c r="CG160" s="235" cm="1">
        <f t="array" ref="CG160">_xlfn.XLOOKUP($A160&amp;$B160,'[2]产值及收款计划（2026）'!$A:$A&amp;'[2]产值及收款计划（2026）'!$B:$B,'[2]产值及收款计划（2026）'!CC:CC)</f>
        <v>0</v>
      </c>
      <c r="CH160" s="235" cm="1">
        <f t="array" ref="CH160">_xlfn.XLOOKUP($A160&amp;$B160,'[2]产值及收款计划（2026）'!$A:$A&amp;'[2]产值及收款计划（2026）'!$B:$B,'[2]产值及收款计划（2026）'!CD:CD)</f>
        <v>0</v>
      </c>
      <c r="CI160" s="235" cm="1">
        <f t="array" ref="CI160">_xlfn.XLOOKUP($A160&amp;$B160,'[2]产值及收款计划（2026）'!$A:$A&amp;'[2]产值及收款计划（2026）'!$B:$B,'[2]产值及收款计划（2026）'!CE:CE)</f>
        <v>0</v>
      </c>
      <c r="CJ160" s="235" cm="1">
        <f t="array" ref="CJ160">_xlfn.XLOOKUP($A160&amp;$B160,'[2]产值及收款计划（2026）'!$A:$A&amp;'[2]产值及收款计划（2026）'!$B:$B,'[2]产值及收款计划（2026）'!CF:CF)</f>
        <v>0</v>
      </c>
      <c r="CK160" s="235" cm="1">
        <f t="array" ref="CK160">_xlfn.XLOOKUP($A160&amp;$B160,'[2]产值及收款计划（2026）'!$A:$A&amp;'[2]产值及收款计划（2026）'!$B:$B,'[2]产值及收款计划（2026）'!CG:CG)</f>
        <v>0</v>
      </c>
      <c r="CL160" s="235" cm="1">
        <f t="array" ref="CL160">_xlfn.XLOOKUP($A160&amp;$B160,'[2]产值及收款计划（2026）'!$A:$A&amp;'[2]产值及收款计划（2026）'!$B:$B,'[2]产值及收款计划（2026）'!CH:CH)</f>
        <v>0</v>
      </c>
      <c r="CM160" s="235" cm="1">
        <f t="array" ref="CM160">_xlfn.XLOOKUP($A160&amp;$B160,'[2]产值及收款计划（2026）'!$A:$A&amp;'[2]产值及收款计划（2026）'!$B:$B,'[2]产值及收款计划（2026）'!CI:CI)</f>
        <v>0</v>
      </c>
      <c r="CN160" s="235" cm="1">
        <f t="array" ref="CN160">_xlfn.XLOOKUP($A160&amp;$B160,'[2]产值及收款计划（2026）'!$A:$A&amp;'[2]产值及收款计划（2026）'!$B:$B,'[2]产值及收款计划（2026）'!CJ:CJ)</f>
        <v>0</v>
      </c>
      <c r="CO160" s="235" cm="1">
        <f t="array" ref="CO160">_xlfn.XLOOKUP($A160&amp;$B160,'[2]产值及收款计划（2026）'!$A:$A&amp;'[2]产值及收款计划（2026）'!$B:$B,'[2]产值及收款计划（2026）'!CK:CK)</f>
        <v>0</v>
      </c>
      <c r="CP160" s="235" cm="1">
        <f t="array" ref="CP160">_xlfn.XLOOKUP($A160&amp;$B160,'[2]产值及收款计划（2026）'!$A:$A&amp;'[2]产值及收款计划（2026）'!$B:$B,'[2]产值及收款计划（2026）'!CL:CL)</f>
        <v>0</v>
      </c>
      <c r="DE160" s="235" cm="1">
        <f t="array" ref="DE160">_xlfn.XLOOKUP($A160&amp;$B160,'[2]产值及收款计划（2026）'!$A:$A&amp;'[2]产值及收款计划（2026）'!$B:$B,'[2]产值及收款计划（2026）'!DA:DA)</f>
        <v>0</v>
      </c>
      <c r="DF160" s="235" cm="1">
        <f t="array" ref="DF160">_xlfn.XLOOKUP($A160&amp;$B160,'[2]产值及收款计划（2026）'!$A:$A&amp;'[2]产值及收款计划（2026）'!$B:$B,'[2]产值及收款计划（2026）'!DB:DB)</f>
        <v>0</v>
      </c>
      <c r="DG160" s="235" cm="1">
        <f t="array" ref="DG160">_xlfn.XLOOKUP($A160&amp;$B160,'[2]产值及收款计划（2026）'!$A:$A&amp;'[2]产值及收款计划（2026）'!$B:$B,'[2]产值及收款计划（2026）'!DC:DC)</f>
        <v>1.752</v>
      </c>
      <c r="DH160" s="235" cm="1">
        <f t="array" ref="DH160">_xlfn.XLOOKUP($A160&amp;$B160,'[2]产值及收款计划（2026）'!$A:$A&amp;'[2]产值及收款计划（2026）'!$B:$B,'[2]产值及收款计划（2026）'!DD:DD)</f>
        <v>0</v>
      </c>
      <c r="DI160" s="235" cm="1">
        <f t="array" ref="DI160">_xlfn.XLOOKUP($A160&amp;$B160,'[2]产值及收款计划（2026）'!$A:$A&amp;'[2]产值及收款计划（2026）'!$B:$B,'[2]产值及收款计划（2026）'!DE:DE)</f>
        <v>0</v>
      </c>
      <c r="DJ160" s="235" cm="1">
        <f t="array" ref="DJ160">_xlfn.XLOOKUP($A160&amp;$B160,'[2]产值及收款计划（2026）'!$A:$A&amp;'[2]产值及收款计划（2026）'!$B:$B,'[2]产值及收款计划（2026）'!DF:DF)</f>
        <v>0</v>
      </c>
      <c r="DK160" s="235" cm="1">
        <f t="array" ref="DK160">_xlfn.XLOOKUP($A160&amp;$B160,'[2]产值及收款计划（2026）'!$A:$A&amp;'[2]产值及收款计划（2026）'!$B:$B,'[2]产值及收款计划（2026）'!DG:DG)</f>
        <v>0</v>
      </c>
      <c r="DL160" s="235" cm="1">
        <f t="array" ref="DL160">_xlfn.XLOOKUP($A160&amp;$B160,'[2]产值及收款计划（2026）'!$A:$A&amp;'[2]产值及收款计划（2026）'!$B:$B,'[2]产值及收款计划（2026）'!DH:DH)</f>
        <v>0</v>
      </c>
      <c r="DM160" s="235" cm="1">
        <f t="array" ref="DM160">_xlfn.XLOOKUP($A160&amp;$B160,'[2]产值及收款计划（2026）'!$A:$A&amp;'[2]产值及收款计划（2026）'!$B:$B,'[2]产值及收款计划（2026）'!DI:DI)</f>
        <v>0</v>
      </c>
      <c r="DN160" s="235" cm="1">
        <f t="array" ref="DN160">_xlfn.XLOOKUP($A160&amp;$B160,'[2]产值及收款计划（2026）'!$A:$A&amp;'[2]产值及收款计划（2026）'!$B:$B,'[2]产值及收款计划（2026）'!DJ:DJ)</f>
        <v>0</v>
      </c>
      <c r="DO160" s="235" cm="1">
        <f t="array" ref="DO160">_xlfn.XLOOKUP($A160&amp;$B160,'[2]产值及收款计划（2026）'!$A:$A&amp;'[2]产值及收款计划（2026）'!$B:$B,'[2]产值及收款计划（2026）'!DK:DK)</f>
        <v>0</v>
      </c>
      <c r="DP160" s="235" cm="1">
        <f t="array" ref="DP160">_xlfn.XLOOKUP($A160&amp;$B160,'[2]产值及收款计划（2026）'!$A:$A&amp;'[2]产值及收款计划（2026）'!$B:$B,'[2]产值及收款计划（2026）'!DL:DL)</f>
        <v>0</v>
      </c>
      <c r="DQ160" s="243"/>
      <c r="DR160" s="229"/>
    </row>
    <row r="161" ht="20.25" spans="1:122">
      <c r="A161" s="233">
        <f t="shared" si="16"/>
        <v>12</v>
      </c>
      <c r="B161" s="233" t="s">
        <v>26</v>
      </c>
      <c r="C161" s="234" t="str" cm="1">
        <f t="array" ref="C161">_xlfn.XLOOKUP($A161&amp;$B161,'[2]产值及收款计划（2026）'!$A:$A&amp;'[2]产值及收款计划（2026）'!$B:$B,'[2]产值及收款计划（2026）'!C:C)</f>
        <v>ZHT2024052100058</v>
      </c>
      <c r="D161" s="234" t="str" cm="1">
        <f t="array" ref="D161">_xlfn.XLOOKUP($A161&amp;$B161,'[2]产值及收款计划（2026）'!$A:$A&amp;'[2]产值及收款计划（2026）'!$B:$B,'[2]产值及收款计划（2026）'!D:D)</f>
        <v>2023年浦东大道地道设施缺陷监控项目技术服务</v>
      </c>
      <c r="E161" s="235" cm="1">
        <f t="array" ref="E161">_xlfn.XLOOKUP($A161&amp;$B161,'[2]产值及收款计划（2026）'!$A:$A&amp;'[2]产值及收款计划（2026）'!$B:$B,'[2]产值及收款计划（2026）'!E:E)</f>
        <v>54.359223</v>
      </c>
      <c r="F161" s="235" cm="1">
        <f t="array" ref="F161">_xlfn.XLOOKUP($A161&amp;$B161,'[2]产值及收款计划（2026）'!$A:$A&amp;'[2]产值及收款计划（2026）'!$B:$B,'[2]产值及收款计划（2026）'!F:F)</f>
        <v>54.359223</v>
      </c>
      <c r="G161" s="235" t="e" cm="1">
        <f t="array" ref="G161">_xlfn.XLOOKUP($A161&amp;$B161,'[2]产值及收款计划（2026）'!$A:$A&amp;'[2]产值及收款计划（2026）'!$B:$B,'[2]产值及收款计划（2026）'!G:G)</f>
        <v>#REF!</v>
      </c>
      <c r="H161" s="235" cm="1">
        <f t="array" ref="H161">_xlfn.XLOOKUP($A161&amp;$B161,'[2]产值及收款计划（2026）'!$A:$A&amp;'[2]产值及收款计划（2026）'!$B:$B,'[2]产值及收款计划（2026）'!H:H)</f>
        <v>24.359223</v>
      </c>
      <c r="I161" s="236" cm="1">
        <f t="array" ref="I161">_xlfn.XLOOKUP($A161&amp;$B161,'[2]产值及收款计划（2026）'!$A:$A&amp;'[2]产值及收款计划（2026）'!$B:$B,'[2]产值及收款计划（2026）'!I:I)</f>
        <v>0.448115731897051</v>
      </c>
      <c r="J161" s="237" cm="1">
        <f t="array" ref="J161">_xlfn.XLOOKUP($A161&amp;$B161,'[2]产值及收款计划（2026）'!$A:$A&amp;'[2]产值及收款计划（2026）'!$B:$B,'[2]产值及收款计划（2026）'!J:J)</f>
        <v>0.06</v>
      </c>
      <c r="K161" s="235" t="e" cm="1">
        <f t="array" ref="K161">_xlfn.XLOOKUP($A161&amp;$B161,'[2]产值及收款计划（2026）'!$A:$A&amp;'[2]产值及收款计划（2026）'!$B:$B,'[2]产值及收款计划（2026）'!K:K)</f>
        <v>#REF!</v>
      </c>
      <c r="L161" s="235" t="e" cm="1">
        <f t="array" ref="L161">_xlfn.XLOOKUP($A161&amp;$B161,'[2]产值及收款计划（2026）'!$A:$A&amp;'[2]产值及收款计划（2026）'!$B:$B,'[2]产值及收款计划（2026）'!L:L)</f>
        <v>#REF!</v>
      </c>
      <c r="M161" s="235" t="str" cm="1">
        <f t="array" ref="M161">_xlfn.XLOOKUP($A161&amp;$B161,'[2]产值及收款计划（2026）'!$A:$A&amp;'[2]产值及收款计划（2026）'!$B:$B,'[2]产值及收款计划（2026）'!M:M)</f>
        <v>主导</v>
      </c>
      <c r="N161" s="235" t="str" cm="1">
        <f t="array" ref="N161">_xlfn.XLOOKUP($A161&amp;$B161,'[2]产值及收款计划（2026）'!$A:$A&amp;'[2]产值及收款计划（2026）'!$B:$B,'[2]产值及收款计划（2026）'!N:N)</f>
        <v>邱枫团队</v>
      </c>
      <c r="O161" s="235" t="str" cm="1">
        <f t="array" ref="O161">_xlfn.XLOOKUP($A161&amp;$B161,'[2]产值及收款计划（2026）'!$A:$A&amp;'[2]产值及收款计划（2026）'!$B:$B,'[2]产值及收款计划（2026）'!O:O)</f>
        <v>丁启明</v>
      </c>
      <c r="P161" s="234" t="str" cm="1">
        <f t="array" ref="P161">_xlfn.XLOOKUP($A161&amp;$B161,'[2]产值及收款计划（2026）'!$A:$A&amp;'[2]产值及收款计划（2026）'!$B:$B,'[2]产值及收款计划（2026）'!P:P)</f>
        <v>过往已完结</v>
      </c>
      <c r="Q161" s="235" t="e" cm="1">
        <f t="array" ref="Q161">_xlfn.XLOOKUP($A161&amp;$B161,'[2]产值及收款计划（2026）'!$A:$A&amp;'[2]产值及收款计划（2026）'!$B:$B,'[2]产值及收款计划（2026）'!Q:Q)</f>
        <v>#REF!</v>
      </c>
      <c r="R161" s="235" t="e" cm="1">
        <f t="array" ref="R161">_xlfn.XLOOKUP($A161&amp;$B161,'[2]产值及收款计划（2026）'!$A:$A&amp;'[2]产值及收款计划（2026）'!$B:$B,'[2]产值及收款计划（2026）'!R:R)</f>
        <v>#REF!</v>
      </c>
      <c r="S161" s="235" t="e" cm="1">
        <f t="array" ref="S161">_xlfn.XLOOKUP($A161&amp;$B161,'[2]产值及收款计划（2026）'!$A:$A&amp;'[2]产值及收款计划（2026）'!$B:$B,'[2]产值及收款计划（2026）'!S:S)</f>
        <v>#REF!</v>
      </c>
      <c r="T161" s="235" cm="1">
        <f t="array" ref="T161">_xlfn.XLOOKUP($A161&amp;$B161,'[2]产值及收款计划（2026）'!$A:$A&amp;'[2]产值及收款计划（2026）'!$B:$B,'[2]产值及收款计划（2026）'!T:T)</f>
        <v>54.359223</v>
      </c>
      <c r="U161" s="235" cm="1">
        <f t="array" ref="U161">_xlfn.XLOOKUP($A161&amp;$B161,'[2]产值及收款计划（2026）'!$A:$A&amp;'[2]产值及收款计划（2026）'!$B:$B,'[2]产值及收款计划（2026）'!U:U)</f>
        <v>0</v>
      </c>
      <c r="V161" s="235" cm="1">
        <f t="array" ref="V161">_xlfn.XLOOKUP($A161&amp;$B161,'[2]产值及收款计划（2026）'!$A:$A&amp;'[2]产值及收款计划（2026）'!$B:$B,'[2]产值及收款计划（2026）'!V:V)</f>
        <v>0</v>
      </c>
      <c r="W161" s="235" t="e" cm="1">
        <f t="array" ref="W161">_xlfn.XLOOKUP($A161&amp;$B161,'[2]产值及收款计划（2026）'!$A:$A&amp;'[2]产值及收款计划（2026）'!$B:$B,'[2]产值及收款计划（2026）'!W:W)</f>
        <v>#REF!</v>
      </c>
      <c r="X161" s="235" t="e" cm="1">
        <f t="array" ref="X161">_xlfn.XLOOKUP($A161&amp;$B161,'[2]产值及收款计划（2026）'!$A:$A&amp;'[2]产值及收款计划（2026）'!$B:$B,'[2]产值及收款计划（2026）'!X:X)</f>
        <v>#REF!</v>
      </c>
      <c r="Y161" s="235" t="e" cm="1">
        <f t="array" ref="Y161">_xlfn.XLOOKUP($A161&amp;$B161,'[2]产值及收款计划（2026）'!$A:$A&amp;'[2]产值及收款计划（2026）'!$B:$B,'[2]产值及收款计划（2026）'!Y:Y)</f>
        <v>#REF!</v>
      </c>
      <c r="Z161" s="235" t="e" cm="1">
        <f t="array" ref="Z161">_xlfn.XLOOKUP($A161&amp;$B161,'[2]产值及收款计划（2026）'!$A:$A&amp;'[2]产值及收款计划（2026）'!$B:$B,'[2]产值及收款计划（2026）'!Z:Z)</f>
        <v>#REF!</v>
      </c>
      <c r="AA161" s="235" cm="1">
        <f t="array" ref="AA161">_xlfn.XLOOKUP($A161&amp;$B161,'[2]产值及收款计划（2026）'!$A:$A&amp;'[2]产值及收款计划（2026）'!$B:$B,'[2]产值及收款计划（2026）'!AA:AA)</f>
        <v>0</v>
      </c>
      <c r="AB161" s="235" cm="1">
        <f t="array" ref="AB161">_xlfn.XLOOKUP($A161&amp;$B161,'[2]产值及收款计划（2026）'!$A:$A&amp;'[2]产值及收款计划（2026）'!$B:$B,'[2]产值及收款计划（2026）'!AB:AB)</f>
        <v>0</v>
      </c>
      <c r="AC161" s="235" cm="1">
        <f t="array" ref="AC161">_xlfn.XLOOKUP($A161&amp;$B161,'[2]产值及收款计划（2026）'!$A:$A&amp;'[2]产值及收款计划（2026）'!$B:$B,'[2]产值及收款计划（2026）'!AC:AC)</f>
        <v>0</v>
      </c>
      <c r="AD161" s="235" cm="1">
        <f t="array" ref="AD161">_xlfn.XLOOKUP($A161&amp;$B161,'[2]产值及收款计划（2026）'!$A:$A&amp;'[2]产值及收款计划（2026）'!$B:$B,'[2]产值及收款计划（2026）'!AD:AD)</f>
        <v>0</v>
      </c>
      <c r="AE161" s="235" cm="1">
        <f t="array" ref="AE161">_xlfn.XLOOKUP($A161&amp;$B161,'[2]产值及收款计划（2026）'!$A:$A&amp;'[2]产值及收款计划（2026）'!$B:$B,'[2]产值及收款计划（2026）'!AE:AE)</f>
        <v>0</v>
      </c>
      <c r="AF161" s="235" cm="1">
        <f t="array" ref="AF161">_xlfn.XLOOKUP($A161&amp;$B161,'[2]产值及收款计划（2026）'!$A:$A&amp;'[2]产值及收款计划（2026）'!$B:$B,'[2]产值及收款计划（2026）'!AF:AF)</f>
        <v>0</v>
      </c>
      <c r="AG161" s="235" cm="1">
        <f t="array" ref="AG161">_xlfn.XLOOKUP($A161&amp;$B161,'[2]产值及收款计划（2026）'!$A:$A&amp;'[2]产值及收款计划（2026）'!$B:$B,'[2]产值及收款计划（2026）'!AG:AG)</f>
        <v>0</v>
      </c>
      <c r="AH161" s="235" cm="1">
        <f t="array" ref="AH161">_xlfn.XLOOKUP($A161&amp;$B161,'[2]产值及收款计划（2026）'!$A:$A&amp;'[2]产值及收款计划（2026）'!$B:$B,'[2]产值及收款计划（2026）'!AH:AH)</f>
        <v>0</v>
      </c>
      <c r="AI161" s="235" cm="1">
        <f t="array" ref="AI161">_xlfn.XLOOKUP($A161&amp;$B161,'[2]产值及收款计划（2026）'!$A:$A&amp;'[2]产值及收款计划（2026）'!$B:$B,'[2]产值及收款计划（2026）'!AI:AI)</f>
        <v>0</v>
      </c>
      <c r="AJ161" s="235" cm="1">
        <f t="array" ref="AJ161">_xlfn.XLOOKUP($A161&amp;$B161,'[2]产值及收款计划（2026）'!$A:$A&amp;'[2]产值及收款计划（2026）'!$B:$B,'[2]产值及收款计划（2026）'!AJ:AJ)</f>
        <v>0</v>
      </c>
      <c r="AK161" s="235" cm="1">
        <f t="array" ref="AK161">_xlfn.XLOOKUP($A161&amp;$B161,'[2]产值及收款计划（2026）'!$A:$A&amp;'[2]产值及收款计划（2026）'!$B:$B,'[2]产值及收款计划（2026）'!AK:AK)</f>
        <v>0</v>
      </c>
      <c r="AL161" s="235" cm="1">
        <f t="array" ref="AL161">_xlfn.XLOOKUP($A161&amp;$B161,'[2]产值及收款计划（2026）'!$A:$A&amp;'[2]产值及收款计划（2026）'!$B:$B,'[2]产值及收款计划（2026）'!AL:AL)</f>
        <v>0</v>
      </c>
      <c r="AM161" s="242" cm="1">
        <f t="array" ref="AM161">_xlfn.LET(_xlpm.勾选月份状态数组,TRANSPOSE('PPT(12-15页）-TOP10'!$A$3:$A$14),_xlpm.选择数据区,IF('PPT(12-15页）-TOP10'!$E$3="收款",$BA161:$BL161,$AA161:$AL161),SUM(_xlfn._xlws.FILTER(_xlpm.选择数据区,_xlpm.勾选月份状态数组,"")))</f>
        <v>0</v>
      </c>
      <c r="AN161" s="235" t="e">
        <f>_xlfn.XLOOKUP($C161,应收未收表!$T:$T,应收未收表!AA:AA)</f>
        <v>#N/A</v>
      </c>
      <c r="AO161" s="235" t="e">
        <f>_xlfn.XLOOKUP($C161,应收未收表!$T:$T,应收未收表!AB:AB)</f>
        <v>#N/A</v>
      </c>
      <c r="AP161" s="235" t="e">
        <f>_xlfn.XLOOKUP($C161,应收未收表!$T:$T,应收未收表!AC:AC)</f>
        <v>#N/A</v>
      </c>
      <c r="AQ161" s="235" t="e">
        <f>_xlfn.XLOOKUP($C161,应收未收表!$T:$T,应收未收表!AE:AE)</f>
        <v>#N/A</v>
      </c>
      <c r="AR161" s="235" t="e">
        <f>_xlfn.XLOOKUP($C161,应收未收表!$T:$T,应收未收表!AF:AF)</f>
        <v>#N/A</v>
      </c>
      <c r="AS161" s="235" t="e" cm="1">
        <f t="array" ref="AS161">_xlfn.XLOOKUP($A161&amp;$B161,'[2]产值及收款计划（2026）'!$A:$A&amp;'[2]产值及收款计划（2026）'!$B:$B,'[2]产值及收款计划（2026）'!AS:AS)</f>
        <v>#REF!</v>
      </c>
      <c r="AT161" s="235" t="e" cm="1">
        <f t="array" ref="AT161">_xlfn.XLOOKUP($A161&amp;$B161,'[2]产值及收款计划（2026）'!$A:$A&amp;'[2]产值及收款计划（2026）'!$B:$B,'[2]产值及收款计划（2026）'!AT:AT)</f>
        <v>#REF!</v>
      </c>
      <c r="AU161" s="235" t="e" cm="1">
        <f t="array" ref="AU161">_xlfn.XLOOKUP($A161&amp;$B161,'[2]产值及收款计划（2026）'!$A:$A&amp;'[2]产值及收款计划（2026）'!$B:$B,'[2]产值及收款计划（2026）'!AU:AU)</f>
        <v>#REF!</v>
      </c>
      <c r="AV161" s="235" t="e" cm="1">
        <f t="array" ref="AV161">_xlfn.XLOOKUP($A161&amp;$B161,'[2]产值及收款计划（2026）'!$A:$A&amp;'[2]产值及收款计划（2026）'!$B:$B,'[2]产值及收款计划（2026）'!AV:AV)</f>
        <v>#REF!</v>
      </c>
      <c r="AW161" s="235" cm="1">
        <f t="array" ref="AW161">_xlfn.XLOOKUP($A161&amp;$B161,'[2]产值及收款计划（2026）'!$A:$A&amp;'[2]产值及收款计划（2026）'!$B:$B,'[2]产值及收款计划（2026）'!AW:AW)</f>
        <v>35.3335</v>
      </c>
      <c r="AX161" s="235" cm="1">
        <f t="array" ref="AX161">_xlfn.XLOOKUP($A161&amp;$B161,'[2]产值及收款计划（2026）'!$A:$A&amp;'[2]产值及收款计划（2026）'!$B:$B,'[2]产值及收款计划（2026）'!AX:AX)</f>
        <v>0</v>
      </c>
      <c r="AY161" s="235" cm="1">
        <f t="array" ref="AY161">_xlfn.XLOOKUP($A161&amp;$B161,'[2]产值及收款计划（2026）'!$A:$A&amp;'[2]产值及收款计划（2026）'!$B:$B,'[2]产值及收款计划（2026）'!AY:AY)</f>
        <v>19.025723</v>
      </c>
      <c r="AZ161" s="235" cm="1">
        <f t="array" ref="AZ161">_xlfn.XLOOKUP($A161&amp;$B161,'[2]产值及收款计划（2026）'!$A:$A&amp;'[2]产值及收款计划（2026）'!$B:$B,'[2]产值及收款计划（2026）'!AZ:AZ)</f>
        <v>19.025723</v>
      </c>
      <c r="BA161" s="235" t="e" cm="1">
        <f t="array" ref="BA161">_xlfn.XLOOKUP($A161&amp;$B161,'[2]产值及收款计划（2026）'!$A:$A&amp;'[2]产值及收款计划（2026）'!$B:$B,'[2]产值及收款计划（2026）'!BA:BA)</f>
        <v>#REF!</v>
      </c>
      <c r="BB161" s="235" t="e" cm="1">
        <f t="array" ref="BB161">_xlfn.XLOOKUP($A161&amp;$B161,'[2]产值及收款计划（2026）'!$A:$A&amp;'[2]产值及收款计划（2026）'!$B:$B,'[2]产值及收款计划（2026）'!BB:BB)</f>
        <v>#REF!</v>
      </c>
      <c r="BC161" s="235" cm="1">
        <f t="array" ref="BC161">_xlfn.XLOOKUP($A161&amp;$B161,'[2]产值及收款计划（2026）'!$A:$A&amp;'[2]产值及收款计划（2026）'!$B:$B,'[2]产值及收款计划（2026）'!BC:BC)</f>
        <v>19.025723</v>
      </c>
      <c r="BD161" s="235" t="e" cm="1">
        <f t="array" ref="BD161">_xlfn.XLOOKUP($A161&amp;$B161,'[2]产值及收款计划（2026）'!$A:$A&amp;'[2]产值及收款计划（2026）'!$B:$B,'[2]产值及收款计划（2026）'!BD:BD)</f>
        <v>#REF!</v>
      </c>
      <c r="BE161" s="235" t="e" cm="1">
        <f t="array" ref="BE161">_xlfn.XLOOKUP($A161&amp;$B161,'[2]产值及收款计划（2026）'!$A:$A&amp;'[2]产值及收款计划（2026）'!$B:$B,'[2]产值及收款计划（2026）'!BE:BE)</f>
        <v>#REF!</v>
      </c>
      <c r="BF161" s="235" t="e" cm="1">
        <f t="array" ref="BF161">_xlfn.XLOOKUP($A161&amp;$B161,'[2]产值及收款计划（2026）'!$A:$A&amp;'[2]产值及收款计划（2026）'!$B:$B,'[2]产值及收款计划（2026）'!BF:BF)</f>
        <v>#REF!</v>
      </c>
      <c r="BG161" s="235" t="e" cm="1">
        <f t="array" ref="BG161">_xlfn.XLOOKUP($A161&amp;$B161,'[2]产值及收款计划（2026）'!$A:$A&amp;'[2]产值及收款计划（2026）'!$B:$B,'[2]产值及收款计划（2026）'!BG:BG)</f>
        <v>#REF!</v>
      </c>
      <c r="BH161" s="235" t="e" cm="1">
        <f t="array" ref="BH161">_xlfn.XLOOKUP($A161&amp;$B161,'[2]产值及收款计划（2026）'!$A:$A&amp;'[2]产值及收款计划（2026）'!$B:$B,'[2]产值及收款计划（2026）'!BH:BH)</f>
        <v>#REF!</v>
      </c>
      <c r="BI161" s="235" t="e" cm="1">
        <f t="array" ref="BI161">_xlfn.XLOOKUP($A161&amp;$B161,'[2]产值及收款计划（2026）'!$A:$A&amp;'[2]产值及收款计划（2026）'!$B:$B,'[2]产值及收款计划（2026）'!BI:BI)</f>
        <v>#REF!</v>
      </c>
      <c r="BJ161" s="235" t="e" cm="1">
        <f t="array" ref="BJ161">_xlfn.XLOOKUP($A161&amp;$B161,'[2]产值及收款计划（2026）'!$A:$A&amp;'[2]产值及收款计划（2026）'!$B:$B,'[2]产值及收款计划（2026）'!BJ:BJ)</f>
        <v>#REF!</v>
      </c>
      <c r="BK161" s="235" t="e" cm="1">
        <f t="array" ref="BK161">_xlfn.XLOOKUP($A161&amp;$B161,'[2]产值及收款计划（2026）'!$A:$A&amp;'[2]产值及收款计划（2026）'!$B:$B,'[2]产值及收款计划（2026）'!BK:BK)</f>
        <v>#REF!</v>
      </c>
      <c r="BL161" s="235" t="e" cm="1">
        <f t="array" ref="BL161">_xlfn.XLOOKUP($A161&amp;$B161,'[2]产值及收款计划（2026）'!$A:$A&amp;'[2]产值及收款计划（2026）'!$B:$B,'[2]产值及收款计划（2026）'!BL:BL)</f>
        <v>#REF!</v>
      </c>
      <c r="BM161" s="235"/>
      <c r="BN161" s="235"/>
      <c r="BO161" s="235"/>
      <c r="BP161" s="235"/>
      <c r="BQ161" s="235" t="e">
        <f>_xlfn.XLOOKUP($C161,应收未收表!$AJ:$AJ,应收未收表!AK:AK)</f>
        <v>#N/A</v>
      </c>
      <c r="BR161" s="235" t="e">
        <f>_xlfn.XLOOKUP($C161,应收未收表!$AJ:$AJ,应收未收表!AL:AL)</f>
        <v>#N/A</v>
      </c>
      <c r="BS161" s="235" t="e">
        <f>_xlfn.XLOOKUP($C161,应收未收表!$AJ:$AJ,应收未收表!AM:AM)</f>
        <v>#N/A</v>
      </c>
      <c r="BT161" s="235" t="e">
        <f>_xlfn.XLOOKUP($C161,应收未收表!$AJ:$AJ,应收未收表!AN:AN)</f>
        <v>#N/A</v>
      </c>
      <c r="BU161" s="234" t="str" cm="1">
        <f t="array" ref="BU161">_xlfn.XLOOKUP($A161&amp;$B161,'[2]产值及收款计划（2026）'!$A:$A&amp;'[2]产值及收款计划（2026）'!$B:$B,'[2]产值及收款计划（2026）'!BQ:BQ)</f>
        <v>上海靖东信息科技有限公司</v>
      </c>
      <c r="BV161" s="235" t="e" cm="1">
        <f t="array" ref="BV161">_xlfn.XLOOKUP($A161&amp;$B161,'[2]产值及收款计划（2026）'!$A:$A&amp;'[2]产值及收款计划（2026）'!$B:$B,'[2]产值及收款计划（2026）'!BR:BR)</f>
        <v>#REF!</v>
      </c>
      <c r="CE161" s="235" cm="1">
        <f t="array" ref="CE161">_xlfn.XLOOKUP($A161&amp;$B161,'[2]产值及收款计划（2026）'!$A:$A&amp;'[2]产值及收款计划（2026）'!$B:$B,'[2]产值及收款计划（2026）'!CA:CA)</f>
        <v>0</v>
      </c>
      <c r="CF161" s="235" cm="1">
        <f t="array" ref="CF161">_xlfn.XLOOKUP($A161&amp;$B161,'[2]产值及收款计划（2026）'!$A:$A&amp;'[2]产值及收款计划（2026）'!$B:$B,'[2]产值及收款计划（2026）'!CB:CB)</f>
        <v>0</v>
      </c>
      <c r="CG161" s="235" cm="1">
        <f t="array" ref="CG161">_xlfn.XLOOKUP($A161&amp;$B161,'[2]产值及收款计划（2026）'!$A:$A&amp;'[2]产值及收款计划（2026）'!$B:$B,'[2]产值及收款计划（2026）'!CC:CC)</f>
        <v>0</v>
      </c>
      <c r="CH161" s="235" cm="1">
        <f t="array" ref="CH161">_xlfn.XLOOKUP($A161&amp;$B161,'[2]产值及收款计划（2026）'!$A:$A&amp;'[2]产值及收款计划（2026）'!$B:$B,'[2]产值及收款计划（2026）'!CD:CD)</f>
        <v>0</v>
      </c>
      <c r="CI161" s="235" cm="1">
        <f t="array" ref="CI161">_xlfn.XLOOKUP($A161&amp;$B161,'[2]产值及收款计划（2026）'!$A:$A&amp;'[2]产值及收款计划（2026）'!$B:$B,'[2]产值及收款计划（2026）'!CE:CE)</f>
        <v>0</v>
      </c>
      <c r="CJ161" s="235" cm="1">
        <f t="array" ref="CJ161">_xlfn.XLOOKUP($A161&amp;$B161,'[2]产值及收款计划（2026）'!$A:$A&amp;'[2]产值及收款计划（2026）'!$B:$B,'[2]产值及收款计划（2026）'!CF:CF)</f>
        <v>0</v>
      </c>
      <c r="CK161" s="235" cm="1">
        <f t="array" ref="CK161">_xlfn.XLOOKUP($A161&amp;$B161,'[2]产值及收款计划（2026）'!$A:$A&amp;'[2]产值及收款计划（2026）'!$B:$B,'[2]产值及收款计划（2026）'!CG:CG)</f>
        <v>0</v>
      </c>
      <c r="CL161" s="235" cm="1">
        <f t="array" ref="CL161">_xlfn.XLOOKUP($A161&amp;$B161,'[2]产值及收款计划（2026）'!$A:$A&amp;'[2]产值及收款计划（2026）'!$B:$B,'[2]产值及收款计划（2026）'!CH:CH)</f>
        <v>0</v>
      </c>
      <c r="CM161" s="235" cm="1">
        <f t="array" ref="CM161">_xlfn.XLOOKUP($A161&amp;$B161,'[2]产值及收款计划（2026）'!$A:$A&amp;'[2]产值及收款计划（2026）'!$B:$B,'[2]产值及收款计划（2026）'!CI:CI)</f>
        <v>0</v>
      </c>
      <c r="CN161" s="235" cm="1">
        <f t="array" ref="CN161">_xlfn.XLOOKUP($A161&amp;$B161,'[2]产值及收款计划（2026）'!$A:$A&amp;'[2]产值及收款计划（2026）'!$B:$B,'[2]产值及收款计划（2026）'!CJ:CJ)</f>
        <v>0</v>
      </c>
      <c r="CO161" s="235" cm="1">
        <f t="array" ref="CO161">_xlfn.XLOOKUP($A161&amp;$B161,'[2]产值及收款计划（2026）'!$A:$A&amp;'[2]产值及收款计划（2026）'!$B:$B,'[2]产值及收款计划（2026）'!CK:CK)</f>
        <v>0</v>
      </c>
      <c r="CP161" s="235" cm="1">
        <f t="array" ref="CP161">_xlfn.XLOOKUP($A161&amp;$B161,'[2]产值及收款计划（2026）'!$A:$A&amp;'[2]产值及收款计划（2026）'!$B:$B,'[2]产值及收款计划（2026）'!CL:CL)</f>
        <v>0</v>
      </c>
      <c r="DE161" s="235" cm="1">
        <f t="array" ref="DE161">_xlfn.XLOOKUP($A161&amp;$B161,'[2]产值及收款计划（2026）'!$A:$A&amp;'[2]产值及收款计划（2026）'!$B:$B,'[2]产值及收款计划（2026）'!DA:DA)</f>
        <v>0</v>
      </c>
      <c r="DF161" s="235" cm="1">
        <f t="array" ref="DF161">_xlfn.XLOOKUP($A161&amp;$B161,'[2]产值及收款计划（2026）'!$A:$A&amp;'[2]产值及收款计划（2026）'!$B:$B,'[2]产值及收款计划（2026）'!DB:DB)</f>
        <v>0</v>
      </c>
      <c r="DG161" s="235" cm="1">
        <f t="array" ref="DG161">_xlfn.XLOOKUP($A161&amp;$B161,'[2]产值及收款计划（2026）'!$A:$A&amp;'[2]产值及收款计划（2026）'!$B:$B,'[2]产值及收款计划（2026）'!DC:DC)</f>
        <v>0</v>
      </c>
      <c r="DH161" s="235" cm="1">
        <f t="array" ref="DH161">_xlfn.XLOOKUP($A161&amp;$B161,'[2]产值及收款计划（2026）'!$A:$A&amp;'[2]产值及收款计划（2026）'!$B:$B,'[2]产值及收款计划（2026）'!DD:DD)</f>
        <v>0</v>
      </c>
      <c r="DI161" s="235" cm="1">
        <f t="array" ref="DI161">_xlfn.XLOOKUP($A161&amp;$B161,'[2]产值及收款计划（2026）'!$A:$A&amp;'[2]产值及收款计划（2026）'!$B:$B,'[2]产值及收款计划（2026）'!DE:DE)</f>
        <v>0</v>
      </c>
      <c r="DJ161" s="235" cm="1">
        <f t="array" ref="DJ161">_xlfn.XLOOKUP($A161&amp;$B161,'[2]产值及收款计划（2026）'!$A:$A&amp;'[2]产值及收款计划（2026）'!$B:$B,'[2]产值及收款计划（2026）'!DF:DF)</f>
        <v>0</v>
      </c>
      <c r="DK161" s="235" cm="1">
        <f t="array" ref="DK161">_xlfn.XLOOKUP($A161&amp;$B161,'[2]产值及收款计划（2026）'!$A:$A&amp;'[2]产值及收款计划（2026）'!$B:$B,'[2]产值及收款计划（2026）'!DG:DG)</f>
        <v>0</v>
      </c>
      <c r="DL161" s="235" cm="1">
        <f t="array" ref="DL161">_xlfn.XLOOKUP($A161&amp;$B161,'[2]产值及收款计划（2026）'!$A:$A&amp;'[2]产值及收款计划（2026）'!$B:$B,'[2]产值及收款计划（2026）'!DH:DH)</f>
        <v>0</v>
      </c>
      <c r="DM161" s="235" cm="1">
        <f t="array" ref="DM161">_xlfn.XLOOKUP($A161&amp;$B161,'[2]产值及收款计划（2026）'!$A:$A&amp;'[2]产值及收款计划（2026）'!$B:$B,'[2]产值及收款计划（2026）'!DI:DI)</f>
        <v>0</v>
      </c>
      <c r="DN161" s="235" cm="1">
        <f t="array" ref="DN161">_xlfn.XLOOKUP($A161&amp;$B161,'[2]产值及收款计划（2026）'!$A:$A&amp;'[2]产值及收款计划（2026）'!$B:$B,'[2]产值及收款计划（2026）'!DJ:DJ)</f>
        <v>0</v>
      </c>
      <c r="DO161" s="235" cm="1">
        <f t="array" ref="DO161">_xlfn.XLOOKUP($A161&amp;$B161,'[2]产值及收款计划（2026）'!$A:$A&amp;'[2]产值及收款计划（2026）'!$B:$B,'[2]产值及收款计划（2026）'!DK:DK)</f>
        <v>0</v>
      </c>
      <c r="DP161" s="235" cm="1">
        <f t="array" ref="DP161">_xlfn.XLOOKUP($A161&amp;$B161,'[2]产值及收款计划（2026）'!$A:$A&amp;'[2]产值及收款计划（2026）'!$B:$B,'[2]产值及收款计划（2026）'!DL:DL)</f>
        <v>0</v>
      </c>
      <c r="DQ161" s="243"/>
      <c r="DR161" s="229"/>
    </row>
    <row r="162" ht="20.25" spans="1:122">
      <c r="A162" s="233">
        <f t="shared" si="16"/>
        <v>13</v>
      </c>
      <c r="B162" s="233" t="s">
        <v>26</v>
      </c>
      <c r="C162" s="234" t="str" cm="1">
        <f t="array" ref="C162">_xlfn.XLOOKUP($A162&amp;$B162,'[2]产值及收款计划（2026）'!$A:$A&amp;'[2]产值及收款计划（2026）'!$B:$B,'[2]产值及收款计划（2026）'!C:C)</f>
        <v>ZHT2024051400053</v>
      </c>
      <c r="D162" s="234" t="str" cm="1">
        <f t="array" ref="D162">_xlfn.XLOOKUP($A162&amp;$B162,'[2]产值及收款计划（2026）'!$A:$A&amp;'[2]产值及收款计划（2026）'!$B:$B,'[2]产值及收款计划（2026）'!D:D)</f>
        <v>2023浦东大道地道设施缺陷监控项目设备采购合同</v>
      </c>
      <c r="E162" s="235" cm="1">
        <f t="array" ref="E162">_xlfn.XLOOKUP($A162&amp;$B162,'[2]产值及收款计划（2026）'!$A:$A&amp;'[2]产值及收款计划（2026）'!$B:$B,'[2]产值及收款计划（2026）'!E:E)</f>
        <v>120.47</v>
      </c>
      <c r="F162" s="235" cm="1">
        <f t="array" ref="F162">_xlfn.XLOOKUP($A162&amp;$B162,'[2]产值及收款计划（2026）'!$A:$A&amp;'[2]产值及收款计划（2026）'!$B:$B,'[2]产值及收款计划（2026）'!F:F)</f>
        <v>120.47</v>
      </c>
      <c r="G162" s="235" t="e" cm="1">
        <f t="array" ref="G162">_xlfn.XLOOKUP($A162&amp;$B162,'[2]产值及收款计划（2026）'!$A:$A&amp;'[2]产值及收款计划（2026）'!$B:$B,'[2]产值及收款计划（2026）'!G:G)</f>
        <v>#REF!</v>
      </c>
      <c r="H162" s="235" cm="1">
        <f t="array" ref="H162">_xlfn.XLOOKUP($A162&amp;$B162,'[2]产值及收款计划（2026）'!$A:$A&amp;'[2]产值及收款计划（2026）'!$B:$B,'[2]产值及收款计划（2026）'!H:H)</f>
        <v>30.47</v>
      </c>
      <c r="I162" s="236" cm="1">
        <f t="array" ref="I162">_xlfn.XLOOKUP($A162&amp;$B162,'[2]产值及收款计划（2026）'!$A:$A&amp;'[2]产值及收款计划（2026）'!$B:$B,'[2]产值及收款计划（2026）'!I:I)</f>
        <v>0.252926039677928</v>
      </c>
      <c r="J162" s="237" cm="1">
        <f t="array" ref="J162">_xlfn.XLOOKUP($A162&amp;$B162,'[2]产值及收款计划（2026）'!$A:$A&amp;'[2]产值及收款计划（2026）'!$B:$B,'[2]产值及收款计划（2026）'!J:J)</f>
        <v>0.13</v>
      </c>
      <c r="K162" s="235" t="e" cm="1">
        <f t="array" ref="K162">_xlfn.XLOOKUP($A162&amp;$B162,'[2]产值及收款计划（2026）'!$A:$A&amp;'[2]产值及收款计划（2026）'!$B:$B,'[2]产值及收款计划（2026）'!K:K)</f>
        <v>#REF!</v>
      </c>
      <c r="L162" s="235" t="e" cm="1">
        <f t="array" ref="L162">_xlfn.XLOOKUP($A162&amp;$B162,'[2]产值及收款计划（2026）'!$A:$A&amp;'[2]产值及收款计划（2026）'!$B:$B,'[2]产值及收款计划（2026）'!L:L)</f>
        <v>#REF!</v>
      </c>
      <c r="M162" s="235" t="str" cm="1">
        <f t="array" ref="M162">_xlfn.XLOOKUP($A162&amp;$B162,'[2]产值及收款计划（2026）'!$A:$A&amp;'[2]产值及收款计划（2026）'!$B:$B,'[2]产值及收款计划（2026）'!M:M)</f>
        <v>主导</v>
      </c>
      <c r="N162" s="235" t="str" cm="1">
        <f t="array" ref="N162">_xlfn.XLOOKUP($A162&amp;$B162,'[2]产值及收款计划（2026）'!$A:$A&amp;'[2]产值及收款计划（2026）'!$B:$B,'[2]产值及收款计划（2026）'!N:N)</f>
        <v>邱枫团队</v>
      </c>
      <c r="O162" s="235" t="str" cm="1">
        <f t="array" ref="O162">_xlfn.XLOOKUP($A162&amp;$B162,'[2]产值及收款计划（2026）'!$A:$A&amp;'[2]产值及收款计划（2026）'!$B:$B,'[2]产值及收款计划（2026）'!O:O)</f>
        <v>丁启明</v>
      </c>
      <c r="P162" s="234" t="str" cm="1">
        <f t="array" ref="P162">_xlfn.XLOOKUP($A162&amp;$B162,'[2]产值及收款计划（2026）'!$A:$A&amp;'[2]产值及收款计划（2026）'!$B:$B,'[2]产值及收款计划（2026）'!P:P)</f>
        <v>过往已完结</v>
      </c>
      <c r="Q162" s="235" t="e" cm="1">
        <f t="array" ref="Q162">_xlfn.XLOOKUP($A162&amp;$B162,'[2]产值及收款计划（2026）'!$A:$A&amp;'[2]产值及收款计划（2026）'!$B:$B,'[2]产值及收款计划（2026）'!Q:Q)</f>
        <v>#REF!</v>
      </c>
      <c r="R162" s="235" t="e" cm="1">
        <f t="array" ref="R162">_xlfn.XLOOKUP($A162&amp;$B162,'[2]产值及收款计划（2026）'!$A:$A&amp;'[2]产值及收款计划（2026）'!$B:$B,'[2]产值及收款计划（2026）'!R:R)</f>
        <v>#REF!</v>
      </c>
      <c r="S162" s="235" t="e" cm="1">
        <f t="array" ref="S162">_xlfn.XLOOKUP($A162&amp;$B162,'[2]产值及收款计划（2026）'!$A:$A&amp;'[2]产值及收款计划（2026）'!$B:$B,'[2]产值及收款计划（2026）'!S:S)</f>
        <v>#REF!</v>
      </c>
      <c r="T162" s="235" cm="1">
        <f t="array" ref="T162">_xlfn.XLOOKUP($A162&amp;$B162,'[2]产值及收款计划（2026）'!$A:$A&amp;'[2]产值及收款计划（2026）'!$B:$B,'[2]产值及收款计划（2026）'!T:T)</f>
        <v>120.47</v>
      </c>
      <c r="U162" s="235" cm="1">
        <f t="array" ref="U162">_xlfn.XLOOKUP($A162&amp;$B162,'[2]产值及收款计划（2026）'!$A:$A&amp;'[2]产值及收款计划（2026）'!$B:$B,'[2]产值及收款计划（2026）'!U:U)</f>
        <v>0</v>
      </c>
      <c r="V162" s="235" cm="1">
        <f t="array" ref="V162">_xlfn.XLOOKUP($A162&amp;$B162,'[2]产值及收款计划（2026）'!$A:$A&amp;'[2]产值及收款计划（2026）'!$B:$B,'[2]产值及收款计划（2026）'!V:V)</f>
        <v>0</v>
      </c>
      <c r="W162" s="235" t="e" cm="1">
        <f t="array" ref="W162">_xlfn.XLOOKUP($A162&amp;$B162,'[2]产值及收款计划（2026）'!$A:$A&amp;'[2]产值及收款计划（2026）'!$B:$B,'[2]产值及收款计划（2026）'!W:W)</f>
        <v>#REF!</v>
      </c>
      <c r="X162" s="235" t="e" cm="1">
        <f t="array" ref="X162">_xlfn.XLOOKUP($A162&amp;$B162,'[2]产值及收款计划（2026）'!$A:$A&amp;'[2]产值及收款计划（2026）'!$B:$B,'[2]产值及收款计划（2026）'!X:X)</f>
        <v>#REF!</v>
      </c>
      <c r="Y162" s="235" t="e" cm="1">
        <f t="array" ref="Y162">_xlfn.XLOOKUP($A162&amp;$B162,'[2]产值及收款计划（2026）'!$A:$A&amp;'[2]产值及收款计划（2026）'!$B:$B,'[2]产值及收款计划（2026）'!Y:Y)</f>
        <v>#REF!</v>
      </c>
      <c r="Z162" s="235" t="e" cm="1">
        <f t="array" ref="Z162">_xlfn.XLOOKUP($A162&amp;$B162,'[2]产值及收款计划（2026）'!$A:$A&amp;'[2]产值及收款计划（2026）'!$B:$B,'[2]产值及收款计划（2026）'!Z:Z)</f>
        <v>#REF!</v>
      </c>
      <c r="AA162" s="235" cm="1">
        <f t="array" ref="AA162">_xlfn.XLOOKUP($A162&amp;$B162,'[2]产值及收款计划（2026）'!$A:$A&amp;'[2]产值及收款计划（2026）'!$B:$B,'[2]产值及收款计划（2026）'!AA:AA)</f>
        <v>0</v>
      </c>
      <c r="AB162" s="235" cm="1">
        <f t="array" ref="AB162">_xlfn.XLOOKUP($A162&amp;$B162,'[2]产值及收款计划（2026）'!$A:$A&amp;'[2]产值及收款计划（2026）'!$B:$B,'[2]产值及收款计划（2026）'!AB:AB)</f>
        <v>0</v>
      </c>
      <c r="AC162" s="235" cm="1">
        <f t="array" ref="AC162">_xlfn.XLOOKUP($A162&amp;$B162,'[2]产值及收款计划（2026）'!$A:$A&amp;'[2]产值及收款计划（2026）'!$B:$B,'[2]产值及收款计划（2026）'!AC:AC)</f>
        <v>0</v>
      </c>
      <c r="AD162" s="235" cm="1">
        <f t="array" ref="AD162">_xlfn.XLOOKUP($A162&amp;$B162,'[2]产值及收款计划（2026）'!$A:$A&amp;'[2]产值及收款计划（2026）'!$B:$B,'[2]产值及收款计划（2026）'!AD:AD)</f>
        <v>0</v>
      </c>
      <c r="AE162" s="235" cm="1">
        <f t="array" ref="AE162">_xlfn.XLOOKUP($A162&amp;$B162,'[2]产值及收款计划（2026）'!$A:$A&amp;'[2]产值及收款计划（2026）'!$B:$B,'[2]产值及收款计划（2026）'!AE:AE)</f>
        <v>0</v>
      </c>
      <c r="AF162" s="235" cm="1">
        <f t="array" ref="AF162">_xlfn.XLOOKUP($A162&amp;$B162,'[2]产值及收款计划（2026）'!$A:$A&amp;'[2]产值及收款计划（2026）'!$B:$B,'[2]产值及收款计划（2026）'!AF:AF)</f>
        <v>0</v>
      </c>
      <c r="AG162" s="235" cm="1">
        <f t="array" ref="AG162">_xlfn.XLOOKUP($A162&amp;$B162,'[2]产值及收款计划（2026）'!$A:$A&amp;'[2]产值及收款计划（2026）'!$B:$B,'[2]产值及收款计划（2026）'!AG:AG)</f>
        <v>0</v>
      </c>
      <c r="AH162" s="235" cm="1">
        <f t="array" ref="AH162">_xlfn.XLOOKUP($A162&amp;$B162,'[2]产值及收款计划（2026）'!$A:$A&amp;'[2]产值及收款计划（2026）'!$B:$B,'[2]产值及收款计划（2026）'!AH:AH)</f>
        <v>0</v>
      </c>
      <c r="AI162" s="235" cm="1">
        <f t="array" ref="AI162">_xlfn.XLOOKUP($A162&amp;$B162,'[2]产值及收款计划（2026）'!$A:$A&amp;'[2]产值及收款计划（2026）'!$B:$B,'[2]产值及收款计划（2026）'!AI:AI)</f>
        <v>0</v>
      </c>
      <c r="AJ162" s="235" cm="1">
        <f t="array" ref="AJ162">_xlfn.XLOOKUP($A162&amp;$B162,'[2]产值及收款计划（2026）'!$A:$A&amp;'[2]产值及收款计划（2026）'!$B:$B,'[2]产值及收款计划（2026）'!AJ:AJ)</f>
        <v>0</v>
      </c>
      <c r="AK162" s="235" cm="1">
        <f t="array" ref="AK162">_xlfn.XLOOKUP($A162&amp;$B162,'[2]产值及收款计划（2026）'!$A:$A&amp;'[2]产值及收款计划（2026）'!$B:$B,'[2]产值及收款计划（2026）'!AK:AK)</f>
        <v>0</v>
      </c>
      <c r="AL162" s="235" cm="1">
        <f t="array" ref="AL162">_xlfn.XLOOKUP($A162&amp;$B162,'[2]产值及收款计划（2026）'!$A:$A&amp;'[2]产值及收款计划（2026）'!$B:$B,'[2]产值及收款计划（2026）'!AL:AL)</f>
        <v>0</v>
      </c>
      <c r="AM162" s="242" cm="1">
        <f t="array" ref="AM162">_xlfn.LET(_xlpm.勾选月份状态数组,TRANSPOSE('PPT(12-15页）-TOP10'!$A$3:$A$14),_xlpm.选择数据区,IF('PPT(12-15页）-TOP10'!$E$3="收款",$BA162:$BL162,$AA162:$AL162),SUM(_xlfn._xlws.FILTER(_xlpm.选择数据区,_xlpm.勾选月份状态数组,"")))</f>
        <v>0</v>
      </c>
      <c r="AN162" s="235" t="e">
        <f>_xlfn.XLOOKUP($C162,应收未收表!$T:$T,应收未收表!AA:AA)</f>
        <v>#N/A</v>
      </c>
      <c r="AO162" s="235" t="e">
        <f>_xlfn.XLOOKUP($C162,应收未收表!$T:$T,应收未收表!AB:AB)</f>
        <v>#N/A</v>
      </c>
      <c r="AP162" s="235" t="e">
        <f>_xlfn.XLOOKUP($C162,应收未收表!$T:$T,应收未收表!AC:AC)</f>
        <v>#N/A</v>
      </c>
      <c r="AQ162" s="235" t="e">
        <f>_xlfn.XLOOKUP($C162,应收未收表!$T:$T,应收未收表!AE:AE)</f>
        <v>#N/A</v>
      </c>
      <c r="AR162" s="235" t="e">
        <f>_xlfn.XLOOKUP($C162,应收未收表!$T:$T,应收未收表!AF:AF)</f>
        <v>#N/A</v>
      </c>
      <c r="AS162" s="235" t="e" cm="1">
        <f t="array" ref="AS162">_xlfn.XLOOKUP($A162&amp;$B162,'[2]产值及收款计划（2026）'!$A:$A&amp;'[2]产值及收款计划（2026）'!$B:$B,'[2]产值及收款计划（2026）'!AS:AS)</f>
        <v>#REF!</v>
      </c>
      <c r="AT162" s="235" t="e" cm="1">
        <f t="array" ref="AT162">_xlfn.XLOOKUP($A162&amp;$B162,'[2]产值及收款计划（2026）'!$A:$A&amp;'[2]产值及收款计划（2026）'!$B:$B,'[2]产值及收款计划（2026）'!AT:AT)</f>
        <v>#REF!</v>
      </c>
      <c r="AU162" s="235" t="e" cm="1">
        <f t="array" ref="AU162">_xlfn.XLOOKUP($A162&amp;$B162,'[2]产值及收款计划（2026）'!$A:$A&amp;'[2]产值及收款计划（2026）'!$B:$B,'[2]产值及收款计划（2026）'!AU:AU)</f>
        <v>#REF!</v>
      </c>
      <c r="AV162" s="235" t="e" cm="1">
        <f t="array" ref="AV162">_xlfn.XLOOKUP($A162&amp;$B162,'[2]产值及收款计划（2026）'!$A:$A&amp;'[2]产值及收款计划（2026）'!$B:$B,'[2]产值及收款计划（2026）'!AV:AV)</f>
        <v>#REF!</v>
      </c>
      <c r="AW162" s="235" cm="1">
        <f t="array" ref="AW162">_xlfn.XLOOKUP($A162&amp;$B162,'[2]产值及收款计划（2026）'!$A:$A&amp;'[2]产值及收款计划（2026）'!$B:$B,'[2]产值及收款计划（2026）'!AW:AW)</f>
        <v>108.423</v>
      </c>
      <c r="AX162" s="235" cm="1">
        <f t="array" ref="AX162">_xlfn.XLOOKUP($A162&amp;$B162,'[2]产值及收款计划（2026）'!$A:$A&amp;'[2]产值及收款计划（2026）'!$B:$B,'[2]产值及收款计划（2026）'!AX:AX)</f>
        <v>12.047</v>
      </c>
      <c r="AY162" s="235" cm="1">
        <f t="array" ref="AY162">_xlfn.XLOOKUP($A162&amp;$B162,'[2]产值及收款计划（2026）'!$A:$A&amp;'[2]产值及收款计划（2026）'!$B:$B,'[2]产值及收款计划（2026）'!AY:AY)</f>
        <v>0</v>
      </c>
      <c r="AZ162" s="235" cm="1">
        <f t="array" ref="AZ162">_xlfn.XLOOKUP($A162&amp;$B162,'[2]产值及收款计划（2026）'!$A:$A&amp;'[2]产值及收款计划（2026）'!$B:$B,'[2]产值及收款计划（2026）'!AZ:AZ)</f>
        <v>0</v>
      </c>
      <c r="BA162" s="235" t="e" cm="1">
        <f t="array" ref="BA162">_xlfn.XLOOKUP($A162&amp;$B162,'[2]产值及收款计划（2026）'!$A:$A&amp;'[2]产值及收款计划（2026）'!$B:$B,'[2]产值及收款计划（2026）'!BA:BA)</f>
        <v>#REF!</v>
      </c>
      <c r="BB162" s="235" t="e" cm="1">
        <f t="array" ref="BB162">_xlfn.XLOOKUP($A162&amp;$B162,'[2]产值及收款计划（2026）'!$A:$A&amp;'[2]产值及收款计划（2026）'!$B:$B,'[2]产值及收款计划（2026）'!BB:BB)</f>
        <v>#REF!</v>
      </c>
      <c r="BC162" s="235" cm="1">
        <f t="array" ref="BC162">_xlfn.XLOOKUP($A162&amp;$B162,'[2]产值及收款计划（2026）'!$A:$A&amp;'[2]产值及收款计划（2026）'!$B:$B,'[2]产值及收款计划（2026）'!BC:BC)</f>
        <v>12.047</v>
      </c>
      <c r="BD162" s="235" t="e" cm="1">
        <f t="array" ref="BD162">_xlfn.XLOOKUP($A162&amp;$B162,'[2]产值及收款计划（2026）'!$A:$A&amp;'[2]产值及收款计划（2026）'!$B:$B,'[2]产值及收款计划（2026）'!BD:BD)</f>
        <v>#REF!</v>
      </c>
      <c r="BE162" s="235" t="e" cm="1">
        <f t="array" ref="BE162">_xlfn.XLOOKUP($A162&amp;$B162,'[2]产值及收款计划（2026）'!$A:$A&amp;'[2]产值及收款计划（2026）'!$B:$B,'[2]产值及收款计划（2026）'!BE:BE)</f>
        <v>#REF!</v>
      </c>
      <c r="BF162" s="235" t="e" cm="1">
        <f t="array" ref="BF162">_xlfn.XLOOKUP($A162&amp;$B162,'[2]产值及收款计划（2026）'!$A:$A&amp;'[2]产值及收款计划（2026）'!$B:$B,'[2]产值及收款计划（2026）'!BF:BF)</f>
        <v>#REF!</v>
      </c>
      <c r="BG162" s="235" t="e" cm="1">
        <f t="array" ref="BG162">_xlfn.XLOOKUP($A162&amp;$B162,'[2]产值及收款计划（2026）'!$A:$A&amp;'[2]产值及收款计划（2026）'!$B:$B,'[2]产值及收款计划（2026）'!BG:BG)</f>
        <v>#REF!</v>
      </c>
      <c r="BH162" s="235" t="e" cm="1">
        <f t="array" ref="BH162">_xlfn.XLOOKUP($A162&amp;$B162,'[2]产值及收款计划（2026）'!$A:$A&amp;'[2]产值及收款计划（2026）'!$B:$B,'[2]产值及收款计划（2026）'!BH:BH)</f>
        <v>#REF!</v>
      </c>
      <c r="BI162" s="235" t="e" cm="1">
        <f t="array" ref="BI162">_xlfn.XLOOKUP($A162&amp;$B162,'[2]产值及收款计划（2026）'!$A:$A&amp;'[2]产值及收款计划（2026）'!$B:$B,'[2]产值及收款计划（2026）'!BI:BI)</f>
        <v>#REF!</v>
      </c>
      <c r="BJ162" s="235" t="e" cm="1">
        <f t="array" ref="BJ162">_xlfn.XLOOKUP($A162&amp;$B162,'[2]产值及收款计划（2026）'!$A:$A&amp;'[2]产值及收款计划（2026）'!$B:$B,'[2]产值及收款计划（2026）'!BJ:BJ)</f>
        <v>#REF!</v>
      </c>
      <c r="BK162" s="235" t="e" cm="1">
        <f t="array" ref="BK162">_xlfn.XLOOKUP($A162&amp;$B162,'[2]产值及收款计划（2026）'!$A:$A&amp;'[2]产值及收款计划（2026）'!$B:$B,'[2]产值及收款计划（2026）'!BK:BK)</f>
        <v>#REF!</v>
      </c>
      <c r="BL162" s="235" t="e" cm="1">
        <f t="array" ref="BL162">_xlfn.XLOOKUP($A162&amp;$B162,'[2]产值及收款计划（2026）'!$A:$A&amp;'[2]产值及收款计划（2026）'!$B:$B,'[2]产值及收款计划（2026）'!BL:BL)</f>
        <v>#REF!</v>
      </c>
      <c r="BM162" s="235"/>
      <c r="BN162" s="235"/>
      <c r="BO162" s="235"/>
      <c r="BP162" s="235"/>
      <c r="BQ162" s="235" t="e">
        <f>_xlfn.XLOOKUP($C162,应收未收表!$AJ:$AJ,应收未收表!AK:AK)</f>
        <v>#N/A</v>
      </c>
      <c r="BR162" s="235" t="e">
        <f>_xlfn.XLOOKUP($C162,应收未收表!$AJ:$AJ,应收未收表!AL:AL)</f>
        <v>#N/A</v>
      </c>
      <c r="BS162" s="235" t="e">
        <f>_xlfn.XLOOKUP($C162,应收未收表!$AJ:$AJ,应收未收表!AM:AM)</f>
        <v>#N/A</v>
      </c>
      <c r="BT162" s="235" t="e">
        <f>_xlfn.XLOOKUP($C162,应收未收表!$AJ:$AJ,应收未收表!AN:AN)</f>
        <v>#N/A</v>
      </c>
      <c r="BU162" s="234" t="str" cm="1">
        <f t="array" ref="BU162">_xlfn.XLOOKUP($A162&amp;$B162,'[2]产值及收款计划（2026）'!$A:$A&amp;'[2]产值及收款计划（2026）'!$B:$B,'[2]产值及收款计划（2026）'!BQ:BQ)</f>
        <v>上海城建智慧城市运营管理有限公司</v>
      </c>
      <c r="BV162" s="235" t="e" cm="1">
        <f t="array" ref="BV162">_xlfn.XLOOKUP($A162&amp;$B162,'[2]产值及收款计划（2026）'!$A:$A&amp;'[2]产值及收款计划（2026）'!$B:$B,'[2]产值及收款计划（2026）'!BR:BR)</f>
        <v>#REF!</v>
      </c>
      <c r="CE162" s="235" cm="1">
        <f t="array" ref="CE162">_xlfn.XLOOKUP($A162&amp;$B162,'[2]产值及收款计划（2026）'!$A:$A&amp;'[2]产值及收款计划（2026）'!$B:$B,'[2]产值及收款计划（2026）'!CA:CA)</f>
        <v>0</v>
      </c>
      <c r="CF162" s="235" cm="1">
        <f t="array" ref="CF162">_xlfn.XLOOKUP($A162&amp;$B162,'[2]产值及收款计划（2026）'!$A:$A&amp;'[2]产值及收款计划（2026）'!$B:$B,'[2]产值及收款计划（2026）'!CB:CB)</f>
        <v>0</v>
      </c>
      <c r="CG162" s="235" cm="1">
        <f t="array" ref="CG162">_xlfn.XLOOKUP($A162&amp;$B162,'[2]产值及收款计划（2026）'!$A:$A&amp;'[2]产值及收款计划（2026）'!$B:$B,'[2]产值及收款计划（2026）'!CC:CC)</f>
        <v>0</v>
      </c>
      <c r="CH162" s="235" cm="1">
        <f t="array" ref="CH162">_xlfn.XLOOKUP($A162&amp;$B162,'[2]产值及收款计划（2026）'!$A:$A&amp;'[2]产值及收款计划（2026）'!$B:$B,'[2]产值及收款计划（2026）'!CD:CD)</f>
        <v>0</v>
      </c>
      <c r="CI162" s="235" cm="1">
        <f t="array" ref="CI162">_xlfn.XLOOKUP($A162&amp;$B162,'[2]产值及收款计划（2026）'!$A:$A&amp;'[2]产值及收款计划（2026）'!$B:$B,'[2]产值及收款计划（2026）'!CE:CE)</f>
        <v>0</v>
      </c>
      <c r="CJ162" s="235" cm="1">
        <f t="array" ref="CJ162">_xlfn.XLOOKUP($A162&amp;$B162,'[2]产值及收款计划（2026）'!$A:$A&amp;'[2]产值及收款计划（2026）'!$B:$B,'[2]产值及收款计划（2026）'!CF:CF)</f>
        <v>0</v>
      </c>
      <c r="CK162" s="235" cm="1">
        <f t="array" ref="CK162">_xlfn.XLOOKUP($A162&amp;$B162,'[2]产值及收款计划（2026）'!$A:$A&amp;'[2]产值及收款计划（2026）'!$B:$B,'[2]产值及收款计划（2026）'!CG:CG)</f>
        <v>0</v>
      </c>
      <c r="CL162" s="235" cm="1">
        <f t="array" ref="CL162">_xlfn.XLOOKUP($A162&amp;$B162,'[2]产值及收款计划（2026）'!$A:$A&amp;'[2]产值及收款计划（2026）'!$B:$B,'[2]产值及收款计划（2026）'!CH:CH)</f>
        <v>0</v>
      </c>
      <c r="CM162" s="235" cm="1">
        <f t="array" ref="CM162">_xlfn.XLOOKUP($A162&amp;$B162,'[2]产值及收款计划（2026）'!$A:$A&amp;'[2]产值及收款计划（2026）'!$B:$B,'[2]产值及收款计划（2026）'!CI:CI)</f>
        <v>0</v>
      </c>
      <c r="CN162" s="235" cm="1">
        <f t="array" ref="CN162">_xlfn.XLOOKUP($A162&amp;$B162,'[2]产值及收款计划（2026）'!$A:$A&amp;'[2]产值及收款计划（2026）'!$B:$B,'[2]产值及收款计划（2026）'!CJ:CJ)</f>
        <v>0</v>
      </c>
      <c r="CO162" s="235" cm="1">
        <f t="array" ref="CO162">_xlfn.XLOOKUP($A162&amp;$B162,'[2]产值及收款计划（2026）'!$A:$A&amp;'[2]产值及收款计划（2026）'!$B:$B,'[2]产值及收款计划（2026）'!CK:CK)</f>
        <v>0</v>
      </c>
      <c r="CP162" s="235" cm="1">
        <f t="array" ref="CP162">_xlfn.XLOOKUP($A162&amp;$B162,'[2]产值及收款计划（2026）'!$A:$A&amp;'[2]产值及收款计划（2026）'!$B:$B,'[2]产值及收款计划（2026）'!CL:CL)</f>
        <v>0</v>
      </c>
      <c r="DE162" s="235" cm="1">
        <f t="array" ref="DE162">_xlfn.XLOOKUP($A162&amp;$B162,'[2]产值及收款计划（2026）'!$A:$A&amp;'[2]产值及收款计划（2026）'!$B:$B,'[2]产值及收款计划（2026）'!DA:DA)</f>
        <v>0</v>
      </c>
      <c r="DF162" s="235" cm="1">
        <f t="array" ref="DF162">_xlfn.XLOOKUP($A162&amp;$B162,'[2]产值及收款计划（2026）'!$A:$A&amp;'[2]产值及收款计划（2026）'!$B:$B,'[2]产值及收款计划（2026）'!DB:DB)</f>
        <v>0</v>
      </c>
      <c r="DG162" s="235" cm="1">
        <f t="array" ref="DG162">_xlfn.XLOOKUP($A162&amp;$B162,'[2]产值及收款计划（2026）'!$A:$A&amp;'[2]产值及收款计划（2026）'!$B:$B,'[2]产值及收款计划（2026）'!DC:DC)</f>
        <v>12.047</v>
      </c>
      <c r="DH162" s="235" cm="1">
        <f t="array" ref="DH162">_xlfn.XLOOKUP($A162&amp;$B162,'[2]产值及收款计划（2026）'!$A:$A&amp;'[2]产值及收款计划（2026）'!$B:$B,'[2]产值及收款计划（2026）'!DD:DD)</f>
        <v>0</v>
      </c>
      <c r="DI162" s="235" cm="1">
        <f t="array" ref="DI162">_xlfn.XLOOKUP($A162&amp;$B162,'[2]产值及收款计划（2026）'!$A:$A&amp;'[2]产值及收款计划（2026）'!$B:$B,'[2]产值及收款计划（2026）'!DE:DE)</f>
        <v>0</v>
      </c>
      <c r="DJ162" s="235" cm="1">
        <f t="array" ref="DJ162">_xlfn.XLOOKUP($A162&amp;$B162,'[2]产值及收款计划（2026）'!$A:$A&amp;'[2]产值及收款计划（2026）'!$B:$B,'[2]产值及收款计划（2026）'!DF:DF)</f>
        <v>0</v>
      </c>
      <c r="DK162" s="235" cm="1">
        <f t="array" ref="DK162">_xlfn.XLOOKUP($A162&amp;$B162,'[2]产值及收款计划（2026）'!$A:$A&amp;'[2]产值及收款计划（2026）'!$B:$B,'[2]产值及收款计划（2026）'!DG:DG)</f>
        <v>0</v>
      </c>
      <c r="DL162" s="235" cm="1">
        <f t="array" ref="DL162">_xlfn.XLOOKUP($A162&amp;$B162,'[2]产值及收款计划（2026）'!$A:$A&amp;'[2]产值及收款计划（2026）'!$B:$B,'[2]产值及收款计划（2026）'!DH:DH)</f>
        <v>0</v>
      </c>
      <c r="DM162" s="235" cm="1">
        <f t="array" ref="DM162">_xlfn.XLOOKUP($A162&amp;$B162,'[2]产值及收款计划（2026）'!$A:$A&amp;'[2]产值及收款计划（2026）'!$B:$B,'[2]产值及收款计划（2026）'!DI:DI)</f>
        <v>0</v>
      </c>
      <c r="DN162" s="235" cm="1">
        <f t="array" ref="DN162">_xlfn.XLOOKUP($A162&amp;$B162,'[2]产值及收款计划（2026）'!$A:$A&amp;'[2]产值及收款计划（2026）'!$B:$B,'[2]产值及收款计划（2026）'!DJ:DJ)</f>
        <v>0</v>
      </c>
      <c r="DO162" s="235" cm="1">
        <f t="array" ref="DO162">_xlfn.XLOOKUP($A162&amp;$B162,'[2]产值及收款计划（2026）'!$A:$A&amp;'[2]产值及收款计划（2026）'!$B:$B,'[2]产值及收款计划（2026）'!DK:DK)</f>
        <v>0</v>
      </c>
      <c r="DP162" s="235" cm="1">
        <f t="array" ref="DP162">_xlfn.XLOOKUP($A162&amp;$B162,'[2]产值及收款计划（2026）'!$A:$A&amp;'[2]产值及收款计划（2026）'!$B:$B,'[2]产值及收款计划（2026）'!DL:DL)</f>
        <v>0</v>
      </c>
      <c r="DQ162" s="243"/>
      <c r="DR162" s="229"/>
    </row>
    <row r="163" ht="20.25" spans="1:122">
      <c r="A163" s="233">
        <f t="shared" si="16"/>
        <v>14</v>
      </c>
      <c r="B163" s="233" t="s">
        <v>26</v>
      </c>
      <c r="C163" s="234" t="str" cm="1">
        <f t="array" ref="C163">_xlfn.XLOOKUP($A163&amp;$B163,'[2]产值及收款计划（2026）'!$A:$A&amp;'[2]产值及收款计划（2026）'!$B:$B,'[2]产值及收款计划（2026）'!C:C)</f>
        <v>ZHT2024121600160</v>
      </c>
      <c r="D163" s="234" t="str" cm="1">
        <f t="array" ref="D163">_xlfn.XLOOKUP($A163&amp;$B163,'[2]产值及收款计划（2026）'!$A:$A&amp;'[2]产值及收款计划（2026）'!$B:$B,'[2]产值及收款计划（2026）'!D:D)</f>
        <v>S9苏绍高速钱江隧道2024年度信息化提升实施及应用服务项目材料采购合同</v>
      </c>
      <c r="E163" s="235" cm="1">
        <f t="array" ref="E163">_xlfn.XLOOKUP($A163&amp;$B163,'[2]产值及收款计划（2026）'!$A:$A&amp;'[2]产值及收款计划（2026）'!$B:$B,'[2]产值及收款计划（2026）'!E:E)</f>
        <v>168.508686</v>
      </c>
      <c r="F163" s="235" cm="1">
        <f t="array" ref="F163">_xlfn.XLOOKUP($A163&amp;$B163,'[2]产值及收款计划（2026）'!$A:$A&amp;'[2]产值及收款计划（2026）'!$B:$B,'[2]产值及收款计划（2026）'!F:F)</f>
        <v>168.508686</v>
      </c>
      <c r="G163" s="235" t="e" cm="1">
        <f t="array" ref="G163">_xlfn.XLOOKUP($A163&amp;$B163,'[2]产值及收款计划（2026）'!$A:$A&amp;'[2]产值及收款计划（2026）'!$B:$B,'[2]产值及收款计划（2026）'!G:G)</f>
        <v>#REF!</v>
      </c>
      <c r="H163" s="235" cm="1">
        <f t="array" ref="H163">_xlfn.XLOOKUP($A163&amp;$B163,'[2]产值及收款计划（2026）'!$A:$A&amp;'[2]产值及收款计划（2026）'!$B:$B,'[2]产值及收款计划（2026）'!H:H)</f>
        <v>33.940581</v>
      </c>
      <c r="I163" s="236" cm="1">
        <f t="array" ref="I163">_xlfn.XLOOKUP($A163&amp;$B163,'[2]产值及收款计划（2026）'!$A:$A&amp;'[2]产值及收款计划（2026）'!$B:$B,'[2]产值及收款计划（2026）'!I:I)</f>
        <v>0.201417397557773</v>
      </c>
      <c r="J163" s="237" cm="1">
        <f t="array" ref="J163">_xlfn.XLOOKUP($A163&amp;$B163,'[2]产值及收款计划（2026）'!$A:$A&amp;'[2]产值及收款计划（2026）'!$B:$B,'[2]产值及收款计划（2026）'!J:J)</f>
        <v>0.13</v>
      </c>
      <c r="K163" s="235" t="e" cm="1">
        <f t="array" ref="K163">_xlfn.XLOOKUP($A163&amp;$B163,'[2]产值及收款计划（2026）'!$A:$A&amp;'[2]产值及收款计划（2026）'!$B:$B,'[2]产值及收款计划（2026）'!K:K)</f>
        <v>#REF!</v>
      </c>
      <c r="L163" s="235" t="e" cm="1">
        <f t="array" ref="L163">_xlfn.XLOOKUP($A163&amp;$B163,'[2]产值及收款计划（2026）'!$A:$A&amp;'[2]产值及收款计划（2026）'!$B:$B,'[2]产值及收款计划（2026）'!L:L)</f>
        <v>#REF!</v>
      </c>
      <c r="M163" s="235" t="str" cm="1">
        <f t="array" ref="M163">_xlfn.XLOOKUP($A163&amp;$B163,'[2]产值及收款计划（2026）'!$A:$A&amp;'[2]产值及收款计划（2026）'!$B:$B,'[2]产值及收款计划（2026）'!M:M)</f>
        <v>主导</v>
      </c>
      <c r="N163" s="235" t="str" cm="1">
        <f t="array" ref="N163">_xlfn.XLOOKUP($A163&amp;$B163,'[2]产值及收款计划（2026）'!$A:$A&amp;'[2]产值及收款计划（2026）'!$B:$B,'[2]产值及收款计划（2026）'!N:N)</f>
        <v>邱枫团队</v>
      </c>
      <c r="O163" s="235" t="str" cm="1">
        <f t="array" ref="O163">_xlfn.XLOOKUP($A163&amp;$B163,'[2]产值及收款计划（2026）'!$A:$A&amp;'[2]产值及收款计划（2026）'!$B:$B,'[2]产值及收款计划（2026）'!O:O)</f>
        <v>邱枫</v>
      </c>
      <c r="P163" s="234" t="str" cm="1">
        <f t="array" ref="P163">_xlfn.XLOOKUP($A163&amp;$B163,'[2]产值及收款计划（2026）'!$A:$A&amp;'[2]产值及收款计划（2026）'!$B:$B,'[2]产值及收款计划（2026）'!P:P)</f>
        <v>过往已完结</v>
      </c>
      <c r="Q163" s="235" t="e" cm="1">
        <f t="array" ref="Q163">_xlfn.XLOOKUP($A163&amp;$B163,'[2]产值及收款计划（2026）'!$A:$A&amp;'[2]产值及收款计划（2026）'!$B:$B,'[2]产值及收款计划（2026）'!Q:Q)</f>
        <v>#REF!</v>
      </c>
      <c r="R163" s="235" t="e" cm="1">
        <f t="array" ref="R163">_xlfn.XLOOKUP($A163&amp;$B163,'[2]产值及收款计划（2026）'!$A:$A&amp;'[2]产值及收款计划（2026）'!$B:$B,'[2]产值及收款计划（2026）'!R:R)</f>
        <v>#REF!</v>
      </c>
      <c r="S163" s="235" t="e" cm="1">
        <f t="array" ref="S163">_xlfn.XLOOKUP($A163&amp;$B163,'[2]产值及收款计划（2026）'!$A:$A&amp;'[2]产值及收款计划（2026）'!$B:$B,'[2]产值及收款计划（2026）'!S:S)</f>
        <v>#REF!</v>
      </c>
      <c r="T163" s="235" cm="1">
        <f t="array" ref="T163">_xlfn.XLOOKUP($A163&amp;$B163,'[2]产值及收款计划（2026）'!$A:$A&amp;'[2]产值及收款计划（2026）'!$B:$B,'[2]产值及收款计划（2026）'!T:T)</f>
        <v>168.508686</v>
      </c>
      <c r="U163" s="235" cm="1">
        <f t="array" ref="U163">_xlfn.XLOOKUP($A163&amp;$B163,'[2]产值及收款计划（2026）'!$A:$A&amp;'[2]产值及收款计划（2026）'!$B:$B,'[2]产值及收款计划（2026）'!U:U)</f>
        <v>0</v>
      </c>
      <c r="V163" s="235" cm="1">
        <f t="array" ref="V163">_xlfn.XLOOKUP($A163&amp;$B163,'[2]产值及收款计划（2026）'!$A:$A&amp;'[2]产值及收款计划（2026）'!$B:$B,'[2]产值及收款计划（2026）'!V:V)</f>
        <v>0</v>
      </c>
      <c r="W163" s="235" t="e" cm="1">
        <f t="array" ref="W163">_xlfn.XLOOKUP($A163&amp;$B163,'[2]产值及收款计划（2026）'!$A:$A&amp;'[2]产值及收款计划（2026）'!$B:$B,'[2]产值及收款计划（2026）'!W:W)</f>
        <v>#REF!</v>
      </c>
      <c r="X163" s="235" t="e" cm="1">
        <f t="array" ref="X163">_xlfn.XLOOKUP($A163&amp;$B163,'[2]产值及收款计划（2026）'!$A:$A&amp;'[2]产值及收款计划（2026）'!$B:$B,'[2]产值及收款计划（2026）'!X:X)</f>
        <v>#REF!</v>
      </c>
      <c r="Y163" s="235" t="e" cm="1">
        <f t="array" ref="Y163">_xlfn.XLOOKUP($A163&amp;$B163,'[2]产值及收款计划（2026）'!$A:$A&amp;'[2]产值及收款计划（2026）'!$B:$B,'[2]产值及收款计划（2026）'!Y:Y)</f>
        <v>#REF!</v>
      </c>
      <c r="Z163" s="235" t="e" cm="1">
        <f t="array" ref="Z163">_xlfn.XLOOKUP($A163&amp;$B163,'[2]产值及收款计划（2026）'!$A:$A&amp;'[2]产值及收款计划（2026）'!$B:$B,'[2]产值及收款计划（2026）'!Z:Z)</f>
        <v>#REF!</v>
      </c>
      <c r="AA163" s="235" cm="1">
        <f t="array" ref="AA163">_xlfn.XLOOKUP($A163&amp;$B163,'[2]产值及收款计划（2026）'!$A:$A&amp;'[2]产值及收款计划（2026）'!$B:$B,'[2]产值及收款计划（2026）'!AA:AA)</f>
        <v>0</v>
      </c>
      <c r="AB163" s="235" cm="1">
        <f t="array" ref="AB163">_xlfn.XLOOKUP($A163&amp;$B163,'[2]产值及收款计划（2026）'!$A:$A&amp;'[2]产值及收款计划（2026）'!$B:$B,'[2]产值及收款计划（2026）'!AB:AB)</f>
        <v>0</v>
      </c>
      <c r="AC163" s="235" cm="1">
        <f t="array" ref="AC163">_xlfn.XLOOKUP($A163&amp;$B163,'[2]产值及收款计划（2026）'!$A:$A&amp;'[2]产值及收款计划（2026）'!$B:$B,'[2]产值及收款计划（2026）'!AC:AC)</f>
        <v>0</v>
      </c>
      <c r="AD163" s="235" cm="1">
        <f t="array" ref="AD163">_xlfn.XLOOKUP($A163&amp;$B163,'[2]产值及收款计划（2026）'!$A:$A&amp;'[2]产值及收款计划（2026）'!$B:$B,'[2]产值及收款计划（2026）'!AD:AD)</f>
        <v>0</v>
      </c>
      <c r="AE163" s="235" cm="1">
        <f t="array" ref="AE163">_xlfn.XLOOKUP($A163&amp;$B163,'[2]产值及收款计划（2026）'!$A:$A&amp;'[2]产值及收款计划（2026）'!$B:$B,'[2]产值及收款计划（2026）'!AE:AE)</f>
        <v>0</v>
      </c>
      <c r="AF163" s="235" cm="1">
        <f t="array" ref="AF163">_xlfn.XLOOKUP($A163&amp;$B163,'[2]产值及收款计划（2026）'!$A:$A&amp;'[2]产值及收款计划（2026）'!$B:$B,'[2]产值及收款计划（2026）'!AF:AF)</f>
        <v>0</v>
      </c>
      <c r="AG163" s="235" cm="1">
        <f t="array" ref="AG163">_xlfn.XLOOKUP($A163&amp;$B163,'[2]产值及收款计划（2026）'!$A:$A&amp;'[2]产值及收款计划（2026）'!$B:$B,'[2]产值及收款计划（2026）'!AG:AG)</f>
        <v>0</v>
      </c>
      <c r="AH163" s="235" cm="1">
        <f t="array" ref="AH163">_xlfn.XLOOKUP($A163&amp;$B163,'[2]产值及收款计划（2026）'!$A:$A&amp;'[2]产值及收款计划（2026）'!$B:$B,'[2]产值及收款计划（2026）'!AH:AH)</f>
        <v>0</v>
      </c>
      <c r="AI163" s="235" cm="1">
        <f t="array" ref="AI163">_xlfn.XLOOKUP($A163&amp;$B163,'[2]产值及收款计划（2026）'!$A:$A&amp;'[2]产值及收款计划（2026）'!$B:$B,'[2]产值及收款计划（2026）'!AI:AI)</f>
        <v>0</v>
      </c>
      <c r="AJ163" s="235" cm="1">
        <f t="array" ref="AJ163">_xlfn.XLOOKUP($A163&amp;$B163,'[2]产值及收款计划（2026）'!$A:$A&amp;'[2]产值及收款计划（2026）'!$B:$B,'[2]产值及收款计划（2026）'!AJ:AJ)</f>
        <v>0</v>
      </c>
      <c r="AK163" s="235" cm="1">
        <f t="array" ref="AK163">_xlfn.XLOOKUP($A163&amp;$B163,'[2]产值及收款计划（2026）'!$A:$A&amp;'[2]产值及收款计划（2026）'!$B:$B,'[2]产值及收款计划（2026）'!AK:AK)</f>
        <v>0</v>
      </c>
      <c r="AL163" s="235" cm="1">
        <f t="array" ref="AL163">_xlfn.XLOOKUP($A163&amp;$B163,'[2]产值及收款计划（2026）'!$A:$A&amp;'[2]产值及收款计划（2026）'!$B:$B,'[2]产值及收款计划（2026）'!AL:AL)</f>
        <v>0</v>
      </c>
      <c r="AM163" s="242" cm="1">
        <f t="array" ref="AM163">_xlfn.LET(_xlpm.勾选月份状态数组,TRANSPOSE('PPT(12-15页）-TOP10'!$A$3:$A$14),_xlpm.选择数据区,IF('PPT(12-15页）-TOP10'!$E$3="收款",$BA163:$BL163,$AA163:$AL163),SUM(_xlfn._xlws.FILTER(_xlpm.选择数据区,_xlpm.勾选月份状态数组,"")))</f>
        <v>0</v>
      </c>
      <c r="AN163" s="235" t="e">
        <f>_xlfn.XLOOKUP($C163,应收未收表!$T:$T,应收未收表!AA:AA)</f>
        <v>#N/A</v>
      </c>
      <c r="AO163" s="235" t="e">
        <f>_xlfn.XLOOKUP($C163,应收未收表!$T:$T,应收未收表!AB:AB)</f>
        <v>#N/A</v>
      </c>
      <c r="AP163" s="235" t="e">
        <f>_xlfn.XLOOKUP($C163,应收未收表!$T:$T,应收未收表!AC:AC)</f>
        <v>#N/A</v>
      </c>
      <c r="AQ163" s="235" t="e">
        <f>_xlfn.XLOOKUP($C163,应收未收表!$T:$T,应收未收表!AE:AE)</f>
        <v>#N/A</v>
      </c>
      <c r="AR163" s="235" t="e">
        <f>_xlfn.XLOOKUP($C163,应收未收表!$T:$T,应收未收表!AF:AF)</f>
        <v>#N/A</v>
      </c>
      <c r="AS163" s="235" t="e" cm="1">
        <f t="array" ref="AS163">_xlfn.XLOOKUP($A163&amp;$B163,'[2]产值及收款计划（2026）'!$A:$A&amp;'[2]产值及收款计划（2026）'!$B:$B,'[2]产值及收款计划（2026）'!AS:AS)</f>
        <v>#REF!</v>
      </c>
      <c r="AT163" s="235" t="e" cm="1">
        <f t="array" ref="AT163">_xlfn.XLOOKUP($A163&amp;$B163,'[2]产值及收款计划（2026）'!$A:$A&amp;'[2]产值及收款计划（2026）'!$B:$B,'[2]产值及收款计划（2026）'!AT:AT)</f>
        <v>#REF!</v>
      </c>
      <c r="AU163" s="235" t="e" cm="1">
        <f t="array" ref="AU163">_xlfn.XLOOKUP($A163&amp;$B163,'[2]产值及收款计划（2026）'!$A:$A&amp;'[2]产值及收款计划（2026）'!$B:$B,'[2]产值及收款计划（2026）'!AU:AU)</f>
        <v>#REF!</v>
      </c>
      <c r="AV163" s="235" t="e" cm="1">
        <f t="array" ref="AV163">_xlfn.XLOOKUP($A163&amp;$B163,'[2]产值及收款计划（2026）'!$A:$A&amp;'[2]产值及收款计划（2026）'!$B:$B,'[2]产值及收款计划（2026）'!AV:AV)</f>
        <v>#REF!</v>
      </c>
      <c r="AW163" s="235" cm="1">
        <f t="array" ref="AW163">_xlfn.XLOOKUP($A163&amp;$B163,'[2]产值及收款计划（2026）'!$A:$A&amp;'[2]产值及收款计划（2026）'!$B:$B,'[2]产值及收款计划（2026）'!AW:AW)</f>
        <v>160.083252</v>
      </c>
      <c r="AX163" s="235" cm="1">
        <f t="array" ref="AX163">_xlfn.XLOOKUP($A163&amp;$B163,'[2]产值及收款计划（2026）'!$A:$A&amp;'[2]产值及收款计划（2026）'!$B:$B,'[2]产值及收款计划（2026）'!AX:AX)</f>
        <v>0</v>
      </c>
      <c r="AY163" s="235" cm="1">
        <f t="array" ref="AY163">_xlfn.XLOOKUP($A163&amp;$B163,'[2]产值及收款计划（2026）'!$A:$A&amp;'[2]产值及收款计划（2026）'!$B:$B,'[2]产值及收款计划（2026）'!AY:AY)</f>
        <v>8.425434</v>
      </c>
      <c r="AZ163" s="235" cm="1">
        <f t="array" ref="AZ163">_xlfn.XLOOKUP($A163&amp;$B163,'[2]产值及收款计划（2026）'!$A:$A&amp;'[2]产值及收款计划（2026）'!$B:$B,'[2]产值及收款计划（2026）'!AZ:AZ)</f>
        <v>8.425434</v>
      </c>
      <c r="BA163" s="235" t="e" cm="1">
        <f t="array" ref="BA163">_xlfn.XLOOKUP($A163&amp;$B163,'[2]产值及收款计划（2026）'!$A:$A&amp;'[2]产值及收款计划（2026）'!$B:$B,'[2]产值及收款计划（2026）'!BA:BA)</f>
        <v>#REF!</v>
      </c>
      <c r="BB163" s="235" t="e" cm="1">
        <f t="array" ref="BB163">_xlfn.XLOOKUP($A163&amp;$B163,'[2]产值及收款计划（2026）'!$A:$A&amp;'[2]产值及收款计划（2026）'!$B:$B,'[2]产值及收款计划（2026）'!BB:BB)</f>
        <v>#REF!</v>
      </c>
      <c r="BC163" s="235" t="e" cm="1">
        <f t="array" ref="BC163">_xlfn.XLOOKUP($A163&amp;$B163,'[2]产值及收款计划（2026）'!$A:$A&amp;'[2]产值及收款计划（2026）'!$B:$B,'[2]产值及收款计划（2026）'!BC:BC)</f>
        <v>#REF!</v>
      </c>
      <c r="BD163" s="235" t="e" cm="1">
        <f t="array" ref="BD163">_xlfn.XLOOKUP($A163&amp;$B163,'[2]产值及收款计划（2026）'!$A:$A&amp;'[2]产值及收款计划（2026）'!$B:$B,'[2]产值及收款计划（2026）'!BD:BD)</f>
        <v>#REF!</v>
      </c>
      <c r="BE163" s="235" t="e" cm="1">
        <f t="array" ref="BE163">_xlfn.XLOOKUP($A163&amp;$B163,'[2]产值及收款计划（2026）'!$A:$A&amp;'[2]产值及收款计划（2026）'!$B:$B,'[2]产值及收款计划（2026）'!BE:BE)</f>
        <v>#REF!</v>
      </c>
      <c r="BF163" s="235" t="e" cm="1">
        <f t="array" ref="BF163">_xlfn.XLOOKUP($A163&amp;$B163,'[2]产值及收款计划（2026）'!$A:$A&amp;'[2]产值及收款计划（2026）'!$B:$B,'[2]产值及收款计划（2026）'!BF:BF)</f>
        <v>#REF!</v>
      </c>
      <c r="BG163" s="235" t="e" cm="1">
        <f t="array" ref="BG163">_xlfn.XLOOKUP($A163&amp;$B163,'[2]产值及收款计划（2026）'!$A:$A&amp;'[2]产值及收款计划（2026）'!$B:$B,'[2]产值及收款计划（2026）'!BG:BG)</f>
        <v>#REF!</v>
      </c>
      <c r="BH163" s="235" t="e" cm="1">
        <f t="array" ref="BH163">_xlfn.XLOOKUP($A163&amp;$B163,'[2]产值及收款计划（2026）'!$A:$A&amp;'[2]产值及收款计划（2026）'!$B:$B,'[2]产值及收款计划（2026）'!BH:BH)</f>
        <v>#REF!</v>
      </c>
      <c r="BI163" s="235" t="e" cm="1">
        <f t="array" ref="BI163">_xlfn.XLOOKUP($A163&amp;$B163,'[2]产值及收款计划（2026）'!$A:$A&amp;'[2]产值及收款计划（2026）'!$B:$B,'[2]产值及收款计划（2026）'!BI:BI)</f>
        <v>#REF!</v>
      </c>
      <c r="BJ163" s="235" t="e" cm="1">
        <f t="array" ref="BJ163">_xlfn.XLOOKUP($A163&amp;$B163,'[2]产值及收款计划（2026）'!$A:$A&amp;'[2]产值及收款计划（2026）'!$B:$B,'[2]产值及收款计划（2026）'!BJ:BJ)</f>
        <v>#REF!</v>
      </c>
      <c r="BK163" s="235" t="e" cm="1">
        <f t="array" ref="BK163">_xlfn.XLOOKUP($A163&amp;$B163,'[2]产值及收款计划（2026）'!$A:$A&amp;'[2]产值及收款计划（2026）'!$B:$B,'[2]产值及收款计划（2026）'!BK:BK)</f>
        <v>#REF!</v>
      </c>
      <c r="BL163" s="235" t="e" cm="1">
        <f t="array" ref="BL163">_xlfn.XLOOKUP($A163&amp;$B163,'[2]产值及收款计划（2026）'!$A:$A&amp;'[2]产值及收款计划（2026）'!$B:$B,'[2]产值及收款计划（2026）'!BL:BL)</f>
        <v>#REF!</v>
      </c>
      <c r="BM163" s="235"/>
      <c r="BN163" s="235"/>
      <c r="BO163" s="235"/>
      <c r="BP163" s="235"/>
      <c r="BQ163" s="235" t="e">
        <f>_xlfn.XLOOKUP($C163,应收未收表!$AJ:$AJ,应收未收表!AK:AK)</f>
        <v>#N/A</v>
      </c>
      <c r="BR163" s="235" t="e">
        <f>_xlfn.XLOOKUP($C163,应收未收表!$AJ:$AJ,应收未收表!AL:AL)</f>
        <v>#N/A</v>
      </c>
      <c r="BS163" s="235" t="e">
        <f>_xlfn.XLOOKUP($C163,应收未收表!$AJ:$AJ,应收未收表!AM:AM)</f>
        <v>#N/A</v>
      </c>
      <c r="BT163" s="235" t="e">
        <f>_xlfn.XLOOKUP($C163,应收未收表!$AJ:$AJ,应收未收表!AN:AN)</f>
        <v>#N/A</v>
      </c>
      <c r="BU163" s="234" t="str" cm="1">
        <f t="array" ref="BU163">_xlfn.XLOOKUP($A163&amp;$B163,'[2]产值及收款计划（2026）'!$A:$A&amp;'[2]产值及收款计划（2026）'!$B:$B,'[2]产值及收款计划（2026）'!BQ:BQ)</f>
        <v>上海城建城市运营（集团）有限公司</v>
      </c>
      <c r="BV163" s="235" t="e" cm="1">
        <f t="array" ref="BV163">_xlfn.XLOOKUP($A163&amp;$B163,'[2]产值及收款计划（2026）'!$A:$A&amp;'[2]产值及收款计划（2026）'!$B:$B,'[2]产值及收款计划（2026）'!BR:BR)</f>
        <v>#REF!</v>
      </c>
      <c r="CE163" s="235" cm="1">
        <f t="array" ref="CE163">_xlfn.XLOOKUP($A163&amp;$B163,'[2]产值及收款计划（2026）'!$A:$A&amp;'[2]产值及收款计划（2026）'!$B:$B,'[2]产值及收款计划（2026）'!CA:CA)</f>
        <v>0</v>
      </c>
      <c r="CF163" s="235" cm="1">
        <f t="array" ref="CF163">_xlfn.XLOOKUP($A163&amp;$B163,'[2]产值及收款计划（2026）'!$A:$A&amp;'[2]产值及收款计划（2026）'!$B:$B,'[2]产值及收款计划（2026）'!CB:CB)</f>
        <v>0</v>
      </c>
      <c r="CG163" s="235" cm="1">
        <f t="array" ref="CG163">_xlfn.XLOOKUP($A163&amp;$B163,'[2]产值及收款计划（2026）'!$A:$A&amp;'[2]产值及收款计划（2026）'!$B:$B,'[2]产值及收款计划（2026）'!CC:CC)</f>
        <v>0</v>
      </c>
      <c r="CH163" s="235" cm="1">
        <f t="array" ref="CH163">_xlfn.XLOOKUP($A163&amp;$B163,'[2]产值及收款计划（2026）'!$A:$A&amp;'[2]产值及收款计划（2026）'!$B:$B,'[2]产值及收款计划（2026）'!CD:CD)</f>
        <v>0</v>
      </c>
      <c r="CI163" s="235" cm="1">
        <f t="array" ref="CI163">_xlfn.XLOOKUP($A163&amp;$B163,'[2]产值及收款计划（2026）'!$A:$A&amp;'[2]产值及收款计划（2026）'!$B:$B,'[2]产值及收款计划（2026）'!CE:CE)</f>
        <v>0</v>
      </c>
      <c r="CJ163" s="235" cm="1">
        <f t="array" ref="CJ163">_xlfn.XLOOKUP($A163&amp;$B163,'[2]产值及收款计划（2026）'!$A:$A&amp;'[2]产值及收款计划（2026）'!$B:$B,'[2]产值及收款计划（2026）'!CF:CF)</f>
        <v>0</v>
      </c>
      <c r="CK163" s="235" cm="1">
        <f t="array" ref="CK163">_xlfn.XLOOKUP($A163&amp;$B163,'[2]产值及收款计划（2026）'!$A:$A&amp;'[2]产值及收款计划（2026）'!$B:$B,'[2]产值及收款计划（2026）'!CG:CG)</f>
        <v>0</v>
      </c>
      <c r="CL163" s="235" cm="1">
        <f t="array" ref="CL163">_xlfn.XLOOKUP($A163&amp;$B163,'[2]产值及收款计划（2026）'!$A:$A&amp;'[2]产值及收款计划（2026）'!$B:$B,'[2]产值及收款计划（2026）'!CH:CH)</f>
        <v>0</v>
      </c>
      <c r="CM163" s="235" cm="1">
        <f t="array" ref="CM163">_xlfn.XLOOKUP($A163&amp;$B163,'[2]产值及收款计划（2026）'!$A:$A&amp;'[2]产值及收款计划（2026）'!$B:$B,'[2]产值及收款计划（2026）'!CI:CI)</f>
        <v>0</v>
      </c>
      <c r="CN163" s="235" cm="1">
        <f t="array" ref="CN163">_xlfn.XLOOKUP($A163&amp;$B163,'[2]产值及收款计划（2026）'!$A:$A&amp;'[2]产值及收款计划（2026）'!$B:$B,'[2]产值及收款计划（2026）'!CJ:CJ)</f>
        <v>0</v>
      </c>
      <c r="CO163" s="235" cm="1">
        <f t="array" ref="CO163">_xlfn.XLOOKUP($A163&amp;$B163,'[2]产值及收款计划（2026）'!$A:$A&amp;'[2]产值及收款计划（2026）'!$B:$B,'[2]产值及收款计划（2026）'!CK:CK)</f>
        <v>0</v>
      </c>
      <c r="CP163" s="235" cm="1">
        <f t="array" ref="CP163">_xlfn.XLOOKUP($A163&amp;$B163,'[2]产值及收款计划（2026）'!$A:$A&amp;'[2]产值及收款计划（2026）'!$B:$B,'[2]产值及收款计划（2026）'!CL:CL)</f>
        <v>0</v>
      </c>
      <c r="DE163" s="235" cm="1">
        <f t="array" ref="DE163">_xlfn.XLOOKUP($A163&amp;$B163,'[2]产值及收款计划（2026）'!$A:$A&amp;'[2]产值及收款计划（2026）'!$B:$B,'[2]产值及收款计划（2026）'!DA:DA)</f>
        <v>0</v>
      </c>
      <c r="DF163" s="235" cm="1">
        <f t="array" ref="DF163">_xlfn.XLOOKUP($A163&amp;$B163,'[2]产值及收款计划（2026）'!$A:$A&amp;'[2]产值及收款计划（2026）'!$B:$B,'[2]产值及收款计划（2026）'!DB:DB)</f>
        <v>0</v>
      </c>
      <c r="DG163" s="235" cm="1">
        <f t="array" ref="DG163">_xlfn.XLOOKUP($A163&amp;$B163,'[2]产值及收款计划（2026）'!$A:$A&amp;'[2]产值及收款计划（2026）'!$B:$B,'[2]产值及收款计划（2026）'!DC:DC)</f>
        <v>0</v>
      </c>
      <c r="DH163" s="235" cm="1">
        <f t="array" ref="DH163">_xlfn.XLOOKUP($A163&amp;$B163,'[2]产值及收款计划（2026）'!$A:$A&amp;'[2]产值及收款计划（2026）'!$B:$B,'[2]产值及收款计划（2026）'!DD:DD)</f>
        <v>0</v>
      </c>
      <c r="DI163" s="235" cm="1">
        <f t="array" ref="DI163">_xlfn.XLOOKUP($A163&amp;$B163,'[2]产值及收款计划（2026）'!$A:$A&amp;'[2]产值及收款计划（2026）'!$B:$B,'[2]产值及收款计划（2026）'!DE:DE)</f>
        <v>0</v>
      </c>
      <c r="DJ163" s="235" cm="1">
        <f t="array" ref="DJ163">_xlfn.XLOOKUP($A163&amp;$B163,'[2]产值及收款计划（2026）'!$A:$A&amp;'[2]产值及收款计划（2026）'!$B:$B,'[2]产值及收款计划（2026）'!DF:DF)</f>
        <v>0</v>
      </c>
      <c r="DK163" s="235" cm="1">
        <f t="array" ref="DK163">_xlfn.XLOOKUP($A163&amp;$B163,'[2]产值及收款计划（2026）'!$A:$A&amp;'[2]产值及收款计划（2026）'!$B:$B,'[2]产值及收款计划（2026）'!DG:DG)</f>
        <v>0</v>
      </c>
      <c r="DL163" s="235" cm="1">
        <f t="array" ref="DL163">_xlfn.XLOOKUP($A163&amp;$B163,'[2]产值及收款计划（2026）'!$A:$A&amp;'[2]产值及收款计划（2026）'!$B:$B,'[2]产值及收款计划（2026）'!DH:DH)</f>
        <v>0</v>
      </c>
      <c r="DM163" s="235" cm="1">
        <f t="array" ref="DM163">_xlfn.XLOOKUP($A163&amp;$B163,'[2]产值及收款计划（2026）'!$A:$A&amp;'[2]产值及收款计划（2026）'!$B:$B,'[2]产值及收款计划（2026）'!DI:DI)</f>
        <v>0</v>
      </c>
      <c r="DN163" s="235" cm="1">
        <f t="array" ref="DN163">_xlfn.XLOOKUP($A163&amp;$B163,'[2]产值及收款计划（2026）'!$A:$A&amp;'[2]产值及收款计划（2026）'!$B:$B,'[2]产值及收款计划（2026）'!DJ:DJ)</f>
        <v>0</v>
      </c>
      <c r="DO163" s="235" cm="1">
        <f t="array" ref="DO163">_xlfn.XLOOKUP($A163&amp;$B163,'[2]产值及收款计划（2026）'!$A:$A&amp;'[2]产值及收款计划（2026）'!$B:$B,'[2]产值及收款计划（2026）'!DK:DK)</f>
        <v>0</v>
      </c>
      <c r="DP163" s="235" cm="1">
        <f t="array" ref="DP163">_xlfn.XLOOKUP($A163&amp;$B163,'[2]产值及收款计划（2026）'!$A:$A&amp;'[2]产值及收款计划（2026）'!$B:$B,'[2]产值及收款计划（2026）'!DL:DL)</f>
        <v>0</v>
      </c>
      <c r="DQ163" s="243"/>
      <c r="DR163" s="229"/>
    </row>
    <row r="164" ht="20.25" spans="1:122">
      <c r="A164" s="233">
        <f t="shared" si="16"/>
        <v>15</v>
      </c>
      <c r="B164" s="233" t="s">
        <v>26</v>
      </c>
      <c r="C164" s="234" t="str" cm="1">
        <f t="array" ref="C164">_xlfn.XLOOKUP($A164&amp;$B164,'[2]产值及收款计划（2026）'!$A:$A&amp;'[2]产值及收款计划（2026）'!$B:$B,'[2]产值及收款计划（2026）'!C:C)</f>
        <v>ZHT2024111300139</v>
      </c>
      <c r="D164" s="234" t="str" cm="1">
        <f t="array" ref="D164">_xlfn.XLOOKUP($A164&amp;$B164,'[2]产值及收款计划（2026）'!$A:$A&amp;'[2]产值及收款计划（2026）'!$B:$B,'[2]产值及收款计划（2026）'!D:D)</f>
        <v>S9苏绍高速钱江隧道信息化提升实施及应用项目材料采购合同</v>
      </c>
      <c r="E164" s="235" cm="1">
        <f t="array" ref="E164">_xlfn.XLOOKUP($A164&amp;$B164,'[2]产值及收款计划（2026）'!$A:$A&amp;'[2]产值及收款计划（2026）'!$B:$B,'[2]产值及收款计划（2026）'!E:E)</f>
        <v>176.870053</v>
      </c>
      <c r="F164" s="235" cm="1">
        <f t="array" ref="F164">_xlfn.XLOOKUP($A164&amp;$B164,'[2]产值及收款计划（2026）'!$A:$A&amp;'[2]产值及收款计划（2026）'!$B:$B,'[2]产值及收款计划（2026）'!F:F)</f>
        <v>176.870053</v>
      </c>
      <c r="G164" s="235" t="e" cm="1">
        <f t="array" ref="G164">_xlfn.XLOOKUP($A164&amp;$B164,'[2]产值及收款计划（2026）'!$A:$A&amp;'[2]产值及收款计划（2026）'!$B:$B,'[2]产值及收款计划（2026）'!G:G)</f>
        <v>#REF!</v>
      </c>
      <c r="H164" s="235" cm="1">
        <f t="array" ref="H164">_xlfn.XLOOKUP($A164&amp;$B164,'[2]产值及收款计划（2026）'!$A:$A&amp;'[2]产值及收款计划（2026）'!$B:$B,'[2]产值及收款计划（2026）'!H:H)</f>
        <v>34.948253</v>
      </c>
      <c r="I164" s="236" cm="1">
        <f t="array" ref="I164">_xlfn.XLOOKUP($A164&amp;$B164,'[2]产值及收款计划（2026）'!$A:$A&amp;'[2]产值及收款计划（2026）'!$B:$B,'[2]产值及收款计划（2026）'!I:I)</f>
        <v>0.197592822567877</v>
      </c>
      <c r="J164" s="237" cm="1">
        <f t="array" ref="J164">_xlfn.XLOOKUP($A164&amp;$B164,'[2]产值及收款计划（2026）'!$A:$A&amp;'[2]产值及收款计划（2026）'!$B:$B,'[2]产值及收款计划（2026）'!J:J)</f>
        <v>0.13</v>
      </c>
      <c r="K164" s="235" t="e" cm="1">
        <f t="array" ref="K164">_xlfn.XLOOKUP($A164&amp;$B164,'[2]产值及收款计划（2026）'!$A:$A&amp;'[2]产值及收款计划（2026）'!$B:$B,'[2]产值及收款计划（2026）'!K:K)</f>
        <v>#REF!</v>
      </c>
      <c r="L164" s="235" t="e" cm="1">
        <f t="array" ref="L164">_xlfn.XLOOKUP($A164&amp;$B164,'[2]产值及收款计划（2026）'!$A:$A&amp;'[2]产值及收款计划（2026）'!$B:$B,'[2]产值及收款计划（2026）'!L:L)</f>
        <v>#REF!</v>
      </c>
      <c r="M164" s="235" t="str" cm="1">
        <f t="array" ref="M164">_xlfn.XLOOKUP($A164&amp;$B164,'[2]产值及收款计划（2026）'!$A:$A&amp;'[2]产值及收款计划（2026）'!$B:$B,'[2]产值及收款计划（2026）'!M:M)</f>
        <v>主导</v>
      </c>
      <c r="N164" s="235" t="str" cm="1">
        <f t="array" ref="N164">_xlfn.XLOOKUP($A164&amp;$B164,'[2]产值及收款计划（2026）'!$A:$A&amp;'[2]产值及收款计划（2026）'!$B:$B,'[2]产值及收款计划（2026）'!N:N)</f>
        <v>邱枫团队</v>
      </c>
      <c r="O164" s="235" t="str" cm="1">
        <f t="array" ref="O164">_xlfn.XLOOKUP($A164&amp;$B164,'[2]产值及收款计划（2026）'!$A:$A&amp;'[2]产值及收款计划（2026）'!$B:$B,'[2]产值及收款计划（2026）'!O:O)</f>
        <v>邱枫</v>
      </c>
      <c r="P164" s="234" t="str" cm="1">
        <f t="array" ref="P164">_xlfn.XLOOKUP($A164&amp;$B164,'[2]产值及收款计划（2026）'!$A:$A&amp;'[2]产值及收款计划（2026）'!$B:$B,'[2]产值及收款计划（2026）'!P:P)</f>
        <v>过往已完结</v>
      </c>
      <c r="Q164" s="235" t="e" cm="1">
        <f t="array" ref="Q164">_xlfn.XLOOKUP($A164&amp;$B164,'[2]产值及收款计划（2026）'!$A:$A&amp;'[2]产值及收款计划（2026）'!$B:$B,'[2]产值及收款计划（2026）'!Q:Q)</f>
        <v>#REF!</v>
      </c>
      <c r="R164" s="235" t="e" cm="1">
        <f t="array" ref="R164">_xlfn.XLOOKUP($A164&amp;$B164,'[2]产值及收款计划（2026）'!$A:$A&amp;'[2]产值及收款计划（2026）'!$B:$B,'[2]产值及收款计划（2026）'!R:R)</f>
        <v>#REF!</v>
      </c>
      <c r="S164" s="235" t="e" cm="1">
        <f t="array" ref="S164">_xlfn.XLOOKUP($A164&amp;$B164,'[2]产值及收款计划（2026）'!$A:$A&amp;'[2]产值及收款计划（2026）'!$B:$B,'[2]产值及收款计划（2026）'!S:S)</f>
        <v>#REF!</v>
      </c>
      <c r="T164" s="235" cm="1">
        <f t="array" ref="T164">_xlfn.XLOOKUP($A164&amp;$B164,'[2]产值及收款计划（2026）'!$A:$A&amp;'[2]产值及收款计划（2026）'!$B:$B,'[2]产值及收款计划（2026）'!T:T)</f>
        <v>176.870053</v>
      </c>
      <c r="U164" s="235" cm="1">
        <f t="array" ref="U164">_xlfn.XLOOKUP($A164&amp;$B164,'[2]产值及收款计划（2026）'!$A:$A&amp;'[2]产值及收款计划（2026）'!$B:$B,'[2]产值及收款计划（2026）'!U:U)</f>
        <v>0</v>
      </c>
      <c r="V164" s="235" cm="1">
        <f t="array" ref="V164">_xlfn.XLOOKUP($A164&amp;$B164,'[2]产值及收款计划（2026）'!$A:$A&amp;'[2]产值及收款计划（2026）'!$B:$B,'[2]产值及收款计划（2026）'!V:V)</f>
        <v>0</v>
      </c>
      <c r="W164" s="235" t="e" cm="1">
        <f t="array" ref="W164">_xlfn.XLOOKUP($A164&amp;$B164,'[2]产值及收款计划（2026）'!$A:$A&amp;'[2]产值及收款计划（2026）'!$B:$B,'[2]产值及收款计划（2026）'!W:W)</f>
        <v>#REF!</v>
      </c>
      <c r="X164" s="235" t="e" cm="1">
        <f t="array" ref="X164">_xlfn.XLOOKUP($A164&amp;$B164,'[2]产值及收款计划（2026）'!$A:$A&amp;'[2]产值及收款计划（2026）'!$B:$B,'[2]产值及收款计划（2026）'!X:X)</f>
        <v>#REF!</v>
      </c>
      <c r="Y164" s="235" t="e" cm="1">
        <f t="array" ref="Y164">_xlfn.XLOOKUP($A164&amp;$B164,'[2]产值及收款计划（2026）'!$A:$A&amp;'[2]产值及收款计划（2026）'!$B:$B,'[2]产值及收款计划（2026）'!Y:Y)</f>
        <v>#REF!</v>
      </c>
      <c r="Z164" s="235" t="e" cm="1">
        <f t="array" ref="Z164">_xlfn.XLOOKUP($A164&amp;$B164,'[2]产值及收款计划（2026）'!$A:$A&amp;'[2]产值及收款计划（2026）'!$B:$B,'[2]产值及收款计划（2026）'!Z:Z)</f>
        <v>#REF!</v>
      </c>
      <c r="AA164" s="235" cm="1">
        <f t="array" ref="AA164">_xlfn.XLOOKUP($A164&amp;$B164,'[2]产值及收款计划（2026）'!$A:$A&amp;'[2]产值及收款计划（2026）'!$B:$B,'[2]产值及收款计划（2026）'!AA:AA)</f>
        <v>0</v>
      </c>
      <c r="AB164" s="235" cm="1">
        <f t="array" ref="AB164">_xlfn.XLOOKUP($A164&amp;$B164,'[2]产值及收款计划（2026）'!$A:$A&amp;'[2]产值及收款计划（2026）'!$B:$B,'[2]产值及收款计划（2026）'!AB:AB)</f>
        <v>0</v>
      </c>
      <c r="AC164" s="235" cm="1">
        <f t="array" ref="AC164">_xlfn.XLOOKUP($A164&amp;$B164,'[2]产值及收款计划（2026）'!$A:$A&amp;'[2]产值及收款计划（2026）'!$B:$B,'[2]产值及收款计划（2026）'!AC:AC)</f>
        <v>0</v>
      </c>
      <c r="AD164" s="235" cm="1">
        <f t="array" ref="AD164">_xlfn.XLOOKUP($A164&amp;$B164,'[2]产值及收款计划（2026）'!$A:$A&amp;'[2]产值及收款计划（2026）'!$B:$B,'[2]产值及收款计划（2026）'!AD:AD)</f>
        <v>0</v>
      </c>
      <c r="AE164" s="235" cm="1">
        <f t="array" ref="AE164">_xlfn.XLOOKUP($A164&amp;$B164,'[2]产值及收款计划（2026）'!$A:$A&amp;'[2]产值及收款计划（2026）'!$B:$B,'[2]产值及收款计划（2026）'!AE:AE)</f>
        <v>0</v>
      </c>
      <c r="AF164" s="235" cm="1">
        <f t="array" ref="AF164">_xlfn.XLOOKUP($A164&amp;$B164,'[2]产值及收款计划（2026）'!$A:$A&amp;'[2]产值及收款计划（2026）'!$B:$B,'[2]产值及收款计划（2026）'!AF:AF)</f>
        <v>0</v>
      </c>
      <c r="AG164" s="235" cm="1">
        <f t="array" ref="AG164">_xlfn.XLOOKUP($A164&amp;$B164,'[2]产值及收款计划（2026）'!$A:$A&amp;'[2]产值及收款计划（2026）'!$B:$B,'[2]产值及收款计划（2026）'!AG:AG)</f>
        <v>0</v>
      </c>
      <c r="AH164" s="235" cm="1">
        <f t="array" ref="AH164">_xlfn.XLOOKUP($A164&amp;$B164,'[2]产值及收款计划（2026）'!$A:$A&amp;'[2]产值及收款计划（2026）'!$B:$B,'[2]产值及收款计划（2026）'!AH:AH)</f>
        <v>0</v>
      </c>
      <c r="AI164" s="235" cm="1">
        <f t="array" ref="AI164">_xlfn.XLOOKUP($A164&amp;$B164,'[2]产值及收款计划（2026）'!$A:$A&amp;'[2]产值及收款计划（2026）'!$B:$B,'[2]产值及收款计划（2026）'!AI:AI)</f>
        <v>0</v>
      </c>
      <c r="AJ164" s="235" cm="1">
        <f t="array" ref="AJ164">_xlfn.XLOOKUP($A164&amp;$B164,'[2]产值及收款计划（2026）'!$A:$A&amp;'[2]产值及收款计划（2026）'!$B:$B,'[2]产值及收款计划（2026）'!AJ:AJ)</f>
        <v>0</v>
      </c>
      <c r="AK164" s="235" cm="1">
        <f t="array" ref="AK164">_xlfn.XLOOKUP($A164&amp;$B164,'[2]产值及收款计划（2026）'!$A:$A&amp;'[2]产值及收款计划（2026）'!$B:$B,'[2]产值及收款计划（2026）'!AK:AK)</f>
        <v>0</v>
      </c>
      <c r="AL164" s="235" cm="1">
        <f t="array" ref="AL164">_xlfn.XLOOKUP($A164&amp;$B164,'[2]产值及收款计划（2026）'!$A:$A&amp;'[2]产值及收款计划（2026）'!$B:$B,'[2]产值及收款计划（2026）'!AL:AL)</f>
        <v>0</v>
      </c>
      <c r="AM164" s="242" cm="1">
        <f t="array" ref="AM164">_xlfn.LET(_xlpm.勾选月份状态数组,TRANSPOSE('PPT(12-15页）-TOP10'!$A$3:$A$14),_xlpm.选择数据区,IF('PPT(12-15页）-TOP10'!$E$3="收款",$BA164:$BL164,$AA164:$AL164),SUM(_xlfn._xlws.FILTER(_xlpm.选择数据区,_xlpm.勾选月份状态数组,"")))</f>
        <v>0</v>
      </c>
      <c r="AN164" s="235" t="e">
        <f>_xlfn.XLOOKUP($C164,应收未收表!$T:$T,应收未收表!AA:AA)</f>
        <v>#N/A</v>
      </c>
      <c r="AO164" s="235" t="e">
        <f>_xlfn.XLOOKUP($C164,应收未收表!$T:$T,应收未收表!AB:AB)</f>
        <v>#N/A</v>
      </c>
      <c r="AP164" s="235" t="e">
        <f>_xlfn.XLOOKUP($C164,应收未收表!$T:$T,应收未收表!AC:AC)</f>
        <v>#N/A</v>
      </c>
      <c r="AQ164" s="235" t="e">
        <f>_xlfn.XLOOKUP($C164,应收未收表!$T:$T,应收未收表!AE:AE)</f>
        <v>#N/A</v>
      </c>
      <c r="AR164" s="235" t="e">
        <f>_xlfn.XLOOKUP($C164,应收未收表!$T:$T,应收未收表!AF:AF)</f>
        <v>#N/A</v>
      </c>
      <c r="AS164" s="235" t="e" cm="1">
        <f t="array" ref="AS164">_xlfn.XLOOKUP($A164&amp;$B164,'[2]产值及收款计划（2026）'!$A:$A&amp;'[2]产值及收款计划（2026）'!$B:$B,'[2]产值及收款计划（2026）'!AS:AS)</f>
        <v>#REF!</v>
      </c>
      <c r="AT164" s="235" t="e" cm="1">
        <f t="array" ref="AT164">_xlfn.XLOOKUP($A164&amp;$B164,'[2]产值及收款计划（2026）'!$A:$A&amp;'[2]产值及收款计划（2026）'!$B:$B,'[2]产值及收款计划（2026）'!AT:AT)</f>
        <v>#REF!</v>
      </c>
      <c r="AU164" s="235" t="e" cm="1">
        <f t="array" ref="AU164">_xlfn.XLOOKUP($A164&amp;$B164,'[2]产值及收款计划（2026）'!$A:$A&amp;'[2]产值及收款计划（2026）'!$B:$B,'[2]产值及收款计划（2026）'!AU:AU)</f>
        <v>#REF!</v>
      </c>
      <c r="AV164" s="235" t="e" cm="1">
        <f t="array" ref="AV164">_xlfn.XLOOKUP($A164&amp;$B164,'[2]产值及收款计划（2026）'!$A:$A&amp;'[2]产值及收款计划（2026）'!$B:$B,'[2]产值及收款计划（2026）'!AV:AV)</f>
        <v>#REF!</v>
      </c>
      <c r="AW164" s="235" cm="1">
        <f t="array" ref="AW164">_xlfn.XLOOKUP($A164&amp;$B164,'[2]产值及收款计划（2026）'!$A:$A&amp;'[2]产值及收款计划（2026）'!$B:$B,'[2]产值及收款计划（2026）'!AW:AW)</f>
        <v>168.02655</v>
      </c>
      <c r="AX164" s="235" cm="1">
        <f t="array" ref="AX164">_xlfn.XLOOKUP($A164&amp;$B164,'[2]产值及收款计划（2026）'!$A:$A&amp;'[2]产值及收款计划（2026）'!$B:$B,'[2]产值及收款计划（2026）'!AX:AX)</f>
        <v>0</v>
      </c>
      <c r="AY164" s="235" cm="1">
        <f t="array" ref="AY164">_xlfn.XLOOKUP($A164&amp;$B164,'[2]产值及收款计划（2026）'!$A:$A&amp;'[2]产值及收款计划（2026）'!$B:$B,'[2]产值及收款计划（2026）'!AY:AY)</f>
        <v>8.84350300000003</v>
      </c>
      <c r="AZ164" s="235" cm="1">
        <f t="array" ref="AZ164">_xlfn.XLOOKUP($A164&amp;$B164,'[2]产值及收款计划（2026）'!$A:$A&amp;'[2]产值及收款计划（2026）'!$B:$B,'[2]产值及收款计划（2026）'!AZ:AZ)</f>
        <v>8.84350300000003</v>
      </c>
      <c r="BA164" s="235" t="e" cm="1">
        <f t="array" ref="BA164">_xlfn.XLOOKUP($A164&amp;$B164,'[2]产值及收款计划（2026）'!$A:$A&amp;'[2]产值及收款计划（2026）'!$B:$B,'[2]产值及收款计划（2026）'!BA:BA)</f>
        <v>#REF!</v>
      </c>
      <c r="BB164" s="235" t="e" cm="1">
        <f t="array" ref="BB164">_xlfn.XLOOKUP($A164&amp;$B164,'[2]产值及收款计划（2026）'!$A:$A&amp;'[2]产值及收款计划（2026）'!$B:$B,'[2]产值及收款计划（2026）'!BB:BB)</f>
        <v>#REF!</v>
      </c>
      <c r="BC164" s="235" t="e" cm="1">
        <f t="array" ref="BC164">_xlfn.XLOOKUP($A164&amp;$B164,'[2]产值及收款计划（2026）'!$A:$A&amp;'[2]产值及收款计划（2026）'!$B:$B,'[2]产值及收款计划（2026）'!BC:BC)</f>
        <v>#REF!</v>
      </c>
      <c r="BD164" s="235" t="e" cm="1">
        <f t="array" ref="BD164">_xlfn.XLOOKUP($A164&amp;$B164,'[2]产值及收款计划（2026）'!$A:$A&amp;'[2]产值及收款计划（2026）'!$B:$B,'[2]产值及收款计划（2026）'!BD:BD)</f>
        <v>#REF!</v>
      </c>
      <c r="BE164" s="235" t="e" cm="1">
        <f t="array" ref="BE164">_xlfn.XLOOKUP($A164&amp;$B164,'[2]产值及收款计划（2026）'!$A:$A&amp;'[2]产值及收款计划（2026）'!$B:$B,'[2]产值及收款计划（2026）'!BE:BE)</f>
        <v>#REF!</v>
      </c>
      <c r="BF164" s="235" t="e" cm="1">
        <f t="array" ref="BF164">_xlfn.XLOOKUP($A164&amp;$B164,'[2]产值及收款计划（2026）'!$A:$A&amp;'[2]产值及收款计划（2026）'!$B:$B,'[2]产值及收款计划（2026）'!BF:BF)</f>
        <v>#REF!</v>
      </c>
      <c r="BG164" s="235" t="e" cm="1">
        <f t="array" ref="BG164">_xlfn.XLOOKUP($A164&amp;$B164,'[2]产值及收款计划（2026）'!$A:$A&amp;'[2]产值及收款计划（2026）'!$B:$B,'[2]产值及收款计划（2026）'!BG:BG)</f>
        <v>#REF!</v>
      </c>
      <c r="BH164" s="235" t="e" cm="1">
        <f t="array" ref="BH164">_xlfn.XLOOKUP($A164&amp;$B164,'[2]产值及收款计划（2026）'!$A:$A&amp;'[2]产值及收款计划（2026）'!$B:$B,'[2]产值及收款计划（2026）'!BH:BH)</f>
        <v>#REF!</v>
      </c>
      <c r="BI164" s="235" t="e" cm="1">
        <f t="array" ref="BI164">_xlfn.XLOOKUP($A164&amp;$B164,'[2]产值及收款计划（2026）'!$A:$A&amp;'[2]产值及收款计划（2026）'!$B:$B,'[2]产值及收款计划（2026）'!BI:BI)</f>
        <v>#REF!</v>
      </c>
      <c r="BJ164" s="235" t="e" cm="1">
        <f t="array" ref="BJ164">_xlfn.XLOOKUP($A164&amp;$B164,'[2]产值及收款计划（2026）'!$A:$A&amp;'[2]产值及收款计划（2026）'!$B:$B,'[2]产值及收款计划（2026）'!BJ:BJ)</f>
        <v>#REF!</v>
      </c>
      <c r="BK164" s="235" t="e" cm="1">
        <f t="array" ref="BK164">_xlfn.XLOOKUP($A164&amp;$B164,'[2]产值及收款计划（2026）'!$A:$A&amp;'[2]产值及收款计划（2026）'!$B:$B,'[2]产值及收款计划（2026）'!BK:BK)</f>
        <v>#REF!</v>
      </c>
      <c r="BL164" s="235" t="e" cm="1">
        <f t="array" ref="BL164">_xlfn.XLOOKUP($A164&amp;$B164,'[2]产值及收款计划（2026）'!$A:$A&amp;'[2]产值及收款计划（2026）'!$B:$B,'[2]产值及收款计划（2026）'!BL:BL)</f>
        <v>#REF!</v>
      </c>
      <c r="BM164" s="235"/>
      <c r="BN164" s="235"/>
      <c r="BO164" s="235"/>
      <c r="BP164" s="235"/>
      <c r="BQ164" s="235" t="e">
        <f>_xlfn.XLOOKUP($C164,应收未收表!$AJ:$AJ,应收未收表!AK:AK)</f>
        <v>#N/A</v>
      </c>
      <c r="BR164" s="235" t="e">
        <f>_xlfn.XLOOKUP($C164,应收未收表!$AJ:$AJ,应收未收表!AL:AL)</f>
        <v>#N/A</v>
      </c>
      <c r="BS164" s="235" t="e">
        <f>_xlfn.XLOOKUP($C164,应收未收表!$AJ:$AJ,应收未收表!AM:AM)</f>
        <v>#N/A</v>
      </c>
      <c r="BT164" s="235" t="e">
        <f>_xlfn.XLOOKUP($C164,应收未收表!$AJ:$AJ,应收未收表!AN:AN)</f>
        <v>#N/A</v>
      </c>
      <c r="BU164" s="234" t="str" cm="1">
        <f t="array" ref="BU164">_xlfn.XLOOKUP($A164&amp;$B164,'[2]产值及收款计划（2026）'!$A:$A&amp;'[2]产值及收款计划（2026）'!$B:$B,'[2]产值及收款计划（2026）'!BQ:BQ)</f>
        <v>上海城建城市运营（集团）有限公司</v>
      </c>
      <c r="BV164" s="235" t="e" cm="1">
        <f t="array" ref="BV164">_xlfn.XLOOKUP($A164&amp;$B164,'[2]产值及收款计划（2026）'!$A:$A&amp;'[2]产值及收款计划（2026）'!$B:$B,'[2]产值及收款计划（2026）'!BR:BR)</f>
        <v>#REF!</v>
      </c>
      <c r="CE164" s="235" cm="1">
        <f t="array" ref="CE164">_xlfn.XLOOKUP($A164&amp;$B164,'[2]产值及收款计划（2026）'!$A:$A&amp;'[2]产值及收款计划（2026）'!$B:$B,'[2]产值及收款计划（2026）'!CA:CA)</f>
        <v>0</v>
      </c>
      <c r="CF164" s="235" cm="1">
        <f t="array" ref="CF164">_xlfn.XLOOKUP($A164&amp;$B164,'[2]产值及收款计划（2026）'!$A:$A&amp;'[2]产值及收款计划（2026）'!$B:$B,'[2]产值及收款计划（2026）'!CB:CB)</f>
        <v>0</v>
      </c>
      <c r="CG164" s="235" cm="1">
        <f t="array" ref="CG164">_xlfn.XLOOKUP($A164&amp;$B164,'[2]产值及收款计划（2026）'!$A:$A&amp;'[2]产值及收款计划（2026）'!$B:$B,'[2]产值及收款计划（2026）'!CC:CC)</f>
        <v>0</v>
      </c>
      <c r="CH164" s="235" cm="1">
        <f t="array" ref="CH164">_xlfn.XLOOKUP($A164&amp;$B164,'[2]产值及收款计划（2026）'!$A:$A&amp;'[2]产值及收款计划（2026）'!$B:$B,'[2]产值及收款计划（2026）'!CD:CD)</f>
        <v>0</v>
      </c>
      <c r="CI164" s="235" cm="1">
        <f t="array" ref="CI164">_xlfn.XLOOKUP($A164&amp;$B164,'[2]产值及收款计划（2026）'!$A:$A&amp;'[2]产值及收款计划（2026）'!$B:$B,'[2]产值及收款计划（2026）'!CE:CE)</f>
        <v>0</v>
      </c>
      <c r="CJ164" s="235" cm="1">
        <f t="array" ref="CJ164">_xlfn.XLOOKUP($A164&amp;$B164,'[2]产值及收款计划（2026）'!$A:$A&amp;'[2]产值及收款计划（2026）'!$B:$B,'[2]产值及收款计划（2026）'!CF:CF)</f>
        <v>0</v>
      </c>
      <c r="CK164" s="235" cm="1">
        <f t="array" ref="CK164">_xlfn.XLOOKUP($A164&amp;$B164,'[2]产值及收款计划（2026）'!$A:$A&amp;'[2]产值及收款计划（2026）'!$B:$B,'[2]产值及收款计划（2026）'!CG:CG)</f>
        <v>0</v>
      </c>
      <c r="CL164" s="235" cm="1">
        <f t="array" ref="CL164">_xlfn.XLOOKUP($A164&amp;$B164,'[2]产值及收款计划（2026）'!$A:$A&amp;'[2]产值及收款计划（2026）'!$B:$B,'[2]产值及收款计划（2026）'!CH:CH)</f>
        <v>0</v>
      </c>
      <c r="CM164" s="235" cm="1">
        <f t="array" ref="CM164">_xlfn.XLOOKUP($A164&amp;$B164,'[2]产值及收款计划（2026）'!$A:$A&amp;'[2]产值及收款计划（2026）'!$B:$B,'[2]产值及收款计划（2026）'!CI:CI)</f>
        <v>0</v>
      </c>
      <c r="CN164" s="235" cm="1">
        <f t="array" ref="CN164">_xlfn.XLOOKUP($A164&amp;$B164,'[2]产值及收款计划（2026）'!$A:$A&amp;'[2]产值及收款计划（2026）'!$B:$B,'[2]产值及收款计划（2026）'!CJ:CJ)</f>
        <v>0</v>
      </c>
      <c r="CO164" s="235" cm="1">
        <f t="array" ref="CO164">_xlfn.XLOOKUP($A164&amp;$B164,'[2]产值及收款计划（2026）'!$A:$A&amp;'[2]产值及收款计划（2026）'!$B:$B,'[2]产值及收款计划（2026）'!CK:CK)</f>
        <v>0</v>
      </c>
      <c r="CP164" s="235" cm="1">
        <f t="array" ref="CP164">_xlfn.XLOOKUP($A164&amp;$B164,'[2]产值及收款计划（2026）'!$A:$A&amp;'[2]产值及收款计划（2026）'!$B:$B,'[2]产值及收款计划（2026）'!CL:CL)</f>
        <v>0</v>
      </c>
      <c r="DE164" s="235" cm="1">
        <f t="array" ref="DE164">_xlfn.XLOOKUP($A164&amp;$B164,'[2]产值及收款计划（2026）'!$A:$A&amp;'[2]产值及收款计划（2026）'!$B:$B,'[2]产值及收款计划（2026）'!DA:DA)</f>
        <v>0</v>
      </c>
      <c r="DF164" s="235" cm="1">
        <f t="array" ref="DF164">_xlfn.XLOOKUP($A164&amp;$B164,'[2]产值及收款计划（2026）'!$A:$A&amp;'[2]产值及收款计划（2026）'!$B:$B,'[2]产值及收款计划（2026）'!DB:DB)</f>
        <v>0</v>
      </c>
      <c r="DG164" s="235" cm="1">
        <f t="array" ref="DG164">_xlfn.XLOOKUP($A164&amp;$B164,'[2]产值及收款计划（2026）'!$A:$A&amp;'[2]产值及收款计划（2026）'!$B:$B,'[2]产值及收款计划（2026）'!DC:DC)</f>
        <v>0</v>
      </c>
      <c r="DH164" s="235" cm="1">
        <f t="array" ref="DH164">_xlfn.XLOOKUP($A164&amp;$B164,'[2]产值及收款计划（2026）'!$A:$A&amp;'[2]产值及收款计划（2026）'!$B:$B,'[2]产值及收款计划（2026）'!DD:DD)</f>
        <v>0</v>
      </c>
      <c r="DI164" s="235" cm="1">
        <f t="array" ref="DI164">_xlfn.XLOOKUP($A164&amp;$B164,'[2]产值及收款计划（2026）'!$A:$A&amp;'[2]产值及收款计划（2026）'!$B:$B,'[2]产值及收款计划（2026）'!DE:DE)</f>
        <v>0</v>
      </c>
      <c r="DJ164" s="235" cm="1">
        <f t="array" ref="DJ164">_xlfn.XLOOKUP($A164&amp;$B164,'[2]产值及收款计划（2026）'!$A:$A&amp;'[2]产值及收款计划（2026）'!$B:$B,'[2]产值及收款计划（2026）'!DF:DF)</f>
        <v>0</v>
      </c>
      <c r="DK164" s="235" cm="1">
        <f t="array" ref="DK164">_xlfn.XLOOKUP($A164&amp;$B164,'[2]产值及收款计划（2026）'!$A:$A&amp;'[2]产值及收款计划（2026）'!$B:$B,'[2]产值及收款计划（2026）'!DG:DG)</f>
        <v>0</v>
      </c>
      <c r="DL164" s="235" cm="1">
        <f t="array" ref="DL164">_xlfn.XLOOKUP($A164&amp;$B164,'[2]产值及收款计划（2026）'!$A:$A&amp;'[2]产值及收款计划（2026）'!$B:$B,'[2]产值及收款计划（2026）'!DH:DH)</f>
        <v>0</v>
      </c>
      <c r="DM164" s="235" cm="1">
        <f t="array" ref="DM164">_xlfn.XLOOKUP($A164&amp;$B164,'[2]产值及收款计划（2026）'!$A:$A&amp;'[2]产值及收款计划（2026）'!$B:$B,'[2]产值及收款计划（2026）'!DI:DI)</f>
        <v>0</v>
      </c>
      <c r="DN164" s="235" cm="1">
        <f t="array" ref="DN164">_xlfn.XLOOKUP($A164&amp;$B164,'[2]产值及收款计划（2026）'!$A:$A&amp;'[2]产值及收款计划（2026）'!$B:$B,'[2]产值及收款计划（2026）'!DJ:DJ)</f>
        <v>0</v>
      </c>
      <c r="DO164" s="235" cm="1">
        <f t="array" ref="DO164">_xlfn.XLOOKUP($A164&amp;$B164,'[2]产值及收款计划（2026）'!$A:$A&amp;'[2]产值及收款计划（2026）'!$B:$B,'[2]产值及收款计划（2026）'!DK:DK)</f>
        <v>0</v>
      </c>
      <c r="DP164" s="235" cm="1">
        <f t="array" ref="DP164">_xlfn.XLOOKUP($A164&amp;$B164,'[2]产值及收款计划（2026）'!$A:$A&amp;'[2]产值及收款计划（2026）'!$B:$B,'[2]产值及收款计划（2026）'!DL:DL)</f>
        <v>0</v>
      </c>
      <c r="DQ164" s="243"/>
      <c r="DR164" s="229"/>
    </row>
    <row r="165" ht="40.5" spans="1:122">
      <c r="A165" s="233">
        <f t="shared" si="16"/>
        <v>16</v>
      </c>
      <c r="B165" s="233" t="s">
        <v>26</v>
      </c>
      <c r="C165" s="234" t="str" cm="1">
        <f t="array" ref="C165">_xlfn.XLOOKUP($A165&amp;$B165,'[2]产值及收款计划（2026）'!$A:$A&amp;'[2]产值及收款计划（2026）'!$B:$B,'[2]产值及收款计划（2026）'!C:C)</f>
        <v>ZHT2024122400172</v>
      </c>
      <c r="D165" s="234" t="str" cm="1">
        <f t="array" ref="D165">_xlfn.XLOOKUP($A165&amp;$B165,'[2]产值及收款计划（2026）'!$A:$A&amp;'[2]产值及收款计划（2026）'!$B:$B,'[2]产值及收款计划（2026）'!D:D)</f>
        <v>2023年浦东大道地道监控系统整治项目技术服务</v>
      </c>
      <c r="E165" s="235" cm="1">
        <f t="array" ref="E165">_xlfn.XLOOKUP($A165&amp;$B165,'[2]产值及收款计划（2026）'!$A:$A&amp;'[2]产值及收款计划（2026）'!$B:$B,'[2]产值及收款计划（2026）'!E:E)</f>
        <v>97.3728</v>
      </c>
      <c r="F165" s="235" cm="1">
        <f t="array" ref="F165">_xlfn.XLOOKUP($A165&amp;$B165,'[2]产值及收款计划（2026）'!$A:$A&amp;'[2]产值及收款计划（2026）'!$B:$B,'[2]产值及收款计划（2026）'!F:F)</f>
        <v>97.3728</v>
      </c>
      <c r="G165" s="235" t="e" cm="1">
        <f t="array" ref="G165">_xlfn.XLOOKUP($A165&amp;$B165,'[2]产值及收款计划（2026）'!$A:$A&amp;'[2]产值及收款计划（2026）'!$B:$B,'[2]产值及收款计划（2026）'!G:G)</f>
        <v>#REF!</v>
      </c>
      <c r="H165" s="235" cm="1">
        <f t="array" ref="H165">_xlfn.XLOOKUP($A165&amp;$B165,'[2]产值及收款计划（2026）'!$A:$A&amp;'[2]产值及收款计划（2026）'!$B:$B,'[2]产值及收款计划（2026）'!H:H)</f>
        <v>77.3728</v>
      </c>
      <c r="I165" s="236" cm="1">
        <f t="array" ref="I165">_xlfn.XLOOKUP($A165&amp;$B165,'[2]产值及收款计划（2026）'!$A:$A&amp;'[2]产值及收款计划（2026）'!$B:$B,'[2]产值及收款计划（2026）'!I:I)</f>
        <v>0.794603831870913</v>
      </c>
      <c r="J165" s="237" cm="1">
        <f t="array" ref="J165">_xlfn.XLOOKUP($A165&amp;$B165,'[2]产值及收款计划（2026）'!$A:$A&amp;'[2]产值及收款计划（2026）'!$B:$B,'[2]产值及收款计划（2026）'!J:J)</f>
        <v>0.06</v>
      </c>
      <c r="K165" s="235" t="e" cm="1">
        <f t="array" ref="K165">_xlfn.XLOOKUP($A165&amp;$B165,'[2]产值及收款计划（2026）'!$A:$A&amp;'[2]产值及收款计划（2026）'!$B:$B,'[2]产值及收款计划（2026）'!K:K)</f>
        <v>#REF!</v>
      </c>
      <c r="L165" s="235" t="e" cm="1">
        <f t="array" ref="L165">_xlfn.XLOOKUP($A165&amp;$B165,'[2]产值及收款计划（2026）'!$A:$A&amp;'[2]产值及收款计划（2026）'!$B:$B,'[2]产值及收款计划（2026）'!L:L)</f>
        <v>#REF!</v>
      </c>
      <c r="M165" s="235" t="str" cm="1">
        <f t="array" ref="M165">_xlfn.XLOOKUP($A165&amp;$B165,'[2]产值及收款计划（2026）'!$A:$A&amp;'[2]产值及收款计划（2026）'!$B:$B,'[2]产值及收款计划（2026）'!M:M)</f>
        <v>主导</v>
      </c>
      <c r="N165" s="235" t="str" cm="1">
        <f t="array" ref="N165">_xlfn.XLOOKUP($A165&amp;$B165,'[2]产值及收款计划（2026）'!$A:$A&amp;'[2]产值及收款计划（2026）'!$B:$B,'[2]产值及收款计划（2026）'!N:N)</f>
        <v>邱枫团队</v>
      </c>
      <c r="O165" s="235" t="str" cm="1">
        <f t="array" ref="O165">_xlfn.XLOOKUP($A165&amp;$B165,'[2]产值及收款计划（2026）'!$A:$A&amp;'[2]产值及收款计划（2026）'!$B:$B,'[2]产值及收款计划（2026）'!O:O)</f>
        <v>邱枫</v>
      </c>
      <c r="P165" s="234" t="str" cm="1">
        <f t="array" ref="P165">_xlfn.XLOOKUP($A165&amp;$B165,'[2]产值及收款计划（2026）'!$A:$A&amp;'[2]产值及收款计划（2026）'!$B:$B,'[2]产值及收款计划（2026）'!P:P)</f>
        <v>过往已完结</v>
      </c>
      <c r="Q165" s="235" t="e" cm="1">
        <f t="array" ref="Q165">_xlfn.XLOOKUP($A165&amp;$B165,'[2]产值及收款计划（2026）'!$A:$A&amp;'[2]产值及收款计划（2026）'!$B:$B,'[2]产值及收款计划（2026）'!Q:Q)</f>
        <v>#REF!</v>
      </c>
      <c r="R165" s="235" t="e" cm="1">
        <f t="array" ref="R165">_xlfn.XLOOKUP($A165&amp;$B165,'[2]产值及收款计划（2026）'!$A:$A&amp;'[2]产值及收款计划（2026）'!$B:$B,'[2]产值及收款计划（2026）'!R:R)</f>
        <v>#REF!</v>
      </c>
      <c r="S165" s="235" t="e" cm="1">
        <f t="array" ref="S165">_xlfn.XLOOKUP($A165&amp;$B165,'[2]产值及收款计划（2026）'!$A:$A&amp;'[2]产值及收款计划（2026）'!$B:$B,'[2]产值及收款计划（2026）'!S:S)</f>
        <v>#REF!</v>
      </c>
      <c r="T165" s="235" cm="1">
        <f t="array" ref="T165">_xlfn.XLOOKUP($A165&amp;$B165,'[2]产值及收款计划（2026）'!$A:$A&amp;'[2]产值及收款计划（2026）'!$B:$B,'[2]产值及收款计划（2026）'!T:T)</f>
        <v>97.3728</v>
      </c>
      <c r="U165" s="235" cm="1">
        <f t="array" ref="U165">_xlfn.XLOOKUP($A165&amp;$B165,'[2]产值及收款计划（2026）'!$A:$A&amp;'[2]产值及收款计划（2026）'!$B:$B,'[2]产值及收款计划（2026）'!U:U)</f>
        <v>0</v>
      </c>
      <c r="V165" s="235" cm="1">
        <f t="array" ref="V165">_xlfn.XLOOKUP($A165&amp;$B165,'[2]产值及收款计划（2026）'!$A:$A&amp;'[2]产值及收款计划（2026）'!$B:$B,'[2]产值及收款计划（2026）'!V:V)</f>
        <v>0</v>
      </c>
      <c r="W165" s="235" t="e" cm="1">
        <f t="array" ref="W165">_xlfn.XLOOKUP($A165&amp;$B165,'[2]产值及收款计划（2026）'!$A:$A&amp;'[2]产值及收款计划（2026）'!$B:$B,'[2]产值及收款计划（2026）'!W:W)</f>
        <v>#REF!</v>
      </c>
      <c r="X165" s="235" t="e" cm="1">
        <f t="array" ref="X165">_xlfn.XLOOKUP($A165&amp;$B165,'[2]产值及收款计划（2026）'!$A:$A&amp;'[2]产值及收款计划（2026）'!$B:$B,'[2]产值及收款计划（2026）'!X:X)</f>
        <v>#REF!</v>
      </c>
      <c r="Y165" s="235" t="e" cm="1">
        <f t="array" ref="Y165">_xlfn.XLOOKUP($A165&amp;$B165,'[2]产值及收款计划（2026）'!$A:$A&amp;'[2]产值及收款计划（2026）'!$B:$B,'[2]产值及收款计划（2026）'!Y:Y)</f>
        <v>#REF!</v>
      </c>
      <c r="Z165" s="235" t="e" cm="1">
        <f t="array" ref="Z165">_xlfn.XLOOKUP($A165&amp;$B165,'[2]产值及收款计划（2026）'!$A:$A&amp;'[2]产值及收款计划（2026）'!$B:$B,'[2]产值及收款计划（2026）'!Z:Z)</f>
        <v>#REF!</v>
      </c>
      <c r="AA165" s="235" cm="1">
        <f t="array" ref="AA165">_xlfn.XLOOKUP($A165&amp;$B165,'[2]产值及收款计划（2026）'!$A:$A&amp;'[2]产值及收款计划（2026）'!$B:$B,'[2]产值及收款计划（2026）'!AA:AA)</f>
        <v>0</v>
      </c>
      <c r="AB165" s="235" cm="1">
        <f t="array" ref="AB165">_xlfn.XLOOKUP($A165&amp;$B165,'[2]产值及收款计划（2026）'!$A:$A&amp;'[2]产值及收款计划（2026）'!$B:$B,'[2]产值及收款计划（2026）'!AB:AB)</f>
        <v>0</v>
      </c>
      <c r="AC165" s="235" cm="1">
        <f t="array" ref="AC165">_xlfn.XLOOKUP($A165&amp;$B165,'[2]产值及收款计划（2026）'!$A:$A&amp;'[2]产值及收款计划（2026）'!$B:$B,'[2]产值及收款计划（2026）'!AC:AC)</f>
        <v>0</v>
      </c>
      <c r="AD165" s="235" cm="1">
        <f t="array" ref="AD165">_xlfn.XLOOKUP($A165&amp;$B165,'[2]产值及收款计划（2026）'!$A:$A&amp;'[2]产值及收款计划（2026）'!$B:$B,'[2]产值及收款计划（2026）'!AD:AD)</f>
        <v>0</v>
      </c>
      <c r="AE165" s="235" cm="1">
        <f t="array" ref="AE165">_xlfn.XLOOKUP($A165&amp;$B165,'[2]产值及收款计划（2026）'!$A:$A&amp;'[2]产值及收款计划（2026）'!$B:$B,'[2]产值及收款计划（2026）'!AE:AE)</f>
        <v>0</v>
      </c>
      <c r="AF165" s="235" cm="1">
        <f t="array" ref="AF165">_xlfn.XLOOKUP($A165&amp;$B165,'[2]产值及收款计划（2026）'!$A:$A&amp;'[2]产值及收款计划（2026）'!$B:$B,'[2]产值及收款计划（2026）'!AF:AF)</f>
        <v>0</v>
      </c>
      <c r="AG165" s="235" cm="1">
        <f t="array" ref="AG165">_xlfn.XLOOKUP($A165&amp;$B165,'[2]产值及收款计划（2026）'!$A:$A&amp;'[2]产值及收款计划（2026）'!$B:$B,'[2]产值及收款计划（2026）'!AG:AG)</f>
        <v>0</v>
      </c>
      <c r="AH165" s="235" cm="1">
        <f t="array" ref="AH165">_xlfn.XLOOKUP($A165&amp;$B165,'[2]产值及收款计划（2026）'!$A:$A&amp;'[2]产值及收款计划（2026）'!$B:$B,'[2]产值及收款计划（2026）'!AH:AH)</f>
        <v>0</v>
      </c>
      <c r="AI165" s="235" cm="1">
        <f t="array" ref="AI165">_xlfn.XLOOKUP($A165&amp;$B165,'[2]产值及收款计划（2026）'!$A:$A&amp;'[2]产值及收款计划（2026）'!$B:$B,'[2]产值及收款计划（2026）'!AI:AI)</f>
        <v>0</v>
      </c>
      <c r="AJ165" s="235" cm="1">
        <f t="array" ref="AJ165">_xlfn.XLOOKUP($A165&amp;$B165,'[2]产值及收款计划（2026）'!$A:$A&amp;'[2]产值及收款计划（2026）'!$B:$B,'[2]产值及收款计划（2026）'!AJ:AJ)</f>
        <v>0</v>
      </c>
      <c r="AK165" s="235" cm="1">
        <f t="array" ref="AK165">_xlfn.XLOOKUP($A165&amp;$B165,'[2]产值及收款计划（2026）'!$A:$A&amp;'[2]产值及收款计划（2026）'!$B:$B,'[2]产值及收款计划（2026）'!AK:AK)</f>
        <v>0</v>
      </c>
      <c r="AL165" s="235" cm="1">
        <f t="array" ref="AL165">_xlfn.XLOOKUP($A165&amp;$B165,'[2]产值及收款计划（2026）'!$A:$A&amp;'[2]产值及收款计划（2026）'!$B:$B,'[2]产值及收款计划（2026）'!AL:AL)</f>
        <v>0</v>
      </c>
      <c r="AM165" s="242" cm="1">
        <f t="array" ref="AM165">_xlfn.LET(_xlpm.勾选月份状态数组,TRANSPOSE('PPT(12-15页）-TOP10'!$A$3:$A$14),_xlpm.选择数据区,IF('PPT(12-15页）-TOP10'!$E$3="收款",$BA165:$BL165,$AA165:$AL165),SUM(_xlfn._xlws.FILTER(_xlpm.选择数据区,_xlpm.勾选月份状态数组,"")))</f>
        <v>0</v>
      </c>
      <c r="AN165" s="235" t="e">
        <f>_xlfn.XLOOKUP($C165,应收未收表!$T:$T,应收未收表!AA:AA)</f>
        <v>#N/A</v>
      </c>
      <c r="AO165" s="235" t="e">
        <f>_xlfn.XLOOKUP($C165,应收未收表!$T:$T,应收未收表!AB:AB)</f>
        <v>#N/A</v>
      </c>
      <c r="AP165" s="235" t="e">
        <f>_xlfn.XLOOKUP($C165,应收未收表!$T:$T,应收未收表!AC:AC)</f>
        <v>#N/A</v>
      </c>
      <c r="AQ165" s="235" t="e">
        <f>_xlfn.XLOOKUP($C165,应收未收表!$T:$T,应收未收表!AE:AE)</f>
        <v>#N/A</v>
      </c>
      <c r="AR165" s="235" t="e">
        <f>_xlfn.XLOOKUP($C165,应收未收表!$T:$T,应收未收表!AF:AF)</f>
        <v>#N/A</v>
      </c>
      <c r="AS165" s="235" t="e" cm="1">
        <f t="array" ref="AS165">_xlfn.XLOOKUP($A165&amp;$B165,'[2]产值及收款计划（2026）'!$A:$A&amp;'[2]产值及收款计划（2026）'!$B:$B,'[2]产值及收款计划（2026）'!AS:AS)</f>
        <v>#REF!</v>
      </c>
      <c r="AT165" s="235" t="e" cm="1">
        <f t="array" ref="AT165">_xlfn.XLOOKUP($A165&amp;$B165,'[2]产值及收款计划（2026）'!$A:$A&amp;'[2]产值及收款计划（2026）'!$B:$B,'[2]产值及收款计划（2026）'!AT:AT)</f>
        <v>#REF!</v>
      </c>
      <c r="AU165" s="235" t="e" cm="1">
        <f t="array" ref="AU165">_xlfn.XLOOKUP($A165&amp;$B165,'[2]产值及收款计划（2026）'!$A:$A&amp;'[2]产值及收款计划（2026）'!$B:$B,'[2]产值及收款计划（2026）'!AU:AU)</f>
        <v>#REF!</v>
      </c>
      <c r="AV165" s="235" t="e" cm="1">
        <f t="array" ref="AV165">_xlfn.XLOOKUP($A165&amp;$B165,'[2]产值及收款计划（2026）'!$A:$A&amp;'[2]产值及收款计划（2026）'!$B:$B,'[2]产值及收款计划（2026）'!AV:AV)</f>
        <v>#REF!</v>
      </c>
      <c r="AW165" s="235" cm="1">
        <f t="array" ref="AW165">_xlfn.XLOOKUP($A165&amp;$B165,'[2]产值及收款计划（2026）'!$A:$A&amp;'[2]产值及收款计划（2026）'!$B:$B,'[2]产值及收款计划（2026）'!AW:AW)</f>
        <v>63.29232</v>
      </c>
      <c r="AX165" s="235" cm="1">
        <f t="array" ref="AX165">_xlfn.XLOOKUP($A165&amp;$B165,'[2]产值及收款计划（2026）'!$A:$A&amp;'[2]产值及收款计划（2026）'!$B:$B,'[2]产值及收款计划（2026）'!AX:AX)</f>
        <v>4.86864</v>
      </c>
      <c r="AY165" s="235" cm="1">
        <f t="array" ref="AY165">_xlfn.XLOOKUP($A165&amp;$B165,'[2]产值及收款计划（2026）'!$A:$A&amp;'[2]产值及收款计划（2026）'!$B:$B,'[2]产值及收款计划（2026）'!AY:AY)</f>
        <v>29.21184</v>
      </c>
      <c r="AZ165" s="235" cm="1">
        <f t="array" ref="AZ165">_xlfn.XLOOKUP($A165&amp;$B165,'[2]产值及收款计划（2026）'!$A:$A&amp;'[2]产值及收款计划（2026）'!$B:$B,'[2]产值及收款计划（2026）'!AZ:AZ)</f>
        <v>29.21184</v>
      </c>
      <c r="BA165" s="235" t="e" cm="1">
        <f t="array" ref="BA165">_xlfn.XLOOKUP($A165&amp;$B165,'[2]产值及收款计划（2026）'!$A:$A&amp;'[2]产值及收款计划（2026）'!$B:$B,'[2]产值及收款计划（2026）'!BA:BA)</f>
        <v>#REF!</v>
      </c>
      <c r="BB165" s="235" t="e" cm="1">
        <f t="array" ref="BB165">_xlfn.XLOOKUP($A165&amp;$B165,'[2]产值及收款计划（2026）'!$A:$A&amp;'[2]产值及收款计划（2026）'!$B:$B,'[2]产值及收款计划（2026）'!BB:BB)</f>
        <v>#REF!</v>
      </c>
      <c r="BC165" s="235" cm="1">
        <f t="array" ref="BC165">_xlfn.XLOOKUP($A165&amp;$B165,'[2]产值及收款计划（2026）'!$A:$A&amp;'[2]产值及收款计划（2026）'!$B:$B,'[2]产值及收款计划（2026）'!BC:BC)</f>
        <v>29.21184</v>
      </c>
      <c r="BD165" s="235" t="e" cm="1">
        <f t="array" ref="BD165">_xlfn.XLOOKUP($A165&amp;$B165,'[2]产值及收款计划（2026）'!$A:$A&amp;'[2]产值及收款计划（2026）'!$B:$B,'[2]产值及收款计划（2026）'!BD:BD)</f>
        <v>#REF!</v>
      </c>
      <c r="BE165" s="235" t="e" cm="1">
        <f t="array" ref="BE165">_xlfn.XLOOKUP($A165&amp;$B165,'[2]产值及收款计划（2026）'!$A:$A&amp;'[2]产值及收款计划（2026）'!$B:$B,'[2]产值及收款计划（2026）'!BE:BE)</f>
        <v>#REF!</v>
      </c>
      <c r="BF165" s="235" t="e" cm="1">
        <f t="array" ref="BF165">_xlfn.XLOOKUP($A165&amp;$B165,'[2]产值及收款计划（2026）'!$A:$A&amp;'[2]产值及收款计划（2026）'!$B:$B,'[2]产值及收款计划（2026）'!BF:BF)</f>
        <v>#REF!</v>
      </c>
      <c r="BG165" s="235" t="e" cm="1">
        <f t="array" ref="BG165">_xlfn.XLOOKUP($A165&amp;$B165,'[2]产值及收款计划（2026）'!$A:$A&amp;'[2]产值及收款计划（2026）'!$B:$B,'[2]产值及收款计划（2026）'!BG:BG)</f>
        <v>#REF!</v>
      </c>
      <c r="BH165" s="235" t="e" cm="1">
        <f t="array" ref="BH165">_xlfn.XLOOKUP($A165&amp;$B165,'[2]产值及收款计划（2026）'!$A:$A&amp;'[2]产值及收款计划（2026）'!$B:$B,'[2]产值及收款计划（2026）'!BH:BH)</f>
        <v>#REF!</v>
      </c>
      <c r="BI165" s="235" t="e" cm="1">
        <f t="array" ref="BI165">_xlfn.XLOOKUP($A165&amp;$B165,'[2]产值及收款计划（2026）'!$A:$A&amp;'[2]产值及收款计划（2026）'!$B:$B,'[2]产值及收款计划（2026）'!BI:BI)</f>
        <v>#REF!</v>
      </c>
      <c r="BJ165" s="235" t="e" cm="1">
        <f t="array" ref="BJ165">_xlfn.XLOOKUP($A165&amp;$B165,'[2]产值及收款计划（2026）'!$A:$A&amp;'[2]产值及收款计划（2026）'!$B:$B,'[2]产值及收款计划（2026）'!BJ:BJ)</f>
        <v>#REF!</v>
      </c>
      <c r="BK165" s="235" t="e" cm="1">
        <f t="array" ref="BK165">_xlfn.XLOOKUP($A165&amp;$B165,'[2]产值及收款计划（2026）'!$A:$A&amp;'[2]产值及收款计划（2026）'!$B:$B,'[2]产值及收款计划（2026）'!BK:BK)</f>
        <v>#REF!</v>
      </c>
      <c r="BL165" s="235" t="e" cm="1">
        <f t="array" ref="BL165">_xlfn.XLOOKUP($A165&amp;$B165,'[2]产值及收款计划（2026）'!$A:$A&amp;'[2]产值及收款计划（2026）'!$B:$B,'[2]产值及收款计划（2026）'!BL:BL)</f>
        <v>#REF!</v>
      </c>
      <c r="BM165" s="235"/>
      <c r="BN165" s="235"/>
      <c r="BO165" s="235"/>
      <c r="BP165" s="235"/>
      <c r="BQ165" s="235">
        <f>_xlfn.XLOOKUP($C165,应收未收表!$AJ:$AJ,应收未收表!AK:AK)</f>
        <v>34</v>
      </c>
      <c r="BR165" s="235">
        <f>_xlfn.XLOOKUP($C165,应收未收表!$AJ:$AJ,应收未收表!AL:AL)</f>
        <v>34</v>
      </c>
      <c r="BS165" s="235" t="str">
        <f>_xlfn.XLOOKUP($C165,应收未收表!$AJ:$AJ,应收未收表!AM:AM)</f>
        <v>春节前落实且已上报一季度计划</v>
      </c>
      <c r="BT165" s="235">
        <f>_xlfn.XLOOKUP($C165,应收未收表!$AJ:$AJ,应收未收表!AN:AN)</f>
        <v>0</v>
      </c>
      <c r="BU165" s="234" t="str" cm="1">
        <f t="array" ref="BU165">_xlfn.XLOOKUP($A165&amp;$B165,'[2]产值及收款计划（2026）'!$A:$A&amp;'[2]产值及收款计划（2026）'!$B:$B,'[2]产值及收款计划（2026）'!BQ:BQ)</f>
        <v>上海城建智慧城市运营管理有限公司</v>
      </c>
      <c r="BV165" s="235" t="e" cm="1">
        <f t="array" ref="BV165">_xlfn.XLOOKUP($A165&amp;$B165,'[2]产值及收款计划（2026）'!$A:$A&amp;'[2]产值及收款计划（2026）'!$B:$B,'[2]产值及收款计划（2026）'!BR:BR)</f>
        <v>#REF!</v>
      </c>
      <c r="CE165" s="235" cm="1">
        <f t="array" ref="CE165">_xlfn.XLOOKUP($A165&amp;$B165,'[2]产值及收款计划（2026）'!$A:$A&amp;'[2]产值及收款计划（2026）'!$B:$B,'[2]产值及收款计划（2026）'!CA:CA)</f>
        <v>0</v>
      </c>
      <c r="CF165" s="235" cm="1">
        <f t="array" ref="CF165">_xlfn.XLOOKUP($A165&amp;$B165,'[2]产值及收款计划（2026）'!$A:$A&amp;'[2]产值及收款计划（2026）'!$B:$B,'[2]产值及收款计划（2026）'!CB:CB)</f>
        <v>0</v>
      </c>
      <c r="CG165" s="235" cm="1">
        <f t="array" ref="CG165">_xlfn.XLOOKUP($A165&amp;$B165,'[2]产值及收款计划（2026）'!$A:$A&amp;'[2]产值及收款计划（2026）'!$B:$B,'[2]产值及收款计划（2026）'!CC:CC)</f>
        <v>0</v>
      </c>
      <c r="CH165" s="235" cm="1">
        <f t="array" ref="CH165">_xlfn.XLOOKUP($A165&amp;$B165,'[2]产值及收款计划（2026）'!$A:$A&amp;'[2]产值及收款计划（2026）'!$B:$B,'[2]产值及收款计划（2026）'!CD:CD)</f>
        <v>0</v>
      </c>
      <c r="CI165" s="235" cm="1">
        <f t="array" ref="CI165">_xlfn.XLOOKUP($A165&amp;$B165,'[2]产值及收款计划（2026）'!$A:$A&amp;'[2]产值及收款计划（2026）'!$B:$B,'[2]产值及收款计划（2026）'!CE:CE)</f>
        <v>0</v>
      </c>
      <c r="CJ165" s="235" cm="1">
        <f t="array" ref="CJ165">_xlfn.XLOOKUP($A165&amp;$B165,'[2]产值及收款计划（2026）'!$A:$A&amp;'[2]产值及收款计划（2026）'!$B:$B,'[2]产值及收款计划（2026）'!CF:CF)</f>
        <v>0</v>
      </c>
      <c r="CK165" s="235" cm="1">
        <f t="array" ref="CK165">_xlfn.XLOOKUP($A165&amp;$B165,'[2]产值及收款计划（2026）'!$A:$A&amp;'[2]产值及收款计划（2026）'!$B:$B,'[2]产值及收款计划（2026）'!CG:CG)</f>
        <v>0</v>
      </c>
      <c r="CL165" s="235" cm="1">
        <f t="array" ref="CL165">_xlfn.XLOOKUP($A165&amp;$B165,'[2]产值及收款计划（2026）'!$A:$A&amp;'[2]产值及收款计划（2026）'!$B:$B,'[2]产值及收款计划（2026）'!CH:CH)</f>
        <v>0</v>
      </c>
      <c r="CM165" s="235" cm="1">
        <f t="array" ref="CM165">_xlfn.XLOOKUP($A165&amp;$B165,'[2]产值及收款计划（2026）'!$A:$A&amp;'[2]产值及收款计划（2026）'!$B:$B,'[2]产值及收款计划（2026）'!CI:CI)</f>
        <v>0</v>
      </c>
      <c r="CN165" s="235" cm="1">
        <f t="array" ref="CN165">_xlfn.XLOOKUP($A165&amp;$B165,'[2]产值及收款计划（2026）'!$A:$A&amp;'[2]产值及收款计划（2026）'!$B:$B,'[2]产值及收款计划（2026）'!CJ:CJ)</f>
        <v>0</v>
      </c>
      <c r="CO165" s="235" cm="1">
        <f t="array" ref="CO165">_xlfn.XLOOKUP($A165&amp;$B165,'[2]产值及收款计划（2026）'!$A:$A&amp;'[2]产值及收款计划（2026）'!$B:$B,'[2]产值及收款计划（2026）'!CK:CK)</f>
        <v>0</v>
      </c>
      <c r="CP165" s="235" cm="1">
        <f t="array" ref="CP165">_xlfn.XLOOKUP($A165&amp;$B165,'[2]产值及收款计划（2026）'!$A:$A&amp;'[2]产值及收款计划（2026）'!$B:$B,'[2]产值及收款计划（2026）'!CL:CL)</f>
        <v>0</v>
      </c>
      <c r="DE165" s="235" cm="1">
        <f t="array" ref="DE165">_xlfn.XLOOKUP($A165&amp;$B165,'[2]产值及收款计划（2026）'!$A:$A&amp;'[2]产值及收款计划（2026）'!$B:$B,'[2]产值及收款计划（2026）'!DA:DA)</f>
        <v>4.86864</v>
      </c>
      <c r="DF165" s="235" cm="1">
        <f t="array" ref="DF165">_xlfn.XLOOKUP($A165&amp;$B165,'[2]产值及收款计划（2026）'!$A:$A&amp;'[2]产值及收款计划（2026）'!$B:$B,'[2]产值及收款计划（2026）'!DB:DB)</f>
        <v>0</v>
      </c>
      <c r="DG165" s="235" cm="1">
        <f t="array" ref="DG165">_xlfn.XLOOKUP($A165&amp;$B165,'[2]产值及收款计划（2026）'!$A:$A&amp;'[2]产值及收款计划（2026）'!$B:$B,'[2]产值及收款计划（2026）'!DC:DC)</f>
        <v>0</v>
      </c>
      <c r="DH165" s="235" cm="1">
        <f t="array" ref="DH165">_xlfn.XLOOKUP($A165&amp;$B165,'[2]产值及收款计划（2026）'!$A:$A&amp;'[2]产值及收款计划（2026）'!$B:$B,'[2]产值及收款计划（2026）'!DD:DD)</f>
        <v>0</v>
      </c>
      <c r="DI165" s="235" cm="1">
        <f t="array" ref="DI165">_xlfn.XLOOKUP($A165&amp;$B165,'[2]产值及收款计划（2026）'!$A:$A&amp;'[2]产值及收款计划（2026）'!$B:$B,'[2]产值及收款计划（2026）'!DE:DE)</f>
        <v>0</v>
      </c>
      <c r="DJ165" s="235" cm="1">
        <f t="array" ref="DJ165">_xlfn.XLOOKUP($A165&amp;$B165,'[2]产值及收款计划（2026）'!$A:$A&amp;'[2]产值及收款计划（2026）'!$B:$B,'[2]产值及收款计划（2026）'!DF:DF)</f>
        <v>0</v>
      </c>
      <c r="DK165" s="235" cm="1">
        <f t="array" ref="DK165">_xlfn.XLOOKUP($A165&amp;$B165,'[2]产值及收款计划（2026）'!$A:$A&amp;'[2]产值及收款计划（2026）'!$B:$B,'[2]产值及收款计划（2026）'!DG:DG)</f>
        <v>0</v>
      </c>
      <c r="DL165" s="235" cm="1">
        <f t="array" ref="DL165">_xlfn.XLOOKUP($A165&amp;$B165,'[2]产值及收款计划（2026）'!$A:$A&amp;'[2]产值及收款计划（2026）'!$B:$B,'[2]产值及收款计划（2026）'!DH:DH)</f>
        <v>0</v>
      </c>
      <c r="DM165" s="235" cm="1">
        <f t="array" ref="DM165">_xlfn.XLOOKUP($A165&amp;$B165,'[2]产值及收款计划（2026）'!$A:$A&amp;'[2]产值及收款计划（2026）'!$B:$B,'[2]产值及收款计划（2026）'!DI:DI)</f>
        <v>0</v>
      </c>
      <c r="DN165" s="235" cm="1">
        <f t="array" ref="DN165">_xlfn.XLOOKUP($A165&amp;$B165,'[2]产值及收款计划（2026）'!$A:$A&amp;'[2]产值及收款计划（2026）'!$B:$B,'[2]产值及收款计划（2026）'!DJ:DJ)</f>
        <v>0</v>
      </c>
      <c r="DO165" s="235" cm="1">
        <f t="array" ref="DO165">_xlfn.XLOOKUP($A165&amp;$B165,'[2]产值及收款计划（2026）'!$A:$A&amp;'[2]产值及收款计划（2026）'!$B:$B,'[2]产值及收款计划（2026）'!DK:DK)</f>
        <v>0</v>
      </c>
      <c r="DP165" s="235" cm="1">
        <f t="array" ref="DP165">_xlfn.XLOOKUP($A165&amp;$B165,'[2]产值及收款计划（2026）'!$A:$A&amp;'[2]产值及收款计划（2026）'!$B:$B,'[2]产值及收款计划（2026）'!DL:DL)</f>
        <v>0</v>
      </c>
      <c r="DQ165" s="243"/>
      <c r="DR165" s="229"/>
    </row>
    <row r="166" ht="20.25" spans="1:122">
      <c r="A166" s="233">
        <f t="shared" si="16"/>
        <v>17</v>
      </c>
      <c r="B166" s="233" t="s">
        <v>26</v>
      </c>
      <c r="C166" s="234" t="str" cm="1">
        <f t="array" ref="C166">_xlfn.XLOOKUP($A166&amp;$B166,'[2]产值及收款计划（2026）'!$A:$A&amp;'[2]产值及收款计划（2026）'!$B:$B,'[2]产值及收款计划（2026）'!C:C)</f>
        <v>ZHT2022121900115</v>
      </c>
      <c r="D166" s="234" t="str" cm="1">
        <f t="array" ref="D166">_xlfn.XLOOKUP($A166&amp;$B166,'[2]产值及收款计划（2026）'!$A:$A&amp;'[2]产值及收款计划（2026）'!$B:$B,'[2]产值及收款计划（2026）'!D:D)</f>
        <v>嘉兴港区智慧污水（化工园区）平台项目BIM系统 服务之AR/MR咨询项目</v>
      </c>
      <c r="E166" s="235" cm="1">
        <f t="array" ref="E166">_xlfn.XLOOKUP($A166&amp;$B166,'[2]产值及收款计划（2026）'!$A:$A&amp;'[2]产值及收款计划（2026）'!$B:$B,'[2]产值及收款计划（2026）'!E:E)</f>
        <v>48</v>
      </c>
      <c r="F166" s="235" cm="1">
        <f t="array" ref="F166">_xlfn.XLOOKUP($A166&amp;$B166,'[2]产值及收款计划（2026）'!$A:$A&amp;'[2]产值及收款计划（2026）'!$B:$B,'[2]产值及收款计划（2026）'!F:F)</f>
        <v>2.4</v>
      </c>
      <c r="G166" s="235" t="e" cm="1">
        <f t="array" ref="G166">_xlfn.XLOOKUP($A166&amp;$B166,'[2]产值及收款计划（2026）'!$A:$A&amp;'[2]产值及收款计划（2026）'!$B:$B,'[2]产值及收款计划（2026）'!G:G)</f>
        <v>#REF!</v>
      </c>
      <c r="H166" s="235" cm="1">
        <f t="array" ref="H166">_xlfn.XLOOKUP($A166&amp;$B166,'[2]产值及收款计划（2026）'!$A:$A&amp;'[2]产值及收款计划（2026）'!$B:$B,'[2]产值及收款计划（2026）'!H:H)</f>
        <v>2.4</v>
      </c>
      <c r="I166" s="236" cm="1">
        <f t="array" ref="I166">_xlfn.XLOOKUP($A166&amp;$B166,'[2]产值及收款计划（2026）'!$A:$A&amp;'[2]产值及收款计划（2026）'!$B:$B,'[2]产值及收款计划（2026）'!I:I)</f>
        <v>1</v>
      </c>
      <c r="J166" s="237" cm="1">
        <f t="array" ref="J166">_xlfn.XLOOKUP($A166&amp;$B166,'[2]产值及收款计划（2026）'!$A:$A&amp;'[2]产值及收款计划（2026）'!$B:$B,'[2]产值及收款计划（2026）'!J:J)</f>
        <v>0.06</v>
      </c>
      <c r="K166" s="235" t="e" cm="1">
        <f t="array" ref="K166">_xlfn.XLOOKUP($A166&amp;$B166,'[2]产值及收款计划（2026）'!$A:$A&amp;'[2]产值及收款计划（2026）'!$B:$B,'[2]产值及收款计划（2026）'!K:K)</f>
        <v>#REF!</v>
      </c>
      <c r="L166" s="235" t="e" cm="1">
        <f t="array" ref="L166">_xlfn.XLOOKUP($A166&amp;$B166,'[2]产值及收款计划（2026）'!$A:$A&amp;'[2]产值及收款计划（2026）'!$B:$B,'[2]产值及收款计划（2026）'!L:L)</f>
        <v>#REF!</v>
      </c>
      <c r="M166" s="235" cm="1">
        <f t="array" ref="M166">_xlfn.XLOOKUP($A166&amp;$B166,'[2]产值及收款计划（2026）'!$A:$A&amp;'[2]产值及收款计划（2026）'!$B:$B,'[2]产值及收款计划（2026）'!M:M)</f>
        <v>0</v>
      </c>
      <c r="N166" s="235" cm="1">
        <f t="array" ref="N166">_xlfn.XLOOKUP($A166&amp;$B166,'[2]产值及收款计划（2026）'!$A:$A&amp;'[2]产值及收款计划（2026）'!$B:$B,'[2]产值及收款计划（2026）'!N:N)</f>
        <v>0</v>
      </c>
      <c r="O166" s="235" t="str" cm="1">
        <f t="array" ref="O166">_xlfn.XLOOKUP($A166&amp;$B166,'[2]产值及收款计划（2026）'!$A:$A&amp;'[2]产值及收款计划（2026）'!$B:$B,'[2]产值及收款计划（2026）'!O:O)</f>
        <v>林健</v>
      </c>
      <c r="P166" s="234" t="str" cm="1">
        <f t="array" ref="P166">_xlfn.XLOOKUP($A166&amp;$B166,'[2]产值及收款计划（2026）'!$A:$A&amp;'[2]产值及收款计划（2026）'!$B:$B,'[2]产值及收款计划（2026）'!P:P)</f>
        <v>过往已完结</v>
      </c>
      <c r="Q166" s="235" t="e" cm="1">
        <f t="array" ref="Q166">_xlfn.XLOOKUP($A166&amp;$B166,'[2]产值及收款计划（2026）'!$A:$A&amp;'[2]产值及收款计划（2026）'!$B:$B,'[2]产值及收款计划（2026）'!Q:Q)</f>
        <v>#REF!</v>
      </c>
      <c r="R166" s="235" t="e" cm="1">
        <f t="array" ref="R166">_xlfn.XLOOKUP($A166&amp;$B166,'[2]产值及收款计划（2026）'!$A:$A&amp;'[2]产值及收款计划（2026）'!$B:$B,'[2]产值及收款计划（2026）'!R:R)</f>
        <v>#REF!</v>
      </c>
      <c r="S166" s="235" t="e" cm="1">
        <f t="array" ref="S166">_xlfn.XLOOKUP($A166&amp;$B166,'[2]产值及收款计划（2026）'!$A:$A&amp;'[2]产值及收款计划（2026）'!$B:$B,'[2]产值及收款计划（2026）'!S:S)</f>
        <v>#REF!</v>
      </c>
      <c r="T166" s="235" cm="1">
        <f t="array" ref="T166">_xlfn.XLOOKUP($A166&amp;$B166,'[2]产值及收款计划（2026）'!$A:$A&amp;'[2]产值及收款计划（2026）'!$B:$B,'[2]产值及收款计划（2026）'!T:T)</f>
        <v>48</v>
      </c>
      <c r="U166" s="235" cm="1">
        <f t="array" ref="U166">_xlfn.XLOOKUP($A166&amp;$B166,'[2]产值及收款计划（2026）'!$A:$A&amp;'[2]产值及收款计划（2026）'!$B:$B,'[2]产值及收款计划（2026）'!U:U)</f>
        <v>0</v>
      </c>
      <c r="V166" s="235" cm="1">
        <f t="array" ref="V166">_xlfn.XLOOKUP($A166&amp;$B166,'[2]产值及收款计划（2026）'!$A:$A&amp;'[2]产值及收款计划（2026）'!$B:$B,'[2]产值及收款计划（2026）'!V:V)</f>
        <v>0</v>
      </c>
      <c r="W166" s="235" t="e" cm="1">
        <f t="array" ref="W166">_xlfn.XLOOKUP($A166&amp;$B166,'[2]产值及收款计划（2026）'!$A:$A&amp;'[2]产值及收款计划（2026）'!$B:$B,'[2]产值及收款计划（2026）'!W:W)</f>
        <v>#REF!</v>
      </c>
      <c r="X166" s="235" t="e" cm="1">
        <f t="array" ref="X166">_xlfn.XLOOKUP($A166&amp;$B166,'[2]产值及收款计划（2026）'!$A:$A&amp;'[2]产值及收款计划（2026）'!$B:$B,'[2]产值及收款计划（2026）'!X:X)</f>
        <v>#REF!</v>
      </c>
      <c r="Y166" s="235" t="e" cm="1">
        <f t="array" ref="Y166">_xlfn.XLOOKUP($A166&amp;$B166,'[2]产值及收款计划（2026）'!$A:$A&amp;'[2]产值及收款计划（2026）'!$B:$B,'[2]产值及收款计划（2026）'!Y:Y)</f>
        <v>#REF!</v>
      </c>
      <c r="Z166" s="235" t="e" cm="1">
        <f t="array" ref="Z166">_xlfn.XLOOKUP($A166&amp;$B166,'[2]产值及收款计划（2026）'!$A:$A&amp;'[2]产值及收款计划（2026）'!$B:$B,'[2]产值及收款计划（2026）'!Z:Z)</f>
        <v>#REF!</v>
      </c>
      <c r="AA166" s="235" cm="1">
        <f t="array" ref="AA166">_xlfn.XLOOKUP($A166&amp;$B166,'[2]产值及收款计划（2026）'!$A:$A&amp;'[2]产值及收款计划（2026）'!$B:$B,'[2]产值及收款计划（2026）'!AA:AA)</f>
        <v>0</v>
      </c>
      <c r="AB166" s="235" cm="1">
        <f t="array" ref="AB166">_xlfn.XLOOKUP($A166&amp;$B166,'[2]产值及收款计划（2026）'!$A:$A&amp;'[2]产值及收款计划（2026）'!$B:$B,'[2]产值及收款计划（2026）'!AB:AB)</f>
        <v>0</v>
      </c>
      <c r="AC166" s="235" cm="1">
        <f t="array" ref="AC166">_xlfn.XLOOKUP($A166&amp;$B166,'[2]产值及收款计划（2026）'!$A:$A&amp;'[2]产值及收款计划（2026）'!$B:$B,'[2]产值及收款计划（2026）'!AC:AC)</f>
        <v>0</v>
      </c>
      <c r="AD166" s="235" cm="1">
        <f t="array" ref="AD166">_xlfn.XLOOKUP($A166&amp;$B166,'[2]产值及收款计划（2026）'!$A:$A&amp;'[2]产值及收款计划（2026）'!$B:$B,'[2]产值及收款计划（2026）'!AD:AD)</f>
        <v>0</v>
      </c>
      <c r="AE166" s="235" cm="1">
        <f t="array" ref="AE166">_xlfn.XLOOKUP($A166&amp;$B166,'[2]产值及收款计划（2026）'!$A:$A&amp;'[2]产值及收款计划（2026）'!$B:$B,'[2]产值及收款计划（2026）'!AE:AE)</f>
        <v>0</v>
      </c>
      <c r="AF166" s="235" cm="1">
        <f t="array" ref="AF166">_xlfn.XLOOKUP($A166&amp;$B166,'[2]产值及收款计划（2026）'!$A:$A&amp;'[2]产值及收款计划（2026）'!$B:$B,'[2]产值及收款计划（2026）'!AF:AF)</f>
        <v>0</v>
      </c>
      <c r="AG166" s="235" cm="1">
        <f t="array" ref="AG166">_xlfn.XLOOKUP($A166&amp;$B166,'[2]产值及收款计划（2026）'!$A:$A&amp;'[2]产值及收款计划（2026）'!$B:$B,'[2]产值及收款计划（2026）'!AG:AG)</f>
        <v>0</v>
      </c>
      <c r="AH166" s="235" cm="1">
        <f t="array" ref="AH166">_xlfn.XLOOKUP($A166&amp;$B166,'[2]产值及收款计划（2026）'!$A:$A&amp;'[2]产值及收款计划（2026）'!$B:$B,'[2]产值及收款计划（2026）'!AH:AH)</f>
        <v>0</v>
      </c>
      <c r="AI166" s="235" cm="1">
        <f t="array" ref="AI166">_xlfn.XLOOKUP($A166&amp;$B166,'[2]产值及收款计划（2026）'!$A:$A&amp;'[2]产值及收款计划（2026）'!$B:$B,'[2]产值及收款计划（2026）'!AI:AI)</f>
        <v>0</v>
      </c>
      <c r="AJ166" s="235" cm="1">
        <f t="array" ref="AJ166">_xlfn.XLOOKUP($A166&amp;$B166,'[2]产值及收款计划（2026）'!$A:$A&amp;'[2]产值及收款计划（2026）'!$B:$B,'[2]产值及收款计划（2026）'!AJ:AJ)</f>
        <v>0</v>
      </c>
      <c r="AK166" s="235" cm="1">
        <f t="array" ref="AK166">_xlfn.XLOOKUP($A166&amp;$B166,'[2]产值及收款计划（2026）'!$A:$A&amp;'[2]产值及收款计划（2026）'!$B:$B,'[2]产值及收款计划（2026）'!AK:AK)</f>
        <v>0</v>
      </c>
      <c r="AL166" s="235" cm="1">
        <f t="array" ref="AL166">_xlfn.XLOOKUP($A166&amp;$B166,'[2]产值及收款计划（2026）'!$A:$A&amp;'[2]产值及收款计划（2026）'!$B:$B,'[2]产值及收款计划（2026）'!AL:AL)</f>
        <v>0</v>
      </c>
      <c r="AM166" s="242" cm="1">
        <f t="array" ref="AM166">_xlfn.LET(_xlpm.勾选月份状态数组,TRANSPOSE('PPT(12-15页）-TOP10'!$A$3:$A$14),_xlpm.选择数据区,IF('PPT(12-15页）-TOP10'!$E$3="收款",$BA166:$BL166,$AA166:$AL166),SUM(_xlfn._xlws.FILTER(_xlpm.选择数据区,_xlpm.勾选月份状态数组,"")))</f>
        <v>0</v>
      </c>
      <c r="AN166" s="235" t="e">
        <f>_xlfn.XLOOKUP($C166,应收未收表!$T:$T,应收未收表!AA:AA)</f>
        <v>#N/A</v>
      </c>
      <c r="AO166" s="235" t="e">
        <f>_xlfn.XLOOKUP($C166,应收未收表!$T:$T,应收未收表!AB:AB)</f>
        <v>#N/A</v>
      </c>
      <c r="AP166" s="235" t="e">
        <f>_xlfn.XLOOKUP($C166,应收未收表!$T:$T,应收未收表!AC:AC)</f>
        <v>#N/A</v>
      </c>
      <c r="AQ166" s="235" t="e">
        <f>_xlfn.XLOOKUP($C166,应收未收表!$T:$T,应收未收表!AE:AE)</f>
        <v>#N/A</v>
      </c>
      <c r="AR166" s="235" t="e">
        <f>_xlfn.XLOOKUP($C166,应收未收表!$T:$T,应收未收表!AF:AF)</f>
        <v>#N/A</v>
      </c>
      <c r="AS166" s="235" t="e" cm="1">
        <f t="array" ref="AS166">_xlfn.XLOOKUP($A166&amp;$B166,'[2]产值及收款计划（2026）'!$A:$A&amp;'[2]产值及收款计划（2026）'!$B:$B,'[2]产值及收款计划（2026）'!AS:AS)</f>
        <v>#REF!</v>
      </c>
      <c r="AT166" s="235" t="e" cm="1">
        <f t="array" ref="AT166">_xlfn.XLOOKUP($A166&amp;$B166,'[2]产值及收款计划（2026）'!$A:$A&amp;'[2]产值及收款计划（2026）'!$B:$B,'[2]产值及收款计划（2026）'!AT:AT)</f>
        <v>#REF!</v>
      </c>
      <c r="AU166" s="235" t="e" cm="1">
        <f t="array" ref="AU166">_xlfn.XLOOKUP($A166&amp;$B166,'[2]产值及收款计划（2026）'!$A:$A&amp;'[2]产值及收款计划（2026）'!$B:$B,'[2]产值及收款计划（2026）'!AU:AU)</f>
        <v>#REF!</v>
      </c>
      <c r="AV166" s="235" t="e" cm="1">
        <f t="array" ref="AV166">_xlfn.XLOOKUP($A166&amp;$B166,'[2]产值及收款计划（2026）'!$A:$A&amp;'[2]产值及收款计划（2026）'!$B:$B,'[2]产值及收款计划（2026）'!AV:AV)</f>
        <v>#REF!</v>
      </c>
      <c r="AW166" s="235" cm="1">
        <f t="array" ref="AW166">_xlfn.XLOOKUP($A166&amp;$B166,'[2]产值及收款计划（2026）'!$A:$A&amp;'[2]产值及收款计划（2026）'!$B:$B,'[2]产值及收款计划（2026）'!AW:AW)</f>
        <v>43.2</v>
      </c>
      <c r="AX166" s="235" cm="1">
        <f t="array" ref="AX166">_xlfn.XLOOKUP($A166&amp;$B166,'[2]产值及收款计划（2026）'!$A:$A&amp;'[2]产值及收款计划（2026）'!$B:$B,'[2]产值及收款计划（2026）'!AX:AX)</f>
        <v>0</v>
      </c>
      <c r="AY166" s="235" cm="1">
        <f t="array" ref="AY166">_xlfn.XLOOKUP($A166&amp;$B166,'[2]产值及收款计划（2026）'!$A:$A&amp;'[2]产值及收款计划（2026）'!$B:$B,'[2]产值及收款计划（2026）'!AY:AY)</f>
        <v>4.8</v>
      </c>
      <c r="AZ166" s="235" cm="1">
        <f t="array" ref="AZ166">_xlfn.XLOOKUP($A166&amp;$B166,'[2]产值及收款计划（2026）'!$A:$A&amp;'[2]产值及收款计划（2026）'!$B:$B,'[2]产值及收款计划（2026）'!AZ:AZ)</f>
        <v>4.8</v>
      </c>
      <c r="BA166" s="235" t="e" cm="1">
        <f t="array" ref="BA166">_xlfn.XLOOKUP($A166&amp;$B166,'[2]产值及收款计划（2026）'!$A:$A&amp;'[2]产值及收款计划（2026）'!$B:$B,'[2]产值及收款计划（2026）'!BA:BA)</f>
        <v>#REF!</v>
      </c>
      <c r="BB166" s="235" t="e" cm="1">
        <f t="array" ref="BB166">_xlfn.XLOOKUP($A166&amp;$B166,'[2]产值及收款计划（2026）'!$A:$A&amp;'[2]产值及收款计划（2026）'!$B:$B,'[2]产值及收款计划（2026）'!BB:BB)</f>
        <v>#REF!</v>
      </c>
      <c r="BC166" s="235" t="e" cm="1">
        <f t="array" ref="BC166">_xlfn.XLOOKUP($A166&amp;$B166,'[2]产值及收款计划（2026）'!$A:$A&amp;'[2]产值及收款计划（2026）'!$B:$B,'[2]产值及收款计划（2026）'!BC:BC)</f>
        <v>#REF!</v>
      </c>
      <c r="BD166" s="235" t="e" cm="1">
        <f t="array" ref="BD166">_xlfn.XLOOKUP($A166&amp;$B166,'[2]产值及收款计划（2026）'!$A:$A&amp;'[2]产值及收款计划（2026）'!$B:$B,'[2]产值及收款计划（2026）'!BD:BD)</f>
        <v>#REF!</v>
      </c>
      <c r="BE166" s="235" t="e" cm="1">
        <f t="array" ref="BE166">_xlfn.XLOOKUP($A166&amp;$B166,'[2]产值及收款计划（2026）'!$A:$A&amp;'[2]产值及收款计划（2026）'!$B:$B,'[2]产值及收款计划（2026）'!BE:BE)</f>
        <v>#REF!</v>
      </c>
      <c r="BF166" s="235" t="e" cm="1">
        <f t="array" ref="BF166">_xlfn.XLOOKUP($A166&amp;$B166,'[2]产值及收款计划（2026）'!$A:$A&amp;'[2]产值及收款计划（2026）'!$B:$B,'[2]产值及收款计划（2026）'!BF:BF)</f>
        <v>#REF!</v>
      </c>
      <c r="BG166" s="235" t="e" cm="1">
        <f t="array" ref="BG166">_xlfn.XLOOKUP($A166&amp;$B166,'[2]产值及收款计划（2026）'!$A:$A&amp;'[2]产值及收款计划（2026）'!$B:$B,'[2]产值及收款计划（2026）'!BG:BG)</f>
        <v>#REF!</v>
      </c>
      <c r="BH166" s="235" t="e" cm="1">
        <f t="array" ref="BH166">_xlfn.XLOOKUP($A166&amp;$B166,'[2]产值及收款计划（2026）'!$A:$A&amp;'[2]产值及收款计划（2026）'!$B:$B,'[2]产值及收款计划（2026）'!BH:BH)</f>
        <v>#REF!</v>
      </c>
      <c r="BI166" s="235" t="e" cm="1">
        <f t="array" ref="BI166">_xlfn.XLOOKUP($A166&amp;$B166,'[2]产值及收款计划（2026）'!$A:$A&amp;'[2]产值及收款计划（2026）'!$B:$B,'[2]产值及收款计划（2026）'!BI:BI)</f>
        <v>#REF!</v>
      </c>
      <c r="BJ166" s="235" t="e" cm="1">
        <f t="array" ref="BJ166">_xlfn.XLOOKUP($A166&amp;$B166,'[2]产值及收款计划（2026）'!$A:$A&amp;'[2]产值及收款计划（2026）'!$B:$B,'[2]产值及收款计划（2026）'!BJ:BJ)</f>
        <v>#REF!</v>
      </c>
      <c r="BK166" s="235" t="e" cm="1">
        <f t="array" ref="BK166">_xlfn.XLOOKUP($A166&amp;$B166,'[2]产值及收款计划（2026）'!$A:$A&amp;'[2]产值及收款计划（2026）'!$B:$B,'[2]产值及收款计划（2026）'!BK:BK)</f>
        <v>#REF!</v>
      </c>
      <c r="BL166" s="235" t="e" cm="1">
        <f t="array" ref="BL166">_xlfn.XLOOKUP($A166&amp;$B166,'[2]产值及收款计划（2026）'!$A:$A&amp;'[2]产值及收款计划（2026）'!$B:$B,'[2]产值及收款计划（2026）'!BL:BL)</f>
        <v>#REF!</v>
      </c>
      <c r="BM166" s="235"/>
      <c r="BN166" s="235"/>
      <c r="BO166" s="235"/>
      <c r="BP166" s="235"/>
      <c r="BQ166" s="235" t="e">
        <f>_xlfn.XLOOKUP($C166,应收未收表!$AJ:$AJ,应收未收表!AK:AK)</f>
        <v>#N/A</v>
      </c>
      <c r="BR166" s="235" t="e">
        <f>_xlfn.XLOOKUP($C166,应收未收表!$AJ:$AJ,应收未收表!AL:AL)</f>
        <v>#N/A</v>
      </c>
      <c r="BS166" s="235" t="e">
        <f>_xlfn.XLOOKUP($C166,应收未收表!$AJ:$AJ,应收未收表!AM:AM)</f>
        <v>#N/A</v>
      </c>
      <c r="BT166" s="235" t="e">
        <f>_xlfn.XLOOKUP($C166,应收未收表!$AJ:$AJ,应收未收表!AN:AN)</f>
        <v>#N/A</v>
      </c>
      <c r="BU166" s="234" t="str" cm="1">
        <f t="array" ref="BU166">_xlfn.XLOOKUP($A166&amp;$B166,'[2]产值及收款计划（2026）'!$A:$A&amp;'[2]产值及收款计划（2026）'!$B:$B,'[2]产值及收款计划（2026）'!BQ:BQ)</f>
        <v>浙江长三角规划设计研究咨询有限公司</v>
      </c>
      <c r="BV166" s="235" t="e" cm="1">
        <f t="array" ref="BV166">_xlfn.XLOOKUP($A166&amp;$B166,'[2]产值及收款计划（2026）'!$A:$A&amp;'[2]产值及收款计划（2026）'!$B:$B,'[2]产值及收款计划（2026）'!BR:BR)</f>
        <v>#REF!</v>
      </c>
      <c r="CE166" s="235" cm="1">
        <f t="array" ref="CE166">_xlfn.XLOOKUP($A166&amp;$B166,'[2]产值及收款计划（2026）'!$A:$A&amp;'[2]产值及收款计划（2026）'!$B:$B,'[2]产值及收款计划（2026）'!CA:CA)</f>
        <v>0</v>
      </c>
      <c r="CF166" s="235" cm="1">
        <f t="array" ref="CF166">_xlfn.XLOOKUP($A166&amp;$B166,'[2]产值及收款计划（2026）'!$A:$A&amp;'[2]产值及收款计划（2026）'!$B:$B,'[2]产值及收款计划（2026）'!CB:CB)</f>
        <v>0</v>
      </c>
      <c r="CG166" s="235" cm="1">
        <f t="array" ref="CG166">_xlfn.XLOOKUP($A166&amp;$B166,'[2]产值及收款计划（2026）'!$A:$A&amp;'[2]产值及收款计划（2026）'!$B:$B,'[2]产值及收款计划（2026）'!CC:CC)</f>
        <v>0</v>
      </c>
      <c r="CH166" s="235" cm="1">
        <f t="array" ref="CH166">_xlfn.XLOOKUP($A166&amp;$B166,'[2]产值及收款计划（2026）'!$A:$A&amp;'[2]产值及收款计划（2026）'!$B:$B,'[2]产值及收款计划（2026）'!CD:CD)</f>
        <v>0</v>
      </c>
      <c r="CI166" s="235" cm="1">
        <f t="array" ref="CI166">_xlfn.XLOOKUP($A166&amp;$B166,'[2]产值及收款计划（2026）'!$A:$A&amp;'[2]产值及收款计划（2026）'!$B:$B,'[2]产值及收款计划（2026）'!CE:CE)</f>
        <v>0</v>
      </c>
      <c r="CJ166" s="235" cm="1">
        <f t="array" ref="CJ166">_xlfn.XLOOKUP($A166&amp;$B166,'[2]产值及收款计划（2026）'!$A:$A&amp;'[2]产值及收款计划（2026）'!$B:$B,'[2]产值及收款计划（2026）'!CF:CF)</f>
        <v>0</v>
      </c>
      <c r="CK166" s="235" cm="1">
        <f t="array" ref="CK166">_xlfn.XLOOKUP($A166&amp;$B166,'[2]产值及收款计划（2026）'!$A:$A&amp;'[2]产值及收款计划（2026）'!$B:$B,'[2]产值及收款计划（2026）'!CG:CG)</f>
        <v>0</v>
      </c>
      <c r="CL166" s="235" cm="1">
        <f t="array" ref="CL166">_xlfn.XLOOKUP($A166&amp;$B166,'[2]产值及收款计划（2026）'!$A:$A&amp;'[2]产值及收款计划（2026）'!$B:$B,'[2]产值及收款计划（2026）'!CH:CH)</f>
        <v>0</v>
      </c>
      <c r="CM166" s="235" cm="1">
        <f t="array" ref="CM166">_xlfn.XLOOKUP($A166&amp;$B166,'[2]产值及收款计划（2026）'!$A:$A&amp;'[2]产值及收款计划（2026）'!$B:$B,'[2]产值及收款计划（2026）'!CI:CI)</f>
        <v>0</v>
      </c>
      <c r="CN166" s="235" cm="1">
        <f t="array" ref="CN166">_xlfn.XLOOKUP($A166&amp;$B166,'[2]产值及收款计划（2026）'!$A:$A&amp;'[2]产值及收款计划（2026）'!$B:$B,'[2]产值及收款计划（2026）'!CJ:CJ)</f>
        <v>0</v>
      </c>
      <c r="CO166" s="235" cm="1">
        <f t="array" ref="CO166">_xlfn.XLOOKUP($A166&amp;$B166,'[2]产值及收款计划（2026）'!$A:$A&amp;'[2]产值及收款计划（2026）'!$B:$B,'[2]产值及收款计划（2026）'!CK:CK)</f>
        <v>0</v>
      </c>
      <c r="CP166" s="235" cm="1">
        <f t="array" ref="CP166">_xlfn.XLOOKUP($A166&amp;$B166,'[2]产值及收款计划（2026）'!$A:$A&amp;'[2]产值及收款计划（2026）'!$B:$B,'[2]产值及收款计划（2026）'!CL:CL)</f>
        <v>0</v>
      </c>
      <c r="DE166" s="235" cm="1">
        <f t="array" ref="DE166">_xlfn.XLOOKUP($A166&amp;$B166,'[2]产值及收款计划（2026）'!$A:$A&amp;'[2]产值及收款计划（2026）'!$B:$B,'[2]产值及收款计划（2026）'!DA:DA)</f>
        <v>0</v>
      </c>
      <c r="DF166" s="235" cm="1">
        <f t="array" ref="DF166">_xlfn.XLOOKUP($A166&amp;$B166,'[2]产值及收款计划（2026）'!$A:$A&amp;'[2]产值及收款计划（2026）'!$B:$B,'[2]产值及收款计划（2026）'!DB:DB)</f>
        <v>0</v>
      </c>
      <c r="DG166" s="235" cm="1">
        <f t="array" ref="DG166">_xlfn.XLOOKUP($A166&amp;$B166,'[2]产值及收款计划（2026）'!$A:$A&amp;'[2]产值及收款计划（2026）'!$B:$B,'[2]产值及收款计划（2026）'!DC:DC)</f>
        <v>0</v>
      </c>
      <c r="DH166" s="235" cm="1">
        <f t="array" ref="DH166">_xlfn.XLOOKUP($A166&amp;$B166,'[2]产值及收款计划（2026）'!$A:$A&amp;'[2]产值及收款计划（2026）'!$B:$B,'[2]产值及收款计划（2026）'!DD:DD)</f>
        <v>0</v>
      </c>
      <c r="DI166" s="235" cm="1">
        <f t="array" ref="DI166">_xlfn.XLOOKUP($A166&amp;$B166,'[2]产值及收款计划（2026）'!$A:$A&amp;'[2]产值及收款计划（2026）'!$B:$B,'[2]产值及收款计划（2026）'!DE:DE)</f>
        <v>0</v>
      </c>
      <c r="DJ166" s="235" cm="1">
        <f t="array" ref="DJ166">_xlfn.XLOOKUP($A166&amp;$B166,'[2]产值及收款计划（2026）'!$A:$A&amp;'[2]产值及收款计划（2026）'!$B:$B,'[2]产值及收款计划（2026）'!DF:DF)</f>
        <v>0</v>
      </c>
      <c r="DK166" s="235" cm="1">
        <f t="array" ref="DK166">_xlfn.XLOOKUP($A166&amp;$B166,'[2]产值及收款计划（2026）'!$A:$A&amp;'[2]产值及收款计划（2026）'!$B:$B,'[2]产值及收款计划（2026）'!DG:DG)</f>
        <v>0</v>
      </c>
      <c r="DL166" s="235" cm="1">
        <f t="array" ref="DL166">_xlfn.XLOOKUP($A166&amp;$B166,'[2]产值及收款计划（2026）'!$A:$A&amp;'[2]产值及收款计划（2026）'!$B:$B,'[2]产值及收款计划（2026）'!DH:DH)</f>
        <v>0</v>
      </c>
      <c r="DM166" s="235" cm="1">
        <f t="array" ref="DM166">_xlfn.XLOOKUP($A166&amp;$B166,'[2]产值及收款计划（2026）'!$A:$A&amp;'[2]产值及收款计划（2026）'!$B:$B,'[2]产值及收款计划（2026）'!DI:DI)</f>
        <v>0</v>
      </c>
      <c r="DN166" s="235" cm="1">
        <f t="array" ref="DN166">_xlfn.XLOOKUP($A166&amp;$B166,'[2]产值及收款计划（2026）'!$A:$A&amp;'[2]产值及收款计划（2026）'!$B:$B,'[2]产值及收款计划（2026）'!DJ:DJ)</f>
        <v>0</v>
      </c>
      <c r="DO166" s="235" cm="1">
        <f t="array" ref="DO166">_xlfn.XLOOKUP($A166&amp;$B166,'[2]产值及收款计划（2026）'!$A:$A&amp;'[2]产值及收款计划（2026）'!$B:$B,'[2]产值及收款计划（2026）'!DK:DK)</f>
        <v>0</v>
      </c>
      <c r="DP166" s="235" cm="1">
        <f t="array" ref="DP166">_xlfn.XLOOKUP($A166&amp;$B166,'[2]产值及收款计划（2026）'!$A:$A&amp;'[2]产值及收款计划（2026）'!$B:$B,'[2]产值及收款计划（2026）'!DL:DL)</f>
        <v>0</v>
      </c>
      <c r="DQ166" s="243"/>
      <c r="DR166" s="229"/>
    </row>
    <row r="167" ht="20.25" spans="1:122">
      <c r="A167" s="233">
        <f t="shared" si="16"/>
        <v>18</v>
      </c>
      <c r="B167" s="233" t="s">
        <v>26</v>
      </c>
      <c r="C167" s="234" t="str" cm="1">
        <f t="array" ref="C167">_xlfn.XLOOKUP($A167&amp;$B167,'[2]产值及收款计划（2026）'!$A:$A&amp;'[2]产值及收款计划（2026）'!$B:$B,'[2]产值及收款计划（2026）'!C:C)</f>
        <v>ZHT2022121900116</v>
      </c>
      <c r="D167" s="234" t="str" cm="1">
        <f t="array" ref="D167">_xlfn.XLOOKUP($A167&amp;$B167,'[2]产值及收款计划（2026）'!$A:$A&amp;'[2]产值及收款计划（2026）'!$B:$B,'[2]产值及收款计划（2026）'!D:D)</f>
        <v>嘉兴港区智慧污水（化工园区）平台项目BIM系统服务之BIM咨询项目</v>
      </c>
      <c r="E167" s="235" cm="1">
        <f t="array" ref="E167">_xlfn.XLOOKUP($A167&amp;$B167,'[2]产值及收款计划（2026）'!$A:$A&amp;'[2]产值及收款计划（2026）'!$B:$B,'[2]产值及收款计划（2026）'!E:E)</f>
        <v>82</v>
      </c>
      <c r="F167" s="235" cm="1">
        <f t="array" ref="F167">_xlfn.XLOOKUP($A167&amp;$B167,'[2]产值及收款计划（2026）'!$A:$A&amp;'[2]产值及收款计划（2026）'!$B:$B,'[2]产值及收款计划（2026）'!F:F)</f>
        <v>4.1</v>
      </c>
      <c r="G167" s="235" t="e" cm="1">
        <f t="array" ref="G167">_xlfn.XLOOKUP($A167&amp;$B167,'[2]产值及收款计划（2026）'!$A:$A&amp;'[2]产值及收款计划（2026）'!$B:$B,'[2]产值及收款计划（2026）'!G:G)</f>
        <v>#REF!</v>
      </c>
      <c r="H167" s="235" cm="1">
        <f t="array" ref="H167">_xlfn.XLOOKUP($A167&amp;$B167,'[2]产值及收款计划（2026）'!$A:$A&amp;'[2]产值及收款计划（2026）'!$B:$B,'[2]产值及收款计划（2026）'!H:H)</f>
        <v>4.1</v>
      </c>
      <c r="I167" s="236" cm="1">
        <f t="array" ref="I167">_xlfn.XLOOKUP($A167&amp;$B167,'[2]产值及收款计划（2026）'!$A:$A&amp;'[2]产值及收款计划（2026）'!$B:$B,'[2]产值及收款计划（2026）'!I:I)</f>
        <v>1</v>
      </c>
      <c r="J167" s="237" cm="1">
        <f t="array" ref="J167">_xlfn.XLOOKUP($A167&amp;$B167,'[2]产值及收款计划（2026）'!$A:$A&amp;'[2]产值及收款计划（2026）'!$B:$B,'[2]产值及收款计划（2026）'!J:J)</f>
        <v>0.06</v>
      </c>
      <c r="K167" s="235" t="e" cm="1">
        <f t="array" ref="K167">_xlfn.XLOOKUP($A167&amp;$B167,'[2]产值及收款计划（2026）'!$A:$A&amp;'[2]产值及收款计划（2026）'!$B:$B,'[2]产值及收款计划（2026）'!K:K)</f>
        <v>#REF!</v>
      </c>
      <c r="L167" s="235" t="e" cm="1">
        <f t="array" ref="L167">_xlfn.XLOOKUP($A167&amp;$B167,'[2]产值及收款计划（2026）'!$A:$A&amp;'[2]产值及收款计划（2026）'!$B:$B,'[2]产值及收款计划（2026）'!L:L)</f>
        <v>#REF!</v>
      </c>
      <c r="M167" s="235" cm="1">
        <f t="array" ref="M167">_xlfn.XLOOKUP($A167&amp;$B167,'[2]产值及收款计划（2026）'!$A:$A&amp;'[2]产值及收款计划（2026）'!$B:$B,'[2]产值及收款计划（2026）'!M:M)</f>
        <v>0</v>
      </c>
      <c r="N167" s="235" cm="1">
        <f t="array" ref="N167">_xlfn.XLOOKUP($A167&amp;$B167,'[2]产值及收款计划（2026）'!$A:$A&amp;'[2]产值及收款计划（2026）'!$B:$B,'[2]产值及收款计划（2026）'!N:N)</f>
        <v>0</v>
      </c>
      <c r="O167" s="235" t="str" cm="1">
        <f t="array" ref="O167">_xlfn.XLOOKUP($A167&amp;$B167,'[2]产值及收款计划（2026）'!$A:$A&amp;'[2]产值及收款计划（2026）'!$B:$B,'[2]产值及收款计划（2026）'!O:O)</f>
        <v>林健</v>
      </c>
      <c r="P167" s="234" t="str" cm="1">
        <f t="array" ref="P167">_xlfn.XLOOKUP($A167&amp;$B167,'[2]产值及收款计划（2026）'!$A:$A&amp;'[2]产值及收款计划（2026）'!$B:$B,'[2]产值及收款计划（2026）'!P:P)</f>
        <v>过往已完结</v>
      </c>
      <c r="Q167" s="235" t="e" cm="1">
        <f t="array" ref="Q167">_xlfn.XLOOKUP($A167&amp;$B167,'[2]产值及收款计划（2026）'!$A:$A&amp;'[2]产值及收款计划（2026）'!$B:$B,'[2]产值及收款计划（2026）'!Q:Q)</f>
        <v>#REF!</v>
      </c>
      <c r="R167" s="235" t="e" cm="1">
        <f t="array" ref="R167">_xlfn.XLOOKUP($A167&amp;$B167,'[2]产值及收款计划（2026）'!$A:$A&amp;'[2]产值及收款计划（2026）'!$B:$B,'[2]产值及收款计划（2026）'!R:R)</f>
        <v>#REF!</v>
      </c>
      <c r="S167" s="235" t="e" cm="1">
        <f t="array" ref="S167">_xlfn.XLOOKUP($A167&amp;$B167,'[2]产值及收款计划（2026）'!$A:$A&amp;'[2]产值及收款计划（2026）'!$B:$B,'[2]产值及收款计划（2026）'!S:S)</f>
        <v>#REF!</v>
      </c>
      <c r="T167" s="235" cm="1">
        <f t="array" ref="T167">_xlfn.XLOOKUP($A167&amp;$B167,'[2]产值及收款计划（2026）'!$A:$A&amp;'[2]产值及收款计划（2026）'!$B:$B,'[2]产值及收款计划（2026）'!T:T)</f>
        <v>82</v>
      </c>
      <c r="U167" s="235" cm="1">
        <f t="array" ref="U167">_xlfn.XLOOKUP($A167&amp;$B167,'[2]产值及收款计划（2026）'!$A:$A&amp;'[2]产值及收款计划（2026）'!$B:$B,'[2]产值及收款计划（2026）'!U:U)</f>
        <v>0</v>
      </c>
      <c r="V167" s="235" cm="1">
        <f t="array" ref="V167">_xlfn.XLOOKUP($A167&amp;$B167,'[2]产值及收款计划（2026）'!$A:$A&amp;'[2]产值及收款计划（2026）'!$B:$B,'[2]产值及收款计划（2026）'!V:V)</f>
        <v>0</v>
      </c>
      <c r="W167" s="235" t="e" cm="1">
        <f t="array" ref="W167">_xlfn.XLOOKUP($A167&amp;$B167,'[2]产值及收款计划（2026）'!$A:$A&amp;'[2]产值及收款计划（2026）'!$B:$B,'[2]产值及收款计划（2026）'!W:W)</f>
        <v>#REF!</v>
      </c>
      <c r="X167" s="235" t="e" cm="1">
        <f t="array" ref="X167">_xlfn.XLOOKUP($A167&amp;$B167,'[2]产值及收款计划（2026）'!$A:$A&amp;'[2]产值及收款计划（2026）'!$B:$B,'[2]产值及收款计划（2026）'!X:X)</f>
        <v>#REF!</v>
      </c>
      <c r="Y167" s="235" t="e" cm="1">
        <f t="array" ref="Y167">_xlfn.XLOOKUP($A167&amp;$B167,'[2]产值及收款计划（2026）'!$A:$A&amp;'[2]产值及收款计划（2026）'!$B:$B,'[2]产值及收款计划（2026）'!Y:Y)</f>
        <v>#REF!</v>
      </c>
      <c r="Z167" s="235" t="e" cm="1">
        <f t="array" ref="Z167">_xlfn.XLOOKUP($A167&amp;$B167,'[2]产值及收款计划（2026）'!$A:$A&amp;'[2]产值及收款计划（2026）'!$B:$B,'[2]产值及收款计划（2026）'!Z:Z)</f>
        <v>#REF!</v>
      </c>
      <c r="AA167" s="235" cm="1">
        <f t="array" ref="AA167">_xlfn.XLOOKUP($A167&amp;$B167,'[2]产值及收款计划（2026）'!$A:$A&amp;'[2]产值及收款计划（2026）'!$B:$B,'[2]产值及收款计划（2026）'!AA:AA)</f>
        <v>0</v>
      </c>
      <c r="AB167" s="235" cm="1">
        <f t="array" ref="AB167">_xlfn.XLOOKUP($A167&amp;$B167,'[2]产值及收款计划（2026）'!$A:$A&amp;'[2]产值及收款计划（2026）'!$B:$B,'[2]产值及收款计划（2026）'!AB:AB)</f>
        <v>0</v>
      </c>
      <c r="AC167" s="235" cm="1">
        <f t="array" ref="AC167">_xlfn.XLOOKUP($A167&amp;$B167,'[2]产值及收款计划（2026）'!$A:$A&amp;'[2]产值及收款计划（2026）'!$B:$B,'[2]产值及收款计划（2026）'!AC:AC)</f>
        <v>0</v>
      </c>
      <c r="AD167" s="235" cm="1">
        <f t="array" ref="AD167">_xlfn.XLOOKUP($A167&amp;$B167,'[2]产值及收款计划（2026）'!$A:$A&amp;'[2]产值及收款计划（2026）'!$B:$B,'[2]产值及收款计划（2026）'!AD:AD)</f>
        <v>0</v>
      </c>
      <c r="AE167" s="235" cm="1">
        <f t="array" ref="AE167">_xlfn.XLOOKUP($A167&amp;$B167,'[2]产值及收款计划（2026）'!$A:$A&amp;'[2]产值及收款计划（2026）'!$B:$B,'[2]产值及收款计划（2026）'!AE:AE)</f>
        <v>0</v>
      </c>
      <c r="AF167" s="235" cm="1">
        <f t="array" ref="AF167">_xlfn.XLOOKUP($A167&amp;$B167,'[2]产值及收款计划（2026）'!$A:$A&amp;'[2]产值及收款计划（2026）'!$B:$B,'[2]产值及收款计划（2026）'!AF:AF)</f>
        <v>0</v>
      </c>
      <c r="AG167" s="235" cm="1">
        <f t="array" ref="AG167">_xlfn.XLOOKUP($A167&amp;$B167,'[2]产值及收款计划（2026）'!$A:$A&amp;'[2]产值及收款计划（2026）'!$B:$B,'[2]产值及收款计划（2026）'!AG:AG)</f>
        <v>0</v>
      </c>
      <c r="AH167" s="235" cm="1">
        <f t="array" ref="AH167">_xlfn.XLOOKUP($A167&amp;$B167,'[2]产值及收款计划（2026）'!$A:$A&amp;'[2]产值及收款计划（2026）'!$B:$B,'[2]产值及收款计划（2026）'!AH:AH)</f>
        <v>0</v>
      </c>
      <c r="AI167" s="235" cm="1">
        <f t="array" ref="AI167">_xlfn.XLOOKUP($A167&amp;$B167,'[2]产值及收款计划（2026）'!$A:$A&amp;'[2]产值及收款计划（2026）'!$B:$B,'[2]产值及收款计划（2026）'!AI:AI)</f>
        <v>0</v>
      </c>
      <c r="AJ167" s="235" cm="1">
        <f t="array" ref="AJ167">_xlfn.XLOOKUP($A167&amp;$B167,'[2]产值及收款计划（2026）'!$A:$A&amp;'[2]产值及收款计划（2026）'!$B:$B,'[2]产值及收款计划（2026）'!AJ:AJ)</f>
        <v>0</v>
      </c>
      <c r="AK167" s="235" cm="1">
        <f t="array" ref="AK167">_xlfn.XLOOKUP($A167&amp;$B167,'[2]产值及收款计划（2026）'!$A:$A&amp;'[2]产值及收款计划（2026）'!$B:$B,'[2]产值及收款计划（2026）'!AK:AK)</f>
        <v>0</v>
      </c>
      <c r="AL167" s="235" cm="1">
        <f t="array" ref="AL167">_xlfn.XLOOKUP($A167&amp;$B167,'[2]产值及收款计划（2026）'!$A:$A&amp;'[2]产值及收款计划（2026）'!$B:$B,'[2]产值及收款计划（2026）'!AL:AL)</f>
        <v>0</v>
      </c>
      <c r="AM167" s="242" cm="1">
        <f t="array" ref="AM167">_xlfn.LET(_xlpm.勾选月份状态数组,TRANSPOSE('PPT(12-15页）-TOP10'!$A$3:$A$14),_xlpm.选择数据区,IF('PPT(12-15页）-TOP10'!$E$3="收款",$BA167:$BL167,$AA167:$AL167),SUM(_xlfn._xlws.FILTER(_xlpm.选择数据区,_xlpm.勾选月份状态数组,"")))</f>
        <v>0</v>
      </c>
      <c r="AN167" s="235" t="e">
        <f>_xlfn.XLOOKUP($C167,应收未收表!$T:$T,应收未收表!AA:AA)</f>
        <v>#N/A</v>
      </c>
      <c r="AO167" s="235" t="e">
        <f>_xlfn.XLOOKUP($C167,应收未收表!$T:$T,应收未收表!AB:AB)</f>
        <v>#N/A</v>
      </c>
      <c r="AP167" s="235" t="e">
        <f>_xlfn.XLOOKUP($C167,应收未收表!$T:$T,应收未收表!AC:AC)</f>
        <v>#N/A</v>
      </c>
      <c r="AQ167" s="235" t="e">
        <f>_xlfn.XLOOKUP($C167,应收未收表!$T:$T,应收未收表!AE:AE)</f>
        <v>#N/A</v>
      </c>
      <c r="AR167" s="235" t="e">
        <f>_xlfn.XLOOKUP($C167,应收未收表!$T:$T,应收未收表!AF:AF)</f>
        <v>#N/A</v>
      </c>
      <c r="AS167" s="235" t="e" cm="1">
        <f t="array" ref="AS167">_xlfn.XLOOKUP($A167&amp;$B167,'[2]产值及收款计划（2026）'!$A:$A&amp;'[2]产值及收款计划（2026）'!$B:$B,'[2]产值及收款计划（2026）'!AS:AS)</f>
        <v>#REF!</v>
      </c>
      <c r="AT167" s="235" t="e" cm="1">
        <f t="array" ref="AT167">_xlfn.XLOOKUP($A167&amp;$B167,'[2]产值及收款计划（2026）'!$A:$A&amp;'[2]产值及收款计划（2026）'!$B:$B,'[2]产值及收款计划（2026）'!AT:AT)</f>
        <v>#REF!</v>
      </c>
      <c r="AU167" s="235" t="e" cm="1">
        <f t="array" ref="AU167">_xlfn.XLOOKUP($A167&amp;$B167,'[2]产值及收款计划（2026）'!$A:$A&amp;'[2]产值及收款计划（2026）'!$B:$B,'[2]产值及收款计划（2026）'!AU:AU)</f>
        <v>#REF!</v>
      </c>
      <c r="AV167" s="235" t="e" cm="1">
        <f t="array" ref="AV167">_xlfn.XLOOKUP($A167&amp;$B167,'[2]产值及收款计划（2026）'!$A:$A&amp;'[2]产值及收款计划（2026）'!$B:$B,'[2]产值及收款计划（2026）'!AV:AV)</f>
        <v>#REF!</v>
      </c>
      <c r="AW167" s="235" cm="1">
        <f t="array" ref="AW167">_xlfn.XLOOKUP($A167&amp;$B167,'[2]产值及收款计划（2026）'!$A:$A&amp;'[2]产值及收款计划（2026）'!$B:$B,'[2]产值及收款计划（2026）'!AW:AW)</f>
        <v>73.8</v>
      </c>
      <c r="AX167" s="235" cm="1">
        <f t="array" ref="AX167">_xlfn.XLOOKUP($A167&amp;$B167,'[2]产值及收款计划（2026）'!$A:$A&amp;'[2]产值及收款计划（2026）'!$B:$B,'[2]产值及收款计划（2026）'!AX:AX)</f>
        <v>0</v>
      </c>
      <c r="AY167" s="235" cm="1">
        <f t="array" ref="AY167">_xlfn.XLOOKUP($A167&amp;$B167,'[2]产值及收款计划（2026）'!$A:$A&amp;'[2]产值及收款计划（2026）'!$B:$B,'[2]产值及收款计划（2026）'!AY:AY)</f>
        <v>8.2</v>
      </c>
      <c r="AZ167" s="235" cm="1">
        <f t="array" ref="AZ167">_xlfn.XLOOKUP($A167&amp;$B167,'[2]产值及收款计划（2026）'!$A:$A&amp;'[2]产值及收款计划（2026）'!$B:$B,'[2]产值及收款计划（2026）'!AZ:AZ)</f>
        <v>8.2</v>
      </c>
      <c r="BA167" s="235" t="e" cm="1">
        <f t="array" ref="BA167">_xlfn.XLOOKUP($A167&amp;$B167,'[2]产值及收款计划（2026）'!$A:$A&amp;'[2]产值及收款计划（2026）'!$B:$B,'[2]产值及收款计划（2026）'!BA:BA)</f>
        <v>#REF!</v>
      </c>
      <c r="BB167" s="235" t="e" cm="1">
        <f t="array" ref="BB167">_xlfn.XLOOKUP($A167&amp;$B167,'[2]产值及收款计划（2026）'!$A:$A&amp;'[2]产值及收款计划（2026）'!$B:$B,'[2]产值及收款计划（2026）'!BB:BB)</f>
        <v>#REF!</v>
      </c>
      <c r="BC167" s="235" t="e" cm="1">
        <f t="array" ref="BC167">_xlfn.XLOOKUP($A167&amp;$B167,'[2]产值及收款计划（2026）'!$A:$A&amp;'[2]产值及收款计划（2026）'!$B:$B,'[2]产值及收款计划（2026）'!BC:BC)</f>
        <v>#REF!</v>
      </c>
      <c r="BD167" s="235" t="e" cm="1">
        <f t="array" ref="BD167">_xlfn.XLOOKUP($A167&amp;$B167,'[2]产值及收款计划（2026）'!$A:$A&amp;'[2]产值及收款计划（2026）'!$B:$B,'[2]产值及收款计划（2026）'!BD:BD)</f>
        <v>#REF!</v>
      </c>
      <c r="BE167" s="235" t="e" cm="1">
        <f t="array" ref="BE167">_xlfn.XLOOKUP($A167&amp;$B167,'[2]产值及收款计划（2026）'!$A:$A&amp;'[2]产值及收款计划（2026）'!$B:$B,'[2]产值及收款计划（2026）'!BE:BE)</f>
        <v>#REF!</v>
      </c>
      <c r="BF167" s="235" t="e" cm="1">
        <f t="array" ref="BF167">_xlfn.XLOOKUP($A167&amp;$B167,'[2]产值及收款计划（2026）'!$A:$A&amp;'[2]产值及收款计划（2026）'!$B:$B,'[2]产值及收款计划（2026）'!BF:BF)</f>
        <v>#REF!</v>
      </c>
      <c r="BG167" s="235" t="e" cm="1">
        <f t="array" ref="BG167">_xlfn.XLOOKUP($A167&amp;$B167,'[2]产值及收款计划（2026）'!$A:$A&amp;'[2]产值及收款计划（2026）'!$B:$B,'[2]产值及收款计划（2026）'!BG:BG)</f>
        <v>#REF!</v>
      </c>
      <c r="BH167" s="235" t="e" cm="1">
        <f t="array" ref="BH167">_xlfn.XLOOKUP($A167&amp;$B167,'[2]产值及收款计划（2026）'!$A:$A&amp;'[2]产值及收款计划（2026）'!$B:$B,'[2]产值及收款计划（2026）'!BH:BH)</f>
        <v>#REF!</v>
      </c>
      <c r="BI167" s="235" t="e" cm="1">
        <f t="array" ref="BI167">_xlfn.XLOOKUP($A167&amp;$B167,'[2]产值及收款计划（2026）'!$A:$A&amp;'[2]产值及收款计划（2026）'!$B:$B,'[2]产值及收款计划（2026）'!BI:BI)</f>
        <v>#REF!</v>
      </c>
      <c r="BJ167" s="235" t="e" cm="1">
        <f t="array" ref="BJ167">_xlfn.XLOOKUP($A167&amp;$B167,'[2]产值及收款计划（2026）'!$A:$A&amp;'[2]产值及收款计划（2026）'!$B:$B,'[2]产值及收款计划（2026）'!BJ:BJ)</f>
        <v>#REF!</v>
      </c>
      <c r="BK167" s="235" t="e" cm="1">
        <f t="array" ref="BK167">_xlfn.XLOOKUP($A167&amp;$B167,'[2]产值及收款计划（2026）'!$A:$A&amp;'[2]产值及收款计划（2026）'!$B:$B,'[2]产值及收款计划（2026）'!BK:BK)</f>
        <v>#REF!</v>
      </c>
      <c r="BL167" s="235" t="e" cm="1">
        <f t="array" ref="BL167">_xlfn.XLOOKUP($A167&amp;$B167,'[2]产值及收款计划（2026）'!$A:$A&amp;'[2]产值及收款计划（2026）'!$B:$B,'[2]产值及收款计划（2026）'!BL:BL)</f>
        <v>#REF!</v>
      </c>
      <c r="BM167" s="235"/>
      <c r="BN167" s="235"/>
      <c r="BO167" s="235"/>
      <c r="BP167" s="235"/>
      <c r="BQ167" s="235" t="e">
        <f>_xlfn.XLOOKUP($C167,应收未收表!$AJ:$AJ,应收未收表!AK:AK)</f>
        <v>#N/A</v>
      </c>
      <c r="BR167" s="235" t="e">
        <f>_xlfn.XLOOKUP($C167,应收未收表!$AJ:$AJ,应收未收表!AL:AL)</f>
        <v>#N/A</v>
      </c>
      <c r="BS167" s="235" t="e">
        <f>_xlfn.XLOOKUP($C167,应收未收表!$AJ:$AJ,应收未收表!AM:AM)</f>
        <v>#N/A</v>
      </c>
      <c r="BT167" s="235" t="e">
        <f>_xlfn.XLOOKUP($C167,应收未收表!$AJ:$AJ,应收未收表!AN:AN)</f>
        <v>#N/A</v>
      </c>
      <c r="BU167" s="234" t="str" cm="1">
        <f t="array" ref="BU167">_xlfn.XLOOKUP($A167&amp;$B167,'[2]产值及收款计划（2026）'!$A:$A&amp;'[2]产值及收款计划（2026）'!$B:$B,'[2]产值及收款计划（2026）'!BQ:BQ)</f>
        <v>浙江长三角规划设计研究咨询有限公司</v>
      </c>
      <c r="BV167" s="235" t="e" cm="1">
        <f t="array" ref="BV167">_xlfn.XLOOKUP($A167&amp;$B167,'[2]产值及收款计划（2026）'!$A:$A&amp;'[2]产值及收款计划（2026）'!$B:$B,'[2]产值及收款计划（2026）'!BR:BR)</f>
        <v>#REF!</v>
      </c>
      <c r="CE167" s="235" cm="1">
        <f t="array" ref="CE167">_xlfn.XLOOKUP($A167&amp;$B167,'[2]产值及收款计划（2026）'!$A:$A&amp;'[2]产值及收款计划（2026）'!$B:$B,'[2]产值及收款计划（2026）'!CA:CA)</f>
        <v>0</v>
      </c>
      <c r="CF167" s="235" cm="1">
        <f t="array" ref="CF167">_xlfn.XLOOKUP($A167&amp;$B167,'[2]产值及收款计划（2026）'!$A:$A&amp;'[2]产值及收款计划（2026）'!$B:$B,'[2]产值及收款计划（2026）'!CB:CB)</f>
        <v>0</v>
      </c>
      <c r="CG167" s="235" cm="1">
        <f t="array" ref="CG167">_xlfn.XLOOKUP($A167&amp;$B167,'[2]产值及收款计划（2026）'!$A:$A&amp;'[2]产值及收款计划（2026）'!$B:$B,'[2]产值及收款计划（2026）'!CC:CC)</f>
        <v>0</v>
      </c>
      <c r="CH167" s="235" cm="1">
        <f t="array" ref="CH167">_xlfn.XLOOKUP($A167&amp;$B167,'[2]产值及收款计划（2026）'!$A:$A&amp;'[2]产值及收款计划（2026）'!$B:$B,'[2]产值及收款计划（2026）'!CD:CD)</f>
        <v>0</v>
      </c>
      <c r="CI167" s="235" cm="1">
        <f t="array" ref="CI167">_xlfn.XLOOKUP($A167&amp;$B167,'[2]产值及收款计划（2026）'!$A:$A&amp;'[2]产值及收款计划（2026）'!$B:$B,'[2]产值及收款计划（2026）'!CE:CE)</f>
        <v>0</v>
      </c>
      <c r="CJ167" s="235" cm="1">
        <f t="array" ref="CJ167">_xlfn.XLOOKUP($A167&amp;$B167,'[2]产值及收款计划（2026）'!$A:$A&amp;'[2]产值及收款计划（2026）'!$B:$B,'[2]产值及收款计划（2026）'!CF:CF)</f>
        <v>0</v>
      </c>
      <c r="CK167" s="235" cm="1">
        <f t="array" ref="CK167">_xlfn.XLOOKUP($A167&amp;$B167,'[2]产值及收款计划（2026）'!$A:$A&amp;'[2]产值及收款计划（2026）'!$B:$B,'[2]产值及收款计划（2026）'!CG:CG)</f>
        <v>0</v>
      </c>
      <c r="CL167" s="235" cm="1">
        <f t="array" ref="CL167">_xlfn.XLOOKUP($A167&amp;$B167,'[2]产值及收款计划（2026）'!$A:$A&amp;'[2]产值及收款计划（2026）'!$B:$B,'[2]产值及收款计划（2026）'!CH:CH)</f>
        <v>0</v>
      </c>
      <c r="CM167" s="235" cm="1">
        <f t="array" ref="CM167">_xlfn.XLOOKUP($A167&amp;$B167,'[2]产值及收款计划（2026）'!$A:$A&amp;'[2]产值及收款计划（2026）'!$B:$B,'[2]产值及收款计划（2026）'!CI:CI)</f>
        <v>0</v>
      </c>
      <c r="CN167" s="235" cm="1">
        <f t="array" ref="CN167">_xlfn.XLOOKUP($A167&amp;$B167,'[2]产值及收款计划（2026）'!$A:$A&amp;'[2]产值及收款计划（2026）'!$B:$B,'[2]产值及收款计划（2026）'!CJ:CJ)</f>
        <v>0</v>
      </c>
      <c r="CO167" s="235" cm="1">
        <f t="array" ref="CO167">_xlfn.XLOOKUP($A167&amp;$B167,'[2]产值及收款计划（2026）'!$A:$A&amp;'[2]产值及收款计划（2026）'!$B:$B,'[2]产值及收款计划（2026）'!CK:CK)</f>
        <v>0</v>
      </c>
      <c r="CP167" s="235" cm="1">
        <f t="array" ref="CP167">_xlfn.XLOOKUP($A167&amp;$B167,'[2]产值及收款计划（2026）'!$A:$A&amp;'[2]产值及收款计划（2026）'!$B:$B,'[2]产值及收款计划（2026）'!CL:CL)</f>
        <v>0</v>
      </c>
      <c r="DE167" s="235" cm="1">
        <f t="array" ref="DE167">_xlfn.XLOOKUP($A167&amp;$B167,'[2]产值及收款计划（2026）'!$A:$A&amp;'[2]产值及收款计划（2026）'!$B:$B,'[2]产值及收款计划（2026）'!DA:DA)</f>
        <v>0</v>
      </c>
      <c r="DF167" s="235" cm="1">
        <f t="array" ref="DF167">_xlfn.XLOOKUP($A167&amp;$B167,'[2]产值及收款计划（2026）'!$A:$A&amp;'[2]产值及收款计划（2026）'!$B:$B,'[2]产值及收款计划（2026）'!DB:DB)</f>
        <v>0</v>
      </c>
      <c r="DG167" s="235" cm="1">
        <f t="array" ref="DG167">_xlfn.XLOOKUP($A167&amp;$B167,'[2]产值及收款计划（2026）'!$A:$A&amp;'[2]产值及收款计划（2026）'!$B:$B,'[2]产值及收款计划（2026）'!DC:DC)</f>
        <v>0</v>
      </c>
      <c r="DH167" s="235" cm="1">
        <f t="array" ref="DH167">_xlfn.XLOOKUP($A167&amp;$B167,'[2]产值及收款计划（2026）'!$A:$A&amp;'[2]产值及收款计划（2026）'!$B:$B,'[2]产值及收款计划（2026）'!DD:DD)</f>
        <v>0</v>
      </c>
      <c r="DI167" s="235" cm="1">
        <f t="array" ref="DI167">_xlfn.XLOOKUP($A167&amp;$B167,'[2]产值及收款计划（2026）'!$A:$A&amp;'[2]产值及收款计划（2026）'!$B:$B,'[2]产值及收款计划（2026）'!DE:DE)</f>
        <v>0</v>
      </c>
      <c r="DJ167" s="235" cm="1">
        <f t="array" ref="DJ167">_xlfn.XLOOKUP($A167&amp;$B167,'[2]产值及收款计划（2026）'!$A:$A&amp;'[2]产值及收款计划（2026）'!$B:$B,'[2]产值及收款计划（2026）'!DF:DF)</f>
        <v>0</v>
      </c>
      <c r="DK167" s="235" cm="1">
        <f t="array" ref="DK167">_xlfn.XLOOKUP($A167&amp;$B167,'[2]产值及收款计划（2026）'!$A:$A&amp;'[2]产值及收款计划（2026）'!$B:$B,'[2]产值及收款计划（2026）'!DG:DG)</f>
        <v>0</v>
      </c>
      <c r="DL167" s="235" cm="1">
        <f t="array" ref="DL167">_xlfn.XLOOKUP($A167&amp;$B167,'[2]产值及收款计划（2026）'!$A:$A&amp;'[2]产值及收款计划（2026）'!$B:$B,'[2]产值及收款计划（2026）'!DH:DH)</f>
        <v>0</v>
      </c>
      <c r="DM167" s="235" cm="1">
        <f t="array" ref="DM167">_xlfn.XLOOKUP($A167&amp;$B167,'[2]产值及收款计划（2026）'!$A:$A&amp;'[2]产值及收款计划（2026）'!$B:$B,'[2]产值及收款计划（2026）'!DI:DI)</f>
        <v>0</v>
      </c>
      <c r="DN167" s="235" cm="1">
        <f t="array" ref="DN167">_xlfn.XLOOKUP($A167&amp;$B167,'[2]产值及收款计划（2026）'!$A:$A&amp;'[2]产值及收款计划（2026）'!$B:$B,'[2]产值及收款计划（2026）'!DJ:DJ)</f>
        <v>0</v>
      </c>
      <c r="DO167" s="235" cm="1">
        <f t="array" ref="DO167">_xlfn.XLOOKUP($A167&amp;$B167,'[2]产值及收款计划（2026）'!$A:$A&amp;'[2]产值及收款计划（2026）'!$B:$B,'[2]产值及收款计划（2026）'!DK:DK)</f>
        <v>0</v>
      </c>
      <c r="DP167" s="235" cm="1">
        <f t="array" ref="DP167">_xlfn.XLOOKUP($A167&amp;$B167,'[2]产值及收款计划（2026）'!$A:$A&amp;'[2]产值及收款计划（2026）'!$B:$B,'[2]产值及收款计划（2026）'!DL:DL)</f>
        <v>0</v>
      </c>
      <c r="DQ167" s="243"/>
      <c r="DR167" s="229"/>
    </row>
    <row r="168" ht="20.25" spans="1:122">
      <c r="A168" s="233">
        <f t="shared" si="16"/>
        <v>19</v>
      </c>
      <c r="B168" s="233" t="s">
        <v>26</v>
      </c>
      <c r="C168" s="234" t="str" cm="1">
        <f t="array" ref="C168">_xlfn.XLOOKUP($A168&amp;$B168,'[2]产值及收款计划（2026）'!$A:$A&amp;'[2]产值及收款计划（2026）'!$B:$B,'[2]产值及收款计划（2026）'!C:C)</f>
        <v>ZHT2020070600031</v>
      </c>
      <c r="D168" s="234" t="str" cm="1">
        <f t="array" ref="D168">_xlfn.XLOOKUP($A168&amp;$B168,'[2]产值及收款计划（2026）'!$A:$A&amp;'[2]产值及收款计划（2026）'!$B:$B,'[2]产值及收款计划（2026）'!D:D)</f>
        <v>《松江区南永丰公交停车保养场新建工程BIM技术服务》项目</v>
      </c>
      <c r="E168" s="235" cm="1">
        <f t="array" ref="E168">_xlfn.XLOOKUP($A168&amp;$B168,'[2]产值及收款计划（2026）'!$A:$A&amp;'[2]产值及收款计划（2026）'!$B:$B,'[2]产值及收款计划（2026）'!E:E)</f>
        <v>24.4848</v>
      </c>
      <c r="F168" s="235" cm="1">
        <f t="array" ref="F168">_xlfn.XLOOKUP($A168&amp;$B168,'[2]产值及收款计划（2026）'!$A:$A&amp;'[2]产值及收款计划（2026）'!$B:$B,'[2]产值及收款计划（2026）'!F:F)</f>
        <v>24.4848</v>
      </c>
      <c r="G168" s="235" t="e" cm="1">
        <f t="array" ref="G168">_xlfn.XLOOKUP($A168&amp;$B168,'[2]产值及收款计划（2026）'!$A:$A&amp;'[2]产值及收款计划（2026）'!$B:$B,'[2]产值及收款计划（2026）'!G:G)</f>
        <v>#REF!</v>
      </c>
      <c r="H168" s="235" cm="1">
        <f t="array" ref="H168">_xlfn.XLOOKUP($A168&amp;$B168,'[2]产值及收款计划（2026）'!$A:$A&amp;'[2]产值及收款计划（2026）'!$B:$B,'[2]产值及收款计划（2026）'!H:H)</f>
        <v>19.2</v>
      </c>
      <c r="I168" s="236" cm="1">
        <f t="array" ref="I168">_xlfn.XLOOKUP($A168&amp;$B168,'[2]产值及收款计划（2026）'!$A:$A&amp;'[2]产值及收款计划（2026）'!$B:$B,'[2]产值及收款计划（2026）'!I:I)</f>
        <v>0.784159968633601</v>
      </c>
      <c r="J168" s="237" cm="1">
        <f t="array" ref="J168">_xlfn.XLOOKUP($A168&amp;$B168,'[2]产值及收款计划（2026）'!$A:$A&amp;'[2]产值及收款计划（2026）'!$B:$B,'[2]产值及收款计划（2026）'!J:J)</f>
        <v>0.06</v>
      </c>
      <c r="K168" s="235" t="e" cm="1">
        <f t="array" ref="K168">_xlfn.XLOOKUP($A168&amp;$B168,'[2]产值及收款计划（2026）'!$A:$A&amp;'[2]产值及收款计划（2026）'!$B:$B,'[2]产值及收款计划（2026）'!K:K)</f>
        <v>#REF!</v>
      </c>
      <c r="L168" s="235" t="e" cm="1">
        <f t="array" ref="L168">_xlfn.XLOOKUP($A168&amp;$B168,'[2]产值及收款计划（2026）'!$A:$A&amp;'[2]产值及收款计划（2026）'!$B:$B,'[2]产值及收款计划（2026）'!L:L)</f>
        <v>#REF!</v>
      </c>
      <c r="M168" s="235" t="str" cm="1">
        <f t="array" ref="M168">_xlfn.XLOOKUP($A168&amp;$B168,'[2]产值及收款计划（2026）'!$A:$A&amp;'[2]产值及收款计划（2026）'!$B:$B,'[2]产值及收款计划（2026）'!M:M)</f>
        <v>主导</v>
      </c>
      <c r="N168" s="235" cm="1">
        <f t="array" ref="N168">_xlfn.XLOOKUP($A168&amp;$B168,'[2]产值及收款计划（2026）'!$A:$A&amp;'[2]产值及收款计划（2026）'!$B:$B,'[2]产值及收款计划（2026）'!N:N)</f>
        <v>0</v>
      </c>
      <c r="O168" s="235" t="str" cm="1">
        <f t="array" ref="O168">_xlfn.XLOOKUP($A168&amp;$B168,'[2]产值及收款计划（2026）'!$A:$A&amp;'[2]产值及收款计划（2026）'!$B:$B,'[2]产值及收款计划（2026）'!O:O)</f>
        <v>龚小彪</v>
      </c>
      <c r="P168" s="234" t="str" cm="1">
        <f t="array" ref="P168">_xlfn.XLOOKUP($A168&amp;$B168,'[2]产值及收款计划（2026）'!$A:$A&amp;'[2]产值及收款计划（2026）'!$B:$B,'[2]产值及收款计划（2026）'!P:P)</f>
        <v>过往已完结</v>
      </c>
      <c r="Q168" s="235" t="e" cm="1">
        <f t="array" ref="Q168">_xlfn.XLOOKUP($A168&amp;$B168,'[2]产值及收款计划（2026）'!$A:$A&amp;'[2]产值及收款计划（2026）'!$B:$B,'[2]产值及收款计划（2026）'!Q:Q)</f>
        <v>#REF!</v>
      </c>
      <c r="R168" s="235" t="e" cm="1">
        <f t="array" ref="R168">_xlfn.XLOOKUP($A168&amp;$B168,'[2]产值及收款计划（2026）'!$A:$A&amp;'[2]产值及收款计划（2026）'!$B:$B,'[2]产值及收款计划（2026）'!R:R)</f>
        <v>#REF!</v>
      </c>
      <c r="S168" s="235" t="e" cm="1">
        <f t="array" ref="S168">_xlfn.XLOOKUP($A168&amp;$B168,'[2]产值及收款计划（2026）'!$A:$A&amp;'[2]产值及收款计划（2026）'!$B:$B,'[2]产值及收款计划（2026）'!S:S)</f>
        <v>#REF!</v>
      </c>
      <c r="T168" s="235" cm="1">
        <f t="array" ref="T168">_xlfn.XLOOKUP($A168&amp;$B168,'[2]产值及收款计划（2026）'!$A:$A&amp;'[2]产值及收款计划（2026）'!$B:$B,'[2]产值及收款计划（2026）'!T:T)</f>
        <v>24.4848</v>
      </c>
      <c r="U168" s="235" cm="1">
        <f t="array" ref="U168">_xlfn.XLOOKUP($A168&amp;$B168,'[2]产值及收款计划（2026）'!$A:$A&amp;'[2]产值及收款计划（2026）'!$B:$B,'[2]产值及收款计划（2026）'!U:U)</f>
        <v>0</v>
      </c>
      <c r="V168" s="235" cm="1">
        <f t="array" ref="V168">_xlfn.XLOOKUP($A168&amp;$B168,'[2]产值及收款计划（2026）'!$A:$A&amp;'[2]产值及收款计划（2026）'!$B:$B,'[2]产值及收款计划（2026）'!V:V)</f>
        <v>0</v>
      </c>
      <c r="W168" s="235" t="e" cm="1">
        <f t="array" ref="W168">_xlfn.XLOOKUP($A168&amp;$B168,'[2]产值及收款计划（2026）'!$A:$A&amp;'[2]产值及收款计划（2026）'!$B:$B,'[2]产值及收款计划（2026）'!W:W)</f>
        <v>#REF!</v>
      </c>
      <c r="X168" s="235" t="e" cm="1">
        <f t="array" ref="X168">_xlfn.XLOOKUP($A168&amp;$B168,'[2]产值及收款计划（2026）'!$A:$A&amp;'[2]产值及收款计划（2026）'!$B:$B,'[2]产值及收款计划（2026）'!X:X)</f>
        <v>#REF!</v>
      </c>
      <c r="Y168" s="235" t="e" cm="1">
        <f t="array" ref="Y168">_xlfn.XLOOKUP($A168&amp;$B168,'[2]产值及收款计划（2026）'!$A:$A&amp;'[2]产值及收款计划（2026）'!$B:$B,'[2]产值及收款计划（2026）'!Y:Y)</f>
        <v>#REF!</v>
      </c>
      <c r="Z168" s="235" t="e" cm="1">
        <f t="array" ref="Z168">_xlfn.XLOOKUP($A168&amp;$B168,'[2]产值及收款计划（2026）'!$A:$A&amp;'[2]产值及收款计划（2026）'!$B:$B,'[2]产值及收款计划（2026）'!Z:Z)</f>
        <v>#REF!</v>
      </c>
      <c r="AA168" s="235" cm="1">
        <f t="array" ref="AA168">_xlfn.XLOOKUP($A168&amp;$B168,'[2]产值及收款计划（2026）'!$A:$A&amp;'[2]产值及收款计划（2026）'!$B:$B,'[2]产值及收款计划（2026）'!AA:AA)</f>
        <v>0</v>
      </c>
      <c r="AB168" s="235" cm="1">
        <f t="array" ref="AB168">_xlfn.XLOOKUP($A168&amp;$B168,'[2]产值及收款计划（2026）'!$A:$A&amp;'[2]产值及收款计划（2026）'!$B:$B,'[2]产值及收款计划（2026）'!AB:AB)</f>
        <v>0</v>
      </c>
      <c r="AC168" s="235" cm="1">
        <f t="array" ref="AC168">_xlfn.XLOOKUP($A168&amp;$B168,'[2]产值及收款计划（2026）'!$A:$A&amp;'[2]产值及收款计划（2026）'!$B:$B,'[2]产值及收款计划（2026）'!AC:AC)</f>
        <v>0</v>
      </c>
      <c r="AD168" s="235" cm="1">
        <f t="array" ref="AD168">_xlfn.XLOOKUP($A168&amp;$B168,'[2]产值及收款计划（2026）'!$A:$A&amp;'[2]产值及收款计划（2026）'!$B:$B,'[2]产值及收款计划（2026）'!AD:AD)</f>
        <v>0</v>
      </c>
      <c r="AE168" s="235" cm="1">
        <f t="array" ref="AE168">_xlfn.XLOOKUP($A168&amp;$B168,'[2]产值及收款计划（2026）'!$A:$A&amp;'[2]产值及收款计划（2026）'!$B:$B,'[2]产值及收款计划（2026）'!AE:AE)</f>
        <v>0</v>
      </c>
      <c r="AF168" s="235" cm="1">
        <f t="array" ref="AF168">_xlfn.XLOOKUP($A168&amp;$B168,'[2]产值及收款计划（2026）'!$A:$A&amp;'[2]产值及收款计划（2026）'!$B:$B,'[2]产值及收款计划（2026）'!AF:AF)</f>
        <v>0</v>
      </c>
      <c r="AG168" s="235" cm="1">
        <f t="array" ref="AG168">_xlfn.XLOOKUP($A168&amp;$B168,'[2]产值及收款计划（2026）'!$A:$A&amp;'[2]产值及收款计划（2026）'!$B:$B,'[2]产值及收款计划（2026）'!AG:AG)</f>
        <v>0</v>
      </c>
      <c r="AH168" s="235" cm="1">
        <f t="array" ref="AH168">_xlfn.XLOOKUP($A168&amp;$B168,'[2]产值及收款计划（2026）'!$A:$A&amp;'[2]产值及收款计划（2026）'!$B:$B,'[2]产值及收款计划（2026）'!AH:AH)</f>
        <v>0</v>
      </c>
      <c r="AI168" s="235" cm="1">
        <f t="array" ref="AI168">_xlfn.XLOOKUP($A168&amp;$B168,'[2]产值及收款计划（2026）'!$A:$A&amp;'[2]产值及收款计划（2026）'!$B:$B,'[2]产值及收款计划（2026）'!AI:AI)</f>
        <v>0</v>
      </c>
      <c r="AJ168" s="235" cm="1">
        <f t="array" ref="AJ168">_xlfn.XLOOKUP($A168&amp;$B168,'[2]产值及收款计划（2026）'!$A:$A&amp;'[2]产值及收款计划（2026）'!$B:$B,'[2]产值及收款计划（2026）'!AJ:AJ)</f>
        <v>0</v>
      </c>
      <c r="AK168" s="235" cm="1">
        <f t="array" ref="AK168">_xlfn.XLOOKUP($A168&amp;$B168,'[2]产值及收款计划（2026）'!$A:$A&amp;'[2]产值及收款计划（2026）'!$B:$B,'[2]产值及收款计划（2026）'!AK:AK)</f>
        <v>0</v>
      </c>
      <c r="AL168" s="235" cm="1">
        <f t="array" ref="AL168">_xlfn.XLOOKUP($A168&amp;$B168,'[2]产值及收款计划（2026）'!$A:$A&amp;'[2]产值及收款计划（2026）'!$B:$B,'[2]产值及收款计划（2026）'!AL:AL)</f>
        <v>0</v>
      </c>
      <c r="AM168" s="242" cm="1">
        <f t="array" ref="AM168">_xlfn.LET(_xlpm.勾选月份状态数组,TRANSPOSE('PPT(12-15页）-TOP10'!$A$3:$A$14),_xlpm.选择数据区,IF('PPT(12-15页）-TOP10'!$E$3="收款",$BA168:$BL168,$AA168:$AL168),SUM(_xlfn._xlws.FILTER(_xlpm.选择数据区,_xlpm.勾选月份状态数组,"")))</f>
        <v>0</v>
      </c>
      <c r="AN168" s="235" t="e">
        <f>_xlfn.XLOOKUP($C168,应收未收表!$T:$T,应收未收表!AA:AA)</f>
        <v>#N/A</v>
      </c>
      <c r="AO168" s="235" t="e">
        <f>_xlfn.XLOOKUP($C168,应收未收表!$T:$T,应收未收表!AB:AB)</f>
        <v>#N/A</v>
      </c>
      <c r="AP168" s="235" t="e">
        <f>_xlfn.XLOOKUP($C168,应收未收表!$T:$T,应收未收表!AC:AC)</f>
        <v>#N/A</v>
      </c>
      <c r="AQ168" s="235" t="e">
        <f>_xlfn.XLOOKUP($C168,应收未收表!$T:$T,应收未收表!AE:AE)</f>
        <v>#N/A</v>
      </c>
      <c r="AR168" s="235" t="e">
        <f>_xlfn.XLOOKUP($C168,应收未收表!$T:$T,应收未收表!AF:AF)</f>
        <v>#N/A</v>
      </c>
      <c r="AS168" s="235" t="e" cm="1">
        <f t="array" ref="AS168">_xlfn.XLOOKUP($A168&amp;$B168,'[2]产值及收款计划（2026）'!$A:$A&amp;'[2]产值及收款计划（2026）'!$B:$B,'[2]产值及收款计划（2026）'!AS:AS)</f>
        <v>#REF!</v>
      </c>
      <c r="AT168" s="235" t="e" cm="1">
        <f t="array" ref="AT168">_xlfn.XLOOKUP($A168&amp;$B168,'[2]产值及收款计划（2026）'!$A:$A&amp;'[2]产值及收款计划（2026）'!$B:$B,'[2]产值及收款计划（2026）'!AT:AT)</f>
        <v>#REF!</v>
      </c>
      <c r="AU168" s="235" t="e" cm="1">
        <f t="array" ref="AU168">_xlfn.XLOOKUP($A168&amp;$B168,'[2]产值及收款计划（2026）'!$A:$A&amp;'[2]产值及收款计划（2026）'!$B:$B,'[2]产值及收款计划（2026）'!AU:AU)</f>
        <v>#REF!</v>
      </c>
      <c r="AV168" s="235" t="e" cm="1">
        <f t="array" ref="AV168">_xlfn.XLOOKUP($A168&amp;$B168,'[2]产值及收款计划（2026）'!$A:$A&amp;'[2]产值及收款计划（2026）'!$B:$B,'[2]产值及收款计划（2026）'!AV:AV)</f>
        <v>#REF!</v>
      </c>
      <c r="AW168" s="235" cm="1">
        <f t="array" ref="AW168">_xlfn.XLOOKUP($A168&amp;$B168,'[2]产值及收款计划（2026）'!$A:$A&amp;'[2]产值及收款计划（2026）'!$B:$B,'[2]产值及收款计划（2026）'!AW:AW)</f>
        <v>22.3248</v>
      </c>
      <c r="AX168" s="235" cm="1">
        <f t="array" ref="AX168">_xlfn.XLOOKUP($A168&amp;$B168,'[2]产值及收款计划（2026）'!$A:$A&amp;'[2]产值及收款计划（2026）'!$B:$B,'[2]产值及收款计划（2026）'!AX:AX)</f>
        <v>0</v>
      </c>
      <c r="AY168" s="235" cm="1">
        <f t="array" ref="AY168">_xlfn.XLOOKUP($A168&amp;$B168,'[2]产值及收款计划（2026）'!$A:$A&amp;'[2]产值及收款计划（2026）'!$B:$B,'[2]产值及收款计划（2026）'!AY:AY)</f>
        <v>2.16</v>
      </c>
      <c r="AZ168" s="235" cm="1">
        <f t="array" ref="AZ168">_xlfn.XLOOKUP($A168&amp;$B168,'[2]产值及收款计划（2026）'!$A:$A&amp;'[2]产值及收款计划（2026）'!$B:$B,'[2]产值及收款计划（2026）'!AZ:AZ)</f>
        <v>2.16</v>
      </c>
      <c r="BA168" s="235" t="e" cm="1">
        <f t="array" ref="BA168">_xlfn.XLOOKUP($A168&amp;$B168,'[2]产值及收款计划（2026）'!$A:$A&amp;'[2]产值及收款计划（2026）'!$B:$B,'[2]产值及收款计划（2026）'!BA:BA)</f>
        <v>#REF!</v>
      </c>
      <c r="BB168" s="235" t="e" cm="1">
        <f t="array" ref="BB168">_xlfn.XLOOKUP($A168&amp;$B168,'[2]产值及收款计划（2026）'!$A:$A&amp;'[2]产值及收款计划（2026）'!$B:$B,'[2]产值及收款计划（2026）'!BB:BB)</f>
        <v>#REF!</v>
      </c>
      <c r="BC168" s="235" t="e" cm="1">
        <f t="array" ref="BC168">_xlfn.XLOOKUP($A168&amp;$B168,'[2]产值及收款计划（2026）'!$A:$A&amp;'[2]产值及收款计划（2026）'!$B:$B,'[2]产值及收款计划（2026）'!BC:BC)</f>
        <v>#REF!</v>
      </c>
      <c r="BD168" s="235" t="e" cm="1">
        <f t="array" ref="BD168">_xlfn.XLOOKUP($A168&amp;$B168,'[2]产值及收款计划（2026）'!$A:$A&amp;'[2]产值及收款计划（2026）'!$B:$B,'[2]产值及收款计划（2026）'!BD:BD)</f>
        <v>#REF!</v>
      </c>
      <c r="BE168" s="235" t="e" cm="1">
        <f t="array" ref="BE168">_xlfn.XLOOKUP($A168&amp;$B168,'[2]产值及收款计划（2026）'!$A:$A&amp;'[2]产值及收款计划（2026）'!$B:$B,'[2]产值及收款计划（2026）'!BE:BE)</f>
        <v>#REF!</v>
      </c>
      <c r="BF168" s="235" t="e" cm="1">
        <f t="array" ref="BF168">_xlfn.XLOOKUP($A168&amp;$B168,'[2]产值及收款计划（2026）'!$A:$A&amp;'[2]产值及收款计划（2026）'!$B:$B,'[2]产值及收款计划（2026）'!BF:BF)</f>
        <v>#REF!</v>
      </c>
      <c r="BG168" s="235" t="e" cm="1">
        <f t="array" ref="BG168">_xlfn.XLOOKUP($A168&amp;$B168,'[2]产值及收款计划（2026）'!$A:$A&amp;'[2]产值及收款计划（2026）'!$B:$B,'[2]产值及收款计划（2026）'!BG:BG)</f>
        <v>#REF!</v>
      </c>
      <c r="BH168" s="235" t="e" cm="1">
        <f t="array" ref="BH168">_xlfn.XLOOKUP($A168&amp;$B168,'[2]产值及收款计划（2026）'!$A:$A&amp;'[2]产值及收款计划（2026）'!$B:$B,'[2]产值及收款计划（2026）'!BH:BH)</f>
        <v>#REF!</v>
      </c>
      <c r="BI168" s="235" t="e" cm="1">
        <f t="array" ref="BI168">_xlfn.XLOOKUP($A168&amp;$B168,'[2]产值及收款计划（2026）'!$A:$A&amp;'[2]产值及收款计划（2026）'!$B:$B,'[2]产值及收款计划（2026）'!BI:BI)</f>
        <v>#REF!</v>
      </c>
      <c r="BJ168" s="235" t="e" cm="1">
        <f t="array" ref="BJ168">_xlfn.XLOOKUP($A168&amp;$B168,'[2]产值及收款计划（2026）'!$A:$A&amp;'[2]产值及收款计划（2026）'!$B:$B,'[2]产值及收款计划（2026）'!BJ:BJ)</f>
        <v>#REF!</v>
      </c>
      <c r="BK168" s="235" t="e" cm="1">
        <f t="array" ref="BK168">_xlfn.XLOOKUP($A168&amp;$B168,'[2]产值及收款计划（2026）'!$A:$A&amp;'[2]产值及收款计划（2026）'!$B:$B,'[2]产值及收款计划（2026）'!BK:BK)</f>
        <v>#REF!</v>
      </c>
      <c r="BL168" s="235" t="e" cm="1">
        <f t="array" ref="BL168">_xlfn.XLOOKUP($A168&amp;$B168,'[2]产值及收款计划（2026）'!$A:$A&amp;'[2]产值及收款计划（2026）'!$B:$B,'[2]产值及收款计划（2026）'!BL:BL)</f>
        <v>#REF!</v>
      </c>
      <c r="BM168" s="235"/>
      <c r="BN168" s="235"/>
      <c r="BO168" s="235"/>
      <c r="BP168" s="235"/>
      <c r="BQ168" s="235" t="e">
        <f>_xlfn.XLOOKUP($C168,应收未收表!$AJ:$AJ,应收未收表!AK:AK)</f>
        <v>#N/A</v>
      </c>
      <c r="BR168" s="235" t="e">
        <f>_xlfn.XLOOKUP($C168,应收未收表!$AJ:$AJ,应收未收表!AL:AL)</f>
        <v>#N/A</v>
      </c>
      <c r="BS168" s="235" t="e">
        <f>_xlfn.XLOOKUP($C168,应收未收表!$AJ:$AJ,应收未收表!AM:AM)</f>
        <v>#N/A</v>
      </c>
      <c r="BT168" s="235" t="e">
        <f>_xlfn.XLOOKUP($C168,应收未收表!$AJ:$AJ,应收未收表!AN:AN)</f>
        <v>#N/A</v>
      </c>
      <c r="BU168" s="234" t="str" cm="1">
        <f t="array" ref="BU168">_xlfn.XLOOKUP($A168&amp;$B168,'[2]产值及收款计划（2026）'!$A:$A&amp;'[2]产值及收款计划（2026）'!$B:$B,'[2]产值及收款计划（2026）'!BQ:BQ)</f>
        <v>上海市城市建设设计研究总院（集团）有限公司</v>
      </c>
      <c r="BV168" s="235" t="e" cm="1">
        <f t="array" ref="BV168">_xlfn.XLOOKUP($A168&amp;$B168,'[2]产值及收款计划（2026）'!$A:$A&amp;'[2]产值及收款计划（2026）'!$B:$B,'[2]产值及收款计划（2026）'!BR:BR)</f>
        <v>#REF!</v>
      </c>
      <c r="CE168" s="235" cm="1">
        <f t="array" ref="CE168">_xlfn.XLOOKUP($A168&amp;$B168,'[2]产值及收款计划（2026）'!$A:$A&amp;'[2]产值及收款计划（2026）'!$B:$B,'[2]产值及收款计划（2026）'!CA:CA)</f>
        <v>0</v>
      </c>
      <c r="CF168" s="235" cm="1">
        <f t="array" ref="CF168">_xlfn.XLOOKUP($A168&amp;$B168,'[2]产值及收款计划（2026）'!$A:$A&amp;'[2]产值及收款计划（2026）'!$B:$B,'[2]产值及收款计划（2026）'!CB:CB)</f>
        <v>0</v>
      </c>
      <c r="CG168" s="235" cm="1">
        <f t="array" ref="CG168">_xlfn.XLOOKUP($A168&amp;$B168,'[2]产值及收款计划（2026）'!$A:$A&amp;'[2]产值及收款计划（2026）'!$B:$B,'[2]产值及收款计划（2026）'!CC:CC)</f>
        <v>0</v>
      </c>
      <c r="CH168" s="235" cm="1">
        <f t="array" ref="CH168">_xlfn.XLOOKUP($A168&amp;$B168,'[2]产值及收款计划（2026）'!$A:$A&amp;'[2]产值及收款计划（2026）'!$B:$B,'[2]产值及收款计划（2026）'!CD:CD)</f>
        <v>0</v>
      </c>
      <c r="CI168" s="235" cm="1">
        <f t="array" ref="CI168">_xlfn.XLOOKUP($A168&amp;$B168,'[2]产值及收款计划（2026）'!$A:$A&amp;'[2]产值及收款计划（2026）'!$B:$B,'[2]产值及收款计划（2026）'!CE:CE)</f>
        <v>0</v>
      </c>
      <c r="CJ168" s="235" cm="1">
        <f t="array" ref="CJ168">_xlfn.XLOOKUP($A168&amp;$B168,'[2]产值及收款计划（2026）'!$A:$A&amp;'[2]产值及收款计划（2026）'!$B:$B,'[2]产值及收款计划（2026）'!CF:CF)</f>
        <v>0</v>
      </c>
      <c r="CK168" s="235" cm="1">
        <f t="array" ref="CK168">_xlfn.XLOOKUP($A168&amp;$B168,'[2]产值及收款计划（2026）'!$A:$A&amp;'[2]产值及收款计划（2026）'!$B:$B,'[2]产值及收款计划（2026）'!CG:CG)</f>
        <v>0</v>
      </c>
      <c r="CL168" s="235" cm="1">
        <f t="array" ref="CL168">_xlfn.XLOOKUP($A168&amp;$B168,'[2]产值及收款计划（2026）'!$A:$A&amp;'[2]产值及收款计划（2026）'!$B:$B,'[2]产值及收款计划（2026）'!CH:CH)</f>
        <v>0</v>
      </c>
      <c r="CM168" s="235" cm="1">
        <f t="array" ref="CM168">_xlfn.XLOOKUP($A168&amp;$B168,'[2]产值及收款计划（2026）'!$A:$A&amp;'[2]产值及收款计划（2026）'!$B:$B,'[2]产值及收款计划（2026）'!CI:CI)</f>
        <v>0</v>
      </c>
      <c r="CN168" s="235" cm="1">
        <f t="array" ref="CN168">_xlfn.XLOOKUP($A168&amp;$B168,'[2]产值及收款计划（2026）'!$A:$A&amp;'[2]产值及收款计划（2026）'!$B:$B,'[2]产值及收款计划（2026）'!CJ:CJ)</f>
        <v>0</v>
      </c>
      <c r="CO168" s="235" cm="1">
        <f t="array" ref="CO168">_xlfn.XLOOKUP($A168&amp;$B168,'[2]产值及收款计划（2026）'!$A:$A&amp;'[2]产值及收款计划（2026）'!$B:$B,'[2]产值及收款计划（2026）'!CK:CK)</f>
        <v>0</v>
      </c>
      <c r="CP168" s="235" cm="1">
        <f t="array" ref="CP168">_xlfn.XLOOKUP($A168&amp;$B168,'[2]产值及收款计划（2026）'!$A:$A&amp;'[2]产值及收款计划（2026）'!$B:$B,'[2]产值及收款计划（2026）'!CL:CL)</f>
        <v>0</v>
      </c>
      <c r="DE168" s="235" cm="1">
        <f t="array" ref="DE168">_xlfn.XLOOKUP($A168&amp;$B168,'[2]产值及收款计划（2026）'!$A:$A&amp;'[2]产值及收款计划（2026）'!$B:$B,'[2]产值及收款计划（2026）'!DA:DA)</f>
        <v>0</v>
      </c>
      <c r="DF168" s="235" cm="1">
        <f t="array" ref="DF168">_xlfn.XLOOKUP($A168&amp;$B168,'[2]产值及收款计划（2026）'!$A:$A&amp;'[2]产值及收款计划（2026）'!$B:$B,'[2]产值及收款计划（2026）'!DB:DB)</f>
        <v>0</v>
      </c>
      <c r="DG168" s="235" cm="1">
        <f t="array" ref="DG168">_xlfn.XLOOKUP($A168&amp;$B168,'[2]产值及收款计划（2026）'!$A:$A&amp;'[2]产值及收款计划（2026）'!$B:$B,'[2]产值及收款计划（2026）'!DC:DC)</f>
        <v>0</v>
      </c>
      <c r="DH168" s="235" cm="1">
        <f t="array" ref="DH168">_xlfn.XLOOKUP($A168&amp;$B168,'[2]产值及收款计划（2026）'!$A:$A&amp;'[2]产值及收款计划（2026）'!$B:$B,'[2]产值及收款计划（2026）'!DD:DD)</f>
        <v>0</v>
      </c>
      <c r="DI168" s="235" cm="1">
        <f t="array" ref="DI168">_xlfn.XLOOKUP($A168&amp;$B168,'[2]产值及收款计划（2026）'!$A:$A&amp;'[2]产值及收款计划（2026）'!$B:$B,'[2]产值及收款计划（2026）'!DE:DE)</f>
        <v>0</v>
      </c>
      <c r="DJ168" s="235" cm="1">
        <f t="array" ref="DJ168">_xlfn.XLOOKUP($A168&amp;$B168,'[2]产值及收款计划（2026）'!$A:$A&amp;'[2]产值及收款计划（2026）'!$B:$B,'[2]产值及收款计划（2026）'!DF:DF)</f>
        <v>0</v>
      </c>
      <c r="DK168" s="235" cm="1">
        <f t="array" ref="DK168">_xlfn.XLOOKUP($A168&amp;$B168,'[2]产值及收款计划（2026）'!$A:$A&amp;'[2]产值及收款计划（2026）'!$B:$B,'[2]产值及收款计划（2026）'!DG:DG)</f>
        <v>0</v>
      </c>
      <c r="DL168" s="235" cm="1">
        <f t="array" ref="DL168">_xlfn.XLOOKUP($A168&amp;$B168,'[2]产值及收款计划（2026）'!$A:$A&amp;'[2]产值及收款计划（2026）'!$B:$B,'[2]产值及收款计划（2026）'!DH:DH)</f>
        <v>0</v>
      </c>
      <c r="DM168" s="235" cm="1">
        <f t="array" ref="DM168">_xlfn.XLOOKUP($A168&amp;$B168,'[2]产值及收款计划（2026）'!$A:$A&amp;'[2]产值及收款计划（2026）'!$B:$B,'[2]产值及收款计划（2026）'!DI:DI)</f>
        <v>0</v>
      </c>
      <c r="DN168" s="235" cm="1">
        <f t="array" ref="DN168">_xlfn.XLOOKUP($A168&amp;$B168,'[2]产值及收款计划（2026）'!$A:$A&amp;'[2]产值及收款计划（2026）'!$B:$B,'[2]产值及收款计划（2026）'!DJ:DJ)</f>
        <v>0</v>
      </c>
      <c r="DO168" s="235" cm="1">
        <f t="array" ref="DO168">_xlfn.XLOOKUP($A168&amp;$B168,'[2]产值及收款计划（2026）'!$A:$A&amp;'[2]产值及收款计划（2026）'!$B:$B,'[2]产值及收款计划（2026）'!DK:DK)</f>
        <v>0</v>
      </c>
      <c r="DP168" s="235" cm="1">
        <f t="array" ref="DP168">_xlfn.XLOOKUP($A168&amp;$B168,'[2]产值及收款计划（2026）'!$A:$A&amp;'[2]产值及收款计划（2026）'!$B:$B,'[2]产值及收款计划（2026）'!DL:DL)</f>
        <v>0</v>
      </c>
      <c r="DQ168" s="243"/>
      <c r="DR168" s="229"/>
    </row>
    <row r="169" ht="20.25" spans="1:122">
      <c r="A169" s="233">
        <f t="shared" si="16"/>
        <v>20</v>
      </c>
      <c r="B169" s="233" t="s">
        <v>26</v>
      </c>
      <c r="C169" s="234" t="str" cm="1">
        <f t="array" ref="C169">_xlfn.XLOOKUP($A169&amp;$B169,'[2]产值及收款计划（2026）'!$A:$A&amp;'[2]产值及收款计划（2026）'!$B:$B,'[2]产值及收款计划（2026）'!C:C)</f>
        <v>ZHT2024071100087</v>
      </c>
      <c r="D169" s="234" t="str" cm="1">
        <f t="array" ref="D169">_xlfn.XLOOKUP($A169&amp;$B169,'[2]产值及收款计划（2026）'!$A:$A&amp;'[2]产值及收款计划（2026）'!$B:$B,'[2]产值及收款计划（2026）'!D:D)</f>
        <v>BIM数据处理与业务应用支撑系统</v>
      </c>
      <c r="E169" s="235" cm="1">
        <f t="array" ref="E169">_xlfn.XLOOKUP($A169&amp;$B169,'[2]产值及收款计划（2026）'!$A:$A&amp;'[2]产值及收款计划（2026）'!$B:$B,'[2]产值及收款计划（2026）'!E:E)</f>
        <v>60</v>
      </c>
      <c r="F169" s="235" cm="1">
        <f t="array" ref="F169">_xlfn.XLOOKUP($A169&amp;$B169,'[2]产值及收款计划（2026）'!$A:$A&amp;'[2]产值及收款计划（2026）'!$B:$B,'[2]产值及收款计划（2026）'!F:F)</f>
        <v>60</v>
      </c>
      <c r="G169" s="235" t="e" cm="1">
        <f t="array" ref="G169">_xlfn.XLOOKUP($A169&amp;$B169,'[2]产值及收款计划（2026）'!$A:$A&amp;'[2]产值及收款计划（2026）'!$B:$B,'[2]产值及收款计划（2026）'!G:G)</f>
        <v>#REF!</v>
      </c>
      <c r="H169" s="235" cm="1">
        <f t="array" ref="H169">_xlfn.XLOOKUP($A169&amp;$B169,'[2]产值及收款计划（2026）'!$A:$A&amp;'[2]产值及收款计划（2026）'!$B:$B,'[2]产值及收款计划（2026）'!H:H)</f>
        <v>51.7618</v>
      </c>
      <c r="I169" s="236" cm="1">
        <f t="array" ref="I169">_xlfn.XLOOKUP($A169&amp;$B169,'[2]产值及收款计划（2026）'!$A:$A&amp;'[2]产值及收款计划（2026）'!$B:$B,'[2]产值及收款计划（2026）'!I:I)</f>
        <v>0.862696666666667</v>
      </c>
      <c r="J169" s="237" cm="1">
        <f t="array" ref="J169">_xlfn.XLOOKUP($A169&amp;$B169,'[2]产值及收款计划（2026）'!$A:$A&amp;'[2]产值及收款计划（2026）'!$B:$B,'[2]产值及收款计划（2026）'!J:J)</f>
        <v>0.06</v>
      </c>
      <c r="K169" s="235" t="e" cm="1">
        <f t="array" ref="K169">_xlfn.XLOOKUP($A169&amp;$B169,'[2]产值及收款计划（2026）'!$A:$A&amp;'[2]产值及收款计划（2026）'!$B:$B,'[2]产值及收款计划（2026）'!K:K)</f>
        <v>#REF!</v>
      </c>
      <c r="L169" s="235" t="e" cm="1">
        <f t="array" ref="L169">_xlfn.XLOOKUP($A169&amp;$B169,'[2]产值及收款计划（2026）'!$A:$A&amp;'[2]产值及收款计划（2026）'!$B:$B,'[2]产值及收款计划（2026）'!L:L)</f>
        <v>#REF!</v>
      </c>
      <c r="M169" s="235" t="str" cm="1">
        <f t="array" ref="M169">_xlfn.XLOOKUP($A169&amp;$B169,'[2]产值及收款计划（2026）'!$A:$A&amp;'[2]产值及收款计划（2026）'!$B:$B,'[2]产值及收款计划（2026）'!M:M)</f>
        <v>主导</v>
      </c>
      <c r="N169" s="235" cm="1">
        <f t="array" ref="N169">_xlfn.XLOOKUP($A169&amp;$B169,'[2]产值及收款计划（2026）'!$A:$A&amp;'[2]产值及收款计划（2026）'!$B:$B,'[2]产值及收款计划（2026）'!N:N)</f>
        <v>0</v>
      </c>
      <c r="O169" s="235" t="str" cm="1">
        <f t="array" ref="O169">_xlfn.XLOOKUP($A169&amp;$B169,'[2]产值及收款计划（2026）'!$A:$A&amp;'[2]产值及收款计划（2026）'!$B:$B,'[2]产值及收款计划（2026）'!O:O)</f>
        <v>谢娇</v>
      </c>
      <c r="P169" s="234" t="str" cm="1">
        <f t="array" ref="P169">_xlfn.XLOOKUP($A169&amp;$B169,'[2]产值及收款计划（2026）'!$A:$A&amp;'[2]产值及收款计划（2026）'!$B:$B,'[2]产值及收款计划（2026）'!P:P)</f>
        <v>过往已完结</v>
      </c>
      <c r="Q169" s="235" t="e" cm="1">
        <f t="array" ref="Q169">_xlfn.XLOOKUP($A169&amp;$B169,'[2]产值及收款计划（2026）'!$A:$A&amp;'[2]产值及收款计划（2026）'!$B:$B,'[2]产值及收款计划（2026）'!Q:Q)</f>
        <v>#REF!</v>
      </c>
      <c r="R169" s="235" t="e" cm="1">
        <f t="array" ref="R169">_xlfn.XLOOKUP($A169&amp;$B169,'[2]产值及收款计划（2026）'!$A:$A&amp;'[2]产值及收款计划（2026）'!$B:$B,'[2]产值及收款计划（2026）'!R:R)</f>
        <v>#REF!</v>
      </c>
      <c r="S169" s="235" t="e" cm="1">
        <f t="array" ref="S169">_xlfn.XLOOKUP($A169&amp;$B169,'[2]产值及收款计划（2026）'!$A:$A&amp;'[2]产值及收款计划（2026）'!$B:$B,'[2]产值及收款计划（2026）'!S:S)</f>
        <v>#REF!</v>
      </c>
      <c r="T169" s="235" cm="1">
        <f t="array" ref="T169">_xlfn.XLOOKUP($A169&amp;$B169,'[2]产值及收款计划（2026）'!$A:$A&amp;'[2]产值及收款计划（2026）'!$B:$B,'[2]产值及收款计划（2026）'!T:T)</f>
        <v>60</v>
      </c>
      <c r="U169" s="235" cm="1">
        <f t="array" ref="U169">_xlfn.XLOOKUP($A169&amp;$B169,'[2]产值及收款计划（2026）'!$A:$A&amp;'[2]产值及收款计划（2026）'!$B:$B,'[2]产值及收款计划（2026）'!U:U)</f>
        <v>0</v>
      </c>
      <c r="V169" s="235" cm="1">
        <f t="array" ref="V169">_xlfn.XLOOKUP($A169&amp;$B169,'[2]产值及收款计划（2026）'!$A:$A&amp;'[2]产值及收款计划（2026）'!$B:$B,'[2]产值及收款计划（2026）'!V:V)</f>
        <v>0</v>
      </c>
      <c r="W169" s="235" t="e" cm="1">
        <f t="array" ref="W169">_xlfn.XLOOKUP($A169&amp;$B169,'[2]产值及收款计划（2026）'!$A:$A&amp;'[2]产值及收款计划（2026）'!$B:$B,'[2]产值及收款计划（2026）'!W:W)</f>
        <v>#REF!</v>
      </c>
      <c r="X169" s="235" t="e" cm="1">
        <f t="array" ref="X169">_xlfn.XLOOKUP($A169&amp;$B169,'[2]产值及收款计划（2026）'!$A:$A&amp;'[2]产值及收款计划（2026）'!$B:$B,'[2]产值及收款计划（2026）'!X:X)</f>
        <v>#REF!</v>
      </c>
      <c r="Y169" s="235" t="e" cm="1">
        <f t="array" ref="Y169">_xlfn.XLOOKUP($A169&amp;$B169,'[2]产值及收款计划（2026）'!$A:$A&amp;'[2]产值及收款计划（2026）'!$B:$B,'[2]产值及收款计划（2026）'!Y:Y)</f>
        <v>#REF!</v>
      </c>
      <c r="Z169" s="235" t="e" cm="1">
        <f t="array" ref="Z169">_xlfn.XLOOKUP($A169&amp;$B169,'[2]产值及收款计划（2026）'!$A:$A&amp;'[2]产值及收款计划（2026）'!$B:$B,'[2]产值及收款计划（2026）'!Z:Z)</f>
        <v>#REF!</v>
      </c>
      <c r="AA169" s="235" cm="1">
        <f t="array" ref="AA169">_xlfn.XLOOKUP($A169&amp;$B169,'[2]产值及收款计划（2026）'!$A:$A&amp;'[2]产值及收款计划（2026）'!$B:$B,'[2]产值及收款计划（2026）'!AA:AA)</f>
        <v>0</v>
      </c>
      <c r="AB169" s="235" cm="1">
        <f t="array" ref="AB169">_xlfn.XLOOKUP($A169&amp;$B169,'[2]产值及收款计划（2026）'!$A:$A&amp;'[2]产值及收款计划（2026）'!$B:$B,'[2]产值及收款计划（2026）'!AB:AB)</f>
        <v>0</v>
      </c>
      <c r="AC169" s="235" cm="1">
        <f t="array" ref="AC169">_xlfn.XLOOKUP($A169&amp;$B169,'[2]产值及收款计划（2026）'!$A:$A&amp;'[2]产值及收款计划（2026）'!$B:$B,'[2]产值及收款计划（2026）'!AC:AC)</f>
        <v>0</v>
      </c>
      <c r="AD169" s="235" cm="1">
        <f t="array" ref="AD169">_xlfn.XLOOKUP($A169&amp;$B169,'[2]产值及收款计划（2026）'!$A:$A&amp;'[2]产值及收款计划（2026）'!$B:$B,'[2]产值及收款计划（2026）'!AD:AD)</f>
        <v>0</v>
      </c>
      <c r="AE169" s="235" cm="1">
        <f t="array" ref="AE169">_xlfn.XLOOKUP($A169&amp;$B169,'[2]产值及收款计划（2026）'!$A:$A&amp;'[2]产值及收款计划（2026）'!$B:$B,'[2]产值及收款计划（2026）'!AE:AE)</f>
        <v>0</v>
      </c>
      <c r="AF169" s="235" cm="1">
        <f t="array" ref="AF169">_xlfn.XLOOKUP($A169&amp;$B169,'[2]产值及收款计划（2026）'!$A:$A&amp;'[2]产值及收款计划（2026）'!$B:$B,'[2]产值及收款计划（2026）'!AF:AF)</f>
        <v>0</v>
      </c>
      <c r="AG169" s="235" cm="1">
        <f t="array" ref="AG169">_xlfn.XLOOKUP($A169&amp;$B169,'[2]产值及收款计划（2026）'!$A:$A&amp;'[2]产值及收款计划（2026）'!$B:$B,'[2]产值及收款计划（2026）'!AG:AG)</f>
        <v>0</v>
      </c>
      <c r="AH169" s="235" cm="1">
        <f t="array" ref="AH169">_xlfn.XLOOKUP($A169&amp;$B169,'[2]产值及收款计划（2026）'!$A:$A&amp;'[2]产值及收款计划（2026）'!$B:$B,'[2]产值及收款计划（2026）'!AH:AH)</f>
        <v>0</v>
      </c>
      <c r="AI169" s="235" cm="1">
        <f t="array" ref="AI169">_xlfn.XLOOKUP($A169&amp;$B169,'[2]产值及收款计划（2026）'!$A:$A&amp;'[2]产值及收款计划（2026）'!$B:$B,'[2]产值及收款计划（2026）'!AI:AI)</f>
        <v>0</v>
      </c>
      <c r="AJ169" s="235" cm="1">
        <f t="array" ref="AJ169">_xlfn.XLOOKUP($A169&amp;$B169,'[2]产值及收款计划（2026）'!$A:$A&amp;'[2]产值及收款计划（2026）'!$B:$B,'[2]产值及收款计划（2026）'!AJ:AJ)</f>
        <v>0</v>
      </c>
      <c r="AK169" s="235" cm="1">
        <f t="array" ref="AK169">_xlfn.XLOOKUP($A169&amp;$B169,'[2]产值及收款计划（2026）'!$A:$A&amp;'[2]产值及收款计划（2026）'!$B:$B,'[2]产值及收款计划（2026）'!AK:AK)</f>
        <v>0</v>
      </c>
      <c r="AL169" s="235" cm="1">
        <f t="array" ref="AL169">_xlfn.XLOOKUP($A169&amp;$B169,'[2]产值及收款计划（2026）'!$A:$A&amp;'[2]产值及收款计划（2026）'!$B:$B,'[2]产值及收款计划（2026）'!AL:AL)</f>
        <v>0</v>
      </c>
      <c r="AM169" s="242" cm="1">
        <f t="array" ref="AM169">_xlfn.LET(_xlpm.勾选月份状态数组,TRANSPOSE('PPT(12-15页）-TOP10'!$A$3:$A$14),_xlpm.选择数据区,IF('PPT(12-15页）-TOP10'!$E$3="收款",$BA169:$BL169,$AA169:$AL169),SUM(_xlfn._xlws.FILTER(_xlpm.选择数据区,_xlpm.勾选月份状态数组,"")))</f>
        <v>0</v>
      </c>
      <c r="AN169" s="235" t="e">
        <f>_xlfn.XLOOKUP($C169,应收未收表!$T:$T,应收未收表!AA:AA)</f>
        <v>#N/A</v>
      </c>
      <c r="AO169" s="235" t="e">
        <f>_xlfn.XLOOKUP($C169,应收未收表!$T:$T,应收未收表!AB:AB)</f>
        <v>#N/A</v>
      </c>
      <c r="AP169" s="235" t="e">
        <f>_xlfn.XLOOKUP($C169,应收未收表!$T:$T,应收未收表!AC:AC)</f>
        <v>#N/A</v>
      </c>
      <c r="AQ169" s="235" t="e">
        <f>_xlfn.XLOOKUP($C169,应收未收表!$T:$T,应收未收表!AE:AE)</f>
        <v>#N/A</v>
      </c>
      <c r="AR169" s="235" t="e">
        <f>_xlfn.XLOOKUP($C169,应收未收表!$T:$T,应收未收表!AF:AF)</f>
        <v>#N/A</v>
      </c>
      <c r="AS169" s="235" t="e" cm="1">
        <f t="array" ref="AS169">_xlfn.XLOOKUP($A169&amp;$B169,'[2]产值及收款计划（2026）'!$A:$A&amp;'[2]产值及收款计划（2026）'!$B:$B,'[2]产值及收款计划（2026）'!AS:AS)</f>
        <v>#REF!</v>
      </c>
      <c r="AT169" s="235" t="e" cm="1">
        <f t="array" ref="AT169">_xlfn.XLOOKUP($A169&amp;$B169,'[2]产值及收款计划（2026）'!$A:$A&amp;'[2]产值及收款计划（2026）'!$B:$B,'[2]产值及收款计划（2026）'!AT:AT)</f>
        <v>#REF!</v>
      </c>
      <c r="AU169" s="235" t="e" cm="1">
        <f t="array" ref="AU169">_xlfn.XLOOKUP($A169&amp;$B169,'[2]产值及收款计划（2026）'!$A:$A&amp;'[2]产值及收款计划（2026）'!$B:$B,'[2]产值及收款计划（2026）'!AU:AU)</f>
        <v>#REF!</v>
      </c>
      <c r="AV169" s="235" t="e" cm="1">
        <f t="array" ref="AV169">_xlfn.XLOOKUP($A169&amp;$B169,'[2]产值及收款计划（2026）'!$A:$A&amp;'[2]产值及收款计划（2026）'!$B:$B,'[2]产值及收款计划（2026）'!AV:AV)</f>
        <v>#REF!</v>
      </c>
      <c r="AW169" s="235" cm="1">
        <f t="array" ref="AW169">_xlfn.XLOOKUP($A169&amp;$B169,'[2]产值及收款计划（2026）'!$A:$A&amp;'[2]产值及收款计划（2026）'!$B:$B,'[2]产值及收款计划（2026）'!AW:AW)</f>
        <v>48</v>
      </c>
      <c r="AX169" s="235" cm="1">
        <f t="array" ref="AX169">_xlfn.XLOOKUP($A169&amp;$B169,'[2]产值及收款计划（2026）'!$A:$A&amp;'[2]产值及收款计划（2026）'!$B:$B,'[2]产值及收款计划（2026）'!AX:AX)</f>
        <v>12</v>
      </c>
      <c r="AY169" s="235" cm="1">
        <f t="array" ref="AY169">_xlfn.XLOOKUP($A169&amp;$B169,'[2]产值及收款计划（2026）'!$A:$A&amp;'[2]产值及收款计划（2026）'!$B:$B,'[2]产值及收款计划（2026）'!AY:AY)</f>
        <v>0</v>
      </c>
      <c r="AZ169" s="235" cm="1">
        <f t="array" ref="AZ169">_xlfn.XLOOKUP($A169&amp;$B169,'[2]产值及收款计划（2026）'!$A:$A&amp;'[2]产值及收款计划（2026）'!$B:$B,'[2]产值及收款计划（2026）'!AZ:AZ)</f>
        <v>0</v>
      </c>
      <c r="BA169" s="235" t="e" cm="1">
        <f t="array" ref="BA169">_xlfn.XLOOKUP($A169&amp;$B169,'[2]产值及收款计划（2026）'!$A:$A&amp;'[2]产值及收款计划（2026）'!$B:$B,'[2]产值及收款计划（2026）'!BA:BA)</f>
        <v>#REF!</v>
      </c>
      <c r="BB169" s="235" t="e" cm="1">
        <f t="array" ref="BB169">_xlfn.XLOOKUP($A169&amp;$B169,'[2]产值及收款计划（2026）'!$A:$A&amp;'[2]产值及收款计划（2026）'!$B:$B,'[2]产值及收款计划（2026）'!BB:BB)</f>
        <v>#REF!</v>
      </c>
      <c r="BC169" s="235" t="e" cm="1">
        <f t="array" ref="BC169">_xlfn.XLOOKUP($A169&amp;$B169,'[2]产值及收款计划（2026）'!$A:$A&amp;'[2]产值及收款计划（2026）'!$B:$B,'[2]产值及收款计划（2026）'!BC:BC)</f>
        <v>#REF!</v>
      </c>
      <c r="BD169" s="235" t="e" cm="1">
        <f t="array" ref="BD169">_xlfn.XLOOKUP($A169&amp;$B169,'[2]产值及收款计划（2026）'!$A:$A&amp;'[2]产值及收款计划（2026）'!$B:$B,'[2]产值及收款计划（2026）'!BD:BD)</f>
        <v>#REF!</v>
      </c>
      <c r="BE169" s="235" t="e" cm="1">
        <f t="array" ref="BE169">_xlfn.XLOOKUP($A169&amp;$B169,'[2]产值及收款计划（2026）'!$A:$A&amp;'[2]产值及收款计划（2026）'!$B:$B,'[2]产值及收款计划（2026）'!BE:BE)</f>
        <v>#REF!</v>
      </c>
      <c r="BF169" s="235" t="e" cm="1">
        <f t="array" ref="BF169">_xlfn.XLOOKUP($A169&amp;$B169,'[2]产值及收款计划（2026）'!$A:$A&amp;'[2]产值及收款计划（2026）'!$B:$B,'[2]产值及收款计划（2026）'!BF:BF)</f>
        <v>#REF!</v>
      </c>
      <c r="BG169" s="235" t="e" cm="1">
        <f t="array" ref="BG169">_xlfn.XLOOKUP($A169&amp;$B169,'[2]产值及收款计划（2026）'!$A:$A&amp;'[2]产值及收款计划（2026）'!$B:$B,'[2]产值及收款计划（2026）'!BG:BG)</f>
        <v>#REF!</v>
      </c>
      <c r="BH169" s="235" t="e" cm="1">
        <f t="array" ref="BH169">_xlfn.XLOOKUP($A169&amp;$B169,'[2]产值及收款计划（2026）'!$A:$A&amp;'[2]产值及收款计划（2026）'!$B:$B,'[2]产值及收款计划（2026）'!BH:BH)</f>
        <v>#REF!</v>
      </c>
      <c r="BI169" s="235" t="e" cm="1">
        <f t="array" ref="BI169">_xlfn.XLOOKUP($A169&amp;$B169,'[2]产值及收款计划（2026）'!$A:$A&amp;'[2]产值及收款计划（2026）'!$B:$B,'[2]产值及收款计划（2026）'!BI:BI)</f>
        <v>#REF!</v>
      </c>
      <c r="BJ169" s="235" t="e" cm="1">
        <f t="array" ref="BJ169">_xlfn.XLOOKUP($A169&amp;$B169,'[2]产值及收款计划（2026）'!$A:$A&amp;'[2]产值及收款计划（2026）'!$B:$B,'[2]产值及收款计划（2026）'!BJ:BJ)</f>
        <v>#REF!</v>
      </c>
      <c r="BK169" s="235" t="e" cm="1">
        <f t="array" ref="BK169">_xlfn.XLOOKUP($A169&amp;$B169,'[2]产值及收款计划（2026）'!$A:$A&amp;'[2]产值及收款计划（2026）'!$B:$B,'[2]产值及收款计划（2026）'!BK:BK)</f>
        <v>#REF!</v>
      </c>
      <c r="BL169" s="235" t="e" cm="1">
        <f t="array" ref="BL169">_xlfn.XLOOKUP($A169&amp;$B169,'[2]产值及收款计划（2026）'!$A:$A&amp;'[2]产值及收款计划（2026）'!$B:$B,'[2]产值及收款计划（2026）'!BL:BL)</f>
        <v>#REF!</v>
      </c>
      <c r="BM169" s="235"/>
      <c r="BN169" s="235"/>
      <c r="BO169" s="235"/>
      <c r="BP169" s="235"/>
      <c r="BQ169" s="235" t="e">
        <f>_xlfn.XLOOKUP($C169,应收未收表!$AJ:$AJ,应收未收表!AK:AK)</f>
        <v>#N/A</v>
      </c>
      <c r="BR169" s="235" t="e">
        <f>_xlfn.XLOOKUP($C169,应收未收表!$AJ:$AJ,应收未收表!AL:AL)</f>
        <v>#N/A</v>
      </c>
      <c r="BS169" s="235" t="e">
        <f>_xlfn.XLOOKUP($C169,应收未收表!$AJ:$AJ,应收未收表!AM:AM)</f>
        <v>#N/A</v>
      </c>
      <c r="BT169" s="235" t="e">
        <f>_xlfn.XLOOKUP($C169,应收未收表!$AJ:$AJ,应收未收表!AN:AN)</f>
        <v>#N/A</v>
      </c>
      <c r="BU169" s="234" t="str" cm="1">
        <f t="array" ref="BU169">_xlfn.XLOOKUP($A169&amp;$B169,'[2]产值及收款计划（2026）'!$A:$A&amp;'[2]产值及收款计划（2026）'!$B:$B,'[2]产值及收款计划（2026）'!BQ:BQ)</f>
        <v>上海城市地理信息系统发展有限公司</v>
      </c>
      <c r="BV169" s="235" t="e" cm="1">
        <f t="array" ref="BV169">_xlfn.XLOOKUP($A169&amp;$B169,'[2]产值及收款计划（2026）'!$A:$A&amp;'[2]产值及收款计划（2026）'!$B:$B,'[2]产值及收款计划（2026）'!BR:BR)</f>
        <v>#REF!</v>
      </c>
      <c r="CE169" s="235" cm="1">
        <f t="array" ref="CE169">_xlfn.XLOOKUP($A169&amp;$B169,'[2]产值及收款计划（2026）'!$A:$A&amp;'[2]产值及收款计划（2026）'!$B:$B,'[2]产值及收款计划（2026）'!CA:CA)</f>
        <v>0</v>
      </c>
      <c r="CF169" s="235" cm="1">
        <f t="array" ref="CF169">_xlfn.XLOOKUP($A169&amp;$B169,'[2]产值及收款计划（2026）'!$A:$A&amp;'[2]产值及收款计划（2026）'!$B:$B,'[2]产值及收款计划（2026）'!CB:CB)</f>
        <v>0</v>
      </c>
      <c r="CG169" s="235" cm="1">
        <f t="array" ref="CG169">_xlfn.XLOOKUP($A169&amp;$B169,'[2]产值及收款计划（2026）'!$A:$A&amp;'[2]产值及收款计划（2026）'!$B:$B,'[2]产值及收款计划（2026）'!CC:CC)</f>
        <v>0</v>
      </c>
      <c r="CH169" s="235" cm="1">
        <f t="array" ref="CH169">_xlfn.XLOOKUP($A169&amp;$B169,'[2]产值及收款计划（2026）'!$A:$A&amp;'[2]产值及收款计划（2026）'!$B:$B,'[2]产值及收款计划（2026）'!CD:CD)</f>
        <v>0</v>
      </c>
      <c r="CI169" s="235" cm="1">
        <f t="array" ref="CI169">_xlfn.XLOOKUP($A169&amp;$B169,'[2]产值及收款计划（2026）'!$A:$A&amp;'[2]产值及收款计划（2026）'!$B:$B,'[2]产值及收款计划（2026）'!CE:CE)</f>
        <v>0</v>
      </c>
      <c r="CJ169" s="235" cm="1">
        <f t="array" ref="CJ169">_xlfn.XLOOKUP($A169&amp;$B169,'[2]产值及收款计划（2026）'!$A:$A&amp;'[2]产值及收款计划（2026）'!$B:$B,'[2]产值及收款计划（2026）'!CF:CF)</f>
        <v>0</v>
      </c>
      <c r="CK169" s="235" cm="1">
        <f t="array" ref="CK169">_xlfn.XLOOKUP($A169&amp;$B169,'[2]产值及收款计划（2026）'!$A:$A&amp;'[2]产值及收款计划（2026）'!$B:$B,'[2]产值及收款计划（2026）'!CG:CG)</f>
        <v>0</v>
      </c>
      <c r="CL169" s="235" cm="1">
        <f t="array" ref="CL169">_xlfn.XLOOKUP($A169&amp;$B169,'[2]产值及收款计划（2026）'!$A:$A&amp;'[2]产值及收款计划（2026）'!$B:$B,'[2]产值及收款计划（2026）'!CH:CH)</f>
        <v>0</v>
      </c>
      <c r="CM169" s="235" cm="1">
        <f t="array" ref="CM169">_xlfn.XLOOKUP($A169&amp;$B169,'[2]产值及收款计划（2026）'!$A:$A&amp;'[2]产值及收款计划（2026）'!$B:$B,'[2]产值及收款计划（2026）'!CI:CI)</f>
        <v>0</v>
      </c>
      <c r="CN169" s="235" cm="1">
        <f t="array" ref="CN169">_xlfn.XLOOKUP($A169&amp;$B169,'[2]产值及收款计划（2026）'!$A:$A&amp;'[2]产值及收款计划（2026）'!$B:$B,'[2]产值及收款计划（2026）'!CJ:CJ)</f>
        <v>0</v>
      </c>
      <c r="CO169" s="235" cm="1">
        <f t="array" ref="CO169">_xlfn.XLOOKUP($A169&amp;$B169,'[2]产值及收款计划（2026）'!$A:$A&amp;'[2]产值及收款计划（2026）'!$B:$B,'[2]产值及收款计划（2026）'!CK:CK)</f>
        <v>0</v>
      </c>
      <c r="CP169" s="235" cm="1">
        <f t="array" ref="CP169">_xlfn.XLOOKUP($A169&amp;$B169,'[2]产值及收款计划（2026）'!$A:$A&amp;'[2]产值及收款计划（2026）'!$B:$B,'[2]产值及收款计划（2026）'!CL:CL)</f>
        <v>0</v>
      </c>
      <c r="DE169" s="235" cm="1">
        <f t="array" ref="DE169">_xlfn.XLOOKUP($A169&amp;$B169,'[2]产值及收款计划（2026）'!$A:$A&amp;'[2]产值及收款计划（2026）'!$B:$B,'[2]产值及收款计划（2026）'!DA:DA)</f>
        <v>0</v>
      </c>
      <c r="DF169" s="235" cm="1">
        <f t="array" ref="DF169">_xlfn.XLOOKUP($A169&amp;$B169,'[2]产值及收款计划（2026）'!$A:$A&amp;'[2]产值及收款计划（2026）'!$B:$B,'[2]产值及收款计划（2026）'!DB:DB)</f>
        <v>12</v>
      </c>
      <c r="DG169" s="235" cm="1">
        <f t="array" ref="DG169">_xlfn.XLOOKUP($A169&amp;$B169,'[2]产值及收款计划（2026）'!$A:$A&amp;'[2]产值及收款计划（2026）'!$B:$B,'[2]产值及收款计划（2026）'!DC:DC)</f>
        <v>0</v>
      </c>
      <c r="DH169" s="235" cm="1">
        <f t="array" ref="DH169">_xlfn.XLOOKUP($A169&amp;$B169,'[2]产值及收款计划（2026）'!$A:$A&amp;'[2]产值及收款计划（2026）'!$B:$B,'[2]产值及收款计划（2026）'!DD:DD)</f>
        <v>0</v>
      </c>
      <c r="DI169" s="235" cm="1">
        <f t="array" ref="DI169">_xlfn.XLOOKUP($A169&amp;$B169,'[2]产值及收款计划（2026）'!$A:$A&amp;'[2]产值及收款计划（2026）'!$B:$B,'[2]产值及收款计划（2026）'!DE:DE)</f>
        <v>0</v>
      </c>
      <c r="DJ169" s="235" cm="1">
        <f t="array" ref="DJ169">_xlfn.XLOOKUP($A169&amp;$B169,'[2]产值及收款计划（2026）'!$A:$A&amp;'[2]产值及收款计划（2026）'!$B:$B,'[2]产值及收款计划（2026）'!DF:DF)</f>
        <v>0</v>
      </c>
      <c r="DK169" s="235" cm="1">
        <f t="array" ref="DK169">_xlfn.XLOOKUP($A169&amp;$B169,'[2]产值及收款计划（2026）'!$A:$A&amp;'[2]产值及收款计划（2026）'!$B:$B,'[2]产值及收款计划（2026）'!DG:DG)</f>
        <v>0</v>
      </c>
      <c r="DL169" s="235" cm="1">
        <f t="array" ref="DL169">_xlfn.XLOOKUP($A169&amp;$B169,'[2]产值及收款计划（2026）'!$A:$A&amp;'[2]产值及收款计划（2026）'!$B:$B,'[2]产值及收款计划（2026）'!DH:DH)</f>
        <v>0</v>
      </c>
      <c r="DM169" s="235" cm="1">
        <f t="array" ref="DM169">_xlfn.XLOOKUP($A169&amp;$B169,'[2]产值及收款计划（2026）'!$A:$A&amp;'[2]产值及收款计划（2026）'!$B:$B,'[2]产值及收款计划（2026）'!DI:DI)</f>
        <v>0</v>
      </c>
      <c r="DN169" s="235" cm="1">
        <f t="array" ref="DN169">_xlfn.XLOOKUP($A169&amp;$B169,'[2]产值及收款计划（2026）'!$A:$A&amp;'[2]产值及收款计划（2026）'!$B:$B,'[2]产值及收款计划（2026）'!DJ:DJ)</f>
        <v>0</v>
      </c>
      <c r="DO169" s="235" cm="1">
        <f t="array" ref="DO169">_xlfn.XLOOKUP($A169&amp;$B169,'[2]产值及收款计划（2026）'!$A:$A&amp;'[2]产值及收款计划（2026）'!$B:$B,'[2]产值及收款计划（2026）'!DK:DK)</f>
        <v>0</v>
      </c>
      <c r="DP169" s="235" cm="1">
        <f t="array" ref="DP169">_xlfn.XLOOKUP($A169&amp;$B169,'[2]产值及收款计划（2026）'!$A:$A&amp;'[2]产值及收款计划（2026）'!$B:$B,'[2]产值及收款计划（2026）'!DL:DL)</f>
        <v>0</v>
      </c>
      <c r="DQ169" s="243"/>
      <c r="DR169" s="229"/>
    </row>
    <row r="170" ht="20.25" spans="1:122">
      <c r="A170" s="233">
        <f t="shared" si="16"/>
        <v>21</v>
      </c>
      <c r="B170" s="233" t="s">
        <v>26</v>
      </c>
      <c r="C170" s="234" t="str" cm="1">
        <f t="array" ref="C170">_xlfn.XLOOKUP($A170&amp;$B170,'[2]产值及收款计划（2026）'!$A:$A&amp;'[2]产值及收款计划（2026）'!$B:$B,'[2]产值及收款计划（2026）'!C:C)</f>
        <v>ZHT2023071200065</v>
      </c>
      <c r="D170" s="234" t="str" cm="1">
        <f t="array" ref="D170">_xlfn.XLOOKUP($A170&amp;$B170,'[2]产值及收款计划（2026）'!$A:$A&amp;'[2]产值及收款计划（2026）'!$B:$B,'[2]产值及收款计划（2026）'!D:D)</f>
        <v>视频会议系统端口及维保技术服务（水务建设）</v>
      </c>
      <c r="E170" s="235" cm="1">
        <f t="array" ref="E170">_xlfn.XLOOKUP($A170&amp;$B170,'[2]产值及收款计划（2026）'!$A:$A&amp;'[2]产值及收款计划（2026）'!$B:$B,'[2]产值及收款计划（2026）'!E:E)</f>
        <v>4.77</v>
      </c>
      <c r="F170" s="235" cm="1">
        <f t="array" ref="F170">_xlfn.XLOOKUP($A170&amp;$B170,'[2]产值及收款计划（2026）'!$A:$A&amp;'[2]产值及收款计划（2026）'!$B:$B,'[2]产值及收款计划（2026）'!F:F)</f>
        <v>4.77</v>
      </c>
      <c r="G170" s="235" cm="1">
        <f t="array" ref="G170">_xlfn.XLOOKUP($A170&amp;$B170,'[2]产值及收款计划（2026）'!$A:$A&amp;'[2]产值及收款计划（2026）'!$B:$B,'[2]产值及收款计划（2026）'!G:G)</f>
        <v>4.77</v>
      </c>
      <c r="H170" s="235" cm="1">
        <f t="array" ref="H170">_xlfn.XLOOKUP($A170&amp;$B170,'[2]产值及收款计划（2026）'!$A:$A&amp;'[2]产值及收款计划（2026）'!$B:$B,'[2]产值及收款计划（2026）'!H:H)</f>
        <v>0.954</v>
      </c>
      <c r="I170" s="236" cm="1">
        <f t="array" ref="I170">_xlfn.XLOOKUP($A170&amp;$B170,'[2]产值及收款计划（2026）'!$A:$A&amp;'[2]产值及收款计划（2026）'!$B:$B,'[2]产值及收款计划（2026）'!I:I)</f>
        <v>0.2</v>
      </c>
      <c r="J170" s="237" cm="1">
        <f t="array" ref="J170">_xlfn.XLOOKUP($A170&amp;$B170,'[2]产值及收款计划（2026）'!$A:$A&amp;'[2]产值及收款计划（2026）'!$B:$B,'[2]产值及收款计划（2026）'!J:J)</f>
        <v>0.06</v>
      </c>
      <c r="K170" s="235" t="e" cm="1">
        <f t="array" ref="K170">_xlfn.XLOOKUP($A170&amp;$B170,'[2]产值及收款计划（2026）'!$A:$A&amp;'[2]产值及收款计划（2026）'!$B:$B,'[2]产值及收款计划（2026）'!K:K)</f>
        <v>#REF!</v>
      </c>
      <c r="L170" s="235" t="e" cm="1">
        <f t="array" ref="L170">_xlfn.XLOOKUP($A170&amp;$B170,'[2]产值及收款计划（2026）'!$A:$A&amp;'[2]产值及收款计划（2026）'!$B:$B,'[2]产值及收款计划（2026）'!L:L)</f>
        <v>#REF!</v>
      </c>
      <c r="M170" s="235" t="str" cm="1">
        <f t="array" ref="M170">_xlfn.XLOOKUP($A170&amp;$B170,'[2]产值及收款计划（2026）'!$A:$A&amp;'[2]产值及收款计划（2026）'!$B:$B,'[2]产值及收款计划（2026）'!M:M)</f>
        <v>主导</v>
      </c>
      <c r="N170" s="235" t="str" cm="1">
        <f t="array" ref="N170">_xlfn.XLOOKUP($A170&amp;$B170,'[2]产值及收款计划（2026）'!$A:$A&amp;'[2]产值及收款计划（2026）'!$B:$B,'[2]产值及收款计划（2026）'!N:N)</f>
        <v>邱枫团队</v>
      </c>
      <c r="O170" s="235" t="str" cm="1">
        <f t="array" ref="O170">_xlfn.XLOOKUP($A170&amp;$B170,'[2]产值及收款计划（2026）'!$A:$A&amp;'[2]产值及收款计划（2026）'!$B:$B,'[2]产值及收款计划（2026）'!O:O)</f>
        <v>邱枫</v>
      </c>
      <c r="P170" s="234" t="str" cm="1">
        <f t="array" ref="P170">_xlfn.XLOOKUP($A170&amp;$B170,'[2]产值及收款计划（2026）'!$A:$A&amp;'[2]产值及收款计划（2026）'!$B:$B,'[2]产值及收款计划（2026）'!P:P)</f>
        <v>在建</v>
      </c>
      <c r="Q170" s="235" t="e" cm="1">
        <f t="array" ref="Q170">_xlfn.XLOOKUP($A170&amp;$B170,'[2]产值及收款计划（2026）'!$A:$A&amp;'[2]产值及收款计划（2026）'!$B:$B,'[2]产值及收款计划（2026）'!Q:Q)</f>
        <v>#REF!</v>
      </c>
      <c r="R170" s="235" t="e" cm="1">
        <f t="array" ref="R170">_xlfn.XLOOKUP($A170&amp;$B170,'[2]产值及收款计划（2026）'!$A:$A&amp;'[2]产值及收款计划（2026）'!$B:$B,'[2]产值及收款计划（2026）'!R:R)</f>
        <v>#REF!</v>
      </c>
      <c r="S170" s="235" t="e" cm="1">
        <f t="array" ref="S170">_xlfn.XLOOKUP($A170&amp;$B170,'[2]产值及收款计划（2026）'!$A:$A&amp;'[2]产值及收款计划（2026）'!$B:$B,'[2]产值及收款计划（2026）'!S:S)</f>
        <v>#REF!</v>
      </c>
      <c r="T170" s="235" cm="1">
        <f t="array" ref="T170">_xlfn.XLOOKUP($A170&amp;$B170,'[2]产值及收款计划（2026）'!$A:$A&amp;'[2]产值及收款计划（2026）'!$B:$B,'[2]产值及收款计划（2026）'!T:T)</f>
        <v>0</v>
      </c>
      <c r="U170" s="235" cm="1">
        <f t="array" ref="U170">_xlfn.XLOOKUP($A170&amp;$B170,'[2]产值及收款计划（2026）'!$A:$A&amp;'[2]产值及收款计划（2026）'!$B:$B,'[2]产值及收款计划（2026）'!U:U)</f>
        <v>0</v>
      </c>
      <c r="V170" s="235" cm="1">
        <f t="array" ref="V170">_xlfn.XLOOKUP($A170&amp;$B170,'[2]产值及收款计划（2026）'!$A:$A&amp;'[2]产值及收款计划（2026）'!$B:$B,'[2]产值及收款计划（2026）'!V:V)</f>
        <v>4.77</v>
      </c>
      <c r="W170" s="235" t="e" cm="1">
        <f t="array" ref="W170">_xlfn.XLOOKUP($A170&amp;$B170,'[2]产值及收款计划（2026）'!$A:$A&amp;'[2]产值及收款计划（2026）'!$B:$B,'[2]产值及收款计划（2026）'!W:W)</f>
        <v>#REF!</v>
      </c>
      <c r="X170" s="235" t="e" cm="1">
        <f t="array" ref="X170">_xlfn.XLOOKUP($A170&amp;$B170,'[2]产值及收款计划（2026）'!$A:$A&amp;'[2]产值及收款计划（2026）'!$B:$B,'[2]产值及收款计划（2026）'!X:X)</f>
        <v>#REF!</v>
      </c>
      <c r="Y170" s="235" t="e" cm="1">
        <f t="array" ref="Y170">_xlfn.XLOOKUP($A170&amp;$B170,'[2]产值及收款计划（2026）'!$A:$A&amp;'[2]产值及收款计划（2026）'!$B:$B,'[2]产值及收款计划（2026）'!Y:Y)</f>
        <v>#REF!</v>
      </c>
      <c r="Z170" s="235" t="e" cm="1">
        <f t="array" ref="Z170">_xlfn.XLOOKUP($A170&amp;$B170,'[2]产值及收款计划（2026）'!$A:$A&amp;'[2]产值及收款计划（2026）'!$B:$B,'[2]产值及收款计划（2026）'!Z:Z)</f>
        <v>#REF!</v>
      </c>
      <c r="AA170" s="235" t="e" cm="1">
        <f t="array" ref="AA170">_xlfn.XLOOKUP($A170&amp;$B170,'[2]产值及收款计划（2026）'!$A:$A&amp;'[2]产值及收款计划（2026）'!$B:$B,'[2]产值及收款计划（2026）'!AA:AA)</f>
        <v>#REF!</v>
      </c>
      <c r="AB170" s="235" t="e" cm="1">
        <f t="array" ref="AB170">_xlfn.XLOOKUP($A170&amp;$B170,'[2]产值及收款计划（2026）'!$A:$A&amp;'[2]产值及收款计划（2026）'!$B:$B,'[2]产值及收款计划（2026）'!AB:AB)</f>
        <v>#REF!</v>
      </c>
      <c r="AC170" s="235" cm="1">
        <f t="array" ref="AC170">_xlfn.XLOOKUP($A170&amp;$B170,'[2]产值及收款计划（2026）'!$A:$A&amp;'[2]产值及收款计划（2026）'!$B:$B,'[2]产值及收款计划（2026）'!AC:AC)</f>
        <v>4.77</v>
      </c>
      <c r="AD170" s="235" cm="1">
        <f t="array" ref="AD170">_xlfn.XLOOKUP($A170&amp;$B170,'[2]产值及收款计划（2026）'!$A:$A&amp;'[2]产值及收款计划（2026）'!$B:$B,'[2]产值及收款计划（2026）'!AD:AD)</f>
        <v>0</v>
      </c>
      <c r="AE170" s="235" t="e" cm="1">
        <f t="array" ref="AE170">_xlfn.XLOOKUP($A170&amp;$B170,'[2]产值及收款计划（2026）'!$A:$A&amp;'[2]产值及收款计划（2026）'!$B:$B,'[2]产值及收款计划（2026）'!AE:AE)</f>
        <v>#REF!</v>
      </c>
      <c r="AF170" s="235" t="e" cm="1">
        <f t="array" ref="AF170">_xlfn.XLOOKUP($A170&amp;$B170,'[2]产值及收款计划（2026）'!$A:$A&amp;'[2]产值及收款计划（2026）'!$B:$B,'[2]产值及收款计划（2026）'!AF:AF)</f>
        <v>#REF!</v>
      </c>
      <c r="AG170" s="235" t="e" cm="1">
        <f t="array" ref="AG170">_xlfn.XLOOKUP($A170&amp;$B170,'[2]产值及收款计划（2026）'!$A:$A&amp;'[2]产值及收款计划（2026）'!$B:$B,'[2]产值及收款计划（2026）'!AG:AG)</f>
        <v>#REF!</v>
      </c>
      <c r="AH170" s="235" t="e" cm="1">
        <f t="array" ref="AH170">_xlfn.XLOOKUP($A170&amp;$B170,'[2]产值及收款计划（2026）'!$A:$A&amp;'[2]产值及收款计划（2026）'!$B:$B,'[2]产值及收款计划（2026）'!AH:AH)</f>
        <v>#REF!</v>
      </c>
      <c r="AI170" s="235" t="e" cm="1">
        <f t="array" ref="AI170">_xlfn.XLOOKUP($A170&amp;$B170,'[2]产值及收款计划（2026）'!$A:$A&amp;'[2]产值及收款计划（2026）'!$B:$B,'[2]产值及收款计划（2026）'!AI:AI)</f>
        <v>#REF!</v>
      </c>
      <c r="AJ170" s="235" t="e" cm="1">
        <f t="array" ref="AJ170">_xlfn.XLOOKUP($A170&amp;$B170,'[2]产值及收款计划（2026）'!$A:$A&amp;'[2]产值及收款计划（2026）'!$B:$B,'[2]产值及收款计划（2026）'!AJ:AJ)</f>
        <v>#REF!</v>
      </c>
      <c r="AK170" s="235" t="e" cm="1">
        <f t="array" ref="AK170">_xlfn.XLOOKUP($A170&amp;$B170,'[2]产值及收款计划（2026）'!$A:$A&amp;'[2]产值及收款计划（2026）'!$B:$B,'[2]产值及收款计划（2026）'!AK:AK)</f>
        <v>#REF!</v>
      </c>
      <c r="AL170" s="235" t="e" cm="1">
        <f t="array" ref="AL170">_xlfn.XLOOKUP($A170&amp;$B170,'[2]产值及收款计划（2026）'!$A:$A&amp;'[2]产值及收款计划（2026）'!$B:$B,'[2]产值及收款计划（2026）'!AL:AL)</f>
        <v>#REF!</v>
      </c>
      <c r="AM170" s="242" t="e" cm="1">
        <f t="array" ref="AM170">_xlfn.LET(_xlpm.勾选月份状态数组,TRANSPOSE('PPT(12-15页）-TOP10'!$A$3:$A$14),_xlpm.选择数据区,IF('PPT(12-15页）-TOP10'!$E$3="收款",$BA170:$BL170,$AA170:$AL170),SUM(_xlfn._xlws.FILTER(_xlpm.选择数据区,_xlpm.勾选月份状态数组,"")))</f>
        <v>#REF!</v>
      </c>
      <c r="AN170" s="235" t="e">
        <f>_xlfn.XLOOKUP($C170,应收未收表!$T:$T,应收未收表!AA:AA)</f>
        <v>#N/A</v>
      </c>
      <c r="AO170" s="235" t="e">
        <f>_xlfn.XLOOKUP($C170,应收未收表!$T:$T,应收未收表!AB:AB)</f>
        <v>#N/A</v>
      </c>
      <c r="AP170" s="235" t="e">
        <f>_xlfn.XLOOKUP($C170,应收未收表!$T:$T,应收未收表!AC:AC)</f>
        <v>#N/A</v>
      </c>
      <c r="AQ170" s="235" t="e">
        <f>_xlfn.XLOOKUP($C170,应收未收表!$T:$T,应收未收表!AE:AE)</f>
        <v>#N/A</v>
      </c>
      <c r="AR170" s="235" t="e">
        <f>_xlfn.XLOOKUP($C170,应收未收表!$T:$T,应收未收表!AF:AF)</f>
        <v>#N/A</v>
      </c>
      <c r="AS170" s="235" t="e" cm="1">
        <f t="array" ref="AS170">_xlfn.XLOOKUP($A170&amp;$B170,'[2]产值及收款计划（2026）'!$A:$A&amp;'[2]产值及收款计划（2026）'!$B:$B,'[2]产值及收款计划（2026）'!AS:AS)</f>
        <v>#REF!</v>
      </c>
      <c r="AT170" s="235" t="e" cm="1">
        <f t="array" ref="AT170">_xlfn.XLOOKUP($A170&amp;$B170,'[2]产值及收款计划（2026）'!$A:$A&amp;'[2]产值及收款计划（2026）'!$B:$B,'[2]产值及收款计划（2026）'!AT:AT)</f>
        <v>#REF!</v>
      </c>
      <c r="AU170" s="235" t="e" cm="1">
        <f t="array" ref="AU170">_xlfn.XLOOKUP($A170&amp;$B170,'[2]产值及收款计划（2026）'!$A:$A&amp;'[2]产值及收款计划（2026）'!$B:$B,'[2]产值及收款计划（2026）'!AU:AU)</f>
        <v>#REF!</v>
      </c>
      <c r="AV170" s="235" t="e" cm="1">
        <f t="array" ref="AV170">_xlfn.XLOOKUP($A170&amp;$B170,'[2]产值及收款计划（2026）'!$A:$A&amp;'[2]产值及收款计划（2026）'!$B:$B,'[2]产值及收款计划（2026）'!AV:AV)</f>
        <v>#REF!</v>
      </c>
      <c r="AW170" s="235" cm="1">
        <f t="array" ref="AW170">_xlfn.XLOOKUP($A170&amp;$B170,'[2]产值及收款计划（2026）'!$A:$A&amp;'[2]产值及收款计划（2026）'!$B:$B,'[2]产值及收款计划（2026）'!AW:AW)</f>
        <v>4.5315</v>
      </c>
      <c r="AX170" s="235" cm="1">
        <f t="array" ref="AX170">_xlfn.XLOOKUP($A170&amp;$B170,'[2]产值及收款计划（2026）'!$A:$A&amp;'[2]产值及收款计划（2026）'!$B:$B,'[2]产值及收款计划（2026）'!AX:AX)</f>
        <v>0</v>
      </c>
      <c r="AY170" s="235" cm="1">
        <f t="array" ref="AY170">_xlfn.XLOOKUP($A170&amp;$B170,'[2]产值及收款计划（2026）'!$A:$A&amp;'[2]产值及收款计划（2026）'!$B:$B,'[2]产值及收款计划（2026）'!AY:AY)</f>
        <v>0.238499999999999</v>
      </c>
      <c r="AZ170" s="235" cm="1">
        <f t="array" ref="AZ170">_xlfn.XLOOKUP($A170&amp;$B170,'[2]产值及收款计划（2026）'!$A:$A&amp;'[2]产值及收款计划（2026）'!$B:$B,'[2]产值及收款计划（2026）'!AZ:AZ)</f>
        <v>-4.5315</v>
      </c>
      <c r="BA170" s="235" t="e" cm="1">
        <f t="array" ref="BA170">_xlfn.XLOOKUP($A170&amp;$B170,'[2]产值及收款计划（2026）'!$A:$A&amp;'[2]产值及收款计划（2026）'!$B:$B,'[2]产值及收款计划（2026）'!BA:BA)</f>
        <v>#REF!</v>
      </c>
      <c r="BB170" s="235" t="e" cm="1">
        <f t="array" ref="BB170">_xlfn.XLOOKUP($A170&amp;$B170,'[2]产值及收款计划（2026）'!$A:$A&amp;'[2]产值及收款计划（2026）'!$B:$B,'[2]产值及收款计划（2026）'!BB:BB)</f>
        <v>#REF!</v>
      </c>
      <c r="BC170" s="235" t="e" cm="1">
        <f t="array" ref="BC170">_xlfn.XLOOKUP($A170&amp;$B170,'[2]产值及收款计划（2026）'!$A:$A&amp;'[2]产值及收款计划（2026）'!$B:$B,'[2]产值及收款计划（2026）'!BC:BC)</f>
        <v>#REF!</v>
      </c>
      <c r="BD170" s="235" cm="1">
        <f t="array" ref="BD170">_xlfn.XLOOKUP($A170&amp;$B170,'[2]产值及收款计划（2026）'!$A:$A&amp;'[2]产值及收款计划（2026）'!$B:$B,'[2]产值及收款计划（2026）'!BD:BD)</f>
        <v>0.238499999999999</v>
      </c>
      <c r="BE170" s="235" t="e" cm="1">
        <f t="array" ref="BE170">_xlfn.XLOOKUP($A170&amp;$B170,'[2]产值及收款计划（2026）'!$A:$A&amp;'[2]产值及收款计划（2026）'!$B:$B,'[2]产值及收款计划（2026）'!BE:BE)</f>
        <v>#REF!</v>
      </c>
      <c r="BF170" s="235" t="e" cm="1">
        <f t="array" ref="BF170">_xlfn.XLOOKUP($A170&amp;$B170,'[2]产值及收款计划（2026）'!$A:$A&amp;'[2]产值及收款计划（2026）'!$B:$B,'[2]产值及收款计划（2026）'!BF:BF)</f>
        <v>#REF!</v>
      </c>
      <c r="BG170" s="235" t="e" cm="1">
        <f t="array" ref="BG170">_xlfn.XLOOKUP($A170&amp;$B170,'[2]产值及收款计划（2026）'!$A:$A&amp;'[2]产值及收款计划（2026）'!$B:$B,'[2]产值及收款计划（2026）'!BG:BG)</f>
        <v>#REF!</v>
      </c>
      <c r="BH170" s="235" t="e" cm="1">
        <f t="array" ref="BH170">_xlfn.XLOOKUP($A170&amp;$B170,'[2]产值及收款计划（2026）'!$A:$A&amp;'[2]产值及收款计划（2026）'!$B:$B,'[2]产值及收款计划（2026）'!BH:BH)</f>
        <v>#REF!</v>
      </c>
      <c r="BI170" s="235" t="e" cm="1">
        <f t="array" ref="BI170">_xlfn.XLOOKUP($A170&amp;$B170,'[2]产值及收款计划（2026）'!$A:$A&amp;'[2]产值及收款计划（2026）'!$B:$B,'[2]产值及收款计划（2026）'!BI:BI)</f>
        <v>#REF!</v>
      </c>
      <c r="BJ170" s="235" t="e" cm="1">
        <f t="array" ref="BJ170">_xlfn.XLOOKUP($A170&amp;$B170,'[2]产值及收款计划（2026）'!$A:$A&amp;'[2]产值及收款计划（2026）'!$B:$B,'[2]产值及收款计划（2026）'!BJ:BJ)</f>
        <v>#REF!</v>
      </c>
      <c r="BK170" s="235" t="e" cm="1">
        <f t="array" ref="BK170">_xlfn.XLOOKUP($A170&amp;$B170,'[2]产值及收款计划（2026）'!$A:$A&amp;'[2]产值及收款计划（2026）'!$B:$B,'[2]产值及收款计划（2026）'!BK:BK)</f>
        <v>#REF!</v>
      </c>
      <c r="BL170" s="235" t="e" cm="1">
        <f t="array" ref="BL170">_xlfn.XLOOKUP($A170&amp;$B170,'[2]产值及收款计划（2026）'!$A:$A&amp;'[2]产值及收款计划（2026）'!$B:$B,'[2]产值及收款计划（2026）'!BL:BL)</f>
        <v>#REF!</v>
      </c>
      <c r="BM170" s="235"/>
      <c r="BN170" s="235"/>
      <c r="BO170" s="235"/>
      <c r="BP170" s="235"/>
      <c r="BQ170" s="235" t="e">
        <f>_xlfn.XLOOKUP($C170,应收未收表!$AJ:$AJ,应收未收表!AK:AK)</f>
        <v>#N/A</v>
      </c>
      <c r="BR170" s="235" t="e">
        <f>_xlfn.XLOOKUP($C170,应收未收表!$AJ:$AJ,应收未收表!AL:AL)</f>
        <v>#N/A</v>
      </c>
      <c r="BS170" s="235" t="e">
        <f>_xlfn.XLOOKUP($C170,应收未收表!$AJ:$AJ,应收未收表!AM:AM)</f>
        <v>#N/A</v>
      </c>
      <c r="BT170" s="235" t="e">
        <f>_xlfn.XLOOKUP($C170,应收未收表!$AJ:$AJ,应收未收表!AN:AN)</f>
        <v>#N/A</v>
      </c>
      <c r="BU170" s="234" t="str" cm="1">
        <f t="array" ref="BU170">_xlfn.XLOOKUP($A170&amp;$B170,'[2]产值及收款计划（2026）'!$A:$A&amp;'[2]产值及收款计划（2026）'!$B:$B,'[2]产值及收款计划（2026）'!BQ:BQ)</f>
        <v>上海水务建设工程有限公司</v>
      </c>
      <c r="BV170" s="235" t="e" cm="1">
        <f t="array" ref="BV170">_xlfn.XLOOKUP($A170&amp;$B170,'[2]产值及收款计划（2026）'!$A:$A&amp;'[2]产值及收款计划（2026）'!$B:$B,'[2]产值及收款计划（2026）'!BR:BR)</f>
        <v>#REF!</v>
      </c>
      <c r="CE170" s="235" cm="1">
        <f t="array" ref="CE170">_xlfn.XLOOKUP($A170&amp;$B170,'[2]产值及收款计划（2026）'!$A:$A&amp;'[2]产值及收款计划（2026）'!$B:$B,'[2]产值及收款计划（2026）'!CA:CA)</f>
        <v>0</v>
      </c>
      <c r="CF170" s="235" cm="1">
        <f t="array" ref="CF170">_xlfn.XLOOKUP($A170&amp;$B170,'[2]产值及收款计划（2026）'!$A:$A&amp;'[2]产值及收款计划（2026）'!$B:$B,'[2]产值及收款计划（2026）'!CB:CB)</f>
        <v>0</v>
      </c>
      <c r="CG170" s="235" cm="1">
        <f t="array" ref="CG170">_xlfn.XLOOKUP($A170&amp;$B170,'[2]产值及收款计划（2026）'!$A:$A&amp;'[2]产值及收款计划（2026）'!$B:$B,'[2]产值及收款计划（2026）'!CC:CC)</f>
        <v>0</v>
      </c>
      <c r="CH170" s="235" cm="1">
        <f t="array" ref="CH170">_xlfn.XLOOKUP($A170&amp;$B170,'[2]产值及收款计划（2026）'!$A:$A&amp;'[2]产值及收款计划（2026）'!$B:$B,'[2]产值及收款计划（2026）'!CD:CD)</f>
        <v>0</v>
      </c>
      <c r="CI170" s="235" cm="1">
        <f t="array" ref="CI170">_xlfn.XLOOKUP($A170&amp;$B170,'[2]产值及收款计划（2026）'!$A:$A&amp;'[2]产值及收款计划（2026）'!$B:$B,'[2]产值及收款计划（2026）'!CE:CE)</f>
        <v>0</v>
      </c>
      <c r="CJ170" s="235" cm="1">
        <f t="array" ref="CJ170">_xlfn.XLOOKUP($A170&amp;$B170,'[2]产值及收款计划（2026）'!$A:$A&amp;'[2]产值及收款计划（2026）'!$B:$B,'[2]产值及收款计划（2026）'!CF:CF)</f>
        <v>0</v>
      </c>
      <c r="CK170" s="235" cm="1">
        <f t="array" ref="CK170">_xlfn.XLOOKUP($A170&amp;$B170,'[2]产值及收款计划（2026）'!$A:$A&amp;'[2]产值及收款计划（2026）'!$B:$B,'[2]产值及收款计划（2026）'!CG:CG)</f>
        <v>0</v>
      </c>
      <c r="CL170" s="235" cm="1">
        <f t="array" ref="CL170">_xlfn.XLOOKUP($A170&amp;$B170,'[2]产值及收款计划（2026）'!$A:$A&amp;'[2]产值及收款计划（2026）'!$B:$B,'[2]产值及收款计划（2026）'!CH:CH)</f>
        <v>0</v>
      </c>
      <c r="CM170" s="235" cm="1">
        <f t="array" ref="CM170">_xlfn.XLOOKUP($A170&amp;$B170,'[2]产值及收款计划（2026）'!$A:$A&amp;'[2]产值及收款计划（2026）'!$B:$B,'[2]产值及收款计划（2026）'!CI:CI)</f>
        <v>0</v>
      </c>
      <c r="CN170" s="235" cm="1">
        <f t="array" ref="CN170">_xlfn.XLOOKUP($A170&amp;$B170,'[2]产值及收款计划（2026）'!$A:$A&amp;'[2]产值及收款计划（2026）'!$B:$B,'[2]产值及收款计划（2026）'!CJ:CJ)</f>
        <v>0</v>
      </c>
      <c r="CO170" s="235" cm="1">
        <f t="array" ref="CO170">_xlfn.XLOOKUP($A170&amp;$B170,'[2]产值及收款计划（2026）'!$A:$A&amp;'[2]产值及收款计划（2026）'!$B:$B,'[2]产值及收款计划（2026）'!CK:CK)</f>
        <v>0</v>
      </c>
      <c r="CP170" s="235" cm="1">
        <f t="array" ref="CP170">_xlfn.XLOOKUP($A170&amp;$B170,'[2]产值及收款计划（2026）'!$A:$A&amp;'[2]产值及收款计划（2026）'!$B:$B,'[2]产值及收款计划（2026）'!CL:CL)</f>
        <v>0</v>
      </c>
      <c r="DE170" s="235" cm="1">
        <f t="array" ref="DE170">_xlfn.XLOOKUP($A170&amp;$B170,'[2]产值及收款计划（2026）'!$A:$A&amp;'[2]产值及收款计划（2026）'!$B:$B,'[2]产值及收款计划（2026）'!DA:DA)</f>
        <v>0</v>
      </c>
      <c r="DF170" s="235" cm="1">
        <f t="array" ref="DF170">_xlfn.XLOOKUP($A170&amp;$B170,'[2]产值及收款计划（2026）'!$A:$A&amp;'[2]产值及收款计划（2026）'!$B:$B,'[2]产值及收款计划（2026）'!DB:DB)</f>
        <v>0</v>
      </c>
      <c r="DG170" s="235" cm="1">
        <f t="array" ref="DG170">_xlfn.XLOOKUP($A170&amp;$B170,'[2]产值及收款计划（2026）'!$A:$A&amp;'[2]产值及收款计划（2026）'!$B:$B,'[2]产值及收款计划（2026）'!DC:DC)</f>
        <v>0</v>
      </c>
      <c r="DH170" s="235" cm="1">
        <f t="array" ref="DH170">_xlfn.XLOOKUP($A170&amp;$B170,'[2]产值及收款计划（2026）'!$A:$A&amp;'[2]产值及收款计划（2026）'!$B:$B,'[2]产值及收款计划（2026）'!DD:DD)</f>
        <v>0</v>
      </c>
      <c r="DI170" s="235" cm="1">
        <f t="array" ref="DI170">_xlfn.XLOOKUP($A170&amp;$B170,'[2]产值及收款计划（2026）'!$A:$A&amp;'[2]产值及收款计划（2026）'!$B:$B,'[2]产值及收款计划（2026）'!DE:DE)</f>
        <v>0</v>
      </c>
      <c r="DJ170" s="235" cm="1">
        <f t="array" ref="DJ170">_xlfn.XLOOKUP($A170&amp;$B170,'[2]产值及收款计划（2026）'!$A:$A&amp;'[2]产值及收款计划（2026）'!$B:$B,'[2]产值及收款计划（2026）'!DF:DF)</f>
        <v>0</v>
      </c>
      <c r="DK170" s="235" cm="1">
        <f t="array" ref="DK170">_xlfn.XLOOKUP($A170&amp;$B170,'[2]产值及收款计划（2026）'!$A:$A&amp;'[2]产值及收款计划（2026）'!$B:$B,'[2]产值及收款计划（2026）'!DG:DG)</f>
        <v>0</v>
      </c>
      <c r="DL170" s="235" cm="1">
        <f t="array" ref="DL170">_xlfn.XLOOKUP($A170&amp;$B170,'[2]产值及收款计划（2026）'!$A:$A&amp;'[2]产值及收款计划（2026）'!$B:$B,'[2]产值及收款计划（2026）'!DH:DH)</f>
        <v>0</v>
      </c>
      <c r="DM170" s="235" cm="1">
        <f t="array" ref="DM170">_xlfn.XLOOKUP($A170&amp;$B170,'[2]产值及收款计划（2026）'!$A:$A&amp;'[2]产值及收款计划（2026）'!$B:$B,'[2]产值及收款计划（2026）'!DI:DI)</f>
        <v>0</v>
      </c>
      <c r="DN170" s="235" cm="1">
        <f t="array" ref="DN170">_xlfn.XLOOKUP($A170&amp;$B170,'[2]产值及收款计划（2026）'!$A:$A&amp;'[2]产值及收款计划（2026）'!$B:$B,'[2]产值及收款计划（2026）'!DJ:DJ)</f>
        <v>0</v>
      </c>
      <c r="DO170" s="235" cm="1">
        <f t="array" ref="DO170">_xlfn.XLOOKUP($A170&amp;$B170,'[2]产值及收款计划（2026）'!$A:$A&amp;'[2]产值及收款计划（2026）'!$B:$B,'[2]产值及收款计划（2026）'!DK:DK)</f>
        <v>0</v>
      </c>
      <c r="DP170" s="235" cm="1">
        <f t="array" ref="DP170">_xlfn.XLOOKUP($A170&amp;$B170,'[2]产值及收款计划（2026）'!$A:$A&amp;'[2]产值及收款计划（2026）'!$B:$B,'[2]产值及收款计划（2026）'!DL:DL)</f>
        <v>0</v>
      </c>
      <c r="DQ170" s="243"/>
      <c r="DR170" s="229"/>
    </row>
    <row r="171" ht="20.25" spans="1:122">
      <c r="A171" s="233">
        <f t="shared" si="16"/>
        <v>22</v>
      </c>
      <c r="B171" s="233" t="s">
        <v>26</v>
      </c>
      <c r="C171" s="234" t="str" cm="1">
        <f t="array" ref="C171">_xlfn.XLOOKUP($A171&amp;$B171,'[2]产值及收款计划（2026）'!$A:$A&amp;'[2]产值及收款计划（2026）'!$B:$B,'[2]产值及收款计划（2026）'!C:C)</f>
        <v>ZHT2023071200067</v>
      </c>
      <c r="D171" s="234" t="str" cm="1">
        <f t="array" ref="D171">_xlfn.XLOOKUP($A171&amp;$B171,'[2]产值及收款计划（2026）'!$A:$A&amp;'[2]产值及收款计划（2026）'!$B:$B,'[2]产值及收款计划（2026）'!D:D)</f>
        <v>视频会议系统端口及维保技术服务（地空开发实业）</v>
      </c>
      <c r="E171" s="235" cm="1">
        <f t="array" ref="E171">_xlfn.XLOOKUP($A171&amp;$B171,'[2]产值及收款计划（2026）'!$A:$A&amp;'[2]产值及收款计划（2026）'!$B:$B,'[2]产值及收款计划（2026）'!E:E)</f>
        <v>4.0226</v>
      </c>
      <c r="F171" s="235" cm="1">
        <f t="array" ref="F171">_xlfn.XLOOKUP($A171&amp;$B171,'[2]产值及收款计划（2026）'!$A:$A&amp;'[2]产值及收款计划（2026）'!$B:$B,'[2]产值及收款计划（2026）'!F:F)</f>
        <v>4.0226</v>
      </c>
      <c r="G171" s="235" cm="1">
        <f t="array" ref="G171">_xlfn.XLOOKUP($A171&amp;$B171,'[2]产值及收款计划（2026）'!$A:$A&amp;'[2]产值及收款计划（2026）'!$B:$B,'[2]产值及收款计划（2026）'!G:G)</f>
        <v>4.0226</v>
      </c>
      <c r="H171" s="235" cm="1">
        <f t="array" ref="H171">_xlfn.XLOOKUP($A171&amp;$B171,'[2]产值及收款计划（2026）'!$A:$A&amp;'[2]产值及收款计划（2026）'!$B:$B,'[2]产值及收款计划（2026）'!H:H)</f>
        <v>0.8046</v>
      </c>
      <c r="I171" s="236" cm="1">
        <f t="array" ref="I171">_xlfn.XLOOKUP($A171&amp;$B171,'[2]产值及收款计划（2026）'!$A:$A&amp;'[2]产值及收款计划（2026）'!$B:$B,'[2]产值及收款计划（2026）'!I:I)</f>
        <v>0.200019887634863</v>
      </c>
      <c r="J171" s="237" cm="1">
        <f t="array" ref="J171">_xlfn.XLOOKUP($A171&amp;$B171,'[2]产值及收款计划（2026）'!$A:$A&amp;'[2]产值及收款计划（2026）'!$B:$B,'[2]产值及收款计划（2026）'!J:J)</f>
        <v>0.06</v>
      </c>
      <c r="K171" s="235" t="e" cm="1">
        <f t="array" ref="K171">_xlfn.XLOOKUP($A171&amp;$B171,'[2]产值及收款计划（2026）'!$A:$A&amp;'[2]产值及收款计划（2026）'!$B:$B,'[2]产值及收款计划（2026）'!K:K)</f>
        <v>#REF!</v>
      </c>
      <c r="L171" s="235" t="e" cm="1">
        <f t="array" ref="L171">_xlfn.XLOOKUP($A171&amp;$B171,'[2]产值及收款计划（2026）'!$A:$A&amp;'[2]产值及收款计划（2026）'!$B:$B,'[2]产值及收款计划（2026）'!L:L)</f>
        <v>#REF!</v>
      </c>
      <c r="M171" s="235" t="str" cm="1">
        <f t="array" ref="M171">_xlfn.XLOOKUP($A171&amp;$B171,'[2]产值及收款计划（2026）'!$A:$A&amp;'[2]产值及收款计划（2026）'!$B:$B,'[2]产值及收款计划（2026）'!M:M)</f>
        <v>主导</v>
      </c>
      <c r="N171" s="235" t="str" cm="1">
        <f t="array" ref="N171">_xlfn.XLOOKUP($A171&amp;$B171,'[2]产值及收款计划（2026）'!$A:$A&amp;'[2]产值及收款计划（2026）'!$B:$B,'[2]产值及收款计划（2026）'!N:N)</f>
        <v>邱枫团队</v>
      </c>
      <c r="O171" s="235" t="str" cm="1">
        <f t="array" ref="O171">_xlfn.XLOOKUP($A171&amp;$B171,'[2]产值及收款计划（2026）'!$A:$A&amp;'[2]产值及收款计划（2026）'!$B:$B,'[2]产值及收款计划（2026）'!O:O)</f>
        <v>邱枫</v>
      </c>
      <c r="P171" s="234" t="str" cm="1">
        <f t="array" ref="P171">_xlfn.XLOOKUP($A171&amp;$B171,'[2]产值及收款计划（2026）'!$A:$A&amp;'[2]产值及收款计划（2026）'!$B:$B,'[2]产值及收款计划（2026）'!P:P)</f>
        <v>在建</v>
      </c>
      <c r="Q171" s="235" t="e" cm="1">
        <f t="array" ref="Q171">_xlfn.XLOOKUP($A171&amp;$B171,'[2]产值及收款计划（2026）'!$A:$A&amp;'[2]产值及收款计划（2026）'!$B:$B,'[2]产值及收款计划（2026）'!Q:Q)</f>
        <v>#REF!</v>
      </c>
      <c r="R171" s="235" t="e" cm="1">
        <f t="array" ref="R171">_xlfn.XLOOKUP($A171&amp;$B171,'[2]产值及收款计划（2026）'!$A:$A&amp;'[2]产值及收款计划（2026）'!$B:$B,'[2]产值及收款计划（2026）'!R:R)</f>
        <v>#REF!</v>
      </c>
      <c r="S171" s="235" t="e" cm="1">
        <f t="array" ref="S171">_xlfn.XLOOKUP($A171&amp;$B171,'[2]产值及收款计划（2026）'!$A:$A&amp;'[2]产值及收款计划（2026）'!$B:$B,'[2]产值及收款计划（2026）'!S:S)</f>
        <v>#REF!</v>
      </c>
      <c r="T171" s="235" cm="1">
        <f t="array" ref="T171">_xlfn.XLOOKUP($A171&amp;$B171,'[2]产值及收款计划（2026）'!$A:$A&amp;'[2]产值及收款计划（2026）'!$B:$B,'[2]产值及收款计划（2026）'!T:T)</f>
        <v>0</v>
      </c>
      <c r="U171" s="235" cm="1">
        <f t="array" ref="U171">_xlfn.XLOOKUP($A171&amp;$B171,'[2]产值及收款计划（2026）'!$A:$A&amp;'[2]产值及收款计划（2026）'!$B:$B,'[2]产值及收款计划（2026）'!U:U)</f>
        <v>0</v>
      </c>
      <c r="V171" s="235" cm="1">
        <f t="array" ref="V171">_xlfn.XLOOKUP($A171&amp;$B171,'[2]产值及收款计划（2026）'!$A:$A&amp;'[2]产值及收款计划（2026）'!$B:$B,'[2]产值及收款计划（2026）'!V:V)</f>
        <v>4.0226</v>
      </c>
      <c r="W171" s="235" t="e" cm="1">
        <f t="array" ref="W171">_xlfn.XLOOKUP($A171&amp;$B171,'[2]产值及收款计划（2026）'!$A:$A&amp;'[2]产值及收款计划（2026）'!$B:$B,'[2]产值及收款计划（2026）'!W:W)</f>
        <v>#REF!</v>
      </c>
      <c r="X171" s="235" t="e" cm="1">
        <f t="array" ref="X171">_xlfn.XLOOKUP($A171&amp;$B171,'[2]产值及收款计划（2026）'!$A:$A&amp;'[2]产值及收款计划（2026）'!$B:$B,'[2]产值及收款计划（2026）'!X:X)</f>
        <v>#REF!</v>
      </c>
      <c r="Y171" s="235" t="e" cm="1">
        <f t="array" ref="Y171">_xlfn.XLOOKUP($A171&amp;$B171,'[2]产值及收款计划（2026）'!$A:$A&amp;'[2]产值及收款计划（2026）'!$B:$B,'[2]产值及收款计划（2026）'!Y:Y)</f>
        <v>#REF!</v>
      </c>
      <c r="Z171" s="235" t="e" cm="1">
        <f t="array" ref="Z171">_xlfn.XLOOKUP($A171&amp;$B171,'[2]产值及收款计划（2026）'!$A:$A&amp;'[2]产值及收款计划（2026）'!$B:$B,'[2]产值及收款计划（2026）'!Z:Z)</f>
        <v>#REF!</v>
      </c>
      <c r="AA171" s="235" t="e" cm="1">
        <f t="array" ref="AA171">_xlfn.XLOOKUP($A171&amp;$B171,'[2]产值及收款计划（2026）'!$A:$A&amp;'[2]产值及收款计划（2026）'!$B:$B,'[2]产值及收款计划（2026）'!AA:AA)</f>
        <v>#REF!</v>
      </c>
      <c r="AB171" s="235" t="e" cm="1">
        <f t="array" ref="AB171">_xlfn.XLOOKUP($A171&amp;$B171,'[2]产值及收款计划（2026）'!$A:$A&amp;'[2]产值及收款计划（2026）'!$B:$B,'[2]产值及收款计划（2026）'!AB:AB)</f>
        <v>#REF!</v>
      </c>
      <c r="AC171" s="235" cm="1">
        <f t="array" ref="AC171">_xlfn.XLOOKUP($A171&amp;$B171,'[2]产值及收款计划（2026）'!$A:$A&amp;'[2]产值及收款计划（2026）'!$B:$B,'[2]产值及收款计划（2026）'!AC:AC)</f>
        <v>4.0226</v>
      </c>
      <c r="AD171" s="235" cm="1">
        <f t="array" ref="AD171">_xlfn.XLOOKUP($A171&amp;$B171,'[2]产值及收款计划（2026）'!$A:$A&amp;'[2]产值及收款计划（2026）'!$B:$B,'[2]产值及收款计划（2026）'!AD:AD)</f>
        <v>0</v>
      </c>
      <c r="AE171" s="235" t="e" cm="1">
        <f t="array" ref="AE171">_xlfn.XLOOKUP($A171&amp;$B171,'[2]产值及收款计划（2026）'!$A:$A&amp;'[2]产值及收款计划（2026）'!$B:$B,'[2]产值及收款计划（2026）'!AE:AE)</f>
        <v>#REF!</v>
      </c>
      <c r="AF171" s="235" t="e" cm="1">
        <f t="array" ref="AF171">_xlfn.XLOOKUP($A171&amp;$B171,'[2]产值及收款计划（2026）'!$A:$A&amp;'[2]产值及收款计划（2026）'!$B:$B,'[2]产值及收款计划（2026）'!AF:AF)</f>
        <v>#REF!</v>
      </c>
      <c r="AG171" s="235" t="e" cm="1">
        <f t="array" ref="AG171">_xlfn.XLOOKUP($A171&amp;$B171,'[2]产值及收款计划（2026）'!$A:$A&amp;'[2]产值及收款计划（2026）'!$B:$B,'[2]产值及收款计划（2026）'!AG:AG)</f>
        <v>#REF!</v>
      </c>
      <c r="AH171" s="235" t="e" cm="1">
        <f t="array" ref="AH171">_xlfn.XLOOKUP($A171&amp;$B171,'[2]产值及收款计划（2026）'!$A:$A&amp;'[2]产值及收款计划（2026）'!$B:$B,'[2]产值及收款计划（2026）'!AH:AH)</f>
        <v>#REF!</v>
      </c>
      <c r="AI171" s="235" t="e" cm="1">
        <f t="array" ref="AI171">_xlfn.XLOOKUP($A171&amp;$B171,'[2]产值及收款计划（2026）'!$A:$A&amp;'[2]产值及收款计划（2026）'!$B:$B,'[2]产值及收款计划（2026）'!AI:AI)</f>
        <v>#REF!</v>
      </c>
      <c r="AJ171" s="235" t="e" cm="1">
        <f t="array" ref="AJ171">_xlfn.XLOOKUP($A171&amp;$B171,'[2]产值及收款计划（2026）'!$A:$A&amp;'[2]产值及收款计划（2026）'!$B:$B,'[2]产值及收款计划（2026）'!AJ:AJ)</f>
        <v>#REF!</v>
      </c>
      <c r="AK171" s="235" t="e" cm="1">
        <f t="array" ref="AK171">_xlfn.XLOOKUP($A171&amp;$B171,'[2]产值及收款计划（2026）'!$A:$A&amp;'[2]产值及收款计划（2026）'!$B:$B,'[2]产值及收款计划（2026）'!AK:AK)</f>
        <v>#REF!</v>
      </c>
      <c r="AL171" s="235" t="e" cm="1">
        <f t="array" ref="AL171">_xlfn.XLOOKUP($A171&amp;$B171,'[2]产值及收款计划（2026）'!$A:$A&amp;'[2]产值及收款计划（2026）'!$B:$B,'[2]产值及收款计划（2026）'!AL:AL)</f>
        <v>#REF!</v>
      </c>
      <c r="AM171" s="242" t="e" cm="1">
        <f t="array" ref="AM171">_xlfn.LET(_xlpm.勾选月份状态数组,TRANSPOSE('PPT(12-15页）-TOP10'!$A$3:$A$14),_xlpm.选择数据区,IF('PPT(12-15页）-TOP10'!$E$3="收款",$BA171:$BL171,$AA171:$AL171),SUM(_xlfn._xlws.FILTER(_xlpm.选择数据区,_xlpm.勾选月份状态数组,"")))</f>
        <v>#REF!</v>
      </c>
      <c r="AN171" s="235" t="e">
        <f>_xlfn.XLOOKUP($C171,应收未收表!$T:$T,应收未收表!AA:AA)</f>
        <v>#N/A</v>
      </c>
      <c r="AO171" s="235" t="e">
        <f>_xlfn.XLOOKUP($C171,应收未收表!$T:$T,应收未收表!AB:AB)</f>
        <v>#N/A</v>
      </c>
      <c r="AP171" s="235" t="e">
        <f>_xlfn.XLOOKUP($C171,应收未收表!$T:$T,应收未收表!AC:AC)</f>
        <v>#N/A</v>
      </c>
      <c r="AQ171" s="235" t="e">
        <f>_xlfn.XLOOKUP($C171,应收未收表!$T:$T,应收未收表!AE:AE)</f>
        <v>#N/A</v>
      </c>
      <c r="AR171" s="235" t="e">
        <f>_xlfn.XLOOKUP($C171,应收未收表!$T:$T,应收未收表!AF:AF)</f>
        <v>#N/A</v>
      </c>
      <c r="AS171" s="235" t="e" cm="1">
        <f t="array" ref="AS171">_xlfn.XLOOKUP($A171&amp;$B171,'[2]产值及收款计划（2026）'!$A:$A&amp;'[2]产值及收款计划（2026）'!$B:$B,'[2]产值及收款计划（2026）'!AS:AS)</f>
        <v>#REF!</v>
      </c>
      <c r="AT171" s="235" t="e" cm="1">
        <f t="array" ref="AT171">_xlfn.XLOOKUP($A171&amp;$B171,'[2]产值及收款计划（2026）'!$A:$A&amp;'[2]产值及收款计划（2026）'!$B:$B,'[2]产值及收款计划（2026）'!AT:AT)</f>
        <v>#REF!</v>
      </c>
      <c r="AU171" s="235" t="e" cm="1">
        <f t="array" ref="AU171">_xlfn.XLOOKUP($A171&amp;$B171,'[2]产值及收款计划（2026）'!$A:$A&amp;'[2]产值及收款计划（2026）'!$B:$B,'[2]产值及收款计划（2026）'!AU:AU)</f>
        <v>#REF!</v>
      </c>
      <c r="AV171" s="235" t="e" cm="1">
        <f t="array" ref="AV171">_xlfn.XLOOKUP($A171&amp;$B171,'[2]产值及收款计划（2026）'!$A:$A&amp;'[2]产值及收款计划（2026）'!$B:$B,'[2]产值及收款计划（2026）'!AV:AV)</f>
        <v>#REF!</v>
      </c>
      <c r="AW171" s="235" cm="1">
        <f t="array" ref="AW171">_xlfn.XLOOKUP($A171&amp;$B171,'[2]产值及收款计划（2026）'!$A:$A&amp;'[2]产值及收款计划（2026）'!$B:$B,'[2]产值及收款计划（2026）'!AW:AW)</f>
        <v>3.82147</v>
      </c>
      <c r="AX171" s="235" cm="1">
        <f t="array" ref="AX171">_xlfn.XLOOKUP($A171&amp;$B171,'[2]产值及收款计划（2026）'!$A:$A&amp;'[2]产值及收款计划（2026）'!$B:$B,'[2]产值及收款计划（2026）'!AX:AX)</f>
        <v>0</v>
      </c>
      <c r="AY171" s="235" cm="1">
        <f t="array" ref="AY171">_xlfn.XLOOKUP($A171&amp;$B171,'[2]产值及收款计划（2026）'!$A:$A&amp;'[2]产值及收款计划（2026）'!$B:$B,'[2]产值及收款计划（2026）'!AY:AY)</f>
        <v>0.20113</v>
      </c>
      <c r="AZ171" s="235" cm="1">
        <f t="array" ref="AZ171">_xlfn.XLOOKUP($A171&amp;$B171,'[2]产值及收款计划（2026）'!$A:$A&amp;'[2]产值及收款计划（2026）'!$B:$B,'[2]产值及收款计划（2026）'!AZ:AZ)</f>
        <v>-3.82147</v>
      </c>
      <c r="BA171" s="235" t="e" cm="1">
        <f t="array" ref="BA171">_xlfn.XLOOKUP($A171&amp;$B171,'[2]产值及收款计划（2026）'!$A:$A&amp;'[2]产值及收款计划（2026）'!$B:$B,'[2]产值及收款计划（2026）'!BA:BA)</f>
        <v>#REF!</v>
      </c>
      <c r="BB171" s="235" t="e" cm="1">
        <f t="array" ref="BB171">_xlfn.XLOOKUP($A171&amp;$B171,'[2]产值及收款计划（2026）'!$A:$A&amp;'[2]产值及收款计划（2026）'!$B:$B,'[2]产值及收款计划（2026）'!BB:BB)</f>
        <v>#REF!</v>
      </c>
      <c r="BC171" s="235" t="e" cm="1">
        <f t="array" ref="BC171">_xlfn.XLOOKUP($A171&amp;$B171,'[2]产值及收款计划（2026）'!$A:$A&amp;'[2]产值及收款计划（2026）'!$B:$B,'[2]产值及收款计划（2026）'!BC:BC)</f>
        <v>#REF!</v>
      </c>
      <c r="BD171" s="235" cm="1">
        <f t="array" ref="BD171">_xlfn.XLOOKUP($A171&amp;$B171,'[2]产值及收款计划（2026）'!$A:$A&amp;'[2]产值及收款计划（2026）'!$B:$B,'[2]产值及收款计划（2026）'!BD:BD)</f>
        <v>0.20113</v>
      </c>
      <c r="BE171" s="235" t="e" cm="1">
        <f t="array" ref="BE171">_xlfn.XLOOKUP($A171&amp;$B171,'[2]产值及收款计划（2026）'!$A:$A&amp;'[2]产值及收款计划（2026）'!$B:$B,'[2]产值及收款计划（2026）'!BE:BE)</f>
        <v>#REF!</v>
      </c>
      <c r="BF171" s="235" t="e" cm="1">
        <f t="array" ref="BF171">_xlfn.XLOOKUP($A171&amp;$B171,'[2]产值及收款计划（2026）'!$A:$A&amp;'[2]产值及收款计划（2026）'!$B:$B,'[2]产值及收款计划（2026）'!BF:BF)</f>
        <v>#REF!</v>
      </c>
      <c r="BG171" s="235" t="e" cm="1">
        <f t="array" ref="BG171">_xlfn.XLOOKUP($A171&amp;$B171,'[2]产值及收款计划（2026）'!$A:$A&amp;'[2]产值及收款计划（2026）'!$B:$B,'[2]产值及收款计划（2026）'!BG:BG)</f>
        <v>#REF!</v>
      </c>
      <c r="BH171" s="235" t="e" cm="1">
        <f t="array" ref="BH171">_xlfn.XLOOKUP($A171&amp;$B171,'[2]产值及收款计划（2026）'!$A:$A&amp;'[2]产值及收款计划（2026）'!$B:$B,'[2]产值及收款计划（2026）'!BH:BH)</f>
        <v>#REF!</v>
      </c>
      <c r="BI171" s="235" t="e" cm="1">
        <f t="array" ref="BI171">_xlfn.XLOOKUP($A171&amp;$B171,'[2]产值及收款计划（2026）'!$A:$A&amp;'[2]产值及收款计划（2026）'!$B:$B,'[2]产值及收款计划（2026）'!BI:BI)</f>
        <v>#REF!</v>
      </c>
      <c r="BJ171" s="235" t="e" cm="1">
        <f t="array" ref="BJ171">_xlfn.XLOOKUP($A171&amp;$B171,'[2]产值及收款计划（2026）'!$A:$A&amp;'[2]产值及收款计划（2026）'!$B:$B,'[2]产值及收款计划（2026）'!BJ:BJ)</f>
        <v>#REF!</v>
      </c>
      <c r="BK171" s="235" t="e" cm="1">
        <f t="array" ref="BK171">_xlfn.XLOOKUP($A171&amp;$B171,'[2]产值及收款计划（2026）'!$A:$A&amp;'[2]产值及收款计划（2026）'!$B:$B,'[2]产值及收款计划（2026）'!BK:BK)</f>
        <v>#REF!</v>
      </c>
      <c r="BL171" s="235" t="e" cm="1">
        <f t="array" ref="BL171">_xlfn.XLOOKUP($A171&amp;$B171,'[2]产值及收款计划（2026）'!$A:$A&amp;'[2]产值及收款计划（2026）'!$B:$B,'[2]产值及收款计划（2026）'!BL:BL)</f>
        <v>#REF!</v>
      </c>
      <c r="BM171" s="235"/>
      <c r="BN171" s="235"/>
      <c r="BO171" s="235"/>
      <c r="BP171" s="235"/>
      <c r="BQ171" s="235" t="e">
        <f>_xlfn.XLOOKUP($C171,应收未收表!$AJ:$AJ,应收未收表!AK:AK)</f>
        <v>#N/A</v>
      </c>
      <c r="BR171" s="235" t="e">
        <f>_xlfn.XLOOKUP($C171,应收未收表!$AJ:$AJ,应收未收表!AL:AL)</f>
        <v>#N/A</v>
      </c>
      <c r="BS171" s="235" t="e">
        <f>_xlfn.XLOOKUP($C171,应收未收表!$AJ:$AJ,应收未收表!AM:AM)</f>
        <v>#N/A</v>
      </c>
      <c r="BT171" s="235" t="e">
        <f>_xlfn.XLOOKUP($C171,应收未收表!$AJ:$AJ,应收未收表!AN:AN)</f>
        <v>#N/A</v>
      </c>
      <c r="BU171" s="234" t="str" cm="1">
        <f t="array" ref="BU171">_xlfn.XLOOKUP($A171&amp;$B171,'[2]产值及收款计划（2026）'!$A:$A&amp;'[2]产值及收款计划（2026）'!$B:$B,'[2]产值及收款计划（2026）'!BQ:BQ)</f>
        <v>上海市地下空间开发实业有限公司</v>
      </c>
      <c r="BV171" s="235" t="e" cm="1">
        <f t="array" ref="BV171">_xlfn.XLOOKUP($A171&amp;$B171,'[2]产值及收款计划（2026）'!$A:$A&amp;'[2]产值及收款计划（2026）'!$B:$B,'[2]产值及收款计划（2026）'!BR:BR)</f>
        <v>#REF!</v>
      </c>
      <c r="CE171" s="235" cm="1">
        <f t="array" ref="CE171">_xlfn.XLOOKUP($A171&amp;$B171,'[2]产值及收款计划（2026）'!$A:$A&amp;'[2]产值及收款计划（2026）'!$B:$B,'[2]产值及收款计划（2026）'!CA:CA)</f>
        <v>0</v>
      </c>
      <c r="CF171" s="235" cm="1">
        <f t="array" ref="CF171">_xlfn.XLOOKUP($A171&amp;$B171,'[2]产值及收款计划（2026）'!$A:$A&amp;'[2]产值及收款计划（2026）'!$B:$B,'[2]产值及收款计划（2026）'!CB:CB)</f>
        <v>0</v>
      </c>
      <c r="CG171" s="235" cm="1">
        <f t="array" ref="CG171">_xlfn.XLOOKUP($A171&amp;$B171,'[2]产值及收款计划（2026）'!$A:$A&amp;'[2]产值及收款计划（2026）'!$B:$B,'[2]产值及收款计划（2026）'!CC:CC)</f>
        <v>0</v>
      </c>
      <c r="CH171" s="235" cm="1">
        <f t="array" ref="CH171">_xlfn.XLOOKUP($A171&amp;$B171,'[2]产值及收款计划（2026）'!$A:$A&amp;'[2]产值及收款计划（2026）'!$B:$B,'[2]产值及收款计划（2026）'!CD:CD)</f>
        <v>0</v>
      </c>
      <c r="CI171" s="235" cm="1">
        <f t="array" ref="CI171">_xlfn.XLOOKUP($A171&amp;$B171,'[2]产值及收款计划（2026）'!$A:$A&amp;'[2]产值及收款计划（2026）'!$B:$B,'[2]产值及收款计划（2026）'!CE:CE)</f>
        <v>0</v>
      </c>
      <c r="CJ171" s="235" cm="1">
        <f t="array" ref="CJ171">_xlfn.XLOOKUP($A171&amp;$B171,'[2]产值及收款计划（2026）'!$A:$A&amp;'[2]产值及收款计划（2026）'!$B:$B,'[2]产值及收款计划（2026）'!CF:CF)</f>
        <v>0</v>
      </c>
      <c r="CK171" s="235" cm="1">
        <f t="array" ref="CK171">_xlfn.XLOOKUP($A171&amp;$B171,'[2]产值及收款计划（2026）'!$A:$A&amp;'[2]产值及收款计划（2026）'!$B:$B,'[2]产值及收款计划（2026）'!CG:CG)</f>
        <v>0</v>
      </c>
      <c r="CL171" s="235" cm="1">
        <f t="array" ref="CL171">_xlfn.XLOOKUP($A171&amp;$B171,'[2]产值及收款计划（2026）'!$A:$A&amp;'[2]产值及收款计划（2026）'!$B:$B,'[2]产值及收款计划（2026）'!CH:CH)</f>
        <v>0</v>
      </c>
      <c r="CM171" s="235" cm="1">
        <f t="array" ref="CM171">_xlfn.XLOOKUP($A171&amp;$B171,'[2]产值及收款计划（2026）'!$A:$A&amp;'[2]产值及收款计划（2026）'!$B:$B,'[2]产值及收款计划（2026）'!CI:CI)</f>
        <v>0</v>
      </c>
      <c r="CN171" s="235" cm="1">
        <f t="array" ref="CN171">_xlfn.XLOOKUP($A171&amp;$B171,'[2]产值及收款计划（2026）'!$A:$A&amp;'[2]产值及收款计划（2026）'!$B:$B,'[2]产值及收款计划（2026）'!CJ:CJ)</f>
        <v>0</v>
      </c>
      <c r="CO171" s="235" cm="1">
        <f t="array" ref="CO171">_xlfn.XLOOKUP($A171&amp;$B171,'[2]产值及收款计划（2026）'!$A:$A&amp;'[2]产值及收款计划（2026）'!$B:$B,'[2]产值及收款计划（2026）'!CK:CK)</f>
        <v>0</v>
      </c>
      <c r="CP171" s="235" cm="1">
        <f t="array" ref="CP171">_xlfn.XLOOKUP($A171&amp;$B171,'[2]产值及收款计划（2026）'!$A:$A&amp;'[2]产值及收款计划（2026）'!$B:$B,'[2]产值及收款计划（2026）'!CL:CL)</f>
        <v>0</v>
      </c>
      <c r="DE171" s="235" cm="1">
        <f t="array" ref="DE171">_xlfn.XLOOKUP($A171&amp;$B171,'[2]产值及收款计划（2026）'!$A:$A&amp;'[2]产值及收款计划（2026）'!$B:$B,'[2]产值及收款计划（2026）'!DA:DA)</f>
        <v>0</v>
      </c>
      <c r="DF171" s="235" cm="1">
        <f t="array" ref="DF171">_xlfn.XLOOKUP($A171&amp;$B171,'[2]产值及收款计划（2026）'!$A:$A&amp;'[2]产值及收款计划（2026）'!$B:$B,'[2]产值及收款计划（2026）'!DB:DB)</f>
        <v>0</v>
      </c>
      <c r="DG171" s="235" cm="1">
        <f t="array" ref="DG171">_xlfn.XLOOKUP($A171&amp;$B171,'[2]产值及收款计划（2026）'!$A:$A&amp;'[2]产值及收款计划（2026）'!$B:$B,'[2]产值及收款计划（2026）'!DC:DC)</f>
        <v>0</v>
      </c>
      <c r="DH171" s="235" cm="1">
        <f t="array" ref="DH171">_xlfn.XLOOKUP($A171&amp;$B171,'[2]产值及收款计划（2026）'!$A:$A&amp;'[2]产值及收款计划（2026）'!$B:$B,'[2]产值及收款计划（2026）'!DD:DD)</f>
        <v>0</v>
      </c>
      <c r="DI171" s="235" cm="1">
        <f t="array" ref="DI171">_xlfn.XLOOKUP($A171&amp;$B171,'[2]产值及收款计划（2026）'!$A:$A&amp;'[2]产值及收款计划（2026）'!$B:$B,'[2]产值及收款计划（2026）'!DE:DE)</f>
        <v>0</v>
      </c>
      <c r="DJ171" s="235" cm="1">
        <f t="array" ref="DJ171">_xlfn.XLOOKUP($A171&amp;$B171,'[2]产值及收款计划（2026）'!$A:$A&amp;'[2]产值及收款计划（2026）'!$B:$B,'[2]产值及收款计划（2026）'!DF:DF)</f>
        <v>0</v>
      </c>
      <c r="DK171" s="235" cm="1">
        <f t="array" ref="DK171">_xlfn.XLOOKUP($A171&amp;$B171,'[2]产值及收款计划（2026）'!$A:$A&amp;'[2]产值及收款计划（2026）'!$B:$B,'[2]产值及收款计划（2026）'!DG:DG)</f>
        <v>0</v>
      </c>
      <c r="DL171" s="235" cm="1">
        <f t="array" ref="DL171">_xlfn.XLOOKUP($A171&amp;$B171,'[2]产值及收款计划（2026）'!$A:$A&amp;'[2]产值及收款计划（2026）'!$B:$B,'[2]产值及收款计划（2026）'!DH:DH)</f>
        <v>0</v>
      </c>
      <c r="DM171" s="235" cm="1">
        <f t="array" ref="DM171">_xlfn.XLOOKUP($A171&amp;$B171,'[2]产值及收款计划（2026）'!$A:$A&amp;'[2]产值及收款计划（2026）'!$B:$B,'[2]产值及收款计划（2026）'!DI:DI)</f>
        <v>0</v>
      </c>
      <c r="DN171" s="235" cm="1">
        <f t="array" ref="DN171">_xlfn.XLOOKUP($A171&amp;$B171,'[2]产值及收款计划（2026）'!$A:$A&amp;'[2]产值及收款计划（2026）'!$B:$B,'[2]产值及收款计划（2026）'!DJ:DJ)</f>
        <v>0</v>
      </c>
      <c r="DO171" s="235" cm="1">
        <f t="array" ref="DO171">_xlfn.XLOOKUP($A171&amp;$B171,'[2]产值及收款计划（2026）'!$A:$A&amp;'[2]产值及收款计划（2026）'!$B:$B,'[2]产值及收款计划（2026）'!DK:DK)</f>
        <v>0</v>
      </c>
      <c r="DP171" s="235" cm="1">
        <f t="array" ref="DP171">_xlfn.XLOOKUP($A171&amp;$B171,'[2]产值及收款计划（2026）'!$A:$A&amp;'[2]产值及收款计划（2026）'!$B:$B,'[2]产值及收款计划（2026）'!DL:DL)</f>
        <v>0</v>
      </c>
      <c r="DQ171" s="243"/>
      <c r="DR171" s="229"/>
    </row>
    <row r="172" ht="20.25" spans="1:122">
      <c r="A172" s="233">
        <f t="shared" si="16"/>
        <v>23</v>
      </c>
      <c r="B172" s="233" t="s">
        <v>26</v>
      </c>
      <c r="C172" s="234" t="str" cm="1">
        <f t="array" ref="C172">_xlfn.XLOOKUP($A172&amp;$B172,'[2]产值及收款计划（2026）'!$A:$A&amp;'[2]产值及收款计划（2026）'!$B:$B,'[2]产值及收款计划（2026）'!C:C)</f>
        <v>ZHT2023071200069</v>
      </c>
      <c r="D172" s="234" t="str" cm="1">
        <f t="array" ref="D172">_xlfn.XLOOKUP($A172&amp;$B172,'[2]产值及收款计划（2026）'!$A:$A&amp;'[2]产值及收款计划（2026）'!$B:$B,'[2]产值及收款计划（2026）'!D:D)</f>
        <v>视频会议系统端口及维保技术服务（能源建设集团）</v>
      </c>
      <c r="E172" s="235" cm="1">
        <f t="array" ref="E172">_xlfn.XLOOKUP($A172&amp;$B172,'[2]产值及收款计划（2026）'!$A:$A&amp;'[2]产值及收款计划（2026）'!$B:$B,'[2]产值及收款计划（2026）'!E:E)</f>
        <v>4.1</v>
      </c>
      <c r="F172" s="235" cm="1">
        <f t="array" ref="F172">_xlfn.XLOOKUP($A172&amp;$B172,'[2]产值及收款计划（2026）'!$A:$A&amp;'[2]产值及收款计划（2026）'!$B:$B,'[2]产值及收款计划（2026）'!F:F)</f>
        <v>4.1</v>
      </c>
      <c r="G172" s="235" cm="1">
        <f t="array" ref="G172">_xlfn.XLOOKUP($A172&amp;$B172,'[2]产值及收款计划（2026）'!$A:$A&amp;'[2]产值及收款计划（2026）'!$B:$B,'[2]产值及收款计划（2026）'!G:G)</f>
        <v>4.1</v>
      </c>
      <c r="H172" s="235" cm="1">
        <f t="array" ref="H172">_xlfn.XLOOKUP($A172&amp;$B172,'[2]产值及收款计划（2026）'!$A:$A&amp;'[2]产值及收款计划（2026）'!$B:$B,'[2]产值及收款计划（2026）'!H:H)</f>
        <v>0.82</v>
      </c>
      <c r="I172" s="236" cm="1">
        <f t="array" ref="I172">_xlfn.XLOOKUP($A172&amp;$B172,'[2]产值及收款计划（2026）'!$A:$A&amp;'[2]产值及收款计划（2026）'!$B:$B,'[2]产值及收款计划（2026）'!I:I)</f>
        <v>0.2</v>
      </c>
      <c r="J172" s="237" cm="1">
        <f t="array" ref="J172">_xlfn.XLOOKUP($A172&amp;$B172,'[2]产值及收款计划（2026）'!$A:$A&amp;'[2]产值及收款计划（2026）'!$B:$B,'[2]产值及收款计划（2026）'!J:J)</f>
        <v>0.06</v>
      </c>
      <c r="K172" s="235" t="e" cm="1">
        <f t="array" ref="K172">_xlfn.XLOOKUP($A172&amp;$B172,'[2]产值及收款计划（2026）'!$A:$A&amp;'[2]产值及收款计划（2026）'!$B:$B,'[2]产值及收款计划（2026）'!K:K)</f>
        <v>#REF!</v>
      </c>
      <c r="L172" s="235" t="e" cm="1">
        <f t="array" ref="L172">_xlfn.XLOOKUP($A172&amp;$B172,'[2]产值及收款计划（2026）'!$A:$A&amp;'[2]产值及收款计划（2026）'!$B:$B,'[2]产值及收款计划（2026）'!L:L)</f>
        <v>#REF!</v>
      </c>
      <c r="M172" s="235" t="str" cm="1">
        <f t="array" ref="M172">_xlfn.XLOOKUP($A172&amp;$B172,'[2]产值及收款计划（2026）'!$A:$A&amp;'[2]产值及收款计划（2026）'!$B:$B,'[2]产值及收款计划（2026）'!M:M)</f>
        <v>主导</v>
      </c>
      <c r="N172" s="235" t="str" cm="1">
        <f t="array" ref="N172">_xlfn.XLOOKUP($A172&amp;$B172,'[2]产值及收款计划（2026）'!$A:$A&amp;'[2]产值及收款计划（2026）'!$B:$B,'[2]产值及收款计划（2026）'!N:N)</f>
        <v>邱枫团队</v>
      </c>
      <c r="O172" s="235" t="str" cm="1">
        <f t="array" ref="O172">_xlfn.XLOOKUP($A172&amp;$B172,'[2]产值及收款计划（2026）'!$A:$A&amp;'[2]产值及收款计划（2026）'!$B:$B,'[2]产值及收款计划（2026）'!O:O)</f>
        <v>邱枫</v>
      </c>
      <c r="P172" s="234" t="str" cm="1">
        <f t="array" ref="P172">_xlfn.XLOOKUP($A172&amp;$B172,'[2]产值及收款计划（2026）'!$A:$A&amp;'[2]产值及收款计划（2026）'!$B:$B,'[2]产值及收款计划（2026）'!P:P)</f>
        <v>在建</v>
      </c>
      <c r="Q172" s="235" t="e" cm="1">
        <f t="array" ref="Q172">_xlfn.XLOOKUP($A172&amp;$B172,'[2]产值及收款计划（2026）'!$A:$A&amp;'[2]产值及收款计划（2026）'!$B:$B,'[2]产值及收款计划（2026）'!Q:Q)</f>
        <v>#REF!</v>
      </c>
      <c r="R172" s="235" t="e" cm="1">
        <f t="array" ref="R172">_xlfn.XLOOKUP($A172&amp;$B172,'[2]产值及收款计划（2026）'!$A:$A&amp;'[2]产值及收款计划（2026）'!$B:$B,'[2]产值及收款计划（2026）'!R:R)</f>
        <v>#REF!</v>
      </c>
      <c r="S172" s="235" t="e" cm="1">
        <f t="array" ref="S172">_xlfn.XLOOKUP($A172&amp;$B172,'[2]产值及收款计划（2026）'!$A:$A&amp;'[2]产值及收款计划（2026）'!$B:$B,'[2]产值及收款计划（2026）'!S:S)</f>
        <v>#REF!</v>
      </c>
      <c r="T172" s="235" cm="1">
        <f t="array" ref="T172">_xlfn.XLOOKUP($A172&amp;$B172,'[2]产值及收款计划（2026）'!$A:$A&amp;'[2]产值及收款计划（2026）'!$B:$B,'[2]产值及收款计划（2026）'!T:T)</f>
        <v>0</v>
      </c>
      <c r="U172" s="235" cm="1">
        <f t="array" ref="U172">_xlfn.XLOOKUP($A172&amp;$B172,'[2]产值及收款计划（2026）'!$A:$A&amp;'[2]产值及收款计划（2026）'!$B:$B,'[2]产值及收款计划（2026）'!U:U)</f>
        <v>0</v>
      </c>
      <c r="V172" s="235" cm="1">
        <f t="array" ref="V172">_xlfn.XLOOKUP($A172&amp;$B172,'[2]产值及收款计划（2026）'!$A:$A&amp;'[2]产值及收款计划（2026）'!$B:$B,'[2]产值及收款计划（2026）'!V:V)</f>
        <v>4.1</v>
      </c>
      <c r="W172" s="235" t="e" cm="1">
        <f t="array" ref="W172">_xlfn.XLOOKUP($A172&amp;$B172,'[2]产值及收款计划（2026）'!$A:$A&amp;'[2]产值及收款计划（2026）'!$B:$B,'[2]产值及收款计划（2026）'!W:W)</f>
        <v>#REF!</v>
      </c>
      <c r="X172" s="235" t="e" cm="1">
        <f t="array" ref="X172">_xlfn.XLOOKUP($A172&amp;$B172,'[2]产值及收款计划（2026）'!$A:$A&amp;'[2]产值及收款计划（2026）'!$B:$B,'[2]产值及收款计划（2026）'!X:X)</f>
        <v>#REF!</v>
      </c>
      <c r="Y172" s="235" t="e" cm="1">
        <f t="array" ref="Y172">_xlfn.XLOOKUP($A172&amp;$B172,'[2]产值及收款计划（2026）'!$A:$A&amp;'[2]产值及收款计划（2026）'!$B:$B,'[2]产值及收款计划（2026）'!Y:Y)</f>
        <v>#REF!</v>
      </c>
      <c r="Z172" s="235" t="e" cm="1">
        <f t="array" ref="Z172">_xlfn.XLOOKUP($A172&amp;$B172,'[2]产值及收款计划（2026）'!$A:$A&amp;'[2]产值及收款计划（2026）'!$B:$B,'[2]产值及收款计划（2026）'!Z:Z)</f>
        <v>#REF!</v>
      </c>
      <c r="AA172" s="235" t="e" cm="1">
        <f t="array" ref="AA172">_xlfn.XLOOKUP($A172&amp;$B172,'[2]产值及收款计划（2026）'!$A:$A&amp;'[2]产值及收款计划（2026）'!$B:$B,'[2]产值及收款计划（2026）'!AA:AA)</f>
        <v>#REF!</v>
      </c>
      <c r="AB172" s="235" t="e" cm="1">
        <f t="array" ref="AB172">_xlfn.XLOOKUP($A172&amp;$B172,'[2]产值及收款计划（2026）'!$A:$A&amp;'[2]产值及收款计划（2026）'!$B:$B,'[2]产值及收款计划（2026）'!AB:AB)</f>
        <v>#REF!</v>
      </c>
      <c r="AC172" s="235" cm="1">
        <f t="array" ref="AC172">_xlfn.XLOOKUP($A172&amp;$B172,'[2]产值及收款计划（2026）'!$A:$A&amp;'[2]产值及收款计划（2026）'!$B:$B,'[2]产值及收款计划（2026）'!AC:AC)</f>
        <v>4.1</v>
      </c>
      <c r="AD172" s="235" cm="1">
        <f t="array" ref="AD172">_xlfn.XLOOKUP($A172&amp;$B172,'[2]产值及收款计划（2026）'!$A:$A&amp;'[2]产值及收款计划（2026）'!$B:$B,'[2]产值及收款计划（2026）'!AD:AD)</f>
        <v>0</v>
      </c>
      <c r="AE172" s="235" t="e" cm="1">
        <f t="array" ref="AE172">_xlfn.XLOOKUP($A172&amp;$B172,'[2]产值及收款计划（2026）'!$A:$A&amp;'[2]产值及收款计划（2026）'!$B:$B,'[2]产值及收款计划（2026）'!AE:AE)</f>
        <v>#REF!</v>
      </c>
      <c r="AF172" s="235" t="e" cm="1">
        <f t="array" ref="AF172">_xlfn.XLOOKUP($A172&amp;$B172,'[2]产值及收款计划（2026）'!$A:$A&amp;'[2]产值及收款计划（2026）'!$B:$B,'[2]产值及收款计划（2026）'!AF:AF)</f>
        <v>#REF!</v>
      </c>
      <c r="AG172" s="235" t="e" cm="1">
        <f t="array" ref="AG172">_xlfn.XLOOKUP($A172&amp;$B172,'[2]产值及收款计划（2026）'!$A:$A&amp;'[2]产值及收款计划（2026）'!$B:$B,'[2]产值及收款计划（2026）'!AG:AG)</f>
        <v>#REF!</v>
      </c>
      <c r="AH172" s="235" t="e" cm="1">
        <f t="array" ref="AH172">_xlfn.XLOOKUP($A172&amp;$B172,'[2]产值及收款计划（2026）'!$A:$A&amp;'[2]产值及收款计划（2026）'!$B:$B,'[2]产值及收款计划（2026）'!AH:AH)</f>
        <v>#REF!</v>
      </c>
      <c r="AI172" s="235" t="e" cm="1">
        <f t="array" ref="AI172">_xlfn.XLOOKUP($A172&amp;$B172,'[2]产值及收款计划（2026）'!$A:$A&amp;'[2]产值及收款计划（2026）'!$B:$B,'[2]产值及收款计划（2026）'!AI:AI)</f>
        <v>#REF!</v>
      </c>
      <c r="AJ172" s="235" t="e" cm="1">
        <f t="array" ref="AJ172">_xlfn.XLOOKUP($A172&amp;$B172,'[2]产值及收款计划（2026）'!$A:$A&amp;'[2]产值及收款计划（2026）'!$B:$B,'[2]产值及收款计划（2026）'!AJ:AJ)</f>
        <v>#REF!</v>
      </c>
      <c r="AK172" s="235" t="e" cm="1">
        <f t="array" ref="AK172">_xlfn.XLOOKUP($A172&amp;$B172,'[2]产值及收款计划（2026）'!$A:$A&amp;'[2]产值及收款计划（2026）'!$B:$B,'[2]产值及收款计划（2026）'!AK:AK)</f>
        <v>#REF!</v>
      </c>
      <c r="AL172" s="235" t="e" cm="1">
        <f t="array" ref="AL172">_xlfn.XLOOKUP($A172&amp;$B172,'[2]产值及收款计划（2026）'!$A:$A&amp;'[2]产值及收款计划（2026）'!$B:$B,'[2]产值及收款计划（2026）'!AL:AL)</f>
        <v>#REF!</v>
      </c>
      <c r="AM172" s="242" t="e" cm="1">
        <f t="array" ref="AM172">_xlfn.LET(_xlpm.勾选月份状态数组,TRANSPOSE('PPT(12-15页）-TOP10'!$A$3:$A$14),_xlpm.选择数据区,IF('PPT(12-15页）-TOP10'!$E$3="收款",$BA172:$BL172,$AA172:$AL172),SUM(_xlfn._xlws.FILTER(_xlpm.选择数据区,_xlpm.勾选月份状态数组,"")))</f>
        <v>#REF!</v>
      </c>
      <c r="AN172" s="235" t="e">
        <f>_xlfn.XLOOKUP($C172,应收未收表!$T:$T,应收未收表!AA:AA)</f>
        <v>#N/A</v>
      </c>
      <c r="AO172" s="235" t="e">
        <f>_xlfn.XLOOKUP($C172,应收未收表!$T:$T,应收未收表!AB:AB)</f>
        <v>#N/A</v>
      </c>
      <c r="AP172" s="235" t="e">
        <f>_xlfn.XLOOKUP($C172,应收未收表!$T:$T,应收未收表!AC:AC)</f>
        <v>#N/A</v>
      </c>
      <c r="AQ172" s="235" t="e">
        <f>_xlfn.XLOOKUP($C172,应收未收表!$T:$T,应收未收表!AE:AE)</f>
        <v>#N/A</v>
      </c>
      <c r="AR172" s="235" t="e">
        <f>_xlfn.XLOOKUP($C172,应收未收表!$T:$T,应收未收表!AF:AF)</f>
        <v>#N/A</v>
      </c>
      <c r="AS172" s="235" t="e" cm="1">
        <f t="array" ref="AS172">_xlfn.XLOOKUP($A172&amp;$B172,'[2]产值及收款计划（2026）'!$A:$A&amp;'[2]产值及收款计划（2026）'!$B:$B,'[2]产值及收款计划（2026）'!AS:AS)</f>
        <v>#REF!</v>
      </c>
      <c r="AT172" s="235" t="e" cm="1">
        <f t="array" ref="AT172">_xlfn.XLOOKUP($A172&amp;$B172,'[2]产值及收款计划（2026）'!$A:$A&amp;'[2]产值及收款计划（2026）'!$B:$B,'[2]产值及收款计划（2026）'!AT:AT)</f>
        <v>#REF!</v>
      </c>
      <c r="AU172" s="235" t="e" cm="1">
        <f t="array" ref="AU172">_xlfn.XLOOKUP($A172&amp;$B172,'[2]产值及收款计划（2026）'!$A:$A&amp;'[2]产值及收款计划（2026）'!$B:$B,'[2]产值及收款计划（2026）'!AU:AU)</f>
        <v>#REF!</v>
      </c>
      <c r="AV172" s="235" t="e" cm="1">
        <f t="array" ref="AV172">_xlfn.XLOOKUP($A172&amp;$B172,'[2]产值及收款计划（2026）'!$A:$A&amp;'[2]产值及收款计划（2026）'!$B:$B,'[2]产值及收款计划（2026）'!AV:AV)</f>
        <v>#REF!</v>
      </c>
      <c r="AW172" s="235" cm="1">
        <f t="array" ref="AW172">_xlfn.XLOOKUP($A172&amp;$B172,'[2]产值及收款计划（2026）'!$A:$A&amp;'[2]产值及收款计划（2026）'!$B:$B,'[2]产值及收款计划（2026）'!AW:AW)</f>
        <v>3.895</v>
      </c>
      <c r="AX172" s="235" cm="1">
        <f t="array" ref="AX172">_xlfn.XLOOKUP($A172&amp;$B172,'[2]产值及收款计划（2026）'!$A:$A&amp;'[2]产值及收款计划（2026）'!$B:$B,'[2]产值及收款计划（2026）'!AX:AX)</f>
        <v>0</v>
      </c>
      <c r="AY172" s="235" cm="1">
        <f t="array" ref="AY172">_xlfn.XLOOKUP($A172&amp;$B172,'[2]产值及收款计划（2026）'!$A:$A&amp;'[2]产值及收款计划（2026）'!$B:$B,'[2]产值及收款计划（2026）'!AY:AY)</f>
        <v>0.205</v>
      </c>
      <c r="AZ172" s="235" cm="1">
        <f t="array" ref="AZ172">_xlfn.XLOOKUP($A172&amp;$B172,'[2]产值及收款计划（2026）'!$A:$A&amp;'[2]产值及收款计划（2026）'!$B:$B,'[2]产值及收款计划（2026）'!AZ:AZ)</f>
        <v>-3.895</v>
      </c>
      <c r="BA172" s="235" t="e" cm="1">
        <f t="array" ref="BA172">_xlfn.XLOOKUP($A172&amp;$B172,'[2]产值及收款计划（2026）'!$A:$A&amp;'[2]产值及收款计划（2026）'!$B:$B,'[2]产值及收款计划（2026）'!BA:BA)</f>
        <v>#REF!</v>
      </c>
      <c r="BB172" s="235" t="e" cm="1">
        <f t="array" ref="BB172">_xlfn.XLOOKUP($A172&amp;$B172,'[2]产值及收款计划（2026）'!$A:$A&amp;'[2]产值及收款计划（2026）'!$B:$B,'[2]产值及收款计划（2026）'!BB:BB)</f>
        <v>#REF!</v>
      </c>
      <c r="BC172" s="235" t="e" cm="1">
        <f t="array" ref="BC172">_xlfn.XLOOKUP($A172&amp;$B172,'[2]产值及收款计划（2026）'!$A:$A&amp;'[2]产值及收款计划（2026）'!$B:$B,'[2]产值及收款计划（2026）'!BC:BC)</f>
        <v>#REF!</v>
      </c>
      <c r="BD172" s="235" cm="1">
        <f t="array" ref="BD172">_xlfn.XLOOKUP($A172&amp;$B172,'[2]产值及收款计划（2026）'!$A:$A&amp;'[2]产值及收款计划（2026）'!$B:$B,'[2]产值及收款计划（2026）'!BD:BD)</f>
        <v>0.205</v>
      </c>
      <c r="BE172" s="235" t="e" cm="1">
        <f t="array" ref="BE172">_xlfn.XLOOKUP($A172&amp;$B172,'[2]产值及收款计划（2026）'!$A:$A&amp;'[2]产值及收款计划（2026）'!$B:$B,'[2]产值及收款计划（2026）'!BE:BE)</f>
        <v>#REF!</v>
      </c>
      <c r="BF172" s="235" t="e" cm="1">
        <f t="array" ref="BF172">_xlfn.XLOOKUP($A172&amp;$B172,'[2]产值及收款计划（2026）'!$A:$A&amp;'[2]产值及收款计划（2026）'!$B:$B,'[2]产值及收款计划（2026）'!BF:BF)</f>
        <v>#REF!</v>
      </c>
      <c r="BG172" s="235" t="e" cm="1">
        <f t="array" ref="BG172">_xlfn.XLOOKUP($A172&amp;$B172,'[2]产值及收款计划（2026）'!$A:$A&amp;'[2]产值及收款计划（2026）'!$B:$B,'[2]产值及收款计划（2026）'!BG:BG)</f>
        <v>#REF!</v>
      </c>
      <c r="BH172" s="235" t="e" cm="1">
        <f t="array" ref="BH172">_xlfn.XLOOKUP($A172&amp;$B172,'[2]产值及收款计划（2026）'!$A:$A&amp;'[2]产值及收款计划（2026）'!$B:$B,'[2]产值及收款计划（2026）'!BH:BH)</f>
        <v>#REF!</v>
      </c>
      <c r="BI172" s="235" t="e" cm="1">
        <f t="array" ref="BI172">_xlfn.XLOOKUP($A172&amp;$B172,'[2]产值及收款计划（2026）'!$A:$A&amp;'[2]产值及收款计划（2026）'!$B:$B,'[2]产值及收款计划（2026）'!BI:BI)</f>
        <v>#REF!</v>
      </c>
      <c r="BJ172" s="235" t="e" cm="1">
        <f t="array" ref="BJ172">_xlfn.XLOOKUP($A172&amp;$B172,'[2]产值及收款计划（2026）'!$A:$A&amp;'[2]产值及收款计划（2026）'!$B:$B,'[2]产值及收款计划（2026）'!BJ:BJ)</f>
        <v>#REF!</v>
      </c>
      <c r="BK172" s="235" t="e" cm="1">
        <f t="array" ref="BK172">_xlfn.XLOOKUP($A172&amp;$B172,'[2]产值及收款计划（2026）'!$A:$A&amp;'[2]产值及收款计划（2026）'!$B:$B,'[2]产值及收款计划（2026）'!BK:BK)</f>
        <v>#REF!</v>
      </c>
      <c r="BL172" s="235" t="e" cm="1">
        <f t="array" ref="BL172">_xlfn.XLOOKUP($A172&amp;$B172,'[2]产值及收款计划（2026）'!$A:$A&amp;'[2]产值及收款计划（2026）'!$B:$B,'[2]产值及收款计划（2026）'!BL:BL)</f>
        <v>#REF!</v>
      </c>
      <c r="BM172" s="235"/>
      <c r="BN172" s="235"/>
      <c r="BO172" s="235"/>
      <c r="BP172" s="235"/>
      <c r="BQ172" s="235" t="e">
        <f>_xlfn.XLOOKUP($C172,应收未收表!$AJ:$AJ,应收未收表!AK:AK)</f>
        <v>#N/A</v>
      </c>
      <c r="BR172" s="235" t="e">
        <f>_xlfn.XLOOKUP($C172,应收未收表!$AJ:$AJ,应收未收表!AL:AL)</f>
        <v>#N/A</v>
      </c>
      <c r="BS172" s="235" t="e">
        <f>_xlfn.XLOOKUP($C172,应收未收表!$AJ:$AJ,应收未收表!AM:AM)</f>
        <v>#N/A</v>
      </c>
      <c r="BT172" s="235" t="e">
        <f>_xlfn.XLOOKUP($C172,应收未收表!$AJ:$AJ,应收未收表!AN:AN)</f>
        <v>#N/A</v>
      </c>
      <c r="BU172" s="234" t="str" cm="1">
        <f t="array" ref="BU172">_xlfn.XLOOKUP($A172&amp;$B172,'[2]产值及收款计划（2026）'!$A:$A&amp;'[2]产值及收款计划（2026）'!$B:$B,'[2]产值及收款计划（2026）'!BQ:BQ)</f>
        <v>上海能源建设集团有限公司</v>
      </c>
      <c r="BV172" s="235" t="e" cm="1">
        <f t="array" ref="BV172">_xlfn.XLOOKUP($A172&amp;$B172,'[2]产值及收款计划（2026）'!$A:$A&amp;'[2]产值及收款计划（2026）'!$B:$B,'[2]产值及收款计划（2026）'!BR:BR)</f>
        <v>#REF!</v>
      </c>
      <c r="CE172" s="235" cm="1">
        <f t="array" ref="CE172">_xlfn.XLOOKUP($A172&amp;$B172,'[2]产值及收款计划（2026）'!$A:$A&amp;'[2]产值及收款计划（2026）'!$B:$B,'[2]产值及收款计划（2026）'!CA:CA)</f>
        <v>0</v>
      </c>
      <c r="CF172" s="235" cm="1">
        <f t="array" ref="CF172">_xlfn.XLOOKUP($A172&amp;$B172,'[2]产值及收款计划（2026）'!$A:$A&amp;'[2]产值及收款计划（2026）'!$B:$B,'[2]产值及收款计划（2026）'!CB:CB)</f>
        <v>0</v>
      </c>
      <c r="CG172" s="235" cm="1">
        <f t="array" ref="CG172">_xlfn.XLOOKUP($A172&amp;$B172,'[2]产值及收款计划（2026）'!$A:$A&amp;'[2]产值及收款计划（2026）'!$B:$B,'[2]产值及收款计划（2026）'!CC:CC)</f>
        <v>0</v>
      </c>
      <c r="CH172" s="235" cm="1">
        <f t="array" ref="CH172">_xlfn.XLOOKUP($A172&amp;$B172,'[2]产值及收款计划（2026）'!$A:$A&amp;'[2]产值及收款计划（2026）'!$B:$B,'[2]产值及收款计划（2026）'!CD:CD)</f>
        <v>0</v>
      </c>
      <c r="CI172" s="235" cm="1">
        <f t="array" ref="CI172">_xlfn.XLOOKUP($A172&amp;$B172,'[2]产值及收款计划（2026）'!$A:$A&amp;'[2]产值及收款计划（2026）'!$B:$B,'[2]产值及收款计划（2026）'!CE:CE)</f>
        <v>0</v>
      </c>
      <c r="CJ172" s="235" cm="1">
        <f t="array" ref="CJ172">_xlfn.XLOOKUP($A172&amp;$B172,'[2]产值及收款计划（2026）'!$A:$A&amp;'[2]产值及收款计划（2026）'!$B:$B,'[2]产值及收款计划（2026）'!CF:CF)</f>
        <v>0</v>
      </c>
      <c r="CK172" s="235" cm="1">
        <f t="array" ref="CK172">_xlfn.XLOOKUP($A172&amp;$B172,'[2]产值及收款计划（2026）'!$A:$A&amp;'[2]产值及收款计划（2026）'!$B:$B,'[2]产值及收款计划（2026）'!CG:CG)</f>
        <v>0</v>
      </c>
      <c r="CL172" s="235" cm="1">
        <f t="array" ref="CL172">_xlfn.XLOOKUP($A172&amp;$B172,'[2]产值及收款计划（2026）'!$A:$A&amp;'[2]产值及收款计划（2026）'!$B:$B,'[2]产值及收款计划（2026）'!CH:CH)</f>
        <v>0</v>
      </c>
      <c r="CM172" s="235" cm="1">
        <f t="array" ref="CM172">_xlfn.XLOOKUP($A172&amp;$B172,'[2]产值及收款计划（2026）'!$A:$A&amp;'[2]产值及收款计划（2026）'!$B:$B,'[2]产值及收款计划（2026）'!CI:CI)</f>
        <v>0</v>
      </c>
      <c r="CN172" s="235" cm="1">
        <f t="array" ref="CN172">_xlfn.XLOOKUP($A172&amp;$B172,'[2]产值及收款计划（2026）'!$A:$A&amp;'[2]产值及收款计划（2026）'!$B:$B,'[2]产值及收款计划（2026）'!CJ:CJ)</f>
        <v>0</v>
      </c>
      <c r="CO172" s="235" cm="1">
        <f t="array" ref="CO172">_xlfn.XLOOKUP($A172&amp;$B172,'[2]产值及收款计划（2026）'!$A:$A&amp;'[2]产值及收款计划（2026）'!$B:$B,'[2]产值及收款计划（2026）'!CK:CK)</f>
        <v>0</v>
      </c>
      <c r="CP172" s="235" cm="1">
        <f t="array" ref="CP172">_xlfn.XLOOKUP($A172&amp;$B172,'[2]产值及收款计划（2026）'!$A:$A&amp;'[2]产值及收款计划（2026）'!$B:$B,'[2]产值及收款计划（2026）'!CL:CL)</f>
        <v>0</v>
      </c>
      <c r="DE172" s="235" cm="1">
        <f t="array" ref="DE172">_xlfn.XLOOKUP($A172&amp;$B172,'[2]产值及收款计划（2026）'!$A:$A&amp;'[2]产值及收款计划（2026）'!$B:$B,'[2]产值及收款计划（2026）'!DA:DA)</f>
        <v>0</v>
      </c>
      <c r="DF172" s="235" cm="1">
        <f t="array" ref="DF172">_xlfn.XLOOKUP($A172&amp;$B172,'[2]产值及收款计划（2026）'!$A:$A&amp;'[2]产值及收款计划（2026）'!$B:$B,'[2]产值及收款计划（2026）'!DB:DB)</f>
        <v>0</v>
      </c>
      <c r="DG172" s="235" cm="1">
        <f t="array" ref="DG172">_xlfn.XLOOKUP($A172&amp;$B172,'[2]产值及收款计划（2026）'!$A:$A&amp;'[2]产值及收款计划（2026）'!$B:$B,'[2]产值及收款计划（2026）'!DC:DC)</f>
        <v>0</v>
      </c>
      <c r="DH172" s="235" cm="1">
        <f t="array" ref="DH172">_xlfn.XLOOKUP($A172&amp;$B172,'[2]产值及收款计划（2026）'!$A:$A&amp;'[2]产值及收款计划（2026）'!$B:$B,'[2]产值及收款计划（2026）'!DD:DD)</f>
        <v>0</v>
      </c>
      <c r="DI172" s="235" cm="1">
        <f t="array" ref="DI172">_xlfn.XLOOKUP($A172&amp;$B172,'[2]产值及收款计划（2026）'!$A:$A&amp;'[2]产值及收款计划（2026）'!$B:$B,'[2]产值及收款计划（2026）'!DE:DE)</f>
        <v>0</v>
      </c>
      <c r="DJ172" s="235" cm="1">
        <f t="array" ref="DJ172">_xlfn.XLOOKUP($A172&amp;$B172,'[2]产值及收款计划（2026）'!$A:$A&amp;'[2]产值及收款计划（2026）'!$B:$B,'[2]产值及收款计划（2026）'!DF:DF)</f>
        <v>0</v>
      </c>
      <c r="DK172" s="235" cm="1">
        <f t="array" ref="DK172">_xlfn.XLOOKUP($A172&amp;$B172,'[2]产值及收款计划（2026）'!$A:$A&amp;'[2]产值及收款计划（2026）'!$B:$B,'[2]产值及收款计划（2026）'!DG:DG)</f>
        <v>0</v>
      </c>
      <c r="DL172" s="235" cm="1">
        <f t="array" ref="DL172">_xlfn.XLOOKUP($A172&amp;$B172,'[2]产值及收款计划（2026）'!$A:$A&amp;'[2]产值及收款计划（2026）'!$B:$B,'[2]产值及收款计划（2026）'!DH:DH)</f>
        <v>0</v>
      </c>
      <c r="DM172" s="235" cm="1">
        <f t="array" ref="DM172">_xlfn.XLOOKUP($A172&amp;$B172,'[2]产值及收款计划（2026）'!$A:$A&amp;'[2]产值及收款计划（2026）'!$B:$B,'[2]产值及收款计划（2026）'!DI:DI)</f>
        <v>0</v>
      </c>
      <c r="DN172" s="235" cm="1">
        <f t="array" ref="DN172">_xlfn.XLOOKUP($A172&amp;$B172,'[2]产值及收款计划（2026）'!$A:$A&amp;'[2]产值及收款计划（2026）'!$B:$B,'[2]产值及收款计划（2026）'!DJ:DJ)</f>
        <v>0</v>
      </c>
      <c r="DO172" s="235" cm="1">
        <f t="array" ref="DO172">_xlfn.XLOOKUP($A172&amp;$B172,'[2]产值及收款计划（2026）'!$A:$A&amp;'[2]产值及收款计划（2026）'!$B:$B,'[2]产值及收款计划（2026）'!DK:DK)</f>
        <v>0</v>
      </c>
      <c r="DP172" s="235" cm="1">
        <f t="array" ref="DP172">_xlfn.XLOOKUP($A172&amp;$B172,'[2]产值及收款计划（2026）'!$A:$A&amp;'[2]产值及收款计划（2026）'!$B:$B,'[2]产值及收款计划（2026）'!DL:DL)</f>
        <v>0</v>
      </c>
      <c r="DQ172" s="243"/>
      <c r="DR172" s="229"/>
    </row>
    <row r="173" ht="20.25" spans="1:122">
      <c r="A173" s="233">
        <f t="shared" si="16"/>
        <v>24</v>
      </c>
      <c r="B173" s="233" t="s">
        <v>26</v>
      </c>
      <c r="C173" s="234" t="str" cm="1">
        <f t="array" ref="C173">_xlfn.XLOOKUP($A173&amp;$B173,'[2]产值及收款计划（2026）'!$A:$A&amp;'[2]产值及收款计划（2026）'!$B:$B,'[2]产值及收款计划（2026）'!C:C)</f>
        <v>ZHT2023071200068</v>
      </c>
      <c r="D173" s="234" t="str" cm="1">
        <f t="array" ref="D173">_xlfn.XLOOKUP($A173&amp;$B173,'[2]产值及收款计划（2026）'!$A:$A&amp;'[2]产值及收款计划（2026）'!$B:$B,'[2]产值及收款计划（2026）'!D:D)</f>
        <v>视频会议系统端口及维保技术服务（公路桥梁）</v>
      </c>
      <c r="E173" s="235" cm="1">
        <f t="array" ref="E173">_xlfn.XLOOKUP($A173&amp;$B173,'[2]产值及收款计划（2026）'!$A:$A&amp;'[2]产值及收款计划（2026）'!$B:$B,'[2]产值及收款计划（2026）'!E:E)</f>
        <v>5.56</v>
      </c>
      <c r="F173" s="235" cm="1">
        <f t="array" ref="F173">_xlfn.XLOOKUP($A173&amp;$B173,'[2]产值及收款计划（2026）'!$A:$A&amp;'[2]产值及收款计划（2026）'!$B:$B,'[2]产值及收款计划（2026）'!F:F)</f>
        <v>5.56</v>
      </c>
      <c r="G173" s="235" cm="1">
        <f t="array" ref="G173">_xlfn.XLOOKUP($A173&amp;$B173,'[2]产值及收款计划（2026）'!$A:$A&amp;'[2]产值及收款计划（2026）'!$B:$B,'[2]产值及收款计划（2026）'!G:G)</f>
        <v>5.56</v>
      </c>
      <c r="H173" s="235" cm="1">
        <f t="array" ref="H173">_xlfn.XLOOKUP($A173&amp;$B173,'[2]产值及收款计划（2026）'!$A:$A&amp;'[2]产值及收款计划（2026）'!$B:$B,'[2]产值及收款计划（2026）'!H:H)</f>
        <v>1.112</v>
      </c>
      <c r="I173" s="236" cm="1">
        <f t="array" ref="I173">_xlfn.XLOOKUP($A173&amp;$B173,'[2]产值及收款计划（2026）'!$A:$A&amp;'[2]产值及收款计划（2026）'!$B:$B,'[2]产值及收款计划（2026）'!I:I)</f>
        <v>0.2</v>
      </c>
      <c r="J173" s="237" cm="1">
        <f t="array" ref="J173">_xlfn.XLOOKUP($A173&amp;$B173,'[2]产值及收款计划（2026）'!$A:$A&amp;'[2]产值及收款计划（2026）'!$B:$B,'[2]产值及收款计划（2026）'!J:J)</f>
        <v>0.06</v>
      </c>
      <c r="K173" s="235" t="e" cm="1">
        <f t="array" ref="K173">_xlfn.XLOOKUP($A173&amp;$B173,'[2]产值及收款计划（2026）'!$A:$A&amp;'[2]产值及收款计划（2026）'!$B:$B,'[2]产值及收款计划（2026）'!K:K)</f>
        <v>#REF!</v>
      </c>
      <c r="L173" s="235" t="e" cm="1">
        <f t="array" ref="L173">_xlfn.XLOOKUP($A173&amp;$B173,'[2]产值及收款计划（2026）'!$A:$A&amp;'[2]产值及收款计划（2026）'!$B:$B,'[2]产值及收款计划（2026）'!L:L)</f>
        <v>#REF!</v>
      </c>
      <c r="M173" s="235" t="str" cm="1">
        <f t="array" ref="M173">_xlfn.XLOOKUP($A173&amp;$B173,'[2]产值及收款计划（2026）'!$A:$A&amp;'[2]产值及收款计划（2026）'!$B:$B,'[2]产值及收款计划（2026）'!M:M)</f>
        <v>主导</v>
      </c>
      <c r="N173" s="235" t="str" cm="1">
        <f t="array" ref="N173">_xlfn.XLOOKUP($A173&amp;$B173,'[2]产值及收款计划（2026）'!$A:$A&amp;'[2]产值及收款计划（2026）'!$B:$B,'[2]产值及收款计划（2026）'!N:N)</f>
        <v>邱枫团队</v>
      </c>
      <c r="O173" s="235" t="str" cm="1">
        <f t="array" ref="O173">_xlfn.XLOOKUP($A173&amp;$B173,'[2]产值及收款计划（2026）'!$A:$A&amp;'[2]产值及收款计划（2026）'!$B:$B,'[2]产值及收款计划（2026）'!O:O)</f>
        <v>邱枫</v>
      </c>
      <c r="P173" s="234" t="str" cm="1">
        <f t="array" ref="P173">_xlfn.XLOOKUP($A173&amp;$B173,'[2]产值及收款计划（2026）'!$A:$A&amp;'[2]产值及收款计划（2026）'!$B:$B,'[2]产值及收款计划（2026）'!P:P)</f>
        <v>在建</v>
      </c>
      <c r="Q173" s="235" t="e" cm="1">
        <f t="array" ref="Q173">_xlfn.XLOOKUP($A173&amp;$B173,'[2]产值及收款计划（2026）'!$A:$A&amp;'[2]产值及收款计划（2026）'!$B:$B,'[2]产值及收款计划（2026）'!Q:Q)</f>
        <v>#REF!</v>
      </c>
      <c r="R173" s="235" t="e" cm="1">
        <f t="array" ref="R173">_xlfn.XLOOKUP($A173&amp;$B173,'[2]产值及收款计划（2026）'!$A:$A&amp;'[2]产值及收款计划（2026）'!$B:$B,'[2]产值及收款计划（2026）'!R:R)</f>
        <v>#REF!</v>
      </c>
      <c r="S173" s="235" t="e" cm="1">
        <f t="array" ref="S173">_xlfn.XLOOKUP($A173&amp;$B173,'[2]产值及收款计划（2026）'!$A:$A&amp;'[2]产值及收款计划（2026）'!$B:$B,'[2]产值及收款计划（2026）'!S:S)</f>
        <v>#REF!</v>
      </c>
      <c r="T173" s="235" cm="1">
        <f t="array" ref="T173">_xlfn.XLOOKUP($A173&amp;$B173,'[2]产值及收款计划（2026）'!$A:$A&amp;'[2]产值及收款计划（2026）'!$B:$B,'[2]产值及收款计划（2026）'!T:T)</f>
        <v>0</v>
      </c>
      <c r="U173" s="235" cm="1">
        <f t="array" ref="U173">_xlfn.XLOOKUP($A173&amp;$B173,'[2]产值及收款计划（2026）'!$A:$A&amp;'[2]产值及收款计划（2026）'!$B:$B,'[2]产值及收款计划（2026）'!U:U)</f>
        <v>0</v>
      </c>
      <c r="V173" s="235" cm="1">
        <f t="array" ref="V173">_xlfn.XLOOKUP($A173&amp;$B173,'[2]产值及收款计划（2026）'!$A:$A&amp;'[2]产值及收款计划（2026）'!$B:$B,'[2]产值及收款计划（2026）'!V:V)</f>
        <v>5.56</v>
      </c>
      <c r="W173" s="235" t="e" cm="1">
        <f t="array" ref="W173">_xlfn.XLOOKUP($A173&amp;$B173,'[2]产值及收款计划（2026）'!$A:$A&amp;'[2]产值及收款计划（2026）'!$B:$B,'[2]产值及收款计划（2026）'!W:W)</f>
        <v>#REF!</v>
      </c>
      <c r="X173" s="235" t="e" cm="1">
        <f t="array" ref="X173">_xlfn.XLOOKUP($A173&amp;$B173,'[2]产值及收款计划（2026）'!$A:$A&amp;'[2]产值及收款计划（2026）'!$B:$B,'[2]产值及收款计划（2026）'!X:X)</f>
        <v>#REF!</v>
      </c>
      <c r="Y173" s="235" t="e" cm="1">
        <f t="array" ref="Y173">_xlfn.XLOOKUP($A173&amp;$B173,'[2]产值及收款计划（2026）'!$A:$A&amp;'[2]产值及收款计划（2026）'!$B:$B,'[2]产值及收款计划（2026）'!Y:Y)</f>
        <v>#REF!</v>
      </c>
      <c r="Z173" s="235" t="e" cm="1">
        <f t="array" ref="Z173">_xlfn.XLOOKUP($A173&amp;$B173,'[2]产值及收款计划（2026）'!$A:$A&amp;'[2]产值及收款计划（2026）'!$B:$B,'[2]产值及收款计划（2026）'!Z:Z)</f>
        <v>#REF!</v>
      </c>
      <c r="AA173" s="235" t="e" cm="1">
        <f t="array" ref="AA173">_xlfn.XLOOKUP($A173&amp;$B173,'[2]产值及收款计划（2026）'!$A:$A&amp;'[2]产值及收款计划（2026）'!$B:$B,'[2]产值及收款计划（2026）'!AA:AA)</f>
        <v>#REF!</v>
      </c>
      <c r="AB173" s="235" t="e" cm="1">
        <f t="array" ref="AB173">_xlfn.XLOOKUP($A173&amp;$B173,'[2]产值及收款计划（2026）'!$A:$A&amp;'[2]产值及收款计划（2026）'!$B:$B,'[2]产值及收款计划（2026）'!AB:AB)</f>
        <v>#REF!</v>
      </c>
      <c r="AC173" s="235" cm="1">
        <f t="array" ref="AC173">_xlfn.XLOOKUP($A173&amp;$B173,'[2]产值及收款计划（2026）'!$A:$A&amp;'[2]产值及收款计划（2026）'!$B:$B,'[2]产值及收款计划（2026）'!AC:AC)</f>
        <v>5.56</v>
      </c>
      <c r="AD173" s="235" cm="1">
        <f t="array" ref="AD173">_xlfn.XLOOKUP($A173&amp;$B173,'[2]产值及收款计划（2026）'!$A:$A&amp;'[2]产值及收款计划（2026）'!$B:$B,'[2]产值及收款计划（2026）'!AD:AD)</f>
        <v>0</v>
      </c>
      <c r="AE173" s="235" t="e" cm="1">
        <f t="array" ref="AE173">_xlfn.XLOOKUP($A173&amp;$B173,'[2]产值及收款计划（2026）'!$A:$A&amp;'[2]产值及收款计划（2026）'!$B:$B,'[2]产值及收款计划（2026）'!AE:AE)</f>
        <v>#REF!</v>
      </c>
      <c r="AF173" s="235" t="e" cm="1">
        <f t="array" ref="AF173">_xlfn.XLOOKUP($A173&amp;$B173,'[2]产值及收款计划（2026）'!$A:$A&amp;'[2]产值及收款计划（2026）'!$B:$B,'[2]产值及收款计划（2026）'!AF:AF)</f>
        <v>#REF!</v>
      </c>
      <c r="AG173" s="235" t="e" cm="1">
        <f t="array" ref="AG173">_xlfn.XLOOKUP($A173&amp;$B173,'[2]产值及收款计划（2026）'!$A:$A&amp;'[2]产值及收款计划（2026）'!$B:$B,'[2]产值及收款计划（2026）'!AG:AG)</f>
        <v>#REF!</v>
      </c>
      <c r="AH173" s="235" t="e" cm="1">
        <f t="array" ref="AH173">_xlfn.XLOOKUP($A173&amp;$B173,'[2]产值及收款计划（2026）'!$A:$A&amp;'[2]产值及收款计划（2026）'!$B:$B,'[2]产值及收款计划（2026）'!AH:AH)</f>
        <v>#REF!</v>
      </c>
      <c r="AI173" s="235" t="e" cm="1">
        <f t="array" ref="AI173">_xlfn.XLOOKUP($A173&amp;$B173,'[2]产值及收款计划（2026）'!$A:$A&amp;'[2]产值及收款计划（2026）'!$B:$B,'[2]产值及收款计划（2026）'!AI:AI)</f>
        <v>#REF!</v>
      </c>
      <c r="AJ173" s="235" t="e" cm="1">
        <f t="array" ref="AJ173">_xlfn.XLOOKUP($A173&amp;$B173,'[2]产值及收款计划（2026）'!$A:$A&amp;'[2]产值及收款计划（2026）'!$B:$B,'[2]产值及收款计划（2026）'!AJ:AJ)</f>
        <v>#REF!</v>
      </c>
      <c r="AK173" s="235" t="e" cm="1">
        <f t="array" ref="AK173">_xlfn.XLOOKUP($A173&amp;$B173,'[2]产值及收款计划（2026）'!$A:$A&amp;'[2]产值及收款计划（2026）'!$B:$B,'[2]产值及收款计划（2026）'!AK:AK)</f>
        <v>#REF!</v>
      </c>
      <c r="AL173" s="235" t="e" cm="1">
        <f t="array" ref="AL173">_xlfn.XLOOKUP($A173&amp;$B173,'[2]产值及收款计划（2026）'!$A:$A&amp;'[2]产值及收款计划（2026）'!$B:$B,'[2]产值及收款计划（2026）'!AL:AL)</f>
        <v>#REF!</v>
      </c>
      <c r="AM173" s="242" t="e" cm="1">
        <f t="array" ref="AM173">_xlfn.LET(_xlpm.勾选月份状态数组,TRANSPOSE('PPT(12-15页）-TOP10'!$A$3:$A$14),_xlpm.选择数据区,IF('PPT(12-15页）-TOP10'!$E$3="收款",$BA173:$BL173,$AA173:$AL173),SUM(_xlfn._xlws.FILTER(_xlpm.选择数据区,_xlpm.勾选月份状态数组,"")))</f>
        <v>#REF!</v>
      </c>
      <c r="AN173" s="235" t="e">
        <f>_xlfn.XLOOKUP($C173,应收未收表!$T:$T,应收未收表!AA:AA)</f>
        <v>#N/A</v>
      </c>
      <c r="AO173" s="235" t="e">
        <f>_xlfn.XLOOKUP($C173,应收未收表!$T:$T,应收未收表!AB:AB)</f>
        <v>#N/A</v>
      </c>
      <c r="AP173" s="235" t="e">
        <f>_xlfn.XLOOKUP($C173,应收未收表!$T:$T,应收未收表!AC:AC)</f>
        <v>#N/A</v>
      </c>
      <c r="AQ173" s="235" t="e">
        <f>_xlfn.XLOOKUP($C173,应收未收表!$T:$T,应收未收表!AE:AE)</f>
        <v>#N/A</v>
      </c>
      <c r="AR173" s="235" t="e">
        <f>_xlfn.XLOOKUP($C173,应收未收表!$T:$T,应收未收表!AF:AF)</f>
        <v>#N/A</v>
      </c>
      <c r="AS173" s="235" t="e" cm="1">
        <f t="array" ref="AS173">_xlfn.XLOOKUP($A173&amp;$B173,'[2]产值及收款计划（2026）'!$A:$A&amp;'[2]产值及收款计划（2026）'!$B:$B,'[2]产值及收款计划（2026）'!AS:AS)</f>
        <v>#REF!</v>
      </c>
      <c r="AT173" s="235" t="e" cm="1">
        <f t="array" ref="AT173">_xlfn.XLOOKUP($A173&amp;$B173,'[2]产值及收款计划（2026）'!$A:$A&amp;'[2]产值及收款计划（2026）'!$B:$B,'[2]产值及收款计划（2026）'!AT:AT)</f>
        <v>#REF!</v>
      </c>
      <c r="AU173" s="235" t="e" cm="1">
        <f t="array" ref="AU173">_xlfn.XLOOKUP($A173&amp;$B173,'[2]产值及收款计划（2026）'!$A:$A&amp;'[2]产值及收款计划（2026）'!$B:$B,'[2]产值及收款计划（2026）'!AU:AU)</f>
        <v>#REF!</v>
      </c>
      <c r="AV173" s="235" t="e" cm="1">
        <f t="array" ref="AV173">_xlfn.XLOOKUP($A173&amp;$B173,'[2]产值及收款计划（2026）'!$A:$A&amp;'[2]产值及收款计划（2026）'!$B:$B,'[2]产值及收款计划（2026）'!AV:AV)</f>
        <v>#REF!</v>
      </c>
      <c r="AW173" s="235" cm="1">
        <f t="array" ref="AW173">_xlfn.XLOOKUP($A173&amp;$B173,'[2]产值及收款计划（2026）'!$A:$A&amp;'[2]产值及收款计划（2026）'!$B:$B,'[2]产值及收款计划（2026）'!AW:AW)</f>
        <v>5.282</v>
      </c>
      <c r="AX173" s="235" cm="1">
        <f t="array" ref="AX173">_xlfn.XLOOKUP($A173&amp;$B173,'[2]产值及收款计划（2026）'!$A:$A&amp;'[2]产值及收款计划（2026）'!$B:$B,'[2]产值及收款计划（2026）'!AX:AX)</f>
        <v>0</v>
      </c>
      <c r="AY173" s="235" cm="1">
        <f t="array" ref="AY173">_xlfn.XLOOKUP($A173&amp;$B173,'[2]产值及收款计划（2026）'!$A:$A&amp;'[2]产值及收款计划（2026）'!$B:$B,'[2]产值及收款计划（2026）'!AY:AY)</f>
        <v>0.278</v>
      </c>
      <c r="AZ173" s="235" cm="1">
        <f t="array" ref="AZ173">_xlfn.XLOOKUP($A173&amp;$B173,'[2]产值及收款计划（2026）'!$A:$A&amp;'[2]产值及收款计划（2026）'!$B:$B,'[2]产值及收款计划（2026）'!AZ:AZ)</f>
        <v>-5.282</v>
      </c>
      <c r="BA173" s="235" t="e" cm="1">
        <f t="array" ref="BA173">_xlfn.XLOOKUP($A173&amp;$B173,'[2]产值及收款计划（2026）'!$A:$A&amp;'[2]产值及收款计划（2026）'!$B:$B,'[2]产值及收款计划（2026）'!BA:BA)</f>
        <v>#REF!</v>
      </c>
      <c r="BB173" s="235" t="e" cm="1">
        <f t="array" ref="BB173">_xlfn.XLOOKUP($A173&amp;$B173,'[2]产值及收款计划（2026）'!$A:$A&amp;'[2]产值及收款计划（2026）'!$B:$B,'[2]产值及收款计划（2026）'!BB:BB)</f>
        <v>#REF!</v>
      </c>
      <c r="BC173" s="235" t="e" cm="1">
        <f t="array" ref="BC173">_xlfn.XLOOKUP($A173&amp;$B173,'[2]产值及收款计划（2026）'!$A:$A&amp;'[2]产值及收款计划（2026）'!$B:$B,'[2]产值及收款计划（2026）'!BC:BC)</f>
        <v>#REF!</v>
      </c>
      <c r="BD173" s="235" cm="1">
        <f t="array" ref="BD173">_xlfn.XLOOKUP($A173&amp;$B173,'[2]产值及收款计划（2026）'!$A:$A&amp;'[2]产值及收款计划（2026）'!$B:$B,'[2]产值及收款计划（2026）'!BD:BD)</f>
        <v>0.278</v>
      </c>
      <c r="BE173" s="235" t="e" cm="1">
        <f t="array" ref="BE173">_xlfn.XLOOKUP($A173&amp;$B173,'[2]产值及收款计划（2026）'!$A:$A&amp;'[2]产值及收款计划（2026）'!$B:$B,'[2]产值及收款计划（2026）'!BE:BE)</f>
        <v>#REF!</v>
      </c>
      <c r="BF173" s="235" t="e" cm="1">
        <f t="array" ref="BF173">_xlfn.XLOOKUP($A173&amp;$B173,'[2]产值及收款计划（2026）'!$A:$A&amp;'[2]产值及收款计划（2026）'!$B:$B,'[2]产值及收款计划（2026）'!BF:BF)</f>
        <v>#REF!</v>
      </c>
      <c r="BG173" s="235" t="e" cm="1">
        <f t="array" ref="BG173">_xlfn.XLOOKUP($A173&amp;$B173,'[2]产值及收款计划（2026）'!$A:$A&amp;'[2]产值及收款计划（2026）'!$B:$B,'[2]产值及收款计划（2026）'!BG:BG)</f>
        <v>#REF!</v>
      </c>
      <c r="BH173" s="235" t="e" cm="1">
        <f t="array" ref="BH173">_xlfn.XLOOKUP($A173&amp;$B173,'[2]产值及收款计划（2026）'!$A:$A&amp;'[2]产值及收款计划（2026）'!$B:$B,'[2]产值及收款计划（2026）'!BH:BH)</f>
        <v>#REF!</v>
      </c>
      <c r="BI173" s="235" t="e" cm="1">
        <f t="array" ref="BI173">_xlfn.XLOOKUP($A173&amp;$B173,'[2]产值及收款计划（2026）'!$A:$A&amp;'[2]产值及收款计划（2026）'!$B:$B,'[2]产值及收款计划（2026）'!BI:BI)</f>
        <v>#REF!</v>
      </c>
      <c r="BJ173" s="235" t="e" cm="1">
        <f t="array" ref="BJ173">_xlfn.XLOOKUP($A173&amp;$B173,'[2]产值及收款计划（2026）'!$A:$A&amp;'[2]产值及收款计划（2026）'!$B:$B,'[2]产值及收款计划（2026）'!BJ:BJ)</f>
        <v>#REF!</v>
      </c>
      <c r="BK173" s="235" t="e" cm="1">
        <f t="array" ref="BK173">_xlfn.XLOOKUP($A173&amp;$B173,'[2]产值及收款计划（2026）'!$A:$A&amp;'[2]产值及收款计划（2026）'!$B:$B,'[2]产值及收款计划（2026）'!BK:BK)</f>
        <v>#REF!</v>
      </c>
      <c r="BL173" s="235" t="e" cm="1">
        <f t="array" ref="BL173">_xlfn.XLOOKUP($A173&amp;$B173,'[2]产值及收款计划（2026）'!$A:$A&amp;'[2]产值及收款计划（2026）'!$B:$B,'[2]产值及收款计划（2026）'!BL:BL)</f>
        <v>#REF!</v>
      </c>
      <c r="BM173" s="235"/>
      <c r="BN173" s="235"/>
      <c r="BO173" s="235"/>
      <c r="BP173" s="235"/>
      <c r="BQ173" s="235" t="e">
        <f>_xlfn.XLOOKUP($C173,应收未收表!$AJ:$AJ,应收未收表!AK:AK)</f>
        <v>#N/A</v>
      </c>
      <c r="BR173" s="235" t="e">
        <f>_xlfn.XLOOKUP($C173,应收未收表!$AJ:$AJ,应收未收表!AL:AL)</f>
        <v>#N/A</v>
      </c>
      <c r="BS173" s="235" t="e">
        <f>_xlfn.XLOOKUP($C173,应收未收表!$AJ:$AJ,应收未收表!AM:AM)</f>
        <v>#N/A</v>
      </c>
      <c r="BT173" s="235" t="e">
        <f>_xlfn.XLOOKUP($C173,应收未收表!$AJ:$AJ,应收未收表!AN:AN)</f>
        <v>#N/A</v>
      </c>
      <c r="BU173" s="234" t="str" cm="1">
        <f t="array" ref="BU173">_xlfn.XLOOKUP($A173&amp;$B173,'[2]产值及收款计划（2026）'!$A:$A&amp;'[2]产值及收款计划（2026）'!$B:$B,'[2]产值及收款计划（2026）'!BQ:BQ)</f>
        <v>上海公路桥梁（集团）有限公司</v>
      </c>
      <c r="BV173" s="235" t="e" cm="1">
        <f t="array" ref="BV173">_xlfn.XLOOKUP($A173&amp;$B173,'[2]产值及收款计划（2026）'!$A:$A&amp;'[2]产值及收款计划（2026）'!$B:$B,'[2]产值及收款计划（2026）'!BR:BR)</f>
        <v>#REF!</v>
      </c>
      <c r="CE173" s="235" cm="1">
        <f t="array" ref="CE173">_xlfn.XLOOKUP($A173&amp;$B173,'[2]产值及收款计划（2026）'!$A:$A&amp;'[2]产值及收款计划（2026）'!$B:$B,'[2]产值及收款计划（2026）'!CA:CA)</f>
        <v>0</v>
      </c>
      <c r="CF173" s="235" cm="1">
        <f t="array" ref="CF173">_xlfn.XLOOKUP($A173&amp;$B173,'[2]产值及收款计划（2026）'!$A:$A&amp;'[2]产值及收款计划（2026）'!$B:$B,'[2]产值及收款计划（2026）'!CB:CB)</f>
        <v>0</v>
      </c>
      <c r="CG173" s="235" cm="1">
        <f t="array" ref="CG173">_xlfn.XLOOKUP($A173&amp;$B173,'[2]产值及收款计划（2026）'!$A:$A&amp;'[2]产值及收款计划（2026）'!$B:$B,'[2]产值及收款计划（2026）'!CC:CC)</f>
        <v>0</v>
      </c>
      <c r="CH173" s="235" cm="1">
        <f t="array" ref="CH173">_xlfn.XLOOKUP($A173&amp;$B173,'[2]产值及收款计划（2026）'!$A:$A&amp;'[2]产值及收款计划（2026）'!$B:$B,'[2]产值及收款计划（2026）'!CD:CD)</f>
        <v>0</v>
      </c>
      <c r="CI173" s="235" cm="1">
        <f t="array" ref="CI173">_xlfn.XLOOKUP($A173&amp;$B173,'[2]产值及收款计划（2026）'!$A:$A&amp;'[2]产值及收款计划（2026）'!$B:$B,'[2]产值及收款计划（2026）'!CE:CE)</f>
        <v>0</v>
      </c>
      <c r="CJ173" s="235" cm="1">
        <f t="array" ref="CJ173">_xlfn.XLOOKUP($A173&amp;$B173,'[2]产值及收款计划（2026）'!$A:$A&amp;'[2]产值及收款计划（2026）'!$B:$B,'[2]产值及收款计划（2026）'!CF:CF)</f>
        <v>0</v>
      </c>
      <c r="CK173" s="235" cm="1">
        <f t="array" ref="CK173">_xlfn.XLOOKUP($A173&amp;$B173,'[2]产值及收款计划（2026）'!$A:$A&amp;'[2]产值及收款计划（2026）'!$B:$B,'[2]产值及收款计划（2026）'!CG:CG)</f>
        <v>0</v>
      </c>
      <c r="CL173" s="235" cm="1">
        <f t="array" ref="CL173">_xlfn.XLOOKUP($A173&amp;$B173,'[2]产值及收款计划（2026）'!$A:$A&amp;'[2]产值及收款计划（2026）'!$B:$B,'[2]产值及收款计划（2026）'!CH:CH)</f>
        <v>0</v>
      </c>
      <c r="CM173" s="235" cm="1">
        <f t="array" ref="CM173">_xlfn.XLOOKUP($A173&amp;$B173,'[2]产值及收款计划（2026）'!$A:$A&amp;'[2]产值及收款计划（2026）'!$B:$B,'[2]产值及收款计划（2026）'!CI:CI)</f>
        <v>0</v>
      </c>
      <c r="CN173" s="235" cm="1">
        <f t="array" ref="CN173">_xlfn.XLOOKUP($A173&amp;$B173,'[2]产值及收款计划（2026）'!$A:$A&amp;'[2]产值及收款计划（2026）'!$B:$B,'[2]产值及收款计划（2026）'!CJ:CJ)</f>
        <v>0</v>
      </c>
      <c r="CO173" s="235" cm="1">
        <f t="array" ref="CO173">_xlfn.XLOOKUP($A173&amp;$B173,'[2]产值及收款计划（2026）'!$A:$A&amp;'[2]产值及收款计划（2026）'!$B:$B,'[2]产值及收款计划（2026）'!CK:CK)</f>
        <v>0</v>
      </c>
      <c r="CP173" s="235" cm="1">
        <f t="array" ref="CP173">_xlfn.XLOOKUP($A173&amp;$B173,'[2]产值及收款计划（2026）'!$A:$A&amp;'[2]产值及收款计划（2026）'!$B:$B,'[2]产值及收款计划（2026）'!CL:CL)</f>
        <v>0</v>
      </c>
      <c r="DE173" s="235" cm="1">
        <f t="array" ref="DE173">_xlfn.XLOOKUP($A173&amp;$B173,'[2]产值及收款计划（2026）'!$A:$A&amp;'[2]产值及收款计划（2026）'!$B:$B,'[2]产值及收款计划（2026）'!DA:DA)</f>
        <v>0</v>
      </c>
      <c r="DF173" s="235" cm="1">
        <f t="array" ref="DF173">_xlfn.XLOOKUP($A173&amp;$B173,'[2]产值及收款计划（2026）'!$A:$A&amp;'[2]产值及收款计划（2026）'!$B:$B,'[2]产值及收款计划（2026）'!DB:DB)</f>
        <v>0</v>
      </c>
      <c r="DG173" s="235" cm="1">
        <f t="array" ref="DG173">_xlfn.XLOOKUP($A173&amp;$B173,'[2]产值及收款计划（2026）'!$A:$A&amp;'[2]产值及收款计划（2026）'!$B:$B,'[2]产值及收款计划（2026）'!DC:DC)</f>
        <v>0</v>
      </c>
      <c r="DH173" s="235" cm="1">
        <f t="array" ref="DH173">_xlfn.XLOOKUP($A173&amp;$B173,'[2]产值及收款计划（2026）'!$A:$A&amp;'[2]产值及收款计划（2026）'!$B:$B,'[2]产值及收款计划（2026）'!DD:DD)</f>
        <v>0</v>
      </c>
      <c r="DI173" s="235" cm="1">
        <f t="array" ref="DI173">_xlfn.XLOOKUP($A173&amp;$B173,'[2]产值及收款计划（2026）'!$A:$A&amp;'[2]产值及收款计划（2026）'!$B:$B,'[2]产值及收款计划（2026）'!DE:DE)</f>
        <v>0</v>
      </c>
      <c r="DJ173" s="235" cm="1">
        <f t="array" ref="DJ173">_xlfn.XLOOKUP($A173&amp;$B173,'[2]产值及收款计划（2026）'!$A:$A&amp;'[2]产值及收款计划（2026）'!$B:$B,'[2]产值及收款计划（2026）'!DF:DF)</f>
        <v>0</v>
      </c>
      <c r="DK173" s="235" cm="1">
        <f t="array" ref="DK173">_xlfn.XLOOKUP($A173&amp;$B173,'[2]产值及收款计划（2026）'!$A:$A&amp;'[2]产值及收款计划（2026）'!$B:$B,'[2]产值及收款计划（2026）'!DG:DG)</f>
        <v>0</v>
      </c>
      <c r="DL173" s="235" cm="1">
        <f t="array" ref="DL173">_xlfn.XLOOKUP($A173&amp;$B173,'[2]产值及收款计划（2026）'!$A:$A&amp;'[2]产值及收款计划（2026）'!$B:$B,'[2]产值及收款计划（2026）'!DH:DH)</f>
        <v>0</v>
      </c>
      <c r="DM173" s="235" cm="1">
        <f t="array" ref="DM173">_xlfn.XLOOKUP($A173&amp;$B173,'[2]产值及收款计划（2026）'!$A:$A&amp;'[2]产值及收款计划（2026）'!$B:$B,'[2]产值及收款计划（2026）'!DI:DI)</f>
        <v>0</v>
      </c>
      <c r="DN173" s="235" cm="1">
        <f t="array" ref="DN173">_xlfn.XLOOKUP($A173&amp;$B173,'[2]产值及收款计划（2026）'!$A:$A&amp;'[2]产值及收款计划（2026）'!$B:$B,'[2]产值及收款计划（2026）'!DJ:DJ)</f>
        <v>0</v>
      </c>
      <c r="DO173" s="235" cm="1">
        <f t="array" ref="DO173">_xlfn.XLOOKUP($A173&amp;$B173,'[2]产值及收款计划（2026）'!$A:$A&amp;'[2]产值及收款计划（2026）'!$B:$B,'[2]产值及收款计划（2026）'!DK:DK)</f>
        <v>0</v>
      </c>
      <c r="DP173" s="235" cm="1">
        <f t="array" ref="DP173">_xlfn.XLOOKUP($A173&amp;$B173,'[2]产值及收款计划（2026）'!$A:$A&amp;'[2]产值及收款计划（2026）'!$B:$B,'[2]产值及收款计划（2026）'!DL:DL)</f>
        <v>0</v>
      </c>
      <c r="DQ173" s="243"/>
      <c r="DR173" s="229"/>
    </row>
    <row r="174" ht="20.25" spans="1:122">
      <c r="A174" s="233">
        <f t="shared" si="16"/>
        <v>25</v>
      </c>
      <c r="B174" s="233" t="s">
        <v>26</v>
      </c>
      <c r="C174" s="234" t="str" cm="1">
        <f t="array" ref="C174">_xlfn.XLOOKUP($A174&amp;$B174,'[2]产值及收款计划（2026）'!$A:$A&amp;'[2]产值及收款计划（2026）'!$B:$B,'[2]产值及收款计划（2026）'!C:C)</f>
        <v>ZHT2023081700083</v>
      </c>
      <c r="D174" s="234" t="str" cm="1">
        <f t="array" ref="D174">_xlfn.XLOOKUP($A174&amp;$B174,'[2]产值及收款计划（2026）'!$A:$A&amp;'[2]产值及收款计划（2026）'!$B:$B,'[2]产值及收款计划（2026）'!D:D)</f>
        <v>视频会议系统端口及维保技术服务（建元财务）</v>
      </c>
      <c r="E174" s="235" cm="1">
        <f t="array" ref="E174">_xlfn.XLOOKUP($A174&amp;$B174,'[2]产值及收款计划（2026）'!$A:$A&amp;'[2]产值及收款计划（2026）'!$B:$B,'[2]产值及收款计划（2026）'!E:E)</f>
        <v>4.1</v>
      </c>
      <c r="F174" s="235" cm="1">
        <f t="array" ref="F174">_xlfn.XLOOKUP($A174&amp;$B174,'[2]产值及收款计划（2026）'!$A:$A&amp;'[2]产值及收款计划（2026）'!$B:$B,'[2]产值及收款计划（2026）'!F:F)</f>
        <v>4.1</v>
      </c>
      <c r="G174" s="235" cm="1">
        <f t="array" ref="G174">_xlfn.XLOOKUP($A174&amp;$B174,'[2]产值及收款计划（2026）'!$A:$A&amp;'[2]产值及收款计划（2026）'!$B:$B,'[2]产值及收款计划（2026）'!G:G)</f>
        <v>4.1</v>
      </c>
      <c r="H174" s="235" cm="1">
        <f t="array" ref="H174">_xlfn.XLOOKUP($A174&amp;$B174,'[2]产值及收款计划（2026）'!$A:$A&amp;'[2]产值及收款计划（2026）'!$B:$B,'[2]产值及收款计划（2026）'!H:H)</f>
        <v>0.82</v>
      </c>
      <c r="I174" s="236" cm="1">
        <f t="array" ref="I174">_xlfn.XLOOKUP($A174&amp;$B174,'[2]产值及收款计划（2026）'!$A:$A&amp;'[2]产值及收款计划（2026）'!$B:$B,'[2]产值及收款计划（2026）'!I:I)</f>
        <v>0.2</v>
      </c>
      <c r="J174" s="237" cm="1">
        <f t="array" ref="J174">_xlfn.XLOOKUP($A174&amp;$B174,'[2]产值及收款计划（2026）'!$A:$A&amp;'[2]产值及收款计划（2026）'!$B:$B,'[2]产值及收款计划（2026）'!J:J)</f>
        <v>0.06</v>
      </c>
      <c r="K174" s="235" t="e" cm="1">
        <f t="array" ref="K174">_xlfn.XLOOKUP($A174&amp;$B174,'[2]产值及收款计划（2026）'!$A:$A&amp;'[2]产值及收款计划（2026）'!$B:$B,'[2]产值及收款计划（2026）'!K:K)</f>
        <v>#REF!</v>
      </c>
      <c r="L174" s="235" t="e" cm="1">
        <f t="array" ref="L174">_xlfn.XLOOKUP($A174&amp;$B174,'[2]产值及收款计划（2026）'!$A:$A&amp;'[2]产值及收款计划（2026）'!$B:$B,'[2]产值及收款计划（2026）'!L:L)</f>
        <v>#REF!</v>
      </c>
      <c r="M174" s="235" t="str" cm="1">
        <f t="array" ref="M174">_xlfn.XLOOKUP($A174&amp;$B174,'[2]产值及收款计划（2026）'!$A:$A&amp;'[2]产值及收款计划（2026）'!$B:$B,'[2]产值及收款计划（2026）'!M:M)</f>
        <v>主导</v>
      </c>
      <c r="N174" s="235" t="str" cm="1">
        <f t="array" ref="N174">_xlfn.XLOOKUP($A174&amp;$B174,'[2]产值及收款计划（2026）'!$A:$A&amp;'[2]产值及收款计划（2026）'!$B:$B,'[2]产值及收款计划（2026）'!N:N)</f>
        <v>邱枫团队</v>
      </c>
      <c r="O174" s="235" t="str" cm="1">
        <f t="array" ref="O174">_xlfn.XLOOKUP($A174&amp;$B174,'[2]产值及收款计划（2026）'!$A:$A&amp;'[2]产值及收款计划（2026）'!$B:$B,'[2]产值及收款计划（2026）'!O:O)</f>
        <v>邱枫</v>
      </c>
      <c r="P174" s="234" t="str" cm="1">
        <f t="array" ref="P174">_xlfn.XLOOKUP($A174&amp;$B174,'[2]产值及收款计划（2026）'!$A:$A&amp;'[2]产值及收款计划（2026）'!$B:$B,'[2]产值及收款计划（2026）'!P:P)</f>
        <v>在建</v>
      </c>
      <c r="Q174" s="235" t="e" cm="1">
        <f t="array" ref="Q174">_xlfn.XLOOKUP($A174&amp;$B174,'[2]产值及收款计划（2026）'!$A:$A&amp;'[2]产值及收款计划（2026）'!$B:$B,'[2]产值及收款计划（2026）'!Q:Q)</f>
        <v>#REF!</v>
      </c>
      <c r="R174" s="235" t="e" cm="1">
        <f t="array" ref="R174">_xlfn.XLOOKUP($A174&amp;$B174,'[2]产值及收款计划（2026）'!$A:$A&amp;'[2]产值及收款计划（2026）'!$B:$B,'[2]产值及收款计划（2026）'!R:R)</f>
        <v>#REF!</v>
      </c>
      <c r="S174" s="235" t="e" cm="1">
        <f t="array" ref="S174">_xlfn.XLOOKUP($A174&amp;$B174,'[2]产值及收款计划（2026）'!$A:$A&amp;'[2]产值及收款计划（2026）'!$B:$B,'[2]产值及收款计划（2026）'!S:S)</f>
        <v>#REF!</v>
      </c>
      <c r="T174" s="235" cm="1">
        <f t="array" ref="T174">_xlfn.XLOOKUP($A174&amp;$B174,'[2]产值及收款计划（2026）'!$A:$A&amp;'[2]产值及收款计划（2026）'!$B:$B,'[2]产值及收款计划（2026）'!T:T)</f>
        <v>0</v>
      </c>
      <c r="U174" s="235" cm="1">
        <f t="array" ref="U174">_xlfn.XLOOKUP($A174&amp;$B174,'[2]产值及收款计划（2026）'!$A:$A&amp;'[2]产值及收款计划（2026）'!$B:$B,'[2]产值及收款计划（2026）'!U:U)</f>
        <v>0</v>
      </c>
      <c r="V174" s="235" cm="1">
        <f t="array" ref="V174">_xlfn.XLOOKUP($A174&amp;$B174,'[2]产值及收款计划（2026）'!$A:$A&amp;'[2]产值及收款计划（2026）'!$B:$B,'[2]产值及收款计划（2026）'!V:V)</f>
        <v>4.1</v>
      </c>
      <c r="W174" s="235" t="e" cm="1">
        <f t="array" ref="W174">_xlfn.XLOOKUP($A174&amp;$B174,'[2]产值及收款计划（2026）'!$A:$A&amp;'[2]产值及收款计划（2026）'!$B:$B,'[2]产值及收款计划（2026）'!W:W)</f>
        <v>#REF!</v>
      </c>
      <c r="X174" s="235" t="e" cm="1">
        <f t="array" ref="X174">_xlfn.XLOOKUP($A174&amp;$B174,'[2]产值及收款计划（2026）'!$A:$A&amp;'[2]产值及收款计划（2026）'!$B:$B,'[2]产值及收款计划（2026）'!X:X)</f>
        <v>#REF!</v>
      </c>
      <c r="Y174" s="235" t="e" cm="1">
        <f t="array" ref="Y174">_xlfn.XLOOKUP($A174&amp;$B174,'[2]产值及收款计划（2026）'!$A:$A&amp;'[2]产值及收款计划（2026）'!$B:$B,'[2]产值及收款计划（2026）'!Y:Y)</f>
        <v>#REF!</v>
      </c>
      <c r="Z174" s="235" t="e" cm="1">
        <f t="array" ref="Z174">_xlfn.XLOOKUP($A174&amp;$B174,'[2]产值及收款计划（2026）'!$A:$A&amp;'[2]产值及收款计划（2026）'!$B:$B,'[2]产值及收款计划（2026）'!Z:Z)</f>
        <v>#REF!</v>
      </c>
      <c r="AA174" s="235" t="e" cm="1">
        <f t="array" ref="AA174">_xlfn.XLOOKUP($A174&amp;$B174,'[2]产值及收款计划（2026）'!$A:$A&amp;'[2]产值及收款计划（2026）'!$B:$B,'[2]产值及收款计划（2026）'!AA:AA)</f>
        <v>#REF!</v>
      </c>
      <c r="AB174" s="235" t="e" cm="1">
        <f t="array" ref="AB174">_xlfn.XLOOKUP($A174&amp;$B174,'[2]产值及收款计划（2026）'!$A:$A&amp;'[2]产值及收款计划（2026）'!$B:$B,'[2]产值及收款计划（2026）'!AB:AB)</f>
        <v>#REF!</v>
      </c>
      <c r="AC174" s="235" cm="1">
        <f t="array" ref="AC174">_xlfn.XLOOKUP($A174&amp;$B174,'[2]产值及收款计划（2026）'!$A:$A&amp;'[2]产值及收款计划（2026）'!$B:$B,'[2]产值及收款计划（2026）'!AC:AC)</f>
        <v>4.1</v>
      </c>
      <c r="AD174" s="235" cm="1">
        <f t="array" ref="AD174">_xlfn.XLOOKUP($A174&amp;$B174,'[2]产值及收款计划（2026）'!$A:$A&amp;'[2]产值及收款计划（2026）'!$B:$B,'[2]产值及收款计划（2026）'!AD:AD)</f>
        <v>0</v>
      </c>
      <c r="AE174" s="235" t="e" cm="1">
        <f t="array" ref="AE174">_xlfn.XLOOKUP($A174&amp;$B174,'[2]产值及收款计划（2026）'!$A:$A&amp;'[2]产值及收款计划（2026）'!$B:$B,'[2]产值及收款计划（2026）'!AE:AE)</f>
        <v>#REF!</v>
      </c>
      <c r="AF174" s="235" t="e" cm="1">
        <f t="array" ref="AF174">_xlfn.XLOOKUP($A174&amp;$B174,'[2]产值及收款计划（2026）'!$A:$A&amp;'[2]产值及收款计划（2026）'!$B:$B,'[2]产值及收款计划（2026）'!AF:AF)</f>
        <v>#REF!</v>
      </c>
      <c r="AG174" s="235" t="e" cm="1">
        <f t="array" ref="AG174">_xlfn.XLOOKUP($A174&amp;$B174,'[2]产值及收款计划（2026）'!$A:$A&amp;'[2]产值及收款计划（2026）'!$B:$B,'[2]产值及收款计划（2026）'!AG:AG)</f>
        <v>#REF!</v>
      </c>
      <c r="AH174" s="235" t="e" cm="1">
        <f t="array" ref="AH174">_xlfn.XLOOKUP($A174&amp;$B174,'[2]产值及收款计划（2026）'!$A:$A&amp;'[2]产值及收款计划（2026）'!$B:$B,'[2]产值及收款计划（2026）'!AH:AH)</f>
        <v>#REF!</v>
      </c>
      <c r="AI174" s="235" t="e" cm="1">
        <f t="array" ref="AI174">_xlfn.XLOOKUP($A174&amp;$B174,'[2]产值及收款计划（2026）'!$A:$A&amp;'[2]产值及收款计划（2026）'!$B:$B,'[2]产值及收款计划（2026）'!AI:AI)</f>
        <v>#REF!</v>
      </c>
      <c r="AJ174" s="235" t="e" cm="1">
        <f t="array" ref="AJ174">_xlfn.XLOOKUP($A174&amp;$B174,'[2]产值及收款计划（2026）'!$A:$A&amp;'[2]产值及收款计划（2026）'!$B:$B,'[2]产值及收款计划（2026）'!AJ:AJ)</f>
        <v>#REF!</v>
      </c>
      <c r="AK174" s="235" t="e" cm="1">
        <f t="array" ref="AK174">_xlfn.XLOOKUP($A174&amp;$B174,'[2]产值及收款计划（2026）'!$A:$A&amp;'[2]产值及收款计划（2026）'!$B:$B,'[2]产值及收款计划（2026）'!AK:AK)</f>
        <v>#REF!</v>
      </c>
      <c r="AL174" s="235" t="e" cm="1">
        <f t="array" ref="AL174">_xlfn.XLOOKUP($A174&amp;$B174,'[2]产值及收款计划（2026）'!$A:$A&amp;'[2]产值及收款计划（2026）'!$B:$B,'[2]产值及收款计划（2026）'!AL:AL)</f>
        <v>#REF!</v>
      </c>
      <c r="AM174" s="242" t="e" cm="1">
        <f t="array" ref="AM174">_xlfn.LET(_xlpm.勾选月份状态数组,TRANSPOSE('PPT(12-15页）-TOP10'!$A$3:$A$14),_xlpm.选择数据区,IF('PPT(12-15页）-TOP10'!$E$3="收款",$BA174:$BL174,$AA174:$AL174),SUM(_xlfn._xlws.FILTER(_xlpm.选择数据区,_xlpm.勾选月份状态数组,"")))</f>
        <v>#REF!</v>
      </c>
      <c r="AN174" s="235" t="e">
        <f>_xlfn.XLOOKUP($C174,应收未收表!$T:$T,应收未收表!AA:AA)</f>
        <v>#N/A</v>
      </c>
      <c r="AO174" s="235" t="e">
        <f>_xlfn.XLOOKUP($C174,应收未收表!$T:$T,应收未收表!AB:AB)</f>
        <v>#N/A</v>
      </c>
      <c r="AP174" s="235" t="e">
        <f>_xlfn.XLOOKUP($C174,应收未收表!$T:$T,应收未收表!AC:AC)</f>
        <v>#N/A</v>
      </c>
      <c r="AQ174" s="235" t="e">
        <f>_xlfn.XLOOKUP($C174,应收未收表!$T:$T,应收未收表!AE:AE)</f>
        <v>#N/A</v>
      </c>
      <c r="AR174" s="235" t="e">
        <f>_xlfn.XLOOKUP($C174,应收未收表!$T:$T,应收未收表!AF:AF)</f>
        <v>#N/A</v>
      </c>
      <c r="AS174" s="235" t="e" cm="1">
        <f t="array" ref="AS174">_xlfn.XLOOKUP($A174&amp;$B174,'[2]产值及收款计划（2026）'!$A:$A&amp;'[2]产值及收款计划（2026）'!$B:$B,'[2]产值及收款计划（2026）'!AS:AS)</f>
        <v>#REF!</v>
      </c>
      <c r="AT174" s="235" t="e" cm="1">
        <f t="array" ref="AT174">_xlfn.XLOOKUP($A174&amp;$B174,'[2]产值及收款计划（2026）'!$A:$A&amp;'[2]产值及收款计划（2026）'!$B:$B,'[2]产值及收款计划（2026）'!AT:AT)</f>
        <v>#REF!</v>
      </c>
      <c r="AU174" s="235" t="e" cm="1">
        <f t="array" ref="AU174">_xlfn.XLOOKUP($A174&amp;$B174,'[2]产值及收款计划（2026）'!$A:$A&amp;'[2]产值及收款计划（2026）'!$B:$B,'[2]产值及收款计划（2026）'!AU:AU)</f>
        <v>#REF!</v>
      </c>
      <c r="AV174" s="235" t="e" cm="1">
        <f t="array" ref="AV174">_xlfn.XLOOKUP($A174&amp;$B174,'[2]产值及收款计划（2026）'!$A:$A&amp;'[2]产值及收款计划（2026）'!$B:$B,'[2]产值及收款计划（2026）'!AV:AV)</f>
        <v>#REF!</v>
      </c>
      <c r="AW174" s="235" cm="1">
        <f t="array" ref="AW174">_xlfn.XLOOKUP($A174&amp;$B174,'[2]产值及收款计划（2026）'!$A:$A&amp;'[2]产值及收款计划（2026）'!$B:$B,'[2]产值及收款计划（2026）'!AW:AW)</f>
        <v>3.895</v>
      </c>
      <c r="AX174" s="235" cm="1">
        <f t="array" ref="AX174">_xlfn.XLOOKUP($A174&amp;$B174,'[2]产值及收款计划（2026）'!$A:$A&amp;'[2]产值及收款计划（2026）'!$B:$B,'[2]产值及收款计划（2026）'!AX:AX)</f>
        <v>0</v>
      </c>
      <c r="AY174" s="235" cm="1">
        <f t="array" ref="AY174">_xlfn.XLOOKUP($A174&amp;$B174,'[2]产值及收款计划（2026）'!$A:$A&amp;'[2]产值及收款计划（2026）'!$B:$B,'[2]产值及收款计划（2026）'!AY:AY)</f>
        <v>0.205</v>
      </c>
      <c r="AZ174" s="235" cm="1">
        <f t="array" ref="AZ174">_xlfn.XLOOKUP($A174&amp;$B174,'[2]产值及收款计划（2026）'!$A:$A&amp;'[2]产值及收款计划（2026）'!$B:$B,'[2]产值及收款计划（2026）'!AZ:AZ)</f>
        <v>-3.895</v>
      </c>
      <c r="BA174" s="235" t="e" cm="1">
        <f t="array" ref="BA174">_xlfn.XLOOKUP($A174&amp;$B174,'[2]产值及收款计划（2026）'!$A:$A&amp;'[2]产值及收款计划（2026）'!$B:$B,'[2]产值及收款计划（2026）'!BA:BA)</f>
        <v>#REF!</v>
      </c>
      <c r="BB174" s="235" t="e" cm="1">
        <f t="array" ref="BB174">_xlfn.XLOOKUP($A174&amp;$B174,'[2]产值及收款计划（2026）'!$A:$A&amp;'[2]产值及收款计划（2026）'!$B:$B,'[2]产值及收款计划（2026）'!BB:BB)</f>
        <v>#REF!</v>
      </c>
      <c r="BC174" s="235" t="e" cm="1">
        <f t="array" ref="BC174">_xlfn.XLOOKUP($A174&amp;$B174,'[2]产值及收款计划（2026）'!$A:$A&amp;'[2]产值及收款计划（2026）'!$B:$B,'[2]产值及收款计划（2026）'!BC:BC)</f>
        <v>#REF!</v>
      </c>
      <c r="BD174" s="235" cm="1">
        <f t="array" ref="BD174">_xlfn.XLOOKUP($A174&amp;$B174,'[2]产值及收款计划（2026）'!$A:$A&amp;'[2]产值及收款计划（2026）'!$B:$B,'[2]产值及收款计划（2026）'!BD:BD)</f>
        <v>0.205</v>
      </c>
      <c r="BE174" s="235" t="e" cm="1">
        <f t="array" ref="BE174">_xlfn.XLOOKUP($A174&amp;$B174,'[2]产值及收款计划（2026）'!$A:$A&amp;'[2]产值及收款计划（2026）'!$B:$B,'[2]产值及收款计划（2026）'!BE:BE)</f>
        <v>#REF!</v>
      </c>
      <c r="BF174" s="235" t="e" cm="1">
        <f t="array" ref="BF174">_xlfn.XLOOKUP($A174&amp;$B174,'[2]产值及收款计划（2026）'!$A:$A&amp;'[2]产值及收款计划（2026）'!$B:$B,'[2]产值及收款计划（2026）'!BF:BF)</f>
        <v>#REF!</v>
      </c>
      <c r="BG174" s="235" t="e" cm="1">
        <f t="array" ref="BG174">_xlfn.XLOOKUP($A174&amp;$B174,'[2]产值及收款计划（2026）'!$A:$A&amp;'[2]产值及收款计划（2026）'!$B:$B,'[2]产值及收款计划（2026）'!BG:BG)</f>
        <v>#REF!</v>
      </c>
      <c r="BH174" s="235" t="e" cm="1">
        <f t="array" ref="BH174">_xlfn.XLOOKUP($A174&amp;$B174,'[2]产值及收款计划（2026）'!$A:$A&amp;'[2]产值及收款计划（2026）'!$B:$B,'[2]产值及收款计划（2026）'!BH:BH)</f>
        <v>#REF!</v>
      </c>
      <c r="BI174" s="235" t="e" cm="1">
        <f t="array" ref="BI174">_xlfn.XLOOKUP($A174&amp;$B174,'[2]产值及收款计划（2026）'!$A:$A&amp;'[2]产值及收款计划（2026）'!$B:$B,'[2]产值及收款计划（2026）'!BI:BI)</f>
        <v>#REF!</v>
      </c>
      <c r="BJ174" s="235" t="e" cm="1">
        <f t="array" ref="BJ174">_xlfn.XLOOKUP($A174&amp;$B174,'[2]产值及收款计划（2026）'!$A:$A&amp;'[2]产值及收款计划（2026）'!$B:$B,'[2]产值及收款计划（2026）'!BJ:BJ)</f>
        <v>#REF!</v>
      </c>
      <c r="BK174" s="235" t="e" cm="1">
        <f t="array" ref="BK174">_xlfn.XLOOKUP($A174&amp;$B174,'[2]产值及收款计划（2026）'!$A:$A&amp;'[2]产值及收款计划（2026）'!$B:$B,'[2]产值及收款计划（2026）'!BK:BK)</f>
        <v>#REF!</v>
      </c>
      <c r="BL174" s="235" t="e" cm="1">
        <f t="array" ref="BL174">_xlfn.XLOOKUP($A174&amp;$B174,'[2]产值及收款计划（2026）'!$A:$A&amp;'[2]产值及收款计划（2026）'!$B:$B,'[2]产值及收款计划（2026）'!BL:BL)</f>
        <v>#REF!</v>
      </c>
      <c r="BM174" s="235"/>
      <c r="BN174" s="235"/>
      <c r="BO174" s="235"/>
      <c r="BP174" s="235"/>
      <c r="BQ174" s="235" t="e">
        <f>_xlfn.XLOOKUP($C174,应收未收表!$AJ:$AJ,应收未收表!AK:AK)</f>
        <v>#N/A</v>
      </c>
      <c r="BR174" s="235" t="e">
        <f>_xlfn.XLOOKUP($C174,应收未收表!$AJ:$AJ,应收未收表!AL:AL)</f>
        <v>#N/A</v>
      </c>
      <c r="BS174" s="235" t="e">
        <f>_xlfn.XLOOKUP($C174,应收未收表!$AJ:$AJ,应收未收表!AM:AM)</f>
        <v>#N/A</v>
      </c>
      <c r="BT174" s="235" t="e">
        <f>_xlfn.XLOOKUP($C174,应收未收表!$AJ:$AJ,应收未收表!AN:AN)</f>
        <v>#N/A</v>
      </c>
      <c r="BU174" s="234" t="str" cm="1">
        <f t="array" ref="BU174">_xlfn.XLOOKUP($A174&amp;$B174,'[2]产值及收款计划（2026）'!$A:$A&amp;'[2]产值及收款计划（2026）'!$B:$B,'[2]产值及收款计划（2026）'!BQ:BQ)</f>
        <v>上海建元财务管理有限公司</v>
      </c>
      <c r="BV174" s="235" t="e" cm="1">
        <f t="array" ref="BV174">_xlfn.XLOOKUP($A174&amp;$B174,'[2]产值及收款计划（2026）'!$A:$A&amp;'[2]产值及收款计划（2026）'!$B:$B,'[2]产值及收款计划（2026）'!BR:BR)</f>
        <v>#REF!</v>
      </c>
      <c r="CE174" s="235" cm="1">
        <f t="array" ref="CE174">_xlfn.XLOOKUP($A174&amp;$B174,'[2]产值及收款计划（2026）'!$A:$A&amp;'[2]产值及收款计划（2026）'!$B:$B,'[2]产值及收款计划（2026）'!CA:CA)</f>
        <v>0</v>
      </c>
      <c r="CF174" s="235" cm="1">
        <f t="array" ref="CF174">_xlfn.XLOOKUP($A174&amp;$B174,'[2]产值及收款计划（2026）'!$A:$A&amp;'[2]产值及收款计划（2026）'!$B:$B,'[2]产值及收款计划（2026）'!CB:CB)</f>
        <v>0</v>
      </c>
      <c r="CG174" s="235" cm="1">
        <f t="array" ref="CG174">_xlfn.XLOOKUP($A174&amp;$B174,'[2]产值及收款计划（2026）'!$A:$A&amp;'[2]产值及收款计划（2026）'!$B:$B,'[2]产值及收款计划（2026）'!CC:CC)</f>
        <v>0</v>
      </c>
      <c r="CH174" s="235" cm="1">
        <f t="array" ref="CH174">_xlfn.XLOOKUP($A174&amp;$B174,'[2]产值及收款计划（2026）'!$A:$A&amp;'[2]产值及收款计划（2026）'!$B:$B,'[2]产值及收款计划（2026）'!CD:CD)</f>
        <v>0</v>
      </c>
      <c r="CI174" s="235" cm="1">
        <f t="array" ref="CI174">_xlfn.XLOOKUP($A174&amp;$B174,'[2]产值及收款计划（2026）'!$A:$A&amp;'[2]产值及收款计划（2026）'!$B:$B,'[2]产值及收款计划（2026）'!CE:CE)</f>
        <v>0</v>
      </c>
      <c r="CJ174" s="235" cm="1">
        <f t="array" ref="CJ174">_xlfn.XLOOKUP($A174&amp;$B174,'[2]产值及收款计划（2026）'!$A:$A&amp;'[2]产值及收款计划（2026）'!$B:$B,'[2]产值及收款计划（2026）'!CF:CF)</f>
        <v>0</v>
      </c>
      <c r="CK174" s="235" cm="1">
        <f t="array" ref="CK174">_xlfn.XLOOKUP($A174&amp;$B174,'[2]产值及收款计划（2026）'!$A:$A&amp;'[2]产值及收款计划（2026）'!$B:$B,'[2]产值及收款计划（2026）'!CG:CG)</f>
        <v>0</v>
      </c>
      <c r="CL174" s="235" cm="1">
        <f t="array" ref="CL174">_xlfn.XLOOKUP($A174&amp;$B174,'[2]产值及收款计划（2026）'!$A:$A&amp;'[2]产值及收款计划（2026）'!$B:$B,'[2]产值及收款计划（2026）'!CH:CH)</f>
        <v>0</v>
      </c>
      <c r="CM174" s="235" cm="1">
        <f t="array" ref="CM174">_xlfn.XLOOKUP($A174&amp;$B174,'[2]产值及收款计划（2026）'!$A:$A&amp;'[2]产值及收款计划（2026）'!$B:$B,'[2]产值及收款计划（2026）'!CI:CI)</f>
        <v>0</v>
      </c>
      <c r="CN174" s="235" cm="1">
        <f t="array" ref="CN174">_xlfn.XLOOKUP($A174&amp;$B174,'[2]产值及收款计划（2026）'!$A:$A&amp;'[2]产值及收款计划（2026）'!$B:$B,'[2]产值及收款计划（2026）'!CJ:CJ)</f>
        <v>0</v>
      </c>
      <c r="CO174" s="235" cm="1">
        <f t="array" ref="CO174">_xlfn.XLOOKUP($A174&amp;$B174,'[2]产值及收款计划（2026）'!$A:$A&amp;'[2]产值及收款计划（2026）'!$B:$B,'[2]产值及收款计划（2026）'!CK:CK)</f>
        <v>0</v>
      </c>
      <c r="CP174" s="235" cm="1">
        <f t="array" ref="CP174">_xlfn.XLOOKUP($A174&amp;$B174,'[2]产值及收款计划（2026）'!$A:$A&amp;'[2]产值及收款计划（2026）'!$B:$B,'[2]产值及收款计划（2026）'!CL:CL)</f>
        <v>0</v>
      </c>
      <c r="DE174" s="235" cm="1">
        <f t="array" ref="DE174">_xlfn.XLOOKUP($A174&amp;$B174,'[2]产值及收款计划（2026）'!$A:$A&amp;'[2]产值及收款计划（2026）'!$B:$B,'[2]产值及收款计划（2026）'!DA:DA)</f>
        <v>0</v>
      </c>
      <c r="DF174" s="235" cm="1">
        <f t="array" ref="DF174">_xlfn.XLOOKUP($A174&amp;$B174,'[2]产值及收款计划（2026）'!$A:$A&amp;'[2]产值及收款计划（2026）'!$B:$B,'[2]产值及收款计划（2026）'!DB:DB)</f>
        <v>0</v>
      </c>
      <c r="DG174" s="235" cm="1">
        <f t="array" ref="DG174">_xlfn.XLOOKUP($A174&amp;$B174,'[2]产值及收款计划（2026）'!$A:$A&amp;'[2]产值及收款计划（2026）'!$B:$B,'[2]产值及收款计划（2026）'!DC:DC)</f>
        <v>0</v>
      </c>
      <c r="DH174" s="235" cm="1">
        <f t="array" ref="DH174">_xlfn.XLOOKUP($A174&amp;$B174,'[2]产值及收款计划（2026）'!$A:$A&amp;'[2]产值及收款计划（2026）'!$B:$B,'[2]产值及收款计划（2026）'!DD:DD)</f>
        <v>0</v>
      </c>
      <c r="DI174" s="235" cm="1">
        <f t="array" ref="DI174">_xlfn.XLOOKUP($A174&amp;$B174,'[2]产值及收款计划（2026）'!$A:$A&amp;'[2]产值及收款计划（2026）'!$B:$B,'[2]产值及收款计划（2026）'!DE:DE)</f>
        <v>0</v>
      </c>
      <c r="DJ174" s="235" cm="1">
        <f t="array" ref="DJ174">_xlfn.XLOOKUP($A174&amp;$B174,'[2]产值及收款计划（2026）'!$A:$A&amp;'[2]产值及收款计划（2026）'!$B:$B,'[2]产值及收款计划（2026）'!DF:DF)</f>
        <v>0</v>
      </c>
      <c r="DK174" s="235" cm="1">
        <f t="array" ref="DK174">_xlfn.XLOOKUP($A174&amp;$B174,'[2]产值及收款计划（2026）'!$A:$A&amp;'[2]产值及收款计划（2026）'!$B:$B,'[2]产值及收款计划（2026）'!DG:DG)</f>
        <v>0</v>
      </c>
      <c r="DL174" s="235" cm="1">
        <f t="array" ref="DL174">_xlfn.XLOOKUP($A174&amp;$B174,'[2]产值及收款计划（2026）'!$A:$A&amp;'[2]产值及收款计划（2026）'!$B:$B,'[2]产值及收款计划（2026）'!DH:DH)</f>
        <v>0</v>
      </c>
      <c r="DM174" s="235" cm="1">
        <f t="array" ref="DM174">_xlfn.XLOOKUP($A174&amp;$B174,'[2]产值及收款计划（2026）'!$A:$A&amp;'[2]产值及收款计划（2026）'!$B:$B,'[2]产值及收款计划（2026）'!DI:DI)</f>
        <v>0</v>
      </c>
      <c r="DN174" s="235" cm="1">
        <f t="array" ref="DN174">_xlfn.XLOOKUP($A174&amp;$B174,'[2]产值及收款计划（2026）'!$A:$A&amp;'[2]产值及收款计划（2026）'!$B:$B,'[2]产值及收款计划（2026）'!DJ:DJ)</f>
        <v>0</v>
      </c>
      <c r="DO174" s="235" cm="1">
        <f t="array" ref="DO174">_xlfn.XLOOKUP($A174&amp;$B174,'[2]产值及收款计划（2026）'!$A:$A&amp;'[2]产值及收款计划（2026）'!$B:$B,'[2]产值及收款计划（2026）'!DK:DK)</f>
        <v>0</v>
      </c>
      <c r="DP174" s="235" cm="1">
        <f t="array" ref="DP174">_xlfn.XLOOKUP($A174&amp;$B174,'[2]产值及收款计划（2026）'!$A:$A&amp;'[2]产值及收款计划（2026）'!$B:$B,'[2]产值及收款计划（2026）'!DL:DL)</f>
        <v>0</v>
      </c>
      <c r="DQ174" s="243"/>
      <c r="DR174" s="229"/>
    </row>
    <row r="175" ht="20.25" spans="1:122">
      <c r="A175" s="233">
        <f t="shared" si="16"/>
        <v>26</v>
      </c>
      <c r="B175" s="233" t="s">
        <v>26</v>
      </c>
      <c r="C175" s="234" t="str" cm="1">
        <f t="array" ref="C175">_xlfn.XLOOKUP($A175&amp;$B175,'[2]产值及收款计划（2026）'!$A:$A&amp;'[2]产值及收款计划（2026）'!$B:$B,'[2]产值及收款计划（2026）'!C:C)</f>
        <v>ZHT2023071200066</v>
      </c>
      <c r="D175" s="234" t="str" cm="1">
        <f t="array" ref="D175">_xlfn.XLOOKUP($A175&amp;$B175,'[2]产值及收款计划（2026）'!$A:$A&amp;'[2]产值及收款计划（2026）'!$B:$B,'[2]产值及收款计划（2026）'!D:D)</f>
        <v>视频会议系统端口及维保技术服务（城建置业）</v>
      </c>
      <c r="E175" s="235" cm="1">
        <f t="array" ref="E175">_xlfn.XLOOKUP($A175&amp;$B175,'[2]产值及收款计划（2026）'!$A:$A&amp;'[2]产值及收款计划（2026）'!$B:$B,'[2]产值及收款计划（2026）'!E:E)</f>
        <v>6.86</v>
      </c>
      <c r="F175" s="235" cm="1">
        <f t="array" ref="F175">_xlfn.XLOOKUP($A175&amp;$B175,'[2]产值及收款计划（2026）'!$A:$A&amp;'[2]产值及收款计划（2026）'!$B:$B,'[2]产值及收款计划（2026）'!F:F)</f>
        <v>6.86</v>
      </c>
      <c r="G175" s="235" cm="1">
        <f t="array" ref="G175">_xlfn.XLOOKUP($A175&amp;$B175,'[2]产值及收款计划（2026）'!$A:$A&amp;'[2]产值及收款计划（2026）'!$B:$B,'[2]产值及收款计划（2026）'!G:G)</f>
        <v>6.86</v>
      </c>
      <c r="H175" s="235" cm="1">
        <f t="array" ref="H175">_xlfn.XLOOKUP($A175&amp;$B175,'[2]产值及收款计划（2026）'!$A:$A&amp;'[2]产值及收款计划（2026）'!$B:$B,'[2]产值及收款计划（2026）'!H:H)</f>
        <v>1.372</v>
      </c>
      <c r="I175" s="236" cm="1">
        <f t="array" ref="I175">_xlfn.XLOOKUP($A175&amp;$B175,'[2]产值及收款计划（2026）'!$A:$A&amp;'[2]产值及收款计划（2026）'!$B:$B,'[2]产值及收款计划（2026）'!I:I)</f>
        <v>0.2</v>
      </c>
      <c r="J175" s="237" cm="1">
        <f t="array" ref="J175">_xlfn.XLOOKUP($A175&amp;$B175,'[2]产值及收款计划（2026）'!$A:$A&amp;'[2]产值及收款计划（2026）'!$B:$B,'[2]产值及收款计划（2026）'!J:J)</f>
        <v>0.06</v>
      </c>
      <c r="K175" s="235" t="e" cm="1">
        <f t="array" ref="K175">_xlfn.XLOOKUP($A175&amp;$B175,'[2]产值及收款计划（2026）'!$A:$A&amp;'[2]产值及收款计划（2026）'!$B:$B,'[2]产值及收款计划（2026）'!K:K)</f>
        <v>#REF!</v>
      </c>
      <c r="L175" s="235" t="e" cm="1">
        <f t="array" ref="L175">_xlfn.XLOOKUP($A175&amp;$B175,'[2]产值及收款计划（2026）'!$A:$A&amp;'[2]产值及收款计划（2026）'!$B:$B,'[2]产值及收款计划（2026）'!L:L)</f>
        <v>#REF!</v>
      </c>
      <c r="M175" s="235" t="str" cm="1">
        <f t="array" ref="M175">_xlfn.XLOOKUP($A175&amp;$B175,'[2]产值及收款计划（2026）'!$A:$A&amp;'[2]产值及收款计划（2026）'!$B:$B,'[2]产值及收款计划（2026）'!M:M)</f>
        <v>主导</v>
      </c>
      <c r="N175" s="235" t="str" cm="1">
        <f t="array" ref="N175">_xlfn.XLOOKUP($A175&amp;$B175,'[2]产值及收款计划（2026）'!$A:$A&amp;'[2]产值及收款计划（2026）'!$B:$B,'[2]产值及收款计划（2026）'!N:N)</f>
        <v>邱枫团队</v>
      </c>
      <c r="O175" s="235" t="str" cm="1">
        <f t="array" ref="O175">_xlfn.XLOOKUP($A175&amp;$B175,'[2]产值及收款计划（2026）'!$A:$A&amp;'[2]产值及收款计划（2026）'!$B:$B,'[2]产值及收款计划（2026）'!O:O)</f>
        <v>邱枫</v>
      </c>
      <c r="P175" s="234" t="str" cm="1">
        <f t="array" ref="P175">_xlfn.XLOOKUP($A175&amp;$B175,'[2]产值及收款计划（2026）'!$A:$A&amp;'[2]产值及收款计划（2026）'!$B:$B,'[2]产值及收款计划（2026）'!P:P)</f>
        <v>在建</v>
      </c>
      <c r="Q175" s="235" t="e" cm="1">
        <f t="array" ref="Q175">_xlfn.XLOOKUP($A175&amp;$B175,'[2]产值及收款计划（2026）'!$A:$A&amp;'[2]产值及收款计划（2026）'!$B:$B,'[2]产值及收款计划（2026）'!Q:Q)</f>
        <v>#REF!</v>
      </c>
      <c r="R175" s="235" t="e" cm="1">
        <f t="array" ref="R175">_xlfn.XLOOKUP($A175&amp;$B175,'[2]产值及收款计划（2026）'!$A:$A&amp;'[2]产值及收款计划（2026）'!$B:$B,'[2]产值及收款计划（2026）'!R:R)</f>
        <v>#REF!</v>
      </c>
      <c r="S175" s="235" t="e" cm="1">
        <f t="array" ref="S175">_xlfn.XLOOKUP($A175&amp;$B175,'[2]产值及收款计划（2026）'!$A:$A&amp;'[2]产值及收款计划（2026）'!$B:$B,'[2]产值及收款计划（2026）'!S:S)</f>
        <v>#REF!</v>
      </c>
      <c r="T175" s="235" cm="1">
        <f t="array" ref="T175">_xlfn.XLOOKUP($A175&amp;$B175,'[2]产值及收款计划（2026）'!$A:$A&amp;'[2]产值及收款计划（2026）'!$B:$B,'[2]产值及收款计划（2026）'!T:T)</f>
        <v>0</v>
      </c>
      <c r="U175" s="235" cm="1">
        <f t="array" ref="U175">_xlfn.XLOOKUP($A175&amp;$B175,'[2]产值及收款计划（2026）'!$A:$A&amp;'[2]产值及收款计划（2026）'!$B:$B,'[2]产值及收款计划（2026）'!U:U)</f>
        <v>0</v>
      </c>
      <c r="V175" s="235" cm="1">
        <f t="array" ref="V175">_xlfn.XLOOKUP($A175&amp;$B175,'[2]产值及收款计划（2026）'!$A:$A&amp;'[2]产值及收款计划（2026）'!$B:$B,'[2]产值及收款计划（2026）'!V:V)</f>
        <v>6.86</v>
      </c>
      <c r="W175" s="235" t="e" cm="1">
        <f t="array" ref="W175">_xlfn.XLOOKUP($A175&amp;$B175,'[2]产值及收款计划（2026）'!$A:$A&amp;'[2]产值及收款计划（2026）'!$B:$B,'[2]产值及收款计划（2026）'!W:W)</f>
        <v>#REF!</v>
      </c>
      <c r="X175" s="235" t="e" cm="1">
        <f t="array" ref="X175">_xlfn.XLOOKUP($A175&amp;$B175,'[2]产值及收款计划（2026）'!$A:$A&amp;'[2]产值及收款计划（2026）'!$B:$B,'[2]产值及收款计划（2026）'!X:X)</f>
        <v>#REF!</v>
      </c>
      <c r="Y175" s="235" t="e" cm="1">
        <f t="array" ref="Y175">_xlfn.XLOOKUP($A175&amp;$B175,'[2]产值及收款计划（2026）'!$A:$A&amp;'[2]产值及收款计划（2026）'!$B:$B,'[2]产值及收款计划（2026）'!Y:Y)</f>
        <v>#REF!</v>
      </c>
      <c r="Z175" s="235" t="e" cm="1">
        <f t="array" ref="Z175">_xlfn.XLOOKUP($A175&amp;$B175,'[2]产值及收款计划（2026）'!$A:$A&amp;'[2]产值及收款计划（2026）'!$B:$B,'[2]产值及收款计划（2026）'!Z:Z)</f>
        <v>#REF!</v>
      </c>
      <c r="AA175" s="235" t="e" cm="1">
        <f t="array" ref="AA175">_xlfn.XLOOKUP($A175&amp;$B175,'[2]产值及收款计划（2026）'!$A:$A&amp;'[2]产值及收款计划（2026）'!$B:$B,'[2]产值及收款计划（2026）'!AA:AA)</f>
        <v>#REF!</v>
      </c>
      <c r="AB175" s="235" t="e" cm="1">
        <f t="array" ref="AB175">_xlfn.XLOOKUP($A175&amp;$B175,'[2]产值及收款计划（2026）'!$A:$A&amp;'[2]产值及收款计划（2026）'!$B:$B,'[2]产值及收款计划（2026）'!AB:AB)</f>
        <v>#REF!</v>
      </c>
      <c r="AC175" s="235" cm="1">
        <f t="array" ref="AC175">_xlfn.XLOOKUP($A175&amp;$B175,'[2]产值及收款计划（2026）'!$A:$A&amp;'[2]产值及收款计划（2026）'!$B:$B,'[2]产值及收款计划（2026）'!AC:AC)</f>
        <v>6.86</v>
      </c>
      <c r="AD175" s="235" cm="1">
        <f t="array" ref="AD175">_xlfn.XLOOKUP($A175&amp;$B175,'[2]产值及收款计划（2026）'!$A:$A&amp;'[2]产值及收款计划（2026）'!$B:$B,'[2]产值及收款计划（2026）'!AD:AD)</f>
        <v>0</v>
      </c>
      <c r="AE175" s="235" t="e" cm="1">
        <f t="array" ref="AE175">_xlfn.XLOOKUP($A175&amp;$B175,'[2]产值及收款计划（2026）'!$A:$A&amp;'[2]产值及收款计划（2026）'!$B:$B,'[2]产值及收款计划（2026）'!AE:AE)</f>
        <v>#REF!</v>
      </c>
      <c r="AF175" s="235" t="e" cm="1">
        <f t="array" ref="AF175">_xlfn.XLOOKUP($A175&amp;$B175,'[2]产值及收款计划（2026）'!$A:$A&amp;'[2]产值及收款计划（2026）'!$B:$B,'[2]产值及收款计划（2026）'!AF:AF)</f>
        <v>#REF!</v>
      </c>
      <c r="AG175" s="235" t="e" cm="1">
        <f t="array" ref="AG175">_xlfn.XLOOKUP($A175&amp;$B175,'[2]产值及收款计划（2026）'!$A:$A&amp;'[2]产值及收款计划（2026）'!$B:$B,'[2]产值及收款计划（2026）'!AG:AG)</f>
        <v>#REF!</v>
      </c>
      <c r="AH175" s="235" t="e" cm="1">
        <f t="array" ref="AH175">_xlfn.XLOOKUP($A175&amp;$B175,'[2]产值及收款计划（2026）'!$A:$A&amp;'[2]产值及收款计划（2026）'!$B:$B,'[2]产值及收款计划（2026）'!AH:AH)</f>
        <v>#REF!</v>
      </c>
      <c r="AI175" s="235" t="e" cm="1">
        <f t="array" ref="AI175">_xlfn.XLOOKUP($A175&amp;$B175,'[2]产值及收款计划（2026）'!$A:$A&amp;'[2]产值及收款计划（2026）'!$B:$B,'[2]产值及收款计划（2026）'!AI:AI)</f>
        <v>#REF!</v>
      </c>
      <c r="AJ175" s="235" t="e" cm="1">
        <f t="array" ref="AJ175">_xlfn.XLOOKUP($A175&amp;$B175,'[2]产值及收款计划（2026）'!$A:$A&amp;'[2]产值及收款计划（2026）'!$B:$B,'[2]产值及收款计划（2026）'!AJ:AJ)</f>
        <v>#REF!</v>
      </c>
      <c r="AK175" s="235" t="e" cm="1">
        <f t="array" ref="AK175">_xlfn.XLOOKUP($A175&amp;$B175,'[2]产值及收款计划（2026）'!$A:$A&amp;'[2]产值及收款计划（2026）'!$B:$B,'[2]产值及收款计划（2026）'!AK:AK)</f>
        <v>#REF!</v>
      </c>
      <c r="AL175" s="235" t="e" cm="1">
        <f t="array" ref="AL175">_xlfn.XLOOKUP($A175&amp;$B175,'[2]产值及收款计划（2026）'!$A:$A&amp;'[2]产值及收款计划（2026）'!$B:$B,'[2]产值及收款计划（2026）'!AL:AL)</f>
        <v>#REF!</v>
      </c>
      <c r="AM175" s="242" t="e" cm="1">
        <f t="array" ref="AM175">_xlfn.LET(_xlpm.勾选月份状态数组,TRANSPOSE('PPT(12-15页）-TOP10'!$A$3:$A$14),_xlpm.选择数据区,IF('PPT(12-15页）-TOP10'!$E$3="收款",$BA175:$BL175,$AA175:$AL175),SUM(_xlfn._xlws.FILTER(_xlpm.选择数据区,_xlpm.勾选月份状态数组,"")))</f>
        <v>#REF!</v>
      </c>
      <c r="AN175" s="235" t="e">
        <f>_xlfn.XLOOKUP($C175,应收未收表!$T:$T,应收未收表!AA:AA)</f>
        <v>#N/A</v>
      </c>
      <c r="AO175" s="235" t="e">
        <f>_xlfn.XLOOKUP($C175,应收未收表!$T:$T,应收未收表!AB:AB)</f>
        <v>#N/A</v>
      </c>
      <c r="AP175" s="235" t="e">
        <f>_xlfn.XLOOKUP($C175,应收未收表!$T:$T,应收未收表!AC:AC)</f>
        <v>#N/A</v>
      </c>
      <c r="AQ175" s="235" t="e">
        <f>_xlfn.XLOOKUP($C175,应收未收表!$T:$T,应收未收表!AE:AE)</f>
        <v>#N/A</v>
      </c>
      <c r="AR175" s="235" t="e">
        <f>_xlfn.XLOOKUP($C175,应收未收表!$T:$T,应收未收表!AF:AF)</f>
        <v>#N/A</v>
      </c>
      <c r="AS175" s="235" t="e" cm="1">
        <f t="array" ref="AS175">_xlfn.XLOOKUP($A175&amp;$B175,'[2]产值及收款计划（2026）'!$A:$A&amp;'[2]产值及收款计划（2026）'!$B:$B,'[2]产值及收款计划（2026）'!AS:AS)</f>
        <v>#REF!</v>
      </c>
      <c r="AT175" s="235" t="e" cm="1">
        <f t="array" ref="AT175">_xlfn.XLOOKUP($A175&amp;$B175,'[2]产值及收款计划（2026）'!$A:$A&amp;'[2]产值及收款计划（2026）'!$B:$B,'[2]产值及收款计划（2026）'!AT:AT)</f>
        <v>#REF!</v>
      </c>
      <c r="AU175" s="235" t="e" cm="1">
        <f t="array" ref="AU175">_xlfn.XLOOKUP($A175&amp;$B175,'[2]产值及收款计划（2026）'!$A:$A&amp;'[2]产值及收款计划（2026）'!$B:$B,'[2]产值及收款计划（2026）'!AU:AU)</f>
        <v>#REF!</v>
      </c>
      <c r="AV175" s="235" t="e" cm="1">
        <f t="array" ref="AV175">_xlfn.XLOOKUP($A175&amp;$B175,'[2]产值及收款计划（2026）'!$A:$A&amp;'[2]产值及收款计划（2026）'!$B:$B,'[2]产值及收款计划（2026）'!AV:AV)</f>
        <v>#REF!</v>
      </c>
      <c r="AW175" s="235" cm="1">
        <f t="array" ref="AW175">_xlfn.XLOOKUP($A175&amp;$B175,'[2]产值及收款计划（2026）'!$A:$A&amp;'[2]产值及收款计划（2026）'!$B:$B,'[2]产值及收款计划（2026）'!AW:AW)</f>
        <v>6.517</v>
      </c>
      <c r="AX175" s="235" cm="1">
        <f t="array" ref="AX175">_xlfn.XLOOKUP($A175&amp;$B175,'[2]产值及收款计划（2026）'!$A:$A&amp;'[2]产值及收款计划（2026）'!$B:$B,'[2]产值及收款计划（2026）'!AX:AX)</f>
        <v>0</v>
      </c>
      <c r="AY175" s="235" cm="1">
        <f t="array" ref="AY175">_xlfn.XLOOKUP($A175&amp;$B175,'[2]产值及收款计划（2026）'!$A:$A&amp;'[2]产值及收款计划（2026）'!$B:$B,'[2]产值及收款计划（2026）'!AY:AY)</f>
        <v>0.343</v>
      </c>
      <c r="AZ175" s="235" cm="1">
        <f t="array" ref="AZ175">_xlfn.XLOOKUP($A175&amp;$B175,'[2]产值及收款计划（2026）'!$A:$A&amp;'[2]产值及收款计划（2026）'!$B:$B,'[2]产值及收款计划（2026）'!AZ:AZ)</f>
        <v>-6.517</v>
      </c>
      <c r="BA175" s="235" t="e" cm="1">
        <f t="array" ref="BA175">_xlfn.XLOOKUP($A175&amp;$B175,'[2]产值及收款计划（2026）'!$A:$A&amp;'[2]产值及收款计划（2026）'!$B:$B,'[2]产值及收款计划（2026）'!BA:BA)</f>
        <v>#REF!</v>
      </c>
      <c r="BB175" s="235" t="e" cm="1">
        <f t="array" ref="BB175">_xlfn.XLOOKUP($A175&amp;$B175,'[2]产值及收款计划（2026）'!$A:$A&amp;'[2]产值及收款计划（2026）'!$B:$B,'[2]产值及收款计划（2026）'!BB:BB)</f>
        <v>#REF!</v>
      </c>
      <c r="BC175" s="235" t="e" cm="1">
        <f t="array" ref="BC175">_xlfn.XLOOKUP($A175&amp;$B175,'[2]产值及收款计划（2026）'!$A:$A&amp;'[2]产值及收款计划（2026）'!$B:$B,'[2]产值及收款计划（2026）'!BC:BC)</f>
        <v>#REF!</v>
      </c>
      <c r="BD175" s="235" cm="1">
        <f t="array" ref="BD175">_xlfn.XLOOKUP($A175&amp;$B175,'[2]产值及收款计划（2026）'!$A:$A&amp;'[2]产值及收款计划（2026）'!$B:$B,'[2]产值及收款计划（2026）'!BD:BD)</f>
        <v>0.343</v>
      </c>
      <c r="BE175" s="235" t="e" cm="1">
        <f t="array" ref="BE175">_xlfn.XLOOKUP($A175&amp;$B175,'[2]产值及收款计划（2026）'!$A:$A&amp;'[2]产值及收款计划（2026）'!$B:$B,'[2]产值及收款计划（2026）'!BE:BE)</f>
        <v>#REF!</v>
      </c>
      <c r="BF175" s="235" t="e" cm="1">
        <f t="array" ref="BF175">_xlfn.XLOOKUP($A175&amp;$B175,'[2]产值及收款计划（2026）'!$A:$A&amp;'[2]产值及收款计划（2026）'!$B:$B,'[2]产值及收款计划（2026）'!BF:BF)</f>
        <v>#REF!</v>
      </c>
      <c r="BG175" s="235" t="e" cm="1">
        <f t="array" ref="BG175">_xlfn.XLOOKUP($A175&amp;$B175,'[2]产值及收款计划（2026）'!$A:$A&amp;'[2]产值及收款计划（2026）'!$B:$B,'[2]产值及收款计划（2026）'!BG:BG)</f>
        <v>#REF!</v>
      </c>
      <c r="BH175" s="235" t="e" cm="1">
        <f t="array" ref="BH175">_xlfn.XLOOKUP($A175&amp;$B175,'[2]产值及收款计划（2026）'!$A:$A&amp;'[2]产值及收款计划（2026）'!$B:$B,'[2]产值及收款计划（2026）'!BH:BH)</f>
        <v>#REF!</v>
      </c>
      <c r="BI175" s="235" t="e" cm="1">
        <f t="array" ref="BI175">_xlfn.XLOOKUP($A175&amp;$B175,'[2]产值及收款计划（2026）'!$A:$A&amp;'[2]产值及收款计划（2026）'!$B:$B,'[2]产值及收款计划（2026）'!BI:BI)</f>
        <v>#REF!</v>
      </c>
      <c r="BJ175" s="235" t="e" cm="1">
        <f t="array" ref="BJ175">_xlfn.XLOOKUP($A175&amp;$B175,'[2]产值及收款计划（2026）'!$A:$A&amp;'[2]产值及收款计划（2026）'!$B:$B,'[2]产值及收款计划（2026）'!BJ:BJ)</f>
        <v>#REF!</v>
      </c>
      <c r="BK175" s="235" t="e" cm="1">
        <f t="array" ref="BK175">_xlfn.XLOOKUP($A175&amp;$B175,'[2]产值及收款计划（2026）'!$A:$A&amp;'[2]产值及收款计划（2026）'!$B:$B,'[2]产值及收款计划（2026）'!BK:BK)</f>
        <v>#REF!</v>
      </c>
      <c r="BL175" s="235" t="e" cm="1">
        <f t="array" ref="BL175">_xlfn.XLOOKUP($A175&amp;$B175,'[2]产值及收款计划（2026）'!$A:$A&amp;'[2]产值及收款计划（2026）'!$B:$B,'[2]产值及收款计划（2026）'!BL:BL)</f>
        <v>#REF!</v>
      </c>
      <c r="BM175" s="235"/>
      <c r="BN175" s="235"/>
      <c r="BO175" s="235"/>
      <c r="BP175" s="235"/>
      <c r="BQ175" s="235" t="e">
        <f>_xlfn.XLOOKUP($C175,应收未收表!$AJ:$AJ,应收未收表!AK:AK)</f>
        <v>#N/A</v>
      </c>
      <c r="BR175" s="235" t="e">
        <f>_xlfn.XLOOKUP($C175,应收未收表!$AJ:$AJ,应收未收表!AL:AL)</f>
        <v>#N/A</v>
      </c>
      <c r="BS175" s="235" t="e">
        <f>_xlfn.XLOOKUP($C175,应收未收表!$AJ:$AJ,应收未收表!AM:AM)</f>
        <v>#N/A</v>
      </c>
      <c r="BT175" s="235" t="e">
        <f>_xlfn.XLOOKUP($C175,应收未收表!$AJ:$AJ,应收未收表!AN:AN)</f>
        <v>#N/A</v>
      </c>
      <c r="BU175" s="234" t="str" cm="1">
        <f t="array" ref="BU175">_xlfn.XLOOKUP($A175&amp;$B175,'[2]产值及收款计划（2026）'!$A:$A&amp;'[2]产值及收款计划（2026）'!$B:$B,'[2]产值及收款计划（2026）'!BQ:BQ)</f>
        <v>上海城建置业发展有限公司</v>
      </c>
      <c r="BV175" s="235" t="e" cm="1">
        <f t="array" ref="BV175">_xlfn.XLOOKUP($A175&amp;$B175,'[2]产值及收款计划（2026）'!$A:$A&amp;'[2]产值及收款计划（2026）'!$B:$B,'[2]产值及收款计划（2026）'!BR:BR)</f>
        <v>#REF!</v>
      </c>
      <c r="CE175" s="235" cm="1">
        <f t="array" ref="CE175">_xlfn.XLOOKUP($A175&amp;$B175,'[2]产值及收款计划（2026）'!$A:$A&amp;'[2]产值及收款计划（2026）'!$B:$B,'[2]产值及收款计划（2026）'!CA:CA)</f>
        <v>0</v>
      </c>
      <c r="CF175" s="235" cm="1">
        <f t="array" ref="CF175">_xlfn.XLOOKUP($A175&amp;$B175,'[2]产值及收款计划（2026）'!$A:$A&amp;'[2]产值及收款计划（2026）'!$B:$B,'[2]产值及收款计划（2026）'!CB:CB)</f>
        <v>0</v>
      </c>
      <c r="CG175" s="235" cm="1">
        <f t="array" ref="CG175">_xlfn.XLOOKUP($A175&amp;$B175,'[2]产值及收款计划（2026）'!$A:$A&amp;'[2]产值及收款计划（2026）'!$B:$B,'[2]产值及收款计划（2026）'!CC:CC)</f>
        <v>0</v>
      </c>
      <c r="CH175" s="235" cm="1">
        <f t="array" ref="CH175">_xlfn.XLOOKUP($A175&amp;$B175,'[2]产值及收款计划（2026）'!$A:$A&amp;'[2]产值及收款计划（2026）'!$B:$B,'[2]产值及收款计划（2026）'!CD:CD)</f>
        <v>0</v>
      </c>
      <c r="CI175" s="235" cm="1">
        <f t="array" ref="CI175">_xlfn.XLOOKUP($A175&amp;$B175,'[2]产值及收款计划（2026）'!$A:$A&amp;'[2]产值及收款计划（2026）'!$B:$B,'[2]产值及收款计划（2026）'!CE:CE)</f>
        <v>0</v>
      </c>
      <c r="CJ175" s="235" cm="1">
        <f t="array" ref="CJ175">_xlfn.XLOOKUP($A175&amp;$B175,'[2]产值及收款计划（2026）'!$A:$A&amp;'[2]产值及收款计划（2026）'!$B:$B,'[2]产值及收款计划（2026）'!CF:CF)</f>
        <v>0</v>
      </c>
      <c r="CK175" s="235" cm="1">
        <f t="array" ref="CK175">_xlfn.XLOOKUP($A175&amp;$B175,'[2]产值及收款计划（2026）'!$A:$A&amp;'[2]产值及收款计划（2026）'!$B:$B,'[2]产值及收款计划（2026）'!CG:CG)</f>
        <v>0</v>
      </c>
      <c r="CL175" s="235" cm="1">
        <f t="array" ref="CL175">_xlfn.XLOOKUP($A175&amp;$B175,'[2]产值及收款计划（2026）'!$A:$A&amp;'[2]产值及收款计划（2026）'!$B:$B,'[2]产值及收款计划（2026）'!CH:CH)</f>
        <v>0</v>
      </c>
      <c r="CM175" s="235" cm="1">
        <f t="array" ref="CM175">_xlfn.XLOOKUP($A175&amp;$B175,'[2]产值及收款计划（2026）'!$A:$A&amp;'[2]产值及收款计划（2026）'!$B:$B,'[2]产值及收款计划（2026）'!CI:CI)</f>
        <v>0</v>
      </c>
      <c r="CN175" s="235" cm="1">
        <f t="array" ref="CN175">_xlfn.XLOOKUP($A175&amp;$B175,'[2]产值及收款计划（2026）'!$A:$A&amp;'[2]产值及收款计划（2026）'!$B:$B,'[2]产值及收款计划（2026）'!CJ:CJ)</f>
        <v>0</v>
      </c>
      <c r="CO175" s="235" cm="1">
        <f t="array" ref="CO175">_xlfn.XLOOKUP($A175&amp;$B175,'[2]产值及收款计划（2026）'!$A:$A&amp;'[2]产值及收款计划（2026）'!$B:$B,'[2]产值及收款计划（2026）'!CK:CK)</f>
        <v>0</v>
      </c>
      <c r="CP175" s="235" cm="1">
        <f t="array" ref="CP175">_xlfn.XLOOKUP($A175&amp;$B175,'[2]产值及收款计划（2026）'!$A:$A&amp;'[2]产值及收款计划（2026）'!$B:$B,'[2]产值及收款计划（2026）'!CL:CL)</f>
        <v>0</v>
      </c>
      <c r="DE175" s="235" cm="1">
        <f t="array" ref="DE175">_xlfn.XLOOKUP($A175&amp;$B175,'[2]产值及收款计划（2026）'!$A:$A&amp;'[2]产值及收款计划（2026）'!$B:$B,'[2]产值及收款计划（2026）'!DA:DA)</f>
        <v>0</v>
      </c>
      <c r="DF175" s="235" cm="1">
        <f t="array" ref="DF175">_xlfn.XLOOKUP($A175&amp;$B175,'[2]产值及收款计划（2026）'!$A:$A&amp;'[2]产值及收款计划（2026）'!$B:$B,'[2]产值及收款计划（2026）'!DB:DB)</f>
        <v>0</v>
      </c>
      <c r="DG175" s="235" cm="1">
        <f t="array" ref="DG175">_xlfn.XLOOKUP($A175&amp;$B175,'[2]产值及收款计划（2026）'!$A:$A&amp;'[2]产值及收款计划（2026）'!$B:$B,'[2]产值及收款计划（2026）'!DC:DC)</f>
        <v>0</v>
      </c>
      <c r="DH175" s="235" cm="1">
        <f t="array" ref="DH175">_xlfn.XLOOKUP($A175&amp;$B175,'[2]产值及收款计划（2026）'!$A:$A&amp;'[2]产值及收款计划（2026）'!$B:$B,'[2]产值及收款计划（2026）'!DD:DD)</f>
        <v>0</v>
      </c>
      <c r="DI175" s="235" cm="1">
        <f t="array" ref="DI175">_xlfn.XLOOKUP($A175&amp;$B175,'[2]产值及收款计划（2026）'!$A:$A&amp;'[2]产值及收款计划（2026）'!$B:$B,'[2]产值及收款计划（2026）'!DE:DE)</f>
        <v>0</v>
      </c>
      <c r="DJ175" s="235" cm="1">
        <f t="array" ref="DJ175">_xlfn.XLOOKUP($A175&amp;$B175,'[2]产值及收款计划（2026）'!$A:$A&amp;'[2]产值及收款计划（2026）'!$B:$B,'[2]产值及收款计划（2026）'!DF:DF)</f>
        <v>0</v>
      </c>
      <c r="DK175" s="235" cm="1">
        <f t="array" ref="DK175">_xlfn.XLOOKUP($A175&amp;$B175,'[2]产值及收款计划（2026）'!$A:$A&amp;'[2]产值及收款计划（2026）'!$B:$B,'[2]产值及收款计划（2026）'!DG:DG)</f>
        <v>0</v>
      </c>
      <c r="DL175" s="235" cm="1">
        <f t="array" ref="DL175">_xlfn.XLOOKUP($A175&amp;$B175,'[2]产值及收款计划（2026）'!$A:$A&amp;'[2]产值及收款计划（2026）'!$B:$B,'[2]产值及收款计划（2026）'!DH:DH)</f>
        <v>0</v>
      </c>
      <c r="DM175" s="235" cm="1">
        <f t="array" ref="DM175">_xlfn.XLOOKUP($A175&amp;$B175,'[2]产值及收款计划（2026）'!$A:$A&amp;'[2]产值及收款计划（2026）'!$B:$B,'[2]产值及收款计划（2026）'!DI:DI)</f>
        <v>0</v>
      </c>
      <c r="DN175" s="235" cm="1">
        <f t="array" ref="DN175">_xlfn.XLOOKUP($A175&amp;$B175,'[2]产值及收款计划（2026）'!$A:$A&amp;'[2]产值及收款计划（2026）'!$B:$B,'[2]产值及收款计划（2026）'!DJ:DJ)</f>
        <v>0</v>
      </c>
      <c r="DO175" s="235" cm="1">
        <f t="array" ref="DO175">_xlfn.XLOOKUP($A175&amp;$B175,'[2]产值及收款计划（2026）'!$A:$A&amp;'[2]产值及收款计划（2026）'!$B:$B,'[2]产值及收款计划（2026）'!DK:DK)</f>
        <v>0</v>
      </c>
      <c r="DP175" s="235" cm="1">
        <f t="array" ref="DP175">_xlfn.XLOOKUP($A175&amp;$B175,'[2]产值及收款计划（2026）'!$A:$A&amp;'[2]产值及收款计划（2026）'!$B:$B,'[2]产值及收款计划（2026）'!DL:DL)</f>
        <v>0</v>
      </c>
      <c r="DQ175" s="243"/>
      <c r="DR175" s="229"/>
    </row>
    <row r="176" ht="20.25" spans="1:122">
      <c r="A176" s="233">
        <f t="shared" si="16"/>
        <v>27</v>
      </c>
      <c r="B176" s="233" t="s">
        <v>26</v>
      </c>
      <c r="C176" s="234" t="str" cm="1">
        <f t="array" ref="C176">_xlfn.XLOOKUP($A176&amp;$B176,'[2]产值及收款计划（2026）'!$A:$A&amp;'[2]产值及收款计划（2026）'!$B:$B,'[2]产值及收款计划（2026）'!C:C)</f>
        <v>SJHT2019121200103</v>
      </c>
      <c r="D176" s="234" t="str" cm="1">
        <f t="array" ref="D176">_xlfn.XLOOKUP($A176&amp;$B176,'[2]产值及收款计划（2026）'!$A:$A&amp;'[2]产值及收款计划（2026）'!$B:$B,'[2]产值及收款计划（2026）'!D:D)</f>
        <v>春风隧道盾构安全监控项目采购合同</v>
      </c>
      <c r="E176" s="235" cm="1">
        <f t="array" ref="E176">_xlfn.XLOOKUP($A176&amp;$B176,'[2]产值及收款计划（2026）'!$A:$A&amp;'[2]产值及收款计划（2026）'!$B:$B,'[2]产值及收款计划（2026）'!E:E)</f>
        <v>258</v>
      </c>
      <c r="F176" s="235" cm="1">
        <f t="array" ref="F176">_xlfn.XLOOKUP($A176&amp;$B176,'[2]产值及收款计划（2026）'!$A:$A&amp;'[2]产值及收款计划（2026）'!$B:$B,'[2]产值及收款计划（2026）'!F:F)</f>
        <v>30</v>
      </c>
      <c r="G176" s="235" cm="1">
        <f t="array" ref="G176">_xlfn.XLOOKUP($A176&amp;$B176,'[2]产值及收款计划（2026）'!$A:$A&amp;'[2]产值及收款计划（2026）'!$B:$B,'[2]产值及收款计划（2026）'!G:G)</f>
        <v>30</v>
      </c>
      <c r="H176" s="235" cm="1">
        <f t="array" ref="H176">_xlfn.XLOOKUP($A176&amp;$B176,'[2]产值及收款计划（2026）'!$A:$A&amp;'[2]产值及收款计划（2026）'!$B:$B,'[2]产值及收款计划（2026）'!H:H)</f>
        <v>30</v>
      </c>
      <c r="I176" s="236" cm="1">
        <f t="array" ref="I176">_xlfn.XLOOKUP($A176&amp;$B176,'[2]产值及收款计划（2026）'!$A:$A&amp;'[2]产值及收款计划（2026）'!$B:$B,'[2]产值及收款计划（2026）'!I:I)</f>
        <v>1</v>
      </c>
      <c r="J176" s="237" cm="1">
        <f t="array" ref="J176">_xlfn.XLOOKUP($A176&amp;$B176,'[2]产值及收款计划（2026）'!$A:$A&amp;'[2]产值及收款计划（2026）'!$B:$B,'[2]产值及收款计划（2026）'!J:J)</f>
        <v>0.06</v>
      </c>
      <c r="K176" s="235" t="e" cm="1">
        <f t="array" ref="K176">_xlfn.XLOOKUP($A176&amp;$B176,'[2]产值及收款计划（2026）'!$A:$A&amp;'[2]产值及收款计划（2026）'!$B:$B,'[2]产值及收款计划（2026）'!K:K)</f>
        <v>#REF!</v>
      </c>
      <c r="L176" s="235" t="e" cm="1">
        <f t="array" ref="L176">_xlfn.XLOOKUP($A176&amp;$B176,'[2]产值及收款计划（2026）'!$A:$A&amp;'[2]产值及收款计划（2026）'!$B:$B,'[2]产值及收款计划（2026）'!L:L)</f>
        <v>#REF!</v>
      </c>
      <c r="M176" s="235" cm="1">
        <f t="array" ref="M176">_xlfn.XLOOKUP($A176&amp;$B176,'[2]产值及收款计划（2026）'!$A:$A&amp;'[2]产值及收款计划（2026）'!$B:$B,'[2]产值及收款计划（2026）'!M:M)</f>
        <v>0</v>
      </c>
      <c r="N176" s="235" t="str" cm="1">
        <f t="array" ref="N176">_xlfn.XLOOKUP($A176&amp;$B176,'[2]产值及收款计划（2026）'!$A:$A&amp;'[2]产值及收款计划（2026）'!$B:$B,'[2]产值及收款计划（2026）'!N:N)</f>
        <v>许清亮团队</v>
      </c>
      <c r="O176" s="235" t="str" cm="1">
        <f t="array" ref="O176">_xlfn.XLOOKUP($A176&amp;$B176,'[2]产值及收款计划（2026）'!$A:$A&amp;'[2]产值及收款计划（2026）'!$B:$B,'[2]产值及收款计划（2026）'!O:O)</f>
        <v>杜江</v>
      </c>
      <c r="P176" s="234" t="str" cm="1">
        <f t="array" ref="P176">_xlfn.XLOOKUP($A176&amp;$B176,'[2]产值及收款计划（2026）'!$A:$A&amp;'[2]产值及收款计划（2026）'!$B:$B,'[2]产值及收款计划（2026）'!P:P)</f>
        <v>在建</v>
      </c>
      <c r="Q176" s="235" t="e" cm="1">
        <f t="array" ref="Q176">_xlfn.XLOOKUP($A176&amp;$B176,'[2]产值及收款计划（2026）'!$A:$A&amp;'[2]产值及收款计划（2026）'!$B:$B,'[2]产值及收款计划（2026）'!Q:Q)</f>
        <v>#REF!</v>
      </c>
      <c r="R176" s="235" t="e" cm="1">
        <f t="array" ref="R176">_xlfn.XLOOKUP($A176&amp;$B176,'[2]产值及收款计划（2026）'!$A:$A&amp;'[2]产值及收款计划（2026）'!$B:$B,'[2]产值及收款计划（2026）'!R:R)</f>
        <v>#REF!</v>
      </c>
      <c r="S176" s="235" t="e" cm="1">
        <f t="array" ref="S176">_xlfn.XLOOKUP($A176&amp;$B176,'[2]产值及收款计划（2026）'!$A:$A&amp;'[2]产值及收款计划（2026）'!$B:$B,'[2]产值及收款计划（2026）'!S:S)</f>
        <v>#REF!</v>
      </c>
      <c r="T176" s="235" cm="1">
        <f t="array" ref="T176">_xlfn.XLOOKUP($A176&amp;$B176,'[2]产值及收款计划（2026）'!$A:$A&amp;'[2]产值及收款计划（2026）'!$B:$B,'[2]产值及收款计划（2026）'!T:T)</f>
        <v>208.41</v>
      </c>
      <c r="U176" s="235" cm="1">
        <f t="array" ref="U176">_xlfn.XLOOKUP($A176&amp;$B176,'[2]产值及收款计划（2026）'!$A:$A&amp;'[2]产值及收款计划（2026）'!$B:$B,'[2]产值及收款计划（2026）'!U:U)</f>
        <v>0</v>
      </c>
      <c r="V176" s="235" cm="1">
        <f t="array" ref="V176">_xlfn.XLOOKUP($A176&amp;$B176,'[2]产值及收款计划（2026）'!$A:$A&amp;'[2]产值及收款计划（2026）'!$B:$B,'[2]产值及收款计划（2026）'!V:V)</f>
        <v>49.59</v>
      </c>
      <c r="W176" s="235" t="e" cm="1">
        <f t="array" ref="W176">_xlfn.XLOOKUP($A176&amp;$B176,'[2]产值及收款计划（2026）'!$A:$A&amp;'[2]产值及收款计划（2026）'!$B:$B,'[2]产值及收款计划（2026）'!W:W)</f>
        <v>#REF!</v>
      </c>
      <c r="X176" s="235" t="e" cm="1">
        <f t="array" ref="X176">_xlfn.XLOOKUP($A176&amp;$B176,'[2]产值及收款计划（2026）'!$A:$A&amp;'[2]产值及收款计划（2026）'!$B:$B,'[2]产值及收款计划（2026）'!X:X)</f>
        <v>#REF!</v>
      </c>
      <c r="Y176" s="235" t="e" cm="1">
        <f t="array" ref="Y176">_xlfn.XLOOKUP($A176&amp;$B176,'[2]产值及收款计划（2026）'!$A:$A&amp;'[2]产值及收款计划（2026）'!$B:$B,'[2]产值及收款计划（2026）'!Y:Y)</f>
        <v>#REF!</v>
      </c>
      <c r="Z176" s="235" t="e" cm="1">
        <f t="array" ref="Z176">_xlfn.XLOOKUP($A176&amp;$B176,'[2]产值及收款计划（2026）'!$A:$A&amp;'[2]产值及收款计划（2026）'!$B:$B,'[2]产值及收款计划（2026）'!Z:Z)</f>
        <v>#REF!</v>
      </c>
      <c r="AA176" s="235" t="e" cm="1">
        <f t="array" ref="AA176">_xlfn.XLOOKUP($A176&amp;$B176,'[2]产值及收款计划（2026）'!$A:$A&amp;'[2]产值及收款计划（2026）'!$B:$B,'[2]产值及收款计划（2026）'!AA:AA)</f>
        <v>#REF!</v>
      </c>
      <c r="AB176" s="235" t="e" cm="1">
        <f t="array" ref="AB176">_xlfn.XLOOKUP($A176&amp;$B176,'[2]产值及收款计划（2026）'!$A:$A&amp;'[2]产值及收款计划（2026）'!$B:$B,'[2]产值及收款计划（2026）'!AB:AB)</f>
        <v>#REF!</v>
      </c>
      <c r="AC176" s="235" t="e" cm="1">
        <f t="array" ref="AC176">_xlfn.XLOOKUP($A176&amp;$B176,'[2]产值及收款计划（2026）'!$A:$A&amp;'[2]产值及收款计划（2026）'!$B:$B,'[2]产值及收款计划（2026）'!AC:AC)</f>
        <v>#REF!</v>
      </c>
      <c r="AD176" s="235" t="e" cm="1">
        <f t="array" ref="AD176">_xlfn.XLOOKUP($A176&amp;$B176,'[2]产值及收款计划（2026）'!$A:$A&amp;'[2]产值及收款计划（2026）'!$B:$B,'[2]产值及收款计划（2026）'!AD:AD)</f>
        <v>#REF!</v>
      </c>
      <c r="AE176" s="235" t="e" cm="1">
        <f t="array" ref="AE176">_xlfn.XLOOKUP($A176&amp;$B176,'[2]产值及收款计划（2026）'!$A:$A&amp;'[2]产值及收款计划（2026）'!$B:$B,'[2]产值及收款计划（2026）'!AE:AE)</f>
        <v>#REF!</v>
      </c>
      <c r="AF176" s="235" t="e" cm="1">
        <f t="array" ref="AF176">_xlfn.XLOOKUP($A176&amp;$B176,'[2]产值及收款计划（2026）'!$A:$A&amp;'[2]产值及收款计划（2026）'!$B:$B,'[2]产值及收款计划（2026）'!AF:AF)</f>
        <v>#REF!</v>
      </c>
      <c r="AG176" s="235" t="e" cm="1">
        <f t="array" ref="AG176">_xlfn.XLOOKUP($A176&amp;$B176,'[2]产值及收款计划（2026）'!$A:$A&amp;'[2]产值及收款计划（2026）'!$B:$B,'[2]产值及收款计划（2026）'!AG:AG)</f>
        <v>#REF!</v>
      </c>
      <c r="AH176" s="235" t="e" cm="1">
        <f t="array" ref="AH176">_xlfn.XLOOKUP($A176&amp;$B176,'[2]产值及收款计划（2026）'!$A:$A&amp;'[2]产值及收款计划（2026）'!$B:$B,'[2]产值及收款计划（2026）'!AH:AH)</f>
        <v>#REF!</v>
      </c>
      <c r="AI176" s="235" t="e" cm="1">
        <f t="array" ref="AI176">_xlfn.XLOOKUP($A176&amp;$B176,'[2]产值及收款计划（2026）'!$A:$A&amp;'[2]产值及收款计划（2026）'!$B:$B,'[2]产值及收款计划（2026）'!AI:AI)</f>
        <v>#REF!</v>
      </c>
      <c r="AJ176" s="235" t="e" cm="1">
        <f t="array" ref="AJ176">_xlfn.XLOOKUP($A176&amp;$B176,'[2]产值及收款计划（2026）'!$A:$A&amp;'[2]产值及收款计划（2026）'!$B:$B,'[2]产值及收款计划（2026）'!AJ:AJ)</f>
        <v>#REF!</v>
      </c>
      <c r="AK176" s="235" t="e" cm="1">
        <f t="array" ref="AK176">_xlfn.XLOOKUP($A176&amp;$B176,'[2]产值及收款计划（2026）'!$A:$A&amp;'[2]产值及收款计划（2026）'!$B:$B,'[2]产值及收款计划（2026）'!AK:AK)</f>
        <v>#REF!</v>
      </c>
      <c r="AL176" s="235" t="e" cm="1">
        <f t="array" ref="AL176">_xlfn.XLOOKUP($A176&amp;$B176,'[2]产值及收款计划（2026）'!$A:$A&amp;'[2]产值及收款计划（2026）'!$B:$B,'[2]产值及收款计划（2026）'!AL:AL)</f>
        <v>#REF!</v>
      </c>
      <c r="AM176" s="242" t="e" cm="1">
        <f t="array" ref="AM176">_xlfn.LET(_xlpm.勾选月份状态数组,TRANSPOSE('PPT(12-15页）-TOP10'!$A$3:$A$14),_xlpm.选择数据区,IF('PPT(12-15页）-TOP10'!$E$3="收款",$BA176:$BL176,$AA176:$AL176),SUM(_xlfn._xlws.FILTER(_xlpm.选择数据区,_xlpm.勾选月份状态数组,"")))</f>
        <v>#REF!</v>
      </c>
      <c r="AN176" s="235" t="e">
        <f>_xlfn.XLOOKUP($C176,应收未收表!$T:$T,应收未收表!AA:AA)</f>
        <v>#N/A</v>
      </c>
      <c r="AO176" s="235" t="e">
        <f>_xlfn.XLOOKUP($C176,应收未收表!$T:$T,应收未收表!AB:AB)</f>
        <v>#N/A</v>
      </c>
      <c r="AP176" s="235" t="e">
        <f>_xlfn.XLOOKUP($C176,应收未收表!$T:$T,应收未收表!AC:AC)</f>
        <v>#N/A</v>
      </c>
      <c r="AQ176" s="235" t="e">
        <f>_xlfn.XLOOKUP($C176,应收未收表!$T:$T,应收未收表!AE:AE)</f>
        <v>#N/A</v>
      </c>
      <c r="AR176" s="235" t="e">
        <f>_xlfn.XLOOKUP($C176,应收未收表!$T:$T,应收未收表!AF:AF)</f>
        <v>#N/A</v>
      </c>
      <c r="AS176" s="235" t="e" cm="1">
        <f t="array" ref="AS176">_xlfn.XLOOKUP($A176&amp;$B176,'[2]产值及收款计划（2026）'!$A:$A&amp;'[2]产值及收款计划（2026）'!$B:$B,'[2]产值及收款计划（2026）'!AS:AS)</f>
        <v>#REF!</v>
      </c>
      <c r="AT176" s="235" t="e" cm="1">
        <f t="array" ref="AT176">_xlfn.XLOOKUP($A176&amp;$B176,'[2]产值及收款计划（2026）'!$A:$A&amp;'[2]产值及收款计划（2026）'!$B:$B,'[2]产值及收款计划（2026）'!AT:AT)</f>
        <v>#REF!</v>
      </c>
      <c r="AU176" s="235" t="e" cm="1">
        <f t="array" ref="AU176">_xlfn.XLOOKUP($A176&amp;$B176,'[2]产值及收款计划（2026）'!$A:$A&amp;'[2]产值及收款计划（2026）'!$B:$B,'[2]产值及收款计划（2026）'!AU:AU)</f>
        <v>#REF!</v>
      </c>
      <c r="AV176" s="235" t="e" cm="1">
        <f t="array" ref="AV176">_xlfn.XLOOKUP($A176&amp;$B176,'[2]产值及收款计划（2026）'!$A:$A&amp;'[2]产值及收款计划（2026）'!$B:$B,'[2]产值及收款计划（2026）'!AV:AV)</f>
        <v>#REF!</v>
      </c>
      <c r="AW176" s="235" cm="1">
        <f t="array" ref="AW176">_xlfn.XLOOKUP($A176&amp;$B176,'[2]产值及收款计划（2026）'!$A:$A&amp;'[2]产值及收款计划（2026）'!$B:$B,'[2]产值及收款计划（2026）'!AW:AW)</f>
        <v>180.6</v>
      </c>
      <c r="AX176" s="235" cm="1">
        <f t="array" ref="AX176">_xlfn.XLOOKUP($A176&amp;$B176,'[2]产值及收款计划（2026）'!$A:$A&amp;'[2]产值及收款计划（2026）'!$B:$B,'[2]产值及收款计划（2026）'!AX:AX)</f>
        <v>0</v>
      </c>
      <c r="AY176" s="235" cm="1">
        <f t="array" ref="AY176">_xlfn.XLOOKUP($A176&amp;$B176,'[2]产值及收款计划（2026）'!$A:$A&amp;'[2]产值及收款计划（2026）'!$B:$B,'[2]产值及收款计划（2026）'!AY:AY)</f>
        <v>77.4</v>
      </c>
      <c r="AZ176" s="235" cm="1">
        <f t="array" ref="AZ176">_xlfn.XLOOKUP($A176&amp;$B176,'[2]产值及收款计划（2026）'!$A:$A&amp;'[2]产值及收款计划（2026）'!$B:$B,'[2]产值及收款计划（2026）'!AZ:AZ)</f>
        <v>27.81</v>
      </c>
      <c r="BA176" s="235" t="e" cm="1">
        <f t="array" ref="BA176">_xlfn.XLOOKUP($A176&amp;$B176,'[2]产值及收款计划（2026）'!$A:$A&amp;'[2]产值及收款计划（2026）'!$B:$B,'[2]产值及收款计划（2026）'!BA:BA)</f>
        <v>#REF!</v>
      </c>
      <c r="BB176" s="235" t="e" cm="1">
        <f t="array" ref="BB176">_xlfn.XLOOKUP($A176&amp;$B176,'[2]产值及收款计划（2026）'!$A:$A&amp;'[2]产值及收款计划（2026）'!$B:$B,'[2]产值及收款计划（2026）'!BB:BB)</f>
        <v>#REF!</v>
      </c>
      <c r="BC176" s="235" t="e" cm="1">
        <f t="array" ref="BC176">_xlfn.XLOOKUP($A176&amp;$B176,'[2]产值及收款计划（2026）'!$A:$A&amp;'[2]产值及收款计划（2026）'!$B:$B,'[2]产值及收款计划（2026）'!BC:BC)</f>
        <v>#REF!</v>
      </c>
      <c r="BD176" s="235" t="e" cm="1">
        <f t="array" ref="BD176">_xlfn.XLOOKUP($A176&amp;$B176,'[2]产值及收款计划（2026）'!$A:$A&amp;'[2]产值及收款计划（2026）'!$B:$B,'[2]产值及收款计划（2026）'!BD:BD)</f>
        <v>#REF!</v>
      </c>
      <c r="BE176" s="235" t="e" cm="1">
        <f t="array" ref="BE176">_xlfn.XLOOKUP($A176&amp;$B176,'[2]产值及收款计划（2026）'!$A:$A&amp;'[2]产值及收款计划（2026）'!$B:$B,'[2]产值及收款计划（2026）'!BE:BE)</f>
        <v>#REF!</v>
      </c>
      <c r="BF176" s="235" t="e" cm="1">
        <f t="array" ref="BF176">_xlfn.XLOOKUP($A176&amp;$B176,'[2]产值及收款计划（2026）'!$A:$A&amp;'[2]产值及收款计划（2026）'!$B:$B,'[2]产值及收款计划（2026）'!BF:BF)</f>
        <v>#REF!</v>
      </c>
      <c r="BG176" s="235" t="e" cm="1">
        <f t="array" ref="BG176">_xlfn.XLOOKUP($A176&amp;$B176,'[2]产值及收款计划（2026）'!$A:$A&amp;'[2]产值及收款计划（2026）'!$B:$B,'[2]产值及收款计划（2026）'!BG:BG)</f>
        <v>#REF!</v>
      </c>
      <c r="BH176" s="235" t="e" cm="1">
        <f t="array" ref="BH176">_xlfn.XLOOKUP($A176&amp;$B176,'[2]产值及收款计划（2026）'!$A:$A&amp;'[2]产值及收款计划（2026）'!$B:$B,'[2]产值及收款计划（2026）'!BH:BH)</f>
        <v>#REF!</v>
      </c>
      <c r="BI176" s="235" t="e" cm="1">
        <f t="array" ref="BI176">_xlfn.XLOOKUP($A176&amp;$B176,'[2]产值及收款计划（2026）'!$A:$A&amp;'[2]产值及收款计划（2026）'!$B:$B,'[2]产值及收款计划（2026）'!BI:BI)</f>
        <v>#REF!</v>
      </c>
      <c r="BJ176" s="235" t="e" cm="1">
        <f t="array" ref="BJ176">_xlfn.XLOOKUP($A176&amp;$B176,'[2]产值及收款计划（2026）'!$A:$A&amp;'[2]产值及收款计划（2026）'!$B:$B,'[2]产值及收款计划（2026）'!BJ:BJ)</f>
        <v>#REF!</v>
      </c>
      <c r="BK176" s="235" t="e" cm="1">
        <f t="array" ref="BK176">_xlfn.XLOOKUP($A176&amp;$B176,'[2]产值及收款计划（2026）'!$A:$A&amp;'[2]产值及收款计划（2026）'!$B:$B,'[2]产值及收款计划（2026）'!BK:BK)</f>
        <v>#REF!</v>
      </c>
      <c r="BL176" s="235" t="e" cm="1">
        <f t="array" ref="BL176">_xlfn.XLOOKUP($A176&amp;$B176,'[2]产值及收款计划（2026）'!$A:$A&amp;'[2]产值及收款计划（2026）'!$B:$B,'[2]产值及收款计划（2026）'!BL:BL)</f>
        <v>#REF!</v>
      </c>
      <c r="BM176" s="235"/>
      <c r="BN176" s="235"/>
      <c r="BO176" s="235"/>
      <c r="BP176" s="235"/>
      <c r="BQ176" s="235" t="e">
        <f>_xlfn.XLOOKUP($C176,应收未收表!$AJ:$AJ,应收未收表!AK:AK)</f>
        <v>#N/A</v>
      </c>
      <c r="BR176" s="235" t="e">
        <f>_xlfn.XLOOKUP($C176,应收未收表!$AJ:$AJ,应收未收表!AL:AL)</f>
        <v>#N/A</v>
      </c>
      <c r="BS176" s="235" t="e">
        <f>_xlfn.XLOOKUP($C176,应收未收表!$AJ:$AJ,应收未收表!AM:AM)</f>
        <v>#N/A</v>
      </c>
      <c r="BT176" s="235" t="e">
        <f>_xlfn.XLOOKUP($C176,应收未收表!$AJ:$AJ,应收未收表!AN:AN)</f>
        <v>#N/A</v>
      </c>
      <c r="BU176" s="234" t="str" cm="1">
        <f t="array" ref="BU176">_xlfn.XLOOKUP($A176&amp;$B176,'[2]产值及收款计划（2026）'!$A:$A&amp;'[2]产值及收款计划（2026）'!$B:$B,'[2]产值及收款计划（2026）'!BQ:BQ)</f>
        <v>深圳市城市公共安全技术研究院有限公司</v>
      </c>
      <c r="BV176" s="235" t="e" cm="1">
        <f t="array" ref="BV176">_xlfn.XLOOKUP($A176&amp;$B176,'[2]产值及收款计划（2026）'!$A:$A&amp;'[2]产值及收款计划（2026）'!$B:$B,'[2]产值及收款计划（2026）'!BR:BR)</f>
        <v>#REF!</v>
      </c>
      <c r="CE176" s="235" cm="1">
        <f t="array" ref="CE176">_xlfn.XLOOKUP($A176&amp;$B176,'[2]产值及收款计划（2026）'!$A:$A&amp;'[2]产值及收款计划（2026）'!$B:$B,'[2]产值及收款计划（2026）'!CA:CA)</f>
        <v>0</v>
      </c>
      <c r="CF176" s="235" cm="1">
        <f t="array" ref="CF176">_xlfn.XLOOKUP($A176&amp;$B176,'[2]产值及收款计划（2026）'!$A:$A&amp;'[2]产值及收款计划（2026）'!$B:$B,'[2]产值及收款计划（2026）'!CB:CB)</f>
        <v>0</v>
      </c>
      <c r="CG176" s="235" cm="1">
        <f t="array" ref="CG176">_xlfn.XLOOKUP($A176&amp;$B176,'[2]产值及收款计划（2026）'!$A:$A&amp;'[2]产值及收款计划（2026）'!$B:$B,'[2]产值及收款计划（2026）'!CC:CC)</f>
        <v>0</v>
      </c>
      <c r="CH176" s="235" cm="1">
        <f t="array" ref="CH176">_xlfn.XLOOKUP($A176&amp;$B176,'[2]产值及收款计划（2026）'!$A:$A&amp;'[2]产值及收款计划（2026）'!$B:$B,'[2]产值及收款计划（2026）'!CD:CD)</f>
        <v>0</v>
      </c>
      <c r="CI176" s="235" cm="1">
        <f t="array" ref="CI176">_xlfn.XLOOKUP($A176&amp;$B176,'[2]产值及收款计划（2026）'!$A:$A&amp;'[2]产值及收款计划（2026）'!$B:$B,'[2]产值及收款计划（2026）'!CE:CE)</f>
        <v>0</v>
      </c>
      <c r="CJ176" s="235" cm="1">
        <f t="array" ref="CJ176">_xlfn.XLOOKUP($A176&amp;$B176,'[2]产值及收款计划（2026）'!$A:$A&amp;'[2]产值及收款计划（2026）'!$B:$B,'[2]产值及收款计划（2026）'!CF:CF)</f>
        <v>0</v>
      </c>
      <c r="CK176" s="235" cm="1">
        <f t="array" ref="CK176">_xlfn.XLOOKUP($A176&amp;$B176,'[2]产值及收款计划（2026）'!$A:$A&amp;'[2]产值及收款计划（2026）'!$B:$B,'[2]产值及收款计划（2026）'!CG:CG)</f>
        <v>0</v>
      </c>
      <c r="CL176" s="235" cm="1">
        <f t="array" ref="CL176">_xlfn.XLOOKUP($A176&amp;$B176,'[2]产值及收款计划（2026）'!$A:$A&amp;'[2]产值及收款计划（2026）'!$B:$B,'[2]产值及收款计划（2026）'!CH:CH)</f>
        <v>0</v>
      </c>
      <c r="CM176" s="235" cm="1">
        <f t="array" ref="CM176">_xlfn.XLOOKUP($A176&amp;$B176,'[2]产值及收款计划（2026）'!$A:$A&amp;'[2]产值及收款计划（2026）'!$B:$B,'[2]产值及收款计划（2026）'!CI:CI)</f>
        <v>0</v>
      </c>
      <c r="CN176" s="235" cm="1">
        <f t="array" ref="CN176">_xlfn.XLOOKUP($A176&amp;$B176,'[2]产值及收款计划（2026）'!$A:$A&amp;'[2]产值及收款计划（2026）'!$B:$B,'[2]产值及收款计划（2026）'!CJ:CJ)</f>
        <v>0</v>
      </c>
      <c r="CO176" s="235" cm="1">
        <f t="array" ref="CO176">_xlfn.XLOOKUP($A176&amp;$B176,'[2]产值及收款计划（2026）'!$A:$A&amp;'[2]产值及收款计划（2026）'!$B:$B,'[2]产值及收款计划（2026）'!CK:CK)</f>
        <v>0</v>
      </c>
      <c r="CP176" s="235" cm="1">
        <f t="array" ref="CP176">_xlfn.XLOOKUP($A176&amp;$B176,'[2]产值及收款计划（2026）'!$A:$A&amp;'[2]产值及收款计划（2026）'!$B:$B,'[2]产值及收款计划（2026）'!CL:CL)</f>
        <v>0</v>
      </c>
      <c r="DE176" s="235" cm="1">
        <f t="array" ref="DE176">_xlfn.XLOOKUP($A176&amp;$B176,'[2]产值及收款计划（2026）'!$A:$A&amp;'[2]产值及收款计划（2026）'!$B:$B,'[2]产值及收款计划（2026）'!DA:DA)</f>
        <v>0</v>
      </c>
      <c r="DF176" s="235" cm="1">
        <f t="array" ref="DF176">_xlfn.XLOOKUP($A176&amp;$B176,'[2]产值及收款计划（2026）'!$A:$A&amp;'[2]产值及收款计划（2026）'!$B:$B,'[2]产值及收款计划（2026）'!DB:DB)</f>
        <v>0</v>
      </c>
      <c r="DG176" s="235" cm="1">
        <f t="array" ref="DG176">_xlfn.XLOOKUP($A176&amp;$B176,'[2]产值及收款计划（2026）'!$A:$A&amp;'[2]产值及收款计划（2026）'!$B:$B,'[2]产值及收款计划（2026）'!DC:DC)</f>
        <v>0</v>
      </c>
      <c r="DH176" s="235" cm="1">
        <f t="array" ref="DH176">_xlfn.XLOOKUP($A176&amp;$B176,'[2]产值及收款计划（2026）'!$A:$A&amp;'[2]产值及收款计划（2026）'!$B:$B,'[2]产值及收款计划（2026）'!DD:DD)</f>
        <v>0</v>
      </c>
      <c r="DI176" s="235" cm="1">
        <f t="array" ref="DI176">_xlfn.XLOOKUP($A176&amp;$B176,'[2]产值及收款计划（2026）'!$A:$A&amp;'[2]产值及收款计划（2026）'!$B:$B,'[2]产值及收款计划（2026）'!DE:DE)</f>
        <v>0</v>
      </c>
      <c r="DJ176" s="235" cm="1">
        <f t="array" ref="DJ176">_xlfn.XLOOKUP($A176&amp;$B176,'[2]产值及收款计划（2026）'!$A:$A&amp;'[2]产值及收款计划（2026）'!$B:$B,'[2]产值及收款计划（2026）'!DF:DF)</f>
        <v>0</v>
      </c>
      <c r="DK176" s="235" cm="1">
        <f t="array" ref="DK176">_xlfn.XLOOKUP($A176&amp;$B176,'[2]产值及收款计划（2026）'!$A:$A&amp;'[2]产值及收款计划（2026）'!$B:$B,'[2]产值及收款计划（2026）'!DG:DG)</f>
        <v>0</v>
      </c>
      <c r="DL176" s="235" cm="1">
        <f t="array" ref="DL176">_xlfn.XLOOKUP($A176&amp;$B176,'[2]产值及收款计划（2026）'!$A:$A&amp;'[2]产值及收款计划（2026）'!$B:$B,'[2]产值及收款计划（2026）'!DH:DH)</f>
        <v>0</v>
      </c>
      <c r="DM176" s="235" cm="1">
        <f t="array" ref="DM176">_xlfn.XLOOKUP($A176&amp;$B176,'[2]产值及收款计划（2026）'!$A:$A&amp;'[2]产值及收款计划（2026）'!$B:$B,'[2]产值及收款计划（2026）'!DI:DI)</f>
        <v>0</v>
      </c>
      <c r="DN176" s="235" cm="1">
        <f t="array" ref="DN176">_xlfn.XLOOKUP($A176&amp;$B176,'[2]产值及收款计划（2026）'!$A:$A&amp;'[2]产值及收款计划（2026）'!$B:$B,'[2]产值及收款计划（2026）'!DJ:DJ)</f>
        <v>0</v>
      </c>
      <c r="DO176" s="235" cm="1">
        <f t="array" ref="DO176">_xlfn.XLOOKUP($A176&amp;$B176,'[2]产值及收款计划（2026）'!$A:$A&amp;'[2]产值及收款计划（2026）'!$B:$B,'[2]产值及收款计划（2026）'!DK:DK)</f>
        <v>0</v>
      </c>
      <c r="DP176" s="235" cm="1">
        <f t="array" ref="DP176">_xlfn.XLOOKUP($A176&amp;$B176,'[2]产值及收款计划（2026）'!$A:$A&amp;'[2]产值及收款计划（2026）'!$B:$B,'[2]产值及收款计划（2026）'!DL:DL)</f>
        <v>0</v>
      </c>
      <c r="DQ176" s="243"/>
      <c r="DR176" s="229"/>
    </row>
    <row r="177" ht="20.25" spans="1:122">
      <c r="A177" s="233">
        <f t="shared" si="16"/>
        <v>28</v>
      </c>
      <c r="B177" s="233" t="s">
        <v>26</v>
      </c>
      <c r="C177" s="234" t="str" cm="1">
        <f t="array" ref="C177">_xlfn.XLOOKUP($A177&amp;$B177,'[2]产值及收款计划（2026）'!$A:$A&amp;'[2]产值及收款计划（2026）'!$B:$B,'[2]产值及收款计划（2026）'!C:C)</f>
        <v>SJHT2019121300125</v>
      </c>
      <c r="D177" s="234" t="str" cm="1">
        <f t="array" ref="D177">_xlfn.XLOOKUP($A177&amp;$B177,'[2]产值及收款计划（2026）'!$A:$A&amp;'[2]产值及收款计划（2026）'!$B:$B,'[2]产值及收款计划（2026）'!D:D)</f>
        <v>地下院平移合同-大连路隧道东西通道穿越段结构健康监测系统</v>
      </c>
      <c r="E177" s="235" cm="1">
        <f t="array" ref="E177">_xlfn.XLOOKUP($A177&amp;$B177,'[2]产值及收款计划（2026）'!$A:$A&amp;'[2]产值及收款计划（2026）'!$B:$B,'[2]产值及收款计划（2026）'!E:E)</f>
        <v>52.2</v>
      </c>
      <c r="F177" s="235" cm="1">
        <f t="array" ref="F177">_xlfn.XLOOKUP($A177&amp;$B177,'[2]产值及收款计划（2026）'!$A:$A&amp;'[2]产值及收款计划（2026）'!$B:$B,'[2]产值及收款计划（2026）'!F:F)</f>
        <v>52.2</v>
      </c>
      <c r="G177" s="235" cm="1">
        <f t="array" ref="G177">_xlfn.XLOOKUP($A177&amp;$B177,'[2]产值及收款计划（2026）'!$A:$A&amp;'[2]产值及收款计划（2026）'!$B:$B,'[2]产值及收款计划（2026）'!G:G)</f>
        <v>52.2</v>
      </c>
      <c r="H177" s="235" cm="1">
        <f t="array" ref="H177">_xlfn.XLOOKUP($A177&amp;$B177,'[2]产值及收款计划（2026）'!$A:$A&amp;'[2]产值及收款计划（2026）'!$B:$B,'[2]产值及收款计划（2026）'!H:H)</f>
        <v>52.2</v>
      </c>
      <c r="I177" s="236" cm="1">
        <f t="array" ref="I177">_xlfn.XLOOKUP($A177&amp;$B177,'[2]产值及收款计划（2026）'!$A:$A&amp;'[2]产值及收款计划（2026）'!$B:$B,'[2]产值及收款计划（2026）'!I:I)</f>
        <v>1</v>
      </c>
      <c r="J177" s="237" cm="1">
        <f t="array" ref="J177">_xlfn.XLOOKUP($A177&amp;$B177,'[2]产值及收款计划（2026）'!$A:$A&amp;'[2]产值及收款计划（2026）'!$B:$B,'[2]产值及收款计划（2026）'!J:J)</f>
        <v>0.06</v>
      </c>
      <c r="K177" s="235" t="e" cm="1">
        <f t="array" ref="K177">_xlfn.XLOOKUP($A177&amp;$B177,'[2]产值及收款计划（2026）'!$A:$A&amp;'[2]产值及收款计划（2026）'!$B:$B,'[2]产值及收款计划（2026）'!K:K)</f>
        <v>#REF!</v>
      </c>
      <c r="L177" s="235" t="e" cm="1">
        <f t="array" ref="L177">_xlfn.XLOOKUP($A177&amp;$B177,'[2]产值及收款计划（2026）'!$A:$A&amp;'[2]产值及收款计划（2026）'!$B:$B,'[2]产值及收款计划（2026）'!L:L)</f>
        <v>#REF!</v>
      </c>
      <c r="M177" s="235" t="str" cm="1">
        <f t="array" ref="M177">_xlfn.XLOOKUP($A177&amp;$B177,'[2]产值及收款计划（2026）'!$A:$A&amp;'[2]产值及收款计划（2026）'!$B:$B,'[2]产值及收款计划（2026）'!M:M)</f>
        <v>主导</v>
      </c>
      <c r="N177" s="235" t="str" cm="1">
        <f t="array" ref="N177">_xlfn.XLOOKUP($A177&amp;$B177,'[2]产值及收款计划（2026）'!$A:$A&amp;'[2]产值及收款计划（2026）'!$B:$B,'[2]产值及收款计划（2026）'!N:N)</f>
        <v>邱枫团队</v>
      </c>
      <c r="O177" s="235" t="str" cm="1">
        <f t="array" ref="O177">_xlfn.XLOOKUP($A177&amp;$B177,'[2]产值及收款计划（2026）'!$A:$A&amp;'[2]产值及收款计划（2026）'!$B:$B,'[2]产值及收款计划（2026）'!O:O)</f>
        <v>邱枫</v>
      </c>
      <c r="P177" s="234" t="str" cm="1">
        <f t="array" ref="P177">_xlfn.XLOOKUP($A177&amp;$B177,'[2]产值及收款计划（2026）'!$A:$A&amp;'[2]产值及收款计划（2026）'!$B:$B,'[2]产值及收款计划（2026）'!P:P)</f>
        <v>在建</v>
      </c>
      <c r="Q177" s="235" t="e" cm="1">
        <f t="array" ref="Q177">_xlfn.XLOOKUP($A177&amp;$B177,'[2]产值及收款计划（2026）'!$A:$A&amp;'[2]产值及收款计划（2026）'!$B:$B,'[2]产值及收款计划（2026）'!Q:Q)</f>
        <v>#REF!</v>
      </c>
      <c r="R177" s="235" t="e" cm="1">
        <f t="array" ref="R177">_xlfn.XLOOKUP($A177&amp;$B177,'[2]产值及收款计划（2026）'!$A:$A&amp;'[2]产值及收款计划（2026）'!$B:$B,'[2]产值及收款计划（2026）'!R:R)</f>
        <v>#REF!</v>
      </c>
      <c r="S177" s="235" t="e" cm="1">
        <f t="array" ref="S177">_xlfn.XLOOKUP($A177&amp;$B177,'[2]产值及收款计划（2026）'!$A:$A&amp;'[2]产值及收款计划（2026）'!$B:$B,'[2]产值及收款计划（2026）'!S:S)</f>
        <v>#REF!</v>
      </c>
      <c r="T177" s="235" cm="1">
        <f t="array" ref="T177">_xlfn.XLOOKUP($A177&amp;$B177,'[2]产值及收款计划（2026）'!$A:$A&amp;'[2]产值及收款计划（2026）'!$B:$B,'[2]产值及收款计划（2026）'!T:T)</f>
        <v>17.4</v>
      </c>
      <c r="U177" s="235" cm="1">
        <f t="array" ref="U177">_xlfn.XLOOKUP($A177&amp;$B177,'[2]产值及收款计划（2026）'!$A:$A&amp;'[2]产值及收款计划（2026）'!$B:$B,'[2]产值及收款计划（2026）'!U:U)</f>
        <v>0</v>
      </c>
      <c r="V177" s="235" cm="1">
        <f t="array" ref="V177">_xlfn.XLOOKUP($A177&amp;$B177,'[2]产值及收款计划（2026）'!$A:$A&amp;'[2]产值及收款计划（2026）'!$B:$B,'[2]产值及收款计划（2026）'!V:V)</f>
        <v>34.8</v>
      </c>
      <c r="W177" s="235" t="e" cm="1">
        <f t="array" ref="W177">_xlfn.XLOOKUP($A177&amp;$B177,'[2]产值及收款计划（2026）'!$A:$A&amp;'[2]产值及收款计划（2026）'!$B:$B,'[2]产值及收款计划（2026）'!W:W)</f>
        <v>#REF!</v>
      </c>
      <c r="X177" s="235" t="e" cm="1">
        <f t="array" ref="X177">_xlfn.XLOOKUP($A177&amp;$B177,'[2]产值及收款计划（2026）'!$A:$A&amp;'[2]产值及收款计划（2026）'!$B:$B,'[2]产值及收款计划（2026）'!X:X)</f>
        <v>#REF!</v>
      </c>
      <c r="Y177" s="235" t="e" cm="1">
        <f t="array" ref="Y177">_xlfn.XLOOKUP($A177&amp;$B177,'[2]产值及收款计划（2026）'!$A:$A&amp;'[2]产值及收款计划（2026）'!$B:$B,'[2]产值及收款计划（2026）'!Y:Y)</f>
        <v>#REF!</v>
      </c>
      <c r="Z177" s="235" t="e" cm="1">
        <f t="array" ref="Z177">_xlfn.XLOOKUP($A177&amp;$B177,'[2]产值及收款计划（2026）'!$A:$A&amp;'[2]产值及收款计划（2026）'!$B:$B,'[2]产值及收款计划（2026）'!Z:Z)</f>
        <v>#REF!</v>
      </c>
      <c r="AA177" s="235" t="e" cm="1">
        <f t="array" ref="AA177">_xlfn.XLOOKUP($A177&amp;$B177,'[2]产值及收款计划（2026）'!$A:$A&amp;'[2]产值及收款计划（2026）'!$B:$B,'[2]产值及收款计划（2026）'!AA:AA)</f>
        <v>#REF!</v>
      </c>
      <c r="AB177" s="235" t="e" cm="1">
        <f t="array" ref="AB177">_xlfn.XLOOKUP($A177&amp;$B177,'[2]产值及收款计划（2026）'!$A:$A&amp;'[2]产值及收款计划（2026）'!$B:$B,'[2]产值及收款计划（2026）'!AB:AB)</f>
        <v>#REF!</v>
      </c>
      <c r="AC177" s="235" t="e" cm="1">
        <f t="array" ref="AC177">_xlfn.XLOOKUP($A177&amp;$B177,'[2]产值及收款计划（2026）'!$A:$A&amp;'[2]产值及收款计划（2026）'!$B:$B,'[2]产值及收款计划（2026）'!AC:AC)</f>
        <v>#REF!</v>
      </c>
      <c r="AD177" s="235" t="e" cm="1">
        <f t="array" ref="AD177">_xlfn.XLOOKUP($A177&amp;$B177,'[2]产值及收款计划（2026）'!$A:$A&amp;'[2]产值及收款计划（2026）'!$B:$B,'[2]产值及收款计划（2026）'!AD:AD)</f>
        <v>#REF!</v>
      </c>
      <c r="AE177" s="235" t="e" cm="1">
        <f t="array" ref="AE177">_xlfn.XLOOKUP($A177&amp;$B177,'[2]产值及收款计划（2026）'!$A:$A&amp;'[2]产值及收款计划（2026）'!$B:$B,'[2]产值及收款计划（2026）'!AE:AE)</f>
        <v>#REF!</v>
      </c>
      <c r="AF177" s="235" t="e" cm="1">
        <f t="array" ref="AF177">_xlfn.XLOOKUP($A177&amp;$B177,'[2]产值及收款计划（2026）'!$A:$A&amp;'[2]产值及收款计划（2026）'!$B:$B,'[2]产值及收款计划（2026）'!AF:AF)</f>
        <v>#REF!</v>
      </c>
      <c r="AG177" s="235" t="e" cm="1">
        <f t="array" ref="AG177">_xlfn.XLOOKUP($A177&amp;$B177,'[2]产值及收款计划（2026）'!$A:$A&amp;'[2]产值及收款计划（2026）'!$B:$B,'[2]产值及收款计划（2026）'!AG:AG)</f>
        <v>#REF!</v>
      </c>
      <c r="AH177" s="235" t="e" cm="1">
        <f t="array" ref="AH177">_xlfn.XLOOKUP($A177&amp;$B177,'[2]产值及收款计划（2026）'!$A:$A&amp;'[2]产值及收款计划（2026）'!$B:$B,'[2]产值及收款计划（2026）'!AH:AH)</f>
        <v>#REF!</v>
      </c>
      <c r="AI177" s="235" t="e" cm="1">
        <f t="array" ref="AI177">_xlfn.XLOOKUP($A177&amp;$B177,'[2]产值及收款计划（2026）'!$A:$A&amp;'[2]产值及收款计划（2026）'!$B:$B,'[2]产值及收款计划（2026）'!AI:AI)</f>
        <v>#REF!</v>
      </c>
      <c r="AJ177" s="235" t="e" cm="1">
        <f t="array" ref="AJ177">_xlfn.XLOOKUP($A177&amp;$B177,'[2]产值及收款计划（2026）'!$A:$A&amp;'[2]产值及收款计划（2026）'!$B:$B,'[2]产值及收款计划（2026）'!AJ:AJ)</f>
        <v>#REF!</v>
      </c>
      <c r="AK177" s="235" t="e" cm="1">
        <f t="array" ref="AK177">_xlfn.XLOOKUP($A177&amp;$B177,'[2]产值及收款计划（2026）'!$A:$A&amp;'[2]产值及收款计划（2026）'!$B:$B,'[2]产值及收款计划（2026）'!AK:AK)</f>
        <v>#REF!</v>
      </c>
      <c r="AL177" s="235" t="e" cm="1">
        <f t="array" ref="AL177">_xlfn.XLOOKUP($A177&amp;$B177,'[2]产值及收款计划（2026）'!$A:$A&amp;'[2]产值及收款计划（2026）'!$B:$B,'[2]产值及收款计划（2026）'!AL:AL)</f>
        <v>#REF!</v>
      </c>
      <c r="AM177" s="242" t="e" cm="1">
        <f t="array" ref="AM177">_xlfn.LET(_xlpm.勾选月份状态数组,TRANSPOSE('PPT(12-15页）-TOP10'!$A$3:$A$14),_xlpm.选择数据区,IF('PPT(12-15页）-TOP10'!$E$3="收款",$BA177:$BL177,$AA177:$AL177),SUM(_xlfn._xlws.FILTER(_xlpm.选择数据区,_xlpm.勾选月份状态数组,"")))</f>
        <v>#REF!</v>
      </c>
      <c r="AN177" s="235" t="e">
        <f>_xlfn.XLOOKUP($C177,应收未收表!$T:$T,应收未收表!AA:AA)</f>
        <v>#N/A</v>
      </c>
      <c r="AO177" s="235" t="e">
        <f>_xlfn.XLOOKUP($C177,应收未收表!$T:$T,应收未收表!AB:AB)</f>
        <v>#N/A</v>
      </c>
      <c r="AP177" s="235" t="e">
        <f>_xlfn.XLOOKUP($C177,应收未收表!$T:$T,应收未收表!AC:AC)</f>
        <v>#N/A</v>
      </c>
      <c r="AQ177" s="235" t="e">
        <f>_xlfn.XLOOKUP($C177,应收未收表!$T:$T,应收未收表!AE:AE)</f>
        <v>#N/A</v>
      </c>
      <c r="AR177" s="235" t="e">
        <f>_xlfn.XLOOKUP($C177,应收未收表!$T:$T,应收未收表!AF:AF)</f>
        <v>#N/A</v>
      </c>
      <c r="AS177" s="235" t="e" cm="1">
        <f t="array" ref="AS177">_xlfn.XLOOKUP($A177&amp;$B177,'[2]产值及收款计划（2026）'!$A:$A&amp;'[2]产值及收款计划（2026）'!$B:$B,'[2]产值及收款计划（2026）'!AS:AS)</f>
        <v>#REF!</v>
      </c>
      <c r="AT177" s="235" t="e" cm="1">
        <f t="array" ref="AT177">_xlfn.XLOOKUP($A177&amp;$B177,'[2]产值及收款计划（2026）'!$A:$A&amp;'[2]产值及收款计划（2026）'!$B:$B,'[2]产值及收款计划（2026）'!AT:AT)</f>
        <v>#REF!</v>
      </c>
      <c r="AU177" s="235" t="e" cm="1">
        <f t="array" ref="AU177">_xlfn.XLOOKUP($A177&amp;$B177,'[2]产值及收款计划（2026）'!$A:$A&amp;'[2]产值及收款计划（2026）'!$B:$B,'[2]产值及收款计划（2026）'!AU:AU)</f>
        <v>#REF!</v>
      </c>
      <c r="AV177" s="235" t="e" cm="1">
        <f t="array" ref="AV177">_xlfn.XLOOKUP($A177&amp;$B177,'[2]产值及收款计划（2026）'!$A:$A&amp;'[2]产值及收款计划（2026）'!$B:$B,'[2]产值及收款计划（2026）'!AV:AV)</f>
        <v>#REF!</v>
      </c>
      <c r="AW177" s="235" cm="1">
        <f t="array" ref="AW177">_xlfn.XLOOKUP($A177&amp;$B177,'[2]产值及收款计划（2026）'!$A:$A&amp;'[2]产值及收款计划（2026）'!$B:$B,'[2]产值及收款计划（2026）'!AW:AW)</f>
        <v>17.4</v>
      </c>
      <c r="AX177" s="235" cm="1">
        <f t="array" ref="AX177">_xlfn.XLOOKUP($A177&amp;$B177,'[2]产值及收款计划（2026）'!$A:$A&amp;'[2]产值及收款计划（2026）'!$B:$B,'[2]产值及收款计划（2026）'!AX:AX)</f>
        <v>0</v>
      </c>
      <c r="AY177" s="235" cm="1">
        <f t="array" ref="AY177">_xlfn.XLOOKUP($A177&amp;$B177,'[2]产值及收款计划（2026）'!$A:$A&amp;'[2]产值及收款计划（2026）'!$B:$B,'[2]产值及收款计划（2026）'!AY:AY)</f>
        <v>34.8</v>
      </c>
      <c r="AZ177" s="235" cm="1">
        <f t="array" ref="AZ177">_xlfn.XLOOKUP($A177&amp;$B177,'[2]产值及收款计划（2026）'!$A:$A&amp;'[2]产值及收款计划（2026）'!$B:$B,'[2]产值及收款计划（2026）'!AZ:AZ)</f>
        <v>0</v>
      </c>
      <c r="BA177" s="235" t="e" cm="1">
        <f t="array" ref="BA177">_xlfn.XLOOKUP($A177&amp;$B177,'[2]产值及收款计划（2026）'!$A:$A&amp;'[2]产值及收款计划（2026）'!$B:$B,'[2]产值及收款计划（2026）'!BA:BA)</f>
        <v>#REF!</v>
      </c>
      <c r="BB177" s="235" t="e" cm="1">
        <f t="array" ref="BB177">_xlfn.XLOOKUP($A177&amp;$B177,'[2]产值及收款计划（2026）'!$A:$A&amp;'[2]产值及收款计划（2026）'!$B:$B,'[2]产值及收款计划（2026）'!BB:BB)</f>
        <v>#REF!</v>
      </c>
      <c r="BC177" s="235" t="e" cm="1">
        <f t="array" ref="BC177">_xlfn.XLOOKUP($A177&amp;$B177,'[2]产值及收款计划（2026）'!$A:$A&amp;'[2]产值及收款计划（2026）'!$B:$B,'[2]产值及收款计划（2026）'!BC:BC)</f>
        <v>#REF!</v>
      </c>
      <c r="BD177" s="235" t="e" cm="1">
        <f t="array" ref="BD177">_xlfn.XLOOKUP($A177&amp;$B177,'[2]产值及收款计划（2026）'!$A:$A&amp;'[2]产值及收款计划（2026）'!$B:$B,'[2]产值及收款计划（2026）'!BD:BD)</f>
        <v>#REF!</v>
      </c>
      <c r="BE177" s="235" t="e" cm="1">
        <f t="array" ref="BE177">_xlfn.XLOOKUP($A177&amp;$B177,'[2]产值及收款计划（2026）'!$A:$A&amp;'[2]产值及收款计划（2026）'!$B:$B,'[2]产值及收款计划（2026）'!BE:BE)</f>
        <v>#REF!</v>
      </c>
      <c r="BF177" s="235" t="e" cm="1">
        <f t="array" ref="BF177">_xlfn.XLOOKUP($A177&amp;$B177,'[2]产值及收款计划（2026）'!$A:$A&amp;'[2]产值及收款计划（2026）'!$B:$B,'[2]产值及收款计划（2026）'!BF:BF)</f>
        <v>#REF!</v>
      </c>
      <c r="BG177" s="235" t="e" cm="1">
        <f t="array" ref="BG177">_xlfn.XLOOKUP($A177&amp;$B177,'[2]产值及收款计划（2026）'!$A:$A&amp;'[2]产值及收款计划（2026）'!$B:$B,'[2]产值及收款计划（2026）'!BG:BG)</f>
        <v>#REF!</v>
      </c>
      <c r="BH177" s="235" t="e" cm="1">
        <f t="array" ref="BH177">_xlfn.XLOOKUP($A177&amp;$B177,'[2]产值及收款计划（2026）'!$A:$A&amp;'[2]产值及收款计划（2026）'!$B:$B,'[2]产值及收款计划（2026）'!BH:BH)</f>
        <v>#REF!</v>
      </c>
      <c r="BI177" s="235" t="e" cm="1">
        <f t="array" ref="BI177">_xlfn.XLOOKUP($A177&amp;$B177,'[2]产值及收款计划（2026）'!$A:$A&amp;'[2]产值及收款计划（2026）'!$B:$B,'[2]产值及收款计划（2026）'!BI:BI)</f>
        <v>#REF!</v>
      </c>
      <c r="BJ177" s="235" t="e" cm="1">
        <f t="array" ref="BJ177">_xlfn.XLOOKUP($A177&amp;$B177,'[2]产值及收款计划（2026）'!$A:$A&amp;'[2]产值及收款计划（2026）'!$B:$B,'[2]产值及收款计划（2026）'!BJ:BJ)</f>
        <v>#REF!</v>
      </c>
      <c r="BK177" s="235" t="e" cm="1">
        <f t="array" ref="BK177">_xlfn.XLOOKUP($A177&amp;$B177,'[2]产值及收款计划（2026）'!$A:$A&amp;'[2]产值及收款计划（2026）'!$B:$B,'[2]产值及收款计划（2026）'!BK:BK)</f>
        <v>#REF!</v>
      </c>
      <c r="BL177" s="235" t="e" cm="1">
        <f t="array" ref="BL177">_xlfn.XLOOKUP($A177&amp;$B177,'[2]产值及收款计划（2026）'!$A:$A&amp;'[2]产值及收款计划（2026）'!$B:$B,'[2]产值及收款计划（2026）'!BL:BL)</f>
        <v>#REF!</v>
      </c>
      <c r="BM177" s="235"/>
      <c r="BN177" s="235"/>
      <c r="BO177" s="235"/>
      <c r="BP177" s="235"/>
      <c r="BQ177" s="235" t="e">
        <f>_xlfn.XLOOKUP($C177,应收未收表!$AJ:$AJ,应收未收表!AK:AK)</f>
        <v>#N/A</v>
      </c>
      <c r="BR177" s="235" t="e">
        <f>_xlfn.XLOOKUP($C177,应收未收表!$AJ:$AJ,应收未收表!AL:AL)</f>
        <v>#N/A</v>
      </c>
      <c r="BS177" s="235" t="e">
        <f>_xlfn.XLOOKUP($C177,应收未收表!$AJ:$AJ,应收未收表!AM:AM)</f>
        <v>#N/A</v>
      </c>
      <c r="BT177" s="235" t="e">
        <f>_xlfn.XLOOKUP($C177,应收未收表!$AJ:$AJ,应收未收表!AN:AN)</f>
        <v>#N/A</v>
      </c>
      <c r="BU177" s="234" t="str" cm="1">
        <f t="array" ref="BU177">_xlfn.XLOOKUP($A177&amp;$B177,'[2]产值及收款计划（2026）'!$A:$A&amp;'[2]产值及收款计划（2026）'!$B:$B,'[2]产值及收款计划（2026）'!BQ:BQ)</f>
        <v>上海市地下空间设计研究总院有限公司</v>
      </c>
      <c r="BV177" s="235" t="e" cm="1">
        <f t="array" ref="BV177">_xlfn.XLOOKUP($A177&amp;$B177,'[2]产值及收款计划（2026）'!$A:$A&amp;'[2]产值及收款计划（2026）'!$B:$B,'[2]产值及收款计划（2026）'!BR:BR)</f>
        <v>#REF!</v>
      </c>
      <c r="CE177" s="235" cm="1">
        <f t="array" ref="CE177">_xlfn.XLOOKUP($A177&amp;$B177,'[2]产值及收款计划（2026）'!$A:$A&amp;'[2]产值及收款计划（2026）'!$B:$B,'[2]产值及收款计划（2026）'!CA:CA)</f>
        <v>0</v>
      </c>
      <c r="CF177" s="235" cm="1">
        <f t="array" ref="CF177">_xlfn.XLOOKUP($A177&amp;$B177,'[2]产值及收款计划（2026）'!$A:$A&amp;'[2]产值及收款计划（2026）'!$B:$B,'[2]产值及收款计划（2026）'!CB:CB)</f>
        <v>0</v>
      </c>
      <c r="CG177" s="235" cm="1">
        <f t="array" ref="CG177">_xlfn.XLOOKUP($A177&amp;$B177,'[2]产值及收款计划（2026）'!$A:$A&amp;'[2]产值及收款计划（2026）'!$B:$B,'[2]产值及收款计划（2026）'!CC:CC)</f>
        <v>0</v>
      </c>
      <c r="CH177" s="235" cm="1">
        <f t="array" ref="CH177">_xlfn.XLOOKUP($A177&amp;$B177,'[2]产值及收款计划（2026）'!$A:$A&amp;'[2]产值及收款计划（2026）'!$B:$B,'[2]产值及收款计划（2026）'!CD:CD)</f>
        <v>0</v>
      </c>
      <c r="CI177" s="235" cm="1">
        <f t="array" ref="CI177">_xlfn.XLOOKUP($A177&amp;$B177,'[2]产值及收款计划（2026）'!$A:$A&amp;'[2]产值及收款计划（2026）'!$B:$B,'[2]产值及收款计划（2026）'!CE:CE)</f>
        <v>0</v>
      </c>
      <c r="CJ177" s="235" cm="1">
        <f t="array" ref="CJ177">_xlfn.XLOOKUP($A177&amp;$B177,'[2]产值及收款计划（2026）'!$A:$A&amp;'[2]产值及收款计划（2026）'!$B:$B,'[2]产值及收款计划（2026）'!CF:CF)</f>
        <v>0</v>
      </c>
      <c r="CK177" s="235" cm="1">
        <f t="array" ref="CK177">_xlfn.XLOOKUP($A177&amp;$B177,'[2]产值及收款计划（2026）'!$A:$A&amp;'[2]产值及收款计划（2026）'!$B:$B,'[2]产值及收款计划（2026）'!CG:CG)</f>
        <v>0</v>
      </c>
      <c r="CL177" s="235" cm="1">
        <f t="array" ref="CL177">_xlfn.XLOOKUP($A177&amp;$B177,'[2]产值及收款计划（2026）'!$A:$A&amp;'[2]产值及收款计划（2026）'!$B:$B,'[2]产值及收款计划（2026）'!CH:CH)</f>
        <v>0</v>
      </c>
      <c r="CM177" s="235" cm="1">
        <f t="array" ref="CM177">_xlfn.XLOOKUP($A177&amp;$B177,'[2]产值及收款计划（2026）'!$A:$A&amp;'[2]产值及收款计划（2026）'!$B:$B,'[2]产值及收款计划（2026）'!CI:CI)</f>
        <v>0</v>
      </c>
      <c r="CN177" s="235" cm="1">
        <f t="array" ref="CN177">_xlfn.XLOOKUP($A177&amp;$B177,'[2]产值及收款计划（2026）'!$A:$A&amp;'[2]产值及收款计划（2026）'!$B:$B,'[2]产值及收款计划（2026）'!CJ:CJ)</f>
        <v>0</v>
      </c>
      <c r="CO177" s="235" cm="1">
        <f t="array" ref="CO177">_xlfn.XLOOKUP($A177&amp;$B177,'[2]产值及收款计划（2026）'!$A:$A&amp;'[2]产值及收款计划（2026）'!$B:$B,'[2]产值及收款计划（2026）'!CK:CK)</f>
        <v>0</v>
      </c>
      <c r="CP177" s="235" cm="1">
        <f t="array" ref="CP177">_xlfn.XLOOKUP($A177&amp;$B177,'[2]产值及收款计划（2026）'!$A:$A&amp;'[2]产值及收款计划（2026）'!$B:$B,'[2]产值及收款计划（2026）'!CL:CL)</f>
        <v>0</v>
      </c>
      <c r="DE177" s="235" cm="1">
        <f t="array" ref="DE177">_xlfn.XLOOKUP($A177&amp;$B177,'[2]产值及收款计划（2026）'!$A:$A&amp;'[2]产值及收款计划（2026）'!$B:$B,'[2]产值及收款计划（2026）'!DA:DA)</f>
        <v>0</v>
      </c>
      <c r="DF177" s="235" cm="1">
        <f t="array" ref="DF177">_xlfn.XLOOKUP($A177&amp;$B177,'[2]产值及收款计划（2026）'!$A:$A&amp;'[2]产值及收款计划（2026）'!$B:$B,'[2]产值及收款计划（2026）'!DB:DB)</f>
        <v>0</v>
      </c>
      <c r="DG177" s="235" cm="1">
        <f t="array" ref="DG177">_xlfn.XLOOKUP($A177&amp;$B177,'[2]产值及收款计划（2026）'!$A:$A&amp;'[2]产值及收款计划（2026）'!$B:$B,'[2]产值及收款计划（2026）'!DC:DC)</f>
        <v>0</v>
      </c>
      <c r="DH177" s="235" cm="1">
        <f t="array" ref="DH177">_xlfn.XLOOKUP($A177&amp;$B177,'[2]产值及收款计划（2026）'!$A:$A&amp;'[2]产值及收款计划（2026）'!$B:$B,'[2]产值及收款计划（2026）'!DD:DD)</f>
        <v>0</v>
      </c>
      <c r="DI177" s="235" cm="1">
        <f t="array" ref="DI177">_xlfn.XLOOKUP($A177&amp;$B177,'[2]产值及收款计划（2026）'!$A:$A&amp;'[2]产值及收款计划（2026）'!$B:$B,'[2]产值及收款计划（2026）'!DE:DE)</f>
        <v>0</v>
      </c>
      <c r="DJ177" s="235" cm="1">
        <f t="array" ref="DJ177">_xlfn.XLOOKUP($A177&amp;$B177,'[2]产值及收款计划（2026）'!$A:$A&amp;'[2]产值及收款计划（2026）'!$B:$B,'[2]产值及收款计划（2026）'!DF:DF)</f>
        <v>0</v>
      </c>
      <c r="DK177" s="235" cm="1">
        <f t="array" ref="DK177">_xlfn.XLOOKUP($A177&amp;$B177,'[2]产值及收款计划（2026）'!$A:$A&amp;'[2]产值及收款计划（2026）'!$B:$B,'[2]产值及收款计划（2026）'!DG:DG)</f>
        <v>0</v>
      </c>
      <c r="DL177" s="235" cm="1">
        <f t="array" ref="DL177">_xlfn.XLOOKUP($A177&amp;$B177,'[2]产值及收款计划（2026）'!$A:$A&amp;'[2]产值及收款计划（2026）'!$B:$B,'[2]产值及收款计划（2026）'!DH:DH)</f>
        <v>0</v>
      </c>
      <c r="DM177" s="235" cm="1">
        <f t="array" ref="DM177">_xlfn.XLOOKUP($A177&amp;$B177,'[2]产值及收款计划（2026）'!$A:$A&amp;'[2]产值及收款计划（2026）'!$B:$B,'[2]产值及收款计划（2026）'!DI:DI)</f>
        <v>0</v>
      </c>
      <c r="DN177" s="235" cm="1">
        <f t="array" ref="DN177">_xlfn.XLOOKUP($A177&amp;$B177,'[2]产值及收款计划（2026）'!$A:$A&amp;'[2]产值及收款计划（2026）'!$B:$B,'[2]产值及收款计划（2026）'!DJ:DJ)</f>
        <v>0</v>
      </c>
      <c r="DO177" s="235" cm="1">
        <f t="array" ref="DO177">_xlfn.XLOOKUP($A177&amp;$B177,'[2]产值及收款计划（2026）'!$A:$A&amp;'[2]产值及收款计划（2026）'!$B:$B,'[2]产值及收款计划（2026）'!DK:DK)</f>
        <v>0</v>
      </c>
      <c r="DP177" s="235" cm="1">
        <f t="array" ref="DP177">_xlfn.XLOOKUP($A177&amp;$B177,'[2]产值及收款计划（2026）'!$A:$A&amp;'[2]产值及收款计划（2026）'!$B:$B,'[2]产值及收款计划（2026）'!DL:DL)</f>
        <v>0</v>
      </c>
      <c r="DQ177" s="243"/>
      <c r="DR177" s="229"/>
    </row>
    <row r="178" ht="20.25" spans="1:122">
      <c r="A178" s="233">
        <f t="shared" si="16"/>
        <v>29</v>
      </c>
      <c r="B178" s="233" t="s">
        <v>26</v>
      </c>
      <c r="C178" s="234" t="str" cm="1">
        <f t="array" ref="C178">_xlfn.XLOOKUP($A178&amp;$B178,'[2]产值及收款计划（2026）'!$A:$A&amp;'[2]产值及收款计划（2026）'!$B:$B,'[2]产值及收款计划（2026）'!C:C)</f>
        <v>ZHT2020081900045</v>
      </c>
      <c r="D178" s="234" t="str" cm="1">
        <f t="array" ref="D178">_xlfn.XLOOKUP($A178&amp;$B178,'[2]产值及收款计划（2026）'!$A:$A&amp;'[2]产值及收款计划（2026）'!$B:$B,'[2]产值及收款计划（2026）'!D:D)</f>
        <v>上海南码头社区14-03C地块装修项目报告厅音视频系统工程材料采购</v>
      </c>
      <c r="E178" s="235" cm="1">
        <f t="array" ref="E178">_xlfn.XLOOKUP($A178&amp;$B178,'[2]产值及收款计划（2026）'!$A:$A&amp;'[2]产值及收款计划（2026）'!$B:$B,'[2]产值及收款计划（2026）'!E:E)</f>
        <v>27.666</v>
      </c>
      <c r="F178" s="235" cm="1">
        <f t="array" ref="F178">_xlfn.XLOOKUP($A178&amp;$B178,'[2]产值及收款计划（2026）'!$A:$A&amp;'[2]产值及收款计划（2026）'!$B:$B,'[2]产值及收款计划（2026）'!F:F)</f>
        <v>27.666</v>
      </c>
      <c r="G178" s="235" cm="1">
        <f t="array" ref="G178">_xlfn.XLOOKUP($A178&amp;$B178,'[2]产值及收款计划（2026）'!$A:$A&amp;'[2]产值及收款计划（2026）'!$B:$B,'[2]产值及收款计划（2026）'!G:G)</f>
        <v>4.666</v>
      </c>
      <c r="H178" s="235" cm="1">
        <f t="array" ref="H178">_xlfn.XLOOKUP($A178&amp;$B178,'[2]产值及收款计划（2026）'!$A:$A&amp;'[2]产值及收款计划（2026）'!$B:$B,'[2]产值及收款计划（2026）'!H:H)</f>
        <v>4.666</v>
      </c>
      <c r="I178" s="236" cm="1">
        <f t="array" ref="I178">_xlfn.XLOOKUP($A178&amp;$B178,'[2]产值及收款计划（2026）'!$A:$A&amp;'[2]产值及收款计划（2026）'!$B:$B,'[2]产值及收款计划（2026）'!I:I)</f>
        <v>0.168654666377503</v>
      </c>
      <c r="J178" s="237" cm="1">
        <f t="array" ref="J178">_xlfn.XLOOKUP($A178&amp;$B178,'[2]产值及收款计划（2026）'!$A:$A&amp;'[2]产值及收款计划（2026）'!$B:$B,'[2]产值及收款计划（2026）'!J:J)</f>
        <v>0.13</v>
      </c>
      <c r="K178" s="235" t="e" cm="1">
        <f t="array" ref="K178">_xlfn.XLOOKUP($A178&amp;$B178,'[2]产值及收款计划（2026）'!$A:$A&amp;'[2]产值及收款计划（2026）'!$B:$B,'[2]产值及收款计划（2026）'!K:K)</f>
        <v>#REF!</v>
      </c>
      <c r="L178" s="235" t="e" cm="1">
        <f t="array" ref="L178">_xlfn.XLOOKUP($A178&amp;$B178,'[2]产值及收款计划（2026）'!$A:$A&amp;'[2]产值及收款计划（2026）'!$B:$B,'[2]产值及收款计划（2026）'!L:L)</f>
        <v>#REF!</v>
      </c>
      <c r="M178" s="235" t="str" cm="1">
        <f t="array" ref="M178">_xlfn.XLOOKUP($A178&amp;$B178,'[2]产值及收款计划（2026）'!$A:$A&amp;'[2]产值及收款计划（2026）'!$B:$B,'[2]产值及收款计划（2026）'!M:M)</f>
        <v>主导</v>
      </c>
      <c r="N178" s="235" t="str" cm="1">
        <f t="array" ref="N178">_xlfn.XLOOKUP($A178&amp;$B178,'[2]产值及收款计划（2026）'!$A:$A&amp;'[2]产值及收款计划（2026）'!$B:$B,'[2]产值及收款计划（2026）'!N:N)</f>
        <v>邱枫团队</v>
      </c>
      <c r="O178" s="235" t="str" cm="1">
        <f t="array" ref="O178">_xlfn.XLOOKUP($A178&amp;$B178,'[2]产值及收款计划（2026）'!$A:$A&amp;'[2]产值及收款计划（2026）'!$B:$B,'[2]产值及收款计划（2026）'!O:O)</f>
        <v>邱枫</v>
      </c>
      <c r="P178" s="234" t="str" cm="1">
        <f t="array" ref="P178">_xlfn.XLOOKUP($A178&amp;$B178,'[2]产值及收款计划（2026）'!$A:$A&amp;'[2]产值及收款计划（2026）'!$B:$B,'[2]产值及收款计划（2026）'!P:P)</f>
        <v>25已完结</v>
      </c>
      <c r="Q178" s="235" t="e" cm="1">
        <f t="array" ref="Q178">_xlfn.XLOOKUP($A178&amp;$B178,'[2]产值及收款计划（2026）'!$A:$A&amp;'[2]产值及收款计划（2026）'!$B:$B,'[2]产值及收款计划（2026）'!Q:Q)</f>
        <v>#REF!</v>
      </c>
      <c r="R178" s="235" t="e" cm="1">
        <f t="array" ref="R178">_xlfn.XLOOKUP($A178&amp;$B178,'[2]产值及收款计划（2026）'!$A:$A&amp;'[2]产值及收款计划（2026）'!$B:$B,'[2]产值及收款计划（2026）'!R:R)</f>
        <v>#REF!</v>
      </c>
      <c r="S178" s="235" t="e" cm="1">
        <f t="array" ref="S178">_xlfn.XLOOKUP($A178&amp;$B178,'[2]产值及收款计划（2026）'!$A:$A&amp;'[2]产值及收款计划（2026）'!$B:$B,'[2]产值及收款计划（2026）'!S:S)</f>
        <v>#REF!</v>
      </c>
      <c r="T178" s="235" cm="1">
        <f t="array" ref="T178">_xlfn.XLOOKUP($A178&amp;$B178,'[2]产值及收款计划（2026）'!$A:$A&amp;'[2]产值及收款计划（2026）'!$B:$B,'[2]产值及收款计划（2026）'!T:T)</f>
        <v>27.666</v>
      </c>
      <c r="U178" s="235" cm="1">
        <f t="array" ref="U178">_xlfn.XLOOKUP($A178&amp;$B178,'[2]产值及收款计划（2026）'!$A:$A&amp;'[2]产值及收款计划（2026）'!$B:$B,'[2]产值及收款计划（2026）'!U:U)</f>
        <v>0</v>
      </c>
      <c r="V178" s="235" cm="1">
        <f t="array" ref="V178">_xlfn.XLOOKUP($A178&amp;$B178,'[2]产值及收款计划（2026）'!$A:$A&amp;'[2]产值及收款计划（2026）'!$B:$B,'[2]产值及收款计划（2026）'!V:V)</f>
        <v>0</v>
      </c>
      <c r="W178" s="235" t="e" cm="1">
        <f t="array" ref="W178">_xlfn.XLOOKUP($A178&amp;$B178,'[2]产值及收款计划（2026）'!$A:$A&amp;'[2]产值及收款计划（2026）'!$B:$B,'[2]产值及收款计划（2026）'!W:W)</f>
        <v>#REF!</v>
      </c>
      <c r="X178" s="235" t="e" cm="1">
        <f t="array" ref="X178">_xlfn.XLOOKUP($A178&amp;$B178,'[2]产值及收款计划（2026）'!$A:$A&amp;'[2]产值及收款计划（2026）'!$B:$B,'[2]产值及收款计划（2026）'!X:X)</f>
        <v>#REF!</v>
      </c>
      <c r="Y178" s="235" t="e" cm="1">
        <f t="array" ref="Y178">_xlfn.XLOOKUP($A178&amp;$B178,'[2]产值及收款计划（2026）'!$A:$A&amp;'[2]产值及收款计划（2026）'!$B:$B,'[2]产值及收款计划（2026）'!Y:Y)</f>
        <v>#REF!</v>
      </c>
      <c r="Z178" s="235" t="e" cm="1">
        <f t="array" ref="Z178">_xlfn.XLOOKUP($A178&amp;$B178,'[2]产值及收款计划（2026）'!$A:$A&amp;'[2]产值及收款计划（2026）'!$B:$B,'[2]产值及收款计划（2026）'!Z:Z)</f>
        <v>#REF!</v>
      </c>
      <c r="AA178" s="235" cm="1">
        <f t="array" ref="AA178">_xlfn.XLOOKUP($A178&amp;$B178,'[2]产值及收款计划（2026）'!$A:$A&amp;'[2]产值及收款计划（2026）'!$B:$B,'[2]产值及收款计划（2026）'!AA:AA)</f>
        <v>0</v>
      </c>
      <c r="AB178" s="235" cm="1">
        <f t="array" ref="AB178">_xlfn.XLOOKUP($A178&amp;$B178,'[2]产值及收款计划（2026）'!$A:$A&amp;'[2]产值及收款计划（2026）'!$B:$B,'[2]产值及收款计划（2026）'!AB:AB)</f>
        <v>0</v>
      </c>
      <c r="AC178" s="235" cm="1">
        <f t="array" ref="AC178">_xlfn.XLOOKUP($A178&amp;$B178,'[2]产值及收款计划（2026）'!$A:$A&amp;'[2]产值及收款计划（2026）'!$B:$B,'[2]产值及收款计划（2026）'!AC:AC)</f>
        <v>0</v>
      </c>
      <c r="AD178" s="235" cm="1">
        <f t="array" ref="AD178">_xlfn.XLOOKUP($A178&amp;$B178,'[2]产值及收款计划（2026）'!$A:$A&amp;'[2]产值及收款计划（2026）'!$B:$B,'[2]产值及收款计划（2026）'!AD:AD)</f>
        <v>0</v>
      </c>
      <c r="AE178" s="235" cm="1">
        <f t="array" ref="AE178">_xlfn.XLOOKUP($A178&amp;$B178,'[2]产值及收款计划（2026）'!$A:$A&amp;'[2]产值及收款计划（2026）'!$B:$B,'[2]产值及收款计划（2026）'!AE:AE)</f>
        <v>0</v>
      </c>
      <c r="AF178" s="235" cm="1">
        <f t="array" ref="AF178">_xlfn.XLOOKUP($A178&amp;$B178,'[2]产值及收款计划（2026）'!$A:$A&amp;'[2]产值及收款计划（2026）'!$B:$B,'[2]产值及收款计划（2026）'!AF:AF)</f>
        <v>0</v>
      </c>
      <c r="AG178" s="235" cm="1">
        <f t="array" ref="AG178">_xlfn.XLOOKUP($A178&amp;$B178,'[2]产值及收款计划（2026）'!$A:$A&amp;'[2]产值及收款计划（2026）'!$B:$B,'[2]产值及收款计划（2026）'!AG:AG)</f>
        <v>0</v>
      </c>
      <c r="AH178" s="235" cm="1">
        <f t="array" ref="AH178">_xlfn.XLOOKUP($A178&amp;$B178,'[2]产值及收款计划（2026）'!$A:$A&amp;'[2]产值及收款计划（2026）'!$B:$B,'[2]产值及收款计划（2026）'!AH:AH)</f>
        <v>0</v>
      </c>
      <c r="AI178" s="235" cm="1">
        <f t="array" ref="AI178">_xlfn.XLOOKUP($A178&amp;$B178,'[2]产值及收款计划（2026）'!$A:$A&amp;'[2]产值及收款计划（2026）'!$B:$B,'[2]产值及收款计划（2026）'!AI:AI)</f>
        <v>0</v>
      </c>
      <c r="AJ178" s="235" cm="1">
        <f t="array" ref="AJ178">_xlfn.XLOOKUP($A178&amp;$B178,'[2]产值及收款计划（2026）'!$A:$A&amp;'[2]产值及收款计划（2026）'!$B:$B,'[2]产值及收款计划（2026）'!AJ:AJ)</f>
        <v>0</v>
      </c>
      <c r="AK178" s="235" cm="1">
        <f t="array" ref="AK178">_xlfn.XLOOKUP($A178&amp;$B178,'[2]产值及收款计划（2026）'!$A:$A&amp;'[2]产值及收款计划（2026）'!$B:$B,'[2]产值及收款计划（2026）'!AK:AK)</f>
        <v>0</v>
      </c>
      <c r="AL178" s="235" cm="1">
        <f t="array" ref="AL178">_xlfn.XLOOKUP($A178&amp;$B178,'[2]产值及收款计划（2026）'!$A:$A&amp;'[2]产值及收款计划（2026）'!$B:$B,'[2]产值及收款计划（2026）'!AL:AL)</f>
        <v>0</v>
      </c>
      <c r="AM178" s="242" cm="1">
        <f t="array" ref="AM178">_xlfn.LET(_xlpm.勾选月份状态数组,TRANSPOSE('PPT(12-15页）-TOP10'!$A$3:$A$14),_xlpm.选择数据区,IF('PPT(12-15页）-TOP10'!$E$3="收款",$BA178:$BL178,$AA178:$AL178),SUM(_xlfn._xlws.FILTER(_xlpm.选择数据区,_xlpm.勾选月份状态数组,"")))</f>
        <v>0</v>
      </c>
      <c r="AN178" s="235" t="e">
        <f>_xlfn.XLOOKUP($C178,应收未收表!$T:$T,应收未收表!AA:AA)</f>
        <v>#N/A</v>
      </c>
      <c r="AO178" s="235" t="e">
        <f>_xlfn.XLOOKUP($C178,应收未收表!$T:$T,应收未收表!AB:AB)</f>
        <v>#N/A</v>
      </c>
      <c r="AP178" s="235" t="e">
        <f>_xlfn.XLOOKUP($C178,应收未收表!$T:$T,应收未收表!AC:AC)</f>
        <v>#N/A</v>
      </c>
      <c r="AQ178" s="235" t="e">
        <f>_xlfn.XLOOKUP($C178,应收未收表!$T:$T,应收未收表!AE:AE)</f>
        <v>#N/A</v>
      </c>
      <c r="AR178" s="235" t="e">
        <f>_xlfn.XLOOKUP($C178,应收未收表!$T:$T,应收未收表!AF:AF)</f>
        <v>#N/A</v>
      </c>
      <c r="AS178" s="235" t="e" cm="1">
        <f t="array" ref="AS178">_xlfn.XLOOKUP($A178&amp;$B178,'[2]产值及收款计划（2026）'!$A:$A&amp;'[2]产值及收款计划（2026）'!$B:$B,'[2]产值及收款计划（2026）'!AS:AS)</f>
        <v>#REF!</v>
      </c>
      <c r="AT178" s="235" t="e" cm="1">
        <f t="array" ref="AT178">_xlfn.XLOOKUP($A178&amp;$B178,'[2]产值及收款计划（2026）'!$A:$A&amp;'[2]产值及收款计划（2026）'!$B:$B,'[2]产值及收款计划（2026）'!AT:AT)</f>
        <v>#REF!</v>
      </c>
      <c r="AU178" s="235" t="e" cm="1">
        <f t="array" ref="AU178">_xlfn.XLOOKUP($A178&amp;$B178,'[2]产值及收款计划（2026）'!$A:$A&amp;'[2]产值及收款计划（2026）'!$B:$B,'[2]产值及收款计划（2026）'!AU:AU)</f>
        <v>#REF!</v>
      </c>
      <c r="AV178" s="235" t="e" cm="1">
        <f t="array" ref="AV178">_xlfn.XLOOKUP($A178&amp;$B178,'[2]产值及收款计划（2026）'!$A:$A&amp;'[2]产值及收款计划（2026）'!$B:$B,'[2]产值及收款计划（2026）'!AV:AV)</f>
        <v>#REF!</v>
      </c>
      <c r="AW178" s="235" cm="1">
        <f t="array" ref="AW178">_xlfn.XLOOKUP($A178&amp;$B178,'[2]产值及收款计划（2026）'!$A:$A&amp;'[2]产值及收款计划（2026）'!$B:$B,'[2]产值及收款计划（2026）'!AW:AW)</f>
        <v>23.4354</v>
      </c>
      <c r="AX178" s="235" cm="1">
        <f t="array" ref="AX178">_xlfn.XLOOKUP($A178&amp;$B178,'[2]产值及收款计划（2026）'!$A:$A&amp;'[2]产值及收款计划（2026）'!$B:$B,'[2]产值及收款计划（2026）'!AX:AX)</f>
        <v>0</v>
      </c>
      <c r="AY178" s="235" cm="1">
        <f t="array" ref="AY178">_xlfn.XLOOKUP($A178&amp;$B178,'[2]产值及收款计划（2026）'!$A:$A&amp;'[2]产值及收款计划（2026）'!$B:$B,'[2]产值及收款计划（2026）'!AY:AY)</f>
        <v>4.2306</v>
      </c>
      <c r="AZ178" s="235" cm="1">
        <f t="array" ref="AZ178">_xlfn.XLOOKUP($A178&amp;$B178,'[2]产值及收款计划（2026）'!$A:$A&amp;'[2]产值及收款计划（2026）'!$B:$B,'[2]产值及收款计划（2026）'!AZ:AZ)</f>
        <v>4.2306</v>
      </c>
      <c r="BA178" s="235" t="e" cm="1">
        <f t="array" ref="BA178">_xlfn.XLOOKUP($A178&amp;$B178,'[2]产值及收款计划（2026）'!$A:$A&amp;'[2]产值及收款计划（2026）'!$B:$B,'[2]产值及收款计划（2026）'!BA:BA)</f>
        <v>#REF!</v>
      </c>
      <c r="BB178" s="235" t="e" cm="1">
        <f t="array" ref="BB178">_xlfn.XLOOKUP($A178&amp;$B178,'[2]产值及收款计划（2026）'!$A:$A&amp;'[2]产值及收款计划（2026）'!$B:$B,'[2]产值及收款计划（2026）'!BB:BB)</f>
        <v>#REF!</v>
      </c>
      <c r="BC178" s="235" t="e" cm="1">
        <f t="array" ref="BC178">_xlfn.XLOOKUP($A178&amp;$B178,'[2]产值及收款计划（2026）'!$A:$A&amp;'[2]产值及收款计划（2026）'!$B:$B,'[2]产值及收款计划（2026）'!BC:BC)</f>
        <v>#REF!</v>
      </c>
      <c r="BD178" s="235" t="e" cm="1">
        <f t="array" ref="BD178">_xlfn.XLOOKUP($A178&amp;$B178,'[2]产值及收款计划（2026）'!$A:$A&amp;'[2]产值及收款计划（2026）'!$B:$B,'[2]产值及收款计划（2026）'!BD:BD)</f>
        <v>#REF!</v>
      </c>
      <c r="BE178" s="235" t="e" cm="1">
        <f t="array" ref="BE178">_xlfn.XLOOKUP($A178&amp;$B178,'[2]产值及收款计划（2026）'!$A:$A&amp;'[2]产值及收款计划（2026）'!$B:$B,'[2]产值及收款计划（2026）'!BE:BE)</f>
        <v>#REF!</v>
      </c>
      <c r="BF178" s="235" t="e" cm="1">
        <f t="array" ref="BF178">_xlfn.XLOOKUP($A178&amp;$B178,'[2]产值及收款计划（2026）'!$A:$A&amp;'[2]产值及收款计划（2026）'!$B:$B,'[2]产值及收款计划（2026）'!BF:BF)</f>
        <v>#REF!</v>
      </c>
      <c r="BG178" s="235" t="e" cm="1">
        <f t="array" ref="BG178">_xlfn.XLOOKUP($A178&amp;$B178,'[2]产值及收款计划（2026）'!$A:$A&amp;'[2]产值及收款计划（2026）'!$B:$B,'[2]产值及收款计划（2026）'!BG:BG)</f>
        <v>#REF!</v>
      </c>
      <c r="BH178" s="235" t="e" cm="1">
        <f t="array" ref="BH178">_xlfn.XLOOKUP($A178&amp;$B178,'[2]产值及收款计划（2026）'!$A:$A&amp;'[2]产值及收款计划（2026）'!$B:$B,'[2]产值及收款计划（2026）'!BH:BH)</f>
        <v>#REF!</v>
      </c>
      <c r="BI178" s="235" t="e" cm="1">
        <f t="array" ref="BI178">_xlfn.XLOOKUP($A178&amp;$B178,'[2]产值及收款计划（2026）'!$A:$A&amp;'[2]产值及收款计划（2026）'!$B:$B,'[2]产值及收款计划（2026）'!BI:BI)</f>
        <v>#REF!</v>
      </c>
      <c r="BJ178" s="235" t="e" cm="1">
        <f t="array" ref="BJ178">_xlfn.XLOOKUP($A178&amp;$B178,'[2]产值及收款计划（2026）'!$A:$A&amp;'[2]产值及收款计划（2026）'!$B:$B,'[2]产值及收款计划（2026）'!BJ:BJ)</f>
        <v>#REF!</v>
      </c>
      <c r="BK178" s="235" t="e" cm="1">
        <f t="array" ref="BK178">_xlfn.XLOOKUP($A178&amp;$B178,'[2]产值及收款计划（2026）'!$A:$A&amp;'[2]产值及收款计划（2026）'!$B:$B,'[2]产值及收款计划（2026）'!BK:BK)</f>
        <v>#REF!</v>
      </c>
      <c r="BL178" s="235" t="e" cm="1">
        <f t="array" ref="BL178">_xlfn.XLOOKUP($A178&amp;$B178,'[2]产值及收款计划（2026）'!$A:$A&amp;'[2]产值及收款计划（2026）'!$B:$B,'[2]产值及收款计划（2026）'!BL:BL)</f>
        <v>#REF!</v>
      </c>
      <c r="BM178" s="235"/>
      <c r="BN178" s="235"/>
      <c r="BO178" s="235"/>
      <c r="BP178" s="235"/>
      <c r="BQ178" s="235" t="e">
        <f>_xlfn.XLOOKUP($C178,应收未收表!$AJ:$AJ,应收未收表!AK:AK)</f>
        <v>#N/A</v>
      </c>
      <c r="BR178" s="235" t="e">
        <f>_xlfn.XLOOKUP($C178,应收未收表!$AJ:$AJ,应收未收表!AL:AL)</f>
        <v>#N/A</v>
      </c>
      <c r="BS178" s="235" t="e">
        <f>_xlfn.XLOOKUP($C178,应收未收表!$AJ:$AJ,应收未收表!AM:AM)</f>
        <v>#N/A</v>
      </c>
      <c r="BT178" s="235" t="e">
        <f>_xlfn.XLOOKUP($C178,应收未收表!$AJ:$AJ,应收未收表!AN:AN)</f>
        <v>#N/A</v>
      </c>
      <c r="BU178" s="234" t="str" cm="1">
        <f t="array" ref="BU178">_xlfn.XLOOKUP($A178&amp;$B178,'[2]产值及收款计划（2026）'!$A:$A&amp;'[2]产值及收款计划（2026）'!$B:$B,'[2]产值及收款计划（2026）'!BQ:BQ)</f>
        <v>上海龙雨建设工程有限公司</v>
      </c>
      <c r="BV178" s="235" t="e" cm="1">
        <f t="array" ref="BV178">_xlfn.XLOOKUP($A178&amp;$B178,'[2]产值及收款计划（2026）'!$A:$A&amp;'[2]产值及收款计划（2026）'!$B:$B,'[2]产值及收款计划（2026）'!BR:BR)</f>
        <v>#REF!</v>
      </c>
      <c r="CE178" s="235" cm="1">
        <f t="array" ref="CE178">_xlfn.XLOOKUP($A178&amp;$B178,'[2]产值及收款计划（2026）'!$A:$A&amp;'[2]产值及收款计划（2026）'!$B:$B,'[2]产值及收款计划（2026）'!CA:CA)</f>
        <v>0</v>
      </c>
      <c r="CF178" s="235" cm="1">
        <f t="array" ref="CF178">_xlfn.XLOOKUP($A178&amp;$B178,'[2]产值及收款计划（2026）'!$A:$A&amp;'[2]产值及收款计划（2026）'!$B:$B,'[2]产值及收款计划（2026）'!CB:CB)</f>
        <v>0</v>
      </c>
      <c r="CG178" s="235" cm="1">
        <f t="array" ref="CG178">_xlfn.XLOOKUP($A178&amp;$B178,'[2]产值及收款计划（2026）'!$A:$A&amp;'[2]产值及收款计划（2026）'!$B:$B,'[2]产值及收款计划（2026）'!CC:CC)</f>
        <v>0</v>
      </c>
      <c r="CH178" s="235" cm="1">
        <f t="array" ref="CH178">_xlfn.XLOOKUP($A178&amp;$B178,'[2]产值及收款计划（2026）'!$A:$A&amp;'[2]产值及收款计划（2026）'!$B:$B,'[2]产值及收款计划（2026）'!CD:CD)</f>
        <v>0</v>
      </c>
      <c r="CI178" s="235" cm="1">
        <f t="array" ref="CI178">_xlfn.XLOOKUP($A178&amp;$B178,'[2]产值及收款计划（2026）'!$A:$A&amp;'[2]产值及收款计划（2026）'!$B:$B,'[2]产值及收款计划（2026）'!CE:CE)</f>
        <v>0</v>
      </c>
      <c r="CJ178" s="235" cm="1">
        <f t="array" ref="CJ178">_xlfn.XLOOKUP($A178&amp;$B178,'[2]产值及收款计划（2026）'!$A:$A&amp;'[2]产值及收款计划（2026）'!$B:$B,'[2]产值及收款计划（2026）'!CF:CF)</f>
        <v>0</v>
      </c>
      <c r="CK178" s="235" cm="1">
        <f t="array" ref="CK178">_xlfn.XLOOKUP($A178&amp;$B178,'[2]产值及收款计划（2026）'!$A:$A&amp;'[2]产值及收款计划（2026）'!$B:$B,'[2]产值及收款计划（2026）'!CG:CG)</f>
        <v>0</v>
      </c>
      <c r="CL178" s="235" cm="1">
        <f t="array" ref="CL178">_xlfn.XLOOKUP($A178&amp;$B178,'[2]产值及收款计划（2026）'!$A:$A&amp;'[2]产值及收款计划（2026）'!$B:$B,'[2]产值及收款计划（2026）'!CH:CH)</f>
        <v>0</v>
      </c>
      <c r="CM178" s="235" cm="1">
        <f t="array" ref="CM178">_xlfn.XLOOKUP($A178&amp;$B178,'[2]产值及收款计划（2026）'!$A:$A&amp;'[2]产值及收款计划（2026）'!$B:$B,'[2]产值及收款计划（2026）'!CI:CI)</f>
        <v>0</v>
      </c>
      <c r="CN178" s="235" cm="1">
        <f t="array" ref="CN178">_xlfn.XLOOKUP($A178&amp;$B178,'[2]产值及收款计划（2026）'!$A:$A&amp;'[2]产值及收款计划（2026）'!$B:$B,'[2]产值及收款计划（2026）'!CJ:CJ)</f>
        <v>0</v>
      </c>
      <c r="CO178" s="235" cm="1">
        <f t="array" ref="CO178">_xlfn.XLOOKUP($A178&amp;$B178,'[2]产值及收款计划（2026）'!$A:$A&amp;'[2]产值及收款计划（2026）'!$B:$B,'[2]产值及收款计划（2026）'!CK:CK)</f>
        <v>0</v>
      </c>
      <c r="CP178" s="235" cm="1">
        <f t="array" ref="CP178">_xlfn.XLOOKUP($A178&amp;$B178,'[2]产值及收款计划（2026）'!$A:$A&amp;'[2]产值及收款计划（2026）'!$B:$B,'[2]产值及收款计划（2026）'!CL:CL)</f>
        <v>0</v>
      </c>
      <c r="DE178" s="235" cm="1">
        <f t="array" ref="DE178">_xlfn.XLOOKUP($A178&amp;$B178,'[2]产值及收款计划（2026）'!$A:$A&amp;'[2]产值及收款计划（2026）'!$B:$B,'[2]产值及收款计划（2026）'!DA:DA)</f>
        <v>0</v>
      </c>
      <c r="DF178" s="235" cm="1">
        <f t="array" ref="DF178">_xlfn.XLOOKUP($A178&amp;$B178,'[2]产值及收款计划（2026）'!$A:$A&amp;'[2]产值及收款计划（2026）'!$B:$B,'[2]产值及收款计划（2026）'!DB:DB)</f>
        <v>0</v>
      </c>
      <c r="DG178" s="235" cm="1">
        <f t="array" ref="DG178">_xlfn.XLOOKUP($A178&amp;$B178,'[2]产值及收款计划（2026）'!$A:$A&amp;'[2]产值及收款计划（2026）'!$B:$B,'[2]产值及收款计划（2026）'!DC:DC)</f>
        <v>0</v>
      </c>
      <c r="DH178" s="235" cm="1">
        <f t="array" ref="DH178">_xlfn.XLOOKUP($A178&amp;$B178,'[2]产值及收款计划（2026）'!$A:$A&amp;'[2]产值及收款计划（2026）'!$B:$B,'[2]产值及收款计划（2026）'!DD:DD)</f>
        <v>0</v>
      </c>
      <c r="DI178" s="235" cm="1">
        <f t="array" ref="DI178">_xlfn.XLOOKUP($A178&amp;$B178,'[2]产值及收款计划（2026）'!$A:$A&amp;'[2]产值及收款计划（2026）'!$B:$B,'[2]产值及收款计划（2026）'!DE:DE)</f>
        <v>0</v>
      </c>
      <c r="DJ178" s="235" cm="1">
        <f t="array" ref="DJ178">_xlfn.XLOOKUP($A178&amp;$B178,'[2]产值及收款计划（2026）'!$A:$A&amp;'[2]产值及收款计划（2026）'!$B:$B,'[2]产值及收款计划（2026）'!DF:DF)</f>
        <v>0</v>
      </c>
      <c r="DK178" s="235" cm="1">
        <f t="array" ref="DK178">_xlfn.XLOOKUP($A178&amp;$B178,'[2]产值及收款计划（2026）'!$A:$A&amp;'[2]产值及收款计划（2026）'!$B:$B,'[2]产值及收款计划（2026）'!DG:DG)</f>
        <v>0</v>
      </c>
      <c r="DL178" s="235" cm="1">
        <f t="array" ref="DL178">_xlfn.XLOOKUP($A178&amp;$B178,'[2]产值及收款计划（2026）'!$A:$A&amp;'[2]产值及收款计划（2026）'!$B:$B,'[2]产值及收款计划（2026）'!DH:DH)</f>
        <v>0</v>
      </c>
      <c r="DM178" s="235" cm="1">
        <f t="array" ref="DM178">_xlfn.XLOOKUP($A178&amp;$B178,'[2]产值及收款计划（2026）'!$A:$A&amp;'[2]产值及收款计划（2026）'!$B:$B,'[2]产值及收款计划（2026）'!DI:DI)</f>
        <v>0</v>
      </c>
      <c r="DN178" s="235" cm="1">
        <f t="array" ref="DN178">_xlfn.XLOOKUP($A178&amp;$B178,'[2]产值及收款计划（2026）'!$A:$A&amp;'[2]产值及收款计划（2026）'!$B:$B,'[2]产值及收款计划（2026）'!DJ:DJ)</f>
        <v>0</v>
      </c>
      <c r="DO178" s="235" cm="1">
        <f t="array" ref="DO178">_xlfn.XLOOKUP($A178&amp;$B178,'[2]产值及收款计划（2026）'!$A:$A&amp;'[2]产值及收款计划（2026）'!$B:$B,'[2]产值及收款计划（2026）'!DK:DK)</f>
        <v>0</v>
      </c>
      <c r="DP178" s="235" cm="1">
        <f t="array" ref="DP178">_xlfn.XLOOKUP($A178&amp;$B178,'[2]产值及收款计划（2026）'!$A:$A&amp;'[2]产值及收款计划（2026）'!$B:$B,'[2]产值及收款计划（2026）'!DL:DL)</f>
        <v>0</v>
      </c>
      <c r="DQ178" s="243"/>
      <c r="DR178" s="229"/>
    </row>
    <row r="179" ht="20.25" spans="1:122">
      <c r="A179" s="233">
        <f t="shared" si="16"/>
        <v>30</v>
      </c>
      <c r="B179" s="233" t="s">
        <v>26</v>
      </c>
      <c r="C179" s="234" t="str" cm="1">
        <f t="array" ref="C179">_xlfn.XLOOKUP($A179&amp;$B179,'[2]产值及收款计划（2026）'!$A:$A&amp;'[2]产值及收款计划（2026）'!$B:$B,'[2]产值及收款计划（2026）'!C:C)</f>
        <v>ZHT2020091800052</v>
      </c>
      <c r="D179" s="234" t="str" cm="1">
        <f t="array" ref="D179">_xlfn.XLOOKUP($A179&amp;$B179,'[2]产值及收款计划（2026）'!$A:$A&amp;'[2]产值及收款计划（2026）'!$B:$B,'[2]产值及收款计划（2026）'!D:D)</f>
        <v>浦东新区南码头街道471街坊36/1丘办公用房装修项目-弱电工程材料采购（主）合同</v>
      </c>
      <c r="E179" s="235" cm="1">
        <f t="array" ref="E179">_xlfn.XLOOKUP($A179&amp;$B179,'[2]产值及收款计划（2026）'!$A:$A&amp;'[2]产值及收款计划（2026）'!$B:$B,'[2]产值及收款计划（2026）'!E:E)</f>
        <v>69.2664</v>
      </c>
      <c r="F179" s="235" cm="1">
        <f t="array" ref="F179">_xlfn.XLOOKUP($A179&amp;$B179,'[2]产值及收款计划（2026）'!$A:$A&amp;'[2]产值及收款计划（2026）'!$B:$B,'[2]产值及收款计划（2026）'!F:F)</f>
        <v>69.2664</v>
      </c>
      <c r="G179" s="235" cm="1">
        <f t="array" ref="G179">_xlfn.XLOOKUP($A179&amp;$B179,'[2]产值及收款计划（2026）'!$A:$A&amp;'[2]产值及收款计划（2026）'!$B:$B,'[2]产值及收款计划（2026）'!G:G)</f>
        <v>6.7664</v>
      </c>
      <c r="H179" s="235" cm="1">
        <f t="array" ref="H179">_xlfn.XLOOKUP($A179&amp;$B179,'[2]产值及收款计划（2026）'!$A:$A&amp;'[2]产值及收款计划（2026）'!$B:$B,'[2]产值及收款计划（2026）'!H:H)</f>
        <v>1.8678</v>
      </c>
      <c r="I179" s="236" cm="1">
        <f t="array" ref="I179">_xlfn.XLOOKUP($A179&amp;$B179,'[2]产值及收款计划（2026）'!$A:$A&amp;'[2]产值及收款计划（2026）'!$B:$B,'[2]产值及收款计划（2026）'!I:I)</f>
        <v>0.0269654551124355</v>
      </c>
      <c r="J179" s="237" cm="1">
        <f t="array" ref="J179">_xlfn.XLOOKUP($A179&amp;$B179,'[2]产值及收款计划（2026）'!$A:$A&amp;'[2]产值及收款计划（2026）'!$B:$B,'[2]产值及收款计划（2026）'!J:J)</f>
        <v>0.13</v>
      </c>
      <c r="K179" s="235" t="e" cm="1">
        <f t="array" ref="K179">_xlfn.XLOOKUP($A179&amp;$B179,'[2]产值及收款计划（2026）'!$A:$A&amp;'[2]产值及收款计划（2026）'!$B:$B,'[2]产值及收款计划（2026）'!K:K)</f>
        <v>#REF!</v>
      </c>
      <c r="L179" s="235" t="e" cm="1">
        <f t="array" ref="L179">_xlfn.XLOOKUP($A179&amp;$B179,'[2]产值及收款计划（2026）'!$A:$A&amp;'[2]产值及收款计划（2026）'!$B:$B,'[2]产值及收款计划（2026）'!L:L)</f>
        <v>#REF!</v>
      </c>
      <c r="M179" s="235" t="str" cm="1">
        <f t="array" ref="M179">_xlfn.XLOOKUP($A179&amp;$B179,'[2]产值及收款计划（2026）'!$A:$A&amp;'[2]产值及收款计划（2026）'!$B:$B,'[2]产值及收款计划（2026）'!M:M)</f>
        <v>主导</v>
      </c>
      <c r="N179" s="235" t="str" cm="1">
        <f t="array" ref="N179">_xlfn.XLOOKUP($A179&amp;$B179,'[2]产值及收款计划（2026）'!$A:$A&amp;'[2]产值及收款计划（2026）'!$B:$B,'[2]产值及收款计划（2026）'!N:N)</f>
        <v>邱枫团队</v>
      </c>
      <c r="O179" s="235" t="str" cm="1">
        <f t="array" ref="O179">_xlfn.XLOOKUP($A179&amp;$B179,'[2]产值及收款计划（2026）'!$A:$A&amp;'[2]产值及收款计划（2026）'!$B:$B,'[2]产值及收款计划（2026）'!O:O)</f>
        <v>邱枫</v>
      </c>
      <c r="P179" s="234" t="str" cm="1">
        <f t="array" ref="P179">_xlfn.XLOOKUP($A179&amp;$B179,'[2]产值及收款计划（2026）'!$A:$A&amp;'[2]产值及收款计划（2026）'!$B:$B,'[2]产值及收款计划（2026）'!P:P)</f>
        <v>在建</v>
      </c>
      <c r="Q179" s="235" t="e" cm="1">
        <f t="array" ref="Q179">_xlfn.XLOOKUP($A179&amp;$B179,'[2]产值及收款计划（2026）'!$A:$A&amp;'[2]产值及收款计划（2026）'!$B:$B,'[2]产值及收款计划（2026）'!Q:Q)</f>
        <v>#REF!</v>
      </c>
      <c r="R179" s="235" t="e" cm="1">
        <f t="array" ref="R179">_xlfn.XLOOKUP($A179&amp;$B179,'[2]产值及收款计划（2026）'!$A:$A&amp;'[2]产值及收款计划（2026）'!$B:$B,'[2]产值及收款计划（2026）'!R:R)</f>
        <v>#REF!</v>
      </c>
      <c r="S179" s="235" t="e" cm="1">
        <f t="array" ref="S179">_xlfn.XLOOKUP($A179&amp;$B179,'[2]产值及收款计划（2026）'!$A:$A&amp;'[2]产值及收款计划（2026）'!$B:$B,'[2]产值及收款计划（2026）'!S:S)</f>
        <v>#REF!</v>
      </c>
      <c r="T179" s="235" cm="1">
        <f t="array" ref="T179">_xlfn.XLOOKUP($A179&amp;$B179,'[2]产值及收款计划（2026）'!$A:$A&amp;'[2]产值及收款计划（2026）'!$B:$B,'[2]产值及收款计划（2026）'!T:T)</f>
        <v>46.14544</v>
      </c>
      <c r="U179" s="235" cm="1">
        <f t="array" ref="U179">_xlfn.XLOOKUP($A179&amp;$B179,'[2]产值及收款计划（2026）'!$A:$A&amp;'[2]产值及收款计划（2026）'!$B:$B,'[2]产值及收款计划（2026）'!U:U)</f>
        <v>0</v>
      </c>
      <c r="V179" s="235" cm="1">
        <f t="array" ref="V179">_xlfn.XLOOKUP($A179&amp;$B179,'[2]产值及收款计划（2026）'!$A:$A&amp;'[2]产值及收款计划（2026）'!$B:$B,'[2]产值及收款计划（2026）'!V:V)</f>
        <v>23.12096</v>
      </c>
      <c r="W179" s="235" t="e" cm="1">
        <f t="array" ref="W179">_xlfn.XLOOKUP($A179&amp;$B179,'[2]产值及收款计划（2026）'!$A:$A&amp;'[2]产值及收款计划（2026）'!$B:$B,'[2]产值及收款计划（2026）'!W:W)</f>
        <v>#REF!</v>
      </c>
      <c r="X179" s="235" t="e" cm="1">
        <f t="array" ref="X179">_xlfn.XLOOKUP($A179&amp;$B179,'[2]产值及收款计划（2026）'!$A:$A&amp;'[2]产值及收款计划（2026）'!$B:$B,'[2]产值及收款计划（2026）'!X:X)</f>
        <v>#REF!</v>
      </c>
      <c r="Y179" s="235" t="e" cm="1">
        <f t="array" ref="Y179">_xlfn.XLOOKUP($A179&amp;$B179,'[2]产值及收款计划（2026）'!$A:$A&amp;'[2]产值及收款计划（2026）'!$B:$B,'[2]产值及收款计划（2026）'!Y:Y)</f>
        <v>#REF!</v>
      </c>
      <c r="Z179" s="235" t="e" cm="1">
        <f t="array" ref="Z179">_xlfn.XLOOKUP($A179&amp;$B179,'[2]产值及收款计划（2026）'!$A:$A&amp;'[2]产值及收款计划（2026）'!$B:$B,'[2]产值及收款计划（2026）'!Z:Z)</f>
        <v>#REF!</v>
      </c>
      <c r="AA179" s="235" t="e" cm="1">
        <f t="array" ref="AA179">_xlfn.XLOOKUP($A179&amp;$B179,'[2]产值及收款计划（2026）'!$A:$A&amp;'[2]产值及收款计划（2026）'!$B:$B,'[2]产值及收款计划（2026）'!AA:AA)</f>
        <v>#REF!</v>
      </c>
      <c r="AB179" s="235" t="e" cm="1">
        <f t="array" ref="AB179">_xlfn.XLOOKUP($A179&amp;$B179,'[2]产值及收款计划（2026）'!$A:$A&amp;'[2]产值及收款计划（2026）'!$B:$B,'[2]产值及收款计划（2026）'!AB:AB)</f>
        <v>#REF!</v>
      </c>
      <c r="AC179" s="235" t="e" cm="1">
        <f t="array" ref="AC179">_xlfn.XLOOKUP($A179&amp;$B179,'[2]产值及收款计划（2026）'!$A:$A&amp;'[2]产值及收款计划（2026）'!$B:$B,'[2]产值及收款计划（2026）'!AC:AC)</f>
        <v>#REF!</v>
      </c>
      <c r="AD179" s="235" t="e" cm="1">
        <f t="array" ref="AD179">_xlfn.XLOOKUP($A179&amp;$B179,'[2]产值及收款计划（2026）'!$A:$A&amp;'[2]产值及收款计划（2026）'!$B:$B,'[2]产值及收款计划（2026）'!AD:AD)</f>
        <v>#REF!</v>
      </c>
      <c r="AE179" s="235" t="e" cm="1">
        <f t="array" ref="AE179">_xlfn.XLOOKUP($A179&amp;$B179,'[2]产值及收款计划（2026）'!$A:$A&amp;'[2]产值及收款计划（2026）'!$B:$B,'[2]产值及收款计划（2026）'!AE:AE)</f>
        <v>#REF!</v>
      </c>
      <c r="AF179" s="235" t="e" cm="1">
        <f t="array" ref="AF179">_xlfn.XLOOKUP($A179&amp;$B179,'[2]产值及收款计划（2026）'!$A:$A&amp;'[2]产值及收款计划（2026）'!$B:$B,'[2]产值及收款计划（2026）'!AF:AF)</f>
        <v>#REF!</v>
      </c>
      <c r="AG179" s="235" t="e" cm="1">
        <f t="array" ref="AG179">_xlfn.XLOOKUP($A179&amp;$B179,'[2]产值及收款计划（2026）'!$A:$A&amp;'[2]产值及收款计划（2026）'!$B:$B,'[2]产值及收款计划（2026）'!AG:AG)</f>
        <v>#REF!</v>
      </c>
      <c r="AH179" s="235" t="e" cm="1">
        <f t="array" ref="AH179">_xlfn.XLOOKUP($A179&amp;$B179,'[2]产值及收款计划（2026）'!$A:$A&amp;'[2]产值及收款计划（2026）'!$B:$B,'[2]产值及收款计划（2026）'!AH:AH)</f>
        <v>#REF!</v>
      </c>
      <c r="AI179" s="235" t="e" cm="1">
        <f t="array" ref="AI179">_xlfn.XLOOKUP($A179&amp;$B179,'[2]产值及收款计划（2026）'!$A:$A&amp;'[2]产值及收款计划（2026）'!$B:$B,'[2]产值及收款计划（2026）'!AI:AI)</f>
        <v>#REF!</v>
      </c>
      <c r="AJ179" s="235" t="e" cm="1">
        <f t="array" ref="AJ179">_xlfn.XLOOKUP($A179&amp;$B179,'[2]产值及收款计划（2026）'!$A:$A&amp;'[2]产值及收款计划（2026）'!$B:$B,'[2]产值及收款计划（2026）'!AJ:AJ)</f>
        <v>#REF!</v>
      </c>
      <c r="AK179" s="235" t="e" cm="1">
        <f t="array" ref="AK179">_xlfn.XLOOKUP($A179&amp;$B179,'[2]产值及收款计划（2026）'!$A:$A&amp;'[2]产值及收款计划（2026）'!$B:$B,'[2]产值及收款计划（2026）'!AK:AK)</f>
        <v>#REF!</v>
      </c>
      <c r="AL179" s="235" t="e" cm="1">
        <f t="array" ref="AL179">_xlfn.XLOOKUP($A179&amp;$B179,'[2]产值及收款计划（2026）'!$A:$A&amp;'[2]产值及收款计划（2026）'!$B:$B,'[2]产值及收款计划（2026）'!AL:AL)</f>
        <v>#REF!</v>
      </c>
      <c r="AM179" s="242" t="e" cm="1">
        <f t="array" ref="AM179">_xlfn.LET(_xlpm.勾选月份状态数组,TRANSPOSE('PPT(12-15页）-TOP10'!$A$3:$A$14),_xlpm.选择数据区,IF('PPT(12-15页）-TOP10'!$E$3="收款",$BA179:$BL179,$AA179:$AL179),SUM(_xlfn._xlws.FILTER(_xlpm.选择数据区,_xlpm.勾选月份状态数组,"")))</f>
        <v>#REF!</v>
      </c>
      <c r="AN179" s="235" t="e">
        <f>_xlfn.XLOOKUP($C179,应收未收表!$T:$T,应收未收表!AA:AA)</f>
        <v>#N/A</v>
      </c>
      <c r="AO179" s="235" t="e">
        <f>_xlfn.XLOOKUP($C179,应收未收表!$T:$T,应收未收表!AB:AB)</f>
        <v>#N/A</v>
      </c>
      <c r="AP179" s="235" t="e">
        <f>_xlfn.XLOOKUP($C179,应收未收表!$T:$T,应收未收表!AC:AC)</f>
        <v>#N/A</v>
      </c>
      <c r="AQ179" s="235" t="e">
        <f>_xlfn.XLOOKUP($C179,应收未收表!$T:$T,应收未收表!AE:AE)</f>
        <v>#N/A</v>
      </c>
      <c r="AR179" s="235" t="e">
        <f>_xlfn.XLOOKUP($C179,应收未收表!$T:$T,应收未收表!AF:AF)</f>
        <v>#N/A</v>
      </c>
      <c r="AS179" s="235" t="e" cm="1">
        <f t="array" ref="AS179">_xlfn.XLOOKUP($A179&amp;$B179,'[2]产值及收款计划（2026）'!$A:$A&amp;'[2]产值及收款计划（2026）'!$B:$B,'[2]产值及收款计划（2026）'!AS:AS)</f>
        <v>#REF!</v>
      </c>
      <c r="AT179" s="235" t="e" cm="1">
        <f t="array" ref="AT179">_xlfn.XLOOKUP($A179&amp;$B179,'[2]产值及收款计划（2026）'!$A:$A&amp;'[2]产值及收款计划（2026）'!$B:$B,'[2]产值及收款计划（2026）'!AT:AT)</f>
        <v>#REF!</v>
      </c>
      <c r="AU179" s="235" t="e" cm="1">
        <f t="array" ref="AU179">_xlfn.XLOOKUP($A179&amp;$B179,'[2]产值及收款计划（2026）'!$A:$A&amp;'[2]产值及收款计划（2026）'!$B:$B,'[2]产值及收款计划（2026）'!AU:AU)</f>
        <v>#REF!</v>
      </c>
      <c r="AV179" s="235" t="e" cm="1">
        <f t="array" ref="AV179">_xlfn.XLOOKUP($A179&amp;$B179,'[2]产值及收款计划（2026）'!$A:$A&amp;'[2]产值及收款计划（2026）'!$B:$B,'[2]产值及收款计划（2026）'!AV:AV)</f>
        <v>#REF!</v>
      </c>
      <c r="AW179" s="235" cm="1">
        <f t="array" ref="AW179">_xlfn.XLOOKUP($A179&amp;$B179,'[2]产值及收款计划（2026）'!$A:$A&amp;'[2]产值及收款计划（2026）'!$B:$B,'[2]产值及收款计划（2026）'!AW:AW)</f>
        <v>47.587209</v>
      </c>
      <c r="AX179" s="235" cm="1">
        <f t="array" ref="AX179">_xlfn.XLOOKUP($A179&amp;$B179,'[2]产值及收款计划（2026）'!$A:$A&amp;'[2]产值及收款计划（2026）'!$B:$B,'[2]产值及收款计划（2026）'!AX:AX)</f>
        <v>0</v>
      </c>
      <c r="AY179" s="235" cm="1">
        <f t="array" ref="AY179">_xlfn.XLOOKUP($A179&amp;$B179,'[2]产值及收款计划（2026）'!$A:$A&amp;'[2]产值及收款计划（2026）'!$B:$B,'[2]产值及收款计划（2026）'!AY:AY)</f>
        <v>21.679191</v>
      </c>
      <c r="AZ179" s="235" cm="1">
        <f t="array" ref="AZ179">_xlfn.XLOOKUP($A179&amp;$B179,'[2]产值及收款计划（2026）'!$A:$A&amp;'[2]产值及收款计划（2026）'!$B:$B,'[2]产值及收款计划（2026）'!AZ:AZ)</f>
        <v>-1.44176899999999</v>
      </c>
      <c r="BA179" s="235" t="e" cm="1">
        <f t="array" ref="BA179">_xlfn.XLOOKUP($A179&amp;$B179,'[2]产值及收款计划（2026）'!$A:$A&amp;'[2]产值及收款计划（2026）'!$B:$B,'[2]产值及收款计划（2026）'!BA:BA)</f>
        <v>#REF!</v>
      </c>
      <c r="BB179" s="235" t="e" cm="1">
        <f t="array" ref="BB179">_xlfn.XLOOKUP($A179&amp;$B179,'[2]产值及收款计划（2026）'!$A:$A&amp;'[2]产值及收款计划（2026）'!$B:$B,'[2]产值及收款计划（2026）'!BB:BB)</f>
        <v>#REF!</v>
      </c>
      <c r="BC179" s="235" t="e" cm="1">
        <f t="array" ref="BC179">_xlfn.XLOOKUP($A179&amp;$B179,'[2]产值及收款计划（2026）'!$A:$A&amp;'[2]产值及收款计划（2026）'!$B:$B,'[2]产值及收款计划（2026）'!BC:BC)</f>
        <v>#REF!</v>
      </c>
      <c r="BD179" s="235" t="e" cm="1">
        <f t="array" ref="BD179">_xlfn.XLOOKUP($A179&amp;$B179,'[2]产值及收款计划（2026）'!$A:$A&amp;'[2]产值及收款计划（2026）'!$B:$B,'[2]产值及收款计划（2026）'!BD:BD)</f>
        <v>#REF!</v>
      </c>
      <c r="BE179" s="235" t="e" cm="1">
        <f t="array" ref="BE179">_xlfn.XLOOKUP($A179&amp;$B179,'[2]产值及收款计划（2026）'!$A:$A&amp;'[2]产值及收款计划（2026）'!$B:$B,'[2]产值及收款计划（2026）'!BE:BE)</f>
        <v>#REF!</v>
      </c>
      <c r="BF179" s="235" t="e" cm="1">
        <f t="array" ref="BF179">_xlfn.XLOOKUP($A179&amp;$B179,'[2]产值及收款计划（2026）'!$A:$A&amp;'[2]产值及收款计划（2026）'!$B:$B,'[2]产值及收款计划（2026）'!BF:BF)</f>
        <v>#REF!</v>
      </c>
      <c r="BG179" s="235" t="e" cm="1">
        <f t="array" ref="BG179">_xlfn.XLOOKUP($A179&amp;$B179,'[2]产值及收款计划（2026）'!$A:$A&amp;'[2]产值及收款计划（2026）'!$B:$B,'[2]产值及收款计划（2026）'!BG:BG)</f>
        <v>#REF!</v>
      </c>
      <c r="BH179" s="235" t="e" cm="1">
        <f t="array" ref="BH179">_xlfn.XLOOKUP($A179&amp;$B179,'[2]产值及收款计划（2026）'!$A:$A&amp;'[2]产值及收款计划（2026）'!$B:$B,'[2]产值及收款计划（2026）'!BH:BH)</f>
        <v>#REF!</v>
      </c>
      <c r="BI179" s="235" t="e" cm="1">
        <f t="array" ref="BI179">_xlfn.XLOOKUP($A179&amp;$B179,'[2]产值及收款计划（2026）'!$A:$A&amp;'[2]产值及收款计划（2026）'!$B:$B,'[2]产值及收款计划（2026）'!BI:BI)</f>
        <v>#REF!</v>
      </c>
      <c r="BJ179" s="235" t="e" cm="1">
        <f t="array" ref="BJ179">_xlfn.XLOOKUP($A179&amp;$B179,'[2]产值及收款计划（2026）'!$A:$A&amp;'[2]产值及收款计划（2026）'!$B:$B,'[2]产值及收款计划（2026）'!BJ:BJ)</f>
        <v>#REF!</v>
      </c>
      <c r="BK179" s="235" t="e" cm="1">
        <f t="array" ref="BK179">_xlfn.XLOOKUP($A179&amp;$B179,'[2]产值及收款计划（2026）'!$A:$A&amp;'[2]产值及收款计划（2026）'!$B:$B,'[2]产值及收款计划（2026）'!BK:BK)</f>
        <v>#REF!</v>
      </c>
      <c r="BL179" s="235" t="e" cm="1">
        <f t="array" ref="BL179">_xlfn.XLOOKUP($A179&amp;$B179,'[2]产值及收款计划（2026）'!$A:$A&amp;'[2]产值及收款计划（2026）'!$B:$B,'[2]产值及收款计划（2026）'!BL:BL)</f>
        <v>#REF!</v>
      </c>
      <c r="BM179" s="235"/>
      <c r="BN179" s="235"/>
      <c r="BO179" s="235"/>
      <c r="BP179" s="235"/>
      <c r="BQ179" s="235" t="e">
        <f>_xlfn.XLOOKUP($C179,应收未收表!$AJ:$AJ,应收未收表!AK:AK)</f>
        <v>#N/A</v>
      </c>
      <c r="BR179" s="235" t="e">
        <f>_xlfn.XLOOKUP($C179,应收未收表!$AJ:$AJ,应收未收表!AL:AL)</f>
        <v>#N/A</v>
      </c>
      <c r="BS179" s="235" t="e">
        <f>_xlfn.XLOOKUP($C179,应收未收表!$AJ:$AJ,应收未收表!AM:AM)</f>
        <v>#N/A</v>
      </c>
      <c r="BT179" s="235" t="e">
        <f>_xlfn.XLOOKUP($C179,应收未收表!$AJ:$AJ,应收未收表!AN:AN)</f>
        <v>#N/A</v>
      </c>
      <c r="BU179" s="234" t="str" cm="1">
        <f t="array" ref="BU179">_xlfn.XLOOKUP($A179&amp;$B179,'[2]产值及收款计划（2026）'!$A:$A&amp;'[2]产值及收款计划（2026）'!$B:$B,'[2]产值及收款计划（2026）'!BQ:BQ)</f>
        <v>上海龙雨建设工程有限公司</v>
      </c>
      <c r="BV179" s="235" t="e" cm="1">
        <f t="array" ref="BV179">_xlfn.XLOOKUP($A179&amp;$B179,'[2]产值及收款计划（2026）'!$A:$A&amp;'[2]产值及收款计划（2026）'!$B:$B,'[2]产值及收款计划（2026）'!BR:BR)</f>
        <v>#REF!</v>
      </c>
      <c r="CE179" s="235" cm="1">
        <f t="array" ref="CE179">_xlfn.XLOOKUP($A179&amp;$B179,'[2]产值及收款计划（2026）'!$A:$A&amp;'[2]产值及收款计划（2026）'!$B:$B,'[2]产值及收款计划（2026）'!CA:CA)</f>
        <v>0</v>
      </c>
      <c r="CF179" s="235" cm="1">
        <f t="array" ref="CF179">_xlfn.XLOOKUP($A179&amp;$B179,'[2]产值及收款计划（2026）'!$A:$A&amp;'[2]产值及收款计划（2026）'!$B:$B,'[2]产值及收款计划（2026）'!CB:CB)</f>
        <v>0</v>
      </c>
      <c r="CG179" s="235" cm="1">
        <f t="array" ref="CG179">_xlfn.XLOOKUP($A179&amp;$B179,'[2]产值及收款计划（2026）'!$A:$A&amp;'[2]产值及收款计划（2026）'!$B:$B,'[2]产值及收款计划（2026）'!CC:CC)</f>
        <v>0</v>
      </c>
      <c r="CH179" s="235" cm="1">
        <f t="array" ref="CH179">_xlfn.XLOOKUP($A179&amp;$B179,'[2]产值及收款计划（2026）'!$A:$A&amp;'[2]产值及收款计划（2026）'!$B:$B,'[2]产值及收款计划（2026）'!CD:CD)</f>
        <v>0</v>
      </c>
      <c r="CI179" s="235" cm="1">
        <f t="array" ref="CI179">_xlfn.XLOOKUP($A179&amp;$B179,'[2]产值及收款计划（2026）'!$A:$A&amp;'[2]产值及收款计划（2026）'!$B:$B,'[2]产值及收款计划（2026）'!CE:CE)</f>
        <v>0</v>
      </c>
      <c r="CJ179" s="235" cm="1">
        <f t="array" ref="CJ179">_xlfn.XLOOKUP($A179&amp;$B179,'[2]产值及收款计划（2026）'!$A:$A&amp;'[2]产值及收款计划（2026）'!$B:$B,'[2]产值及收款计划（2026）'!CF:CF)</f>
        <v>0</v>
      </c>
      <c r="CK179" s="235" cm="1">
        <f t="array" ref="CK179">_xlfn.XLOOKUP($A179&amp;$B179,'[2]产值及收款计划（2026）'!$A:$A&amp;'[2]产值及收款计划（2026）'!$B:$B,'[2]产值及收款计划（2026）'!CG:CG)</f>
        <v>0</v>
      </c>
      <c r="CL179" s="235" cm="1">
        <f t="array" ref="CL179">_xlfn.XLOOKUP($A179&amp;$B179,'[2]产值及收款计划（2026）'!$A:$A&amp;'[2]产值及收款计划（2026）'!$B:$B,'[2]产值及收款计划（2026）'!CH:CH)</f>
        <v>0</v>
      </c>
      <c r="CM179" s="235" cm="1">
        <f t="array" ref="CM179">_xlfn.XLOOKUP($A179&amp;$B179,'[2]产值及收款计划（2026）'!$A:$A&amp;'[2]产值及收款计划（2026）'!$B:$B,'[2]产值及收款计划（2026）'!CI:CI)</f>
        <v>0</v>
      </c>
      <c r="CN179" s="235" cm="1">
        <f t="array" ref="CN179">_xlfn.XLOOKUP($A179&amp;$B179,'[2]产值及收款计划（2026）'!$A:$A&amp;'[2]产值及收款计划（2026）'!$B:$B,'[2]产值及收款计划（2026）'!CJ:CJ)</f>
        <v>0</v>
      </c>
      <c r="CO179" s="235" cm="1">
        <f t="array" ref="CO179">_xlfn.XLOOKUP($A179&amp;$B179,'[2]产值及收款计划（2026）'!$A:$A&amp;'[2]产值及收款计划（2026）'!$B:$B,'[2]产值及收款计划（2026）'!CK:CK)</f>
        <v>0</v>
      </c>
      <c r="CP179" s="235" cm="1">
        <f t="array" ref="CP179">_xlfn.XLOOKUP($A179&amp;$B179,'[2]产值及收款计划（2026）'!$A:$A&amp;'[2]产值及收款计划（2026）'!$B:$B,'[2]产值及收款计划（2026）'!CL:CL)</f>
        <v>0</v>
      </c>
      <c r="DE179" s="235" cm="1">
        <f t="array" ref="DE179">_xlfn.XLOOKUP($A179&amp;$B179,'[2]产值及收款计划（2026）'!$A:$A&amp;'[2]产值及收款计划（2026）'!$B:$B,'[2]产值及收款计划（2026）'!DA:DA)</f>
        <v>0</v>
      </c>
      <c r="DF179" s="235" cm="1">
        <f t="array" ref="DF179">_xlfn.XLOOKUP($A179&amp;$B179,'[2]产值及收款计划（2026）'!$A:$A&amp;'[2]产值及收款计划（2026）'!$B:$B,'[2]产值及收款计划（2026）'!DB:DB)</f>
        <v>0</v>
      </c>
      <c r="DG179" s="235" cm="1">
        <f t="array" ref="DG179">_xlfn.XLOOKUP($A179&amp;$B179,'[2]产值及收款计划（2026）'!$A:$A&amp;'[2]产值及收款计划（2026）'!$B:$B,'[2]产值及收款计划（2026）'!DC:DC)</f>
        <v>0</v>
      </c>
      <c r="DH179" s="235" cm="1">
        <f t="array" ref="DH179">_xlfn.XLOOKUP($A179&amp;$B179,'[2]产值及收款计划（2026）'!$A:$A&amp;'[2]产值及收款计划（2026）'!$B:$B,'[2]产值及收款计划（2026）'!DD:DD)</f>
        <v>0</v>
      </c>
      <c r="DI179" s="235" cm="1">
        <f t="array" ref="DI179">_xlfn.XLOOKUP($A179&amp;$B179,'[2]产值及收款计划（2026）'!$A:$A&amp;'[2]产值及收款计划（2026）'!$B:$B,'[2]产值及收款计划（2026）'!DE:DE)</f>
        <v>0</v>
      </c>
      <c r="DJ179" s="235" cm="1">
        <f t="array" ref="DJ179">_xlfn.XLOOKUP($A179&amp;$B179,'[2]产值及收款计划（2026）'!$A:$A&amp;'[2]产值及收款计划（2026）'!$B:$B,'[2]产值及收款计划（2026）'!DF:DF)</f>
        <v>0</v>
      </c>
      <c r="DK179" s="235" cm="1">
        <f t="array" ref="DK179">_xlfn.XLOOKUP($A179&amp;$B179,'[2]产值及收款计划（2026）'!$A:$A&amp;'[2]产值及收款计划（2026）'!$B:$B,'[2]产值及收款计划（2026）'!DG:DG)</f>
        <v>0</v>
      </c>
      <c r="DL179" s="235" cm="1">
        <f t="array" ref="DL179">_xlfn.XLOOKUP($A179&amp;$B179,'[2]产值及收款计划（2026）'!$A:$A&amp;'[2]产值及收款计划（2026）'!$B:$B,'[2]产值及收款计划（2026）'!DH:DH)</f>
        <v>0</v>
      </c>
      <c r="DM179" s="235" cm="1">
        <f t="array" ref="DM179">_xlfn.XLOOKUP($A179&amp;$B179,'[2]产值及收款计划（2026）'!$A:$A&amp;'[2]产值及收款计划（2026）'!$B:$B,'[2]产值及收款计划（2026）'!DI:DI)</f>
        <v>0</v>
      </c>
      <c r="DN179" s="235" cm="1">
        <f t="array" ref="DN179">_xlfn.XLOOKUP($A179&amp;$B179,'[2]产值及收款计划（2026）'!$A:$A&amp;'[2]产值及收款计划（2026）'!$B:$B,'[2]产值及收款计划（2026）'!DJ:DJ)</f>
        <v>0</v>
      </c>
      <c r="DO179" s="235" cm="1">
        <f t="array" ref="DO179">_xlfn.XLOOKUP($A179&amp;$B179,'[2]产值及收款计划（2026）'!$A:$A&amp;'[2]产值及收款计划（2026）'!$B:$B,'[2]产值及收款计划（2026）'!DK:DK)</f>
        <v>0</v>
      </c>
      <c r="DP179" s="235" cm="1">
        <f t="array" ref="DP179">_xlfn.XLOOKUP($A179&amp;$B179,'[2]产值及收款计划（2026）'!$A:$A&amp;'[2]产值及收款计划（2026）'!$B:$B,'[2]产值及收款计划（2026）'!DL:DL)</f>
        <v>0</v>
      </c>
      <c r="DQ179" s="243"/>
      <c r="DR179" s="229"/>
    </row>
    <row r="180" ht="20.25" spans="1:122">
      <c r="A180" s="233">
        <f t="shared" si="16"/>
        <v>31</v>
      </c>
      <c r="B180" s="233" t="s">
        <v>26</v>
      </c>
      <c r="C180" s="234" t="str" cm="1">
        <f t="array" ref="C180">_xlfn.XLOOKUP($A180&amp;$B180,'[2]产值及收款计划（2026）'!$A:$A&amp;'[2]产值及收款计划（2026）'!$B:$B,'[2]产值及收款计划（2026）'!C:C)</f>
        <v>ZHT2021122400162</v>
      </c>
      <c r="D180" s="234" t="str" cm="1">
        <f t="array" ref="D180">_xlfn.XLOOKUP($A180&amp;$B180,'[2]产值及收款计划（2026）'!$A:$A&amp;'[2]产值及收款计划（2026）'!$B:$B,'[2]产值及收款计划（2026）'!D:D)</f>
        <v>绍兴S308省道智慧快速路改造工程EPC总承包项目智慧工程集成控制平台服务项目软件采购合同</v>
      </c>
      <c r="E180" s="235" cm="1">
        <f t="array" ref="E180">_xlfn.XLOOKUP($A180&amp;$B180,'[2]产值及收款计划（2026）'!$A:$A&amp;'[2]产值及收款计划（2026）'!$B:$B,'[2]产值及收款计划（2026）'!E:E)</f>
        <v>1500</v>
      </c>
      <c r="F180" s="235" cm="1">
        <f t="array" ref="F180">_xlfn.XLOOKUP($A180&amp;$B180,'[2]产值及收款计划（2026）'!$A:$A&amp;'[2]产值及收款计划（2026）'!$B:$B,'[2]产值及收款计划（2026）'!F:F)</f>
        <v>1275</v>
      </c>
      <c r="G180" s="235" cm="1">
        <f t="array" ref="G180">_xlfn.XLOOKUP($A180&amp;$B180,'[2]产值及收款计划（2026）'!$A:$A&amp;'[2]产值及收款计划（2026）'!$B:$B,'[2]产值及收款计划（2026）'!G:G)</f>
        <v>1275</v>
      </c>
      <c r="H180" s="235" cm="1">
        <f t="array" ref="H180">_xlfn.XLOOKUP($A180&amp;$B180,'[2]产值及收款计划（2026）'!$A:$A&amp;'[2]产值及收款计划（2026）'!$B:$B,'[2]产值及收款计划（2026）'!H:H)</f>
        <v>1079.48</v>
      </c>
      <c r="I180" s="236" cm="1">
        <f t="array" ref="I180">_xlfn.XLOOKUP($A180&amp;$B180,'[2]产值及收款计划（2026）'!$A:$A&amp;'[2]产值及收款计划（2026）'!$B:$B,'[2]产值及收款计划（2026）'!I:I)</f>
        <v>0.846650980392157</v>
      </c>
      <c r="J180" s="237" cm="1">
        <f t="array" ref="J180">_xlfn.XLOOKUP($A180&amp;$B180,'[2]产值及收款计划（2026）'!$A:$A&amp;'[2]产值及收款计划（2026）'!$B:$B,'[2]产值及收款计划（2026）'!J:J)</f>
        <v>0.06</v>
      </c>
      <c r="K180" s="235" t="e" cm="1">
        <f t="array" ref="K180">_xlfn.XLOOKUP($A180&amp;$B180,'[2]产值及收款计划（2026）'!$A:$A&amp;'[2]产值及收款计划（2026）'!$B:$B,'[2]产值及收款计划（2026）'!K:K)</f>
        <v>#REF!</v>
      </c>
      <c r="L180" s="235" t="e" cm="1">
        <f t="array" ref="L180">_xlfn.XLOOKUP($A180&amp;$B180,'[2]产值及收款计划（2026）'!$A:$A&amp;'[2]产值及收款计划（2026）'!$B:$B,'[2]产值及收款计划（2026）'!L:L)</f>
        <v>#REF!</v>
      </c>
      <c r="M180" s="235" t="str" cm="1">
        <f t="array" ref="M180">_xlfn.XLOOKUP($A180&amp;$B180,'[2]产值及收款计划（2026）'!$A:$A&amp;'[2]产值及收款计划（2026）'!$B:$B,'[2]产值及收款计划（2026）'!M:M)</f>
        <v>主导</v>
      </c>
      <c r="N180" s="235" t="str" cm="1">
        <f t="array" ref="N180">_xlfn.XLOOKUP($A180&amp;$B180,'[2]产值及收款计划（2026）'!$A:$A&amp;'[2]产值及收款计划（2026）'!$B:$B,'[2]产值及收款计划（2026）'!N:N)</f>
        <v>贺一玮团队</v>
      </c>
      <c r="O180" s="235" t="str" cm="1">
        <f t="array" ref="O180">_xlfn.XLOOKUP($A180&amp;$B180,'[2]产值及收款计划（2026）'!$A:$A&amp;'[2]产值及收款计划（2026）'!$B:$B,'[2]产值及收款计划（2026）'!O:O)</f>
        <v>贺一玮</v>
      </c>
      <c r="P180" s="234" t="str" cm="1">
        <f t="array" ref="P180">_xlfn.XLOOKUP($A180&amp;$B180,'[2]产值及收款计划（2026）'!$A:$A&amp;'[2]产值及收款计划（2026）'!$B:$B,'[2]产值及收款计划（2026）'!P:P)</f>
        <v>在建</v>
      </c>
      <c r="Q180" s="235" t="e" cm="1">
        <f t="array" ref="Q180">_xlfn.XLOOKUP($A180&amp;$B180,'[2]产值及收款计划（2026）'!$A:$A&amp;'[2]产值及收款计划（2026）'!$B:$B,'[2]产值及收款计划（2026）'!Q:Q)</f>
        <v>#REF!</v>
      </c>
      <c r="R180" s="235" t="e" cm="1">
        <f t="array" ref="R180">_xlfn.XLOOKUP($A180&amp;$B180,'[2]产值及收款计划（2026）'!$A:$A&amp;'[2]产值及收款计划（2026）'!$B:$B,'[2]产值及收款计划（2026）'!R:R)</f>
        <v>#REF!</v>
      </c>
      <c r="S180" s="235" t="e" cm="1">
        <f t="array" ref="S180">_xlfn.XLOOKUP($A180&amp;$B180,'[2]产值及收款计划（2026）'!$A:$A&amp;'[2]产值及收款计划（2026）'!$B:$B,'[2]产值及收款计划（2026）'!S:S)</f>
        <v>#REF!</v>
      </c>
      <c r="T180" s="235" cm="1">
        <f t="array" ref="T180">_xlfn.XLOOKUP($A180&amp;$B180,'[2]产值及收款计划（2026）'!$A:$A&amp;'[2]产值及收款计划（2026）'!$B:$B,'[2]产值及收款计划（2026）'!T:T)</f>
        <v>1125</v>
      </c>
      <c r="U180" s="235" cm="1">
        <f t="array" ref="U180">_xlfn.XLOOKUP($A180&amp;$B180,'[2]产值及收款计划（2026）'!$A:$A&amp;'[2]产值及收款计划（2026）'!$B:$B,'[2]产值及收款计划（2026）'!U:U)</f>
        <v>0</v>
      </c>
      <c r="V180" s="235" cm="1">
        <f t="array" ref="V180">_xlfn.XLOOKUP($A180&amp;$B180,'[2]产值及收款计划（2026）'!$A:$A&amp;'[2]产值及收款计划（2026）'!$B:$B,'[2]产值及收款计划（2026）'!V:V)</f>
        <v>375</v>
      </c>
      <c r="W180" s="235" t="e" cm="1">
        <f t="array" ref="W180">_xlfn.XLOOKUP($A180&amp;$B180,'[2]产值及收款计划（2026）'!$A:$A&amp;'[2]产值及收款计划（2026）'!$B:$B,'[2]产值及收款计划（2026）'!W:W)</f>
        <v>#REF!</v>
      </c>
      <c r="X180" s="235" t="e" cm="1">
        <f t="array" ref="X180">_xlfn.XLOOKUP($A180&amp;$B180,'[2]产值及收款计划（2026）'!$A:$A&amp;'[2]产值及收款计划（2026）'!$B:$B,'[2]产值及收款计划（2026）'!X:X)</f>
        <v>#REF!</v>
      </c>
      <c r="Y180" s="235" t="e" cm="1">
        <f t="array" ref="Y180">_xlfn.XLOOKUP($A180&amp;$B180,'[2]产值及收款计划（2026）'!$A:$A&amp;'[2]产值及收款计划（2026）'!$B:$B,'[2]产值及收款计划（2026）'!Y:Y)</f>
        <v>#REF!</v>
      </c>
      <c r="Z180" s="235" t="e" cm="1">
        <f t="array" ref="Z180">_xlfn.XLOOKUP($A180&amp;$B180,'[2]产值及收款计划（2026）'!$A:$A&amp;'[2]产值及收款计划（2026）'!$B:$B,'[2]产值及收款计划（2026）'!Z:Z)</f>
        <v>#REF!</v>
      </c>
      <c r="AA180" s="235" cm="1">
        <f t="array" ref="AA180">_xlfn.XLOOKUP($A180&amp;$B180,'[2]产值及收款计划（2026）'!$A:$A&amp;'[2]产值及收款计划（2026）'!$B:$B,'[2]产值及收款计划（2026）'!AA:AA)</f>
        <v>0</v>
      </c>
      <c r="AB180" s="235" cm="1">
        <f t="array" ref="AB180">_xlfn.XLOOKUP($A180&amp;$B180,'[2]产值及收款计划（2026）'!$A:$A&amp;'[2]产值及收款计划（2026）'!$B:$B,'[2]产值及收款计划（2026）'!AB:AB)</f>
        <v>0</v>
      </c>
      <c r="AC180" s="235" cm="1">
        <f t="array" ref="AC180">_xlfn.XLOOKUP($A180&amp;$B180,'[2]产值及收款计划（2026）'!$A:$A&amp;'[2]产值及收款计划（2026）'!$B:$B,'[2]产值及收款计划（2026）'!AC:AC)</f>
        <v>0</v>
      </c>
      <c r="AD180" s="235" t="e" cm="1">
        <f t="array" ref="AD180">_xlfn.XLOOKUP($A180&amp;$B180,'[2]产值及收款计划（2026）'!$A:$A&amp;'[2]产值及收款计划（2026）'!$B:$B,'[2]产值及收款计划（2026）'!AD:AD)</f>
        <v>#REF!</v>
      </c>
      <c r="AE180" s="235" t="e" cm="1">
        <f t="array" ref="AE180">_xlfn.XLOOKUP($A180&amp;$B180,'[2]产值及收款计划（2026）'!$A:$A&amp;'[2]产值及收款计划（2026）'!$B:$B,'[2]产值及收款计划（2026）'!AE:AE)</f>
        <v>#REF!</v>
      </c>
      <c r="AF180" s="235" t="e" cm="1">
        <f t="array" ref="AF180">_xlfn.XLOOKUP($A180&amp;$B180,'[2]产值及收款计划（2026）'!$A:$A&amp;'[2]产值及收款计划（2026）'!$B:$B,'[2]产值及收款计划（2026）'!AF:AF)</f>
        <v>#REF!</v>
      </c>
      <c r="AG180" s="235" t="e" cm="1">
        <f t="array" ref="AG180">_xlfn.XLOOKUP($A180&amp;$B180,'[2]产值及收款计划（2026）'!$A:$A&amp;'[2]产值及收款计划（2026）'!$B:$B,'[2]产值及收款计划（2026）'!AG:AG)</f>
        <v>#REF!</v>
      </c>
      <c r="AH180" s="235" t="e" cm="1">
        <f t="array" ref="AH180">_xlfn.XLOOKUP($A180&amp;$B180,'[2]产值及收款计划（2026）'!$A:$A&amp;'[2]产值及收款计划（2026）'!$B:$B,'[2]产值及收款计划（2026）'!AH:AH)</f>
        <v>#REF!</v>
      </c>
      <c r="AI180" s="235" t="e" cm="1">
        <f t="array" ref="AI180">_xlfn.XLOOKUP($A180&amp;$B180,'[2]产值及收款计划（2026）'!$A:$A&amp;'[2]产值及收款计划（2026）'!$B:$B,'[2]产值及收款计划（2026）'!AI:AI)</f>
        <v>#REF!</v>
      </c>
      <c r="AJ180" s="235" t="e" cm="1">
        <f t="array" ref="AJ180">_xlfn.XLOOKUP($A180&amp;$B180,'[2]产值及收款计划（2026）'!$A:$A&amp;'[2]产值及收款计划（2026）'!$B:$B,'[2]产值及收款计划（2026）'!AJ:AJ)</f>
        <v>#REF!</v>
      </c>
      <c r="AK180" s="235" t="e" cm="1">
        <f t="array" ref="AK180">_xlfn.XLOOKUP($A180&amp;$B180,'[2]产值及收款计划（2026）'!$A:$A&amp;'[2]产值及收款计划（2026）'!$B:$B,'[2]产值及收款计划（2026）'!AK:AK)</f>
        <v>#REF!</v>
      </c>
      <c r="AL180" s="235" t="e" cm="1">
        <f t="array" ref="AL180">_xlfn.XLOOKUP($A180&amp;$B180,'[2]产值及收款计划（2026）'!$A:$A&amp;'[2]产值及收款计划（2026）'!$B:$B,'[2]产值及收款计划（2026）'!AL:AL)</f>
        <v>#REF!</v>
      </c>
      <c r="AM180" s="242" t="e" cm="1">
        <f t="array" ref="AM180">_xlfn.LET(_xlpm.勾选月份状态数组,TRANSPOSE('PPT(12-15页）-TOP10'!$A$3:$A$14),_xlpm.选择数据区,IF('PPT(12-15页）-TOP10'!$E$3="收款",$BA180:$BL180,$AA180:$AL180),SUM(_xlfn._xlws.FILTER(_xlpm.选择数据区,_xlpm.勾选月份状态数组,"")))</f>
        <v>#REF!</v>
      </c>
      <c r="AN180" s="235" t="e">
        <f>_xlfn.XLOOKUP($C180,应收未收表!$T:$T,应收未收表!AA:AA)</f>
        <v>#N/A</v>
      </c>
      <c r="AO180" s="235" t="e">
        <f>_xlfn.XLOOKUP($C180,应收未收表!$T:$T,应收未收表!AB:AB)</f>
        <v>#N/A</v>
      </c>
      <c r="AP180" s="235" t="e">
        <f>_xlfn.XLOOKUP($C180,应收未收表!$T:$T,应收未收表!AC:AC)</f>
        <v>#N/A</v>
      </c>
      <c r="AQ180" s="235" t="e">
        <f>_xlfn.XLOOKUP($C180,应收未收表!$T:$T,应收未收表!AE:AE)</f>
        <v>#N/A</v>
      </c>
      <c r="AR180" s="235" t="e">
        <f>_xlfn.XLOOKUP($C180,应收未收表!$T:$T,应收未收表!AF:AF)</f>
        <v>#N/A</v>
      </c>
      <c r="AS180" s="235" t="e" cm="1">
        <f t="array" ref="AS180">_xlfn.XLOOKUP($A180&amp;$B180,'[2]产值及收款计划（2026）'!$A:$A&amp;'[2]产值及收款计划（2026）'!$B:$B,'[2]产值及收款计划（2026）'!AS:AS)</f>
        <v>#REF!</v>
      </c>
      <c r="AT180" s="235" t="e" cm="1">
        <f t="array" ref="AT180">_xlfn.XLOOKUP($A180&amp;$B180,'[2]产值及收款计划（2026）'!$A:$A&amp;'[2]产值及收款计划（2026）'!$B:$B,'[2]产值及收款计划（2026）'!AT:AT)</f>
        <v>#REF!</v>
      </c>
      <c r="AU180" s="235" t="e" cm="1">
        <f t="array" ref="AU180">_xlfn.XLOOKUP($A180&amp;$B180,'[2]产值及收款计划（2026）'!$A:$A&amp;'[2]产值及收款计划（2026）'!$B:$B,'[2]产值及收款计划（2026）'!AU:AU)</f>
        <v>#REF!</v>
      </c>
      <c r="AV180" s="235" t="e" cm="1">
        <f t="array" ref="AV180">_xlfn.XLOOKUP($A180&amp;$B180,'[2]产值及收款计划（2026）'!$A:$A&amp;'[2]产值及收款计划（2026）'!$B:$B,'[2]产值及收款计划（2026）'!AV:AV)</f>
        <v>#REF!</v>
      </c>
      <c r="AW180" s="235" cm="1">
        <f t="array" ref="AW180">_xlfn.XLOOKUP($A180&amp;$B180,'[2]产值及收款计划（2026）'!$A:$A&amp;'[2]产值及收款计划（2026）'!$B:$B,'[2]产值及收款计划（2026）'!AW:AW)</f>
        <v>708.5</v>
      </c>
      <c r="AX180" s="235" cm="1">
        <f t="array" ref="AX180">_xlfn.XLOOKUP($A180&amp;$B180,'[2]产值及收款计划（2026）'!$A:$A&amp;'[2]产值及收款计划（2026）'!$B:$B,'[2]产值及收款计划（2026）'!AX:AX)</f>
        <v>0</v>
      </c>
      <c r="AY180" s="235" cm="1">
        <f t="array" ref="AY180">_xlfn.XLOOKUP($A180&amp;$B180,'[2]产值及收款计划（2026）'!$A:$A&amp;'[2]产值及收款计划（2026）'!$B:$B,'[2]产值及收款计划（2026）'!AY:AY)</f>
        <v>791.5</v>
      </c>
      <c r="AZ180" s="235" cm="1">
        <f t="array" ref="AZ180">_xlfn.XLOOKUP($A180&amp;$B180,'[2]产值及收款计划（2026）'!$A:$A&amp;'[2]产值及收款计划（2026）'!$B:$B,'[2]产值及收款计划（2026）'!AZ:AZ)</f>
        <v>416.5</v>
      </c>
      <c r="BA180" s="235" t="e" cm="1">
        <f t="array" ref="BA180">_xlfn.XLOOKUP($A180&amp;$B180,'[2]产值及收款计划（2026）'!$A:$A&amp;'[2]产值及收款计划（2026）'!$B:$B,'[2]产值及收款计划（2026）'!BA:BA)</f>
        <v>#REF!</v>
      </c>
      <c r="BB180" s="235" t="e" cm="1">
        <f t="array" ref="BB180">_xlfn.XLOOKUP($A180&amp;$B180,'[2]产值及收款计划（2026）'!$A:$A&amp;'[2]产值及收款计划（2026）'!$B:$B,'[2]产值及收款计划（2026）'!BB:BB)</f>
        <v>#REF!</v>
      </c>
      <c r="BC180" s="235" t="e" cm="1">
        <f t="array" ref="BC180">_xlfn.XLOOKUP($A180&amp;$B180,'[2]产值及收款计划（2026）'!$A:$A&amp;'[2]产值及收款计划（2026）'!$B:$B,'[2]产值及收款计划（2026）'!BC:BC)</f>
        <v>#REF!</v>
      </c>
      <c r="BD180" s="235" t="e" cm="1">
        <f t="array" ref="BD180">_xlfn.XLOOKUP($A180&amp;$B180,'[2]产值及收款计划（2026）'!$A:$A&amp;'[2]产值及收款计划（2026）'!$B:$B,'[2]产值及收款计划（2026）'!BD:BD)</f>
        <v>#REF!</v>
      </c>
      <c r="BE180" s="235" t="e" cm="1">
        <f t="array" ref="BE180">_xlfn.XLOOKUP($A180&amp;$B180,'[2]产值及收款计划（2026）'!$A:$A&amp;'[2]产值及收款计划（2026）'!$B:$B,'[2]产值及收款计划（2026）'!BE:BE)</f>
        <v>#REF!</v>
      </c>
      <c r="BF180" s="235" t="e" cm="1">
        <f t="array" ref="BF180">_xlfn.XLOOKUP($A180&amp;$B180,'[2]产值及收款计划（2026）'!$A:$A&amp;'[2]产值及收款计划（2026）'!$B:$B,'[2]产值及收款计划（2026）'!BF:BF)</f>
        <v>#REF!</v>
      </c>
      <c r="BG180" s="235" t="e" cm="1">
        <f t="array" ref="BG180">_xlfn.XLOOKUP($A180&amp;$B180,'[2]产值及收款计划（2026）'!$A:$A&amp;'[2]产值及收款计划（2026）'!$B:$B,'[2]产值及收款计划（2026）'!BG:BG)</f>
        <v>#REF!</v>
      </c>
      <c r="BH180" s="235" t="e" cm="1">
        <f t="array" ref="BH180">_xlfn.XLOOKUP($A180&amp;$B180,'[2]产值及收款计划（2026）'!$A:$A&amp;'[2]产值及收款计划（2026）'!$B:$B,'[2]产值及收款计划（2026）'!BH:BH)</f>
        <v>#REF!</v>
      </c>
      <c r="BI180" s="235" t="e" cm="1">
        <f t="array" ref="BI180">_xlfn.XLOOKUP($A180&amp;$B180,'[2]产值及收款计划（2026）'!$A:$A&amp;'[2]产值及收款计划（2026）'!$B:$B,'[2]产值及收款计划（2026）'!BI:BI)</f>
        <v>#REF!</v>
      </c>
      <c r="BJ180" s="235" t="e" cm="1">
        <f t="array" ref="BJ180">_xlfn.XLOOKUP($A180&amp;$B180,'[2]产值及收款计划（2026）'!$A:$A&amp;'[2]产值及收款计划（2026）'!$B:$B,'[2]产值及收款计划（2026）'!BJ:BJ)</f>
        <v>#REF!</v>
      </c>
      <c r="BK180" s="235" t="e" cm="1">
        <f t="array" ref="BK180">_xlfn.XLOOKUP($A180&amp;$B180,'[2]产值及收款计划（2026）'!$A:$A&amp;'[2]产值及收款计划（2026）'!$B:$B,'[2]产值及收款计划（2026）'!BK:BK)</f>
        <v>#REF!</v>
      </c>
      <c r="BL180" s="235" t="e" cm="1">
        <f t="array" ref="BL180">_xlfn.XLOOKUP($A180&amp;$B180,'[2]产值及收款计划（2026）'!$A:$A&amp;'[2]产值及收款计划（2026）'!$B:$B,'[2]产值及收款计划（2026）'!BL:BL)</f>
        <v>#REF!</v>
      </c>
      <c r="BM180" s="235"/>
      <c r="BN180" s="235"/>
      <c r="BO180" s="235"/>
      <c r="BP180" s="235"/>
      <c r="BQ180" s="235" t="e">
        <f>_xlfn.XLOOKUP($C180,应收未收表!$AJ:$AJ,应收未收表!AK:AK)</f>
        <v>#N/A</v>
      </c>
      <c r="BR180" s="235" t="e">
        <f>_xlfn.XLOOKUP($C180,应收未收表!$AJ:$AJ,应收未收表!AL:AL)</f>
        <v>#N/A</v>
      </c>
      <c r="BS180" s="235" t="e">
        <f>_xlfn.XLOOKUP($C180,应收未收表!$AJ:$AJ,应收未收表!AM:AM)</f>
        <v>#N/A</v>
      </c>
      <c r="BT180" s="235" t="e">
        <f>_xlfn.XLOOKUP($C180,应收未收表!$AJ:$AJ,应收未收表!AN:AN)</f>
        <v>#N/A</v>
      </c>
      <c r="BU180" s="234" t="str" cm="1">
        <f t="array" ref="BU180">_xlfn.XLOOKUP($A180&amp;$B180,'[2]产值及收款计划（2026）'!$A:$A&amp;'[2]产值及收款计划（2026）'!$B:$B,'[2]产值及收款计划（2026）'!BQ:BQ)</f>
        <v>北京百度网讯科技有限公司</v>
      </c>
      <c r="BV180" s="235" t="e" cm="1">
        <f t="array" ref="BV180">_xlfn.XLOOKUP($A180&amp;$B180,'[2]产值及收款计划（2026）'!$A:$A&amp;'[2]产值及收款计划（2026）'!$B:$B,'[2]产值及收款计划（2026）'!BR:BR)</f>
        <v>#REF!</v>
      </c>
      <c r="CE180" s="235" cm="1">
        <f t="array" ref="CE180">_xlfn.XLOOKUP($A180&amp;$B180,'[2]产值及收款计划（2026）'!$A:$A&amp;'[2]产值及收款计划（2026）'!$B:$B,'[2]产值及收款计划（2026）'!CA:CA)</f>
        <v>0</v>
      </c>
      <c r="CF180" s="235" cm="1">
        <f t="array" ref="CF180">_xlfn.XLOOKUP($A180&amp;$B180,'[2]产值及收款计划（2026）'!$A:$A&amp;'[2]产值及收款计划（2026）'!$B:$B,'[2]产值及收款计划（2026）'!CB:CB)</f>
        <v>0</v>
      </c>
      <c r="CG180" s="235" cm="1">
        <f t="array" ref="CG180">_xlfn.XLOOKUP($A180&amp;$B180,'[2]产值及收款计划（2026）'!$A:$A&amp;'[2]产值及收款计划（2026）'!$B:$B,'[2]产值及收款计划（2026）'!CC:CC)</f>
        <v>0</v>
      </c>
      <c r="CH180" s="235" cm="1">
        <f t="array" ref="CH180">_xlfn.XLOOKUP($A180&amp;$B180,'[2]产值及收款计划（2026）'!$A:$A&amp;'[2]产值及收款计划（2026）'!$B:$B,'[2]产值及收款计划（2026）'!CD:CD)</f>
        <v>0</v>
      </c>
      <c r="CI180" s="235" cm="1">
        <f t="array" ref="CI180">_xlfn.XLOOKUP($A180&amp;$B180,'[2]产值及收款计划（2026）'!$A:$A&amp;'[2]产值及收款计划（2026）'!$B:$B,'[2]产值及收款计划（2026）'!CE:CE)</f>
        <v>0</v>
      </c>
      <c r="CJ180" s="235" cm="1">
        <f t="array" ref="CJ180">_xlfn.XLOOKUP($A180&amp;$B180,'[2]产值及收款计划（2026）'!$A:$A&amp;'[2]产值及收款计划（2026）'!$B:$B,'[2]产值及收款计划（2026）'!CF:CF)</f>
        <v>0</v>
      </c>
      <c r="CK180" s="235" cm="1">
        <f t="array" ref="CK180">_xlfn.XLOOKUP($A180&amp;$B180,'[2]产值及收款计划（2026）'!$A:$A&amp;'[2]产值及收款计划（2026）'!$B:$B,'[2]产值及收款计划（2026）'!CG:CG)</f>
        <v>0</v>
      </c>
      <c r="CL180" s="235" cm="1">
        <f t="array" ref="CL180">_xlfn.XLOOKUP($A180&amp;$B180,'[2]产值及收款计划（2026）'!$A:$A&amp;'[2]产值及收款计划（2026）'!$B:$B,'[2]产值及收款计划（2026）'!CH:CH)</f>
        <v>0</v>
      </c>
      <c r="CM180" s="235" cm="1">
        <f t="array" ref="CM180">_xlfn.XLOOKUP($A180&amp;$B180,'[2]产值及收款计划（2026）'!$A:$A&amp;'[2]产值及收款计划（2026）'!$B:$B,'[2]产值及收款计划（2026）'!CI:CI)</f>
        <v>0</v>
      </c>
      <c r="CN180" s="235" cm="1">
        <f t="array" ref="CN180">_xlfn.XLOOKUP($A180&amp;$B180,'[2]产值及收款计划（2026）'!$A:$A&amp;'[2]产值及收款计划（2026）'!$B:$B,'[2]产值及收款计划（2026）'!CJ:CJ)</f>
        <v>0</v>
      </c>
      <c r="CO180" s="235" cm="1">
        <f t="array" ref="CO180">_xlfn.XLOOKUP($A180&amp;$B180,'[2]产值及收款计划（2026）'!$A:$A&amp;'[2]产值及收款计划（2026）'!$B:$B,'[2]产值及收款计划（2026）'!CK:CK)</f>
        <v>0</v>
      </c>
      <c r="CP180" s="235" cm="1">
        <f t="array" ref="CP180">_xlfn.XLOOKUP($A180&amp;$B180,'[2]产值及收款计划（2026）'!$A:$A&amp;'[2]产值及收款计划（2026）'!$B:$B,'[2]产值及收款计划（2026）'!CL:CL)</f>
        <v>0</v>
      </c>
      <c r="DE180" s="235" cm="1">
        <f t="array" ref="DE180">_xlfn.XLOOKUP($A180&amp;$B180,'[2]产值及收款计划（2026）'!$A:$A&amp;'[2]产值及收款计划（2026）'!$B:$B,'[2]产值及收款计划（2026）'!DA:DA)</f>
        <v>0</v>
      </c>
      <c r="DF180" s="235" cm="1">
        <f t="array" ref="DF180">_xlfn.XLOOKUP($A180&amp;$B180,'[2]产值及收款计划（2026）'!$A:$A&amp;'[2]产值及收款计划（2026）'!$B:$B,'[2]产值及收款计划（2026）'!DB:DB)</f>
        <v>0</v>
      </c>
      <c r="DG180" s="235" cm="1">
        <f t="array" ref="DG180">_xlfn.XLOOKUP($A180&amp;$B180,'[2]产值及收款计划（2026）'!$A:$A&amp;'[2]产值及收款计划（2026）'!$B:$B,'[2]产值及收款计划（2026）'!DC:DC)</f>
        <v>0</v>
      </c>
      <c r="DH180" s="235" cm="1">
        <f t="array" ref="DH180">_xlfn.XLOOKUP($A180&amp;$B180,'[2]产值及收款计划（2026）'!$A:$A&amp;'[2]产值及收款计划（2026）'!$B:$B,'[2]产值及收款计划（2026）'!DD:DD)</f>
        <v>0</v>
      </c>
      <c r="DI180" s="235" cm="1">
        <f t="array" ref="DI180">_xlfn.XLOOKUP($A180&amp;$B180,'[2]产值及收款计划（2026）'!$A:$A&amp;'[2]产值及收款计划（2026）'!$B:$B,'[2]产值及收款计划（2026）'!DE:DE)</f>
        <v>0</v>
      </c>
      <c r="DJ180" s="235" cm="1">
        <f t="array" ref="DJ180">_xlfn.XLOOKUP($A180&amp;$B180,'[2]产值及收款计划（2026）'!$A:$A&amp;'[2]产值及收款计划（2026）'!$B:$B,'[2]产值及收款计划（2026）'!DF:DF)</f>
        <v>0</v>
      </c>
      <c r="DK180" s="235" cm="1">
        <f t="array" ref="DK180">_xlfn.XLOOKUP($A180&amp;$B180,'[2]产值及收款计划（2026）'!$A:$A&amp;'[2]产值及收款计划（2026）'!$B:$B,'[2]产值及收款计划（2026）'!DG:DG)</f>
        <v>0</v>
      </c>
      <c r="DL180" s="235" cm="1">
        <f t="array" ref="DL180">_xlfn.XLOOKUP($A180&amp;$B180,'[2]产值及收款计划（2026）'!$A:$A&amp;'[2]产值及收款计划（2026）'!$B:$B,'[2]产值及收款计划（2026）'!DH:DH)</f>
        <v>0</v>
      </c>
      <c r="DM180" s="235" cm="1">
        <f t="array" ref="DM180">_xlfn.XLOOKUP($A180&amp;$B180,'[2]产值及收款计划（2026）'!$A:$A&amp;'[2]产值及收款计划（2026）'!$B:$B,'[2]产值及收款计划（2026）'!DI:DI)</f>
        <v>0</v>
      </c>
      <c r="DN180" s="235" cm="1">
        <f t="array" ref="DN180">_xlfn.XLOOKUP($A180&amp;$B180,'[2]产值及收款计划（2026）'!$A:$A&amp;'[2]产值及收款计划（2026）'!$B:$B,'[2]产值及收款计划（2026）'!DJ:DJ)</f>
        <v>0</v>
      </c>
      <c r="DO180" s="235" cm="1">
        <f t="array" ref="DO180">_xlfn.XLOOKUP($A180&amp;$B180,'[2]产值及收款计划（2026）'!$A:$A&amp;'[2]产值及收款计划（2026）'!$B:$B,'[2]产值及收款计划（2026）'!DK:DK)</f>
        <v>0</v>
      </c>
      <c r="DP180" s="235" cm="1">
        <f t="array" ref="DP180">_xlfn.XLOOKUP($A180&amp;$B180,'[2]产值及收款计划（2026）'!$A:$A&amp;'[2]产值及收款计划（2026）'!$B:$B,'[2]产值及收款计划（2026）'!DL:DL)</f>
        <v>0</v>
      </c>
      <c r="DQ180" s="243"/>
      <c r="DR180" s="229"/>
    </row>
    <row r="181" ht="20.25" spans="1:122">
      <c r="A181" s="233">
        <f t="shared" si="16"/>
        <v>32</v>
      </c>
      <c r="B181" s="233" t="s">
        <v>26</v>
      </c>
      <c r="C181" s="234" t="str" cm="1">
        <f t="array" ref="C181">_xlfn.XLOOKUP($A181&amp;$B181,'[2]产值及收款计划（2026）'!$A:$A&amp;'[2]产值及收款计划（2026）'!$B:$B,'[2]产值及收款计划（2026）'!C:C)</f>
        <v>ZHT2022012400015</v>
      </c>
      <c r="D181" s="234" t="str" cm="1">
        <f t="array" ref="D181">_xlfn.XLOOKUP($A181&amp;$B181,'[2]产值及收款计划（2026）'!$A:$A&amp;'[2]产值及收款计划（2026）'!$B:$B,'[2]产值及收款计划（2026）'!D:D)</f>
        <v>临港养护基地信息化建设工程项目</v>
      </c>
      <c r="E181" s="235" cm="1">
        <f t="array" ref="E181">_xlfn.XLOOKUP($A181&amp;$B181,'[2]产值及收款计划（2026）'!$A:$A&amp;'[2]产值及收款计划（2026）'!$B:$B,'[2]产值及收款计划（2026）'!E:E)</f>
        <v>49.2408</v>
      </c>
      <c r="F181" s="235" cm="1">
        <f t="array" ref="F181">_xlfn.XLOOKUP($A181&amp;$B181,'[2]产值及收款计划（2026）'!$A:$A&amp;'[2]产值及收款计划（2026）'!$B:$B,'[2]产值及收款计划（2026）'!F:F)</f>
        <v>49.2408</v>
      </c>
      <c r="G181" s="235" cm="1">
        <f t="array" ref="G181">_xlfn.XLOOKUP($A181&amp;$B181,'[2]产值及收款计划（2026）'!$A:$A&amp;'[2]产值及收款计划（2026）'!$B:$B,'[2]产值及收款计划（2026）'!G:G)</f>
        <v>7.2408</v>
      </c>
      <c r="H181" s="235" cm="1">
        <f t="array" ref="H181">_xlfn.XLOOKUP($A181&amp;$B181,'[2]产值及收款计划（2026）'!$A:$A&amp;'[2]产值及收款计划（2026）'!$B:$B,'[2]产值及收款计划（2026）'!H:H)</f>
        <v>7.2408</v>
      </c>
      <c r="I181" s="236" cm="1">
        <f t="array" ref="I181">_xlfn.XLOOKUP($A181&amp;$B181,'[2]产值及收款计划（2026）'!$A:$A&amp;'[2]产值及收款计划（2026）'!$B:$B,'[2]产值及收款计划（2026）'!I:I)</f>
        <v>0.14704878880928</v>
      </c>
      <c r="J181" s="237" cm="1">
        <f t="array" ref="J181">_xlfn.XLOOKUP($A181&amp;$B181,'[2]产值及收款计划（2026）'!$A:$A&amp;'[2]产值及收款计划（2026）'!$B:$B,'[2]产值及收款计划（2026）'!J:J)</f>
        <v>0.09</v>
      </c>
      <c r="K181" s="235" t="e" cm="1">
        <f t="array" ref="K181">_xlfn.XLOOKUP($A181&amp;$B181,'[2]产值及收款计划（2026）'!$A:$A&amp;'[2]产值及收款计划（2026）'!$B:$B,'[2]产值及收款计划（2026）'!K:K)</f>
        <v>#REF!</v>
      </c>
      <c r="L181" s="235" t="e" cm="1">
        <f t="array" ref="L181">_xlfn.XLOOKUP($A181&amp;$B181,'[2]产值及收款计划（2026）'!$A:$A&amp;'[2]产值及收款计划（2026）'!$B:$B,'[2]产值及收款计划（2026）'!L:L)</f>
        <v>#REF!</v>
      </c>
      <c r="M181" s="235" t="str" cm="1">
        <f t="array" ref="M181">_xlfn.XLOOKUP($A181&amp;$B181,'[2]产值及收款计划（2026）'!$A:$A&amp;'[2]产值及收款计划（2026）'!$B:$B,'[2]产值及收款计划（2026）'!M:M)</f>
        <v>主导</v>
      </c>
      <c r="N181" s="235" t="str" cm="1">
        <f t="array" ref="N181">_xlfn.XLOOKUP($A181&amp;$B181,'[2]产值及收款计划（2026）'!$A:$A&amp;'[2]产值及收款计划（2026）'!$B:$B,'[2]产值及收款计划（2026）'!N:N)</f>
        <v>邱枫团队</v>
      </c>
      <c r="O181" s="235" t="str" cm="1">
        <f t="array" ref="O181">_xlfn.XLOOKUP($A181&amp;$B181,'[2]产值及收款计划（2026）'!$A:$A&amp;'[2]产值及收款计划（2026）'!$B:$B,'[2]产值及收款计划（2026）'!O:O)</f>
        <v>丁启明</v>
      </c>
      <c r="P181" s="234" t="str" cm="1">
        <f t="array" ref="P181">_xlfn.XLOOKUP($A181&amp;$B181,'[2]产值及收款计划（2026）'!$A:$A&amp;'[2]产值及收款计划（2026）'!$B:$B,'[2]产值及收款计划（2026）'!P:P)</f>
        <v>在建</v>
      </c>
      <c r="Q181" s="235" t="e" cm="1">
        <f t="array" ref="Q181">_xlfn.XLOOKUP($A181&amp;$B181,'[2]产值及收款计划（2026）'!$A:$A&amp;'[2]产值及收款计划（2026）'!$B:$B,'[2]产值及收款计划（2026）'!Q:Q)</f>
        <v>#REF!</v>
      </c>
      <c r="R181" s="235" t="e" cm="1">
        <f t="array" ref="R181">_xlfn.XLOOKUP($A181&amp;$B181,'[2]产值及收款计划（2026）'!$A:$A&amp;'[2]产值及收款计划（2026）'!$B:$B,'[2]产值及收款计划（2026）'!R:R)</f>
        <v>#REF!</v>
      </c>
      <c r="S181" s="235" t="e" cm="1">
        <f t="array" ref="S181">_xlfn.XLOOKUP($A181&amp;$B181,'[2]产值及收款计划（2026）'!$A:$A&amp;'[2]产值及收款计划（2026）'!$B:$B,'[2]产值及收款计划（2026）'!S:S)</f>
        <v>#REF!</v>
      </c>
      <c r="T181" s="235" cm="1">
        <f t="array" ref="T181">_xlfn.XLOOKUP($A181&amp;$B181,'[2]产值及收款计划（2026）'!$A:$A&amp;'[2]产值及收款计划（2026）'!$B:$B,'[2]产值及收款计划（2026）'!T:T)</f>
        <v>31.552</v>
      </c>
      <c r="U181" s="235" cm="1">
        <f t="array" ref="U181">_xlfn.XLOOKUP($A181&amp;$B181,'[2]产值及收款计划（2026）'!$A:$A&amp;'[2]产值及收款计划（2026）'!$B:$B,'[2]产值及收款计划（2026）'!U:U)</f>
        <v>0</v>
      </c>
      <c r="V181" s="235" cm="1">
        <f t="array" ref="V181">_xlfn.XLOOKUP($A181&amp;$B181,'[2]产值及收款计划（2026）'!$A:$A&amp;'[2]产值及收款计划（2026）'!$B:$B,'[2]产值及收款计划（2026）'!V:V)</f>
        <v>17.6888</v>
      </c>
      <c r="W181" s="235" t="e" cm="1">
        <f t="array" ref="W181">_xlfn.XLOOKUP($A181&amp;$B181,'[2]产值及收款计划（2026）'!$A:$A&amp;'[2]产值及收款计划（2026）'!$B:$B,'[2]产值及收款计划（2026）'!W:W)</f>
        <v>#REF!</v>
      </c>
      <c r="X181" s="235" t="e" cm="1">
        <f t="array" ref="X181">_xlfn.XLOOKUP($A181&amp;$B181,'[2]产值及收款计划（2026）'!$A:$A&amp;'[2]产值及收款计划（2026）'!$B:$B,'[2]产值及收款计划（2026）'!X:X)</f>
        <v>#REF!</v>
      </c>
      <c r="Y181" s="235" t="e" cm="1">
        <f t="array" ref="Y181">_xlfn.XLOOKUP($A181&amp;$B181,'[2]产值及收款计划（2026）'!$A:$A&amp;'[2]产值及收款计划（2026）'!$B:$B,'[2]产值及收款计划（2026）'!Y:Y)</f>
        <v>#REF!</v>
      </c>
      <c r="Z181" s="235" t="e" cm="1">
        <f t="array" ref="Z181">_xlfn.XLOOKUP($A181&amp;$B181,'[2]产值及收款计划（2026）'!$A:$A&amp;'[2]产值及收款计划（2026）'!$B:$B,'[2]产值及收款计划（2026）'!Z:Z)</f>
        <v>#REF!</v>
      </c>
      <c r="AA181" s="235" t="e" cm="1">
        <f t="array" ref="AA181">_xlfn.XLOOKUP($A181&amp;$B181,'[2]产值及收款计划（2026）'!$A:$A&amp;'[2]产值及收款计划（2026）'!$B:$B,'[2]产值及收款计划（2026）'!AA:AA)</f>
        <v>#REF!</v>
      </c>
      <c r="AB181" s="235" cm="1">
        <f t="array" ref="AB181">_xlfn.XLOOKUP($A181&amp;$B181,'[2]产值及收款计划（2026）'!$A:$A&amp;'[2]产值及收款计划（2026）'!$B:$B,'[2]产值及收款计划（2026）'!AB:AB)</f>
        <v>2.667</v>
      </c>
      <c r="AC181" s="235" t="e" cm="1">
        <f t="array" ref="AC181">_xlfn.XLOOKUP($A181&amp;$B181,'[2]产值及收款计划（2026）'!$A:$A&amp;'[2]产值及收款计划（2026）'!$B:$B,'[2]产值及收款计划（2026）'!AC:AC)</f>
        <v>#REF!</v>
      </c>
      <c r="AD181" s="235" t="e" cm="1">
        <f t="array" ref="AD181">_xlfn.XLOOKUP($A181&amp;$B181,'[2]产值及收款计划（2026）'!$A:$A&amp;'[2]产值及收款计划（2026）'!$B:$B,'[2]产值及收款计划（2026）'!AD:AD)</f>
        <v>#REF!</v>
      </c>
      <c r="AE181" s="235" t="e" cm="1">
        <f t="array" ref="AE181">_xlfn.XLOOKUP($A181&amp;$B181,'[2]产值及收款计划（2026）'!$A:$A&amp;'[2]产值及收款计划（2026）'!$B:$B,'[2]产值及收款计划（2026）'!AE:AE)</f>
        <v>#REF!</v>
      </c>
      <c r="AF181" s="235" t="e" cm="1">
        <f t="array" ref="AF181">_xlfn.XLOOKUP($A181&amp;$B181,'[2]产值及收款计划（2026）'!$A:$A&amp;'[2]产值及收款计划（2026）'!$B:$B,'[2]产值及收款计划（2026）'!AF:AF)</f>
        <v>#REF!</v>
      </c>
      <c r="AG181" s="235" t="e" cm="1">
        <f t="array" ref="AG181">_xlfn.XLOOKUP($A181&amp;$B181,'[2]产值及收款计划（2026）'!$A:$A&amp;'[2]产值及收款计划（2026）'!$B:$B,'[2]产值及收款计划（2026）'!AG:AG)</f>
        <v>#REF!</v>
      </c>
      <c r="AH181" s="235" t="e" cm="1">
        <f t="array" ref="AH181">_xlfn.XLOOKUP($A181&amp;$B181,'[2]产值及收款计划（2026）'!$A:$A&amp;'[2]产值及收款计划（2026）'!$B:$B,'[2]产值及收款计划（2026）'!AH:AH)</f>
        <v>#REF!</v>
      </c>
      <c r="AI181" s="235" t="e" cm="1">
        <f t="array" ref="AI181">_xlfn.XLOOKUP($A181&amp;$B181,'[2]产值及收款计划（2026）'!$A:$A&amp;'[2]产值及收款计划（2026）'!$B:$B,'[2]产值及收款计划（2026）'!AI:AI)</f>
        <v>#REF!</v>
      </c>
      <c r="AJ181" s="235" t="e" cm="1">
        <f t="array" ref="AJ181">_xlfn.XLOOKUP($A181&amp;$B181,'[2]产值及收款计划（2026）'!$A:$A&amp;'[2]产值及收款计划（2026）'!$B:$B,'[2]产值及收款计划（2026）'!AJ:AJ)</f>
        <v>#REF!</v>
      </c>
      <c r="AK181" s="235" t="e" cm="1">
        <f t="array" ref="AK181">_xlfn.XLOOKUP($A181&amp;$B181,'[2]产值及收款计划（2026）'!$A:$A&amp;'[2]产值及收款计划（2026）'!$B:$B,'[2]产值及收款计划（2026）'!AK:AK)</f>
        <v>#REF!</v>
      </c>
      <c r="AL181" s="235" t="e" cm="1">
        <f t="array" ref="AL181">_xlfn.XLOOKUP($A181&amp;$B181,'[2]产值及收款计划（2026）'!$A:$A&amp;'[2]产值及收款计划（2026）'!$B:$B,'[2]产值及收款计划（2026）'!AL:AL)</f>
        <v>#REF!</v>
      </c>
      <c r="AM181" s="242" t="e" cm="1">
        <f t="array" ref="AM181">_xlfn.LET(_xlpm.勾选月份状态数组,TRANSPOSE('PPT(12-15页）-TOP10'!$A$3:$A$14),_xlpm.选择数据区,IF('PPT(12-15页）-TOP10'!$E$3="收款",$BA181:$BL181,$AA181:$AL181),SUM(_xlfn._xlws.FILTER(_xlpm.选择数据区,_xlpm.勾选月份状态数组,"")))</f>
        <v>#REF!</v>
      </c>
      <c r="AN181" s="235" t="e">
        <f>_xlfn.XLOOKUP($C181,应收未收表!$T:$T,应收未收表!AA:AA)</f>
        <v>#N/A</v>
      </c>
      <c r="AO181" s="235" t="e">
        <f>_xlfn.XLOOKUP($C181,应收未收表!$T:$T,应收未收表!AB:AB)</f>
        <v>#N/A</v>
      </c>
      <c r="AP181" s="235" t="e">
        <f>_xlfn.XLOOKUP($C181,应收未收表!$T:$T,应收未收表!AC:AC)</f>
        <v>#N/A</v>
      </c>
      <c r="AQ181" s="235" t="e">
        <f>_xlfn.XLOOKUP($C181,应收未收表!$T:$T,应收未收表!AE:AE)</f>
        <v>#N/A</v>
      </c>
      <c r="AR181" s="235" t="e">
        <f>_xlfn.XLOOKUP($C181,应收未收表!$T:$T,应收未收表!AF:AF)</f>
        <v>#N/A</v>
      </c>
      <c r="AS181" s="235" t="e" cm="1">
        <f t="array" ref="AS181">_xlfn.XLOOKUP($A181&amp;$B181,'[2]产值及收款计划（2026）'!$A:$A&amp;'[2]产值及收款计划（2026）'!$B:$B,'[2]产值及收款计划（2026）'!AS:AS)</f>
        <v>#REF!</v>
      </c>
      <c r="AT181" s="235" t="e" cm="1">
        <f t="array" ref="AT181">_xlfn.XLOOKUP($A181&amp;$B181,'[2]产值及收款计划（2026）'!$A:$A&amp;'[2]产值及收款计划（2026）'!$B:$B,'[2]产值及收款计划（2026）'!AT:AT)</f>
        <v>#REF!</v>
      </c>
      <c r="AU181" s="235" t="e" cm="1">
        <f t="array" ref="AU181">_xlfn.XLOOKUP($A181&amp;$B181,'[2]产值及收款计划（2026）'!$A:$A&amp;'[2]产值及收款计划（2026）'!$B:$B,'[2]产值及收款计划（2026）'!AU:AU)</f>
        <v>#REF!</v>
      </c>
      <c r="AV181" s="235" t="e" cm="1">
        <f t="array" ref="AV181">_xlfn.XLOOKUP($A181&amp;$B181,'[2]产值及收款计划（2026）'!$A:$A&amp;'[2]产值及收款计划（2026）'!$B:$B,'[2]产值及收款计划（2026）'!AV:AV)</f>
        <v>#REF!</v>
      </c>
      <c r="AW181" s="235" cm="1">
        <f t="array" ref="AW181">_xlfn.XLOOKUP($A181&amp;$B181,'[2]产值及收款计划（2026）'!$A:$A&amp;'[2]产值及收款计划（2026）'!$B:$B,'[2]产值及收款计划（2026）'!AW:AW)</f>
        <v>34.219</v>
      </c>
      <c r="AX181" s="235" cm="1">
        <f t="array" ref="AX181">_xlfn.XLOOKUP($A181&amp;$B181,'[2]产值及收款计划（2026）'!$A:$A&amp;'[2]产值及收款计划（2026）'!$B:$B,'[2]产值及收款计划（2026）'!AX:AX)</f>
        <v>0</v>
      </c>
      <c r="AY181" s="235" cm="1">
        <f t="array" ref="AY181">_xlfn.XLOOKUP($A181&amp;$B181,'[2]产值及收款计划（2026）'!$A:$A&amp;'[2]产值及收款计划（2026）'!$B:$B,'[2]产值及收款计划（2026）'!AY:AY)</f>
        <v>15.0218</v>
      </c>
      <c r="AZ181" s="235" cm="1">
        <f t="array" ref="AZ181">_xlfn.XLOOKUP($A181&amp;$B181,'[2]产值及收款计划（2026）'!$A:$A&amp;'[2]产值及收款计划（2026）'!$B:$B,'[2]产值及收款计划（2026）'!AZ:AZ)</f>
        <v>-2.667</v>
      </c>
      <c r="BA181" s="235" t="e" cm="1">
        <f t="array" ref="BA181">_xlfn.XLOOKUP($A181&amp;$B181,'[2]产值及收款计划（2026）'!$A:$A&amp;'[2]产值及收款计划（2026）'!$B:$B,'[2]产值及收款计划（2026）'!BA:BA)</f>
        <v>#REF!</v>
      </c>
      <c r="BB181" s="235" t="e" cm="1">
        <f t="array" ref="BB181">_xlfn.XLOOKUP($A181&amp;$B181,'[2]产值及收款计划（2026）'!$A:$A&amp;'[2]产值及收款计划（2026）'!$B:$B,'[2]产值及收款计划（2026）'!BB:BB)</f>
        <v>#REF!</v>
      </c>
      <c r="BC181" s="235" t="e" cm="1">
        <f t="array" ref="BC181">_xlfn.XLOOKUP($A181&amp;$B181,'[2]产值及收款计划（2026）'!$A:$A&amp;'[2]产值及收款计划（2026）'!$B:$B,'[2]产值及收款计划（2026）'!BC:BC)</f>
        <v>#REF!</v>
      </c>
      <c r="BD181" s="235" t="e" cm="1">
        <f t="array" ref="BD181">_xlfn.XLOOKUP($A181&amp;$B181,'[2]产值及收款计划（2026）'!$A:$A&amp;'[2]产值及收款计划（2026）'!$B:$B,'[2]产值及收款计划（2026）'!BD:BD)</f>
        <v>#REF!</v>
      </c>
      <c r="BE181" s="235" t="e" cm="1">
        <f t="array" ref="BE181">_xlfn.XLOOKUP($A181&amp;$B181,'[2]产值及收款计划（2026）'!$A:$A&amp;'[2]产值及收款计划（2026）'!$B:$B,'[2]产值及收款计划（2026）'!BE:BE)</f>
        <v>#REF!</v>
      </c>
      <c r="BF181" s="235" t="e" cm="1">
        <f t="array" ref="BF181">_xlfn.XLOOKUP($A181&amp;$B181,'[2]产值及收款计划（2026）'!$A:$A&amp;'[2]产值及收款计划（2026）'!$B:$B,'[2]产值及收款计划（2026）'!BF:BF)</f>
        <v>#REF!</v>
      </c>
      <c r="BG181" s="235" t="e" cm="1">
        <f t="array" ref="BG181">_xlfn.XLOOKUP($A181&amp;$B181,'[2]产值及收款计划（2026）'!$A:$A&amp;'[2]产值及收款计划（2026）'!$B:$B,'[2]产值及收款计划（2026）'!BG:BG)</f>
        <v>#REF!</v>
      </c>
      <c r="BH181" s="235" t="e" cm="1">
        <f t="array" ref="BH181">_xlfn.XLOOKUP($A181&amp;$B181,'[2]产值及收款计划（2026）'!$A:$A&amp;'[2]产值及收款计划（2026）'!$B:$B,'[2]产值及收款计划（2026）'!BH:BH)</f>
        <v>#REF!</v>
      </c>
      <c r="BI181" s="235" t="e" cm="1">
        <f t="array" ref="BI181">_xlfn.XLOOKUP($A181&amp;$B181,'[2]产值及收款计划（2026）'!$A:$A&amp;'[2]产值及收款计划（2026）'!$B:$B,'[2]产值及收款计划（2026）'!BI:BI)</f>
        <v>#REF!</v>
      </c>
      <c r="BJ181" s="235" t="e" cm="1">
        <f t="array" ref="BJ181">_xlfn.XLOOKUP($A181&amp;$B181,'[2]产值及收款计划（2026）'!$A:$A&amp;'[2]产值及收款计划（2026）'!$B:$B,'[2]产值及收款计划（2026）'!BJ:BJ)</f>
        <v>#REF!</v>
      </c>
      <c r="BK181" s="235" t="e" cm="1">
        <f t="array" ref="BK181">_xlfn.XLOOKUP($A181&amp;$B181,'[2]产值及收款计划（2026）'!$A:$A&amp;'[2]产值及收款计划（2026）'!$B:$B,'[2]产值及收款计划（2026）'!BK:BK)</f>
        <v>#REF!</v>
      </c>
      <c r="BL181" s="235" t="e" cm="1">
        <f t="array" ref="BL181">_xlfn.XLOOKUP($A181&amp;$B181,'[2]产值及收款计划（2026）'!$A:$A&amp;'[2]产值及收款计划（2026）'!$B:$B,'[2]产值及收款计划（2026）'!BL:BL)</f>
        <v>#REF!</v>
      </c>
      <c r="BM181" s="235"/>
      <c r="BN181" s="235"/>
      <c r="BO181" s="235"/>
      <c r="BP181" s="235"/>
      <c r="BQ181" s="235" t="e">
        <f>_xlfn.XLOOKUP($C181,应收未收表!$AJ:$AJ,应收未收表!AK:AK)</f>
        <v>#N/A</v>
      </c>
      <c r="BR181" s="235" t="e">
        <f>_xlfn.XLOOKUP($C181,应收未收表!$AJ:$AJ,应收未收表!AL:AL)</f>
        <v>#N/A</v>
      </c>
      <c r="BS181" s="235" t="e">
        <f>_xlfn.XLOOKUP($C181,应收未收表!$AJ:$AJ,应收未收表!AM:AM)</f>
        <v>#N/A</v>
      </c>
      <c r="BT181" s="235" t="e">
        <f>_xlfn.XLOOKUP($C181,应收未收表!$AJ:$AJ,应收未收表!AN:AN)</f>
        <v>#N/A</v>
      </c>
      <c r="BU181" s="234" t="str" cm="1">
        <f t="array" ref="BU181">_xlfn.XLOOKUP($A181&amp;$B181,'[2]产值及收款计划（2026）'!$A:$A&amp;'[2]产值及收款计划（2026）'!$B:$B,'[2]产值及收款计划（2026）'!BQ:BQ)</f>
        <v>上海浦江桥隧运营管理有限公司</v>
      </c>
      <c r="BV181" s="235" t="str" cm="1">
        <f t="array" ref="BV181">_xlfn.XLOOKUP($A181&amp;$B181,'[2]产值及收款计划（2026）'!$A:$A&amp;'[2]产值及收款计划（2026）'!$B:$B,'[2]产值及收款计划（2026）'!BR:BR)</f>
        <v>主合同核减</v>
      </c>
      <c r="CE181" s="235" cm="1">
        <f t="array" ref="CE181">_xlfn.XLOOKUP($A181&amp;$B181,'[2]产值及收款计划（2026）'!$A:$A&amp;'[2]产值及收款计划（2026）'!$B:$B,'[2]产值及收款计划（2026）'!CA:CA)</f>
        <v>0</v>
      </c>
      <c r="CF181" s="235" cm="1">
        <f t="array" ref="CF181">_xlfn.XLOOKUP($A181&amp;$B181,'[2]产值及收款计划（2026）'!$A:$A&amp;'[2]产值及收款计划（2026）'!$B:$B,'[2]产值及收款计划（2026）'!CB:CB)</f>
        <v>0</v>
      </c>
      <c r="CG181" s="235" cm="1">
        <f t="array" ref="CG181">_xlfn.XLOOKUP($A181&amp;$B181,'[2]产值及收款计划（2026）'!$A:$A&amp;'[2]产值及收款计划（2026）'!$B:$B,'[2]产值及收款计划（2026）'!CC:CC)</f>
        <v>0</v>
      </c>
      <c r="CH181" s="235" cm="1">
        <f t="array" ref="CH181">_xlfn.XLOOKUP($A181&amp;$B181,'[2]产值及收款计划（2026）'!$A:$A&amp;'[2]产值及收款计划（2026）'!$B:$B,'[2]产值及收款计划（2026）'!CD:CD)</f>
        <v>0</v>
      </c>
      <c r="CI181" s="235" cm="1">
        <f t="array" ref="CI181">_xlfn.XLOOKUP($A181&amp;$B181,'[2]产值及收款计划（2026）'!$A:$A&amp;'[2]产值及收款计划（2026）'!$B:$B,'[2]产值及收款计划（2026）'!CE:CE)</f>
        <v>0</v>
      </c>
      <c r="CJ181" s="235" cm="1">
        <f t="array" ref="CJ181">_xlfn.XLOOKUP($A181&amp;$B181,'[2]产值及收款计划（2026）'!$A:$A&amp;'[2]产值及收款计划（2026）'!$B:$B,'[2]产值及收款计划（2026）'!CF:CF)</f>
        <v>0</v>
      </c>
      <c r="CK181" s="235" cm="1">
        <f t="array" ref="CK181">_xlfn.XLOOKUP($A181&amp;$B181,'[2]产值及收款计划（2026）'!$A:$A&amp;'[2]产值及收款计划（2026）'!$B:$B,'[2]产值及收款计划（2026）'!CG:CG)</f>
        <v>0</v>
      </c>
      <c r="CL181" s="235" cm="1">
        <f t="array" ref="CL181">_xlfn.XLOOKUP($A181&amp;$B181,'[2]产值及收款计划（2026）'!$A:$A&amp;'[2]产值及收款计划（2026）'!$B:$B,'[2]产值及收款计划（2026）'!CH:CH)</f>
        <v>0</v>
      </c>
      <c r="CM181" s="235" cm="1">
        <f t="array" ref="CM181">_xlfn.XLOOKUP($A181&amp;$B181,'[2]产值及收款计划（2026）'!$A:$A&amp;'[2]产值及收款计划（2026）'!$B:$B,'[2]产值及收款计划（2026）'!CI:CI)</f>
        <v>0</v>
      </c>
      <c r="CN181" s="235" cm="1">
        <f t="array" ref="CN181">_xlfn.XLOOKUP($A181&amp;$B181,'[2]产值及收款计划（2026）'!$A:$A&amp;'[2]产值及收款计划（2026）'!$B:$B,'[2]产值及收款计划（2026）'!CJ:CJ)</f>
        <v>0</v>
      </c>
      <c r="CO181" s="235" cm="1">
        <f t="array" ref="CO181">_xlfn.XLOOKUP($A181&amp;$B181,'[2]产值及收款计划（2026）'!$A:$A&amp;'[2]产值及收款计划（2026）'!$B:$B,'[2]产值及收款计划（2026）'!CK:CK)</f>
        <v>0</v>
      </c>
      <c r="CP181" s="235" cm="1">
        <f t="array" ref="CP181">_xlfn.XLOOKUP($A181&amp;$B181,'[2]产值及收款计划（2026）'!$A:$A&amp;'[2]产值及收款计划（2026）'!$B:$B,'[2]产值及收款计划（2026）'!CL:CL)</f>
        <v>0</v>
      </c>
      <c r="DE181" s="235" cm="1">
        <f t="array" ref="DE181">_xlfn.XLOOKUP($A181&amp;$B181,'[2]产值及收款计划（2026）'!$A:$A&amp;'[2]产值及收款计划（2026）'!$B:$B,'[2]产值及收款计划（2026）'!DA:DA)</f>
        <v>0</v>
      </c>
      <c r="DF181" s="235" cm="1">
        <f t="array" ref="DF181">_xlfn.XLOOKUP($A181&amp;$B181,'[2]产值及收款计划（2026）'!$A:$A&amp;'[2]产值及收款计划（2026）'!$B:$B,'[2]产值及收款计划（2026）'!DB:DB)</f>
        <v>0</v>
      </c>
      <c r="DG181" s="235" cm="1">
        <f t="array" ref="DG181">_xlfn.XLOOKUP($A181&amp;$B181,'[2]产值及收款计划（2026）'!$A:$A&amp;'[2]产值及收款计划（2026）'!$B:$B,'[2]产值及收款计划（2026）'!DC:DC)</f>
        <v>0</v>
      </c>
      <c r="DH181" s="235" cm="1">
        <f t="array" ref="DH181">_xlfn.XLOOKUP($A181&amp;$B181,'[2]产值及收款计划（2026）'!$A:$A&amp;'[2]产值及收款计划（2026）'!$B:$B,'[2]产值及收款计划（2026）'!DD:DD)</f>
        <v>0</v>
      </c>
      <c r="DI181" s="235" cm="1">
        <f t="array" ref="DI181">_xlfn.XLOOKUP($A181&amp;$B181,'[2]产值及收款计划（2026）'!$A:$A&amp;'[2]产值及收款计划（2026）'!$B:$B,'[2]产值及收款计划（2026）'!DE:DE)</f>
        <v>0</v>
      </c>
      <c r="DJ181" s="235" cm="1">
        <f t="array" ref="DJ181">_xlfn.XLOOKUP($A181&amp;$B181,'[2]产值及收款计划（2026）'!$A:$A&amp;'[2]产值及收款计划（2026）'!$B:$B,'[2]产值及收款计划（2026）'!DF:DF)</f>
        <v>0</v>
      </c>
      <c r="DK181" s="235" cm="1">
        <f t="array" ref="DK181">_xlfn.XLOOKUP($A181&amp;$B181,'[2]产值及收款计划（2026）'!$A:$A&amp;'[2]产值及收款计划（2026）'!$B:$B,'[2]产值及收款计划（2026）'!DG:DG)</f>
        <v>0</v>
      </c>
      <c r="DL181" s="235" cm="1">
        <f t="array" ref="DL181">_xlfn.XLOOKUP($A181&amp;$B181,'[2]产值及收款计划（2026）'!$A:$A&amp;'[2]产值及收款计划（2026）'!$B:$B,'[2]产值及收款计划（2026）'!DH:DH)</f>
        <v>0</v>
      </c>
      <c r="DM181" s="235" cm="1">
        <f t="array" ref="DM181">_xlfn.XLOOKUP($A181&amp;$B181,'[2]产值及收款计划（2026）'!$A:$A&amp;'[2]产值及收款计划（2026）'!$B:$B,'[2]产值及收款计划（2026）'!DI:DI)</f>
        <v>0</v>
      </c>
      <c r="DN181" s="235" cm="1">
        <f t="array" ref="DN181">_xlfn.XLOOKUP($A181&amp;$B181,'[2]产值及收款计划（2026）'!$A:$A&amp;'[2]产值及收款计划（2026）'!$B:$B,'[2]产值及收款计划（2026）'!DJ:DJ)</f>
        <v>0</v>
      </c>
      <c r="DO181" s="235" cm="1">
        <f t="array" ref="DO181">_xlfn.XLOOKUP($A181&amp;$B181,'[2]产值及收款计划（2026）'!$A:$A&amp;'[2]产值及收款计划（2026）'!$B:$B,'[2]产值及收款计划（2026）'!DK:DK)</f>
        <v>0</v>
      </c>
      <c r="DP181" s="235" cm="1">
        <f t="array" ref="DP181">_xlfn.XLOOKUP($A181&amp;$B181,'[2]产值及收款计划（2026）'!$A:$A&amp;'[2]产值及收款计划（2026）'!$B:$B,'[2]产值及收款计划（2026）'!DL:DL)</f>
        <v>0</v>
      </c>
      <c r="DQ181" s="243"/>
      <c r="DR181" s="229"/>
    </row>
    <row r="182" ht="20.25" spans="1:122">
      <c r="A182" s="233">
        <f t="shared" si="16"/>
        <v>33</v>
      </c>
      <c r="B182" s="233" t="s">
        <v>26</v>
      </c>
      <c r="C182" s="234" t="str" cm="1">
        <f t="array" ref="C182">_xlfn.XLOOKUP($A182&amp;$B182,'[2]产值及收款计划（2026）'!$A:$A&amp;'[2]产值及收款计划（2026）'!$B:$B,'[2]产值及收款计划（2026）'!C:C)</f>
        <v>ZHT2022050900037</v>
      </c>
      <c r="D182" s="234" t="str" cm="1">
        <f t="array" ref="D182">_xlfn.XLOOKUP($A182&amp;$B182,'[2]产值及收款计划（2026）'!$A:$A&amp;'[2]产值及收款计划（2026）'!$B:$B,'[2]产值及收款计划（2026）'!D:D)</f>
        <v>地下实验室科研数据动态管理平台项目</v>
      </c>
      <c r="E182" s="235" cm="1">
        <f t="array" ref="E182">_xlfn.XLOOKUP($A182&amp;$B182,'[2]产值及收款计划（2026）'!$A:$A&amp;'[2]产值及收款计划（2026）'!$B:$B,'[2]产值及收款计划（2026）'!E:E)</f>
        <v>2952</v>
      </c>
      <c r="F182" s="235" cm="1">
        <f t="array" ref="F182">_xlfn.XLOOKUP($A182&amp;$B182,'[2]产值及收款计划（2026）'!$A:$A&amp;'[2]产值及收款计划（2026）'!$B:$B,'[2]产值及收款计划（2026）'!F:F)</f>
        <v>150</v>
      </c>
      <c r="G182" s="235" cm="1">
        <f t="array" ref="G182">_xlfn.XLOOKUP($A182&amp;$B182,'[2]产值及收款计划（2026）'!$A:$A&amp;'[2]产值及收款计划（2026）'!$B:$B,'[2]产值及收款计划（2026）'!G:G)</f>
        <v>150</v>
      </c>
      <c r="H182" s="235" cm="1">
        <f t="array" ref="H182">_xlfn.XLOOKUP($A182&amp;$B182,'[2]产值及收款计划（2026）'!$A:$A&amp;'[2]产值及收款计划（2026）'!$B:$B,'[2]产值及收款计划（2026）'!H:H)</f>
        <v>150</v>
      </c>
      <c r="I182" s="236" cm="1">
        <f t="array" ref="I182">_xlfn.XLOOKUP($A182&amp;$B182,'[2]产值及收款计划（2026）'!$A:$A&amp;'[2]产值及收款计划（2026）'!$B:$B,'[2]产值及收款计划（2026）'!I:I)</f>
        <v>1</v>
      </c>
      <c r="J182" s="237" cm="1">
        <f t="array" ref="J182">_xlfn.XLOOKUP($A182&amp;$B182,'[2]产值及收款计划（2026）'!$A:$A&amp;'[2]产值及收款计划（2026）'!$B:$B,'[2]产值及收款计划（2026）'!J:J)</f>
        <v>0.125794173995319</v>
      </c>
      <c r="K182" s="235" t="e" cm="1">
        <f t="array" ref="K182">_xlfn.XLOOKUP($A182&amp;$B182,'[2]产值及收款计划（2026）'!$A:$A&amp;'[2]产值及收款计划（2026）'!$B:$B,'[2]产值及收款计划（2026）'!K:K)</f>
        <v>#REF!</v>
      </c>
      <c r="L182" s="235" t="e" cm="1">
        <f t="array" ref="L182">_xlfn.XLOOKUP($A182&amp;$B182,'[2]产值及收款计划（2026）'!$A:$A&amp;'[2]产值及收款计划（2026）'!$B:$B,'[2]产值及收款计划（2026）'!L:L)</f>
        <v>#REF!</v>
      </c>
      <c r="M182" s="235" cm="1">
        <f t="array" ref="M182">_xlfn.XLOOKUP($A182&amp;$B182,'[2]产值及收款计划（2026）'!$A:$A&amp;'[2]产值及收款计划（2026）'!$B:$B,'[2]产值及收款计划（2026）'!M:M)</f>
        <v>0</v>
      </c>
      <c r="N182" s="235" t="str" cm="1">
        <f t="array" ref="N182">_xlfn.XLOOKUP($A182&amp;$B182,'[2]产值及收款计划（2026）'!$A:$A&amp;'[2]产值及收款计划（2026）'!$B:$B,'[2]产值及收款计划（2026）'!N:N)</f>
        <v>孔祥平团队</v>
      </c>
      <c r="O182" s="235" t="str" cm="1">
        <f t="array" ref="O182">_xlfn.XLOOKUP($A182&amp;$B182,'[2]产值及收款计划（2026）'!$A:$A&amp;'[2]产值及收款计划（2026）'!$B:$B,'[2]产值及收款计划（2026）'!O:O)</f>
        <v>张智伟</v>
      </c>
      <c r="P182" s="234" t="str" cm="1">
        <f t="array" ref="P182">_xlfn.XLOOKUP($A182&amp;$B182,'[2]产值及收款计划（2026）'!$A:$A&amp;'[2]产值及收款计划（2026）'!$B:$B,'[2]产值及收款计划（2026）'!P:P)</f>
        <v>在建</v>
      </c>
      <c r="Q182" s="235" t="e" cm="1">
        <f t="array" ref="Q182">_xlfn.XLOOKUP($A182&amp;$B182,'[2]产值及收款计划（2026）'!$A:$A&amp;'[2]产值及收款计划（2026）'!$B:$B,'[2]产值及收款计划（2026）'!Q:Q)</f>
        <v>#REF!</v>
      </c>
      <c r="R182" s="235" t="e" cm="1">
        <f t="array" ref="R182">_xlfn.XLOOKUP($A182&amp;$B182,'[2]产值及收款计划（2026）'!$A:$A&amp;'[2]产值及收款计划（2026）'!$B:$B,'[2]产值及收款计划（2026）'!R:R)</f>
        <v>#REF!</v>
      </c>
      <c r="S182" s="235" t="e" cm="1">
        <f t="array" ref="S182">_xlfn.XLOOKUP($A182&amp;$B182,'[2]产值及收款计划（2026）'!$A:$A&amp;'[2]产值及收款计划（2026）'!$B:$B,'[2]产值及收款计划（2026）'!S:S)</f>
        <v>#REF!</v>
      </c>
      <c r="T182" s="235" cm="1">
        <f t="array" ref="T182">_xlfn.XLOOKUP($A182&amp;$B182,'[2]产值及收款计划（2026）'!$A:$A&amp;'[2]产值及收款计划（2026）'!$B:$B,'[2]产值及收款计划（2026）'!T:T)</f>
        <v>1277.1035</v>
      </c>
      <c r="U182" s="235" cm="1">
        <f t="array" ref="U182">_xlfn.XLOOKUP($A182&amp;$B182,'[2]产值及收款计划（2026）'!$A:$A&amp;'[2]产值及收款计划（2026）'!$B:$B,'[2]产值及收款计划（2026）'!U:U)</f>
        <v>0</v>
      </c>
      <c r="V182" s="235" cm="1">
        <f t="array" ref="V182">_xlfn.XLOOKUP($A182&amp;$B182,'[2]产值及收款计划（2026）'!$A:$A&amp;'[2]产值及收款计划（2026）'!$B:$B,'[2]产值及收款计划（2026）'!V:V)</f>
        <v>1674.8965</v>
      </c>
      <c r="W182" s="235" t="e" cm="1">
        <f t="array" ref="W182">_xlfn.XLOOKUP($A182&amp;$B182,'[2]产值及收款计划（2026）'!$A:$A&amp;'[2]产值及收款计划（2026）'!$B:$B,'[2]产值及收款计划（2026）'!W:W)</f>
        <v>#REF!</v>
      </c>
      <c r="X182" s="235" t="e" cm="1">
        <f t="array" ref="X182">_xlfn.XLOOKUP($A182&amp;$B182,'[2]产值及收款计划（2026）'!$A:$A&amp;'[2]产值及收款计划（2026）'!$B:$B,'[2]产值及收款计划（2026）'!X:X)</f>
        <v>#REF!</v>
      </c>
      <c r="Y182" s="235" t="e" cm="1">
        <f t="array" ref="Y182">_xlfn.XLOOKUP($A182&amp;$B182,'[2]产值及收款计划（2026）'!$A:$A&amp;'[2]产值及收款计划（2026）'!$B:$B,'[2]产值及收款计划（2026）'!Y:Y)</f>
        <v>#REF!</v>
      </c>
      <c r="Z182" s="235" t="e" cm="1">
        <f t="array" ref="Z182">_xlfn.XLOOKUP($A182&amp;$B182,'[2]产值及收款计划（2026）'!$A:$A&amp;'[2]产值及收款计划（2026）'!$B:$B,'[2]产值及收款计划（2026）'!Z:Z)</f>
        <v>#REF!</v>
      </c>
      <c r="AA182" s="235" t="e" cm="1">
        <f t="array" ref="AA182">_xlfn.XLOOKUP($A182&amp;$B182,'[2]产值及收款计划（2026）'!$A:$A&amp;'[2]产值及收款计划（2026）'!$B:$B,'[2]产值及收款计划（2026）'!AA:AA)</f>
        <v>#REF!</v>
      </c>
      <c r="AB182" s="235" t="e" cm="1">
        <f t="array" ref="AB182">_xlfn.XLOOKUP($A182&amp;$B182,'[2]产值及收款计划（2026）'!$A:$A&amp;'[2]产值及收款计划（2026）'!$B:$B,'[2]产值及收款计划（2026）'!AB:AB)</f>
        <v>#REF!</v>
      </c>
      <c r="AC182" s="235" t="e" cm="1">
        <f t="array" ref="AC182">_xlfn.XLOOKUP($A182&amp;$B182,'[2]产值及收款计划（2026）'!$A:$A&amp;'[2]产值及收款计划（2026）'!$B:$B,'[2]产值及收款计划（2026）'!AC:AC)</f>
        <v>#REF!</v>
      </c>
      <c r="AD182" s="235" t="e" cm="1">
        <f t="array" ref="AD182">_xlfn.XLOOKUP($A182&amp;$B182,'[2]产值及收款计划（2026）'!$A:$A&amp;'[2]产值及收款计划（2026）'!$B:$B,'[2]产值及收款计划（2026）'!AD:AD)</f>
        <v>#REF!</v>
      </c>
      <c r="AE182" s="235" t="e" cm="1">
        <f t="array" ref="AE182">_xlfn.XLOOKUP($A182&amp;$B182,'[2]产值及收款计划（2026）'!$A:$A&amp;'[2]产值及收款计划（2026）'!$B:$B,'[2]产值及收款计划（2026）'!AE:AE)</f>
        <v>#REF!</v>
      </c>
      <c r="AF182" s="235" t="e" cm="1">
        <f t="array" ref="AF182">_xlfn.XLOOKUP($A182&amp;$B182,'[2]产值及收款计划（2026）'!$A:$A&amp;'[2]产值及收款计划（2026）'!$B:$B,'[2]产值及收款计划（2026）'!AF:AF)</f>
        <v>#REF!</v>
      </c>
      <c r="AG182" s="235" t="e" cm="1">
        <f t="array" ref="AG182">_xlfn.XLOOKUP($A182&amp;$B182,'[2]产值及收款计划（2026）'!$A:$A&amp;'[2]产值及收款计划（2026）'!$B:$B,'[2]产值及收款计划（2026）'!AG:AG)</f>
        <v>#REF!</v>
      </c>
      <c r="AH182" s="235" t="e" cm="1">
        <f t="array" ref="AH182">_xlfn.XLOOKUP($A182&amp;$B182,'[2]产值及收款计划（2026）'!$A:$A&amp;'[2]产值及收款计划（2026）'!$B:$B,'[2]产值及收款计划（2026）'!AH:AH)</f>
        <v>#REF!</v>
      </c>
      <c r="AI182" s="235" t="e" cm="1">
        <f t="array" ref="AI182">_xlfn.XLOOKUP($A182&amp;$B182,'[2]产值及收款计划（2026）'!$A:$A&amp;'[2]产值及收款计划（2026）'!$B:$B,'[2]产值及收款计划（2026）'!AI:AI)</f>
        <v>#REF!</v>
      </c>
      <c r="AJ182" s="235" t="e" cm="1">
        <f t="array" ref="AJ182">_xlfn.XLOOKUP($A182&amp;$B182,'[2]产值及收款计划（2026）'!$A:$A&amp;'[2]产值及收款计划（2026）'!$B:$B,'[2]产值及收款计划（2026）'!AJ:AJ)</f>
        <v>#REF!</v>
      </c>
      <c r="AK182" s="235" t="e" cm="1">
        <f t="array" ref="AK182">_xlfn.XLOOKUP($A182&amp;$B182,'[2]产值及收款计划（2026）'!$A:$A&amp;'[2]产值及收款计划（2026）'!$B:$B,'[2]产值及收款计划（2026）'!AK:AK)</f>
        <v>#REF!</v>
      </c>
      <c r="AL182" s="235" t="e" cm="1">
        <f t="array" ref="AL182">_xlfn.XLOOKUP($A182&amp;$B182,'[2]产值及收款计划（2026）'!$A:$A&amp;'[2]产值及收款计划（2026）'!$B:$B,'[2]产值及收款计划（2026）'!AL:AL)</f>
        <v>#REF!</v>
      </c>
      <c r="AM182" s="242" t="e" cm="1">
        <f t="array" ref="AM182">_xlfn.LET(_xlpm.勾选月份状态数组,TRANSPOSE('PPT(12-15页）-TOP10'!$A$3:$A$14),_xlpm.选择数据区,IF('PPT(12-15页）-TOP10'!$E$3="收款",$BA182:$BL182,$AA182:$AL182),SUM(_xlfn._xlws.FILTER(_xlpm.选择数据区,_xlpm.勾选月份状态数组,"")))</f>
        <v>#REF!</v>
      </c>
      <c r="AN182" s="235" t="e">
        <f>_xlfn.XLOOKUP($C182,应收未收表!$T:$T,应收未收表!AA:AA)</f>
        <v>#N/A</v>
      </c>
      <c r="AO182" s="235" t="e">
        <f>_xlfn.XLOOKUP($C182,应收未收表!$T:$T,应收未收表!AB:AB)</f>
        <v>#N/A</v>
      </c>
      <c r="AP182" s="235" t="e">
        <f>_xlfn.XLOOKUP($C182,应收未收表!$T:$T,应收未收表!AC:AC)</f>
        <v>#N/A</v>
      </c>
      <c r="AQ182" s="235" t="e">
        <f>_xlfn.XLOOKUP($C182,应收未收表!$T:$T,应收未收表!AE:AE)</f>
        <v>#N/A</v>
      </c>
      <c r="AR182" s="235" t="e">
        <f>_xlfn.XLOOKUP($C182,应收未收表!$T:$T,应收未收表!AF:AF)</f>
        <v>#N/A</v>
      </c>
      <c r="AS182" s="235" t="e" cm="1">
        <f t="array" ref="AS182">_xlfn.XLOOKUP($A182&amp;$B182,'[2]产值及收款计划（2026）'!$A:$A&amp;'[2]产值及收款计划（2026）'!$B:$B,'[2]产值及收款计划（2026）'!AS:AS)</f>
        <v>#REF!</v>
      </c>
      <c r="AT182" s="235" t="e" cm="1">
        <f t="array" ref="AT182">_xlfn.XLOOKUP($A182&amp;$B182,'[2]产值及收款计划（2026）'!$A:$A&amp;'[2]产值及收款计划（2026）'!$B:$B,'[2]产值及收款计划（2026）'!AT:AT)</f>
        <v>#REF!</v>
      </c>
      <c r="AU182" s="235" t="e" cm="1">
        <f t="array" ref="AU182">_xlfn.XLOOKUP($A182&amp;$B182,'[2]产值及收款计划（2026）'!$A:$A&amp;'[2]产值及收款计划（2026）'!$B:$B,'[2]产值及收款计划（2026）'!AU:AU)</f>
        <v>#REF!</v>
      </c>
      <c r="AV182" s="235" t="e" cm="1">
        <f t="array" ref="AV182">_xlfn.XLOOKUP($A182&amp;$B182,'[2]产值及收款计划（2026）'!$A:$A&amp;'[2]产值及收款计划（2026）'!$B:$B,'[2]产值及收款计划（2026）'!AV:AV)</f>
        <v>#REF!</v>
      </c>
      <c r="AW182" s="235" cm="1">
        <f t="array" ref="AW182">_xlfn.XLOOKUP($A182&amp;$B182,'[2]产值及收款计划（2026）'!$A:$A&amp;'[2]产值及收款计划（2026）'!$B:$B,'[2]产值及收款计划（2026）'!AW:AW)</f>
        <v>1163.5995</v>
      </c>
      <c r="AX182" s="235" cm="1">
        <f t="array" ref="AX182">_xlfn.XLOOKUP($A182&amp;$B182,'[2]产值及收款计划（2026）'!$A:$A&amp;'[2]产值及收款计划（2026）'!$B:$B,'[2]产值及收款计划（2026）'!AX:AX)</f>
        <v>0</v>
      </c>
      <c r="AY182" s="235" cm="1">
        <f t="array" ref="AY182">_xlfn.XLOOKUP($A182&amp;$B182,'[2]产值及收款计划（2026）'!$A:$A&amp;'[2]产值及收款计划（2026）'!$B:$B,'[2]产值及收款计划（2026）'!AY:AY)</f>
        <v>1788.4005</v>
      </c>
      <c r="AZ182" s="235" cm="1">
        <f t="array" ref="AZ182">_xlfn.XLOOKUP($A182&amp;$B182,'[2]产值及收款计划（2026）'!$A:$A&amp;'[2]产值及收款计划（2026）'!$B:$B,'[2]产值及收款计划（2026）'!AZ:AZ)</f>
        <v>113.504</v>
      </c>
      <c r="BA182" s="235" t="e" cm="1">
        <f t="array" ref="BA182">_xlfn.XLOOKUP($A182&amp;$B182,'[2]产值及收款计划（2026）'!$A:$A&amp;'[2]产值及收款计划（2026）'!$B:$B,'[2]产值及收款计划（2026）'!BA:BA)</f>
        <v>#REF!</v>
      </c>
      <c r="BB182" s="235" t="e" cm="1">
        <f t="array" ref="BB182">_xlfn.XLOOKUP($A182&amp;$B182,'[2]产值及收款计划（2026）'!$A:$A&amp;'[2]产值及收款计划（2026）'!$B:$B,'[2]产值及收款计划（2026）'!BB:BB)</f>
        <v>#REF!</v>
      </c>
      <c r="BC182" s="235" t="e" cm="1">
        <f t="array" ref="BC182">_xlfn.XLOOKUP($A182&amp;$B182,'[2]产值及收款计划（2026）'!$A:$A&amp;'[2]产值及收款计划（2026）'!$B:$B,'[2]产值及收款计划（2026）'!BC:BC)</f>
        <v>#REF!</v>
      </c>
      <c r="BD182" s="235" t="e" cm="1">
        <f t="array" ref="BD182">_xlfn.XLOOKUP($A182&amp;$B182,'[2]产值及收款计划（2026）'!$A:$A&amp;'[2]产值及收款计划（2026）'!$B:$B,'[2]产值及收款计划（2026）'!BD:BD)</f>
        <v>#REF!</v>
      </c>
      <c r="BE182" s="235" t="e" cm="1">
        <f t="array" ref="BE182">_xlfn.XLOOKUP($A182&amp;$B182,'[2]产值及收款计划（2026）'!$A:$A&amp;'[2]产值及收款计划（2026）'!$B:$B,'[2]产值及收款计划（2026）'!BE:BE)</f>
        <v>#REF!</v>
      </c>
      <c r="BF182" s="235" t="e" cm="1">
        <f t="array" ref="BF182">_xlfn.XLOOKUP($A182&amp;$B182,'[2]产值及收款计划（2026）'!$A:$A&amp;'[2]产值及收款计划（2026）'!$B:$B,'[2]产值及收款计划（2026）'!BF:BF)</f>
        <v>#REF!</v>
      </c>
      <c r="BG182" s="235" t="e" cm="1">
        <f t="array" ref="BG182">_xlfn.XLOOKUP($A182&amp;$B182,'[2]产值及收款计划（2026）'!$A:$A&amp;'[2]产值及收款计划（2026）'!$B:$B,'[2]产值及收款计划（2026）'!BG:BG)</f>
        <v>#REF!</v>
      </c>
      <c r="BH182" s="235" t="e" cm="1">
        <f t="array" ref="BH182">_xlfn.XLOOKUP($A182&amp;$B182,'[2]产值及收款计划（2026）'!$A:$A&amp;'[2]产值及收款计划（2026）'!$B:$B,'[2]产值及收款计划（2026）'!BH:BH)</f>
        <v>#REF!</v>
      </c>
      <c r="BI182" s="235" t="e" cm="1">
        <f t="array" ref="BI182">_xlfn.XLOOKUP($A182&amp;$B182,'[2]产值及收款计划（2026）'!$A:$A&amp;'[2]产值及收款计划（2026）'!$B:$B,'[2]产值及收款计划（2026）'!BI:BI)</f>
        <v>#REF!</v>
      </c>
      <c r="BJ182" s="235" t="e" cm="1">
        <f t="array" ref="BJ182">_xlfn.XLOOKUP($A182&amp;$B182,'[2]产值及收款计划（2026）'!$A:$A&amp;'[2]产值及收款计划（2026）'!$B:$B,'[2]产值及收款计划（2026）'!BJ:BJ)</f>
        <v>#REF!</v>
      </c>
      <c r="BK182" s="235" t="e" cm="1">
        <f t="array" ref="BK182">_xlfn.XLOOKUP($A182&amp;$B182,'[2]产值及收款计划（2026）'!$A:$A&amp;'[2]产值及收款计划（2026）'!$B:$B,'[2]产值及收款计划（2026）'!BK:BK)</f>
        <v>#REF!</v>
      </c>
      <c r="BL182" s="235" t="e" cm="1">
        <f t="array" ref="BL182">_xlfn.XLOOKUP($A182&amp;$B182,'[2]产值及收款计划（2026）'!$A:$A&amp;'[2]产值及收款计划（2026）'!$B:$B,'[2]产值及收款计划（2026）'!BL:BL)</f>
        <v>#REF!</v>
      </c>
      <c r="BM182" s="235"/>
      <c r="BN182" s="235"/>
      <c r="BO182" s="235"/>
      <c r="BP182" s="235"/>
      <c r="BQ182" s="235" t="e">
        <f>_xlfn.XLOOKUP($C182,应收未收表!$AJ:$AJ,应收未收表!AK:AK)</f>
        <v>#N/A</v>
      </c>
      <c r="BR182" s="235" t="e">
        <f>_xlfn.XLOOKUP($C182,应收未收表!$AJ:$AJ,应收未收表!AL:AL)</f>
        <v>#N/A</v>
      </c>
      <c r="BS182" s="235" t="e">
        <f>_xlfn.XLOOKUP($C182,应收未收表!$AJ:$AJ,应收未收表!AM:AM)</f>
        <v>#N/A</v>
      </c>
      <c r="BT182" s="235" t="e">
        <f>_xlfn.XLOOKUP($C182,应收未收表!$AJ:$AJ,应收未收表!AN:AN)</f>
        <v>#N/A</v>
      </c>
      <c r="BU182" s="234" t="str" cm="1">
        <f t="array" ref="BU182">_xlfn.XLOOKUP($A182&amp;$B182,'[2]产值及收款计划（2026）'!$A:$A&amp;'[2]产值及收款计划（2026）'!$B:$B,'[2]产值及收款计划（2026）'!BQ:BQ)</f>
        <v>核工业北京地质研究院</v>
      </c>
      <c r="BV182" s="235" t="e" cm="1">
        <f t="array" ref="BV182">_xlfn.XLOOKUP($A182&amp;$B182,'[2]产值及收款计划（2026）'!$A:$A&amp;'[2]产值及收款计划（2026）'!$B:$B,'[2]产值及收款计划（2026）'!BR:BR)</f>
        <v>#REF!</v>
      </c>
      <c r="CE182" s="235" cm="1">
        <f t="array" ref="CE182">_xlfn.XLOOKUP($A182&amp;$B182,'[2]产值及收款计划（2026）'!$A:$A&amp;'[2]产值及收款计划（2026）'!$B:$B,'[2]产值及收款计划（2026）'!CA:CA)</f>
        <v>0</v>
      </c>
      <c r="CF182" s="235" cm="1">
        <f t="array" ref="CF182">_xlfn.XLOOKUP($A182&amp;$B182,'[2]产值及收款计划（2026）'!$A:$A&amp;'[2]产值及收款计划（2026）'!$B:$B,'[2]产值及收款计划（2026）'!CB:CB)</f>
        <v>0</v>
      </c>
      <c r="CG182" s="235" cm="1">
        <f t="array" ref="CG182">_xlfn.XLOOKUP($A182&amp;$B182,'[2]产值及收款计划（2026）'!$A:$A&amp;'[2]产值及收款计划（2026）'!$B:$B,'[2]产值及收款计划（2026）'!CC:CC)</f>
        <v>0</v>
      </c>
      <c r="CH182" s="235" cm="1">
        <f t="array" ref="CH182">_xlfn.XLOOKUP($A182&amp;$B182,'[2]产值及收款计划（2026）'!$A:$A&amp;'[2]产值及收款计划（2026）'!$B:$B,'[2]产值及收款计划（2026）'!CD:CD)</f>
        <v>0</v>
      </c>
      <c r="CI182" s="235" cm="1">
        <f t="array" ref="CI182">_xlfn.XLOOKUP($A182&amp;$B182,'[2]产值及收款计划（2026）'!$A:$A&amp;'[2]产值及收款计划（2026）'!$B:$B,'[2]产值及收款计划（2026）'!CE:CE)</f>
        <v>0</v>
      </c>
      <c r="CJ182" s="235" cm="1">
        <f t="array" ref="CJ182">_xlfn.XLOOKUP($A182&amp;$B182,'[2]产值及收款计划（2026）'!$A:$A&amp;'[2]产值及收款计划（2026）'!$B:$B,'[2]产值及收款计划（2026）'!CF:CF)</f>
        <v>0</v>
      </c>
      <c r="CK182" s="235" cm="1">
        <f t="array" ref="CK182">_xlfn.XLOOKUP($A182&amp;$B182,'[2]产值及收款计划（2026）'!$A:$A&amp;'[2]产值及收款计划（2026）'!$B:$B,'[2]产值及收款计划（2026）'!CG:CG)</f>
        <v>0</v>
      </c>
      <c r="CL182" s="235" cm="1">
        <f t="array" ref="CL182">_xlfn.XLOOKUP($A182&amp;$B182,'[2]产值及收款计划（2026）'!$A:$A&amp;'[2]产值及收款计划（2026）'!$B:$B,'[2]产值及收款计划（2026）'!CH:CH)</f>
        <v>0</v>
      </c>
      <c r="CM182" s="235" cm="1">
        <f t="array" ref="CM182">_xlfn.XLOOKUP($A182&amp;$B182,'[2]产值及收款计划（2026）'!$A:$A&amp;'[2]产值及收款计划（2026）'!$B:$B,'[2]产值及收款计划（2026）'!CI:CI)</f>
        <v>0</v>
      </c>
      <c r="CN182" s="235" cm="1">
        <f t="array" ref="CN182">_xlfn.XLOOKUP($A182&amp;$B182,'[2]产值及收款计划（2026）'!$A:$A&amp;'[2]产值及收款计划（2026）'!$B:$B,'[2]产值及收款计划（2026）'!CJ:CJ)</f>
        <v>0</v>
      </c>
      <c r="CO182" s="235" cm="1">
        <f t="array" ref="CO182">_xlfn.XLOOKUP($A182&amp;$B182,'[2]产值及收款计划（2026）'!$A:$A&amp;'[2]产值及收款计划（2026）'!$B:$B,'[2]产值及收款计划（2026）'!CK:CK)</f>
        <v>0</v>
      </c>
      <c r="CP182" s="235" cm="1">
        <f t="array" ref="CP182">_xlfn.XLOOKUP($A182&amp;$B182,'[2]产值及收款计划（2026）'!$A:$A&amp;'[2]产值及收款计划（2026）'!$B:$B,'[2]产值及收款计划（2026）'!CL:CL)</f>
        <v>0</v>
      </c>
      <c r="DE182" s="235" cm="1">
        <f t="array" ref="DE182">_xlfn.XLOOKUP($A182&amp;$B182,'[2]产值及收款计划（2026）'!$A:$A&amp;'[2]产值及收款计划（2026）'!$B:$B,'[2]产值及收款计划（2026）'!DA:DA)</f>
        <v>0</v>
      </c>
      <c r="DF182" s="235" cm="1">
        <f t="array" ref="DF182">_xlfn.XLOOKUP($A182&amp;$B182,'[2]产值及收款计划（2026）'!$A:$A&amp;'[2]产值及收款计划（2026）'!$B:$B,'[2]产值及收款计划（2026）'!DB:DB)</f>
        <v>0</v>
      </c>
      <c r="DG182" s="235" cm="1">
        <f t="array" ref="DG182">_xlfn.XLOOKUP($A182&amp;$B182,'[2]产值及收款计划（2026）'!$A:$A&amp;'[2]产值及收款计划（2026）'!$B:$B,'[2]产值及收款计划（2026）'!DC:DC)</f>
        <v>0</v>
      </c>
      <c r="DH182" s="235" cm="1">
        <f t="array" ref="DH182">_xlfn.XLOOKUP($A182&amp;$B182,'[2]产值及收款计划（2026）'!$A:$A&amp;'[2]产值及收款计划（2026）'!$B:$B,'[2]产值及收款计划（2026）'!DD:DD)</f>
        <v>0</v>
      </c>
      <c r="DI182" s="235" cm="1">
        <f t="array" ref="DI182">_xlfn.XLOOKUP($A182&amp;$B182,'[2]产值及收款计划（2026）'!$A:$A&amp;'[2]产值及收款计划（2026）'!$B:$B,'[2]产值及收款计划（2026）'!DE:DE)</f>
        <v>0</v>
      </c>
      <c r="DJ182" s="235" cm="1">
        <f t="array" ref="DJ182">_xlfn.XLOOKUP($A182&amp;$B182,'[2]产值及收款计划（2026）'!$A:$A&amp;'[2]产值及收款计划（2026）'!$B:$B,'[2]产值及收款计划（2026）'!DF:DF)</f>
        <v>0</v>
      </c>
      <c r="DK182" s="235" cm="1">
        <f t="array" ref="DK182">_xlfn.XLOOKUP($A182&amp;$B182,'[2]产值及收款计划（2026）'!$A:$A&amp;'[2]产值及收款计划（2026）'!$B:$B,'[2]产值及收款计划（2026）'!DG:DG)</f>
        <v>0</v>
      </c>
      <c r="DL182" s="235" cm="1">
        <f t="array" ref="DL182">_xlfn.XLOOKUP($A182&amp;$B182,'[2]产值及收款计划（2026）'!$A:$A&amp;'[2]产值及收款计划（2026）'!$B:$B,'[2]产值及收款计划（2026）'!DH:DH)</f>
        <v>0</v>
      </c>
      <c r="DM182" s="235" cm="1">
        <f t="array" ref="DM182">_xlfn.XLOOKUP($A182&amp;$B182,'[2]产值及收款计划（2026）'!$A:$A&amp;'[2]产值及收款计划（2026）'!$B:$B,'[2]产值及收款计划（2026）'!DI:DI)</f>
        <v>0</v>
      </c>
      <c r="DN182" s="235" cm="1">
        <f t="array" ref="DN182">_xlfn.XLOOKUP($A182&amp;$B182,'[2]产值及收款计划（2026）'!$A:$A&amp;'[2]产值及收款计划（2026）'!$B:$B,'[2]产值及收款计划（2026）'!DJ:DJ)</f>
        <v>0</v>
      </c>
      <c r="DO182" s="235" cm="1">
        <f t="array" ref="DO182">_xlfn.XLOOKUP($A182&amp;$B182,'[2]产值及收款计划（2026）'!$A:$A&amp;'[2]产值及收款计划（2026）'!$B:$B,'[2]产值及收款计划（2026）'!DK:DK)</f>
        <v>0</v>
      </c>
      <c r="DP182" s="235" cm="1">
        <f t="array" ref="DP182">_xlfn.XLOOKUP($A182&amp;$B182,'[2]产值及收款计划（2026）'!$A:$A&amp;'[2]产值及收款计划（2026）'!$B:$B,'[2]产值及收款计划（2026）'!DL:DL)</f>
        <v>0</v>
      </c>
      <c r="DQ182" s="243"/>
      <c r="DR182" s="229"/>
    </row>
    <row r="183" ht="40.5" spans="1:122">
      <c r="A183" s="233">
        <f t="shared" si="16"/>
        <v>34</v>
      </c>
      <c r="B183" s="233" t="s">
        <v>26</v>
      </c>
      <c r="C183" s="234" t="str" cm="1">
        <f t="array" ref="C183">_xlfn.XLOOKUP($A183&amp;$B183,'[2]产值及收款计划（2026）'!$A:$A&amp;'[2]产值及收款计划（2026）'!$B:$B,'[2]产值及收款计划（2026）'!C:C)</f>
        <v>ZHT2022082400069</v>
      </c>
      <c r="D183" s="234" t="str" cm="1">
        <f t="array" ref="D183">_xlfn.XLOOKUP($A183&amp;$B183,'[2]产值及收款计划（2026）'!$A:$A&amp;'[2]产值及收款计划（2026）'!$B:$B,'[2]产值及收款计划（2026）'!D:D)</f>
        <v>嘉浏智慧高速机电系统施工项目专业分包合同</v>
      </c>
      <c r="E183" s="235" cm="1">
        <f t="array" ref="E183">_xlfn.XLOOKUP($A183&amp;$B183,'[2]产值及收款计划（2026）'!$A:$A&amp;'[2]产值及收款计划（2026）'!$B:$B,'[2]产值及收款计划（2026）'!E:E)</f>
        <v>169.411</v>
      </c>
      <c r="F183" s="235" cm="1">
        <f t="array" ref="F183">_xlfn.XLOOKUP($A183&amp;$B183,'[2]产值及收款计划（2026）'!$A:$A&amp;'[2]产值及收款计划（2026）'!$B:$B,'[2]产值及收款计划（2026）'!F:F)</f>
        <v>169.411</v>
      </c>
      <c r="G183" s="235" cm="1">
        <f t="array" ref="G183">_xlfn.XLOOKUP($A183&amp;$B183,'[2]产值及收款计划（2026）'!$A:$A&amp;'[2]产值及收款计划（2026）'!$B:$B,'[2]产值及收款计划（2026）'!G:G)</f>
        <v>93.341</v>
      </c>
      <c r="H183" s="235" cm="1">
        <f t="array" ref="H183">_xlfn.XLOOKUP($A183&amp;$B183,'[2]产值及收款计划（2026）'!$A:$A&amp;'[2]产值及收款计划（2026）'!$B:$B,'[2]产值及收款计划（2026）'!H:H)</f>
        <v>93.341</v>
      </c>
      <c r="I183" s="236" cm="1">
        <f t="array" ref="I183">_xlfn.XLOOKUP($A183&amp;$B183,'[2]产值及收款计划（2026）'!$A:$A&amp;'[2]产值及收款计划（2026）'!$B:$B,'[2]产值及收款计划（2026）'!I:I)</f>
        <v>0.550973667589472</v>
      </c>
      <c r="J183" s="237" cm="1">
        <f t="array" ref="J183">_xlfn.XLOOKUP($A183&amp;$B183,'[2]产值及收款计划（2026）'!$A:$A&amp;'[2]产值及收款计划（2026）'!$B:$B,'[2]产值及收款计划（2026）'!J:J)</f>
        <v>0.09</v>
      </c>
      <c r="K183" s="235" t="e" cm="1">
        <f t="array" ref="K183">_xlfn.XLOOKUP($A183&amp;$B183,'[2]产值及收款计划（2026）'!$A:$A&amp;'[2]产值及收款计划（2026）'!$B:$B,'[2]产值及收款计划（2026）'!K:K)</f>
        <v>#REF!</v>
      </c>
      <c r="L183" s="235" t="e" cm="1">
        <f t="array" ref="L183">_xlfn.XLOOKUP($A183&amp;$B183,'[2]产值及收款计划（2026）'!$A:$A&amp;'[2]产值及收款计划（2026）'!$B:$B,'[2]产值及收款计划（2026）'!L:L)</f>
        <v>#REF!</v>
      </c>
      <c r="M183" s="235" t="str" cm="1">
        <f t="array" ref="M183">_xlfn.XLOOKUP($A183&amp;$B183,'[2]产值及收款计划（2026）'!$A:$A&amp;'[2]产值及收款计划（2026）'!$B:$B,'[2]产值及收款计划（2026）'!M:M)</f>
        <v>主导</v>
      </c>
      <c r="N183" s="235" t="str" cm="1">
        <f t="array" ref="N183">_xlfn.XLOOKUP($A183&amp;$B183,'[2]产值及收款计划（2026）'!$A:$A&amp;'[2]产值及收款计划（2026）'!$B:$B,'[2]产值及收款计划（2026）'!N:N)</f>
        <v>邱枫团队</v>
      </c>
      <c r="O183" s="235" t="str" cm="1">
        <f t="array" ref="O183">_xlfn.XLOOKUP($A183&amp;$B183,'[2]产值及收款计划（2026）'!$A:$A&amp;'[2]产值及收款计划（2026）'!$B:$B,'[2]产值及收款计划（2026）'!O:O)</f>
        <v>邱枫</v>
      </c>
      <c r="P183" s="234" t="str" cm="1">
        <f t="array" ref="P183">_xlfn.XLOOKUP($A183&amp;$B183,'[2]产值及收款计划（2026）'!$A:$A&amp;'[2]产值及收款计划（2026）'!$B:$B,'[2]产值及收款计划（2026）'!P:P)</f>
        <v>25已完结</v>
      </c>
      <c r="Q183" s="235" t="e" cm="1">
        <f t="array" ref="Q183">_xlfn.XLOOKUP($A183&amp;$B183,'[2]产值及收款计划（2026）'!$A:$A&amp;'[2]产值及收款计划（2026）'!$B:$B,'[2]产值及收款计划（2026）'!Q:Q)</f>
        <v>#REF!</v>
      </c>
      <c r="R183" s="235" t="e" cm="1">
        <f t="array" ref="R183">_xlfn.XLOOKUP($A183&amp;$B183,'[2]产值及收款计划（2026）'!$A:$A&amp;'[2]产值及收款计划（2026）'!$B:$B,'[2]产值及收款计划（2026）'!R:R)</f>
        <v>#REF!</v>
      </c>
      <c r="S183" s="235" t="e" cm="1">
        <f t="array" ref="S183">_xlfn.XLOOKUP($A183&amp;$B183,'[2]产值及收款计划（2026）'!$A:$A&amp;'[2]产值及收款计划（2026）'!$B:$B,'[2]产值及收款计划（2026）'!S:S)</f>
        <v>#REF!</v>
      </c>
      <c r="T183" s="235" cm="1">
        <f t="array" ref="T183">_xlfn.XLOOKUP($A183&amp;$B183,'[2]产值及收款计划（2026）'!$A:$A&amp;'[2]产值及收款计划（2026）'!$B:$B,'[2]产值及收款计划（2026）'!T:T)</f>
        <v>169.411</v>
      </c>
      <c r="U183" s="235" cm="1">
        <f t="array" ref="U183">_xlfn.XLOOKUP($A183&amp;$B183,'[2]产值及收款计划（2026）'!$A:$A&amp;'[2]产值及收款计划（2026）'!$B:$B,'[2]产值及收款计划（2026）'!U:U)</f>
        <v>0</v>
      </c>
      <c r="V183" s="235" cm="1">
        <f t="array" ref="V183">_xlfn.XLOOKUP($A183&amp;$B183,'[2]产值及收款计划（2026）'!$A:$A&amp;'[2]产值及收款计划（2026）'!$B:$B,'[2]产值及收款计划（2026）'!V:V)</f>
        <v>0</v>
      </c>
      <c r="W183" s="235" t="e" cm="1">
        <f t="array" ref="W183">_xlfn.XLOOKUP($A183&amp;$B183,'[2]产值及收款计划（2026）'!$A:$A&amp;'[2]产值及收款计划（2026）'!$B:$B,'[2]产值及收款计划（2026）'!W:W)</f>
        <v>#REF!</v>
      </c>
      <c r="X183" s="235" t="e" cm="1">
        <f t="array" ref="X183">_xlfn.XLOOKUP($A183&amp;$B183,'[2]产值及收款计划（2026）'!$A:$A&amp;'[2]产值及收款计划（2026）'!$B:$B,'[2]产值及收款计划（2026）'!X:X)</f>
        <v>#REF!</v>
      </c>
      <c r="Y183" s="235" t="e" cm="1">
        <f t="array" ref="Y183">_xlfn.XLOOKUP($A183&amp;$B183,'[2]产值及收款计划（2026）'!$A:$A&amp;'[2]产值及收款计划（2026）'!$B:$B,'[2]产值及收款计划（2026）'!Y:Y)</f>
        <v>#REF!</v>
      </c>
      <c r="Z183" s="235" t="e" cm="1">
        <f t="array" ref="Z183">_xlfn.XLOOKUP($A183&amp;$B183,'[2]产值及收款计划（2026）'!$A:$A&amp;'[2]产值及收款计划（2026）'!$B:$B,'[2]产值及收款计划（2026）'!Z:Z)</f>
        <v>#REF!</v>
      </c>
      <c r="AA183" s="235" cm="1">
        <f t="array" ref="AA183">_xlfn.XLOOKUP($A183&amp;$B183,'[2]产值及收款计划（2026）'!$A:$A&amp;'[2]产值及收款计划（2026）'!$B:$B,'[2]产值及收款计划（2026）'!AA:AA)</f>
        <v>0</v>
      </c>
      <c r="AB183" s="235" cm="1">
        <f t="array" ref="AB183">_xlfn.XLOOKUP($A183&amp;$B183,'[2]产值及收款计划（2026）'!$A:$A&amp;'[2]产值及收款计划（2026）'!$B:$B,'[2]产值及收款计划（2026）'!AB:AB)</f>
        <v>0</v>
      </c>
      <c r="AC183" s="235" cm="1">
        <f t="array" ref="AC183">_xlfn.XLOOKUP($A183&amp;$B183,'[2]产值及收款计划（2026）'!$A:$A&amp;'[2]产值及收款计划（2026）'!$B:$B,'[2]产值及收款计划（2026）'!AC:AC)</f>
        <v>0</v>
      </c>
      <c r="AD183" s="235" cm="1">
        <f t="array" ref="AD183">_xlfn.XLOOKUP($A183&amp;$B183,'[2]产值及收款计划（2026）'!$A:$A&amp;'[2]产值及收款计划（2026）'!$B:$B,'[2]产值及收款计划（2026）'!AD:AD)</f>
        <v>0</v>
      </c>
      <c r="AE183" s="235" cm="1">
        <f t="array" ref="AE183">_xlfn.XLOOKUP($A183&amp;$B183,'[2]产值及收款计划（2026）'!$A:$A&amp;'[2]产值及收款计划（2026）'!$B:$B,'[2]产值及收款计划（2026）'!AE:AE)</f>
        <v>0</v>
      </c>
      <c r="AF183" s="235" cm="1">
        <f t="array" ref="AF183">_xlfn.XLOOKUP($A183&amp;$B183,'[2]产值及收款计划（2026）'!$A:$A&amp;'[2]产值及收款计划（2026）'!$B:$B,'[2]产值及收款计划（2026）'!AF:AF)</f>
        <v>0</v>
      </c>
      <c r="AG183" s="235" cm="1">
        <f t="array" ref="AG183">_xlfn.XLOOKUP($A183&amp;$B183,'[2]产值及收款计划（2026）'!$A:$A&amp;'[2]产值及收款计划（2026）'!$B:$B,'[2]产值及收款计划（2026）'!AG:AG)</f>
        <v>0</v>
      </c>
      <c r="AH183" s="235" cm="1">
        <f t="array" ref="AH183">_xlfn.XLOOKUP($A183&amp;$B183,'[2]产值及收款计划（2026）'!$A:$A&amp;'[2]产值及收款计划（2026）'!$B:$B,'[2]产值及收款计划（2026）'!AH:AH)</f>
        <v>0</v>
      </c>
      <c r="AI183" s="235" cm="1">
        <f t="array" ref="AI183">_xlfn.XLOOKUP($A183&amp;$B183,'[2]产值及收款计划（2026）'!$A:$A&amp;'[2]产值及收款计划（2026）'!$B:$B,'[2]产值及收款计划（2026）'!AI:AI)</f>
        <v>0</v>
      </c>
      <c r="AJ183" s="235" cm="1">
        <f t="array" ref="AJ183">_xlfn.XLOOKUP($A183&amp;$B183,'[2]产值及收款计划（2026）'!$A:$A&amp;'[2]产值及收款计划（2026）'!$B:$B,'[2]产值及收款计划（2026）'!AJ:AJ)</f>
        <v>0</v>
      </c>
      <c r="AK183" s="235" cm="1">
        <f t="array" ref="AK183">_xlfn.XLOOKUP($A183&amp;$B183,'[2]产值及收款计划（2026）'!$A:$A&amp;'[2]产值及收款计划（2026）'!$B:$B,'[2]产值及收款计划（2026）'!AK:AK)</f>
        <v>0</v>
      </c>
      <c r="AL183" s="235" cm="1">
        <f t="array" ref="AL183">_xlfn.XLOOKUP($A183&amp;$B183,'[2]产值及收款计划（2026）'!$A:$A&amp;'[2]产值及收款计划（2026）'!$B:$B,'[2]产值及收款计划（2026）'!AL:AL)</f>
        <v>0</v>
      </c>
      <c r="AM183" s="242" cm="1">
        <f t="array" ref="AM183">_xlfn.LET(_xlpm.勾选月份状态数组,TRANSPOSE('PPT(12-15页）-TOP10'!$A$3:$A$14),_xlpm.选择数据区,IF('PPT(12-15页）-TOP10'!$E$3="收款",$BA183:$BL183,$AA183:$AL183),SUM(_xlfn._xlws.FILTER(_xlpm.选择数据区,_xlpm.勾选月份状态数组,"")))</f>
        <v>0</v>
      </c>
      <c r="AN183" s="235" t="e">
        <f>_xlfn.XLOOKUP($C183,应收未收表!$T:$T,应收未收表!AA:AA)</f>
        <v>#N/A</v>
      </c>
      <c r="AO183" s="235" t="e">
        <f>_xlfn.XLOOKUP($C183,应收未收表!$T:$T,应收未收表!AB:AB)</f>
        <v>#N/A</v>
      </c>
      <c r="AP183" s="235" t="e">
        <f>_xlfn.XLOOKUP($C183,应收未收表!$T:$T,应收未收表!AC:AC)</f>
        <v>#N/A</v>
      </c>
      <c r="AQ183" s="235" t="e">
        <f>_xlfn.XLOOKUP($C183,应收未收表!$T:$T,应收未收表!AE:AE)</f>
        <v>#N/A</v>
      </c>
      <c r="AR183" s="235" t="e">
        <f>_xlfn.XLOOKUP($C183,应收未收表!$T:$T,应收未收表!AF:AF)</f>
        <v>#N/A</v>
      </c>
      <c r="AS183" s="235" t="e" cm="1">
        <f t="array" ref="AS183">_xlfn.XLOOKUP($A183&amp;$B183,'[2]产值及收款计划（2026）'!$A:$A&amp;'[2]产值及收款计划（2026）'!$B:$B,'[2]产值及收款计划（2026）'!AS:AS)</f>
        <v>#REF!</v>
      </c>
      <c r="AT183" s="235" t="e" cm="1">
        <f t="array" ref="AT183">_xlfn.XLOOKUP($A183&amp;$B183,'[2]产值及收款计划（2026）'!$A:$A&amp;'[2]产值及收款计划（2026）'!$B:$B,'[2]产值及收款计划（2026）'!AT:AT)</f>
        <v>#REF!</v>
      </c>
      <c r="AU183" s="235" t="e" cm="1">
        <f t="array" ref="AU183">_xlfn.XLOOKUP($A183&amp;$B183,'[2]产值及收款计划（2026）'!$A:$A&amp;'[2]产值及收款计划（2026）'!$B:$B,'[2]产值及收款计划（2026）'!AU:AU)</f>
        <v>#REF!</v>
      </c>
      <c r="AV183" s="235" t="e" cm="1">
        <f t="array" ref="AV183">_xlfn.XLOOKUP($A183&amp;$B183,'[2]产值及收款计划（2026）'!$A:$A&amp;'[2]产值及收款计划（2026）'!$B:$B,'[2]产值及收款计划（2026）'!AV:AV)</f>
        <v>#REF!</v>
      </c>
      <c r="AW183" s="235" cm="1">
        <f t="array" ref="AW183">_xlfn.XLOOKUP($A183&amp;$B183,'[2]产值及收款计划（2026）'!$A:$A&amp;'[2]产值及收款计划（2026）'!$B:$B,'[2]产值及收款计划（2026）'!AW:AW)</f>
        <v>152.4699</v>
      </c>
      <c r="AX183" s="235" cm="1">
        <f t="array" ref="AX183">_xlfn.XLOOKUP($A183&amp;$B183,'[2]产值及收款计划（2026）'!$A:$A&amp;'[2]产值及收款计划（2026）'!$B:$B,'[2]产值及收款计划（2026）'!AX:AX)</f>
        <v>16.9411</v>
      </c>
      <c r="AY183" s="235" cm="1">
        <f t="array" ref="AY183">_xlfn.XLOOKUP($A183&amp;$B183,'[2]产值及收款计划（2026）'!$A:$A&amp;'[2]产值及收款计划（2026）'!$B:$B,'[2]产值及收款计划（2026）'!AY:AY)</f>
        <v>0</v>
      </c>
      <c r="AZ183" s="235" cm="1">
        <f t="array" ref="AZ183">_xlfn.XLOOKUP($A183&amp;$B183,'[2]产值及收款计划（2026）'!$A:$A&amp;'[2]产值及收款计划（2026）'!$B:$B,'[2]产值及收款计划（2026）'!AZ:AZ)</f>
        <v>0</v>
      </c>
      <c r="BA183" s="235" t="e" cm="1">
        <f t="array" ref="BA183">_xlfn.XLOOKUP($A183&amp;$B183,'[2]产值及收款计划（2026）'!$A:$A&amp;'[2]产值及收款计划（2026）'!$B:$B,'[2]产值及收款计划（2026）'!BA:BA)</f>
        <v>#REF!</v>
      </c>
      <c r="BB183" s="235" cm="1">
        <f t="array" ref="BB183">_xlfn.XLOOKUP($A183&amp;$B183,'[2]产值及收款计划（2026）'!$A:$A&amp;'[2]产值及收款计划（2026）'!$B:$B,'[2]产值及收款计划（2026）'!BB:BB)</f>
        <v>16.9411</v>
      </c>
      <c r="BC183" s="235" t="e" cm="1">
        <f t="array" ref="BC183">_xlfn.XLOOKUP($A183&amp;$B183,'[2]产值及收款计划（2026）'!$A:$A&amp;'[2]产值及收款计划（2026）'!$B:$B,'[2]产值及收款计划（2026）'!BC:BC)</f>
        <v>#REF!</v>
      </c>
      <c r="BD183" s="235" t="e" cm="1">
        <f t="array" ref="BD183">_xlfn.XLOOKUP($A183&amp;$B183,'[2]产值及收款计划（2026）'!$A:$A&amp;'[2]产值及收款计划（2026）'!$B:$B,'[2]产值及收款计划（2026）'!BD:BD)</f>
        <v>#REF!</v>
      </c>
      <c r="BE183" s="235" t="e" cm="1">
        <f t="array" ref="BE183">_xlfn.XLOOKUP($A183&amp;$B183,'[2]产值及收款计划（2026）'!$A:$A&amp;'[2]产值及收款计划（2026）'!$B:$B,'[2]产值及收款计划（2026）'!BE:BE)</f>
        <v>#REF!</v>
      </c>
      <c r="BF183" s="235" t="e" cm="1">
        <f t="array" ref="BF183">_xlfn.XLOOKUP($A183&amp;$B183,'[2]产值及收款计划（2026）'!$A:$A&amp;'[2]产值及收款计划（2026）'!$B:$B,'[2]产值及收款计划（2026）'!BF:BF)</f>
        <v>#REF!</v>
      </c>
      <c r="BG183" s="235" t="e" cm="1">
        <f t="array" ref="BG183">_xlfn.XLOOKUP($A183&amp;$B183,'[2]产值及收款计划（2026）'!$A:$A&amp;'[2]产值及收款计划（2026）'!$B:$B,'[2]产值及收款计划（2026）'!BG:BG)</f>
        <v>#REF!</v>
      </c>
      <c r="BH183" s="235" t="e" cm="1">
        <f t="array" ref="BH183">_xlfn.XLOOKUP($A183&amp;$B183,'[2]产值及收款计划（2026）'!$A:$A&amp;'[2]产值及收款计划（2026）'!$B:$B,'[2]产值及收款计划（2026）'!BH:BH)</f>
        <v>#REF!</v>
      </c>
      <c r="BI183" s="235" t="e" cm="1">
        <f t="array" ref="BI183">_xlfn.XLOOKUP($A183&amp;$B183,'[2]产值及收款计划（2026）'!$A:$A&amp;'[2]产值及收款计划（2026）'!$B:$B,'[2]产值及收款计划（2026）'!BI:BI)</f>
        <v>#REF!</v>
      </c>
      <c r="BJ183" s="235" t="e" cm="1">
        <f t="array" ref="BJ183">_xlfn.XLOOKUP($A183&amp;$B183,'[2]产值及收款计划（2026）'!$A:$A&amp;'[2]产值及收款计划（2026）'!$B:$B,'[2]产值及收款计划（2026）'!BJ:BJ)</f>
        <v>#REF!</v>
      </c>
      <c r="BK183" s="235" t="e" cm="1">
        <f t="array" ref="BK183">_xlfn.XLOOKUP($A183&amp;$B183,'[2]产值及收款计划（2026）'!$A:$A&amp;'[2]产值及收款计划（2026）'!$B:$B,'[2]产值及收款计划（2026）'!BK:BK)</f>
        <v>#REF!</v>
      </c>
      <c r="BL183" s="235" t="e" cm="1">
        <f t="array" ref="BL183">_xlfn.XLOOKUP($A183&amp;$B183,'[2]产值及收款计划（2026）'!$A:$A&amp;'[2]产值及收款计划（2026）'!$B:$B,'[2]产值及收款计划（2026）'!BL:BL)</f>
        <v>#REF!</v>
      </c>
      <c r="BM183" s="235"/>
      <c r="BN183" s="235"/>
      <c r="BO183" s="235"/>
      <c r="BP183" s="235"/>
      <c r="BQ183" s="235">
        <f>_xlfn.XLOOKUP($C183,应收未收表!$AJ:$AJ,应收未收表!AK:AK)</f>
        <v>51</v>
      </c>
      <c r="BR183" s="235">
        <f>_xlfn.XLOOKUP($C183,应收未收表!$AJ:$AJ,应收未收表!AL:AL)</f>
        <v>17</v>
      </c>
      <c r="BS183" s="235" t="str">
        <f>_xlfn.XLOOKUP($C183,应收未收表!$AJ:$AJ,应收未收表!AM:AM)</f>
        <v>春节前落实且已上报一季度计划</v>
      </c>
      <c r="BT183" s="235">
        <f>_xlfn.XLOOKUP($C183,应收未收表!$AJ:$AJ,应收未收表!AN:AN)</f>
        <v>0</v>
      </c>
      <c r="BU183" s="234" t="str" cm="1">
        <f t="array" ref="BU183">_xlfn.XLOOKUP($A183&amp;$B183,'[2]产值及收款计划（2026）'!$A:$A&amp;'[2]产值及收款计划（2026）'!$B:$B,'[2]产值及收款计划（2026）'!BQ:BQ)</f>
        <v>上海智能交通有限公司</v>
      </c>
      <c r="BV183" s="235" t="e" cm="1">
        <f t="array" ref="BV183">_xlfn.XLOOKUP($A183&amp;$B183,'[2]产值及收款计划（2026）'!$A:$A&amp;'[2]产值及收款计划（2026）'!$B:$B,'[2]产值及收款计划（2026）'!BR:BR)</f>
        <v>#REF!</v>
      </c>
      <c r="CE183" s="235" cm="1">
        <f t="array" ref="CE183">_xlfn.XLOOKUP($A183&amp;$B183,'[2]产值及收款计划（2026）'!$A:$A&amp;'[2]产值及收款计划（2026）'!$B:$B,'[2]产值及收款计划（2026）'!CA:CA)</f>
        <v>0</v>
      </c>
      <c r="CF183" s="235" cm="1">
        <f t="array" ref="CF183">_xlfn.XLOOKUP($A183&amp;$B183,'[2]产值及收款计划（2026）'!$A:$A&amp;'[2]产值及收款计划（2026）'!$B:$B,'[2]产值及收款计划（2026）'!CB:CB)</f>
        <v>0</v>
      </c>
      <c r="CG183" s="235" cm="1">
        <f t="array" ref="CG183">_xlfn.XLOOKUP($A183&amp;$B183,'[2]产值及收款计划（2026）'!$A:$A&amp;'[2]产值及收款计划（2026）'!$B:$B,'[2]产值及收款计划（2026）'!CC:CC)</f>
        <v>0</v>
      </c>
      <c r="CH183" s="235" cm="1">
        <f t="array" ref="CH183">_xlfn.XLOOKUP($A183&amp;$B183,'[2]产值及收款计划（2026）'!$A:$A&amp;'[2]产值及收款计划（2026）'!$B:$B,'[2]产值及收款计划（2026）'!CD:CD)</f>
        <v>0</v>
      </c>
      <c r="CI183" s="235" cm="1">
        <f t="array" ref="CI183">_xlfn.XLOOKUP($A183&amp;$B183,'[2]产值及收款计划（2026）'!$A:$A&amp;'[2]产值及收款计划（2026）'!$B:$B,'[2]产值及收款计划（2026）'!CE:CE)</f>
        <v>0</v>
      </c>
      <c r="CJ183" s="235" cm="1">
        <f t="array" ref="CJ183">_xlfn.XLOOKUP($A183&amp;$B183,'[2]产值及收款计划（2026）'!$A:$A&amp;'[2]产值及收款计划（2026）'!$B:$B,'[2]产值及收款计划（2026）'!CF:CF)</f>
        <v>0</v>
      </c>
      <c r="CK183" s="235" cm="1">
        <f t="array" ref="CK183">_xlfn.XLOOKUP($A183&amp;$B183,'[2]产值及收款计划（2026）'!$A:$A&amp;'[2]产值及收款计划（2026）'!$B:$B,'[2]产值及收款计划（2026）'!CG:CG)</f>
        <v>0</v>
      </c>
      <c r="CL183" s="235" cm="1">
        <f t="array" ref="CL183">_xlfn.XLOOKUP($A183&amp;$B183,'[2]产值及收款计划（2026）'!$A:$A&amp;'[2]产值及收款计划（2026）'!$B:$B,'[2]产值及收款计划（2026）'!CH:CH)</f>
        <v>0</v>
      </c>
      <c r="CM183" s="235" cm="1">
        <f t="array" ref="CM183">_xlfn.XLOOKUP($A183&amp;$B183,'[2]产值及收款计划（2026）'!$A:$A&amp;'[2]产值及收款计划（2026）'!$B:$B,'[2]产值及收款计划（2026）'!CI:CI)</f>
        <v>0</v>
      </c>
      <c r="CN183" s="235" cm="1">
        <f t="array" ref="CN183">_xlfn.XLOOKUP($A183&amp;$B183,'[2]产值及收款计划（2026）'!$A:$A&amp;'[2]产值及收款计划（2026）'!$B:$B,'[2]产值及收款计划（2026）'!CJ:CJ)</f>
        <v>0</v>
      </c>
      <c r="CO183" s="235" cm="1">
        <f t="array" ref="CO183">_xlfn.XLOOKUP($A183&amp;$B183,'[2]产值及收款计划（2026）'!$A:$A&amp;'[2]产值及收款计划（2026）'!$B:$B,'[2]产值及收款计划（2026）'!CK:CK)</f>
        <v>0</v>
      </c>
      <c r="CP183" s="235" cm="1">
        <f t="array" ref="CP183">_xlfn.XLOOKUP($A183&amp;$B183,'[2]产值及收款计划（2026）'!$A:$A&amp;'[2]产值及收款计划（2026）'!$B:$B,'[2]产值及收款计划（2026）'!CL:CL)</f>
        <v>0</v>
      </c>
      <c r="DE183" s="235" cm="1">
        <f t="array" ref="DE183">_xlfn.XLOOKUP($A183&amp;$B183,'[2]产值及收款计划（2026）'!$A:$A&amp;'[2]产值及收款计划（2026）'!$B:$B,'[2]产值及收款计划（2026）'!DA:DA)</f>
        <v>0</v>
      </c>
      <c r="DF183" s="235" cm="1">
        <f t="array" ref="DF183">_xlfn.XLOOKUP($A183&amp;$B183,'[2]产值及收款计划（2026）'!$A:$A&amp;'[2]产值及收款计划（2026）'!$B:$B,'[2]产值及收款计划（2026）'!DB:DB)</f>
        <v>16.9411</v>
      </c>
      <c r="DG183" s="235" cm="1">
        <f t="array" ref="DG183">_xlfn.XLOOKUP($A183&amp;$B183,'[2]产值及收款计划（2026）'!$A:$A&amp;'[2]产值及收款计划（2026）'!$B:$B,'[2]产值及收款计划（2026）'!DC:DC)</f>
        <v>0</v>
      </c>
      <c r="DH183" s="235" cm="1">
        <f t="array" ref="DH183">_xlfn.XLOOKUP($A183&amp;$B183,'[2]产值及收款计划（2026）'!$A:$A&amp;'[2]产值及收款计划（2026）'!$B:$B,'[2]产值及收款计划（2026）'!DD:DD)</f>
        <v>0</v>
      </c>
      <c r="DI183" s="235" cm="1">
        <f t="array" ref="DI183">_xlfn.XLOOKUP($A183&amp;$B183,'[2]产值及收款计划（2026）'!$A:$A&amp;'[2]产值及收款计划（2026）'!$B:$B,'[2]产值及收款计划（2026）'!DE:DE)</f>
        <v>0</v>
      </c>
      <c r="DJ183" s="235" cm="1">
        <f t="array" ref="DJ183">_xlfn.XLOOKUP($A183&amp;$B183,'[2]产值及收款计划（2026）'!$A:$A&amp;'[2]产值及收款计划（2026）'!$B:$B,'[2]产值及收款计划（2026）'!DF:DF)</f>
        <v>0</v>
      </c>
      <c r="DK183" s="235" cm="1">
        <f t="array" ref="DK183">_xlfn.XLOOKUP($A183&amp;$B183,'[2]产值及收款计划（2026）'!$A:$A&amp;'[2]产值及收款计划（2026）'!$B:$B,'[2]产值及收款计划（2026）'!DG:DG)</f>
        <v>0</v>
      </c>
      <c r="DL183" s="235" cm="1">
        <f t="array" ref="DL183">_xlfn.XLOOKUP($A183&amp;$B183,'[2]产值及收款计划（2026）'!$A:$A&amp;'[2]产值及收款计划（2026）'!$B:$B,'[2]产值及收款计划（2026）'!DH:DH)</f>
        <v>0</v>
      </c>
      <c r="DM183" s="235" cm="1">
        <f t="array" ref="DM183">_xlfn.XLOOKUP($A183&amp;$B183,'[2]产值及收款计划（2026）'!$A:$A&amp;'[2]产值及收款计划（2026）'!$B:$B,'[2]产值及收款计划（2026）'!DI:DI)</f>
        <v>0</v>
      </c>
      <c r="DN183" s="235" cm="1">
        <f t="array" ref="DN183">_xlfn.XLOOKUP($A183&amp;$B183,'[2]产值及收款计划（2026）'!$A:$A&amp;'[2]产值及收款计划（2026）'!$B:$B,'[2]产值及收款计划（2026）'!DJ:DJ)</f>
        <v>0</v>
      </c>
      <c r="DO183" s="235" cm="1">
        <f t="array" ref="DO183">_xlfn.XLOOKUP($A183&amp;$B183,'[2]产值及收款计划（2026）'!$A:$A&amp;'[2]产值及收款计划（2026）'!$B:$B,'[2]产值及收款计划（2026）'!DK:DK)</f>
        <v>0</v>
      </c>
      <c r="DP183" s="235" cm="1">
        <f t="array" ref="DP183">_xlfn.XLOOKUP($A183&amp;$B183,'[2]产值及收款计划（2026）'!$A:$A&amp;'[2]产值及收款计划（2026）'!$B:$B,'[2]产值及收款计划（2026）'!DL:DL)</f>
        <v>0</v>
      </c>
      <c r="DQ183" s="243"/>
      <c r="DR183" s="229"/>
    </row>
    <row r="184" ht="20.25" spans="1:122">
      <c r="A184" s="233">
        <f t="shared" ref="A184:A215" si="17">A183+1</f>
        <v>35</v>
      </c>
      <c r="B184" s="233" t="s">
        <v>26</v>
      </c>
      <c r="C184" s="234" t="str" cm="1">
        <f t="array" ref="C184">_xlfn.XLOOKUP($A184&amp;$B184,'[2]产值及收款计划（2026）'!$A:$A&amp;'[2]产值及收款计划（2026）'!$B:$B,'[2]产值及收款计划（2026）'!C:C)</f>
        <v>ZHT2022103100092</v>
      </c>
      <c r="D184" s="234" t="str" cm="1">
        <f t="array" ref="D184">_xlfn.XLOOKUP($A184&amp;$B184,'[2]产值及收款计划（2026）'!$A:$A&amp;'[2]产值及收款计划（2026）'!$B:$B,'[2]产值及收款计划（2026）'!D:D)</f>
        <v>数据驱动的区域化设施全生命周期精准维养研究与应用（地道健康监测）</v>
      </c>
      <c r="E184" s="235" cm="1">
        <f t="array" ref="E184">_xlfn.XLOOKUP($A184&amp;$B184,'[2]产值及收款计划（2026）'!$A:$A&amp;'[2]产值及收款计划（2026）'!$B:$B,'[2]产值及收款计划（2026）'!E:E)</f>
        <v>18.21</v>
      </c>
      <c r="F184" s="235" cm="1">
        <f t="array" ref="F184">_xlfn.XLOOKUP($A184&amp;$B184,'[2]产值及收款计划（2026）'!$A:$A&amp;'[2]产值及收款计划（2026）'!$B:$B,'[2]产值及收款计划（2026）'!F:F)</f>
        <v>18.21</v>
      </c>
      <c r="G184" s="235" cm="1">
        <f t="array" ref="G184">_xlfn.XLOOKUP($A184&amp;$B184,'[2]产值及收款计划（2026）'!$A:$A&amp;'[2]产值及收款计划（2026）'!$B:$B,'[2]产值及收款计划（2026）'!G:G)</f>
        <v>18.21</v>
      </c>
      <c r="H184" s="235" cm="1">
        <f t="array" ref="H184">_xlfn.XLOOKUP($A184&amp;$B184,'[2]产值及收款计划（2026）'!$A:$A&amp;'[2]产值及收款计划（2026）'!$B:$B,'[2]产值及收款计划（2026）'!H:H)</f>
        <v>18.21</v>
      </c>
      <c r="I184" s="236" cm="1">
        <f t="array" ref="I184">_xlfn.XLOOKUP($A184&amp;$B184,'[2]产值及收款计划（2026）'!$A:$A&amp;'[2]产值及收款计划（2026）'!$B:$B,'[2]产值及收款计划（2026）'!I:I)</f>
        <v>1</v>
      </c>
      <c r="J184" s="237" cm="1">
        <f t="array" ref="J184">_xlfn.XLOOKUP($A184&amp;$B184,'[2]产值及收款计划（2026）'!$A:$A&amp;'[2]产值及收款计划（2026）'!$B:$B,'[2]产值及收款计划（2026）'!J:J)</f>
        <v>0.06</v>
      </c>
      <c r="K184" s="235" t="e" cm="1">
        <f t="array" ref="K184">_xlfn.XLOOKUP($A184&amp;$B184,'[2]产值及收款计划（2026）'!$A:$A&amp;'[2]产值及收款计划（2026）'!$B:$B,'[2]产值及收款计划（2026）'!K:K)</f>
        <v>#REF!</v>
      </c>
      <c r="L184" s="235" t="e" cm="1">
        <f t="array" ref="L184">_xlfn.XLOOKUP($A184&amp;$B184,'[2]产值及收款计划（2026）'!$A:$A&amp;'[2]产值及收款计划（2026）'!$B:$B,'[2]产值及收款计划（2026）'!L:L)</f>
        <v>#REF!</v>
      </c>
      <c r="M184" s="235" t="str" cm="1">
        <f t="array" ref="M184">_xlfn.XLOOKUP($A184&amp;$B184,'[2]产值及收款计划（2026）'!$A:$A&amp;'[2]产值及收款计划（2026）'!$B:$B,'[2]产值及收款计划（2026）'!M:M)</f>
        <v>主导</v>
      </c>
      <c r="N184" s="235" t="str" cm="1">
        <f t="array" ref="N184">_xlfn.XLOOKUP($A184&amp;$B184,'[2]产值及收款计划（2026）'!$A:$A&amp;'[2]产值及收款计划（2026）'!$B:$B,'[2]产值及收款计划（2026）'!N:N)</f>
        <v>邱枫团队</v>
      </c>
      <c r="O184" s="235" t="str" cm="1">
        <f t="array" ref="O184">_xlfn.XLOOKUP($A184&amp;$B184,'[2]产值及收款计划（2026）'!$A:$A&amp;'[2]产值及收款计划（2026）'!$B:$B,'[2]产值及收款计划（2026）'!O:O)</f>
        <v>邱枫</v>
      </c>
      <c r="P184" s="234" t="str" cm="1">
        <f t="array" ref="P184">_xlfn.XLOOKUP($A184&amp;$B184,'[2]产值及收款计划（2026）'!$A:$A&amp;'[2]产值及收款计划（2026）'!$B:$B,'[2]产值及收款计划（2026）'!P:P)</f>
        <v>在建</v>
      </c>
      <c r="Q184" s="235" t="e" cm="1">
        <f t="array" ref="Q184">_xlfn.XLOOKUP($A184&amp;$B184,'[2]产值及收款计划（2026）'!$A:$A&amp;'[2]产值及收款计划（2026）'!$B:$B,'[2]产值及收款计划（2026）'!Q:Q)</f>
        <v>#REF!</v>
      </c>
      <c r="R184" s="235" t="e" cm="1">
        <f t="array" ref="R184">_xlfn.XLOOKUP($A184&amp;$B184,'[2]产值及收款计划（2026）'!$A:$A&amp;'[2]产值及收款计划（2026）'!$B:$B,'[2]产值及收款计划（2026）'!R:R)</f>
        <v>#REF!</v>
      </c>
      <c r="S184" s="235" t="e" cm="1">
        <f t="array" ref="S184">_xlfn.XLOOKUP($A184&amp;$B184,'[2]产值及收款计划（2026）'!$A:$A&amp;'[2]产值及收款计划（2026）'!$B:$B,'[2]产值及收款计划（2026）'!S:S)</f>
        <v>#REF!</v>
      </c>
      <c r="T184" s="235" cm="1">
        <f t="array" ref="T184">_xlfn.XLOOKUP($A184&amp;$B184,'[2]产值及收款计划（2026）'!$A:$A&amp;'[2]产值及收款计划（2026）'!$B:$B,'[2]产值及收款计划（2026）'!T:T)</f>
        <v>17.2995</v>
      </c>
      <c r="U184" s="235" cm="1">
        <f t="array" ref="U184">_xlfn.XLOOKUP($A184&amp;$B184,'[2]产值及收款计划（2026）'!$A:$A&amp;'[2]产值及收款计划（2026）'!$B:$B,'[2]产值及收款计划（2026）'!U:U)</f>
        <v>0</v>
      </c>
      <c r="V184" s="235" cm="1">
        <f t="array" ref="V184">_xlfn.XLOOKUP($A184&amp;$B184,'[2]产值及收款计划（2026）'!$A:$A&amp;'[2]产值及收款计划（2026）'!$B:$B,'[2]产值及收款计划（2026）'!V:V)</f>
        <v>0.910500000000003</v>
      </c>
      <c r="W184" s="235" t="e" cm="1">
        <f t="array" ref="W184">_xlfn.XLOOKUP($A184&amp;$B184,'[2]产值及收款计划（2026）'!$A:$A&amp;'[2]产值及收款计划（2026）'!$B:$B,'[2]产值及收款计划（2026）'!W:W)</f>
        <v>#REF!</v>
      </c>
      <c r="X184" s="235" t="e" cm="1">
        <f t="array" ref="X184">_xlfn.XLOOKUP($A184&amp;$B184,'[2]产值及收款计划（2026）'!$A:$A&amp;'[2]产值及收款计划（2026）'!$B:$B,'[2]产值及收款计划（2026）'!X:X)</f>
        <v>#REF!</v>
      </c>
      <c r="Y184" s="235" t="e" cm="1">
        <f t="array" ref="Y184">_xlfn.XLOOKUP($A184&amp;$B184,'[2]产值及收款计划（2026）'!$A:$A&amp;'[2]产值及收款计划（2026）'!$B:$B,'[2]产值及收款计划（2026）'!Y:Y)</f>
        <v>#REF!</v>
      </c>
      <c r="Z184" s="235" t="e" cm="1">
        <f t="array" ref="Z184">_xlfn.XLOOKUP($A184&amp;$B184,'[2]产值及收款计划（2026）'!$A:$A&amp;'[2]产值及收款计划（2026）'!$B:$B,'[2]产值及收款计划（2026）'!Z:Z)</f>
        <v>#REF!</v>
      </c>
      <c r="AA184" s="235" t="e" cm="1">
        <f t="array" ref="AA184">_xlfn.XLOOKUP($A184&amp;$B184,'[2]产值及收款计划（2026）'!$A:$A&amp;'[2]产值及收款计划（2026）'!$B:$B,'[2]产值及收款计划（2026）'!AA:AA)</f>
        <v>#REF!</v>
      </c>
      <c r="AB184" s="235" cm="1">
        <f t="array" ref="AB184">_xlfn.XLOOKUP($A184&amp;$B184,'[2]产值及收款计划（2026）'!$A:$A&amp;'[2]产值及收款计划（2026）'!$B:$B,'[2]产值及收款计划（2026）'!AB:AB)</f>
        <v>0.9105</v>
      </c>
      <c r="AC184" s="235" cm="1">
        <f t="array" ref="AC184">_xlfn.XLOOKUP($A184&amp;$B184,'[2]产值及收款计划（2026）'!$A:$A&amp;'[2]产值及收款计划（2026）'!$B:$B,'[2]产值及收款计划（2026）'!AC:AC)</f>
        <v>0.9105</v>
      </c>
      <c r="AD184" s="235" t="e" cm="1">
        <f t="array" ref="AD184">_xlfn.XLOOKUP($A184&amp;$B184,'[2]产值及收款计划（2026）'!$A:$A&amp;'[2]产值及收款计划（2026）'!$B:$B,'[2]产值及收款计划（2026）'!AD:AD)</f>
        <v>#REF!</v>
      </c>
      <c r="AE184" s="235" t="e" cm="1">
        <f t="array" ref="AE184">_xlfn.XLOOKUP($A184&amp;$B184,'[2]产值及收款计划（2026）'!$A:$A&amp;'[2]产值及收款计划（2026）'!$B:$B,'[2]产值及收款计划（2026）'!AE:AE)</f>
        <v>#REF!</v>
      </c>
      <c r="AF184" s="235" t="e" cm="1">
        <f t="array" ref="AF184">_xlfn.XLOOKUP($A184&amp;$B184,'[2]产值及收款计划（2026）'!$A:$A&amp;'[2]产值及收款计划（2026）'!$B:$B,'[2]产值及收款计划（2026）'!AF:AF)</f>
        <v>#REF!</v>
      </c>
      <c r="AG184" s="235" t="e" cm="1">
        <f t="array" ref="AG184">_xlfn.XLOOKUP($A184&amp;$B184,'[2]产值及收款计划（2026）'!$A:$A&amp;'[2]产值及收款计划（2026）'!$B:$B,'[2]产值及收款计划（2026）'!AG:AG)</f>
        <v>#REF!</v>
      </c>
      <c r="AH184" s="235" t="e" cm="1">
        <f t="array" ref="AH184">_xlfn.XLOOKUP($A184&amp;$B184,'[2]产值及收款计划（2026）'!$A:$A&amp;'[2]产值及收款计划（2026）'!$B:$B,'[2]产值及收款计划（2026）'!AH:AH)</f>
        <v>#REF!</v>
      </c>
      <c r="AI184" s="235" t="e" cm="1">
        <f t="array" ref="AI184">_xlfn.XLOOKUP($A184&amp;$B184,'[2]产值及收款计划（2026）'!$A:$A&amp;'[2]产值及收款计划（2026）'!$B:$B,'[2]产值及收款计划（2026）'!AI:AI)</f>
        <v>#REF!</v>
      </c>
      <c r="AJ184" s="235" t="e" cm="1">
        <f t="array" ref="AJ184">_xlfn.XLOOKUP($A184&amp;$B184,'[2]产值及收款计划（2026）'!$A:$A&amp;'[2]产值及收款计划（2026）'!$B:$B,'[2]产值及收款计划（2026）'!AJ:AJ)</f>
        <v>#REF!</v>
      </c>
      <c r="AK184" s="235" t="e" cm="1">
        <f t="array" ref="AK184">_xlfn.XLOOKUP($A184&amp;$B184,'[2]产值及收款计划（2026）'!$A:$A&amp;'[2]产值及收款计划（2026）'!$B:$B,'[2]产值及收款计划（2026）'!AK:AK)</f>
        <v>#REF!</v>
      </c>
      <c r="AL184" s="235" t="e" cm="1">
        <f t="array" ref="AL184">_xlfn.XLOOKUP($A184&amp;$B184,'[2]产值及收款计划（2026）'!$A:$A&amp;'[2]产值及收款计划（2026）'!$B:$B,'[2]产值及收款计划（2026）'!AL:AL)</f>
        <v>#REF!</v>
      </c>
      <c r="AM184" s="242" t="e" cm="1">
        <f t="array" ref="AM184">_xlfn.LET(_xlpm.勾选月份状态数组,TRANSPOSE('PPT(12-15页）-TOP10'!$A$3:$A$14),_xlpm.选择数据区,IF('PPT(12-15页）-TOP10'!$E$3="收款",$BA184:$BL184,$AA184:$AL184),SUM(_xlfn._xlws.FILTER(_xlpm.选择数据区,_xlpm.勾选月份状态数组,"")))</f>
        <v>#REF!</v>
      </c>
      <c r="AN184" s="235" t="e">
        <f>_xlfn.XLOOKUP($C184,应收未收表!$T:$T,应收未收表!AA:AA)</f>
        <v>#N/A</v>
      </c>
      <c r="AO184" s="235" t="e">
        <f>_xlfn.XLOOKUP($C184,应收未收表!$T:$T,应收未收表!AB:AB)</f>
        <v>#N/A</v>
      </c>
      <c r="AP184" s="235" t="e">
        <f>_xlfn.XLOOKUP($C184,应收未收表!$T:$T,应收未收表!AC:AC)</f>
        <v>#N/A</v>
      </c>
      <c r="AQ184" s="235" t="e">
        <f>_xlfn.XLOOKUP($C184,应收未收表!$T:$T,应收未收表!AE:AE)</f>
        <v>#N/A</v>
      </c>
      <c r="AR184" s="235" t="e">
        <f>_xlfn.XLOOKUP($C184,应收未收表!$T:$T,应收未收表!AF:AF)</f>
        <v>#N/A</v>
      </c>
      <c r="AS184" s="235" t="e" cm="1">
        <f t="array" ref="AS184">_xlfn.XLOOKUP($A184&amp;$B184,'[2]产值及收款计划（2026）'!$A:$A&amp;'[2]产值及收款计划（2026）'!$B:$B,'[2]产值及收款计划（2026）'!AS:AS)</f>
        <v>#REF!</v>
      </c>
      <c r="AT184" s="235" t="e" cm="1">
        <f t="array" ref="AT184">_xlfn.XLOOKUP($A184&amp;$B184,'[2]产值及收款计划（2026）'!$A:$A&amp;'[2]产值及收款计划（2026）'!$B:$B,'[2]产值及收款计划（2026）'!AT:AT)</f>
        <v>#REF!</v>
      </c>
      <c r="AU184" s="235" t="e" cm="1">
        <f t="array" ref="AU184">_xlfn.XLOOKUP($A184&amp;$B184,'[2]产值及收款计划（2026）'!$A:$A&amp;'[2]产值及收款计划（2026）'!$B:$B,'[2]产值及收款计划（2026）'!AU:AU)</f>
        <v>#REF!</v>
      </c>
      <c r="AV184" s="235" t="e" cm="1">
        <f t="array" ref="AV184">_xlfn.XLOOKUP($A184&amp;$B184,'[2]产值及收款计划（2026）'!$A:$A&amp;'[2]产值及收款计划（2026）'!$B:$B,'[2]产值及收款计划（2026）'!AV:AV)</f>
        <v>#REF!</v>
      </c>
      <c r="AW184" s="235" cm="1">
        <f t="array" ref="AW184">_xlfn.XLOOKUP($A184&amp;$B184,'[2]产值及收款计划（2026）'!$A:$A&amp;'[2]产值及收款计划（2026）'!$B:$B,'[2]产值及收款计划（2026）'!AW:AW)</f>
        <v>18.21</v>
      </c>
      <c r="AX184" s="235" cm="1">
        <f t="array" ref="AX184">_xlfn.XLOOKUP($A184&amp;$B184,'[2]产值及收款计划（2026）'!$A:$A&amp;'[2]产值及收款计划（2026）'!$B:$B,'[2]产值及收款计划（2026）'!AX:AX)</f>
        <v>0</v>
      </c>
      <c r="AY184" s="235" cm="1">
        <f t="array" ref="AY184">_xlfn.XLOOKUP($A184&amp;$B184,'[2]产值及收款计划（2026）'!$A:$A&amp;'[2]产值及收款计划（2026）'!$B:$B,'[2]产值及收款计划（2026）'!AY:AY)</f>
        <v>0</v>
      </c>
      <c r="AZ184" s="235" cm="1">
        <f t="array" ref="AZ184">_xlfn.XLOOKUP($A184&amp;$B184,'[2]产值及收款计划（2026）'!$A:$A&amp;'[2]产值及收款计划（2026）'!$B:$B,'[2]产值及收款计划（2026）'!AZ:AZ)</f>
        <v>-0.910500000000003</v>
      </c>
      <c r="BA184" s="235" t="e" cm="1">
        <f t="array" ref="BA184">_xlfn.XLOOKUP($A184&amp;$B184,'[2]产值及收款计划（2026）'!$A:$A&amp;'[2]产值及收款计划（2026）'!$B:$B,'[2]产值及收款计划（2026）'!BA:BA)</f>
        <v>#REF!</v>
      </c>
      <c r="BB184" s="235" t="e" cm="1">
        <f t="array" ref="BB184">_xlfn.XLOOKUP($A184&amp;$B184,'[2]产值及收款计划（2026）'!$A:$A&amp;'[2]产值及收款计划（2026）'!$B:$B,'[2]产值及收款计划（2026）'!BB:BB)</f>
        <v>#REF!</v>
      </c>
      <c r="BC184" s="235" t="e" cm="1">
        <f t="array" ref="BC184">_xlfn.XLOOKUP($A184&amp;$B184,'[2]产值及收款计划（2026）'!$A:$A&amp;'[2]产值及收款计划（2026）'!$B:$B,'[2]产值及收款计划（2026）'!BC:BC)</f>
        <v>#REF!</v>
      </c>
      <c r="BD184" s="235" t="e" cm="1">
        <f t="array" ref="BD184">_xlfn.XLOOKUP($A184&amp;$B184,'[2]产值及收款计划（2026）'!$A:$A&amp;'[2]产值及收款计划（2026）'!$B:$B,'[2]产值及收款计划（2026）'!BD:BD)</f>
        <v>#REF!</v>
      </c>
      <c r="BE184" s="235" t="e" cm="1">
        <f t="array" ref="BE184">_xlfn.XLOOKUP($A184&amp;$B184,'[2]产值及收款计划（2026）'!$A:$A&amp;'[2]产值及收款计划（2026）'!$B:$B,'[2]产值及收款计划（2026）'!BE:BE)</f>
        <v>#REF!</v>
      </c>
      <c r="BF184" s="235" t="e" cm="1">
        <f t="array" ref="BF184">_xlfn.XLOOKUP($A184&amp;$B184,'[2]产值及收款计划（2026）'!$A:$A&amp;'[2]产值及收款计划（2026）'!$B:$B,'[2]产值及收款计划（2026）'!BF:BF)</f>
        <v>#REF!</v>
      </c>
      <c r="BG184" s="235" t="e" cm="1">
        <f t="array" ref="BG184">_xlfn.XLOOKUP($A184&amp;$B184,'[2]产值及收款计划（2026）'!$A:$A&amp;'[2]产值及收款计划（2026）'!$B:$B,'[2]产值及收款计划（2026）'!BG:BG)</f>
        <v>#REF!</v>
      </c>
      <c r="BH184" s="235" t="e" cm="1">
        <f t="array" ref="BH184">_xlfn.XLOOKUP($A184&amp;$B184,'[2]产值及收款计划（2026）'!$A:$A&amp;'[2]产值及收款计划（2026）'!$B:$B,'[2]产值及收款计划（2026）'!BH:BH)</f>
        <v>#REF!</v>
      </c>
      <c r="BI184" s="235" t="e" cm="1">
        <f t="array" ref="BI184">_xlfn.XLOOKUP($A184&amp;$B184,'[2]产值及收款计划（2026）'!$A:$A&amp;'[2]产值及收款计划（2026）'!$B:$B,'[2]产值及收款计划（2026）'!BI:BI)</f>
        <v>#REF!</v>
      </c>
      <c r="BJ184" s="235" t="e" cm="1">
        <f t="array" ref="BJ184">_xlfn.XLOOKUP($A184&amp;$B184,'[2]产值及收款计划（2026）'!$A:$A&amp;'[2]产值及收款计划（2026）'!$B:$B,'[2]产值及收款计划（2026）'!BJ:BJ)</f>
        <v>#REF!</v>
      </c>
      <c r="BK184" s="235" t="e" cm="1">
        <f t="array" ref="BK184">_xlfn.XLOOKUP($A184&amp;$B184,'[2]产值及收款计划（2026）'!$A:$A&amp;'[2]产值及收款计划（2026）'!$B:$B,'[2]产值及收款计划（2026）'!BK:BK)</f>
        <v>#REF!</v>
      </c>
      <c r="BL184" s="235" t="e" cm="1">
        <f t="array" ref="BL184">_xlfn.XLOOKUP($A184&amp;$B184,'[2]产值及收款计划（2026）'!$A:$A&amp;'[2]产值及收款计划（2026）'!$B:$B,'[2]产值及收款计划（2026）'!BL:BL)</f>
        <v>#REF!</v>
      </c>
      <c r="BM184" s="235"/>
      <c r="BN184" s="235"/>
      <c r="BO184" s="235"/>
      <c r="BP184" s="235"/>
      <c r="BQ184" s="235" t="e">
        <f>_xlfn.XLOOKUP($C184,应收未收表!$AJ:$AJ,应收未收表!AK:AK)</f>
        <v>#N/A</v>
      </c>
      <c r="BR184" s="235" t="e">
        <f>_xlfn.XLOOKUP($C184,应收未收表!$AJ:$AJ,应收未收表!AL:AL)</f>
        <v>#N/A</v>
      </c>
      <c r="BS184" s="235" t="e">
        <f>_xlfn.XLOOKUP($C184,应收未收表!$AJ:$AJ,应收未收表!AM:AM)</f>
        <v>#N/A</v>
      </c>
      <c r="BT184" s="235" t="e">
        <f>_xlfn.XLOOKUP($C184,应收未收表!$AJ:$AJ,应收未收表!AN:AN)</f>
        <v>#N/A</v>
      </c>
      <c r="BU184" s="234" t="str" cm="1">
        <f t="array" ref="BU184">_xlfn.XLOOKUP($A184&amp;$B184,'[2]产值及收款计划（2026）'!$A:$A&amp;'[2]产值及收款计划（2026）'!$B:$B,'[2]产值及收款计划（2026）'!BQ:BQ)</f>
        <v>上海城建养护管理有限公司</v>
      </c>
      <c r="BV184" s="235" t="e" cm="1">
        <f t="array" ref="BV184">_xlfn.XLOOKUP($A184&amp;$B184,'[2]产值及收款计划（2026）'!$A:$A&amp;'[2]产值及收款计划（2026）'!$B:$B,'[2]产值及收款计划（2026）'!BR:BR)</f>
        <v>#REF!</v>
      </c>
      <c r="CE184" s="235" cm="1">
        <f t="array" ref="CE184">_xlfn.XLOOKUP($A184&amp;$B184,'[2]产值及收款计划（2026）'!$A:$A&amp;'[2]产值及收款计划（2026）'!$B:$B,'[2]产值及收款计划（2026）'!CA:CA)</f>
        <v>0</v>
      </c>
      <c r="CF184" s="235" cm="1">
        <f t="array" ref="CF184">_xlfn.XLOOKUP($A184&amp;$B184,'[2]产值及收款计划（2026）'!$A:$A&amp;'[2]产值及收款计划（2026）'!$B:$B,'[2]产值及收款计划（2026）'!CB:CB)</f>
        <v>0</v>
      </c>
      <c r="CG184" s="235" cm="1">
        <f t="array" ref="CG184">_xlfn.XLOOKUP($A184&amp;$B184,'[2]产值及收款计划（2026）'!$A:$A&amp;'[2]产值及收款计划（2026）'!$B:$B,'[2]产值及收款计划（2026）'!CC:CC)</f>
        <v>0</v>
      </c>
      <c r="CH184" s="235" cm="1">
        <f t="array" ref="CH184">_xlfn.XLOOKUP($A184&amp;$B184,'[2]产值及收款计划（2026）'!$A:$A&amp;'[2]产值及收款计划（2026）'!$B:$B,'[2]产值及收款计划（2026）'!CD:CD)</f>
        <v>0</v>
      </c>
      <c r="CI184" s="235" cm="1">
        <f t="array" ref="CI184">_xlfn.XLOOKUP($A184&amp;$B184,'[2]产值及收款计划（2026）'!$A:$A&amp;'[2]产值及收款计划（2026）'!$B:$B,'[2]产值及收款计划（2026）'!CE:CE)</f>
        <v>0</v>
      </c>
      <c r="CJ184" s="235" cm="1">
        <f t="array" ref="CJ184">_xlfn.XLOOKUP($A184&amp;$B184,'[2]产值及收款计划（2026）'!$A:$A&amp;'[2]产值及收款计划（2026）'!$B:$B,'[2]产值及收款计划（2026）'!CF:CF)</f>
        <v>0</v>
      </c>
      <c r="CK184" s="235" cm="1">
        <f t="array" ref="CK184">_xlfn.XLOOKUP($A184&amp;$B184,'[2]产值及收款计划（2026）'!$A:$A&amp;'[2]产值及收款计划（2026）'!$B:$B,'[2]产值及收款计划（2026）'!CG:CG)</f>
        <v>0</v>
      </c>
      <c r="CL184" s="235" cm="1">
        <f t="array" ref="CL184">_xlfn.XLOOKUP($A184&amp;$B184,'[2]产值及收款计划（2026）'!$A:$A&amp;'[2]产值及收款计划（2026）'!$B:$B,'[2]产值及收款计划（2026）'!CH:CH)</f>
        <v>0</v>
      </c>
      <c r="CM184" s="235" cm="1">
        <f t="array" ref="CM184">_xlfn.XLOOKUP($A184&amp;$B184,'[2]产值及收款计划（2026）'!$A:$A&amp;'[2]产值及收款计划（2026）'!$B:$B,'[2]产值及收款计划（2026）'!CI:CI)</f>
        <v>0</v>
      </c>
      <c r="CN184" s="235" cm="1">
        <f t="array" ref="CN184">_xlfn.XLOOKUP($A184&amp;$B184,'[2]产值及收款计划（2026）'!$A:$A&amp;'[2]产值及收款计划（2026）'!$B:$B,'[2]产值及收款计划（2026）'!CJ:CJ)</f>
        <v>0</v>
      </c>
      <c r="CO184" s="235" cm="1">
        <f t="array" ref="CO184">_xlfn.XLOOKUP($A184&amp;$B184,'[2]产值及收款计划（2026）'!$A:$A&amp;'[2]产值及收款计划（2026）'!$B:$B,'[2]产值及收款计划（2026）'!CK:CK)</f>
        <v>0</v>
      </c>
      <c r="CP184" s="235" cm="1">
        <f t="array" ref="CP184">_xlfn.XLOOKUP($A184&amp;$B184,'[2]产值及收款计划（2026）'!$A:$A&amp;'[2]产值及收款计划（2026）'!$B:$B,'[2]产值及收款计划（2026）'!CL:CL)</f>
        <v>0</v>
      </c>
      <c r="DE184" s="235" cm="1">
        <f t="array" ref="DE184">_xlfn.XLOOKUP($A184&amp;$B184,'[2]产值及收款计划（2026）'!$A:$A&amp;'[2]产值及收款计划（2026）'!$B:$B,'[2]产值及收款计划（2026）'!DA:DA)</f>
        <v>0</v>
      </c>
      <c r="DF184" s="235" cm="1">
        <f t="array" ref="DF184">_xlfn.XLOOKUP($A184&amp;$B184,'[2]产值及收款计划（2026）'!$A:$A&amp;'[2]产值及收款计划（2026）'!$B:$B,'[2]产值及收款计划（2026）'!DB:DB)</f>
        <v>0</v>
      </c>
      <c r="DG184" s="235" cm="1">
        <f t="array" ref="DG184">_xlfn.XLOOKUP($A184&amp;$B184,'[2]产值及收款计划（2026）'!$A:$A&amp;'[2]产值及收款计划（2026）'!$B:$B,'[2]产值及收款计划（2026）'!DC:DC)</f>
        <v>0</v>
      </c>
      <c r="DH184" s="235" cm="1">
        <f t="array" ref="DH184">_xlfn.XLOOKUP($A184&amp;$B184,'[2]产值及收款计划（2026）'!$A:$A&amp;'[2]产值及收款计划（2026）'!$B:$B,'[2]产值及收款计划（2026）'!DD:DD)</f>
        <v>0</v>
      </c>
      <c r="DI184" s="235" cm="1">
        <f t="array" ref="DI184">_xlfn.XLOOKUP($A184&amp;$B184,'[2]产值及收款计划（2026）'!$A:$A&amp;'[2]产值及收款计划（2026）'!$B:$B,'[2]产值及收款计划（2026）'!DE:DE)</f>
        <v>0</v>
      </c>
      <c r="DJ184" s="235" cm="1">
        <f t="array" ref="DJ184">_xlfn.XLOOKUP($A184&amp;$B184,'[2]产值及收款计划（2026）'!$A:$A&amp;'[2]产值及收款计划（2026）'!$B:$B,'[2]产值及收款计划（2026）'!DF:DF)</f>
        <v>0</v>
      </c>
      <c r="DK184" s="235" cm="1">
        <f t="array" ref="DK184">_xlfn.XLOOKUP($A184&amp;$B184,'[2]产值及收款计划（2026）'!$A:$A&amp;'[2]产值及收款计划（2026）'!$B:$B,'[2]产值及收款计划（2026）'!DG:DG)</f>
        <v>0</v>
      </c>
      <c r="DL184" s="235" cm="1">
        <f t="array" ref="DL184">_xlfn.XLOOKUP($A184&amp;$B184,'[2]产值及收款计划（2026）'!$A:$A&amp;'[2]产值及收款计划（2026）'!$B:$B,'[2]产值及收款计划（2026）'!DH:DH)</f>
        <v>0</v>
      </c>
      <c r="DM184" s="235" cm="1">
        <f t="array" ref="DM184">_xlfn.XLOOKUP($A184&amp;$B184,'[2]产值及收款计划（2026）'!$A:$A&amp;'[2]产值及收款计划（2026）'!$B:$B,'[2]产值及收款计划（2026）'!DI:DI)</f>
        <v>0</v>
      </c>
      <c r="DN184" s="235" cm="1">
        <f t="array" ref="DN184">_xlfn.XLOOKUP($A184&amp;$B184,'[2]产值及收款计划（2026）'!$A:$A&amp;'[2]产值及收款计划（2026）'!$B:$B,'[2]产值及收款计划（2026）'!DJ:DJ)</f>
        <v>0</v>
      </c>
      <c r="DO184" s="235" cm="1">
        <f t="array" ref="DO184">_xlfn.XLOOKUP($A184&amp;$B184,'[2]产值及收款计划（2026）'!$A:$A&amp;'[2]产值及收款计划（2026）'!$B:$B,'[2]产值及收款计划（2026）'!DK:DK)</f>
        <v>0</v>
      </c>
      <c r="DP184" s="235" cm="1">
        <f t="array" ref="DP184">_xlfn.XLOOKUP($A184&amp;$B184,'[2]产值及收款计划（2026）'!$A:$A&amp;'[2]产值及收款计划（2026）'!$B:$B,'[2]产值及收款计划（2026）'!DL:DL)</f>
        <v>0</v>
      </c>
      <c r="DQ184" s="243"/>
      <c r="DR184" s="229"/>
    </row>
    <row r="185" ht="20.25" spans="1:122">
      <c r="A185" s="233">
        <f t="shared" si="17"/>
        <v>36</v>
      </c>
      <c r="B185" s="233" t="s">
        <v>26</v>
      </c>
      <c r="C185" s="234" t="str" cm="1">
        <f t="array" ref="C185">_xlfn.XLOOKUP($A185&amp;$B185,'[2]产值及收款计划（2026）'!$A:$A&amp;'[2]产值及收款计划（2026）'!$B:$B,'[2]产值及收款计划（2026）'!C:C)</f>
        <v>ZHT2023032800029</v>
      </c>
      <c r="D185" s="234" t="str" cm="1">
        <f t="array" ref="D185">_xlfn.XLOOKUP($A185&amp;$B185,'[2]产值及收款计划（2026）'!$A:$A&amp;'[2]产值及收款计划（2026）'!$B:$B,'[2]产值及收款计划（2026）'!D:D)</f>
        <v>G15（嘉浏段）智慧高速业务平台开发技术服务合同</v>
      </c>
      <c r="E185" s="235" cm="1">
        <f t="array" ref="E185">_xlfn.XLOOKUP($A185&amp;$B185,'[2]产值及收款计划（2026）'!$A:$A&amp;'[2]产值及收款计划（2026）'!$B:$B,'[2]产值及收款计划（2026）'!E:E)</f>
        <v>736.7</v>
      </c>
      <c r="F185" s="235" cm="1">
        <f t="array" ref="F185">_xlfn.XLOOKUP($A185&amp;$B185,'[2]产值及收款计划（2026）'!$A:$A&amp;'[2]产值及收款计划（2026）'!$B:$B,'[2]产值及收款计划（2026）'!F:F)</f>
        <v>736.7</v>
      </c>
      <c r="G185" s="235" cm="1">
        <f t="array" ref="G185">_xlfn.XLOOKUP($A185&amp;$B185,'[2]产值及收款计划（2026）'!$A:$A&amp;'[2]产值及收款计划（2026）'!$B:$B,'[2]产值及收款计划（2026）'!G:G)</f>
        <v>636.7</v>
      </c>
      <c r="H185" s="235" cm="1">
        <f t="array" ref="H185">_xlfn.XLOOKUP($A185&amp;$B185,'[2]产值及收款计划（2026）'!$A:$A&amp;'[2]产值及收款计划（2026）'!$B:$B,'[2]产值及收款计划（2026）'!H:H)</f>
        <v>576.7</v>
      </c>
      <c r="I185" s="236" cm="1">
        <f t="array" ref="I185">_xlfn.XLOOKUP($A185&amp;$B185,'[2]产值及收款计划（2026）'!$A:$A&amp;'[2]产值及收款计划（2026）'!$B:$B,'[2]产值及收款计划（2026）'!I:I)</f>
        <v>0.78281525722818</v>
      </c>
      <c r="J185" s="237" cm="1">
        <f t="array" ref="J185">_xlfn.XLOOKUP($A185&amp;$B185,'[2]产值及收款计划（2026）'!$A:$A&amp;'[2]产值及收款计划（2026）'!$B:$B,'[2]产值及收款计划（2026）'!J:J)</f>
        <v>0.06</v>
      </c>
      <c r="K185" s="235" t="e" cm="1">
        <f t="array" ref="K185">_xlfn.XLOOKUP($A185&amp;$B185,'[2]产值及收款计划（2026）'!$A:$A&amp;'[2]产值及收款计划（2026）'!$B:$B,'[2]产值及收款计划（2026）'!K:K)</f>
        <v>#REF!</v>
      </c>
      <c r="L185" s="235" t="e" cm="1">
        <f t="array" ref="L185">_xlfn.XLOOKUP($A185&amp;$B185,'[2]产值及收款计划（2026）'!$A:$A&amp;'[2]产值及收款计划（2026）'!$B:$B,'[2]产值及收款计划（2026）'!L:L)</f>
        <v>#REF!</v>
      </c>
      <c r="M185" s="235" t="str" cm="1">
        <f t="array" ref="M185">_xlfn.XLOOKUP($A185&amp;$B185,'[2]产值及收款计划（2026）'!$A:$A&amp;'[2]产值及收款计划（2026）'!$B:$B,'[2]产值及收款计划（2026）'!M:M)</f>
        <v>主导</v>
      </c>
      <c r="N185" s="235" t="str" cm="1">
        <f t="array" ref="N185">_xlfn.XLOOKUP($A185&amp;$B185,'[2]产值及收款计划（2026）'!$A:$A&amp;'[2]产值及收款计划（2026）'!$B:$B,'[2]产值及收款计划（2026）'!N:N)</f>
        <v>贺一玮团队</v>
      </c>
      <c r="O185" s="235" t="str" cm="1">
        <f t="array" ref="O185">_xlfn.XLOOKUP($A185&amp;$B185,'[2]产值及收款计划（2026）'!$A:$A&amp;'[2]产值及收款计划（2026）'!$B:$B,'[2]产值及收款计划（2026）'!O:O)</f>
        <v>刘逸凡</v>
      </c>
      <c r="P185" s="234" t="str" cm="1">
        <f t="array" ref="P185">_xlfn.XLOOKUP($A185&amp;$B185,'[2]产值及收款计划（2026）'!$A:$A&amp;'[2]产值及收款计划（2026）'!$B:$B,'[2]产值及收款计划（2026）'!P:P)</f>
        <v>25已完结</v>
      </c>
      <c r="Q185" s="235" t="e" cm="1">
        <f t="array" ref="Q185">_xlfn.XLOOKUP($A185&amp;$B185,'[2]产值及收款计划（2026）'!$A:$A&amp;'[2]产值及收款计划（2026）'!$B:$B,'[2]产值及收款计划（2026）'!Q:Q)</f>
        <v>#REF!</v>
      </c>
      <c r="R185" s="235" t="e" cm="1">
        <f t="array" ref="R185">_xlfn.XLOOKUP($A185&amp;$B185,'[2]产值及收款计划（2026）'!$A:$A&amp;'[2]产值及收款计划（2026）'!$B:$B,'[2]产值及收款计划（2026）'!R:R)</f>
        <v>#REF!</v>
      </c>
      <c r="S185" s="235" t="e" cm="1">
        <f t="array" ref="S185">_xlfn.XLOOKUP($A185&amp;$B185,'[2]产值及收款计划（2026）'!$A:$A&amp;'[2]产值及收款计划（2026）'!$B:$B,'[2]产值及收款计划（2026）'!S:S)</f>
        <v>#REF!</v>
      </c>
      <c r="T185" s="235" cm="1">
        <f t="array" ref="T185">_xlfn.XLOOKUP($A185&amp;$B185,'[2]产值及收款计划（2026）'!$A:$A&amp;'[2]产值及收款计划（2026）'!$B:$B,'[2]产值及收款计划（2026）'!T:T)</f>
        <v>736.7</v>
      </c>
      <c r="U185" s="235" cm="1">
        <f t="array" ref="U185">_xlfn.XLOOKUP($A185&amp;$B185,'[2]产值及收款计划（2026）'!$A:$A&amp;'[2]产值及收款计划（2026）'!$B:$B,'[2]产值及收款计划（2026）'!U:U)</f>
        <v>0</v>
      </c>
      <c r="V185" s="235" cm="1">
        <f t="array" ref="V185">_xlfn.XLOOKUP($A185&amp;$B185,'[2]产值及收款计划（2026）'!$A:$A&amp;'[2]产值及收款计划（2026）'!$B:$B,'[2]产值及收款计划（2026）'!V:V)</f>
        <v>0</v>
      </c>
      <c r="W185" s="235" t="e" cm="1">
        <f t="array" ref="W185">_xlfn.XLOOKUP($A185&amp;$B185,'[2]产值及收款计划（2026）'!$A:$A&amp;'[2]产值及收款计划（2026）'!$B:$B,'[2]产值及收款计划（2026）'!W:W)</f>
        <v>#REF!</v>
      </c>
      <c r="X185" s="235" t="e" cm="1">
        <f t="array" ref="X185">_xlfn.XLOOKUP($A185&amp;$B185,'[2]产值及收款计划（2026）'!$A:$A&amp;'[2]产值及收款计划（2026）'!$B:$B,'[2]产值及收款计划（2026）'!X:X)</f>
        <v>#REF!</v>
      </c>
      <c r="Y185" s="235" t="e" cm="1">
        <f t="array" ref="Y185">_xlfn.XLOOKUP($A185&amp;$B185,'[2]产值及收款计划（2026）'!$A:$A&amp;'[2]产值及收款计划（2026）'!$B:$B,'[2]产值及收款计划（2026）'!Y:Y)</f>
        <v>#REF!</v>
      </c>
      <c r="Z185" s="235" t="e" cm="1">
        <f t="array" ref="Z185">_xlfn.XLOOKUP($A185&amp;$B185,'[2]产值及收款计划（2026）'!$A:$A&amp;'[2]产值及收款计划（2026）'!$B:$B,'[2]产值及收款计划（2026）'!Z:Z)</f>
        <v>#REF!</v>
      </c>
      <c r="AA185" s="235" cm="1">
        <f t="array" ref="AA185">_xlfn.XLOOKUP($A185&amp;$B185,'[2]产值及收款计划（2026）'!$A:$A&amp;'[2]产值及收款计划（2026）'!$B:$B,'[2]产值及收款计划（2026）'!AA:AA)</f>
        <v>0</v>
      </c>
      <c r="AB185" s="235" cm="1">
        <f t="array" ref="AB185">_xlfn.XLOOKUP($A185&amp;$B185,'[2]产值及收款计划（2026）'!$A:$A&amp;'[2]产值及收款计划（2026）'!$B:$B,'[2]产值及收款计划（2026）'!AB:AB)</f>
        <v>0</v>
      </c>
      <c r="AC185" s="235" cm="1">
        <f t="array" ref="AC185">_xlfn.XLOOKUP($A185&amp;$B185,'[2]产值及收款计划（2026）'!$A:$A&amp;'[2]产值及收款计划（2026）'!$B:$B,'[2]产值及收款计划（2026）'!AC:AC)</f>
        <v>0</v>
      </c>
      <c r="AD185" s="235" cm="1">
        <f t="array" ref="AD185">_xlfn.XLOOKUP($A185&amp;$B185,'[2]产值及收款计划（2026）'!$A:$A&amp;'[2]产值及收款计划（2026）'!$B:$B,'[2]产值及收款计划（2026）'!AD:AD)</f>
        <v>0</v>
      </c>
      <c r="AE185" s="235" cm="1">
        <f t="array" ref="AE185">_xlfn.XLOOKUP($A185&amp;$B185,'[2]产值及收款计划（2026）'!$A:$A&amp;'[2]产值及收款计划（2026）'!$B:$B,'[2]产值及收款计划（2026）'!AE:AE)</f>
        <v>0</v>
      </c>
      <c r="AF185" s="235" cm="1">
        <f t="array" ref="AF185">_xlfn.XLOOKUP($A185&amp;$B185,'[2]产值及收款计划（2026）'!$A:$A&amp;'[2]产值及收款计划（2026）'!$B:$B,'[2]产值及收款计划（2026）'!AF:AF)</f>
        <v>0</v>
      </c>
      <c r="AG185" s="235" cm="1">
        <f t="array" ref="AG185">_xlfn.XLOOKUP($A185&amp;$B185,'[2]产值及收款计划（2026）'!$A:$A&amp;'[2]产值及收款计划（2026）'!$B:$B,'[2]产值及收款计划（2026）'!AG:AG)</f>
        <v>0</v>
      </c>
      <c r="AH185" s="235" cm="1">
        <f t="array" ref="AH185">_xlfn.XLOOKUP($A185&amp;$B185,'[2]产值及收款计划（2026）'!$A:$A&amp;'[2]产值及收款计划（2026）'!$B:$B,'[2]产值及收款计划（2026）'!AH:AH)</f>
        <v>0</v>
      </c>
      <c r="AI185" s="235" cm="1">
        <f t="array" ref="AI185">_xlfn.XLOOKUP($A185&amp;$B185,'[2]产值及收款计划（2026）'!$A:$A&amp;'[2]产值及收款计划（2026）'!$B:$B,'[2]产值及收款计划（2026）'!AI:AI)</f>
        <v>0</v>
      </c>
      <c r="AJ185" s="235" cm="1">
        <f t="array" ref="AJ185">_xlfn.XLOOKUP($A185&amp;$B185,'[2]产值及收款计划（2026）'!$A:$A&amp;'[2]产值及收款计划（2026）'!$B:$B,'[2]产值及收款计划（2026）'!AJ:AJ)</f>
        <v>0</v>
      </c>
      <c r="AK185" s="235" cm="1">
        <f t="array" ref="AK185">_xlfn.XLOOKUP($A185&amp;$B185,'[2]产值及收款计划（2026）'!$A:$A&amp;'[2]产值及收款计划（2026）'!$B:$B,'[2]产值及收款计划（2026）'!AK:AK)</f>
        <v>0</v>
      </c>
      <c r="AL185" s="235" cm="1">
        <f t="array" ref="AL185">_xlfn.XLOOKUP($A185&amp;$B185,'[2]产值及收款计划（2026）'!$A:$A&amp;'[2]产值及收款计划（2026）'!$B:$B,'[2]产值及收款计划（2026）'!AL:AL)</f>
        <v>0</v>
      </c>
      <c r="AM185" s="242" cm="1">
        <f t="array" ref="AM185">_xlfn.LET(_xlpm.勾选月份状态数组,TRANSPOSE('PPT(12-15页）-TOP10'!$A$3:$A$14),_xlpm.选择数据区,IF('PPT(12-15页）-TOP10'!$E$3="收款",$BA185:$BL185,$AA185:$AL185),SUM(_xlfn._xlws.FILTER(_xlpm.选择数据区,_xlpm.勾选月份状态数组,"")))</f>
        <v>0</v>
      </c>
      <c r="AN185" s="235" t="e">
        <f>_xlfn.XLOOKUP($C185,应收未收表!$T:$T,应收未收表!AA:AA)</f>
        <v>#N/A</v>
      </c>
      <c r="AO185" s="235" t="e">
        <f>_xlfn.XLOOKUP($C185,应收未收表!$T:$T,应收未收表!AB:AB)</f>
        <v>#N/A</v>
      </c>
      <c r="AP185" s="235" t="e">
        <f>_xlfn.XLOOKUP($C185,应收未收表!$T:$T,应收未收表!AC:AC)</f>
        <v>#N/A</v>
      </c>
      <c r="AQ185" s="235" t="e">
        <f>_xlfn.XLOOKUP($C185,应收未收表!$T:$T,应收未收表!AE:AE)</f>
        <v>#N/A</v>
      </c>
      <c r="AR185" s="235" t="e">
        <f>_xlfn.XLOOKUP($C185,应收未收表!$T:$T,应收未收表!AF:AF)</f>
        <v>#N/A</v>
      </c>
      <c r="AS185" s="235" t="e" cm="1">
        <f t="array" ref="AS185">_xlfn.XLOOKUP($A185&amp;$B185,'[2]产值及收款计划（2026）'!$A:$A&amp;'[2]产值及收款计划（2026）'!$B:$B,'[2]产值及收款计划（2026）'!AS:AS)</f>
        <v>#REF!</v>
      </c>
      <c r="AT185" s="235" t="e" cm="1">
        <f t="array" ref="AT185">_xlfn.XLOOKUP($A185&amp;$B185,'[2]产值及收款计划（2026）'!$A:$A&amp;'[2]产值及收款计划（2026）'!$B:$B,'[2]产值及收款计划（2026）'!AT:AT)</f>
        <v>#REF!</v>
      </c>
      <c r="AU185" s="235" t="e" cm="1">
        <f t="array" ref="AU185">_xlfn.XLOOKUP($A185&amp;$B185,'[2]产值及收款计划（2026）'!$A:$A&amp;'[2]产值及收款计划（2026）'!$B:$B,'[2]产值及收款计划（2026）'!AU:AU)</f>
        <v>#REF!</v>
      </c>
      <c r="AV185" s="235" t="e" cm="1">
        <f t="array" ref="AV185">_xlfn.XLOOKUP($A185&amp;$B185,'[2]产值及收款计划（2026）'!$A:$A&amp;'[2]产值及收款计划（2026）'!$B:$B,'[2]产值及收款计划（2026）'!AV:AV)</f>
        <v>#REF!</v>
      </c>
      <c r="AW185" s="235" cm="1">
        <f t="array" ref="AW185">_xlfn.XLOOKUP($A185&amp;$B185,'[2]产值及收款计划（2026）'!$A:$A&amp;'[2]产值及收款计划（2026）'!$B:$B,'[2]产值及收款计划（2026）'!AW:AW)</f>
        <v>699.865</v>
      </c>
      <c r="AX185" s="235" cm="1">
        <f t="array" ref="AX185">_xlfn.XLOOKUP($A185&amp;$B185,'[2]产值及收款计划（2026）'!$A:$A&amp;'[2]产值及收款计划（2026）'!$B:$B,'[2]产值及收款计划（2026）'!AX:AX)</f>
        <v>0</v>
      </c>
      <c r="AY185" s="235" cm="1">
        <f t="array" ref="AY185">_xlfn.XLOOKUP($A185&amp;$B185,'[2]产值及收款计划（2026）'!$A:$A&amp;'[2]产值及收款计划（2026）'!$B:$B,'[2]产值及收款计划（2026）'!AY:AY)</f>
        <v>36.835</v>
      </c>
      <c r="AZ185" s="235" cm="1">
        <f t="array" ref="AZ185">_xlfn.XLOOKUP($A185&amp;$B185,'[2]产值及收款计划（2026）'!$A:$A&amp;'[2]产值及收款计划（2026）'!$B:$B,'[2]产值及收款计划（2026）'!AZ:AZ)</f>
        <v>36.835</v>
      </c>
      <c r="BA185" s="235" t="e" cm="1">
        <f t="array" ref="BA185">_xlfn.XLOOKUP($A185&amp;$B185,'[2]产值及收款计划（2026）'!$A:$A&amp;'[2]产值及收款计划（2026）'!$B:$B,'[2]产值及收款计划（2026）'!BA:BA)</f>
        <v>#REF!</v>
      </c>
      <c r="BB185" s="235" t="e" cm="1">
        <f t="array" ref="BB185">_xlfn.XLOOKUP($A185&amp;$B185,'[2]产值及收款计划（2026）'!$A:$A&amp;'[2]产值及收款计划（2026）'!$B:$B,'[2]产值及收款计划（2026）'!BB:BB)</f>
        <v>#REF!</v>
      </c>
      <c r="BC185" s="235" t="e" cm="1">
        <f t="array" ref="BC185">_xlfn.XLOOKUP($A185&amp;$B185,'[2]产值及收款计划（2026）'!$A:$A&amp;'[2]产值及收款计划（2026）'!$B:$B,'[2]产值及收款计划（2026）'!BC:BC)</f>
        <v>#REF!</v>
      </c>
      <c r="BD185" s="235" t="e" cm="1">
        <f t="array" ref="BD185">_xlfn.XLOOKUP($A185&amp;$B185,'[2]产值及收款计划（2026）'!$A:$A&amp;'[2]产值及收款计划（2026）'!$B:$B,'[2]产值及收款计划（2026）'!BD:BD)</f>
        <v>#REF!</v>
      </c>
      <c r="BE185" s="235" cm="1">
        <f t="array" ref="BE185">_xlfn.XLOOKUP($A185&amp;$B185,'[2]产值及收款计划（2026）'!$A:$A&amp;'[2]产值及收款计划（2026）'!$B:$B,'[2]产值及收款计划（2026）'!BE:BE)</f>
        <v>36.835</v>
      </c>
      <c r="BF185" s="235" t="e" cm="1">
        <f t="array" ref="BF185">_xlfn.XLOOKUP($A185&amp;$B185,'[2]产值及收款计划（2026）'!$A:$A&amp;'[2]产值及收款计划（2026）'!$B:$B,'[2]产值及收款计划（2026）'!BF:BF)</f>
        <v>#REF!</v>
      </c>
      <c r="BG185" s="235" t="e" cm="1">
        <f t="array" ref="BG185">_xlfn.XLOOKUP($A185&amp;$B185,'[2]产值及收款计划（2026）'!$A:$A&amp;'[2]产值及收款计划（2026）'!$B:$B,'[2]产值及收款计划（2026）'!BG:BG)</f>
        <v>#REF!</v>
      </c>
      <c r="BH185" s="235" t="e" cm="1">
        <f t="array" ref="BH185">_xlfn.XLOOKUP($A185&amp;$B185,'[2]产值及收款计划（2026）'!$A:$A&amp;'[2]产值及收款计划（2026）'!$B:$B,'[2]产值及收款计划（2026）'!BH:BH)</f>
        <v>#REF!</v>
      </c>
      <c r="BI185" s="235" t="e" cm="1">
        <f t="array" ref="BI185">_xlfn.XLOOKUP($A185&amp;$B185,'[2]产值及收款计划（2026）'!$A:$A&amp;'[2]产值及收款计划（2026）'!$B:$B,'[2]产值及收款计划（2026）'!BI:BI)</f>
        <v>#REF!</v>
      </c>
      <c r="BJ185" s="235" t="e" cm="1">
        <f t="array" ref="BJ185">_xlfn.XLOOKUP($A185&amp;$B185,'[2]产值及收款计划（2026）'!$A:$A&amp;'[2]产值及收款计划（2026）'!$B:$B,'[2]产值及收款计划（2026）'!BJ:BJ)</f>
        <v>#REF!</v>
      </c>
      <c r="BK185" s="235" t="e" cm="1">
        <f t="array" ref="BK185">_xlfn.XLOOKUP($A185&amp;$B185,'[2]产值及收款计划（2026）'!$A:$A&amp;'[2]产值及收款计划（2026）'!$B:$B,'[2]产值及收款计划（2026）'!BK:BK)</f>
        <v>#REF!</v>
      </c>
      <c r="BL185" s="235" t="e" cm="1">
        <f t="array" ref="BL185">_xlfn.XLOOKUP($A185&amp;$B185,'[2]产值及收款计划（2026）'!$A:$A&amp;'[2]产值及收款计划（2026）'!$B:$B,'[2]产值及收款计划（2026）'!BL:BL)</f>
        <v>#REF!</v>
      </c>
      <c r="BM185" s="235"/>
      <c r="BN185" s="235"/>
      <c r="BO185" s="235"/>
      <c r="BP185" s="235"/>
      <c r="BQ185" s="235" t="e">
        <f>_xlfn.XLOOKUP($C185,应收未收表!$AJ:$AJ,应收未收表!AK:AK)</f>
        <v>#N/A</v>
      </c>
      <c r="BR185" s="235" t="e">
        <f>_xlfn.XLOOKUP($C185,应收未收表!$AJ:$AJ,应收未收表!AL:AL)</f>
        <v>#N/A</v>
      </c>
      <c r="BS185" s="235" t="e">
        <f>_xlfn.XLOOKUP($C185,应收未收表!$AJ:$AJ,应收未收表!AM:AM)</f>
        <v>#N/A</v>
      </c>
      <c r="BT185" s="235" t="e">
        <f>_xlfn.XLOOKUP($C185,应收未收表!$AJ:$AJ,应收未收表!AN:AN)</f>
        <v>#N/A</v>
      </c>
      <c r="BU185" s="234" t="str" cm="1">
        <f t="array" ref="BU185">_xlfn.XLOOKUP($A185&amp;$B185,'[2]产值及收款计划（2026）'!$A:$A&amp;'[2]产值及收款计划（2026）'!$B:$B,'[2]产值及收款计划（2026）'!BQ:BQ)</f>
        <v>上海城建智慧城市运营管理有限公司</v>
      </c>
      <c r="BV185" s="235" t="e" cm="1">
        <f t="array" ref="BV185">_xlfn.XLOOKUP($A185&amp;$B185,'[2]产值及收款计划（2026）'!$A:$A&amp;'[2]产值及收款计划（2026）'!$B:$B,'[2]产值及收款计划（2026）'!BR:BR)</f>
        <v>#REF!</v>
      </c>
      <c r="CE185" s="235" cm="1">
        <f t="array" ref="CE185">_xlfn.XLOOKUP($A185&amp;$B185,'[2]产值及收款计划（2026）'!$A:$A&amp;'[2]产值及收款计划（2026）'!$B:$B,'[2]产值及收款计划（2026）'!CA:CA)</f>
        <v>0</v>
      </c>
      <c r="CF185" s="235" cm="1">
        <f t="array" ref="CF185">_xlfn.XLOOKUP($A185&amp;$B185,'[2]产值及收款计划（2026）'!$A:$A&amp;'[2]产值及收款计划（2026）'!$B:$B,'[2]产值及收款计划（2026）'!CB:CB)</f>
        <v>0</v>
      </c>
      <c r="CG185" s="235" cm="1">
        <f t="array" ref="CG185">_xlfn.XLOOKUP($A185&amp;$B185,'[2]产值及收款计划（2026）'!$A:$A&amp;'[2]产值及收款计划（2026）'!$B:$B,'[2]产值及收款计划（2026）'!CC:CC)</f>
        <v>0</v>
      </c>
      <c r="CH185" s="235" cm="1">
        <f t="array" ref="CH185">_xlfn.XLOOKUP($A185&amp;$B185,'[2]产值及收款计划（2026）'!$A:$A&amp;'[2]产值及收款计划（2026）'!$B:$B,'[2]产值及收款计划（2026）'!CD:CD)</f>
        <v>0</v>
      </c>
      <c r="CI185" s="235" cm="1">
        <f t="array" ref="CI185">_xlfn.XLOOKUP($A185&amp;$B185,'[2]产值及收款计划（2026）'!$A:$A&amp;'[2]产值及收款计划（2026）'!$B:$B,'[2]产值及收款计划（2026）'!CE:CE)</f>
        <v>0</v>
      </c>
      <c r="CJ185" s="235" cm="1">
        <f t="array" ref="CJ185">_xlfn.XLOOKUP($A185&amp;$B185,'[2]产值及收款计划（2026）'!$A:$A&amp;'[2]产值及收款计划（2026）'!$B:$B,'[2]产值及收款计划（2026）'!CF:CF)</f>
        <v>0</v>
      </c>
      <c r="CK185" s="235" cm="1">
        <f t="array" ref="CK185">_xlfn.XLOOKUP($A185&amp;$B185,'[2]产值及收款计划（2026）'!$A:$A&amp;'[2]产值及收款计划（2026）'!$B:$B,'[2]产值及收款计划（2026）'!CG:CG)</f>
        <v>0</v>
      </c>
      <c r="CL185" s="235" cm="1">
        <f t="array" ref="CL185">_xlfn.XLOOKUP($A185&amp;$B185,'[2]产值及收款计划（2026）'!$A:$A&amp;'[2]产值及收款计划（2026）'!$B:$B,'[2]产值及收款计划（2026）'!CH:CH)</f>
        <v>0</v>
      </c>
      <c r="CM185" s="235" cm="1">
        <f t="array" ref="CM185">_xlfn.XLOOKUP($A185&amp;$B185,'[2]产值及收款计划（2026）'!$A:$A&amp;'[2]产值及收款计划（2026）'!$B:$B,'[2]产值及收款计划（2026）'!CI:CI)</f>
        <v>0</v>
      </c>
      <c r="CN185" s="235" cm="1">
        <f t="array" ref="CN185">_xlfn.XLOOKUP($A185&amp;$B185,'[2]产值及收款计划（2026）'!$A:$A&amp;'[2]产值及收款计划（2026）'!$B:$B,'[2]产值及收款计划（2026）'!CJ:CJ)</f>
        <v>0</v>
      </c>
      <c r="CO185" s="235" cm="1">
        <f t="array" ref="CO185">_xlfn.XLOOKUP($A185&amp;$B185,'[2]产值及收款计划（2026）'!$A:$A&amp;'[2]产值及收款计划（2026）'!$B:$B,'[2]产值及收款计划（2026）'!CK:CK)</f>
        <v>0</v>
      </c>
      <c r="CP185" s="235" cm="1">
        <f t="array" ref="CP185">_xlfn.XLOOKUP($A185&amp;$B185,'[2]产值及收款计划（2026）'!$A:$A&amp;'[2]产值及收款计划（2026）'!$B:$B,'[2]产值及收款计划（2026）'!CL:CL)</f>
        <v>0</v>
      </c>
      <c r="DE185" s="235" cm="1">
        <f t="array" ref="DE185">_xlfn.XLOOKUP($A185&amp;$B185,'[2]产值及收款计划（2026）'!$A:$A&amp;'[2]产值及收款计划（2026）'!$B:$B,'[2]产值及收款计划（2026）'!DA:DA)</f>
        <v>0</v>
      </c>
      <c r="DF185" s="235" cm="1">
        <f t="array" ref="DF185">_xlfn.XLOOKUP($A185&amp;$B185,'[2]产值及收款计划（2026）'!$A:$A&amp;'[2]产值及收款计划（2026）'!$B:$B,'[2]产值及收款计划（2026）'!DB:DB)</f>
        <v>0</v>
      </c>
      <c r="DG185" s="235" cm="1">
        <f t="array" ref="DG185">_xlfn.XLOOKUP($A185&amp;$B185,'[2]产值及收款计划（2026）'!$A:$A&amp;'[2]产值及收款计划（2026）'!$B:$B,'[2]产值及收款计划（2026）'!DC:DC)</f>
        <v>0</v>
      </c>
      <c r="DH185" s="235" cm="1">
        <f t="array" ref="DH185">_xlfn.XLOOKUP($A185&amp;$B185,'[2]产值及收款计划（2026）'!$A:$A&amp;'[2]产值及收款计划（2026）'!$B:$B,'[2]产值及收款计划（2026）'!DD:DD)</f>
        <v>0</v>
      </c>
      <c r="DI185" s="235" cm="1">
        <f t="array" ref="DI185">_xlfn.XLOOKUP($A185&amp;$B185,'[2]产值及收款计划（2026）'!$A:$A&amp;'[2]产值及收款计划（2026）'!$B:$B,'[2]产值及收款计划（2026）'!DE:DE)</f>
        <v>0</v>
      </c>
      <c r="DJ185" s="235" cm="1">
        <f t="array" ref="DJ185">_xlfn.XLOOKUP($A185&amp;$B185,'[2]产值及收款计划（2026）'!$A:$A&amp;'[2]产值及收款计划（2026）'!$B:$B,'[2]产值及收款计划（2026）'!DF:DF)</f>
        <v>0</v>
      </c>
      <c r="DK185" s="235" cm="1">
        <f t="array" ref="DK185">_xlfn.XLOOKUP($A185&amp;$B185,'[2]产值及收款计划（2026）'!$A:$A&amp;'[2]产值及收款计划（2026）'!$B:$B,'[2]产值及收款计划（2026）'!DG:DG)</f>
        <v>0</v>
      </c>
      <c r="DL185" s="235" cm="1">
        <f t="array" ref="DL185">_xlfn.XLOOKUP($A185&amp;$B185,'[2]产值及收款计划（2026）'!$A:$A&amp;'[2]产值及收款计划（2026）'!$B:$B,'[2]产值及收款计划（2026）'!DH:DH)</f>
        <v>0</v>
      </c>
      <c r="DM185" s="235" cm="1">
        <f t="array" ref="DM185">_xlfn.XLOOKUP($A185&amp;$B185,'[2]产值及收款计划（2026）'!$A:$A&amp;'[2]产值及收款计划（2026）'!$B:$B,'[2]产值及收款计划（2026）'!DI:DI)</f>
        <v>0</v>
      </c>
      <c r="DN185" s="235" cm="1">
        <f t="array" ref="DN185">_xlfn.XLOOKUP($A185&amp;$B185,'[2]产值及收款计划（2026）'!$A:$A&amp;'[2]产值及收款计划（2026）'!$B:$B,'[2]产值及收款计划（2026）'!DJ:DJ)</f>
        <v>0</v>
      </c>
      <c r="DO185" s="235" cm="1">
        <f t="array" ref="DO185">_xlfn.XLOOKUP($A185&amp;$B185,'[2]产值及收款计划（2026）'!$A:$A&amp;'[2]产值及收款计划（2026）'!$B:$B,'[2]产值及收款计划（2026）'!DK:DK)</f>
        <v>0</v>
      </c>
      <c r="DP185" s="235" cm="1">
        <f t="array" ref="DP185">_xlfn.XLOOKUP($A185&amp;$B185,'[2]产值及收款计划（2026）'!$A:$A&amp;'[2]产值及收款计划（2026）'!$B:$B,'[2]产值及收款计划（2026）'!DL:DL)</f>
        <v>0</v>
      </c>
      <c r="DQ185" s="243"/>
      <c r="DR185" s="229"/>
    </row>
    <row r="186" ht="20.25" spans="1:122">
      <c r="A186" s="233">
        <f t="shared" si="17"/>
        <v>37</v>
      </c>
      <c r="B186" s="233" t="s">
        <v>26</v>
      </c>
      <c r="C186" s="234" t="str" cm="1">
        <f t="array" ref="C186">_xlfn.XLOOKUP($A186&amp;$B186,'[2]产值及收款计划（2026）'!$A:$A&amp;'[2]产值及收款计划（2026）'!$B:$B,'[2]产值及收款计划（2026）'!C:C)</f>
        <v>ZHT2023033100031</v>
      </c>
      <c r="D186" s="234" t="str" cm="1">
        <f t="array" ref="D186">_xlfn.XLOOKUP($A186&amp;$B186,'[2]产值及收款计划（2026）'!$A:$A&amp;'[2]产值及收款计划（2026）'!$B:$B,'[2]产值及收款计划（2026）'!D:D)</f>
        <v>G15（嘉浏段）智慧高速大屏软件系统开发</v>
      </c>
      <c r="E186" s="235" cm="1">
        <f t="array" ref="E186">_xlfn.XLOOKUP($A186&amp;$B186,'[2]产值及收款计划（2026）'!$A:$A&amp;'[2]产值及收款计划（2026）'!$B:$B,'[2]产值及收款计划（2026）'!E:E)</f>
        <v>239.8</v>
      </c>
      <c r="F186" s="235" cm="1">
        <f t="array" ref="F186">_xlfn.XLOOKUP($A186&amp;$B186,'[2]产值及收款计划（2026）'!$A:$A&amp;'[2]产值及收款计划（2026）'!$B:$B,'[2]产值及收款计划（2026）'!F:F)</f>
        <v>239.8</v>
      </c>
      <c r="G186" s="235" cm="1">
        <f t="array" ref="G186">_xlfn.XLOOKUP($A186&amp;$B186,'[2]产值及收款计划（2026）'!$A:$A&amp;'[2]产值及收款计划（2026）'!$B:$B,'[2]产值及收款计划（2026）'!G:G)</f>
        <v>239.8</v>
      </c>
      <c r="H186" s="235" cm="1">
        <f t="array" ref="H186">_xlfn.XLOOKUP($A186&amp;$B186,'[2]产值及收款计划（2026）'!$A:$A&amp;'[2]产值及收款计划（2026）'!$B:$B,'[2]产值及收款计划（2026）'!H:H)</f>
        <v>239.8</v>
      </c>
      <c r="I186" s="236" cm="1">
        <f t="array" ref="I186">_xlfn.XLOOKUP($A186&amp;$B186,'[2]产值及收款计划（2026）'!$A:$A&amp;'[2]产值及收款计划（2026）'!$B:$B,'[2]产值及收款计划（2026）'!I:I)</f>
        <v>1</v>
      </c>
      <c r="J186" s="237" cm="1">
        <f t="array" ref="J186">_xlfn.XLOOKUP($A186&amp;$B186,'[2]产值及收款计划（2026）'!$A:$A&amp;'[2]产值及收款计划（2026）'!$B:$B,'[2]产值及收款计划（2026）'!J:J)</f>
        <v>0.06</v>
      </c>
      <c r="K186" s="235" t="e" cm="1">
        <f t="array" ref="K186">_xlfn.XLOOKUP($A186&amp;$B186,'[2]产值及收款计划（2026）'!$A:$A&amp;'[2]产值及收款计划（2026）'!$B:$B,'[2]产值及收款计划（2026）'!K:K)</f>
        <v>#REF!</v>
      </c>
      <c r="L186" s="235" t="e" cm="1">
        <f t="array" ref="L186">_xlfn.XLOOKUP($A186&amp;$B186,'[2]产值及收款计划（2026）'!$A:$A&amp;'[2]产值及收款计划（2026）'!$B:$B,'[2]产值及收款计划（2026）'!L:L)</f>
        <v>#REF!</v>
      </c>
      <c r="M186" s="235" t="str" cm="1">
        <f t="array" ref="M186">_xlfn.XLOOKUP($A186&amp;$B186,'[2]产值及收款计划（2026）'!$A:$A&amp;'[2]产值及收款计划（2026）'!$B:$B,'[2]产值及收款计划（2026）'!M:M)</f>
        <v>主导</v>
      </c>
      <c r="N186" s="235" t="str" cm="1">
        <f t="array" ref="N186">_xlfn.XLOOKUP($A186&amp;$B186,'[2]产值及收款计划（2026）'!$A:$A&amp;'[2]产值及收款计划（2026）'!$B:$B,'[2]产值及收款计划（2026）'!N:N)</f>
        <v>贺一玮团队</v>
      </c>
      <c r="O186" s="235" t="str" cm="1">
        <f t="array" ref="O186">_xlfn.XLOOKUP($A186&amp;$B186,'[2]产值及收款计划（2026）'!$A:$A&amp;'[2]产值及收款计划（2026）'!$B:$B,'[2]产值及收款计划（2026）'!O:O)</f>
        <v>刘逸凡</v>
      </c>
      <c r="P186" s="234" t="str" cm="1">
        <f t="array" ref="P186">_xlfn.XLOOKUP($A186&amp;$B186,'[2]产值及收款计划（2026）'!$A:$A&amp;'[2]产值及收款计划（2026）'!$B:$B,'[2]产值及收款计划（2026）'!P:P)</f>
        <v>25已完结</v>
      </c>
      <c r="Q186" s="235" t="e" cm="1">
        <f t="array" ref="Q186">_xlfn.XLOOKUP($A186&amp;$B186,'[2]产值及收款计划（2026）'!$A:$A&amp;'[2]产值及收款计划（2026）'!$B:$B,'[2]产值及收款计划（2026）'!Q:Q)</f>
        <v>#REF!</v>
      </c>
      <c r="R186" s="235" t="e" cm="1">
        <f t="array" ref="R186">_xlfn.XLOOKUP($A186&amp;$B186,'[2]产值及收款计划（2026）'!$A:$A&amp;'[2]产值及收款计划（2026）'!$B:$B,'[2]产值及收款计划（2026）'!R:R)</f>
        <v>#REF!</v>
      </c>
      <c r="S186" s="235" t="e" cm="1">
        <f t="array" ref="S186">_xlfn.XLOOKUP($A186&amp;$B186,'[2]产值及收款计划（2026）'!$A:$A&amp;'[2]产值及收款计划（2026）'!$B:$B,'[2]产值及收款计划（2026）'!S:S)</f>
        <v>#REF!</v>
      </c>
      <c r="T186" s="235" cm="1">
        <f t="array" ref="T186">_xlfn.XLOOKUP($A186&amp;$B186,'[2]产值及收款计划（2026）'!$A:$A&amp;'[2]产值及收款计划（2026）'!$B:$B,'[2]产值及收款计划（2026）'!T:T)</f>
        <v>239.8</v>
      </c>
      <c r="U186" s="235" cm="1">
        <f t="array" ref="U186">_xlfn.XLOOKUP($A186&amp;$B186,'[2]产值及收款计划（2026）'!$A:$A&amp;'[2]产值及收款计划（2026）'!$B:$B,'[2]产值及收款计划（2026）'!U:U)</f>
        <v>0</v>
      </c>
      <c r="V186" s="235" cm="1">
        <f t="array" ref="V186">_xlfn.XLOOKUP($A186&amp;$B186,'[2]产值及收款计划（2026）'!$A:$A&amp;'[2]产值及收款计划（2026）'!$B:$B,'[2]产值及收款计划（2026）'!V:V)</f>
        <v>0</v>
      </c>
      <c r="W186" s="235" t="e" cm="1">
        <f t="array" ref="W186">_xlfn.XLOOKUP($A186&amp;$B186,'[2]产值及收款计划（2026）'!$A:$A&amp;'[2]产值及收款计划（2026）'!$B:$B,'[2]产值及收款计划（2026）'!W:W)</f>
        <v>#REF!</v>
      </c>
      <c r="X186" s="235" t="e" cm="1">
        <f t="array" ref="X186">_xlfn.XLOOKUP($A186&amp;$B186,'[2]产值及收款计划（2026）'!$A:$A&amp;'[2]产值及收款计划（2026）'!$B:$B,'[2]产值及收款计划（2026）'!X:X)</f>
        <v>#REF!</v>
      </c>
      <c r="Y186" s="235" t="e" cm="1">
        <f t="array" ref="Y186">_xlfn.XLOOKUP($A186&amp;$B186,'[2]产值及收款计划（2026）'!$A:$A&amp;'[2]产值及收款计划（2026）'!$B:$B,'[2]产值及收款计划（2026）'!Y:Y)</f>
        <v>#REF!</v>
      </c>
      <c r="Z186" s="235" t="e" cm="1">
        <f t="array" ref="Z186">_xlfn.XLOOKUP($A186&amp;$B186,'[2]产值及收款计划（2026）'!$A:$A&amp;'[2]产值及收款计划（2026）'!$B:$B,'[2]产值及收款计划（2026）'!Z:Z)</f>
        <v>#REF!</v>
      </c>
      <c r="AA186" s="235" cm="1">
        <f t="array" ref="AA186">_xlfn.XLOOKUP($A186&amp;$B186,'[2]产值及收款计划（2026）'!$A:$A&amp;'[2]产值及收款计划（2026）'!$B:$B,'[2]产值及收款计划（2026）'!AA:AA)</f>
        <v>0</v>
      </c>
      <c r="AB186" s="235" cm="1">
        <f t="array" ref="AB186">_xlfn.XLOOKUP($A186&amp;$B186,'[2]产值及收款计划（2026）'!$A:$A&amp;'[2]产值及收款计划（2026）'!$B:$B,'[2]产值及收款计划（2026）'!AB:AB)</f>
        <v>0</v>
      </c>
      <c r="AC186" s="235" cm="1">
        <f t="array" ref="AC186">_xlfn.XLOOKUP($A186&amp;$B186,'[2]产值及收款计划（2026）'!$A:$A&amp;'[2]产值及收款计划（2026）'!$B:$B,'[2]产值及收款计划（2026）'!AC:AC)</f>
        <v>0</v>
      </c>
      <c r="AD186" s="235" cm="1">
        <f t="array" ref="AD186">_xlfn.XLOOKUP($A186&amp;$B186,'[2]产值及收款计划（2026）'!$A:$A&amp;'[2]产值及收款计划（2026）'!$B:$B,'[2]产值及收款计划（2026）'!AD:AD)</f>
        <v>0</v>
      </c>
      <c r="AE186" s="235" cm="1">
        <f t="array" ref="AE186">_xlfn.XLOOKUP($A186&amp;$B186,'[2]产值及收款计划（2026）'!$A:$A&amp;'[2]产值及收款计划（2026）'!$B:$B,'[2]产值及收款计划（2026）'!AE:AE)</f>
        <v>0</v>
      </c>
      <c r="AF186" s="235" cm="1">
        <f t="array" ref="AF186">_xlfn.XLOOKUP($A186&amp;$B186,'[2]产值及收款计划（2026）'!$A:$A&amp;'[2]产值及收款计划（2026）'!$B:$B,'[2]产值及收款计划（2026）'!AF:AF)</f>
        <v>0</v>
      </c>
      <c r="AG186" s="235" cm="1">
        <f t="array" ref="AG186">_xlfn.XLOOKUP($A186&amp;$B186,'[2]产值及收款计划（2026）'!$A:$A&amp;'[2]产值及收款计划（2026）'!$B:$B,'[2]产值及收款计划（2026）'!AG:AG)</f>
        <v>0</v>
      </c>
      <c r="AH186" s="235" cm="1">
        <f t="array" ref="AH186">_xlfn.XLOOKUP($A186&amp;$B186,'[2]产值及收款计划（2026）'!$A:$A&amp;'[2]产值及收款计划（2026）'!$B:$B,'[2]产值及收款计划（2026）'!AH:AH)</f>
        <v>0</v>
      </c>
      <c r="AI186" s="235" cm="1">
        <f t="array" ref="AI186">_xlfn.XLOOKUP($A186&amp;$B186,'[2]产值及收款计划（2026）'!$A:$A&amp;'[2]产值及收款计划（2026）'!$B:$B,'[2]产值及收款计划（2026）'!AI:AI)</f>
        <v>0</v>
      </c>
      <c r="AJ186" s="235" cm="1">
        <f t="array" ref="AJ186">_xlfn.XLOOKUP($A186&amp;$B186,'[2]产值及收款计划（2026）'!$A:$A&amp;'[2]产值及收款计划（2026）'!$B:$B,'[2]产值及收款计划（2026）'!AJ:AJ)</f>
        <v>0</v>
      </c>
      <c r="AK186" s="235" cm="1">
        <f t="array" ref="AK186">_xlfn.XLOOKUP($A186&amp;$B186,'[2]产值及收款计划（2026）'!$A:$A&amp;'[2]产值及收款计划（2026）'!$B:$B,'[2]产值及收款计划（2026）'!AK:AK)</f>
        <v>0</v>
      </c>
      <c r="AL186" s="235" cm="1">
        <f t="array" ref="AL186">_xlfn.XLOOKUP($A186&amp;$B186,'[2]产值及收款计划（2026）'!$A:$A&amp;'[2]产值及收款计划（2026）'!$B:$B,'[2]产值及收款计划（2026）'!AL:AL)</f>
        <v>0</v>
      </c>
      <c r="AM186" s="242" cm="1">
        <f t="array" ref="AM186">_xlfn.LET(_xlpm.勾选月份状态数组,TRANSPOSE('PPT(12-15页）-TOP10'!$A$3:$A$14),_xlpm.选择数据区,IF('PPT(12-15页）-TOP10'!$E$3="收款",$BA186:$BL186,$AA186:$AL186),SUM(_xlfn._xlws.FILTER(_xlpm.选择数据区,_xlpm.勾选月份状态数组,"")))</f>
        <v>0</v>
      </c>
      <c r="AN186" s="235" t="e">
        <f>_xlfn.XLOOKUP($C186,应收未收表!$T:$T,应收未收表!AA:AA)</f>
        <v>#N/A</v>
      </c>
      <c r="AO186" s="235" t="e">
        <f>_xlfn.XLOOKUP($C186,应收未收表!$T:$T,应收未收表!AB:AB)</f>
        <v>#N/A</v>
      </c>
      <c r="AP186" s="235" t="e">
        <f>_xlfn.XLOOKUP($C186,应收未收表!$T:$T,应收未收表!AC:AC)</f>
        <v>#N/A</v>
      </c>
      <c r="AQ186" s="235" t="e">
        <f>_xlfn.XLOOKUP($C186,应收未收表!$T:$T,应收未收表!AE:AE)</f>
        <v>#N/A</v>
      </c>
      <c r="AR186" s="235" t="e">
        <f>_xlfn.XLOOKUP($C186,应收未收表!$T:$T,应收未收表!AF:AF)</f>
        <v>#N/A</v>
      </c>
      <c r="AS186" s="235" t="e" cm="1">
        <f t="array" ref="AS186">_xlfn.XLOOKUP($A186&amp;$B186,'[2]产值及收款计划（2026）'!$A:$A&amp;'[2]产值及收款计划（2026）'!$B:$B,'[2]产值及收款计划（2026）'!AS:AS)</f>
        <v>#REF!</v>
      </c>
      <c r="AT186" s="235" t="e" cm="1">
        <f t="array" ref="AT186">_xlfn.XLOOKUP($A186&amp;$B186,'[2]产值及收款计划（2026）'!$A:$A&amp;'[2]产值及收款计划（2026）'!$B:$B,'[2]产值及收款计划（2026）'!AT:AT)</f>
        <v>#REF!</v>
      </c>
      <c r="AU186" s="235" t="e" cm="1">
        <f t="array" ref="AU186">_xlfn.XLOOKUP($A186&amp;$B186,'[2]产值及收款计划（2026）'!$A:$A&amp;'[2]产值及收款计划（2026）'!$B:$B,'[2]产值及收款计划（2026）'!AU:AU)</f>
        <v>#REF!</v>
      </c>
      <c r="AV186" s="235" t="e" cm="1">
        <f t="array" ref="AV186">_xlfn.XLOOKUP($A186&amp;$B186,'[2]产值及收款计划（2026）'!$A:$A&amp;'[2]产值及收款计划（2026）'!$B:$B,'[2]产值及收款计划（2026）'!AV:AV)</f>
        <v>#REF!</v>
      </c>
      <c r="AW186" s="235" cm="1">
        <f t="array" ref="AW186">_xlfn.XLOOKUP($A186&amp;$B186,'[2]产值及收款计划（2026）'!$A:$A&amp;'[2]产值及收款计划（2026）'!$B:$B,'[2]产值及收款计划（2026）'!AW:AW)</f>
        <v>203.83</v>
      </c>
      <c r="AX186" s="235" cm="1">
        <f t="array" ref="AX186">_xlfn.XLOOKUP($A186&amp;$B186,'[2]产值及收款计划（2026）'!$A:$A&amp;'[2]产值及收款计划（2026）'!$B:$B,'[2]产值及收款计划（2026）'!AX:AX)</f>
        <v>0</v>
      </c>
      <c r="AY186" s="235" cm="1">
        <f t="array" ref="AY186">_xlfn.XLOOKUP($A186&amp;$B186,'[2]产值及收款计划（2026）'!$A:$A&amp;'[2]产值及收款计划（2026）'!$B:$B,'[2]产值及收款计划（2026）'!AY:AY)</f>
        <v>35.97</v>
      </c>
      <c r="AZ186" s="235" cm="1">
        <f t="array" ref="AZ186">_xlfn.XLOOKUP($A186&amp;$B186,'[2]产值及收款计划（2026）'!$A:$A&amp;'[2]产值及收款计划（2026）'!$B:$B,'[2]产值及收款计划（2026）'!AZ:AZ)</f>
        <v>35.97</v>
      </c>
      <c r="BA186" s="235" t="e" cm="1">
        <f t="array" ref="BA186">_xlfn.XLOOKUP($A186&amp;$B186,'[2]产值及收款计划（2026）'!$A:$A&amp;'[2]产值及收款计划（2026）'!$B:$B,'[2]产值及收款计划（2026）'!BA:BA)</f>
        <v>#REF!</v>
      </c>
      <c r="BB186" s="235" t="e" cm="1">
        <f t="array" ref="BB186">_xlfn.XLOOKUP($A186&amp;$B186,'[2]产值及收款计划（2026）'!$A:$A&amp;'[2]产值及收款计划（2026）'!$B:$B,'[2]产值及收款计划（2026）'!BB:BB)</f>
        <v>#REF!</v>
      </c>
      <c r="BC186" s="235" t="e" cm="1">
        <f t="array" ref="BC186">_xlfn.XLOOKUP($A186&amp;$B186,'[2]产值及收款计划（2026）'!$A:$A&amp;'[2]产值及收款计划（2026）'!$B:$B,'[2]产值及收款计划（2026）'!BC:BC)</f>
        <v>#REF!</v>
      </c>
      <c r="BD186" s="235" t="e" cm="1">
        <f t="array" ref="BD186">_xlfn.XLOOKUP($A186&amp;$B186,'[2]产值及收款计划（2026）'!$A:$A&amp;'[2]产值及收款计划（2026）'!$B:$B,'[2]产值及收款计划（2026）'!BD:BD)</f>
        <v>#REF!</v>
      </c>
      <c r="BE186" s="235" cm="1">
        <f t="array" ref="BE186">_xlfn.XLOOKUP($A186&amp;$B186,'[2]产值及收款计划（2026）'!$A:$A&amp;'[2]产值及收款计划（2026）'!$B:$B,'[2]产值及收款计划（2026）'!BE:BE)</f>
        <v>35.97</v>
      </c>
      <c r="BF186" s="235" t="e" cm="1">
        <f t="array" ref="BF186">_xlfn.XLOOKUP($A186&amp;$B186,'[2]产值及收款计划（2026）'!$A:$A&amp;'[2]产值及收款计划（2026）'!$B:$B,'[2]产值及收款计划（2026）'!BF:BF)</f>
        <v>#REF!</v>
      </c>
      <c r="BG186" s="235" t="e" cm="1">
        <f t="array" ref="BG186">_xlfn.XLOOKUP($A186&amp;$B186,'[2]产值及收款计划（2026）'!$A:$A&amp;'[2]产值及收款计划（2026）'!$B:$B,'[2]产值及收款计划（2026）'!BG:BG)</f>
        <v>#REF!</v>
      </c>
      <c r="BH186" s="235" t="e" cm="1">
        <f t="array" ref="BH186">_xlfn.XLOOKUP($A186&amp;$B186,'[2]产值及收款计划（2026）'!$A:$A&amp;'[2]产值及收款计划（2026）'!$B:$B,'[2]产值及收款计划（2026）'!BH:BH)</f>
        <v>#REF!</v>
      </c>
      <c r="BI186" s="235" t="e" cm="1">
        <f t="array" ref="BI186">_xlfn.XLOOKUP($A186&amp;$B186,'[2]产值及收款计划（2026）'!$A:$A&amp;'[2]产值及收款计划（2026）'!$B:$B,'[2]产值及收款计划（2026）'!BI:BI)</f>
        <v>#REF!</v>
      </c>
      <c r="BJ186" s="235" t="e" cm="1">
        <f t="array" ref="BJ186">_xlfn.XLOOKUP($A186&amp;$B186,'[2]产值及收款计划（2026）'!$A:$A&amp;'[2]产值及收款计划（2026）'!$B:$B,'[2]产值及收款计划（2026）'!BJ:BJ)</f>
        <v>#REF!</v>
      </c>
      <c r="BK186" s="235" t="e" cm="1">
        <f t="array" ref="BK186">_xlfn.XLOOKUP($A186&amp;$B186,'[2]产值及收款计划（2026）'!$A:$A&amp;'[2]产值及收款计划（2026）'!$B:$B,'[2]产值及收款计划（2026）'!BK:BK)</f>
        <v>#REF!</v>
      </c>
      <c r="BL186" s="235" t="e" cm="1">
        <f t="array" ref="BL186">_xlfn.XLOOKUP($A186&amp;$B186,'[2]产值及收款计划（2026）'!$A:$A&amp;'[2]产值及收款计划（2026）'!$B:$B,'[2]产值及收款计划（2026）'!BL:BL)</f>
        <v>#REF!</v>
      </c>
      <c r="BM186" s="235"/>
      <c r="BN186" s="235"/>
      <c r="BO186" s="235"/>
      <c r="BP186" s="235"/>
      <c r="BQ186" s="235" t="e">
        <f>_xlfn.XLOOKUP($C186,应收未收表!$AJ:$AJ,应收未收表!AK:AK)</f>
        <v>#N/A</v>
      </c>
      <c r="BR186" s="235" t="e">
        <f>_xlfn.XLOOKUP($C186,应收未收表!$AJ:$AJ,应收未收表!AL:AL)</f>
        <v>#N/A</v>
      </c>
      <c r="BS186" s="235" t="e">
        <f>_xlfn.XLOOKUP($C186,应收未收表!$AJ:$AJ,应收未收表!AM:AM)</f>
        <v>#N/A</v>
      </c>
      <c r="BT186" s="235" t="e">
        <f>_xlfn.XLOOKUP($C186,应收未收表!$AJ:$AJ,应收未收表!AN:AN)</f>
        <v>#N/A</v>
      </c>
      <c r="BU186" s="234" t="str" cm="1">
        <f t="array" ref="BU186">_xlfn.XLOOKUP($A186&amp;$B186,'[2]产值及收款计划（2026）'!$A:$A&amp;'[2]产值及收款计划（2026）'!$B:$B,'[2]产值及收款计划（2026）'!BQ:BQ)</f>
        <v>上海巨一科技发展有限公司</v>
      </c>
      <c r="BV186" s="235" t="e" cm="1">
        <f t="array" ref="BV186">_xlfn.XLOOKUP($A186&amp;$B186,'[2]产值及收款计划（2026）'!$A:$A&amp;'[2]产值及收款计划（2026）'!$B:$B,'[2]产值及收款计划（2026）'!BR:BR)</f>
        <v>#REF!</v>
      </c>
      <c r="CE186" s="235" cm="1">
        <f t="array" ref="CE186">_xlfn.XLOOKUP($A186&amp;$B186,'[2]产值及收款计划（2026）'!$A:$A&amp;'[2]产值及收款计划（2026）'!$B:$B,'[2]产值及收款计划（2026）'!CA:CA)</f>
        <v>0</v>
      </c>
      <c r="CF186" s="235" cm="1">
        <f t="array" ref="CF186">_xlfn.XLOOKUP($A186&amp;$B186,'[2]产值及收款计划（2026）'!$A:$A&amp;'[2]产值及收款计划（2026）'!$B:$B,'[2]产值及收款计划（2026）'!CB:CB)</f>
        <v>0</v>
      </c>
      <c r="CG186" s="235" cm="1">
        <f t="array" ref="CG186">_xlfn.XLOOKUP($A186&amp;$B186,'[2]产值及收款计划（2026）'!$A:$A&amp;'[2]产值及收款计划（2026）'!$B:$B,'[2]产值及收款计划（2026）'!CC:CC)</f>
        <v>0</v>
      </c>
      <c r="CH186" s="235" cm="1">
        <f t="array" ref="CH186">_xlfn.XLOOKUP($A186&amp;$B186,'[2]产值及收款计划（2026）'!$A:$A&amp;'[2]产值及收款计划（2026）'!$B:$B,'[2]产值及收款计划（2026）'!CD:CD)</f>
        <v>0</v>
      </c>
      <c r="CI186" s="235" cm="1">
        <f t="array" ref="CI186">_xlfn.XLOOKUP($A186&amp;$B186,'[2]产值及收款计划（2026）'!$A:$A&amp;'[2]产值及收款计划（2026）'!$B:$B,'[2]产值及收款计划（2026）'!CE:CE)</f>
        <v>0</v>
      </c>
      <c r="CJ186" s="235" cm="1">
        <f t="array" ref="CJ186">_xlfn.XLOOKUP($A186&amp;$B186,'[2]产值及收款计划（2026）'!$A:$A&amp;'[2]产值及收款计划（2026）'!$B:$B,'[2]产值及收款计划（2026）'!CF:CF)</f>
        <v>0</v>
      </c>
      <c r="CK186" s="235" cm="1">
        <f t="array" ref="CK186">_xlfn.XLOOKUP($A186&amp;$B186,'[2]产值及收款计划（2026）'!$A:$A&amp;'[2]产值及收款计划（2026）'!$B:$B,'[2]产值及收款计划（2026）'!CG:CG)</f>
        <v>0</v>
      </c>
      <c r="CL186" s="235" cm="1">
        <f t="array" ref="CL186">_xlfn.XLOOKUP($A186&amp;$B186,'[2]产值及收款计划（2026）'!$A:$A&amp;'[2]产值及收款计划（2026）'!$B:$B,'[2]产值及收款计划（2026）'!CH:CH)</f>
        <v>0</v>
      </c>
      <c r="CM186" s="235" cm="1">
        <f t="array" ref="CM186">_xlfn.XLOOKUP($A186&amp;$B186,'[2]产值及收款计划（2026）'!$A:$A&amp;'[2]产值及收款计划（2026）'!$B:$B,'[2]产值及收款计划（2026）'!CI:CI)</f>
        <v>0</v>
      </c>
      <c r="CN186" s="235" cm="1">
        <f t="array" ref="CN186">_xlfn.XLOOKUP($A186&amp;$B186,'[2]产值及收款计划（2026）'!$A:$A&amp;'[2]产值及收款计划（2026）'!$B:$B,'[2]产值及收款计划（2026）'!CJ:CJ)</f>
        <v>0</v>
      </c>
      <c r="CO186" s="235" cm="1">
        <f t="array" ref="CO186">_xlfn.XLOOKUP($A186&amp;$B186,'[2]产值及收款计划（2026）'!$A:$A&amp;'[2]产值及收款计划（2026）'!$B:$B,'[2]产值及收款计划（2026）'!CK:CK)</f>
        <v>0</v>
      </c>
      <c r="CP186" s="235" cm="1">
        <f t="array" ref="CP186">_xlfn.XLOOKUP($A186&amp;$B186,'[2]产值及收款计划（2026）'!$A:$A&amp;'[2]产值及收款计划（2026）'!$B:$B,'[2]产值及收款计划（2026）'!CL:CL)</f>
        <v>0</v>
      </c>
      <c r="DE186" s="235" cm="1">
        <f t="array" ref="DE186">_xlfn.XLOOKUP($A186&amp;$B186,'[2]产值及收款计划（2026）'!$A:$A&amp;'[2]产值及收款计划（2026）'!$B:$B,'[2]产值及收款计划（2026）'!DA:DA)</f>
        <v>0</v>
      </c>
      <c r="DF186" s="235" cm="1">
        <f t="array" ref="DF186">_xlfn.XLOOKUP($A186&amp;$B186,'[2]产值及收款计划（2026）'!$A:$A&amp;'[2]产值及收款计划（2026）'!$B:$B,'[2]产值及收款计划（2026）'!DB:DB)</f>
        <v>0</v>
      </c>
      <c r="DG186" s="235" cm="1">
        <f t="array" ref="DG186">_xlfn.XLOOKUP($A186&amp;$B186,'[2]产值及收款计划（2026）'!$A:$A&amp;'[2]产值及收款计划（2026）'!$B:$B,'[2]产值及收款计划（2026）'!DC:DC)</f>
        <v>0</v>
      </c>
      <c r="DH186" s="235" cm="1">
        <f t="array" ref="DH186">_xlfn.XLOOKUP($A186&amp;$B186,'[2]产值及收款计划（2026）'!$A:$A&amp;'[2]产值及收款计划（2026）'!$B:$B,'[2]产值及收款计划（2026）'!DD:DD)</f>
        <v>0</v>
      </c>
      <c r="DI186" s="235" cm="1">
        <f t="array" ref="DI186">_xlfn.XLOOKUP($A186&amp;$B186,'[2]产值及收款计划（2026）'!$A:$A&amp;'[2]产值及收款计划（2026）'!$B:$B,'[2]产值及收款计划（2026）'!DE:DE)</f>
        <v>0</v>
      </c>
      <c r="DJ186" s="235" cm="1">
        <f t="array" ref="DJ186">_xlfn.XLOOKUP($A186&amp;$B186,'[2]产值及收款计划（2026）'!$A:$A&amp;'[2]产值及收款计划（2026）'!$B:$B,'[2]产值及收款计划（2026）'!DF:DF)</f>
        <v>0</v>
      </c>
      <c r="DK186" s="235" cm="1">
        <f t="array" ref="DK186">_xlfn.XLOOKUP($A186&amp;$B186,'[2]产值及收款计划（2026）'!$A:$A&amp;'[2]产值及收款计划（2026）'!$B:$B,'[2]产值及收款计划（2026）'!DG:DG)</f>
        <v>0</v>
      </c>
      <c r="DL186" s="235" cm="1">
        <f t="array" ref="DL186">_xlfn.XLOOKUP($A186&amp;$B186,'[2]产值及收款计划（2026）'!$A:$A&amp;'[2]产值及收款计划（2026）'!$B:$B,'[2]产值及收款计划（2026）'!DH:DH)</f>
        <v>0</v>
      </c>
      <c r="DM186" s="235" cm="1">
        <f t="array" ref="DM186">_xlfn.XLOOKUP($A186&amp;$B186,'[2]产值及收款计划（2026）'!$A:$A&amp;'[2]产值及收款计划（2026）'!$B:$B,'[2]产值及收款计划（2026）'!DI:DI)</f>
        <v>0</v>
      </c>
      <c r="DN186" s="235" cm="1">
        <f t="array" ref="DN186">_xlfn.XLOOKUP($A186&amp;$B186,'[2]产值及收款计划（2026）'!$A:$A&amp;'[2]产值及收款计划（2026）'!$B:$B,'[2]产值及收款计划（2026）'!DJ:DJ)</f>
        <v>0</v>
      </c>
      <c r="DO186" s="235" cm="1">
        <f t="array" ref="DO186">_xlfn.XLOOKUP($A186&amp;$B186,'[2]产值及收款计划（2026）'!$A:$A&amp;'[2]产值及收款计划（2026）'!$B:$B,'[2]产值及收款计划（2026）'!DK:DK)</f>
        <v>0</v>
      </c>
      <c r="DP186" s="235" cm="1">
        <f t="array" ref="DP186">_xlfn.XLOOKUP($A186&amp;$B186,'[2]产值及收款计划（2026）'!$A:$A&amp;'[2]产值及收款计划（2026）'!$B:$B,'[2]产值及收款计划（2026）'!DL:DL)</f>
        <v>0</v>
      </c>
      <c r="DQ186" s="243"/>
      <c r="DR186" s="229"/>
    </row>
    <row r="187" ht="20.25" spans="1:122">
      <c r="A187" s="233">
        <f t="shared" si="17"/>
        <v>38</v>
      </c>
      <c r="B187" s="233" t="s">
        <v>26</v>
      </c>
      <c r="C187" s="234" t="str" cm="1">
        <f t="array" ref="C187">_xlfn.XLOOKUP($A187&amp;$B187,'[2]产值及收款计划（2026）'!$A:$A&amp;'[2]产值及收款计划（2026）'!$B:$B,'[2]产值及收款计划（2026）'!C:C)</f>
        <v>ZHT2023010900007</v>
      </c>
      <c r="D187" s="234" t="str" cm="1">
        <f t="array" ref="D187">_xlfn.XLOOKUP($A187&amp;$B187,'[2]产值及收款计划（2026）'!$A:$A&amp;'[2]产值及收款计划（2026）'!$B:$B,'[2]产值及收款计划（2026）'!D:D)</f>
        <v>隧道全生命管养平台三期开发服务</v>
      </c>
      <c r="E187" s="235" cm="1">
        <f t="array" ref="E187">_xlfn.XLOOKUP($A187&amp;$B187,'[2]产值及收款计划（2026）'!$A:$A&amp;'[2]产值及收款计划（2026）'!$B:$B,'[2]产值及收款计划（2026）'!E:E)</f>
        <v>89.87</v>
      </c>
      <c r="F187" s="235" cm="1">
        <f t="array" ref="F187">_xlfn.XLOOKUP($A187&amp;$B187,'[2]产值及收款计划（2026）'!$A:$A&amp;'[2]产值及收款计划（2026）'!$B:$B,'[2]产值及收款计划（2026）'!F:F)</f>
        <v>89.87</v>
      </c>
      <c r="G187" s="235" cm="1">
        <f t="array" ref="G187">_xlfn.XLOOKUP($A187&amp;$B187,'[2]产值及收款计划（2026）'!$A:$A&amp;'[2]产值及收款计划（2026）'!$B:$B,'[2]产值及收款计划（2026）'!G:G)</f>
        <v>89.87</v>
      </c>
      <c r="H187" s="235" cm="1">
        <f t="array" ref="H187">_xlfn.XLOOKUP($A187&amp;$B187,'[2]产值及收款计划（2026）'!$A:$A&amp;'[2]产值及收款计划（2026）'!$B:$B,'[2]产值及收款计划（2026）'!H:H)</f>
        <v>89.87</v>
      </c>
      <c r="I187" s="236" cm="1">
        <f t="array" ref="I187">_xlfn.XLOOKUP($A187&amp;$B187,'[2]产值及收款计划（2026）'!$A:$A&amp;'[2]产值及收款计划（2026）'!$B:$B,'[2]产值及收款计划（2026）'!I:I)</f>
        <v>1</v>
      </c>
      <c r="J187" s="237" cm="1">
        <f t="array" ref="J187">_xlfn.XLOOKUP($A187&amp;$B187,'[2]产值及收款计划（2026）'!$A:$A&amp;'[2]产值及收款计划（2026）'!$B:$B,'[2]产值及收款计划（2026）'!J:J)</f>
        <v>0.06</v>
      </c>
      <c r="K187" s="235" t="e" cm="1">
        <f t="array" ref="K187">_xlfn.XLOOKUP($A187&amp;$B187,'[2]产值及收款计划（2026）'!$A:$A&amp;'[2]产值及收款计划（2026）'!$B:$B,'[2]产值及收款计划（2026）'!K:K)</f>
        <v>#REF!</v>
      </c>
      <c r="L187" s="235" t="e" cm="1">
        <f t="array" ref="L187">_xlfn.XLOOKUP($A187&amp;$B187,'[2]产值及收款计划（2026）'!$A:$A&amp;'[2]产值及收款计划（2026）'!$B:$B,'[2]产值及收款计划（2026）'!L:L)</f>
        <v>#REF!</v>
      </c>
      <c r="M187" s="235" t="str" cm="1">
        <f t="array" ref="M187">_xlfn.XLOOKUP($A187&amp;$B187,'[2]产值及收款计划（2026）'!$A:$A&amp;'[2]产值及收款计划（2026）'!$B:$B,'[2]产值及收款计划（2026）'!M:M)</f>
        <v>主导</v>
      </c>
      <c r="N187" s="235" t="str" cm="1">
        <f t="array" ref="N187">_xlfn.XLOOKUP($A187&amp;$B187,'[2]产值及收款计划（2026）'!$A:$A&amp;'[2]产值及收款计划（2026）'!$B:$B,'[2]产值及收款计划（2026）'!N:N)</f>
        <v>贺一玮团队</v>
      </c>
      <c r="O187" s="235" t="str" cm="1">
        <f t="array" ref="O187">_xlfn.XLOOKUP($A187&amp;$B187,'[2]产值及收款计划（2026）'!$A:$A&amp;'[2]产值及收款计划（2026）'!$B:$B,'[2]产值及收款计划（2026）'!O:O)</f>
        <v>何栩</v>
      </c>
      <c r="P187" s="234" t="str" cm="1">
        <f t="array" ref="P187">_xlfn.XLOOKUP($A187&amp;$B187,'[2]产值及收款计划（2026）'!$A:$A&amp;'[2]产值及收款计划（2026）'!$B:$B,'[2]产值及收款计划（2026）'!P:P)</f>
        <v>25已完结</v>
      </c>
      <c r="Q187" s="235" t="e" cm="1">
        <f t="array" ref="Q187">_xlfn.XLOOKUP($A187&amp;$B187,'[2]产值及收款计划（2026）'!$A:$A&amp;'[2]产值及收款计划（2026）'!$B:$B,'[2]产值及收款计划（2026）'!Q:Q)</f>
        <v>#REF!</v>
      </c>
      <c r="R187" s="235" t="e" cm="1">
        <f t="array" ref="R187">_xlfn.XLOOKUP($A187&amp;$B187,'[2]产值及收款计划（2026）'!$A:$A&amp;'[2]产值及收款计划（2026）'!$B:$B,'[2]产值及收款计划（2026）'!R:R)</f>
        <v>#REF!</v>
      </c>
      <c r="S187" s="235" t="e" cm="1">
        <f t="array" ref="S187">_xlfn.XLOOKUP($A187&amp;$B187,'[2]产值及收款计划（2026）'!$A:$A&amp;'[2]产值及收款计划（2026）'!$B:$B,'[2]产值及收款计划（2026）'!S:S)</f>
        <v>#REF!</v>
      </c>
      <c r="T187" s="235" cm="1">
        <f t="array" ref="T187">_xlfn.XLOOKUP($A187&amp;$B187,'[2]产值及收款计划（2026）'!$A:$A&amp;'[2]产值及收款计划（2026）'!$B:$B,'[2]产值及收款计划（2026）'!T:T)</f>
        <v>89.87</v>
      </c>
      <c r="U187" s="235" cm="1">
        <f t="array" ref="U187">_xlfn.XLOOKUP($A187&amp;$B187,'[2]产值及收款计划（2026）'!$A:$A&amp;'[2]产值及收款计划（2026）'!$B:$B,'[2]产值及收款计划（2026）'!U:U)</f>
        <v>0</v>
      </c>
      <c r="V187" s="235" cm="1">
        <f t="array" ref="V187">_xlfn.XLOOKUP($A187&amp;$B187,'[2]产值及收款计划（2026）'!$A:$A&amp;'[2]产值及收款计划（2026）'!$B:$B,'[2]产值及收款计划（2026）'!V:V)</f>
        <v>0</v>
      </c>
      <c r="W187" s="235" t="e" cm="1">
        <f t="array" ref="W187">_xlfn.XLOOKUP($A187&amp;$B187,'[2]产值及收款计划（2026）'!$A:$A&amp;'[2]产值及收款计划（2026）'!$B:$B,'[2]产值及收款计划（2026）'!W:W)</f>
        <v>#REF!</v>
      </c>
      <c r="X187" s="235" t="e" cm="1">
        <f t="array" ref="X187">_xlfn.XLOOKUP($A187&amp;$B187,'[2]产值及收款计划（2026）'!$A:$A&amp;'[2]产值及收款计划（2026）'!$B:$B,'[2]产值及收款计划（2026）'!X:X)</f>
        <v>#REF!</v>
      </c>
      <c r="Y187" s="235" t="e" cm="1">
        <f t="array" ref="Y187">_xlfn.XLOOKUP($A187&amp;$B187,'[2]产值及收款计划（2026）'!$A:$A&amp;'[2]产值及收款计划（2026）'!$B:$B,'[2]产值及收款计划（2026）'!Y:Y)</f>
        <v>#REF!</v>
      </c>
      <c r="Z187" s="235" t="e" cm="1">
        <f t="array" ref="Z187">_xlfn.XLOOKUP($A187&amp;$B187,'[2]产值及收款计划（2026）'!$A:$A&amp;'[2]产值及收款计划（2026）'!$B:$B,'[2]产值及收款计划（2026）'!Z:Z)</f>
        <v>#REF!</v>
      </c>
      <c r="AA187" s="235" cm="1">
        <f t="array" ref="AA187">_xlfn.XLOOKUP($A187&amp;$B187,'[2]产值及收款计划（2026）'!$A:$A&amp;'[2]产值及收款计划（2026）'!$B:$B,'[2]产值及收款计划（2026）'!AA:AA)</f>
        <v>0</v>
      </c>
      <c r="AB187" s="235" cm="1">
        <f t="array" ref="AB187">_xlfn.XLOOKUP($A187&amp;$B187,'[2]产值及收款计划（2026）'!$A:$A&amp;'[2]产值及收款计划（2026）'!$B:$B,'[2]产值及收款计划（2026）'!AB:AB)</f>
        <v>0</v>
      </c>
      <c r="AC187" s="235" cm="1">
        <f t="array" ref="AC187">_xlfn.XLOOKUP($A187&amp;$B187,'[2]产值及收款计划（2026）'!$A:$A&amp;'[2]产值及收款计划（2026）'!$B:$B,'[2]产值及收款计划（2026）'!AC:AC)</f>
        <v>0</v>
      </c>
      <c r="AD187" s="235" cm="1">
        <f t="array" ref="AD187">_xlfn.XLOOKUP($A187&amp;$B187,'[2]产值及收款计划（2026）'!$A:$A&amp;'[2]产值及收款计划（2026）'!$B:$B,'[2]产值及收款计划（2026）'!AD:AD)</f>
        <v>0</v>
      </c>
      <c r="AE187" s="235" cm="1">
        <f t="array" ref="AE187">_xlfn.XLOOKUP($A187&amp;$B187,'[2]产值及收款计划（2026）'!$A:$A&amp;'[2]产值及收款计划（2026）'!$B:$B,'[2]产值及收款计划（2026）'!AE:AE)</f>
        <v>0</v>
      </c>
      <c r="AF187" s="235" cm="1">
        <f t="array" ref="AF187">_xlfn.XLOOKUP($A187&amp;$B187,'[2]产值及收款计划（2026）'!$A:$A&amp;'[2]产值及收款计划（2026）'!$B:$B,'[2]产值及收款计划（2026）'!AF:AF)</f>
        <v>0</v>
      </c>
      <c r="AG187" s="235" cm="1">
        <f t="array" ref="AG187">_xlfn.XLOOKUP($A187&amp;$B187,'[2]产值及收款计划（2026）'!$A:$A&amp;'[2]产值及收款计划（2026）'!$B:$B,'[2]产值及收款计划（2026）'!AG:AG)</f>
        <v>0</v>
      </c>
      <c r="AH187" s="235" cm="1">
        <f t="array" ref="AH187">_xlfn.XLOOKUP($A187&amp;$B187,'[2]产值及收款计划（2026）'!$A:$A&amp;'[2]产值及收款计划（2026）'!$B:$B,'[2]产值及收款计划（2026）'!AH:AH)</f>
        <v>0</v>
      </c>
      <c r="AI187" s="235" cm="1">
        <f t="array" ref="AI187">_xlfn.XLOOKUP($A187&amp;$B187,'[2]产值及收款计划（2026）'!$A:$A&amp;'[2]产值及收款计划（2026）'!$B:$B,'[2]产值及收款计划（2026）'!AI:AI)</f>
        <v>0</v>
      </c>
      <c r="AJ187" s="235" cm="1">
        <f t="array" ref="AJ187">_xlfn.XLOOKUP($A187&amp;$B187,'[2]产值及收款计划（2026）'!$A:$A&amp;'[2]产值及收款计划（2026）'!$B:$B,'[2]产值及收款计划（2026）'!AJ:AJ)</f>
        <v>0</v>
      </c>
      <c r="AK187" s="235" cm="1">
        <f t="array" ref="AK187">_xlfn.XLOOKUP($A187&amp;$B187,'[2]产值及收款计划（2026）'!$A:$A&amp;'[2]产值及收款计划（2026）'!$B:$B,'[2]产值及收款计划（2026）'!AK:AK)</f>
        <v>0</v>
      </c>
      <c r="AL187" s="235" cm="1">
        <f t="array" ref="AL187">_xlfn.XLOOKUP($A187&amp;$B187,'[2]产值及收款计划（2026）'!$A:$A&amp;'[2]产值及收款计划（2026）'!$B:$B,'[2]产值及收款计划（2026）'!AL:AL)</f>
        <v>0</v>
      </c>
      <c r="AM187" s="242" cm="1">
        <f t="array" ref="AM187">_xlfn.LET(_xlpm.勾选月份状态数组,TRANSPOSE('PPT(12-15页）-TOP10'!$A$3:$A$14),_xlpm.选择数据区,IF('PPT(12-15页）-TOP10'!$E$3="收款",$BA187:$BL187,$AA187:$AL187),SUM(_xlfn._xlws.FILTER(_xlpm.选择数据区,_xlpm.勾选月份状态数组,"")))</f>
        <v>0</v>
      </c>
      <c r="AN187" s="235" t="e">
        <f>_xlfn.XLOOKUP($C187,应收未收表!$T:$T,应收未收表!AA:AA)</f>
        <v>#N/A</v>
      </c>
      <c r="AO187" s="235" t="e">
        <f>_xlfn.XLOOKUP($C187,应收未收表!$T:$T,应收未收表!AB:AB)</f>
        <v>#N/A</v>
      </c>
      <c r="AP187" s="235" t="e">
        <f>_xlfn.XLOOKUP($C187,应收未收表!$T:$T,应收未收表!AC:AC)</f>
        <v>#N/A</v>
      </c>
      <c r="AQ187" s="235" t="e">
        <f>_xlfn.XLOOKUP($C187,应收未收表!$T:$T,应收未收表!AE:AE)</f>
        <v>#N/A</v>
      </c>
      <c r="AR187" s="235" t="e">
        <f>_xlfn.XLOOKUP($C187,应收未收表!$T:$T,应收未收表!AF:AF)</f>
        <v>#N/A</v>
      </c>
      <c r="AS187" s="235" t="e" cm="1">
        <f t="array" ref="AS187">_xlfn.XLOOKUP($A187&amp;$B187,'[2]产值及收款计划（2026）'!$A:$A&amp;'[2]产值及收款计划（2026）'!$B:$B,'[2]产值及收款计划（2026）'!AS:AS)</f>
        <v>#REF!</v>
      </c>
      <c r="AT187" s="235" t="e" cm="1">
        <f t="array" ref="AT187">_xlfn.XLOOKUP($A187&amp;$B187,'[2]产值及收款计划（2026）'!$A:$A&amp;'[2]产值及收款计划（2026）'!$B:$B,'[2]产值及收款计划（2026）'!AT:AT)</f>
        <v>#REF!</v>
      </c>
      <c r="AU187" s="235" t="e" cm="1">
        <f t="array" ref="AU187">_xlfn.XLOOKUP($A187&amp;$B187,'[2]产值及收款计划（2026）'!$A:$A&amp;'[2]产值及收款计划（2026）'!$B:$B,'[2]产值及收款计划（2026）'!AU:AU)</f>
        <v>#REF!</v>
      </c>
      <c r="AV187" s="235" t="e" cm="1">
        <f t="array" ref="AV187">_xlfn.XLOOKUP($A187&amp;$B187,'[2]产值及收款计划（2026）'!$A:$A&amp;'[2]产值及收款计划（2026）'!$B:$B,'[2]产值及收款计划（2026）'!AV:AV)</f>
        <v>#REF!</v>
      </c>
      <c r="AW187" s="235" cm="1">
        <f t="array" ref="AW187">_xlfn.XLOOKUP($A187&amp;$B187,'[2]产值及收款计划（2026）'!$A:$A&amp;'[2]产值及收款计划（2026）'!$B:$B,'[2]产值及收款计划（2026）'!AW:AW)</f>
        <v>89.87</v>
      </c>
      <c r="AX187" s="235" cm="1">
        <f t="array" ref="AX187">_xlfn.XLOOKUP($A187&amp;$B187,'[2]产值及收款计划（2026）'!$A:$A&amp;'[2]产值及收款计划（2026）'!$B:$B,'[2]产值及收款计划（2026）'!AX:AX)</f>
        <v>0</v>
      </c>
      <c r="AY187" s="235" cm="1">
        <f t="array" ref="AY187">_xlfn.XLOOKUP($A187&amp;$B187,'[2]产值及收款计划（2026）'!$A:$A&amp;'[2]产值及收款计划（2026）'!$B:$B,'[2]产值及收款计划（2026）'!AY:AY)</f>
        <v>0</v>
      </c>
      <c r="AZ187" s="235" cm="1">
        <f t="array" ref="AZ187">_xlfn.XLOOKUP($A187&amp;$B187,'[2]产值及收款计划（2026）'!$A:$A&amp;'[2]产值及收款计划（2026）'!$B:$B,'[2]产值及收款计划（2026）'!AZ:AZ)</f>
        <v>0</v>
      </c>
      <c r="BA187" s="235" t="e" cm="1">
        <f t="array" ref="BA187">_xlfn.XLOOKUP($A187&amp;$B187,'[2]产值及收款计划（2026）'!$A:$A&amp;'[2]产值及收款计划（2026）'!$B:$B,'[2]产值及收款计划（2026）'!BA:BA)</f>
        <v>#REF!</v>
      </c>
      <c r="BB187" s="235" t="e" cm="1">
        <f t="array" ref="BB187">_xlfn.XLOOKUP($A187&amp;$B187,'[2]产值及收款计划（2026）'!$A:$A&amp;'[2]产值及收款计划（2026）'!$B:$B,'[2]产值及收款计划（2026）'!BB:BB)</f>
        <v>#REF!</v>
      </c>
      <c r="BC187" s="235" t="e" cm="1">
        <f t="array" ref="BC187">_xlfn.XLOOKUP($A187&amp;$B187,'[2]产值及收款计划（2026）'!$A:$A&amp;'[2]产值及收款计划（2026）'!$B:$B,'[2]产值及收款计划（2026）'!BC:BC)</f>
        <v>#REF!</v>
      </c>
      <c r="BD187" s="235" t="e" cm="1">
        <f t="array" ref="BD187">_xlfn.XLOOKUP($A187&amp;$B187,'[2]产值及收款计划（2026）'!$A:$A&amp;'[2]产值及收款计划（2026）'!$B:$B,'[2]产值及收款计划（2026）'!BD:BD)</f>
        <v>#REF!</v>
      </c>
      <c r="BE187" s="235" t="e" cm="1">
        <f t="array" ref="BE187">_xlfn.XLOOKUP($A187&amp;$B187,'[2]产值及收款计划（2026）'!$A:$A&amp;'[2]产值及收款计划（2026）'!$B:$B,'[2]产值及收款计划（2026）'!BE:BE)</f>
        <v>#REF!</v>
      </c>
      <c r="BF187" s="235" t="e" cm="1">
        <f t="array" ref="BF187">_xlfn.XLOOKUP($A187&amp;$B187,'[2]产值及收款计划（2026）'!$A:$A&amp;'[2]产值及收款计划（2026）'!$B:$B,'[2]产值及收款计划（2026）'!BF:BF)</f>
        <v>#REF!</v>
      </c>
      <c r="BG187" s="235" t="e" cm="1">
        <f t="array" ref="BG187">_xlfn.XLOOKUP($A187&amp;$B187,'[2]产值及收款计划（2026）'!$A:$A&amp;'[2]产值及收款计划（2026）'!$B:$B,'[2]产值及收款计划（2026）'!BG:BG)</f>
        <v>#REF!</v>
      </c>
      <c r="BH187" s="235" t="e" cm="1">
        <f t="array" ref="BH187">_xlfn.XLOOKUP($A187&amp;$B187,'[2]产值及收款计划（2026）'!$A:$A&amp;'[2]产值及收款计划（2026）'!$B:$B,'[2]产值及收款计划（2026）'!BH:BH)</f>
        <v>#REF!</v>
      </c>
      <c r="BI187" s="235" t="e" cm="1">
        <f t="array" ref="BI187">_xlfn.XLOOKUP($A187&amp;$B187,'[2]产值及收款计划（2026）'!$A:$A&amp;'[2]产值及收款计划（2026）'!$B:$B,'[2]产值及收款计划（2026）'!BI:BI)</f>
        <v>#REF!</v>
      </c>
      <c r="BJ187" s="235" t="e" cm="1">
        <f t="array" ref="BJ187">_xlfn.XLOOKUP($A187&amp;$B187,'[2]产值及收款计划（2026）'!$A:$A&amp;'[2]产值及收款计划（2026）'!$B:$B,'[2]产值及收款计划（2026）'!BJ:BJ)</f>
        <v>#REF!</v>
      </c>
      <c r="BK187" s="235" t="e" cm="1">
        <f t="array" ref="BK187">_xlfn.XLOOKUP($A187&amp;$B187,'[2]产值及收款计划（2026）'!$A:$A&amp;'[2]产值及收款计划（2026）'!$B:$B,'[2]产值及收款计划（2026）'!BK:BK)</f>
        <v>#REF!</v>
      </c>
      <c r="BL187" s="235" t="e" cm="1">
        <f t="array" ref="BL187">_xlfn.XLOOKUP($A187&amp;$B187,'[2]产值及收款计划（2026）'!$A:$A&amp;'[2]产值及收款计划（2026）'!$B:$B,'[2]产值及收款计划（2026）'!BL:BL)</f>
        <v>#REF!</v>
      </c>
      <c r="BM187" s="235"/>
      <c r="BN187" s="235"/>
      <c r="BO187" s="235"/>
      <c r="BP187" s="235"/>
      <c r="BQ187" s="235" t="e">
        <f>_xlfn.XLOOKUP($C187,应收未收表!$AJ:$AJ,应收未收表!AK:AK)</f>
        <v>#N/A</v>
      </c>
      <c r="BR187" s="235" t="e">
        <f>_xlfn.XLOOKUP($C187,应收未收表!$AJ:$AJ,应收未收表!AL:AL)</f>
        <v>#N/A</v>
      </c>
      <c r="BS187" s="235" t="e">
        <f>_xlfn.XLOOKUP($C187,应收未收表!$AJ:$AJ,应收未收表!AM:AM)</f>
        <v>#N/A</v>
      </c>
      <c r="BT187" s="235" t="e">
        <f>_xlfn.XLOOKUP($C187,应收未收表!$AJ:$AJ,应收未收表!AN:AN)</f>
        <v>#N/A</v>
      </c>
      <c r="BU187" s="234" t="str" cm="1">
        <f t="array" ref="BU187">_xlfn.XLOOKUP($A187&amp;$B187,'[2]产值及收款计划（2026）'!$A:$A&amp;'[2]产值及收款计划（2026）'!$B:$B,'[2]产值及收款计划（2026）'!BQ:BQ)</f>
        <v>上海城建城市运营（集团）有限公司</v>
      </c>
      <c r="BV187" s="235" t="e" cm="1">
        <f t="array" ref="BV187">_xlfn.XLOOKUP($A187&amp;$B187,'[2]产值及收款计划（2026）'!$A:$A&amp;'[2]产值及收款计划（2026）'!$B:$B,'[2]产值及收款计划（2026）'!BR:BR)</f>
        <v>#REF!</v>
      </c>
      <c r="CE187" s="235" cm="1">
        <f t="array" ref="CE187">_xlfn.XLOOKUP($A187&amp;$B187,'[2]产值及收款计划（2026）'!$A:$A&amp;'[2]产值及收款计划（2026）'!$B:$B,'[2]产值及收款计划（2026）'!CA:CA)</f>
        <v>0</v>
      </c>
      <c r="CF187" s="235" cm="1">
        <f t="array" ref="CF187">_xlfn.XLOOKUP($A187&amp;$B187,'[2]产值及收款计划（2026）'!$A:$A&amp;'[2]产值及收款计划（2026）'!$B:$B,'[2]产值及收款计划（2026）'!CB:CB)</f>
        <v>0</v>
      </c>
      <c r="CG187" s="235" cm="1">
        <f t="array" ref="CG187">_xlfn.XLOOKUP($A187&amp;$B187,'[2]产值及收款计划（2026）'!$A:$A&amp;'[2]产值及收款计划（2026）'!$B:$B,'[2]产值及收款计划（2026）'!CC:CC)</f>
        <v>0</v>
      </c>
      <c r="CH187" s="235" cm="1">
        <f t="array" ref="CH187">_xlfn.XLOOKUP($A187&amp;$B187,'[2]产值及收款计划（2026）'!$A:$A&amp;'[2]产值及收款计划（2026）'!$B:$B,'[2]产值及收款计划（2026）'!CD:CD)</f>
        <v>0</v>
      </c>
      <c r="CI187" s="235" cm="1">
        <f t="array" ref="CI187">_xlfn.XLOOKUP($A187&amp;$B187,'[2]产值及收款计划（2026）'!$A:$A&amp;'[2]产值及收款计划（2026）'!$B:$B,'[2]产值及收款计划（2026）'!CE:CE)</f>
        <v>0</v>
      </c>
      <c r="CJ187" s="235" cm="1">
        <f t="array" ref="CJ187">_xlfn.XLOOKUP($A187&amp;$B187,'[2]产值及收款计划（2026）'!$A:$A&amp;'[2]产值及收款计划（2026）'!$B:$B,'[2]产值及收款计划（2026）'!CF:CF)</f>
        <v>0</v>
      </c>
      <c r="CK187" s="235" cm="1">
        <f t="array" ref="CK187">_xlfn.XLOOKUP($A187&amp;$B187,'[2]产值及收款计划（2026）'!$A:$A&amp;'[2]产值及收款计划（2026）'!$B:$B,'[2]产值及收款计划（2026）'!CG:CG)</f>
        <v>0</v>
      </c>
      <c r="CL187" s="235" cm="1">
        <f t="array" ref="CL187">_xlfn.XLOOKUP($A187&amp;$B187,'[2]产值及收款计划（2026）'!$A:$A&amp;'[2]产值及收款计划（2026）'!$B:$B,'[2]产值及收款计划（2026）'!CH:CH)</f>
        <v>0</v>
      </c>
      <c r="CM187" s="235" cm="1">
        <f t="array" ref="CM187">_xlfn.XLOOKUP($A187&amp;$B187,'[2]产值及收款计划（2026）'!$A:$A&amp;'[2]产值及收款计划（2026）'!$B:$B,'[2]产值及收款计划（2026）'!CI:CI)</f>
        <v>0</v>
      </c>
      <c r="CN187" s="235" cm="1">
        <f t="array" ref="CN187">_xlfn.XLOOKUP($A187&amp;$B187,'[2]产值及收款计划（2026）'!$A:$A&amp;'[2]产值及收款计划（2026）'!$B:$B,'[2]产值及收款计划（2026）'!CJ:CJ)</f>
        <v>0</v>
      </c>
      <c r="CO187" s="235" cm="1">
        <f t="array" ref="CO187">_xlfn.XLOOKUP($A187&amp;$B187,'[2]产值及收款计划（2026）'!$A:$A&amp;'[2]产值及收款计划（2026）'!$B:$B,'[2]产值及收款计划（2026）'!CK:CK)</f>
        <v>0</v>
      </c>
      <c r="CP187" s="235" cm="1">
        <f t="array" ref="CP187">_xlfn.XLOOKUP($A187&amp;$B187,'[2]产值及收款计划（2026）'!$A:$A&amp;'[2]产值及收款计划（2026）'!$B:$B,'[2]产值及收款计划（2026）'!CL:CL)</f>
        <v>0</v>
      </c>
      <c r="DE187" s="235" cm="1">
        <f t="array" ref="DE187">_xlfn.XLOOKUP($A187&amp;$B187,'[2]产值及收款计划（2026）'!$A:$A&amp;'[2]产值及收款计划（2026）'!$B:$B,'[2]产值及收款计划（2026）'!DA:DA)</f>
        <v>0</v>
      </c>
      <c r="DF187" s="235" cm="1">
        <f t="array" ref="DF187">_xlfn.XLOOKUP($A187&amp;$B187,'[2]产值及收款计划（2026）'!$A:$A&amp;'[2]产值及收款计划（2026）'!$B:$B,'[2]产值及收款计划（2026）'!DB:DB)</f>
        <v>0</v>
      </c>
      <c r="DG187" s="235" cm="1">
        <f t="array" ref="DG187">_xlfn.XLOOKUP($A187&amp;$B187,'[2]产值及收款计划（2026）'!$A:$A&amp;'[2]产值及收款计划（2026）'!$B:$B,'[2]产值及收款计划（2026）'!DC:DC)</f>
        <v>0</v>
      </c>
      <c r="DH187" s="235" cm="1">
        <f t="array" ref="DH187">_xlfn.XLOOKUP($A187&amp;$B187,'[2]产值及收款计划（2026）'!$A:$A&amp;'[2]产值及收款计划（2026）'!$B:$B,'[2]产值及收款计划（2026）'!DD:DD)</f>
        <v>0</v>
      </c>
      <c r="DI187" s="235" cm="1">
        <f t="array" ref="DI187">_xlfn.XLOOKUP($A187&amp;$B187,'[2]产值及收款计划（2026）'!$A:$A&amp;'[2]产值及收款计划（2026）'!$B:$B,'[2]产值及收款计划（2026）'!DE:DE)</f>
        <v>0</v>
      </c>
      <c r="DJ187" s="235" cm="1">
        <f t="array" ref="DJ187">_xlfn.XLOOKUP($A187&amp;$B187,'[2]产值及收款计划（2026）'!$A:$A&amp;'[2]产值及收款计划（2026）'!$B:$B,'[2]产值及收款计划（2026）'!DF:DF)</f>
        <v>0</v>
      </c>
      <c r="DK187" s="235" cm="1">
        <f t="array" ref="DK187">_xlfn.XLOOKUP($A187&amp;$B187,'[2]产值及收款计划（2026）'!$A:$A&amp;'[2]产值及收款计划（2026）'!$B:$B,'[2]产值及收款计划（2026）'!DG:DG)</f>
        <v>0</v>
      </c>
      <c r="DL187" s="235" cm="1">
        <f t="array" ref="DL187">_xlfn.XLOOKUP($A187&amp;$B187,'[2]产值及收款计划（2026）'!$A:$A&amp;'[2]产值及收款计划（2026）'!$B:$B,'[2]产值及收款计划（2026）'!DH:DH)</f>
        <v>0</v>
      </c>
      <c r="DM187" s="235" cm="1">
        <f t="array" ref="DM187">_xlfn.XLOOKUP($A187&amp;$B187,'[2]产值及收款计划（2026）'!$A:$A&amp;'[2]产值及收款计划（2026）'!$B:$B,'[2]产值及收款计划（2026）'!DI:DI)</f>
        <v>0</v>
      </c>
      <c r="DN187" s="235" cm="1">
        <f t="array" ref="DN187">_xlfn.XLOOKUP($A187&amp;$B187,'[2]产值及收款计划（2026）'!$A:$A&amp;'[2]产值及收款计划（2026）'!$B:$B,'[2]产值及收款计划（2026）'!DJ:DJ)</f>
        <v>0</v>
      </c>
      <c r="DO187" s="235" cm="1">
        <f t="array" ref="DO187">_xlfn.XLOOKUP($A187&amp;$B187,'[2]产值及收款计划（2026）'!$A:$A&amp;'[2]产值及收款计划（2026）'!$B:$B,'[2]产值及收款计划（2026）'!DK:DK)</f>
        <v>0</v>
      </c>
      <c r="DP187" s="235" cm="1">
        <f t="array" ref="DP187">_xlfn.XLOOKUP($A187&amp;$B187,'[2]产值及收款计划（2026）'!$A:$A&amp;'[2]产值及收款计划（2026）'!$B:$B,'[2]产值及收款计划（2026）'!DL:DL)</f>
        <v>0</v>
      </c>
      <c r="DQ187" s="243"/>
      <c r="DR187" s="229"/>
    </row>
    <row r="188" ht="40.5" spans="1:122">
      <c r="A188" s="233">
        <f t="shared" si="17"/>
        <v>39</v>
      </c>
      <c r="B188" s="233" t="s">
        <v>26</v>
      </c>
      <c r="C188" s="234" t="str" cm="1">
        <f t="array" ref="C188">_xlfn.XLOOKUP($A188&amp;$B188,'[2]产值及收款计划（2026）'!$A:$A&amp;'[2]产值及收款计划（2026）'!$B:$B,'[2]产值及收款计划（2026）'!C:C)</f>
        <v>ZHT2023102500121</v>
      </c>
      <c r="D188" s="234" t="str" cm="1">
        <f t="array" ref="D188">_xlfn.XLOOKUP($A188&amp;$B188,'[2]产值及收款计划（2026）'!$A:$A&amp;'[2]产值及收款计划（2026）'!$B:$B,'[2]产值及收款计划（2026）'!D:D)</f>
        <v>绍兴智慧快速路智能路巡系统采购项目合同</v>
      </c>
      <c r="E188" s="235" cm="1">
        <f t="array" ref="E188">_xlfn.XLOOKUP($A188&amp;$B188,'[2]产值及收款计划（2026）'!$A:$A&amp;'[2]产值及收款计划（2026）'!$B:$B,'[2]产值及收款计划（2026）'!E:E)</f>
        <v>39.8</v>
      </c>
      <c r="F188" s="235" cm="1">
        <f t="array" ref="F188">_xlfn.XLOOKUP($A188&amp;$B188,'[2]产值及收款计划（2026）'!$A:$A&amp;'[2]产值及收款计划（2026）'!$B:$B,'[2]产值及收款计划（2026）'!F:F)</f>
        <v>39.8</v>
      </c>
      <c r="G188" s="235" cm="1">
        <f t="array" ref="G188">_xlfn.XLOOKUP($A188&amp;$B188,'[2]产值及收款计划（2026）'!$A:$A&amp;'[2]产值及收款计划（2026）'!$B:$B,'[2]产值及收款计划（2026）'!G:G)</f>
        <v>39.8</v>
      </c>
      <c r="H188" s="235" cm="1">
        <f t="array" ref="H188">_xlfn.XLOOKUP($A188&amp;$B188,'[2]产值及收款计划（2026）'!$A:$A&amp;'[2]产值及收款计划（2026）'!$B:$B,'[2]产值及收款计划（2026）'!H:H)</f>
        <v>5.8</v>
      </c>
      <c r="I188" s="236" cm="1">
        <f t="array" ref="I188">_xlfn.XLOOKUP($A188&amp;$B188,'[2]产值及收款计划（2026）'!$A:$A&amp;'[2]产值及收款计划（2026）'!$B:$B,'[2]产值及收款计划（2026）'!I:I)</f>
        <v>0.14572864321608</v>
      </c>
      <c r="J188" s="237" cm="1">
        <f t="array" ref="J188">_xlfn.XLOOKUP($A188&amp;$B188,'[2]产值及收款计划（2026）'!$A:$A&amp;'[2]产值及收款计划（2026）'!$B:$B,'[2]产值及收款计划（2026）'!J:J)</f>
        <v>0.13</v>
      </c>
      <c r="K188" s="235" t="e" cm="1">
        <f t="array" ref="K188">_xlfn.XLOOKUP($A188&amp;$B188,'[2]产值及收款计划（2026）'!$A:$A&amp;'[2]产值及收款计划（2026）'!$B:$B,'[2]产值及收款计划（2026）'!K:K)</f>
        <v>#REF!</v>
      </c>
      <c r="L188" s="235" t="e" cm="1">
        <f t="array" ref="L188">_xlfn.XLOOKUP($A188&amp;$B188,'[2]产值及收款计划（2026）'!$A:$A&amp;'[2]产值及收款计划（2026）'!$B:$B,'[2]产值及收款计划（2026）'!L:L)</f>
        <v>#REF!</v>
      </c>
      <c r="M188" s="235" t="str" cm="1">
        <f t="array" ref="M188">_xlfn.XLOOKUP($A188&amp;$B188,'[2]产值及收款计划（2026）'!$A:$A&amp;'[2]产值及收款计划（2026）'!$B:$B,'[2]产值及收款计划（2026）'!M:M)</f>
        <v>主导</v>
      </c>
      <c r="N188" s="235" t="str" cm="1">
        <f t="array" ref="N188">_xlfn.XLOOKUP($A188&amp;$B188,'[2]产值及收款计划（2026）'!$A:$A&amp;'[2]产值及收款计划（2026）'!$B:$B,'[2]产值及收款计划（2026）'!N:N)</f>
        <v>贺一玮团队</v>
      </c>
      <c r="O188" s="235" t="str" cm="1">
        <f t="array" ref="O188">_xlfn.XLOOKUP($A188&amp;$B188,'[2]产值及收款计划（2026）'!$A:$A&amp;'[2]产值及收款计划（2026）'!$B:$B,'[2]产值及收款计划（2026）'!O:O)</f>
        <v>贺一玮</v>
      </c>
      <c r="P188" s="234" t="str" cm="1">
        <f t="array" ref="P188">_xlfn.XLOOKUP($A188&amp;$B188,'[2]产值及收款计划（2026）'!$A:$A&amp;'[2]产值及收款计划（2026）'!$B:$B,'[2]产值及收款计划（2026）'!P:P)</f>
        <v>在建</v>
      </c>
      <c r="Q188" s="235" t="e" cm="1">
        <f t="array" ref="Q188">_xlfn.XLOOKUP($A188&amp;$B188,'[2]产值及收款计划（2026）'!$A:$A&amp;'[2]产值及收款计划（2026）'!$B:$B,'[2]产值及收款计划（2026）'!Q:Q)</f>
        <v>#REF!</v>
      </c>
      <c r="R188" s="235" t="e" cm="1">
        <f t="array" ref="R188">_xlfn.XLOOKUP($A188&amp;$B188,'[2]产值及收款计划（2026）'!$A:$A&amp;'[2]产值及收款计划（2026）'!$B:$B,'[2]产值及收款计划（2026）'!R:R)</f>
        <v>#REF!</v>
      </c>
      <c r="S188" s="235" t="e" cm="1">
        <f t="array" ref="S188">_xlfn.XLOOKUP($A188&amp;$B188,'[2]产值及收款计划（2026）'!$A:$A&amp;'[2]产值及收款计划（2026）'!$B:$B,'[2]产值及收款计划（2026）'!S:S)</f>
        <v>#REF!</v>
      </c>
      <c r="T188" s="235" cm="1">
        <f t="array" ref="T188">_xlfn.XLOOKUP($A188&amp;$B188,'[2]产值及收款计划（2026）'!$A:$A&amp;'[2]产值及收款计划（2026）'!$B:$B,'[2]产值及收款计划（2026）'!T:T)</f>
        <v>27.86</v>
      </c>
      <c r="U188" s="235" cm="1">
        <f t="array" ref="U188">_xlfn.XLOOKUP($A188&amp;$B188,'[2]产值及收款计划（2026）'!$A:$A&amp;'[2]产值及收款计划（2026）'!$B:$B,'[2]产值及收款计划（2026）'!U:U)</f>
        <v>0</v>
      </c>
      <c r="V188" s="235" cm="1">
        <f t="array" ref="V188">_xlfn.XLOOKUP($A188&amp;$B188,'[2]产值及收款计划（2026）'!$A:$A&amp;'[2]产值及收款计划（2026）'!$B:$B,'[2]产值及收款计划（2026）'!V:V)</f>
        <v>11.94</v>
      </c>
      <c r="W188" s="235" t="e" cm="1">
        <f t="array" ref="W188">_xlfn.XLOOKUP($A188&amp;$B188,'[2]产值及收款计划（2026）'!$A:$A&amp;'[2]产值及收款计划（2026）'!$B:$B,'[2]产值及收款计划（2026）'!W:W)</f>
        <v>#REF!</v>
      </c>
      <c r="X188" s="235" t="e" cm="1">
        <f t="array" ref="X188">_xlfn.XLOOKUP($A188&amp;$B188,'[2]产值及收款计划（2026）'!$A:$A&amp;'[2]产值及收款计划（2026）'!$B:$B,'[2]产值及收款计划（2026）'!X:X)</f>
        <v>#REF!</v>
      </c>
      <c r="Y188" s="235" t="e" cm="1">
        <f t="array" ref="Y188">_xlfn.XLOOKUP($A188&amp;$B188,'[2]产值及收款计划（2026）'!$A:$A&amp;'[2]产值及收款计划（2026）'!$B:$B,'[2]产值及收款计划（2026）'!Y:Y)</f>
        <v>#REF!</v>
      </c>
      <c r="Z188" s="235" t="e" cm="1">
        <f t="array" ref="Z188">_xlfn.XLOOKUP($A188&amp;$B188,'[2]产值及收款计划（2026）'!$A:$A&amp;'[2]产值及收款计划（2026）'!$B:$B,'[2]产值及收款计划（2026）'!Z:Z)</f>
        <v>#REF!</v>
      </c>
      <c r="AA188" s="235" t="e" cm="1">
        <f t="array" ref="AA188">_xlfn.XLOOKUP($A188&amp;$B188,'[2]产值及收款计划（2026）'!$A:$A&amp;'[2]产值及收款计划（2026）'!$B:$B,'[2]产值及收款计划（2026）'!AA:AA)</f>
        <v>#REF!</v>
      </c>
      <c r="AB188" s="235" t="e" cm="1">
        <f t="array" ref="AB188">_xlfn.XLOOKUP($A188&amp;$B188,'[2]产值及收款计划（2026）'!$A:$A&amp;'[2]产值及收款计划（2026）'!$B:$B,'[2]产值及收款计划（2026）'!AB:AB)</f>
        <v>#REF!</v>
      </c>
      <c r="AC188" s="235" t="e" cm="1">
        <f t="array" ref="AC188">_xlfn.XLOOKUP($A188&amp;$B188,'[2]产值及收款计划（2026）'!$A:$A&amp;'[2]产值及收款计划（2026）'!$B:$B,'[2]产值及收款计划（2026）'!AC:AC)</f>
        <v>#REF!</v>
      </c>
      <c r="AD188" s="235" cm="1">
        <f t="array" ref="AD188">_xlfn.XLOOKUP($A188&amp;$B188,'[2]产值及收款计划（2026）'!$A:$A&amp;'[2]产值及收款计划（2026）'!$B:$B,'[2]产值及收款计划（2026）'!AD:AD)</f>
        <v>3.98</v>
      </c>
      <c r="AE188" s="235" t="e" cm="1">
        <f t="array" ref="AE188">_xlfn.XLOOKUP($A188&amp;$B188,'[2]产值及收款计划（2026）'!$A:$A&amp;'[2]产值及收款计划（2026）'!$B:$B,'[2]产值及收款计划（2026）'!AE:AE)</f>
        <v>#REF!</v>
      </c>
      <c r="AF188" s="235" t="e" cm="1">
        <f t="array" ref="AF188">_xlfn.XLOOKUP($A188&amp;$B188,'[2]产值及收款计划（2026）'!$A:$A&amp;'[2]产值及收款计划（2026）'!$B:$B,'[2]产值及收款计划（2026）'!AF:AF)</f>
        <v>#REF!</v>
      </c>
      <c r="AG188" s="235" t="e" cm="1">
        <f t="array" ref="AG188">_xlfn.XLOOKUP($A188&amp;$B188,'[2]产值及收款计划（2026）'!$A:$A&amp;'[2]产值及收款计划（2026）'!$B:$B,'[2]产值及收款计划（2026）'!AG:AG)</f>
        <v>#REF!</v>
      </c>
      <c r="AH188" s="235" t="e" cm="1">
        <f t="array" ref="AH188">_xlfn.XLOOKUP($A188&amp;$B188,'[2]产值及收款计划（2026）'!$A:$A&amp;'[2]产值及收款计划（2026）'!$B:$B,'[2]产值及收款计划（2026）'!AH:AH)</f>
        <v>#REF!</v>
      </c>
      <c r="AI188" s="235" t="e" cm="1">
        <f t="array" ref="AI188">_xlfn.XLOOKUP($A188&amp;$B188,'[2]产值及收款计划（2026）'!$A:$A&amp;'[2]产值及收款计划（2026）'!$B:$B,'[2]产值及收款计划（2026）'!AI:AI)</f>
        <v>#REF!</v>
      </c>
      <c r="AJ188" s="235" t="e" cm="1">
        <f t="array" ref="AJ188">_xlfn.XLOOKUP($A188&amp;$B188,'[2]产值及收款计划（2026）'!$A:$A&amp;'[2]产值及收款计划（2026）'!$B:$B,'[2]产值及收款计划（2026）'!AJ:AJ)</f>
        <v>#REF!</v>
      </c>
      <c r="AK188" s="235" t="e" cm="1">
        <f t="array" ref="AK188">_xlfn.XLOOKUP($A188&amp;$B188,'[2]产值及收款计划（2026）'!$A:$A&amp;'[2]产值及收款计划（2026）'!$B:$B,'[2]产值及收款计划（2026）'!AK:AK)</f>
        <v>#REF!</v>
      </c>
      <c r="AL188" s="235" t="e" cm="1">
        <f t="array" ref="AL188">_xlfn.XLOOKUP($A188&amp;$B188,'[2]产值及收款计划（2026）'!$A:$A&amp;'[2]产值及收款计划（2026）'!$B:$B,'[2]产值及收款计划（2026）'!AL:AL)</f>
        <v>#REF!</v>
      </c>
      <c r="AM188" s="242" t="e" cm="1">
        <f t="array" ref="AM188">_xlfn.LET(_xlpm.勾选月份状态数组,TRANSPOSE('PPT(12-15页）-TOP10'!$A$3:$A$14),_xlpm.选择数据区,IF('PPT(12-15页）-TOP10'!$E$3="收款",$BA188:$BL188,$AA188:$AL188),SUM(_xlfn._xlws.FILTER(_xlpm.选择数据区,_xlpm.勾选月份状态数组,"")))</f>
        <v>#REF!</v>
      </c>
      <c r="AN188" s="235" t="e">
        <f>_xlfn.XLOOKUP($C188,应收未收表!$T:$T,应收未收表!AA:AA)</f>
        <v>#N/A</v>
      </c>
      <c r="AO188" s="235" t="e">
        <f>_xlfn.XLOOKUP($C188,应收未收表!$T:$T,应收未收表!AB:AB)</f>
        <v>#N/A</v>
      </c>
      <c r="AP188" s="235" t="e">
        <f>_xlfn.XLOOKUP($C188,应收未收表!$T:$T,应收未收表!AC:AC)</f>
        <v>#N/A</v>
      </c>
      <c r="AQ188" s="235" t="e">
        <f>_xlfn.XLOOKUP($C188,应收未收表!$T:$T,应收未收表!AE:AE)</f>
        <v>#N/A</v>
      </c>
      <c r="AR188" s="235" t="e">
        <f>_xlfn.XLOOKUP($C188,应收未收表!$T:$T,应收未收表!AF:AF)</f>
        <v>#N/A</v>
      </c>
      <c r="AS188" s="235" t="e" cm="1">
        <f t="array" ref="AS188">_xlfn.XLOOKUP($A188&amp;$B188,'[2]产值及收款计划（2026）'!$A:$A&amp;'[2]产值及收款计划（2026）'!$B:$B,'[2]产值及收款计划（2026）'!AS:AS)</f>
        <v>#REF!</v>
      </c>
      <c r="AT188" s="235" t="e" cm="1">
        <f t="array" ref="AT188">_xlfn.XLOOKUP($A188&amp;$B188,'[2]产值及收款计划（2026）'!$A:$A&amp;'[2]产值及收款计划（2026）'!$B:$B,'[2]产值及收款计划（2026）'!AT:AT)</f>
        <v>#REF!</v>
      </c>
      <c r="AU188" s="235" t="e" cm="1">
        <f t="array" ref="AU188">_xlfn.XLOOKUP($A188&amp;$B188,'[2]产值及收款计划（2026）'!$A:$A&amp;'[2]产值及收款计划（2026）'!$B:$B,'[2]产值及收款计划（2026）'!AU:AU)</f>
        <v>#REF!</v>
      </c>
      <c r="AV188" s="235" t="e" cm="1">
        <f t="array" ref="AV188">_xlfn.XLOOKUP($A188&amp;$B188,'[2]产值及收款计划（2026）'!$A:$A&amp;'[2]产值及收款计划（2026）'!$B:$B,'[2]产值及收款计划（2026）'!AV:AV)</f>
        <v>#REF!</v>
      </c>
      <c r="AW188" s="235" cm="1">
        <f t="array" ref="AW188">_xlfn.XLOOKUP($A188&amp;$B188,'[2]产值及收款计划（2026）'!$A:$A&amp;'[2]产值及收款计划（2026）'!$B:$B,'[2]产值及收款计划（2026）'!AW:AW)</f>
        <v>27.86</v>
      </c>
      <c r="AX188" s="235" cm="1">
        <f t="array" ref="AX188">_xlfn.XLOOKUP($A188&amp;$B188,'[2]产值及收款计划（2026）'!$A:$A&amp;'[2]产值及收款计划（2026）'!$B:$B,'[2]产值及收款计划（2026）'!AX:AX)</f>
        <v>3.98</v>
      </c>
      <c r="AY188" s="235" cm="1">
        <f t="array" ref="AY188">_xlfn.XLOOKUP($A188&amp;$B188,'[2]产值及收款计划（2026）'!$A:$A&amp;'[2]产值及收款计划（2026）'!$B:$B,'[2]产值及收款计划（2026）'!AY:AY)</f>
        <v>7.96</v>
      </c>
      <c r="AZ188" s="235" cm="1">
        <f t="array" ref="AZ188">_xlfn.XLOOKUP($A188&amp;$B188,'[2]产值及收款计划（2026）'!$A:$A&amp;'[2]产值及收款计划（2026）'!$B:$B,'[2]产值及收款计划（2026）'!AZ:AZ)</f>
        <v>-3.98</v>
      </c>
      <c r="BA188" s="235" t="e" cm="1">
        <f t="array" ref="BA188">_xlfn.XLOOKUP($A188&amp;$B188,'[2]产值及收款计划（2026）'!$A:$A&amp;'[2]产值及收款计划（2026）'!$B:$B,'[2]产值及收款计划（2026）'!BA:BA)</f>
        <v>#REF!</v>
      </c>
      <c r="BB188" s="235" cm="1">
        <f t="array" ref="BB188">_xlfn.XLOOKUP($A188&amp;$B188,'[2]产值及收款计划（2026）'!$A:$A&amp;'[2]产值及收款计划（2026）'!$B:$B,'[2]产值及收款计划（2026）'!BB:BB)</f>
        <v>3.98</v>
      </c>
      <c r="BC188" s="235" t="e" cm="1">
        <f t="array" ref="BC188">_xlfn.XLOOKUP($A188&amp;$B188,'[2]产值及收款计划（2026）'!$A:$A&amp;'[2]产值及收款计划（2026）'!$B:$B,'[2]产值及收款计划（2026）'!BC:BC)</f>
        <v>#REF!</v>
      </c>
      <c r="BD188" s="235" cm="1">
        <f t="array" ref="BD188">_xlfn.XLOOKUP($A188&amp;$B188,'[2]产值及收款计划（2026）'!$A:$A&amp;'[2]产值及收款计划（2026）'!$B:$B,'[2]产值及收款计划（2026）'!BD:BD)</f>
        <v>3.98</v>
      </c>
      <c r="BE188" s="235" t="e" cm="1">
        <f t="array" ref="BE188">_xlfn.XLOOKUP($A188&amp;$B188,'[2]产值及收款计划（2026）'!$A:$A&amp;'[2]产值及收款计划（2026）'!$B:$B,'[2]产值及收款计划（2026）'!BE:BE)</f>
        <v>#REF!</v>
      </c>
      <c r="BF188" s="235" t="e" cm="1">
        <f t="array" ref="BF188">_xlfn.XLOOKUP($A188&amp;$B188,'[2]产值及收款计划（2026）'!$A:$A&amp;'[2]产值及收款计划（2026）'!$B:$B,'[2]产值及收款计划（2026）'!BF:BF)</f>
        <v>#REF!</v>
      </c>
      <c r="BG188" s="235" t="e" cm="1">
        <f t="array" ref="BG188">_xlfn.XLOOKUP($A188&amp;$B188,'[2]产值及收款计划（2026）'!$A:$A&amp;'[2]产值及收款计划（2026）'!$B:$B,'[2]产值及收款计划（2026）'!BG:BG)</f>
        <v>#REF!</v>
      </c>
      <c r="BH188" s="235" t="e" cm="1">
        <f t="array" ref="BH188">_xlfn.XLOOKUP($A188&amp;$B188,'[2]产值及收款计划（2026）'!$A:$A&amp;'[2]产值及收款计划（2026）'!$B:$B,'[2]产值及收款计划（2026）'!BH:BH)</f>
        <v>#REF!</v>
      </c>
      <c r="BI188" s="235" t="e" cm="1">
        <f t="array" ref="BI188">_xlfn.XLOOKUP($A188&amp;$B188,'[2]产值及收款计划（2026）'!$A:$A&amp;'[2]产值及收款计划（2026）'!$B:$B,'[2]产值及收款计划（2026）'!BI:BI)</f>
        <v>#REF!</v>
      </c>
      <c r="BJ188" s="235" t="e" cm="1">
        <f t="array" ref="BJ188">_xlfn.XLOOKUP($A188&amp;$B188,'[2]产值及收款计划（2026）'!$A:$A&amp;'[2]产值及收款计划（2026）'!$B:$B,'[2]产值及收款计划（2026）'!BJ:BJ)</f>
        <v>#REF!</v>
      </c>
      <c r="BK188" s="235" t="e" cm="1">
        <f t="array" ref="BK188">_xlfn.XLOOKUP($A188&amp;$B188,'[2]产值及收款计划（2026）'!$A:$A&amp;'[2]产值及收款计划（2026）'!$B:$B,'[2]产值及收款计划（2026）'!BK:BK)</f>
        <v>#REF!</v>
      </c>
      <c r="BL188" s="235" t="e" cm="1">
        <f t="array" ref="BL188">_xlfn.XLOOKUP($A188&amp;$B188,'[2]产值及收款计划（2026）'!$A:$A&amp;'[2]产值及收款计划（2026）'!$B:$B,'[2]产值及收款计划（2026）'!BL:BL)</f>
        <v>#REF!</v>
      </c>
      <c r="BM188" s="235"/>
      <c r="BN188" s="235"/>
      <c r="BO188" s="235"/>
      <c r="BP188" s="235"/>
      <c r="BQ188" s="235">
        <f>_xlfn.XLOOKUP($C188,应收未收表!$AJ:$AJ,应收未收表!AK:AK)</f>
        <v>4</v>
      </c>
      <c r="BR188" s="235">
        <f>_xlfn.XLOOKUP($C188,应收未收表!$AJ:$AJ,应收未收表!AL:AL)</f>
        <v>4</v>
      </c>
      <c r="BS188" s="235" t="str">
        <f>_xlfn.XLOOKUP($C188,应收未收表!$AJ:$AJ,应收未收表!AM:AM)</f>
        <v>春节前落实且已上报一季度计划</v>
      </c>
      <c r="BT188" s="235">
        <f>_xlfn.XLOOKUP($C188,应收未收表!$AJ:$AJ,应收未收表!AN:AN)</f>
        <v>0</v>
      </c>
      <c r="BU188" s="234" t="str" cm="1">
        <f t="array" ref="BU188">_xlfn.XLOOKUP($A188&amp;$B188,'[2]产值及收款计划（2026）'!$A:$A&amp;'[2]产值及收款计划（2026）'!$B:$B,'[2]产值及收款计划（2026）'!BQ:BQ)</f>
        <v>绍兴市智慧快速路运营管理有限公司</v>
      </c>
      <c r="BV188" s="235" t="e" cm="1">
        <f t="array" ref="BV188">_xlfn.XLOOKUP($A188&amp;$B188,'[2]产值及收款计划（2026）'!$A:$A&amp;'[2]产值及收款计划（2026）'!$B:$B,'[2]产值及收款计划（2026）'!BR:BR)</f>
        <v>#REF!</v>
      </c>
      <c r="CE188" s="235" cm="1">
        <f t="array" ref="CE188">_xlfn.XLOOKUP($A188&amp;$B188,'[2]产值及收款计划（2026）'!$A:$A&amp;'[2]产值及收款计划（2026）'!$B:$B,'[2]产值及收款计划（2026）'!CA:CA)</f>
        <v>0</v>
      </c>
      <c r="CF188" s="235" cm="1">
        <f t="array" ref="CF188">_xlfn.XLOOKUP($A188&amp;$B188,'[2]产值及收款计划（2026）'!$A:$A&amp;'[2]产值及收款计划（2026）'!$B:$B,'[2]产值及收款计划（2026）'!CB:CB)</f>
        <v>0</v>
      </c>
      <c r="CG188" s="235" cm="1">
        <f t="array" ref="CG188">_xlfn.XLOOKUP($A188&amp;$B188,'[2]产值及收款计划（2026）'!$A:$A&amp;'[2]产值及收款计划（2026）'!$B:$B,'[2]产值及收款计划（2026）'!CC:CC)</f>
        <v>0</v>
      </c>
      <c r="CH188" s="235" cm="1">
        <f t="array" ref="CH188">_xlfn.XLOOKUP($A188&amp;$B188,'[2]产值及收款计划（2026）'!$A:$A&amp;'[2]产值及收款计划（2026）'!$B:$B,'[2]产值及收款计划（2026）'!CD:CD)</f>
        <v>0</v>
      </c>
      <c r="CI188" s="235" cm="1">
        <f t="array" ref="CI188">_xlfn.XLOOKUP($A188&amp;$B188,'[2]产值及收款计划（2026）'!$A:$A&amp;'[2]产值及收款计划（2026）'!$B:$B,'[2]产值及收款计划（2026）'!CE:CE)</f>
        <v>0</v>
      </c>
      <c r="CJ188" s="235" cm="1">
        <f t="array" ref="CJ188">_xlfn.XLOOKUP($A188&amp;$B188,'[2]产值及收款计划（2026）'!$A:$A&amp;'[2]产值及收款计划（2026）'!$B:$B,'[2]产值及收款计划（2026）'!CF:CF)</f>
        <v>0</v>
      </c>
      <c r="CK188" s="235" cm="1">
        <f t="array" ref="CK188">_xlfn.XLOOKUP($A188&amp;$B188,'[2]产值及收款计划（2026）'!$A:$A&amp;'[2]产值及收款计划（2026）'!$B:$B,'[2]产值及收款计划（2026）'!CG:CG)</f>
        <v>0</v>
      </c>
      <c r="CL188" s="235" cm="1">
        <f t="array" ref="CL188">_xlfn.XLOOKUP($A188&amp;$B188,'[2]产值及收款计划（2026）'!$A:$A&amp;'[2]产值及收款计划（2026）'!$B:$B,'[2]产值及收款计划（2026）'!CH:CH)</f>
        <v>0</v>
      </c>
      <c r="CM188" s="235" cm="1">
        <f t="array" ref="CM188">_xlfn.XLOOKUP($A188&amp;$B188,'[2]产值及收款计划（2026）'!$A:$A&amp;'[2]产值及收款计划（2026）'!$B:$B,'[2]产值及收款计划（2026）'!CI:CI)</f>
        <v>0</v>
      </c>
      <c r="CN188" s="235" cm="1">
        <f t="array" ref="CN188">_xlfn.XLOOKUP($A188&amp;$B188,'[2]产值及收款计划（2026）'!$A:$A&amp;'[2]产值及收款计划（2026）'!$B:$B,'[2]产值及收款计划（2026）'!CJ:CJ)</f>
        <v>0</v>
      </c>
      <c r="CO188" s="235" cm="1">
        <f t="array" ref="CO188">_xlfn.XLOOKUP($A188&amp;$B188,'[2]产值及收款计划（2026）'!$A:$A&amp;'[2]产值及收款计划（2026）'!$B:$B,'[2]产值及收款计划（2026）'!CK:CK)</f>
        <v>0</v>
      </c>
      <c r="CP188" s="235" cm="1">
        <f t="array" ref="CP188">_xlfn.XLOOKUP($A188&amp;$B188,'[2]产值及收款计划（2026）'!$A:$A&amp;'[2]产值及收款计划（2026）'!$B:$B,'[2]产值及收款计划（2026）'!CL:CL)</f>
        <v>0</v>
      </c>
      <c r="DE188" s="235" cm="1">
        <f t="array" ref="DE188">_xlfn.XLOOKUP($A188&amp;$B188,'[2]产值及收款计划（2026）'!$A:$A&amp;'[2]产值及收款计划（2026）'!$B:$B,'[2]产值及收款计划（2026）'!DA:DA)</f>
        <v>0</v>
      </c>
      <c r="DF188" s="235" cm="1">
        <f t="array" ref="DF188">_xlfn.XLOOKUP($A188&amp;$B188,'[2]产值及收款计划（2026）'!$A:$A&amp;'[2]产值及收款计划（2026）'!$B:$B,'[2]产值及收款计划（2026）'!DB:DB)</f>
        <v>0</v>
      </c>
      <c r="DG188" s="235" cm="1">
        <f t="array" ref="DG188">_xlfn.XLOOKUP($A188&amp;$B188,'[2]产值及收款计划（2026）'!$A:$A&amp;'[2]产值及收款计划（2026）'!$B:$B,'[2]产值及收款计划（2026）'!DC:DC)</f>
        <v>3.98</v>
      </c>
      <c r="DH188" s="235" cm="1">
        <f t="array" ref="DH188">_xlfn.XLOOKUP($A188&amp;$B188,'[2]产值及收款计划（2026）'!$A:$A&amp;'[2]产值及收款计划（2026）'!$B:$B,'[2]产值及收款计划（2026）'!DD:DD)</f>
        <v>0</v>
      </c>
      <c r="DI188" s="235" cm="1">
        <f t="array" ref="DI188">_xlfn.XLOOKUP($A188&amp;$B188,'[2]产值及收款计划（2026）'!$A:$A&amp;'[2]产值及收款计划（2026）'!$B:$B,'[2]产值及收款计划（2026）'!DE:DE)</f>
        <v>0</v>
      </c>
      <c r="DJ188" s="235" cm="1">
        <f t="array" ref="DJ188">_xlfn.XLOOKUP($A188&amp;$B188,'[2]产值及收款计划（2026）'!$A:$A&amp;'[2]产值及收款计划（2026）'!$B:$B,'[2]产值及收款计划（2026）'!DF:DF)</f>
        <v>0</v>
      </c>
      <c r="DK188" s="235" cm="1">
        <f t="array" ref="DK188">_xlfn.XLOOKUP($A188&amp;$B188,'[2]产值及收款计划（2026）'!$A:$A&amp;'[2]产值及收款计划（2026）'!$B:$B,'[2]产值及收款计划（2026）'!DG:DG)</f>
        <v>0</v>
      </c>
      <c r="DL188" s="235" cm="1">
        <f t="array" ref="DL188">_xlfn.XLOOKUP($A188&amp;$B188,'[2]产值及收款计划（2026）'!$A:$A&amp;'[2]产值及收款计划（2026）'!$B:$B,'[2]产值及收款计划（2026）'!DH:DH)</f>
        <v>0</v>
      </c>
      <c r="DM188" s="235" cm="1">
        <f t="array" ref="DM188">_xlfn.XLOOKUP($A188&amp;$B188,'[2]产值及收款计划（2026）'!$A:$A&amp;'[2]产值及收款计划（2026）'!$B:$B,'[2]产值及收款计划（2026）'!DI:DI)</f>
        <v>0</v>
      </c>
      <c r="DN188" s="235" cm="1">
        <f t="array" ref="DN188">_xlfn.XLOOKUP($A188&amp;$B188,'[2]产值及收款计划（2026）'!$A:$A&amp;'[2]产值及收款计划（2026）'!$B:$B,'[2]产值及收款计划（2026）'!DJ:DJ)</f>
        <v>0</v>
      </c>
      <c r="DO188" s="235" cm="1">
        <f t="array" ref="DO188">_xlfn.XLOOKUP($A188&amp;$B188,'[2]产值及收款计划（2026）'!$A:$A&amp;'[2]产值及收款计划（2026）'!$B:$B,'[2]产值及收款计划（2026）'!DK:DK)</f>
        <v>0</v>
      </c>
      <c r="DP188" s="235" cm="1">
        <f t="array" ref="DP188">_xlfn.XLOOKUP($A188&amp;$B188,'[2]产值及收款计划（2026）'!$A:$A&amp;'[2]产值及收款计划（2026）'!$B:$B,'[2]产值及收款计划（2026）'!DL:DL)</f>
        <v>0</v>
      </c>
      <c r="DQ188" s="243"/>
      <c r="DR188" s="229"/>
    </row>
    <row r="189" ht="20.25" spans="1:122">
      <c r="A189" s="233">
        <f t="shared" si="17"/>
        <v>40</v>
      </c>
      <c r="B189" s="233" t="s">
        <v>26</v>
      </c>
      <c r="C189" s="234" t="str" cm="1">
        <f t="array" ref="C189">_xlfn.XLOOKUP($A189&amp;$B189,'[2]产值及收款计划（2026）'!$A:$A&amp;'[2]产值及收款计划（2026）'!$B:$B,'[2]产值及收款计划（2026）'!C:C)</f>
        <v>ZHT2023091100092</v>
      </c>
      <c r="D189" s="234" t="str" cm="1">
        <f t="array" ref="D189">_xlfn.XLOOKUP($A189&amp;$B189,'[2]产值及收款计划（2026）'!$A:$A&amp;'[2]产值及收款计划（2026）'!$B:$B,'[2]产值及收款计划（2026）'!D:D)</f>
        <v>G15（嘉浏段）智慧高速大屏集成管理技术服务</v>
      </c>
      <c r="E189" s="235" cm="1">
        <f t="array" ref="E189">_xlfn.XLOOKUP($A189&amp;$B189,'[2]产值及收款计划（2026）'!$A:$A&amp;'[2]产值及收款计划（2026）'!$B:$B,'[2]产值及收款计划（2026）'!E:E)</f>
        <v>25.6</v>
      </c>
      <c r="F189" s="235" cm="1">
        <f t="array" ref="F189">_xlfn.XLOOKUP($A189&amp;$B189,'[2]产值及收款计划（2026）'!$A:$A&amp;'[2]产值及收款计划（2026）'!$B:$B,'[2]产值及收款计划（2026）'!F:F)</f>
        <v>25.6</v>
      </c>
      <c r="G189" s="235" cm="1">
        <f t="array" ref="G189">_xlfn.XLOOKUP($A189&amp;$B189,'[2]产值及收款计划（2026）'!$A:$A&amp;'[2]产值及收款计划（2026）'!$B:$B,'[2]产值及收款计划（2026）'!G:G)</f>
        <v>25.6</v>
      </c>
      <c r="H189" s="235" cm="1">
        <f t="array" ref="H189">_xlfn.XLOOKUP($A189&amp;$B189,'[2]产值及收款计划（2026）'!$A:$A&amp;'[2]产值及收款计划（2026）'!$B:$B,'[2]产值及收款计划（2026）'!H:H)</f>
        <v>22.6</v>
      </c>
      <c r="I189" s="236" cm="1">
        <f t="array" ref="I189">_xlfn.XLOOKUP($A189&amp;$B189,'[2]产值及收款计划（2026）'!$A:$A&amp;'[2]产值及收款计划（2026）'!$B:$B,'[2]产值及收款计划（2026）'!I:I)</f>
        <v>0.8828125</v>
      </c>
      <c r="J189" s="237" cm="1">
        <f t="array" ref="J189">_xlfn.XLOOKUP($A189&amp;$B189,'[2]产值及收款计划（2026）'!$A:$A&amp;'[2]产值及收款计划（2026）'!$B:$B,'[2]产值及收款计划（2026）'!J:J)</f>
        <v>0.06</v>
      </c>
      <c r="K189" s="235" t="e" cm="1">
        <f t="array" ref="K189">_xlfn.XLOOKUP($A189&amp;$B189,'[2]产值及收款计划（2026）'!$A:$A&amp;'[2]产值及收款计划（2026）'!$B:$B,'[2]产值及收款计划（2026）'!K:K)</f>
        <v>#REF!</v>
      </c>
      <c r="L189" s="235" t="e" cm="1">
        <f t="array" ref="L189">_xlfn.XLOOKUP($A189&amp;$B189,'[2]产值及收款计划（2026）'!$A:$A&amp;'[2]产值及收款计划（2026）'!$B:$B,'[2]产值及收款计划（2026）'!L:L)</f>
        <v>#REF!</v>
      </c>
      <c r="M189" s="235" t="str" cm="1">
        <f t="array" ref="M189">_xlfn.XLOOKUP($A189&amp;$B189,'[2]产值及收款计划（2026）'!$A:$A&amp;'[2]产值及收款计划（2026）'!$B:$B,'[2]产值及收款计划（2026）'!M:M)</f>
        <v>主导</v>
      </c>
      <c r="N189" s="235" t="str" cm="1">
        <f t="array" ref="N189">_xlfn.XLOOKUP($A189&amp;$B189,'[2]产值及收款计划（2026）'!$A:$A&amp;'[2]产值及收款计划（2026）'!$B:$B,'[2]产值及收款计划（2026）'!N:N)</f>
        <v>邱枫团队</v>
      </c>
      <c r="O189" s="235" t="str" cm="1">
        <f t="array" ref="O189">_xlfn.XLOOKUP($A189&amp;$B189,'[2]产值及收款计划（2026）'!$A:$A&amp;'[2]产值及收款计划（2026）'!$B:$B,'[2]产值及收款计划（2026）'!O:O)</f>
        <v>高建勇</v>
      </c>
      <c r="P189" s="234" t="str" cm="1">
        <f t="array" ref="P189">_xlfn.XLOOKUP($A189&amp;$B189,'[2]产值及收款计划（2026）'!$A:$A&amp;'[2]产值及收款计划（2026）'!$B:$B,'[2]产值及收款计划（2026）'!P:P)</f>
        <v>在建</v>
      </c>
      <c r="Q189" s="235" t="e" cm="1">
        <f t="array" ref="Q189">_xlfn.XLOOKUP($A189&amp;$B189,'[2]产值及收款计划（2026）'!$A:$A&amp;'[2]产值及收款计划（2026）'!$B:$B,'[2]产值及收款计划（2026）'!Q:Q)</f>
        <v>#REF!</v>
      </c>
      <c r="R189" s="235" t="e" cm="1">
        <f t="array" ref="R189">_xlfn.XLOOKUP($A189&amp;$B189,'[2]产值及收款计划（2026）'!$A:$A&amp;'[2]产值及收款计划（2026）'!$B:$B,'[2]产值及收款计划（2026）'!R:R)</f>
        <v>#REF!</v>
      </c>
      <c r="S189" s="235" t="e" cm="1">
        <f t="array" ref="S189">_xlfn.XLOOKUP($A189&amp;$B189,'[2]产值及收款计划（2026）'!$A:$A&amp;'[2]产值及收款计划（2026）'!$B:$B,'[2]产值及收款计划（2026）'!S:S)</f>
        <v>#REF!</v>
      </c>
      <c r="T189" s="235" cm="1">
        <f t="array" ref="T189">_xlfn.XLOOKUP($A189&amp;$B189,'[2]产值及收款计划（2026）'!$A:$A&amp;'[2]产值及收款计划（2026）'!$B:$B,'[2]产值及收款计划（2026）'!T:T)</f>
        <v>24.32</v>
      </c>
      <c r="U189" s="235" cm="1">
        <f t="array" ref="U189">_xlfn.XLOOKUP($A189&amp;$B189,'[2]产值及收款计划（2026）'!$A:$A&amp;'[2]产值及收款计划（2026）'!$B:$B,'[2]产值及收款计划（2026）'!U:U)</f>
        <v>0</v>
      </c>
      <c r="V189" s="235" cm="1">
        <f t="array" ref="V189">_xlfn.XLOOKUP($A189&amp;$B189,'[2]产值及收款计划（2026）'!$A:$A&amp;'[2]产值及收款计划（2026）'!$B:$B,'[2]产值及收款计划（2026）'!V:V)</f>
        <v>1.28</v>
      </c>
      <c r="W189" s="235" t="e" cm="1">
        <f t="array" ref="W189">_xlfn.XLOOKUP($A189&amp;$B189,'[2]产值及收款计划（2026）'!$A:$A&amp;'[2]产值及收款计划（2026）'!$B:$B,'[2]产值及收款计划（2026）'!W:W)</f>
        <v>#REF!</v>
      </c>
      <c r="X189" s="235" t="e" cm="1">
        <f t="array" ref="X189">_xlfn.XLOOKUP($A189&amp;$B189,'[2]产值及收款计划（2026）'!$A:$A&amp;'[2]产值及收款计划（2026）'!$B:$B,'[2]产值及收款计划（2026）'!X:X)</f>
        <v>#REF!</v>
      </c>
      <c r="Y189" s="235" t="e" cm="1">
        <f t="array" ref="Y189">_xlfn.XLOOKUP($A189&amp;$B189,'[2]产值及收款计划（2026）'!$A:$A&amp;'[2]产值及收款计划（2026）'!$B:$B,'[2]产值及收款计划（2026）'!Y:Y)</f>
        <v>#REF!</v>
      </c>
      <c r="Z189" s="235" t="e" cm="1">
        <f t="array" ref="Z189">_xlfn.XLOOKUP($A189&amp;$B189,'[2]产值及收款计划（2026）'!$A:$A&amp;'[2]产值及收款计划（2026）'!$B:$B,'[2]产值及收款计划（2026）'!Z:Z)</f>
        <v>#REF!</v>
      </c>
      <c r="AA189" s="235" t="e" cm="1">
        <f t="array" ref="AA189">_xlfn.XLOOKUP($A189&amp;$B189,'[2]产值及收款计划（2026）'!$A:$A&amp;'[2]产值及收款计划（2026）'!$B:$B,'[2]产值及收款计划（2026）'!AA:AA)</f>
        <v>#REF!</v>
      </c>
      <c r="AB189" s="235" t="e" cm="1">
        <f t="array" ref="AB189">_xlfn.XLOOKUP($A189&amp;$B189,'[2]产值及收款计划（2026）'!$A:$A&amp;'[2]产值及收款计划（2026）'!$B:$B,'[2]产值及收款计划（2026）'!AB:AB)</f>
        <v>#REF!</v>
      </c>
      <c r="AC189" s="235" t="e" cm="1">
        <f t="array" ref="AC189">_xlfn.XLOOKUP($A189&amp;$B189,'[2]产值及收款计划（2026）'!$A:$A&amp;'[2]产值及收款计划（2026）'!$B:$B,'[2]产值及收款计划（2026）'!AC:AC)</f>
        <v>#REF!</v>
      </c>
      <c r="AD189" s="235" t="e" cm="1">
        <f t="array" ref="AD189">_xlfn.XLOOKUP($A189&amp;$B189,'[2]产值及收款计划（2026）'!$A:$A&amp;'[2]产值及收款计划（2026）'!$B:$B,'[2]产值及收款计划（2026）'!AD:AD)</f>
        <v>#REF!</v>
      </c>
      <c r="AE189" s="235" t="e" cm="1">
        <f t="array" ref="AE189">_xlfn.XLOOKUP($A189&amp;$B189,'[2]产值及收款计划（2026）'!$A:$A&amp;'[2]产值及收款计划（2026）'!$B:$B,'[2]产值及收款计划（2026）'!AE:AE)</f>
        <v>#REF!</v>
      </c>
      <c r="AF189" s="235" t="e" cm="1">
        <f t="array" ref="AF189">_xlfn.XLOOKUP($A189&amp;$B189,'[2]产值及收款计划（2026）'!$A:$A&amp;'[2]产值及收款计划（2026）'!$B:$B,'[2]产值及收款计划（2026）'!AF:AF)</f>
        <v>#REF!</v>
      </c>
      <c r="AG189" s="235" t="e" cm="1">
        <f t="array" ref="AG189">_xlfn.XLOOKUP($A189&amp;$B189,'[2]产值及收款计划（2026）'!$A:$A&amp;'[2]产值及收款计划（2026）'!$B:$B,'[2]产值及收款计划（2026）'!AG:AG)</f>
        <v>#REF!</v>
      </c>
      <c r="AH189" s="235" t="e" cm="1">
        <f t="array" ref="AH189">_xlfn.XLOOKUP($A189&amp;$B189,'[2]产值及收款计划（2026）'!$A:$A&amp;'[2]产值及收款计划（2026）'!$B:$B,'[2]产值及收款计划（2026）'!AH:AH)</f>
        <v>#REF!</v>
      </c>
      <c r="AI189" s="235" t="e" cm="1">
        <f t="array" ref="AI189">_xlfn.XLOOKUP($A189&amp;$B189,'[2]产值及收款计划（2026）'!$A:$A&amp;'[2]产值及收款计划（2026）'!$B:$B,'[2]产值及收款计划（2026）'!AI:AI)</f>
        <v>#REF!</v>
      </c>
      <c r="AJ189" s="235" t="e" cm="1">
        <f t="array" ref="AJ189">_xlfn.XLOOKUP($A189&amp;$B189,'[2]产值及收款计划（2026）'!$A:$A&amp;'[2]产值及收款计划（2026）'!$B:$B,'[2]产值及收款计划（2026）'!AJ:AJ)</f>
        <v>#REF!</v>
      </c>
      <c r="AK189" s="235" t="e" cm="1">
        <f t="array" ref="AK189">_xlfn.XLOOKUP($A189&amp;$B189,'[2]产值及收款计划（2026）'!$A:$A&amp;'[2]产值及收款计划（2026）'!$B:$B,'[2]产值及收款计划（2026）'!AK:AK)</f>
        <v>#REF!</v>
      </c>
      <c r="AL189" s="235" t="e" cm="1">
        <f t="array" ref="AL189">_xlfn.XLOOKUP($A189&amp;$B189,'[2]产值及收款计划（2026）'!$A:$A&amp;'[2]产值及收款计划（2026）'!$B:$B,'[2]产值及收款计划（2026）'!AL:AL)</f>
        <v>#REF!</v>
      </c>
      <c r="AM189" s="242" t="e" cm="1">
        <f t="array" ref="AM189">_xlfn.LET(_xlpm.勾选月份状态数组,TRANSPOSE('PPT(12-15页）-TOP10'!$A$3:$A$14),_xlpm.选择数据区,IF('PPT(12-15页）-TOP10'!$E$3="收款",$BA189:$BL189,$AA189:$AL189),SUM(_xlfn._xlws.FILTER(_xlpm.选择数据区,_xlpm.勾选月份状态数组,"")))</f>
        <v>#REF!</v>
      </c>
      <c r="AN189" s="235" t="e">
        <f>_xlfn.XLOOKUP($C189,应收未收表!$T:$T,应收未收表!AA:AA)</f>
        <v>#N/A</v>
      </c>
      <c r="AO189" s="235" t="e">
        <f>_xlfn.XLOOKUP($C189,应收未收表!$T:$T,应收未收表!AB:AB)</f>
        <v>#N/A</v>
      </c>
      <c r="AP189" s="235" t="e">
        <f>_xlfn.XLOOKUP($C189,应收未收表!$T:$T,应收未收表!AC:AC)</f>
        <v>#N/A</v>
      </c>
      <c r="AQ189" s="235" t="e">
        <f>_xlfn.XLOOKUP($C189,应收未收表!$T:$T,应收未收表!AE:AE)</f>
        <v>#N/A</v>
      </c>
      <c r="AR189" s="235" t="e">
        <f>_xlfn.XLOOKUP($C189,应收未收表!$T:$T,应收未收表!AF:AF)</f>
        <v>#N/A</v>
      </c>
      <c r="AS189" s="235" t="e" cm="1">
        <f t="array" ref="AS189">_xlfn.XLOOKUP($A189&amp;$B189,'[2]产值及收款计划（2026）'!$A:$A&amp;'[2]产值及收款计划（2026）'!$B:$B,'[2]产值及收款计划（2026）'!AS:AS)</f>
        <v>#REF!</v>
      </c>
      <c r="AT189" s="235" t="e" cm="1">
        <f t="array" ref="AT189">_xlfn.XLOOKUP($A189&amp;$B189,'[2]产值及收款计划（2026）'!$A:$A&amp;'[2]产值及收款计划（2026）'!$B:$B,'[2]产值及收款计划（2026）'!AT:AT)</f>
        <v>#REF!</v>
      </c>
      <c r="AU189" s="235" t="e" cm="1">
        <f t="array" ref="AU189">_xlfn.XLOOKUP($A189&amp;$B189,'[2]产值及收款计划（2026）'!$A:$A&amp;'[2]产值及收款计划（2026）'!$B:$B,'[2]产值及收款计划（2026）'!AU:AU)</f>
        <v>#REF!</v>
      </c>
      <c r="AV189" s="235" t="e" cm="1">
        <f t="array" ref="AV189">_xlfn.XLOOKUP($A189&amp;$B189,'[2]产值及收款计划（2026）'!$A:$A&amp;'[2]产值及收款计划（2026）'!$B:$B,'[2]产值及收款计划（2026）'!AV:AV)</f>
        <v>#REF!</v>
      </c>
      <c r="AW189" s="235" cm="1">
        <f t="array" ref="AW189">_xlfn.XLOOKUP($A189&amp;$B189,'[2]产值及收款计划（2026）'!$A:$A&amp;'[2]产值及收款计划（2026）'!$B:$B,'[2]产值及收款计划（2026）'!AW:AW)</f>
        <v>24.32</v>
      </c>
      <c r="AX189" s="235" cm="1">
        <f t="array" ref="AX189">_xlfn.XLOOKUP($A189&amp;$B189,'[2]产值及收款计划（2026）'!$A:$A&amp;'[2]产值及收款计划（2026）'!$B:$B,'[2]产值及收款计划（2026）'!AX:AX)</f>
        <v>0</v>
      </c>
      <c r="AY189" s="235" cm="1">
        <f t="array" ref="AY189">_xlfn.XLOOKUP($A189&amp;$B189,'[2]产值及收款计划（2026）'!$A:$A&amp;'[2]产值及收款计划（2026）'!$B:$B,'[2]产值及收款计划（2026）'!AY:AY)</f>
        <v>1.28</v>
      </c>
      <c r="AZ189" s="235" cm="1">
        <f t="array" ref="AZ189">_xlfn.XLOOKUP($A189&amp;$B189,'[2]产值及收款计划（2026）'!$A:$A&amp;'[2]产值及收款计划（2026）'!$B:$B,'[2]产值及收款计划（2026）'!AZ:AZ)</f>
        <v>0</v>
      </c>
      <c r="BA189" s="235" t="e" cm="1">
        <f t="array" ref="BA189">_xlfn.XLOOKUP($A189&amp;$B189,'[2]产值及收款计划（2026）'!$A:$A&amp;'[2]产值及收款计划（2026）'!$B:$B,'[2]产值及收款计划（2026）'!BA:BA)</f>
        <v>#REF!</v>
      </c>
      <c r="BB189" s="235" t="e" cm="1">
        <f t="array" ref="BB189">_xlfn.XLOOKUP($A189&amp;$B189,'[2]产值及收款计划（2026）'!$A:$A&amp;'[2]产值及收款计划（2026）'!$B:$B,'[2]产值及收款计划（2026）'!BB:BB)</f>
        <v>#REF!</v>
      </c>
      <c r="BC189" s="235" t="e" cm="1">
        <f t="array" ref="BC189">_xlfn.XLOOKUP($A189&amp;$B189,'[2]产值及收款计划（2026）'!$A:$A&amp;'[2]产值及收款计划（2026）'!$B:$B,'[2]产值及收款计划（2026）'!BC:BC)</f>
        <v>#REF!</v>
      </c>
      <c r="BD189" s="235" t="e" cm="1">
        <f t="array" ref="BD189">_xlfn.XLOOKUP($A189&amp;$B189,'[2]产值及收款计划（2026）'!$A:$A&amp;'[2]产值及收款计划（2026）'!$B:$B,'[2]产值及收款计划（2026）'!BD:BD)</f>
        <v>#REF!</v>
      </c>
      <c r="BE189" s="235" t="e" cm="1">
        <f t="array" ref="BE189">_xlfn.XLOOKUP($A189&amp;$B189,'[2]产值及收款计划（2026）'!$A:$A&amp;'[2]产值及收款计划（2026）'!$B:$B,'[2]产值及收款计划（2026）'!BE:BE)</f>
        <v>#REF!</v>
      </c>
      <c r="BF189" s="235" t="e" cm="1">
        <f t="array" ref="BF189">_xlfn.XLOOKUP($A189&amp;$B189,'[2]产值及收款计划（2026）'!$A:$A&amp;'[2]产值及收款计划（2026）'!$B:$B,'[2]产值及收款计划（2026）'!BF:BF)</f>
        <v>#REF!</v>
      </c>
      <c r="BG189" s="235" t="e" cm="1">
        <f t="array" ref="BG189">_xlfn.XLOOKUP($A189&amp;$B189,'[2]产值及收款计划（2026）'!$A:$A&amp;'[2]产值及收款计划（2026）'!$B:$B,'[2]产值及收款计划（2026）'!BG:BG)</f>
        <v>#REF!</v>
      </c>
      <c r="BH189" s="235" t="e" cm="1">
        <f t="array" ref="BH189">_xlfn.XLOOKUP($A189&amp;$B189,'[2]产值及收款计划（2026）'!$A:$A&amp;'[2]产值及收款计划（2026）'!$B:$B,'[2]产值及收款计划（2026）'!BH:BH)</f>
        <v>#REF!</v>
      </c>
      <c r="BI189" s="235" t="e" cm="1">
        <f t="array" ref="BI189">_xlfn.XLOOKUP($A189&amp;$B189,'[2]产值及收款计划（2026）'!$A:$A&amp;'[2]产值及收款计划（2026）'!$B:$B,'[2]产值及收款计划（2026）'!BI:BI)</f>
        <v>#REF!</v>
      </c>
      <c r="BJ189" s="235" t="e" cm="1">
        <f t="array" ref="BJ189">_xlfn.XLOOKUP($A189&amp;$B189,'[2]产值及收款计划（2026）'!$A:$A&amp;'[2]产值及收款计划（2026）'!$B:$B,'[2]产值及收款计划（2026）'!BJ:BJ)</f>
        <v>#REF!</v>
      </c>
      <c r="BK189" s="235" t="e" cm="1">
        <f t="array" ref="BK189">_xlfn.XLOOKUP($A189&amp;$B189,'[2]产值及收款计划（2026）'!$A:$A&amp;'[2]产值及收款计划（2026）'!$B:$B,'[2]产值及收款计划（2026）'!BK:BK)</f>
        <v>#REF!</v>
      </c>
      <c r="BL189" s="235" t="e" cm="1">
        <f t="array" ref="BL189">_xlfn.XLOOKUP($A189&amp;$B189,'[2]产值及收款计划（2026）'!$A:$A&amp;'[2]产值及收款计划（2026）'!$B:$B,'[2]产值及收款计划（2026）'!BL:BL)</f>
        <v>#REF!</v>
      </c>
      <c r="BM189" s="235"/>
      <c r="BN189" s="235"/>
      <c r="BO189" s="235"/>
      <c r="BP189" s="235"/>
      <c r="BQ189" s="235" t="e">
        <f>_xlfn.XLOOKUP($C189,应收未收表!$AJ:$AJ,应收未收表!AK:AK)</f>
        <v>#N/A</v>
      </c>
      <c r="BR189" s="235" t="e">
        <f>_xlfn.XLOOKUP($C189,应收未收表!$AJ:$AJ,应收未收表!AL:AL)</f>
        <v>#N/A</v>
      </c>
      <c r="BS189" s="235" t="e">
        <f>_xlfn.XLOOKUP($C189,应收未收表!$AJ:$AJ,应收未收表!AM:AM)</f>
        <v>#N/A</v>
      </c>
      <c r="BT189" s="235" t="e">
        <f>_xlfn.XLOOKUP($C189,应收未收表!$AJ:$AJ,应收未收表!AN:AN)</f>
        <v>#N/A</v>
      </c>
      <c r="BU189" s="234" t="str" cm="1">
        <f t="array" ref="BU189">_xlfn.XLOOKUP($A189&amp;$B189,'[2]产值及收款计划（2026）'!$A:$A&amp;'[2]产值及收款计划（2026）'!$B:$B,'[2]产值及收款计划（2026）'!BQ:BQ)</f>
        <v>上海城建智慧城市运营管理有限公司</v>
      </c>
      <c r="BV189" s="235" t="e" cm="1">
        <f t="array" ref="BV189">_xlfn.XLOOKUP($A189&amp;$B189,'[2]产值及收款计划（2026）'!$A:$A&amp;'[2]产值及收款计划（2026）'!$B:$B,'[2]产值及收款计划（2026）'!BR:BR)</f>
        <v>#REF!</v>
      </c>
      <c r="CE189" s="235" cm="1">
        <f t="array" ref="CE189">_xlfn.XLOOKUP($A189&amp;$B189,'[2]产值及收款计划（2026）'!$A:$A&amp;'[2]产值及收款计划（2026）'!$B:$B,'[2]产值及收款计划（2026）'!CA:CA)</f>
        <v>0</v>
      </c>
      <c r="CF189" s="235" cm="1">
        <f t="array" ref="CF189">_xlfn.XLOOKUP($A189&amp;$B189,'[2]产值及收款计划（2026）'!$A:$A&amp;'[2]产值及收款计划（2026）'!$B:$B,'[2]产值及收款计划（2026）'!CB:CB)</f>
        <v>0</v>
      </c>
      <c r="CG189" s="235" cm="1">
        <f t="array" ref="CG189">_xlfn.XLOOKUP($A189&amp;$B189,'[2]产值及收款计划（2026）'!$A:$A&amp;'[2]产值及收款计划（2026）'!$B:$B,'[2]产值及收款计划（2026）'!CC:CC)</f>
        <v>0</v>
      </c>
      <c r="CH189" s="235" cm="1">
        <f t="array" ref="CH189">_xlfn.XLOOKUP($A189&amp;$B189,'[2]产值及收款计划（2026）'!$A:$A&amp;'[2]产值及收款计划（2026）'!$B:$B,'[2]产值及收款计划（2026）'!CD:CD)</f>
        <v>0</v>
      </c>
      <c r="CI189" s="235" cm="1">
        <f t="array" ref="CI189">_xlfn.XLOOKUP($A189&amp;$B189,'[2]产值及收款计划（2026）'!$A:$A&amp;'[2]产值及收款计划（2026）'!$B:$B,'[2]产值及收款计划（2026）'!CE:CE)</f>
        <v>0</v>
      </c>
      <c r="CJ189" s="235" cm="1">
        <f t="array" ref="CJ189">_xlfn.XLOOKUP($A189&amp;$B189,'[2]产值及收款计划（2026）'!$A:$A&amp;'[2]产值及收款计划（2026）'!$B:$B,'[2]产值及收款计划（2026）'!CF:CF)</f>
        <v>0</v>
      </c>
      <c r="CK189" s="235" cm="1">
        <f t="array" ref="CK189">_xlfn.XLOOKUP($A189&amp;$B189,'[2]产值及收款计划（2026）'!$A:$A&amp;'[2]产值及收款计划（2026）'!$B:$B,'[2]产值及收款计划（2026）'!CG:CG)</f>
        <v>0</v>
      </c>
      <c r="CL189" s="235" cm="1">
        <f t="array" ref="CL189">_xlfn.XLOOKUP($A189&amp;$B189,'[2]产值及收款计划（2026）'!$A:$A&amp;'[2]产值及收款计划（2026）'!$B:$B,'[2]产值及收款计划（2026）'!CH:CH)</f>
        <v>0</v>
      </c>
      <c r="CM189" s="235" cm="1">
        <f t="array" ref="CM189">_xlfn.XLOOKUP($A189&amp;$B189,'[2]产值及收款计划（2026）'!$A:$A&amp;'[2]产值及收款计划（2026）'!$B:$B,'[2]产值及收款计划（2026）'!CI:CI)</f>
        <v>0</v>
      </c>
      <c r="CN189" s="235" cm="1">
        <f t="array" ref="CN189">_xlfn.XLOOKUP($A189&amp;$B189,'[2]产值及收款计划（2026）'!$A:$A&amp;'[2]产值及收款计划（2026）'!$B:$B,'[2]产值及收款计划（2026）'!CJ:CJ)</f>
        <v>0</v>
      </c>
      <c r="CO189" s="235" cm="1">
        <f t="array" ref="CO189">_xlfn.XLOOKUP($A189&amp;$B189,'[2]产值及收款计划（2026）'!$A:$A&amp;'[2]产值及收款计划（2026）'!$B:$B,'[2]产值及收款计划（2026）'!CK:CK)</f>
        <v>0</v>
      </c>
      <c r="CP189" s="235" cm="1">
        <f t="array" ref="CP189">_xlfn.XLOOKUP($A189&amp;$B189,'[2]产值及收款计划（2026）'!$A:$A&amp;'[2]产值及收款计划（2026）'!$B:$B,'[2]产值及收款计划（2026）'!CL:CL)</f>
        <v>0</v>
      </c>
      <c r="DE189" s="235" cm="1">
        <f t="array" ref="DE189">_xlfn.XLOOKUP($A189&amp;$B189,'[2]产值及收款计划（2026）'!$A:$A&amp;'[2]产值及收款计划（2026）'!$B:$B,'[2]产值及收款计划（2026）'!DA:DA)</f>
        <v>0</v>
      </c>
      <c r="DF189" s="235" cm="1">
        <f t="array" ref="DF189">_xlfn.XLOOKUP($A189&amp;$B189,'[2]产值及收款计划（2026）'!$A:$A&amp;'[2]产值及收款计划（2026）'!$B:$B,'[2]产值及收款计划（2026）'!DB:DB)</f>
        <v>0</v>
      </c>
      <c r="DG189" s="235" cm="1">
        <f t="array" ref="DG189">_xlfn.XLOOKUP($A189&amp;$B189,'[2]产值及收款计划（2026）'!$A:$A&amp;'[2]产值及收款计划（2026）'!$B:$B,'[2]产值及收款计划（2026）'!DC:DC)</f>
        <v>0</v>
      </c>
      <c r="DH189" s="235" cm="1">
        <f t="array" ref="DH189">_xlfn.XLOOKUP($A189&amp;$B189,'[2]产值及收款计划（2026）'!$A:$A&amp;'[2]产值及收款计划（2026）'!$B:$B,'[2]产值及收款计划（2026）'!DD:DD)</f>
        <v>0</v>
      </c>
      <c r="DI189" s="235" cm="1">
        <f t="array" ref="DI189">_xlfn.XLOOKUP($A189&amp;$B189,'[2]产值及收款计划（2026）'!$A:$A&amp;'[2]产值及收款计划（2026）'!$B:$B,'[2]产值及收款计划（2026）'!DE:DE)</f>
        <v>0</v>
      </c>
      <c r="DJ189" s="235" cm="1">
        <f t="array" ref="DJ189">_xlfn.XLOOKUP($A189&amp;$B189,'[2]产值及收款计划（2026）'!$A:$A&amp;'[2]产值及收款计划（2026）'!$B:$B,'[2]产值及收款计划（2026）'!DF:DF)</f>
        <v>0</v>
      </c>
      <c r="DK189" s="235" cm="1">
        <f t="array" ref="DK189">_xlfn.XLOOKUP($A189&amp;$B189,'[2]产值及收款计划（2026）'!$A:$A&amp;'[2]产值及收款计划（2026）'!$B:$B,'[2]产值及收款计划（2026）'!DG:DG)</f>
        <v>0</v>
      </c>
      <c r="DL189" s="235" cm="1">
        <f t="array" ref="DL189">_xlfn.XLOOKUP($A189&amp;$B189,'[2]产值及收款计划（2026）'!$A:$A&amp;'[2]产值及收款计划（2026）'!$B:$B,'[2]产值及收款计划（2026）'!DH:DH)</f>
        <v>0</v>
      </c>
      <c r="DM189" s="235" cm="1">
        <f t="array" ref="DM189">_xlfn.XLOOKUP($A189&amp;$B189,'[2]产值及收款计划（2026）'!$A:$A&amp;'[2]产值及收款计划（2026）'!$B:$B,'[2]产值及收款计划（2026）'!DI:DI)</f>
        <v>0</v>
      </c>
      <c r="DN189" s="235" cm="1">
        <f t="array" ref="DN189">_xlfn.XLOOKUP($A189&amp;$B189,'[2]产值及收款计划（2026）'!$A:$A&amp;'[2]产值及收款计划（2026）'!$B:$B,'[2]产值及收款计划（2026）'!DJ:DJ)</f>
        <v>0</v>
      </c>
      <c r="DO189" s="235" cm="1">
        <f t="array" ref="DO189">_xlfn.XLOOKUP($A189&amp;$B189,'[2]产值及收款计划（2026）'!$A:$A&amp;'[2]产值及收款计划（2026）'!$B:$B,'[2]产值及收款计划（2026）'!DK:DK)</f>
        <v>0</v>
      </c>
      <c r="DP189" s="235" cm="1">
        <f t="array" ref="DP189">_xlfn.XLOOKUP($A189&amp;$B189,'[2]产值及收款计划（2026）'!$A:$A&amp;'[2]产值及收款计划（2026）'!$B:$B,'[2]产值及收款计划（2026）'!DL:DL)</f>
        <v>0</v>
      </c>
      <c r="DQ189" s="243"/>
      <c r="DR189" s="229"/>
    </row>
    <row r="190" ht="60.75" spans="1:122">
      <c r="A190" s="233">
        <f t="shared" si="17"/>
        <v>41</v>
      </c>
      <c r="B190" s="233" t="s">
        <v>26</v>
      </c>
      <c r="C190" s="234" t="str" cm="1">
        <f t="array" ref="C190">_xlfn.XLOOKUP($A190&amp;$B190,'[2]产值及收款计划（2026）'!$A:$A&amp;'[2]产值及收款计划（2026）'!$B:$B,'[2]产值及收款计划（2026）'!C:C)</f>
        <v>ZHT2023062800056</v>
      </c>
      <c r="D190" s="234" t="str" cm="1">
        <f t="array" ref="D190">_xlfn.XLOOKUP($A190&amp;$B190,'[2]产值及收款计划（2026）'!$A:$A&amp;'[2]产值及收款计划（2026）'!$B:$B,'[2]产值及收款计划（2026）'!D:D)</f>
        <v>北接线智慧高速建设（二期）项目合同协议书</v>
      </c>
      <c r="E190" s="235" cm="1">
        <f t="array" ref="E190">_xlfn.XLOOKUP($A190&amp;$B190,'[2]产值及收款计划（2026）'!$A:$A&amp;'[2]产值及收款计划（2026）'!$B:$B,'[2]产值及收款计划（2026）'!E:E)</f>
        <v>570</v>
      </c>
      <c r="F190" s="235" cm="1">
        <f t="array" ref="F190">_xlfn.XLOOKUP($A190&amp;$B190,'[2]产值及收款计划（2026）'!$A:$A&amp;'[2]产值及收款计划（2026）'!$B:$B,'[2]产值及收款计划（2026）'!F:F)</f>
        <v>546.06</v>
      </c>
      <c r="G190" s="235" cm="1">
        <f t="array" ref="G190">_xlfn.XLOOKUP($A190&amp;$B190,'[2]产值及收款计划（2026）'!$A:$A&amp;'[2]产值及收款计划（2026）'!$B:$B,'[2]产值及收款计划（2026）'!G:G)</f>
        <v>546.06</v>
      </c>
      <c r="H190" s="235" cm="1">
        <f t="array" ref="H190">_xlfn.XLOOKUP($A190&amp;$B190,'[2]产值及收款计划（2026）'!$A:$A&amp;'[2]产值及收款计划（2026）'!$B:$B,'[2]产值及收款计划（2026）'!H:H)</f>
        <v>426.06</v>
      </c>
      <c r="I190" s="236" cm="1">
        <f t="array" ref="I190">_xlfn.XLOOKUP($A190&amp;$B190,'[2]产值及收款计划（2026）'!$A:$A&amp;'[2]产值及收款计划（2026）'!$B:$B,'[2]产值及收款计划（2026）'!I:I)</f>
        <v>0.780243929238545</v>
      </c>
      <c r="J190" s="237" cm="1">
        <f t="array" ref="J190">_xlfn.XLOOKUP($A190&amp;$B190,'[2]产值及收款计划（2026）'!$A:$A&amp;'[2]产值及收款计划（2026）'!$B:$B,'[2]产值及收款计划（2026）'!J:J)</f>
        <v>0.06</v>
      </c>
      <c r="K190" s="235" t="e" cm="1">
        <f t="array" ref="K190">_xlfn.XLOOKUP($A190&amp;$B190,'[2]产值及收款计划（2026）'!$A:$A&amp;'[2]产值及收款计划（2026）'!$B:$B,'[2]产值及收款计划（2026）'!K:K)</f>
        <v>#REF!</v>
      </c>
      <c r="L190" s="235" t="e" cm="1">
        <f t="array" ref="L190">_xlfn.XLOOKUP($A190&amp;$B190,'[2]产值及收款计划（2026）'!$A:$A&amp;'[2]产值及收款计划（2026）'!$B:$B,'[2]产值及收款计划（2026）'!L:L)</f>
        <v>#REF!</v>
      </c>
      <c r="M190" s="235" t="str" cm="1">
        <f t="array" ref="M190">_xlfn.XLOOKUP($A190&amp;$B190,'[2]产值及收款计划（2026）'!$A:$A&amp;'[2]产值及收款计划（2026）'!$B:$B,'[2]产值及收款计划（2026）'!M:M)</f>
        <v>主导</v>
      </c>
      <c r="N190" s="235" t="str" cm="1">
        <f t="array" ref="N190">_xlfn.XLOOKUP($A190&amp;$B190,'[2]产值及收款计划（2026）'!$A:$A&amp;'[2]产值及收款计划（2026）'!$B:$B,'[2]产值及收款计划（2026）'!N:N)</f>
        <v>贺一玮团队</v>
      </c>
      <c r="O190" s="235" t="str" cm="1">
        <f t="array" ref="O190">_xlfn.XLOOKUP($A190&amp;$B190,'[2]产值及收款计划（2026）'!$A:$A&amp;'[2]产值及收款计划（2026）'!$B:$B,'[2]产值及收款计划（2026）'!O:O)</f>
        <v>刘逸凡</v>
      </c>
      <c r="P190" s="234" t="str" cm="1">
        <f t="array" ref="P190">_xlfn.XLOOKUP($A190&amp;$B190,'[2]产值及收款计划（2026）'!$A:$A&amp;'[2]产值及收款计划（2026）'!$B:$B,'[2]产值及收款计划（2026）'!P:P)</f>
        <v>在建</v>
      </c>
      <c r="Q190" s="235" t="e" cm="1">
        <f t="array" ref="Q190">_xlfn.XLOOKUP($A190&amp;$B190,'[2]产值及收款计划（2026）'!$A:$A&amp;'[2]产值及收款计划（2026）'!$B:$B,'[2]产值及收款计划（2026）'!Q:Q)</f>
        <v>#REF!</v>
      </c>
      <c r="R190" s="235" t="e" cm="1">
        <f t="array" ref="R190">_xlfn.XLOOKUP($A190&amp;$B190,'[2]产值及收款计划（2026）'!$A:$A&amp;'[2]产值及收款计划（2026）'!$B:$B,'[2]产值及收款计划（2026）'!R:R)</f>
        <v>#REF!</v>
      </c>
      <c r="S190" s="235" t="e" cm="1">
        <f t="array" ref="S190">_xlfn.XLOOKUP($A190&amp;$B190,'[2]产值及收款计划（2026）'!$A:$A&amp;'[2]产值及收款计划（2026）'!$B:$B,'[2]产值及收款计划（2026）'!S:S)</f>
        <v>#REF!</v>
      </c>
      <c r="T190" s="235" cm="1">
        <f t="array" ref="T190">_xlfn.XLOOKUP($A190&amp;$B190,'[2]产值及收款计划（2026）'!$A:$A&amp;'[2]产值及收款计划（2026）'!$B:$B,'[2]产值及收款计划（2026）'!T:T)</f>
        <v>513</v>
      </c>
      <c r="U190" s="235" cm="1">
        <f t="array" ref="U190">_xlfn.XLOOKUP($A190&amp;$B190,'[2]产值及收款计划（2026）'!$A:$A&amp;'[2]产值及收款计划（2026）'!$B:$B,'[2]产值及收款计划（2026）'!U:U)</f>
        <v>0</v>
      </c>
      <c r="V190" s="235" cm="1">
        <f t="array" ref="V190">_xlfn.XLOOKUP($A190&amp;$B190,'[2]产值及收款计划（2026）'!$A:$A&amp;'[2]产值及收款计划（2026）'!$B:$B,'[2]产值及收款计划（2026）'!V:V)</f>
        <v>57</v>
      </c>
      <c r="W190" s="235" t="e" cm="1">
        <f t="array" ref="W190">_xlfn.XLOOKUP($A190&amp;$B190,'[2]产值及收款计划（2026）'!$A:$A&amp;'[2]产值及收款计划（2026）'!$B:$B,'[2]产值及收款计划（2026）'!W:W)</f>
        <v>#REF!</v>
      </c>
      <c r="X190" s="235" t="e" cm="1">
        <f t="array" ref="X190">_xlfn.XLOOKUP($A190&amp;$B190,'[2]产值及收款计划（2026）'!$A:$A&amp;'[2]产值及收款计划（2026）'!$B:$B,'[2]产值及收款计划（2026）'!X:X)</f>
        <v>#REF!</v>
      </c>
      <c r="Y190" s="235" t="e" cm="1">
        <f t="array" ref="Y190">_xlfn.XLOOKUP($A190&amp;$B190,'[2]产值及收款计划（2026）'!$A:$A&amp;'[2]产值及收款计划（2026）'!$B:$B,'[2]产值及收款计划（2026）'!Y:Y)</f>
        <v>#REF!</v>
      </c>
      <c r="Z190" s="235" t="e" cm="1">
        <f t="array" ref="Z190">_xlfn.XLOOKUP($A190&amp;$B190,'[2]产值及收款计划（2026）'!$A:$A&amp;'[2]产值及收款计划（2026）'!$B:$B,'[2]产值及收款计划（2026）'!Z:Z)</f>
        <v>#REF!</v>
      </c>
      <c r="AA190" s="235" t="e" cm="1">
        <f t="array" ref="AA190">_xlfn.XLOOKUP($A190&amp;$B190,'[2]产值及收款计划（2026）'!$A:$A&amp;'[2]产值及收款计划（2026）'!$B:$B,'[2]产值及收款计划（2026）'!AA:AA)</f>
        <v>#REF!</v>
      </c>
      <c r="AB190" s="235" t="e" cm="1">
        <f t="array" ref="AB190">_xlfn.XLOOKUP($A190&amp;$B190,'[2]产值及收款计划（2026）'!$A:$A&amp;'[2]产值及收款计划（2026）'!$B:$B,'[2]产值及收款计划（2026）'!AB:AB)</f>
        <v>#REF!</v>
      </c>
      <c r="AC190" s="235" t="e" cm="1">
        <f t="array" ref="AC190">_xlfn.XLOOKUP($A190&amp;$B190,'[2]产值及收款计划（2026）'!$A:$A&amp;'[2]产值及收款计划（2026）'!$B:$B,'[2]产值及收款计划（2026）'!AC:AC)</f>
        <v>#REF!</v>
      </c>
      <c r="AD190" s="235" t="e" cm="1">
        <f t="array" ref="AD190">_xlfn.XLOOKUP($A190&amp;$B190,'[2]产值及收款计划（2026）'!$A:$A&amp;'[2]产值及收款计划（2026）'!$B:$B,'[2]产值及收款计划（2026）'!AD:AD)</f>
        <v>#REF!</v>
      </c>
      <c r="AE190" s="235" t="e" cm="1">
        <f t="array" ref="AE190">_xlfn.XLOOKUP($A190&amp;$B190,'[2]产值及收款计划（2026）'!$A:$A&amp;'[2]产值及收款计划（2026）'!$B:$B,'[2]产值及收款计划（2026）'!AE:AE)</f>
        <v>#REF!</v>
      </c>
      <c r="AF190" s="235" t="e" cm="1">
        <f t="array" ref="AF190">_xlfn.XLOOKUP($A190&amp;$B190,'[2]产值及收款计划（2026）'!$A:$A&amp;'[2]产值及收款计划（2026）'!$B:$B,'[2]产值及收款计划（2026）'!AF:AF)</f>
        <v>#REF!</v>
      </c>
      <c r="AG190" s="235" t="e" cm="1">
        <f t="array" ref="AG190">_xlfn.XLOOKUP($A190&amp;$B190,'[2]产值及收款计划（2026）'!$A:$A&amp;'[2]产值及收款计划（2026）'!$B:$B,'[2]产值及收款计划（2026）'!AG:AG)</f>
        <v>#REF!</v>
      </c>
      <c r="AH190" s="235" t="e" cm="1">
        <f t="array" ref="AH190">_xlfn.XLOOKUP($A190&amp;$B190,'[2]产值及收款计划（2026）'!$A:$A&amp;'[2]产值及收款计划（2026）'!$B:$B,'[2]产值及收款计划（2026）'!AH:AH)</f>
        <v>#REF!</v>
      </c>
      <c r="AI190" s="235" t="e" cm="1">
        <f t="array" ref="AI190">_xlfn.XLOOKUP($A190&amp;$B190,'[2]产值及收款计划（2026）'!$A:$A&amp;'[2]产值及收款计划（2026）'!$B:$B,'[2]产值及收款计划（2026）'!AI:AI)</f>
        <v>#REF!</v>
      </c>
      <c r="AJ190" s="235" t="e" cm="1">
        <f t="array" ref="AJ190">_xlfn.XLOOKUP($A190&amp;$B190,'[2]产值及收款计划（2026）'!$A:$A&amp;'[2]产值及收款计划（2026）'!$B:$B,'[2]产值及收款计划（2026）'!AJ:AJ)</f>
        <v>#REF!</v>
      </c>
      <c r="AK190" s="235" t="e" cm="1">
        <f t="array" ref="AK190">_xlfn.XLOOKUP($A190&amp;$B190,'[2]产值及收款计划（2026）'!$A:$A&amp;'[2]产值及收款计划（2026）'!$B:$B,'[2]产值及收款计划（2026）'!AK:AK)</f>
        <v>#REF!</v>
      </c>
      <c r="AL190" s="235" t="e" cm="1">
        <f t="array" ref="AL190">_xlfn.XLOOKUP($A190&amp;$B190,'[2]产值及收款计划（2026）'!$A:$A&amp;'[2]产值及收款计划（2026）'!$B:$B,'[2]产值及收款计划（2026）'!AL:AL)</f>
        <v>#REF!</v>
      </c>
      <c r="AM190" s="242" t="e" cm="1">
        <f t="array" ref="AM190">_xlfn.LET(_xlpm.勾选月份状态数组,TRANSPOSE('PPT(12-15页）-TOP10'!$A$3:$A$14),_xlpm.选择数据区,IF('PPT(12-15页）-TOP10'!$E$3="收款",$BA190:$BL190,$AA190:$AL190),SUM(_xlfn._xlws.FILTER(_xlpm.选择数据区,_xlpm.勾选月份状态数组,"")))</f>
        <v>#REF!</v>
      </c>
      <c r="AN190" s="235" t="e">
        <f>_xlfn.XLOOKUP($C190,应收未收表!$T:$T,应收未收表!AA:AA)</f>
        <v>#N/A</v>
      </c>
      <c r="AO190" s="235" t="e">
        <f>_xlfn.XLOOKUP($C190,应收未收表!$T:$T,应收未收表!AB:AB)</f>
        <v>#N/A</v>
      </c>
      <c r="AP190" s="235" t="e">
        <f>_xlfn.XLOOKUP($C190,应收未收表!$T:$T,应收未收表!AC:AC)</f>
        <v>#N/A</v>
      </c>
      <c r="AQ190" s="235" t="e">
        <f>_xlfn.XLOOKUP($C190,应收未收表!$T:$T,应收未收表!AE:AE)</f>
        <v>#N/A</v>
      </c>
      <c r="AR190" s="235" t="e">
        <f>_xlfn.XLOOKUP($C190,应收未收表!$T:$T,应收未收表!AF:AF)</f>
        <v>#N/A</v>
      </c>
      <c r="AS190" s="235" t="e" cm="1">
        <f t="array" ref="AS190">_xlfn.XLOOKUP($A190&amp;$B190,'[2]产值及收款计划（2026）'!$A:$A&amp;'[2]产值及收款计划（2026）'!$B:$B,'[2]产值及收款计划（2026）'!AS:AS)</f>
        <v>#REF!</v>
      </c>
      <c r="AT190" s="235" t="e" cm="1">
        <f t="array" ref="AT190">_xlfn.XLOOKUP($A190&amp;$B190,'[2]产值及收款计划（2026）'!$A:$A&amp;'[2]产值及收款计划（2026）'!$B:$B,'[2]产值及收款计划（2026）'!AT:AT)</f>
        <v>#REF!</v>
      </c>
      <c r="AU190" s="235" t="e" cm="1">
        <f t="array" ref="AU190">_xlfn.XLOOKUP($A190&amp;$B190,'[2]产值及收款计划（2026）'!$A:$A&amp;'[2]产值及收款计划（2026）'!$B:$B,'[2]产值及收款计划（2026）'!AU:AU)</f>
        <v>#REF!</v>
      </c>
      <c r="AV190" s="235" t="e" cm="1">
        <f t="array" ref="AV190">_xlfn.XLOOKUP($A190&amp;$B190,'[2]产值及收款计划（2026）'!$A:$A&amp;'[2]产值及收款计划（2026）'!$B:$B,'[2]产值及收款计划（2026）'!AV:AV)</f>
        <v>#REF!</v>
      </c>
      <c r="AW190" s="235" cm="1">
        <f t="array" ref="AW190">_xlfn.XLOOKUP($A190&amp;$B190,'[2]产值及收款计划（2026）'!$A:$A&amp;'[2]产值及收款计划（2026）'!$B:$B,'[2]产值及收款计划（2026）'!AW:AW)</f>
        <v>399</v>
      </c>
      <c r="AX190" s="235" cm="1">
        <f t="array" ref="AX190">_xlfn.XLOOKUP($A190&amp;$B190,'[2]产值及收款计划（2026）'!$A:$A&amp;'[2]产值及收款计划（2026）'!$B:$B,'[2]产值及收款计划（2026）'!AX:AX)</f>
        <v>0</v>
      </c>
      <c r="AY190" s="235" cm="1">
        <f t="array" ref="AY190">_xlfn.XLOOKUP($A190&amp;$B190,'[2]产值及收款计划（2026）'!$A:$A&amp;'[2]产值及收款计划（2026）'!$B:$B,'[2]产值及收款计划（2026）'!AY:AY)</f>
        <v>171</v>
      </c>
      <c r="AZ190" s="235" cm="1">
        <f t="array" ref="AZ190">_xlfn.XLOOKUP($A190&amp;$B190,'[2]产值及收款计划（2026）'!$A:$A&amp;'[2]产值及收款计划（2026）'!$B:$B,'[2]产值及收款计划（2026）'!AZ:AZ)</f>
        <v>114</v>
      </c>
      <c r="BA190" s="235" t="e" cm="1">
        <f t="array" ref="BA190">_xlfn.XLOOKUP($A190&amp;$B190,'[2]产值及收款计划（2026）'!$A:$A&amp;'[2]产值及收款计划（2026）'!$B:$B,'[2]产值及收款计划（2026）'!BA:BA)</f>
        <v>#REF!</v>
      </c>
      <c r="BB190" s="235" t="e" cm="1">
        <f t="array" ref="BB190">_xlfn.XLOOKUP($A190&amp;$B190,'[2]产值及收款计划（2026）'!$A:$A&amp;'[2]产值及收款计划（2026）'!$B:$B,'[2]产值及收款计划（2026）'!BB:BB)</f>
        <v>#REF!</v>
      </c>
      <c r="BC190" s="235" t="e" cm="1">
        <f t="array" ref="BC190">_xlfn.XLOOKUP($A190&amp;$B190,'[2]产值及收款计划（2026）'!$A:$A&amp;'[2]产值及收款计划（2026）'!$B:$B,'[2]产值及收款计划（2026）'!BC:BC)</f>
        <v>#REF!</v>
      </c>
      <c r="BD190" s="235" t="e" cm="1">
        <f t="array" ref="BD190">_xlfn.XLOOKUP($A190&amp;$B190,'[2]产值及收款计划（2026）'!$A:$A&amp;'[2]产值及收款计划（2026）'!$B:$B,'[2]产值及收款计划（2026）'!BD:BD)</f>
        <v>#REF!</v>
      </c>
      <c r="BE190" s="235" cm="1">
        <f t="array" ref="BE190">_xlfn.XLOOKUP($A190&amp;$B190,'[2]产值及收款计划（2026）'!$A:$A&amp;'[2]产值及收款计划（2026）'!$B:$B,'[2]产值及收款计划（2026）'!BE:BE)</f>
        <v>57</v>
      </c>
      <c r="BF190" s="235" t="e" cm="1">
        <f t="array" ref="BF190">_xlfn.XLOOKUP($A190&amp;$B190,'[2]产值及收款计划（2026）'!$A:$A&amp;'[2]产值及收款计划（2026）'!$B:$B,'[2]产值及收款计划（2026）'!BF:BF)</f>
        <v>#REF!</v>
      </c>
      <c r="BG190" s="235" t="e" cm="1">
        <f t="array" ref="BG190">_xlfn.XLOOKUP($A190&amp;$B190,'[2]产值及收款计划（2026）'!$A:$A&amp;'[2]产值及收款计划（2026）'!$B:$B,'[2]产值及收款计划（2026）'!BG:BG)</f>
        <v>#REF!</v>
      </c>
      <c r="BH190" s="235" t="e" cm="1">
        <f t="array" ref="BH190">_xlfn.XLOOKUP($A190&amp;$B190,'[2]产值及收款计划（2026）'!$A:$A&amp;'[2]产值及收款计划（2026）'!$B:$B,'[2]产值及收款计划（2026）'!BH:BH)</f>
        <v>#REF!</v>
      </c>
      <c r="BI190" s="235" t="e" cm="1">
        <f t="array" ref="BI190">_xlfn.XLOOKUP($A190&amp;$B190,'[2]产值及收款计划（2026）'!$A:$A&amp;'[2]产值及收款计划（2026）'!$B:$B,'[2]产值及收款计划（2026）'!BI:BI)</f>
        <v>#REF!</v>
      </c>
      <c r="BJ190" s="235" t="e" cm="1">
        <f t="array" ref="BJ190">_xlfn.XLOOKUP($A190&amp;$B190,'[2]产值及收款计划（2026）'!$A:$A&amp;'[2]产值及收款计划（2026）'!$B:$B,'[2]产值及收款计划（2026）'!BJ:BJ)</f>
        <v>#REF!</v>
      </c>
      <c r="BK190" s="235" t="e" cm="1">
        <f t="array" ref="BK190">_xlfn.XLOOKUP($A190&amp;$B190,'[2]产值及收款计划（2026）'!$A:$A&amp;'[2]产值及收款计划（2026）'!$B:$B,'[2]产值及收款计划（2026）'!BK:BK)</f>
        <v>#REF!</v>
      </c>
      <c r="BL190" s="235" t="e" cm="1">
        <f t="array" ref="BL190">_xlfn.XLOOKUP($A190&amp;$B190,'[2]产值及收款计划（2026）'!$A:$A&amp;'[2]产值及收款计划（2026）'!$B:$B,'[2]产值及收款计划（2026）'!BL:BL)</f>
        <v>#REF!</v>
      </c>
      <c r="BM190" s="235"/>
      <c r="BN190" s="235"/>
      <c r="BO190" s="235"/>
      <c r="BP190" s="235"/>
      <c r="BQ190" s="235">
        <f>_xlfn.XLOOKUP($C190,应收未收表!$AJ:$AJ,应收未收表!AK:AK)</f>
        <v>57</v>
      </c>
      <c r="BR190" s="235">
        <f>_xlfn.XLOOKUP($C190,应收未收表!$AJ:$AJ,应收未收表!AL:AL)</f>
        <v>57</v>
      </c>
      <c r="BS190" s="235" t="str">
        <f>_xlfn.XLOOKUP($C190,应收未收表!$AJ:$AJ,应收未收表!AM:AM)</f>
        <v>春节后一季度内落实且已上报一季度计划</v>
      </c>
      <c r="BT190" s="235">
        <f>_xlfn.XLOOKUP($C190,应收未收表!$AJ:$AJ,应收未收表!AN:AN)</f>
        <v>0</v>
      </c>
      <c r="BU190" s="234" t="str" cm="1">
        <f t="array" ref="BU190">_xlfn.XLOOKUP($A190&amp;$B190,'[2]产值及收款计划（2026）'!$A:$A&amp;'[2]产值及收款计划（2026）'!$B:$B,'[2]产值及收款计划（2026）'!BQ:BQ)</f>
        <v>嘉兴市杭州湾大桥投资开发有限责任公司</v>
      </c>
      <c r="BV190" s="235" t="e" cm="1">
        <f t="array" ref="BV190">_xlfn.XLOOKUP($A190&amp;$B190,'[2]产值及收款计划（2026）'!$A:$A&amp;'[2]产值及收款计划（2026）'!$B:$B,'[2]产值及收款计划（2026）'!BR:BR)</f>
        <v>#REF!</v>
      </c>
      <c r="CE190" s="235" cm="1">
        <f t="array" ref="CE190">_xlfn.XLOOKUP($A190&amp;$B190,'[2]产值及收款计划（2026）'!$A:$A&amp;'[2]产值及收款计划（2026）'!$B:$B,'[2]产值及收款计划（2026）'!CA:CA)</f>
        <v>0</v>
      </c>
      <c r="CF190" s="235" cm="1">
        <f t="array" ref="CF190">_xlfn.XLOOKUP($A190&amp;$B190,'[2]产值及收款计划（2026）'!$A:$A&amp;'[2]产值及收款计划（2026）'!$B:$B,'[2]产值及收款计划（2026）'!CB:CB)</f>
        <v>0</v>
      </c>
      <c r="CG190" s="235" cm="1">
        <f t="array" ref="CG190">_xlfn.XLOOKUP($A190&amp;$B190,'[2]产值及收款计划（2026）'!$A:$A&amp;'[2]产值及收款计划（2026）'!$B:$B,'[2]产值及收款计划（2026）'!CC:CC)</f>
        <v>0</v>
      </c>
      <c r="CH190" s="235" cm="1">
        <f t="array" ref="CH190">_xlfn.XLOOKUP($A190&amp;$B190,'[2]产值及收款计划（2026）'!$A:$A&amp;'[2]产值及收款计划（2026）'!$B:$B,'[2]产值及收款计划（2026）'!CD:CD)</f>
        <v>0</v>
      </c>
      <c r="CI190" s="235" cm="1">
        <f t="array" ref="CI190">_xlfn.XLOOKUP($A190&amp;$B190,'[2]产值及收款计划（2026）'!$A:$A&amp;'[2]产值及收款计划（2026）'!$B:$B,'[2]产值及收款计划（2026）'!CE:CE)</f>
        <v>0</v>
      </c>
      <c r="CJ190" s="235" cm="1">
        <f t="array" ref="CJ190">_xlfn.XLOOKUP($A190&amp;$B190,'[2]产值及收款计划（2026）'!$A:$A&amp;'[2]产值及收款计划（2026）'!$B:$B,'[2]产值及收款计划（2026）'!CF:CF)</f>
        <v>0</v>
      </c>
      <c r="CK190" s="235" cm="1">
        <f t="array" ref="CK190">_xlfn.XLOOKUP($A190&amp;$B190,'[2]产值及收款计划（2026）'!$A:$A&amp;'[2]产值及收款计划（2026）'!$B:$B,'[2]产值及收款计划（2026）'!CG:CG)</f>
        <v>0</v>
      </c>
      <c r="CL190" s="235" cm="1">
        <f t="array" ref="CL190">_xlfn.XLOOKUP($A190&amp;$B190,'[2]产值及收款计划（2026）'!$A:$A&amp;'[2]产值及收款计划（2026）'!$B:$B,'[2]产值及收款计划（2026）'!CH:CH)</f>
        <v>0</v>
      </c>
      <c r="CM190" s="235" cm="1">
        <f t="array" ref="CM190">_xlfn.XLOOKUP($A190&amp;$B190,'[2]产值及收款计划（2026）'!$A:$A&amp;'[2]产值及收款计划（2026）'!$B:$B,'[2]产值及收款计划（2026）'!CI:CI)</f>
        <v>0</v>
      </c>
      <c r="CN190" s="235" cm="1">
        <f t="array" ref="CN190">_xlfn.XLOOKUP($A190&amp;$B190,'[2]产值及收款计划（2026）'!$A:$A&amp;'[2]产值及收款计划（2026）'!$B:$B,'[2]产值及收款计划（2026）'!CJ:CJ)</f>
        <v>0</v>
      </c>
      <c r="CO190" s="235" cm="1">
        <f t="array" ref="CO190">_xlfn.XLOOKUP($A190&amp;$B190,'[2]产值及收款计划（2026）'!$A:$A&amp;'[2]产值及收款计划（2026）'!$B:$B,'[2]产值及收款计划（2026）'!CK:CK)</f>
        <v>0</v>
      </c>
      <c r="CP190" s="235" cm="1">
        <f t="array" ref="CP190">_xlfn.XLOOKUP($A190&amp;$B190,'[2]产值及收款计划（2026）'!$A:$A&amp;'[2]产值及收款计划（2026）'!$B:$B,'[2]产值及收款计划（2026）'!CL:CL)</f>
        <v>0</v>
      </c>
      <c r="DE190" s="235" cm="1">
        <f t="array" ref="DE190">_xlfn.XLOOKUP($A190&amp;$B190,'[2]产值及收款计划（2026）'!$A:$A&amp;'[2]产值及收款计划（2026）'!$B:$B,'[2]产值及收款计划（2026）'!DA:DA)</f>
        <v>0</v>
      </c>
      <c r="DF190" s="235" cm="1">
        <f t="array" ref="DF190">_xlfn.XLOOKUP($A190&amp;$B190,'[2]产值及收款计划（2026）'!$A:$A&amp;'[2]产值及收款计划（2026）'!$B:$B,'[2]产值及收款计划（2026）'!DB:DB)</f>
        <v>0</v>
      </c>
      <c r="DG190" s="235" cm="1">
        <f t="array" ref="DG190">_xlfn.XLOOKUP($A190&amp;$B190,'[2]产值及收款计划（2026）'!$A:$A&amp;'[2]产值及收款计划（2026）'!$B:$B,'[2]产值及收款计划（2026）'!DC:DC)</f>
        <v>0</v>
      </c>
      <c r="DH190" s="235" cm="1">
        <f t="array" ref="DH190">_xlfn.XLOOKUP($A190&amp;$B190,'[2]产值及收款计划（2026）'!$A:$A&amp;'[2]产值及收款计划（2026）'!$B:$B,'[2]产值及收款计划（2026）'!DD:DD)</f>
        <v>0</v>
      </c>
      <c r="DI190" s="235" cm="1">
        <f t="array" ref="DI190">_xlfn.XLOOKUP($A190&amp;$B190,'[2]产值及收款计划（2026）'!$A:$A&amp;'[2]产值及收款计划（2026）'!$B:$B,'[2]产值及收款计划（2026）'!DE:DE)</f>
        <v>0</v>
      </c>
      <c r="DJ190" s="235" cm="1">
        <f t="array" ref="DJ190">_xlfn.XLOOKUP($A190&amp;$B190,'[2]产值及收款计划（2026）'!$A:$A&amp;'[2]产值及收款计划（2026）'!$B:$B,'[2]产值及收款计划（2026）'!DF:DF)</f>
        <v>0</v>
      </c>
      <c r="DK190" s="235" cm="1">
        <f t="array" ref="DK190">_xlfn.XLOOKUP($A190&amp;$B190,'[2]产值及收款计划（2026）'!$A:$A&amp;'[2]产值及收款计划（2026）'!$B:$B,'[2]产值及收款计划（2026）'!DG:DG)</f>
        <v>0</v>
      </c>
      <c r="DL190" s="235" cm="1">
        <f t="array" ref="DL190">_xlfn.XLOOKUP($A190&amp;$B190,'[2]产值及收款计划（2026）'!$A:$A&amp;'[2]产值及收款计划（2026）'!$B:$B,'[2]产值及收款计划（2026）'!DH:DH)</f>
        <v>0</v>
      </c>
      <c r="DM190" s="235" cm="1">
        <f t="array" ref="DM190">_xlfn.XLOOKUP($A190&amp;$B190,'[2]产值及收款计划（2026）'!$A:$A&amp;'[2]产值及收款计划（2026）'!$B:$B,'[2]产值及收款计划（2026）'!DI:DI)</f>
        <v>0</v>
      </c>
      <c r="DN190" s="235" cm="1">
        <f t="array" ref="DN190">_xlfn.XLOOKUP($A190&amp;$B190,'[2]产值及收款计划（2026）'!$A:$A&amp;'[2]产值及收款计划（2026）'!$B:$B,'[2]产值及收款计划（2026）'!DJ:DJ)</f>
        <v>0</v>
      </c>
      <c r="DO190" s="235" cm="1">
        <f t="array" ref="DO190">_xlfn.XLOOKUP($A190&amp;$B190,'[2]产值及收款计划（2026）'!$A:$A&amp;'[2]产值及收款计划（2026）'!$B:$B,'[2]产值及收款计划（2026）'!DK:DK)</f>
        <v>0</v>
      </c>
      <c r="DP190" s="235" cm="1">
        <f t="array" ref="DP190">_xlfn.XLOOKUP($A190&amp;$B190,'[2]产值及收款计划（2026）'!$A:$A&amp;'[2]产值及收款计划（2026）'!$B:$B,'[2]产值及收款计划（2026）'!DL:DL)</f>
        <v>0</v>
      </c>
      <c r="DQ190" s="243"/>
      <c r="DR190" s="229"/>
    </row>
    <row r="191" ht="20.25" spans="1:122">
      <c r="A191" s="233">
        <f t="shared" si="17"/>
        <v>42</v>
      </c>
      <c r="B191" s="233" t="s">
        <v>26</v>
      </c>
      <c r="C191" s="234" t="str" cm="1">
        <f t="array" ref="C191">_xlfn.XLOOKUP($A191&amp;$B191,'[2]产值及收款计划（2026）'!$A:$A&amp;'[2]产值及收款计划（2026）'!$B:$B,'[2]产值及收款计划（2026）'!C:C)</f>
        <v>ZHT2023110100131</v>
      </c>
      <c r="D191" s="234" t="str" cm="1">
        <f t="array" ref="D191">_xlfn.XLOOKUP($A191&amp;$B191,'[2]产值及收款计划（2026）'!$A:$A&amp;'[2]产值及收款计划（2026）'!$B:$B,'[2]产值及收款计划（2026）'!D:D)</f>
        <v>城市区块数字化管理模式的研究（数字化管理系统）</v>
      </c>
      <c r="E191" s="235" cm="1">
        <f t="array" ref="E191">_xlfn.XLOOKUP($A191&amp;$B191,'[2]产值及收款计划（2026）'!$A:$A&amp;'[2]产值及收款计划（2026）'!$B:$B,'[2]产值及收款计划（2026）'!E:E)</f>
        <v>23</v>
      </c>
      <c r="F191" s="235" cm="1">
        <f t="array" ref="F191">_xlfn.XLOOKUP($A191&amp;$B191,'[2]产值及收款计划（2026）'!$A:$A&amp;'[2]产值及收款计划（2026）'!$B:$B,'[2]产值及收款计划（2026）'!F:F)</f>
        <v>23</v>
      </c>
      <c r="G191" s="235" cm="1">
        <f t="array" ref="G191">_xlfn.XLOOKUP($A191&amp;$B191,'[2]产值及收款计划（2026）'!$A:$A&amp;'[2]产值及收款计划（2026）'!$B:$B,'[2]产值及收款计划（2026）'!G:G)</f>
        <v>23</v>
      </c>
      <c r="H191" s="235" cm="1">
        <f t="array" ref="H191">_xlfn.XLOOKUP($A191&amp;$B191,'[2]产值及收款计划（2026）'!$A:$A&amp;'[2]产值及收款计划（2026）'!$B:$B,'[2]产值及收款计划（2026）'!H:H)</f>
        <v>23</v>
      </c>
      <c r="I191" s="236" cm="1">
        <f t="array" ref="I191">_xlfn.XLOOKUP($A191&amp;$B191,'[2]产值及收款计划（2026）'!$A:$A&amp;'[2]产值及收款计划（2026）'!$B:$B,'[2]产值及收款计划（2026）'!I:I)</f>
        <v>1</v>
      </c>
      <c r="J191" s="237" cm="1">
        <f t="array" ref="J191">_xlfn.XLOOKUP($A191&amp;$B191,'[2]产值及收款计划（2026）'!$A:$A&amp;'[2]产值及收款计划（2026）'!$B:$B,'[2]产值及收款计划（2026）'!J:J)</f>
        <v>0.06</v>
      </c>
      <c r="K191" s="235" t="e" cm="1">
        <f t="array" ref="K191">_xlfn.XLOOKUP($A191&amp;$B191,'[2]产值及收款计划（2026）'!$A:$A&amp;'[2]产值及收款计划（2026）'!$B:$B,'[2]产值及收款计划（2026）'!K:K)</f>
        <v>#REF!</v>
      </c>
      <c r="L191" s="235" t="e" cm="1">
        <f t="array" ref="L191">_xlfn.XLOOKUP($A191&amp;$B191,'[2]产值及收款计划（2026）'!$A:$A&amp;'[2]产值及收款计划（2026）'!$B:$B,'[2]产值及收款计划（2026）'!L:L)</f>
        <v>#REF!</v>
      </c>
      <c r="M191" s="235" t="str" cm="1">
        <f t="array" ref="M191">_xlfn.XLOOKUP($A191&amp;$B191,'[2]产值及收款计划（2026）'!$A:$A&amp;'[2]产值及收款计划（2026）'!$B:$B,'[2]产值及收款计划（2026）'!M:M)</f>
        <v>主导</v>
      </c>
      <c r="N191" s="235" t="str" cm="1">
        <f t="array" ref="N191">_xlfn.XLOOKUP($A191&amp;$B191,'[2]产值及收款计划（2026）'!$A:$A&amp;'[2]产值及收款计划（2026）'!$B:$B,'[2]产值及收款计划（2026）'!N:N)</f>
        <v>贺一玮团队</v>
      </c>
      <c r="O191" s="235" t="str" cm="1">
        <f t="array" ref="O191">_xlfn.XLOOKUP($A191&amp;$B191,'[2]产值及收款计划（2026）'!$A:$A&amp;'[2]产值及收款计划（2026）'!$B:$B,'[2]产值及收款计划（2026）'!O:O)</f>
        <v>贺一玮</v>
      </c>
      <c r="P191" s="234" t="str" cm="1">
        <f t="array" ref="P191">_xlfn.XLOOKUP($A191&amp;$B191,'[2]产值及收款计划（2026）'!$A:$A&amp;'[2]产值及收款计划（2026）'!$B:$B,'[2]产值及收款计划（2026）'!P:P)</f>
        <v>25已完结</v>
      </c>
      <c r="Q191" s="235" t="e" cm="1">
        <f t="array" ref="Q191">_xlfn.XLOOKUP($A191&amp;$B191,'[2]产值及收款计划（2026）'!$A:$A&amp;'[2]产值及收款计划（2026）'!$B:$B,'[2]产值及收款计划（2026）'!Q:Q)</f>
        <v>#REF!</v>
      </c>
      <c r="R191" s="235" t="e" cm="1">
        <f t="array" ref="R191">_xlfn.XLOOKUP($A191&amp;$B191,'[2]产值及收款计划（2026）'!$A:$A&amp;'[2]产值及收款计划（2026）'!$B:$B,'[2]产值及收款计划（2026）'!R:R)</f>
        <v>#REF!</v>
      </c>
      <c r="S191" s="235" t="e" cm="1">
        <f t="array" ref="S191">_xlfn.XLOOKUP($A191&amp;$B191,'[2]产值及收款计划（2026）'!$A:$A&amp;'[2]产值及收款计划（2026）'!$B:$B,'[2]产值及收款计划（2026）'!S:S)</f>
        <v>#REF!</v>
      </c>
      <c r="T191" s="235" cm="1">
        <f t="array" ref="T191">_xlfn.XLOOKUP($A191&amp;$B191,'[2]产值及收款计划（2026）'!$A:$A&amp;'[2]产值及收款计划（2026）'!$B:$B,'[2]产值及收款计划（2026）'!T:T)</f>
        <v>23</v>
      </c>
      <c r="U191" s="235" cm="1">
        <f t="array" ref="U191">_xlfn.XLOOKUP($A191&amp;$B191,'[2]产值及收款计划（2026）'!$A:$A&amp;'[2]产值及收款计划（2026）'!$B:$B,'[2]产值及收款计划（2026）'!U:U)</f>
        <v>0</v>
      </c>
      <c r="V191" s="235" cm="1">
        <f t="array" ref="V191">_xlfn.XLOOKUP($A191&amp;$B191,'[2]产值及收款计划（2026）'!$A:$A&amp;'[2]产值及收款计划（2026）'!$B:$B,'[2]产值及收款计划（2026）'!V:V)</f>
        <v>0</v>
      </c>
      <c r="W191" s="235" t="e" cm="1">
        <f t="array" ref="W191">_xlfn.XLOOKUP($A191&amp;$B191,'[2]产值及收款计划（2026）'!$A:$A&amp;'[2]产值及收款计划（2026）'!$B:$B,'[2]产值及收款计划（2026）'!W:W)</f>
        <v>#REF!</v>
      </c>
      <c r="X191" s="235" t="e" cm="1">
        <f t="array" ref="X191">_xlfn.XLOOKUP($A191&amp;$B191,'[2]产值及收款计划（2026）'!$A:$A&amp;'[2]产值及收款计划（2026）'!$B:$B,'[2]产值及收款计划（2026）'!X:X)</f>
        <v>#REF!</v>
      </c>
      <c r="Y191" s="235" t="e" cm="1">
        <f t="array" ref="Y191">_xlfn.XLOOKUP($A191&amp;$B191,'[2]产值及收款计划（2026）'!$A:$A&amp;'[2]产值及收款计划（2026）'!$B:$B,'[2]产值及收款计划（2026）'!Y:Y)</f>
        <v>#REF!</v>
      </c>
      <c r="Z191" s="235" t="e" cm="1">
        <f t="array" ref="Z191">_xlfn.XLOOKUP($A191&amp;$B191,'[2]产值及收款计划（2026）'!$A:$A&amp;'[2]产值及收款计划（2026）'!$B:$B,'[2]产值及收款计划（2026）'!Z:Z)</f>
        <v>#REF!</v>
      </c>
      <c r="AA191" s="235" cm="1">
        <f t="array" ref="AA191">_xlfn.XLOOKUP($A191&amp;$B191,'[2]产值及收款计划（2026）'!$A:$A&amp;'[2]产值及收款计划（2026）'!$B:$B,'[2]产值及收款计划（2026）'!AA:AA)</f>
        <v>0</v>
      </c>
      <c r="AB191" s="235" cm="1">
        <f t="array" ref="AB191">_xlfn.XLOOKUP($A191&amp;$B191,'[2]产值及收款计划（2026）'!$A:$A&amp;'[2]产值及收款计划（2026）'!$B:$B,'[2]产值及收款计划（2026）'!AB:AB)</f>
        <v>0</v>
      </c>
      <c r="AC191" s="235" cm="1">
        <f t="array" ref="AC191">_xlfn.XLOOKUP($A191&amp;$B191,'[2]产值及收款计划（2026）'!$A:$A&amp;'[2]产值及收款计划（2026）'!$B:$B,'[2]产值及收款计划（2026）'!AC:AC)</f>
        <v>0</v>
      </c>
      <c r="AD191" s="235" cm="1">
        <f t="array" ref="AD191">_xlfn.XLOOKUP($A191&amp;$B191,'[2]产值及收款计划（2026）'!$A:$A&amp;'[2]产值及收款计划（2026）'!$B:$B,'[2]产值及收款计划（2026）'!AD:AD)</f>
        <v>0</v>
      </c>
      <c r="AE191" s="235" cm="1">
        <f t="array" ref="AE191">_xlfn.XLOOKUP($A191&amp;$B191,'[2]产值及收款计划（2026）'!$A:$A&amp;'[2]产值及收款计划（2026）'!$B:$B,'[2]产值及收款计划（2026）'!AE:AE)</f>
        <v>0</v>
      </c>
      <c r="AF191" s="235" cm="1">
        <f t="array" ref="AF191">_xlfn.XLOOKUP($A191&amp;$B191,'[2]产值及收款计划（2026）'!$A:$A&amp;'[2]产值及收款计划（2026）'!$B:$B,'[2]产值及收款计划（2026）'!AF:AF)</f>
        <v>0</v>
      </c>
      <c r="AG191" s="235" cm="1">
        <f t="array" ref="AG191">_xlfn.XLOOKUP($A191&amp;$B191,'[2]产值及收款计划（2026）'!$A:$A&amp;'[2]产值及收款计划（2026）'!$B:$B,'[2]产值及收款计划（2026）'!AG:AG)</f>
        <v>0</v>
      </c>
      <c r="AH191" s="235" cm="1">
        <f t="array" ref="AH191">_xlfn.XLOOKUP($A191&amp;$B191,'[2]产值及收款计划（2026）'!$A:$A&amp;'[2]产值及收款计划（2026）'!$B:$B,'[2]产值及收款计划（2026）'!AH:AH)</f>
        <v>0</v>
      </c>
      <c r="AI191" s="235" cm="1">
        <f t="array" ref="AI191">_xlfn.XLOOKUP($A191&amp;$B191,'[2]产值及收款计划（2026）'!$A:$A&amp;'[2]产值及收款计划（2026）'!$B:$B,'[2]产值及收款计划（2026）'!AI:AI)</f>
        <v>0</v>
      </c>
      <c r="AJ191" s="235" cm="1">
        <f t="array" ref="AJ191">_xlfn.XLOOKUP($A191&amp;$B191,'[2]产值及收款计划（2026）'!$A:$A&amp;'[2]产值及收款计划（2026）'!$B:$B,'[2]产值及收款计划（2026）'!AJ:AJ)</f>
        <v>0</v>
      </c>
      <c r="AK191" s="235" cm="1">
        <f t="array" ref="AK191">_xlfn.XLOOKUP($A191&amp;$B191,'[2]产值及收款计划（2026）'!$A:$A&amp;'[2]产值及收款计划（2026）'!$B:$B,'[2]产值及收款计划（2026）'!AK:AK)</f>
        <v>0</v>
      </c>
      <c r="AL191" s="235" cm="1">
        <f t="array" ref="AL191">_xlfn.XLOOKUP($A191&amp;$B191,'[2]产值及收款计划（2026）'!$A:$A&amp;'[2]产值及收款计划（2026）'!$B:$B,'[2]产值及收款计划（2026）'!AL:AL)</f>
        <v>0</v>
      </c>
      <c r="AM191" s="242" cm="1">
        <f t="array" ref="AM191">_xlfn.LET(_xlpm.勾选月份状态数组,TRANSPOSE('PPT(12-15页）-TOP10'!$A$3:$A$14),_xlpm.选择数据区,IF('PPT(12-15页）-TOP10'!$E$3="收款",$BA191:$BL191,$AA191:$AL191),SUM(_xlfn._xlws.FILTER(_xlpm.选择数据区,_xlpm.勾选月份状态数组,"")))</f>
        <v>0</v>
      </c>
      <c r="AN191" s="235" t="e">
        <f>_xlfn.XLOOKUP($C191,应收未收表!$T:$T,应收未收表!AA:AA)</f>
        <v>#N/A</v>
      </c>
      <c r="AO191" s="235" t="e">
        <f>_xlfn.XLOOKUP($C191,应收未收表!$T:$T,应收未收表!AB:AB)</f>
        <v>#N/A</v>
      </c>
      <c r="AP191" s="235" t="e">
        <f>_xlfn.XLOOKUP($C191,应收未收表!$T:$T,应收未收表!AC:AC)</f>
        <v>#N/A</v>
      </c>
      <c r="AQ191" s="235" t="e">
        <f>_xlfn.XLOOKUP($C191,应收未收表!$T:$T,应收未收表!AE:AE)</f>
        <v>#N/A</v>
      </c>
      <c r="AR191" s="235" t="e">
        <f>_xlfn.XLOOKUP($C191,应收未收表!$T:$T,应收未收表!AF:AF)</f>
        <v>#N/A</v>
      </c>
      <c r="AS191" s="235" t="e" cm="1">
        <f t="array" ref="AS191">_xlfn.XLOOKUP($A191&amp;$B191,'[2]产值及收款计划（2026）'!$A:$A&amp;'[2]产值及收款计划（2026）'!$B:$B,'[2]产值及收款计划（2026）'!AS:AS)</f>
        <v>#REF!</v>
      </c>
      <c r="AT191" s="235" t="e" cm="1">
        <f t="array" ref="AT191">_xlfn.XLOOKUP($A191&amp;$B191,'[2]产值及收款计划（2026）'!$A:$A&amp;'[2]产值及收款计划（2026）'!$B:$B,'[2]产值及收款计划（2026）'!AT:AT)</f>
        <v>#REF!</v>
      </c>
      <c r="AU191" s="235" t="e" cm="1">
        <f t="array" ref="AU191">_xlfn.XLOOKUP($A191&amp;$B191,'[2]产值及收款计划（2026）'!$A:$A&amp;'[2]产值及收款计划（2026）'!$B:$B,'[2]产值及收款计划（2026）'!AU:AU)</f>
        <v>#REF!</v>
      </c>
      <c r="AV191" s="235" t="e" cm="1">
        <f t="array" ref="AV191">_xlfn.XLOOKUP($A191&amp;$B191,'[2]产值及收款计划（2026）'!$A:$A&amp;'[2]产值及收款计划（2026）'!$B:$B,'[2]产值及收款计划（2026）'!AV:AV)</f>
        <v>#REF!</v>
      </c>
      <c r="AW191" s="235" cm="1">
        <f t="array" ref="AW191">_xlfn.XLOOKUP($A191&amp;$B191,'[2]产值及收款计划（2026）'!$A:$A&amp;'[2]产值及收款计划（2026）'!$B:$B,'[2]产值及收款计划（2026）'!AW:AW)</f>
        <v>6.9</v>
      </c>
      <c r="AX191" s="235" cm="1">
        <f t="array" ref="AX191">_xlfn.XLOOKUP($A191&amp;$B191,'[2]产值及收款计划（2026）'!$A:$A&amp;'[2]产值及收款计划（2026）'!$B:$B,'[2]产值及收款计划（2026）'!AX:AX)</f>
        <v>14.95</v>
      </c>
      <c r="AY191" s="235" cm="1">
        <f t="array" ref="AY191">_xlfn.XLOOKUP($A191&amp;$B191,'[2]产值及收款计划（2026）'!$A:$A&amp;'[2]产值及收款计划（2026）'!$B:$B,'[2]产值及收款计划（2026）'!AY:AY)</f>
        <v>1.15</v>
      </c>
      <c r="AZ191" s="235" cm="1">
        <f t="array" ref="AZ191">_xlfn.XLOOKUP($A191&amp;$B191,'[2]产值及收款计划（2026）'!$A:$A&amp;'[2]产值及收款计划（2026）'!$B:$B,'[2]产值及收款计划（2026）'!AZ:AZ)</f>
        <v>1.15</v>
      </c>
      <c r="BA191" s="235" cm="1">
        <f t="array" ref="BA191">_xlfn.XLOOKUP($A191&amp;$B191,'[2]产值及收款计划（2026）'!$A:$A&amp;'[2]产值及收款计划（2026）'!$B:$B,'[2]产值及收款计划（2026）'!BA:BA)</f>
        <v>6.9</v>
      </c>
      <c r="BB191" s="235" cm="1">
        <f t="array" ref="BB191">_xlfn.XLOOKUP($A191&amp;$B191,'[2]产值及收款计划（2026）'!$A:$A&amp;'[2]产值及收款计划（2026）'!$B:$B,'[2]产值及收款计划（2026）'!BB:BB)</f>
        <v>8.05</v>
      </c>
      <c r="BC191" s="235" t="e" cm="1">
        <f t="array" ref="BC191">_xlfn.XLOOKUP($A191&amp;$B191,'[2]产值及收款计划（2026）'!$A:$A&amp;'[2]产值及收款计划（2026）'!$B:$B,'[2]产值及收款计划（2026）'!BC:BC)</f>
        <v>#REF!</v>
      </c>
      <c r="BD191" s="235" t="e" cm="1">
        <f t="array" ref="BD191">_xlfn.XLOOKUP($A191&amp;$B191,'[2]产值及收款计划（2026）'!$A:$A&amp;'[2]产值及收款计划（2026）'!$B:$B,'[2]产值及收款计划（2026）'!BD:BD)</f>
        <v>#REF!</v>
      </c>
      <c r="BE191" s="235" t="e" cm="1">
        <f t="array" ref="BE191">_xlfn.XLOOKUP($A191&amp;$B191,'[2]产值及收款计划（2026）'!$A:$A&amp;'[2]产值及收款计划（2026）'!$B:$B,'[2]产值及收款计划（2026）'!BE:BE)</f>
        <v>#REF!</v>
      </c>
      <c r="BF191" s="235" t="e" cm="1">
        <f t="array" ref="BF191">_xlfn.XLOOKUP($A191&amp;$B191,'[2]产值及收款计划（2026）'!$A:$A&amp;'[2]产值及收款计划（2026）'!$B:$B,'[2]产值及收款计划（2026）'!BF:BF)</f>
        <v>#REF!</v>
      </c>
      <c r="BG191" s="235" t="e" cm="1">
        <f t="array" ref="BG191">_xlfn.XLOOKUP($A191&amp;$B191,'[2]产值及收款计划（2026）'!$A:$A&amp;'[2]产值及收款计划（2026）'!$B:$B,'[2]产值及收款计划（2026）'!BG:BG)</f>
        <v>#REF!</v>
      </c>
      <c r="BH191" s="235" t="e" cm="1">
        <f t="array" ref="BH191">_xlfn.XLOOKUP($A191&amp;$B191,'[2]产值及收款计划（2026）'!$A:$A&amp;'[2]产值及收款计划（2026）'!$B:$B,'[2]产值及收款计划（2026）'!BH:BH)</f>
        <v>#REF!</v>
      </c>
      <c r="BI191" s="235" t="e" cm="1">
        <f t="array" ref="BI191">_xlfn.XLOOKUP($A191&amp;$B191,'[2]产值及收款计划（2026）'!$A:$A&amp;'[2]产值及收款计划（2026）'!$B:$B,'[2]产值及收款计划（2026）'!BI:BI)</f>
        <v>#REF!</v>
      </c>
      <c r="BJ191" s="235" t="e" cm="1">
        <f t="array" ref="BJ191">_xlfn.XLOOKUP($A191&amp;$B191,'[2]产值及收款计划（2026）'!$A:$A&amp;'[2]产值及收款计划（2026）'!$B:$B,'[2]产值及收款计划（2026）'!BJ:BJ)</f>
        <v>#REF!</v>
      </c>
      <c r="BK191" s="235" t="e" cm="1">
        <f t="array" ref="BK191">_xlfn.XLOOKUP($A191&amp;$B191,'[2]产值及收款计划（2026）'!$A:$A&amp;'[2]产值及收款计划（2026）'!$B:$B,'[2]产值及收款计划（2026）'!BK:BK)</f>
        <v>#REF!</v>
      </c>
      <c r="BL191" s="235" t="e" cm="1">
        <f t="array" ref="BL191">_xlfn.XLOOKUP($A191&amp;$B191,'[2]产值及收款计划（2026）'!$A:$A&amp;'[2]产值及收款计划（2026）'!$B:$B,'[2]产值及收款计划（2026）'!BL:BL)</f>
        <v>#REF!</v>
      </c>
      <c r="BM191" s="235"/>
      <c r="BN191" s="235"/>
      <c r="BO191" s="235"/>
      <c r="BP191" s="235"/>
      <c r="BQ191" s="235" t="e">
        <f>_xlfn.XLOOKUP($C191,应收未收表!$AJ:$AJ,应收未收表!AK:AK)</f>
        <v>#N/A</v>
      </c>
      <c r="BR191" s="235" t="e">
        <f>_xlfn.XLOOKUP($C191,应收未收表!$AJ:$AJ,应收未收表!AL:AL)</f>
        <v>#N/A</v>
      </c>
      <c r="BS191" s="235" t="e">
        <f>_xlfn.XLOOKUP($C191,应收未收表!$AJ:$AJ,应收未收表!AM:AM)</f>
        <v>#N/A</v>
      </c>
      <c r="BT191" s="235" t="e">
        <f>_xlfn.XLOOKUP($C191,应收未收表!$AJ:$AJ,应收未收表!AN:AN)</f>
        <v>#N/A</v>
      </c>
      <c r="BU191" s="234" t="str" cm="1">
        <f t="array" ref="BU191">_xlfn.XLOOKUP($A191&amp;$B191,'[2]产值及收款计划（2026）'!$A:$A&amp;'[2]产值及收款计划（2026）'!$B:$B,'[2]产值及收款计划（2026）'!BQ:BQ)</f>
        <v>上海城建养护管理有限公司</v>
      </c>
      <c r="BV191" s="235" t="e" cm="1">
        <f t="array" ref="BV191">_xlfn.XLOOKUP($A191&amp;$B191,'[2]产值及收款计划（2026）'!$A:$A&amp;'[2]产值及收款计划（2026）'!$B:$B,'[2]产值及收款计划（2026）'!BR:BR)</f>
        <v>#REF!</v>
      </c>
      <c r="CE191" s="235" cm="1">
        <f t="array" ref="CE191">_xlfn.XLOOKUP($A191&amp;$B191,'[2]产值及收款计划（2026）'!$A:$A&amp;'[2]产值及收款计划（2026）'!$B:$B,'[2]产值及收款计划（2026）'!CA:CA)</f>
        <v>0</v>
      </c>
      <c r="CF191" s="235" cm="1">
        <f t="array" ref="CF191">_xlfn.XLOOKUP($A191&amp;$B191,'[2]产值及收款计划（2026）'!$A:$A&amp;'[2]产值及收款计划（2026）'!$B:$B,'[2]产值及收款计划（2026）'!CB:CB)</f>
        <v>0</v>
      </c>
      <c r="CG191" s="235" cm="1">
        <f t="array" ref="CG191">_xlfn.XLOOKUP($A191&amp;$B191,'[2]产值及收款计划（2026）'!$A:$A&amp;'[2]产值及收款计划（2026）'!$B:$B,'[2]产值及收款计划（2026）'!CC:CC)</f>
        <v>0</v>
      </c>
      <c r="CH191" s="235" cm="1">
        <f t="array" ref="CH191">_xlfn.XLOOKUP($A191&amp;$B191,'[2]产值及收款计划（2026）'!$A:$A&amp;'[2]产值及收款计划（2026）'!$B:$B,'[2]产值及收款计划（2026）'!CD:CD)</f>
        <v>0</v>
      </c>
      <c r="CI191" s="235" cm="1">
        <f t="array" ref="CI191">_xlfn.XLOOKUP($A191&amp;$B191,'[2]产值及收款计划（2026）'!$A:$A&amp;'[2]产值及收款计划（2026）'!$B:$B,'[2]产值及收款计划（2026）'!CE:CE)</f>
        <v>0</v>
      </c>
      <c r="CJ191" s="235" cm="1">
        <f t="array" ref="CJ191">_xlfn.XLOOKUP($A191&amp;$B191,'[2]产值及收款计划（2026）'!$A:$A&amp;'[2]产值及收款计划（2026）'!$B:$B,'[2]产值及收款计划（2026）'!CF:CF)</f>
        <v>0</v>
      </c>
      <c r="CK191" s="235" cm="1">
        <f t="array" ref="CK191">_xlfn.XLOOKUP($A191&amp;$B191,'[2]产值及收款计划（2026）'!$A:$A&amp;'[2]产值及收款计划（2026）'!$B:$B,'[2]产值及收款计划（2026）'!CG:CG)</f>
        <v>0</v>
      </c>
      <c r="CL191" s="235" cm="1">
        <f t="array" ref="CL191">_xlfn.XLOOKUP($A191&amp;$B191,'[2]产值及收款计划（2026）'!$A:$A&amp;'[2]产值及收款计划（2026）'!$B:$B,'[2]产值及收款计划（2026）'!CH:CH)</f>
        <v>0</v>
      </c>
      <c r="CM191" s="235" cm="1">
        <f t="array" ref="CM191">_xlfn.XLOOKUP($A191&amp;$B191,'[2]产值及收款计划（2026）'!$A:$A&amp;'[2]产值及收款计划（2026）'!$B:$B,'[2]产值及收款计划（2026）'!CI:CI)</f>
        <v>0</v>
      </c>
      <c r="CN191" s="235" cm="1">
        <f t="array" ref="CN191">_xlfn.XLOOKUP($A191&amp;$B191,'[2]产值及收款计划（2026）'!$A:$A&amp;'[2]产值及收款计划（2026）'!$B:$B,'[2]产值及收款计划（2026）'!CJ:CJ)</f>
        <v>0</v>
      </c>
      <c r="CO191" s="235" cm="1">
        <f t="array" ref="CO191">_xlfn.XLOOKUP($A191&amp;$B191,'[2]产值及收款计划（2026）'!$A:$A&amp;'[2]产值及收款计划（2026）'!$B:$B,'[2]产值及收款计划（2026）'!CK:CK)</f>
        <v>0</v>
      </c>
      <c r="CP191" s="235" cm="1">
        <f t="array" ref="CP191">_xlfn.XLOOKUP($A191&amp;$B191,'[2]产值及收款计划（2026）'!$A:$A&amp;'[2]产值及收款计划（2026）'!$B:$B,'[2]产值及收款计划（2026）'!CL:CL)</f>
        <v>0</v>
      </c>
      <c r="DE191" s="235" cm="1">
        <f t="array" ref="DE191">_xlfn.XLOOKUP($A191&amp;$B191,'[2]产值及收款计划（2026）'!$A:$A&amp;'[2]产值及收款计划（2026）'!$B:$B,'[2]产值及收款计划（2026）'!DA:DA)</f>
        <v>6.9</v>
      </c>
      <c r="DF191" s="235" cm="1">
        <f t="array" ref="DF191">_xlfn.XLOOKUP($A191&amp;$B191,'[2]产值及收款计划（2026）'!$A:$A&amp;'[2]产值及收款计划（2026）'!$B:$B,'[2]产值及收款计划（2026）'!DB:DB)</f>
        <v>8.05</v>
      </c>
      <c r="DG191" s="235" cm="1">
        <f t="array" ref="DG191">_xlfn.XLOOKUP($A191&amp;$B191,'[2]产值及收款计划（2026）'!$A:$A&amp;'[2]产值及收款计划（2026）'!$B:$B,'[2]产值及收款计划（2026）'!DC:DC)</f>
        <v>0</v>
      </c>
      <c r="DH191" s="235" cm="1">
        <f t="array" ref="DH191">_xlfn.XLOOKUP($A191&amp;$B191,'[2]产值及收款计划（2026）'!$A:$A&amp;'[2]产值及收款计划（2026）'!$B:$B,'[2]产值及收款计划（2026）'!DD:DD)</f>
        <v>0</v>
      </c>
      <c r="DI191" s="235" cm="1">
        <f t="array" ref="DI191">_xlfn.XLOOKUP($A191&amp;$B191,'[2]产值及收款计划（2026）'!$A:$A&amp;'[2]产值及收款计划（2026）'!$B:$B,'[2]产值及收款计划（2026）'!DE:DE)</f>
        <v>0</v>
      </c>
      <c r="DJ191" s="235" cm="1">
        <f t="array" ref="DJ191">_xlfn.XLOOKUP($A191&amp;$B191,'[2]产值及收款计划（2026）'!$A:$A&amp;'[2]产值及收款计划（2026）'!$B:$B,'[2]产值及收款计划（2026）'!DF:DF)</f>
        <v>0</v>
      </c>
      <c r="DK191" s="235" cm="1">
        <f t="array" ref="DK191">_xlfn.XLOOKUP($A191&amp;$B191,'[2]产值及收款计划（2026）'!$A:$A&amp;'[2]产值及收款计划（2026）'!$B:$B,'[2]产值及收款计划（2026）'!DG:DG)</f>
        <v>0</v>
      </c>
      <c r="DL191" s="235" cm="1">
        <f t="array" ref="DL191">_xlfn.XLOOKUP($A191&amp;$B191,'[2]产值及收款计划（2026）'!$A:$A&amp;'[2]产值及收款计划（2026）'!$B:$B,'[2]产值及收款计划（2026）'!DH:DH)</f>
        <v>0</v>
      </c>
      <c r="DM191" s="235" cm="1">
        <f t="array" ref="DM191">_xlfn.XLOOKUP($A191&amp;$B191,'[2]产值及收款计划（2026）'!$A:$A&amp;'[2]产值及收款计划（2026）'!$B:$B,'[2]产值及收款计划（2026）'!DI:DI)</f>
        <v>0</v>
      </c>
      <c r="DN191" s="235" cm="1">
        <f t="array" ref="DN191">_xlfn.XLOOKUP($A191&amp;$B191,'[2]产值及收款计划（2026）'!$A:$A&amp;'[2]产值及收款计划（2026）'!$B:$B,'[2]产值及收款计划（2026）'!DJ:DJ)</f>
        <v>0</v>
      </c>
      <c r="DO191" s="235" cm="1">
        <f t="array" ref="DO191">_xlfn.XLOOKUP($A191&amp;$B191,'[2]产值及收款计划（2026）'!$A:$A&amp;'[2]产值及收款计划（2026）'!$B:$B,'[2]产值及收款计划（2026）'!DK:DK)</f>
        <v>0</v>
      </c>
      <c r="DP191" s="235" cm="1">
        <f t="array" ref="DP191">_xlfn.XLOOKUP($A191&amp;$B191,'[2]产值及收款计划（2026）'!$A:$A&amp;'[2]产值及收款计划（2026）'!$B:$B,'[2]产值及收款计划（2026）'!DL:DL)</f>
        <v>0</v>
      </c>
      <c r="DQ191" s="243"/>
      <c r="DR191" s="229"/>
    </row>
    <row r="192" ht="20.25" spans="1:122">
      <c r="A192" s="233">
        <f t="shared" si="17"/>
        <v>43</v>
      </c>
      <c r="B192" s="233" t="s">
        <v>26</v>
      </c>
      <c r="C192" s="234" t="str" cm="1">
        <f t="array" ref="C192">_xlfn.XLOOKUP($A192&amp;$B192,'[2]产值及收款计划（2026）'!$A:$A&amp;'[2]产值及收款计划（2026）'!$B:$B,'[2]产值及收款计划（2026）'!C:C)</f>
        <v>ZHT2023121400159</v>
      </c>
      <c r="D192" s="234" t="str" cm="1">
        <f t="array" ref="D192">_xlfn.XLOOKUP($A192&amp;$B192,'[2]产值及收款计划（2026）'!$A:$A&amp;'[2]产值及收款计划（2026）'!$B:$B,'[2]产值及收款计划（2026）'!D:D)</f>
        <v>慢速车数据服务平台开发项目</v>
      </c>
      <c r="E192" s="235" cm="1">
        <f t="array" ref="E192">_xlfn.XLOOKUP($A192&amp;$B192,'[2]产值及收款计划（2026）'!$A:$A&amp;'[2]产值及收款计划（2026）'!$B:$B,'[2]产值及收款计划（2026）'!E:E)</f>
        <v>34.8</v>
      </c>
      <c r="F192" s="235" cm="1">
        <f t="array" ref="F192">_xlfn.XLOOKUP($A192&amp;$B192,'[2]产值及收款计划（2026）'!$A:$A&amp;'[2]产值及收款计划（2026）'!$B:$B,'[2]产值及收款计划（2026）'!F:F)</f>
        <v>34.8</v>
      </c>
      <c r="G192" s="235" cm="1">
        <f t="array" ref="G192">_xlfn.XLOOKUP($A192&amp;$B192,'[2]产值及收款计划（2026）'!$A:$A&amp;'[2]产值及收款计划（2026）'!$B:$B,'[2]产值及收款计划（2026）'!G:G)</f>
        <v>34.8</v>
      </c>
      <c r="H192" s="235" cm="1">
        <f t="array" ref="H192">_xlfn.XLOOKUP($A192&amp;$B192,'[2]产值及收款计划（2026）'!$A:$A&amp;'[2]产值及收款计划（2026）'!$B:$B,'[2]产值及收款计划（2026）'!H:H)</f>
        <v>19.608</v>
      </c>
      <c r="I192" s="236" cm="1">
        <f t="array" ref="I192">_xlfn.XLOOKUP($A192&amp;$B192,'[2]产值及收款计划（2026）'!$A:$A&amp;'[2]产值及收款计划（2026）'!$B:$B,'[2]产值及收款计划（2026）'!I:I)</f>
        <v>0.563448275862069</v>
      </c>
      <c r="J192" s="237" cm="1">
        <f t="array" ref="J192">_xlfn.XLOOKUP($A192&amp;$B192,'[2]产值及收款计划（2026）'!$A:$A&amp;'[2]产值及收款计划（2026）'!$B:$B,'[2]产值及收款计划（2026）'!J:J)</f>
        <v>0.06</v>
      </c>
      <c r="K192" s="235" t="e" cm="1">
        <f t="array" ref="K192">_xlfn.XLOOKUP($A192&amp;$B192,'[2]产值及收款计划（2026）'!$A:$A&amp;'[2]产值及收款计划（2026）'!$B:$B,'[2]产值及收款计划（2026）'!K:K)</f>
        <v>#REF!</v>
      </c>
      <c r="L192" s="235" t="e" cm="1">
        <f t="array" ref="L192">_xlfn.XLOOKUP($A192&amp;$B192,'[2]产值及收款计划（2026）'!$A:$A&amp;'[2]产值及收款计划（2026）'!$B:$B,'[2]产值及收款计划（2026）'!L:L)</f>
        <v>#REF!</v>
      </c>
      <c r="M192" s="235" t="str" cm="1">
        <f t="array" ref="M192">_xlfn.XLOOKUP($A192&amp;$B192,'[2]产值及收款计划（2026）'!$A:$A&amp;'[2]产值及收款计划（2026）'!$B:$B,'[2]产值及收款计划（2026）'!M:M)</f>
        <v>主导</v>
      </c>
      <c r="N192" s="235" t="str" cm="1">
        <f t="array" ref="N192">_xlfn.XLOOKUP($A192&amp;$B192,'[2]产值及收款计划（2026）'!$A:$A&amp;'[2]产值及收款计划（2026）'!$B:$B,'[2]产值及收款计划（2026）'!N:N)</f>
        <v>贺一玮团队</v>
      </c>
      <c r="O192" s="235" t="str" cm="1">
        <f t="array" ref="O192">_xlfn.XLOOKUP($A192&amp;$B192,'[2]产值及收款计划（2026）'!$A:$A&amp;'[2]产值及收款计划（2026）'!$B:$B,'[2]产值及收款计划（2026）'!O:O)</f>
        <v>贺一玮</v>
      </c>
      <c r="P192" s="234" t="str" cm="1">
        <f t="array" ref="P192">_xlfn.XLOOKUP($A192&amp;$B192,'[2]产值及收款计划（2026）'!$A:$A&amp;'[2]产值及收款计划（2026）'!$B:$B,'[2]产值及收款计划（2026）'!P:P)</f>
        <v>在建</v>
      </c>
      <c r="Q192" s="235" t="e" cm="1">
        <f t="array" ref="Q192">_xlfn.XLOOKUP($A192&amp;$B192,'[2]产值及收款计划（2026）'!$A:$A&amp;'[2]产值及收款计划（2026）'!$B:$B,'[2]产值及收款计划（2026）'!Q:Q)</f>
        <v>#REF!</v>
      </c>
      <c r="R192" s="235" t="e" cm="1">
        <f t="array" ref="R192">_xlfn.XLOOKUP($A192&amp;$B192,'[2]产值及收款计划（2026）'!$A:$A&amp;'[2]产值及收款计划（2026）'!$B:$B,'[2]产值及收款计划（2026）'!R:R)</f>
        <v>#REF!</v>
      </c>
      <c r="S192" s="235" t="e" cm="1">
        <f t="array" ref="S192">_xlfn.XLOOKUP($A192&amp;$B192,'[2]产值及收款计划（2026）'!$A:$A&amp;'[2]产值及收款计划（2026）'!$B:$B,'[2]产值及收款计划（2026）'!S:S)</f>
        <v>#REF!</v>
      </c>
      <c r="T192" s="235" cm="1">
        <f t="array" ref="T192">_xlfn.XLOOKUP($A192&amp;$B192,'[2]产值及收款计划（2026）'!$A:$A&amp;'[2]产值及收款计划（2026）'!$B:$B,'[2]产值及收款计划（2026）'!T:T)</f>
        <v>33.06</v>
      </c>
      <c r="U192" s="235" cm="1">
        <f t="array" ref="U192">_xlfn.XLOOKUP($A192&amp;$B192,'[2]产值及收款计划（2026）'!$A:$A&amp;'[2]产值及收款计划（2026）'!$B:$B,'[2]产值及收款计划（2026）'!U:U)</f>
        <v>0</v>
      </c>
      <c r="V192" s="235" cm="1">
        <f t="array" ref="V192">_xlfn.XLOOKUP($A192&amp;$B192,'[2]产值及收款计划（2026）'!$A:$A&amp;'[2]产值及收款计划（2026）'!$B:$B,'[2]产值及收款计划（2026）'!V:V)</f>
        <v>1.73999999999999</v>
      </c>
      <c r="W192" s="235" t="e" cm="1">
        <f t="array" ref="W192">_xlfn.XLOOKUP($A192&amp;$B192,'[2]产值及收款计划（2026）'!$A:$A&amp;'[2]产值及收款计划（2026）'!$B:$B,'[2]产值及收款计划（2026）'!W:W)</f>
        <v>#REF!</v>
      </c>
      <c r="X192" s="235" t="e" cm="1">
        <f t="array" ref="X192">_xlfn.XLOOKUP($A192&amp;$B192,'[2]产值及收款计划（2026）'!$A:$A&amp;'[2]产值及收款计划（2026）'!$B:$B,'[2]产值及收款计划（2026）'!X:X)</f>
        <v>#REF!</v>
      </c>
      <c r="Y192" s="235" t="e" cm="1">
        <f t="array" ref="Y192">_xlfn.XLOOKUP($A192&amp;$B192,'[2]产值及收款计划（2026）'!$A:$A&amp;'[2]产值及收款计划（2026）'!$B:$B,'[2]产值及收款计划（2026）'!Y:Y)</f>
        <v>#REF!</v>
      </c>
      <c r="Z192" s="235" t="e" cm="1">
        <f t="array" ref="Z192">_xlfn.XLOOKUP($A192&amp;$B192,'[2]产值及收款计划（2026）'!$A:$A&amp;'[2]产值及收款计划（2026）'!$B:$B,'[2]产值及收款计划（2026）'!Z:Z)</f>
        <v>#REF!</v>
      </c>
      <c r="AA192" s="235" t="e" cm="1">
        <f t="array" ref="AA192">_xlfn.XLOOKUP($A192&amp;$B192,'[2]产值及收款计划（2026）'!$A:$A&amp;'[2]产值及收款计划（2026）'!$B:$B,'[2]产值及收款计划（2026）'!AA:AA)</f>
        <v>#REF!</v>
      </c>
      <c r="AB192" s="235" t="e" cm="1">
        <f t="array" ref="AB192">_xlfn.XLOOKUP($A192&amp;$B192,'[2]产值及收款计划（2026）'!$A:$A&amp;'[2]产值及收款计划（2026）'!$B:$B,'[2]产值及收款计划（2026）'!AB:AB)</f>
        <v>#REF!</v>
      </c>
      <c r="AC192" s="235" t="e" cm="1">
        <f t="array" ref="AC192">_xlfn.XLOOKUP($A192&amp;$B192,'[2]产值及收款计划（2026）'!$A:$A&amp;'[2]产值及收款计划（2026）'!$B:$B,'[2]产值及收款计划（2026）'!AC:AC)</f>
        <v>#REF!</v>
      </c>
      <c r="AD192" s="235" t="e" cm="1">
        <f t="array" ref="AD192">_xlfn.XLOOKUP($A192&amp;$B192,'[2]产值及收款计划（2026）'!$A:$A&amp;'[2]产值及收款计划（2026）'!$B:$B,'[2]产值及收款计划（2026）'!AD:AD)</f>
        <v>#REF!</v>
      </c>
      <c r="AE192" s="235" t="e" cm="1">
        <f t="array" ref="AE192">_xlfn.XLOOKUP($A192&amp;$B192,'[2]产值及收款计划（2026）'!$A:$A&amp;'[2]产值及收款计划（2026）'!$B:$B,'[2]产值及收款计划（2026）'!AE:AE)</f>
        <v>#REF!</v>
      </c>
      <c r="AF192" s="235" t="e" cm="1">
        <f t="array" ref="AF192">_xlfn.XLOOKUP($A192&amp;$B192,'[2]产值及收款计划（2026）'!$A:$A&amp;'[2]产值及收款计划（2026）'!$B:$B,'[2]产值及收款计划（2026）'!AF:AF)</f>
        <v>#REF!</v>
      </c>
      <c r="AG192" s="235" cm="1">
        <f t="array" ref="AG192">_xlfn.XLOOKUP($A192&amp;$B192,'[2]产值及收款计划（2026）'!$A:$A&amp;'[2]产值及收款计划（2026）'!$B:$B,'[2]产值及收款计划（2026）'!AG:AG)</f>
        <v>1.74</v>
      </c>
      <c r="AH192" s="235" t="e" cm="1">
        <f t="array" ref="AH192">_xlfn.XLOOKUP($A192&amp;$B192,'[2]产值及收款计划（2026）'!$A:$A&amp;'[2]产值及收款计划（2026）'!$B:$B,'[2]产值及收款计划（2026）'!AH:AH)</f>
        <v>#REF!</v>
      </c>
      <c r="AI192" s="235" t="e" cm="1">
        <f t="array" ref="AI192">_xlfn.XLOOKUP($A192&amp;$B192,'[2]产值及收款计划（2026）'!$A:$A&amp;'[2]产值及收款计划（2026）'!$B:$B,'[2]产值及收款计划（2026）'!AI:AI)</f>
        <v>#REF!</v>
      </c>
      <c r="AJ192" s="235" t="e" cm="1">
        <f t="array" ref="AJ192">_xlfn.XLOOKUP($A192&amp;$B192,'[2]产值及收款计划（2026）'!$A:$A&amp;'[2]产值及收款计划（2026）'!$B:$B,'[2]产值及收款计划（2026）'!AJ:AJ)</f>
        <v>#REF!</v>
      </c>
      <c r="AK192" s="235" t="e" cm="1">
        <f t="array" ref="AK192">_xlfn.XLOOKUP($A192&amp;$B192,'[2]产值及收款计划（2026）'!$A:$A&amp;'[2]产值及收款计划（2026）'!$B:$B,'[2]产值及收款计划（2026）'!AK:AK)</f>
        <v>#REF!</v>
      </c>
      <c r="AL192" s="235" t="e" cm="1">
        <f t="array" ref="AL192">_xlfn.XLOOKUP($A192&amp;$B192,'[2]产值及收款计划（2026）'!$A:$A&amp;'[2]产值及收款计划（2026）'!$B:$B,'[2]产值及收款计划（2026）'!AL:AL)</f>
        <v>#REF!</v>
      </c>
      <c r="AM192" s="242" t="e" cm="1">
        <f t="array" ref="AM192">_xlfn.LET(_xlpm.勾选月份状态数组,TRANSPOSE('PPT(12-15页）-TOP10'!$A$3:$A$14),_xlpm.选择数据区,IF('PPT(12-15页）-TOP10'!$E$3="收款",$BA192:$BL192,$AA192:$AL192),SUM(_xlfn._xlws.FILTER(_xlpm.选择数据区,_xlpm.勾选月份状态数组,"")))</f>
        <v>#REF!</v>
      </c>
      <c r="AN192" s="235" t="e">
        <f>_xlfn.XLOOKUP($C192,应收未收表!$T:$T,应收未收表!AA:AA)</f>
        <v>#N/A</v>
      </c>
      <c r="AO192" s="235" t="e">
        <f>_xlfn.XLOOKUP($C192,应收未收表!$T:$T,应收未收表!AB:AB)</f>
        <v>#N/A</v>
      </c>
      <c r="AP192" s="235" t="e">
        <f>_xlfn.XLOOKUP($C192,应收未收表!$T:$T,应收未收表!AC:AC)</f>
        <v>#N/A</v>
      </c>
      <c r="AQ192" s="235" t="e">
        <f>_xlfn.XLOOKUP($C192,应收未收表!$T:$T,应收未收表!AE:AE)</f>
        <v>#N/A</v>
      </c>
      <c r="AR192" s="235" t="e">
        <f>_xlfn.XLOOKUP($C192,应收未收表!$T:$T,应收未收表!AF:AF)</f>
        <v>#N/A</v>
      </c>
      <c r="AS192" s="235" t="e" cm="1">
        <f t="array" ref="AS192">_xlfn.XLOOKUP($A192&amp;$B192,'[2]产值及收款计划（2026）'!$A:$A&amp;'[2]产值及收款计划（2026）'!$B:$B,'[2]产值及收款计划（2026）'!AS:AS)</f>
        <v>#REF!</v>
      </c>
      <c r="AT192" s="235" t="e" cm="1">
        <f t="array" ref="AT192">_xlfn.XLOOKUP($A192&amp;$B192,'[2]产值及收款计划（2026）'!$A:$A&amp;'[2]产值及收款计划（2026）'!$B:$B,'[2]产值及收款计划（2026）'!AT:AT)</f>
        <v>#REF!</v>
      </c>
      <c r="AU192" s="235" t="e" cm="1">
        <f t="array" ref="AU192">_xlfn.XLOOKUP($A192&amp;$B192,'[2]产值及收款计划（2026）'!$A:$A&amp;'[2]产值及收款计划（2026）'!$B:$B,'[2]产值及收款计划（2026）'!AU:AU)</f>
        <v>#REF!</v>
      </c>
      <c r="AV192" s="235" t="e" cm="1">
        <f t="array" ref="AV192">_xlfn.XLOOKUP($A192&amp;$B192,'[2]产值及收款计划（2026）'!$A:$A&amp;'[2]产值及收款计划（2026）'!$B:$B,'[2]产值及收款计划（2026）'!AV:AV)</f>
        <v>#REF!</v>
      </c>
      <c r="AW192" s="235" cm="1">
        <f t="array" ref="AW192">_xlfn.XLOOKUP($A192&amp;$B192,'[2]产值及收款计划（2026）'!$A:$A&amp;'[2]产值及收款计划（2026）'!$B:$B,'[2]产值及收款计划（2026）'!AW:AW)</f>
        <v>33.06</v>
      </c>
      <c r="AX192" s="235" cm="1">
        <f t="array" ref="AX192">_xlfn.XLOOKUP($A192&amp;$B192,'[2]产值及收款计划（2026）'!$A:$A&amp;'[2]产值及收款计划（2026）'!$B:$B,'[2]产值及收款计划（2026）'!AX:AX)</f>
        <v>0</v>
      </c>
      <c r="AY192" s="235" cm="1">
        <f t="array" ref="AY192">_xlfn.XLOOKUP($A192&amp;$B192,'[2]产值及收款计划（2026）'!$A:$A&amp;'[2]产值及收款计划（2026）'!$B:$B,'[2]产值及收款计划（2026）'!AY:AY)</f>
        <v>1.73999999999999</v>
      </c>
      <c r="AZ192" s="235" cm="1">
        <f t="array" ref="AZ192">_xlfn.XLOOKUP($A192&amp;$B192,'[2]产值及收款计划（2026）'!$A:$A&amp;'[2]产值及收款计划（2026）'!$B:$B,'[2]产值及收款计划（2026）'!AZ:AZ)</f>
        <v>0</v>
      </c>
      <c r="BA192" s="235" t="e" cm="1">
        <f t="array" ref="BA192">_xlfn.XLOOKUP($A192&amp;$B192,'[2]产值及收款计划（2026）'!$A:$A&amp;'[2]产值及收款计划（2026）'!$B:$B,'[2]产值及收款计划（2026）'!BA:BA)</f>
        <v>#REF!</v>
      </c>
      <c r="BB192" s="235" t="e" cm="1">
        <f t="array" ref="BB192">_xlfn.XLOOKUP($A192&amp;$B192,'[2]产值及收款计划（2026）'!$A:$A&amp;'[2]产值及收款计划（2026）'!$B:$B,'[2]产值及收款计划（2026）'!BB:BB)</f>
        <v>#REF!</v>
      </c>
      <c r="BC192" s="235" t="e" cm="1">
        <f t="array" ref="BC192">_xlfn.XLOOKUP($A192&amp;$B192,'[2]产值及收款计划（2026）'!$A:$A&amp;'[2]产值及收款计划（2026）'!$B:$B,'[2]产值及收款计划（2026）'!BC:BC)</f>
        <v>#REF!</v>
      </c>
      <c r="BD192" s="235" t="e" cm="1">
        <f t="array" ref="BD192">_xlfn.XLOOKUP($A192&amp;$B192,'[2]产值及收款计划（2026）'!$A:$A&amp;'[2]产值及收款计划（2026）'!$B:$B,'[2]产值及收款计划（2026）'!BD:BD)</f>
        <v>#REF!</v>
      </c>
      <c r="BE192" s="235" t="e" cm="1">
        <f t="array" ref="BE192">_xlfn.XLOOKUP($A192&amp;$B192,'[2]产值及收款计划（2026）'!$A:$A&amp;'[2]产值及收款计划（2026）'!$B:$B,'[2]产值及收款计划（2026）'!BE:BE)</f>
        <v>#REF!</v>
      </c>
      <c r="BF192" s="235" t="e" cm="1">
        <f t="array" ref="BF192">_xlfn.XLOOKUP($A192&amp;$B192,'[2]产值及收款计划（2026）'!$A:$A&amp;'[2]产值及收款计划（2026）'!$B:$B,'[2]产值及收款计划（2026）'!BF:BF)</f>
        <v>#REF!</v>
      </c>
      <c r="BG192" s="235" t="e" cm="1">
        <f t="array" ref="BG192">_xlfn.XLOOKUP($A192&amp;$B192,'[2]产值及收款计划（2026）'!$A:$A&amp;'[2]产值及收款计划（2026）'!$B:$B,'[2]产值及收款计划（2026）'!BG:BG)</f>
        <v>#REF!</v>
      </c>
      <c r="BH192" s="235" t="e" cm="1">
        <f t="array" ref="BH192">_xlfn.XLOOKUP($A192&amp;$B192,'[2]产值及收款计划（2026）'!$A:$A&amp;'[2]产值及收款计划（2026）'!$B:$B,'[2]产值及收款计划（2026）'!BH:BH)</f>
        <v>#REF!</v>
      </c>
      <c r="BI192" s="235" t="e" cm="1">
        <f t="array" ref="BI192">_xlfn.XLOOKUP($A192&amp;$B192,'[2]产值及收款计划（2026）'!$A:$A&amp;'[2]产值及收款计划（2026）'!$B:$B,'[2]产值及收款计划（2026）'!BI:BI)</f>
        <v>#REF!</v>
      </c>
      <c r="BJ192" s="235" t="e" cm="1">
        <f t="array" ref="BJ192">_xlfn.XLOOKUP($A192&amp;$B192,'[2]产值及收款计划（2026）'!$A:$A&amp;'[2]产值及收款计划（2026）'!$B:$B,'[2]产值及收款计划（2026）'!BJ:BJ)</f>
        <v>#REF!</v>
      </c>
      <c r="BK192" s="235" t="e" cm="1">
        <f t="array" ref="BK192">_xlfn.XLOOKUP($A192&amp;$B192,'[2]产值及收款计划（2026）'!$A:$A&amp;'[2]产值及收款计划（2026）'!$B:$B,'[2]产值及收款计划（2026）'!BK:BK)</f>
        <v>#REF!</v>
      </c>
      <c r="BL192" s="235" t="e" cm="1">
        <f t="array" ref="BL192">_xlfn.XLOOKUP($A192&amp;$B192,'[2]产值及收款计划（2026）'!$A:$A&amp;'[2]产值及收款计划（2026）'!$B:$B,'[2]产值及收款计划（2026）'!BL:BL)</f>
        <v>#REF!</v>
      </c>
      <c r="BM192" s="235"/>
      <c r="BN192" s="235"/>
      <c r="BO192" s="235"/>
      <c r="BP192" s="235"/>
      <c r="BQ192" s="235" t="e">
        <f>_xlfn.XLOOKUP($C192,应收未收表!$AJ:$AJ,应收未收表!AK:AK)</f>
        <v>#N/A</v>
      </c>
      <c r="BR192" s="235" t="e">
        <f>_xlfn.XLOOKUP($C192,应收未收表!$AJ:$AJ,应收未收表!AL:AL)</f>
        <v>#N/A</v>
      </c>
      <c r="BS192" s="235" t="e">
        <f>_xlfn.XLOOKUP($C192,应收未收表!$AJ:$AJ,应收未收表!AM:AM)</f>
        <v>#N/A</v>
      </c>
      <c r="BT192" s="235" t="e">
        <f>_xlfn.XLOOKUP($C192,应收未收表!$AJ:$AJ,应收未收表!AN:AN)</f>
        <v>#N/A</v>
      </c>
      <c r="BU192" s="234" t="str" cm="1">
        <f t="array" ref="BU192">_xlfn.XLOOKUP($A192&amp;$B192,'[2]产值及收款计划（2026）'!$A:$A&amp;'[2]产值及收款计划（2026）'!$B:$B,'[2]产值及收款计划（2026）'!BQ:BQ)</f>
        <v>上海城建城市运营（集团）有限公司</v>
      </c>
      <c r="BV192" s="235" t="e" cm="1">
        <f t="array" ref="BV192">_xlfn.XLOOKUP($A192&amp;$B192,'[2]产值及收款计划（2026）'!$A:$A&amp;'[2]产值及收款计划（2026）'!$B:$B,'[2]产值及收款计划（2026）'!BR:BR)</f>
        <v>#REF!</v>
      </c>
      <c r="CE192" s="235" cm="1">
        <f t="array" ref="CE192">_xlfn.XLOOKUP($A192&amp;$B192,'[2]产值及收款计划（2026）'!$A:$A&amp;'[2]产值及收款计划（2026）'!$B:$B,'[2]产值及收款计划（2026）'!CA:CA)</f>
        <v>0</v>
      </c>
      <c r="CF192" s="235" cm="1">
        <f t="array" ref="CF192">_xlfn.XLOOKUP($A192&amp;$B192,'[2]产值及收款计划（2026）'!$A:$A&amp;'[2]产值及收款计划（2026）'!$B:$B,'[2]产值及收款计划（2026）'!CB:CB)</f>
        <v>0</v>
      </c>
      <c r="CG192" s="235" cm="1">
        <f t="array" ref="CG192">_xlfn.XLOOKUP($A192&amp;$B192,'[2]产值及收款计划（2026）'!$A:$A&amp;'[2]产值及收款计划（2026）'!$B:$B,'[2]产值及收款计划（2026）'!CC:CC)</f>
        <v>0</v>
      </c>
      <c r="CH192" s="235" cm="1">
        <f t="array" ref="CH192">_xlfn.XLOOKUP($A192&amp;$B192,'[2]产值及收款计划（2026）'!$A:$A&amp;'[2]产值及收款计划（2026）'!$B:$B,'[2]产值及收款计划（2026）'!CD:CD)</f>
        <v>0</v>
      </c>
      <c r="CI192" s="235" cm="1">
        <f t="array" ref="CI192">_xlfn.XLOOKUP($A192&amp;$B192,'[2]产值及收款计划（2026）'!$A:$A&amp;'[2]产值及收款计划（2026）'!$B:$B,'[2]产值及收款计划（2026）'!CE:CE)</f>
        <v>0</v>
      </c>
      <c r="CJ192" s="235" cm="1">
        <f t="array" ref="CJ192">_xlfn.XLOOKUP($A192&amp;$B192,'[2]产值及收款计划（2026）'!$A:$A&amp;'[2]产值及收款计划（2026）'!$B:$B,'[2]产值及收款计划（2026）'!CF:CF)</f>
        <v>0</v>
      </c>
      <c r="CK192" s="235" cm="1">
        <f t="array" ref="CK192">_xlfn.XLOOKUP($A192&amp;$B192,'[2]产值及收款计划（2026）'!$A:$A&amp;'[2]产值及收款计划（2026）'!$B:$B,'[2]产值及收款计划（2026）'!CG:CG)</f>
        <v>0</v>
      </c>
      <c r="CL192" s="235" cm="1">
        <f t="array" ref="CL192">_xlfn.XLOOKUP($A192&amp;$B192,'[2]产值及收款计划（2026）'!$A:$A&amp;'[2]产值及收款计划（2026）'!$B:$B,'[2]产值及收款计划（2026）'!CH:CH)</f>
        <v>0</v>
      </c>
      <c r="CM192" s="235" cm="1">
        <f t="array" ref="CM192">_xlfn.XLOOKUP($A192&amp;$B192,'[2]产值及收款计划（2026）'!$A:$A&amp;'[2]产值及收款计划（2026）'!$B:$B,'[2]产值及收款计划（2026）'!CI:CI)</f>
        <v>0</v>
      </c>
      <c r="CN192" s="235" cm="1">
        <f t="array" ref="CN192">_xlfn.XLOOKUP($A192&amp;$B192,'[2]产值及收款计划（2026）'!$A:$A&amp;'[2]产值及收款计划（2026）'!$B:$B,'[2]产值及收款计划（2026）'!CJ:CJ)</f>
        <v>0</v>
      </c>
      <c r="CO192" s="235" cm="1">
        <f t="array" ref="CO192">_xlfn.XLOOKUP($A192&amp;$B192,'[2]产值及收款计划（2026）'!$A:$A&amp;'[2]产值及收款计划（2026）'!$B:$B,'[2]产值及收款计划（2026）'!CK:CK)</f>
        <v>0</v>
      </c>
      <c r="CP192" s="235" cm="1">
        <f t="array" ref="CP192">_xlfn.XLOOKUP($A192&amp;$B192,'[2]产值及收款计划（2026）'!$A:$A&amp;'[2]产值及收款计划（2026）'!$B:$B,'[2]产值及收款计划（2026）'!CL:CL)</f>
        <v>0</v>
      </c>
      <c r="DE192" s="235" cm="1">
        <f t="array" ref="DE192">_xlfn.XLOOKUP($A192&amp;$B192,'[2]产值及收款计划（2026）'!$A:$A&amp;'[2]产值及收款计划（2026）'!$B:$B,'[2]产值及收款计划（2026）'!DA:DA)</f>
        <v>0</v>
      </c>
      <c r="DF192" s="235" cm="1">
        <f t="array" ref="DF192">_xlfn.XLOOKUP($A192&amp;$B192,'[2]产值及收款计划（2026）'!$A:$A&amp;'[2]产值及收款计划（2026）'!$B:$B,'[2]产值及收款计划（2026）'!DB:DB)</f>
        <v>0</v>
      </c>
      <c r="DG192" s="235" cm="1">
        <f t="array" ref="DG192">_xlfn.XLOOKUP($A192&amp;$B192,'[2]产值及收款计划（2026）'!$A:$A&amp;'[2]产值及收款计划（2026）'!$B:$B,'[2]产值及收款计划（2026）'!DC:DC)</f>
        <v>0</v>
      </c>
      <c r="DH192" s="235" cm="1">
        <f t="array" ref="DH192">_xlfn.XLOOKUP($A192&amp;$B192,'[2]产值及收款计划（2026）'!$A:$A&amp;'[2]产值及收款计划（2026）'!$B:$B,'[2]产值及收款计划（2026）'!DD:DD)</f>
        <v>0</v>
      </c>
      <c r="DI192" s="235" cm="1">
        <f t="array" ref="DI192">_xlfn.XLOOKUP($A192&amp;$B192,'[2]产值及收款计划（2026）'!$A:$A&amp;'[2]产值及收款计划（2026）'!$B:$B,'[2]产值及收款计划（2026）'!DE:DE)</f>
        <v>0</v>
      </c>
      <c r="DJ192" s="235" cm="1">
        <f t="array" ref="DJ192">_xlfn.XLOOKUP($A192&amp;$B192,'[2]产值及收款计划（2026）'!$A:$A&amp;'[2]产值及收款计划（2026）'!$B:$B,'[2]产值及收款计划（2026）'!DF:DF)</f>
        <v>0</v>
      </c>
      <c r="DK192" s="235" cm="1">
        <f t="array" ref="DK192">_xlfn.XLOOKUP($A192&amp;$B192,'[2]产值及收款计划（2026）'!$A:$A&amp;'[2]产值及收款计划（2026）'!$B:$B,'[2]产值及收款计划（2026）'!DG:DG)</f>
        <v>0</v>
      </c>
      <c r="DL192" s="235" cm="1">
        <f t="array" ref="DL192">_xlfn.XLOOKUP($A192&amp;$B192,'[2]产值及收款计划（2026）'!$A:$A&amp;'[2]产值及收款计划（2026）'!$B:$B,'[2]产值及收款计划（2026）'!DH:DH)</f>
        <v>0</v>
      </c>
      <c r="DM192" s="235" cm="1">
        <f t="array" ref="DM192">_xlfn.XLOOKUP($A192&amp;$B192,'[2]产值及收款计划（2026）'!$A:$A&amp;'[2]产值及收款计划（2026）'!$B:$B,'[2]产值及收款计划（2026）'!DI:DI)</f>
        <v>0</v>
      </c>
      <c r="DN192" s="235" cm="1">
        <f t="array" ref="DN192">_xlfn.XLOOKUP($A192&amp;$B192,'[2]产值及收款计划（2026）'!$A:$A&amp;'[2]产值及收款计划（2026）'!$B:$B,'[2]产值及收款计划（2026）'!DJ:DJ)</f>
        <v>0</v>
      </c>
      <c r="DO192" s="235" cm="1">
        <f t="array" ref="DO192">_xlfn.XLOOKUP($A192&amp;$B192,'[2]产值及收款计划（2026）'!$A:$A&amp;'[2]产值及收款计划（2026）'!$B:$B,'[2]产值及收款计划（2026）'!DK:DK)</f>
        <v>0</v>
      </c>
      <c r="DP192" s="235" cm="1">
        <f t="array" ref="DP192">_xlfn.XLOOKUP($A192&amp;$B192,'[2]产值及收款计划（2026）'!$A:$A&amp;'[2]产值及收款计划（2026）'!$B:$B,'[2]产值及收款计划（2026）'!DL:DL)</f>
        <v>0</v>
      </c>
      <c r="DQ192" s="243"/>
      <c r="DR192" s="229"/>
    </row>
    <row r="193" ht="20.25" spans="1:122">
      <c r="A193" s="233">
        <f t="shared" si="17"/>
        <v>44</v>
      </c>
      <c r="B193" s="233" t="s">
        <v>26</v>
      </c>
      <c r="C193" s="234" t="str" cm="1">
        <f t="array" ref="C193">_xlfn.XLOOKUP($A193&amp;$B193,'[2]产值及收款计划（2026）'!$A:$A&amp;'[2]产值及收款计划（2026）'!$B:$B,'[2]产值及收款计划（2026）'!C:C)</f>
        <v>ZHT2023121100152</v>
      </c>
      <c r="D193" s="234" t="str" cm="1">
        <f t="array" ref="D193">_xlfn.XLOOKUP($A193&amp;$B193,'[2]产值及收款计划（2026）'!$A:$A&amp;'[2]产值及收款计划（2026）'!$B:$B,'[2]产值及收款计划（2026）'!D:D)</f>
        <v>2023年城市基础设施综合运营大屏技术开发合同</v>
      </c>
      <c r="E193" s="235" cm="1">
        <f t="array" ref="E193">_xlfn.XLOOKUP($A193&amp;$B193,'[2]产值及收款计划（2026）'!$A:$A&amp;'[2]产值及收款计划（2026）'!$B:$B,'[2]产值及收款计划（2026）'!E:E)</f>
        <v>88.821</v>
      </c>
      <c r="F193" s="235" cm="1">
        <f t="array" ref="F193">_xlfn.XLOOKUP($A193&amp;$B193,'[2]产值及收款计划（2026）'!$A:$A&amp;'[2]产值及收款计划（2026）'!$B:$B,'[2]产值及收款计划（2026）'!F:F)</f>
        <v>88.821</v>
      </c>
      <c r="G193" s="235" cm="1">
        <f t="array" ref="G193">_xlfn.XLOOKUP($A193&amp;$B193,'[2]产值及收款计划（2026）'!$A:$A&amp;'[2]产值及收款计划（2026）'!$B:$B,'[2]产值及收款计划（2026）'!G:G)</f>
        <v>88.821</v>
      </c>
      <c r="H193" s="235" cm="1">
        <f t="array" ref="H193">_xlfn.XLOOKUP($A193&amp;$B193,'[2]产值及收款计划（2026）'!$A:$A&amp;'[2]产值及收款计划（2026）'!$B:$B,'[2]产值及收款计划（2026）'!H:H)</f>
        <v>22.821</v>
      </c>
      <c r="I193" s="236" cm="1">
        <f t="array" ref="I193">_xlfn.XLOOKUP($A193&amp;$B193,'[2]产值及收款计划（2026）'!$A:$A&amp;'[2]产值及收款计划（2026）'!$B:$B,'[2]产值及收款计划（2026）'!I:I)</f>
        <v>0.256932482183267</v>
      </c>
      <c r="J193" s="237" cm="1">
        <f t="array" ref="J193">_xlfn.XLOOKUP($A193&amp;$B193,'[2]产值及收款计划（2026）'!$A:$A&amp;'[2]产值及收款计划（2026）'!$B:$B,'[2]产值及收款计划（2026）'!J:J)</f>
        <v>0.06</v>
      </c>
      <c r="K193" s="235" t="e" cm="1">
        <f t="array" ref="K193">_xlfn.XLOOKUP($A193&amp;$B193,'[2]产值及收款计划（2026）'!$A:$A&amp;'[2]产值及收款计划（2026）'!$B:$B,'[2]产值及收款计划（2026）'!K:K)</f>
        <v>#REF!</v>
      </c>
      <c r="L193" s="235" t="e" cm="1">
        <f t="array" ref="L193">_xlfn.XLOOKUP($A193&amp;$B193,'[2]产值及收款计划（2026）'!$A:$A&amp;'[2]产值及收款计划（2026）'!$B:$B,'[2]产值及收款计划（2026）'!L:L)</f>
        <v>#REF!</v>
      </c>
      <c r="M193" s="235" t="str" cm="1">
        <f t="array" ref="M193">_xlfn.XLOOKUP($A193&amp;$B193,'[2]产值及收款计划（2026）'!$A:$A&amp;'[2]产值及收款计划（2026）'!$B:$B,'[2]产值及收款计划（2026）'!M:M)</f>
        <v>主导</v>
      </c>
      <c r="N193" s="235" t="str" cm="1">
        <f t="array" ref="N193">_xlfn.XLOOKUP($A193&amp;$B193,'[2]产值及收款计划（2026）'!$A:$A&amp;'[2]产值及收款计划（2026）'!$B:$B,'[2]产值及收款计划（2026）'!N:N)</f>
        <v>贺一玮团队</v>
      </c>
      <c r="O193" s="235" t="str" cm="1">
        <f t="array" ref="O193">_xlfn.XLOOKUP($A193&amp;$B193,'[2]产值及收款计划（2026）'!$A:$A&amp;'[2]产值及收款计划（2026）'!$B:$B,'[2]产值及收款计划（2026）'!O:O)</f>
        <v>贺一玮</v>
      </c>
      <c r="P193" s="234" t="str" cm="1">
        <f t="array" ref="P193">_xlfn.XLOOKUP($A193&amp;$B193,'[2]产值及收款计划（2026）'!$A:$A&amp;'[2]产值及收款计划（2026）'!$B:$B,'[2]产值及收款计划（2026）'!P:P)</f>
        <v>25已完结</v>
      </c>
      <c r="Q193" s="235" t="e" cm="1">
        <f t="array" ref="Q193">_xlfn.XLOOKUP($A193&amp;$B193,'[2]产值及收款计划（2026）'!$A:$A&amp;'[2]产值及收款计划（2026）'!$B:$B,'[2]产值及收款计划（2026）'!Q:Q)</f>
        <v>#REF!</v>
      </c>
      <c r="R193" s="235" t="e" cm="1">
        <f t="array" ref="R193">_xlfn.XLOOKUP($A193&amp;$B193,'[2]产值及收款计划（2026）'!$A:$A&amp;'[2]产值及收款计划（2026）'!$B:$B,'[2]产值及收款计划（2026）'!R:R)</f>
        <v>#REF!</v>
      </c>
      <c r="S193" s="235" t="e" cm="1">
        <f t="array" ref="S193">_xlfn.XLOOKUP($A193&amp;$B193,'[2]产值及收款计划（2026）'!$A:$A&amp;'[2]产值及收款计划（2026）'!$B:$B,'[2]产值及收款计划（2026）'!S:S)</f>
        <v>#REF!</v>
      </c>
      <c r="T193" s="235" cm="1">
        <f t="array" ref="T193">_xlfn.XLOOKUP($A193&amp;$B193,'[2]产值及收款计划（2026）'!$A:$A&amp;'[2]产值及收款计划（2026）'!$B:$B,'[2]产值及收款计划（2026）'!T:T)</f>
        <v>88.821</v>
      </c>
      <c r="U193" s="235" cm="1">
        <f t="array" ref="U193">_xlfn.XLOOKUP($A193&amp;$B193,'[2]产值及收款计划（2026）'!$A:$A&amp;'[2]产值及收款计划（2026）'!$B:$B,'[2]产值及收款计划（2026）'!U:U)</f>
        <v>0</v>
      </c>
      <c r="V193" s="235" cm="1">
        <f t="array" ref="V193">_xlfn.XLOOKUP($A193&amp;$B193,'[2]产值及收款计划（2026）'!$A:$A&amp;'[2]产值及收款计划（2026）'!$B:$B,'[2]产值及收款计划（2026）'!V:V)</f>
        <v>0</v>
      </c>
      <c r="W193" s="235" t="e" cm="1">
        <f t="array" ref="W193">_xlfn.XLOOKUP($A193&amp;$B193,'[2]产值及收款计划（2026）'!$A:$A&amp;'[2]产值及收款计划（2026）'!$B:$B,'[2]产值及收款计划（2026）'!W:W)</f>
        <v>#REF!</v>
      </c>
      <c r="X193" s="235" t="e" cm="1">
        <f t="array" ref="X193">_xlfn.XLOOKUP($A193&amp;$B193,'[2]产值及收款计划（2026）'!$A:$A&amp;'[2]产值及收款计划（2026）'!$B:$B,'[2]产值及收款计划（2026）'!X:X)</f>
        <v>#REF!</v>
      </c>
      <c r="Y193" s="235" t="e" cm="1">
        <f t="array" ref="Y193">_xlfn.XLOOKUP($A193&amp;$B193,'[2]产值及收款计划（2026）'!$A:$A&amp;'[2]产值及收款计划（2026）'!$B:$B,'[2]产值及收款计划（2026）'!Y:Y)</f>
        <v>#REF!</v>
      </c>
      <c r="Z193" s="235" t="e" cm="1">
        <f t="array" ref="Z193">_xlfn.XLOOKUP($A193&amp;$B193,'[2]产值及收款计划（2026）'!$A:$A&amp;'[2]产值及收款计划（2026）'!$B:$B,'[2]产值及收款计划（2026）'!Z:Z)</f>
        <v>#REF!</v>
      </c>
      <c r="AA193" s="235" cm="1">
        <f t="array" ref="AA193">_xlfn.XLOOKUP($A193&amp;$B193,'[2]产值及收款计划（2026）'!$A:$A&amp;'[2]产值及收款计划（2026）'!$B:$B,'[2]产值及收款计划（2026）'!AA:AA)</f>
        <v>0</v>
      </c>
      <c r="AB193" s="235" cm="1">
        <f t="array" ref="AB193">_xlfn.XLOOKUP($A193&amp;$B193,'[2]产值及收款计划（2026）'!$A:$A&amp;'[2]产值及收款计划（2026）'!$B:$B,'[2]产值及收款计划（2026）'!AB:AB)</f>
        <v>0</v>
      </c>
      <c r="AC193" s="235" cm="1">
        <f t="array" ref="AC193">_xlfn.XLOOKUP($A193&amp;$B193,'[2]产值及收款计划（2026）'!$A:$A&amp;'[2]产值及收款计划（2026）'!$B:$B,'[2]产值及收款计划（2026）'!AC:AC)</f>
        <v>0</v>
      </c>
      <c r="AD193" s="235" cm="1">
        <f t="array" ref="AD193">_xlfn.XLOOKUP($A193&amp;$B193,'[2]产值及收款计划（2026）'!$A:$A&amp;'[2]产值及收款计划（2026）'!$B:$B,'[2]产值及收款计划（2026）'!AD:AD)</f>
        <v>0</v>
      </c>
      <c r="AE193" s="235" cm="1">
        <f t="array" ref="AE193">_xlfn.XLOOKUP($A193&amp;$B193,'[2]产值及收款计划（2026）'!$A:$A&amp;'[2]产值及收款计划（2026）'!$B:$B,'[2]产值及收款计划（2026）'!AE:AE)</f>
        <v>0</v>
      </c>
      <c r="AF193" s="235" cm="1">
        <f t="array" ref="AF193">_xlfn.XLOOKUP($A193&amp;$B193,'[2]产值及收款计划（2026）'!$A:$A&amp;'[2]产值及收款计划（2026）'!$B:$B,'[2]产值及收款计划（2026）'!AF:AF)</f>
        <v>0</v>
      </c>
      <c r="AG193" s="235" cm="1">
        <f t="array" ref="AG193">_xlfn.XLOOKUP($A193&amp;$B193,'[2]产值及收款计划（2026）'!$A:$A&amp;'[2]产值及收款计划（2026）'!$B:$B,'[2]产值及收款计划（2026）'!AG:AG)</f>
        <v>0</v>
      </c>
      <c r="AH193" s="235" cm="1">
        <f t="array" ref="AH193">_xlfn.XLOOKUP($A193&amp;$B193,'[2]产值及收款计划（2026）'!$A:$A&amp;'[2]产值及收款计划（2026）'!$B:$B,'[2]产值及收款计划（2026）'!AH:AH)</f>
        <v>0</v>
      </c>
      <c r="AI193" s="235" cm="1">
        <f t="array" ref="AI193">_xlfn.XLOOKUP($A193&amp;$B193,'[2]产值及收款计划（2026）'!$A:$A&amp;'[2]产值及收款计划（2026）'!$B:$B,'[2]产值及收款计划（2026）'!AI:AI)</f>
        <v>0</v>
      </c>
      <c r="AJ193" s="235" cm="1">
        <f t="array" ref="AJ193">_xlfn.XLOOKUP($A193&amp;$B193,'[2]产值及收款计划（2026）'!$A:$A&amp;'[2]产值及收款计划（2026）'!$B:$B,'[2]产值及收款计划（2026）'!AJ:AJ)</f>
        <v>0</v>
      </c>
      <c r="AK193" s="235" cm="1">
        <f t="array" ref="AK193">_xlfn.XLOOKUP($A193&amp;$B193,'[2]产值及收款计划（2026）'!$A:$A&amp;'[2]产值及收款计划（2026）'!$B:$B,'[2]产值及收款计划（2026）'!AK:AK)</f>
        <v>0</v>
      </c>
      <c r="AL193" s="235" cm="1">
        <f t="array" ref="AL193">_xlfn.XLOOKUP($A193&amp;$B193,'[2]产值及收款计划（2026）'!$A:$A&amp;'[2]产值及收款计划（2026）'!$B:$B,'[2]产值及收款计划（2026）'!AL:AL)</f>
        <v>0</v>
      </c>
      <c r="AM193" s="242" cm="1">
        <f t="array" ref="AM193">_xlfn.LET(_xlpm.勾选月份状态数组,TRANSPOSE('PPT(12-15页）-TOP10'!$A$3:$A$14),_xlpm.选择数据区,IF('PPT(12-15页）-TOP10'!$E$3="收款",$BA193:$BL193,$AA193:$AL193),SUM(_xlfn._xlws.FILTER(_xlpm.选择数据区,_xlpm.勾选月份状态数组,"")))</f>
        <v>0</v>
      </c>
      <c r="AN193" s="235" t="e">
        <f>_xlfn.XLOOKUP($C193,应收未收表!$T:$T,应收未收表!AA:AA)</f>
        <v>#N/A</v>
      </c>
      <c r="AO193" s="235" t="e">
        <f>_xlfn.XLOOKUP($C193,应收未收表!$T:$T,应收未收表!AB:AB)</f>
        <v>#N/A</v>
      </c>
      <c r="AP193" s="235" t="e">
        <f>_xlfn.XLOOKUP($C193,应收未收表!$T:$T,应收未收表!AC:AC)</f>
        <v>#N/A</v>
      </c>
      <c r="AQ193" s="235" t="e">
        <f>_xlfn.XLOOKUP($C193,应收未收表!$T:$T,应收未收表!AE:AE)</f>
        <v>#N/A</v>
      </c>
      <c r="AR193" s="235" t="e">
        <f>_xlfn.XLOOKUP($C193,应收未收表!$T:$T,应收未收表!AF:AF)</f>
        <v>#N/A</v>
      </c>
      <c r="AS193" s="235" t="e" cm="1">
        <f t="array" ref="AS193">_xlfn.XLOOKUP($A193&amp;$B193,'[2]产值及收款计划（2026）'!$A:$A&amp;'[2]产值及收款计划（2026）'!$B:$B,'[2]产值及收款计划（2026）'!AS:AS)</f>
        <v>#REF!</v>
      </c>
      <c r="AT193" s="235" t="e" cm="1">
        <f t="array" ref="AT193">_xlfn.XLOOKUP($A193&amp;$B193,'[2]产值及收款计划（2026）'!$A:$A&amp;'[2]产值及收款计划（2026）'!$B:$B,'[2]产值及收款计划（2026）'!AT:AT)</f>
        <v>#REF!</v>
      </c>
      <c r="AU193" s="235" t="e" cm="1">
        <f t="array" ref="AU193">_xlfn.XLOOKUP($A193&amp;$B193,'[2]产值及收款计划（2026）'!$A:$A&amp;'[2]产值及收款计划（2026）'!$B:$B,'[2]产值及收款计划（2026）'!AU:AU)</f>
        <v>#REF!</v>
      </c>
      <c r="AV193" s="235" t="e" cm="1">
        <f t="array" ref="AV193">_xlfn.XLOOKUP($A193&amp;$B193,'[2]产值及收款计划（2026）'!$A:$A&amp;'[2]产值及收款计划（2026）'!$B:$B,'[2]产值及收款计划（2026）'!AV:AV)</f>
        <v>#REF!</v>
      </c>
      <c r="AW193" s="235" cm="1">
        <f t="array" ref="AW193">_xlfn.XLOOKUP($A193&amp;$B193,'[2]产值及收款计划（2026）'!$A:$A&amp;'[2]产值及收款计划（2026）'!$B:$B,'[2]产值及收款计划（2026）'!AW:AW)</f>
        <v>84.37995</v>
      </c>
      <c r="AX193" s="235" cm="1">
        <f t="array" ref="AX193">_xlfn.XLOOKUP($A193&amp;$B193,'[2]产值及收款计划（2026）'!$A:$A&amp;'[2]产值及收款计划（2026）'!$B:$B,'[2]产值及收款计划（2026）'!AX:AX)</f>
        <v>4.44105</v>
      </c>
      <c r="AY193" s="235" cm="1">
        <f t="array" ref="AY193">_xlfn.XLOOKUP($A193&amp;$B193,'[2]产值及收款计划（2026）'!$A:$A&amp;'[2]产值及收款计划（2026）'!$B:$B,'[2]产值及收款计划（2026）'!AY:AY)</f>
        <v>0</v>
      </c>
      <c r="AZ193" s="235" cm="1">
        <f t="array" ref="AZ193">_xlfn.XLOOKUP($A193&amp;$B193,'[2]产值及收款计划（2026）'!$A:$A&amp;'[2]产值及收款计划（2026）'!$B:$B,'[2]产值及收款计划（2026）'!AZ:AZ)</f>
        <v>0</v>
      </c>
      <c r="BA193" s="235" t="e" cm="1">
        <f t="array" ref="BA193">_xlfn.XLOOKUP($A193&amp;$B193,'[2]产值及收款计划（2026）'!$A:$A&amp;'[2]产值及收款计划（2026）'!$B:$B,'[2]产值及收款计划（2026）'!BA:BA)</f>
        <v>#REF!</v>
      </c>
      <c r="BB193" s="235" cm="1">
        <f t="array" ref="BB193">_xlfn.XLOOKUP($A193&amp;$B193,'[2]产值及收款计划（2026）'!$A:$A&amp;'[2]产值及收款计划（2026）'!$B:$B,'[2]产值及收款计划（2026）'!BB:BB)</f>
        <v>4.44105</v>
      </c>
      <c r="BC193" s="235" t="e" cm="1">
        <f t="array" ref="BC193">_xlfn.XLOOKUP($A193&amp;$B193,'[2]产值及收款计划（2026）'!$A:$A&amp;'[2]产值及收款计划（2026）'!$B:$B,'[2]产值及收款计划（2026）'!BC:BC)</f>
        <v>#REF!</v>
      </c>
      <c r="BD193" s="235" t="e" cm="1">
        <f t="array" ref="BD193">_xlfn.XLOOKUP($A193&amp;$B193,'[2]产值及收款计划（2026）'!$A:$A&amp;'[2]产值及收款计划（2026）'!$B:$B,'[2]产值及收款计划（2026）'!BD:BD)</f>
        <v>#REF!</v>
      </c>
      <c r="BE193" s="235" t="e" cm="1">
        <f t="array" ref="BE193">_xlfn.XLOOKUP($A193&amp;$B193,'[2]产值及收款计划（2026）'!$A:$A&amp;'[2]产值及收款计划（2026）'!$B:$B,'[2]产值及收款计划（2026）'!BE:BE)</f>
        <v>#REF!</v>
      </c>
      <c r="BF193" s="235" t="e" cm="1">
        <f t="array" ref="BF193">_xlfn.XLOOKUP($A193&amp;$B193,'[2]产值及收款计划（2026）'!$A:$A&amp;'[2]产值及收款计划（2026）'!$B:$B,'[2]产值及收款计划（2026）'!BF:BF)</f>
        <v>#REF!</v>
      </c>
      <c r="BG193" s="235" t="e" cm="1">
        <f t="array" ref="BG193">_xlfn.XLOOKUP($A193&amp;$B193,'[2]产值及收款计划（2026）'!$A:$A&amp;'[2]产值及收款计划（2026）'!$B:$B,'[2]产值及收款计划（2026）'!BG:BG)</f>
        <v>#REF!</v>
      </c>
      <c r="BH193" s="235" t="e" cm="1">
        <f t="array" ref="BH193">_xlfn.XLOOKUP($A193&amp;$B193,'[2]产值及收款计划（2026）'!$A:$A&amp;'[2]产值及收款计划（2026）'!$B:$B,'[2]产值及收款计划（2026）'!BH:BH)</f>
        <v>#REF!</v>
      </c>
      <c r="BI193" s="235" t="e" cm="1">
        <f t="array" ref="BI193">_xlfn.XLOOKUP($A193&amp;$B193,'[2]产值及收款计划（2026）'!$A:$A&amp;'[2]产值及收款计划（2026）'!$B:$B,'[2]产值及收款计划（2026）'!BI:BI)</f>
        <v>#REF!</v>
      </c>
      <c r="BJ193" s="235" t="e" cm="1">
        <f t="array" ref="BJ193">_xlfn.XLOOKUP($A193&amp;$B193,'[2]产值及收款计划（2026）'!$A:$A&amp;'[2]产值及收款计划（2026）'!$B:$B,'[2]产值及收款计划（2026）'!BJ:BJ)</f>
        <v>#REF!</v>
      </c>
      <c r="BK193" s="235" t="e" cm="1">
        <f t="array" ref="BK193">_xlfn.XLOOKUP($A193&amp;$B193,'[2]产值及收款计划（2026）'!$A:$A&amp;'[2]产值及收款计划（2026）'!$B:$B,'[2]产值及收款计划（2026）'!BK:BK)</f>
        <v>#REF!</v>
      </c>
      <c r="BL193" s="235" t="e" cm="1">
        <f t="array" ref="BL193">_xlfn.XLOOKUP($A193&amp;$B193,'[2]产值及收款计划（2026）'!$A:$A&amp;'[2]产值及收款计划（2026）'!$B:$B,'[2]产值及收款计划（2026）'!BL:BL)</f>
        <v>#REF!</v>
      </c>
      <c r="BM193" s="235"/>
      <c r="BN193" s="235"/>
      <c r="BO193" s="235"/>
      <c r="BP193" s="235"/>
      <c r="BQ193" s="235" t="e">
        <f>_xlfn.XLOOKUP($C193,应收未收表!$AJ:$AJ,应收未收表!AK:AK)</f>
        <v>#N/A</v>
      </c>
      <c r="BR193" s="235" t="e">
        <f>_xlfn.XLOOKUP($C193,应收未收表!$AJ:$AJ,应收未收表!AL:AL)</f>
        <v>#N/A</v>
      </c>
      <c r="BS193" s="235" t="e">
        <f>_xlfn.XLOOKUP($C193,应收未收表!$AJ:$AJ,应收未收表!AM:AM)</f>
        <v>#N/A</v>
      </c>
      <c r="BT193" s="235" t="e">
        <f>_xlfn.XLOOKUP($C193,应收未收表!$AJ:$AJ,应收未收表!AN:AN)</f>
        <v>#N/A</v>
      </c>
      <c r="BU193" s="234" t="str" cm="1">
        <f t="array" ref="BU193">_xlfn.XLOOKUP($A193&amp;$B193,'[2]产值及收款计划（2026）'!$A:$A&amp;'[2]产值及收款计划（2026）'!$B:$B,'[2]产值及收款计划（2026）'!BQ:BQ)</f>
        <v>上海城建智慧城市运营管理有限公司</v>
      </c>
      <c r="BV193" s="235" t="e" cm="1">
        <f t="array" ref="BV193">_xlfn.XLOOKUP($A193&amp;$B193,'[2]产值及收款计划（2026）'!$A:$A&amp;'[2]产值及收款计划（2026）'!$B:$B,'[2]产值及收款计划（2026）'!BR:BR)</f>
        <v>#REF!</v>
      </c>
      <c r="CE193" s="235" cm="1">
        <f t="array" ref="CE193">_xlfn.XLOOKUP($A193&amp;$B193,'[2]产值及收款计划（2026）'!$A:$A&amp;'[2]产值及收款计划（2026）'!$B:$B,'[2]产值及收款计划（2026）'!CA:CA)</f>
        <v>0</v>
      </c>
      <c r="CF193" s="235" cm="1">
        <f t="array" ref="CF193">_xlfn.XLOOKUP($A193&amp;$B193,'[2]产值及收款计划（2026）'!$A:$A&amp;'[2]产值及收款计划（2026）'!$B:$B,'[2]产值及收款计划（2026）'!CB:CB)</f>
        <v>0</v>
      </c>
      <c r="CG193" s="235" cm="1">
        <f t="array" ref="CG193">_xlfn.XLOOKUP($A193&amp;$B193,'[2]产值及收款计划（2026）'!$A:$A&amp;'[2]产值及收款计划（2026）'!$B:$B,'[2]产值及收款计划（2026）'!CC:CC)</f>
        <v>0</v>
      </c>
      <c r="CH193" s="235" cm="1">
        <f t="array" ref="CH193">_xlfn.XLOOKUP($A193&amp;$B193,'[2]产值及收款计划（2026）'!$A:$A&amp;'[2]产值及收款计划（2026）'!$B:$B,'[2]产值及收款计划（2026）'!CD:CD)</f>
        <v>0</v>
      </c>
      <c r="CI193" s="235" cm="1">
        <f t="array" ref="CI193">_xlfn.XLOOKUP($A193&amp;$B193,'[2]产值及收款计划（2026）'!$A:$A&amp;'[2]产值及收款计划（2026）'!$B:$B,'[2]产值及收款计划（2026）'!CE:CE)</f>
        <v>0</v>
      </c>
      <c r="CJ193" s="235" cm="1">
        <f t="array" ref="CJ193">_xlfn.XLOOKUP($A193&amp;$B193,'[2]产值及收款计划（2026）'!$A:$A&amp;'[2]产值及收款计划（2026）'!$B:$B,'[2]产值及收款计划（2026）'!CF:CF)</f>
        <v>0</v>
      </c>
      <c r="CK193" s="235" cm="1">
        <f t="array" ref="CK193">_xlfn.XLOOKUP($A193&amp;$B193,'[2]产值及收款计划（2026）'!$A:$A&amp;'[2]产值及收款计划（2026）'!$B:$B,'[2]产值及收款计划（2026）'!CG:CG)</f>
        <v>0</v>
      </c>
      <c r="CL193" s="235" cm="1">
        <f t="array" ref="CL193">_xlfn.XLOOKUP($A193&amp;$B193,'[2]产值及收款计划（2026）'!$A:$A&amp;'[2]产值及收款计划（2026）'!$B:$B,'[2]产值及收款计划（2026）'!CH:CH)</f>
        <v>0</v>
      </c>
      <c r="CM193" s="235" cm="1">
        <f t="array" ref="CM193">_xlfn.XLOOKUP($A193&amp;$B193,'[2]产值及收款计划（2026）'!$A:$A&amp;'[2]产值及收款计划（2026）'!$B:$B,'[2]产值及收款计划（2026）'!CI:CI)</f>
        <v>0</v>
      </c>
      <c r="CN193" s="235" cm="1">
        <f t="array" ref="CN193">_xlfn.XLOOKUP($A193&amp;$B193,'[2]产值及收款计划（2026）'!$A:$A&amp;'[2]产值及收款计划（2026）'!$B:$B,'[2]产值及收款计划（2026）'!CJ:CJ)</f>
        <v>0</v>
      </c>
      <c r="CO193" s="235" cm="1">
        <f t="array" ref="CO193">_xlfn.XLOOKUP($A193&amp;$B193,'[2]产值及收款计划（2026）'!$A:$A&amp;'[2]产值及收款计划（2026）'!$B:$B,'[2]产值及收款计划（2026）'!CK:CK)</f>
        <v>0</v>
      </c>
      <c r="CP193" s="235" cm="1">
        <f t="array" ref="CP193">_xlfn.XLOOKUP($A193&amp;$B193,'[2]产值及收款计划（2026）'!$A:$A&amp;'[2]产值及收款计划（2026）'!$B:$B,'[2]产值及收款计划（2026）'!CL:CL)</f>
        <v>0</v>
      </c>
      <c r="DE193" s="235" cm="1">
        <f t="array" ref="DE193">_xlfn.XLOOKUP($A193&amp;$B193,'[2]产值及收款计划（2026）'!$A:$A&amp;'[2]产值及收款计划（2026）'!$B:$B,'[2]产值及收款计划（2026）'!DA:DA)</f>
        <v>0</v>
      </c>
      <c r="DF193" s="235" cm="1">
        <f t="array" ref="DF193">_xlfn.XLOOKUP($A193&amp;$B193,'[2]产值及收款计划（2026）'!$A:$A&amp;'[2]产值及收款计划（2026）'!$B:$B,'[2]产值及收款计划（2026）'!DB:DB)</f>
        <v>4.44105</v>
      </c>
      <c r="DG193" s="235" cm="1">
        <f t="array" ref="DG193">_xlfn.XLOOKUP($A193&amp;$B193,'[2]产值及收款计划（2026）'!$A:$A&amp;'[2]产值及收款计划（2026）'!$B:$B,'[2]产值及收款计划（2026）'!DC:DC)</f>
        <v>0</v>
      </c>
      <c r="DH193" s="235" cm="1">
        <f t="array" ref="DH193">_xlfn.XLOOKUP($A193&amp;$B193,'[2]产值及收款计划（2026）'!$A:$A&amp;'[2]产值及收款计划（2026）'!$B:$B,'[2]产值及收款计划（2026）'!DD:DD)</f>
        <v>0</v>
      </c>
      <c r="DI193" s="235" cm="1">
        <f t="array" ref="DI193">_xlfn.XLOOKUP($A193&amp;$B193,'[2]产值及收款计划（2026）'!$A:$A&amp;'[2]产值及收款计划（2026）'!$B:$B,'[2]产值及收款计划（2026）'!DE:DE)</f>
        <v>0</v>
      </c>
      <c r="DJ193" s="235" cm="1">
        <f t="array" ref="DJ193">_xlfn.XLOOKUP($A193&amp;$B193,'[2]产值及收款计划（2026）'!$A:$A&amp;'[2]产值及收款计划（2026）'!$B:$B,'[2]产值及收款计划（2026）'!DF:DF)</f>
        <v>0</v>
      </c>
      <c r="DK193" s="235" cm="1">
        <f t="array" ref="DK193">_xlfn.XLOOKUP($A193&amp;$B193,'[2]产值及收款计划（2026）'!$A:$A&amp;'[2]产值及收款计划（2026）'!$B:$B,'[2]产值及收款计划（2026）'!DG:DG)</f>
        <v>0</v>
      </c>
      <c r="DL193" s="235" cm="1">
        <f t="array" ref="DL193">_xlfn.XLOOKUP($A193&amp;$B193,'[2]产值及收款计划（2026）'!$A:$A&amp;'[2]产值及收款计划（2026）'!$B:$B,'[2]产值及收款计划（2026）'!DH:DH)</f>
        <v>0</v>
      </c>
      <c r="DM193" s="235" cm="1">
        <f t="array" ref="DM193">_xlfn.XLOOKUP($A193&amp;$B193,'[2]产值及收款计划（2026）'!$A:$A&amp;'[2]产值及收款计划（2026）'!$B:$B,'[2]产值及收款计划（2026）'!DI:DI)</f>
        <v>0</v>
      </c>
      <c r="DN193" s="235" cm="1">
        <f t="array" ref="DN193">_xlfn.XLOOKUP($A193&amp;$B193,'[2]产值及收款计划（2026）'!$A:$A&amp;'[2]产值及收款计划（2026）'!$B:$B,'[2]产值及收款计划（2026）'!DJ:DJ)</f>
        <v>0</v>
      </c>
      <c r="DO193" s="235" cm="1">
        <f t="array" ref="DO193">_xlfn.XLOOKUP($A193&amp;$B193,'[2]产值及收款计划（2026）'!$A:$A&amp;'[2]产值及收款计划（2026）'!$B:$B,'[2]产值及收款计划（2026）'!DK:DK)</f>
        <v>0</v>
      </c>
      <c r="DP193" s="235" cm="1">
        <f t="array" ref="DP193">_xlfn.XLOOKUP($A193&amp;$B193,'[2]产值及收款计划（2026）'!$A:$A&amp;'[2]产值及收款计划（2026）'!$B:$B,'[2]产值及收款计划（2026）'!DL:DL)</f>
        <v>0</v>
      </c>
      <c r="DQ193" s="243"/>
      <c r="DR193" s="229"/>
    </row>
    <row r="194" ht="20.25" spans="1:122">
      <c r="A194" s="233">
        <f t="shared" si="17"/>
        <v>45</v>
      </c>
      <c r="B194" s="233" t="s">
        <v>26</v>
      </c>
      <c r="C194" s="234" t="str" cm="1">
        <f t="array" ref="C194">_xlfn.XLOOKUP($A194&amp;$B194,'[2]产值及收款计划（2026）'!$A:$A&amp;'[2]产值及收款计划（2026）'!$B:$B,'[2]产值及收款计划（2026）'!C:C)</f>
        <v>ZHT2023121100153</v>
      </c>
      <c r="D194" s="234" t="str" cm="1">
        <f t="array" ref="D194">_xlfn.XLOOKUP($A194&amp;$B194,'[2]产值及收款计划（2026）'!$A:$A&amp;'[2]产值及收款计划（2026）'!$B:$B,'[2]产值及收款计划（2026）'!D:D)</f>
        <v>2023年城市基础设施基础及业务数据服务技术服务合同</v>
      </c>
      <c r="E194" s="235" cm="1">
        <f t="array" ref="E194">_xlfn.XLOOKUP($A194&amp;$B194,'[2]产值及收款计划（2026）'!$A:$A&amp;'[2]产值及收款计划（2026）'!$B:$B,'[2]产值及收款计划（2026）'!E:E)</f>
        <v>47.889</v>
      </c>
      <c r="F194" s="235" cm="1">
        <f t="array" ref="F194">_xlfn.XLOOKUP($A194&amp;$B194,'[2]产值及收款计划（2026）'!$A:$A&amp;'[2]产值及收款计划（2026）'!$B:$B,'[2]产值及收款计划（2026）'!F:F)</f>
        <v>47.889</v>
      </c>
      <c r="G194" s="235" cm="1">
        <f t="array" ref="G194">_xlfn.XLOOKUP($A194&amp;$B194,'[2]产值及收款计划（2026）'!$A:$A&amp;'[2]产值及收款计划（2026）'!$B:$B,'[2]产值及收款计划（2026）'!G:G)</f>
        <v>47.889</v>
      </c>
      <c r="H194" s="235" cm="1">
        <f t="array" ref="H194">_xlfn.XLOOKUP($A194&amp;$B194,'[2]产值及收款计划（2026）'!$A:$A&amp;'[2]产值及收款计划（2026）'!$B:$B,'[2]产值及收款计划（2026）'!H:H)</f>
        <v>32.889</v>
      </c>
      <c r="I194" s="236" cm="1">
        <f t="array" ref="I194">_xlfn.XLOOKUP($A194&amp;$B194,'[2]产值及收款计划（2026）'!$A:$A&amp;'[2]产值及收款计划（2026）'!$B:$B,'[2]产值及收款计划（2026）'!I:I)</f>
        <v>0.686775668733947</v>
      </c>
      <c r="J194" s="237" cm="1">
        <f t="array" ref="J194">_xlfn.XLOOKUP($A194&amp;$B194,'[2]产值及收款计划（2026）'!$A:$A&amp;'[2]产值及收款计划（2026）'!$B:$B,'[2]产值及收款计划（2026）'!J:J)</f>
        <v>0.06</v>
      </c>
      <c r="K194" s="235" t="e" cm="1">
        <f t="array" ref="K194">_xlfn.XLOOKUP($A194&amp;$B194,'[2]产值及收款计划（2026）'!$A:$A&amp;'[2]产值及收款计划（2026）'!$B:$B,'[2]产值及收款计划（2026）'!K:K)</f>
        <v>#REF!</v>
      </c>
      <c r="L194" s="235" t="e" cm="1">
        <f t="array" ref="L194">_xlfn.XLOOKUP($A194&amp;$B194,'[2]产值及收款计划（2026）'!$A:$A&amp;'[2]产值及收款计划（2026）'!$B:$B,'[2]产值及收款计划（2026）'!L:L)</f>
        <v>#REF!</v>
      </c>
      <c r="M194" s="235" t="str" cm="1">
        <f t="array" ref="M194">_xlfn.XLOOKUP($A194&amp;$B194,'[2]产值及收款计划（2026）'!$A:$A&amp;'[2]产值及收款计划（2026）'!$B:$B,'[2]产值及收款计划（2026）'!M:M)</f>
        <v>主导</v>
      </c>
      <c r="N194" s="235" t="str" cm="1">
        <f t="array" ref="N194">_xlfn.XLOOKUP($A194&amp;$B194,'[2]产值及收款计划（2026）'!$A:$A&amp;'[2]产值及收款计划（2026）'!$B:$B,'[2]产值及收款计划（2026）'!N:N)</f>
        <v>贺一玮团队</v>
      </c>
      <c r="O194" s="235" t="str" cm="1">
        <f t="array" ref="O194">_xlfn.XLOOKUP($A194&amp;$B194,'[2]产值及收款计划（2026）'!$A:$A&amp;'[2]产值及收款计划（2026）'!$B:$B,'[2]产值及收款计划（2026）'!O:O)</f>
        <v>贺一玮</v>
      </c>
      <c r="P194" s="234" t="str" cm="1">
        <f t="array" ref="P194">_xlfn.XLOOKUP($A194&amp;$B194,'[2]产值及收款计划（2026）'!$A:$A&amp;'[2]产值及收款计划（2026）'!$B:$B,'[2]产值及收款计划（2026）'!P:P)</f>
        <v>25已完结</v>
      </c>
      <c r="Q194" s="235" t="e" cm="1">
        <f t="array" ref="Q194">_xlfn.XLOOKUP($A194&amp;$B194,'[2]产值及收款计划（2026）'!$A:$A&amp;'[2]产值及收款计划（2026）'!$B:$B,'[2]产值及收款计划（2026）'!Q:Q)</f>
        <v>#REF!</v>
      </c>
      <c r="R194" s="235" t="e" cm="1">
        <f t="array" ref="R194">_xlfn.XLOOKUP($A194&amp;$B194,'[2]产值及收款计划（2026）'!$A:$A&amp;'[2]产值及收款计划（2026）'!$B:$B,'[2]产值及收款计划（2026）'!R:R)</f>
        <v>#REF!</v>
      </c>
      <c r="S194" s="235" t="e" cm="1">
        <f t="array" ref="S194">_xlfn.XLOOKUP($A194&amp;$B194,'[2]产值及收款计划（2026）'!$A:$A&amp;'[2]产值及收款计划（2026）'!$B:$B,'[2]产值及收款计划（2026）'!S:S)</f>
        <v>#REF!</v>
      </c>
      <c r="T194" s="235" cm="1">
        <f t="array" ref="T194">_xlfn.XLOOKUP($A194&amp;$B194,'[2]产值及收款计划（2026）'!$A:$A&amp;'[2]产值及收款计划（2026）'!$B:$B,'[2]产值及收款计划（2026）'!T:T)</f>
        <v>47.889</v>
      </c>
      <c r="U194" s="235" cm="1">
        <f t="array" ref="U194">_xlfn.XLOOKUP($A194&amp;$B194,'[2]产值及收款计划（2026）'!$A:$A&amp;'[2]产值及收款计划（2026）'!$B:$B,'[2]产值及收款计划（2026）'!U:U)</f>
        <v>0</v>
      </c>
      <c r="V194" s="235" cm="1">
        <f t="array" ref="V194">_xlfn.XLOOKUP($A194&amp;$B194,'[2]产值及收款计划（2026）'!$A:$A&amp;'[2]产值及收款计划（2026）'!$B:$B,'[2]产值及收款计划（2026）'!V:V)</f>
        <v>0</v>
      </c>
      <c r="W194" s="235" t="e" cm="1">
        <f t="array" ref="W194">_xlfn.XLOOKUP($A194&amp;$B194,'[2]产值及收款计划（2026）'!$A:$A&amp;'[2]产值及收款计划（2026）'!$B:$B,'[2]产值及收款计划（2026）'!W:W)</f>
        <v>#REF!</v>
      </c>
      <c r="X194" s="235" t="e" cm="1">
        <f t="array" ref="X194">_xlfn.XLOOKUP($A194&amp;$B194,'[2]产值及收款计划（2026）'!$A:$A&amp;'[2]产值及收款计划（2026）'!$B:$B,'[2]产值及收款计划（2026）'!X:X)</f>
        <v>#REF!</v>
      </c>
      <c r="Y194" s="235" t="e" cm="1">
        <f t="array" ref="Y194">_xlfn.XLOOKUP($A194&amp;$B194,'[2]产值及收款计划（2026）'!$A:$A&amp;'[2]产值及收款计划（2026）'!$B:$B,'[2]产值及收款计划（2026）'!Y:Y)</f>
        <v>#REF!</v>
      </c>
      <c r="Z194" s="235" t="e" cm="1">
        <f t="array" ref="Z194">_xlfn.XLOOKUP($A194&amp;$B194,'[2]产值及收款计划（2026）'!$A:$A&amp;'[2]产值及收款计划（2026）'!$B:$B,'[2]产值及收款计划（2026）'!Z:Z)</f>
        <v>#REF!</v>
      </c>
      <c r="AA194" s="235" cm="1">
        <f t="array" ref="AA194">_xlfn.XLOOKUP($A194&amp;$B194,'[2]产值及收款计划（2026）'!$A:$A&amp;'[2]产值及收款计划（2026）'!$B:$B,'[2]产值及收款计划（2026）'!AA:AA)</f>
        <v>0</v>
      </c>
      <c r="AB194" s="235" cm="1">
        <f t="array" ref="AB194">_xlfn.XLOOKUP($A194&amp;$B194,'[2]产值及收款计划（2026）'!$A:$A&amp;'[2]产值及收款计划（2026）'!$B:$B,'[2]产值及收款计划（2026）'!AB:AB)</f>
        <v>0</v>
      </c>
      <c r="AC194" s="235" cm="1">
        <f t="array" ref="AC194">_xlfn.XLOOKUP($A194&amp;$B194,'[2]产值及收款计划（2026）'!$A:$A&amp;'[2]产值及收款计划（2026）'!$B:$B,'[2]产值及收款计划（2026）'!AC:AC)</f>
        <v>0</v>
      </c>
      <c r="AD194" s="235" cm="1">
        <f t="array" ref="AD194">_xlfn.XLOOKUP($A194&amp;$B194,'[2]产值及收款计划（2026）'!$A:$A&amp;'[2]产值及收款计划（2026）'!$B:$B,'[2]产值及收款计划（2026）'!AD:AD)</f>
        <v>0</v>
      </c>
      <c r="AE194" s="235" cm="1">
        <f t="array" ref="AE194">_xlfn.XLOOKUP($A194&amp;$B194,'[2]产值及收款计划（2026）'!$A:$A&amp;'[2]产值及收款计划（2026）'!$B:$B,'[2]产值及收款计划（2026）'!AE:AE)</f>
        <v>0</v>
      </c>
      <c r="AF194" s="235" cm="1">
        <f t="array" ref="AF194">_xlfn.XLOOKUP($A194&amp;$B194,'[2]产值及收款计划（2026）'!$A:$A&amp;'[2]产值及收款计划（2026）'!$B:$B,'[2]产值及收款计划（2026）'!AF:AF)</f>
        <v>0</v>
      </c>
      <c r="AG194" s="235" cm="1">
        <f t="array" ref="AG194">_xlfn.XLOOKUP($A194&amp;$B194,'[2]产值及收款计划（2026）'!$A:$A&amp;'[2]产值及收款计划（2026）'!$B:$B,'[2]产值及收款计划（2026）'!AG:AG)</f>
        <v>0</v>
      </c>
      <c r="AH194" s="235" cm="1">
        <f t="array" ref="AH194">_xlfn.XLOOKUP($A194&amp;$B194,'[2]产值及收款计划（2026）'!$A:$A&amp;'[2]产值及收款计划（2026）'!$B:$B,'[2]产值及收款计划（2026）'!AH:AH)</f>
        <v>0</v>
      </c>
      <c r="AI194" s="235" cm="1">
        <f t="array" ref="AI194">_xlfn.XLOOKUP($A194&amp;$B194,'[2]产值及收款计划（2026）'!$A:$A&amp;'[2]产值及收款计划（2026）'!$B:$B,'[2]产值及收款计划（2026）'!AI:AI)</f>
        <v>0</v>
      </c>
      <c r="AJ194" s="235" cm="1">
        <f t="array" ref="AJ194">_xlfn.XLOOKUP($A194&amp;$B194,'[2]产值及收款计划（2026）'!$A:$A&amp;'[2]产值及收款计划（2026）'!$B:$B,'[2]产值及收款计划（2026）'!AJ:AJ)</f>
        <v>0</v>
      </c>
      <c r="AK194" s="235" cm="1">
        <f t="array" ref="AK194">_xlfn.XLOOKUP($A194&amp;$B194,'[2]产值及收款计划（2026）'!$A:$A&amp;'[2]产值及收款计划（2026）'!$B:$B,'[2]产值及收款计划（2026）'!AK:AK)</f>
        <v>0</v>
      </c>
      <c r="AL194" s="235" cm="1">
        <f t="array" ref="AL194">_xlfn.XLOOKUP($A194&amp;$B194,'[2]产值及收款计划（2026）'!$A:$A&amp;'[2]产值及收款计划（2026）'!$B:$B,'[2]产值及收款计划（2026）'!AL:AL)</f>
        <v>0</v>
      </c>
      <c r="AM194" s="242" cm="1">
        <f t="array" ref="AM194">_xlfn.LET(_xlpm.勾选月份状态数组,TRANSPOSE('PPT(12-15页）-TOP10'!$A$3:$A$14),_xlpm.选择数据区,IF('PPT(12-15页）-TOP10'!$E$3="收款",$BA194:$BL194,$AA194:$AL194),SUM(_xlfn._xlws.FILTER(_xlpm.选择数据区,_xlpm.勾选月份状态数组,"")))</f>
        <v>0</v>
      </c>
      <c r="AN194" s="235" t="e">
        <f>_xlfn.XLOOKUP($C194,应收未收表!$T:$T,应收未收表!AA:AA)</f>
        <v>#N/A</v>
      </c>
      <c r="AO194" s="235" t="e">
        <f>_xlfn.XLOOKUP($C194,应收未收表!$T:$T,应收未收表!AB:AB)</f>
        <v>#N/A</v>
      </c>
      <c r="AP194" s="235" t="e">
        <f>_xlfn.XLOOKUP($C194,应收未收表!$T:$T,应收未收表!AC:AC)</f>
        <v>#N/A</v>
      </c>
      <c r="AQ194" s="235" t="e">
        <f>_xlfn.XLOOKUP($C194,应收未收表!$T:$T,应收未收表!AE:AE)</f>
        <v>#N/A</v>
      </c>
      <c r="AR194" s="235" t="e">
        <f>_xlfn.XLOOKUP($C194,应收未收表!$T:$T,应收未收表!AF:AF)</f>
        <v>#N/A</v>
      </c>
      <c r="AS194" s="235" t="e" cm="1">
        <f t="array" ref="AS194">_xlfn.XLOOKUP($A194&amp;$B194,'[2]产值及收款计划（2026）'!$A:$A&amp;'[2]产值及收款计划（2026）'!$B:$B,'[2]产值及收款计划（2026）'!AS:AS)</f>
        <v>#REF!</v>
      </c>
      <c r="AT194" s="235" t="e" cm="1">
        <f t="array" ref="AT194">_xlfn.XLOOKUP($A194&amp;$B194,'[2]产值及收款计划（2026）'!$A:$A&amp;'[2]产值及收款计划（2026）'!$B:$B,'[2]产值及收款计划（2026）'!AT:AT)</f>
        <v>#REF!</v>
      </c>
      <c r="AU194" s="235" t="e" cm="1">
        <f t="array" ref="AU194">_xlfn.XLOOKUP($A194&amp;$B194,'[2]产值及收款计划（2026）'!$A:$A&amp;'[2]产值及收款计划（2026）'!$B:$B,'[2]产值及收款计划（2026）'!AU:AU)</f>
        <v>#REF!</v>
      </c>
      <c r="AV194" s="235" t="e" cm="1">
        <f t="array" ref="AV194">_xlfn.XLOOKUP($A194&amp;$B194,'[2]产值及收款计划（2026）'!$A:$A&amp;'[2]产值及收款计划（2026）'!$B:$B,'[2]产值及收款计划（2026）'!AV:AV)</f>
        <v>#REF!</v>
      </c>
      <c r="AW194" s="235" cm="1">
        <f t="array" ref="AW194">_xlfn.XLOOKUP($A194&amp;$B194,'[2]产值及收款计划（2026）'!$A:$A&amp;'[2]产值及收款计划（2026）'!$B:$B,'[2]产值及收款计划（2026）'!AW:AW)</f>
        <v>45.49455</v>
      </c>
      <c r="AX194" s="235" cm="1">
        <f t="array" ref="AX194">_xlfn.XLOOKUP($A194&amp;$B194,'[2]产值及收款计划（2026）'!$A:$A&amp;'[2]产值及收款计划（2026）'!$B:$B,'[2]产值及收款计划（2026）'!AX:AX)</f>
        <v>2.39445</v>
      </c>
      <c r="AY194" s="235" cm="1">
        <f t="array" ref="AY194">_xlfn.XLOOKUP($A194&amp;$B194,'[2]产值及收款计划（2026）'!$A:$A&amp;'[2]产值及收款计划（2026）'!$B:$B,'[2]产值及收款计划（2026）'!AY:AY)</f>
        <v>6.21724893790088e-15</v>
      </c>
      <c r="AZ194" s="235" cm="1">
        <f t="array" ref="AZ194">_xlfn.XLOOKUP($A194&amp;$B194,'[2]产值及收款计划（2026）'!$A:$A&amp;'[2]产值及收款计划（2026）'!$B:$B,'[2]产值及收款计划（2026）'!AZ:AZ)</f>
        <v>6.21724893790088e-15</v>
      </c>
      <c r="BA194" s="235" t="e" cm="1">
        <f t="array" ref="BA194">_xlfn.XLOOKUP($A194&amp;$B194,'[2]产值及收款计划（2026）'!$A:$A&amp;'[2]产值及收款计划（2026）'!$B:$B,'[2]产值及收款计划（2026）'!BA:BA)</f>
        <v>#REF!</v>
      </c>
      <c r="BB194" s="235" cm="1">
        <f t="array" ref="BB194">_xlfn.XLOOKUP($A194&amp;$B194,'[2]产值及收款计划（2026）'!$A:$A&amp;'[2]产值及收款计划（2026）'!$B:$B,'[2]产值及收款计划（2026）'!BB:BB)</f>
        <v>2.39445</v>
      </c>
      <c r="BC194" s="235" t="e" cm="1">
        <f t="array" ref="BC194">_xlfn.XLOOKUP($A194&amp;$B194,'[2]产值及收款计划（2026）'!$A:$A&amp;'[2]产值及收款计划（2026）'!$B:$B,'[2]产值及收款计划（2026）'!BC:BC)</f>
        <v>#REF!</v>
      </c>
      <c r="BD194" s="235" t="e" cm="1">
        <f t="array" ref="BD194">_xlfn.XLOOKUP($A194&amp;$B194,'[2]产值及收款计划（2026）'!$A:$A&amp;'[2]产值及收款计划（2026）'!$B:$B,'[2]产值及收款计划（2026）'!BD:BD)</f>
        <v>#REF!</v>
      </c>
      <c r="BE194" s="235" t="e" cm="1">
        <f t="array" ref="BE194">_xlfn.XLOOKUP($A194&amp;$B194,'[2]产值及收款计划（2026）'!$A:$A&amp;'[2]产值及收款计划（2026）'!$B:$B,'[2]产值及收款计划（2026）'!BE:BE)</f>
        <v>#REF!</v>
      </c>
      <c r="BF194" s="235" t="e" cm="1">
        <f t="array" ref="BF194">_xlfn.XLOOKUP($A194&amp;$B194,'[2]产值及收款计划（2026）'!$A:$A&amp;'[2]产值及收款计划（2026）'!$B:$B,'[2]产值及收款计划（2026）'!BF:BF)</f>
        <v>#REF!</v>
      </c>
      <c r="BG194" s="235" t="e" cm="1">
        <f t="array" ref="BG194">_xlfn.XLOOKUP($A194&amp;$B194,'[2]产值及收款计划（2026）'!$A:$A&amp;'[2]产值及收款计划（2026）'!$B:$B,'[2]产值及收款计划（2026）'!BG:BG)</f>
        <v>#REF!</v>
      </c>
      <c r="BH194" s="235" t="e" cm="1">
        <f t="array" ref="BH194">_xlfn.XLOOKUP($A194&amp;$B194,'[2]产值及收款计划（2026）'!$A:$A&amp;'[2]产值及收款计划（2026）'!$B:$B,'[2]产值及收款计划（2026）'!BH:BH)</f>
        <v>#REF!</v>
      </c>
      <c r="BI194" s="235" t="e" cm="1">
        <f t="array" ref="BI194">_xlfn.XLOOKUP($A194&amp;$B194,'[2]产值及收款计划（2026）'!$A:$A&amp;'[2]产值及收款计划（2026）'!$B:$B,'[2]产值及收款计划（2026）'!BI:BI)</f>
        <v>#REF!</v>
      </c>
      <c r="BJ194" s="235" t="e" cm="1">
        <f t="array" ref="BJ194">_xlfn.XLOOKUP($A194&amp;$B194,'[2]产值及收款计划（2026）'!$A:$A&amp;'[2]产值及收款计划（2026）'!$B:$B,'[2]产值及收款计划（2026）'!BJ:BJ)</f>
        <v>#REF!</v>
      </c>
      <c r="BK194" s="235" t="e" cm="1">
        <f t="array" ref="BK194">_xlfn.XLOOKUP($A194&amp;$B194,'[2]产值及收款计划（2026）'!$A:$A&amp;'[2]产值及收款计划（2026）'!$B:$B,'[2]产值及收款计划（2026）'!BK:BK)</f>
        <v>#REF!</v>
      </c>
      <c r="BL194" s="235" t="e" cm="1">
        <f t="array" ref="BL194">_xlfn.XLOOKUP($A194&amp;$B194,'[2]产值及收款计划（2026）'!$A:$A&amp;'[2]产值及收款计划（2026）'!$B:$B,'[2]产值及收款计划（2026）'!BL:BL)</f>
        <v>#REF!</v>
      </c>
      <c r="BM194" s="235"/>
      <c r="BN194" s="235"/>
      <c r="BO194" s="235"/>
      <c r="BP194" s="235"/>
      <c r="BQ194" s="235" t="e">
        <f>_xlfn.XLOOKUP($C194,应收未收表!$AJ:$AJ,应收未收表!AK:AK)</f>
        <v>#N/A</v>
      </c>
      <c r="BR194" s="235" t="e">
        <f>_xlfn.XLOOKUP($C194,应收未收表!$AJ:$AJ,应收未收表!AL:AL)</f>
        <v>#N/A</v>
      </c>
      <c r="BS194" s="235" t="e">
        <f>_xlfn.XLOOKUP($C194,应收未收表!$AJ:$AJ,应收未收表!AM:AM)</f>
        <v>#N/A</v>
      </c>
      <c r="BT194" s="235" t="e">
        <f>_xlfn.XLOOKUP($C194,应收未收表!$AJ:$AJ,应收未收表!AN:AN)</f>
        <v>#N/A</v>
      </c>
      <c r="BU194" s="234" t="str" cm="1">
        <f t="array" ref="BU194">_xlfn.XLOOKUP($A194&amp;$B194,'[2]产值及收款计划（2026）'!$A:$A&amp;'[2]产值及收款计划（2026）'!$B:$B,'[2]产值及收款计划（2026）'!BQ:BQ)</f>
        <v>上海城建智慧城市运营管理有限公司</v>
      </c>
      <c r="BV194" s="235" t="e" cm="1">
        <f t="array" ref="BV194">_xlfn.XLOOKUP($A194&amp;$B194,'[2]产值及收款计划（2026）'!$A:$A&amp;'[2]产值及收款计划（2026）'!$B:$B,'[2]产值及收款计划（2026）'!BR:BR)</f>
        <v>#REF!</v>
      </c>
      <c r="CE194" s="235" cm="1">
        <f t="array" ref="CE194">_xlfn.XLOOKUP($A194&amp;$B194,'[2]产值及收款计划（2026）'!$A:$A&amp;'[2]产值及收款计划（2026）'!$B:$B,'[2]产值及收款计划（2026）'!CA:CA)</f>
        <v>0</v>
      </c>
      <c r="CF194" s="235" cm="1">
        <f t="array" ref="CF194">_xlfn.XLOOKUP($A194&amp;$B194,'[2]产值及收款计划（2026）'!$A:$A&amp;'[2]产值及收款计划（2026）'!$B:$B,'[2]产值及收款计划（2026）'!CB:CB)</f>
        <v>0</v>
      </c>
      <c r="CG194" s="235" cm="1">
        <f t="array" ref="CG194">_xlfn.XLOOKUP($A194&amp;$B194,'[2]产值及收款计划（2026）'!$A:$A&amp;'[2]产值及收款计划（2026）'!$B:$B,'[2]产值及收款计划（2026）'!CC:CC)</f>
        <v>0</v>
      </c>
      <c r="CH194" s="235" cm="1">
        <f t="array" ref="CH194">_xlfn.XLOOKUP($A194&amp;$B194,'[2]产值及收款计划（2026）'!$A:$A&amp;'[2]产值及收款计划（2026）'!$B:$B,'[2]产值及收款计划（2026）'!CD:CD)</f>
        <v>0</v>
      </c>
      <c r="CI194" s="235" cm="1">
        <f t="array" ref="CI194">_xlfn.XLOOKUP($A194&amp;$B194,'[2]产值及收款计划（2026）'!$A:$A&amp;'[2]产值及收款计划（2026）'!$B:$B,'[2]产值及收款计划（2026）'!CE:CE)</f>
        <v>0</v>
      </c>
      <c r="CJ194" s="235" cm="1">
        <f t="array" ref="CJ194">_xlfn.XLOOKUP($A194&amp;$B194,'[2]产值及收款计划（2026）'!$A:$A&amp;'[2]产值及收款计划（2026）'!$B:$B,'[2]产值及收款计划（2026）'!CF:CF)</f>
        <v>0</v>
      </c>
      <c r="CK194" s="235" cm="1">
        <f t="array" ref="CK194">_xlfn.XLOOKUP($A194&amp;$B194,'[2]产值及收款计划（2026）'!$A:$A&amp;'[2]产值及收款计划（2026）'!$B:$B,'[2]产值及收款计划（2026）'!CG:CG)</f>
        <v>0</v>
      </c>
      <c r="CL194" s="235" cm="1">
        <f t="array" ref="CL194">_xlfn.XLOOKUP($A194&amp;$B194,'[2]产值及收款计划（2026）'!$A:$A&amp;'[2]产值及收款计划（2026）'!$B:$B,'[2]产值及收款计划（2026）'!CH:CH)</f>
        <v>0</v>
      </c>
      <c r="CM194" s="235" cm="1">
        <f t="array" ref="CM194">_xlfn.XLOOKUP($A194&amp;$B194,'[2]产值及收款计划（2026）'!$A:$A&amp;'[2]产值及收款计划（2026）'!$B:$B,'[2]产值及收款计划（2026）'!CI:CI)</f>
        <v>0</v>
      </c>
      <c r="CN194" s="235" cm="1">
        <f t="array" ref="CN194">_xlfn.XLOOKUP($A194&amp;$B194,'[2]产值及收款计划（2026）'!$A:$A&amp;'[2]产值及收款计划（2026）'!$B:$B,'[2]产值及收款计划（2026）'!CJ:CJ)</f>
        <v>0</v>
      </c>
      <c r="CO194" s="235" cm="1">
        <f t="array" ref="CO194">_xlfn.XLOOKUP($A194&amp;$B194,'[2]产值及收款计划（2026）'!$A:$A&amp;'[2]产值及收款计划（2026）'!$B:$B,'[2]产值及收款计划（2026）'!CK:CK)</f>
        <v>0</v>
      </c>
      <c r="CP194" s="235" cm="1">
        <f t="array" ref="CP194">_xlfn.XLOOKUP($A194&amp;$B194,'[2]产值及收款计划（2026）'!$A:$A&amp;'[2]产值及收款计划（2026）'!$B:$B,'[2]产值及收款计划（2026）'!CL:CL)</f>
        <v>0</v>
      </c>
      <c r="DE194" s="235" cm="1">
        <f t="array" ref="DE194">_xlfn.XLOOKUP($A194&amp;$B194,'[2]产值及收款计划（2026）'!$A:$A&amp;'[2]产值及收款计划（2026）'!$B:$B,'[2]产值及收款计划（2026）'!DA:DA)</f>
        <v>0</v>
      </c>
      <c r="DF194" s="235" cm="1">
        <f t="array" ref="DF194">_xlfn.XLOOKUP($A194&amp;$B194,'[2]产值及收款计划（2026）'!$A:$A&amp;'[2]产值及收款计划（2026）'!$B:$B,'[2]产值及收款计划（2026）'!DB:DB)</f>
        <v>2.39445</v>
      </c>
      <c r="DG194" s="235" cm="1">
        <f t="array" ref="DG194">_xlfn.XLOOKUP($A194&amp;$B194,'[2]产值及收款计划（2026）'!$A:$A&amp;'[2]产值及收款计划（2026）'!$B:$B,'[2]产值及收款计划（2026）'!DC:DC)</f>
        <v>0</v>
      </c>
      <c r="DH194" s="235" cm="1">
        <f t="array" ref="DH194">_xlfn.XLOOKUP($A194&amp;$B194,'[2]产值及收款计划（2026）'!$A:$A&amp;'[2]产值及收款计划（2026）'!$B:$B,'[2]产值及收款计划（2026）'!DD:DD)</f>
        <v>0</v>
      </c>
      <c r="DI194" s="235" cm="1">
        <f t="array" ref="DI194">_xlfn.XLOOKUP($A194&amp;$B194,'[2]产值及收款计划（2026）'!$A:$A&amp;'[2]产值及收款计划（2026）'!$B:$B,'[2]产值及收款计划（2026）'!DE:DE)</f>
        <v>0</v>
      </c>
      <c r="DJ194" s="235" cm="1">
        <f t="array" ref="DJ194">_xlfn.XLOOKUP($A194&amp;$B194,'[2]产值及收款计划（2026）'!$A:$A&amp;'[2]产值及收款计划（2026）'!$B:$B,'[2]产值及收款计划（2026）'!DF:DF)</f>
        <v>0</v>
      </c>
      <c r="DK194" s="235" cm="1">
        <f t="array" ref="DK194">_xlfn.XLOOKUP($A194&amp;$B194,'[2]产值及收款计划（2026）'!$A:$A&amp;'[2]产值及收款计划（2026）'!$B:$B,'[2]产值及收款计划（2026）'!DG:DG)</f>
        <v>0</v>
      </c>
      <c r="DL194" s="235" cm="1">
        <f t="array" ref="DL194">_xlfn.XLOOKUP($A194&amp;$B194,'[2]产值及收款计划（2026）'!$A:$A&amp;'[2]产值及收款计划（2026）'!$B:$B,'[2]产值及收款计划（2026）'!DH:DH)</f>
        <v>0</v>
      </c>
      <c r="DM194" s="235" cm="1">
        <f t="array" ref="DM194">_xlfn.XLOOKUP($A194&amp;$B194,'[2]产值及收款计划（2026）'!$A:$A&amp;'[2]产值及收款计划（2026）'!$B:$B,'[2]产值及收款计划（2026）'!DI:DI)</f>
        <v>0</v>
      </c>
      <c r="DN194" s="235" cm="1">
        <f t="array" ref="DN194">_xlfn.XLOOKUP($A194&amp;$B194,'[2]产值及收款计划（2026）'!$A:$A&amp;'[2]产值及收款计划（2026）'!$B:$B,'[2]产值及收款计划（2026）'!DJ:DJ)</f>
        <v>0</v>
      </c>
      <c r="DO194" s="235" cm="1">
        <f t="array" ref="DO194">_xlfn.XLOOKUP($A194&amp;$B194,'[2]产值及收款计划（2026）'!$A:$A&amp;'[2]产值及收款计划（2026）'!$B:$B,'[2]产值及收款计划（2026）'!DK:DK)</f>
        <v>0</v>
      </c>
      <c r="DP194" s="235" cm="1">
        <f t="array" ref="DP194">_xlfn.XLOOKUP($A194&amp;$B194,'[2]产值及收款计划（2026）'!$A:$A&amp;'[2]产值及收款计划（2026）'!$B:$B,'[2]产值及收款计划（2026）'!DL:DL)</f>
        <v>0</v>
      </c>
      <c r="DQ194" s="243"/>
      <c r="DR194" s="229"/>
    </row>
    <row r="195" ht="20.25" spans="1:122">
      <c r="A195" s="233">
        <f t="shared" si="17"/>
        <v>46</v>
      </c>
      <c r="B195" s="233" t="s">
        <v>26</v>
      </c>
      <c r="C195" s="234" t="str" cm="1">
        <f t="array" ref="C195">_xlfn.XLOOKUP($A195&amp;$B195,'[2]产值及收款计划（2026）'!$A:$A&amp;'[2]产值及收款计划（2026）'!$B:$B,'[2]产值及收款计划（2026）'!C:C)</f>
        <v>ZHT2023121100154</v>
      </c>
      <c r="D195" s="234" t="str" cm="1">
        <f t="array" ref="D195">_xlfn.XLOOKUP($A195&amp;$B195,'[2]产值及收款计划（2026）'!$A:$A&amp;'[2]产值及收款计划（2026）'!$B:$B,'[2]产值及收款计划（2026）'!D:D)</f>
        <v>2023年城市基础设施车辆、应急及测绘管理功能技术开发合同</v>
      </c>
      <c r="E195" s="235" cm="1">
        <f t="array" ref="E195">_xlfn.XLOOKUP($A195&amp;$B195,'[2]产值及收款计划（2026）'!$A:$A&amp;'[2]产值及收款计划（2026）'!$B:$B,'[2]产值及收款计划（2026）'!E:E)</f>
        <v>74.826</v>
      </c>
      <c r="F195" s="235" cm="1">
        <f t="array" ref="F195">_xlfn.XLOOKUP($A195&amp;$B195,'[2]产值及收款计划（2026）'!$A:$A&amp;'[2]产值及收款计划（2026）'!$B:$B,'[2]产值及收款计划（2026）'!F:F)</f>
        <v>74.826</v>
      </c>
      <c r="G195" s="235" cm="1">
        <f t="array" ref="G195">_xlfn.XLOOKUP($A195&amp;$B195,'[2]产值及收款计划（2026）'!$A:$A&amp;'[2]产值及收款计划（2026）'!$B:$B,'[2]产值及收款计划（2026）'!G:G)</f>
        <v>74.826</v>
      </c>
      <c r="H195" s="235" cm="1">
        <f t="array" ref="H195">_xlfn.XLOOKUP($A195&amp;$B195,'[2]产值及收款计划（2026）'!$A:$A&amp;'[2]产值及收款计划（2026）'!$B:$B,'[2]产值及收款计划（2026）'!H:H)</f>
        <v>44.826</v>
      </c>
      <c r="I195" s="236" cm="1">
        <f t="array" ref="I195">_xlfn.XLOOKUP($A195&amp;$B195,'[2]产值及收款计划（2026）'!$A:$A&amp;'[2]产值及收款计划（2026）'!$B:$B,'[2]产值及收款计划（2026）'!I:I)</f>
        <v>0.599069842033518</v>
      </c>
      <c r="J195" s="237" cm="1">
        <f t="array" ref="J195">_xlfn.XLOOKUP($A195&amp;$B195,'[2]产值及收款计划（2026）'!$A:$A&amp;'[2]产值及收款计划（2026）'!$B:$B,'[2]产值及收款计划（2026）'!J:J)</f>
        <v>0.06</v>
      </c>
      <c r="K195" s="235" t="e" cm="1">
        <f t="array" ref="K195">_xlfn.XLOOKUP($A195&amp;$B195,'[2]产值及收款计划（2026）'!$A:$A&amp;'[2]产值及收款计划（2026）'!$B:$B,'[2]产值及收款计划（2026）'!K:K)</f>
        <v>#REF!</v>
      </c>
      <c r="L195" s="235" t="e" cm="1">
        <f t="array" ref="L195">_xlfn.XLOOKUP($A195&amp;$B195,'[2]产值及收款计划（2026）'!$A:$A&amp;'[2]产值及收款计划（2026）'!$B:$B,'[2]产值及收款计划（2026）'!L:L)</f>
        <v>#REF!</v>
      </c>
      <c r="M195" s="235" t="str" cm="1">
        <f t="array" ref="M195">_xlfn.XLOOKUP($A195&amp;$B195,'[2]产值及收款计划（2026）'!$A:$A&amp;'[2]产值及收款计划（2026）'!$B:$B,'[2]产值及收款计划（2026）'!M:M)</f>
        <v>主导</v>
      </c>
      <c r="N195" s="235" t="str" cm="1">
        <f t="array" ref="N195">_xlfn.XLOOKUP($A195&amp;$B195,'[2]产值及收款计划（2026）'!$A:$A&amp;'[2]产值及收款计划（2026）'!$B:$B,'[2]产值及收款计划（2026）'!N:N)</f>
        <v>贺一玮团队</v>
      </c>
      <c r="O195" s="235" t="str" cm="1">
        <f t="array" ref="O195">_xlfn.XLOOKUP($A195&amp;$B195,'[2]产值及收款计划（2026）'!$A:$A&amp;'[2]产值及收款计划（2026）'!$B:$B,'[2]产值及收款计划（2026）'!O:O)</f>
        <v>贺一玮</v>
      </c>
      <c r="P195" s="234" t="str" cm="1">
        <f t="array" ref="P195">_xlfn.XLOOKUP($A195&amp;$B195,'[2]产值及收款计划（2026）'!$A:$A&amp;'[2]产值及收款计划（2026）'!$B:$B,'[2]产值及收款计划（2026）'!P:P)</f>
        <v>25已完结</v>
      </c>
      <c r="Q195" s="235" t="e" cm="1">
        <f t="array" ref="Q195">_xlfn.XLOOKUP($A195&amp;$B195,'[2]产值及收款计划（2026）'!$A:$A&amp;'[2]产值及收款计划（2026）'!$B:$B,'[2]产值及收款计划（2026）'!Q:Q)</f>
        <v>#REF!</v>
      </c>
      <c r="R195" s="235" t="e" cm="1">
        <f t="array" ref="R195">_xlfn.XLOOKUP($A195&amp;$B195,'[2]产值及收款计划（2026）'!$A:$A&amp;'[2]产值及收款计划（2026）'!$B:$B,'[2]产值及收款计划（2026）'!R:R)</f>
        <v>#REF!</v>
      </c>
      <c r="S195" s="235" t="e" cm="1">
        <f t="array" ref="S195">_xlfn.XLOOKUP($A195&amp;$B195,'[2]产值及收款计划（2026）'!$A:$A&amp;'[2]产值及收款计划（2026）'!$B:$B,'[2]产值及收款计划（2026）'!S:S)</f>
        <v>#REF!</v>
      </c>
      <c r="T195" s="235" cm="1">
        <f t="array" ref="T195">_xlfn.XLOOKUP($A195&amp;$B195,'[2]产值及收款计划（2026）'!$A:$A&amp;'[2]产值及收款计划（2026）'!$B:$B,'[2]产值及收款计划（2026）'!T:T)</f>
        <v>74.826</v>
      </c>
      <c r="U195" s="235" cm="1">
        <f t="array" ref="U195">_xlfn.XLOOKUP($A195&amp;$B195,'[2]产值及收款计划（2026）'!$A:$A&amp;'[2]产值及收款计划（2026）'!$B:$B,'[2]产值及收款计划（2026）'!U:U)</f>
        <v>0</v>
      </c>
      <c r="V195" s="235" cm="1">
        <f t="array" ref="V195">_xlfn.XLOOKUP($A195&amp;$B195,'[2]产值及收款计划（2026）'!$A:$A&amp;'[2]产值及收款计划（2026）'!$B:$B,'[2]产值及收款计划（2026）'!V:V)</f>
        <v>0</v>
      </c>
      <c r="W195" s="235" t="e" cm="1">
        <f t="array" ref="W195">_xlfn.XLOOKUP($A195&amp;$B195,'[2]产值及收款计划（2026）'!$A:$A&amp;'[2]产值及收款计划（2026）'!$B:$B,'[2]产值及收款计划（2026）'!W:W)</f>
        <v>#REF!</v>
      </c>
      <c r="X195" s="235" t="e" cm="1">
        <f t="array" ref="X195">_xlfn.XLOOKUP($A195&amp;$B195,'[2]产值及收款计划（2026）'!$A:$A&amp;'[2]产值及收款计划（2026）'!$B:$B,'[2]产值及收款计划（2026）'!X:X)</f>
        <v>#REF!</v>
      </c>
      <c r="Y195" s="235" t="e" cm="1">
        <f t="array" ref="Y195">_xlfn.XLOOKUP($A195&amp;$B195,'[2]产值及收款计划（2026）'!$A:$A&amp;'[2]产值及收款计划（2026）'!$B:$B,'[2]产值及收款计划（2026）'!Y:Y)</f>
        <v>#REF!</v>
      </c>
      <c r="Z195" s="235" t="e" cm="1">
        <f t="array" ref="Z195">_xlfn.XLOOKUP($A195&amp;$B195,'[2]产值及收款计划（2026）'!$A:$A&amp;'[2]产值及收款计划（2026）'!$B:$B,'[2]产值及收款计划（2026）'!Z:Z)</f>
        <v>#REF!</v>
      </c>
      <c r="AA195" s="235" cm="1">
        <f t="array" ref="AA195">_xlfn.XLOOKUP($A195&amp;$B195,'[2]产值及收款计划（2026）'!$A:$A&amp;'[2]产值及收款计划（2026）'!$B:$B,'[2]产值及收款计划（2026）'!AA:AA)</f>
        <v>0</v>
      </c>
      <c r="AB195" s="235" cm="1">
        <f t="array" ref="AB195">_xlfn.XLOOKUP($A195&amp;$B195,'[2]产值及收款计划（2026）'!$A:$A&amp;'[2]产值及收款计划（2026）'!$B:$B,'[2]产值及收款计划（2026）'!AB:AB)</f>
        <v>0</v>
      </c>
      <c r="AC195" s="235" cm="1">
        <f t="array" ref="AC195">_xlfn.XLOOKUP($A195&amp;$B195,'[2]产值及收款计划（2026）'!$A:$A&amp;'[2]产值及收款计划（2026）'!$B:$B,'[2]产值及收款计划（2026）'!AC:AC)</f>
        <v>0</v>
      </c>
      <c r="AD195" s="235" cm="1">
        <f t="array" ref="AD195">_xlfn.XLOOKUP($A195&amp;$B195,'[2]产值及收款计划（2026）'!$A:$A&amp;'[2]产值及收款计划（2026）'!$B:$B,'[2]产值及收款计划（2026）'!AD:AD)</f>
        <v>0</v>
      </c>
      <c r="AE195" s="235" cm="1">
        <f t="array" ref="AE195">_xlfn.XLOOKUP($A195&amp;$B195,'[2]产值及收款计划（2026）'!$A:$A&amp;'[2]产值及收款计划（2026）'!$B:$B,'[2]产值及收款计划（2026）'!AE:AE)</f>
        <v>0</v>
      </c>
      <c r="AF195" s="235" cm="1">
        <f t="array" ref="AF195">_xlfn.XLOOKUP($A195&amp;$B195,'[2]产值及收款计划（2026）'!$A:$A&amp;'[2]产值及收款计划（2026）'!$B:$B,'[2]产值及收款计划（2026）'!AF:AF)</f>
        <v>0</v>
      </c>
      <c r="AG195" s="235" cm="1">
        <f t="array" ref="AG195">_xlfn.XLOOKUP($A195&amp;$B195,'[2]产值及收款计划（2026）'!$A:$A&amp;'[2]产值及收款计划（2026）'!$B:$B,'[2]产值及收款计划（2026）'!AG:AG)</f>
        <v>0</v>
      </c>
      <c r="AH195" s="235" cm="1">
        <f t="array" ref="AH195">_xlfn.XLOOKUP($A195&amp;$B195,'[2]产值及收款计划（2026）'!$A:$A&amp;'[2]产值及收款计划（2026）'!$B:$B,'[2]产值及收款计划（2026）'!AH:AH)</f>
        <v>0</v>
      </c>
      <c r="AI195" s="235" cm="1">
        <f t="array" ref="AI195">_xlfn.XLOOKUP($A195&amp;$B195,'[2]产值及收款计划（2026）'!$A:$A&amp;'[2]产值及收款计划（2026）'!$B:$B,'[2]产值及收款计划（2026）'!AI:AI)</f>
        <v>0</v>
      </c>
      <c r="AJ195" s="235" cm="1">
        <f t="array" ref="AJ195">_xlfn.XLOOKUP($A195&amp;$B195,'[2]产值及收款计划（2026）'!$A:$A&amp;'[2]产值及收款计划（2026）'!$B:$B,'[2]产值及收款计划（2026）'!AJ:AJ)</f>
        <v>0</v>
      </c>
      <c r="AK195" s="235" cm="1">
        <f t="array" ref="AK195">_xlfn.XLOOKUP($A195&amp;$B195,'[2]产值及收款计划（2026）'!$A:$A&amp;'[2]产值及收款计划（2026）'!$B:$B,'[2]产值及收款计划（2026）'!AK:AK)</f>
        <v>0</v>
      </c>
      <c r="AL195" s="235" cm="1">
        <f t="array" ref="AL195">_xlfn.XLOOKUP($A195&amp;$B195,'[2]产值及收款计划（2026）'!$A:$A&amp;'[2]产值及收款计划（2026）'!$B:$B,'[2]产值及收款计划（2026）'!AL:AL)</f>
        <v>0</v>
      </c>
      <c r="AM195" s="242" cm="1">
        <f t="array" ref="AM195">_xlfn.LET(_xlpm.勾选月份状态数组,TRANSPOSE('PPT(12-15页）-TOP10'!$A$3:$A$14),_xlpm.选择数据区,IF('PPT(12-15页）-TOP10'!$E$3="收款",$BA195:$BL195,$AA195:$AL195),SUM(_xlfn._xlws.FILTER(_xlpm.选择数据区,_xlpm.勾选月份状态数组,"")))</f>
        <v>0</v>
      </c>
      <c r="AN195" s="235" t="e">
        <f>_xlfn.XLOOKUP($C195,应收未收表!$T:$T,应收未收表!AA:AA)</f>
        <v>#N/A</v>
      </c>
      <c r="AO195" s="235" t="e">
        <f>_xlfn.XLOOKUP($C195,应收未收表!$T:$T,应收未收表!AB:AB)</f>
        <v>#N/A</v>
      </c>
      <c r="AP195" s="235" t="e">
        <f>_xlfn.XLOOKUP($C195,应收未收表!$T:$T,应收未收表!AC:AC)</f>
        <v>#N/A</v>
      </c>
      <c r="AQ195" s="235" t="e">
        <f>_xlfn.XLOOKUP($C195,应收未收表!$T:$T,应收未收表!AE:AE)</f>
        <v>#N/A</v>
      </c>
      <c r="AR195" s="235" t="e">
        <f>_xlfn.XLOOKUP($C195,应收未收表!$T:$T,应收未收表!AF:AF)</f>
        <v>#N/A</v>
      </c>
      <c r="AS195" s="235" t="e" cm="1">
        <f t="array" ref="AS195">_xlfn.XLOOKUP($A195&amp;$B195,'[2]产值及收款计划（2026）'!$A:$A&amp;'[2]产值及收款计划（2026）'!$B:$B,'[2]产值及收款计划（2026）'!AS:AS)</f>
        <v>#REF!</v>
      </c>
      <c r="AT195" s="235" t="e" cm="1">
        <f t="array" ref="AT195">_xlfn.XLOOKUP($A195&amp;$B195,'[2]产值及收款计划（2026）'!$A:$A&amp;'[2]产值及收款计划（2026）'!$B:$B,'[2]产值及收款计划（2026）'!AT:AT)</f>
        <v>#REF!</v>
      </c>
      <c r="AU195" s="235" t="e" cm="1">
        <f t="array" ref="AU195">_xlfn.XLOOKUP($A195&amp;$B195,'[2]产值及收款计划（2026）'!$A:$A&amp;'[2]产值及收款计划（2026）'!$B:$B,'[2]产值及收款计划（2026）'!AU:AU)</f>
        <v>#REF!</v>
      </c>
      <c r="AV195" s="235" t="e" cm="1">
        <f t="array" ref="AV195">_xlfn.XLOOKUP($A195&amp;$B195,'[2]产值及收款计划（2026）'!$A:$A&amp;'[2]产值及收款计划（2026）'!$B:$B,'[2]产值及收款计划（2026）'!AV:AV)</f>
        <v>#REF!</v>
      </c>
      <c r="AW195" s="235" cm="1">
        <f t="array" ref="AW195">_xlfn.XLOOKUP($A195&amp;$B195,'[2]产值及收款计划（2026）'!$A:$A&amp;'[2]产值及收款计划（2026）'!$B:$B,'[2]产值及收款计划（2026）'!AW:AW)</f>
        <v>71.0847</v>
      </c>
      <c r="AX195" s="235" cm="1">
        <f t="array" ref="AX195">_xlfn.XLOOKUP($A195&amp;$B195,'[2]产值及收款计划（2026）'!$A:$A&amp;'[2]产值及收款计划（2026）'!$B:$B,'[2]产值及收款计划（2026）'!AX:AX)</f>
        <v>3.7413</v>
      </c>
      <c r="AY195" s="235" cm="1">
        <f t="array" ref="AY195">_xlfn.XLOOKUP($A195&amp;$B195,'[2]产值及收款计划（2026）'!$A:$A&amp;'[2]产值及收款计划（2026）'!$B:$B,'[2]产值及收款计划（2026）'!AY:AY)</f>
        <v>-4.44089209850063e-15</v>
      </c>
      <c r="AZ195" s="235" cm="1">
        <f t="array" ref="AZ195">_xlfn.XLOOKUP($A195&amp;$B195,'[2]产值及收款计划（2026）'!$A:$A&amp;'[2]产值及收款计划（2026）'!$B:$B,'[2]产值及收款计划（2026）'!AZ:AZ)</f>
        <v>-4.44089209850063e-15</v>
      </c>
      <c r="BA195" s="235" t="e" cm="1">
        <f t="array" ref="BA195">_xlfn.XLOOKUP($A195&amp;$B195,'[2]产值及收款计划（2026）'!$A:$A&amp;'[2]产值及收款计划（2026）'!$B:$B,'[2]产值及收款计划（2026）'!BA:BA)</f>
        <v>#REF!</v>
      </c>
      <c r="BB195" s="235" cm="1">
        <f t="array" ref="BB195">_xlfn.XLOOKUP($A195&amp;$B195,'[2]产值及收款计划（2026）'!$A:$A&amp;'[2]产值及收款计划（2026）'!$B:$B,'[2]产值及收款计划（2026）'!BB:BB)</f>
        <v>3.7413</v>
      </c>
      <c r="BC195" s="235" t="e" cm="1">
        <f t="array" ref="BC195">_xlfn.XLOOKUP($A195&amp;$B195,'[2]产值及收款计划（2026）'!$A:$A&amp;'[2]产值及收款计划（2026）'!$B:$B,'[2]产值及收款计划（2026）'!BC:BC)</f>
        <v>#REF!</v>
      </c>
      <c r="BD195" s="235" t="e" cm="1">
        <f t="array" ref="BD195">_xlfn.XLOOKUP($A195&amp;$B195,'[2]产值及收款计划（2026）'!$A:$A&amp;'[2]产值及收款计划（2026）'!$B:$B,'[2]产值及收款计划（2026）'!BD:BD)</f>
        <v>#REF!</v>
      </c>
      <c r="BE195" s="235" t="e" cm="1">
        <f t="array" ref="BE195">_xlfn.XLOOKUP($A195&amp;$B195,'[2]产值及收款计划（2026）'!$A:$A&amp;'[2]产值及收款计划（2026）'!$B:$B,'[2]产值及收款计划（2026）'!BE:BE)</f>
        <v>#REF!</v>
      </c>
      <c r="BF195" s="235" t="e" cm="1">
        <f t="array" ref="BF195">_xlfn.XLOOKUP($A195&amp;$B195,'[2]产值及收款计划（2026）'!$A:$A&amp;'[2]产值及收款计划（2026）'!$B:$B,'[2]产值及收款计划（2026）'!BF:BF)</f>
        <v>#REF!</v>
      </c>
      <c r="BG195" s="235" t="e" cm="1">
        <f t="array" ref="BG195">_xlfn.XLOOKUP($A195&amp;$B195,'[2]产值及收款计划（2026）'!$A:$A&amp;'[2]产值及收款计划（2026）'!$B:$B,'[2]产值及收款计划（2026）'!BG:BG)</f>
        <v>#REF!</v>
      </c>
      <c r="BH195" s="235" t="e" cm="1">
        <f t="array" ref="BH195">_xlfn.XLOOKUP($A195&amp;$B195,'[2]产值及收款计划（2026）'!$A:$A&amp;'[2]产值及收款计划（2026）'!$B:$B,'[2]产值及收款计划（2026）'!BH:BH)</f>
        <v>#REF!</v>
      </c>
      <c r="BI195" s="235" t="e" cm="1">
        <f t="array" ref="BI195">_xlfn.XLOOKUP($A195&amp;$B195,'[2]产值及收款计划（2026）'!$A:$A&amp;'[2]产值及收款计划（2026）'!$B:$B,'[2]产值及收款计划（2026）'!BI:BI)</f>
        <v>#REF!</v>
      </c>
      <c r="BJ195" s="235" t="e" cm="1">
        <f t="array" ref="BJ195">_xlfn.XLOOKUP($A195&amp;$B195,'[2]产值及收款计划（2026）'!$A:$A&amp;'[2]产值及收款计划（2026）'!$B:$B,'[2]产值及收款计划（2026）'!BJ:BJ)</f>
        <v>#REF!</v>
      </c>
      <c r="BK195" s="235" t="e" cm="1">
        <f t="array" ref="BK195">_xlfn.XLOOKUP($A195&amp;$B195,'[2]产值及收款计划（2026）'!$A:$A&amp;'[2]产值及收款计划（2026）'!$B:$B,'[2]产值及收款计划（2026）'!BK:BK)</f>
        <v>#REF!</v>
      </c>
      <c r="BL195" s="235" t="e" cm="1">
        <f t="array" ref="BL195">_xlfn.XLOOKUP($A195&amp;$B195,'[2]产值及收款计划（2026）'!$A:$A&amp;'[2]产值及收款计划（2026）'!$B:$B,'[2]产值及收款计划（2026）'!BL:BL)</f>
        <v>#REF!</v>
      </c>
      <c r="BM195" s="235"/>
      <c r="BN195" s="235"/>
      <c r="BO195" s="235"/>
      <c r="BP195" s="235"/>
      <c r="BQ195" s="235" t="e">
        <f>_xlfn.XLOOKUP($C195,应收未收表!$AJ:$AJ,应收未收表!AK:AK)</f>
        <v>#N/A</v>
      </c>
      <c r="BR195" s="235" t="e">
        <f>_xlfn.XLOOKUP($C195,应收未收表!$AJ:$AJ,应收未收表!AL:AL)</f>
        <v>#N/A</v>
      </c>
      <c r="BS195" s="235" t="e">
        <f>_xlfn.XLOOKUP($C195,应收未收表!$AJ:$AJ,应收未收表!AM:AM)</f>
        <v>#N/A</v>
      </c>
      <c r="BT195" s="235" t="e">
        <f>_xlfn.XLOOKUP($C195,应收未收表!$AJ:$AJ,应收未收表!AN:AN)</f>
        <v>#N/A</v>
      </c>
      <c r="BU195" s="234" t="str" cm="1">
        <f t="array" ref="BU195">_xlfn.XLOOKUP($A195&amp;$B195,'[2]产值及收款计划（2026）'!$A:$A&amp;'[2]产值及收款计划（2026）'!$B:$B,'[2]产值及收款计划（2026）'!BQ:BQ)</f>
        <v>上海城建智慧城市运营管理有限公司</v>
      </c>
      <c r="BV195" s="235" t="e" cm="1">
        <f t="array" ref="BV195">_xlfn.XLOOKUP($A195&amp;$B195,'[2]产值及收款计划（2026）'!$A:$A&amp;'[2]产值及收款计划（2026）'!$B:$B,'[2]产值及收款计划（2026）'!BR:BR)</f>
        <v>#REF!</v>
      </c>
      <c r="CE195" s="235" cm="1">
        <f t="array" ref="CE195">_xlfn.XLOOKUP($A195&amp;$B195,'[2]产值及收款计划（2026）'!$A:$A&amp;'[2]产值及收款计划（2026）'!$B:$B,'[2]产值及收款计划（2026）'!CA:CA)</f>
        <v>0</v>
      </c>
      <c r="CF195" s="235" cm="1">
        <f t="array" ref="CF195">_xlfn.XLOOKUP($A195&amp;$B195,'[2]产值及收款计划（2026）'!$A:$A&amp;'[2]产值及收款计划（2026）'!$B:$B,'[2]产值及收款计划（2026）'!CB:CB)</f>
        <v>0</v>
      </c>
      <c r="CG195" s="235" cm="1">
        <f t="array" ref="CG195">_xlfn.XLOOKUP($A195&amp;$B195,'[2]产值及收款计划（2026）'!$A:$A&amp;'[2]产值及收款计划（2026）'!$B:$B,'[2]产值及收款计划（2026）'!CC:CC)</f>
        <v>0</v>
      </c>
      <c r="CH195" s="235" cm="1">
        <f t="array" ref="CH195">_xlfn.XLOOKUP($A195&amp;$B195,'[2]产值及收款计划（2026）'!$A:$A&amp;'[2]产值及收款计划（2026）'!$B:$B,'[2]产值及收款计划（2026）'!CD:CD)</f>
        <v>0</v>
      </c>
      <c r="CI195" s="235" cm="1">
        <f t="array" ref="CI195">_xlfn.XLOOKUP($A195&amp;$B195,'[2]产值及收款计划（2026）'!$A:$A&amp;'[2]产值及收款计划（2026）'!$B:$B,'[2]产值及收款计划（2026）'!CE:CE)</f>
        <v>0</v>
      </c>
      <c r="CJ195" s="235" cm="1">
        <f t="array" ref="CJ195">_xlfn.XLOOKUP($A195&amp;$B195,'[2]产值及收款计划（2026）'!$A:$A&amp;'[2]产值及收款计划（2026）'!$B:$B,'[2]产值及收款计划（2026）'!CF:CF)</f>
        <v>0</v>
      </c>
      <c r="CK195" s="235" cm="1">
        <f t="array" ref="CK195">_xlfn.XLOOKUP($A195&amp;$B195,'[2]产值及收款计划（2026）'!$A:$A&amp;'[2]产值及收款计划（2026）'!$B:$B,'[2]产值及收款计划（2026）'!CG:CG)</f>
        <v>0</v>
      </c>
      <c r="CL195" s="235" cm="1">
        <f t="array" ref="CL195">_xlfn.XLOOKUP($A195&amp;$B195,'[2]产值及收款计划（2026）'!$A:$A&amp;'[2]产值及收款计划（2026）'!$B:$B,'[2]产值及收款计划（2026）'!CH:CH)</f>
        <v>0</v>
      </c>
      <c r="CM195" s="235" cm="1">
        <f t="array" ref="CM195">_xlfn.XLOOKUP($A195&amp;$B195,'[2]产值及收款计划（2026）'!$A:$A&amp;'[2]产值及收款计划（2026）'!$B:$B,'[2]产值及收款计划（2026）'!CI:CI)</f>
        <v>0</v>
      </c>
      <c r="CN195" s="235" cm="1">
        <f t="array" ref="CN195">_xlfn.XLOOKUP($A195&amp;$B195,'[2]产值及收款计划（2026）'!$A:$A&amp;'[2]产值及收款计划（2026）'!$B:$B,'[2]产值及收款计划（2026）'!CJ:CJ)</f>
        <v>0</v>
      </c>
      <c r="CO195" s="235" cm="1">
        <f t="array" ref="CO195">_xlfn.XLOOKUP($A195&amp;$B195,'[2]产值及收款计划（2026）'!$A:$A&amp;'[2]产值及收款计划（2026）'!$B:$B,'[2]产值及收款计划（2026）'!CK:CK)</f>
        <v>0</v>
      </c>
      <c r="CP195" s="235" cm="1">
        <f t="array" ref="CP195">_xlfn.XLOOKUP($A195&amp;$B195,'[2]产值及收款计划（2026）'!$A:$A&amp;'[2]产值及收款计划（2026）'!$B:$B,'[2]产值及收款计划（2026）'!CL:CL)</f>
        <v>0</v>
      </c>
      <c r="DE195" s="235" cm="1">
        <f t="array" ref="DE195">_xlfn.XLOOKUP($A195&amp;$B195,'[2]产值及收款计划（2026）'!$A:$A&amp;'[2]产值及收款计划（2026）'!$B:$B,'[2]产值及收款计划（2026）'!DA:DA)</f>
        <v>0</v>
      </c>
      <c r="DF195" s="235" cm="1">
        <f t="array" ref="DF195">_xlfn.XLOOKUP($A195&amp;$B195,'[2]产值及收款计划（2026）'!$A:$A&amp;'[2]产值及收款计划（2026）'!$B:$B,'[2]产值及收款计划（2026）'!DB:DB)</f>
        <v>3.7413</v>
      </c>
      <c r="DG195" s="235" cm="1">
        <f t="array" ref="DG195">_xlfn.XLOOKUP($A195&amp;$B195,'[2]产值及收款计划（2026）'!$A:$A&amp;'[2]产值及收款计划（2026）'!$B:$B,'[2]产值及收款计划（2026）'!DC:DC)</f>
        <v>0</v>
      </c>
      <c r="DH195" s="235" cm="1">
        <f t="array" ref="DH195">_xlfn.XLOOKUP($A195&amp;$B195,'[2]产值及收款计划（2026）'!$A:$A&amp;'[2]产值及收款计划（2026）'!$B:$B,'[2]产值及收款计划（2026）'!DD:DD)</f>
        <v>0</v>
      </c>
      <c r="DI195" s="235" cm="1">
        <f t="array" ref="DI195">_xlfn.XLOOKUP($A195&amp;$B195,'[2]产值及收款计划（2026）'!$A:$A&amp;'[2]产值及收款计划（2026）'!$B:$B,'[2]产值及收款计划（2026）'!DE:DE)</f>
        <v>0</v>
      </c>
      <c r="DJ195" s="235" cm="1">
        <f t="array" ref="DJ195">_xlfn.XLOOKUP($A195&amp;$B195,'[2]产值及收款计划（2026）'!$A:$A&amp;'[2]产值及收款计划（2026）'!$B:$B,'[2]产值及收款计划（2026）'!DF:DF)</f>
        <v>0</v>
      </c>
      <c r="DK195" s="235" cm="1">
        <f t="array" ref="DK195">_xlfn.XLOOKUP($A195&amp;$B195,'[2]产值及收款计划（2026）'!$A:$A&amp;'[2]产值及收款计划（2026）'!$B:$B,'[2]产值及收款计划（2026）'!DG:DG)</f>
        <v>0</v>
      </c>
      <c r="DL195" s="235" cm="1">
        <f t="array" ref="DL195">_xlfn.XLOOKUP($A195&amp;$B195,'[2]产值及收款计划（2026）'!$A:$A&amp;'[2]产值及收款计划（2026）'!$B:$B,'[2]产值及收款计划（2026）'!DH:DH)</f>
        <v>0</v>
      </c>
      <c r="DM195" s="235" cm="1">
        <f t="array" ref="DM195">_xlfn.XLOOKUP($A195&amp;$B195,'[2]产值及收款计划（2026）'!$A:$A&amp;'[2]产值及收款计划（2026）'!$B:$B,'[2]产值及收款计划（2026）'!DI:DI)</f>
        <v>0</v>
      </c>
      <c r="DN195" s="235" cm="1">
        <f t="array" ref="DN195">_xlfn.XLOOKUP($A195&amp;$B195,'[2]产值及收款计划（2026）'!$A:$A&amp;'[2]产值及收款计划（2026）'!$B:$B,'[2]产值及收款计划（2026）'!DJ:DJ)</f>
        <v>0</v>
      </c>
      <c r="DO195" s="235" cm="1">
        <f t="array" ref="DO195">_xlfn.XLOOKUP($A195&amp;$B195,'[2]产值及收款计划（2026）'!$A:$A&amp;'[2]产值及收款计划（2026）'!$B:$B,'[2]产值及收款计划（2026）'!DK:DK)</f>
        <v>0</v>
      </c>
      <c r="DP195" s="235" cm="1">
        <f t="array" ref="DP195">_xlfn.XLOOKUP($A195&amp;$B195,'[2]产值及收款计划（2026）'!$A:$A&amp;'[2]产值及收款计划（2026）'!$B:$B,'[2]产值及收款计划（2026）'!DL:DL)</f>
        <v>0</v>
      </c>
      <c r="DQ195" s="243"/>
      <c r="DR195" s="229"/>
    </row>
    <row r="196" ht="20.25" spans="1:122">
      <c r="A196" s="233">
        <f t="shared" si="17"/>
        <v>47</v>
      </c>
      <c r="B196" s="233" t="s">
        <v>26</v>
      </c>
      <c r="C196" s="234" t="str" cm="1">
        <f t="array" ref="C196">_xlfn.XLOOKUP($A196&amp;$B196,'[2]产值及收款计划（2026）'!$A:$A&amp;'[2]产值及收款计划（2026）'!$B:$B,'[2]产值及收款计划（2026）'!C:C)</f>
        <v>ZHT2023121100155</v>
      </c>
      <c r="D196" s="234" t="str" cm="1">
        <f t="array" ref="D196">_xlfn.XLOOKUP($A196&amp;$B196,'[2]产值及收款计划（2026）'!$A:$A&amp;'[2]产值及收款计划（2026）'!$B:$B,'[2]产值及收款计划（2026）'!D:D)</f>
        <v>2023年城市基础设施智慧运管平台功能提升技术开发合同</v>
      </c>
      <c r="E196" s="235" cm="1">
        <f t="array" ref="E196">_xlfn.XLOOKUP($A196&amp;$B196,'[2]产值及收款计划（2026）'!$A:$A&amp;'[2]产值及收款计划（2026）'!$B:$B,'[2]产值及收款计划（2026）'!E:E)</f>
        <v>71.064</v>
      </c>
      <c r="F196" s="235" cm="1">
        <f t="array" ref="F196">_xlfn.XLOOKUP($A196&amp;$B196,'[2]产值及收款计划（2026）'!$A:$A&amp;'[2]产值及收款计划（2026）'!$B:$B,'[2]产值及收款计划（2026）'!F:F)</f>
        <v>71.064</v>
      </c>
      <c r="G196" s="235" cm="1">
        <f t="array" ref="G196">_xlfn.XLOOKUP($A196&amp;$B196,'[2]产值及收款计划（2026）'!$A:$A&amp;'[2]产值及收款计划（2026）'!$B:$B,'[2]产值及收款计划（2026）'!G:G)</f>
        <v>71.064</v>
      </c>
      <c r="H196" s="235" cm="1">
        <f t="array" ref="H196">_xlfn.XLOOKUP($A196&amp;$B196,'[2]产值及收款计划（2026）'!$A:$A&amp;'[2]产值及收款计划（2026）'!$B:$B,'[2]产值及收款计划（2026）'!H:H)</f>
        <v>41.064</v>
      </c>
      <c r="I196" s="236" cm="1">
        <f t="array" ref="I196">_xlfn.XLOOKUP($A196&amp;$B196,'[2]产值及收款计划（2026）'!$A:$A&amp;'[2]产值及收款计划（2026）'!$B:$B,'[2]产值及收款计划（2026）'!I:I)</f>
        <v>0.577845322526174</v>
      </c>
      <c r="J196" s="237" cm="1">
        <f t="array" ref="J196">_xlfn.XLOOKUP($A196&amp;$B196,'[2]产值及收款计划（2026）'!$A:$A&amp;'[2]产值及收款计划（2026）'!$B:$B,'[2]产值及收款计划（2026）'!J:J)</f>
        <v>0.06</v>
      </c>
      <c r="K196" s="235" t="e" cm="1">
        <f t="array" ref="K196">_xlfn.XLOOKUP($A196&amp;$B196,'[2]产值及收款计划（2026）'!$A:$A&amp;'[2]产值及收款计划（2026）'!$B:$B,'[2]产值及收款计划（2026）'!K:K)</f>
        <v>#REF!</v>
      </c>
      <c r="L196" s="235" t="e" cm="1">
        <f t="array" ref="L196">_xlfn.XLOOKUP($A196&amp;$B196,'[2]产值及收款计划（2026）'!$A:$A&amp;'[2]产值及收款计划（2026）'!$B:$B,'[2]产值及收款计划（2026）'!L:L)</f>
        <v>#REF!</v>
      </c>
      <c r="M196" s="235" t="str" cm="1">
        <f t="array" ref="M196">_xlfn.XLOOKUP($A196&amp;$B196,'[2]产值及收款计划（2026）'!$A:$A&amp;'[2]产值及收款计划（2026）'!$B:$B,'[2]产值及收款计划（2026）'!M:M)</f>
        <v>主导</v>
      </c>
      <c r="N196" s="235" t="str" cm="1">
        <f t="array" ref="N196">_xlfn.XLOOKUP($A196&amp;$B196,'[2]产值及收款计划（2026）'!$A:$A&amp;'[2]产值及收款计划（2026）'!$B:$B,'[2]产值及收款计划（2026）'!N:N)</f>
        <v>贺一玮团队</v>
      </c>
      <c r="O196" s="235" t="str" cm="1">
        <f t="array" ref="O196">_xlfn.XLOOKUP($A196&amp;$B196,'[2]产值及收款计划（2026）'!$A:$A&amp;'[2]产值及收款计划（2026）'!$B:$B,'[2]产值及收款计划（2026）'!O:O)</f>
        <v>贺一玮</v>
      </c>
      <c r="P196" s="234" t="str" cm="1">
        <f t="array" ref="P196">_xlfn.XLOOKUP($A196&amp;$B196,'[2]产值及收款计划（2026）'!$A:$A&amp;'[2]产值及收款计划（2026）'!$B:$B,'[2]产值及收款计划（2026）'!P:P)</f>
        <v>25已完结</v>
      </c>
      <c r="Q196" s="235" t="e" cm="1">
        <f t="array" ref="Q196">_xlfn.XLOOKUP($A196&amp;$B196,'[2]产值及收款计划（2026）'!$A:$A&amp;'[2]产值及收款计划（2026）'!$B:$B,'[2]产值及收款计划（2026）'!Q:Q)</f>
        <v>#REF!</v>
      </c>
      <c r="R196" s="235" t="e" cm="1">
        <f t="array" ref="R196">_xlfn.XLOOKUP($A196&amp;$B196,'[2]产值及收款计划（2026）'!$A:$A&amp;'[2]产值及收款计划（2026）'!$B:$B,'[2]产值及收款计划（2026）'!R:R)</f>
        <v>#REF!</v>
      </c>
      <c r="S196" s="235" t="e" cm="1">
        <f t="array" ref="S196">_xlfn.XLOOKUP($A196&amp;$B196,'[2]产值及收款计划（2026）'!$A:$A&amp;'[2]产值及收款计划（2026）'!$B:$B,'[2]产值及收款计划（2026）'!S:S)</f>
        <v>#REF!</v>
      </c>
      <c r="T196" s="235" cm="1">
        <f t="array" ref="T196">_xlfn.XLOOKUP($A196&amp;$B196,'[2]产值及收款计划（2026）'!$A:$A&amp;'[2]产值及收款计划（2026）'!$B:$B,'[2]产值及收款计划（2026）'!T:T)</f>
        <v>71.064</v>
      </c>
      <c r="U196" s="235" cm="1">
        <f t="array" ref="U196">_xlfn.XLOOKUP($A196&amp;$B196,'[2]产值及收款计划（2026）'!$A:$A&amp;'[2]产值及收款计划（2026）'!$B:$B,'[2]产值及收款计划（2026）'!U:U)</f>
        <v>0</v>
      </c>
      <c r="V196" s="235" cm="1">
        <f t="array" ref="V196">_xlfn.XLOOKUP($A196&amp;$B196,'[2]产值及收款计划（2026）'!$A:$A&amp;'[2]产值及收款计划（2026）'!$B:$B,'[2]产值及收款计划（2026）'!V:V)</f>
        <v>0</v>
      </c>
      <c r="W196" s="235" t="e" cm="1">
        <f t="array" ref="W196">_xlfn.XLOOKUP($A196&amp;$B196,'[2]产值及收款计划（2026）'!$A:$A&amp;'[2]产值及收款计划（2026）'!$B:$B,'[2]产值及收款计划（2026）'!W:W)</f>
        <v>#REF!</v>
      </c>
      <c r="X196" s="235" t="e" cm="1">
        <f t="array" ref="X196">_xlfn.XLOOKUP($A196&amp;$B196,'[2]产值及收款计划（2026）'!$A:$A&amp;'[2]产值及收款计划（2026）'!$B:$B,'[2]产值及收款计划（2026）'!X:X)</f>
        <v>#REF!</v>
      </c>
      <c r="Y196" s="235" t="e" cm="1">
        <f t="array" ref="Y196">_xlfn.XLOOKUP($A196&amp;$B196,'[2]产值及收款计划（2026）'!$A:$A&amp;'[2]产值及收款计划（2026）'!$B:$B,'[2]产值及收款计划（2026）'!Y:Y)</f>
        <v>#REF!</v>
      </c>
      <c r="Z196" s="235" t="e" cm="1">
        <f t="array" ref="Z196">_xlfn.XLOOKUP($A196&amp;$B196,'[2]产值及收款计划（2026）'!$A:$A&amp;'[2]产值及收款计划（2026）'!$B:$B,'[2]产值及收款计划（2026）'!Z:Z)</f>
        <v>#REF!</v>
      </c>
      <c r="AA196" s="235" cm="1">
        <f t="array" ref="AA196">_xlfn.XLOOKUP($A196&amp;$B196,'[2]产值及收款计划（2026）'!$A:$A&amp;'[2]产值及收款计划（2026）'!$B:$B,'[2]产值及收款计划（2026）'!AA:AA)</f>
        <v>0</v>
      </c>
      <c r="AB196" s="235" cm="1">
        <f t="array" ref="AB196">_xlfn.XLOOKUP($A196&amp;$B196,'[2]产值及收款计划（2026）'!$A:$A&amp;'[2]产值及收款计划（2026）'!$B:$B,'[2]产值及收款计划（2026）'!AB:AB)</f>
        <v>0</v>
      </c>
      <c r="AC196" s="235" cm="1">
        <f t="array" ref="AC196">_xlfn.XLOOKUP($A196&amp;$B196,'[2]产值及收款计划（2026）'!$A:$A&amp;'[2]产值及收款计划（2026）'!$B:$B,'[2]产值及收款计划（2026）'!AC:AC)</f>
        <v>0</v>
      </c>
      <c r="AD196" s="235" cm="1">
        <f t="array" ref="AD196">_xlfn.XLOOKUP($A196&amp;$B196,'[2]产值及收款计划（2026）'!$A:$A&amp;'[2]产值及收款计划（2026）'!$B:$B,'[2]产值及收款计划（2026）'!AD:AD)</f>
        <v>0</v>
      </c>
      <c r="AE196" s="235" cm="1">
        <f t="array" ref="AE196">_xlfn.XLOOKUP($A196&amp;$B196,'[2]产值及收款计划（2026）'!$A:$A&amp;'[2]产值及收款计划（2026）'!$B:$B,'[2]产值及收款计划（2026）'!AE:AE)</f>
        <v>0</v>
      </c>
      <c r="AF196" s="235" cm="1">
        <f t="array" ref="AF196">_xlfn.XLOOKUP($A196&amp;$B196,'[2]产值及收款计划（2026）'!$A:$A&amp;'[2]产值及收款计划（2026）'!$B:$B,'[2]产值及收款计划（2026）'!AF:AF)</f>
        <v>0</v>
      </c>
      <c r="AG196" s="235" cm="1">
        <f t="array" ref="AG196">_xlfn.XLOOKUP($A196&amp;$B196,'[2]产值及收款计划（2026）'!$A:$A&amp;'[2]产值及收款计划（2026）'!$B:$B,'[2]产值及收款计划（2026）'!AG:AG)</f>
        <v>0</v>
      </c>
      <c r="AH196" s="235" cm="1">
        <f t="array" ref="AH196">_xlfn.XLOOKUP($A196&amp;$B196,'[2]产值及收款计划（2026）'!$A:$A&amp;'[2]产值及收款计划（2026）'!$B:$B,'[2]产值及收款计划（2026）'!AH:AH)</f>
        <v>0</v>
      </c>
      <c r="AI196" s="235" cm="1">
        <f t="array" ref="AI196">_xlfn.XLOOKUP($A196&amp;$B196,'[2]产值及收款计划（2026）'!$A:$A&amp;'[2]产值及收款计划（2026）'!$B:$B,'[2]产值及收款计划（2026）'!AI:AI)</f>
        <v>0</v>
      </c>
      <c r="AJ196" s="235" cm="1">
        <f t="array" ref="AJ196">_xlfn.XLOOKUP($A196&amp;$B196,'[2]产值及收款计划（2026）'!$A:$A&amp;'[2]产值及收款计划（2026）'!$B:$B,'[2]产值及收款计划（2026）'!AJ:AJ)</f>
        <v>0</v>
      </c>
      <c r="AK196" s="235" cm="1">
        <f t="array" ref="AK196">_xlfn.XLOOKUP($A196&amp;$B196,'[2]产值及收款计划（2026）'!$A:$A&amp;'[2]产值及收款计划（2026）'!$B:$B,'[2]产值及收款计划（2026）'!AK:AK)</f>
        <v>0</v>
      </c>
      <c r="AL196" s="235" cm="1">
        <f t="array" ref="AL196">_xlfn.XLOOKUP($A196&amp;$B196,'[2]产值及收款计划（2026）'!$A:$A&amp;'[2]产值及收款计划（2026）'!$B:$B,'[2]产值及收款计划（2026）'!AL:AL)</f>
        <v>0</v>
      </c>
      <c r="AM196" s="242" cm="1">
        <f t="array" ref="AM196">_xlfn.LET(_xlpm.勾选月份状态数组,TRANSPOSE('PPT(12-15页）-TOP10'!$A$3:$A$14),_xlpm.选择数据区,IF('PPT(12-15页）-TOP10'!$E$3="收款",$BA196:$BL196,$AA196:$AL196),SUM(_xlfn._xlws.FILTER(_xlpm.选择数据区,_xlpm.勾选月份状态数组,"")))</f>
        <v>0</v>
      </c>
      <c r="AN196" s="235" t="e">
        <f>_xlfn.XLOOKUP($C196,应收未收表!$T:$T,应收未收表!AA:AA)</f>
        <v>#N/A</v>
      </c>
      <c r="AO196" s="235" t="e">
        <f>_xlfn.XLOOKUP($C196,应收未收表!$T:$T,应收未收表!AB:AB)</f>
        <v>#N/A</v>
      </c>
      <c r="AP196" s="235" t="e">
        <f>_xlfn.XLOOKUP($C196,应收未收表!$T:$T,应收未收表!AC:AC)</f>
        <v>#N/A</v>
      </c>
      <c r="AQ196" s="235" t="e">
        <f>_xlfn.XLOOKUP($C196,应收未收表!$T:$T,应收未收表!AE:AE)</f>
        <v>#N/A</v>
      </c>
      <c r="AR196" s="235" t="e">
        <f>_xlfn.XLOOKUP($C196,应收未收表!$T:$T,应收未收表!AF:AF)</f>
        <v>#N/A</v>
      </c>
      <c r="AS196" s="235" t="e" cm="1">
        <f t="array" ref="AS196">_xlfn.XLOOKUP($A196&amp;$B196,'[2]产值及收款计划（2026）'!$A:$A&amp;'[2]产值及收款计划（2026）'!$B:$B,'[2]产值及收款计划（2026）'!AS:AS)</f>
        <v>#REF!</v>
      </c>
      <c r="AT196" s="235" t="e" cm="1">
        <f t="array" ref="AT196">_xlfn.XLOOKUP($A196&amp;$B196,'[2]产值及收款计划（2026）'!$A:$A&amp;'[2]产值及收款计划（2026）'!$B:$B,'[2]产值及收款计划（2026）'!AT:AT)</f>
        <v>#REF!</v>
      </c>
      <c r="AU196" s="235" t="e" cm="1">
        <f t="array" ref="AU196">_xlfn.XLOOKUP($A196&amp;$B196,'[2]产值及收款计划（2026）'!$A:$A&amp;'[2]产值及收款计划（2026）'!$B:$B,'[2]产值及收款计划（2026）'!AU:AU)</f>
        <v>#REF!</v>
      </c>
      <c r="AV196" s="235" t="e" cm="1">
        <f t="array" ref="AV196">_xlfn.XLOOKUP($A196&amp;$B196,'[2]产值及收款计划（2026）'!$A:$A&amp;'[2]产值及收款计划（2026）'!$B:$B,'[2]产值及收款计划（2026）'!AV:AV)</f>
        <v>#REF!</v>
      </c>
      <c r="AW196" s="235" cm="1">
        <f t="array" ref="AW196">_xlfn.XLOOKUP($A196&amp;$B196,'[2]产值及收款计划（2026）'!$A:$A&amp;'[2]产值及收款计划（2026）'!$B:$B,'[2]产值及收款计划（2026）'!AW:AW)</f>
        <v>67.5108</v>
      </c>
      <c r="AX196" s="235" cm="1">
        <f t="array" ref="AX196">_xlfn.XLOOKUP($A196&amp;$B196,'[2]产值及收款计划（2026）'!$A:$A&amp;'[2]产值及收款计划（2026）'!$B:$B,'[2]产值及收款计划（2026）'!AX:AX)</f>
        <v>3.5532</v>
      </c>
      <c r="AY196" s="235" cm="1">
        <f t="array" ref="AY196">_xlfn.XLOOKUP($A196&amp;$B196,'[2]产值及收款计划（2026）'!$A:$A&amp;'[2]产值及收款计划（2026）'!$B:$B,'[2]产值及收款计划（2026）'!AY:AY)</f>
        <v>-1.02140518265514e-14</v>
      </c>
      <c r="AZ196" s="235" cm="1">
        <f t="array" ref="AZ196">_xlfn.XLOOKUP($A196&amp;$B196,'[2]产值及收款计划（2026）'!$A:$A&amp;'[2]产值及收款计划（2026）'!$B:$B,'[2]产值及收款计划（2026）'!AZ:AZ)</f>
        <v>-1.02140518265514e-14</v>
      </c>
      <c r="BA196" s="235" t="e" cm="1">
        <f t="array" ref="BA196">_xlfn.XLOOKUP($A196&amp;$B196,'[2]产值及收款计划（2026）'!$A:$A&amp;'[2]产值及收款计划（2026）'!$B:$B,'[2]产值及收款计划（2026）'!BA:BA)</f>
        <v>#REF!</v>
      </c>
      <c r="BB196" s="235" cm="1">
        <f t="array" ref="BB196">_xlfn.XLOOKUP($A196&amp;$B196,'[2]产值及收款计划（2026）'!$A:$A&amp;'[2]产值及收款计划（2026）'!$B:$B,'[2]产值及收款计划（2026）'!BB:BB)</f>
        <v>3.5532</v>
      </c>
      <c r="BC196" s="235" t="e" cm="1">
        <f t="array" ref="BC196">_xlfn.XLOOKUP($A196&amp;$B196,'[2]产值及收款计划（2026）'!$A:$A&amp;'[2]产值及收款计划（2026）'!$B:$B,'[2]产值及收款计划（2026）'!BC:BC)</f>
        <v>#REF!</v>
      </c>
      <c r="BD196" s="235" t="e" cm="1">
        <f t="array" ref="BD196">_xlfn.XLOOKUP($A196&amp;$B196,'[2]产值及收款计划（2026）'!$A:$A&amp;'[2]产值及收款计划（2026）'!$B:$B,'[2]产值及收款计划（2026）'!BD:BD)</f>
        <v>#REF!</v>
      </c>
      <c r="BE196" s="235" t="e" cm="1">
        <f t="array" ref="BE196">_xlfn.XLOOKUP($A196&amp;$B196,'[2]产值及收款计划（2026）'!$A:$A&amp;'[2]产值及收款计划（2026）'!$B:$B,'[2]产值及收款计划（2026）'!BE:BE)</f>
        <v>#REF!</v>
      </c>
      <c r="BF196" s="235" t="e" cm="1">
        <f t="array" ref="BF196">_xlfn.XLOOKUP($A196&amp;$B196,'[2]产值及收款计划（2026）'!$A:$A&amp;'[2]产值及收款计划（2026）'!$B:$B,'[2]产值及收款计划（2026）'!BF:BF)</f>
        <v>#REF!</v>
      </c>
      <c r="BG196" s="235" t="e" cm="1">
        <f t="array" ref="BG196">_xlfn.XLOOKUP($A196&amp;$B196,'[2]产值及收款计划（2026）'!$A:$A&amp;'[2]产值及收款计划（2026）'!$B:$B,'[2]产值及收款计划（2026）'!BG:BG)</f>
        <v>#REF!</v>
      </c>
      <c r="BH196" s="235" t="e" cm="1">
        <f t="array" ref="BH196">_xlfn.XLOOKUP($A196&amp;$B196,'[2]产值及收款计划（2026）'!$A:$A&amp;'[2]产值及收款计划（2026）'!$B:$B,'[2]产值及收款计划（2026）'!BH:BH)</f>
        <v>#REF!</v>
      </c>
      <c r="BI196" s="235" t="e" cm="1">
        <f t="array" ref="BI196">_xlfn.XLOOKUP($A196&amp;$B196,'[2]产值及收款计划（2026）'!$A:$A&amp;'[2]产值及收款计划（2026）'!$B:$B,'[2]产值及收款计划（2026）'!BI:BI)</f>
        <v>#REF!</v>
      </c>
      <c r="BJ196" s="235" t="e" cm="1">
        <f t="array" ref="BJ196">_xlfn.XLOOKUP($A196&amp;$B196,'[2]产值及收款计划（2026）'!$A:$A&amp;'[2]产值及收款计划（2026）'!$B:$B,'[2]产值及收款计划（2026）'!BJ:BJ)</f>
        <v>#REF!</v>
      </c>
      <c r="BK196" s="235" t="e" cm="1">
        <f t="array" ref="BK196">_xlfn.XLOOKUP($A196&amp;$B196,'[2]产值及收款计划（2026）'!$A:$A&amp;'[2]产值及收款计划（2026）'!$B:$B,'[2]产值及收款计划（2026）'!BK:BK)</f>
        <v>#REF!</v>
      </c>
      <c r="BL196" s="235" t="e" cm="1">
        <f t="array" ref="BL196">_xlfn.XLOOKUP($A196&amp;$B196,'[2]产值及收款计划（2026）'!$A:$A&amp;'[2]产值及收款计划（2026）'!$B:$B,'[2]产值及收款计划（2026）'!BL:BL)</f>
        <v>#REF!</v>
      </c>
      <c r="BM196" s="235"/>
      <c r="BN196" s="235"/>
      <c r="BO196" s="235"/>
      <c r="BP196" s="235"/>
      <c r="BQ196" s="235" t="e">
        <f>_xlfn.XLOOKUP($C196,应收未收表!$AJ:$AJ,应收未收表!AK:AK)</f>
        <v>#N/A</v>
      </c>
      <c r="BR196" s="235" t="e">
        <f>_xlfn.XLOOKUP($C196,应收未收表!$AJ:$AJ,应收未收表!AL:AL)</f>
        <v>#N/A</v>
      </c>
      <c r="BS196" s="235" t="e">
        <f>_xlfn.XLOOKUP($C196,应收未收表!$AJ:$AJ,应收未收表!AM:AM)</f>
        <v>#N/A</v>
      </c>
      <c r="BT196" s="235" t="e">
        <f>_xlfn.XLOOKUP($C196,应收未收表!$AJ:$AJ,应收未收表!AN:AN)</f>
        <v>#N/A</v>
      </c>
      <c r="BU196" s="234" t="str" cm="1">
        <f t="array" ref="BU196">_xlfn.XLOOKUP($A196&amp;$B196,'[2]产值及收款计划（2026）'!$A:$A&amp;'[2]产值及收款计划（2026）'!$B:$B,'[2]产值及收款计划（2026）'!BQ:BQ)</f>
        <v>上海城建智慧城市运营管理有限公司</v>
      </c>
      <c r="BV196" s="235" t="e" cm="1">
        <f t="array" ref="BV196">_xlfn.XLOOKUP($A196&amp;$B196,'[2]产值及收款计划（2026）'!$A:$A&amp;'[2]产值及收款计划（2026）'!$B:$B,'[2]产值及收款计划（2026）'!BR:BR)</f>
        <v>#REF!</v>
      </c>
      <c r="CE196" s="235" cm="1">
        <f t="array" ref="CE196">_xlfn.XLOOKUP($A196&amp;$B196,'[2]产值及收款计划（2026）'!$A:$A&amp;'[2]产值及收款计划（2026）'!$B:$B,'[2]产值及收款计划（2026）'!CA:CA)</f>
        <v>0</v>
      </c>
      <c r="CF196" s="235" cm="1">
        <f t="array" ref="CF196">_xlfn.XLOOKUP($A196&amp;$B196,'[2]产值及收款计划（2026）'!$A:$A&amp;'[2]产值及收款计划（2026）'!$B:$B,'[2]产值及收款计划（2026）'!CB:CB)</f>
        <v>0</v>
      </c>
      <c r="CG196" s="235" cm="1">
        <f t="array" ref="CG196">_xlfn.XLOOKUP($A196&amp;$B196,'[2]产值及收款计划（2026）'!$A:$A&amp;'[2]产值及收款计划（2026）'!$B:$B,'[2]产值及收款计划（2026）'!CC:CC)</f>
        <v>0</v>
      </c>
      <c r="CH196" s="235" cm="1">
        <f t="array" ref="CH196">_xlfn.XLOOKUP($A196&amp;$B196,'[2]产值及收款计划（2026）'!$A:$A&amp;'[2]产值及收款计划（2026）'!$B:$B,'[2]产值及收款计划（2026）'!CD:CD)</f>
        <v>0</v>
      </c>
      <c r="CI196" s="235" cm="1">
        <f t="array" ref="CI196">_xlfn.XLOOKUP($A196&amp;$B196,'[2]产值及收款计划（2026）'!$A:$A&amp;'[2]产值及收款计划（2026）'!$B:$B,'[2]产值及收款计划（2026）'!CE:CE)</f>
        <v>0</v>
      </c>
      <c r="CJ196" s="235" cm="1">
        <f t="array" ref="CJ196">_xlfn.XLOOKUP($A196&amp;$B196,'[2]产值及收款计划（2026）'!$A:$A&amp;'[2]产值及收款计划（2026）'!$B:$B,'[2]产值及收款计划（2026）'!CF:CF)</f>
        <v>0</v>
      </c>
      <c r="CK196" s="235" cm="1">
        <f t="array" ref="CK196">_xlfn.XLOOKUP($A196&amp;$B196,'[2]产值及收款计划（2026）'!$A:$A&amp;'[2]产值及收款计划（2026）'!$B:$B,'[2]产值及收款计划（2026）'!CG:CG)</f>
        <v>0</v>
      </c>
      <c r="CL196" s="235" cm="1">
        <f t="array" ref="CL196">_xlfn.XLOOKUP($A196&amp;$B196,'[2]产值及收款计划（2026）'!$A:$A&amp;'[2]产值及收款计划（2026）'!$B:$B,'[2]产值及收款计划（2026）'!CH:CH)</f>
        <v>0</v>
      </c>
      <c r="CM196" s="235" cm="1">
        <f t="array" ref="CM196">_xlfn.XLOOKUP($A196&amp;$B196,'[2]产值及收款计划（2026）'!$A:$A&amp;'[2]产值及收款计划（2026）'!$B:$B,'[2]产值及收款计划（2026）'!CI:CI)</f>
        <v>0</v>
      </c>
      <c r="CN196" s="235" cm="1">
        <f t="array" ref="CN196">_xlfn.XLOOKUP($A196&amp;$B196,'[2]产值及收款计划（2026）'!$A:$A&amp;'[2]产值及收款计划（2026）'!$B:$B,'[2]产值及收款计划（2026）'!CJ:CJ)</f>
        <v>0</v>
      </c>
      <c r="CO196" s="235" cm="1">
        <f t="array" ref="CO196">_xlfn.XLOOKUP($A196&amp;$B196,'[2]产值及收款计划（2026）'!$A:$A&amp;'[2]产值及收款计划（2026）'!$B:$B,'[2]产值及收款计划（2026）'!CK:CK)</f>
        <v>0</v>
      </c>
      <c r="CP196" s="235" cm="1">
        <f t="array" ref="CP196">_xlfn.XLOOKUP($A196&amp;$B196,'[2]产值及收款计划（2026）'!$A:$A&amp;'[2]产值及收款计划（2026）'!$B:$B,'[2]产值及收款计划（2026）'!CL:CL)</f>
        <v>0</v>
      </c>
      <c r="DE196" s="235" cm="1">
        <f t="array" ref="DE196">_xlfn.XLOOKUP($A196&amp;$B196,'[2]产值及收款计划（2026）'!$A:$A&amp;'[2]产值及收款计划（2026）'!$B:$B,'[2]产值及收款计划（2026）'!DA:DA)</f>
        <v>0</v>
      </c>
      <c r="DF196" s="235" cm="1">
        <f t="array" ref="DF196">_xlfn.XLOOKUP($A196&amp;$B196,'[2]产值及收款计划（2026）'!$A:$A&amp;'[2]产值及收款计划（2026）'!$B:$B,'[2]产值及收款计划（2026）'!DB:DB)</f>
        <v>3.5532</v>
      </c>
      <c r="DG196" s="235" cm="1">
        <f t="array" ref="DG196">_xlfn.XLOOKUP($A196&amp;$B196,'[2]产值及收款计划（2026）'!$A:$A&amp;'[2]产值及收款计划（2026）'!$B:$B,'[2]产值及收款计划（2026）'!DC:DC)</f>
        <v>0</v>
      </c>
      <c r="DH196" s="235" cm="1">
        <f t="array" ref="DH196">_xlfn.XLOOKUP($A196&amp;$B196,'[2]产值及收款计划（2026）'!$A:$A&amp;'[2]产值及收款计划（2026）'!$B:$B,'[2]产值及收款计划（2026）'!DD:DD)</f>
        <v>0</v>
      </c>
      <c r="DI196" s="235" cm="1">
        <f t="array" ref="DI196">_xlfn.XLOOKUP($A196&amp;$B196,'[2]产值及收款计划（2026）'!$A:$A&amp;'[2]产值及收款计划（2026）'!$B:$B,'[2]产值及收款计划（2026）'!DE:DE)</f>
        <v>0</v>
      </c>
      <c r="DJ196" s="235" cm="1">
        <f t="array" ref="DJ196">_xlfn.XLOOKUP($A196&amp;$B196,'[2]产值及收款计划（2026）'!$A:$A&amp;'[2]产值及收款计划（2026）'!$B:$B,'[2]产值及收款计划（2026）'!DF:DF)</f>
        <v>0</v>
      </c>
      <c r="DK196" s="235" cm="1">
        <f t="array" ref="DK196">_xlfn.XLOOKUP($A196&amp;$B196,'[2]产值及收款计划（2026）'!$A:$A&amp;'[2]产值及收款计划（2026）'!$B:$B,'[2]产值及收款计划（2026）'!DG:DG)</f>
        <v>0</v>
      </c>
      <c r="DL196" s="235" cm="1">
        <f t="array" ref="DL196">_xlfn.XLOOKUP($A196&amp;$B196,'[2]产值及收款计划（2026）'!$A:$A&amp;'[2]产值及收款计划（2026）'!$B:$B,'[2]产值及收款计划（2026）'!DH:DH)</f>
        <v>0</v>
      </c>
      <c r="DM196" s="235" cm="1">
        <f t="array" ref="DM196">_xlfn.XLOOKUP($A196&amp;$B196,'[2]产值及收款计划（2026）'!$A:$A&amp;'[2]产值及收款计划（2026）'!$B:$B,'[2]产值及收款计划（2026）'!DI:DI)</f>
        <v>0</v>
      </c>
      <c r="DN196" s="235" cm="1">
        <f t="array" ref="DN196">_xlfn.XLOOKUP($A196&amp;$B196,'[2]产值及收款计划（2026）'!$A:$A&amp;'[2]产值及收款计划（2026）'!$B:$B,'[2]产值及收款计划（2026）'!DJ:DJ)</f>
        <v>0</v>
      </c>
      <c r="DO196" s="235" cm="1">
        <f t="array" ref="DO196">_xlfn.XLOOKUP($A196&amp;$B196,'[2]产值及收款计划（2026）'!$A:$A&amp;'[2]产值及收款计划（2026）'!$B:$B,'[2]产值及收款计划（2026）'!DK:DK)</f>
        <v>0</v>
      </c>
      <c r="DP196" s="235" cm="1">
        <f t="array" ref="DP196">_xlfn.XLOOKUP($A196&amp;$B196,'[2]产值及收款计划（2026）'!$A:$A&amp;'[2]产值及收款计划（2026）'!$B:$B,'[2]产值及收款计划（2026）'!DL:DL)</f>
        <v>0</v>
      </c>
      <c r="DQ196" s="243"/>
      <c r="DR196" s="229"/>
    </row>
    <row r="197" ht="20.25" spans="1:122">
      <c r="A197" s="233">
        <f t="shared" si="17"/>
        <v>48</v>
      </c>
      <c r="B197" s="233" t="s">
        <v>26</v>
      </c>
      <c r="C197" s="234" t="str" cm="1">
        <f t="array" ref="C197">_xlfn.XLOOKUP($A197&amp;$B197,'[2]产值及收款计划（2026）'!$A:$A&amp;'[2]产值及收款计划（2026）'!$B:$B,'[2]产值及收款计划（2026）'!C:C)</f>
        <v>ZHT2023121300157</v>
      </c>
      <c r="D197" s="234" t="str" cm="1">
        <f t="array" ref="D197">_xlfn.XLOOKUP($A197&amp;$B197,'[2]产值及收款计划（2026）'!$A:$A&amp;'[2]产值及收款计划（2026）'!$B:$B,'[2]产值及收款计划（2026）'!D:D)</f>
        <v>隧道全生命管养大屏功能二期项目</v>
      </c>
      <c r="E197" s="235" cm="1">
        <f t="array" ref="E197">_xlfn.XLOOKUP($A197&amp;$B197,'[2]产值及收款计划（2026）'!$A:$A&amp;'[2]产值及收款计划（2026）'!$B:$B,'[2]产值及收款计划（2026）'!E:E)</f>
        <v>75</v>
      </c>
      <c r="F197" s="235" cm="1">
        <f t="array" ref="F197">_xlfn.XLOOKUP($A197&amp;$B197,'[2]产值及收款计划（2026）'!$A:$A&amp;'[2]产值及收款计划（2026）'!$B:$B,'[2]产值及收款计划（2026）'!F:F)</f>
        <v>75</v>
      </c>
      <c r="G197" s="235" cm="1">
        <f t="array" ref="G197">_xlfn.XLOOKUP($A197&amp;$B197,'[2]产值及收款计划（2026）'!$A:$A&amp;'[2]产值及收款计划（2026）'!$B:$B,'[2]产值及收款计划（2026）'!G:G)</f>
        <v>75</v>
      </c>
      <c r="H197" s="235" cm="1">
        <f t="array" ref="H197">_xlfn.XLOOKUP($A197&amp;$B197,'[2]产值及收款计划（2026）'!$A:$A&amp;'[2]产值及收款计划（2026）'!$B:$B,'[2]产值及收款计划（2026）'!H:H)</f>
        <v>25</v>
      </c>
      <c r="I197" s="236" cm="1">
        <f t="array" ref="I197">_xlfn.XLOOKUP($A197&amp;$B197,'[2]产值及收款计划（2026）'!$A:$A&amp;'[2]产值及收款计划（2026）'!$B:$B,'[2]产值及收款计划（2026）'!I:I)</f>
        <v>0.333333333333333</v>
      </c>
      <c r="J197" s="237" cm="1">
        <f t="array" ref="J197">_xlfn.XLOOKUP($A197&amp;$B197,'[2]产值及收款计划（2026）'!$A:$A&amp;'[2]产值及收款计划（2026）'!$B:$B,'[2]产值及收款计划（2026）'!J:J)</f>
        <v>0.06</v>
      </c>
      <c r="K197" s="235" t="e" cm="1">
        <f t="array" ref="K197">_xlfn.XLOOKUP($A197&amp;$B197,'[2]产值及收款计划（2026）'!$A:$A&amp;'[2]产值及收款计划（2026）'!$B:$B,'[2]产值及收款计划（2026）'!K:K)</f>
        <v>#REF!</v>
      </c>
      <c r="L197" s="235" t="e" cm="1">
        <f t="array" ref="L197">_xlfn.XLOOKUP($A197&amp;$B197,'[2]产值及收款计划（2026）'!$A:$A&amp;'[2]产值及收款计划（2026）'!$B:$B,'[2]产值及收款计划（2026）'!L:L)</f>
        <v>#REF!</v>
      </c>
      <c r="M197" s="235" t="str" cm="1">
        <f t="array" ref="M197">_xlfn.XLOOKUP($A197&amp;$B197,'[2]产值及收款计划（2026）'!$A:$A&amp;'[2]产值及收款计划（2026）'!$B:$B,'[2]产值及收款计划（2026）'!M:M)</f>
        <v>主导</v>
      </c>
      <c r="N197" s="235" t="str" cm="1">
        <f t="array" ref="N197">_xlfn.XLOOKUP($A197&amp;$B197,'[2]产值及收款计划（2026）'!$A:$A&amp;'[2]产值及收款计划（2026）'!$B:$B,'[2]产值及收款计划（2026）'!N:N)</f>
        <v>贺一玮团队</v>
      </c>
      <c r="O197" s="235" t="str" cm="1">
        <f t="array" ref="O197">_xlfn.XLOOKUP($A197&amp;$B197,'[2]产值及收款计划（2026）'!$A:$A&amp;'[2]产值及收款计划（2026）'!$B:$B,'[2]产值及收款计划（2026）'!O:O)</f>
        <v>何栩</v>
      </c>
      <c r="P197" s="234" t="str" cm="1">
        <f t="array" ref="P197">_xlfn.XLOOKUP($A197&amp;$B197,'[2]产值及收款计划（2026）'!$A:$A&amp;'[2]产值及收款计划（2026）'!$B:$B,'[2]产值及收款计划（2026）'!P:P)</f>
        <v>25已完结</v>
      </c>
      <c r="Q197" s="235" t="e" cm="1">
        <f t="array" ref="Q197">_xlfn.XLOOKUP($A197&amp;$B197,'[2]产值及收款计划（2026）'!$A:$A&amp;'[2]产值及收款计划（2026）'!$B:$B,'[2]产值及收款计划（2026）'!Q:Q)</f>
        <v>#REF!</v>
      </c>
      <c r="R197" s="235" t="e" cm="1">
        <f t="array" ref="R197">_xlfn.XLOOKUP($A197&amp;$B197,'[2]产值及收款计划（2026）'!$A:$A&amp;'[2]产值及收款计划（2026）'!$B:$B,'[2]产值及收款计划（2026）'!R:R)</f>
        <v>#REF!</v>
      </c>
      <c r="S197" s="235" t="e" cm="1">
        <f t="array" ref="S197">_xlfn.XLOOKUP($A197&amp;$B197,'[2]产值及收款计划（2026）'!$A:$A&amp;'[2]产值及收款计划（2026）'!$B:$B,'[2]产值及收款计划（2026）'!S:S)</f>
        <v>#REF!</v>
      </c>
      <c r="T197" s="235" cm="1">
        <f t="array" ref="T197">_xlfn.XLOOKUP($A197&amp;$B197,'[2]产值及收款计划（2026）'!$A:$A&amp;'[2]产值及收款计划（2026）'!$B:$B,'[2]产值及收款计划（2026）'!T:T)</f>
        <v>75</v>
      </c>
      <c r="U197" s="235" cm="1">
        <f t="array" ref="U197">_xlfn.XLOOKUP($A197&amp;$B197,'[2]产值及收款计划（2026）'!$A:$A&amp;'[2]产值及收款计划（2026）'!$B:$B,'[2]产值及收款计划（2026）'!U:U)</f>
        <v>0</v>
      </c>
      <c r="V197" s="235" cm="1">
        <f t="array" ref="V197">_xlfn.XLOOKUP($A197&amp;$B197,'[2]产值及收款计划（2026）'!$A:$A&amp;'[2]产值及收款计划（2026）'!$B:$B,'[2]产值及收款计划（2026）'!V:V)</f>
        <v>0</v>
      </c>
      <c r="W197" s="235" t="e" cm="1">
        <f t="array" ref="W197">_xlfn.XLOOKUP($A197&amp;$B197,'[2]产值及收款计划（2026）'!$A:$A&amp;'[2]产值及收款计划（2026）'!$B:$B,'[2]产值及收款计划（2026）'!W:W)</f>
        <v>#REF!</v>
      </c>
      <c r="X197" s="235" t="e" cm="1">
        <f t="array" ref="X197">_xlfn.XLOOKUP($A197&amp;$B197,'[2]产值及收款计划（2026）'!$A:$A&amp;'[2]产值及收款计划（2026）'!$B:$B,'[2]产值及收款计划（2026）'!X:X)</f>
        <v>#REF!</v>
      </c>
      <c r="Y197" s="235" t="e" cm="1">
        <f t="array" ref="Y197">_xlfn.XLOOKUP($A197&amp;$B197,'[2]产值及收款计划（2026）'!$A:$A&amp;'[2]产值及收款计划（2026）'!$B:$B,'[2]产值及收款计划（2026）'!Y:Y)</f>
        <v>#REF!</v>
      </c>
      <c r="Z197" s="235" t="e" cm="1">
        <f t="array" ref="Z197">_xlfn.XLOOKUP($A197&amp;$B197,'[2]产值及收款计划（2026）'!$A:$A&amp;'[2]产值及收款计划（2026）'!$B:$B,'[2]产值及收款计划（2026）'!Z:Z)</f>
        <v>#REF!</v>
      </c>
      <c r="AA197" s="235" cm="1">
        <f t="array" ref="AA197">_xlfn.XLOOKUP($A197&amp;$B197,'[2]产值及收款计划（2026）'!$A:$A&amp;'[2]产值及收款计划（2026）'!$B:$B,'[2]产值及收款计划（2026）'!AA:AA)</f>
        <v>0</v>
      </c>
      <c r="AB197" s="235" cm="1">
        <f t="array" ref="AB197">_xlfn.XLOOKUP($A197&amp;$B197,'[2]产值及收款计划（2026）'!$A:$A&amp;'[2]产值及收款计划（2026）'!$B:$B,'[2]产值及收款计划（2026）'!AB:AB)</f>
        <v>0</v>
      </c>
      <c r="AC197" s="235" cm="1">
        <f t="array" ref="AC197">_xlfn.XLOOKUP($A197&amp;$B197,'[2]产值及收款计划（2026）'!$A:$A&amp;'[2]产值及收款计划（2026）'!$B:$B,'[2]产值及收款计划（2026）'!AC:AC)</f>
        <v>0</v>
      </c>
      <c r="AD197" s="235" cm="1">
        <f t="array" ref="AD197">_xlfn.XLOOKUP($A197&amp;$B197,'[2]产值及收款计划（2026）'!$A:$A&amp;'[2]产值及收款计划（2026）'!$B:$B,'[2]产值及收款计划（2026）'!AD:AD)</f>
        <v>0</v>
      </c>
      <c r="AE197" s="235" cm="1">
        <f t="array" ref="AE197">_xlfn.XLOOKUP($A197&amp;$B197,'[2]产值及收款计划（2026）'!$A:$A&amp;'[2]产值及收款计划（2026）'!$B:$B,'[2]产值及收款计划（2026）'!AE:AE)</f>
        <v>0</v>
      </c>
      <c r="AF197" s="235" cm="1">
        <f t="array" ref="AF197">_xlfn.XLOOKUP($A197&amp;$B197,'[2]产值及收款计划（2026）'!$A:$A&amp;'[2]产值及收款计划（2026）'!$B:$B,'[2]产值及收款计划（2026）'!AF:AF)</f>
        <v>0</v>
      </c>
      <c r="AG197" s="235" cm="1">
        <f t="array" ref="AG197">_xlfn.XLOOKUP($A197&amp;$B197,'[2]产值及收款计划（2026）'!$A:$A&amp;'[2]产值及收款计划（2026）'!$B:$B,'[2]产值及收款计划（2026）'!AG:AG)</f>
        <v>0</v>
      </c>
      <c r="AH197" s="235" cm="1">
        <f t="array" ref="AH197">_xlfn.XLOOKUP($A197&amp;$B197,'[2]产值及收款计划（2026）'!$A:$A&amp;'[2]产值及收款计划（2026）'!$B:$B,'[2]产值及收款计划（2026）'!AH:AH)</f>
        <v>0</v>
      </c>
      <c r="AI197" s="235" cm="1">
        <f t="array" ref="AI197">_xlfn.XLOOKUP($A197&amp;$B197,'[2]产值及收款计划（2026）'!$A:$A&amp;'[2]产值及收款计划（2026）'!$B:$B,'[2]产值及收款计划（2026）'!AI:AI)</f>
        <v>0</v>
      </c>
      <c r="AJ197" s="235" cm="1">
        <f t="array" ref="AJ197">_xlfn.XLOOKUP($A197&amp;$B197,'[2]产值及收款计划（2026）'!$A:$A&amp;'[2]产值及收款计划（2026）'!$B:$B,'[2]产值及收款计划（2026）'!AJ:AJ)</f>
        <v>0</v>
      </c>
      <c r="AK197" s="235" cm="1">
        <f t="array" ref="AK197">_xlfn.XLOOKUP($A197&amp;$B197,'[2]产值及收款计划（2026）'!$A:$A&amp;'[2]产值及收款计划（2026）'!$B:$B,'[2]产值及收款计划（2026）'!AK:AK)</f>
        <v>0</v>
      </c>
      <c r="AL197" s="235" cm="1">
        <f t="array" ref="AL197">_xlfn.XLOOKUP($A197&amp;$B197,'[2]产值及收款计划（2026）'!$A:$A&amp;'[2]产值及收款计划（2026）'!$B:$B,'[2]产值及收款计划（2026）'!AL:AL)</f>
        <v>0</v>
      </c>
      <c r="AM197" s="242" cm="1">
        <f t="array" ref="AM197">_xlfn.LET(_xlpm.勾选月份状态数组,TRANSPOSE('PPT(12-15页）-TOP10'!$A$3:$A$14),_xlpm.选择数据区,IF('PPT(12-15页）-TOP10'!$E$3="收款",$BA197:$BL197,$AA197:$AL197),SUM(_xlfn._xlws.FILTER(_xlpm.选择数据区,_xlpm.勾选月份状态数组,"")))</f>
        <v>0</v>
      </c>
      <c r="AN197" s="235" t="e">
        <f>_xlfn.XLOOKUP($C197,应收未收表!$T:$T,应收未收表!AA:AA)</f>
        <v>#N/A</v>
      </c>
      <c r="AO197" s="235" t="e">
        <f>_xlfn.XLOOKUP($C197,应收未收表!$T:$T,应收未收表!AB:AB)</f>
        <v>#N/A</v>
      </c>
      <c r="AP197" s="235" t="e">
        <f>_xlfn.XLOOKUP($C197,应收未收表!$T:$T,应收未收表!AC:AC)</f>
        <v>#N/A</v>
      </c>
      <c r="AQ197" s="235" t="e">
        <f>_xlfn.XLOOKUP($C197,应收未收表!$T:$T,应收未收表!AE:AE)</f>
        <v>#N/A</v>
      </c>
      <c r="AR197" s="235" t="e">
        <f>_xlfn.XLOOKUP($C197,应收未收表!$T:$T,应收未收表!AF:AF)</f>
        <v>#N/A</v>
      </c>
      <c r="AS197" s="235" t="e" cm="1">
        <f t="array" ref="AS197">_xlfn.XLOOKUP($A197&amp;$B197,'[2]产值及收款计划（2026）'!$A:$A&amp;'[2]产值及收款计划（2026）'!$B:$B,'[2]产值及收款计划（2026）'!AS:AS)</f>
        <v>#REF!</v>
      </c>
      <c r="AT197" s="235" t="e" cm="1">
        <f t="array" ref="AT197">_xlfn.XLOOKUP($A197&amp;$B197,'[2]产值及收款计划（2026）'!$A:$A&amp;'[2]产值及收款计划（2026）'!$B:$B,'[2]产值及收款计划（2026）'!AT:AT)</f>
        <v>#REF!</v>
      </c>
      <c r="AU197" s="235" t="e" cm="1">
        <f t="array" ref="AU197">_xlfn.XLOOKUP($A197&amp;$B197,'[2]产值及收款计划（2026）'!$A:$A&amp;'[2]产值及收款计划（2026）'!$B:$B,'[2]产值及收款计划（2026）'!AU:AU)</f>
        <v>#REF!</v>
      </c>
      <c r="AV197" s="235" t="e" cm="1">
        <f t="array" ref="AV197">_xlfn.XLOOKUP($A197&amp;$B197,'[2]产值及收款计划（2026）'!$A:$A&amp;'[2]产值及收款计划（2026）'!$B:$B,'[2]产值及收款计划（2026）'!AV:AV)</f>
        <v>#REF!</v>
      </c>
      <c r="AW197" s="235" cm="1">
        <f t="array" ref="AW197">_xlfn.XLOOKUP($A197&amp;$B197,'[2]产值及收款计划（2026）'!$A:$A&amp;'[2]产值及收款计划（2026）'!$B:$B,'[2]产值及收款计划（2026）'!AW:AW)</f>
        <v>71.25</v>
      </c>
      <c r="AX197" s="235" cm="1">
        <f t="array" ref="AX197">_xlfn.XLOOKUP($A197&amp;$B197,'[2]产值及收款计划（2026）'!$A:$A&amp;'[2]产值及收款计划（2026）'!$B:$B,'[2]产值及收款计划（2026）'!AX:AX)</f>
        <v>3.75</v>
      </c>
      <c r="AY197" s="235" cm="1">
        <f t="array" ref="AY197">_xlfn.XLOOKUP($A197&amp;$B197,'[2]产值及收款计划（2026）'!$A:$A&amp;'[2]产值及收款计划（2026）'!$B:$B,'[2]产值及收款计划（2026）'!AY:AY)</f>
        <v>0</v>
      </c>
      <c r="AZ197" s="235" cm="1">
        <f t="array" ref="AZ197">_xlfn.XLOOKUP($A197&amp;$B197,'[2]产值及收款计划（2026）'!$A:$A&amp;'[2]产值及收款计划（2026）'!$B:$B,'[2]产值及收款计划（2026）'!AZ:AZ)</f>
        <v>0</v>
      </c>
      <c r="BA197" s="235" t="e" cm="1">
        <f t="array" ref="BA197">_xlfn.XLOOKUP($A197&amp;$B197,'[2]产值及收款计划（2026）'!$A:$A&amp;'[2]产值及收款计划（2026）'!$B:$B,'[2]产值及收款计划（2026）'!BA:BA)</f>
        <v>#REF!</v>
      </c>
      <c r="BB197" s="235" cm="1">
        <f t="array" ref="BB197">_xlfn.XLOOKUP($A197&amp;$B197,'[2]产值及收款计划（2026）'!$A:$A&amp;'[2]产值及收款计划（2026）'!$B:$B,'[2]产值及收款计划（2026）'!BB:BB)</f>
        <v>3.75</v>
      </c>
      <c r="BC197" s="235" t="e" cm="1">
        <f t="array" ref="BC197">_xlfn.XLOOKUP($A197&amp;$B197,'[2]产值及收款计划（2026）'!$A:$A&amp;'[2]产值及收款计划（2026）'!$B:$B,'[2]产值及收款计划（2026）'!BC:BC)</f>
        <v>#REF!</v>
      </c>
      <c r="BD197" s="235" t="e" cm="1">
        <f t="array" ref="BD197">_xlfn.XLOOKUP($A197&amp;$B197,'[2]产值及收款计划（2026）'!$A:$A&amp;'[2]产值及收款计划（2026）'!$B:$B,'[2]产值及收款计划（2026）'!BD:BD)</f>
        <v>#REF!</v>
      </c>
      <c r="BE197" s="235" t="e" cm="1">
        <f t="array" ref="BE197">_xlfn.XLOOKUP($A197&amp;$B197,'[2]产值及收款计划（2026）'!$A:$A&amp;'[2]产值及收款计划（2026）'!$B:$B,'[2]产值及收款计划（2026）'!BE:BE)</f>
        <v>#REF!</v>
      </c>
      <c r="BF197" s="235" t="e" cm="1">
        <f t="array" ref="BF197">_xlfn.XLOOKUP($A197&amp;$B197,'[2]产值及收款计划（2026）'!$A:$A&amp;'[2]产值及收款计划（2026）'!$B:$B,'[2]产值及收款计划（2026）'!BF:BF)</f>
        <v>#REF!</v>
      </c>
      <c r="BG197" s="235" t="e" cm="1">
        <f t="array" ref="BG197">_xlfn.XLOOKUP($A197&amp;$B197,'[2]产值及收款计划（2026）'!$A:$A&amp;'[2]产值及收款计划（2026）'!$B:$B,'[2]产值及收款计划（2026）'!BG:BG)</f>
        <v>#REF!</v>
      </c>
      <c r="BH197" s="235" t="e" cm="1">
        <f t="array" ref="BH197">_xlfn.XLOOKUP($A197&amp;$B197,'[2]产值及收款计划（2026）'!$A:$A&amp;'[2]产值及收款计划（2026）'!$B:$B,'[2]产值及收款计划（2026）'!BH:BH)</f>
        <v>#REF!</v>
      </c>
      <c r="BI197" s="235" t="e" cm="1">
        <f t="array" ref="BI197">_xlfn.XLOOKUP($A197&amp;$B197,'[2]产值及收款计划（2026）'!$A:$A&amp;'[2]产值及收款计划（2026）'!$B:$B,'[2]产值及收款计划（2026）'!BI:BI)</f>
        <v>#REF!</v>
      </c>
      <c r="BJ197" s="235" t="e" cm="1">
        <f t="array" ref="BJ197">_xlfn.XLOOKUP($A197&amp;$B197,'[2]产值及收款计划（2026）'!$A:$A&amp;'[2]产值及收款计划（2026）'!$B:$B,'[2]产值及收款计划（2026）'!BJ:BJ)</f>
        <v>#REF!</v>
      </c>
      <c r="BK197" s="235" t="e" cm="1">
        <f t="array" ref="BK197">_xlfn.XLOOKUP($A197&amp;$B197,'[2]产值及收款计划（2026）'!$A:$A&amp;'[2]产值及收款计划（2026）'!$B:$B,'[2]产值及收款计划（2026）'!BK:BK)</f>
        <v>#REF!</v>
      </c>
      <c r="BL197" s="235" t="e" cm="1">
        <f t="array" ref="BL197">_xlfn.XLOOKUP($A197&amp;$B197,'[2]产值及收款计划（2026）'!$A:$A&amp;'[2]产值及收款计划（2026）'!$B:$B,'[2]产值及收款计划（2026）'!BL:BL)</f>
        <v>#REF!</v>
      </c>
      <c r="BM197" s="235"/>
      <c r="BN197" s="235"/>
      <c r="BO197" s="235"/>
      <c r="BP197" s="235"/>
      <c r="BQ197" s="235" t="e">
        <f>_xlfn.XLOOKUP($C197,应收未收表!$AJ:$AJ,应收未收表!AK:AK)</f>
        <v>#N/A</v>
      </c>
      <c r="BR197" s="235" t="e">
        <f>_xlfn.XLOOKUP($C197,应收未收表!$AJ:$AJ,应收未收表!AL:AL)</f>
        <v>#N/A</v>
      </c>
      <c r="BS197" s="235" t="e">
        <f>_xlfn.XLOOKUP($C197,应收未收表!$AJ:$AJ,应收未收表!AM:AM)</f>
        <v>#N/A</v>
      </c>
      <c r="BT197" s="235" t="e">
        <f>_xlfn.XLOOKUP($C197,应收未收表!$AJ:$AJ,应收未收表!AN:AN)</f>
        <v>#N/A</v>
      </c>
      <c r="BU197" s="234" t="str" cm="1">
        <f t="array" ref="BU197">_xlfn.XLOOKUP($A197&amp;$B197,'[2]产值及收款计划（2026）'!$A:$A&amp;'[2]产值及收款计划（2026）'!$B:$B,'[2]产值及收款计划（2026）'!BQ:BQ)</f>
        <v>上海城建智慧城市运营管理有限公司</v>
      </c>
      <c r="BV197" s="235" t="e" cm="1">
        <f t="array" ref="BV197">_xlfn.XLOOKUP($A197&amp;$B197,'[2]产值及收款计划（2026）'!$A:$A&amp;'[2]产值及收款计划（2026）'!$B:$B,'[2]产值及收款计划（2026）'!BR:BR)</f>
        <v>#REF!</v>
      </c>
      <c r="CE197" s="235" cm="1">
        <f t="array" ref="CE197">_xlfn.XLOOKUP($A197&amp;$B197,'[2]产值及收款计划（2026）'!$A:$A&amp;'[2]产值及收款计划（2026）'!$B:$B,'[2]产值及收款计划（2026）'!CA:CA)</f>
        <v>0</v>
      </c>
      <c r="CF197" s="235" cm="1">
        <f t="array" ref="CF197">_xlfn.XLOOKUP($A197&amp;$B197,'[2]产值及收款计划（2026）'!$A:$A&amp;'[2]产值及收款计划（2026）'!$B:$B,'[2]产值及收款计划（2026）'!CB:CB)</f>
        <v>0</v>
      </c>
      <c r="CG197" s="235" cm="1">
        <f t="array" ref="CG197">_xlfn.XLOOKUP($A197&amp;$B197,'[2]产值及收款计划（2026）'!$A:$A&amp;'[2]产值及收款计划（2026）'!$B:$B,'[2]产值及收款计划（2026）'!CC:CC)</f>
        <v>0</v>
      </c>
      <c r="CH197" s="235" cm="1">
        <f t="array" ref="CH197">_xlfn.XLOOKUP($A197&amp;$B197,'[2]产值及收款计划（2026）'!$A:$A&amp;'[2]产值及收款计划（2026）'!$B:$B,'[2]产值及收款计划（2026）'!CD:CD)</f>
        <v>0</v>
      </c>
      <c r="CI197" s="235" cm="1">
        <f t="array" ref="CI197">_xlfn.XLOOKUP($A197&amp;$B197,'[2]产值及收款计划（2026）'!$A:$A&amp;'[2]产值及收款计划（2026）'!$B:$B,'[2]产值及收款计划（2026）'!CE:CE)</f>
        <v>0</v>
      </c>
      <c r="CJ197" s="235" cm="1">
        <f t="array" ref="CJ197">_xlfn.XLOOKUP($A197&amp;$B197,'[2]产值及收款计划（2026）'!$A:$A&amp;'[2]产值及收款计划（2026）'!$B:$B,'[2]产值及收款计划（2026）'!CF:CF)</f>
        <v>0</v>
      </c>
      <c r="CK197" s="235" cm="1">
        <f t="array" ref="CK197">_xlfn.XLOOKUP($A197&amp;$B197,'[2]产值及收款计划（2026）'!$A:$A&amp;'[2]产值及收款计划（2026）'!$B:$B,'[2]产值及收款计划（2026）'!CG:CG)</f>
        <v>0</v>
      </c>
      <c r="CL197" s="235" cm="1">
        <f t="array" ref="CL197">_xlfn.XLOOKUP($A197&amp;$B197,'[2]产值及收款计划（2026）'!$A:$A&amp;'[2]产值及收款计划（2026）'!$B:$B,'[2]产值及收款计划（2026）'!CH:CH)</f>
        <v>0</v>
      </c>
      <c r="CM197" s="235" cm="1">
        <f t="array" ref="CM197">_xlfn.XLOOKUP($A197&amp;$B197,'[2]产值及收款计划（2026）'!$A:$A&amp;'[2]产值及收款计划（2026）'!$B:$B,'[2]产值及收款计划（2026）'!CI:CI)</f>
        <v>0</v>
      </c>
      <c r="CN197" s="235" cm="1">
        <f t="array" ref="CN197">_xlfn.XLOOKUP($A197&amp;$B197,'[2]产值及收款计划（2026）'!$A:$A&amp;'[2]产值及收款计划（2026）'!$B:$B,'[2]产值及收款计划（2026）'!CJ:CJ)</f>
        <v>0</v>
      </c>
      <c r="CO197" s="235" cm="1">
        <f t="array" ref="CO197">_xlfn.XLOOKUP($A197&amp;$B197,'[2]产值及收款计划（2026）'!$A:$A&amp;'[2]产值及收款计划（2026）'!$B:$B,'[2]产值及收款计划（2026）'!CK:CK)</f>
        <v>0</v>
      </c>
      <c r="CP197" s="235" cm="1">
        <f t="array" ref="CP197">_xlfn.XLOOKUP($A197&amp;$B197,'[2]产值及收款计划（2026）'!$A:$A&amp;'[2]产值及收款计划（2026）'!$B:$B,'[2]产值及收款计划（2026）'!CL:CL)</f>
        <v>0</v>
      </c>
      <c r="DE197" s="235" cm="1">
        <f t="array" ref="DE197">_xlfn.XLOOKUP($A197&amp;$B197,'[2]产值及收款计划（2026）'!$A:$A&amp;'[2]产值及收款计划（2026）'!$B:$B,'[2]产值及收款计划（2026）'!DA:DA)</f>
        <v>0</v>
      </c>
      <c r="DF197" s="235" cm="1">
        <f t="array" ref="DF197">_xlfn.XLOOKUP($A197&amp;$B197,'[2]产值及收款计划（2026）'!$A:$A&amp;'[2]产值及收款计划（2026）'!$B:$B,'[2]产值及收款计划（2026）'!DB:DB)</f>
        <v>3.75</v>
      </c>
      <c r="DG197" s="235" cm="1">
        <f t="array" ref="DG197">_xlfn.XLOOKUP($A197&amp;$B197,'[2]产值及收款计划（2026）'!$A:$A&amp;'[2]产值及收款计划（2026）'!$B:$B,'[2]产值及收款计划（2026）'!DC:DC)</f>
        <v>0</v>
      </c>
      <c r="DH197" s="235" cm="1">
        <f t="array" ref="DH197">_xlfn.XLOOKUP($A197&amp;$B197,'[2]产值及收款计划（2026）'!$A:$A&amp;'[2]产值及收款计划（2026）'!$B:$B,'[2]产值及收款计划（2026）'!DD:DD)</f>
        <v>0</v>
      </c>
      <c r="DI197" s="235" cm="1">
        <f t="array" ref="DI197">_xlfn.XLOOKUP($A197&amp;$B197,'[2]产值及收款计划（2026）'!$A:$A&amp;'[2]产值及收款计划（2026）'!$B:$B,'[2]产值及收款计划（2026）'!DE:DE)</f>
        <v>0</v>
      </c>
      <c r="DJ197" s="235" cm="1">
        <f t="array" ref="DJ197">_xlfn.XLOOKUP($A197&amp;$B197,'[2]产值及收款计划（2026）'!$A:$A&amp;'[2]产值及收款计划（2026）'!$B:$B,'[2]产值及收款计划（2026）'!DF:DF)</f>
        <v>0</v>
      </c>
      <c r="DK197" s="235" cm="1">
        <f t="array" ref="DK197">_xlfn.XLOOKUP($A197&amp;$B197,'[2]产值及收款计划（2026）'!$A:$A&amp;'[2]产值及收款计划（2026）'!$B:$B,'[2]产值及收款计划（2026）'!DG:DG)</f>
        <v>0</v>
      </c>
      <c r="DL197" s="235" cm="1">
        <f t="array" ref="DL197">_xlfn.XLOOKUP($A197&amp;$B197,'[2]产值及收款计划（2026）'!$A:$A&amp;'[2]产值及收款计划（2026）'!$B:$B,'[2]产值及收款计划（2026）'!DH:DH)</f>
        <v>0</v>
      </c>
      <c r="DM197" s="235" cm="1">
        <f t="array" ref="DM197">_xlfn.XLOOKUP($A197&amp;$B197,'[2]产值及收款计划（2026）'!$A:$A&amp;'[2]产值及收款计划（2026）'!$B:$B,'[2]产值及收款计划（2026）'!DI:DI)</f>
        <v>0</v>
      </c>
      <c r="DN197" s="235" cm="1">
        <f t="array" ref="DN197">_xlfn.XLOOKUP($A197&amp;$B197,'[2]产值及收款计划（2026）'!$A:$A&amp;'[2]产值及收款计划（2026）'!$B:$B,'[2]产值及收款计划（2026）'!DJ:DJ)</f>
        <v>0</v>
      </c>
      <c r="DO197" s="235" cm="1">
        <f t="array" ref="DO197">_xlfn.XLOOKUP($A197&amp;$B197,'[2]产值及收款计划（2026）'!$A:$A&amp;'[2]产值及收款计划（2026）'!$B:$B,'[2]产值及收款计划（2026）'!DK:DK)</f>
        <v>0</v>
      </c>
      <c r="DP197" s="235" cm="1">
        <f t="array" ref="DP197">_xlfn.XLOOKUP($A197&amp;$B197,'[2]产值及收款计划（2026）'!$A:$A&amp;'[2]产值及收款计划（2026）'!$B:$B,'[2]产值及收款计划（2026）'!DL:DL)</f>
        <v>0</v>
      </c>
      <c r="DQ197" s="243"/>
      <c r="DR197" s="229"/>
    </row>
    <row r="198" ht="20.25" spans="1:122">
      <c r="A198" s="233">
        <f t="shared" si="17"/>
        <v>49</v>
      </c>
      <c r="B198" s="233" t="s">
        <v>26</v>
      </c>
      <c r="C198" s="234" t="str" cm="1">
        <f t="array" ref="C198">_xlfn.XLOOKUP($A198&amp;$B198,'[2]产值及收款计划（2026）'!$A:$A&amp;'[2]产值及收款计划（2026）'!$B:$B,'[2]产值及收款计划（2026）'!C:C)</f>
        <v>ZHT2023111000133</v>
      </c>
      <c r="D198" s="234" t="str" cm="1">
        <f t="array" ref="D198">_xlfn.XLOOKUP($A198&amp;$B198,'[2]产值及收款计划（2026）'!$A:$A&amp;'[2]产值及收款计划（2026）'!$B:$B,'[2]产值及收款计划（2026）'!D:D)</f>
        <v>春申湖快速路智慧运维管理平台服务(二期)</v>
      </c>
      <c r="E198" s="235" cm="1">
        <f t="array" ref="E198">_xlfn.XLOOKUP($A198&amp;$B198,'[2]产值及收款计划（2026）'!$A:$A&amp;'[2]产值及收款计划（2026）'!$B:$B,'[2]产值及收款计划（2026）'!E:E)</f>
        <v>30.78</v>
      </c>
      <c r="F198" s="235" cm="1">
        <f t="array" ref="F198">_xlfn.XLOOKUP($A198&amp;$B198,'[2]产值及收款计划（2026）'!$A:$A&amp;'[2]产值及收款计划（2026）'!$B:$B,'[2]产值及收款计划（2026）'!F:F)</f>
        <v>30.78</v>
      </c>
      <c r="G198" s="235" cm="1">
        <f t="array" ref="G198">_xlfn.XLOOKUP($A198&amp;$B198,'[2]产值及收款计划（2026）'!$A:$A&amp;'[2]产值及收款计划（2026）'!$B:$B,'[2]产值及收款计划（2026）'!G:G)</f>
        <v>30.78</v>
      </c>
      <c r="H198" s="235" cm="1">
        <f t="array" ref="H198">_xlfn.XLOOKUP($A198&amp;$B198,'[2]产值及收款计划（2026）'!$A:$A&amp;'[2]产值及收款计划（2026）'!$B:$B,'[2]产值及收款计划（2026）'!H:H)</f>
        <v>30.78</v>
      </c>
      <c r="I198" s="236" cm="1">
        <f t="array" ref="I198">_xlfn.XLOOKUP($A198&amp;$B198,'[2]产值及收款计划（2026）'!$A:$A&amp;'[2]产值及收款计划（2026）'!$B:$B,'[2]产值及收款计划（2026）'!I:I)</f>
        <v>1</v>
      </c>
      <c r="J198" s="237" cm="1">
        <f t="array" ref="J198">_xlfn.XLOOKUP($A198&amp;$B198,'[2]产值及收款计划（2026）'!$A:$A&amp;'[2]产值及收款计划（2026）'!$B:$B,'[2]产值及收款计划（2026）'!J:J)</f>
        <v>0.06</v>
      </c>
      <c r="K198" s="235" t="e" cm="1">
        <f t="array" ref="K198">_xlfn.XLOOKUP($A198&amp;$B198,'[2]产值及收款计划（2026）'!$A:$A&amp;'[2]产值及收款计划（2026）'!$B:$B,'[2]产值及收款计划（2026）'!K:K)</f>
        <v>#REF!</v>
      </c>
      <c r="L198" s="235" t="e" cm="1">
        <f t="array" ref="L198">_xlfn.XLOOKUP($A198&amp;$B198,'[2]产值及收款计划（2026）'!$A:$A&amp;'[2]产值及收款计划（2026）'!$B:$B,'[2]产值及收款计划（2026）'!L:L)</f>
        <v>#REF!</v>
      </c>
      <c r="M198" s="235" t="str" cm="1">
        <f t="array" ref="M198">_xlfn.XLOOKUP($A198&amp;$B198,'[2]产值及收款计划（2026）'!$A:$A&amp;'[2]产值及收款计划（2026）'!$B:$B,'[2]产值及收款计划（2026）'!M:M)</f>
        <v>主导</v>
      </c>
      <c r="N198" s="235" t="str" cm="1">
        <f t="array" ref="N198">_xlfn.XLOOKUP($A198&amp;$B198,'[2]产值及收款计划（2026）'!$A:$A&amp;'[2]产值及收款计划（2026）'!$B:$B,'[2]产值及收款计划（2026）'!N:N)</f>
        <v>邱枫团队</v>
      </c>
      <c r="O198" s="235" t="str" cm="1">
        <f t="array" ref="O198">_xlfn.XLOOKUP($A198&amp;$B198,'[2]产值及收款计划（2026）'!$A:$A&amp;'[2]产值及收款计划（2026）'!$B:$B,'[2]产值及收款计划（2026）'!O:O)</f>
        <v>邱枫</v>
      </c>
      <c r="P198" s="234" t="str" cm="1">
        <f t="array" ref="P198">_xlfn.XLOOKUP($A198&amp;$B198,'[2]产值及收款计划（2026）'!$A:$A&amp;'[2]产值及收款计划（2026）'!$B:$B,'[2]产值及收款计划（2026）'!P:P)</f>
        <v>在建</v>
      </c>
      <c r="Q198" s="235" t="e" cm="1">
        <f t="array" ref="Q198">_xlfn.XLOOKUP($A198&amp;$B198,'[2]产值及收款计划（2026）'!$A:$A&amp;'[2]产值及收款计划（2026）'!$B:$B,'[2]产值及收款计划（2026）'!Q:Q)</f>
        <v>#REF!</v>
      </c>
      <c r="R198" s="235" t="e" cm="1">
        <f t="array" ref="R198">_xlfn.XLOOKUP($A198&amp;$B198,'[2]产值及收款计划（2026）'!$A:$A&amp;'[2]产值及收款计划（2026）'!$B:$B,'[2]产值及收款计划（2026）'!R:R)</f>
        <v>#REF!</v>
      </c>
      <c r="S198" s="235" t="e" cm="1">
        <f t="array" ref="S198">_xlfn.XLOOKUP($A198&amp;$B198,'[2]产值及收款计划（2026）'!$A:$A&amp;'[2]产值及收款计划（2026）'!$B:$B,'[2]产值及收款计划（2026）'!S:S)</f>
        <v>#REF!</v>
      </c>
      <c r="T198" s="235" cm="1">
        <f t="array" ref="T198">_xlfn.XLOOKUP($A198&amp;$B198,'[2]产值及收款计划（2026）'!$A:$A&amp;'[2]产值及收款计划（2026）'!$B:$B,'[2]产值及收款计划（2026）'!T:T)</f>
        <v>29.241</v>
      </c>
      <c r="U198" s="235" cm="1">
        <f t="array" ref="U198">_xlfn.XLOOKUP($A198&amp;$B198,'[2]产值及收款计划（2026）'!$A:$A&amp;'[2]产值及收款计划（2026）'!$B:$B,'[2]产值及收款计划（2026）'!U:U)</f>
        <v>0</v>
      </c>
      <c r="V198" s="235" cm="1">
        <f t="array" ref="V198">_xlfn.XLOOKUP($A198&amp;$B198,'[2]产值及收款计划（2026）'!$A:$A&amp;'[2]产值及收款计划（2026）'!$B:$B,'[2]产值及收款计划（2026）'!V:V)</f>
        <v>1.539</v>
      </c>
      <c r="W198" s="235" t="e" cm="1">
        <f t="array" ref="W198">_xlfn.XLOOKUP($A198&amp;$B198,'[2]产值及收款计划（2026）'!$A:$A&amp;'[2]产值及收款计划（2026）'!$B:$B,'[2]产值及收款计划（2026）'!W:W)</f>
        <v>#REF!</v>
      </c>
      <c r="X198" s="235" t="e" cm="1">
        <f t="array" ref="X198">_xlfn.XLOOKUP($A198&amp;$B198,'[2]产值及收款计划（2026）'!$A:$A&amp;'[2]产值及收款计划（2026）'!$B:$B,'[2]产值及收款计划（2026）'!X:X)</f>
        <v>#REF!</v>
      </c>
      <c r="Y198" s="235" t="e" cm="1">
        <f t="array" ref="Y198">_xlfn.XLOOKUP($A198&amp;$B198,'[2]产值及收款计划（2026）'!$A:$A&amp;'[2]产值及收款计划（2026）'!$B:$B,'[2]产值及收款计划（2026）'!Y:Y)</f>
        <v>#REF!</v>
      </c>
      <c r="Z198" s="235" t="e" cm="1">
        <f t="array" ref="Z198">_xlfn.XLOOKUP($A198&amp;$B198,'[2]产值及收款计划（2026）'!$A:$A&amp;'[2]产值及收款计划（2026）'!$B:$B,'[2]产值及收款计划（2026）'!Z:Z)</f>
        <v>#REF!</v>
      </c>
      <c r="AA198" s="235" t="e" cm="1">
        <f t="array" ref="AA198">_xlfn.XLOOKUP($A198&amp;$B198,'[2]产值及收款计划（2026）'!$A:$A&amp;'[2]产值及收款计划（2026）'!$B:$B,'[2]产值及收款计划（2026）'!AA:AA)</f>
        <v>#REF!</v>
      </c>
      <c r="AB198" s="235" t="e" cm="1">
        <f t="array" ref="AB198">_xlfn.XLOOKUP($A198&amp;$B198,'[2]产值及收款计划（2026）'!$A:$A&amp;'[2]产值及收款计划（2026）'!$B:$B,'[2]产值及收款计划（2026）'!AB:AB)</f>
        <v>#REF!</v>
      </c>
      <c r="AC198" s="235" t="e" cm="1">
        <f t="array" ref="AC198">_xlfn.XLOOKUP($A198&amp;$B198,'[2]产值及收款计划（2026）'!$A:$A&amp;'[2]产值及收款计划（2026）'!$B:$B,'[2]产值及收款计划（2026）'!AC:AC)</f>
        <v>#REF!</v>
      </c>
      <c r="AD198" s="235" t="e" cm="1">
        <f t="array" ref="AD198">_xlfn.XLOOKUP($A198&amp;$B198,'[2]产值及收款计划（2026）'!$A:$A&amp;'[2]产值及收款计划（2026）'!$B:$B,'[2]产值及收款计划（2026）'!AD:AD)</f>
        <v>#REF!</v>
      </c>
      <c r="AE198" s="235" t="e" cm="1">
        <f t="array" ref="AE198">_xlfn.XLOOKUP($A198&amp;$B198,'[2]产值及收款计划（2026）'!$A:$A&amp;'[2]产值及收款计划（2026）'!$B:$B,'[2]产值及收款计划（2026）'!AE:AE)</f>
        <v>#REF!</v>
      </c>
      <c r="AF198" s="235" t="e" cm="1">
        <f t="array" ref="AF198">_xlfn.XLOOKUP($A198&amp;$B198,'[2]产值及收款计划（2026）'!$A:$A&amp;'[2]产值及收款计划（2026）'!$B:$B,'[2]产值及收款计划（2026）'!AF:AF)</f>
        <v>#REF!</v>
      </c>
      <c r="AG198" s="235" t="e" cm="1">
        <f t="array" ref="AG198">_xlfn.XLOOKUP($A198&amp;$B198,'[2]产值及收款计划（2026）'!$A:$A&amp;'[2]产值及收款计划（2026）'!$B:$B,'[2]产值及收款计划（2026）'!AG:AG)</f>
        <v>#REF!</v>
      </c>
      <c r="AH198" s="235" t="e" cm="1">
        <f t="array" ref="AH198">_xlfn.XLOOKUP($A198&amp;$B198,'[2]产值及收款计划（2026）'!$A:$A&amp;'[2]产值及收款计划（2026）'!$B:$B,'[2]产值及收款计划（2026）'!AH:AH)</f>
        <v>#REF!</v>
      </c>
      <c r="AI198" s="235" t="e" cm="1">
        <f t="array" ref="AI198">_xlfn.XLOOKUP($A198&amp;$B198,'[2]产值及收款计划（2026）'!$A:$A&amp;'[2]产值及收款计划（2026）'!$B:$B,'[2]产值及收款计划（2026）'!AI:AI)</f>
        <v>#REF!</v>
      </c>
      <c r="AJ198" s="235" t="e" cm="1">
        <f t="array" ref="AJ198">_xlfn.XLOOKUP($A198&amp;$B198,'[2]产值及收款计划（2026）'!$A:$A&amp;'[2]产值及收款计划（2026）'!$B:$B,'[2]产值及收款计划（2026）'!AJ:AJ)</f>
        <v>#REF!</v>
      </c>
      <c r="AK198" s="235" t="e" cm="1">
        <f t="array" ref="AK198">_xlfn.XLOOKUP($A198&amp;$B198,'[2]产值及收款计划（2026）'!$A:$A&amp;'[2]产值及收款计划（2026）'!$B:$B,'[2]产值及收款计划（2026）'!AK:AK)</f>
        <v>#REF!</v>
      </c>
      <c r="AL198" s="235" t="e" cm="1">
        <f t="array" ref="AL198">_xlfn.XLOOKUP($A198&amp;$B198,'[2]产值及收款计划（2026）'!$A:$A&amp;'[2]产值及收款计划（2026）'!$B:$B,'[2]产值及收款计划（2026）'!AL:AL)</f>
        <v>#REF!</v>
      </c>
      <c r="AM198" s="242" t="e" cm="1">
        <f t="array" ref="AM198">_xlfn.LET(_xlpm.勾选月份状态数组,TRANSPOSE('PPT(12-15页）-TOP10'!$A$3:$A$14),_xlpm.选择数据区,IF('PPT(12-15页）-TOP10'!$E$3="收款",$BA198:$BL198,$AA198:$AL198),SUM(_xlfn._xlws.FILTER(_xlpm.选择数据区,_xlpm.勾选月份状态数组,"")))</f>
        <v>#REF!</v>
      </c>
      <c r="AN198" s="235" t="e">
        <f>_xlfn.XLOOKUP($C198,应收未收表!$T:$T,应收未收表!AA:AA)</f>
        <v>#N/A</v>
      </c>
      <c r="AO198" s="235" t="e">
        <f>_xlfn.XLOOKUP($C198,应收未收表!$T:$T,应收未收表!AB:AB)</f>
        <v>#N/A</v>
      </c>
      <c r="AP198" s="235" t="e">
        <f>_xlfn.XLOOKUP($C198,应收未收表!$T:$T,应收未收表!AC:AC)</f>
        <v>#N/A</v>
      </c>
      <c r="AQ198" s="235" t="e">
        <f>_xlfn.XLOOKUP($C198,应收未收表!$T:$T,应收未收表!AE:AE)</f>
        <v>#N/A</v>
      </c>
      <c r="AR198" s="235" t="e">
        <f>_xlfn.XLOOKUP($C198,应收未收表!$T:$T,应收未收表!AF:AF)</f>
        <v>#N/A</v>
      </c>
      <c r="AS198" s="235" t="e" cm="1">
        <f t="array" ref="AS198">_xlfn.XLOOKUP($A198&amp;$B198,'[2]产值及收款计划（2026）'!$A:$A&amp;'[2]产值及收款计划（2026）'!$B:$B,'[2]产值及收款计划（2026）'!AS:AS)</f>
        <v>#REF!</v>
      </c>
      <c r="AT198" s="235" t="e" cm="1">
        <f t="array" ref="AT198">_xlfn.XLOOKUP($A198&amp;$B198,'[2]产值及收款计划（2026）'!$A:$A&amp;'[2]产值及收款计划（2026）'!$B:$B,'[2]产值及收款计划（2026）'!AT:AT)</f>
        <v>#REF!</v>
      </c>
      <c r="AU198" s="235" t="e" cm="1">
        <f t="array" ref="AU198">_xlfn.XLOOKUP($A198&amp;$B198,'[2]产值及收款计划（2026）'!$A:$A&amp;'[2]产值及收款计划（2026）'!$B:$B,'[2]产值及收款计划（2026）'!AU:AU)</f>
        <v>#REF!</v>
      </c>
      <c r="AV198" s="235" t="e" cm="1">
        <f t="array" ref="AV198">_xlfn.XLOOKUP($A198&amp;$B198,'[2]产值及收款计划（2026）'!$A:$A&amp;'[2]产值及收款计划（2026）'!$B:$B,'[2]产值及收款计划（2026）'!AV:AV)</f>
        <v>#REF!</v>
      </c>
      <c r="AW198" s="235" cm="1">
        <f t="array" ref="AW198">_xlfn.XLOOKUP($A198&amp;$B198,'[2]产值及收款计划（2026）'!$A:$A&amp;'[2]产值及收款计划（2026）'!$B:$B,'[2]产值及收款计划（2026）'!AW:AW)</f>
        <v>0</v>
      </c>
      <c r="AX198" s="235" cm="1">
        <f t="array" ref="AX198">_xlfn.XLOOKUP($A198&amp;$B198,'[2]产值及收款计划（2026）'!$A:$A&amp;'[2]产值及收款计划（2026）'!$B:$B,'[2]产值及收款计划（2026）'!AX:AX)</f>
        <v>0</v>
      </c>
      <c r="AY198" s="235" cm="1">
        <f t="array" ref="AY198">_xlfn.XLOOKUP($A198&amp;$B198,'[2]产值及收款计划（2026）'!$A:$A&amp;'[2]产值及收款计划（2026）'!$B:$B,'[2]产值及收款计划（2026）'!AY:AY)</f>
        <v>30.78</v>
      </c>
      <c r="AZ198" s="235" cm="1">
        <f t="array" ref="AZ198">_xlfn.XLOOKUP($A198&amp;$B198,'[2]产值及收款计划（2026）'!$A:$A&amp;'[2]产值及收款计划（2026）'!$B:$B,'[2]产值及收款计划（2026）'!AZ:AZ)</f>
        <v>29.241</v>
      </c>
      <c r="BA198" s="235" t="e" cm="1">
        <f t="array" ref="BA198">_xlfn.XLOOKUP($A198&amp;$B198,'[2]产值及收款计划（2026）'!$A:$A&amp;'[2]产值及收款计划（2026）'!$B:$B,'[2]产值及收款计划（2026）'!BA:BA)</f>
        <v>#REF!</v>
      </c>
      <c r="BB198" s="235" t="e" cm="1">
        <f t="array" ref="BB198">_xlfn.XLOOKUP($A198&amp;$B198,'[2]产值及收款计划（2026）'!$A:$A&amp;'[2]产值及收款计划（2026）'!$B:$B,'[2]产值及收款计划（2026）'!BB:BB)</f>
        <v>#REF!</v>
      </c>
      <c r="BC198" s="235" t="e" cm="1">
        <f t="array" ref="BC198">_xlfn.XLOOKUP($A198&amp;$B198,'[2]产值及收款计划（2026）'!$A:$A&amp;'[2]产值及收款计划（2026）'!$B:$B,'[2]产值及收款计划（2026）'!BC:BC)</f>
        <v>#REF!</v>
      </c>
      <c r="BD198" s="235" t="e" cm="1">
        <f t="array" ref="BD198">_xlfn.XLOOKUP($A198&amp;$B198,'[2]产值及收款计划（2026）'!$A:$A&amp;'[2]产值及收款计划（2026）'!$B:$B,'[2]产值及收款计划（2026）'!BD:BD)</f>
        <v>#REF!</v>
      </c>
      <c r="BE198" s="235" t="e" cm="1">
        <f t="array" ref="BE198">_xlfn.XLOOKUP($A198&amp;$B198,'[2]产值及收款计划（2026）'!$A:$A&amp;'[2]产值及收款计划（2026）'!$B:$B,'[2]产值及收款计划（2026）'!BE:BE)</f>
        <v>#REF!</v>
      </c>
      <c r="BF198" s="235" t="e" cm="1">
        <f t="array" ref="BF198">_xlfn.XLOOKUP($A198&amp;$B198,'[2]产值及收款计划（2026）'!$A:$A&amp;'[2]产值及收款计划（2026）'!$B:$B,'[2]产值及收款计划（2026）'!BF:BF)</f>
        <v>#REF!</v>
      </c>
      <c r="BG198" s="235" t="e" cm="1">
        <f t="array" ref="BG198">_xlfn.XLOOKUP($A198&amp;$B198,'[2]产值及收款计划（2026）'!$A:$A&amp;'[2]产值及收款计划（2026）'!$B:$B,'[2]产值及收款计划（2026）'!BG:BG)</f>
        <v>#REF!</v>
      </c>
      <c r="BH198" s="235" t="e" cm="1">
        <f t="array" ref="BH198">_xlfn.XLOOKUP($A198&amp;$B198,'[2]产值及收款计划（2026）'!$A:$A&amp;'[2]产值及收款计划（2026）'!$B:$B,'[2]产值及收款计划（2026）'!BH:BH)</f>
        <v>#REF!</v>
      </c>
      <c r="BI198" s="235" t="e" cm="1">
        <f t="array" ref="BI198">_xlfn.XLOOKUP($A198&amp;$B198,'[2]产值及收款计划（2026）'!$A:$A&amp;'[2]产值及收款计划（2026）'!$B:$B,'[2]产值及收款计划（2026）'!BI:BI)</f>
        <v>#REF!</v>
      </c>
      <c r="BJ198" s="235" t="e" cm="1">
        <f t="array" ref="BJ198">_xlfn.XLOOKUP($A198&amp;$B198,'[2]产值及收款计划（2026）'!$A:$A&amp;'[2]产值及收款计划（2026）'!$B:$B,'[2]产值及收款计划（2026）'!BJ:BJ)</f>
        <v>#REF!</v>
      </c>
      <c r="BK198" s="235" t="e" cm="1">
        <f t="array" ref="BK198">_xlfn.XLOOKUP($A198&amp;$B198,'[2]产值及收款计划（2026）'!$A:$A&amp;'[2]产值及收款计划（2026）'!$B:$B,'[2]产值及收款计划（2026）'!BK:BK)</f>
        <v>#REF!</v>
      </c>
      <c r="BL198" s="235" t="e" cm="1">
        <f t="array" ref="BL198">_xlfn.XLOOKUP($A198&amp;$B198,'[2]产值及收款计划（2026）'!$A:$A&amp;'[2]产值及收款计划（2026）'!$B:$B,'[2]产值及收款计划（2026）'!BL:BL)</f>
        <v>#REF!</v>
      </c>
      <c r="BM198" s="235"/>
      <c r="BN198" s="235"/>
      <c r="BO198" s="235"/>
      <c r="BP198" s="235"/>
      <c r="BQ198" s="235" t="e">
        <f>_xlfn.XLOOKUP($C198,应收未收表!$AJ:$AJ,应收未收表!AK:AK)</f>
        <v>#N/A</v>
      </c>
      <c r="BR198" s="235" t="e">
        <f>_xlfn.XLOOKUP($C198,应收未收表!$AJ:$AJ,应收未收表!AL:AL)</f>
        <v>#N/A</v>
      </c>
      <c r="BS198" s="235" t="e">
        <f>_xlfn.XLOOKUP($C198,应收未收表!$AJ:$AJ,应收未收表!AM:AM)</f>
        <v>#N/A</v>
      </c>
      <c r="BT198" s="235" t="e">
        <f>_xlfn.XLOOKUP($C198,应收未收表!$AJ:$AJ,应收未收表!AN:AN)</f>
        <v>#N/A</v>
      </c>
      <c r="BU198" s="234" t="str" cm="1">
        <f t="array" ref="BU198">_xlfn.XLOOKUP($A198&amp;$B198,'[2]产值及收款计划（2026）'!$A:$A&amp;'[2]产值及收款计划（2026）'!$B:$B,'[2]产值及收款计划（2026）'!BQ:BQ)</f>
        <v>上海城建城市运营（集团）有限公司</v>
      </c>
      <c r="BV198" s="235" t="e" cm="1">
        <f t="array" ref="BV198">_xlfn.XLOOKUP($A198&amp;$B198,'[2]产值及收款计划（2026）'!$A:$A&amp;'[2]产值及收款计划（2026）'!$B:$B,'[2]产值及收款计划（2026）'!BR:BR)</f>
        <v>#REF!</v>
      </c>
      <c r="CE198" s="235" cm="1">
        <f t="array" ref="CE198">_xlfn.XLOOKUP($A198&amp;$B198,'[2]产值及收款计划（2026）'!$A:$A&amp;'[2]产值及收款计划（2026）'!$B:$B,'[2]产值及收款计划（2026）'!CA:CA)</f>
        <v>0</v>
      </c>
      <c r="CF198" s="235" cm="1">
        <f t="array" ref="CF198">_xlfn.XLOOKUP($A198&amp;$B198,'[2]产值及收款计划（2026）'!$A:$A&amp;'[2]产值及收款计划（2026）'!$B:$B,'[2]产值及收款计划（2026）'!CB:CB)</f>
        <v>0</v>
      </c>
      <c r="CG198" s="235" cm="1">
        <f t="array" ref="CG198">_xlfn.XLOOKUP($A198&amp;$B198,'[2]产值及收款计划（2026）'!$A:$A&amp;'[2]产值及收款计划（2026）'!$B:$B,'[2]产值及收款计划（2026）'!CC:CC)</f>
        <v>0</v>
      </c>
      <c r="CH198" s="235" cm="1">
        <f t="array" ref="CH198">_xlfn.XLOOKUP($A198&amp;$B198,'[2]产值及收款计划（2026）'!$A:$A&amp;'[2]产值及收款计划（2026）'!$B:$B,'[2]产值及收款计划（2026）'!CD:CD)</f>
        <v>0</v>
      </c>
      <c r="CI198" s="235" cm="1">
        <f t="array" ref="CI198">_xlfn.XLOOKUP($A198&amp;$B198,'[2]产值及收款计划（2026）'!$A:$A&amp;'[2]产值及收款计划（2026）'!$B:$B,'[2]产值及收款计划（2026）'!CE:CE)</f>
        <v>0</v>
      </c>
      <c r="CJ198" s="235" cm="1">
        <f t="array" ref="CJ198">_xlfn.XLOOKUP($A198&amp;$B198,'[2]产值及收款计划（2026）'!$A:$A&amp;'[2]产值及收款计划（2026）'!$B:$B,'[2]产值及收款计划（2026）'!CF:CF)</f>
        <v>0</v>
      </c>
      <c r="CK198" s="235" cm="1">
        <f t="array" ref="CK198">_xlfn.XLOOKUP($A198&amp;$B198,'[2]产值及收款计划（2026）'!$A:$A&amp;'[2]产值及收款计划（2026）'!$B:$B,'[2]产值及收款计划（2026）'!CG:CG)</f>
        <v>0</v>
      </c>
      <c r="CL198" s="235" cm="1">
        <f t="array" ref="CL198">_xlfn.XLOOKUP($A198&amp;$B198,'[2]产值及收款计划（2026）'!$A:$A&amp;'[2]产值及收款计划（2026）'!$B:$B,'[2]产值及收款计划（2026）'!CH:CH)</f>
        <v>0</v>
      </c>
      <c r="CM198" s="235" cm="1">
        <f t="array" ref="CM198">_xlfn.XLOOKUP($A198&amp;$B198,'[2]产值及收款计划（2026）'!$A:$A&amp;'[2]产值及收款计划（2026）'!$B:$B,'[2]产值及收款计划（2026）'!CI:CI)</f>
        <v>0</v>
      </c>
      <c r="CN198" s="235" cm="1">
        <f t="array" ref="CN198">_xlfn.XLOOKUP($A198&amp;$B198,'[2]产值及收款计划（2026）'!$A:$A&amp;'[2]产值及收款计划（2026）'!$B:$B,'[2]产值及收款计划（2026）'!CJ:CJ)</f>
        <v>0</v>
      </c>
      <c r="CO198" s="235" cm="1">
        <f t="array" ref="CO198">_xlfn.XLOOKUP($A198&amp;$B198,'[2]产值及收款计划（2026）'!$A:$A&amp;'[2]产值及收款计划（2026）'!$B:$B,'[2]产值及收款计划（2026）'!CK:CK)</f>
        <v>0</v>
      </c>
      <c r="CP198" s="235" cm="1">
        <f t="array" ref="CP198">_xlfn.XLOOKUP($A198&amp;$B198,'[2]产值及收款计划（2026）'!$A:$A&amp;'[2]产值及收款计划（2026）'!$B:$B,'[2]产值及收款计划（2026）'!CL:CL)</f>
        <v>0</v>
      </c>
      <c r="DE198" s="235" cm="1">
        <f t="array" ref="DE198">_xlfn.XLOOKUP($A198&amp;$B198,'[2]产值及收款计划（2026）'!$A:$A&amp;'[2]产值及收款计划（2026）'!$B:$B,'[2]产值及收款计划（2026）'!DA:DA)</f>
        <v>0</v>
      </c>
      <c r="DF198" s="235" cm="1">
        <f t="array" ref="DF198">_xlfn.XLOOKUP($A198&amp;$B198,'[2]产值及收款计划（2026）'!$A:$A&amp;'[2]产值及收款计划（2026）'!$B:$B,'[2]产值及收款计划（2026）'!DB:DB)</f>
        <v>0</v>
      </c>
      <c r="DG198" s="235" cm="1">
        <f t="array" ref="DG198">_xlfn.XLOOKUP($A198&amp;$B198,'[2]产值及收款计划（2026）'!$A:$A&amp;'[2]产值及收款计划（2026）'!$B:$B,'[2]产值及收款计划（2026）'!DC:DC)</f>
        <v>0</v>
      </c>
      <c r="DH198" s="235" cm="1">
        <f t="array" ref="DH198">_xlfn.XLOOKUP($A198&amp;$B198,'[2]产值及收款计划（2026）'!$A:$A&amp;'[2]产值及收款计划（2026）'!$B:$B,'[2]产值及收款计划（2026）'!DD:DD)</f>
        <v>0</v>
      </c>
      <c r="DI198" s="235" cm="1">
        <f t="array" ref="DI198">_xlfn.XLOOKUP($A198&amp;$B198,'[2]产值及收款计划（2026）'!$A:$A&amp;'[2]产值及收款计划（2026）'!$B:$B,'[2]产值及收款计划（2026）'!DE:DE)</f>
        <v>0</v>
      </c>
      <c r="DJ198" s="235" cm="1">
        <f t="array" ref="DJ198">_xlfn.XLOOKUP($A198&amp;$B198,'[2]产值及收款计划（2026）'!$A:$A&amp;'[2]产值及收款计划（2026）'!$B:$B,'[2]产值及收款计划（2026）'!DF:DF)</f>
        <v>0</v>
      </c>
      <c r="DK198" s="235" cm="1">
        <f t="array" ref="DK198">_xlfn.XLOOKUP($A198&amp;$B198,'[2]产值及收款计划（2026）'!$A:$A&amp;'[2]产值及收款计划（2026）'!$B:$B,'[2]产值及收款计划（2026）'!DG:DG)</f>
        <v>0</v>
      </c>
      <c r="DL198" s="235" cm="1">
        <f t="array" ref="DL198">_xlfn.XLOOKUP($A198&amp;$B198,'[2]产值及收款计划（2026）'!$A:$A&amp;'[2]产值及收款计划（2026）'!$B:$B,'[2]产值及收款计划（2026）'!DH:DH)</f>
        <v>0</v>
      </c>
      <c r="DM198" s="235" cm="1">
        <f t="array" ref="DM198">_xlfn.XLOOKUP($A198&amp;$B198,'[2]产值及收款计划（2026）'!$A:$A&amp;'[2]产值及收款计划（2026）'!$B:$B,'[2]产值及收款计划（2026）'!DI:DI)</f>
        <v>0</v>
      </c>
      <c r="DN198" s="235" cm="1">
        <f t="array" ref="DN198">_xlfn.XLOOKUP($A198&amp;$B198,'[2]产值及收款计划（2026）'!$A:$A&amp;'[2]产值及收款计划（2026）'!$B:$B,'[2]产值及收款计划（2026）'!DJ:DJ)</f>
        <v>0</v>
      </c>
      <c r="DO198" s="235" cm="1">
        <f t="array" ref="DO198">_xlfn.XLOOKUP($A198&amp;$B198,'[2]产值及收款计划（2026）'!$A:$A&amp;'[2]产值及收款计划（2026）'!$B:$B,'[2]产值及收款计划（2026）'!DK:DK)</f>
        <v>0</v>
      </c>
      <c r="DP198" s="235" cm="1">
        <f t="array" ref="DP198">_xlfn.XLOOKUP($A198&amp;$B198,'[2]产值及收款计划（2026）'!$A:$A&amp;'[2]产值及收款计划（2026）'!$B:$B,'[2]产值及收款计划（2026）'!DL:DL)</f>
        <v>0</v>
      </c>
      <c r="DQ198" s="243"/>
      <c r="DR198" s="229"/>
    </row>
    <row r="199" ht="20.25" spans="1:122">
      <c r="A199" s="233">
        <f t="shared" si="17"/>
        <v>50</v>
      </c>
      <c r="B199" s="233" t="s">
        <v>26</v>
      </c>
      <c r="C199" s="234" t="str" cm="1">
        <f t="array" ref="C199">_xlfn.XLOOKUP($A199&amp;$B199,'[2]产值及收款计划（2026）'!$A:$A&amp;'[2]产值及收款计划（2026）'!$B:$B,'[2]产值及收款计划（2026）'!C:C)</f>
        <v>ZHT2023110100130</v>
      </c>
      <c r="D199" s="234" t="str" cm="1">
        <f t="array" ref="D199">_xlfn.XLOOKUP($A199&amp;$B199,'[2]产值及收款计划（2026）'!$A:$A&amp;'[2]产值及收款计划（2026）'!$B:$B,'[2]产值及收款计划（2026）'!D:D)</f>
        <v>嘉善县公路数字化智能管养大屏三期开发</v>
      </c>
      <c r="E199" s="235" cm="1">
        <f t="array" ref="E199">_xlfn.XLOOKUP($A199&amp;$B199,'[2]产值及收款计划（2026）'!$A:$A&amp;'[2]产值及收款计划（2026）'!$B:$B,'[2]产值及收款计划（2026）'!E:E)</f>
        <v>16.7</v>
      </c>
      <c r="F199" s="235" cm="1">
        <f t="array" ref="F199">_xlfn.XLOOKUP($A199&amp;$B199,'[2]产值及收款计划（2026）'!$A:$A&amp;'[2]产值及收款计划（2026）'!$B:$B,'[2]产值及收款计划（2026）'!F:F)</f>
        <v>16.7</v>
      </c>
      <c r="G199" s="235" cm="1">
        <f t="array" ref="G199">_xlfn.XLOOKUP($A199&amp;$B199,'[2]产值及收款计划（2026）'!$A:$A&amp;'[2]产值及收款计划（2026）'!$B:$B,'[2]产值及收款计划（2026）'!G:G)</f>
        <v>16.7</v>
      </c>
      <c r="H199" s="235" cm="1">
        <f t="array" ref="H199">_xlfn.XLOOKUP($A199&amp;$B199,'[2]产值及收款计划（2026）'!$A:$A&amp;'[2]产值及收款计划（2026）'!$B:$B,'[2]产值及收款计划（2026）'!H:H)</f>
        <v>16.7</v>
      </c>
      <c r="I199" s="236" cm="1">
        <f t="array" ref="I199">_xlfn.XLOOKUP($A199&amp;$B199,'[2]产值及收款计划（2026）'!$A:$A&amp;'[2]产值及收款计划（2026）'!$B:$B,'[2]产值及收款计划（2026）'!I:I)</f>
        <v>1</v>
      </c>
      <c r="J199" s="237" cm="1">
        <f t="array" ref="J199">_xlfn.XLOOKUP($A199&amp;$B199,'[2]产值及收款计划（2026）'!$A:$A&amp;'[2]产值及收款计划（2026）'!$B:$B,'[2]产值及收款计划（2026）'!J:J)</f>
        <v>0.06</v>
      </c>
      <c r="K199" s="235" t="e" cm="1">
        <f t="array" ref="K199">_xlfn.XLOOKUP($A199&amp;$B199,'[2]产值及收款计划（2026）'!$A:$A&amp;'[2]产值及收款计划（2026）'!$B:$B,'[2]产值及收款计划（2026）'!K:K)</f>
        <v>#REF!</v>
      </c>
      <c r="L199" s="235" t="e" cm="1">
        <f t="array" ref="L199">_xlfn.XLOOKUP($A199&amp;$B199,'[2]产值及收款计划（2026）'!$A:$A&amp;'[2]产值及收款计划（2026）'!$B:$B,'[2]产值及收款计划（2026）'!L:L)</f>
        <v>#REF!</v>
      </c>
      <c r="M199" s="235" t="str" cm="1">
        <f t="array" ref="M199">_xlfn.XLOOKUP($A199&amp;$B199,'[2]产值及收款计划（2026）'!$A:$A&amp;'[2]产值及收款计划（2026）'!$B:$B,'[2]产值及收款计划（2026）'!M:M)</f>
        <v>主导</v>
      </c>
      <c r="N199" s="235" t="str" cm="1">
        <f t="array" ref="N199">_xlfn.XLOOKUP($A199&amp;$B199,'[2]产值及收款计划（2026）'!$A:$A&amp;'[2]产值及收款计划（2026）'!$B:$B,'[2]产值及收款计划（2026）'!N:N)</f>
        <v>贺一玮团队</v>
      </c>
      <c r="O199" s="235" t="str" cm="1">
        <f t="array" ref="O199">_xlfn.XLOOKUP($A199&amp;$B199,'[2]产值及收款计划（2026）'!$A:$A&amp;'[2]产值及收款计划（2026）'!$B:$B,'[2]产值及收款计划（2026）'!O:O)</f>
        <v>贺一玮</v>
      </c>
      <c r="P199" s="234" t="str" cm="1">
        <f t="array" ref="P199">_xlfn.XLOOKUP($A199&amp;$B199,'[2]产值及收款计划（2026）'!$A:$A&amp;'[2]产值及收款计划（2026）'!$B:$B,'[2]产值及收款计划（2026）'!P:P)</f>
        <v>在建</v>
      </c>
      <c r="Q199" s="235" t="e" cm="1">
        <f t="array" ref="Q199">_xlfn.XLOOKUP($A199&amp;$B199,'[2]产值及收款计划（2026）'!$A:$A&amp;'[2]产值及收款计划（2026）'!$B:$B,'[2]产值及收款计划（2026）'!Q:Q)</f>
        <v>#REF!</v>
      </c>
      <c r="R199" s="235" t="e" cm="1">
        <f t="array" ref="R199">_xlfn.XLOOKUP($A199&amp;$B199,'[2]产值及收款计划（2026）'!$A:$A&amp;'[2]产值及收款计划（2026）'!$B:$B,'[2]产值及收款计划（2026）'!R:R)</f>
        <v>#REF!</v>
      </c>
      <c r="S199" s="235" t="e" cm="1">
        <f t="array" ref="S199">_xlfn.XLOOKUP($A199&amp;$B199,'[2]产值及收款计划（2026）'!$A:$A&amp;'[2]产值及收款计划（2026）'!$B:$B,'[2]产值及收款计划（2026）'!S:S)</f>
        <v>#REF!</v>
      </c>
      <c r="T199" s="235" cm="1">
        <f t="array" ref="T199">_xlfn.XLOOKUP($A199&amp;$B199,'[2]产值及收款计划（2026）'!$A:$A&amp;'[2]产值及收款计划（2026）'!$B:$B,'[2]产值及收款计划（2026）'!T:T)</f>
        <v>0</v>
      </c>
      <c r="U199" s="235" cm="1">
        <f t="array" ref="U199">_xlfn.XLOOKUP($A199&amp;$B199,'[2]产值及收款计划（2026）'!$A:$A&amp;'[2]产值及收款计划（2026）'!$B:$B,'[2]产值及收款计划（2026）'!U:U)</f>
        <v>0</v>
      </c>
      <c r="V199" s="235" cm="1">
        <f t="array" ref="V199">_xlfn.XLOOKUP($A199&amp;$B199,'[2]产值及收款计划（2026）'!$A:$A&amp;'[2]产值及收款计划（2026）'!$B:$B,'[2]产值及收款计划（2026）'!V:V)</f>
        <v>16.7</v>
      </c>
      <c r="W199" s="235" t="e" cm="1">
        <f t="array" ref="W199">_xlfn.XLOOKUP($A199&amp;$B199,'[2]产值及收款计划（2026）'!$A:$A&amp;'[2]产值及收款计划（2026）'!$B:$B,'[2]产值及收款计划（2026）'!W:W)</f>
        <v>#REF!</v>
      </c>
      <c r="X199" s="235" t="e" cm="1">
        <f t="array" ref="X199">_xlfn.XLOOKUP($A199&amp;$B199,'[2]产值及收款计划（2026）'!$A:$A&amp;'[2]产值及收款计划（2026）'!$B:$B,'[2]产值及收款计划（2026）'!X:X)</f>
        <v>#REF!</v>
      </c>
      <c r="Y199" s="235" t="e" cm="1">
        <f t="array" ref="Y199">_xlfn.XLOOKUP($A199&amp;$B199,'[2]产值及收款计划（2026）'!$A:$A&amp;'[2]产值及收款计划（2026）'!$B:$B,'[2]产值及收款计划（2026）'!Y:Y)</f>
        <v>#REF!</v>
      </c>
      <c r="Z199" s="235" t="e" cm="1">
        <f t="array" ref="Z199">_xlfn.XLOOKUP($A199&amp;$B199,'[2]产值及收款计划（2026）'!$A:$A&amp;'[2]产值及收款计划（2026）'!$B:$B,'[2]产值及收款计划（2026）'!Z:Z)</f>
        <v>#REF!</v>
      </c>
      <c r="AA199" s="235" t="e" cm="1">
        <f t="array" ref="AA199">_xlfn.XLOOKUP($A199&amp;$B199,'[2]产值及收款计划（2026）'!$A:$A&amp;'[2]产值及收款计划（2026）'!$B:$B,'[2]产值及收款计划（2026）'!AA:AA)</f>
        <v>#REF!</v>
      </c>
      <c r="AB199" s="235" t="e" cm="1">
        <f t="array" ref="AB199">_xlfn.XLOOKUP($A199&amp;$B199,'[2]产值及收款计划（2026）'!$A:$A&amp;'[2]产值及收款计划（2026）'!$B:$B,'[2]产值及收款计划（2026）'!AB:AB)</f>
        <v>#REF!</v>
      </c>
      <c r="AC199" s="235" t="e" cm="1">
        <f t="array" ref="AC199">_xlfn.XLOOKUP($A199&amp;$B199,'[2]产值及收款计划（2026）'!$A:$A&amp;'[2]产值及收款计划（2026）'!$B:$B,'[2]产值及收款计划（2026）'!AC:AC)</f>
        <v>#REF!</v>
      </c>
      <c r="AD199" s="235" t="e" cm="1">
        <f t="array" ref="AD199">_xlfn.XLOOKUP($A199&amp;$B199,'[2]产值及收款计划（2026）'!$A:$A&amp;'[2]产值及收款计划（2026）'!$B:$B,'[2]产值及收款计划（2026）'!AD:AD)</f>
        <v>#REF!</v>
      </c>
      <c r="AE199" s="235" t="e" cm="1">
        <f t="array" ref="AE199">_xlfn.XLOOKUP($A199&amp;$B199,'[2]产值及收款计划（2026）'!$A:$A&amp;'[2]产值及收款计划（2026）'!$B:$B,'[2]产值及收款计划（2026）'!AE:AE)</f>
        <v>#REF!</v>
      </c>
      <c r="AF199" s="235" t="e" cm="1">
        <f t="array" ref="AF199">_xlfn.XLOOKUP($A199&amp;$B199,'[2]产值及收款计划（2026）'!$A:$A&amp;'[2]产值及收款计划（2026）'!$B:$B,'[2]产值及收款计划（2026）'!AF:AF)</f>
        <v>#REF!</v>
      </c>
      <c r="AG199" s="235" t="e" cm="1">
        <f t="array" ref="AG199">_xlfn.XLOOKUP($A199&amp;$B199,'[2]产值及收款计划（2026）'!$A:$A&amp;'[2]产值及收款计划（2026）'!$B:$B,'[2]产值及收款计划（2026）'!AG:AG)</f>
        <v>#REF!</v>
      </c>
      <c r="AH199" s="235" t="e" cm="1">
        <f t="array" ref="AH199">_xlfn.XLOOKUP($A199&amp;$B199,'[2]产值及收款计划（2026）'!$A:$A&amp;'[2]产值及收款计划（2026）'!$B:$B,'[2]产值及收款计划（2026）'!AH:AH)</f>
        <v>#REF!</v>
      </c>
      <c r="AI199" s="235" t="e" cm="1">
        <f t="array" ref="AI199">_xlfn.XLOOKUP($A199&amp;$B199,'[2]产值及收款计划（2026）'!$A:$A&amp;'[2]产值及收款计划（2026）'!$B:$B,'[2]产值及收款计划（2026）'!AI:AI)</f>
        <v>#REF!</v>
      </c>
      <c r="AJ199" s="235" t="e" cm="1">
        <f t="array" ref="AJ199">_xlfn.XLOOKUP($A199&amp;$B199,'[2]产值及收款计划（2026）'!$A:$A&amp;'[2]产值及收款计划（2026）'!$B:$B,'[2]产值及收款计划（2026）'!AJ:AJ)</f>
        <v>#REF!</v>
      </c>
      <c r="AK199" s="235" t="e" cm="1">
        <f t="array" ref="AK199">_xlfn.XLOOKUP($A199&amp;$B199,'[2]产值及收款计划（2026）'!$A:$A&amp;'[2]产值及收款计划（2026）'!$B:$B,'[2]产值及收款计划（2026）'!AK:AK)</f>
        <v>#REF!</v>
      </c>
      <c r="AL199" s="235" t="e" cm="1">
        <f t="array" ref="AL199">_xlfn.XLOOKUP($A199&amp;$B199,'[2]产值及收款计划（2026）'!$A:$A&amp;'[2]产值及收款计划（2026）'!$B:$B,'[2]产值及收款计划（2026）'!AL:AL)</f>
        <v>#REF!</v>
      </c>
      <c r="AM199" s="242" t="e" cm="1">
        <f t="array" ref="AM199">_xlfn.LET(_xlpm.勾选月份状态数组,TRANSPOSE('PPT(12-15页）-TOP10'!$A$3:$A$14),_xlpm.选择数据区,IF('PPT(12-15页）-TOP10'!$E$3="收款",$BA199:$BL199,$AA199:$AL199),SUM(_xlfn._xlws.FILTER(_xlpm.选择数据区,_xlpm.勾选月份状态数组,"")))</f>
        <v>#REF!</v>
      </c>
      <c r="AN199" s="235" t="e">
        <f>_xlfn.XLOOKUP($C199,应收未收表!$T:$T,应收未收表!AA:AA)</f>
        <v>#N/A</v>
      </c>
      <c r="AO199" s="235" t="e">
        <f>_xlfn.XLOOKUP($C199,应收未收表!$T:$T,应收未收表!AB:AB)</f>
        <v>#N/A</v>
      </c>
      <c r="AP199" s="235" t="e">
        <f>_xlfn.XLOOKUP($C199,应收未收表!$T:$T,应收未收表!AC:AC)</f>
        <v>#N/A</v>
      </c>
      <c r="AQ199" s="235" t="e">
        <f>_xlfn.XLOOKUP($C199,应收未收表!$T:$T,应收未收表!AE:AE)</f>
        <v>#N/A</v>
      </c>
      <c r="AR199" s="235" t="e">
        <f>_xlfn.XLOOKUP($C199,应收未收表!$T:$T,应收未收表!AF:AF)</f>
        <v>#N/A</v>
      </c>
      <c r="AS199" s="235" t="e" cm="1">
        <f t="array" ref="AS199">_xlfn.XLOOKUP($A199&amp;$B199,'[2]产值及收款计划（2026）'!$A:$A&amp;'[2]产值及收款计划（2026）'!$B:$B,'[2]产值及收款计划（2026）'!AS:AS)</f>
        <v>#REF!</v>
      </c>
      <c r="AT199" s="235" t="e" cm="1">
        <f t="array" ref="AT199">_xlfn.XLOOKUP($A199&amp;$B199,'[2]产值及收款计划（2026）'!$A:$A&amp;'[2]产值及收款计划（2026）'!$B:$B,'[2]产值及收款计划（2026）'!AT:AT)</f>
        <v>#REF!</v>
      </c>
      <c r="AU199" s="235" t="e" cm="1">
        <f t="array" ref="AU199">_xlfn.XLOOKUP($A199&amp;$B199,'[2]产值及收款计划（2026）'!$A:$A&amp;'[2]产值及收款计划（2026）'!$B:$B,'[2]产值及收款计划（2026）'!AU:AU)</f>
        <v>#REF!</v>
      </c>
      <c r="AV199" s="235" t="e" cm="1">
        <f t="array" ref="AV199">_xlfn.XLOOKUP($A199&amp;$B199,'[2]产值及收款计划（2026）'!$A:$A&amp;'[2]产值及收款计划（2026）'!$B:$B,'[2]产值及收款计划（2026）'!AV:AV)</f>
        <v>#REF!</v>
      </c>
      <c r="AW199" s="235" cm="1">
        <f t="array" ref="AW199">_xlfn.XLOOKUP($A199&amp;$B199,'[2]产值及收款计划（2026）'!$A:$A&amp;'[2]产值及收款计划（2026）'!$B:$B,'[2]产值及收款计划（2026）'!AW:AW)</f>
        <v>5.01</v>
      </c>
      <c r="AX199" s="235" cm="1">
        <f t="array" ref="AX199">_xlfn.XLOOKUP($A199&amp;$B199,'[2]产值及收款计划（2026）'!$A:$A&amp;'[2]产值及收款计划（2026）'!$B:$B,'[2]产值及收款计划（2026）'!AX:AX)</f>
        <v>0</v>
      </c>
      <c r="AY199" s="235" cm="1">
        <f t="array" ref="AY199">_xlfn.XLOOKUP($A199&amp;$B199,'[2]产值及收款计划（2026）'!$A:$A&amp;'[2]产值及收款计划（2026）'!$B:$B,'[2]产值及收款计划（2026）'!AY:AY)</f>
        <v>11.69</v>
      </c>
      <c r="AZ199" s="235" cm="1">
        <f t="array" ref="AZ199">_xlfn.XLOOKUP($A199&amp;$B199,'[2]产值及收款计划（2026）'!$A:$A&amp;'[2]产值及收款计划（2026）'!$B:$B,'[2]产值及收款计划（2026）'!AZ:AZ)</f>
        <v>-5.01</v>
      </c>
      <c r="BA199" s="235" t="e" cm="1">
        <f t="array" ref="BA199">_xlfn.XLOOKUP($A199&amp;$B199,'[2]产值及收款计划（2026）'!$A:$A&amp;'[2]产值及收款计划（2026）'!$B:$B,'[2]产值及收款计划（2026）'!BA:BA)</f>
        <v>#REF!</v>
      </c>
      <c r="BB199" s="235" t="e" cm="1">
        <f t="array" ref="BB199">_xlfn.XLOOKUP($A199&amp;$B199,'[2]产值及收款计划（2026）'!$A:$A&amp;'[2]产值及收款计划（2026）'!$B:$B,'[2]产值及收款计划（2026）'!BB:BB)</f>
        <v>#REF!</v>
      </c>
      <c r="BC199" s="235" t="e" cm="1">
        <f t="array" ref="BC199">_xlfn.XLOOKUP($A199&amp;$B199,'[2]产值及收款计划（2026）'!$A:$A&amp;'[2]产值及收款计划（2026）'!$B:$B,'[2]产值及收款计划（2026）'!BC:BC)</f>
        <v>#REF!</v>
      </c>
      <c r="BD199" s="235" t="e" cm="1">
        <f t="array" ref="BD199">_xlfn.XLOOKUP($A199&amp;$B199,'[2]产值及收款计划（2026）'!$A:$A&amp;'[2]产值及收款计划（2026）'!$B:$B,'[2]产值及收款计划（2026）'!BD:BD)</f>
        <v>#REF!</v>
      </c>
      <c r="BE199" s="235" t="e" cm="1">
        <f t="array" ref="BE199">_xlfn.XLOOKUP($A199&amp;$B199,'[2]产值及收款计划（2026）'!$A:$A&amp;'[2]产值及收款计划（2026）'!$B:$B,'[2]产值及收款计划（2026）'!BE:BE)</f>
        <v>#REF!</v>
      </c>
      <c r="BF199" s="235" t="e" cm="1">
        <f t="array" ref="BF199">_xlfn.XLOOKUP($A199&amp;$B199,'[2]产值及收款计划（2026）'!$A:$A&amp;'[2]产值及收款计划（2026）'!$B:$B,'[2]产值及收款计划（2026）'!BF:BF)</f>
        <v>#REF!</v>
      </c>
      <c r="BG199" s="235" t="e" cm="1">
        <f t="array" ref="BG199">_xlfn.XLOOKUP($A199&amp;$B199,'[2]产值及收款计划（2026）'!$A:$A&amp;'[2]产值及收款计划（2026）'!$B:$B,'[2]产值及收款计划（2026）'!BG:BG)</f>
        <v>#REF!</v>
      </c>
      <c r="BH199" s="235" t="e" cm="1">
        <f t="array" ref="BH199">_xlfn.XLOOKUP($A199&amp;$B199,'[2]产值及收款计划（2026）'!$A:$A&amp;'[2]产值及收款计划（2026）'!$B:$B,'[2]产值及收款计划（2026）'!BH:BH)</f>
        <v>#REF!</v>
      </c>
      <c r="BI199" s="235" t="e" cm="1">
        <f t="array" ref="BI199">_xlfn.XLOOKUP($A199&amp;$B199,'[2]产值及收款计划（2026）'!$A:$A&amp;'[2]产值及收款计划（2026）'!$B:$B,'[2]产值及收款计划（2026）'!BI:BI)</f>
        <v>#REF!</v>
      </c>
      <c r="BJ199" s="235" t="e" cm="1">
        <f t="array" ref="BJ199">_xlfn.XLOOKUP($A199&amp;$B199,'[2]产值及收款计划（2026）'!$A:$A&amp;'[2]产值及收款计划（2026）'!$B:$B,'[2]产值及收款计划（2026）'!BJ:BJ)</f>
        <v>#REF!</v>
      </c>
      <c r="BK199" s="235" t="e" cm="1">
        <f t="array" ref="BK199">_xlfn.XLOOKUP($A199&amp;$B199,'[2]产值及收款计划（2026）'!$A:$A&amp;'[2]产值及收款计划（2026）'!$B:$B,'[2]产值及收款计划（2026）'!BK:BK)</f>
        <v>#REF!</v>
      </c>
      <c r="BL199" s="235" t="e" cm="1">
        <f t="array" ref="BL199">_xlfn.XLOOKUP($A199&amp;$B199,'[2]产值及收款计划（2026）'!$A:$A&amp;'[2]产值及收款计划（2026）'!$B:$B,'[2]产值及收款计划（2026）'!BL:BL)</f>
        <v>#REF!</v>
      </c>
      <c r="BM199" s="235"/>
      <c r="BN199" s="235"/>
      <c r="BO199" s="235"/>
      <c r="BP199" s="235"/>
      <c r="BQ199" s="235" t="e">
        <f>_xlfn.XLOOKUP($C199,应收未收表!$AJ:$AJ,应收未收表!AK:AK)</f>
        <v>#N/A</v>
      </c>
      <c r="BR199" s="235" t="e">
        <f>_xlfn.XLOOKUP($C199,应收未收表!$AJ:$AJ,应收未收表!AL:AL)</f>
        <v>#N/A</v>
      </c>
      <c r="BS199" s="235" t="e">
        <f>_xlfn.XLOOKUP($C199,应收未收表!$AJ:$AJ,应收未收表!AM:AM)</f>
        <v>#N/A</v>
      </c>
      <c r="BT199" s="235" t="e">
        <f>_xlfn.XLOOKUP($C199,应收未收表!$AJ:$AJ,应收未收表!AN:AN)</f>
        <v>#N/A</v>
      </c>
      <c r="BU199" s="234" t="str" cm="1">
        <f t="array" ref="BU199">_xlfn.XLOOKUP($A199&amp;$B199,'[2]产值及收款计划（2026）'!$A:$A&amp;'[2]产值及收款计划（2026）'!$B:$B,'[2]产值及收款计划（2026）'!BQ:BQ)</f>
        <v>上海城建智慧城市运营管理有限公司</v>
      </c>
      <c r="BV199" s="235" t="str" cm="1">
        <f t="array" ref="BV199">_xlfn.XLOOKUP($A199&amp;$B199,'[2]产值及收款计划（2026）'!$A:$A&amp;'[2]产值及收款计划（2026）'!$B:$B,'[2]产值及收款计划（2026）'!BR:BR)</f>
        <v>合同暂停，收到预付款</v>
      </c>
      <c r="CE199" s="235" cm="1">
        <f t="array" ref="CE199">_xlfn.XLOOKUP($A199&amp;$B199,'[2]产值及收款计划（2026）'!$A:$A&amp;'[2]产值及收款计划（2026）'!$B:$B,'[2]产值及收款计划（2026）'!CA:CA)</f>
        <v>0</v>
      </c>
      <c r="CF199" s="235" cm="1">
        <f t="array" ref="CF199">_xlfn.XLOOKUP($A199&amp;$B199,'[2]产值及收款计划（2026）'!$A:$A&amp;'[2]产值及收款计划（2026）'!$B:$B,'[2]产值及收款计划（2026）'!CB:CB)</f>
        <v>0</v>
      </c>
      <c r="CG199" s="235" cm="1">
        <f t="array" ref="CG199">_xlfn.XLOOKUP($A199&amp;$B199,'[2]产值及收款计划（2026）'!$A:$A&amp;'[2]产值及收款计划（2026）'!$B:$B,'[2]产值及收款计划（2026）'!CC:CC)</f>
        <v>0</v>
      </c>
      <c r="CH199" s="235" cm="1">
        <f t="array" ref="CH199">_xlfn.XLOOKUP($A199&amp;$B199,'[2]产值及收款计划（2026）'!$A:$A&amp;'[2]产值及收款计划（2026）'!$B:$B,'[2]产值及收款计划（2026）'!CD:CD)</f>
        <v>0</v>
      </c>
      <c r="CI199" s="235" cm="1">
        <f t="array" ref="CI199">_xlfn.XLOOKUP($A199&amp;$B199,'[2]产值及收款计划（2026）'!$A:$A&amp;'[2]产值及收款计划（2026）'!$B:$B,'[2]产值及收款计划（2026）'!CE:CE)</f>
        <v>0</v>
      </c>
      <c r="CJ199" s="235" cm="1">
        <f t="array" ref="CJ199">_xlfn.XLOOKUP($A199&amp;$B199,'[2]产值及收款计划（2026）'!$A:$A&amp;'[2]产值及收款计划（2026）'!$B:$B,'[2]产值及收款计划（2026）'!CF:CF)</f>
        <v>0</v>
      </c>
      <c r="CK199" s="235" cm="1">
        <f t="array" ref="CK199">_xlfn.XLOOKUP($A199&amp;$B199,'[2]产值及收款计划（2026）'!$A:$A&amp;'[2]产值及收款计划（2026）'!$B:$B,'[2]产值及收款计划（2026）'!CG:CG)</f>
        <v>0</v>
      </c>
      <c r="CL199" s="235" cm="1">
        <f t="array" ref="CL199">_xlfn.XLOOKUP($A199&amp;$B199,'[2]产值及收款计划（2026）'!$A:$A&amp;'[2]产值及收款计划（2026）'!$B:$B,'[2]产值及收款计划（2026）'!CH:CH)</f>
        <v>0</v>
      </c>
      <c r="CM199" s="235" cm="1">
        <f t="array" ref="CM199">_xlfn.XLOOKUP($A199&amp;$B199,'[2]产值及收款计划（2026）'!$A:$A&amp;'[2]产值及收款计划（2026）'!$B:$B,'[2]产值及收款计划（2026）'!CI:CI)</f>
        <v>0</v>
      </c>
      <c r="CN199" s="235" cm="1">
        <f t="array" ref="CN199">_xlfn.XLOOKUP($A199&amp;$B199,'[2]产值及收款计划（2026）'!$A:$A&amp;'[2]产值及收款计划（2026）'!$B:$B,'[2]产值及收款计划（2026）'!CJ:CJ)</f>
        <v>0</v>
      </c>
      <c r="CO199" s="235" cm="1">
        <f t="array" ref="CO199">_xlfn.XLOOKUP($A199&amp;$B199,'[2]产值及收款计划（2026）'!$A:$A&amp;'[2]产值及收款计划（2026）'!$B:$B,'[2]产值及收款计划（2026）'!CK:CK)</f>
        <v>0</v>
      </c>
      <c r="CP199" s="235" cm="1">
        <f t="array" ref="CP199">_xlfn.XLOOKUP($A199&amp;$B199,'[2]产值及收款计划（2026）'!$A:$A&amp;'[2]产值及收款计划（2026）'!$B:$B,'[2]产值及收款计划（2026）'!CL:CL)</f>
        <v>0</v>
      </c>
      <c r="DE199" s="235" cm="1">
        <f t="array" ref="DE199">_xlfn.XLOOKUP($A199&amp;$B199,'[2]产值及收款计划（2026）'!$A:$A&amp;'[2]产值及收款计划（2026）'!$B:$B,'[2]产值及收款计划（2026）'!DA:DA)</f>
        <v>0</v>
      </c>
      <c r="DF199" s="235" cm="1">
        <f t="array" ref="DF199">_xlfn.XLOOKUP($A199&amp;$B199,'[2]产值及收款计划（2026）'!$A:$A&amp;'[2]产值及收款计划（2026）'!$B:$B,'[2]产值及收款计划（2026）'!DB:DB)</f>
        <v>0</v>
      </c>
      <c r="DG199" s="235" cm="1">
        <f t="array" ref="DG199">_xlfn.XLOOKUP($A199&amp;$B199,'[2]产值及收款计划（2026）'!$A:$A&amp;'[2]产值及收款计划（2026）'!$B:$B,'[2]产值及收款计划（2026）'!DC:DC)</f>
        <v>0</v>
      </c>
      <c r="DH199" s="235" cm="1">
        <f t="array" ref="DH199">_xlfn.XLOOKUP($A199&amp;$B199,'[2]产值及收款计划（2026）'!$A:$A&amp;'[2]产值及收款计划（2026）'!$B:$B,'[2]产值及收款计划（2026）'!DD:DD)</f>
        <v>0</v>
      </c>
      <c r="DI199" s="235" cm="1">
        <f t="array" ref="DI199">_xlfn.XLOOKUP($A199&amp;$B199,'[2]产值及收款计划（2026）'!$A:$A&amp;'[2]产值及收款计划（2026）'!$B:$B,'[2]产值及收款计划（2026）'!DE:DE)</f>
        <v>0</v>
      </c>
      <c r="DJ199" s="235" cm="1">
        <f t="array" ref="DJ199">_xlfn.XLOOKUP($A199&amp;$B199,'[2]产值及收款计划（2026）'!$A:$A&amp;'[2]产值及收款计划（2026）'!$B:$B,'[2]产值及收款计划（2026）'!DF:DF)</f>
        <v>0</v>
      </c>
      <c r="DK199" s="235" cm="1">
        <f t="array" ref="DK199">_xlfn.XLOOKUP($A199&amp;$B199,'[2]产值及收款计划（2026）'!$A:$A&amp;'[2]产值及收款计划（2026）'!$B:$B,'[2]产值及收款计划（2026）'!DG:DG)</f>
        <v>0</v>
      </c>
      <c r="DL199" s="235" cm="1">
        <f t="array" ref="DL199">_xlfn.XLOOKUP($A199&amp;$B199,'[2]产值及收款计划（2026）'!$A:$A&amp;'[2]产值及收款计划（2026）'!$B:$B,'[2]产值及收款计划（2026）'!DH:DH)</f>
        <v>0</v>
      </c>
      <c r="DM199" s="235" cm="1">
        <f t="array" ref="DM199">_xlfn.XLOOKUP($A199&amp;$B199,'[2]产值及收款计划（2026）'!$A:$A&amp;'[2]产值及收款计划（2026）'!$B:$B,'[2]产值及收款计划（2026）'!DI:DI)</f>
        <v>0</v>
      </c>
      <c r="DN199" s="235" cm="1">
        <f t="array" ref="DN199">_xlfn.XLOOKUP($A199&amp;$B199,'[2]产值及收款计划（2026）'!$A:$A&amp;'[2]产值及收款计划（2026）'!$B:$B,'[2]产值及收款计划（2026）'!DJ:DJ)</f>
        <v>0</v>
      </c>
      <c r="DO199" s="235" cm="1">
        <f t="array" ref="DO199">_xlfn.XLOOKUP($A199&amp;$B199,'[2]产值及收款计划（2026）'!$A:$A&amp;'[2]产值及收款计划（2026）'!$B:$B,'[2]产值及收款计划（2026）'!DK:DK)</f>
        <v>0</v>
      </c>
      <c r="DP199" s="235" cm="1">
        <f t="array" ref="DP199">_xlfn.XLOOKUP($A199&amp;$B199,'[2]产值及收款计划（2026）'!$A:$A&amp;'[2]产值及收款计划（2026）'!$B:$B,'[2]产值及收款计划（2026）'!DL:DL)</f>
        <v>0</v>
      </c>
      <c r="DQ199" s="243"/>
      <c r="DR199" s="229"/>
    </row>
    <row r="200" ht="40.5" spans="1:122">
      <c r="A200" s="233">
        <f t="shared" si="17"/>
        <v>51</v>
      </c>
      <c r="B200" s="233" t="s">
        <v>26</v>
      </c>
      <c r="C200" s="234" t="str" cm="1">
        <f t="array" ref="C200">_xlfn.XLOOKUP($A200&amp;$B200,'[2]产值及收款计划（2026）'!$A:$A&amp;'[2]产值及收款计划（2026）'!$B:$B,'[2]产值及收款计划（2026）'!C:C)</f>
        <v>ZHT2024012300006</v>
      </c>
      <c r="D200" s="234" t="str" cm="1">
        <f t="array" ref="D200">_xlfn.XLOOKUP($A200&amp;$B200,'[2]产值及收款计划（2026）'!$A:$A&amp;'[2]产值及收款计划（2026）'!$B:$B,'[2]产值及收款计划（2026）'!D:D)</f>
        <v>临港全要素智慧管养项目三期建设项目</v>
      </c>
      <c r="E200" s="235" cm="1">
        <f t="array" ref="E200">_xlfn.XLOOKUP($A200&amp;$B200,'[2]产值及收款计划（2026）'!$A:$A&amp;'[2]产值及收款计划（2026）'!$B:$B,'[2]产值及收款计划（2026）'!E:E)</f>
        <v>28.82</v>
      </c>
      <c r="F200" s="235" cm="1">
        <f t="array" ref="F200">_xlfn.XLOOKUP($A200&amp;$B200,'[2]产值及收款计划（2026）'!$A:$A&amp;'[2]产值及收款计划（2026）'!$B:$B,'[2]产值及收款计划（2026）'!F:F)</f>
        <v>28.82</v>
      </c>
      <c r="G200" s="235" cm="1">
        <f t="array" ref="G200">_xlfn.XLOOKUP($A200&amp;$B200,'[2]产值及收款计划（2026）'!$A:$A&amp;'[2]产值及收款计划（2026）'!$B:$B,'[2]产值及收款计划（2026）'!G:G)</f>
        <v>28.82</v>
      </c>
      <c r="H200" s="235" cm="1">
        <f t="array" ref="H200">_xlfn.XLOOKUP($A200&amp;$B200,'[2]产值及收款计划（2026）'!$A:$A&amp;'[2]产值及收款计划（2026）'!$B:$B,'[2]产值及收款计划（2026）'!H:H)</f>
        <v>28.82</v>
      </c>
      <c r="I200" s="236" cm="1">
        <f t="array" ref="I200">_xlfn.XLOOKUP($A200&amp;$B200,'[2]产值及收款计划（2026）'!$A:$A&amp;'[2]产值及收款计划（2026）'!$B:$B,'[2]产值及收款计划（2026）'!I:I)</f>
        <v>1</v>
      </c>
      <c r="J200" s="237" cm="1">
        <f t="array" ref="J200">_xlfn.XLOOKUP($A200&amp;$B200,'[2]产值及收款计划（2026）'!$A:$A&amp;'[2]产值及收款计划（2026）'!$B:$B,'[2]产值及收款计划（2026）'!J:J)</f>
        <v>0.06</v>
      </c>
      <c r="K200" s="235" t="e" cm="1">
        <f t="array" ref="K200">_xlfn.XLOOKUP($A200&amp;$B200,'[2]产值及收款计划（2026）'!$A:$A&amp;'[2]产值及收款计划（2026）'!$B:$B,'[2]产值及收款计划（2026）'!K:K)</f>
        <v>#REF!</v>
      </c>
      <c r="L200" s="235" t="e" cm="1">
        <f t="array" ref="L200">_xlfn.XLOOKUP($A200&amp;$B200,'[2]产值及收款计划（2026）'!$A:$A&amp;'[2]产值及收款计划（2026）'!$B:$B,'[2]产值及收款计划（2026）'!L:L)</f>
        <v>#REF!</v>
      </c>
      <c r="M200" s="235" t="str" cm="1">
        <f t="array" ref="M200">_xlfn.XLOOKUP($A200&amp;$B200,'[2]产值及收款计划（2026）'!$A:$A&amp;'[2]产值及收款计划（2026）'!$B:$B,'[2]产值及收款计划（2026）'!M:M)</f>
        <v>主导</v>
      </c>
      <c r="N200" s="235" t="str" cm="1">
        <f t="array" ref="N200">_xlfn.XLOOKUP($A200&amp;$B200,'[2]产值及收款计划（2026）'!$A:$A&amp;'[2]产值及收款计划（2026）'!$B:$B,'[2]产值及收款计划（2026）'!N:N)</f>
        <v>贺一玮团队</v>
      </c>
      <c r="O200" s="235" t="str" cm="1">
        <f t="array" ref="O200">_xlfn.XLOOKUP($A200&amp;$B200,'[2]产值及收款计划（2026）'!$A:$A&amp;'[2]产值及收款计划（2026）'!$B:$B,'[2]产值及收款计划（2026）'!O:O)</f>
        <v>贺一玮</v>
      </c>
      <c r="P200" s="234" t="str" cm="1">
        <f t="array" ref="P200">_xlfn.XLOOKUP($A200&amp;$B200,'[2]产值及收款计划（2026）'!$A:$A&amp;'[2]产值及收款计划（2026）'!$B:$B,'[2]产值及收款计划（2026）'!P:P)</f>
        <v>在建</v>
      </c>
      <c r="Q200" s="235" t="e" cm="1">
        <f t="array" ref="Q200">_xlfn.XLOOKUP($A200&amp;$B200,'[2]产值及收款计划（2026）'!$A:$A&amp;'[2]产值及收款计划（2026）'!$B:$B,'[2]产值及收款计划（2026）'!Q:Q)</f>
        <v>#REF!</v>
      </c>
      <c r="R200" s="235" t="e" cm="1">
        <f t="array" ref="R200">_xlfn.XLOOKUP($A200&amp;$B200,'[2]产值及收款计划（2026）'!$A:$A&amp;'[2]产值及收款计划（2026）'!$B:$B,'[2]产值及收款计划（2026）'!R:R)</f>
        <v>#REF!</v>
      </c>
      <c r="S200" s="235" t="e" cm="1">
        <f t="array" ref="S200">_xlfn.XLOOKUP($A200&amp;$B200,'[2]产值及收款计划（2026）'!$A:$A&amp;'[2]产值及收款计划（2026）'!$B:$B,'[2]产值及收款计划（2026）'!S:S)</f>
        <v>#REF!</v>
      </c>
      <c r="T200" s="235" cm="1">
        <f t="array" ref="T200">_xlfn.XLOOKUP($A200&amp;$B200,'[2]产值及收款计划（2026）'!$A:$A&amp;'[2]产值及收款计划（2026）'!$B:$B,'[2]产值及收款计划（2026）'!T:T)</f>
        <v>27.379</v>
      </c>
      <c r="U200" s="235" cm="1">
        <f t="array" ref="U200">_xlfn.XLOOKUP($A200&amp;$B200,'[2]产值及收款计划（2026）'!$A:$A&amp;'[2]产值及收款计划（2026）'!$B:$B,'[2]产值及收款计划（2026）'!U:U)</f>
        <v>0</v>
      </c>
      <c r="V200" s="235" cm="1">
        <f t="array" ref="V200">_xlfn.XLOOKUP($A200&amp;$B200,'[2]产值及收款计划（2026）'!$A:$A&amp;'[2]产值及收款计划（2026）'!$B:$B,'[2]产值及收款计划（2026）'!V:V)</f>
        <v>1.441</v>
      </c>
      <c r="W200" s="235" t="e" cm="1">
        <f t="array" ref="W200">_xlfn.XLOOKUP($A200&amp;$B200,'[2]产值及收款计划（2026）'!$A:$A&amp;'[2]产值及收款计划（2026）'!$B:$B,'[2]产值及收款计划（2026）'!W:W)</f>
        <v>#REF!</v>
      </c>
      <c r="X200" s="235" t="e" cm="1">
        <f t="array" ref="X200">_xlfn.XLOOKUP($A200&amp;$B200,'[2]产值及收款计划（2026）'!$A:$A&amp;'[2]产值及收款计划（2026）'!$B:$B,'[2]产值及收款计划（2026）'!X:X)</f>
        <v>#REF!</v>
      </c>
      <c r="Y200" s="235" t="e" cm="1">
        <f t="array" ref="Y200">_xlfn.XLOOKUP($A200&amp;$B200,'[2]产值及收款计划（2026）'!$A:$A&amp;'[2]产值及收款计划（2026）'!$B:$B,'[2]产值及收款计划（2026）'!Y:Y)</f>
        <v>#REF!</v>
      </c>
      <c r="Z200" s="235" t="e" cm="1">
        <f t="array" ref="Z200">_xlfn.XLOOKUP($A200&amp;$B200,'[2]产值及收款计划（2026）'!$A:$A&amp;'[2]产值及收款计划（2026）'!$B:$B,'[2]产值及收款计划（2026）'!Z:Z)</f>
        <v>#REF!</v>
      </c>
      <c r="AA200" s="235" t="e" cm="1">
        <f t="array" ref="AA200">_xlfn.XLOOKUP($A200&amp;$B200,'[2]产值及收款计划（2026）'!$A:$A&amp;'[2]产值及收款计划（2026）'!$B:$B,'[2]产值及收款计划（2026）'!AA:AA)</f>
        <v>#REF!</v>
      </c>
      <c r="AB200" s="235" t="e" cm="1">
        <f t="array" ref="AB200">_xlfn.XLOOKUP($A200&amp;$B200,'[2]产值及收款计划（2026）'!$A:$A&amp;'[2]产值及收款计划（2026）'!$B:$B,'[2]产值及收款计划（2026）'!AB:AB)</f>
        <v>#REF!</v>
      </c>
      <c r="AC200" s="235" t="e" cm="1">
        <f t="array" ref="AC200">_xlfn.XLOOKUP($A200&amp;$B200,'[2]产值及收款计划（2026）'!$A:$A&amp;'[2]产值及收款计划（2026）'!$B:$B,'[2]产值及收款计划（2026）'!AC:AC)</f>
        <v>#REF!</v>
      </c>
      <c r="AD200" s="235" t="e" cm="1">
        <f t="array" ref="AD200">_xlfn.XLOOKUP($A200&amp;$B200,'[2]产值及收款计划（2026）'!$A:$A&amp;'[2]产值及收款计划（2026）'!$B:$B,'[2]产值及收款计划（2026）'!AD:AD)</f>
        <v>#REF!</v>
      </c>
      <c r="AE200" s="235" t="e" cm="1">
        <f t="array" ref="AE200">_xlfn.XLOOKUP($A200&amp;$B200,'[2]产值及收款计划（2026）'!$A:$A&amp;'[2]产值及收款计划（2026）'!$B:$B,'[2]产值及收款计划（2026）'!AE:AE)</f>
        <v>#REF!</v>
      </c>
      <c r="AF200" s="235" t="e" cm="1">
        <f t="array" ref="AF200">_xlfn.XLOOKUP($A200&amp;$B200,'[2]产值及收款计划（2026）'!$A:$A&amp;'[2]产值及收款计划（2026）'!$B:$B,'[2]产值及收款计划（2026）'!AF:AF)</f>
        <v>#REF!</v>
      </c>
      <c r="AG200" s="235" t="e" cm="1">
        <f t="array" ref="AG200">_xlfn.XLOOKUP($A200&amp;$B200,'[2]产值及收款计划（2026）'!$A:$A&amp;'[2]产值及收款计划（2026）'!$B:$B,'[2]产值及收款计划（2026）'!AG:AG)</f>
        <v>#REF!</v>
      </c>
      <c r="AH200" s="235" t="e" cm="1">
        <f t="array" ref="AH200">_xlfn.XLOOKUP($A200&amp;$B200,'[2]产值及收款计划（2026）'!$A:$A&amp;'[2]产值及收款计划（2026）'!$B:$B,'[2]产值及收款计划（2026）'!AH:AH)</f>
        <v>#REF!</v>
      </c>
      <c r="AI200" s="235" t="e" cm="1">
        <f t="array" ref="AI200">_xlfn.XLOOKUP($A200&amp;$B200,'[2]产值及收款计划（2026）'!$A:$A&amp;'[2]产值及收款计划（2026）'!$B:$B,'[2]产值及收款计划（2026）'!AI:AI)</f>
        <v>#REF!</v>
      </c>
      <c r="AJ200" s="235" t="e" cm="1">
        <f t="array" ref="AJ200">_xlfn.XLOOKUP($A200&amp;$B200,'[2]产值及收款计划（2026）'!$A:$A&amp;'[2]产值及收款计划（2026）'!$B:$B,'[2]产值及收款计划（2026）'!AJ:AJ)</f>
        <v>#REF!</v>
      </c>
      <c r="AK200" s="235" t="e" cm="1">
        <f t="array" ref="AK200">_xlfn.XLOOKUP($A200&amp;$B200,'[2]产值及收款计划（2026）'!$A:$A&amp;'[2]产值及收款计划（2026）'!$B:$B,'[2]产值及收款计划（2026）'!AK:AK)</f>
        <v>#REF!</v>
      </c>
      <c r="AL200" s="235" t="e" cm="1">
        <f t="array" ref="AL200">_xlfn.XLOOKUP($A200&amp;$B200,'[2]产值及收款计划（2026）'!$A:$A&amp;'[2]产值及收款计划（2026）'!$B:$B,'[2]产值及收款计划（2026）'!AL:AL)</f>
        <v>#REF!</v>
      </c>
      <c r="AM200" s="242" t="e" cm="1">
        <f t="array" ref="AM200">_xlfn.LET(_xlpm.勾选月份状态数组,TRANSPOSE('PPT(12-15页）-TOP10'!$A$3:$A$14),_xlpm.选择数据区,IF('PPT(12-15页）-TOP10'!$E$3="收款",$BA200:$BL200,$AA200:$AL200),SUM(_xlfn._xlws.FILTER(_xlpm.选择数据区,_xlpm.勾选月份状态数组,"")))</f>
        <v>#REF!</v>
      </c>
      <c r="AN200" s="235" t="e">
        <f>_xlfn.XLOOKUP($C200,应收未收表!$T:$T,应收未收表!AA:AA)</f>
        <v>#N/A</v>
      </c>
      <c r="AO200" s="235" t="e">
        <f>_xlfn.XLOOKUP($C200,应收未收表!$T:$T,应收未收表!AB:AB)</f>
        <v>#N/A</v>
      </c>
      <c r="AP200" s="235" t="e">
        <f>_xlfn.XLOOKUP($C200,应收未收表!$T:$T,应收未收表!AC:AC)</f>
        <v>#N/A</v>
      </c>
      <c r="AQ200" s="235" t="e">
        <f>_xlfn.XLOOKUP($C200,应收未收表!$T:$T,应收未收表!AE:AE)</f>
        <v>#N/A</v>
      </c>
      <c r="AR200" s="235" t="e">
        <f>_xlfn.XLOOKUP($C200,应收未收表!$T:$T,应收未收表!AF:AF)</f>
        <v>#N/A</v>
      </c>
      <c r="AS200" s="235" t="e" cm="1">
        <f t="array" ref="AS200">_xlfn.XLOOKUP($A200&amp;$B200,'[2]产值及收款计划（2026）'!$A:$A&amp;'[2]产值及收款计划（2026）'!$B:$B,'[2]产值及收款计划（2026）'!AS:AS)</f>
        <v>#REF!</v>
      </c>
      <c r="AT200" s="235" t="e" cm="1">
        <f t="array" ref="AT200">_xlfn.XLOOKUP($A200&amp;$B200,'[2]产值及收款计划（2026）'!$A:$A&amp;'[2]产值及收款计划（2026）'!$B:$B,'[2]产值及收款计划（2026）'!AT:AT)</f>
        <v>#REF!</v>
      </c>
      <c r="AU200" s="235" t="e" cm="1">
        <f t="array" ref="AU200">_xlfn.XLOOKUP($A200&amp;$B200,'[2]产值及收款计划（2026）'!$A:$A&amp;'[2]产值及收款计划（2026）'!$B:$B,'[2]产值及收款计划（2026）'!AU:AU)</f>
        <v>#REF!</v>
      </c>
      <c r="AV200" s="235" t="e" cm="1">
        <f t="array" ref="AV200">_xlfn.XLOOKUP($A200&amp;$B200,'[2]产值及收款计划（2026）'!$A:$A&amp;'[2]产值及收款计划（2026）'!$B:$B,'[2]产值及收款计划（2026）'!AV:AV)</f>
        <v>#REF!</v>
      </c>
      <c r="AW200" s="235" cm="1">
        <f t="array" ref="AW200">_xlfn.XLOOKUP($A200&amp;$B200,'[2]产值及收款计划（2026）'!$A:$A&amp;'[2]产值及收款计划（2026）'!$B:$B,'[2]产值及收款计划（2026）'!AW:AW)</f>
        <v>18.733</v>
      </c>
      <c r="AX200" s="235" cm="1">
        <f t="array" ref="AX200">_xlfn.XLOOKUP($A200&amp;$B200,'[2]产值及收款计划（2026）'!$A:$A&amp;'[2]产值及收款计划（2026）'!$B:$B,'[2]产值及收款计划（2026）'!AX:AX)</f>
        <v>0</v>
      </c>
      <c r="AY200" s="235" cm="1">
        <f t="array" ref="AY200">_xlfn.XLOOKUP($A200&amp;$B200,'[2]产值及收款计划（2026）'!$A:$A&amp;'[2]产值及收款计划（2026）'!$B:$B,'[2]产值及收款计划（2026）'!AY:AY)</f>
        <v>10.087</v>
      </c>
      <c r="AZ200" s="235" cm="1">
        <f t="array" ref="AZ200">_xlfn.XLOOKUP($A200&amp;$B200,'[2]产值及收款计划（2026）'!$A:$A&amp;'[2]产值及收款计划（2026）'!$B:$B,'[2]产值及收款计划（2026）'!AZ:AZ)</f>
        <v>8.646</v>
      </c>
      <c r="BA200" s="235" t="e" cm="1">
        <f t="array" ref="BA200">_xlfn.XLOOKUP($A200&amp;$B200,'[2]产值及收款计划（2026）'!$A:$A&amp;'[2]产值及收款计划（2026）'!$B:$B,'[2]产值及收款计划（2026）'!BA:BA)</f>
        <v>#REF!</v>
      </c>
      <c r="BB200" s="235" cm="1">
        <f t="array" ref="BB200">_xlfn.XLOOKUP($A200&amp;$B200,'[2]产值及收款计划（2026）'!$A:$A&amp;'[2]产值及收款计划（2026）'!$B:$B,'[2]产值及收款计划（2026）'!BB:BB)</f>
        <v>8.646</v>
      </c>
      <c r="BC200" s="235" t="e" cm="1">
        <f t="array" ref="BC200">_xlfn.XLOOKUP($A200&amp;$B200,'[2]产值及收款计划（2026）'!$A:$A&amp;'[2]产值及收款计划（2026）'!$B:$B,'[2]产值及收款计划（2026）'!BC:BC)</f>
        <v>#REF!</v>
      </c>
      <c r="BD200" s="235" t="e" cm="1">
        <f t="array" ref="BD200">_xlfn.XLOOKUP($A200&amp;$B200,'[2]产值及收款计划（2026）'!$A:$A&amp;'[2]产值及收款计划（2026）'!$B:$B,'[2]产值及收款计划（2026）'!BD:BD)</f>
        <v>#REF!</v>
      </c>
      <c r="BE200" s="235" t="e" cm="1">
        <f t="array" ref="BE200">_xlfn.XLOOKUP($A200&amp;$B200,'[2]产值及收款计划（2026）'!$A:$A&amp;'[2]产值及收款计划（2026）'!$B:$B,'[2]产值及收款计划（2026）'!BE:BE)</f>
        <v>#REF!</v>
      </c>
      <c r="BF200" s="235" t="e" cm="1">
        <f t="array" ref="BF200">_xlfn.XLOOKUP($A200&amp;$B200,'[2]产值及收款计划（2026）'!$A:$A&amp;'[2]产值及收款计划（2026）'!$B:$B,'[2]产值及收款计划（2026）'!BF:BF)</f>
        <v>#REF!</v>
      </c>
      <c r="BG200" s="235" t="e" cm="1">
        <f t="array" ref="BG200">_xlfn.XLOOKUP($A200&amp;$B200,'[2]产值及收款计划（2026）'!$A:$A&amp;'[2]产值及收款计划（2026）'!$B:$B,'[2]产值及收款计划（2026）'!BG:BG)</f>
        <v>#REF!</v>
      </c>
      <c r="BH200" s="235" t="e" cm="1">
        <f t="array" ref="BH200">_xlfn.XLOOKUP($A200&amp;$B200,'[2]产值及收款计划（2026）'!$A:$A&amp;'[2]产值及收款计划（2026）'!$B:$B,'[2]产值及收款计划（2026）'!BH:BH)</f>
        <v>#REF!</v>
      </c>
      <c r="BI200" s="235" t="e" cm="1">
        <f t="array" ref="BI200">_xlfn.XLOOKUP($A200&amp;$B200,'[2]产值及收款计划（2026）'!$A:$A&amp;'[2]产值及收款计划（2026）'!$B:$B,'[2]产值及收款计划（2026）'!BI:BI)</f>
        <v>#REF!</v>
      </c>
      <c r="BJ200" s="235" t="e" cm="1">
        <f t="array" ref="BJ200">_xlfn.XLOOKUP($A200&amp;$B200,'[2]产值及收款计划（2026）'!$A:$A&amp;'[2]产值及收款计划（2026）'!$B:$B,'[2]产值及收款计划（2026）'!BJ:BJ)</f>
        <v>#REF!</v>
      </c>
      <c r="BK200" s="235" t="e" cm="1">
        <f t="array" ref="BK200">_xlfn.XLOOKUP($A200&amp;$B200,'[2]产值及收款计划（2026）'!$A:$A&amp;'[2]产值及收款计划（2026）'!$B:$B,'[2]产值及收款计划（2026）'!BK:BK)</f>
        <v>#REF!</v>
      </c>
      <c r="BL200" s="235" t="e" cm="1">
        <f t="array" ref="BL200">_xlfn.XLOOKUP($A200&amp;$B200,'[2]产值及收款计划（2026）'!$A:$A&amp;'[2]产值及收款计划（2026）'!$B:$B,'[2]产值及收款计划（2026）'!BL:BL)</f>
        <v>#REF!</v>
      </c>
      <c r="BM200" s="235"/>
      <c r="BN200" s="235"/>
      <c r="BO200" s="235"/>
      <c r="BP200" s="235"/>
      <c r="BQ200" s="235">
        <f>_xlfn.XLOOKUP($C200,应收未收表!$AJ:$AJ,应收未收表!AK:AK)</f>
        <v>9</v>
      </c>
      <c r="BR200" s="235">
        <f>_xlfn.XLOOKUP($C200,应收未收表!$AJ:$AJ,应收未收表!AL:AL)</f>
        <v>9</v>
      </c>
      <c r="BS200" s="235" t="str">
        <f>_xlfn.XLOOKUP($C200,应收未收表!$AJ:$AJ,应收未收表!AM:AM)</f>
        <v>春节前落实且已上报一季度计划</v>
      </c>
      <c r="BT200" s="235">
        <f>_xlfn.XLOOKUP($C200,应收未收表!$AJ:$AJ,应收未收表!AN:AN)</f>
        <v>0</v>
      </c>
      <c r="BU200" s="234" t="str" cm="1">
        <f t="array" ref="BU200">_xlfn.XLOOKUP($A200&amp;$B200,'[2]产值及收款计划（2026）'!$A:$A&amp;'[2]产值及收款计划（2026）'!$B:$B,'[2]产值及收款计划（2026）'!BQ:BQ)</f>
        <v>上海城建智慧城市运营管理有限公司</v>
      </c>
      <c r="BV200" s="235" t="e" cm="1">
        <f t="array" ref="BV200">_xlfn.XLOOKUP($A200&amp;$B200,'[2]产值及收款计划（2026）'!$A:$A&amp;'[2]产值及收款计划（2026）'!$B:$B,'[2]产值及收款计划（2026）'!BR:BR)</f>
        <v>#REF!</v>
      </c>
      <c r="CE200" s="235" cm="1">
        <f t="array" ref="CE200">_xlfn.XLOOKUP($A200&amp;$B200,'[2]产值及收款计划（2026）'!$A:$A&amp;'[2]产值及收款计划（2026）'!$B:$B,'[2]产值及收款计划（2026）'!CA:CA)</f>
        <v>0</v>
      </c>
      <c r="CF200" s="235" cm="1">
        <f t="array" ref="CF200">_xlfn.XLOOKUP($A200&amp;$B200,'[2]产值及收款计划（2026）'!$A:$A&amp;'[2]产值及收款计划（2026）'!$B:$B,'[2]产值及收款计划（2026）'!CB:CB)</f>
        <v>0</v>
      </c>
      <c r="CG200" s="235" cm="1">
        <f t="array" ref="CG200">_xlfn.XLOOKUP($A200&amp;$B200,'[2]产值及收款计划（2026）'!$A:$A&amp;'[2]产值及收款计划（2026）'!$B:$B,'[2]产值及收款计划（2026）'!CC:CC)</f>
        <v>0</v>
      </c>
      <c r="CH200" s="235" cm="1">
        <f t="array" ref="CH200">_xlfn.XLOOKUP($A200&amp;$B200,'[2]产值及收款计划（2026）'!$A:$A&amp;'[2]产值及收款计划（2026）'!$B:$B,'[2]产值及收款计划（2026）'!CD:CD)</f>
        <v>0</v>
      </c>
      <c r="CI200" s="235" cm="1">
        <f t="array" ref="CI200">_xlfn.XLOOKUP($A200&amp;$B200,'[2]产值及收款计划（2026）'!$A:$A&amp;'[2]产值及收款计划（2026）'!$B:$B,'[2]产值及收款计划（2026）'!CE:CE)</f>
        <v>0</v>
      </c>
      <c r="CJ200" s="235" cm="1">
        <f t="array" ref="CJ200">_xlfn.XLOOKUP($A200&amp;$B200,'[2]产值及收款计划（2026）'!$A:$A&amp;'[2]产值及收款计划（2026）'!$B:$B,'[2]产值及收款计划（2026）'!CF:CF)</f>
        <v>0</v>
      </c>
      <c r="CK200" s="235" cm="1">
        <f t="array" ref="CK200">_xlfn.XLOOKUP($A200&amp;$B200,'[2]产值及收款计划（2026）'!$A:$A&amp;'[2]产值及收款计划（2026）'!$B:$B,'[2]产值及收款计划（2026）'!CG:CG)</f>
        <v>0</v>
      </c>
      <c r="CL200" s="235" cm="1">
        <f t="array" ref="CL200">_xlfn.XLOOKUP($A200&amp;$B200,'[2]产值及收款计划（2026）'!$A:$A&amp;'[2]产值及收款计划（2026）'!$B:$B,'[2]产值及收款计划（2026）'!CH:CH)</f>
        <v>0</v>
      </c>
      <c r="CM200" s="235" cm="1">
        <f t="array" ref="CM200">_xlfn.XLOOKUP($A200&amp;$B200,'[2]产值及收款计划（2026）'!$A:$A&amp;'[2]产值及收款计划（2026）'!$B:$B,'[2]产值及收款计划（2026）'!CI:CI)</f>
        <v>0</v>
      </c>
      <c r="CN200" s="235" cm="1">
        <f t="array" ref="CN200">_xlfn.XLOOKUP($A200&amp;$B200,'[2]产值及收款计划（2026）'!$A:$A&amp;'[2]产值及收款计划（2026）'!$B:$B,'[2]产值及收款计划（2026）'!CJ:CJ)</f>
        <v>0</v>
      </c>
      <c r="CO200" s="235" cm="1">
        <f t="array" ref="CO200">_xlfn.XLOOKUP($A200&amp;$B200,'[2]产值及收款计划（2026）'!$A:$A&amp;'[2]产值及收款计划（2026）'!$B:$B,'[2]产值及收款计划（2026）'!CK:CK)</f>
        <v>0</v>
      </c>
      <c r="CP200" s="235" cm="1">
        <f t="array" ref="CP200">_xlfn.XLOOKUP($A200&amp;$B200,'[2]产值及收款计划（2026）'!$A:$A&amp;'[2]产值及收款计划（2026）'!$B:$B,'[2]产值及收款计划（2026）'!CL:CL)</f>
        <v>0</v>
      </c>
      <c r="DE200" s="235" cm="1">
        <f t="array" ref="DE200">_xlfn.XLOOKUP($A200&amp;$B200,'[2]产值及收款计划（2026）'!$A:$A&amp;'[2]产值及收款计划（2026）'!$B:$B,'[2]产值及收款计划（2026）'!DA:DA)</f>
        <v>0</v>
      </c>
      <c r="DF200" s="235" cm="1">
        <f t="array" ref="DF200">_xlfn.XLOOKUP($A200&amp;$B200,'[2]产值及收款计划（2026）'!$A:$A&amp;'[2]产值及收款计划（2026）'!$B:$B,'[2]产值及收款计划（2026）'!DB:DB)</f>
        <v>0</v>
      </c>
      <c r="DG200" s="235" cm="1">
        <f t="array" ref="DG200">_xlfn.XLOOKUP($A200&amp;$B200,'[2]产值及收款计划（2026）'!$A:$A&amp;'[2]产值及收款计划（2026）'!$B:$B,'[2]产值及收款计划（2026）'!DC:DC)</f>
        <v>0</v>
      </c>
      <c r="DH200" s="235" cm="1">
        <f t="array" ref="DH200">_xlfn.XLOOKUP($A200&amp;$B200,'[2]产值及收款计划（2026）'!$A:$A&amp;'[2]产值及收款计划（2026）'!$B:$B,'[2]产值及收款计划（2026）'!DD:DD)</f>
        <v>0</v>
      </c>
      <c r="DI200" s="235" cm="1">
        <f t="array" ref="DI200">_xlfn.XLOOKUP($A200&amp;$B200,'[2]产值及收款计划（2026）'!$A:$A&amp;'[2]产值及收款计划（2026）'!$B:$B,'[2]产值及收款计划（2026）'!DE:DE)</f>
        <v>0</v>
      </c>
      <c r="DJ200" s="235" cm="1">
        <f t="array" ref="DJ200">_xlfn.XLOOKUP($A200&amp;$B200,'[2]产值及收款计划（2026）'!$A:$A&amp;'[2]产值及收款计划（2026）'!$B:$B,'[2]产值及收款计划（2026）'!DF:DF)</f>
        <v>0</v>
      </c>
      <c r="DK200" s="235" cm="1">
        <f t="array" ref="DK200">_xlfn.XLOOKUP($A200&amp;$B200,'[2]产值及收款计划（2026）'!$A:$A&amp;'[2]产值及收款计划（2026）'!$B:$B,'[2]产值及收款计划（2026）'!DG:DG)</f>
        <v>0</v>
      </c>
      <c r="DL200" s="235" cm="1">
        <f t="array" ref="DL200">_xlfn.XLOOKUP($A200&amp;$B200,'[2]产值及收款计划（2026）'!$A:$A&amp;'[2]产值及收款计划（2026）'!$B:$B,'[2]产值及收款计划（2026）'!DH:DH)</f>
        <v>0</v>
      </c>
      <c r="DM200" s="235" cm="1">
        <f t="array" ref="DM200">_xlfn.XLOOKUP($A200&amp;$B200,'[2]产值及收款计划（2026）'!$A:$A&amp;'[2]产值及收款计划（2026）'!$B:$B,'[2]产值及收款计划（2026）'!DI:DI)</f>
        <v>0</v>
      </c>
      <c r="DN200" s="235" cm="1">
        <f t="array" ref="DN200">_xlfn.XLOOKUP($A200&amp;$B200,'[2]产值及收款计划（2026）'!$A:$A&amp;'[2]产值及收款计划（2026）'!$B:$B,'[2]产值及收款计划（2026）'!DJ:DJ)</f>
        <v>0</v>
      </c>
      <c r="DO200" s="235" cm="1">
        <f t="array" ref="DO200">_xlfn.XLOOKUP($A200&amp;$B200,'[2]产值及收款计划（2026）'!$A:$A&amp;'[2]产值及收款计划（2026）'!$B:$B,'[2]产值及收款计划（2026）'!DK:DK)</f>
        <v>0</v>
      </c>
      <c r="DP200" s="235" cm="1">
        <f t="array" ref="DP200">_xlfn.XLOOKUP($A200&amp;$B200,'[2]产值及收款计划（2026）'!$A:$A&amp;'[2]产值及收款计划（2026）'!$B:$B,'[2]产值及收款计划（2026）'!DL:DL)</f>
        <v>0</v>
      </c>
      <c r="DQ200" s="243"/>
      <c r="DR200" s="229"/>
    </row>
    <row r="201" ht="20.25" spans="1:122">
      <c r="A201" s="233">
        <f t="shared" si="17"/>
        <v>52</v>
      </c>
      <c r="B201" s="233" t="s">
        <v>26</v>
      </c>
      <c r="C201" s="234" t="str" cm="1">
        <f t="array" ref="C201">_xlfn.XLOOKUP($A201&amp;$B201,'[2]产值及收款计划（2026）'!$A:$A&amp;'[2]产值及收款计划（2026）'!$B:$B,'[2]产值及收款计划（2026）'!C:C)</f>
        <v>ZHT2024012500011</v>
      </c>
      <c r="D201" s="234" t="str" cm="1">
        <f t="array" ref="D201">_xlfn.XLOOKUP($A201&amp;$B201,'[2]产值及收款计划（2026）'!$A:$A&amp;'[2]产值及收款计划（2026）'!$B:$B,'[2]产值及收款计划（2026）'!D:D)</f>
        <v>浦东大屏三期建设项目</v>
      </c>
      <c r="E201" s="235" cm="1">
        <f t="array" ref="E201">_xlfn.XLOOKUP($A201&amp;$B201,'[2]产值及收款计划（2026）'!$A:$A&amp;'[2]产值及收款计划（2026）'!$B:$B,'[2]产值及收款计划（2026）'!E:E)</f>
        <v>49.05</v>
      </c>
      <c r="F201" s="235" cm="1">
        <f t="array" ref="F201">_xlfn.XLOOKUP($A201&amp;$B201,'[2]产值及收款计划（2026）'!$A:$A&amp;'[2]产值及收款计划（2026）'!$B:$B,'[2]产值及收款计划（2026）'!F:F)</f>
        <v>49.05</v>
      </c>
      <c r="G201" s="235" cm="1">
        <f t="array" ref="G201">_xlfn.XLOOKUP($A201&amp;$B201,'[2]产值及收款计划（2026）'!$A:$A&amp;'[2]产值及收款计划（2026）'!$B:$B,'[2]产值及收款计划（2026）'!G:G)</f>
        <v>49.05</v>
      </c>
      <c r="H201" s="235" cm="1">
        <f t="array" ref="H201">_xlfn.XLOOKUP($A201&amp;$B201,'[2]产值及收款计划（2026）'!$A:$A&amp;'[2]产值及收款计划（2026）'!$B:$B,'[2]产值及收款计划（2026）'!H:H)</f>
        <v>49.05</v>
      </c>
      <c r="I201" s="236" cm="1">
        <f t="array" ref="I201">_xlfn.XLOOKUP($A201&amp;$B201,'[2]产值及收款计划（2026）'!$A:$A&amp;'[2]产值及收款计划（2026）'!$B:$B,'[2]产值及收款计划（2026）'!I:I)</f>
        <v>1</v>
      </c>
      <c r="J201" s="237" cm="1">
        <f t="array" ref="J201">_xlfn.XLOOKUP($A201&amp;$B201,'[2]产值及收款计划（2026）'!$A:$A&amp;'[2]产值及收款计划（2026）'!$B:$B,'[2]产值及收款计划（2026）'!J:J)</f>
        <v>0.06</v>
      </c>
      <c r="K201" s="235" t="e" cm="1">
        <f t="array" ref="K201">_xlfn.XLOOKUP($A201&amp;$B201,'[2]产值及收款计划（2026）'!$A:$A&amp;'[2]产值及收款计划（2026）'!$B:$B,'[2]产值及收款计划（2026）'!K:K)</f>
        <v>#REF!</v>
      </c>
      <c r="L201" s="235" t="e" cm="1">
        <f t="array" ref="L201">_xlfn.XLOOKUP($A201&amp;$B201,'[2]产值及收款计划（2026）'!$A:$A&amp;'[2]产值及收款计划（2026）'!$B:$B,'[2]产值及收款计划（2026）'!L:L)</f>
        <v>#REF!</v>
      </c>
      <c r="M201" s="235" t="str" cm="1">
        <f t="array" ref="M201">_xlfn.XLOOKUP($A201&amp;$B201,'[2]产值及收款计划（2026）'!$A:$A&amp;'[2]产值及收款计划（2026）'!$B:$B,'[2]产值及收款计划（2026）'!M:M)</f>
        <v>主导</v>
      </c>
      <c r="N201" s="235" t="str" cm="1">
        <f t="array" ref="N201">_xlfn.XLOOKUP($A201&amp;$B201,'[2]产值及收款计划（2026）'!$A:$A&amp;'[2]产值及收款计划（2026）'!$B:$B,'[2]产值及收款计划（2026）'!N:N)</f>
        <v>贺一玮团队</v>
      </c>
      <c r="O201" s="235" t="str" cm="1">
        <f t="array" ref="O201">_xlfn.XLOOKUP($A201&amp;$B201,'[2]产值及收款计划（2026）'!$A:$A&amp;'[2]产值及收款计划（2026）'!$B:$B,'[2]产值及收款计划（2026）'!O:O)</f>
        <v>贺一玮</v>
      </c>
      <c r="P201" s="234" t="str" cm="1">
        <f t="array" ref="P201">_xlfn.XLOOKUP($A201&amp;$B201,'[2]产值及收款计划（2026）'!$A:$A&amp;'[2]产值及收款计划（2026）'!$B:$B,'[2]产值及收款计划（2026）'!P:P)</f>
        <v>在建</v>
      </c>
      <c r="Q201" s="235" t="e" cm="1">
        <f t="array" ref="Q201">_xlfn.XLOOKUP($A201&amp;$B201,'[2]产值及收款计划（2026）'!$A:$A&amp;'[2]产值及收款计划（2026）'!$B:$B,'[2]产值及收款计划（2026）'!Q:Q)</f>
        <v>#REF!</v>
      </c>
      <c r="R201" s="235" t="e" cm="1">
        <f t="array" ref="R201">_xlfn.XLOOKUP($A201&amp;$B201,'[2]产值及收款计划（2026）'!$A:$A&amp;'[2]产值及收款计划（2026）'!$B:$B,'[2]产值及收款计划（2026）'!R:R)</f>
        <v>#REF!</v>
      </c>
      <c r="S201" s="235" t="e" cm="1">
        <f t="array" ref="S201">_xlfn.XLOOKUP($A201&amp;$B201,'[2]产值及收款计划（2026）'!$A:$A&amp;'[2]产值及收款计划（2026）'!$B:$B,'[2]产值及收款计划（2026）'!S:S)</f>
        <v>#REF!</v>
      </c>
      <c r="T201" s="235" cm="1">
        <f t="array" ref="T201">_xlfn.XLOOKUP($A201&amp;$B201,'[2]产值及收款计划（2026）'!$A:$A&amp;'[2]产值及收款计划（2026）'!$B:$B,'[2]产值及收款计划（2026）'!T:T)</f>
        <v>46.5975</v>
      </c>
      <c r="U201" s="235" cm="1">
        <f t="array" ref="U201">_xlfn.XLOOKUP($A201&amp;$B201,'[2]产值及收款计划（2026）'!$A:$A&amp;'[2]产值及收款计划（2026）'!$B:$B,'[2]产值及收款计划（2026）'!U:U)</f>
        <v>0</v>
      </c>
      <c r="V201" s="235" cm="1">
        <f t="array" ref="V201">_xlfn.XLOOKUP($A201&amp;$B201,'[2]产值及收款计划（2026）'!$A:$A&amp;'[2]产值及收款计划（2026）'!$B:$B,'[2]产值及收款计划（2026）'!V:V)</f>
        <v>2.4525</v>
      </c>
      <c r="W201" s="235" t="e" cm="1">
        <f t="array" ref="W201">_xlfn.XLOOKUP($A201&amp;$B201,'[2]产值及收款计划（2026）'!$A:$A&amp;'[2]产值及收款计划（2026）'!$B:$B,'[2]产值及收款计划（2026）'!W:W)</f>
        <v>#REF!</v>
      </c>
      <c r="X201" s="235" t="e" cm="1">
        <f t="array" ref="X201">_xlfn.XLOOKUP($A201&amp;$B201,'[2]产值及收款计划（2026）'!$A:$A&amp;'[2]产值及收款计划（2026）'!$B:$B,'[2]产值及收款计划（2026）'!X:X)</f>
        <v>#REF!</v>
      </c>
      <c r="Y201" s="235" t="e" cm="1">
        <f t="array" ref="Y201">_xlfn.XLOOKUP($A201&amp;$B201,'[2]产值及收款计划（2026）'!$A:$A&amp;'[2]产值及收款计划（2026）'!$B:$B,'[2]产值及收款计划（2026）'!Y:Y)</f>
        <v>#REF!</v>
      </c>
      <c r="Z201" s="235" t="e" cm="1">
        <f t="array" ref="Z201">_xlfn.XLOOKUP($A201&amp;$B201,'[2]产值及收款计划（2026）'!$A:$A&amp;'[2]产值及收款计划（2026）'!$B:$B,'[2]产值及收款计划（2026）'!Z:Z)</f>
        <v>#REF!</v>
      </c>
      <c r="AA201" s="235" t="e" cm="1">
        <f t="array" ref="AA201">_xlfn.XLOOKUP($A201&amp;$B201,'[2]产值及收款计划（2026）'!$A:$A&amp;'[2]产值及收款计划（2026）'!$B:$B,'[2]产值及收款计划（2026）'!AA:AA)</f>
        <v>#REF!</v>
      </c>
      <c r="AB201" s="235" t="e" cm="1">
        <f t="array" ref="AB201">_xlfn.XLOOKUP($A201&amp;$B201,'[2]产值及收款计划（2026）'!$A:$A&amp;'[2]产值及收款计划（2026）'!$B:$B,'[2]产值及收款计划（2026）'!AB:AB)</f>
        <v>#REF!</v>
      </c>
      <c r="AC201" s="235" t="e" cm="1">
        <f t="array" ref="AC201">_xlfn.XLOOKUP($A201&amp;$B201,'[2]产值及收款计划（2026）'!$A:$A&amp;'[2]产值及收款计划（2026）'!$B:$B,'[2]产值及收款计划（2026）'!AC:AC)</f>
        <v>#REF!</v>
      </c>
      <c r="AD201" s="235" t="e" cm="1">
        <f t="array" ref="AD201">_xlfn.XLOOKUP($A201&amp;$B201,'[2]产值及收款计划（2026）'!$A:$A&amp;'[2]产值及收款计划（2026）'!$B:$B,'[2]产值及收款计划（2026）'!AD:AD)</f>
        <v>#REF!</v>
      </c>
      <c r="AE201" s="235" t="e" cm="1">
        <f t="array" ref="AE201">_xlfn.XLOOKUP($A201&amp;$B201,'[2]产值及收款计划（2026）'!$A:$A&amp;'[2]产值及收款计划（2026）'!$B:$B,'[2]产值及收款计划（2026）'!AE:AE)</f>
        <v>#REF!</v>
      </c>
      <c r="AF201" s="235" t="e" cm="1">
        <f t="array" ref="AF201">_xlfn.XLOOKUP($A201&amp;$B201,'[2]产值及收款计划（2026）'!$A:$A&amp;'[2]产值及收款计划（2026）'!$B:$B,'[2]产值及收款计划（2026）'!AF:AF)</f>
        <v>#REF!</v>
      </c>
      <c r="AG201" s="235" t="e" cm="1">
        <f t="array" ref="AG201">_xlfn.XLOOKUP($A201&amp;$B201,'[2]产值及收款计划（2026）'!$A:$A&amp;'[2]产值及收款计划（2026）'!$B:$B,'[2]产值及收款计划（2026）'!AG:AG)</f>
        <v>#REF!</v>
      </c>
      <c r="AH201" s="235" t="e" cm="1">
        <f t="array" ref="AH201">_xlfn.XLOOKUP($A201&amp;$B201,'[2]产值及收款计划（2026）'!$A:$A&amp;'[2]产值及收款计划（2026）'!$B:$B,'[2]产值及收款计划（2026）'!AH:AH)</f>
        <v>#REF!</v>
      </c>
      <c r="AI201" s="235" t="e" cm="1">
        <f t="array" ref="AI201">_xlfn.XLOOKUP($A201&amp;$B201,'[2]产值及收款计划（2026）'!$A:$A&amp;'[2]产值及收款计划（2026）'!$B:$B,'[2]产值及收款计划（2026）'!AI:AI)</f>
        <v>#REF!</v>
      </c>
      <c r="AJ201" s="235" t="e" cm="1">
        <f t="array" ref="AJ201">_xlfn.XLOOKUP($A201&amp;$B201,'[2]产值及收款计划（2026）'!$A:$A&amp;'[2]产值及收款计划（2026）'!$B:$B,'[2]产值及收款计划（2026）'!AJ:AJ)</f>
        <v>#REF!</v>
      </c>
      <c r="AK201" s="235" t="e" cm="1">
        <f t="array" ref="AK201">_xlfn.XLOOKUP($A201&amp;$B201,'[2]产值及收款计划（2026）'!$A:$A&amp;'[2]产值及收款计划（2026）'!$B:$B,'[2]产值及收款计划（2026）'!AK:AK)</f>
        <v>#REF!</v>
      </c>
      <c r="AL201" s="235" t="e" cm="1">
        <f t="array" ref="AL201">_xlfn.XLOOKUP($A201&amp;$B201,'[2]产值及收款计划（2026）'!$A:$A&amp;'[2]产值及收款计划（2026）'!$B:$B,'[2]产值及收款计划（2026）'!AL:AL)</f>
        <v>#REF!</v>
      </c>
      <c r="AM201" s="242" t="e" cm="1">
        <f t="array" ref="AM201">_xlfn.LET(_xlpm.勾选月份状态数组,TRANSPOSE('PPT(12-15页）-TOP10'!$A$3:$A$14),_xlpm.选择数据区,IF('PPT(12-15页）-TOP10'!$E$3="收款",$BA201:$BL201,$AA201:$AL201),SUM(_xlfn._xlws.FILTER(_xlpm.选择数据区,_xlpm.勾选月份状态数组,"")))</f>
        <v>#REF!</v>
      </c>
      <c r="AN201" s="235" t="e">
        <f>_xlfn.XLOOKUP($C201,应收未收表!$T:$T,应收未收表!AA:AA)</f>
        <v>#N/A</v>
      </c>
      <c r="AO201" s="235" t="e">
        <f>_xlfn.XLOOKUP($C201,应收未收表!$T:$T,应收未收表!AB:AB)</f>
        <v>#N/A</v>
      </c>
      <c r="AP201" s="235" t="e">
        <f>_xlfn.XLOOKUP($C201,应收未收表!$T:$T,应收未收表!AC:AC)</f>
        <v>#N/A</v>
      </c>
      <c r="AQ201" s="235" t="e">
        <f>_xlfn.XLOOKUP($C201,应收未收表!$T:$T,应收未收表!AE:AE)</f>
        <v>#N/A</v>
      </c>
      <c r="AR201" s="235" t="e">
        <f>_xlfn.XLOOKUP($C201,应收未收表!$T:$T,应收未收表!AF:AF)</f>
        <v>#N/A</v>
      </c>
      <c r="AS201" s="235" t="e" cm="1">
        <f t="array" ref="AS201">_xlfn.XLOOKUP($A201&amp;$B201,'[2]产值及收款计划（2026）'!$A:$A&amp;'[2]产值及收款计划（2026）'!$B:$B,'[2]产值及收款计划（2026）'!AS:AS)</f>
        <v>#REF!</v>
      </c>
      <c r="AT201" s="235" t="e" cm="1">
        <f t="array" ref="AT201">_xlfn.XLOOKUP($A201&amp;$B201,'[2]产值及收款计划（2026）'!$A:$A&amp;'[2]产值及收款计划（2026）'!$B:$B,'[2]产值及收款计划（2026）'!AT:AT)</f>
        <v>#REF!</v>
      </c>
      <c r="AU201" s="235" t="e" cm="1">
        <f t="array" ref="AU201">_xlfn.XLOOKUP($A201&amp;$B201,'[2]产值及收款计划（2026）'!$A:$A&amp;'[2]产值及收款计划（2026）'!$B:$B,'[2]产值及收款计划（2026）'!AU:AU)</f>
        <v>#REF!</v>
      </c>
      <c r="AV201" s="235" t="e" cm="1">
        <f t="array" ref="AV201">_xlfn.XLOOKUP($A201&amp;$B201,'[2]产值及收款计划（2026）'!$A:$A&amp;'[2]产值及收款计划（2026）'!$B:$B,'[2]产值及收款计划（2026）'!AV:AV)</f>
        <v>#REF!</v>
      </c>
      <c r="AW201" s="235" cm="1">
        <f t="array" ref="AW201">_xlfn.XLOOKUP($A201&amp;$B201,'[2]产值及收款计划（2026）'!$A:$A&amp;'[2]产值及收款计划（2026）'!$B:$B,'[2]产值及收款计划（2026）'!AW:AW)</f>
        <v>14.715</v>
      </c>
      <c r="AX201" s="235" cm="1">
        <f t="array" ref="AX201">_xlfn.XLOOKUP($A201&amp;$B201,'[2]产值及收款计划（2026）'!$A:$A&amp;'[2]产值及收款计划（2026）'!$B:$B,'[2]产值及收款计划（2026）'!AX:AX)</f>
        <v>0</v>
      </c>
      <c r="AY201" s="235" cm="1">
        <f t="array" ref="AY201">_xlfn.XLOOKUP($A201&amp;$B201,'[2]产值及收款计划（2026）'!$A:$A&amp;'[2]产值及收款计划（2026）'!$B:$B,'[2]产值及收款计划（2026）'!AY:AY)</f>
        <v>34.335</v>
      </c>
      <c r="AZ201" s="235" cm="1">
        <f t="array" ref="AZ201">_xlfn.XLOOKUP($A201&amp;$B201,'[2]产值及收款计划（2026）'!$A:$A&amp;'[2]产值及收款计划（2026）'!$B:$B,'[2]产值及收款计划（2026）'!AZ:AZ)</f>
        <v>31.8825</v>
      </c>
      <c r="BA201" s="235" t="e" cm="1">
        <f t="array" ref="BA201">_xlfn.XLOOKUP($A201&amp;$B201,'[2]产值及收款计划（2026）'!$A:$A&amp;'[2]产值及收款计划（2026）'!$B:$B,'[2]产值及收款计划（2026）'!BA:BA)</f>
        <v>#REF!</v>
      </c>
      <c r="BB201" s="235" cm="1">
        <f t="array" ref="BB201">_xlfn.XLOOKUP($A201&amp;$B201,'[2]产值及收款计划（2026）'!$A:$A&amp;'[2]产值及收款计划（2026）'!$B:$B,'[2]产值及收款计划（2026）'!BB:BB)</f>
        <v>17.1675</v>
      </c>
      <c r="BC201" s="235" t="e" cm="1">
        <f t="array" ref="BC201">_xlfn.XLOOKUP($A201&amp;$B201,'[2]产值及收款计划（2026）'!$A:$A&amp;'[2]产值及收款计划（2026）'!$B:$B,'[2]产值及收款计划（2026）'!BC:BC)</f>
        <v>#REF!</v>
      </c>
      <c r="BD201" s="235" t="e" cm="1">
        <f t="array" ref="BD201">_xlfn.XLOOKUP($A201&amp;$B201,'[2]产值及收款计划（2026）'!$A:$A&amp;'[2]产值及收款计划（2026）'!$B:$B,'[2]产值及收款计划（2026）'!BD:BD)</f>
        <v>#REF!</v>
      </c>
      <c r="BE201" s="235" t="e" cm="1">
        <f t="array" ref="BE201">_xlfn.XLOOKUP($A201&amp;$B201,'[2]产值及收款计划（2026）'!$A:$A&amp;'[2]产值及收款计划（2026）'!$B:$B,'[2]产值及收款计划（2026）'!BE:BE)</f>
        <v>#REF!</v>
      </c>
      <c r="BF201" s="235" t="e" cm="1">
        <f t="array" ref="BF201">_xlfn.XLOOKUP($A201&amp;$B201,'[2]产值及收款计划（2026）'!$A:$A&amp;'[2]产值及收款计划（2026）'!$B:$B,'[2]产值及收款计划（2026）'!BF:BF)</f>
        <v>#REF!</v>
      </c>
      <c r="BG201" s="235" t="e" cm="1">
        <f t="array" ref="BG201">_xlfn.XLOOKUP($A201&amp;$B201,'[2]产值及收款计划（2026）'!$A:$A&amp;'[2]产值及收款计划（2026）'!$B:$B,'[2]产值及收款计划（2026）'!BG:BG)</f>
        <v>#REF!</v>
      </c>
      <c r="BH201" s="235" t="e" cm="1">
        <f t="array" ref="BH201">_xlfn.XLOOKUP($A201&amp;$B201,'[2]产值及收款计划（2026）'!$A:$A&amp;'[2]产值及收款计划（2026）'!$B:$B,'[2]产值及收款计划（2026）'!BH:BH)</f>
        <v>#REF!</v>
      </c>
      <c r="BI201" s="235" t="e" cm="1">
        <f t="array" ref="BI201">_xlfn.XLOOKUP($A201&amp;$B201,'[2]产值及收款计划（2026）'!$A:$A&amp;'[2]产值及收款计划（2026）'!$B:$B,'[2]产值及收款计划（2026）'!BI:BI)</f>
        <v>#REF!</v>
      </c>
      <c r="BJ201" s="235" t="e" cm="1">
        <f t="array" ref="BJ201">_xlfn.XLOOKUP($A201&amp;$B201,'[2]产值及收款计划（2026）'!$A:$A&amp;'[2]产值及收款计划（2026）'!$B:$B,'[2]产值及收款计划（2026）'!BJ:BJ)</f>
        <v>#REF!</v>
      </c>
      <c r="BK201" s="235" t="e" cm="1">
        <f t="array" ref="BK201">_xlfn.XLOOKUP($A201&amp;$B201,'[2]产值及收款计划（2026）'!$A:$A&amp;'[2]产值及收款计划（2026）'!$B:$B,'[2]产值及收款计划（2026）'!BK:BK)</f>
        <v>#REF!</v>
      </c>
      <c r="BL201" s="235" t="e" cm="1">
        <f t="array" ref="BL201">_xlfn.XLOOKUP($A201&amp;$B201,'[2]产值及收款计划（2026）'!$A:$A&amp;'[2]产值及收款计划（2026）'!$B:$B,'[2]产值及收款计划（2026）'!BL:BL)</f>
        <v>#REF!</v>
      </c>
      <c r="BM201" s="235"/>
      <c r="BN201" s="235"/>
      <c r="BO201" s="235"/>
      <c r="BP201" s="235"/>
      <c r="BQ201" s="235" t="e">
        <f>_xlfn.XLOOKUP($C201,应收未收表!$AJ:$AJ,应收未收表!AK:AK)</f>
        <v>#N/A</v>
      </c>
      <c r="BR201" s="235" t="e">
        <f>_xlfn.XLOOKUP($C201,应收未收表!$AJ:$AJ,应收未收表!AL:AL)</f>
        <v>#N/A</v>
      </c>
      <c r="BS201" s="235" t="e">
        <f>_xlfn.XLOOKUP($C201,应收未收表!$AJ:$AJ,应收未收表!AM:AM)</f>
        <v>#N/A</v>
      </c>
      <c r="BT201" s="235" t="e">
        <f>_xlfn.XLOOKUP($C201,应收未收表!$AJ:$AJ,应收未收表!AN:AN)</f>
        <v>#N/A</v>
      </c>
      <c r="BU201" s="234" t="str" cm="1">
        <f t="array" ref="BU201">_xlfn.XLOOKUP($A201&amp;$B201,'[2]产值及收款计划（2026）'!$A:$A&amp;'[2]产值及收款计划（2026）'!$B:$B,'[2]产值及收款计划（2026）'!BQ:BQ)</f>
        <v>上海城建智慧城市运营管理有限公司</v>
      </c>
      <c r="BV201" s="235" t="e" cm="1">
        <f t="array" ref="BV201">_xlfn.XLOOKUP($A201&amp;$B201,'[2]产值及收款计划（2026）'!$A:$A&amp;'[2]产值及收款计划（2026）'!$B:$B,'[2]产值及收款计划（2026）'!BR:BR)</f>
        <v>#REF!</v>
      </c>
      <c r="CE201" s="235" cm="1">
        <f t="array" ref="CE201">_xlfn.XLOOKUP($A201&amp;$B201,'[2]产值及收款计划（2026）'!$A:$A&amp;'[2]产值及收款计划（2026）'!$B:$B,'[2]产值及收款计划（2026）'!CA:CA)</f>
        <v>0</v>
      </c>
      <c r="CF201" s="235" cm="1">
        <f t="array" ref="CF201">_xlfn.XLOOKUP($A201&amp;$B201,'[2]产值及收款计划（2026）'!$A:$A&amp;'[2]产值及收款计划（2026）'!$B:$B,'[2]产值及收款计划（2026）'!CB:CB)</f>
        <v>0</v>
      </c>
      <c r="CG201" s="235" cm="1">
        <f t="array" ref="CG201">_xlfn.XLOOKUP($A201&amp;$B201,'[2]产值及收款计划（2026）'!$A:$A&amp;'[2]产值及收款计划（2026）'!$B:$B,'[2]产值及收款计划（2026）'!CC:CC)</f>
        <v>0</v>
      </c>
      <c r="CH201" s="235" cm="1">
        <f t="array" ref="CH201">_xlfn.XLOOKUP($A201&amp;$B201,'[2]产值及收款计划（2026）'!$A:$A&amp;'[2]产值及收款计划（2026）'!$B:$B,'[2]产值及收款计划（2026）'!CD:CD)</f>
        <v>0</v>
      </c>
      <c r="CI201" s="235" cm="1">
        <f t="array" ref="CI201">_xlfn.XLOOKUP($A201&amp;$B201,'[2]产值及收款计划（2026）'!$A:$A&amp;'[2]产值及收款计划（2026）'!$B:$B,'[2]产值及收款计划（2026）'!CE:CE)</f>
        <v>0</v>
      </c>
      <c r="CJ201" s="235" cm="1">
        <f t="array" ref="CJ201">_xlfn.XLOOKUP($A201&amp;$B201,'[2]产值及收款计划（2026）'!$A:$A&amp;'[2]产值及收款计划（2026）'!$B:$B,'[2]产值及收款计划（2026）'!CF:CF)</f>
        <v>0</v>
      </c>
      <c r="CK201" s="235" cm="1">
        <f t="array" ref="CK201">_xlfn.XLOOKUP($A201&amp;$B201,'[2]产值及收款计划（2026）'!$A:$A&amp;'[2]产值及收款计划（2026）'!$B:$B,'[2]产值及收款计划（2026）'!CG:CG)</f>
        <v>0</v>
      </c>
      <c r="CL201" s="235" cm="1">
        <f t="array" ref="CL201">_xlfn.XLOOKUP($A201&amp;$B201,'[2]产值及收款计划（2026）'!$A:$A&amp;'[2]产值及收款计划（2026）'!$B:$B,'[2]产值及收款计划（2026）'!CH:CH)</f>
        <v>0</v>
      </c>
      <c r="CM201" s="235" cm="1">
        <f t="array" ref="CM201">_xlfn.XLOOKUP($A201&amp;$B201,'[2]产值及收款计划（2026）'!$A:$A&amp;'[2]产值及收款计划（2026）'!$B:$B,'[2]产值及收款计划（2026）'!CI:CI)</f>
        <v>0</v>
      </c>
      <c r="CN201" s="235" cm="1">
        <f t="array" ref="CN201">_xlfn.XLOOKUP($A201&amp;$B201,'[2]产值及收款计划（2026）'!$A:$A&amp;'[2]产值及收款计划（2026）'!$B:$B,'[2]产值及收款计划（2026）'!CJ:CJ)</f>
        <v>0</v>
      </c>
      <c r="CO201" s="235" cm="1">
        <f t="array" ref="CO201">_xlfn.XLOOKUP($A201&amp;$B201,'[2]产值及收款计划（2026）'!$A:$A&amp;'[2]产值及收款计划（2026）'!$B:$B,'[2]产值及收款计划（2026）'!CK:CK)</f>
        <v>0</v>
      </c>
      <c r="CP201" s="235" cm="1">
        <f t="array" ref="CP201">_xlfn.XLOOKUP($A201&amp;$B201,'[2]产值及收款计划（2026）'!$A:$A&amp;'[2]产值及收款计划（2026）'!$B:$B,'[2]产值及收款计划（2026）'!CL:CL)</f>
        <v>0</v>
      </c>
      <c r="DE201" s="235" cm="1">
        <f t="array" ref="DE201">_xlfn.XLOOKUP($A201&amp;$B201,'[2]产值及收款计划（2026）'!$A:$A&amp;'[2]产值及收款计划（2026）'!$B:$B,'[2]产值及收款计划（2026）'!DA:DA)</f>
        <v>0</v>
      </c>
      <c r="DF201" s="235" cm="1">
        <f t="array" ref="DF201">_xlfn.XLOOKUP($A201&amp;$B201,'[2]产值及收款计划（2026）'!$A:$A&amp;'[2]产值及收款计划（2026）'!$B:$B,'[2]产值及收款计划（2026）'!DB:DB)</f>
        <v>0</v>
      </c>
      <c r="DG201" s="235" cm="1">
        <f t="array" ref="DG201">_xlfn.XLOOKUP($A201&amp;$B201,'[2]产值及收款计划（2026）'!$A:$A&amp;'[2]产值及收款计划（2026）'!$B:$B,'[2]产值及收款计划（2026）'!DC:DC)</f>
        <v>0</v>
      </c>
      <c r="DH201" s="235" cm="1">
        <f t="array" ref="DH201">_xlfn.XLOOKUP($A201&amp;$B201,'[2]产值及收款计划（2026）'!$A:$A&amp;'[2]产值及收款计划（2026）'!$B:$B,'[2]产值及收款计划（2026）'!DD:DD)</f>
        <v>0</v>
      </c>
      <c r="DI201" s="235" cm="1">
        <f t="array" ref="DI201">_xlfn.XLOOKUP($A201&amp;$B201,'[2]产值及收款计划（2026）'!$A:$A&amp;'[2]产值及收款计划（2026）'!$B:$B,'[2]产值及收款计划（2026）'!DE:DE)</f>
        <v>0</v>
      </c>
      <c r="DJ201" s="235" cm="1">
        <f t="array" ref="DJ201">_xlfn.XLOOKUP($A201&amp;$B201,'[2]产值及收款计划（2026）'!$A:$A&amp;'[2]产值及收款计划（2026）'!$B:$B,'[2]产值及收款计划（2026）'!DF:DF)</f>
        <v>0</v>
      </c>
      <c r="DK201" s="235" cm="1">
        <f t="array" ref="DK201">_xlfn.XLOOKUP($A201&amp;$B201,'[2]产值及收款计划（2026）'!$A:$A&amp;'[2]产值及收款计划（2026）'!$B:$B,'[2]产值及收款计划（2026）'!DG:DG)</f>
        <v>0</v>
      </c>
      <c r="DL201" s="235" cm="1">
        <f t="array" ref="DL201">_xlfn.XLOOKUP($A201&amp;$B201,'[2]产值及收款计划（2026）'!$A:$A&amp;'[2]产值及收款计划（2026）'!$B:$B,'[2]产值及收款计划（2026）'!DH:DH)</f>
        <v>0</v>
      </c>
      <c r="DM201" s="235" cm="1">
        <f t="array" ref="DM201">_xlfn.XLOOKUP($A201&amp;$B201,'[2]产值及收款计划（2026）'!$A:$A&amp;'[2]产值及收款计划（2026）'!$B:$B,'[2]产值及收款计划（2026）'!DI:DI)</f>
        <v>0</v>
      </c>
      <c r="DN201" s="235" cm="1">
        <f t="array" ref="DN201">_xlfn.XLOOKUP($A201&amp;$B201,'[2]产值及收款计划（2026）'!$A:$A&amp;'[2]产值及收款计划（2026）'!$B:$B,'[2]产值及收款计划（2026）'!DJ:DJ)</f>
        <v>0</v>
      </c>
      <c r="DO201" s="235" cm="1">
        <f t="array" ref="DO201">_xlfn.XLOOKUP($A201&amp;$B201,'[2]产值及收款计划（2026）'!$A:$A&amp;'[2]产值及收款计划（2026）'!$B:$B,'[2]产值及收款计划（2026）'!DK:DK)</f>
        <v>0</v>
      </c>
      <c r="DP201" s="235" cm="1">
        <f t="array" ref="DP201">_xlfn.XLOOKUP($A201&amp;$B201,'[2]产值及收款计划（2026）'!$A:$A&amp;'[2]产值及收款计划（2026）'!$B:$B,'[2]产值及收款计划（2026）'!DL:DL)</f>
        <v>0</v>
      </c>
      <c r="DQ201" s="243"/>
      <c r="DR201" s="229"/>
    </row>
    <row r="202" ht="20.25" spans="1:122">
      <c r="A202" s="233">
        <f t="shared" si="17"/>
        <v>53</v>
      </c>
      <c r="B202" s="233" t="s">
        <v>26</v>
      </c>
      <c r="C202" s="234" t="str" cm="1">
        <f t="array" ref="C202">_xlfn.XLOOKUP($A202&amp;$B202,'[2]产值及收款计划（2026）'!$A:$A&amp;'[2]产值及收款计划（2026）'!$B:$B,'[2]产值及收款计划（2026）'!C:C)</f>
        <v>ZHT2024042400039</v>
      </c>
      <c r="D202" s="234" t="str" cm="1">
        <f t="array" ref="D202">_xlfn.XLOOKUP($A202&amp;$B202,'[2]产值及收款计划（2026）'!$A:$A&amp;'[2]产值及收款计划（2026）'!$B:$B,'[2]产值及收款计划（2026）'!D:D)</f>
        <v>越江大桥拱桥标准优化开发服务</v>
      </c>
      <c r="E202" s="235" cm="1">
        <f t="array" ref="E202">_xlfn.XLOOKUP($A202&amp;$B202,'[2]产值及收款计划（2026）'!$A:$A&amp;'[2]产值及收款计划（2026）'!$B:$B,'[2]产值及收款计划（2026）'!E:E)</f>
        <v>30</v>
      </c>
      <c r="F202" s="235" cm="1">
        <f t="array" ref="F202">_xlfn.XLOOKUP($A202&amp;$B202,'[2]产值及收款计划（2026）'!$A:$A&amp;'[2]产值及收款计划（2026）'!$B:$B,'[2]产值及收款计划（2026）'!F:F)</f>
        <v>30</v>
      </c>
      <c r="G202" s="235" cm="1">
        <f t="array" ref="G202">_xlfn.XLOOKUP($A202&amp;$B202,'[2]产值及收款计划（2026）'!$A:$A&amp;'[2]产值及收款计划（2026）'!$B:$B,'[2]产值及收款计划（2026）'!G:G)</f>
        <v>30</v>
      </c>
      <c r="H202" s="235" cm="1">
        <f t="array" ref="H202">_xlfn.XLOOKUP($A202&amp;$B202,'[2]产值及收款计划（2026）'!$A:$A&amp;'[2]产值及收款计划（2026）'!$B:$B,'[2]产值及收款计划（2026）'!H:H)</f>
        <v>3</v>
      </c>
      <c r="I202" s="236" cm="1">
        <f t="array" ref="I202">_xlfn.XLOOKUP($A202&amp;$B202,'[2]产值及收款计划（2026）'!$A:$A&amp;'[2]产值及收款计划（2026）'!$B:$B,'[2]产值及收款计划（2026）'!I:I)</f>
        <v>0.1</v>
      </c>
      <c r="J202" s="237" cm="1">
        <f t="array" ref="J202">_xlfn.XLOOKUP($A202&amp;$B202,'[2]产值及收款计划（2026）'!$A:$A&amp;'[2]产值及收款计划（2026）'!$B:$B,'[2]产值及收款计划（2026）'!J:J)</f>
        <v>0.06</v>
      </c>
      <c r="K202" s="235" t="e" cm="1">
        <f t="array" ref="K202">_xlfn.XLOOKUP($A202&amp;$B202,'[2]产值及收款计划（2026）'!$A:$A&amp;'[2]产值及收款计划（2026）'!$B:$B,'[2]产值及收款计划（2026）'!K:K)</f>
        <v>#REF!</v>
      </c>
      <c r="L202" s="235" t="e" cm="1">
        <f t="array" ref="L202">_xlfn.XLOOKUP($A202&amp;$B202,'[2]产值及收款计划（2026）'!$A:$A&amp;'[2]产值及收款计划（2026）'!$B:$B,'[2]产值及收款计划（2026）'!L:L)</f>
        <v>#REF!</v>
      </c>
      <c r="M202" s="235" t="str" cm="1">
        <f t="array" ref="M202">_xlfn.XLOOKUP($A202&amp;$B202,'[2]产值及收款计划（2026）'!$A:$A&amp;'[2]产值及收款计划（2026）'!$B:$B,'[2]产值及收款计划（2026）'!M:M)</f>
        <v>主导</v>
      </c>
      <c r="N202" s="235" t="str" cm="1">
        <f t="array" ref="N202">_xlfn.XLOOKUP($A202&amp;$B202,'[2]产值及收款计划（2026）'!$A:$A&amp;'[2]产值及收款计划（2026）'!$B:$B,'[2]产值及收款计划（2026）'!N:N)</f>
        <v>贺一玮团队</v>
      </c>
      <c r="O202" s="235" t="str" cm="1">
        <f t="array" ref="O202">_xlfn.XLOOKUP($A202&amp;$B202,'[2]产值及收款计划（2026）'!$A:$A&amp;'[2]产值及收款计划（2026）'!$B:$B,'[2]产值及收款计划（2026）'!O:O)</f>
        <v>何栩</v>
      </c>
      <c r="P202" s="234" t="str" cm="1">
        <f t="array" ref="P202">_xlfn.XLOOKUP($A202&amp;$B202,'[2]产值及收款计划（2026）'!$A:$A&amp;'[2]产值及收款计划（2026）'!$B:$B,'[2]产值及收款计划（2026）'!P:P)</f>
        <v>25已完结</v>
      </c>
      <c r="Q202" s="235" t="e" cm="1">
        <f t="array" ref="Q202">_xlfn.XLOOKUP($A202&amp;$B202,'[2]产值及收款计划（2026）'!$A:$A&amp;'[2]产值及收款计划（2026）'!$B:$B,'[2]产值及收款计划（2026）'!Q:Q)</f>
        <v>#REF!</v>
      </c>
      <c r="R202" s="235" t="e" cm="1">
        <f t="array" ref="R202">_xlfn.XLOOKUP($A202&amp;$B202,'[2]产值及收款计划（2026）'!$A:$A&amp;'[2]产值及收款计划（2026）'!$B:$B,'[2]产值及收款计划（2026）'!R:R)</f>
        <v>#REF!</v>
      </c>
      <c r="S202" s="235" t="e" cm="1">
        <f t="array" ref="S202">_xlfn.XLOOKUP($A202&amp;$B202,'[2]产值及收款计划（2026）'!$A:$A&amp;'[2]产值及收款计划（2026）'!$B:$B,'[2]产值及收款计划（2026）'!S:S)</f>
        <v>#REF!</v>
      </c>
      <c r="T202" s="235" cm="1">
        <f t="array" ref="T202">_xlfn.XLOOKUP($A202&amp;$B202,'[2]产值及收款计划（2026）'!$A:$A&amp;'[2]产值及收款计划（2026）'!$B:$B,'[2]产值及收款计划（2026）'!T:T)</f>
        <v>30</v>
      </c>
      <c r="U202" s="235" cm="1">
        <f t="array" ref="U202">_xlfn.XLOOKUP($A202&amp;$B202,'[2]产值及收款计划（2026）'!$A:$A&amp;'[2]产值及收款计划（2026）'!$B:$B,'[2]产值及收款计划（2026）'!U:U)</f>
        <v>0</v>
      </c>
      <c r="V202" s="235" cm="1">
        <f t="array" ref="V202">_xlfn.XLOOKUP($A202&amp;$B202,'[2]产值及收款计划（2026）'!$A:$A&amp;'[2]产值及收款计划（2026）'!$B:$B,'[2]产值及收款计划（2026）'!V:V)</f>
        <v>0</v>
      </c>
      <c r="W202" s="235" t="e" cm="1">
        <f t="array" ref="W202">_xlfn.XLOOKUP($A202&amp;$B202,'[2]产值及收款计划（2026）'!$A:$A&amp;'[2]产值及收款计划（2026）'!$B:$B,'[2]产值及收款计划（2026）'!W:W)</f>
        <v>#REF!</v>
      </c>
      <c r="X202" s="235" t="e" cm="1">
        <f t="array" ref="X202">_xlfn.XLOOKUP($A202&amp;$B202,'[2]产值及收款计划（2026）'!$A:$A&amp;'[2]产值及收款计划（2026）'!$B:$B,'[2]产值及收款计划（2026）'!X:X)</f>
        <v>#REF!</v>
      </c>
      <c r="Y202" s="235" t="e" cm="1">
        <f t="array" ref="Y202">_xlfn.XLOOKUP($A202&amp;$B202,'[2]产值及收款计划（2026）'!$A:$A&amp;'[2]产值及收款计划（2026）'!$B:$B,'[2]产值及收款计划（2026）'!Y:Y)</f>
        <v>#REF!</v>
      </c>
      <c r="Z202" s="235" t="e" cm="1">
        <f t="array" ref="Z202">_xlfn.XLOOKUP($A202&amp;$B202,'[2]产值及收款计划（2026）'!$A:$A&amp;'[2]产值及收款计划（2026）'!$B:$B,'[2]产值及收款计划（2026）'!Z:Z)</f>
        <v>#REF!</v>
      </c>
      <c r="AA202" s="235" cm="1">
        <f t="array" ref="AA202">_xlfn.XLOOKUP($A202&amp;$B202,'[2]产值及收款计划（2026）'!$A:$A&amp;'[2]产值及收款计划（2026）'!$B:$B,'[2]产值及收款计划（2026）'!AA:AA)</f>
        <v>0</v>
      </c>
      <c r="AB202" s="235" cm="1">
        <f t="array" ref="AB202">_xlfn.XLOOKUP($A202&amp;$B202,'[2]产值及收款计划（2026）'!$A:$A&amp;'[2]产值及收款计划（2026）'!$B:$B,'[2]产值及收款计划（2026）'!AB:AB)</f>
        <v>0</v>
      </c>
      <c r="AC202" s="235" cm="1">
        <f t="array" ref="AC202">_xlfn.XLOOKUP($A202&amp;$B202,'[2]产值及收款计划（2026）'!$A:$A&amp;'[2]产值及收款计划（2026）'!$B:$B,'[2]产值及收款计划（2026）'!AC:AC)</f>
        <v>0</v>
      </c>
      <c r="AD202" s="235" cm="1">
        <f t="array" ref="AD202">_xlfn.XLOOKUP($A202&amp;$B202,'[2]产值及收款计划（2026）'!$A:$A&amp;'[2]产值及收款计划（2026）'!$B:$B,'[2]产值及收款计划（2026）'!AD:AD)</f>
        <v>0</v>
      </c>
      <c r="AE202" s="235" cm="1">
        <f t="array" ref="AE202">_xlfn.XLOOKUP($A202&amp;$B202,'[2]产值及收款计划（2026）'!$A:$A&amp;'[2]产值及收款计划（2026）'!$B:$B,'[2]产值及收款计划（2026）'!AE:AE)</f>
        <v>0</v>
      </c>
      <c r="AF202" s="235" cm="1">
        <f t="array" ref="AF202">_xlfn.XLOOKUP($A202&amp;$B202,'[2]产值及收款计划（2026）'!$A:$A&amp;'[2]产值及收款计划（2026）'!$B:$B,'[2]产值及收款计划（2026）'!AF:AF)</f>
        <v>0</v>
      </c>
      <c r="AG202" s="235" cm="1">
        <f t="array" ref="AG202">_xlfn.XLOOKUP($A202&amp;$B202,'[2]产值及收款计划（2026）'!$A:$A&amp;'[2]产值及收款计划（2026）'!$B:$B,'[2]产值及收款计划（2026）'!AG:AG)</f>
        <v>0</v>
      </c>
      <c r="AH202" s="235" cm="1">
        <f t="array" ref="AH202">_xlfn.XLOOKUP($A202&amp;$B202,'[2]产值及收款计划（2026）'!$A:$A&amp;'[2]产值及收款计划（2026）'!$B:$B,'[2]产值及收款计划（2026）'!AH:AH)</f>
        <v>0</v>
      </c>
      <c r="AI202" s="235" cm="1">
        <f t="array" ref="AI202">_xlfn.XLOOKUP($A202&amp;$B202,'[2]产值及收款计划（2026）'!$A:$A&amp;'[2]产值及收款计划（2026）'!$B:$B,'[2]产值及收款计划（2026）'!AI:AI)</f>
        <v>0</v>
      </c>
      <c r="AJ202" s="235" cm="1">
        <f t="array" ref="AJ202">_xlfn.XLOOKUP($A202&amp;$B202,'[2]产值及收款计划（2026）'!$A:$A&amp;'[2]产值及收款计划（2026）'!$B:$B,'[2]产值及收款计划（2026）'!AJ:AJ)</f>
        <v>0</v>
      </c>
      <c r="AK202" s="235" cm="1">
        <f t="array" ref="AK202">_xlfn.XLOOKUP($A202&amp;$B202,'[2]产值及收款计划（2026）'!$A:$A&amp;'[2]产值及收款计划（2026）'!$B:$B,'[2]产值及收款计划（2026）'!AK:AK)</f>
        <v>0</v>
      </c>
      <c r="AL202" s="235" cm="1">
        <f t="array" ref="AL202">_xlfn.XLOOKUP($A202&amp;$B202,'[2]产值及收款计划（2026）'!$A:$A&amp;'[2]产值及收款计划（2026）'!$B:$B,'[2]产值及收款计划（2026）'!AL:AL)</f>
        <v>0</v>
      </c>
      <c r="AM202" s="242" cm="1">
        <f t="array" ref="AM202">_xlfn.LET(_xlpm.勾选月份状态数组,TRANSPOSE('PPT(12-15页）-TOP10'!$A$3:$A$14),_xlpm.选择数据区,IF('PPT(12-15页）-TOP10'!$E$3="收款",$BA202:$BL202,$AA202:$AL202),SUM(_xlfn._xlws.FILTER(_xlpm.选择数据区,_xlpm.勾选月份状态数组,"")))</f>
        <v>0</v>
      </c>
      <c r="AN202" s="235" t="e">
        <f>_xlfn.XLOOKUP($C202,应收未收表!$T:$T,应收未收表!AA:AA)</f>
        <v>#N/A</v>
      </c>
      <c r="AO202" s="235" t="e">
        <f>_xlfn.XLOOKUP($C202,应收未收表!$T:$T,应收未收表!AB:AB)</f>
        <v>#N/A</v>
      </c>
      <c r="AP202" s="235" t="e">
        <f>_xlfn.XLOOKUP($C202,应收未收表!$T:$T,应收未收表!AC:AC)</f>
        <v>#N/A</v>
      </c>
      <c r="AQ202" s="235" t="e">
        <f>_xlfn.XLOOKUP($C202,应收未收表!$T:$T,应收未收表!AE:AE)</f>
        <v>#N/A</v>
      </c>
      <c r="AR202" s="235" t="e">
        <f>_xlfn.XLOOKUP($C202,应收未收表!$T:$T,应收未收表!AF:AF)</f>
        <v>#N/A</v>
      </c>
      <c r="AS202" s="235" t="e" cm="1">
        <f t="array" ref="AS202">_xlfn.XLOOKUP($A202&amp;$B202,'[2]产值及收款计划（2026）'!$A:$A&amp;'[2]产值及收款计划（2026）'!$B:$B,'[2]产值及收款计划（2026）'!AS:AS)</f>
        <v>#REF!</v>
      </c>
      <c r="AT202" s="235" t="e" cm="1">
        <f t="array" ref="AT202">_xlfn.XLOOKUP($A202&amp;$B202,'[2]产值及收款计划（2026）'!$A:$A&amp;'[2]产值及收款计划（2026）'!$B:$B,'[2]产值及收款计划（2026）'!AT:AT)</f>
        <v>#REF!</v>
      </c>
      <c r="AU202" s="235" t="e" cm="1">
        <f t="array" ref="AU202">_xlfn.XLOOKUP($A202&amp;$B202,'[2]产值及收款计划（2026）'!$A:$A&amp;'[2]产值及收款计划（2026）'!$B:$B,'[2]产值及收款计划（2026）'!AU:AU)</f>
        <v>#REF!</v>
      </c>
      <c r="AV202" s="235" t="e" cm="1">
        <f t="array" ref="AV202">_xlfn.XLOOKUP($A202&amp;$B202,'[2]产值及收款计划（2026）'!$A:$A&amp;'[2]产值及收款计划（2026）'!$B:$B,'[2]产值及收款计划（2026）'!AV:AV)</f>
        <v>#REF!</v>
      </c>
      <c r="AW202" s="235" cm="1">
        <f t="array" ref="AW202">_xlfn.XLOOKUP($A202&amp;$B202,'[2]产值及收款计划（2026）'!$A:$A&amp;'[2]产值及收款计划（2026）'!$B:$B,'[2]产值及收款计划（2026）'!AW:AW)</f>
        <v>28.5</v>
      </c>
      <c r="AX202" s="235" cm="1">
        <f t="array" ref="AX202">_xlfn.XLOOKUP($A202&amp;$B202,'[2]产值及收款计划（2026）'!$A:$A&amp;'[2]产值及收款计划（2026）'!$B:$B,'[2]产值及收款计划（2026）'!AX:AX)</f>
        <v>0</v>
      </c>
      <c r="AY202" s="235" cm="1">
        <f t="array" ref="AY202">_xlfn.XLOOKUP($A202&amp;$B202,'[2]产值及收款计划（2026）'!$A:$A&amp;'[2]产值及收款计划（2026）'!$B:$B,'[2]产值及收款计划（2026）'!AY:AY)</f>
        <v>1.5</v>
      </c>
      <c r="AZ202" s="235" cm="1">
        <f t="array" ref="AZ202">_xlfn.XLOOKUP($A202&amp;$B202,'[2]产值及收款计划（2026）'!$A:$A&amp;'[2]产值及收款计划（2026）'!$B:$B,'[2]产值及收款计划（2026）'!AZ:AZ)</f>
        <v>1.5</v>
      </c>
      <c r="BA202" s="235" t="e" cm="1">
        <f t="array" ref="BA202">_xlfn.XLOOKUP($A202&amp;$B202,'[2]产值及收款计划（2026）'!$A:$A&amp;'[2]产值及收款计划（2026）'!$B:$B,'[2]产值及收款计划（2026）'!BA:BA)</f>
        <v>#REF!</v>
      </c>
      <c r="BB202" s="235" cm="1">
        <f t="array" ref="BB202">_xlfn.XLOOKUP($A202&amp;$B202,'[2]产值及收款计划（2026）'!$A:$A&amp;'[2]产值及收款计划（2026）'!$B:$B,'[2]产值及收款计划（2026）'!BB:BB)</f>
        <v>1.5</v>
      </c>
      <c r="BC202" s="235" t="e" cm="1">
        <f t="array" ref="BC202">_xlfn.XLOOKUP($A202&amp;$B202,'[2]产值及收款计划（2026）'!$A:$A&amp;'[2]产值及收款计划（2026）'!$B:$B,'[2]产值及收款计划（2026）'!BC:BC)</f>
        <v>#REF!</v>
      </c>
      <c r="BD202" s="235" t="e" cm="1">
        <f t="array" ref="BD202">_xlfn.XLOOKUP($A202&amp;$B202,'[2]产值及收款计划（2026）'!$A:$A&amp;'[2]产值及收款计划（2026）'!$B:$B,'[2]产值及收款计划（2026）'!BD:BD)</f>
        <v>#REF!</v>
      </c>
      <c r="BE202" s="235" t="e" cm="1">
        <f t="array" ref="BE202">_xlfn.XLOOKUP($A202&amp;$B202,'[2]产值及收款计划（2026）'!$A:$A&amp;'[2]产值及收款计划（2026）'!$B:$B,'[2]产值及收款计划（2026）'!BE:BE)</f>
        <v>#REF!</v>
      </c>
      <c r="BF202" s="235" t="e" cm="1">
        <f t="array" ref="BF202">_xlfn.XLOOKUP($A202&amp;$B202,'[2]产值及收款计划（2026）'!$A:$A&amp;'[2]产值及收款计划（2026）'!$B:$B,'[2]产值及收款计划（2026）'!BF:BF)</f>
        <v>#REF!</v>
      </c>
      <c r="BG202" s="235" t="e" cm="1">
        <f t="array" ref="BG202">_xlfn.XLOOKUP($A202&amp;$B202,'[2]产值及收款计划（2026）'!$A:$A&amp;'[2]产值及收款计划（2026）'!$B:$B,'[2]产值及收款计划（2026）'!BG:BG)</f>
        <v>#REF!</v>
      </c>
      <c r="BH202" s="235" t="e" cm="1">
        <f t="array" ref="BH202">_xlfn.XLOOKUP($A202&amp;$B202,'[2]产值及收款计划（2026）'!$A:$A&amp;'[2]产值及收款计划（2026）'!$B:$B,'[2]产值及收款计划（2026）'!BH:BH)</f>
        <v>#REF!</v>
      </c>
      <c r="BI202" s="235" t="e" cm="1">
        <f t="array" ref="BI202">_xlfn.XLOOKUP($A202&amp;$B202,'[2]产值及收款计划（2026）'!$A:$A&amp;'[2]产值及收款计划（2026）'!$B:$B,'[2]产值及收款计划（2026）'!BI:BI)</f>
        <v>#REF!</v>
      </c>
      <c r="BJ202" s="235" t="e" cm="1">
        <f t="array" ref="BJ202">_xlfn.XLOOKUP($A202&amp;$B202,'[2]产值及收款计划（2026）'!$A:$A&amp;'[2]产值及收款计划（2026）'!$B:$B,'[2]产值及收款计划（2026）'!BJ:BJ)</f>
        <v>#REF!</v>
      </c>
      <c r="BK202" s="235" t="e" cm="1">
        <f t="array" ref="BK202">_xlfn.XLOOKUP($A202&amp;$B202,'[2]产值及收款计划（2026）'!$A:$A&amp;'[2]产值及收款计划（2026）'!$B:$B,'[2]产值及收款计划（2026）'!BK:BK)</f>
        <v>#REF!</v>
      </c>
      <c r="BL202" s="235" t="e" cm="1">
        <f t="array" ref="BL202">_xlfn.XLOOKUP($A202&amp;$B202,'[2]产值及收款计划（2026）'!$A:$A&amp;'[2]产值及收款计划（2026）'!$B:$B,'[2]产值及收款计划（2026）'!BL:BL)</f>
        <v>#REF!</v>
      </c>
      <c r="BM202" s="235"/>
      <c r="BN202" s="235"/>
      <c r="BO202" s="235"/>
      <c r="BP202" s="235"/>
      <c r="BQ202" s="235" t="e">
        <f>_xlfn.XLOOKUP($C202,应收未收表!$AJ:$AJ,应收未收表!AK:AK)</f>
        <v>#N/A</v>
      </c>
      <c r="BR202" s="235" t="e">
        <f>_xlfn.XLOOKUP($C202,应收未收表!$AJ:$AJ,应收未收表!AL:AL)</f>
        <v>#N/A</v>
      </c>
      <c r="BS202" s="235" t="e">
        <f>_xlfn.XLOOKUP($C202,应收未收表!$AJ:$AJ,应收未收表!AM:AM)</f>
        <v>#N/A</v>
      </c>
      <c r="BT202" s="235" t="e">
        <f>_xlfn.XLOOKUP($C202,应收未收表!$AJ:$AJ,应收未收表!AN:AN)</f>
        <v>#N/A</v>
      </c>
      <c r="BU202" s="234" t="str" cm="1">
        <f t="array" ref="BU202">_xlfn.XLOOKUP($A202&amp;$B202,'[2]产值及收款计划（2026）'!$A:$A&amp;'[2]产值及收款计划（2026）'!$B:$B,'[2]产值及收款计划（2026）'!BQ:BQ)</f>
        <v>上海城建智慧城市运营管理有限公司</v>
      </c>
      <c r="BV202" s="235" t="e" cm="1">
        <f t="array" ref="BV202">_xlfn.XLOOKUP($A202&amp;$B202,'[2]产值及收款计划（2026）'!$A:$A&amp;'[2]产值及收款计划（2026）'!$B:$B,'[2]产值及收款计划（2026）'!BR:BR)</f>
        <v>#REF!</v>
      </c>
      <c r="CE202" s="235" cm="1">
        <f t="array" ref="CE202">_xlfn.XLOOKUP($A202&amp;$B202,'[2]产值及收款计划（2026）'!$A:$A&amp;'[2]产值及收款计划（2026）'!$B:$B,'[2]产值及收款计划（2026）'!CA:CA)</f>
        <v>0</v>
      </c>
      <c r="CF202" s="235" cm="1">
        <f t="array" ref="CF202">_xlfn.XLOOKUP($A202&amp;$B202,'[2]产值及收款计划（2026）'!$A:$A&amp;'[2]产值及收款计划（2026）'!$B:$B,'[2]产值及收款计划（2026）'!CB:CB)</f>
        <v>0</v>
      </c>
      <c r="CG202" s="235" cm="1">
        <f t="array" ref="CG202">_xlfn.XLOOKUP($A202&amp;$B202,'[2]产值及收款计划（2026）'!$A:$A&amp;'[2]产值及收款计划（2026）'!$B:$B,'[2]产值及收款计划（2026）'!CC:CC)</f>
        <v>0</v>
      </c>
      <c r="CH202" s="235" cm="1">
        <f t="array" ref="CH202">_xlfn.XLOOKUP($A202&amp;$B202,'[2]产值及收款计划（2026）'!$A:$A&amp;'[2]产值及收款计划（2026）'!$B:$B,'[2]产值及收款计划（2026）'!CD:CD)</f>
        <v>0</v>
      </c>
      <c r="CI202" s="235" cm="1">
        <f t="array" ref="CI202">_xlfn.XLOOKUP($A202&amp;$B202,'[2]产值及收款计划（2026）'!$A:$A&amp;'[2]产值及收款计划（2026）'!$B:$B,'[2]产值及收款计划（2026）'!CE:CE)</f>
        <v>0</v>
      </c>
      <c r="CJ202" s="235" cm="1">
        <f t="array" ref="CJ202">_xlfn.XLOOKUP($A202&amp;$B202,'[2]产值及收款计划（2026）'!$A:$A&amp;'[2]产值及收款计划（2026）'!$B:$B,'[2]产值及收款计划（2026）'!CF:CF)</f>
        <v>0</v>
      </c>
      <c r="CK202" s="235" cm="1">
        <f t="array" ref="CK202">_xlfn.XLOOKUP($A202&amp;$B202,'[2]产值及收款计划（2026）'!$A:$A&amp;'[2]产值及收款计划（2026）'!$B:$B,'[2]产值及收款计划（2026）'!CG:CG)</f>
        <v>0</v>
      </c>
      <c r="CL202" s="235" cm="1">
        <f t="array" ref="CL202">_xlfn.XLOOKUP($A202&amp;$B202,'[2]产值及收款计划（2026）'!$A:$A&amp;'[2]产值及收款计划（2026）'!$B:$B,'[2]产值及收款计划（2026）'!CH:CH)</f>
        <v>0</v>
      </c>
      <c r="CM202" s="235" cm="1">
        <f t="array" ref="CM202">_xlfn.XLOOKUP($A202&amp;$B202,'[2]产值及收款计划（2026）'!$A:$A&amp;'[2]产值及收款计划（2026）'!$B:$B,'[2]产值及收款计划（2026）'!CI:CI)</f>
        <v>0</v>
      </c>
      <c r="CN202" s="235" cm="1">
        <f t="array" ref="CN202">_xlfn.XLOOKUP($A202&amp;$B202,'[2]产值及收款计划（2026）'!$A:$A&amp;'[2]产值及收款计划（2026）'!$B:$B,'[2]产值及收款计划（2026）'!CJ:CJ)</f>
        <v>0</v>
      </c>
      <c r="CO202" s="235" cm="1">
        <f t="array" ref="CO202">_xlfn.XLOOKUP($A202&amp;$B202,'[2]产值及收款计划（2026）'!$A:$A&amp;'[2]产值及收款计划（2026）'!$B:$B,'[2]产值及收款计划（2026）'!CK:CK)</f>
        <v>0</v>
      </c>
      <c r="CP202" s="235" cm="1">
        <f t="array" ref="CP202">_xlfn.XLOOKUP($A202&amp;$B202,'[2]产值及收款计划（2026）'!$A:$A&amp;'[2]产值及收款计划（2026）'!$B:$B,'[2]产值及收款计划（2026）'!CL:CL)</f>
        <v>0</v>
      </c>
      <c r="DE202" s="235" cm="1">
        <f t="array" ref="DE202">_xlfn.XLOOKUP($A202&amp;$B202,'[2]产值及收款计划（2026）'!$A:$A&amp;'[2]产值及收款计划（2026）'!$B:$B,'[2]产值及收款计划（2026）'!DA:DA)</f>
        <v>0</v>
      </c>
      <c r="DF202" s="235" cm="1">
        <f t="array" ref="DF202">_xlfn.XLOOKUP($A202&amp;$B202,'[2]产值及收款计划（2026）'!$A:$A&amp;'[2]产值及收款计划（2026）'!$B:$B,'[2]产值及收款计划（2026）'!DB:DB)</f>
        <v>0</v>
      </c>
      <c r="DG202" s="235" cm="1">
        <f t="array" ref="DG202">_xlfn.XLOOKUP($A202&amp;$B202,'[2]产值及收款计划（2026）'!$A:$A&amp;'[2]产值及收款计划（2026）'!$B:$B,'[2]产值及收款计划（2026）'!DC:DC)</f>
        <v>0</v>
      </c>
      <c r="DH202" s="235" cm="1">
        <f t="array" ref="DH202">_xlfn.XLOOKUP($A202&amp;$B202,'[2]产值及收款计划（2026）'!$A:$A&amp;'[2]产值及收款计划（2026）'!$B:$B,'[2]产值及收款计划（2026）'!DD:DD)</f>
        <v>0</v>
      </c>
      <c r="DI202" s="235" cm="1">
        <f t="array" ref="DI202">_xlfn.XLOOKUP($A202&amp;$B202,'[2]产值及收款计划（2026）'!$A:$A&amp;'[2]产值及收款计划（2026）'!$B:$B,'[2]产值及收款计划（2026）'!DE:DE)</f>
        <v>0</v>
      </c>
      <c r="DJ202" s="235" cm="1">
        <f t="array" ref="DJ202">_xlfn.XLOOKUP($A202&amp;$B202,'[2]产值及收款计划（2026）'!$A:$A&amp;'[2]产值及收款计划（2026）'!$B:$B,'[2]产值及收款计划（2026）'!DF:DF)</f>
        <v>0</v>
      </c>
      <c r="DK202" s="235" cm="1">
        <f t="array" ref="DK202">_xlfn.XLOOKUP($A202&amp;$B202,'[2]产值及收款计划（2026）'!$A:$A&amp;'[2]产值及收款计划（2026）'!$B:$B,'[2]产值及收款计划（2026）'!DG:DG)</f>
        <v>0</v>
      </c>
      <c r="DL202" s="235" cm="1">
        <f t="array" ref="DL202">_xlfn.XLOOKUP($A202&amp;$B202,'[2]产值及收款计划（2026）'!$A:$A&amp;'[2]产值及收款计划（2026）'!$B:$B,'[2]产值及收款计划（2026）'!DH:DH)</f>
        <v>0</v>
      </c>
      <c r="DM202" s="235" cm="1">
        <f t="array" ref="DM202">_xlfn.XLOOKUP($A202&amp;$B202,'[2]产值及收款计划（2026）'!$A:$A&amp;'[2]产值及收款计划（2026）'!$B:$B,'[2]产值及收款计划（2026）'!DI:DI)</f>
        <v>0</v>
      </c>
      <c r="DN202" s="235" cm="1">
        <f t="array" ref="DN202">_xlfn.XLOOKUP($A202&amp;$B202,'[2]产值及收款计划（2026）'!$A:$A&amp;'[2]产值及收款计划（2026）'!$B:$B,'[2]产值及收款计划（2026）'!DJ:DJ)</f>
        <v>0</v>
      </c>
      <c r="DO202" s="235" cm="1">
        <f t="array" ref="DO202">_xlfn.XLOOKUP($A202&amp;$B202,'[2]产值及收款计划（2026）'!$A:$A&amp;'[2]产值及收款计划（2026）'!$B:$B,'[2]产值及收款计划（2026）'!DK:DK)</f>
        <v>0</v>
      </c>
      <c r="DP202" s="235" cm="1">
        <f t="array" ref="DP202">_xlfn.XLOOKUP($A202&amp;$B202,'[2]产值及收款计划（2026）'!$A:$A&amp;'[2]产值及收款计划（2026）'!$B:$B,'[2]产值及收款计划（2026）'!DL:DL)</f>
        <v>0</v>
      </c>
      <c r="DQ202" s="243"/>
      <c r="DR202" s="229"/>
    </row>
    <row r="203" ht="20.25" spans="1:122">
      <c r="A203" s="233">
        <f t="shared" si="17"/>
        <v>54</v>
      </c>
      <c r="B203" s="233" t="s">
        <v>26</v>
      </c>
      <c r="C203" s="234" t="str" cm="1">
        <f t="array" ref="C203">_xlfn.XLOOKUP($A203&amp;$B203,'[2]产值及收款计划（2026）'!$A:$A&amp;'[2]产值及收款计划（2026）'!$B:$B,'[2]产值及收款计划（2026）'!C:C)</f>
        <v>ZHT2024012300008</v>
      </c>
      <c r="D203" s="234" t="str" cm="1">
        <f t="array" ref="D203">_xlfn.XLOOKUP($A203&amp;$B203,'[2]产值及收款计划（2026）'!$A:$A&amp;'[2]产值及收款计划（2026）'!$B:$B,'[2]产值及收款计划（2026）'!D:D)</f>
        <v>桥梁全寿命二期建设项目</v>
      </c>
      <c r="E203" s="235" cm="1">
        <f t="array" ref="E203">_xlfn.XLOOKUP($A203&amp;$B203,'[2]产值及收款计划（2026）'!$A:$A&amp;'[2]产值及收款计划（2026）'!$B:$B,'[2]产值及收款计划（2026）'!E:E)</f>
        <v>71.48</v>
      </c>
      <c r="F203" s="235" cm="1">
        <f t="array" ref="F203">_xlfn.XLOOKUP($A203&amp;$B203,'[2]产值及收款计划（2026）'!$A:$A&amp;'[2]产值及收款计划（2026）'!$B:$B,'[2]产值及收款计划（2026）'!F:F)</f>
        <v>71.48</v>
      </c>
      <c r="G203" s="235" cm="1">
        <f t="array" ref="G203">_xlfn.XLOOKUP($A203&amp;$B203,'[2]产值及收款计划（2026）'!$A:$A&amp;'[2]产值及收款计划（2026）'!$B:$B,'[2]产值及收款计划（2026）'!G:G)</f>
        <v>28.48</v>
      </c>
      <c r="H203" s="235" cm="1">
        <f t="array" ref="H203">_xlfn.XLOOKUP($A203&amp;$B203,'[2]产值及收款计划（2026）'!$A:$A&amp;'[2]产值及收款计划（2026）'!$B:$B,'[2]产值及收款计划（2026）'!H:H)</f>
        <v>28.48</v>
      </c>
      <c r="I203" s="236" cm="1">
        <f t="array" ref="I203">_xlfn.XLOOKUP($A203&amp;$B203,'[2]产值及收款计划（2026）'!$A:$A&amp;'[2]产值及收款计划（2026）'!$B:$B,'[2]产值及收款计划（2026）'!I:I)</f>
        <v>0.398433128147734</v>
      </c>
      <c r="J203" s="237" cm="1">
        <f t="array" ref="J203">_xlfn.XLOOKUP($A203&amp;$B203,'[2]产值及收款计划（2026）'!$A:$A&amp;'[2]产值及收款计划（2026）'!$B:$B,'[2]产值及收款计划（2026）'!J:J)</f>
        <v>0.06</v>
      </c>
      <c r="K203" s="235" t="e" cm="1">
        <f t="array" ref="K203">_xlfn.XLOOKUP($A203&amp;$B203,'[2]产值及收款计划（2026）'!$A:$A&amp;'[2]产值及收款计划（2026）'!$B:$B,'[2]产值及收款计划（2026）'!K:K)</f>
        <v>#REF!</v>
      </c>
      <c r="L203" s="235" t="e" cm="1">
        <f t="array" ref="L203">_xlfn.XLOOKUP($A203&amp;$B203,'[2]产值及收款计划（2026）'!$A:$A&amp;'[2]产值及收款计划（2026）'!$B:$B,'[2]产值及收款计划（2026）'!L:L)</f>
        <v>#REF!</v>
      </c>
      <c r="M203" s="235" t="str" cm="1">
        <f t="array" ref="M203">_xlfn.XLOOKUP($A203&amp;$B203,'[2]产值及收款计划（2026）'!$A:$A&amp;'[2]产值及收款计划（2026）'!$B:$B,'[2]产值及收款计划（2026）'!M:M)</f>
        <v>主导</v>
      </c>
      <c r="N203" s="235" t="str" cm="1">
        <f t="array" ref="N203">_xlfn.XLOOKUP($A203&amp;$B203,'[2]产值及收款计划（2026）'!$A:$A&amp;'[2]产值及收款计划（2026）'!$B:$B,'[2]产值及收款计划（2026）'!N:N)</f>
        <v>贺一玮团队</v>
      </c>
      <c r="O203" s="235" t="str" cm="1">
        <f t="array" ref="O203">_xlfn.XLOOKUP($A203&amp;$B203,'[2]产值及收款计划（2026）'!$A:$A&amp;'[2]产值及收款计划（2026）'!$B:$B,'[2]产值及收款计划（2026）'!O:O)</f>
        <v>何栩</v>
      </c>
      <c r="P203" s="234" t="str" cm="1">
        <f t="array" ref="P203">_xlfn.XLOOKUP($A203&amp;$B203,'[2]产值及收款计划（2026）'!$A:$A&amp;'[2]产值及收款计划（2026）'!$B:$B,'[2]产值及收款计划（2026）'!P:P)</f>
        <v>25已完结</v>
      </c>
      <c r="Q203" s="235" t="e" cm="1">
        <f t="array" ref="Q203">_xlfn.XLOOKUP($A203&amp;$B203,'[2]产值及收款计划（2026）'!$A:$A&amp;'[2]产值及收款计划（2026）'!$B:$B,'[2]产值及收款计划（2026）'!Q:Q)</f>
        <v>#REF!</v>
      </c>
      <c r="R203" s="235" t="e" cm="1">
        <f t="array" ref="R203">_xlfn.XLOOKUP($A203&amp;$B203,'[2]产值及收款计划（2026）'!$A:$A&amp;'[2]产值及收款计划（2026）'!$B:$B,'[2]产值及收款计划（2026）'!R:R)</f>
        <v>#REF!</v>
      </c>
      <c r="S203" s="235" t="e" cm="1">
        <f t="array" ref="S203">_xlfn.XLOOKUP($A203&amp;$B203,'[2]产值及收款计划（2026）'!$A:$A&amp;'[2]产值及收款计划（2026）'!$B:$B,'[2]产值及收款计划（2026）'!S:S)</f>
        <v>#REF!</v>
      </c>
      <c r="T203" s="235" cm="1">
        <f t="array" ref="T203">_xlfn.XLOOKUP($A203&amp;$B203,'[2]产值及收款计划（2026）'!$A:$A&amp;'[2]产值及收款计划（2026）'!$B:$B,'[2]产值及收款计划（2026）'!T:T)</f>
        <v>71.48</v>
      </c>
      <c r="U203" s="235" cm="1">
        <f t="array" ref="U203">_xlfn.XLOOKUP($A203&amp;$B203,'[2]产值及收款计划（2026）'!$A:$A&amp;'[2]产值及收款计划（2026）'!$B:$B,'[2]产值及收款计划（2026）'!U:U)</f>
        <v>0</v>
      </c>
      <c r="V203" s="235" cm="1">
        <f t="array" ref="V203">_xlfn.XLOOKUP($A203&amp;$B203,'[2]产值及收款计划（2026）'!$A:$A&amp;'[2]产值及收款计划（2026）'!$B:$B,'[2]产值及收款计划（2026）'!V:V)</f>
        <v>0</v>
      </c>
      <c r="W203" s="235" t="e" cm="1">
        <f t="array" ref="W203">_xlfn.XLOOKUP($A203&amp;$B203,'[2]产值及收款计划（2026）'!$A:$A&amp;'[2]产值及收款计划（2026）'!$B:$B,'[2]产值及收款计划（2026）'!W:W)</f>
        <v>#REF!</v>
      </c>
      <c r="X203" s="235" t="e" cm="1">
        <f t="array" ref="X203">_xlfn.XLOOKUP($A203&amp;$B203,'[2]产值及收款计划（2026）'!$A:$A&amp;'[2]产值及收款计划（2026）'!$B:$B,'[2]产值及收款计划（2026）'!X:X)</f>
        <v>#REF!</v>
      </c>
      <c r="Y203" s="235" t="e" cm="1">
        <f t="array" ref="Y203">_xlfn.XLOOKUP($A203&amp;$B203,'[2]产值及收款计划（2026）'!$A:$A&amp;'[2]产值及收款计划（2026）'!$B:$B,'[2]产值及收款计划（2026）'!Y:Y)</f>
        <v>#REF!</v>
      </c>
      <c r="Z203" s="235" t="e" cm="1">
        <f t="array" ref="Z203">_xlfn.XLOOKUP($A203&amp;$B203,'[2]产值及收款计划（2026）'!$A:$A&amp;'[2]产值及收款计划（2026）'!$B:$B,'[2]产值及收款计划（2026）'!Z:Z)</f>
        <v>#REF!</v>
      </c>
      <c r="AA203" s="235" cm="1">
        <f t="array" ref="AA203">_xlfn.XLOOKUP($A203&amp;$B203,'[2]产值及收款计划（2026）'!$A:$A&amp;'[2]产值及收款计划（2026）'!$B:$B,'[2]产值及收款计划（2026）'!AA:AA)</f>
        <v>0</v>
      </c>
      <c r="AB203" s="235" cm="1">
        <f t="array" ref="AB203">_xlfn.XLOOKUP($A203&amp;$B203,'[2]产值及收款计划（2026）'!$A:$A&amp;'[2]产值及收款计划（2026）'!$B:$B,'[2]产值及收款计划（2026）'!AB:AB)</f>
        <v>0</v>
      </c>
      <c r="AC203" s="235" cm="1">
        <f t="array" ref="AC203">_xlfn.XLOOKUP($A203&amp;$B203,'[2]产值及收款计划（2026）'!$A:$A&amp;'[2]产值及收款计划（2026）'!$B:$B,'[2]产值及收款计划（2026）'!AC:AC)</f>
        <v>0</v>
      </c>
      <c r="AD203" s="235" cm="1">
        <f t="array" ref="AD203">_xlfn.XLOOKUP($A203&amp;$B203,'[2]产值及收款计划（2026）'!$A:$A&amp;'[2]产值及收款计划（2026）'!$B:$B,'[2]产值及收款计划（2026）'!AD:AD)</f>
        <v>0</v>
      </c>
      <c r="AE203" s="235" cm="1">
        <f t="array" ref="AE203">_xlfn.XLOOKUP($A203&amp;$B203,'[2]产值及收款计划（2026）'!$A:$A&amp;'[2]产值及收款计划（2026）'!$B:$B,'[2]产值及收款计划（2026）'!AE:AE)</f>
        <v>0</v>
      </c>
      <c r="AF203" s="235" cm="1">
        <f t="array" ref="AF203">_xlfn.XLOOKUP($A203&amp;$B203,'[2]产值及收款计划（2026）'!$A:$A&amp;'[2]产值及收款计划（2026）'!$B:$B,'[2]产值及收款计划（2026）'!AF:AF)</f>
        <v>0</v>
      </c>
      <c r="AG203" s="235" cm="1">
        <f t="array" ref="AG203">_xlfn.XLOOKUP($A203&amp;$B203,'[2]产值及收款计划（2026）'!$A:$A&amp;'[2]产值及收款计划（2026）'!$B:$B,'[2]产值及收款计划（2026）'!AG:AG)</f>
        <v>0</v>
      </c>
      <c r="AH203" s="235" cm="1">
        <f t="array" ref="AH203">_xlfn.XLOOKUP($A203&amp;$B203,'[2]产值及收款计划（2026）'!$A:$A&amp;'[2]产值及收款计划（2026）'!$B:$B,'[2]产值及收款计划（2026）'!AH:AH)</f>
        <v>0</v>
      </c>
      <c r="AI203" s="235" cm="1">
        <f t="array" ref="AI203">_xlfn.XLOOKUP($A203&amp;$B203,'[2]产值及收款计划（2026）'!$A:$A&amp;'[2]产值及收款计划（2026）'!$B:$B,'[2]产值及收款计划（2026）'!AI:AI)</f>
        <v>0</v>
      </c>
      <c r="AJ203" s="235" cm="1">
        <f t="array" ref="AJ203">_xlfn.XLOOKUP($A203&amp;$B203,'[2]产值及收款计划（2026）'!$A:$A&amp;'[2]产值及收款计划（2026）'!$B:$B,'[2]产值及收款计划（2026）'!AJ:AJ)</f>
        <v>0</v>
      </c>
      <c r="AK203" s="235" cm="1">
        <f t="array" ref="AK203">_xlfn.XLOOKUP($A203&amp;$B203,'[2]产值及收款计划（2026）'!$A:$A&amp;'[2]产值及收款计划（2026）'!$B:$B,'[2]产值及收款计划（2026）'!AK:AK)</f>
        <v>0</v>
      </c>
      <c r="AL203" s="235" cm="1">
        <f t="array" ref="AL203">_xlfn.XLOOKUP($A203&amp;$B203,'[2]产值及收款计划（2026）'!$A:$A&amp;'[2]产值及收款计划（2026）'!$B:$B,'[2]产值及收款计划（2026）'!AL:AL)</f>
        <v>0</v>
      </c>
      <c r="AM203" s="242" cm="1">
        <f t="array" ref="AM203">_xlfn.LET(_xlpm.勾选月份状态数组,TRANSPOSE('PPT(12-15页）-TOP10'!$A$3:$A$14),_xlpm.选择数据区,IF('PPT(12-15页）-TOP10'!$E$3="收款",$BA203:$BL203,$AA203:$AL203),SUM(_xlfn._xlws.FILTER(_xlpm.选择数据区,_xlpm.勾选月份状态数组,"")))</f>
        <v>0</v>
      </c>
      <c r="AN203" s="235" t="e">
        <f>_xlfn.XLOOKUP($C203,应收未收表!$T:$T,应收未收表!AA:AA)</f>
        <v>#N/A</v>
      </c>
      <c r="AO203" s="235" t="e">
        <f>_xlfn.XLOOKUP($C203,应收未收表!$T:$T,应收未收表!AB:AB)</f>
        <v>#N/A</v>
      </c>
      <c r="AP203" s="235" t="e">
        <f>_xlfn.XLOOKUP($C203,应收未收表!$T:$T,应收未收表!AC:AC)</f>
        <v>#N/A</v>
      </c>
      <c r="AQ203" s="235" t="e">
        <f>_xlfn.XLOOKUP($C203,应收未收表!$T:$T,应收未收表!AE:AE)</f>
        <v>#N/A</v>
      </c>
      <c r="AR203" s="235" t="e">
        <f>_xlfn.XLOOKUP($C203,应收未收表!$T:$T,应收未收表!AF:AF)</f>
        <v>#N/A</v>
      </c>
      <c r="AS203" s="235" t="e" cm="1">
        <f t="array" ref="AS203">_xlfn.XLOOKUP($A203&amp;$B203,'[2]产值及收款计划（2026）'!$A:$A&amp;'[2]产值及收款计划（2026）'!$B:$B,'[2]产值及收款计划（2026）'!AS:AS)</f>
        <v>#REF!</v>
      </c>
      <c r="AT203" s="235" t="e" cm="1">
        <f t="array" ref="AT203">_xlfn.XLOOKUP($A203&amp;$B203,'[2]产值及收款计划（2026）'!$A:$A&amp;'[2]产值及收款计划（2026）'!$B:$B,'[2]产值及收款计划（2026）'!AT:AT)</f>
        <v>#REF!</v>
      </c>
      <c r="AU203" s="235" t="e" cm="1">
        <f t="array" ref="AU203">_xlfn.XLOOKUP($A203&amp;$B203,'[2]产值及收款计划（2026）'!$A:$A&amp;'[2]产值及收款计划（2026）'!$B:$B,'[2]产值及收款计划（2026）'!AU:AU)</f>
        <v>#REF!</v>
      </c>
      <c r="AV203" s="235" t="e" cm="1">
        <f t="array" ref="AV203">_xlfn.XLOOKUP($A203&amp;$B203,'[2]产值及收款计划（2026）'!$A:$A&amp;'[2]产值及收款计划（2026）'!$B:$B,'[2]产值及收款计划（2026）'!AV:AV)</f>
        <v>#REF!</v>
      </c>
      <c r="AW203" s="235" cm="1">
        <f t="array" ref="AW203">_xlfn.XLOOKUP($A203&amp;$B203,'[2]产值及收款计划（2026）'!$A:$A&amp;'[2]产值及收款计划（2026）'!$B:$B,'[2]产值及收款计划（2026）'!AW:AW)</f>
        <v>67.906</v>
      </c>
      <c r="AX203" s="235" cm="1">
        <f t="array" ref="AX203">_xlfn.XLOOKUP($A203&amp;$B203,'[2]产值及收款计划（2026）'!$A:$A&amp;'[2]产值及收款计划（2026）'!$B:$B,'[2]产值及收款计划（2026）'!AX:AX)</f>
        <v>0</v>
      </c>
      <c r="AY203" s="235" cm="1">
        <f t="array" ref="AY203">_xlfn.XLOOKUP($A203&amp;$B203,'[2]产值及收款计划（2026）'!$A:$A&amp;'[2]产值及收款计划（2026）'!$B:$B,'[2]产值及收款计划（2026）'!AY:AY)</f>
        <v>3.574</v>
      </c>
      <c r="AZ203" s="235" cm="1">
        <f t="array" ref="AZ203">_xlfn.XLOOKUP($A203&amp;$B203,'[2]产值及收款计划（2026）'!$A:$A&amp;'[2]产值及收款计划（2026）'!$B:$B,'[2]产值及收款计划（2026）'!AZ:AZ)</f>
        <v>3.574</v>
      </c>
      <c r="BA203" s="235" t="e" cm="1">
        <f t="array" ref="BA203">_xlfn.XLOOKUP($A203&amp;$B203,'[2]产值及收款计划（2026）'!$A:$A&amp;'[2]产值及收款计划（2026）'!$B:$B,'[2]产值及收款计划（2026）'!BA:BA)</f>
        <v>#REF!</v>
      </c>
      <c r="BB203" s="235" cm="1">
        <f t="array" ref="BB203">_xlfn.XLOOKUP($A203&amp;$B203,'[2]产值及收款计划（2026）'!$A:$A&amp;'[2]产值及收款计划（2026）'!$B:$B,'[2]产值及收款计划（2026）'!BB:BB)</f>
        <v>3.574</v>
      </c>
      <c r="BC203" s="235" t="e" cm="1">
        <f t="array" ref="BC203">_xlfn.XLOOKUP($A203&amp;$B203,'[2]产值及收款计划（2026）'!$A:$A&amp;'[2]产值及收款计划（2026）'!$B:$B,'[2]产值及收款计划（2026）'!BC:BC)</f>
        <v>#REF!</v>
      </c>
      <c r="BD203" s="235" t="e" cm="1">
        <f t="array" ref="BD203">_xlfn.XLOOKUP($A203&amp;$B203,'[2]产值及收款计划（2026）'!$A:$A&amp;'[2]产值及收款计划（2026）'!$B:$B,'[2]产值及收款计划（2026）'!BD:BD)</f>
        <v>#REF!</v>
      </c>
      <c r="BE203" s="235" t="e" cm="1">
        <f t="array" ref="BE203">_xlfn.XLOOKUP($A203&amp;$B203,'[2]产值及收款计划（2026）'!$A:$A&amp;'[2]产值及收款计划（2026）'!$B:$B,'[2]产值及收款计划（2026）'!BE:BE)</f>
        <v>#REF!</v>
      </c>
      <c r="BF203" s="235" t="e" cm="1">
        <f t="array" ref="BF203">_xlfn.XLOOKUP($A203&amp;$B203,'[2]产值及收款计划（2026）'!$A:$A&amp;'[2]产值及收款计划（2026）'!$B:$B,'[2]产值及收款计划（2026）'!BF:BF)</f>
        <v>#REF!</v>
      </c>
      <c r="BG203" s="235" t="e" cm="1">
        <f t="array" ref="BG203">_xlfn.XLOOKUP($A203&amp;$B203,'[2]产值及收款计划（2026）'!$A:$A&amp;'[2]产值及收款计划（2026）'!$B:$B,'[2]产值及收款计划（2026）'!BG:BG)</f>
        <v>#REF!</v>
      </c>
      <c r="BH203" s="235" t="e" cm="1">
        <f t="array" ref="BH203">_xlfn.XLOOKUP($A203&amp;$B203,'[2]产值及收款计划（2026）'!$A:$A&amp;'[2]产值及收款计划（2026）'!$B:$B,'[2]产值及收款计划（2026）'!BH:BH)</f>
        <v>#REF!</v>
      </c>
      <c r="BI203" s="235" t="e" cm="1">
        <f t="array" ref="BI203">_xlfn.XLOOKUP($A203&amp;$B203,'[2]产值及收款计划（2026）'!$A:$A&amp;'[2]产值及收款计划（2026）'!$B:$B,'[2]产值及收款计划（2026）'!BI:BI)</f>
        <v>#REF!</v>
      </c>
      <c r="BJ203" s="235" t="e" cm="1">
        <f t="array" ref="BJ203">_xlfn.XLOOKUP($A203&amp;$B203,'[2]产值及收款计划（2026）'!$A:$A&amp;'[2]产值及收款计划（2026）'!$B:$B,'[2]产值及收款计划（2026）'!BJ:BJ)</f>
        <v>#REF!</v>
      </c>
      <c r="BK203" s="235" t="e" cm="1">
        <f t="array" ref="BK203">_xlfn.XLOOKUP($A203&amp;$B203,'[2]产值及收款计划（2026）'!$A:$A&amp;'[2]产值及收款计划（2026）'!$B:$B,'[2]产值及收款计划（2026）'!BK:BK)</f>
        <v>#REF!</v>
      </c>
      <c r="BL203" s="235" t="e" cm="1">
        <f t="array" ref="BL203">_xlfn.XLOOKUP($A203&amp;$B203,'[2]产值及收款计划（2026）'!$A:$A&amp;'[2]产值及收款计划（2026）'!$B:$B,'[2]产值及收款计划（2026）'!BL:BL)</f>
        <v>#REF!</v>
      </c>
      <c r="BM203" s="235"/>
      <c r="BN203" s="235"/>
      <c r="BO203" s="235"/>
      <c r="BP203" s="235"/>
      <c r="BQ203" s="235" t="e">
        <f>_xlfn.XLOOKUP($C203,应收未收表!$AJ:$AJ,应收未收表!AK:AK)</f>
        <v>#N/A</v>
      </c>
      <c r="BR203" s="235" t="e">
        <f>_xlfn.XLOOKUP($C203,应收未收表!$AJ:$AJ,应收未收表!AL:AL)</f>
        <v>#N/A</v>
      </c>
      <c r="BS203" s="235" t="e">
        <f>_xlfn.XLOOKUP($C203,应收未收表!$AJ:$AJ,应收未收表!AM:AM)</f>
        <v>#N/A</v>
      </c>
      <c r="BT203" s="235" t="e">
        <f>_xlfn.XLOOKUP($C203,应收未收表!$AJ:$AJ,应收未收表!AN:AN)</f>
        <v>#N/A</v>
      </c>
      <c r="BU203" s="234" t="str" cm="1">
        <f t="array" ref="BU203">_xlfn.XLOOKUP($A203&amp;$B203,'[2]产值及收款计划（2026）'!$A:$A&amp;'[2]产值及收款计划（2026）'!$B:$B,'[2]产值及收款计划（2026）'!BQ:BQ)</f>
        <v>上海城建智慧城市运营管理有限公司</v>
      </c>
      <c r="BV203" s="235" t="e" cm="1">
        <f t="array" ref="BV203">_xlfn.XLOOKUP($A203&amp;$B203,'[2]产值及收款计划（2026）'!$A:$A&amp;'[2]产值及收款计划（2026）'!$B:$B,'[2]产值及收款计划（2026）'!BR:BR)</f>
        <v>#REF!</v>
      </c>
      <c r="CE203" s="235" cm="1">
        <f t="array" ref="CE203">_xlfn.XLOOKUP($A203&amp;$B203,'[2]产值及收款计划（2026）'!$A:$A&amp;'[2]产值及收款计划（2026）'!$B:$B,'[2]产值及收款计划（2026）'!CA:CA)</f>
        <v>0</v>
      </c>
      <c r="CF203" s="235" cm="1">
        <f t="array" ref="CF203">_xlfn.XLOOKUP($A203&amp;$B203,'[2]产值及收款计划（2026）'!$A:$A&amp;'[2]产值及收款计划（2026）'!$B:$B,'[2]产值及收款计划（2026）'!CB:CB)</f>
        <v>0</v>
      </c>
      <c r="CG203" s="235" cm="1">
        <f t="array" ref="CG203">_xlfn.XLOOKUP($A203&amp;$B203,'[2]产值及收款计划（2026）'!$A:$A&amp;'[2]产值及收款计划（2026）'!$B:$B,'[2]产值及收款计划（2026）'!CC:CC)</f>
        <v>0</v>
      </c>
      <c r="CH203" s="235" cm="1">
        <f t="array" ref="CH203">_xlfn.XLOOKUP($A203&amp;$B203,'[2]产值及收款计划（2026）'!$A:$A&amp;'[2]产值及收款计划（2026）'!$B:$B,'[2]产值及收款计划（2026）'!CD:CD)</f>
        <v>0</v>
      </c>
      <c r="CI203" s="235" cm="1">
        <f t="array" ref="CI203">_xlfn.XLOOKUP($A203&amp;$B203,'[2]产值及收款计划（2026）'!$A:$A&amp;'[2]产值及收款计划（2026）'!$B:$B,'[2]产值及收款计划（2026）'!CE:CE)</f>
        <v>0</v>
      </c>
      <c r="CJ203" s="235" cm="1">
        <f t="array" ref="CJ203">_xlfn.XLOOKUP($A203&amp;$B203,'[2]产值及收款计划（2026）'!$A:$A&amp;'[2]产值及收款计划（2026）'!$B:$B,'[2]产值及收款计划（2026）'!CF:CF)</f>
        <v>0</v>
      </c>
      <c r="CK203" s="235" cm="1">
        <f t="array" ref="CK203">_xlfn.XLOOKUP($A203&amp;$B203,'[2]产值及收款计划（2026）'!$A:$A&amp;'[2]产值及收款计划（2026）'!$B:$B,'[2]产值及收款计划（2026）'!CG:CG)</f>
        <v>0</v>
      </c>
      <c r="CL203" s="235" cm="1">
        <f t="array" ref="CL203">_xlfn.XLOOKUP($A203&amp;$B203,'[2]产值及收款计划（2026）'!$A:$A&amp;'[2]产值及收款计划（2026）'!$B:$B,'[2]产值及收款计划（2026）'!CH:CH)</f>
        <v>0</v>
      </c>
      <c r="CM203" s="235" cm="1">
        <f t="array" ref="CM203">_xlfn.XLOOKUP($A203&amp;$B203,'[2]产值及收款计划（2026）'!$A:$A&amp;'[2]产值及收款计划（2026）'!$B:$B,'[2]产值及收款计划（2026）'!CI:CI)</f>
        <v>0</v>
      </c>
      <c r="CN203" s="235" cm="1">
        <f t="array" ref="CN203">_xlfn.XLOOKUP($A203&amp;$B203,'[2]产值及收款计划（2026）'!$A:$A&amp;'[2]产值及收款计划（2026）'!$B:$B,'[2]产值及收款计划（2026）'!CJ:CJ)</f>
        <v>0</v>
      </c>
      <c r="CO203" s="235" cm="1">
        <f t="array" ref="CO203">_xlfn.XLOOKUP($A203&amp;$B203,'[2]产值及收款计划（2026）'!$A:$A&amp;'[2]产值及收款计划（2026）'!$B:$B,'[2]产值及收款计划（2026）'!CK:CK)</f>
        <v>0</v>
      </c>
      <c r="CP203" s="235" cm="1">
        <f t="array" ref="CP203">_xlfn.XLOOKUP($A203&amp;$B203,'[2]产值及收款计划（2026）'!$A:$A&amp;'[2]产值及收款计划（2026）'!$B:$B,'[2]产值及收款计划（2026）'!CL:CL)</f>
        <v>0</v>
      </c>
      <c r="DE203" s="235" cm="1">
        <f t="array" ref="DE203">_xlfn.XLOOKUP($A203&amp;$B203,'[2]产值及收款计划（2026）'!$A:$A&amp;'[2]产值及收款计划（2026）'!$B:$B,'[2]产值及收款计划（2026）'!DA:DA)</f>
        <v>0</v>
      </c>
      <c r="DF203" s="235" cm="1">
        <f t="array" ref="DF203">_xlfn.XLOOKUP($A203&amp;$B203,'[2]产值及收款计划（2026）'!$A:$A&amp;'[2]产值及收款计划（2026）'!$B:$B,'[2]产值及收款计划（2026）'!DB:DB)</f>
        <v>0</v>
      </c>
      <c r="DG203" s="235" cm="1">
        <f t="array" ref="DG203">_xlfn.XLOOKUP($A203&amp;$B203,'[2]产值及收款计划（2026）'!$A:$A&amp;'[2]产值及收款计划（2026）'!$B:$B,'[2]产值及收款计划（2026）'!DC:DC)</f>
        <v>0</v>
      </c>
      <c r="DH203" s="235" cm="1">
        <f t="array" ref="DH203">_xlfn.XLOOKUP($A203&amp;$B203,'[2]产值及收款计划（2026）'!$A:$A&amp;'[2]产值及收款计划（2026）'!$B:$B,'[2]产值及收款计划（2026）'!DD:DD)</f>
        <v>0</v>
      </c>
      <c r="DI203" s="235" cm="1">
        <f t="array" ref="DI203">_xlfn.XLOOKUP($A203&amp;$B203,'[2]产值及收款计划（2026）'!$A:$A&amp;'[2]产值及收款计划（2026）'!$B:$B,'[2]产值及收款计划（2026）'!DE:DE)</f>
        <v>0</v>
      </c>
      <c r="DJ203" s="235" cm="1">
        <f t="array" ref="DJ203">_xlfn.XLOOKUP($A203&amp;$B203,'[2]产值及收款计划（2026）'!$A:$A&amp;'[2]产值及收款计划（2026）'!$B:$B,'[2]产值及收款计划（2026）'!DF:DF)</f>
        <v>0</v>
      </c>
      <c r="DK203" s="235" cm="1">
        <f t="array" ref="DK203">_xlfn.XLOOKUP($A203&amp;$B203,'[2]产值及收款计划（2026）'!$A:$A&amp;'[2]产值及收款计划（2026）'!$B:$B,'[2]产值及收款计划（2026）'!DG:DG)</f>
        <v>0</v>
      </c>
      <c r="DL203" s="235" cm="1">
        <f t="array" ref="DL203">_xlfn.XLOOKUP($A203&amp;$B203,'[2]产值及收款计划（2026）'!$A:$A&amp;'[2]产值及收款计划（2026）'!$B:$B,'[2]产值及收款计划（2026）'!DH:DH)</f>
        <v>0</v>
      </c>
      <c r="DM203" s="235" cm="1">
        <f t="array" ref="DM203">_xlfn.XLOOKUP($A203&amp;$B203,'[2]产值及收款计划（2026）'!$A:$A&amp;'[2]产值及收款计划（2026）'!$B:$B,'[2]产值及收款计划（2026）'!DI:DI)</f>
        <v>0</v>
      </c>
      <c r="DN203" s="235" cm="1">
        <f t="array" ref="DN203">_xlfn.XLOOKUP($A203&amp;$B203,'[2]产值及收款计划（2026）'!$A:$A&amp;'[2]产值及收款计划（2026）'!$B:$B,'[2]产值及收款计划（2026）'!DJ:DJ)</f>
        <v>0</v>
      </c>
      <c r="DO203" s="235" cm="1">
        <f t="array" ref="DO203">_xlfn.XLOOKUP($A203&amp;$B203,'[2]产值及收款计划（2026）'!$A:$A&amp;'[2]产值及收款计划（2026）'!$B:$B,'[2]产值及收款计划（2026）'!DK:DK)</f>
        <v>0</v>
      </c>
      <c r="DP203" s="235" cm="1">
        <f t="array" ref="DP203">_xlfn.XLOOKUP($A203&amp;$B203,'[2]产值及收款计划（2026）'!$A:$A&amp;'[2]产值及收款计划（2026）'!$B:$B,'[2]产值及收款计划（2026）'!DL:DL)</f>
        <v>0</v>
      </c>
      <c r="DQ203" s="243"/>
      <c r="DR203" s="229"/>
    </row>
    <row r="204" ht="60.75" spans="1:122">
      <c r="A204" s="233">
        <f t="shared" si="17"/>
        <v>55</v>
      </c>
      <c r="B204" s="233" t="s">
        <v>26</v>
      </c>
      <c r="C204" s="235" t="str" cm="1">
        <f t="array" ref="C204">_xlfn.XLOOKUP($A204&amp;$B204,'[2]产值及收款计划（2026）'!$A:$A&amp;'[2]产值及收款计划（2026）'!$B:$B,'[2]产值及收款计划（2026）'!C:C)</f>
        <v>ZHT2024090500107</v>
      </c>
      <c r="D204" s="235" t="str" cm="1">
        <f t="array" ref="D204">_xlfn.XLOOKUP($A204&amp;$B204,'[2]产值及收款计划（2026）'!$A:$A&amp;'[2]产值及收款计划（2026）'!$B:$B,'[2]产值及收款计划（2026）'!D:D)</f>
        <v>海口世纪大桥琼州大桥结构监控工程维保技术服务</v>
      </c>
      <c r="E204" s="235" cm="1">
        <f t="array" ref="E204">_xlfn.XLOOKUP($A204&amp;$B204,'[2]产值及收款计划（2026）'!$A:$A&amp;'[2]产值及收款计划（2026）'!$B:$B,'[2]产值及收款计划（2026）'!E:E)</f>
        <v>23.85</v>
      </c>
      <c r="F204" s="235" cm="1">
        <f t="array" ref="F204">_xlfn.XLOOKUP($A204&amp;$B204,'[2]产值及收款计划（2026）'!$A:$A&amp;'[2]产值及收款计划（2026）'!$B:$B,'[2]产值及收款计划（2026）'!F:F)</f>
        <v>23.85</v>
      </c>
      <c r="G204" s="235" cm="1">
        <f t="array" ref="G204">_xlfn.XLOOKUP($A204&amp;$B204,'[2]产值及收款计划（2026）'!$A:$A&amp;'[2]产值及收款计划（2026）'!$B:$B,'[2]产值及收款计划（2026）'!G:G)</f>
        <v>23.85</v>
      </c>
      <c r="H204" s="235" cm="1">
        <f t="array" ref="H204">_xlfn.XLOOKUP($A204&amp;$B204,'[2]产值及收款计划（2026）'!$A:$A&amp;'[2]产值及收款计划（2026）'!$B:$B,'[2]产值及收款计划（2026）'!H:H)</f>
        <v>14.05</v>
      </c>
      <c r="I204" s="236" cm="1">
        <f t="array" ref="I204">_xlfn.XLOOKUP($A204&amp;$B204,'[2]产值及收款计划（2026）'!$A:$A&amp;'[2]产值及收款计划（2026）'!$B:$B,'[2]产值及收款计划（2026）'!I:I)</f>
        <v>0.589098532494759</v>
      </c>
      <c r="J204" s="237" cm="1">
        <f t="array" ref="J204">_xlfn.XLOOKUP($A204&amp;$B204,'[2]产值及收款计划（2026）'!$A:$A&amp;'[2]产值及收款计划（2026）'!$B:$B,'[2]产值及收款计划（2026）'!J:J)</f>
        <v>0.06</v>
      </c>
      <c r="K204" s="235" t="e" cm="1">
        <f t="array" ref="K204">_xlfn.XLOOKUP($A204&amp;$B204,'[2]产值及收款计划（2026）'!$A:$A&amp;'[2]产值及收款计划（2026）'!$B:$B,'[2]产值及收款计划（2026）'!K:K)</f>
        <v>#REF!</v>
      </c>
      <c r="L204" s="235" t="e" cm="1">
        <f t="array" ref="L204">_xlfn.XLOOKUP($A204&amp;$B204,'[2]产值及收款计划（2026）'!$A:$A&amp;'[2]产值及收款计划（2026）'!$B:$B,'[2]产值及收款计划（2026）'!L:L)</f>
        <v>#REF!</v>
      </c>
      <c r="M204" s="235" t="str" cm="1">
        <f t="array" ref="M204">_xlfn.XLOOKUP($A204&amp;$B204,'[2]产值及收款计划（2026）'!$A:$A&amp;'[2]产值及收款计划（2026）'!$B:$B,'[2]产值及收款计划（2026）'!M:M)</f>
        <v>主导</v>
      </c>
      <c r="N204" s="235" t="str" cm="1">
        <f t="array" ref="N204">_xlfn.XLOOKUP($A204&amp;$B204,'[2]产值及收款计划（2026）'!$A:$A&amp;'[2]产值及收款计划（2026）'!$B:$B,'[2]产值及收款计划（2026）'!N:N)</f>
        <v>邱枫团队</v>
      </c>
      <c r="O204" s="235" t="str" cm="1">
        <f t="array" ref="O204">_xlfn.XLOOKUP($A204&amp;$B204,'[2]产值及收款计划（2026）'!$A:$A&amp;'[2]产值及收款计划（2026）'!$B:$B,'[2]产值及收款计划（2026）'!O:O)</f>
        <v>查正军</v>
      </c>
      <c r="P204" s="234" t="str" cm="1">
        <f t="array" ref="P204">_xlfn.XLOOKUP($A204&amp;$B204,'[2]产值及收款计划（2026）'!$A:$A&amp;'[2]产值及收款计划（2026）'!$B:$B,'[2]产值及收款计划（2026）'!P:P)</f>
        <v>在建</v>
      </c>
      <c r="Q204" s="235" t="e" cm="1">
        <f t="array" ref="Q204">_xlfn.XLOOKUP($A204&amp;$B204,'[2]产值及收款计划（2026）'!$A:$A&amp;'[2]产值及收款计划（2026）'!$B:$B,'[2]产值及收款计划（2026）'!Q:Q)</f>
        <v>#REF!</v>
      </c>
      <c r="R204" s="235" t="e" cm="1">
        <f t="array" ref="R204">_xlfn.XLOOKUP($A204&amp;$B204,'[2]产值及收款计划（2026）'!$A:$A&amp;'[2]产值及收款计划（2026）'!$B:$B,'[2]产值及收款计划（2026）'!R:R)</f>
        <v>#REF!</v>
      </c>
      <c r="S204" s="235" t="e" cm="1">
        <f t="array" ref="S204">_xlfn.XLOOKUP($A204&amp;$B204,'[2]产值及收款计划（2026）'!$A:$A&amp;'[2]产值及收款计划（2026）'!$B:$B,'[2]产值及收款计划（2026）'!S:S)</f>
        <v>#REF!</v>
      </c>
      <c r="T204" s="235" cm="1">
        <f t="array" ref="T204">_xlfn.XLOOKUP($A204&amp;$B204,'[2]产值及收款计划（2026）'!$A:$A&amp;'[2]产值及收款计划（2026）'!$B:$B,'[2]产值及收款计划（2026）'!T:T)</f>
        <v>14.31</v>
      </c>
      <c r="U204" s="235" cm="1">
        <f t="array" ref="U204">_xlfn.XLOOKUP($A204&amp;$B204,'[2]产值及收款计划（2026）'!$A:$A&amp;'[2]产值及收款计划（2026）'!$B:$B,'[2]产值及收款计划（2026）'!U:U)</f>
        <v>9.54</v>
      </c>
      <c r="V204" s="235" cm="1">
        <f t="array" ref="V204">_xlfn.XLOOKUP($A204&amp;$B204,'[2]产值及收款计划（2026）'!$A:$A&amp;'[2]产值及收款计划（2026）'!$B:$B,'[2]产值及收款计划（2026）'!V:V)</f>
        <v>0</v>
      </c>
      <c r="W204" s="235" t="e" cm="1">
        <f t="array" ref="W204">_xlfn.XLOOKUP($A204&amp;$B204,'[2]产值及收款计划（2026）'!$A:$A&amp;'[2]产值及收款计划（2026）'!$B:$B,'[2]产值及收款计划（2026）'!W:W)</f>
        <v>#REF!</v>
      </c>
      <c r="X204" s="235" t="e" cm="1">
        <f t="array" ref="X204">_xlfn.XLOOKUP($A204&amp;$B204,'[2]产值及收款计划（2026）'!$A:$A&amp;'[2]产值及收款计划（2026）'!$B:$B,'[2]产值及收款计划（2026）'!X:X)</f>
        <v>#REF!</v>
      </c>
      <c r="Y204" s="235" t="e" cm="1">
        <f t="array" ref="Y204">_xlfn.XLOOKUP($A204&amp;$B204,'[2]产值及收款计划（2026）'!$A:$A&amp;'[2]产值及收款计划（2026）'!$B:$B,'[2]产值及收款计划（2026）'!Y:Y)</f>
        <v>#REF!</v>
      </c>
      <c r="Z204" s="235" t="e" cm="1">
        <f t="array" ref="Z204">_xlfn.XLOOKUP($A204&amp;$B204,'[2]产值及收款计划（2026）'!$A:$A&amp;'[2]产值及收款计划（2026）'!$B:$B,'[2]产值及收款计划（2026）'!Z:Z)</f>
        <v>#REF!</v>
      </c>
      <c r="AA204" s="245" cm="1">
        <f t="array" ref="AA204">_xlfn.XLOOKUP($A204&amp;$B204,'[2]产值及收款计划（2026）'!$A:$A&amp;'[2]产值及收款计划（2026）'!$B:$B,'[2]产值及收款计划（2026）'!AA:AA)</f>
        <v>0</v>
      </c>
      <c r="AB204" s="245" t="e" cm="1">
        <f t="array" ref="AB204">_xlfn.XLOOKUP($A204&amp;$B204,'[2]产值及收款计划（2026）'!$A:$A&amp;'[2]产值及收款计划（2026）'!$B:$B,'[2]产值及收款计划（2026）'!AB:AB)</f>
        <v>#REF!</v>
      </c>
      <c r="AC204" s="245" t="e" cm="1">
        <f t="array" ref="AC204">_xlfn.XLOOKUP($A204&amp;$B204,'[2]产值及收款计划（2026）'!$A:$A&amp;'[2]产值及收款计划（2026）'!$B:$B,'[2]产值及收款计划（2026）'!AC:AC)</f>
        <v>#REF!</v>
      </c>
      <c r="AD204" s="235" t="e" cm="1">
        <f t="array" ref="AD204">_xlfn.XLOOKUP($A204&amp;$B204,'[2]产值及收款计划（2026）'!$A:$A&amp;'[2]产值及收款计划（2026）'!$B:$B,'[2]产值及收款计划（2026）'!AD:AD)</f>
        <v>#REF!</v>
      </c>
      <c r="AE204" s="235" t="e" cm="1">
        <f t="array" ref="AE204">_xlfn.XLOOKUP($A204&amp;$B204,'[2]产值及收款计划（2026）'!$A:$A&amp;'[2]产值及收款计划（2026）'!$B:$B,'[2]产值及收款计划（2026）'!AE:AE)</f>
        <v>#REF!</v>
      </c>
      <c r="AF204" s="235" t="e" cm="1">
        <f t="array" ref="AF204">_xlfn.XLOOKUP($A204&amp;$B204,'[2]产值及收款计划（2026）'!$A:$A&amp;'[2]产值及收款计划（2026）'!$B:$B,'[2]产值及收款计划（2026）'!AF:AF)</f>
        <v>#REF!</v>
      </c>
      <c r="AG204" s="235" t="e" cm="1">
        <f t="array" ref="AG204">_xlfn.XLOOKUP($A204&amp;$B204,'[2]产值及收款计划（2026）'!$A:$A&amp;'[2]产值及收款计划（2026）'!$B:$B,'[2]产值及收款计划（2026）'!AG:AG)</f>
        <v>#REF!</v>
      </c>
      <c r="AH204" s="235" t="e" cm="1">
        <f t="array" ref="AH204">_xlfn.XLOOKUP($A204&amp;$B204,'[2]产值及收款计划（2026）'!$A:$A&amp;'[2]产值及收款计划（2026）'!$B:$B,'[2]产值及收款计划（2026）'!AH:AH)</f>
        <v>#REF!</v>
      </c>
      <c r="AI204" s="235" t="e" cm="1">
        <f t="array" ref="AI204">_xlfn.XLOOKUP($A204&amp;$B204,'[2]产值及收款计划（2026）'!$A:$A&amp;'[2]产值及收款计划（2026）'!$B:$B,'[2]产值及收款计划（2026）'!AI:AI)</f>
        <v>#REF!</v>
      </c>
      <c r="AJ204" s="235" t="e" cm="1">
        <f t="array" ref="AJ204">_xlfn.XLOOKUP($A204&amp;$B204,'[2]产值及收款计划（2026）'!$A:$A&amp;'[2]产值及收款计划（2026）'!$B:$B,'[2]产值及收款计划（2026）'!AJ:AJ)</f>
        <v>#REF!</v>
      </c>
      <c r="AK204" s="235" t="e" cm="1">
        <f t="array" ref="AK204">_xlfn.XLOOKUP($A204&amp;$B204,'[2]产值及收款计划（2026）'!$A:$A&amp;'[2]产值及收款计划（2026）'!$B:$B,'[2]产值及收款计划（2026）'!AK:AK)</f>
        <v>#REF!</v>
      </c>
      <c r="AL204" s="235" t="e" cm="1">
        <f t="array" ref="AL204">_xlfn.XLOOKUP($A204&amp;$B204,'[2]产值及收款计划（2026）'!$A:$A&amp;'[2]产值及收款计划（2026）'!$B:$B,'[2]产值及收款计划（2026）'!AL:AL)</f>
        <v>#REF!</v>
      </c>
      <c r="AM204" s="242" t="e" cm="1">
        <f t="array" ref="AM204">_xlfn.LET(_xlpm.勾选月份状态数组,TRANSPOSE('PPT(12-15页）-TOP10'!$A$3:$A$14),_xlpm.选择数据区,IF('PPT(12-15页）-TOP10'!$E$3="收款",$BA204:$BL204,$AA204:$AL204),SUM(_xlfn._xlws.FILTER(_xlpm.选择数据区,_xlpm.勾选月份状态数组,"")))</f>
        <v>#REF!</v>
      </c>
      <c r="AN204" s="235">
        <f>_xlfn.XLOOKUP($C204,应收未收表!$T:$T,应收未收表!AA:AA)</f>
        <v>7</v>
      </c>
      <c r="AO204" s="235" t="s">
        <v>176</v>
      </c>
      <c r="AP204" s="235">
        <f>_xlfn.XLOOKUP($C204,应收未收表!$T:$T,应收未收表!AC:AC)</f>
        <v>7</v>
      </c>
      <c r="AQ204" s="245" t="str">
        <f>_xlfn.XLOOKUP($C204,应收未收表!$T:$T,应收未收表!AE:AE)</f>
        <v>春节前落实且已上报一季度计划</v>
      </c>
      <c r="AR204" s="235">
        <f>_xlfn.XLOOKUP($C204,应收未收表!$T:$T,应收未收表!AF:AF)</f>
        <v>0</v>
      </c>
      <c r="AS204" s="235" t="e" cm="1">
        <f t="array" ref="AS204">_xlfn.XLOOKUP($A204&amp;$B204,'[2]产值及收款计划（2026）'!$A:$A&amp;'[2]产值及收款计划（2026）'!$B:$B,'[2]产值及收款计划（2026）'!AS:AS)</f>
        <v>#REF!</v>
      </c>
      <c r="AT204" s="235" t="e" cm="1">
        <f t="array" ref="AT204">_xlfn.XLOOKUP($A204&amp;$B204,'[2]产值及收款计划（2026）'!$A:$A&amp;'[2]产值及收款计划（2026）'!$B:$B,'[2]产值及收款计划（2026）'!AT:AT)</f>
        <v>#REF!</v>
      </c>
      <c r="AU204" s="235" t="e" cm="1">
        <f t="array" ref="AU204">_xlfn.XLOOKUP($A204&amp;$B204,'[2]产值及收款计划（2026）'!$A:$A&amp;'[2]产值及收款计划（2026）'!$B:$B,'[2]产值及收款计划（2026）'!AU:AU)</f>
        <v>#REF!</v>
      </c>
      <c r="AV204" s="235" t="e" cm="1">
        <f t="array" ref="AV204">_xlfn.XLOOKUP($A204&amp;$B204,'[2]产值及收款计划（2026）'!$A:$A&amp;'[2]产值及收款计划（2026）'!$B:$B,'[2]产值及收款计划（2026）'!AV:AV)</f>
        <v>#REF!</v>
      </c>
      <c r="AW204" s="235" cm="1">
        <f t="array" ref="AW204">_xlfn.XLOOKUP($A204&amp;$B204,'[2]产值及收款计划（2026）'!$A:$A&amp;'[2]产值及收款计划（2026）'!$B:$B,'[2]产值及收款计划（2026）'!AW:AW)</f>
        <v>7.155</v>
      </c>
      <c r="AX204" s="235" cm="1">
        <f t="array" ref="AX204">_xlfn.XLOOKUP($A204&amp;$B204,'[2]产值及收款计划（2026）'!$A:$A&amp;'[2]产值及收款计划（2026）'!$B:$B,'[2]产值及收款计划（2026）'!AX:AX)</f>
        <v>7.155</v>
      </c>
      <c r="AY204" s="235" cm="1">
        <f t="array" ref="AY204">_xlfn.XLOOKUP($A204&amp;$B204,'[2]产值及收款计划（2026）'!$A:$A&amp;'[2]产值及收款计划（2026）'!$B:$B,'[2]产值及收款计划（2026）'!AY:AY)</f>
        <v>9.54</v>
      </c>
      <c r="AZ204" s="235" cm="1">
        <f t="array" ref="AZ204">_xlfn.XLOOKUP($A204&amp;$B204,'[2]产值及收款计划（2026）'!$A:$A&amp;'[2]产值及收款计划（2026）'!$B:$B,'[2]产值及收款计划（2026）'!AZ:AZ)</f>
        <v>9.54</v>
      </c>
      <c r="BA204" s="245" t="e" cm="1">
        <f t="array" ref="BA204">_xlfn.XLOOKUP($A204&amp;$B204,'[2]产值及收款计划（2026）'!$A:$A&amp;'[2]产值及收款计划（2026）'!$B:$B,'[2]产值及收款计划（2026）'!BA:BA)</f>
        <v>#REF!</v>
      </c>
      <c r="BB204" s="245" t="e" cm="1">
        <f t="array" ref="BB204">_xlfn.XLOOKUP($A204&amp;$B204,'[2]产值及收款计划（2026）'!$A:$A&amp;'[2]产值及收款计划（2026）'!$B:$B,'[2]产值及收款计划（2026）'!BB:BB)</f>
        <v>#REF!</v>
      </c>
      <c r="BC204" s="245" cm="1">
        <f t="array" ref="BC204">_xlfn.XLOOKUP($A204&amp;$B204,'[2]产值及收款计划（2026）'!$A:$A&amp;'[2]产值及收款计划（2026）'!$B:$B,'[2]产值及收款计划（2026）'!BC:BC)</f>
        <v>9.54</v>
      </c>
      <c r="BD204" s="235" t="e" cm="1">
        <f t="array" ref="BD204">_xlfn.XLOOKUP($A204&amp;$B204,'[2]产值及收款计划（2026）'!$A:$A&amp;'[2]产值及收款计划（2026）'!$B:$B,'[2]产值及收款计划（2026）'!BD:BD)</f>
        <v>#REF!</v>
      </c>
      <c r="BE204" s="235" t="e" cm="1">
        <f t="array" ref="BE204">_xlfn.XLOOKUP($A204&amp;$B204,'[2]产值及收款计划（2026）'!$A:$A&amp;'[2]产值及收款计划（2026）'!$B:$B,'[2]产值及收款计划（2026）'!BE:BE)</f>
        <v>#REF!</v>
      </c>
      <c r="BF204" s="235" t="e" cm="1">
        <f t="array" ref="BF204">_xlfn.XLOOKUP($A204&amp;$B204,'[2]产值及收款计划（2026）'!$A:$A&amp;'[2]产值及收款计划（2026）'!$B:$B,'[2]产值及收款计划（2026）'!BF:BF)</f>
        <v>#REF!</v>
      </c>
      <c r="BG204" s="235" t="e" cm="1">
        <f t="array" ref="BG204">_xlfn.XLOOKUP($A204&amp;$B204,'[2]产值及收款计划（2026）'!$A:$A&amp;'[2]产值及收款计划（2026）'!$B:$B,'[2]产值及收款计划（2026）'!BG:BG)</f>
        <v>#REF!</v>
      </c>
      <c r="BH204" s="235" t="e" cm="1">
        <f t="array" ref="BH204">_xlfn.XLOOKUP($A204&amp;$B204,'[2]产值及收款计划（2026）'!$A:$A&amp;'[2]产值及收款计划（2026）'!$B:$B,'[2]产值及收款计划（2026）'!BH:BH)</f>
        <v>#REF!</v>
      </c>
      <c r="BI204" s="235" t="e" cm="1">
        <f t="array" ref="BI204">_xlfn.XLOOKUP($A204&amp;$B204,'[2]产值及收款计划（2026）'!$A:$A&amp;'[2]产值及收款计划（2026）'!$B:$B,'[2]产值及收款计划（2026）'!BI:BI)</f>
        <v>#REF!</v>
      </c>
      <c r="BJ204" s="235" t="e" cm="1">
        <f t="array" ref="BJ204">_xlfn.XLOOKUP($A204&amp;$B204,'[2]产值及收款计划（2026）'!$A:$A&amp;'[2]产值及收款计划（2026）'!$B:$B,'[2]产值及收款计划（2026）'!BJ:BJ)</f>
        <v>#REF!</v>
      </c>
      <c r="BK204" s="235" t="e" cm="1">
        <f t="array" ref="BK204">_xlfn.XLOOKUP($A204&amp;$B204,'[2]产值及收款计划（2026）'!$A:$A&amp;'[2]产值及收款计划（2026）'!$B:$B,'[2]产值及收款计划（2026）'!BK:BK)</f>
        <v>#REF!</v>
      </c>
      <c r="BL204" s="235" t="e" cm="1">
        <f t="array" ref="BL204">_xlfn.XLOOKUP($A204&amp;$B204,'[2]产值及收款计划（2026）'!$A:$A&amp;'[2]产值及收款计划（2026）'!$B:$B,'[2]产值及收款计划（2026）'!BL:BL)</f>
        <v>#REF!</v>
      </c>
      <c r="BM204" s="235"/>
      <c r="BN204" s="235"/>
      <c r="BO204" s="235"/>
      <c r="BP204" s="235"/>
      <c r="BQ204" s="235">
        <f>_xlfn.XLOOKUP($C204,应收未收表!$AJ:$AJ,应收未收表!AK:AK)</f>
        <v>7</v>
      </c>
      <c r="BR204" s="235">
        <f>_xlfn.XLOOKUP($C204,应收未收表!$AJ:$AJ,应收未收表!AL:AL)</f>
        <v>7</v>
      </c>
      <c r="BS204" s="235" t="str">
        <f>_xlfn.XLOOKUP($C204,应收未收表!$AJ:$AJ,应收未收表!AM:AM)</f>
        <v>春节前落实且已上报一季度计划</v>
      </c>
      <c r="BT204" s="235">
        <f>_xlfn.XLOOKUP($C204,应收未收表!$AJ:$AJ,应收未收表!AN:AN)</f>
        <v>0</v>
      </c>
      <c r="BU204" s="234" t="str" cm="1">
        <f t="array" ref="BU204">_xlfn.XLOOKUP($A204&amp;$B204,'[2]产值及收款计划（2026）'!$A:$A&amp;'[2]产值及收款计划（2026）'!$B:$B,'[2]产值及收款计划（2026）'!BQ:BQ)</f>
        <v>海口市建工城市运营管理有限公司</v>
      </c>
      <c r="BV204" s="235" t="e" cm="1">
        <f t="array" ref="BV204">_xlfn.XLOOKUP($A204&amp;$B204,'[2]产值及收款计划（2026）'!$A:$A&amp;'[2]产值及收款计划（2026）'!$B:$B,'[2]产值及收款计划（2026）'!BR:BR)</f>
        <v>#REF!</v>
      </c>
      <c r="CE204" s="235" cm="1">
        <f t="array" ref="CE204">_xlfn.XLOOKUP($A204&amp;$B204,'[2]产值及收款计划（2026）'!$A:$A&amp;'[2]产值及收款计划（2026）'!$B:$B,'[2]产值及收款计划（2026）'!CA:CA)</f>
        <v>9.54</v>
      </c>
      <c r="CF204" s="235" cm="1">
        <f t="array" ref="CF204">_xlfn.XLOOKUP($A204&amp;$B204,'[2]产值及收款计划（2026）'!$A:$A&amp;'[2]产值及收款计划（2026）'!$B:$B,'[2]产值及收款计划（2026）'!CB:CB)</f>
        <v>0</v>
      </c>
      <c r="CG204" s="235" cm="1">
        <f t="array" ref="CG204">_xlfn.XLOOKUP($A204&amp;$B204,'[2]产值及收款计划（2026）'!$A:$A&amp;'[2]产值及收款计划（2026）'!$B:$B,'[2]产值及收款计划（2026）'!CC:CC)</f>
        <v>0</v>
      </c>
      <c r="CH204" s="235" cm="1">
        <f t="array" ref="CH204">_xlfn.XLOOKUP($A204&amp;$B204,'[2]产值及收款计划（2026）'!$A:$A&amp;'[2]产值及收款计划（2026）'!$B:$B,'[2]产值及收款计划（2026）'!CD:CD)</f>
        <v>0</v>
      </c>
      <c r="CI204" s="235" cm="1">
        <f t="array" ref="CI204">_xlfn.XLOOKUP($A204&amp;$B204,'[2]产值及收款计划（2026）'!$A:$A&amp;'[2]产值及收款计划（2026）'!$B:$B,'[2]产值及收款计划（2026）'!CE:CE)</f>
        <v>0</v>
      </c>
      <c r="CJ204" s="235" cm="1">
        <f t="array" ref="CJ204">_xlfn.XLOOKUP($A204&amp;$B204,'[2]产值及收款计划（2026）'!$A:$A&amp;'[2]产值及收款计划（2026）'!$B:$B,'[2]产值及收款计划（2026）'!CF:CF)</f>
        <v>0</v>
      </c>
      <c r="CK204" s="235" cm="1">
        <f t="array" ref="CK204">_xlfn.XLOOKUP($A204&amp;$B204,'[2]产值及收款计划（2026）'!$A:$A&amp;'[2]产值及收款计划（2026）'!$B:$B,'[2]产值及收款计划（2026）'!CG:CG)</f>
        <v>0</v>
      </c>
      <c r="CL204" s="235" cm="1">
        <f t="array" ref="CL204">_xlfn.XLOOKUP($A204&amp;$B204,'[2]产值及收款计划（2026）'!$A:$A&amp;'[2]产值及收款计划（2026）'!$B:$B,'[2]产值及收款计划（2026）'!CH:CH)</f>
        <v>0</v>
      </c>
      <c r="CM204" s="235" cm="1">
        <f t="array" ref="CM204">_xlfn.XLOOKUP($A204&amp;$B204,'[2]产值及收款计划（2026）'!$A:$A&amp;'[2]产值及收款计划（2026）'!$B:$B,'[2]产值及收款计划（2026）'!CI:CI)</f>
        <v>0</v>
      </c>
      <c r="CN204" s="235" cm="1">
        <f t="array" ref="CN204">_xlfn.XLOOKUP($A204&amp;$B204,'[2]产值及收款计划（2026）'!$A:$A&amp;'[2]产值及收款计划（2026）'!$B:$B,'[2]产值及收款计划（2026）'!CJ:CJ)</f>
        <v>0</v>
      </c>
      <c r="CO204" s="235" cm="1">
        <f t="array" ref="CO204">_xlfn.XLOOKUP($A204&amp;$B204,'[2]产值及收款计划（2026）'!$A:$A&amp;'[2]产值及收款计划（2026）'!$B:$B,'[2]产值及收款计划（2026）'!CK:CK)</f>
        <v>0</v>
      </c>
      <c r="CP204" s="235" cm="1">
        <f t="array" ref="CP204">_xlfn.XLOOKUP($A204&amp;$B204,'[2]产值及收款计划（2026）'!$A:$A&amp;'[2]产值及收款计划（2026）'!$B:$B,'[2]产值及收款计划（2026）'!CL:CL)</f>
        <v>0</v>
      </c>
      <c r="DE204" s="235" cm="1">
        <f t="array" ref="DE204">_xlfn.XLOOKUP($A204&amp;$B204,'[2]产值及收款计划（2026）'!$A:$A&amp;'[2]产值及收款计划（2026）'!$B:$B,'[2]产值及收款计划（2026）'!DA:DA)</f>
        <v>7.155</v>
      </c>
      <c r="DF204" s="235" cm="1">
        <f t="array" ref="DF204">_xlfn.XLOOKUP($A204&amp;$B204,'[2]产值及收款计划（2026）'!$A:$A&amp;'[2]产值及收款计划（2026）'!$B:$B,'[2]产值及收款计划（2026）'!DB:DB)</f>
        <v>0</v>
      </c>
      <c r="DG204" s="235" cm="1">
        <f t="array" ref="DG204">_xlfn.XLOOKUP($A204&amp;$B204,'[2]产值及收款计划（2026）'!$A:$A&amp;'[2]产值及收款计划（2026）'!$B:$B,'[2]产值及收款计划（2026）'!DC:DC)</f>
        <v>0</v>
      </c>
      <c r="DH204" s="235" cm="1">
        <f t="array" ref="DH204">_xlfn.XLOOKUP($A204&amp;$B204,'[2]产值及收款计划（2026）'!$A:$A&amp;'[2]产值及收款计划（2026）'!$B:$B,'[2]产值及收款计划（2026）'!DD:DD)</f>
        <v>0</v>
      </c>
      <c r="DI204" s="235" cm="1">
        <f t="array" ref="DI204">_xlfn.XLOOKUP($A204&amp;$B204,'[2]产值及收款计划（2026）'!$A:$A&amp;'[2]产值及收款计划（2026）'!$B:$B,'[2]产值及收款计划（2026）'!DE:DE)</f>
        <v>0</v>
      </c>
      <c r="DJ204" s="235" cm="1">
        <f t="array" ref="DJ204">_xlfn.XLOOKUP($A204&amp;$B204,'[2]产值及收款计划（2026）'!$A:$A&amp;'[2]产值及收款计划（2026）'!$B:$B,'[2]产值及收款计划（2026）'!DF:DF)</f>
        <v>0</v>
      </c>
      <c r="DK204" s="235" cm="1">
        <f t="array" ref="DK204">_xlfn.XLOOKUP($A204&amp;$B204,'[2]产值及收款计划（2026）'!$A:$A&amp;'[2]产值及收款计划（2026）'!$B:$B,'[2]产值及收款计划（2026）'!DG:DG)</f>
        <v>0</v>
      </c>
      <c r="DL204" s="235" cm="1">
        <f t="array" ref="DL204">_xlfn.XLOOKUP($A204&amp;$B204,'[2]产值及收款计划（2026）'!$A:$A&amp;'[2]产值及收款计划（2026）'!$B:$B,'[2]产值及收款计划（2026）'!DH:DH)</f>
        <v>0</v>
      </c>
      <c r="DM204" s="235" cm="1">
        <f t="array" ref="DM204">_xlfn.XLOOKUP($A204&amp;$B204,'[2]产值及收款计划（2026）'!$A:$A&amp;'[2]产值及收款计划（2026）'!$B:$B,'[2]产值及收款计划（2026）'!DI:DI)</f>
        <v>0</v>
      </c>
      <c r="DN204" s="235" cm="1">
        <f t="array" ref="DN204">_xlfn.XLOOKUP($A204&amp;$B204,'[2]产值及收款计划（2026）'!$A:$A&amp;'[2]产值及收款计划（2026）'!$B:$B,'[2]产值及收款计划（2026）'!DJ:DJ)</f>
        <v>0</v>
      </c>
      <c r="DO204" s="235" cm="1">
        <f t="array" ref="DO204">_xlfn.XLOOKUP($A204&amp;$B204,'[2]产值及收款计划（2026）'!$A:$A&amp;'[2]产值及收款计划（2026）'!$B:$B,'[2]产值及收款计划（2026）'!DK:DK)</f>
        <v>0</v>
      </c>
      <c r="DP204" s="235" cm="1">
        <f t="array" ref="DP204">_xlfn.XLOOKUP($A204&amp;$B204,'[2]产值及收款计划（2026）'!$A:$A&amp;'[2]产值及收款计划（2026）'!$B:$B,'[2]产值及收款计划（2026）'!DL:DL)</f>
        <v>0</v>
      </c>
      <c r="DQ204" s="243"/>
      <c r="DR204" s="229"/>
    </row>
    <row r="205" ht="20.25" spans="1:122">
      <c r="A205" s="233">
        <f t="shared" si="17"/>
        <v>56</v>
      </c>
      <c r="B205" s="233" t="s">
        <v>26</v>
      </c>
      <c r="C205" s="234" t="str" cm="1">
        <f t="array" ref="C205">_xlfn.XLOOKUP($A205&amp;$B205,'[2]产值及收款计划（2026）'!$A:$A&amp;'[2]产值及收款计划（2026）'!$B:$B,'[2]产值及收款计划（2026）'!C:C)</f>
        <v>ZHT2024111800140</v>
      </c>
      <c r="D205" s="234" t="str" cm="1">
        <f t="array" ref="D205">_xlfn.XLOOKUP($A205&amp;$B205,'[2]产值及收款计划（2026）'!$A:$A&amp;'[2]产值及收款计划（2026）'!$B:$B,'[2]产值及收款计划（2026）'!D:D)</f>
        <v>前海地下道路服务采购协议</v>
      </c>
      <c r="E205" s="235" cm="1">
        <f t="array" ref="E205">_xlfn.XLOOKUP($A205&amp;$B205,'[2]产值及收款计划（2026）'!$A:$A&amp;'[2]产值及收款计划（2026）'!$B:$B,'[2]产值及收款计划（2026）'!E:E)</f>
        <v>198.94</v>
      </c>
      <c r="F205" s="235" cm="1">
        <f t="array" ref="F205">_xlfn.XLOOKUP($A205&amp;$B205,'[2]产值及收款计划（2026）'!$A:$A&amp;'[2]产值及收款计划（2026）'!$B:$B,'[2]产值及收款计划（2026）'!F:F)</f>
        <v>49.735</v>
      </c>
      <c r="G205" s="235" cm="1">
        <f t="array" ref="G205">_xlfn.XLOOKUP($A205&amp;$B205,'[2]产值及收款计划（2026）'!$A:$A&amp;'[2]产值及收款计划（2026）'!$B:$B,'[2]产值及收款计划（2026）'!G:G)</f>
        <v>49.735</v>
      </c>
      <c r="H205" s="235" cm="1">
        <f t="array" ref="H205">_xlfn.XLOOKUP($A205&amp;$B205,'[2]产值及收款计划（2026）'!$A:$A&amp;'[2]产值及收款计划（2026）'!$B:$B,'[2]产值及收款计划（2026）'!H:H)</f>
        <v>49.735</v>
      </c>
      <c r="I205" s="236" cm="1">
        <f t="array" ref="I205">_xlfn.XLOOKUP($A205&amp;$B205,'[2]产值及收款计划（2026）'!$A:$A&amp;'[2]产值及收款计划（2026）'!$B:$B,'[2]产值及收款计划（2026）'!I:I)</f>
        <v>1</v>
      </c>
      <c r="J205" s="237" cm="1">
        <f t="array" ref="J205">_xlfn.XLOOKUP($A205&amp;$B205,'[2]产值及收款计划（2026）'!$A:$A&amp;'[2]产值及收款计划（2026）'!$B:$B,'[2]产值及收款计划（2026）'!J:J)</f>
        <v>0.06</v>
      </c>
      <c r="K205" s="235" t="e" cm="1">
        <f t="array" ref="K205">_xlfn.XLOOKUP($A205&amp;$B205,'[2]产值及收款计划（2026）'!$A:$A&amp;'[2]产值及收款计划（2026）'!$B:$B,'[2]产值及收款计划（2026）'!K:K)</f>
        <v>#REF!</v>
      </c>
      <c r="L205" s="235" t="e" cm="1">
        <f t="array" ref="L205">_xlfn.XLOOKUP($A205&amp;$B205,'[2]产值及收款计划（2026）'!$A:$A&amp;'[2]产值及收款计划（2026）'!$B:$B,'[2]产值及收款计划（2026）'!L:L)</f>
        <v>#REF!</v>
      </c>
      <c r="M205" s="235" cm="1">
        <f t="array" ref="M205">_xlfn.XLOOKUP($A205&amp;$B205,'[2]产值及收款计划（2026）'!$A:$A&amp;'[2]产值及收款计划（2026）'!$B:$B,'[2]产值及收款计划（2026）'!M:M)</f>
        <v>0</v>
      </c>
      <c r="N205" s="235" t="str" cm="1">
        <f t="array" ref="N205">_xlfn.XLOOKUP($A205&amp;$B205,'[2]产值及收款计划（2026）'!$A:$A&amp;'[2]产值及收款计划（2026）'!$B:$B,'[2]产值及收款计划（2026）'!N:N)</f>
        <v>许清亮团队</v>
      </c>
      <c r="O205" s="235" t="str" cm="1">
        <f t="array" ref="O205">_xlfn.XLOOKUP($A205&amp;$B205,'[2]产值及收款计划（2026）'!$A:$A&amp;'[2]产值及收款计划（2026）'!$B:$B,'[2]产值及收款计划（2026）'!O:O)</f>
        <v>明艳丽</v>
      </c>
      <c r="P205" s="234" t="str" cm="1">
        <f t="array" ref="P205">_xlfn.XLOOKUP($A205&amp;$B205,'[2]产值及收款计划（2026）'!$A:$A&amp;'[2]产值及收款计划（2026）'!$B:$B,'[2]产值及收款计划（2026）'!P:P)</f>
        <v>在建</v>
      </c>
      <c r="Q205" s="235" t="e" cm="1">
        <f t="array" ref="Q205">_xlfn.XLOOKUP($A205&amp;$B205,'[2]产值及收款计划（2026）'!$A:$A&amp;'[2]产值及收款计划（2026）'!$B:$B,'[2]产值及收款计划（2026）'!Q:Q)</f>
        <v>#REF!</v>
      </c>
      <c r="R205" s="235" t="e" cm="1">
        <f t="array" ref="R205">_xlfn.XLOOKUP($A205&amp;$B205,'[2]产值及收款计划（2026）'!$A:$A&amp;'[2]产值及收款计划（2026）'!$B:$B,'[2]产值及收款计划（2026）'!R:R)</f>
        <v>#REF!</v>
      </c>
      <c r="S205" s="235" t="e" cm="1">
        <f t="array" ref="S205">_xlfn.XLOOKUP($A205&amp;$B205,'[2]产值及收款计划（2026）'!$A:$A&amp;'[2]产值及收款计划（2026）'!$B:$B,'[2]产值及收款计划（2026）'!S:S)</f>
        <v>#REF!</v>
      </c>
      <c r="T205" s="235" cm="1">
        <f t="array" ref="T205">_xlfn.XLOOKUP($A205&amp;$B205,'[2]产值及收款计划（2026）'!$A:$A&amp;'[2]产值及收款计划（2026）'!$B:$B,'[2]产值及收款计划（2026）'!T:T)</f>
        <v>165.1202</v>
      </c>
      <c r="U205" s="235" cm="1">
        <f t="array" ref="U205">_xlfn.XLOOKUP($A205&amp;$B205,'[2]产值及收款计划（2026）'!$A:$A&amp;'[2]产值及收款计划（2026）'!$B:$B,'[2]产值及收款计划（2026）'!U:U)</f>
        <v>0</v>
      </c>
      <c r="V205" s="235" cm="1">
        <f t="array" ref="V205">_xlfn.XLOOKUP($A205&amp;$B205,'[2]产值及收款计划（2026）'!$A:$A&amp;'[2]产值及收款计划（2026）'!$B:$B,'[2]产值及收款计划（2026）'!V:V)</f>
        <v>33.8198</v>
      </c>
      <c r="W205" s="235" t="e" cm="1">
        <f t="array" ref="W205">_xlfn.XLOOKUP($A205&amp;$B205,'[2]产值及收款计划（2026）'!$A:$A&amp;'[2]产值及收款计划（2026）'!$B:$B,'[2]产值及收款计划（2026）'!W:W)</f>
        <v>#REF!</v>
      </c>
      <c r="X205" s="235" t="e" cm="1">
        <f t="array" ref="X205">_xlfn.XLOOKUP($A205&amp;$B205,'[2]产值及收款计划（2026）'!$A:$A&amp;'[2]产值及收款计划（2026）'!$B:$B,'[2]产值及收款计划（2026）'!X:X)</f>
        <v>#REF!</v>
      </c>
      <c r="Y205" s="235" t="e" cm="1">
        <f t="array" ref="Y205">_xlfn.XLOOKUP($A205&amp;$B205,'[2]产值及收款计划（2026）'!$A:$A&amp;'[2]产值及收款计划（2026）'!$B:$B,'[2]产值及收款计划（2026）'!Y:Y)</f>
        <v>#REF!</v>
      </c>
      <c r="Z205" s="235" t="e" cm="1">
        <f t="array" ref="Z205">_xlfn.XLOOKUP($A205&amp;$B205,'[2]产值及收款计划（2026）'!$A:$A&amp;'[2]产值及收款计划（2026）'!$B:$B,'[2]产值及收款计划（2026）'!Z:Z)</f>
        <v>#REF!</v>
      </c>
      <c r="AA205" s="235" t="e" cm="1">
        <f t="array" ref="AA205">_xlfn.XLOOKUP($A205&amp;$B205,'[2]产值及收款计划（2026）'!$A:$A&amp;'[2]产值及收款计划（2026）'!$B:$B,'[2]产值及收款计划（2026）'!AA:AA)</f>
        <v>#REF!</v>
      </c>
      <c r="AB205" s="235" t="e" cm="1">
        <f t="array" ref="AB205">_xlfn.XLOOKUP($A205&amp;$B205,'[2]产值及收款计划（2026）'!$A:$A&amp;'[2]产值及收款计划（2026）'!$B:$B,'[2]产值及收款计划（2026）'!AB:AB)</f>
        <v>#REF!</v>
      </c>
      <c r="AC205" s="235" t="e" cm="1">
        <f t="array" ref="AC205">_xlfn.XLOOKUP($A205&amp;$B205,'[2]产值及收款计划（2026）'!$A:$A&amp;'[2]产值及收款计划（2026）'!$B:$B,'[2]产值及收款计划（2026）'!AC:AC)</f>
        <v>#REF!</v>
      </c>
      <c r="AD205" s="235" t="e" cm="1">
        <f t="array" ref="AD205">_xlfn.XLOOKUP($A205&amp;$B205,'[2]产值及收款计划（2026）'!$A:$A&amp;'[2]产值及收款计划（2026）'!$B:$B,'[2]产值及收款计划（2026）'!AD:AD)</f>
        <v>#REF!</v>
      </c>
      <c r="AE205" s="235" t="e" cm="1">
        <f t="array" ref="AE205">_xlfn.XLOOKUP($A205&amp;$B205,'[2]产值及收款计划（2026）'!$A:$A&amp;'[2]产值及收款计划（2026）'!$B:$B,'[2]产值及收款计划（2026）'!AE:AE)</f>
        <v>#REF!</v>
      </c>
      <c r="AF205" s="235" t="e" cm="1">
        <f t="array" ref="AF205">_xlfn.XLOOKUP($A205&amp;$B205,'[2]产值及收款计划（2026）'!$A:$A&amp;'[2]产值及收款计划（2026）'!$B:$B,'[2]产值及收款计划（2026）'!AF:AF)</f>
        <v>#REF!</v>
      </c>
      <c r="AG205" s="235" t="e" cm="1">
        <f t="array" ref="AG205">_xlfn.XLOOKUP($A205&amp;$B205,'[2]产值及收款计划（2026）'!$A:$A&amp;'[2]产值及收款计划（2026）'!$B:$B,'[2]产值及收款计划（2026）'!AG:AG)</f>
        <v>#REF!</v>
      </c>
      <c r="AH205" s="235" t="e" cm="1">
        <f t="array" ref="AH205">_xlfn.XLOOKUP($A205&amp;$B205,'[2]产值及收款计划（2026）'!$A:$A&amp;'[2]产值及收款计划（2026）'!$B:$B,'[2]产值及收款计划（2026）'!AH:AH)</f>
        <v>#REF!</v>
      </c>
      <c r="AI205" s="235" t="e" cm="1">
        <f t="array" ref="AI205">_xlfn.XLOOKUP($A205&amp;$B205,'[2]产值及收款计划（2026）'!$A:$A&amp;'[2]产值及收款计划（2026）'!$B:$B,'[2]产值及收款计划（2026）'!AI:AI)</f>
        <v>#REF!</v>
      </c>
      <c r="AJ205" s="235" t="e" cm="1">
        <f t="array" ref="AJ205">_xlfn.XLOOKUP($A205&amp;$B205,'[2]产值及收款计划（2026）'!$A:$A&amp;'[2]产值及收款计划（2026）'!$B:$B,'[2]产值及收款计划（2026）'!AJ:AJ)</f>
        <v>#REF!</v>
      </c>
      <c r="AK205" s="235" t="e" cm="1">
        <f t="array" ref="AK205">_xlfn.XLOOKUP($A205&amp;$B205,'[2]产值及收款计划（2026）'!$A:$A&amp;'[2]产值及收款计划（2026）'!$B:$B,'[2]产值及收款计划（2026）'!AK:AK)</f>
        <v>#REF!</v>
      </c>
      <c r="AL205" s="235" t="e" cm="1">
        <f t="array" ref="AL205">_xlfn.XLOOKUP($A205&amp;$B205,'[2]产值及收款计划（2026）'!$A:$A&amp;'[2]产值及收款计划（2026）'!$B:$B,'[2]产值及收款计划（2026）'!AL:AL)</f>
        <v>#REF!</v>
      </c>
      <c r="AM205" s="242" t="e" cm="1">
        <f t="array" ref="AM205">_xlfn.LET(_xlpm.勾选月份状态数组,TRANSPOSE('PPT(12-15页）-TOP10'!$A$3:$A$14),_xlpm.选择数据区,IF('PPT(12-15页）-TOP10'!$E$3="收款",$BA205:$BL205,$AA205:$AL205),SUM(_xlfn._xlws.FILTER(_xlpm.选择数据区,_xlpm.勾选月份状态数组,"")))</f>
        <v>#REF!</v>
      </c>
      <c r="AN205" s="235" t="e">
        <f>_xlfn.XLOOKUP($C205,应收未收表!$T:$T,应收未收表!AA:AA)</f>
        <v>#N/A</v>
      </c>
      <c r="AO205" s="235" t="e">
        <f>_xlfn.XLOOKUP($C205,应收未收表!$T:$T,应收未收表!AB:AB)</f>
        <v>#N/A</v>
      </c>
      <c r="AP205" s="235" t="e">
        <f>_xlfn.XLOOKUP($C205,应收未收表!$T:$T,应收未收表!AC:AC)</f>
        <v>#N/A</v>
      </c>
      <c r="AQ205" s="235" t="e">
        <f>_xlfn.XLOOKUP($C205,应收未收表!$T:$T,应收未收表!AE:AE)</f>
        <v>#N/A</v>
      </c>
      <c r="AR205" s="235" t="e">
        <f>_xlfn.XLOOKUP($C205,应收未收表!$T:$T,应收未收表!AF:AF)</f>
        <v>#N/A</v>
      </c>
      <c r="AS205" s="235" t="e" cm="1">
        <f t="array" ref="AS205">_xlfn.XLOOKUP($A205&amp;$B205,'[2]产值及收款计划（2026）'!$A:$A&amp;'[2]产值及收款计划（2026）'!$B:$B,'[2]产值及收款计划（2026）'!AS:AS)</f>
        <v>#REF!</v>
      </c>
      <c r="AT205" s="235" t="e" cm="1">
        <f t="array" ref="AT205">_xlfn.XLOOKUP($A205&amp;$B205,'[2]产值及收款计划（2026）'!$A:$A&amp;'[2]产值及收款计划（2026）'!$B:$B,'[2]产值及收款计划（2026）'!AT:AT)</f>
        <v>#REF!</v>
      </c>
      <c r="AU205" s="235" t="e" cm="1">
        <f t="array" ref="AU205">_xlfn.XLOOKUP($A205&amp;$B205,'[2]产值及收款计划（2026）'!$A:$A&amp;'[2]产值及收款计划（2026）'!$B:$B,'[2]产值及收款计划（2026）'!AU:AU)</f>
        <v>#REF!</v>
      </c>
      <c r="AV205" s="235" t="e" cm="1">
        <f t="array" ref="AV205">_xlfn.XLOOKUP($A205&amp;$B205,'[2]产值及收款计划（2026）'!$A:$A&amp;'[2]产值及收款计划（2026）'!$B:$B,'[2]产值及收款计划（2026）'!AV:AV)</f>
        <v>#REF!</v>
      </c>
      <c r="AW205" s="235" cm="1">
        <f t="array" ref="AW205">_xlfn.XLOOKUP($A205&amp;$B205,'[2]产值及收款计划（2026）'!$A:$A&amp;'[2]产值及收款计划（2026）'!$B:$B,'[2]产值及收款计划（2026）'!AW:AW)</f>
        <v>95.4912</v>
      </c>
      <c r="AX205" s="235" cm="1">
        <f t="array" ref="AX205">_xlfn.XLOOKUP($A205&amp;$B205,'[2]产值及收款计划（2026）'!$A:$A&amp;'[2]产值及收款计划（2026）'!$B:$B,'[2]产值及收款计划（2026）'!AX:AX)</f>
        <v>0</v>
      </c>
      <c r="AY205" s="235" cm="1">
        <f t="array" ref="AY205">_xlfn.XLOOKUP($A205&amp;$B205,'[2]产值及收款计划（2026）'!$A:$A&amp;'[2]产值及收款计划（2026）'!$B:$B,'[2]产值及收款计划（2026）'!AY:AY)</f>
        <v>103.4488</v>
      </c>
      <c r="AZ205" s="235" cm="1">
        <f t="array" ref="AZ205">_xlfn.XLOOKUP($A205&amp;$B205,'[2]产值及收款计划（2026）'!$A:$A&amp;'[2]产值及收款计划（2026）'!$B:$B,'[2]产值及收款计划（2026）'!AZ:AZ)</f>
        <v>69.629</v>
      </c>
      <c r="BA205" s="235" t="e" cm="1">
        <f t="array" ref="BA205">_xlfn.XLOOKUP($A205&amp;$B205,'[2]产值及收款计划（2026）'!$A:$A&amp;'[2]产值及收款计划（2026）'!$B:$B,'[2]产值及收款计划（2026）'!BA:BA)</f>
        <v>#REF!</v>
      </c>
      <c r="BB205" s="235" t="e" cm="1">
        <f t="array" ref="BB205">_xlfn.XLOOKUP($A205&amp;$B205,'[2]产值及收款计划（2026）'!$A:$A&amp;'[2]产值及收款计划（2026）'!$B:$B,'[2]产值及收款计划（2026）'!BB:BB)</f>
        <v>#REF!</v>
      </c>
      <c r="BC205" s="235" t="e" cm="1">
        <f t="array" ref="BC205">_xlfn.XLOOKUP($A205&amp;$B205,'[2]产值及收款计划（2026）'!$A:$A&amp;'[2]产值及收款计划（2026）'!$B:$B,'[2]产值及收款计划（2026）'!BC:BC)</f>
        <v>#REF!</v>
      </c>
      <c r="BD205" s="235" t="e" cm="1">
        <f t="array" ref="BD205">_xlfn.XLOOKUP($A205&amp;$B205,'[2]产值及收款计划（2026）'!$A:$A&amp;'[2]产值及收款计划（2026）'!$B:$B,'[2]产值及收款计划（2026）'!BD:BD)</f>
        <v>#REF!</v>
      </c>
      <c r="BE205" s="235" t="e" cm="1">
        <f t="array" ref="BE205">_xlfn.XLOOKUP($A205&amp;$B205,'[2]产值及收款计划（2026）'!$A:$A&amp;'[2]产值及收款计划（2026）'!$B:$B,'[2]产值及收款计划（2026）'!BE:BE)</f>
        <v>#REF!</v>
      </c>
      <c r="BF205" s="235" t="e" cm="1">
        <f t="array" ref="BF205">_xlfn.XLOOKUP($A205&amp;$B205,'[2]产值及收款计划（2026）'!$A:$A&amp;'[2]产值及收款计划（2026）'!$B:$B,'[2]产值及收款计划（2026）'!BF:BF)</f>
        <v>#REF!</v>
      </c>
      <c r="BG205" s="235" t="e" cm="1">
        <f t="array" ref="BG205">_xlfn.XLOOKUP($A205&amp;$B205,'[2]产值及收款计划（2026）'!$A:$A&amp;'[2]产值及收款计划（2026）'!$B:$B,'[2]产值及收款计划（2026）'!BG:BG)</f>
        <v>#REF!</v>
      </c>
      <c r="BH205" s="235" t="e" cm="1">
        <f t="array" ref="BH205">_xlfn.XLOOKUP($A205&amp;$B205,'[2]产值及收款计划（2026）'!$A:$A&amp;'[2]产值及收款计划（2026）'!$B:$B,'[2]产值及收款计划（2026）'!BH:BH)</f>
        <v>#REF!</v>
      </c>
      <c r="BI205" s="235" t="e" cm="1">
        <f t="array" ref="BI205">_xlfn.XLOOKUP($A205&amp;$B205,'[2]产值及收款计划（2026）'!$A:$A&amp;'[2]产值及收款计划（2026）'!$B:$B,'[2]产值及收款计划（2026）'!BI:BI)</f>
        <v>#REF!</v>
      </c>
      <c r="BJ205" s="235" t="e" cm="1">
        <f t="array" ref="BJ205">_xlfn.XLOOKUP($A205&amp;$B205,'[2]产值及收款计划（2026）'!$A:$A&amp;'[2]产值及收款计划（2026）'!$B:$B,'[2]产值及收款计划（2026）'!BJ:BJ)</f>
        <v>#REF!</v>
      </c>
      <c r="BK205" s="235" t="e" cm="1">
        <f t="array" ref="BK205">_xlfn.XLOOKUP($A205&amp;$B205,'[2]产值及收款计划（2026）'!$A:$A&amp;'[2]产值及收款计划（2026）'!$B:$B,'[2]产值及收款计划（2026）'!BK:BK)</f>
        <v>#REF!</v>
      </c>
      <c r="BL205" s="235" t="e" cm="1">
        <f t="array" ref="BL205">_xlfn.XLOOKUP($A205&amp;$B205,'[2]产值及收款计划（2026）'!$A:$A&amp;'[2]产值及收款计划（2026）'!$B:$B,'[2]产值及收款计划（2026）'!BL:BL)</f>
        <v>#REF!</v>
      </c>
      <c r="BM205" s="235"/>
      <c r="BN205" s="235"/>
      <c r="BO205" s="235"/>
      <c r="BP205" s="235"/>
      <c r="BQ205" s="235" t="e">
        <f>_xlfn.XLOOKUP($C205,应收未收表!$AJ:$AJ,应收未收表!AK:AK)</f>
        <v>#N/A</v>
      </c>
      <c r="BR205" s="235" t="e">
        <f>_xlfn.XLOOKUP($C205,应收未收表!$AJ:$AJ,应收未收表!AL:AL)</f>
        <v>#N/A</v>
      </c>
      <c r="BS205" s="235" t="e">
        <f>_xlfn.XLOOKUP($C205,应收未收表!$AJ:$AJ,应收未收表!AM:AM)</f>
        <v>#N/A</v>
      </c>
      <c r="BT205" s="235" t="e">
        <f>_xlfn.XLOOKUP($C205,应收未收表!$AJ:$AJ,应收未收表!AN:AN)</f>
        <v>#N/A</v>
      </c>
      <c r="BU205" s="234" t="str" cm="1">
        <f t="array" ref="BU205">_xlfn.XLOOKUP($A205&amp;$B205,'[2]产值及收款计划（2026）'!$A:$A&amp;'[2]产值及收款计划（2026）'!$B:$B,'[2]产值及收款计划（2026）'!BQ:BQ)</f>
        <v>深圳市商汤科技有限公司</v>
      </c>
      <c r="BV205" s="235" t="e" cm="1">
        <f t="array" ref="BV205">_xlfn.XLOOKUP($A205&amp;$B205,'[2]产值及收款计划（2026）'!$A:$A&amp;'[2]产值及收款计划（2026）'!$B:$B,'[2]产值及收款计划（2026）'!BR:BR)</f>
        <v>#REF!</v>
      </c>
      <c r="CE205" s="235" cm="1">
        <f t="array" ref="CE205">_xlfn.XLOOKUP($A205&amp;$B205,'[2]产值及收款计划（2026）'!$A:$A&amp;'[2]产值及收款计划（2026）'!$B:$B,'[2]产值及收款计划（2026）'!CA:CA)</f>
        <v>0</v>
      </c>
      <c r="CF205" s="235" cm="1">
        <f t="array" ref="CF205">_xlfn.XLOOKUP($A205&amp;$B205,'[2]产值及收款计划（2026）'!$A:$A&amp;'[2]产值及收款计划（2026）'!$B:$B,'[2]产值及收款计划（2026）'!CB:CB)</f>
        <v>0</v>
      </c>
      <c r="CG205" s="235" cm="1">
        <f t="array" ref="CG205">_xlfn.XLOOKUP($A205&amp;$B205,'[2]产值及收款计划（2026）'!$A:$A&amp;'[2]产值及收款计划（2026）'!$B:$B,'[2]产值及收款计划（2026）'!CC:CC)</f>
        <v>0</v>
      </c>
      <c r="CH205" s="235" cm="1">
        <f t="array" ref="CH205">_xlfn.XLOOKUP($A205&amp;$B205,'[2]产值及收款计划（2026）'!$A:$A&amp;'[2]产值及收款计划（2026）'!$B:$B,'[2]产值及收款计划（2026）'!CD:CD)</f>
        <v>0</v>
      </c>
      <c r="CI205" s="235" cm="1">
        <f t="array" ref="CI205">_xlfn.XLOOKUP($A205&amp;$B205,'[2]产值及收款计划（2026）'!$A:$A&amp;'[2]产值及收款计划（2026）'!$B:$B,'[2]产值及收款计划（2026）'!CE:CE)</f>
        <v>0</v>
      </c>
      <c r="CJ205" s="235" cm="1">
        <f t="array" ref="CJ205">_xlfn.XLOOKUP($A205&amp;$B205,'[2]产值及收款计划（2026）'!$A:$A&amp;'[2]产值及收款计划（2026）'!$B:$B,'[2]产值及收款计划（2026）'!CF:CF)</f>
        <v>0</v>
      </c>
      <c r="CK205" s="235" cm="1">
        <f t="array" ref="CK205">_xlfn.XLOOKUP($A205&amp;$B205,'[2]产值及收款计划（2026）'!$A:$A&amp;'[2]产值及收款计划（2026）'!$B:$B,'[2]产值及收款计划（2026）'!CG:CG)</f>
        <v>0</v>
      </c>
      <c r="CL205" s="235" cm="1">
        <f t="array" ref="CL205">_xlfn.XLOOKUP($A205&amp;$B205,'[2]产值及收款计划（2026）'!$A:$A&amp;'[2]产值及收款计划（2026）'!$B:$B,'[2]产值及收款计划（2026）'!CH:CH)</f>
        <v>0</v>
      </c>
      <c r="CM205" s="235" cm="1">
        <f t="array" ref="CM205">_xlfn.XLOOKUP($A205&amp;$B205,'[2]产值及收款计划（2026）'!$A:$A&amp;'[2]产值及收款计划（2026）'!$B:$B,'[2]产值及收款计划（2026）'!CI:CI)</f>
        <v>0</v>
      </c>
      <c r="CN205" s="235" cm="1">
        <f t="array" ref="CN205">_xlfn.XLOOKUP($A205&amp;$B205,'[2]产值及收款计划（2026）'!$A:$A&amp;'[2]产值及收款计划（2026）'!$B:$B,'[2]产值及收款计划（2026）'!CJ:CJ)</f>
        <v>0</v>
      </c>
      <c r="CO205" s="235" cm="1">
        <f t="array" ref="CO205">_xlfn.XLOOKUP($A205&amp;$B205,'[2]产值及收款计划（2026）'!$A:$A&amp;'[2]产值及收款计划（2026）'!$B:$B,'[2]产值及收款计划（2026）'!CK:CK)</f>
        <v>0</v>
      </c>
      <c r="CP205" s="235" cm="1">
        <f t="array" ref="CP205">_xlfn.XLOOKUP($A205&amp;$B205,'[2]产值及收款计划（2026）'!$A:$A&amp;'[2]产值及收款计划（2026）'!$B:$B,'[2]产值及收款计划（2026）'!CL:CL)</f>
        <v>0</v>
      </c>
      <c r="DE205" s="235" cm="1">
        <f t="array" ref="DE205">_xlfn.XLOOKUP($A205&amp;$B205,'[2]产值及收款计划（2026）'!$A:$A&amp;'[2]产值及收款计划（2026）'!$B:$B,'[2]产值及收款计划（2026）'!DA:DA)</f>
        <v>0</v>
      </c>
      <c r="DF205" s="235" cm="1">
        <f t="array" ref="DF205">_xlfn.XLOOKUP($A205&amp;$B205,'[2]产值及收款计划（2026）'!$A:$A&amp;'[2]产值及收款计划（2026）'!$B:$B,'[2]产值及收款计划（2026）'!DB:DB)</f>
        <v>0</v>
      </c>
      <c r="DG205" s="235" cm="1">
        <f t="array" ref="DG205">_xlfn.XLOOKUP($A205&amp;$B205,'[2]产值及收款计划（2026）'!$A:$A&amp;'[2]产值及收款计划（2026）'!$B:$B,'[2]产值及收款计划（2026）'!DC:DC)</f>
        <v>0</v>
      </c>
      <c r="DH205" s="235" cm="1">
        <f t="array" ref="DH205">_xlfn.XLOOKUP($A205&amp;$B205,'[2]产值及收款计划（2026）'!$A:$A&amp;'[2]产值及收款计划（2026）'!$B:$B,'[2]产值及收款计划（2026）'!DD:DD)</f>
        <v>0</v>
      </c>
      <c r="DI205" s="235" cm="1">
        <f t="array" ref="DI205">_xlfn.XLOOKUP($A205&amp;$B205,'[2]产值及收款计划（2026）'!$A:$A&amp;'[2]产值及收款计划（2026）'!$B:$B,'[2]产值及收款计划（2026）'!DE:DE)</f>
        <v>0</v>
      </c>
      <c r="DJ205" s="235" cm="1">
        <f t="array" ref="DJ205">_xlfn.XLOOKUP($A205&amp;$B205,'[2]产值及收款计划（2026）'!$A:$A&amp;'[2]产值及收款计划（2026）'!$B:$B,'[2]产值及收款计划（2026）'!DF:DF)</f>
        <v>0</v>
      </c>
      <c r="DK205" s="235" cm="1">
        <f t="array" ref="DK205">_xlfn.XLOOKUP($A205&amp;$B205,'[2]产值及收款计划（2026）'!$A:$A&amp;'[2]产值及收款计划（2026）'!$B:$B,'[2]产值及收款计划（2026）'!DG:DG)</f>
        <v>0</v>
      </c>
      <c r="DL205" s="235" cm="1">
        <f t="array" ref="DL205">_xlfn.XLOOKUP($A205&amp;$B205,'[2]产值及收款计划（2026）'!$A:$A&amp;'[2]产值及收款计划（2026）'!$B:$B,'[2]产值及收款计划（2026）'!DH:DH)</f>
        <v>0</v>
      </c>
      <c r="DM205" s="235" cm="1">
        <f t="array" ref="DM205">_xlfn.XLOOKUP($A205&amp;$B205,'[2]产值及收款计划（2026）'!$A:$A&amp;'[2]产值及收款计划（2026）'!$B:$B,'[2]产值及收款计划（2026）'!DI:DI)</f>
        <v>0</v>
      </c>
      <c r="DN205" s="235" cm="1">
        <f t="array" ref="DN205">_xlfn.XLOOKUP($A205&amp;$B205,'[2]产值及收款计划（2026）'!$A:$A&amp;'[2]产值及收款计划（2026）'!$B:$B,'[2]产值及收款计划（2026）'!DJ:DJ)</f>
        <v>0</v>
      </c>
      <c r="DO205" s="235" cm="1">
        <f t="array" ref="DO205">_xlfn.XLOOKUP($A205&amp;$B205,'[2]产值及收款计划（2026）'!$A:$A&amp;'[2]产值及收款计划（2026）'!$B:$B,'[2]产值及收款计划（2026）'!DK:DK)</f>
        <v>0</v>
      </c>
      <c r="DP205" s="235" cm="1">
        <f t="array" ref="DP205">_xlfn.XLOOKUP($A205&amp;$B205,'[2]产值及收款计划（2026）'!$A:$A&amp;'[2]产值及收款计划（2026）'!$B:$B,'[2]产值及收款计划（2026）'!DL:DL)</f>
        <v>0</v>
      </c>
      <c r="DQ205" s="243"/>
      <c r="DR205" s="229"/>
    </row>
    <row r="206" ht="60.75" spans="1:122">
      <c r="A206" s="233">
        <f t="shared" si="17"/>
        <v>57</v>
      </c>
      <c r="B206" s="233" t="s">
        <v>26</v>
      </c>
      <c r="C206" s="235" t="str" cm="1">
        <f t="array" ref="C206">_xlfn.XLOOKUP($A206&amp;$B206,'[2]产值及收款计划（2026）'!$A:$A&amp;'[2]产值及收款计划（2026）'!$B:$B,'[2]产值及收款计划（2026）'!C:C)</f>
        <v>ZHT2024112900152</v>
      </c>
      <c r="D206" s="234" t="str" cm="1">
        <f t="array" ref="D206">_xlfn.XLOOKUP($A206&amp;$B206,'[2]产值及收款计划（2026）'!$A:$A&amp;'[2]产值及收款计划（2026）'!$B:$B,'[2]产值及收款计划（2026）'!D:D)</f>
        <v>盾構隧道健康監測</v>
      </c>
      <c r="E206" s="235" cm="1">
        <f t="array" ref="E206">_xlfn.XLOOKUP($A206&amp;$B206,'[2]产值及收款计划（2026）'!$A:$A&amp;'[2]产值及收款计划（2026）'!$B:$B,'[2]产值及收款计划（2026）'!E:E)</f>
        <v>311</v>
      </c>
      <c r="F206" s="235" cm="1">
        <f t="array" ref="F206">_xlfn.XLOOKUP($A206&amp;$B206,'[2]产值及收款计划（2026）'!$A:$A&amp;'[2]产值及收款计划（2026）'!$B:$B,'[2]产值及收款计划（2026）'!F:F)</f>
        <v>292.34</v>
      </c>
      <c r="G206" s="235" cm="1">
        <f t="array" ref="G206">_xlfn.XLOOKUP($A206&amp;$B206,'[2]产值及收款计划（2026）'!$A:$A&amp;'[2]产值及收款计划（2026）'!$B:$B,'[2]产值及收款计划（2026）'!G:G)</f>
        <v>292.34</v>
      </c>
      <c r="H206" s="235" cm="1">
        <f t="array" ref="H206">_xlfn.XLOOKUP($A206&amp;$B206,'[2]产值及收款计划（2026）'!$A:$A&amp;'[2]产值及收款计划（2026）'!$B:$B,'[2]产值及收款计划（2026）'!H:H)</f>
        <v>90.624</v>
      </c>
      <c r="I206" s="236" cm="1">
        <f t="array" ref="I206">_xlfn.XLOOKUP($A206&amp;$B206,'[2]产值及收款计划（2026）'!$A:$A&amp;'[2]产值及收款计划（2026）'!$B:$B,'[2]产值及收款计划（2026）'!I:I)</f>
        <v>0.30999521105562</v>
      </c>
      <c r="J206" s="237" cm="1">
        <f t="array" ref="J206">_xlfn.XLOOKUP($A206&amp;$B206,'[2]产值及收款计划（2026）'!$A:$A&amp;'[2]产值及收款计划（2026）'!$B:$B,'[2]产值及收款计划（2026）'!J:J)</f>
        <v>0.13</v>
      </c>
      <c r="K206" s="235" t="e" cm="1">
        <f t="array" ref="K206">_xlfn.XLOOKUP($A206&amp;$B206,'[2]产值及收款计划（2026）'!$A:$A&amp;'[2]产值及收款计划（2026）'!$B:$B,'[2]产值及收款计划（2026）'!K:K)</f>
        <v>#REF!</v>
      </c>
      <c r="L206" s="235" t="e" cm="1">
        <f t="array" ref="L206">_xlfn.XLOOKUP($A206&amp;$B206,'[2]产值及收款计划（2026）'!$A:$A&amp;'[2]产值及收款计划（2026）'!$B:$B,'[2]产值及收款计划（2026）'!L:L)</f>
        <v>#REF!</v>
      </c>
      <c r="M206" s="235" t="str" cm="1">
        <f t="array" ref="M206">_xlfn.XLOOKUP($A206&amp;$B206,'[2]产值及收款计划（2026）'!$A:$A&amp;'[2]产值及收款计划（2026）'!$B:$B,'[2]产值及收款计划（2026）'!M:M)</f>
        <v>主导</v>
      </c>
      <c r="N206" s="235" t="str" cm="1">
        <f t="array" ref="N206">_xlfn.XLOOKUP($A206&amp;$B206,'[2]产值及收款计划（2026）'!$A:$A&amp;'[2]产值及收款计划（2026）'!$B:$B,'[2]产值及收款计划（2026）'!N:N)</f>
        <v>邱枫团队</v>
      </c>
      <c r="O206" s="235" t="str" cm="1">
        <f t="array" ref="O206">_xlfn.XLOOKUP($A206&amp;$B206,'[2]产值及收款计划（2026）'!$A:$A&amp;'[2]产值及收款计划（2026）'!$B:$B,'[2]产值及收款计划（2026）'!O:O)</f>
        <v>邱枫</v>
      </c>
      <c r="P206" s="234" t="str" cm="1">
        <f t="array" ref="P206">_xlfn.XLOOKUP($A206&amp;$B206,'[2]产值及收款计划（2026）'!$A:$A&amp;'[2]产值及收款计划（2026）'!$B:$B,'[2]产值及收款计划（2026）'!P:P)</f>
        <v>在建</v>
      </c>
      <c r="Q206" s="235" t="e" cm="1">
        <f t="array" ref="Q206">_xlfn.XLOOKUP($A206&amp;$B206,'[2]产值及收款计划（2026）'!$A:$A&amp;'[2]产值及收款计划（2026）'!$B:$B,'[2]产值及收款计划（2026）'!Q:Q)</f>
        <v>#REF!</v>
      </c>
      <c r="R206" s="235" t="e" cm="1">
        <f t="array" ref="R206">_xlfn.XLOOKUP($A206&amp;$B206,'[2]产值及收款计划（2026）'!$A:$A&amp;'[2]产值及收款计划（2026）'!$B:$B,'[2]产值及收款计划（2026）'!R:R)</f>
        <v>#REF!</v>
      </c>
      <c r="S206" s="235" t="e" cm="1">
        <f t="array" ref="S206">_xlfn.XLOOKUP($A206&amp;$B206,'[2]产值及收款计划（2026）'!$A:$A&amp;'[2]产值及收款计划（2026）'!$B:$B,'[2]产值及收款计划（2026）'!S:S)</f>
        <v>#REF!</v>
      </c>
      <c r="T206" s="235" cm="1">
        <f t="array" ref="T206">_xlfn.XLOOKUP($A206&amp;$B206,'[2]产值及收款计划（2026）'!$A:$A&amp;'[2]产值及收款计划（2026）'!$B:$B,'[2]产值及收款计划（2026）'!T:T)</f>
        <v>96.145496</v>
      </c>
      <c r="U206" s="235" cm="1">
        <f t="array" ref="U206">_xlfn.XLOOKUP($A206&amp;$B206,'[2]产值及收款计划（2026）'!$A:$A&amp;'[2]产值及收款计划（2026）'!$B:$B,'[2]产值及收款计划（2026）'!U:U)</f>
        <v>0</v>
      </c>
      <c r="V206" s="235" cm="1">
        <f t="array" ref="V206">_xlfn.XLOOKUP($A206&amp;$B206,'[2]产值及收款计划（2026）'!$A:$A&amp;'[2]产值及收款计划（2026）'!$B:$B,'[2]产值及收款计划（2026）'!V:V)</f>
        <v>214.854504</v>
      </c>
      <c r="W206" s="235" t="e" cm="1">
        <f t="array" ref="W206">_xlfn.XLOOKUP($A206&amp;$B206,'[2]产值及收款计划（2026）'!$A:$A&amp;'[2]产值及收款计划（2026）'!$B:$B,'[2]产值及收款计划（2026）'!W:W)</f>
        <v>#REF!</v>
      </c>
      <c r="X206" s="235" t="e" cm="1">
        <f t="array" ref="X206">_xlfn.XLOOKUP($A206&amp;$B206,'[2]产值及收款计划（2026）'!$A:$A&amp;'[2]产值及收款计划（2026）'!$B:$B,'[2]产值及收款计划（2026）'!X:X)</f>
        <v>#REF!</v>
      </c>
      <c r="Y206" s="235" t="e" cm="1">
        <f t="array" ref="Y206">_xlfn.XLOOKUP($A206&amp;$B206,'[2]产值及收款计划（2026）'!$A:$A&amp;'[2]产值及收款计划（2026）'!$B:$B,'[2]产值及收款计划（2026）'!Y:Y)</f>
        <v>#REF!</v>
      </c>
      <c r="Z206" s="235" t="e" cm="1">
        <f t="array" ref="Z206">_xlfn.XLOOKUP($A206&amp;$B206,'[2]产值及收款计划（2026）'!$A:$A&amp;'[2]产值及收款计划（2026）'!$B:$B,'[2]产值及收款计划（2026）'!Z:Z)</f>
        <v>#REF!</v>
      </c>
      <c r="AA206" s="246" t="e" cm="1">
        <f t="array" ref="AA206">_xlfn.XLOOKUP($A206&amp;$B206,'[2]产值及收款计划（2026）'!$A:$A&amp;'[2]产值及收款计划（2026）'!$B:$B,'[2]产值及收款计划（2026）'!AA:AA)</f>
        <v>#REF!</v>
      </c>
      <c r="AB206" s="246" t="e" cm="1">
        <f t="array" ref="AB206">_xlfn.XLOOKUP($A206&amp;$B206,'[2]产值及收款计划（2026）'!$A:$A&amp;'[2]产值及收款计划（2026）'!$B:$B,'[2]产值及收款计划（2026）'!AB:AB)</f>
        <v>#REF!</v>
      </c>
      <c r="AC206" s="246" t="e" cm="1">
        <f t="array" ref="AC206">_xlfn.XLOOKUP($A206&amp;$B206,'[2]产值及收款计划（2026）'!$A:$A&amp;'[2]产值及收款计划（2026）'!$B:$B,'[2]产值及收款计划（2026）'!AC:AC)</f>
        <v>#REF!</v>
      </c>
      <c r="AD206" s="235" t="e" cm="1">
        <f t="array" ref="AD206">_xlfn.XLOOKUP($A206&amp;$B206,'[2]产值及收款计划（2026）'!$A:$A&amp;'[2]产值及收款计划（2026）'!$B:$B,'[2]产值及收款计划（2026）'!AD:AD)</f>
        <v>#REF!</v>
      </c>
      <c r="AE206" s="235" t="e" cm="1">
        <f t="array" ref="AE206">_xlfn.XLOOKUP($A206&amp;$B206,'[2]产值及收款计划（2026）'!$A:$A&amp;'[2]产值及收款计划（2026）'!$B:$B,'[2]产值及收款计划（2026）'!AE:AE)</f>
        <v>#REF!</v>
      </c>
      <c r="AF206" s="235" t="e" cm="1">
        <f t="array" ref="AF206">_xlfn.XLOOKUP($A206&amp;$B206,'[2]产值及收款计划（2026）'!$A:$A&amp;'[2]产值及收款计划（2026）'!$B:$B,'[2]产值及收款计划（2026）'!AF:AF)</f>
        <v>#REF!</v>
      </c>
      <c r="AG206" s="235" t="e" cm="1">
        <f t="array" ref="AG206">_xlfn.XLOOKUP($A206&amp;$B206,'[2]产值及收款计划（2026）'!$A:$A&amp;'[2]产值及收款计划（2026）'!$B:$B,'[2]产值及收款计划（2026）'!AG:AG)</f>
        <v>#REF!</v>
      </c>
      <c r="AH206" s="235" t="e" cm="1">
        <f t="array" ref="AH206">_xlfn.XLOOKUP($A206&amp;$B206,'[2]产值及收款计划（2026）'!$A:$A&amp;'[2]产值及收款计划（2026）'!$B:$B,'[2]产值及收款计划（2026）'!AH:AH)</f>
        <v>#REF!</v>
      </c>
      <c r="AI206" s="235" t="e" cm="1">
        <f t="array" ref="AI206">_xlfn.XLOOKUP($A206&amp;$B206,'[2]产值及收款计划（2026）'!$A:$A&amp;'[2]产值及收款计划（2026）'!$B:$B,'[2]产值及收款计划（2026）'!AI:AI)</f>
        <v>#REF!</v>
      </c>
      <c r="AJ206" s="235" t="e" cm="1">
        <f t="array" ref="AJ206">_xlfn.XLOOKUP($A206&amp;$B206,'[2]产值及收款计划（2026）'!$A:$A&amp;'[2]产值及收款计划（2026）'!$B:$B,'[2]产值及收款计划（2026）'!AJ:AJ)</f>
        <v>#REF!</v>
      </c>
      <c r="AK206" s="235" t="e" cm="1">
        <f t="array" ref="AK206">_xlfn.XLOOKUP($A206&amp;$B206,'[2]产值及收款计划（2026）'!$A:$A&amp;'[2]产值及收款计划（2026）'!$B:$B,'[2]产值及收款计划（2026）'!AK:AK)</f>
        <v>#REF!</v>
      </c>
      <c r="AL206" s="235" t="e" cm="1">
        <f t="array" ref="AL206">_xlfn.XLOOKUP($A206&amp;$B206,'[2]产值及收款计划（2026）'!$A:$A&amp;'[2]产值及收款计划（2026）'!$B:$B,'[2]产值及收款计划（2026）'!AL:AL)</f>
        <v>#REF!</v>
      </c>
      <c r="AM206" s="242" t="e" cm="1">
        <f t="array" ref="AM206">_xlfn.LET(_xlpm.勾选月份状态数组,TRANSPOSE('PPT(12-15页）-TOP10'!$A$3:$A$14),_xlpm.选择数据区,IF('PPT(12-15页）-TOP10'!$E$3="收款",$BA206:$BL206,$AA206:$AL206),SUM(_xlfn._xlws.FILTER(_xlpm.选择数据区,_xlpm.勾选月份状态数组,"")))</f>
        <v>#REF!</v>
      </c>
      <c r="AN206" s="235">
        <f>_xlfn.XLOOKUP($C206,应收未收表!$T:$T,应收未收表!AA:AA)</f>
        <v>58</v>
      </c>
      <c r="AO206" s="235" t="s">
        <v>175</v>
      </c>
      <c r="AP206" s="235">
        <f>_xlfn.XLOOKUP($C206,应收未收表!$T:$T,应收未收表!AC:AC)</f>
        <v>12</v>
      </c>
      <c r="AQ206" s="235" t="str">
        <f>_xlfn.XLOOKUP($C206,应收未收表!$T:$T,应收未收表!AE:AE)</f>
        <v>春节后一季度内落实且已上报一季度计划</v>
      </c>
      <c r="AR206" s="235">
        <f>_xlfn.XLOOKUP($C206,应收未收表!$T:$T,应收未收表!AF:AF)</f>
        <v>0</v>
      </c>
      <c r="AS206" s="235" t="e" cm="1">
        <f t="array" ref="AS206">_xlfn.XLOOKUP($A206&amp;$B206,'[2]产值及收款计划（2026）'!$A:$A&amp;'[2]产值及收款计划（2026）'!$B:$B,'[2]产值及收款计划（2026）'!AS:AS)</f>
        <v>#REF!</v>
      </c>
      <c r="AT206" s="235" t="e" cm="1">
        <f t="array" ref="AT206">_xlfn.XLOOKUP($A206&amp;$B206,'[2]产值及收款计划（2026）'!$A:$A&amp;'[2]产值及收款计划（2026）'!$B:$B,'[2]产值及收款计划（2026）'!AT:AT)</f>
        <v>#REF!</v>
      </c>
      <c r="AU206" s="235" t="e" cm="1">
        <f t="array" ref="AU206">_xlfn.XLOOKUP($A206&amp;$B206,'[2]产值及收款计划（2026）'!$A:$A&amp;'[2]产值及收款计划（2026）'!$B:$B,'[2]产值及收款计划（2026）'!AU:AU)</f>
        <v>#REF!</v>
      </c>
      <c r="AV206" s="235" t="e" cm="1">
        <f t="array" ref="AV206">_xlfn.XLOOKUP($A206&amp;$B206,'[2]产值及收款计划（2026）'!$A:$A&amp;'[2]产值及收款计划（2026）'!$B:$B,'[2]产值及收款计划（2026）'!AV:AV)</f>
        <v>#REF!</v>
      </c>
      <c r="AW206" s="235" cm="1">
        <f t="array" ref="AW206">_xlfn.XLOOKUP($A206&amp;$B206,'[2]产值及收款计划（2026）'!$A:$A&amp;'[2]产值及收款计划（2026）'!$B:$B,'[2]产值及收款计划（2026）'!AW:AW)</f>
        <v>0</v>
      </c>
      <c r="AX206" s="235" cm="1">
        <f t="array" ref="AX206">_xlfn.XLOOKUP($A206&amp;$B206,'[2]产值及收款计划（2026）'!$A:$A&amp;'[2]产值及收款计划（2026）'!$B:$B,'[2]产值及收款计划（2026）'!AX:AX)</f>
        <v>0</v>
      </c>
      <c r="AY206" s="235" cm="1">
        <f t="array" ref="AY206">_xlfn.XLOOKUP($A206&amp;$B206,'[2]产值及收款计划（2026）'!$A:$A&amp;'[2]产值及收款计划（2026）'!$B:$B,'[2]产值及收款计划（2026）'!AY:AY)</f>
        <v>311</v>
      </c>
      <c r="AZ206" s="235" cm="1">
        <f t="array" ref="AZ206">_xlfn.XLOOKUP($A206&amp;$B206,'[2]产值及收款计划（2026）'!$A:$A&amp;'[2]产值及收款计划（2026）'!$B:$B,'[2]产值及收款计划（2026）'!AZ:AZ)</f>
        <v>96.145496</v>
      </c>
      <c r="BA206" s="245" cm="1">
        <f t="array" ref="BA206">_xlfn.XLOOKUP($A206&amp;$B206,'[2]产值及收款计划（2026）'!$A:$A&amp;'[2]产值及收款计划（2026）'!$B:$B,'[2]产值及收款计划（2026）'!BA:BA)</f>
        <v>43</v>
      </c>
      <c r="BB206" s="245" cm="1">
        <f t="array" ref="BB206">_xlfn.XLOOKUP($A206&amp;$B206,'[2]产值及收款计划（2026）'!$A:$A&amp;'[2]产值及收款计划（2026）'!$B:$B,'[2]产值及收款计划（2026）'!BB:BB)</f>
        <v>43</v>
      </c>
      <c r="BC206" s="245" cm="1">
        <f t="array" ref="BC206">_xlfn.XLOOKUP($A206&amp;$B206,'[2]产值及收款计划（2026）'!$A:$A&amp;'[2]产值及收款计划（2026）'!$B:$B,'[2]产值及收款计划（2026）'!BC:BC)</f>
        <v>50</v>
      </c>
      <c r="BD206" s="235" t="e" cm="1">
        <f t="array" ref="BD206">_xlfn.XLOOKUP($A206&amp;$B206,'[2]产值及收款计划（2026）'!$A:$A&amp;'[2]产值及收款计划（2026）'!$B:$B,'[2]产值及收款计划（2026）'!BD:BD)</f>
        <v>#REF!</v>
      </c>
      <c r="BE206" s="235" t="e" cm="1">
        <f t="array" ref="BE206">_xlfn.XLOOKUP($A206&amp;$B206,'[2]产值及收款计划（2026）'!$A:$A&amp;'[2]产值及收款计划（2026）'!$B:$B,'[2]产值及收款计划（2026）'!BE:BE)</f>
        <v>#REF!</v>
      </c>
      <c r="BF206" s="235" t="e" cm="1">
        <f t="array" ref="BF206">_xlfn.XLOOKUP($A206&amp;$B206,'[2]产值及收款计划（2026）'!$A:$A&amp;'[2]产值及收款计划（2026）'!$B:$B,'[2]产值及收款计划（2026）'!BF:BF)</f>
        <v>#REF!</v>
      </c>
      <c r="BG206" s="235" t="e" cm="1">
        <f t="array" ref="BG206">_xlfn.XLOOKUP($A206&amp;$B206,'[2]产值及收款计划（2026）'!$A:$A&amp;'[2]产值及收款计划（2026）'!$B:$B,'[2]产值及收款计划（2026）'!BG:BG)</f>
        <v>#REF!</v>
      </c>
      <c r="BH206" s="235" t="e" cm="1">
        <f t="array" ref="BH206">_xlfn.XLOOKUP($A206&amp;$B206,'[2]产值及收款计划（2026）'!$A:$A&amp;'[2]产值及收款计划（2026）'!$B:$B,'[2]产值及收款计划（2026）'!BH:BH)</f>
        <v>#REF!</v>
      </c>
      <c r="BI206" s="235" t="e" cm="1">
        <f t="array" ref="BI206">_xlfn.XLOOKUP($A206&amp;$B206,'[2]产值及收款计划（2026）'!$A:$A&amp;'[2]产值及收款计划（2026）'!$B:$B,'[2]产值及收款计划（2026）'!BI:BI)</f>
        <v>#REF!</v>
      </c>
      <c r="BJ206" s="235" t="e" cm="1">
        <f t="array" ref="BJ206">_xlfn.XLOOKUP($A206&amp;$B206,'[2]产值及收款计划（2026）'!$A:$A&amp;'[2]产值及收款计划（2026）'!$B:$B,'[2]产值及收款计划（2026）'!BJ:BJ)</f>
        <v>#REF!</v>
      </c>
      <c r="BK206" s="235" t="e" cm="1">
        <f t="array" ref="BK206">_xlfn.XLOOKUP($A206&amp;$B206,'[2]产值及收款计划（2026）'!$A:$A&amp;'[2]产值及收款计划（2026）'!$B:$B,'[2]产值及收款计划（2026）'!BK:BK)</f>
        <v>#REF!</v>
      </c>
      <c r="BL206" s="235" t="e" cm="1">
        <f t="array" ref="BL206">_xlfn.XLOOKUP($A206&amp;$B206,'[2]产值及收款计划（2026）'!$A:$A&amp;'[2]产值及收款计划（2026）'!$B:$B,'[2]产值及收款计划（2026）'!BL:BL)</f>
        <v>#REF!</v>
      </c>
      <c r="BM206" s="235"/>
      <c r="BN206" s="235"/>
      <c r="BO206" s="235"/>
      <c r="BP206" s="235"/>
      <c r="BQ206" s="235">
        <f>_xlfn.XLOOKUP($C206,应收未收表!$AJ:$AJ,应收未收表!AK:AK)</f>
        <v>56</v>
      </c>
      <c r="BR206" s="235">
        <f>_xlfn.XLOOKUP($C206,应收未收表!$AJ:$AJ,应收未收表!AL:AL)</f>
        <v>56</v>
      </c>
      <c r="BS206" s="235" t="str">
        <f>_xlfn.XLOOKUP($C206,应收未收表!$AJ:$AJ,应收未收表!AM:AM)</f>
        <v>春节前落实且已上报一季度计划</v>
      </c>
      <c r="BT206" s="235">
        <f>_xlfn.XLOOKUP($C206,应收未收表!$AJ:$AJ,应收未收表!AN:AN)</f>
        <v>0</v>
      </c>
      <c r="BU206" s="234" t="str" cm="1">
        <f t="array" ref="BU206">_xlfn.XLOOKUP($A206&amp;$B206,'[2]产值及收款计划（2026）'!$A:$A&amp;'[2]产值及收款计划（2026）'!$B:$B,'[2]产值及收款计划（2026）'!BQ:BQ)</f>
        <v>中建（香港）-中建（澳门）-隧道股份合作经营</v>
      </c>
      <c r="BV206" s="235" t="e" cm="1">
        <f t="array" ref="BV206">_xlfn.XLOOKUP($A206&amp;$B206,'[2]产值及收款计划（2026）'!$A:$A&amp;'[2]产值及收款计划（2026）'!$B:$B,'[2]产值及收款计划（2026）'!BR:BR)</f>
        <v>#REF!</v>
      </c>
      <c r="CE206" s="235" cm="1">
        <f t="array" ref="CE206">_xlfn.XLOOKUP($A206&amp;$B206,'[2]产值及收款计划（2026）'!$A:$A&amp;'[2]产值及收款计划（2026）'!$B:$B,'[2]产值及收款计划（2026）'!CA:CA)</f>
        <v>0</v>
      </c>
      <c r="CF206" s="235" cm="1">
        <f t="array" ref="CF206">_xlfn.XLOOKUP($A206&amp;$B206,'[2]产值及收款计划（2026）'!$A:$A&amp;'[2]产值及收款计划（2026）'!$B:$B,'[2]产值及收款计划（2026）'!CB:CB)</f>
        <v>0</v>
      </c>
      <c r="CG206" s="235" cm="1">
        <f t="array" ref="CG206">_xlfn.XLOOKUP($A206&amp;$B206,'[2]产值及收款计划（2026）'!$A:$A&amp;'[2]产值及收款计划（2026）'!$B:$B,'[2]产值及收款计划（2026）'!CC:CC)</f>
        <v>0</v>
      </c>
      <c r="CH206" s="235" cm="1">
        <f t="array" ref="CH206">_xlfn.XLOOKUP($A206&amp;$B206,'[2]产值及收款计划（2026）'!$A:$A&amp;'[2]产值及收款计划（2026）'!$B:$B,'[2]产值及收款计划（2026）'!CD:CD)</f>
        <v>0</v>
      </c>
      <c r="CI206" s="235" cm="1">
        <f t="array" ref="CI206">_xlfn.XLOOKUP($A206&amp;$B206,'[2]产值及收款计划（2026）'!$A:$A&amp;'[2]产值及收款计划（2026）'!$B:$B,'[2]产值及收款计划（2026）'!CE:CE)</f>
        <v>0</v>
      </c>
      <c r="CJ206" s="235" cm="1">
        <f t="array" ref="CJ206">_xlfn.XLOOKUP($A206&amp;$B206,'[2]产值及收款计划（2026）'!$A:$A&amp;'[2]产值及收款计划（2026）'!$B:$B,'[2]产值及收款计划（2026）'!CF:CF)</f>
        <v>0</v>
      </c>
      <c r="CK206" s="235" cm="1">
        <f t="array" ref="CK206">_xlfn.XLOOKUP($A206&amp;$B206,'[2]产值及收款计划（2026）'!$A:$A&amp;'[2]产值及收款计划（2026）'!$B:$B,'[2]产值及收款计划（2026）'!CG:CG)</f>
        <v>0</v>
      </c>
      <c r="CL206" s="235" cm="1">
        <f t="array" ref="CL206">_xlfn.XLOOKUP($A206&amp;$B206,'[2]产值及收款计划（2026）'!$A:$A&amp;'[2]产值及收款计划（2026）'!$B:$B,'[2]产值及收款计划（2026）'!CH:CH)</f>
        <v>0</v>
      </c>
      <c r="CM206" s="235" cm="1">
        <f t="array" ref="CM206">_xlfn.XLOOKUP($A206&amp;$B206,'[2]产值及收款计划（2026）'!$A:$A&amp;'[2]产值及收款计划（2026）'!$B:$B,'[2]产值及收款计划（2026）'!CI:CI)</f>
        <v>0</v>
      </c>
      <c r="CN206" s="235" cm="1">
        <f t="array" ref="CN206">_xlfn.XLOOKUP($A206&amp;$B206,'[2]产值及收款计划（2026）'!$A:$A&amp;'[2]产值及收款计划（2026）'!$B:$B,'[2]产值及收款计划（2026）'!CJ:CJ)</f>
        <v>0</v>
      </c>
      <c r="CO206" s="235" cm="1">
        <f t="array" ref="CO206">_xlfn.XLOOKUP($A206&amp;$B206,'[2]产值及收款计划（2026）'!$A:$A&amp;'[2]产值及收款计划（2026）'!$B:$B,'[2]产值及收款计划（2026）'!CK:CK)</f>
        <v>0</v>
      </c>
      <c r="CP206" s="235" cm="1">
        <f t="array" ref="CP206">_xlfn.XLOOKUP($A206&amp;$B206,'[2]产值及收款计划（2026）'!$A:$A&amp;'[2]产值及收款计划（2026）'!$B:$B,'[2]产值及收款计划（2026）'!CL:CL)</f>
        <v>0</v>
      </c>
      <c r="DE206" s="235" cm="1">
        <f t="array" ref="DE206">_xlfn.XLOOKUP($A206&amp;$B206,'[2]产值及收款计划（2026）'!$A:$A&amp;'[2]产值及收款计划（2026）'!$B:$B,'[2]产值及收款计划（2026）'!DA:DA)</f>
        <v>0</v>
      </c>
      <c r="DF206" s="235" cm="1">
        <f t="array" ref="DF206">_xlfn.XLOOKUP($A206&amp;$B206,'[2]产值及收款计划（2026）'!$A:$A&amp;'[2]产值及收款计划（2026）'!$B:$B,'[2]产值及收款计划（2026）'!DB:DB)</f>
        <v>0</v>
      </c>
      <c r="DG206" s="235" cm="1">
        <f t="array" ref="DG206">_xlfn.XLOOKUP($A206&amp;$B206,'[2]产值及收款计划（2026）'!$A:$A&amp;'[2]产值及收款计划（2026）'!$B:$B,'[2]产值及收款计划（2026）'!DC:DC)</f>
        <v>0</v>
      </c>
      <c r="DH206" s="235" cm="1">
        <f t="array" ref="DH206">_xlfn.XLOOKUP($A206&amp;$B206,'[2]产值及收款计划（2026）'!$A:$A&amp;'[2]产值及收款计划（2026）'!$B:$B,'[2]产值及收款计划（2026）'!DD:DD)</f>
        <v>0</v>
      </c>
      <c r="DI206" s="235" cm="1">
        <f t="array" ref="DI206">_xlfn.XLOOKUP($A206&amp;$B206,'[2]产值及收款计划（2026）'!$A:$A&amp;'[2]产值及收款计划（2026）'!$B:$B,'[2]产值及收款计划（2026）'!DE:DE)</f>
        <v>0</v>
      </c>
      <c r="DJ206" s="235" cm="1">
        <f t="array" ref="DJ206">_xlfn.XLOOKUP($A206&amp;$B206,'[2]产值及收款计划（2026）'!$A:$A&amp;'[2]产值及收款计划（2026）'!$B:$B,'[2]产值及收款计划（2026）'!DF:DF)</f>
        <v>0</v>
      </c>
      <c r="DK206" s="235" cm="1">
        <f t="array" ref="DK206">_xlfn.XLOOKUP($A206&amp;$B206,'[2]产值及收款计划（2026）'!$A:$A&amp;'[2]产值及收款计划（2026）'!$B:$B,'[2]产值及收款计划（2026）'!DG:DG)</f>
        <v>0</v>
      </c>
      <c r="DL206" s="235" cm="1">
        <f t="array" ref="DL206">_xlfn.XLOOKUP($A206&amp;$B206,'[2]产值及收款计划（2026）'!$A:$A&amp;'[2]产值及收款计划（2026）'!$B:$B,'[2]产值及收款计划（2026）'!DH:DH)</f>
        <v>0</v>
      </c>
      <c r="DM206" s="235" cm="1">
        <f t="array" ref="DM206">_xlfn.XLOOKUP($A206&amp;$B206,'[2]产值及收款计划（2026）'!$A:$A&amp;'[2]产值及收款计划（2026）'!$B:$B,'[2]产值及收款计划（2026）'!DI:DI)</f>
        <v>0</v>
      </c>
      <c r="DN206" s="235" cm="1">
        <f t="array" ref="DN206">_xlfn.XLOOKUP($A206&amp;$B206,'[2]产值及收款计划（2026）'!$A:$A&amp;'[2]产值及收款计划（2026）'!$B:$B,'[2]产值及收款计划（2026）'!DJ:DJ)</f>
        <v>0</v>
      </c>
      <c r="DO206" s="235" cm="1">
        <f t="array" ref="DO206">_xlfn.XLOOKUP($A206&amp;$B206,'[2]产值及收款计划（2026）'!$A:$A&amp;'[2]产值及收款计划（2026）'!$B:$B,'[2]产值及收款计划（2026）'!DK:DK)</f>
        <v>0</v>
      </c>
      <c r="DP206" s="235" cm="1">
        <f t="array" ref="DP206">_xlfn.XLOOKUP($A206&amp;$B206,'[2]产值及收款计划（2026）'!$A:$A&amp;'[2]产值及收款计划（2026）'!$B:$B,'[2]产值及收款计划（2026）'!DL:DL)</f>
        <v>0</v>
      </c>
      <c r="DQ206" s="243"/>
      <c r="DR206" s="229"/>
    </row>
    <row r="207" ht="20.25" spans="1:122">
      <c r="A207" s="233">
        <f t="shared" si="17"/>
        <v>58</v>
      </c>
      <c r="B207" s="233" t="s">
        <v>26</v>
      </c>
      <c r="C207" s="234" t="str" cm="1">
        <f t="array" ref="C207">_xlfn.XLOOKUP($A207&amp;$B207,'[2]产值及收款计划（2026）'!$A:$A&amp;'[2]产值及收款计划（2026）'!$B:$B,'[2]产值及收款计划（2026）'!C:C)</f>
        <v>ZHT2024122400171</v>
      </c>
      <c r="D207" s="234" t="str" cm="1">
        <f t="array" ref="D207">_xlfn.XLOOKUP($A207&amp;$B207,'[2]产值及收款计划（2026）'!$A:$A&amp;'[2]产值及收款计划（2026）'!$B:$B,'[2]产值及收款计划（2026）'!D:D)</f>
        <v>杨浦城投城市服务一体化 管理平台项目</v>
      </c>
      <c r="E207" s="235" cm="1">
        <f t="array" ref="E207">_xlfn.XLOOKUP($A207&amp;$B207,'[2]产值及收款计划（2026）'!$A:$A&amp;'[2]产值及收款计划（2026）'!$B:$B,'[2]产值及收款计划（2026）'!E:E)</f>
        <v>720</v>
      </c>
      <c r="F207" s="235" cm="1">
        <f t="array" ref="F207">_xlfn.XLOOKUP($A207&amp;$B207,'[2]产值及收款计划（2026）'!$A:$A&amp;'[2]产值及收款计划（2026）'!$B:$B,'[2]产值及收款计划（2026）'!F:F)</f>
        <v>720</v>
      </c>
      <c r="G207" s="235" cm="1">
        <f t="array" ref="G207">_xlfn.XLOOKUP($A207&amp;$B207,'[2]产值及收款计划（2026）'!$A:$A&amp;'[2]产值及收款计划（2026）'!$B:$B,'[2]产值及收款计划（2026）'!G:G)</f>
        <v>720</v>
      </c>
      <c r="H207" s="235" cm="1">
        <f t="array" ref="H207">_xlfn.XLOOKUP($A207&amp;$B207,'[2]产值及收款计划（2026）'!$A:$A&amp;'[2]产值及收款计划（2026）'!$B:$B,'[2]产值及收款计划（2026）'!H:H)</f>
        <v>400</v>
      </c>
      <c r="I207" s="236" cm="1">
        <f t="array" ref="I207">_xlfn.XLOOKUP($A207&amp;$B207,'[2]产值及收款计划（2026）'!$A:$A&amp;'[2]产值及收款计划（2026）'!$B:$B,'[2]产值及收款计划（2026）'!I:I)</f>
        <v>0.555555555555556</v>
      </c>
      <c r="J207" s="237" cm="1">
        <f t="array" ref="J207">_xlfn.XLOOKUP($A207&amp;$B207,'[2]产值及收款计划（2026）'!$A:$A&amp;'[2]产值及收款计划（2026）'!$B:$B,'[2]产值及收款计划（2026）'!J:J)</f>
        <v>0.0689577249593658</v>
      </c>
      <c r="K207" s="235" t="e" cm="1">
        <f t="array" ref="K207">_xlfn.XLOOKUP($A207&amp;$B207,'[2]产值及收款计划（2026）'!$A:$A&amp;'[2]产值及收款计划（2026）'!$B:$B,'[2]产值及收款计划（2026）'!K:K)</f>
        <v>#REF!</v>
      </c>
      <c r="L207" s="235" t="e" cm="1">
        <f t="array" ref="L207">_xlfn.XLOOKUP($A207&amp;$B207,'[2]产值及收款计划（2026）'!$A:$A&amp;'[2]产值及收款计划（2026）'!$B:$B,'[2]产值及收款计划（2026）'!L:L)</f>
        <v>#REF!</v>
      </c>
      <c r="M207" s="235" t="str" cm="1">
        <f t="array" ref="M207">_xlfn.XLOOKUP($A207&amp;$B207,'[2]产值及收款计划（2026）'!$A:$A&amp;'[2]产值及收款计划（2026）'!$B:$B,'[2]产值及收款计划（2026）'!M:M)</f>
        <v>主导</v>
      </c>
      <c r="N207" s="235" t="str" cm="1">
        <f t="array" ref="N207">_xlfn.XLOOKUP($A207&amp;$B207,'[2]产值及收款计划（2026）'!$A:$A&amp;'[2]产值及收款计划（2026）'!$B:$B,'[2]产值及收款计划（2026）'!N:N)</f>
        <v>贺一玮团队</v>
      </c>
      <c r="O207" s="235" t="str" cm="1">
        <f t="array" ref="O207">_xlfn.XLOOKUP($A207&amp;$B207,'[2]产值及收款计划（2026）'!$A:$A&amp;'[2]产值及收款计划（2026）'!$B:$B,'[2]产值及收款计划（2026）'!O:O)</f>
        <v>刘逸凡</v>
      </c>
      <c r="P207" s="234" t="str" cm="1">
        <f t="array" ref="P207">_xlfn.XLOOKUP($A207&amp;$B207,'[2]产值及收款计划（2026）'!$A:$A&amp;'[2]产值及收款计划（2026）'!$B:$B,'[2]产值及收款计划（2026）'!P:P)</f>
        <v>在建</v>
      </c>
      <c r="Q207" s="235" t="e" cm="1">
        <f t="array" ref="Q207">_xlfn.XLOOKUP($A207&amp;$B207,'[2]产值及收款计划（2026）'!$A:$A&amp;'[2]产值及收款计划（2026）'!$B:$B,'[2]产值及收款计划（2026）'!Q:Q)</f>
        <v>#REF!</v>
      </c>
      <c r="R207" s="235" t="e" cm="1">
        <f t="array" ref="R207">_xlfn.XLOOKUP($A207&amp;$B207,'[2]产值及收款计划（2026）'!$A:$A&amp;'[2]产值及收款计划（2026）'!$B:$B,'[2]产值及收款计划（2026）'!R:R)</f>
        <v>#REF!</v>
      </c>
      <c r="S207" s="235" t="e" cm="1">
        <f t="array" ref="S207">_xlfn.XLOOKUP($A207&amp;$B207,'[2]产值及收款计划（2026）'!$A:$A&amp;'[2]产值及收款计划（2026）'!$B:$B,'[2]产值及收款计划（2026）'!S:S)</f>
        <v>#REF!</v>
      </c>
      <c r="T207" s="235" cm="1">
        <f t="array" ref="T207">_xlfn.XLOOKUP($A207&amp;$B207,'[2]产值及收款计划（2026）'!$A:$A&amp;'[2]产值及收款计划（2026）'!$B:$B,'[2]产值及收款计划（2026）'!T:T)</f>
        <v>612</v>
      </c>
      <c r="U207" s="235" cm="1">
        <f t="array" ref="U207">_xlfn.XLOOKUP($A207&amp;$B207,'[2]产值及收款计划（2026）'!$A:$A&amp;'[2]产值及收款计划（2026）'!$B:$B,'[2]产值及收款计划（2026）'!U:U)</f>
        <v>0</v>
      </c>
      <c r="V207" s="235" cm="1">
        <f t="array" ref="V207">_xlfn.XLOOKUP($A207&amp;$B207,'[2]产值及收款计划（2026）'!$A:$A&amp;'[2]产值及收款计划（2026）'!$B:$B,'[2]产值及收款计划（2026）'!V:V)</f>
        <v>108</v>
      </c>
      <c r="W207" s="235" t="e" cm="1">
        <f t="array" ref="W207">_xlfn.XLOOKUP($A207&amp;$B207,'[2]产值及收款计划（2026）'!$A:$A&amp;'[2]产值及收款计划（2026）'!$B:$B,'[2]产值及收款计划（2026）'!W:W)</f>
        <v>#REF!</v>
      </c>
      <c r="X207" s="235" t="e" cm="1">
        <f t="array" ref="X207">_xlfn.XLOOKUP($A207&amp;$B207,'[2]产值及收款计划（2026）'!$A:$A&amp;'[2]产值及收款计划（2026）'!$B:$B,'[2]产值及收款计划（2026）'!X:X)</f>
        <v>#REF!</v>
      </c>
      <c r="Y207" s="235" t="e" cm="1">
        <f t="array" ref="Y207">_xlfn.XLOOKUP($A207&amp;$B207,'[2]产值及收款计划（2026）'!$A:$A&amp;'[2]产值及收款计划（2026）'!$B:$B,'[2]产值及收款计划（2026）'!Y:Y)</f>
        <v>#REF!</v>
      </c>
      <c r="Z207" s="235" t="e" cm="1">
        <f t="array" ref="Z207">_xlfn.XLOOKUP($A207&amp;$B207,'[2]产值及收款计划（2026）'!$A:$A&amp;'[2]产值及收款计划（2026）'!$B:$B,'[2]产值及收款计划（2026）'!Z:Z)</f>
        <v>#REF!</v>
      </c>
      <c r="AA207" s="235" t="e" cm="1">
        <f t="array" ref="AA207">_xlfn.XLOOKUP($A207&amp;$B207,'[2]产值及收款计划（2026）'!$A:$A&amp;'[2]产值及收款计划（2026）'!$B:$B,'[2]产值及收款计划（2026）'!AA:AA)</f>
        <v>#REF!</v>
      </c>
      <c r="AB207" s="235" t="e" cm="1">
        <f t="array" ref="AB207">_xlfn.XLOOKUP($A207&amp;$B207,'[2]产值及收款计划（2026）'!$A:$A&amp;'[2]产值及收款计划（2026）'!$B:$B,'[2]产值及收款计划（2026）'!AB:AB)</f>
        <v>#REF!</v>
      </c>
      <c r="AC207" s="235" t="e" cm="1">
        <f t="array" ref="AC207">_xlfn.XLOOKUP($A207&amp;$B207,'[2]产值及收款计划（2026）'!$A:$A&amp;'[2]产值及收款计划（2026）'!$B:$B,'[2]产值及收款计划（2026）'!AC:AC)</f>
        <v>#REF!</v>
      </c>
      <c r="AD207" s="235" cm="1">
        <f t="array" ref="AD207">_xlfn.XLOOKUP($A207&amp;$B207,'[2]产值及收款计划（2026）'!$A:$A&amp;'[2]产值及收款计划（2026）'!$B:$B,'[2]产值及收款计划（2026）'!AD:AD)</f>
        <v>108</v>
      </c>
      <c r="AE207" s="235" t="e" cm="1">
        <f t="array" ref="AE207">_xlfn.XLOOKUP($A207&amp;$B207,'[2]产值及收款计划（2026）'!$A:$A&amp;'[2]产值及收款计划（2026）'!$B:$B,'[2]产值及收款计划（2026）'!AE:AE)</f>
        <v>#REF!</v>
      </c>
      <c r="AF207" s="235" t="e" cm="1">
        <f t="array" ref="AF207">_xlfn.XLOOKUP($A207&amp;$B207,'[2]产值及收款计划（2026）'!$A:$A&amp;'[2]产值及收款计划（2026）'!$B:$B,'[2]产值及收款计划（2026）'!AF:AF)</f>
        <v>#REF!</v>
      </c>
      <c r="AG207" s="235" t="e" cm="1">
        <f t="array" ref="AG207">_xlfn.XLOOKUP($A207&amp;$B207,'[2]产值及收款计划（2026）'!$A:$A&amp;'[2]产值及收款计划（2026）'!$B:$B,'[2]产值及收款计划（2026）'!AG:AG)</f>
        <v>#REF!</v>
      </c>
      <c r="AH207" s="235" t="e" cm="1">
        <f t="array" ref="AH207">_xlfn.XLOOKUP($A207&amp;$B207,'[2]产值及收款计划（2026）'!$A:$A&amp;'[2]产值及收款计划（2026）'!$B:$B,'[2]产值及收款计划（2026）'!AH:AH)</f>
        <v>#REF!</v>
      </c>
      <c r="AI207" s="235" t="e" cm="1">
        <f t="array" ref="AI207">_xlfn.XLOOKUP($A207&amp;$B207,'[2]产值及收款计划（2026）'!$A:$A&amp;'[2]产值及收款计划（2026）'!$B:$B,'[2]产值及收款计划（2026）'!AI:AI)</f>
        <v>#REF!</v>
      </c>
      <c r="AJ207" s="235" t="e" cm="1">
        <f t="array" ref="AJ207">_xlfn.XLOOKUP($A207&amp;$B207,'[2]产值及收款计划（2026）'!$A:$A&amp;'[2]产值及收款计划（2026）'!$B:$B,'[2]产值及收款计划（2026）'!AJ:AJ)</f>
        <v>#REF!</v>
      </c>
      <c r="AK207" s="235" t="e" cm="1">
        <f t="array" ref="AK207">_xlfn.XLOOKUP($A207&amp;$B207,'[2]产值及收款计划（2026）'!$A:$A&amp;'[2]产值及收款计划（2026）'!$B:$B,'[2]产值及收款计划（2026）'!AK:AK)</f>
        <v>#REF!</v>
      </c>
      <c r="AL207" s="235" t="e" cm="1">
        <f t="array" ref="AL207">_xlfn.XLOOKUP($A207&amp;$B207,'[2]产值及收款计划（2026）'!$A:$A&amp;'[2]产值及收款计划（2026）'!$B:$B,'[2]产值及收款计划（2026）'!AL:AL)</f>
        <v>#REF!</v>
      </c>
      <c r="AM207" s="242" t="e" cm="1">
        <f t="array" ref="AM207">_xlfn.LET(_xlpm.勾选月份状态数组,TRANSPOSE('PPT(12-15页）-TOP10'!$A$3:$A$14),_xlpm.选择数据区,IF('PPT(12-15页）-TOP10'!$E$3="收款",$BA207:$BL207,$AA207:$AL207),SUM(_xlfn._xlws.FILTER(_xlpm.选择数据区,_xlpm.勾选月份状态数组,"")))</f>
        <v>#REF!</v>
      </c>
      <c r="AN207" s="235" t="e">
        <f>_xlfn.XLOOKUP($C207,应收未收表!$T:$T,应收未收表!AA:AA)</f>
        <v>#N/A</v>
      </c>
      <c r="AO207" s="235" t="e">
        <f>_xlfn.XLOOKUP($C207,应收未收表!$T:$T,应收未收表!AB:AB)</f>
        <v>#N/A</v>
      </c>
      <c r="AP207" s="235" t="e">
        <f>_xlfn.XLOOKUP($C207,应收未收表!$T:$T,应收未收表!AC:AC)</f>
        <v>#N/A</v>
      </c>
      <c r="AQ207" s="235" t="e">
        <f>_xlfn.XLOOKUP($C207,应收未收表!$T:$T,应收未收表!AE:AE)</f>
        <v>#N/A</v>
      </c>
      <c r="AR207" s="235" t="e">
        <f>_xlfn.XLOOKUP($C207,应收未收表!$T:$T,应收未收表!AF:AF)</f>
        <v>#N/A</v>
      </c>
      <c r="AS207" s="235" t="e" cm="1">
        <f t="array" ref="AS207">_xlfn.XLOOKUP($A207&amp;$B207,'[2]产值及收款计划（2026）'!$A:$A&amp;'[2]产值及收款计划（2026）'!$B:$B,'[2]产值及收款计划（2026）'!AS:AS)</f>
        <v>#REF!</v>
      </c>
      <c r="AT207" s="235" t="e" cm="1">
        <f t="array" ref="AT207">_xlfn.XLOOKUP($A207&amp;$B207,'[2]产值及收款计划（2026）'!$A:$A&amp;'[2]产值及收款计划（2026）'!$B:$B,'[2]产值及收款计划（2026）'!AT:AT)</f>
        <v>#REF!</v>
      </c>
      <c r="AU207" s="235" t="e" cm="1">
        <f t="array" ref="AU207">_xlfn.XLOOKUP($A207&amp;$B207,'[2]产值及收款计划（2026）'!$A:$A&amp;'[2]产值及收款计划（2026）'!$B:$B,'[2]产值及收款计划（2026）'!AU:AU)</f>
        <v>#REF!</v>
      </c>
      <c r="AV207" s="235" t="e" cm="1">
        <f t="array" ref="AV207">_xlfn.XLOOKUP($A207&amp;$B207,'[2]产值及收款计划（2026）'!$A:$A&amp;'[2]产值及收款计划（2026）'!$B:$B,'[2]产值及收款计划（2026）'!AV:AV)</f>
        <v>#REF!</v>
      </c>
      <c r="AW207" s="235" cm="1">
        <f t="array" ref="AW207">_xlfn.XLOOKUP($A207&amp;$B207,'[2]产值及收款计划（2026）'!$A:$A&amp;'[2]产值及收款计划（2026）'!$B:$B,'[2]产值及收款计划（2026）'!AW:AW)</f>
        <v>504</v>
      </c>
      <c r="AX207" s="235" cm="1">
        <f t="array" ref="AX207">_xlfn.XLOOKUP($A207&amp;$B207,'[2]产值及收款计划（2026）'!$A:$A&amp;'[2]产值及收款计划（2026）'!$B:$B,'[2]产值及收款计划（2026）'!AX:AX)</f>
        <v>0</v>
      </c>
      <c r="AY207" s="235" cm="1">
        <f t="array" ref="AY207">_xlfn.XLOOKUP($A207&amp;$B207,'[2]产值及收款计划（2026）'!$A:$A&amp;'[2]产值及收款计划（2026）'!$B:$B,'[2]产值及收款计划（2026）'!AY:AY)</f>
        <v>216</v>
      </c>
      <c r="AZ207" s="235" cm="1">
        <f t="array" ref="AZ207">_xlfn.XLOOKUP($A207&amp;$B207,'[2]产值及收款计划（2026）'!$A:$A&amp;'[2]产值及收款计划（2026）'!$B:$B,'[2]产值及收款计划（2026）'!AZ:AZ)</f>
        <v>108</v>
      </c>
      <c r="BA207" s="235" t="e" cm="1">
        <f t="array" ref="BA207">_xlfn.XLOOKUP($A207&amp;$B207,'[2]产值及收款计划（2026）'!$A:$A&amp;'[2]产值及收款计划（2026）'!$B:$B,'[2]产值及收款计划（2026）'!BA:BA)</f>
        <v>#REF!</v>
      </c>
      <c r="BB207" s="235" t="e" cm="1">
        <f t="array" ref="BB207">_xlfn.XLOOKUP($A207&amp;$B207,'[2]产值及收款计划（2026）'!$A:$A&amp;'[2]产值及收款计划（2026）'!$B:$B,'[2]产值及收款计划（2026）'!BB:BB)</f>
        <v>#REF!</v>
      </c>
      <c r="BC207" s="235" t="e" cm="1">
        <f t="array" ref="BC207">_xlfn.XLOOKUP($A207&amp;$B207,'[2]产值及收款计划（2026）'!$A:$A&amp;'[2]产值及收款计划（2026）'!$B:$B,'[2]产值及收款计划（2026）'!BC:BC)</f>
        <v>#REF!</v>
      </c>
      <c r="BD207" s="235" cm="1">
        <f t="array" ref="BD207">_xlfn.XLOOKUP($A207&amp;$B207,'[2]产值及收款计划（2026）'!$A:$A&amp;'[2]产值及收款计划（2026）'!$B:$B,'[2]产值及收款计划（2026）'!BD:BD)</f>
        <v>108</v>
      </c>
      <c r="BE207" s="235" t="e" cm="1">
        <f t="array" ref="BE207">_xlfn.XLOOKUP($A207&amp;$B207,'[2]产值及收款计划（2026）'!$A:$A&amp;'[2]产值及收款计划（2026）'!$B:$B,'[2]产值及收款计划（2026）'!BE:BE)</f>
        <v>#REF!</v>
      </c>
      <c r="BF207" s="235" t="e" cm="1">
        <f t="array" ref="BF207">_xlfn.XLOOKUP($A207&amp;$B207,'[2]产值及收款计划（2026）'!$A:$A&amp;'[2]产值及收款计划（2026）'!$B:$B,'[2]产值及收款计划（2026）'!BF:BF)</f>
        <v>#REF!</v>
      </c>
      <c r="BG207" s="235" t="e" cm="1">
        <f t="array" ref="BG207">_xlfn.XLOOKUP($A207&amp;$B207,'[2]产值及收款计划（2026）'!$A:$A&amp;'[2]产值及收款计划（2026）'!$B:$B,'[2]产值及收款计划（2026）'!BG:BG)</f>
        <v>#REF!</v>
      </c>
      <c r="BH207" s="235" t="e" cm="1">
        <f t="array" ref="BH207">_xlfn.XLOOKUP($A207&amp;$B207,'[2]产值及收款计划（2026）'!$A:$A&amp;'[2]产值及收款计划（2026）'!$B:$B,'[2]产值及收款计划（2026）'!BH:BH)</f>
        <v>#REF!</v>
      </c>
      <c r="BI207" s="235" t="e" cm="1">
        <f t="array" ref="BI207">_xlfn.XLOOKUP($A207&amp;$B207,'[2]产值及收款计划（2026）'!$A:$A&amp;'[2]产值及收款计划（2026）'!$B:$B,'[2]产值及收款计划（2026）'!BI:BI)</f>
        <v>#REF!</v>
      </c>
      <c r="BJ207" s="235" t="e" cm="1">
        <f t="array" ref="BJ207">_xlfn.XLOOKUP($A207&amp;$B207,'[2]产值及收款计划（2026）'!$A:$A&amp;'[2]产值及收款计划（2026）'!$B:$B,'[2]产值及收款计划（2026）'!BJ:BJ)</f>
        <v>#REF!</v>
      </c>
      <c r="BK207" s="235" t="e" cm="1">
        <f t="array" ref="BK207">_xlfn.XLOOKUP($A207&amp;$B207,'[2]产值及收款计划（2026）'!$A:$A&amp;'[2]产值及收款计划（2026）'!$B:$B,'[2]产值及收款计划（2026）'!BK:BK)</f>
        <v>#REF!</v>
      </c>
      <c r="BL207" s="235" t="e" cm="1">
        <f t="array" ref="BL207">_xlfn.XLOOKUP($A207&amp;$B207,'[2]产值及收款计划（2026）'!$A:$A&amp;'[2]产值及收款计划（2026）'!$B:$B,'[2]产值及收款计划（2026）'!BL:BL)</f>
        <v>#REF!</v>
      </c>
      <c r="BM207" s="235"/>
      <c r="BN207" s="235"/>
      <c r="BO207" s="235"/>
      <c r="BP207" s="235"/>
      <c r="BQ207" s="235" t="e">
        <f>_xlfn.XLOOKUP($C207,应收未收表!$AJ:$AJ,应收未收表!AK:AK)</f>
        <v>#N/A</v>
      </c>
      <c r="BR207" s="235" t="e">
        <f>_xlfn.XLOOKUP($C207,应收未收表!$AJ:$AJ,应收未收表!AL:AL)</f>
        <v>#N/A</v>
      </c>
      <c r="BS207" s="235" t="e">
        <f>_xlfn.XLOOKUP($C207,应收未收表!$AJ:$AJ,应收未收表!AM:AM)</f>
        <v>#N/A</v>
      </c>
      <c r="BT207" s="235" t="e">
        <f>_xlfn.XLOOKUP($C207,应收未收表!$AJ:$AJ,应收未收表!AN:AN)</f>
        <v>#N/A</v>
      </c>
      <c r="BU207" s="234" t="str" cm="1">
        <f t="array" ref="BU207">_xlfn.XLOOKUP($A207&amp;$B207,'[2]产值及收款计划（2026）'!$A:$A&amp;'[2]产值及收款计划（2026）'!$B:$B,'[2]产值及收款计划（2026）'!BQ:BQ)</f>
        <v>上海杨浦城市建设投资（集团）有限公司</v>
      </c>
      <c r="BV207" s="235" t="e" cm="1">
        <f t="array" ref="BV207">_xlfn.XLOOKUP($A207&amp;$B207,'[2]产值及收款计划（2026）'!$A:$A&amp;'[2]产值及收款计划（2026）'!$B:$B,'[2]产值及收款计划（2026）'!BR:BR)</f>
        <v>#REF!</v>
      </c>
      <c r="CE207" s="235" cm="1">
        <f t="array" ref="CE207">_xlfn.XLOOKUP($A207&amp;$B207,'[2]产值及收款计划（2026）'!$A:$A&amp;'[2]产值及收款计划（2026）'!$B:$B,'[2]产值及收款计划（2026）'!CA:CA)</f>
        <v>0</v>
      </c>
      <c r="CF207" s="235" cm="1">
        <f t="array" ref="CF207">_xlfn.XLOOKUP($A207&amp;$B207,'[2]产值及收款计划（2026）'!$A:$A&amp;'[2]产值及收款计划（2026）'!$B:$B,'[2]产值及收款计划（2026）'!CB:CB)</f>
        <v>0</v>
      </c>
      <c r="CG207" s="235" cm="1">
        <f t="array" ref="CG207">_xlfn.XLOOKUP($A207&amp;$B207,'[2]产值及收款计划（2026）'!$A:$A&amp;'[2]产值及收款计划（2026）'!$B:$B,'[2]产值及收款计划（2026）'!CC:CC)</f>
        <v>0</v>
      </c>
      <c r="CH207" s="235" cm="1">
        <f t="array" ref="CH207">_xlfn.XLOOKUP($A207&amp;$B207,'[2]产值及收款计划（2026）'!$A:$A&amp;'[2]产值及收款计划（2026）'!$B:$B,'[2]产值及收款计划（2026）'!CD:CD)</f>
        <v>0</v>
      </c>
      <c r="CI207" s="235" cm="1">
        <f t="array" ref="CI207">_xlfn.XLOOKUP($A207&amp;$B207,'[2]产值及收款计划（2026）'!$A:$A&amp;'[2]产值及收款计划（2026）'!$B:$B,'[2]产值及收款计划（2026）'!CE:CE)</f>
        <v>0</v>
      </c>
      <c r="CJ207" s="235" cm="1">
        <f t="array" ref="CJ207">_xlfn.XLOOKUP($A207&amp;$B207,'[2]产值及收款计划（2026）'!$A:$A&amp;'[2]产值及收款计划（2026）'!$B:$B,'[2]产值及收款计划（2026）'!CF:CF)</f>
        <v>0</v>
      </c>
      <c r="CK207" s="235" cm="1">
        <f t="array" ref="CK207">_xlfn.XLOOKUP($A207&amp;$B207,'[2]产值及收款计划（2026）'!$A:$A&amp;'[2]产值及收款计划（2026）'!$B:$B,'[2]产值及收款计划（2026）'!CG:CG)</f>
        <v>0</v>
      </c>
      <c r="CL207" s="235" cm="1">
        <f t="array" ref="CL207">_xlfn.XLOOKUP($A207&amp;$B207,'[2]产值及收款计划（2026）'!$A:$A&amp;'[2]产值及收款计划（2026）'!$B:$B,'[2]产值及收款计划（2026）'!CH:CH)</f>
        <v>0</v>
      </c>
      <c r="CM207" s="235" cm="1">
        <f t="array" ref="CM207">_xlfn.XLOOKUP($A207&amp;$B207,'[2]产值及收款计划（2026）'!$A:$A&amp;'[2]产值及收款计划（2026）'!$B:$B,'[2]产值及收款计划（2026）'!CI:CI)</f>
        <v>0</v>
      </c>
      <c r="CN207" s="235" cm="1">
        <f t="array" ref="CN207">_xlfn.XLOOKUP($A207&amp;$B207,'[2]产值及收款计划（2026）'!$A:$A&amp;'[2]产值及收款计划（2026）'!$B:$B,'[2]产值及收款计划（2026）'!CJ:CJ)</f>
        <v>0</v>
      </c>
      <c r="CO207" s="235" cm="1">
        <f t="array" ref="CO207">_xlfn.XLOOKUP($A207&amp;$B207,'[2]产值及收款计划（2026）'!$A:$A&amp;'[2]产值及收款计划（2026）'!$B:$B,'[2]产值及收款计划（2026）'!CK:CK)</f>
        <v>0</v>
      </c>
      <c r="CP207" s="235" cm="1">
        <f t="array" ref="CP207">_xlfn.XLOOKUP($A207&amp;$B207,'[2]产值及收款计划（2026）'!$A:$A&amp;'[2]产值及收款计划（2026）'!$B:$B,'[2]产值及收款计划（2026）'!CL:CL)</f>
        <v>0</v>
      </c>
      <c r="DE207" s="235" cm="1">
        <f t="array" ref="DE207">_xlfn.XLOOKUP($A207&amp;$B207,'[2]产值及收款计划（2026）'!$A:$A&amp;'[2]产值及收款计划（2026）'!$B:$B,'[2]产值及收款计划（2026）'!DA:DA)</f>
        <v>0</v>
      </c>
      <c r="DF207" s="235" cm="1">
        <f t="array" ref="DF207">_xlfn.XLOOKUP($A207&amp;$B207,'[2]产值及收款计划（2026）'!$A:$A&amp;'[2]产值及收款计划（2026）'!$B:$B,'[2]产值及收款计划（2026）'!DB:DB)</f>
        <v>0</v>
      </c>
      <c r="DG207" s="235" cm="1">
        <f t="array" ref="DG207">_xlfn.XLOOKUP($A207&amp;$B207,'[2]产值及收款计划（2026）'!$A:$A&amp;'[2]产值及收款计划（2026）'!$B:$B,'[2]产值及收款计划（2026）'!DC:DC)</f>
        <v>0</v>
      </c>
      <c r="DH207" s="235" cm="1">
        <f t="array" ref="DH207">_xlfn.XLOOKUP($A207&amp;$B207,'[2]产值及收款计划（2026）'!$A:$A&amp;'[2]产值及收款计划（2026）'!$B:$B,'[2]产值及收款计划（2026）'!DD:DD)</f>
        <v>0</v>
      </c>
      <c r="DI207" s="235" cm="1">
        <f t="array" ref="DI207">_xlfn.XLOOKUP($A207&amp;$B207,'[2]产值及收款计划（2026）'!$A:$A&amp;'[2]产值及收款计划（2026）'!$B:$B,'[2]产值及收款计划（2026）'!DE:DE)</f>
        <v>0</v>
      </c>
      <c r="DJ207" s="235" cm="1">
        <f t="array" ref="DJ207">_xlfn.XLOOKUP($A207&amp;$B207,'[2]产值及收款计划（2026）'!$A:$A&amp;'[2]产值及收款计划（2026）'!$B:$B,'[2]产值及收款计划（2026）'!DF:DF)</f>
        <v>0</v>
      </c>
      <c r="DK207" s="235" cm="1">
        <f t="array" ref="DK207">_xlfn.XLOOKUP($A207&amp;$B207,'[2]产值及收款计划（2026）'!$A:$A&amp;'[2]产值及收款计划（2026）'!$B:$B,'[2]产值及收款计划（2026）'!DG:DG)</f>
        <v>0</v>
      </c>
      <c r="DL207" s="235" cm="1">
        <f t="array" ref="DL207">_xlfn.XLOOKUP($A207&amp;$B207,'[2]产值及收款计划（2026）'!$A:$A&amp;'[2]产值及收款计划（2026）'!$B:$B,'[2]产值及收款计划（2026）'!DH:DH)</f>
        <v>0</v>
      </c>
      <c r="DM207" s="235" cm="1">
        <f t="array" ref="DM207">_xlfn.XLOOKUP($A207&amp;$B207,'[2]产值及收款计划（2026）'!$A:$A&amp;'[2]产值及收款计划（2026）'!$B:$B,'[2]产值及收款计划（2026）'!DI:DI)</f>
        <v>0</v>
      </c>
      <c r="DN207" s="235" cm="1">
        <f t="array" ref="DN207">_xlfn.XLOOKUP($A207&amp;$B207,'[2]产值及收款计划（2026）'!$A:$A&amp;'[2]产值及收款计划（2026）'!$B:$B,'[2]产值及收款计划（2026）'!DJ:DJ)</f>
        <v>0</v>
      </c>
      <c r="DO207" s="235" cm="1">
        <f t="array" ref="DO207">_xlfn.XLOOKUP($A207&amp;$B207,'[2]产值及收款计划（2026）'!$A:$A&amp;'[2]产值及收款计划（2026）'!$B:$B,'[2]产值及收款计划（2026）'!DK:DK)</f>
        <v>0</v>
      </c>
      <c r="DP207" s="235" cm="1">
        <f t="array" ref="DP207">_xlfn.XLOOKUP($A207&amp;$B207,'[2]产值及收款计划（2026）'!$A:$A&amp;'[2]产值及收款计划（2026）'!$B:$B,'[2]产值及收款计划（2026）'!DL:DL)</f>
        <v>0</v>
      </c>
      <c r="DQ207" s="243"/>
      <c r="DR207" s="229"/>
    </row>
    <row r="208" ht="20.25" spans="1:122">
      <c r="A208" s="233">
        <f t="shared" si="17"/>
        <v>59</v>
      </c>
      <c r="B208" s="233" t="s">
        <v>26</v>
      </c>
      <c r="C208" s="234" t="str" cm="1">
        <f t="array" ref="C208">_xlfn.XLOOKUP($A208&amp;$B208,'[2]产值及收款计划（2026）'!$A:$A&amp;'[2]产值及收款计划（2026）'!$B:$B,'[2]产值及收款计划（2026）'!C:C)</f>
        <v>ZHT2024111900141</v>
      </c>
      <c r="D208" s="234" t="str" cm="1">
        <f t="array" ref="D208">_xlfn.XLOOKUP($A208&amp;$B208,'[2]产值及收款计划（2026）'!$A:$A&amp;'[2]产值及收款计划（2026）'!$B:$B,'[2]产值及收款计划（2026）'!D:D)</f>
        <v>机场轨交智慧运维平台(一期)运管大屏开发项目</v>
      </c>
      <c r="E208" s="235" cm="1">
        <f t="array" ref="E208">_xlfn.XLOOKUP($A208&amp;$B208,'[2]产值及收款计划（2026）'!$A:$A&amp;'[2]产值及收款计划（2026）'!$B:$B,'[2]产值及收款计划（2026）'!E:E)</f>
        <v>74.11626</v>
      </c>
      <c r="F208" s="235" cm="1">
        <f t="array" ref="F208">_xlfn.XLOOKUP($A208&amp;$B208,'[2]产值及收款计划（2026）'!$A:$A&amp;'[2]产值及收款计划（2026）'!$B:$B,'[2]产值及收款计划（2026）'!F:F)</f>
        <v>74.11626</v>
      </c>
      <c r="G208" s="235" cm="1">
        <f t="array" ref="G208">_xlfn.XLOOKUP($A208&amp;$B208,'[2]产值及收款计划（2026）'!$A:$A&amp;'[2]产值及收款计划（2026）'!$B:$B,'[2]产值及收款计划（2026）'!G:G)</f>
        <v>74.11626</v>
      </c>
      <c r="H208" s="235" cm="1">
        <f t="array" ref="H208">_xlfn.XLOOKUP($A208&amp;$B208,'[2]产值及收款计划（2026）'!$A:$A&amp;'[2]产值及收款计划（2026）'!$B:$B,'[2]产值及收款计划（2026）'!H:H)</f>
        <v>74.11626</v>
      </c>
      <c r="I208" s="236" cm="1">
        <f t="array" ref="I208">_xlfn.XLOOKUP($A208&amp;$B208,'[2]产值及收款计划（2026）'!$A:$A&amp;'[2]产值及收款计划（2026）'!$B:$B,'[2]产值及收款计划（2026）'!I:I)</f>
        <v>1</v>
      </c>
      <c r="J208" s="237" cm="1">
        <f t="array" ref="J208">_xlfn.XLOOKUP($A208&amp;$B208,'[2]产值及收款计划（2026）'!$A:$A&amp;'[2]产值及收款计划（2026）'!$B:$B,'[2]产值及收款计划（2026）'!J:J)</f>
        <v>0.06</v>
      </c>
      <c r="K208" s="235" t="e" cm="1">
        <f t="array" ref="K208">_xlfn.XLOOKUP($A208&amp;$B208,'[2]产值及收款计划（2026）'!$A:$A&amp;'[2]产值及收款计划（2026）'!$B:$B,'[2]产值及收款计划（2026）'!K:K)</f>
        <v>#REF!</v>
      </c>
      <c r="L208" s="235" t="e" cm="1">
        <f t="array" ref="L208">_xlfn.XLOOKUP($A208&amp;$B208,'[2]产值及收款计划（2026）'!$A:$A&amp;'[2]产值及收款计划（2026）'!$B:$B,'[2]产值及收款计划（2026）'!L:L)</f>
        <v>#REF!</v>
      </c>
      <c r="M208" s="235" t="str" cm="1">
        <f t="array" ref="M208">_xlfn.XLOOKUP($A208&amp;$B208,'[2]产值及收款计划（2026）'!$A:$A&amp;'[2]产值及收款计划（2026）'!$B:$B,'[2]产值及收款计划（2026）'!M:M)</f>
        <v>主导</v>
      </c>
      <c r="N208" s="235" t="str" cm="1">
        <f t="array" ref="N208">_xlfn.XLOOKUP($A208&amp;$B208,'[2]产值及收款计划（2026）'!$A:$A&amp;'[2]产值及收款计划（2026）'!$B:$B,'[2]产值及收款计划（2026）'!N:N)</f>
        <v>贺一玮团队</v>
      </c>
      <c r="O208" s="235" t="str" cm="1">
        <f t="array" ref="O208">_xlfn.XLOOKUP($A208&amp;$B208,'[2]产值及收款计划（2026）'!$A:$A&amp;'[2]产值及收款计划（2026）'!$B:$B,'[2]产值及收款计划（2026）'!O:O)</f>
        <v>贺一玮</v>
      </c>
      <c r="P208" s="234" t="str" cm="1">
        <f t="array" ref="P208">_xlfn.XLOOKUP($A208&amp;$B208,'[2]产值及收款计划（2026）'!$A:$A&amp;'[2]产值及收款计划（2026）'!$B:$B,'[2]产值及收款计划（2026）'!P:P)</f>
        <v>在建</v>
      </c>
      <c r="Q208" s="235" t="e" cm="1">
        <f t="array" ref="Q208">_xlfn.XLOOKUP($A208&amp;$B208,'[2]产值及收款计划（2026）'!$A:$A&amp;'[2]产值及收款计划（2026）'!$B:$B,'[2]产值及收款计划（2026）'!Q:Q)</f>
        <v>#REF!</v>
      </c>
      <c r="R208" s="235" t="e" cm="1">
        <f t="array" ref="R208">_xlfn.XLOOKUP($A208&amp;$B208,'[2]产值及收款计划（2026）'!$A:$A&amp;'[2]产值及收款计划（2026）'!$B:$B,'[2]产值及收款计划（2026）'!R:R)</f>
        <v>#REF!</v>
      </c>
      <c r="S208" s="235" t="e" cm="1">
        <f t="array" ref="S208">_xlfn.XLOOKUP($A208&amp;$B208,'[2]产值及收款计划（2026）'!$A:$A&amp;'[2]产值及收款计划（2026）'!$B:$B,'[2]产值及收款计划（2026）'!S:S)</f>
        <v>#REF!</v>
      </c>
      <c r="T208" s="235" cm="1">
        <f t="array" ref="T208">_xlfn.XLOOKUP($A208&amp;$B208,'[2]产值及收款计划（2026）'!$A:$A&amp;'[2]产值及收款计划（2026）'!$B:$B,'[2]产值及收款计划（2026）'!T:T)</f>
        <v>70.410447</v>
      </c>
      <c r="U208" s="235" cm="1">
        <f t="array" ref="U208">_xlfn.XLOOKUP($A208&amp;$B208,'[2]产值及收款计划（2026）'!$A:$A&amp;'[2]产值及收款计划（2026）'!$B:$B,'[2]产值及收款计划（2026）'!U:U)</f>
        <v>0</v>
      </c>
      <c r="V208" s="235" cm="1">
        <f t="array" ref="V208">_xlfn.XLOOKUP($A208&amp;$B208,'[2]产值及收款计划（2026）'!$A:$A&amp;'[2]产值及收款计划（2026）'!$B:$B,'[2]产值及收款计划（2026）'!V:V)</f>
        <v>3.70581300000001</v>
      </c>
      <c r="W208" s="235" t="e" cm="1">
        <f t="array" ref="W208">_xlfn.XLOOKUP($A208&amp;$B208,'[2]产值及收款计划（2026）'!$A:$A&amp;'[2]产值及收款计划（2026）'!$B:$B,'[2]产值及收款计划（2026）'!W:W)</f>
        <v>#REF!</v>
      </c>
      <c r="X208" s="235" t="e" cm="1">
        <f t="array" ref="X208">_xlfn.XLOOKUP($A208&amp;$B208,'[2]产值及收款计划（2026）'!$A:$A&amp;'[2]产值及收款计划（2026）'!$B:$B,'[2]产值及收款计划（2026）'!X:X)</f>
        <v>#REF!</v>
      </c>
      <c r="Y208" s="235" t="e" cm="1">
        <f t="array" ref="Y208">_xlfn.XLOOKUP($A208&amp;$B208,'[2]产值及收款计划（2026）'!$A:$A&amp;'[2]产值及收款计划（2026）'!$B:$B,'[2]产值及收款计划（2026）'!Y:Y)</f>
        <v>#REF!</v>
      </c>
      <c r="Z208" s="235" t="e" cm="1">
        <f t="array" ref="Z208">_xlfn.XLOOKUP($A208&amp;$B208,'[2]产值及收款计划（2026）'!$A:$A&amp;'[2]产值及收款计划（2026）'!$B:$B,'[2]产值及收款计划（2026）'!Z:Z)</f>
        <v>#REF!</v>
      </c>
      <c r="AA208" s="235" t="e" cm="1">
        <f t="array" ref="AA208">_xlfn.XLOOKUP($A208&amp;$B208,'[2]产值及收款计划（2026）'!$A:$A&amp;'[2]产值及收款计划（2026）'!$B:$B,'[2]产值及收款计划（2026）'!AA:AA)</f>
        <v>#REF!</v>
      </c>
      <c r="AB208" s="235" t="e" cm="1">
        <f t="array" ref="AB208">_xlfn.XLOOKUP($A208&amp;$B208,'[2]产值及收款计划（2026）'!$A:$A&amp;'[2]产值及收款计划（2026）'!$B:$B,'[2]产值及收款计划（2026）'!AB:AB)</f>
        <v>#REF!</v>
      </c>
      <c r="AC208" s="235" t="e" cm="1">
        <f t="array" ref="AC208">_xlfn.XLOOKUP($A208&amp;$B208,'[2]产值及收款计划（2026）'!$A:$A&amp;'[2]产值及收款计划（2026）'!$B:$B,'[2]产值及收款计划（2026）'!AC:AC)</f>
        <v>#REF!</v>
      </c>
      <c r="AD208" s="235" t="e" cm="1">
        <f t="array" ref="AD208">_xlfn.XLOOKUP($A208&amp;$B208,'[2]产值及收款计划（2026）'!$A:$A&amp;'[2]产值及收款计划（2026）'!$B:$B,'[2]产值及收款计划（2026）'!AD:AD)</f>
        <v>#REF!</v>
      </c>
      <c r="AE208" s="235" t="e" cm="1">
        <f t="array" ref="AE208">_xlfn.XLOOKUP($A208&amp;$B208,'[2]产值及收款计划（2026）'!$A:$A&amp;'[2]产值及收款计划（2026）'!$B:$B,'[2]产值及收款计划（2026）'!AE:AE)</f>
        <v>#REF!</v>
      </c>
      <c r="AF208" s="235" t="e" cm="1">
        <f t="array" ref="AF208">_xlfn.XLOOKUP($A208&amp;$B208,'[2]产值及收款计划（2026）'!$A:$A&amp;'[2]产值及收款计划（2026）'!$B:$B,'[2]产值及收款计划（2026）'!AF:AF)</f>
        <v>#REF!</v>
      </c>
      <c r="AG208" s="235" t="e" cm="1">
        <f t="array" ref="AG208">_xlfn.XLOOKUP($A208&amp;$B208,'[2]产值及收款计划（2026）'!$A:$A&amp;'[2]产值及收款计划（2026）'!$B:$B,'[2]产值及收款计划（2026）'!AG:AG)</f>
        <v>#REF!</v>
      </c>
      <c r="AH208" s="235" t="e" cm="1">
        <f t="array" ref="AH208">_xlfn.XLOOKUP($A208&amp;$B208,'[2]产值及收款计划（2026）'!$A:$A&amp;'[2]产值及收款计划（2026）'!$B:$B,'[2]产值及收款计划（2026）'!AH:AH)</f>
        <v>#REF!</v>
      </c>
      <c r="AI208" s="235" t="e" cm="1">
        <f t="array" ref="AI208">_xlfn.XLOOKUP($A208&amp;$B208,'[2]产值及收款计划（2026）'!$A:$A&amp;'[2]产值及收款计划（2026）'!$B:$B,'[2]产值及收款计划（2026）'!AI:AI)</f>
        <v>#REF!</v>
      </c>
      <c r="AJ208" s="235" t="e" cm="1">
        <f t="array" ref="AJ208">_xlfn.XLOOKUP($A208&amp;$B208,'[2]产值及收款计划（2026）'!$A:$A&amp;'[2]产值及收款计划（2026）'!$B:$B,'[2]产值及收款计划（2026）'!AJ:AJ)</f>
        <v>#REF!</v>
      </c>
      <c r="AK208" s="235" t="e" cm="1">
        <f t="array" ref="AK208">_xlfn.XLOOKUP($A208&amp;$B208,'[2]产值及收款计划（2026）'!$A:$A&amp;'[2]产值及收款计划（2026）'!$B:$B,'[2]产值及收款计划（2026）'!AK:AK)</f>
        <v>#REF!</v>
      </c>
      <c r="AL208" s="235" t="e" cm="1">
        <f t="array" ref="AL208">_xlfn.XLOOKUP($A208&amp;$B208,'[2]产值及收款计划（2026）'!$A:$A&amp;'[2]产值及收款计划（2026）'!$B:$B,'[2]产值及收款计划（2026）'!AL:AL)</f>
        <v>#REF!</v>
      </c>
      <c r="AM208" s="242" t="e" cm="1">
        <f t="array" ref="AM208">_xlfn.LET(_xlpm.勾选月份状态数组,TRANSPOSE('PPT(12-15页）-TOP10'!$A$3:$A$14),_xlpm.选择数据区,IF('PPT(12-15页）-TOP10'!$E$3="收款",$BA208:$BL208,$AA208:$AL208),SUM(_xlfn._xlws.FILTER(_xlpm.选择数据区,_xlpm.勾选月份状态数组,"")))</f>
        <v>#REF!</v>
      </c>
      <c r="AN208" s="235" t="e">
        <f>_xlfn.XLOOKUP($C208,应收未收表!$T:$T,应收未收表!AA:AA)</f>
        <v>#N/A</v>
      </c>
      <c r="AO208" s="235" t="e">
        <f>_xlfn.XLOOKUP($C208,应收未收表!$T:$T,应收未收表!AB:AB)</f>
        <v>#N/A</v>
      </c>
      <c r="AP208" s="235" t="e">
        <f>_xlfn.XLOOKUP($C208,应收未收表!$T:$T,应收未收表!AC:AC)</f>
        <v>#N/A</v>
      </c>
      <c r="AQ208" s="235" t="e">
        <f>_xlfn.XLOOKUP($C208,应收未收表!$T:$T,应收未收表!AE:AE)</f>
        <v>#N/A</v>
      </c>
      <c r="AR208" s="235" t="e">
        <f>_xlfn.XLOOKUP($C208,应收未收表!$T:$T,应收未收表!AF:AF)</f>
        <v>#N/A</v>
      </c>
      <c r="AS208" s="235" t="e" cm="1">
        <f t="array" ref="AS208">_xlfn.XLOOKUP($A208&amp;$B208,'[2]产值及收款计划（2026）'!$A:$A&amp;'[2]产值及收款计划（2026）'!$B:$B,'[2]产值及收款计划（2026）'!AS:AS)</f>
        <v>#REF!</v>
      </c>
      <c r="AT208" s="235" t="e" cm="1">
        <f t="array" ref="AT208">_xlfn.XLOOKUP($A208&amp;$B208,'[2]产值及收款计划（2026）'!$A:$A&amp;'[2]产值及收款计划（2026）'!$B:$B,'[2]产值及收款计划（2026）'!AT:AT)</f>
        <v>#REF!</v>
      </c>
      <c r="AU208" s="235" t="e" cm="1">
        <f t="array" ref="AU208">_xlfn.XLOOKUP($A208&amp;$B208,'[2]产值及收款计划（2026）'!$A:$A&amp;'[2]产值及收款计划（2026）'!$B:$B,'[2]产值及收款计划（2026）'!AU:AU)</f>
        <v>#REF!</v>
      </c>
      <c r="AV208" s="235" t="e" cm="1">
        <f t="array" ref="AV208">_xlfn.XLOOKUP($A208&amp;$B208,'[2]产值及收款计划（2026）'!$A:$A&amp;'[2]产值及收款计划（2026）'!$B:$B,'[2]产值及收款计划（2026）'!AV:AV)</f>
        <v>#REF!</v>
      </c>
      <c r="AW208" s="235" cm="1">
        <f t="array" ref="AW208">_xlfn.XLOOKUP($A208&amp;$B208,'[2]产值及收款计划（2026）'!$A:$A&amp;'[2]产值及收款计划（2026）'!$B:$B,'[2]产值及收款计划（2026）'!AW:AW)</f>
        <v>44.469756</v>
      </c>
      <c r="AX208" s="235" cm="1">
        <f t="array" ref="AX208">_xlfn.XLOOKUP($A208&amp;$B208,'[2]产值及收款计划（2026）'!$A:$A&amp;'[2]产值及收款计划（2026）'!$B:$B,'[2]产值及收款计划（2026）'!AX:AX)</f>
        <v>0</v>
      </c>
      <c r="AY208" s="235" cm="1">
        <f t="array" ref="AY208">_xlfn.XLOOKUP($A208&amp;$B208,'[2]产值及收款计划（2026）'!$A:$A&amp;'[2]产值及收款计划（2026）'!$B:$B,'[2]产值及收款计划（2026）'!AY:AY)</f>
        <v>29.646504</v>
      </c>
      <c r="AZ208" s="235" cm="1">
        <f t="array" ref="AZ208">_xlfn.XLOOKUP($A208&amp;$B208,'[2]产值及收款计划（2026）'!$A:$A&amp;'[2]产值及收款计划（2026）'!$B:$B,'[2]产值及收款计划（2026）'!AZ:AZ)</f>
        <v>25.940691</v>
      </c>
      <c r="BA208" s="235" t="e" cm="1">
        <f t="array" ref="BA208">_xlfn.XLOOKUP($A208&amp;$B208,'[2]产值及收款计划（2026）'!$A:$A&amp;'[2]产值及收款计划（2026）'!$B:$B,'[2]产值及收款计划（2026）'!BA:BA)</f>
        <v>#REF!</v>
      </c>
      <c r="BB208" s="235" t="e" cm="1">
        <f t="array" ref="BB208">_xlfn.XLOOKUP($A208&amp;$B208,'[2]产值及收款计划（2026）'!$A:$A&amp;'[2]产值及收款计划（2026）'!$B:$B,'[2]产值及收款计划（2026）'!BB:BB)</f>
        <v>#REF!</v>
      </c>
      <c r="BC208" s="235" t="e" cm="1">
        <f t="array" ref="BC208">_xlfn.XLOOKUP($A208&amp;$B208,'[2]产值及收款计划（2026）'!$A:$A&amp;'[2]产值及收款计划（2026）'!$B:$B,'[2]产值及收款计划（2026）'!BC:BC)</f>
        <v>#REF!</v>
      </c>
      <c r="BD208" s="235" cm="1">
        <f t="array" ref="BD208">_xlfn.XLOOKUP($A208&amp;$B208,'[2]产值及收款计划（2026）'!$A:$A&amp;'[2]产值及收款计划（2026）'!$B:$B,'[2]产值及收款计划（2026）'!BD:BD)</f>
        <v>25.940691</v>
      </c>
      <c r="BE208" s="235" t="e" cm="1">
        <f t="array" ref="BE208">_xlfn.XLOOKUP($A208&amp;$B208,'[2]产值及收款计划（2026）'!$A:$A&amp;'[2]产值及收款计划（2026）'!$B:$B,'[2]产值及收款计划（2026）'!BE:BE)</f>
        <v>#REF!</v>
      </c>
      <c r="BF208" s="235" t="e" cm="1">
        <f t="array" ref="BF208">_xlfn.XLOOKUP($A208&amp;$B208,'[2]产值及收款计划（2026）'!$A:$A&amp;'[2]产值及收款计划（2026）'!$B:$B,'[2]产值及收款计划（2026）'!BF:BF)</f>
        <v>#REF!</v>
      </c>
      <c r="BG208" s="235" t="e" cm="1">
        <f t="array" ref="BG208">_xlfn.XLOOKUP($A208&amp;$B208,'[2]产值及收款计划（2026）'!$A:$A&amp;'[2]产值及收款计划（2026）'!$B:$B,'[2]产值及收款计划（2026）'!BG:BG)</f>
        <v>#REF!</v>
      </c>
      <c r="BH208" s="235" t="e" cm="1">
        <f t="array" ref="BH208">_xlfn.XLOOKUP($A208&amp;$B208,'[2]产值及收款计划（2026）'!$A:$A&amp;'[2]产值及收款计划（2026）'!$B:$B,'[2]产值及收款计划（2026）'!BH:BH)</f>
        <v>#REF!</v>
      </c>
      <c r="BI208" s="235" t="e" cm="1">
        <f t="array" ref="BI208">_xlfn.XLOOKUP($A208&amp;$B208,'[2]产值及收款计划（2026）'!$A:$A&amp;'[2]产值及收款计划（2026）'!$B:$B,'[2]产值及收款计划（2026）'!BI:BI)</f>
        <v>#REF!</v>
      </c>
      <c r="BJ208" s="235" t="e" cm="1">
        <f t="array" ref="BJ208">_xlfn.XLOOKUP($A208&amp;$B208,'[2]产值及收款计划（2026）'!$A:$A&amp;'[2]产值及收款计划（2026）'!$B:$B,'[2]产值及收款计划（2026）'!BJ:BJ)</f>
        <v>#REF!</v>
      </c>
      <c r="BK208" s="235" t="e" cm="1">
        <f t="array" ref="BK208">_xlfn.XLOOKUP($A208&amp;$B208,'[2]产值及收款计划（2026）'!$A:$A&amp;'[2]产值及收款计划（2026）'!$B:$B,'[2]产值及收款计划（2026）'!BK:BK)</f>
        <v>#REF!</v>
      </c>
      <c r="BL208" s="235" t="e" cm="1">
        <f t="array" ref="BL208">_xlfn.XLOOKUP($A208&amp;$B208,'[2]产值及收款计划（2026）'!$A:$A&amp;'[2]产值及收款计划（2026）'!$B:$B,'[2]产值及收款计划（2026）'!BL:BL)</f>
        <v>#REF!</v>
      </c>
      <c r="BM208" s="235"/>
      <c r="BN208" s="235"/>
      <c r="BO208" s="235"/>
      <c r="BP208" s="235"/>
      <c r="BQ208" s="235" t="e">
        <f>_xlfn.XLOOKUP($C208,应收未收表!$AJ:$AJ,应收未收表!AK:AK)</f>
        <v>#N/A</v>
      </c>
      <c r="BR208" s="235" t="e">
        <f>_xlfn.XLOOKUP($C208,应收未收表!$AJ:$AJ,应收未收表!AL:AL)</f>
        <v>#N/A</v>
      </c>
      <c r="BS208" s="235" t="e">
        <f>_xlfn.XLOOKUP($C208,应收未收表!$AJ:$AJ,应收未收表!AM:AM)</f>
        <v>#N/A</v>
      </c>
      <c r="BT208" s="235" t="e">
        <f>_xlfn.XLOOKUP($C208,应收未收表!$AJ:$AJ,应收未收表!AN:AN)</f>
        <v>#N/A</v>
      </c>
      <c r="BU208" s="234" t="str" cm="1">
        <f t="array" ref="BU208">_xlfn.XLOOKUP($A208&amp;$B208,'[2]产值及收款计划（2026）'!$A:$A&amp;'[2]产值及收款计划（2026）'!$B:$B,'[2]产值及收款计划（2026）'!BQ:BQ)</f>
        <v>上海城建智慧城市运营管理有限公司</v>
      </c>
      <c r="BV208" s="235" t="e" cm="1">
        <f t="array" ref="BV208">_xlfn.XLOOKUP($A208&amp;$B208,'[2]产值及收款计划（2026）'!$A:$A&amp;'[2]产值及收款计划（2026）'!$B:$B,'[2]产值及收款计划（2026）'!BR:BR)</f>
        <v>#REF!</v>
      </c>
      <c r="CE208" s="235" cm="1">
        <f t="array" ref="CE208">_xlfn.XLOOKUP($A208&amp;$B208,'[2]产值及收款计划（2026）'!$A:$A&amp;'[2]产值及收款计划（2026）'!$B:$B,'[2]产值及收款计划（2026）'!CA:CA)</f>
        <v>0</v>
      </c>
      <c r="CF208" s="235" cm="1">
        <f t="array" ref="CF208">_xlfn.XLOOKUP($A208&amp;$B208,'[2]产值及收款计划（2026）'!$A:$A&amp;'[2]产值及收款计划（2026）'!$B:$B,'[2]产值及收款计划（2026）'!CB:CB)</f>
        <v>0</v>
      </c>
      <c r="CG208" s="235" cm="1">
        <f t="array" ref="CG208">_xlfn.XLOOKUP($A208&amp;$B208,'[2]产值及收款计划（2026）'!$A:$A&amp;'[2]产值及收款计划（2026）'!$B:$B,'[2]产值及收款计划（2026）'!CC:CC)</f>
        <v>0</v>
      </c>
      <c r="CH208" s="235" cm="1">
        <f t="array" ref="CH208">_xlfn.XLOOKUP($A208&amp;$B208,'[2]产值及收款计划（2026）'!$A:$A&amp;'[2]产值及收款计划（2026）'!$B:$B,'[2]产值及收款计划（2026）'!CD:CD)</f>
        <v>0</v>
      </c>
      <c r="CI208" s="235" cm="1">
        <f t="array" ref="CI208">_xlfn.XLOOKUP($A208&amp;$B208,'[2]产值及收款计划（2026）'!$A:$A&amp;'[2]产值及收款计划（2026）'!$B:$B,'[2]产值及收款计划（2026）'!CE:CE)</f>
        <v>0</v>
      </c>
      <c r="CJ208" s="235" cm="1">
        <f t="array" ref="CJ208">_xlfn.XLOOKUP($A208&amp;$B208,'[2]产值及收款计划（2026）'!$A:$A&amp;'[2]产值及收款计划（2026）'!$B:$B,'[2]产值及收款计划（2026）'!CF:CF)</f>
        <v>0</v>
      </c>
      <c r="CK208" s="235" cm="1">
        <f t="array" ref="CK208">_xlfn.XLOOKUP($A208&amp;$B208,'[2]产值及收款计划（2026）'!$A:$A&amp;'[2]产值及收款计划（2026）'!$B:$B,'[2]产值及收款计划（2026）'!CG:CG)</f>
        <v>0</v>
      </c>
      <c r="CL208" s="235" cm="1">
        <f t="array" ref="CL208">_xlfn.XLOOKUP($A208&amp;$B208,'[2]产值及收款计划（2026）'!$A:$A&amp;'[2]产值及收款计划（2026）'!$B:$B,'[2]产值及收款计划（2026）'!CH:CH)</f>
        <v>0</v>
      </c>
      <c r="CM208" s="235" cm="1">
        <f t="array" ref="CM208">_xlfn.XLOOKUP($A208&amp;$B208,'[2]产值及收款计划（2026）'!$A:$A&amp;'[2]产值及收款计划（2026）'!$B:$B,'[2]产值及收款计划（2026）'!CI:CI)</f>
        <v>0</v>
      </c>
      <c r="CN208" s="235" cm="1">
        <f t="array" ref="CN208">_xlfn.XLOOKUP($A208&amp;$B208,'[2]产值及收款计划（2026）'!$A:$A&amp;'[2]产值及收款计划（2026）'!$B:$B,'[2]产值及收款计划（2026）'!CJ:CJ)</f>
        <v>0</v>
      </c>
      <c r="CO208" s="235" cm="1">
        <f t="array" ref="CO208">_xlfn.XLOOKUP($A208&amp;$B208,'[2]产值及收款计划（2026）'!$A:$A&amp;'[2]产值及收款计划（2026）'!$B:$B,'[2]产值及收款计划（2026）'!CK:CK)</f>
        <v>0</v>
      </c>
      <c r="CP208" s="235" cm="1">
        <f t="array" ref="CP208">_xlfn.XLOOKUP($A208&amp;$B208,'[2]产值及收款计划（2026）'!$A:$A&amp;'[2]产值及收款计划（2026）'!$B:$B,'[2]产值及收款计划（2026）'!CL:CL)</f>
        <v>0</v>
      </c>
      <c r="DE208" s="235" cm="1">
        <f t="array" ref="DE208">_xlfn.XLOOKUP($A208&amp;$B208,'[2]产值及收款计划（2026）'!$A:$A&amp;'[2]产值及收款计划（2026）'!$B:$B,'[2]产值及收款计划（2026）'!DA:DA)</f>
        <v>0</v>
      </c>
      <c r="DF208" s="235" cm="1">
        <f t="array" ref="DF208">_xlfn.XLOOKUP($A208&amp;$B208,'[2]产值及收款计划（2026）'!$A:$A&amp;'[2]产值及收款计划（2026）'!$B:$B,'[2]产值及收款计划（2026）'!DB:DB)</f>
        <v>0</v>
      </c>
      <c r="DG208" s="235" cm="1">
        <f t="array" ref="DG208">_xlfn.XLOOKUP($A208&amp;$B208,'[2]产值及收款计划（2026）'!$A:$A&amp;'[2]产值及收款计划（2026）'!$B:$B,'[2]产值及收款计划（2026）'!DC:DC)</f>
        <v>0</v>
      </c>
      <c r="DH208" s="235" cm="1">
        <f t="array" ref="DH208">_xlfn.XLOOKUP($A208&amp;$B208,'[2]产值及收款计划（2026）'!$A:$A&amp;'[2]产值及收款计划（2026）'!$B:$B,'[2]产值及收款计划（2026）'!DD:DD)</f>
        <v>0</v>
      </c>
      <c r="DI208" s="235" cm="1">
        <f t="array" ref="DI208">_xlfn.XLOOKUP($A208&amp;$B208,'[2]产值及收款计划（2026）'!$A:$A&amp;'[2]产值及收款计划（2026）'!$B:$B,'[2]产值及收款计划（2026）'!DE:DE)</f>
        <v>0</v>
      </c>
      <c r="DJ208" s="235" cm="1">
        <f t="array" ref="DJ208">_xlfn.XLOOKUP($A208&amp;$B208,'[2]产值及收款计划（2026）'!$A:$A&amp;'[2]产值及收款计划（2026）'!$B:$B,'[2]产值及收款计划（2026）'!DF:DF)</f>
        <v>0</v>
      </c>
      <c r="DK208" s="235" cm="1">
        <f t="array" ref="DK208">_xlfn.XLOOKUP($A208&amp;$B208,'[2]产值及收款计划（2026）'!$A:$A&amp;'[2]产值及收款计划（2026）'!$B:$B,'[2]产值及收款计划（2026）'!DG:DG)</f>
        <v>0</v>
      </c>
      <c r="DL208" s="235" cm="1">
        <f t="array" ref="DL208">_xlfn.XLOOKUP($A208&amp;$B208,'[2]产值及收款计划（2026）'!$A:$A&amp;'[2]产值及收款计划（2026）'!$B:$B,'[2]产值及收款计划（2026）'!DH:DH)</f>
        <v>0</v>
      </c>
      <c r="DM208" s="235" cm="1">
        <f t="array" ref="DM208">_xlfn.XLOOKUP($A208&amp;$B208,'[2]产值及收款计划（2026）'!$A:$A&amp;'[2]产值及收款计划（2026）'!$B:$B,'[2]产值及收款计划（2026）'!DI:DI)</f>
        <v>0</v>
      </c>
      <c r="DN208" s="235" cm="1">
        <f t="array" ref="DN208">_xlfn.XLOOKUP($A208&amp;$B208,'[2]产值及收款计划（2026）'!$A:$A&amp;'[2]产值及收款计划（2026）'!$B:$B,'[2]产值及收款计划（2026）'!DJ:DJ)</f>
        <v>0</v>
      </c>
      <c r="DO208" s="235" cm="1">
        <f t="array" ref="DO208">_xlfn.XLOOKUP($A208&amp;$B208,'[2]产值及收款计划（2026）'!$A:$A&amp;'[2]产值及收款计划（2026）'!$B:$B,'[2]产值及收款计划（2026）'!DK:DK)</f>
        <v>0</v>
      </c>
      <c r="DP208" s="235" cm="1">
        <f t="array" ref="DP208">_xlfn.XLOOKUP($A208&amp;$B208,'[2]产值及收款计划（2026）'!$A:$A&amp;'[2]产值及收款计划（2026）'!$B:$B,'[2]产值及收款计划（2026）'!DL:DL)</f>
        <v>0</v>
      </c>
      <c r="DQ208" s="243"/>
      <c r="DR208" s="229"/>
    </row>
    <row r="209" ht="20.25" spans="1:122">
      <c r="A209" s="233">
        <f t="shared" si="17"/>
        <v>60</v>
      </c>
      <c r="B209" s="233" t="s">
        <v>26</v>
      </c>
      <c r="C209" s="234" t="str" cm="1">
        <f t="array" ref="C209">_xlfn.XLOOKUP($A209&amp;$B209,'[2]产值及收款计划（2026）'!$A:$A&amp;'[2]产值及收款计划（2026）'!$B:$B,'[2]产值及收款计划（2026）'!C:C)</f>
        <v>ZHT2024111900142</v>
      </c>
      <c r="D209" s="234" t="str" cm="1">
        <f t="array" ref="D209">_xlfn.XLOOKUP($A209&amp;$B209,'[2]产值及收款计划（2026）'!$A:$A&amp;'[2]产值及收款计划（2026）'!$B:$B,'[2]产值及收款计划（2026）'!D:D)</f>
        <v>机场轨交智慧运维平台(一期)数据结构及接口部署项目</v>
      </c>
      <c r="E209" s="235" cm="1">
        <f t="array" ref="E209">_xlfn.XLOOKUP($A209&amp;$B209,'[2]产值及收款计划（2026）'!$A:$A&amp;'[2]产值及收款计划（2026）'!$B:$B,'[2]产值及收款计划（2026）'!E:E)</f>
        <v>24.75</v>
      </c>
      <c r="F209" s="235" cm="1">
        <f t="array" ref="F209">_xlfn.XLOOKUP($A209&amp;$B209,'[2]产值及收款计划（2026）'!$A:$A&amp;'[2]产值及收款计划（2026）'!$B:$B,'[2]产值及收款计划（2026）'!F:F)</f>
        <v>24.75</v>
      </c>
      <c r="G209" s="235" cm="1">
        <f t="array" ref="G209">_xlfn.XLOOKUP($A209&amp;$B209,'[2]产值及收款计划（2026）'!$A:$A&amp;'[2]产值及收款计划（2026）'!$B:$B,'[2]产值及收款计划（2026）'!G:G)</f>
        <v>24.75</v>
      </c>
      <c r="H209" s="235" cm="1">
        <f t="array" ref="H209">_xlfn.XLOOKUP($A209&amp;$B209,'[2]产值及收款计划（2026）'!$A:$A&amp;'[2]产值及收款计划（2026）'!$B:$B,'[2]产值及收款计划（2026）'!H:H)</f>
        <v>24.75</v>
      </c>
      <c r="I209" s="236" cm="1">
        <f t="array" ref="I209">_xlfn.XLOOKUP($A209&amp;$B209,'[2]产值及收款计划（2026）'!$A:$A&amp;'[2]产值及收款计划（2026）'!$B:$B,'[2]产值及收款计划（2026）'!I:I)</f>
        <v>1</v>
      </c>
      <c r="J209" s="237" cm="1">
        <f t="array" ref="J209">_xlfn.XLOOKUP($A209&amp;$B209,'[2]产值及收款计划（2026）'!$A:$A&amp;'[2]产值及收款计划（2026）'!$B:$B,'[2]产值及收款计划（2026）'!J:J)</f>
        <v>0.06</v>
      </c>
      <c r="K209" s="235" t="e" cm="1">
        <f t="array" ref="K209">_xlfn.XLOOKUP($A209&amp;$B209,'[2]产值及收款计划（2026）'!$A:$A&amp;'[2]产值及收款计划（2026）'!$B:$B,'[2]产值及收款计划（2026）'!K:K)</f>
        <v>#REF!</v>
      </c>
      <c r="L209" s="235" t="e" cm="1">
        <f t="array" ref="L209">_xlfn.XLOOKUP($A209&amp;$B209,'[2]产值及收款计划（2026）'!$A:$A&amp;'[2]产值及收款计划（2026）'!$B:$B,'[2]产值及收款计划（2026）'!L:L)</f>
        <v>#REF!</v>
      </c>
      <c r="M209" s="235" t="str" cm="1">
        <f t="array" ref="M209">_xlfn.XLOOKUP($A209&amp;$B209,'[2]产值及收款计划（2026）'!$A:$A&amp;'[2]产值及收款计划（2026）'!$B:$B,'[2]产值及收款计划（2026）'!M:M)</f>
        <v>主导</v>
      </c>
      <c r="N209" s="235" t="str" cm="1">
        <f t="array" ref="N209">_xlfn.XLOOKUP($A209&amp;$B209,'[2]产值及收款计划（2026）'!$A:$A&amp;'[2]产值及收款计划（2026）'!$B:$B,'[2]产值及收款计划（2026）'!N:N)</f>
        <v>贺一玮团队</v>
      </c>
      <c r="O209" s="235" t="str" cm="1">
        <f t="array" ref="O209">_xlfn.XLOOKUP($A209&amp;$B209,'[2]产值及收款计划（2026）'!$A:$A&amp;'[2]产值及收款计划（2026）'!$B:$B,'[2]产值及收款计划（2026）'!O:O)</f>
        <v>贺一玮</v>
      </c>
      <c r="P209" s="234" t="str" cm="1">
        <f t="array" ref="P209">_xlfn.XLOOKUP($A209&amp;$B209,'[2]产值及收款计划（2026）'!$A:$A&amp;'[2]产值及收款计划（2026）'!$B:$B,'[2]产值及收款计划（2026）'!P:P)</f>
        <v>在建</v>
      </c>
      <c r="Q209" s="235" t="e" cm="1">
        <f t="array" ref="Q209">_xlfn.XLOOKUP($A209&amp;$B209,'[2]产值及收款计划（2026）'!$A:$A&amp;'[2]产值及收款计划（2026）'!$B:$B,'[2]产值及收款计划（2026）'!Q:Q)</f>
        <v>#REF!</v>
      </c>
      <c r="R209" s="235" t="e" cm="1">
        <f t="array" ref="R209">_xlfn.XLOOKUP($A209&amp;$B209,'[2]产值及收款计划（2026）'!$A:$A&amp;'[2]产值及收款计划（2026）'!$B:$B,'[2]产值及收款计划（2026）'!R:R)</f>
        <v>#REF!</v>
      </c>
      <c r="S209" s="235" t="e" cm="1">
        <f t="array" ref="S209">_xlfn.XLOOKUP($A209&amp;$B209,'[2]产值及收款计划（2026）'!$A:$A&amp;'[2]产值及收款计划（2026）'!$B:$B,'[2]产值及收款计划（2026）'!S:S)</f>
        <v>#REF!</v>
      </c>
      <c r="T209" s="235" cm="1">
        <f t="array" ref="T209">_xlfn.XLOOKUP($A209&amp;$B209,'[2]产值及收款计划（2026）'!$A:$A&amp;'[2]产值及收款计划（2026）'!$B:$B,'[2]产值及收款计划（2026）'!T:T)</f>
        <v>23.5125</v>
      </c>
      <c r="U209" s="235" cm="1">
        <f t="array" ref="U209">_xlfn.XLOOKUP($A209&amp;$B209,'[2]产值及收款计划（2026）'!$A:$A&amp;'[2]产值及收款计划（2026）'!$B:$B,'[2]产值及收款计划（2026）'!U:U)</f>
        <v>0</v>
      </c>
      <c r="V209" s="235" cm="1">
        <f t="array" ref="V209">_xlfn.XLOOKUP($A209&amp;$B209,'[2]产值及收款计划（2026）'!$A:$A&amp;'[2]产值及收款计划（2026）'!$B:$B,'[2]产值及收款计划（2026）'!V:V)</f>
        <v>1.2375</v>
      </c>
      <c r="W209" s="235" t="e" cm="1">
        <f t="array" ref="W209">_xlfn.XLOOKUP($A209&amp;$B209,'[2]产值及收款计划（2026）'!$A:$A&amp;'[2]产值及收款计划（2026）'!$B:$B,'[2]产值及收款计划（2026）'!W:W)</f>
        <v>#REF!</v>
      </c>
      <c r="X209" s="235" t="e" cm="1">
        <f t="array" ref="X209">_xlfn.XLOOKUP($A209&amp;$B209,'[2]产值及收款计划（2026）'!$A:$A&amp;'[2]产值及收款计划（2026）'!$B:$B,'[2]产值及收款计划（2026）'!X:X)</f>
        <v>#REF!</v>
      </c>
      <c r="Y209" s="235" t="e" cm="1">
        <f t="array" ref="Y209">_xlfn.XLOOKUP($A209&amp;$B209,'[2]产值及收款计划（2026）'!$A:$A&amp;'[2]产值及收款计划（2026）'!$B:$B,'[2]产值及收款计划（2026）'!Y:Y)</f>
        <v>#REF!</v>
      </c>
      <c r="Z209" s="235" t="e" cm="1">
        <f t="array" ref="Z209">_xlfn.XLOOKUP($A209&amp;$B209,'[2]产值及收款计划（2026）'!$A:$A&amp;'[2]产值及收款计划（2026）'!$B:$B,'[2]产值及收款计划（2026）'!Z:Z)</f>
        <v>#REF!</v>
      </c>
      <c r="AA209" s="235" t="e" cm="1">
        <f t="array" ref="AA209">_xlfn.XLOOKUP($A209&amp;$B209,'[2]产值及收款计划（2026）'!$A:$A&amp;'[2]产值及收款计划（2026）'!$B:$B,'[2]产值及收款计划（2026）'!AA:AA)</f>
        <v>#REF!</v>
      </c>
      <c r="AB209" s="235" t="e" cm="1">
        <f t="array" ref="AB209">_xlfn.XLOOKUP($A209&amp;$B209,'[2]产值及收款计划（2026）'!$A:$A&amp;'[2]产值及收款计划（2026）'!$B:$B,'[2]产值及收款计划（2026）'!AB:AB)</f>
        <v>#REF!</v>
      </c>
      <c r="AC209" s="235" t="e" cm="1">
        <f t="array" ref="AC209">_xlfn.XLOOKUP($A209&amp;$B209,'[2]产值及收款计划（2026）'!$A:$A&amp;'[2]产值及收款计划（2026）'!$B:$B,'[2]产值及收款计划（2026）'!AC:AC)</f>
        <v>#REF!</v>
      </c>
      <c r="AD209" s="235" t="e" cm="1">
        <f t="array" ref="AD209">_xlfn.XLOOKUP($A209&amp;$B209,'[2]产值及收款计划（2026）'!$A:$A&amp;'[2]产值及收款计划（2026）'!$B:$B,'[2]产值及收款计划（2026）'!AD:AD)</f>
        <v>#REF!</v>
      </c>
      <c r="AE209" s="235" t="e" cm="1">
        <f t="array" ref="AE209">_xlfn.XLOOKUP($A209&amp;$B209,'[2]产值及收款计划（2026）'!$A:$A&amp;'[2]产值及收款计划（2026）'!$B:$B,'[2]产值及收款计划（2026）'!AE:AE)</f>
        <v>#REF!</v>
      </c>
      <c r="AF209" s="235" t="e" cm="1">
        <f t="array" ref="AF209">_xlfn.XLOOKUP($A209&amp;$B209,'[2]产值及收款计划（2026）'!$A:$A&amp;'[2]产值及收款计划（2026）'!$B:$B,'[2]产值及收款计划（2026）'!AF:AF)</f>
        <v>#REF!</v>
      </c>
      <c r="AG209" s="235" t="e" cm="1">
        <f t="array" ref="AG209">_xlfn.XLOOKUP($A209&amp;$B209,'[2]产值及收款计划（2026）'!$A:$A&amp;'[2]产值及收款计划（2026）'!$B:$B,'[2]产值及收款计划（2026）'!AG:AG)</f>
        <v>#REF!</v>
      </c>
      <c r="AH209" s="235" t="e" cm="1">
        <f t="array" ref="AH209">_xlfn.XLOOKUP($A209&amp;$B209,'[2]产值及收款计划（2026）'!$A:$A&amp;'[2]产值及收款计划（2026）'!$B:$B,'[2]产值及收款计划（2026）'!AH:AH)</f>
        <v>#REF!</v>
      </c>
      <c r="AI209" s="235" t="e" cm="1">
        <f t="array" ref="AI209">_xlfn.XLOOKUP($A209&amp;$B209,'[2]产值及收款计划（2026）'!$A:$A&amp;'[2]产值及收款计划（2026）'!$B:$B,'[2]产值及收款计划（2026）'!AI:AI)</f>
        <v>#REF!</v>
      </c>
      <c r="AJ209" s="235" t="e" cm="1">
        <f t="array" ref="AJ209">_xlfn.XLOOKUP($A209&amp;$B209,'[2]产值及收款计划（2026）'!$A:$A&amp;'[2]产值及收款计划（2026）'!$B:$B,'[2]产值及收款计划（2026）'!AJ:AJ)</f>
        <v>#REF!</v>
      </c>
      <c r="AK209" s="235" t="e" cm="1">
        <f t="array" ref="AK209">_xlfn.XLOOKUP($A209&amp;$B209,'[2]产值及收款计划（2026）'!$A:$A&amp;'[2]产值及收款计划（2026）'!$B:$B,'[2]产值及收款计划（2026）'!AK:AK)</f>
        <v>#REF!</v>
      </c>
      <c r="AL209" s="235" t="e" cm="1">
        <f t="array" ref="AL209">_xlfn.XLOOKUP($A209&amp;$B209,'[2]产值及收款计划（2026）'!$A:$A&amp;'[2]产值及收款计划（2026）'!$B:$B,'[2]产值及收款计划（2026）'!AL:AL)</f>
        <v>#REF!</v>
      </c>
      <c r="AM209" s="242" t="e" cm="1">
        <f t="array" ref="AM209">_xlfn.LET(_xlpm.勾选月份状态数组,TRANSPOSE('PPT(12-15页）-TOP10'!$A$3:$A$14),_xlpm.选择数据区,IF('PPT(12-15页）-TOP10'!$E$3="收款",$BA209:$BL209,$AA209:$AL209),SUM(_xlfn._xlws.FILTER(_xlpm.选择数据区,_xlpm.勾选月份状态数组,"")))</f>
        <v>#REF!</v>
      </c>
      <c r="AN209" s="235" t="e">
        <f>_xlfn.XLOOKUP($C209,应收未收表!$T:$T,应收未收表!AA:AA)</f>
        <v>#N/A</v>
      </c>
      <c r="AO209" s="235" t="e">
        <f>_xlfn.XLOOKUP($C209,应收未收表!$T:$T,应收未收表!AB:AB)</f>
        <v>#N/A</v>
      </c>
      <c r="AP209" s="235" t="e">
        <f>_xlfn.XLOOKUP($C209,应收未收表!$T:$T,应收未收表!AC:AC)</f>
        <v>#N/A</v>
      </c>
      <c r="AQ209" s="235" t="e">
        <f>_xlfn.XLOOKUP($C209,应收未收表!$T:$T,应收未收表!AE:AE)</f>
        <v>#N/A</v>
      </c>
      <c r="AR209" s="235" t="e">
        <f>_xlfn.XLOOKUP($C209,应收未收表!$T:$T,应收未收表!AF:AF)</f>
        <v>#N/A</v>
      </c>
      <c r="AS209" s="235" t="e" cm="1">
        <f t="array" ref="AS209">_xlfn.XLOOKUP($A209&amp;$B209,'[2]产值及收款计划（2026）'!$A:$A&amp;'[2]产值及收款计划（2026）'!$B:$B,'[2]产值及收款计划（2026）'!AS:AS)</f>
        <v>#REF!</v>
      </c>
      <c r="AT209" s="235" t="e" cm="1">
        <f t="array" ref="AT209">_xlfn.XLOOKUP($A209&amp;$B209,'[2]产值及收款计划（2026）'!$A:$A&amp;'[2]产值及收款计划（2026）'!$B:$B,'[2]产值及收款计划（2026）'!AT:AT)</f>
        <v>#REF!</v>
      </c>
      <c r="AU209" s="235" t="e" cm="1">
        <f t="array" ref="AU209">_xlfn.XLOOKUP($A209&amp;$B209,'[2]产值及收款计划（2026）'!$A:$A&amp;'[2]产值及收款计划（2026）'!$B:$B,'[2]产值及收款计划（2026）'!AU:AU)</f>
        <v>#REF!</v>
      </c>
      <c r="AV209" s="235" t="e" cm="1">
        <f t="array" ref="AV209">_xlfn.XLOOKUP($A209&amp;$B209,'[2]产值及收款计划（2026）'!$A:$A&amp;'[2]产值及收款计划（2026）'!$B:$B,'[2]产值及收款计划（2026）'!AV:AV)</f>
        <v>#REF!</v>
      </c>
      <c r="AW209" s="235" cm="1">
        <f t="array" ref="AW209">_xlfn.XLOOKUP($A209&amp;$B209,'[2]产值及收款计划（2026）'!$A:$A&amp;'[2]产值及收款计划（2026）'!$B:$B,'[2]产值及收款计划（2026）'!AW:AW)</f>
        <v>14.85</v>
      </c>
      <c r="AX209" s="235" cm="1">
        <f t="array" ref="AX209">_xlfn.XLOOKUP($A209&amp;$B209,'[2]产值及收款计划（2026）'!$A:$A&amp;'[2]产值及收款计划（2026）'!$B:$B,'[2]产值及收款计划（2026）'!AX:AX)</f>
        <v>0</v>
      </c>
      <c r="AY209" s="235" cm="1">
        <f t="array" ref="AY209">_xlfn.XLOOKUP($A209&amp;$B209,'[2]产值及收款计划（2026）'!$A:$A&amp;'[2]产值及收款计划（2026）'!$B:$B,'[2]产值及收款计划（2026）'!AY:AY)</f>
        <v>9.9</v>
      </c>
      <c r="AZ209" s="235" cm="1">
        <f t="array" ref="AZ209">_xlfn.XLOOKUP($A209&amp;$B209,'[2]产值及收款计划（2026）'!$A:$A&amp;'[2]产值及收款计划（2026）'!$B:$B,'[2]产值及收款计划（2026）'!AZ:AZ)</f>
        <v>8.6625</v>
      </c>
      <c r="BA209" s="235" t="e" cm="1">
        <f t="array" ref="BA209">_xlfn.XLOOKUP($A209&amp;$B209,'[2]产值及收款计划（2026）'!$A:$A&amp;'[2]产值及收款计划（2026）'!$B:$B,'[2]产值及收款计划（2026）'!BA:BA)</f>
        <v>#REF!</v>
      </c>
      <c r="BB209" s="235" t="e" cm="1">
        <f t="array" ref="BB209">_xlfn.XLOOKUP($A209&amp;$B209,'[2]产值及收款计划（2026）'!$A:$A&amp;'[2]产值及收款计划（2026）'!$B:$B,'[2]产值及收款计划（2026）'!BB:BB)</f>
        <v>#REF!</v>
      </c>
      <c r="BC209" s="235" t="e" cm="1">
        <f t="array" ref="BC209">_xlfn.XLOOKUP($A209&amp;$B209,'[2]产值及收款计划（2026）'!$A:$A&amp;'[2]产值及收款计划（2026）'!$B:$B,'[2]产值及收款计划（2026）'!BC:BC)</f>
        <v>#REF!</v>
      </c>
      <c r="BD209" s="235" cm="1">
        <f t="array" ref="BD209">_xlfn.XLOOKUP($A209&amp;$B209,'[2]产值及收款计划（2026）'!$A:$A&amp;'[2]产值及收款计划（2026）'!$B:$B,'[2]产值及收款计划（2026）'!BD:BD)</f>
        <v>8.6625</v>
      </c>
      <c r="BE209" s="235" t="e" cm="1">
        <f t="array" ref="BE209">_xlfn.XLOOKUP($A209&amp;$B209,'[2]产值及收款计划（2026）'!$A:$A&amp;'[2]产值及收款计划（2026）'!$B:$B,'[2]产值及收款计划（2026）'!BE:BE)</f>
        <v>#REF!</v>
      </c>
      <c r="BF209" s="235" t="e" cm="1">
        <f t="array" ref="BF209">_xlfn.XLOOKUP($A209&amp;$B209,'[2]产值及收款计划（2026）'!$A:$A&amp;'[2]产值及收款计划（2026）'!$B:$B,'[2]产值及收款计划（2026）'!BF:BF)</f>
        <v>#REF!</v>
      </c>
      <c r="BG209" s="235" t="e" cm="1">
        <f t="array" ref="BG209">_xlfn.XLOOKUP($A209&amp;$B209,'[2]产值及收款计划（2026）'!$A:$A&amp;'[2]产值及收款计划（2026）'!$B:$B,'[2]产值及收款计划（2026）'!BG:BG)</f>
        <v>#REF!</v>
      </c>
      <c r="BH209" s="235" t="e" cm="1">
        <f t="array" ref="BH209">_xlfn.XLOOKUP($A209&amp;$B209,'[2]产值及收款计划（2026）'!$A:$A&amp;'[2]产值及收款计划（2026）'!$B:$B,'[2]产值及收款计划（2026）'!BH:BH)</f>
        <v>#REF!</v>
      </c>
      <c r="BI209" s="235" t="e" cm="1">
        <f t="array" ref="BI209">_xlfn.XLOOKUP($A209&amp;$B209,'[2]产值及收款计划（2026）'!$A:$A&amp;'[2]产值及收款计划（2026）'!$B:$B,'[2]产值及收款计划（2026）'!BI:BI)</f>
        <v>#REF!</v>
      </c>
      <c r="BJ209" s="235" t="e" cm="1">
        <f t="array" ref="BJ209">_xlfn.XLOOKUP($A209&amp;$B209,'[2]产值及收款计划（2026）'!$A:$A&amp;'[2]产值及收款计划（2026）'!$B:$B,'[2]产值及收款计划（2026）'!BJ:BJ)</f>
        <v>#REF!</v>
      </c>
      <c r="BK209" s="235" t="e" cm="1">
        <f t="array" ref="BK209">_xlfn.XLOOKUP($A209&amp;$B209,'[2]产值及收款计划（2026）'!$A:$A&amp;'[2]产值及收款计划（2026）'!$B:$B,'[2]产值及收款计划（2026）'!BK:BK)</f>
        <v>#REF!</v>
      </c>
      <c r="BL209" s="235" t="e" cm="1">
        <f t="array" ref="BL209">_xlfn.XLOOKUP($A209&amp;$B209,'[2]产值及收款计划（2026）'!$A:$A&amp;'[2]产值及收款计划（2026）'!$B:$B,'[2]产值及收款计划（2026）'!BL:BL)</f>
        <v>#REF!</v>
      </c>
      <c r="BM209" s="235"/>
      <c r="BN209" s="235"/>
      <c r="BO209" s="235"/>
      <c r="BP209" s="235"/>
      <c r="BQ209" s="235" t="e">
        <f>_xlfn.XLOOKUP($C209,应收未收表!$AJ:$AJ,应收未收表!AK:AK)</f>
        <v>#N/A</v>
      </c>
      <c r="BR209" s="235" t="e">
        <f>_xlfn.XLOOKUP($C209,应收未收表!$AJ:$AJ,应收未收表!AL:AL)</f>
        <v>#N/A</v>
      </c>
      <c r="BS209" s="235" t="e">
        <f>_xlfn.XLOOKUP($C209,应收未收表!$AJ:$AJ,应收未收表!AM:AM)</f>
        <v>#N/A</v>
      </c>
      <c r="BT209" s="235" t="e">
        <f>_xlfn.XLOOKUP($C209,应收未收表!$AJ:$AJ,应收未收表!AN:AN)</f>
        <v>#N/A</v>
      </c>
      <c r="BU209" s="234" t="str" cm="1">
        <f t="array" ref="BU209">_xlfn.XLOOKUP($A209&amp;$B209,'[2]产值及收款计划（2026）'!$A:$A&amp;'[2]产值及收款计划（2026）'!$B:$B,'[2]产值及收款计划（2026）'!BQ:BQ)</f>
        <v>上海城建智慧城市运营管理有限公司</v>
      </c>
      <c r="BV209" s="235" t="e" cm="1">
        <f t="array" ref="BV209">_xlfn.XLOOKUP($A209&amp;$B209,'[2]产值及收款计划（2026）'!$A:$A&amp;'[2]产值及收款计划（2026）'!$B:$B,'[2]产值及收款计划（2026）'!BR:BR)</f>
        <v>#REF!</v>
      </c>
      <c r="CE209" s="235" cm="1">
        <f t="array" ref="CE209">_xlfn.XLOOKUP($A209&amp;$B209,'[2]产值及收款计划（2026）'!$A:$A&amp;'[2]产值及收款计划（2026）'!$B:$B,'[2]产值及收款计划（2026）'!CA:CA)</f>
        <v>0</v>
      </c>
      <c r="CF209" s="235" cm="1">
        <f t="array" ref="CF209">_xlfn.XLOOKUP($A209&amp;$B209,'[2]产值及收款计划（2026）'!$A:$A&amp;'[2]产值及收款计划（2026）'!$B:$B,'[2]产值及收款计划（2026）'!CB:CB)</f>
        <v>0</v>
      </c>
      <c r="CG209" s="235" cm="1">
        <f t="array" ref="CG209">_xlfn.XLOOKUP($A209&amp;$B209,'[2]产值及收款计划（2026）'!$A:$A&amp;'[2]产值及收款计划（2026）'!$B:$B,'[2]产值及收款计划（2026）'!CC:CC)</f>
        <v>0</v>
      </c>
      <c r="CH209" s="235" cm="1">
        <f t="array" ref="CH209">_xlfn.XLOOKUP($A209&amp;$B209,'[2]产值及收款计划（2026）'!$A:$A&amp;'[2]产值及收款计划（2026）'!$B:$B,'[2]产值及收款计划（2026）'!CD:CD)</f>
        <v>0</v>
      </c>
      <c r="CI209" s="235" cm="1">
        <f t="array" ref="CI209">_xlfn.XLOOKUP($A209&amp;$B209,'[2]产值及收款计划（2026）'!$A:$A&amp;'[2]产值及收款计划（2026）'!$B:$B,'[2]产值及收款计划（2026）'!CE:CE)</f>
        <v>0</v>
      </c>
      <c r="CJ209" s="235" cm="1">
        <f t="array" ref="CJ209">_xlfn.XLOOKUP($A209&amp;$B209,'[2]产值及收款计划（2026）'!$A:$A&amp;'[2]产值及收款计划（2026）'!$B:$B,'[2]产值及收款计划（2026）'!CF:CF)</f>
        <v>0</v>
      </c>
      <c r="CK209" s="235" cm="1">
        <f t="array" ref="CK209">_xlfn.XLOOKUP($A209&amp;$B209,'[2]产值及收款计划（2026）'!$A:$A&amp;'[2]产值及收款计划（2026）'!$B:$B,'[2]产值及收款计划（2026）'!CG:CG)</f>
        <v>0</v>
      </c>
      <c r="CL209" s="235" cm="1">
        <f t="array" ref="CL209">_xlfn.XLOOKUP($A209&amp;$B209,'[2]产值及收款计划（2026）'!$A:$A&amp;'[2]产值及收款计划（2026）'!$B:$B,'[2]产值及收款计划（2026）'!CH:CH)</f>
        <v>0</v>
      </c>
      <c r="CM209" s="235" cm="1">
        <f t="array" ref="CM209">_xlfn.XLOOKUP($A209&amp;$B209,'[2]产值及收款计划（2026）'!$A:$A&amp;'[2]产值及收款计划（2026）'!$B:$B,'[2]产值及收款计划（2026）'!CI:CI)</f>
        <v>0</v>
      </c>
      <c r="CN209" s="235" cm="1">
        <f t="array" ref="CN209">_xlfn.XLOOKUP($A209&amp;$B209,'[2]产值及收款计划（2026）'!$A:$A&amp;'[2]产值及收款计划（2026）'!$B:$B,'[2]产值及收款计划（2026）'!CJ:CJ)</f>
        <v>0</v>
      </c>
      <c r="CO209" s="235" cm="1">
        <f t="array" ref="CO209">_xlfn.XLOOKUP($A209&amp;$B209,'[2]产值及收款计划（2026）'!$A:$A&amp;'[2]产值及收款计划（2026）'!$B:$B,'[2]产值及收款计划（2026）'!CK:CK)</f>
        <v>0</v>
      </c>
      <c r="CP209" s="235" cm="1">
        <f t="array" ref="CP209">_xlfn.XLOOKUP($A209&amp;$B209,'[2]产值及收款计划（2026）'!$A:$A&amp;'[2]产值及收款计划（2026）'!$B:$B,'[2]产值及收款计划（2026）'!CL:CL)</f>
        <v>0</v>
      </c>
      <c r="DE209" s="235" cm="1">
        <f t="array" ref="DE209">_xlfn.XLOOKUP($A209&amp;$B209,'[2]产值及收款计划（2026）'!$A:$A&amp;'[2]产值及收款计划（2026）'!$B:$B,'[2]产值及收款计划（2026）'!DA:DA)</f>
        <v>0</v>
      </c>
      <c r="DF209" s="235" cm="1">
        <f t="array" ref="DF209">_xlfn.XLOOKUP($A209&amp;$B209,'[2]产值及收款计划（2026）'!$A:$A&amp;'[2]产值及收款计划（2026）'!$B:$B,'[2]产值及收款计划（2026）'!DB:DB)</f>
        <v>0</v>
      </c>
      <c r="DG209" s="235" cm="1">
        <f t="array" ref="DG209">_xlfn.XLOOKUP($A209&amp;$B209,'[2]产值及收款计划（2026）'!$A:$A&amp;'[2]产值及收款计划（2026）'!$B:$B,'[2]产值及收款计划（2026）'!DC:DC)</f>
        <v>0</v>
      </c>
      <c r="DH209" s="235" cm="1">
        <f t="array" ref="DH209">_xlfn.XLOOKUP($A209&amp;$B209,'[2]产值及收款计划（2026）'!$A:$A&amp;'[2]产值及收款计划（2026）'!$B:$B,'[2]产值及收款计划（2026）'!DD:DD)</f>
        <v>0</v>
      </c>
      <c r="DI209" s="235" cm="1">
        <f t="array" ref="DI209">_xlfn.XLOOKUP($A209&amp;$B209,'[2]产值及收款计划（2026）'!$A:$A&amp;'[2]产值及收款计划（2026）'!$B:$B,'[2]产值及收款计划（2026）'!DE:DE)</f>
        <v>0</v>
      </c>
      <c r="DJ209" s="235" cm="1">
        <f t="array" ref="DJ209">_xlfn.XLOOKUP($A209&amp;$B209,'[2]产值及收款计划（2026）'!$A:$A&amp;'[2]产值及收款计划（2026）'!$B:$B,'[2]产值及收款计划（2026）'!DF:DF)</f>
        <v>0</v>
      </c>
      <c r="DK209" s="235" cm="1">
        <f t="array" ref="DK209">_xlfn.XLOOKUP($A209&amp;$B209,'[2]产值及收款计划（2026）'!$A:$A&amp;'[2]产值及收款计划（2026）'!$B:$B,'[2]产值及收款计划（2026）'!DG:DG)</f>
        <v>0</v>
      </c>
      <c r="DL209" s="235" cm="1">
        <f t="array" ref="DL209">_xlfn.XLOOKUP($A209&amp;$B209,'[2]产值及收款计划（2026）'!$A:$A&amp;'[2]产值及收款计划（2026）'!$B:$B,'[2]产值及收款计划（2026）'!DH:DH)</f>
        <v>0</v>
      </c>
      <c r="DM209" s="235" cm="1">
        <f t="array" ref="DM209">_xlfn.XLOOKUP($A209&amp;$B209,'[2]产值及收款计划（2026）'!$A:$A&amp;'[2]产值及收款计划（2026）'!$B:$B,'[2]产值及收款计划（2026）'!DI:DI)</f>
        <v>0</v>
      </c>
      <c r="DN209" s="235" cm="1">
        <f t="array" ref="DN209">_xlfn.XLOOKUP($A209&amp;$B209,'[2]产值及收款计划（2026）'!$A:$A&amp;'[2]产值及收款计划（2026）'!$B:$B,'[2]产值及收款计划（2026）'!DJ:DJ)</f>
        <v>0</v>
      </c>
      <c r="DO209" s="235" cm="1">
        <f t="array" ref="DO209">_xlfn.XLOOKUP($A209&amp;$B209,'[2]产值及收款计划（2026）'!$A:$A&amp;'[2]产值及收款计划（2026）'!$B:$B,'[2]产值及收款计划（2026）'!DK:DK)</f>
        <v>0</v>
      </c>
      <c r="DP209" s="235" cm="1">
        <f t="array" ref="DP209">_xlfn.XLOOKUP($A209&amp;$B209,'[2]产值及收款计划（2026）'!$A:$A&amp;'[2]产值及收款计划（2026）'!$B:$B,'[2]产值及收款计划（2026）'!DL:DL)</f>
        <v>0</v>
      </c>
      <c r="DQ209" s="243"/>
      <c r="DR209" s="229"/>
    </row>
    <row r="210" ht="40.5" spans="1:122">
      <c r="A210" s="233">
        <f t="shared" si="17"/>
        <v>61</v>
      </c>
      <c r="B210" s="233" t="s">
        <v>26</v>
      </c>
      <c r="C210" s="234" t="str" cm="1">
        <f t="array" ref="C210">_xlfn.XLOOKUP($A210&amp;$B210,'[2]产值及收款计划（2026）'!$A:$A&amp;'[2]产值及收款计划（2026）'!$B:$B,'[2]产值及收款计划（2026）'!C:C)</f>
        <v>ZHT2024120600153</v>
      </c>
      <c r="D210" s="235" t="str" cm="1">
        <f t="array" ref="D210">_xlfn.XLOOKUP($A210&amp;$B210,'[2]产值及收款计划（2026）'!$A:$A&amp;'[2]产值及收款计划（2026）'!$B:$B,'[2]产值及收款计划（2026）'!D:D)</f>
        <v>深圳机场充电桩运维服务项目合同</v>
      </c>
      <c r="E210" s="235" cm="1">
        <f t="array" ref="E210">_xlfn.XLOOKUP($A210&amp;$B210,'[2]产值及收款计划（2026）'!$A:$A&amp;'[2]产值及收款计划（2026）'!$B:$B,'[2]产值及收款计划（2026）'!E:E)</f>
        <v>1380</v>
      </c>
      <c r="F210" s="235" cm="1">
        <f t="array" ref="F210">_xlfn.XLOOKUP($A210&amp;$B210,'[2]产值及收款计划（2026）'!$A:$A&amp;'[2]产值及收款计划（2026）'!$B:$B,'[2]产值及收款计划（2026）'!F:F)</f>
        <v>1380</v>
      </c>
      <c r="G210" s="235" cm="1">
        <f t="array" ref="G210">_xlfn.XLOOKUP($A210&amp;$B210,'[2]产值及收款计划（2026）'!$A:$A&amp;'[2]产值及收款计划（2026）'!$B:$B,'[2]产值及收款计划（2026）'!G:G)</f>
        <v>1380</v>
      </c>
      <c r="H210" s="235" cm="1">
        <f t="array" ref="H210">_xlfn.XLOOKUP($A210&amp;$B210,'[2]产值及收款计划（2026）'!$A:$A&amp;'[2]产值及收款计划（2026）'!$B:$B,'[2]产值及收款计划（2026）'!H:H)</f>
        <v>121</v>
      </c>
      <c r="I210" s="236" cm="1">
        <f t="array" ref="I210">_xlfn.XLOOKUP($A210&amp;$B210,'[2]产值及收款计划（2026）'!$A:$A&amp;'[2]产值及收款计划（2026）'!$B:$B,'[2]产值及收款计划（2026）'!I:I)</f>
        <v>0.0876811594202899</v>
      </c>
      <c r="J210" s="237" cm="1">
        <f t="array" ref="J210">_xlfn.XLOOKUP($A210&amp;$B210,'[2]产值及收款计划（2026）'!$A:$A&amp;'[2]产值及收款计划（2026）'!$B:$B,'[2]产值及收款计划（2026）'!J:J)</f>
        <v>0.06</v>
      </c>
      <c r="K210" s="235" t="e" cm="1">
        <f t="array" ref="K210">_xlfn.XLOOKUP($A210&amp;$B210,'[2]产值及收款计划（2026）'!$A:$A&amp;'[2]产值及收款计划（2026）'!$B:$B,'[2]产值及收款计划（2026）'!K:K)</f>
        <v>#REF!</v>
      </c>
      <c r="L210" s="235" t="e" cm="1">
        <f t="array" ref="L210">_xlfn.XLOOKUP($A210&amp;$B210,'[2]产值及收款计划（2026）'!$A:$A&amp;'[2]产值及收款计划（2026）'!$B:$B,'[2]产值及收款计划（2026）'!L:L)</f>
        <v>#REF!</v>
      </c>
      <c r="M210" s="235" t="str" cm="1">
        <f t="array" ref="M210">_xlfn.XLOOKUP($A210&amp;$B210,'[2]产值及收款计划（2026）'!$A:$A&amp;'[2]产值及收款计划（2026）'!$B:$B,'[2]产值及收款计划（2026）'!M:M)</f>
        <v>主导</v>
      </c>
      <c r="N210" s="235" t="str" cm="1">
        <f t="array" ref="N210">_xlfn.XLOOKUP($A210&amp;$B210,'[2]产值及收款计划（2026）'!$A:$A&amp;'[2]产值及收款计划（2026）'!$B:$B,'[2]产值及收款计划（2026）'!N:N)</f>
        <v>邱枫团队</v>
      </c>
      <c r="O210" s="235" t="str" cm="1">
        <f t="array" ref="O210">_xlfn.XLOOKUP($A210&amp;$B210,'[2]产值及收款计划（2026）'!$A:$A&amp;'[2]产值及收款计划（2026）'!$B:$B,'[2]产值及收款计划（2026）'!O:O)</f>
        <v>邱枫</v>
      </c>
      <c r="P210" s="234" t="str" cm="1">
        <f t="array" ref="P210">_xlfn.XLOOKUP($A210&amp;$B210,'[2]产值及收款计划（2026）'!$A:$A&amp;'[2]产值及收款计划（2026）'!$B:$B,'[2]产值及收款计划（2026）'!P:P)</f>
        <v>在建</v>
      </c>
      <c r="Q210" s="235" t="e" cm="1">
        <f t="array" ref="Q210">_xlfn.XLOOKUP($A210&amp;$B210,'[2]产值及收款计划（2026）'!$A:$A&amp;'[2]产值及收款计划（2026）'!$B:$B,'[2]产值及收款计划（2026）'!Q:Q)</f>
        <v>#REF!</v>
      </c>
      <c r="R210" s="235" t="e" cm="1">
        <f t="array" ref="R210">_xlfn.XLOOKUP($A210&amp;$B210,'[2]产值及收款计划（2026）'!$A:$A&amp;'[2]产值及收款计划（2026）'!$B:$B,'[2]产值及收款计划（2026）'!R:R)</f>
        <v>#REF!</v>
      </c>
      <c r="S210" s="235" t="e" cm="1">
        <f t="array" ref="S210">_xlfn.XLOOKUP($A210&amp;$B210,'[2]产值及收款计划（2026）'!$A:$A&amp;'[2]产值及收款计划（2026）'!$B:$B,'[2]产值及收款计划（2026）'!S:S)</f>
        <v>#REF!</v>
      </c>
      <c r="T210" s="235" cm="1">
        <f t="array" ref="T210">_xlfn.XLOOKUP($A210&amp;$B210,'[2]产值及收款计划（2026）'!$A:$A&amp;'[2]产值及收款计划（2026）'!$B:$B,'[2]产值及收款计划（2026）'!T:T)</f>
        <v>414</v>
      </c>
      <c r="U210" s="235" cm="1">
        <f t="array" ref="U210">_xlfn.XLOOKUP($A210&amp;$B210,'[2]产值及收款计划（2026）'!$A:$A&amp;'[2]产值及收款计划（2026）'!$B:$B,'[2]产值及收款计划（2026）'!U:U)</f>
        <v>0</v>
      </c>
      <c r="V210" s="235" cm="1">
        <f t="array" ref="V210">_xlfn.XLOOKUP($A210&amp;$B210,'[2]产值及收款计划（2026）'!$A:$A&amp;'[2]产值及收款计划（2026）'!$B:$B,'[2]产值及收款计划（2026）'!V:V)</f>
        <v>966</v>
      </c>
      <c r="W210" s="235" t="e" cm="1">
        <f t="array" ref="W210">_xlfn.XLOOKUP($A210&amp;$B210,'[2]产值及收款计划（2026）'!$A:$A&amp;'[2]产值及收款计划（2026）'!$B:$B,'[2]产值及收款计划（2026）'!W:W)</f>
        <v>#REF!</v>
      </c>
      <c r="X210" s="235" t="e" cm="1">
        <f t="array" ref="X210">_xlfn.XLOOKUP($A210&amp;$B210,'[2]产值及收款计划（2026）'!$A:$A&amp;'[2]产值及收款计划（2026）'!$B:$B,'[2]产值及收款计划（2026）'!X:X)</f>
        <v>#REF!</v>
      </c>
      <c r="Y210" s="235" t="e" cm="1">
        <f t="array" ref="Y210">_xlfn.XLOOKUP($A210&amp;$B210,'[2]产值及收款计划（2026）'!$A:$A&amp;'[2]产值及收款计划（2026）'!$B:$B,'[2]产值及收款计划（2026）'!Y:Y)</f>
        <v>#REF!</v>
      </c>
      <c r="Z210" s="235" t="e" cm="1">
        <f t="array" ref="Z210">_xlfn.XLOOKUP($A210&amp;$B210,'[2]产值及收款计划（2026）'!$A:$A&amp;'[2]产值及收款计划（2026）'!$B:$B,'[2]产值及收款计划（2026）'!Z:Z)</f>
        <v>#REF!</v>
      </c>
      <c r="AA210" s="235" t="e" cm="1">
        <f t="array" ref="AA210">_xlfn.XLOOKUP($A210&amp;$B210,'[2]产值及收款计划（2026）'!$A:$A&amp;'[2]产值及收款计划（2026）'!$B:$B,'[2]产值及收款计划（2026）'!AA:AA)</f>
        <v>#REF!</v>
      </c>
      <c r="AB210" s="235" t="e" cm="1">
        <f t="array" ref="AB210">_xlfn.XLOOKUP($A210&amp;$B210,'[2]产值及收款计划（2026）'!$A:$A&amp;'[2]产值及收款计划（2026）'!$B:$B,'[2]产值及收款计划（2026）'!AB:AB)</f>
        <v>#REF!</v>
      </c>
      <c r="AC210" s="235" t="e" cm="1">
        <f t="array" ref="AC210">_xlfn.XLOOKUP($A210&amp;$B210,'[2]产值及收款计划（2026）'!$A:$A&amp;'[2]产值及收款计划（2026）'!$B:$B,'[2]产值及收款计划（2026）'!AC:AC)</f>
        <v>#REF!</v>
      </c>
      <c r="AD210" s="235" t="e" cm="1">
        <f t="array" ref="AD210">_xlfn.XLOOKUP($A210&amp;$B210,'[2]产值及收款计划（2026）'!$A:$A&amp;'[2]产值及收款计划（2026）'!$B:$B,'[2]产值及收款计划（2026）'!AD:AD)</f>
        <v>#REF!</v>
      </c>
      <c r="AE210" s="235" t="e" cm="1">
        <f t="array" ref="AE210">_xlfn.XLOOKUP($A210&amp;$B210,'[2]产值及收款计划（2026）'!$A:$A&amp;'[2]产值及收款计划（2026）'!$B:$B,'[2]产值及收款计划（2026）'!AE:AE)</f>
        <v>#REF!</v>
      </c>
      <c r="AF210" s="235" t="e" cm="1">
        <f t="array" ref="AF210">_xlfn.XLOOKUP($A210&amp;$B210,'[2]产值及收款计划（2026）'!$A:$A&amp;'[2]产值及收款计划（2026）'!$B:$B,'[2]产值及收款计划（2026）'!AF:AF)</f>
        <v>#REF!</v>
      </c>
      <c r="AG210" s="235" t="e" cm="1">
        <f t="array" ref="AG210">_xlfn.XLOOKUP($A210&amp;$B210,'[2]产值及收款计划（2026）'!$A:$A&amp;'[2]产值及收款计划（2026）'!$B:$B,'[2]产值及收款计划（2026）'!AG:AG)</f>
        <v>#REF!</v>
      </c>
      <c r="AH210" s="235" t="e" cm="1">
        <f t="array" ref="AH210">_xlfn.XLOOKUP($A210&amp;$B210,'[2]产值及收款计划（2026）'!$A:$A&amp;'[2]产值及收款计划（2026）'!$B:$B,'[2]产值及收款计划（2026）'!AH:AH)</f>
        <v>#REF!</v>
      </c>
      <c r="AI210" s="235" t="e" cm="1">
        <f t="array" ref="AI210">_xlfn.XLOOKUP($A210&amp;$B210,'[2]产值及收款计划（2026）'!$A:$A&amp;'[2]产值及收款计划（2026）'!$B:$B,'[2]产值及收款计划（2026）'!AI:AI)</f>
        <v>#REF!</v>
      </c>
      <c r="AJ210" s="235" t="e" cm="1">
        <f t="array" ref="AJ210">_xlfn.XLOOKUP($A210&amp;$B210,'[2]产值及收款计划（2026）'!$A:$A&amp;'[2]产值及收款计划（2026）'!$B:$B,'[2]产值及收款计划（2026）'!AJ:AJ)</f>
        <v>#REF!</v>
      </c>
      <c r="AK210" s="235" t="e" cm="1">
        <f t="array" ref="AK210">_xlfn.XLOOKUP($A210&amp;$B210,'[2]产值及收款计划（2026）'!$A:$A&amp;'[2]产值及收款计划（2026）'!$B:$B,'[2]产值及收款计划（2026）'!AK:AK)</f>
        <v>#REF!</v>
      </c>
      <c r="AL210" s="235" t="e" cm="1">
        <f t="array" ref="AL210">_xlfn.XLOOKUP($A210&amp;$B210,'[2]产值及收款计划（2026）'!$A:$A&amp;'[2]产值及收款计划（2026）'!$B:$B,'[2]产值及收款计划（2026）'!AL:AL)</f>
        <v>#REF!</v>
      </c>
      <c r="AM210" s="242" t="e" cm="1">
        <f t="array" ref="AM210">_xlfn.LET(_xlpm.勾选月份状态数组,TRANSPOSE('PPT(12-15页）-TOP10'!$A$3:$A$14),_xlpm.选择数据区,IF('PPT(12-15页）-TOP10'!$E$3="收款",$BA210:$BL210,$AA210:$AL210),SUM(_xlfn._xlws.FILTER(_xlpm.选择数据区,_xlpm.勾选月份状态数组,"")))</f>
        <v>#REF!</v>
      </c>
      <c r="AN210" s="235" t="e">
        <f>_xlfn.XLOOKUP($C210,应收未收表!$T:$T,应收未收表!AA:AA)</f>
        <v>#N/A</v>
      </c>
      <c r="AO210" s="235" t="e">
        <f>_xlfn.XLOOKUP($C210,应收未收表!$T:$T,应收未收表!AB:AB)</f>
        <v>#N/A</v>
      </c>
      <c r="AP210" s="235" t="e">
        <f>_xlfn.XLOOKUP($C210,应收未收表!$T:$T,应收未收表!AC:AC)</f>
        <v>#N/A</v>
      </c>
      <c r="AQ210" s="235" t="e">
        <f>_xlfn.XLOOKUP($C210,应收未收表!$T:$T,应收未收表!AE:AE)</f>
        <v>#N/A</v>
      </c>
      <c r="AR210" s="235" t="e">
        <f>_xlfn.XLOOKUP($C210,应收未收表!$T:$T,应收未收表!AF:AF)</f>
        <v>#N/A</v>
      </c>
      <c r="AS210" s="235" t="e" cm="1">
        <f t="array" ref="AS210">_xlfn.XLOOKUP($A210&amp;$B210,'[2]产值及收款计划（2026）'!$A:$A&amp;'[2]产值及收款计划（2026）'!$B:$B,'[2]产值及收款计划（2026）'!AS:AS)</f>
        <v>#REF!</v>
      </c>
      <c r="AT210" s="235" t="e" cm="1">
        <f t="array" ref="AT210">_xlfn.XLOOKUP($A210&amp;$B210,'[2]产值及收款计划（2026）'!$A:$A&amp;'[2]产值及收款计划（2026）'!$B:$B,'[2]产值及收款计划（2026）'!AT:AT)</f>
        <v>#REF!</v>
      </c>
      <c r="AU210" s="235" t="e" cm="1">
        <f t="array" ref="AU210">_xlfn.XLOOKUP($A210&amp;$B210,'[2]产值及收款计划（2026）'!$A:$A&amp;'[2]产值及收款计划（2026）'!$B:$B,'[2]产值及收款计划（2026）'!AU:AU)</f>
        <v>#REF!</v>
      </c>
      <c r="AV210" s="235" t="e" cm="1">
        <f t="array" ref="AV210">_xlfn.XLOOKUP($A210&amp;$B210,'[2]产值及收款计划（2026）'!$A:$A&amp;'[2]产值及收款计划（2026）'!$B:$B,'[2]产值及收款计划（2026）'!AV:AV)</f>
        <v>#REF!</v>
      </c>
      <c r="AW210" s="235" cm="1">
        <f t="array" ref="AW210">_xlfn.XLOOKUP($A210&amp;$B210,'[2]产值及收款计划（2026）'!$A:$A&amp;'[2]产值及收款计划（2026）'!$B:$B,'[2]产值及收款计划（2026）'!AW:AW)</f>
        <v>59.752465</v>
      </c>
      <c r="AX210" s="235" cm="1">
        <f t="array" ref="AX210">_xlfn.XLOOKUP($A210&amp;$B210,'[2]产值及收款计划（2026）'!$A:$A&amp;'[2]产值及收款计划（2026）'!$B:$B,'[2]产值及收款计划（2026）'!AX:AX)</f>
        <v>78.514332</v>
      </c>
      <c r="AY210" s="235" cm="1">
        <f t="array" ref="AY210">_xlfn.XLOOKUP($A210&amp;$B210,'[2]产值及收款计划（2026）'!$A:$A&amp;'[2]产值及收款计划（2026）'!$B:$B,'[2]产值及收款计划（2026）'!AY:AY)</f>
        <v>1241.733203</v>
      </c>
      <c r="AZ210" s="235" cm="1">
        <f t="array" ref="AZ210">_xlfn.XLOOKUP($A210&amp;$B210,'[2]产值及收款计划（2026）'!$A:$A&amp;'[2]产值及收款计划（2026）'!$B:$B,'[2]产值及收款计划（2026）'!AZ:AZ)</f>
        <v>275.733203</v>
      </c>
      <c r="BA210" s="235" t="e" cm="1">
        <f t="array" ref="BA210">_xlfn.XLOOKUP($A210&amp;$B210,'[2]产值及收款计划（2026）'!$A:$A&amp;'[2]产值及收款计划（2026）'!$B:$B,'[2]产值及收款计划（2026）'!BA:BA)</f>
        <v>#REF!</v>
      </c>
      <c r="BB210" s="235" t="e" cm="1">
        <f t="array" ref="BB210">_xlfn.XLOOKUP($A210&amp;$B210,'[2]产值及收款计划（2026）'!$A:$A&amp;'[2]产值及收款计划（2026）'!$B:$B,'[2]产值及收款计划（2026）'!BB:BB)</f>
        <v>#REF!</v>
      </c>
      <c r="BC210" s="235" cm="1">
        <f t="array" ref="BC210">_xlfn.XLOOKUP($A210&amp;$B210,'[2]产值及收款计划（2026）'!$A:$A&amp;'[2]产值及收款计划（2026）'!$B:$B,'[2]产值及收款计划（2026）'!BC:BC)</f>
        <v>55</v>
      </c>
      <c r="BD210" s="235" t="e" cm="1">
        <f t="array" ref="BD210">_xlfn.XLOOKUP($A210&amp;$B210,'[2]产值及收款计划（2026）'!$A:$A&amp;'[2]产值及收款计划（2026）'!$B:$B,'[2]产值及收款计划（2026）'!BD:BD)</f>
        <v>#REF!</v>
      </c>
      <c r="BE210" s="235" t="e" cm="1">
        <f t="array" ref="BE210">_xlfn.XLOOKUP($A210&amp;$B210,'[2]产值及收款计划（2026）'!$A:$A&amp;'[2]产值及收款计划（2026）'!$B:$B,'[2]产值及收款计划（2026）'!BE:BE)</f>
        <v>#REF!</v>
      </c>
      <c r="BF210" s="235" t="e" cm="1">
        <f t="array" ref="BF210">_xlfn.XLOOKUP($A210&amp;$B210,'[2]产值及收款计划（2026）'!$A:$A&amp;'[2]产值及收款计划（2026）'!$B:$B,'[2]产值及收款计划（2026）'!BF:BF)</f>
        <v>#REF!</v>
      </c>
      <c r="BG210" s="235" t="e" cm="1">
        <f t="array" ref="BG210">_xlfn.XLOOKUP($A210&amp;$B210,'[2]产值及收款计划（2026）'!$A:$A&amp;'[2]产值及收款计划（2026）'!$B:$B,'[2]产值及收款计划（2026）'!BG:BG)</f>
        <v>#REF!</v>
      </c>
      <c r="BH210" s="235" t="e" cm="1">
        <f t="array" ref="BH210">_xlfn.XLOOKUP($A210&amp;$B210,'[2]产值及收款计划（2026）'!$A:$A&amp;'[2]产值及收款计划（2026）'!$B:$B,'[2]产值及收款计划（2026）'!BH:BH)</f>
        <v>#REF!</v>
      </c>
      <c r="BI210" s="235" t="e" cm="1">
        <f t="array" ref="BI210">_xlfn.XLOOKUP($A210&amp;$B210,'[2]产值及收款计划（2026）'!$A:$A&amp;'[2]产值及收款计划（2026）'!$B:$B,'[2]产值及收款计划（2026）'!BI:BI)</f>
        <v>#REF!</v>
      </c>
      <c r="BJ210" s="235" t="e" cm="1">
        <f t="array" ref="BJ210">_xlfn.XLOOKUP($A210&amp;$B210,'[2]产值及收款计划（2026）'!$A:$A&amp;'[2]产值及收款计划（2026）'!$B:$B,'[2]产值及收款计划（2026）'!BJ:BJ)</f>
        <v>#REF!</v>
      </c>
      <c r="BK210" s="235" t="e" cm="1">
        <f t="array" ref="BK210">_xlfn.XLOOKUP($A210&amp;$B210,'[2]产值及收款计划（2026）'!$A:$A&amp;'[2]产值及收款计划（2026）'!$B:$B,'[2]产值及收款计划（2026）'!BK:BK)</f>
        <v>#REF!</v>
      </c>
      <c r="BL210" s="235" t="e" cm="1">
        <f t="array" ref="BL210">_xlfn.XLOOKUP($A210&amp;$B210,'[2]产值及收款计划（2026）'!$A:$A&amp;'[2]产值及收款计划（2026）'!$B:$B,'[2]产值及收款计划（2026）'!BL:BL)</f>
        <v>#REF!</v>
      </c>
      <c r="BM210" s="235"/>
      <c r="BN210" s="235"/>
      <c r="BO210" s="235"/>
      <c r="BP210" s="235"/>
      <c r="BQ210" s="235">
        <f>_xlfn.XLOOKUP($C210,应收未收表!$AJ:$AJ,应收未收表!AK:AK)</f>
        <v>138</v>
      </c>
      <c r="BR210" s="235">
        <f>_xlfn.XLOOKUP($C210,应收未收表!$AJ:$AJ,应收未收表!AL:AL)</f>
        <v>78</v>
      </c>
      <c r="BS210" s="235" t="str">
        <f>_xlfn.XLOOKUP($C210,应收未收表!$AJ:$AJ,应收未收表!AM:AM)</f>
        <v>春节前落实且已上报一季度计划</v>
      </c>
      <c r="BT210" s="235">
        <f>_xlfn.XLOOKUP($C210,应收未收表!$AJ:$AJ,应收未收表!AN:AN)</f>
        <v>0</v>
      </c>
      <c r="BU210" s="234" t="str" cm="1">
        <f t="array" ref="BU210">_xlfn.XLOOKUP($A210&amp;$B210,'[2]产值及收款计划（2026）'!$A:$A&amp;'[2]产值及收款计划（2026）'!$B:$B,'[2]产值及收款计划（2026）'!BQ:BQ)</f>
        <v>人民电器集团有限公司</v>
      </c>
      <c r="BV210" s="235" t="e" cm="1">
        <f t="array" ref="BV210">_xlfn.XLOOKUP($A210&amp;$B210,'[2]产值及收款计划（2026）'!$A:$A&amp;'[2]产值及收款计划（2026）'!$B:$B,'[2]产值及收款计划（2026）'!BR:BR)</f>
        <v>#REF!</v>
      </c>
      <c r="CE210" s="235" cm="1">
        <f t="array" ref="CE210">_xlfn.XLOOKUP($A210&amp;$B210,'[2]产值及收款计划（2026）'!$A:$A&amp;'[2]产值及收款计划（2026）'!$B:$B,'[2]产值及收款计划（2026）'!CA:CA)</f>
        <v>0</v>
      </c>
      <c r="CF210" s="235" cm="1">
        <f t="array" ref="CF210">_xlfn.XLOOKUP($A210&amp;$B210,'[2]产值及收款计划（2026）'!$A:$A&amp;'[2]产值及收款计划（2026）'!$B:$B,'[2]产值及收款计划（2026）'!CB:CB)</f>
        <v>0</v>
      </c>
      <c r="CG210" s="235" cm="1">
        <f t="array" ref="CG210">_xlfn.XLOOKUP($A210&amp;$B210,'[2]产值及收款计划（2026）'!$A:$A&amp;'[2]产值及收款计划（2026）'!$B:$B,'[2]产值及收款计划（2026）'!CC:CC)</f>
        <v>0</v>
      </c>
      <c r="CH210" s="235" cm="1">
        <f t="array" ref="CH210">_xlfn.XLOOKUP($A210&amp;$B210,'[2]产值及收款计划（2026）'!$A:$A&amp;'[2]产值及收款计划（2026）'!$B:$B,'[2]产值及收款计划（2026）'!CD:CD)</f>
        <v>0</v>
      </c>
      <c r="CI210" s="235" cm="1">
        <f t="array" ref="CI210">_xlfn.XLOOKUP($A210&amp;$B210,'[2]产值及收款计划（2026）'!$A:$A&amp;'[2]产值及收款计划（2026）'!$B:$B,'[2]产值及收款计划（2026）'!CE:CE)</f>
        <v>0</v>
      </c>
      <c r="CJ210" s="235" cm="1">
        <f t="array" ref="CJ210">_xlfn.XLOOKUP($A210&amp;$B210,'[2]产值及收款计划（2026）'!$A:$A&amp;'[2]产值及收款计划（2026）'!$B:$B,'[2]产值及收款计划（2026）'!CF:CF)</f>
        <v>0</v>
      </c>
      <c r="CK210" s="235" cm="1">
        <f t="array" ref="CK210">_xlfn.XLOOKUP($A210&amp;$B210,'[2]产值及收款计划（2026）'!$A:$A&amp;'[2]产值及收款计划（2026）'!$B:$B,'[2]产值及收款计划（2026）'!CG:CG)</f>
        <v>0</v>
      </c>
      <c r="CL210" s="235" cm="1">
        <f t="array" ref="CL210">_xlfn.XLOOKUP($A210&amp;$B210,'[2]产值及收款计划（2026）'!$A:$A&amp;'[2]产值及收款计划（2026）'!$B:$B,'[2]产值及收款计划（2026）'!CH:CH)</f>
        <v>0</v>
      </c>
      <c r="CM210" s="235" cm="1">
        <f t="array" ref="CM210">_xlfn.XLOOKUP($A210&amp;$B210,'[2]产值及收款计划（2026）'!$A:$A&amp;'[2]产值及收款计划（2026）'!$B:$B,'[2]产值及收款计划（2026）'!CI:CI)</f>
        <v>0</v>
      </c>
      <c r="CN210" s="235" cm="1">
        <f t="array" ref="CN210">_xlfn.XLOOKUP($A210&amp;$B210,'[2]产值及收款计划（2026）'!$A:$A&amp;'[2]产值及收款计划（2026）'!$B:$B,'[2]产值及收款计划（2026）'!CJ:CJ)</f>
        <v>0</v>
      </c>
      <c r="CO210" s="235" cm="1">
        <f t="array" ref="CO210">_xlfn.XLOOKUP($A210&amp;$B210,'[2]产值及收款计划（2026）'!$A:$A&amp;'[2]产值及收款计划（2026）'!$B:$B,'[2]产值及收款计划（2026）'!CK:CK)</f>
        <v>0</v>
      </c>
      <c r="CP210" s="235" cm="1">
        <f t="array" ref="CP210">_xlfn.XLOOKUP($A210&amp;$B210,'[2]产值及收款计划（2026）'!$A:$A&amp;'[2]产值及收款计划（2026）'!$B:$B,'[2]产值及收款计划（2026）'!CL:CL)</f>
        <v>0</v>
      </c>
      <c r="DE210" s="235" cm="1">
        <f t="array" ref="DE210">_xlfn.XLOOKUP($A210&amp;$B210,'[2]产值及收款计划（2026）'!$A:$A&amp;'[2]产值及收款计划（2026）'!$B:$B,'[2]产值及收款计划（2026）'!DA:DA)</f>
        <v>78.514332</v>
      </c>
      <c r="DF210" s="235" cm="1">
        <f t="array" ref="DF210">_xlfn.XLOOKUP($A210&amp;$B210,'[2]产值及收款计划（2026）'!$A:$A&amp;'[2]产值及收款计划（2026）'!$B:$B,'[2]产值及收款计划（2026）'!DB:DB)</f>
        <v>0</v>
      </c>
      <c r="DG210" s="235" cm="1">
        <f t="array" ref="DG210">_xlfn.XLOOKUP($A210&amp;$B210,'[2]产值及收款计划（2026）'!$A:$A&amp;'[2]产值及收款计划（2026）'!$B:$B,'[2]产值及收款计划（2026）'!DC:DC)</f>
        <v>0</v>
      </c>
      <c r="DH210" s="235" cm="1">
        <f t="array" ref="DH210">_xlfn.XLOOKUP($A210&amp;$B210,'[2]产值及收款计划（2026）'!$A:$A&amp;'[2]产值及收款计划（2026）'!$B:$B,'[2]产值及收款计划（2026）'!DD:DD)</f>
        <v>0</v>
      </c>
      <c r="DI210" s="235" cm="1">
        <f t="array" ref="DI210">_xlfn.XLOOKUP($A210&amp;$B210,'[2]产值及收款计划（2026）'!$A:$A&amp;'[2]产值及收款计划（2026）'!$B:$B,'[2]产值及收款计划（2026）'!DE:DE)</f>
        <v>0</v>
      </c>
      <c r="DJ210" s="235" cm="1">
        <f t="array" ref="DJ210">_xlfn.XLOOKUP($A210&amp;$B210,'[2]产值及收款计划（2026）'!$A:$A&amp;'[2]产值及收款计划（2026）'!$B:$B,'[2]产值及收款计划（2026）'!DF:DF)</f>
        <v>0</v>
      </c>
      <c r="DK210" s="235" cm="1">
        <f t="array" ref="DK210">_xlfn.XLOOKUP($A210&amp;$B210,'[2]产值及收款计划（2026）'!$A:$A&amp;'[2]产值及收款计划（2026）'!$B:$B,'[2]产值及收款计划（2026）'!DG:DG)</f>
        <v>0</v>
      </c>
      <c r="DL210" s="235" cm="1">
        <f t="array" ref="DL210">_xlfn.XLOOKUP($A210&amp;$B210,'[2]产值及收款计划（2026）'!$A:$A&amp;'[2]产值及收款计划（2026）'!$B:$B,'[2]产值及收款计划（2026）'!DH:DH)</f>
        <v>0</v>
      </c>
      <c r="DM210" s="235" cm="1">
        <f t="array" ref="DM210">_xlfn.XLOOKUP($A210&amp;$B210,'[2]产值及收款计划（2026）'!$A:$A&amp;'[2]产值及收款计划（2026）'!$B:$B,'[2]产值及收款计划（2026）'!DI:DI)</f>
        <v>0</v>
      </c>
      <c r="DN210" s="235" cm="1">
        <f t="array" ref="DN210">_xlfn.XLOOKUP($A210&amp;$B210,'[2]产值及收款计划（2026）'!$A:$A&amp;'[2]产值及收款计划（2026）'!$B:$B,'[2]产值及收款计划（2026）'!DJ:DJ)</f>
        <v>0</v>
      </c>
      <c r="DO210" s="235" cm="1">
        <f t="array" ref="DO210">_xlfn.XLOOKUP($A210&amp;$B210,'[2]产值及收款计划（2026）'!$A:$A&amp;'[2]产值及收款计划（2026）'!$B:$B,'[2]产值及收款计划（2026）'!DK:DK)</f>
        <v>0</v>
      </c>
      <c r="DP210" s="235" cm="1">
        <f t="array" ref="DP210">_xlfn.XLOOKUP($A210&amp;$B210,'[2]产值及收款计划（2026）'!$A:$A&amp;'[2]产值及收款计划（2026）'!$B:$B,'[2]产值及收款计划（2026）'!DL:DL)</f>
        <v>0</v>
      </c>
      <c r="DQ210" s="243"/>
      <c r="DR210" s="229"/>
    </row>
    <row r="211" ht="20.25" spans="1:122">
      <c r="A211" s="233">
        <f t="shared" si="17"/>
        <v>62</v>
      </c>
      <c r="B211" s="233" t="s">
        <v>26</v>
      </c>
      <c r="C211" s="234" t="str" cm="1">
        <f t="array" ref="C211">_xlfn.XLOOKUP($A211&amp;$B211,'[2]产值及收款计划（2026）'!$A:$A&amp;'[2]产值及收款计划（2026）'!$B:$B,'[2]产值及收款计划（2026）'!C:C)</f>
        <v>ZHT2024122500174</v>
      </c>
      <c r="D211" s="234" t="str" cm="1">
        <f t="array" ref="D211">_xlfn.XLOOKUP($A211&amp;$B211,'[2]产值及收款计划（2026）'!$A:$A&amp;'[2]产值及收款计划（2026）'!$B:$B,'[2]产值及收款计划（2026）'!D:D)</f>
        <v>城市基础设施智慧巡检管理平台开发服务</v>
      </c>
      <c r="E211" s="235" cm="1">
        <f t="array" ref="E211">_xlfn.XLOOKUP($A211&amp;$B211,'[2]产值及收款计划（2026）'!$A:$A&amp;'[2]产值及收款计划（2026）'!$B:$B,'[2]产值及收款计划（2026）'!E:E)</f>
        <v>279.97</v>
      </c>
      <c r="F211" s="235" cm="1">
        <f t="array" ref="F211">_xlfn.XLOOKUP($A211&amp;$B211,'[2]产值及收款计划（2026）'!$A:$A&amp;'[2]产值及收款计划（2026）'!$B:$B,'[2]产值及收款计划（2026）'!F:F)</f>
        <v>279.97</v>
      </c>
      <c r="G211" s="235" cm="1">
        <f t="array" ref="G211">_xlfn.XLOOKUP($A211&amp;$B211,'[2]产值及收款计划（2026）'!$A:$A&amp;'[2]产值及收款计划（2026）'!$B:$B,'[2]产值及收款计划（2026）'!G:G)</f>
        <v>279.97</v>
      </c>
      <c r="H211" s="235" cm="1">
        <f t="array" ref="H211">_xlfn.XLOOKUP($A211&amp;$B211,'[2]产值及收款计划（2026）'!$A:$A&amp;'[2]产值及收款计划（2026）'!$B:$B,'[2]产值及收款计划（2026）'!H:H)</f>
        <v>279.97</v>
      </c>
      <c r="I211" s="236" cm="1">
        <f t="array" ref="I211">_xlfn.XLOOKUP($A211&amp;$B211,'[2]产值及收款计划（2026）'!$A:$A&amp;'[2]产值及收款计划（2026）'!$B:$B,'[2]产值及收款计划（2026）'!I:I)</f>
        <v>1</v>
      </c>
      <c r="J211" s="237" cm="1">
        <f t="array" ref="J211">_xlfn.XLOOKUP($A211&amp;$B211,'[2]产值及收款计划（2026）'!$A:$A&amp;'[2]产值及收款计划（2026）'!$B:$B,'[2]产值及收款计划（2026）'!J:J)</f>
        <v>0.06</v>
      </c>
      <c r="K211" s="235" t="e" cm="1">
        <f t="array" ref="K211">_xlfn.XLOOKUP($A211&amp;$B211,'[2]产值及收款计划（2026）'!$A:$A&amp;'[2]产值及收款计划（2026）'!$B:$B,'[2]产值及收款计划（2026）'!K:K)</f>
        <v>#REF!</v>
      </c>
      <c r="L211" s="235" t="e" cm="1">
        <f t="array" ref="L211">_xlfn.XLOOKUP($A211&amp;$B211,'[2]产值及收款计划（2026）'!$A:$A&amp;'[2]产值及收款计划（2026）'!$B:$B,'[2]产值及收款计划（2026）'!L:L)</f>
        <v>#REF!</v>
      </c>
      <c r="M211" s="235" t="str" cm="1">
        <f t="array" ref="M211">_xlfn.XLOOKUP($A211&amp;$B211,'[2]产值及收款计划（2026）'!$A:$A&amp;'[2]产值及收款计划（2026）'!$B:$B,'[2]产值及收款计划（2026）'!M:M)</f>
        <v>主导</v>
      </c>
      <c r="N211" s="235" t="str" cm="1">
        <f t="array" ref="N211">_xlfn.XLOOKUP($A211&amp;$B211,'[2]产值及收款计划（2026）'!$A:$A&amp;'[2]产值及收款计划（2026）'!$B:$B,'[2]产值及收款计划（2026）'!N:N)</f>
        <v>贺一玮团队</v>
      </c>
      <c r="O211" s="235" t="str" cm="1">
        <f t="array" ref="O211">_xlfn.XLOOKUP($A211&amp;$B211,'[2]产值及收款计划（2026）'!$A:$A&amp;'[2]产值及收款计划（2026）'!$B:$B,'[2]产值及收款计划（2026）'!O:O)</f>
        <v>贺一玮</v>
      </c>
      <c r="P211" s="234" t="str" cm="1">
        <f t="array" ref="P211">_xlfn.XLOOKUP($A211&amp;$B211,'[2]产值及收款计划（2026）'!$A:$A&amp;'[2]产值及收款计划（2026）'!$B:$B,'[2]产值及收款计划（2026）'!P:P)</f>
        <v>25已完结</v>
      </c>
      <c r="Q211" s="235" t="e" cm="1">
        <f t="array" ref="Q211">_xlfn.XLOOKUP($A211&amp;$B211,'[2]产值及收款计划（2026）'!$A:$A&amp;'[2]产值及收款计划（2026）'!$B:$B,'[2]产值及收款计划（2026）'!Q:Q)</f>
        <v>#REF!</v>
      </c>
      <c r="R211" s="235" t="e" cm="1">
        <f t="array" ref="R211">_xlfn.XLOOKUP($A211&amp;$B211,'[2]产值及收款计划（2026）'!$A:$A&amp;'[2]产值及收款计划（2026）'!$B:$B,'[2]产值及收款计划（2026）'!R:R)</f>
        <v>#REF!</v>
      </c>
      <c r="S211" s="235" t="e" cm="1">
        <f t="array" ref="S211">_xlfn.XLOOKUP($A211&amp;$B211,'[2]产值及收款计划（2026）'!$A:$A&amp;'[2]产值及收款计划（2026）'!$B:$B,'[2]产值及收款计划（2026）'!S:S)</f>
        <v>#REF!</v>
      </c>
      <c r="T211" s="235" cm="1">
        <f t="array" ref="T211">_xlfn.XLOOKUP($A211&amp;$B211,'[2]产值及收款计划（2026）'!$A:$A&amp;'[2]产值及收款计划（2026）'!$B:$B,'[2]产值及收款计划（2026）'!T:T)</f>
        <v>279.97</v>
      </c>
      <c r="U211" s="235" cm="1">
        <f t="array" ref="U211">_xlfn.XLOOKUP($A211&amp;$B211,'[2]产值及收款计划（2026）'!$A:$A&amp;'[2]产值及收款计划（2026）'!$B:$B,'[2]产值及收款计划（2026）'!U:U)</f>
        <v>0</v>
      </c>
      <c r="V211" s="235" cm="1">
        <f t="array" ref="V211">_xlfn.XLOOKUP($A211&amp;$B211,'[2]产值及收款计划（2026）'!$A:$A&amp;'[2]产值及收款计划（2026）'!$B:$B,'[2]产值及收款计划（2026）'!V:V)</f>
        <v>0</v>
      </c>
      <c r="W211" s="235" t="e" cm="1">
        <f t="array" ref="W211">_xlfn.XLOOKUP($A211&amp;$B211,'[2]产值及收款计划（2026）'!$A:$A&amp;'[2]产值及收款计划（2026）'!$B:$B,'[2]产值及收款计划（2026）'!W:W)</f>
        <v>#REF!</v>
      </c>
      <c r="X211" s="235" t="e" cm="1">
        <f t="array" ref="X211">_xlfn.XLOOKUP($A211&amp;$B211,'[2]产值及收款计划（2026）'!$A:$A&amp;'[2]产值及收款计划（2026）'!$B:$B,'[2]产值及收款计划（2026）'!X:X)</f>
        <v>#REF!</v>
      </c>
      <c r="Y211" s="235" t="e" cm="1">
        <f t="array" ref="Y211">_xlfn.XLOOKUP($A211&amp;$B211,'[2]产值及收款计划（2026）'!$A:$A&amp;'[2]产值及收款计划（2026）'!$B:$B,'[2]产值及收款计划（2026）'!Y:Y)</f>
        <v>#REF!</v>
      </c>
      <c r="Z211" s="235" t="e" cm="1">
        <f t="array" ref="Z211">_xlfn.XLOOKUP($A211&amp;$B211,'[2]产值及收款计划（2026）'!$A:$A&amp;'[2]产值及收款计划（2026）'!$B:$B,'[2]产值及收款计划（2026）'!Z:Z)</f>
        <v>#REF!</v>
      </c>
      <c r="AA211" s="235" cm="1">
        <f t="array" ref="AA211">_xlfn.XLOOKUP($A211&amp;$B211,'[2]产值及收款计划（2026）'!$A:$A&amp;'[2]产值及收款计划（2026）'!$B:$B,'[2]产值及收款计划（2026）'!AA:AA)</f>
        <v>0</v>
      </c>
      <c r="AB211" s="235" cm="1">
        <f t="array" ref="AB211">_xlfn.XLOOKUP($A211&amp;$B211,'[2]产值及收款计划（2026）'!$A:$A&amp;'[2]产值及收款计划（2026）'!$B:$B,'[2]产值及收款计划（2026）'!AB:AB)</f>
        <v>0</v>
      </c>
      <c r="AC211" s="235" cm="1">
        <f t="array" ref="AC211">_xlfn.XLOOKUP($A211&amp;$B211,'[2]产值及收款计划（2026）'!$A:$A&amp;'[2]产值及收款计划（2026）'!$B:$B,'[2]产值及收款计划（2026）'!AC:AC)</f>
        <v>0</v>
      </c>
      <c r="AD211" s="235" cm="1">
        <f t="array" ref="AD211">_xlfn.XLOOKUP($A211&amp;$B211,'[2]产值及收款计划（2026）'!$A:$A&amp;'[2]产值及收款计划（2026）'!$B:$B,'[2]产值及收款计划（2026）'!AD:AD)</f>
        <v>0</v>
      </c>
      <c r="AE211" s="235" cm="1">
        <f t="array" ref="AE211">_xlfn.XLOOKUP($A211&amp;$B211,'[2]产值及收款计划（2026）'!$A:$A&amp;'[2]产值及收款计划（2026）'!$B:$B,'[2]产值及收款计划（2026）'!AE:AE)</f>
        <v>0</v>
      </c>
      <c r="AF211" s="235" cm="1">
        <f t="array" ref="AF211">_xlfn.XLOOKUP($A211&amp;$B211,'[2]产值及收款计划（2026）'!$A:$A&amp;'[2]产值及收款计划（2026）'!$B:$B,'[2]产值及收款计划（2026）'!AF:AF)</f>
        <v>0</v>
      </c>
      <c r="AG211" s="235" cm="1">
        <f t="array" ref="AG211">_xlfn.XLOOKUP($A211&amp;$B211,'[2]产值及收款计划（2026）'!$A:$A&amp;'[2]产值及收款计划（2026）'!$B:$B,'[2]产值及收款计划（2026）'!AG:AG)</f>
        <v>0</v>
      </c>
      <c r="AH211" s="235" cm="1">
        <f t="array" ref="AH211">_xlfn.XLOOKUP($A211&amp;$B211,'[2]产值及收款计划（2026）'!$A:$A&amp;'[2]产值及收款计划（2026）'!$B:$B,'[2]产值及收款计划（2026）'!AH:AH)</f>
        <v>0</v>
      </c>
      <c r="AI211" s="235" cm="1">
        <f t="array" ref="AI211">_xlfn.XLOOKUP($A211&amp;$B211,'[2]产值及收款计划（2026）'!$A:$A&amp;'[2]产值及收款计划（2026）'!$B:$B,'[2]产值及收款计划（2026）'!AI:AI)</f>
        <v>0</v>
      </c>
      <c r="AJ211" s="235" cm="1">
        <f t="array" ref="AJ211">_xlfn.XLOOKUP($A211&amp;$B211,'[2]产值及收款计划（2026）'!$A:$A&amp;'[2]产值及收款计划（2026）'!$B:$B,'[2]产值及收款计划（2026）'!AJ:AJ)</f>
        <v>0</v>
      </c>
      <c r="AK211" s="235" cm="1">
        <f t="array" ref="AK211">_xlfn.XLOOKUP($A211&amp;$B211,'[2]产值及收款计划（2026）'!$A:$A&amp;'[2]产值及收款计划（2026）'!$B:$B,'[2]产值及收款计划（2026）'!AK:AK)</f>
        <v>0</v>
      </c>
      <c r="AL211" s="235" cm="1">
        <f t="array" ref="AL211">_xlfn.XLOOKUP($A211&amp;$B211,'[2]产值及收款计划（2026）'!$A:$A&amp;'[2]产值及收款计划（2026）'!$B:$B,'[2]产值及收款计划（2026）'!AL:AL)</f>
        <v>0</v>
      </c>
      <c r="AM211" s="242" cm="1">
        <f t="array" ref="AM211">_xlfn.LET(_xlpm.勾选月份状态数组,TRANSPOSE('PPT(12-15页）-TOP10'!$A$3:$A$14),_xlpm.选择数据区,IF('PPT(12-15页）-TOP10'!$E$3="收款",$BA211:$BL211,$AA211:$AL211),SUM(_xlfn._xlws.FILTER(_xlpm.选择数据区,_xlpm.勾选月份状态数组,"")))</f>
        <v>0</v>
      </c>
      <c r="AN211" s="235" t="e">
        <f>_xlfn.XLOOKUP($C211,应收未收表!$T:$T,应收未收表!AA:AA)</f>
        <v>#N/A</v>
      </c>
      <c r="AO211" s="235" t="e">
        <f>_xlfn.XLOOKUP($C211,应收未收表!$T:$T,应收未收表!AB:AB)</f>
        <v>#N/A</v>
      </c>
      <c r="AP211" s="235" t="e">
        <f>_xlfn.XLOOKUP($C211,应收未收表!$T:$T,应收未收表!AC:AC)</f>
        <v>#N/A</v>
      </c>
      <c r="AQ211" s="235" t="e">
        <f>_xlfn.XLOOKUP($C211,应收未收表!$T:$T,应收未收表!AE:AE)</f>
        <v>#N/A</v>
      </c>
      <c r="AR211" s="235" t="e">
        <f>_xlfn.XLOOKUP($C211,应收未收表!$T:$T,应收未收表!AF:AF)</f>
        <v>#N/A</v>
      </c>
      <c r="AS211" s="235" t="e" cm="1">
        <f t="array" ref="AS211">_xlfn.XLOOKUP($A211&amp;$B211,'[2]产值及收款计划（2026）'!$A:$A&amp;'[2]产值及收款计划（2026）'!$B:$B,'[2]产值及收款计划（2026）'!AS:AS)</f>
        <v>#REF!</v>
      </c>
      <c r="AT211" s="235" t="e" cm="1">
        <f t="array" ref="AT211">_xlfn.XLOOKUP($A211&amp;$B211,'[2]产值及收款计划（2026）'!$A:$A&amp;'[2]产值及收款计划（2026）'!$B:$B,'[2]产值及收款计划（2026）'!AT:AT)</f>
        <v>#REF!</v>
      </c>
      <c r="AU211" s="235" t="e" cm="1">
        <f t="array" ref="AU211">_xlfn.XLOOKUP($A211&amp;$B211,'[2]产值及收款计划（2026）'!$A:$A&amp;'[2]产值及收款计划（2026）'!$B:$B,'[2]产值及收款计划（2026）'!AU:AU)</f>
        <v>#REF!</v>
      </c>
      <c r="AV211" s="235" t="e" cm="1">
        <f t="array" ref="AV211">_xlfn.XLOOKUP($A211&amp;$B211,'[2]产值及收款计划（2026）'!$A:$A&amp;'[2]产值及收款计划（2026）'!$B:$B,'[2]产值及收款计划（2026）'!AV:AV)</f>
        <v>#REF!</v>
      </c>
      <c r="AW211" s="235" cm="1">
        <f t="array" ref="AW211">_xlfn.XLOOKUP($A211&amp;$B211,'[2]产值及收款计划（2026）'!$A:$A&amp;'[2]产值及收款计划（2026）'!$B:$B,'[2]产值及收款计划（2026）'!AW:AW)</f>
        <v>265.9715</v>
      </c>
      <c r="AX211" s="235" cm="1">
        <f t="array" ref="AX211">_xlfn.XLOOKUP($A211&amp;$B211,'[2]产值及收款计划（2026）'!$A:$A&amp;'[2]产值及收款计划（2026）'!$B:$B,'[2]产值及收款计划（2026）'!AX:AX)</f>
        <v>0</v>
      </c>
      <c r="AY211" s="235" cm="1">
        <f t="array" ref="AY211">_xlfn.XLOOKUP($A211&amp;$B211,'[2]产值及收款计划（2026）'!$A:$A&amp;'[2]产值及收款计划（2026）'!$B:$B,'[2]产值及收款计划（2026）'!AY:AY)</f>
        <v>13.9985</v>
      </c>
      <c r="AZ211" s="235" cm="1">
        <f t="array" ref="AZ211">_xlfn.XLOOKUP($A211&amp;$B211,'[2]产值及收款计划（2026）'!$A:$A&amp;'[2]产值及收款计划（2026）'!$B:$B,'[2]产值及收款计划（2026）'!AZ:AZ)</f>
        <v>13.9985</v>
      </c>
      <c r="BA211" s="235" t="e" cm="1">
        <f t="array" ref="BA211">_xlfn.XLOOKUP($A211&amp;$B211,'[2]产值及收款计划（2026）'!$A:$A&amp;'[2]产值及收款计划（2026）'!$B:$B,'[2]产值及收款计划（2026）'!BA:BA)</f>
        <v>#REF!</v>
      </c>
      <c r="BB211" s="235" t="e" cm="1">
        <f t="array" ref="BB211">_xlfn.XLOOKUP($A211&amp;$B211,'[2]产值及收款计划（2026）'!$A:$A&amp;'[2]产值及收款计划（2026）'!$B:$B,'[2]产值及收款计划（2026）'!BB:BB)</f>
        <v>#REF!</v>
      </c>
      <c r="BC211" s="235" t="e" cm="1">
        <f t="array" ref="BC211">_xlfn.XLOOKUP($A211&amp;$B211,'[2]产值及收款计划（2026）'!$A:$A&amp;'[2]产值及收款计划（2026）'!$B:$B,'[2]产值及收款计划（2026）'!BC:BC)</f>
        <v>#REF!</v>
      </c>
      <c r="BD211" s="235" t="e" cm="1">
        <f t="array" ref="BD211">_xlfn.XLOOKUP($A211&amp;$B211,'[2]产值及收款计划（2026）'!$A:$A&amp;'[2]产值及收款计划（2026）'!$B:$B,'[2]产值及收款计划（2026）'!BD:BD)</f>
        <v>#REF!</v>
      </c>
      <c r="BE211" s="235" t="e" cm="1">
        <f t="array" ref="BE211">_xlfn.XLOOKUP($A211&amp;$B211,'[2]产值及收款计划（2026）'!$A:$A&amp;'[2]产值及收款计划（2026）'!$B:$B,'[2]产值及收款计划（2026）'!BE:BE)</f>
        <v>#REF!</v>
      </c>
      <c r="BF211" s="235" t="e" cm="1">
        <f t="array" ref="BF211">_xlfn.XLOOKUP($A211&amp;$B211,'[2]产值及收款计划（2026）'!$A:$A&amp;'[2]产值及收款计划（2026）'!$B:$B,'[2]产值及收款计划（2026）'!BF:BF)</f>
        <v>#REF!</v>
      </c>
      <c r="BG211" s="235" t="e" cm="1">
        <f t="array" ref="BG211">_xlfn.XLOOKUP($A211&amp;$B211,'[2]产值及收款计划（2026）'!$A:$A&amp;'[2]产值及收款计划（2026）'!$B:$B,'[2]产值及收款计划（2026）'!BG:BG)</f>
        <v>#REF!</v>
      </c>
      <c r="BH211" s="235" t="e" cm="1">
        <f t="array" ref="BH211">_xlfn.XLOOKUP($A211&amp;$B211,'[2]产值及收款计划（2026）'!$A:$A&amp;'[2]产值及收款计划（2026）'!$B:$B,'[2]产值及收款计划（2026）'!BH:BH)</f>
        <v>#REF!</v>
      </c>
      <c r="BI211" s="235" t="e" cm="1">
        <f t="array" ref="BI211">_xlfn.XLOOKUP($A211&amp;$B211,'[2]产值及收款计划（2026）'!$A:$A&amp;'[2]产值及收款计划（2026）'!$B:$B,'[2]产值及收款计划（2026）'!BI:BI)</f>
        <v>#REF!</v>
      </c>
      <c r="BJ211" s="235" t="e" cm="1">
        <f t="array" ref="BJ211">_xlfn.XLOOKUP($A211&amp;$B211,'[2]产值及收款计划（2026）'!$A:$A&amp;'[2]产值及收款计划（2026）'!$B:$B,'[2]产值及收款计划（2026）'!BJ:BJ)</f>
        <v>#REF!</v>
      </c>
      <c r="BK211" s="235" t="e" cm="1">
        <f t="array" ref="BK211">_xlfn.XLOOKUP($A211&amp;$B211,'[2]产值及收款计划（2026）'!$A:$A&amp;'[2]产值及收款计划（2026）'!$B:$B,'[2]产值及收款计划（2026）'!BK:BK)</f>
        <v>#REF!</v>
      </c>
      <c r="BL211" s="235" t="e" cm="1">
        <f t="array" ref="BL211">_xlfn.XLOOKUP($A211&amp;$B211,'[2]产值及收款计划（2026）'!$A:$A&amp;'[2]产值及收款计划（2026）'!$B:$B,'[2]产值及收款计划（2026）'!BL:BL)</f>
        <v>#REF!</v>
      </c>
      <c r="BM211" s="235"/>
      <c r="BN211" s="235"/>
      <c r="BO211" s="235"/>
      <c r="BP211" s="235"/>
      <c r="BQ211" s="235" t="e">
        <f>_xlfn.XLOOKUP($C211,应收未收表!$AJ:$AJ,应收未收表!AK:AK)</f>
        <v>#N/A</v>
      </c>
      <c r="BR211" s="235" t="e">
        <f>_xlfn.XLOOKUP($C211,应收未收表!$AJ:$AJ,应收未收表!AL:AL)</f>
        <v>#N/A</v>
      </c>
      <c r="BS211" s="235" t="e">
        <f>_xlfn.XLOOKUP($C211,应收未收表!$AJ:$AJ,应收未收表!AM:AM)</f>
        <v>#N/A</v>
      </c>
      <c r="BT211" s="235" t="e">
        <f>_xlfn.XLOOKUP($C211,应收未收表!$AJ:$AJ,应收未收表!AN:AN)</f>
        <v>#N/A</v>
      </c>
      <c r="BU211" s="234" t="str" cm="1">
        <f t="array" ref="BU211">_xlfn.XLOOKUP($A211&amp;$B211,'[2]产值及收款计划（2026）'!$A:$A&amp;'[2]产值及收款计划（2026）'!$B:$B,'[2]产值及收款计划（2026）'!BQ:BQ)</f>
        <v>上海城建智慧城市运营管理有限公司</v>
      </c>
      <c r="BV211" s="235" t="e" cm="1">
        <f t="array" ref="BV211">_xlfn.XLOOKUP($A211&amp;$B211,'[2]产值及收款计划（2026）'!$A:$A&amp;'[2]产值及收款计划（2026）'!$B:$B,'[2]产值及收款计划（2026）'!BR:BR)</f>
        <v>#REF!</v>
      </c>
      <c r="CE211" s="235" cm="1">
        <f t="array" ref="CE211">_xlfn.XLOOKUP($A211&amp;$B211,'[2]产值及收款计划（2026）'!$A:$A&amp;'[2]产值及收款计划（2026）'!$B:$B,'[2]产值及收款计划（2026）'!CA:CA)</f>
        <v>0</v>
      </c>
      <c r="CF211" s="235" cm="1">
        <f t="array" ref="CF211">_xlfn.XLOOKUP($A211&amp;$B211,'[2]产值及收款计划（2026）'!$A:$A&amp;'[2]产值及收款计划（2026）'!$B:$B,'[2]产值及收款计划（2026）'!CB:CB)</f>
        <v>0</v>
      </c>
      <c r="CG211" s="235" cm="1">
        <f t="array" ref="CG211">_xlfn.XLOOKUP($A211&amp;$B211,'[2]产值及收款计划（2026）'!$A:$A&amp;'[2]产值及收款计划（2026）'!$B:$B,'[2]产值及收款计划（2026）'!CC:CC)</f>
        <v>0</v>
      </c>
      <c r="CH211" s="235" cm="1">
        <f t="array" ref="CH211">_xlfn.XLOOKUP($A211&amp;$B211,'[2]产值及收款计划（2026）'!$A:$A&amp;'[2]产值及收款计划（2026）'!$B:$B,'[2]产值及收款计划（2026）'!CD:CD)</f>
        <v>0</v>
      </c>
      <c r="CI211" s="235" cm="1">
        <f t="array" ref="CI211">_xlfn.XLOOKUP($A211&amp;$B211,'[2]产值及收款计划（2026）'!$A:$A&amp;'[2]产值及收款计划（2026）'!$B:$B,'[2]产值及收款计划（2026）'!CE:CE)</f>
        <v>0</v>
      </c>
      <c r="CJ211" s="235" cm="1">
        <f t="array" ref="CJ211">_xlfn.XLOOKUP($A211&amp;$B211,'[2]产值及收款计划（2026）'!$A:$A&amp;'[2]产值及收款计划（2026）'!$B:$B,'[2]产值及收款计划（2026）'!CF:CF)</f>
        <v>0</v>
      </c>
      <c r="CK211" s="235" cm="1">
        <f t="array" ref="CK211">_xlfn.XLOOKUP($A211&amp;$B211,'[2]产值及收款计划（2026）'!$A:$A&amp;'[2]产值及收款计划（2026）'!$B:$B,'[2]产值及收款计划（2026）'!CG:CG)</f>
        <v>0</v>
      </c>
      <c r="CL211" s="235" cm="1">
        <f t="array" ref="CL211">_xlfn.XLOOKUP($A211&amp;$B211,'[2]产值及收款计划（2026）'!$A:$A&amp;'[2]产值及收款计划（2026）'!$B:$B,'[2]产值及收款计划（2026）'!CH:CH)</f>
        <v>0</v>
      </c>
      <c r="CM211" s="235" cm="1">
        <f t="array" ref="CM211">_xlfn.XLOOKUP($A211&amp;$B211,'[2]产值及收款计划（2026）'!$A:$A&amp;'[2]产值及收款计划（2026）'!$B:$B,'[2]产值及收款计划（2026）'!CI:CI)</f>
        <v>0</v>
      </c>
      <c r="CN211" s="235" cm="1">
        <f t="array" ref="CN211">_xlfn.XLOOKUP($A211&amp;$B211,'[2]产值及收款计划（2026）'!$A:$A&amp;'[2]产值及收款计划（2026）'!$B:$B,'[2]产值及收款计划（2026）'!CJ:CJ)</f>
        <v>0</v>
      </c>
      <c r="CO211" s="235" cm="1">
        <f t="array" ref="CO211">_xlfn.XLOOKUP($A211&amp;$B211,'[2]产值及收款计划（2026）'!$A:$A&amp;'[2]产值及收款计划（2026）'!$B:$B,'[2]产值及收款计划（2026）'!CK:CK)</f>
        <v>0</v>
      </c>
      <c r="CP211" s="235" cm="1">
        <f t="array" ref="CP211">_xlfn.XLOOKUP($A211&amp;$B211,'[2]产值及收款计划（2026）'!$A:$A&amp;'[2]产值及收款计划（2026）'!$B:$B,'[2]产值及收款计划（2026）'!CL:CL)</f>
        <v>0</v>
      </c>
      <c r="DE211" s="235" cm="1">
        <f t="array" ref="DE211">_xlfn.XLOOKUP($A211&amp;$B211,'[2]产值及收款计划（2026）'!$A:$A&amp;'[2]产值及收款计划（2026）'!$B:$B,'[2]产值及收款计划（2026）'!DA:DA)</f>
        <v>0</v>
      </c>
      <c r="DF211" s="235" cm="1">
        <f t="array" ref="DF211">_xlfn.XLOOKUP($A211&amp;$B211,'[2]产值及收款计划（2026）'!$A:$A&amp;'[2]产值及收款计划（2026）'!$B:$B,'[2]产值及收款计划（2026）'!DB:DB)</f>
        <v>0</v>
      </c>
      <c r="DG211" s="235" cm="1">
        <f t="array" ref="DG211">_xlfn.XLOOKUP($A211&amp;$B211,'[2]产值及收款计划（2026）'!$A:$A&amp;'[2]产值及收款计划（2026）'!$B:$B,'[2]产值及收款计划（2026）'!DC:DC)</f>
        <v>0</v>
      </c>
      <c r="DH211" s="235" cm="1">
        <f t="array" ref="DH211">_xlfn.XLOOKUP($A211&amp;$B211,'[2]产值及收款计划（2026）'!$A:$A&amp;'[2]产值及收款计划（2026）'!$B:$B,'[2]产值及收款计划（2026）'!DD:DD)</f>
        <v>0</v>
      </c>
      <c r="DI211" s="235" cm="1">
        <f t="array" ref="DI211">_xlfn.XLOOKUP($A211&amp;$B211,'[2]产值及收款计划（2026）'!$A:$A&amp;'[2]产值及收款计划（2026）'!$B:$B,'[2]产值及收款计划（2026）'!DE:DE)</f>
        <v>0</v>
      </c>
      <c r="DJ211" s="235" cm="1">
        <f t="array" ref="DJ211">_xlfn.XLOOKUP($A211&amp;$B211,'[2]产值及收款计划（2026）'!$A:$A&amp;'[2]产值及收款计划（2026）'!$B:$B,'[2]产值及收款计划（2026）'!DF:DF)</f>
        <v>0</v>
      </c>
      <c r="DK211" s="235" cm="1">
        <f t="array" ref="DK211">_xlfn.XLOOKUP($A211&amp;$B211,'[2]产值及收款计划（2026）'!$A:$A&amp;'[2]产值及收款计划（2026）'!$B:$B,'[2]产值及收款计划（2026）'!DG:DG)</f>
        <v>0</v>
      </c>
      <c r="DL211" s="235" cm="1">
        <f t="array" ref="DL211">_xlfn.XLOOKUP($A211&amp;$B211,'[2]产值及收款计划（2026）'!$A:$A&amp;'[2]产值及收款计划（2026）'!$B:$B,'[2]产值及收款计划（2026）'!DH:DH)</f>
        <v>0</v>
      </c>
      <c r="DM211" s="235" cm="1">
        <f t="array" ref="DM211">_xlfn.XLOOKUP($A211&amp;$B211,'[2]产值及收款计划（2026）'!$A:$A&amp;'[2]产值及收款计划（2026）'!$B:$B,'[2]产值及收款计划（2026）'!DI:DI)</f>
        <v>0</v>
      </c>
      <c r="DN211" s="235" cm="1">
        <f t="array" ref="DN211">_xlfn.XLOOKUP($A211&amp;$B211,'[2]产值及收款计划（2026）'!$A:$A&amp;'[2]产值及收款计划（2026）'!$B:$B,'[2]产值及收款计划（2026）'!DJ:DJ)</f>
        <v>0</v>
      </c>
      <c r="DO211" s="235" cm="1">
        <f t="array" ref="DO211">_xlfn.XLOOKUP($A211&amp;$B211,'[2]产值及收款计划（2026）'!$A:$A&amp;'[2]产值及收款计划（2026）'!$B:$B,'[2]产值及收款计划（2026）'!DK:DK)</f>
        <v>0</v>
      </c>
      <c r="DP211" s="235" cm="1">
        <f t="array" ref="DP211">_xlfn.XLOOKUP($A211&amp;$B211,'[2]产值及收款计划（2026）'!$A:$A&amp;'[2]产值及收款计划（2026）'!$B:$B,'[2]产值及收款计划（2026）'!DL:DL)</f>
        <v>0</v>
      </c>
      <c r="DQ211" s="243"/>
      <c r="DR211" s="229"/>
    </row>
    <row r="212" ht="20.25" spans="1:122">
      <c r="A212" s="233">
        <f t="shared" si="17"/>
        <v>63</v>
      </c>
      <c r="B212" s="233" t="s">
        <v>26</v>
      </c>
      <c r="C212" s="234" t="str" cm="1">
        <f t="array" ref="C212">_xlfn.XLOOKUP($A212&amp;$B212,'[2]产值及收款计划（2026）'!$A:$A&amp;'[2]产值及收款计划（2026）'!$B:$B,'[2]产值及收款计划（2026）'!C:C)</f>
        <v>ZHT2024120600154</v>
      </c>
      <c r="D212" s="234" t="str" cm="1">
        <f t="array" ref="D212">_xlfn.XLOOKUP($A212&amp;$B212,'[2]产值及收款计划（2026）'!$A:$A&amp;'[2]产值及收款计划（2026）'!$B:$B,'[2]产值及收款计划（2026）'!D:D)</f>
        <v>深圳机场充电桩运营合同</v>
      </c>
      <c r="E212" s="235" cm="1">
        <f t="array" ref="E212">_xlfn.XLOOKUP($A212&amp;$B212,'[2]产值及收款计划（2026）'!$A:$A&amp;'[2]产值及收款计划（2026）'!$B:$B,'[2]产值及收款计划（2026）'!E:E)</f>
        <v>0</v>
      </c>
      <c r="F212" s="235" cm="1">
        <f t="array" ref="F212">_xlfn.XLOOKUP($A212&amp;$B212,'[2]产值及收款计划（2026）'!$A:$A&amp;'[2]产值及收款计划（2026）'!$B:$B,'[2]产值及收款计划（2026）'!F:F)</f>
        <v>0</v>
      </c>
      <c r="G212" s="235" cm="1">
        <f t="array" ref="G212">_xlfn.XLOOKUP($A212&amp;$B212,'[2]产值及收款计划（2026）'!$A:$A&amp;'[2]产值及收款计划（2026）'!$B:$B,'[2]产值及收款计划（2026）'!G:G)</f>
        <v>0</v>
      </c>
      <c r="H212" s="235" cm="1">
        <f t="array" ref="H212">_xlfn.XLOOKUP($A212&amp;$B212,'[2]产值及收款计划（2026）'!$A:$A&amp;'[2]产值及收款计划（2026）'!$B:$B,'[2]产值及收款计划（2026）'!H:H)</f>
        <v>0</v>
      </c>
      <c r="I212" s="236" cm="1">
        <f t="array" ref="I212">_xlfn.XLOOKUP($A212&amp;$B212,'[2]产值及收款计划（2026）'!$A:$A&amp;'[2]产值及收款计划（2026）'!$B:$B,'[2]产值及收款计划（2026）'!I:I)</f>
        <v>0</v>
      </c>
      <c r="J212" s="237" cm="1">
        <f t="array" ref="J212">_xlfn.XLOOKUP($A212&amp;$B212,'[2]产值及收款计划（2026）'!$A:$A&amp;'[2]产值及收款计划（2026）'!$B:$B,'[2]产值及收款计划（2026）'!J:J)</f>
        <v>0.13</v>
      </c>
      <c r="K212" s="235" t="e" cm="1">
        <f t="array" ref="K212">_xlfn.XLOOKUP($A212&amp;$B212,'[2]产值及收款计划（2026）'!$A:$A&amp;'[2]产值及收款计划（2026）'!$B:$B,'[2]产值及收款计划（2026）'!K:K)</f>
        <v>#REF!</v>
      </c>
      <c r="L212" s="235" t="e" cm="1">
        <f t="array" ref="L212">_xlfn.XLOOKUP($A212&amp;$B212,'[2]产值及收款计划（2026）'!$A:$A&amp;'[2]产值及收款计划（2026）'!$B:$B,'[2]产值及收款计划（2026）'!L:L)</f>
        <v>#REF!</v>
      </c>
      <c r="M212" s="235" t="str" cm="1">
        <f t="array" ref="M212">_xlfn.XLOOKUP($A212&amp;$B212,'[2]产值及收款计划（2026）'!$A:$A&amp;'[2]产值及收款计划（2026）'!$B:$B,'[2]产值及收款计划（2026）'!M:M)</f>
        <v>主导</v>
      </c>
      <c r="N212" s="235" t="str" cm="1">
        <f t="array" ref="N212">_xlfn.XLOOKUP($A212&amp;$B212,'[2]产值及收款计划（2026）'!$A:$A&amp;'[2]产值及收款计划（2026）'!$B:$B,'[2]产值及收款计划（2026）'!N:N)</f>
        <v>邱枫团队</v>
      </c>
      <c r="O212" s="235" t="str" cm="1">
        <f t="array" ref="O212">_xlfn.XLOOKUP($A212&amp;$B212,'[2]产值及收款计划（2026）'!$A:$A&amp;'[2]产值及收款计划（2026）'!$B:$B,'[2]产值及收款计划（2026）'!O:O)</f>
        <v>邱枫</v>
      </c>
      <c r="P212" s="234" t="str" cm="1">
        <f t="array" ref="P212">_xlfn.XLOOKUP($A212&amp;$B212,'[2]产值及收款计划（2026）'!$A:$A&amp;'[2]产值及收款计划（2026）'!$B:$B,'[2]产值及收款计划（2026）'!P:P)</f>
        <v>25已完结</v>
      </c>
      <c r="Q212" s="235" t="e" cm="1">
        <f t="array" ref="Q212">_xlfn.XLOOKUP($A212&amp;$B212,'[2]产值及收款计划（2026）'!$A:$A&amp;'[2]产值及收款计划（2026）'!$B:$B,'[2]产值及收款计划（2026）'!Q:Q)</f>
        <v>#REF!</v>
      </c>
      <c r="R212" s="235" t="e" cm="1">
        <f t="array" ref="R212">_xlfn.XLOOKUP($A212&amp;$B212,'[2]产值及收款计划（2026）'!$A:$A&amp;'[2]产值及收款计划（2026）'!$B:$B,'[2]产值及收款计划（2026）'!R:R)</f>
        <v>#REF!</v>
      </c>
      <c r="S212" s="235" t="e" cm="1">
        <f t="array" ref="S212">_xlfn.XLOOKUP($A212&amp;$B212,'[2]产值及收款计划（2026）'!$A:$A&amp;'[2]产值及收款计划（2026）'!$B:$B,'[2]产值及收款计划（2026）'!S:S)</f>
        <v>#REF!</v>
      </c>
      <c r="T212" s="235" cm="1">
        <f t="array" ref="T212">_xlfn.XLOOKUP($A212&amp;$B212,'[2]产值及收款计划（2026）'!$A:$A&amp;'[2]产值及收款计划（2026）'!$B:$B,'[2]产值及收款计划（2026）'!T:T)</f>
        <v>0</v>
      </c>
      <c r="U212" s="235" cm="1">
        <f t="array" ref="U212">_xlfn.XLOOKUP($A212&amp;$B212,'[2]产值及收款计划（2026）'!$A:$A&amp;'[2]产值及收款计划（2026）'!$B:$B,'[2]产值及收款计划（2026）'!U:U)</f>
        <v>0</v>
      </c>
      <c r="V212" s="235" cm="1">
        <f t="array" ref="V212">_xlfn.XLOOKUP($A212&amp;$B212,'[2]产值及收款计划（2026）'!$A:$A&amp;'[2]产值及收款计划（2026）'!$B:$B,'[2]产值及收款计划（2026）'!V:V)</f>
        <v>0</v>
      </c>
      <c r="W212" s="235" t="e" cm="1">
        <f t="array" ref="W212">_xlfn.XLOOKUP($A212&amp;$B212,'[2]产值及收款计划（2026）'!$A:$A&amp;'[2]产值及收款计划（2026）'!$B:$B,'[2]产值及收款计划（2026）'!W:W)</f>
        <v>#REF!</v>
      </c>
      <c r="X212" s="235" t="e" cm="1">
        <f t="array" ref="X212">_xlfn.XLOOKUP($A212&amp;$B212,'[2]产值及收款计划（2026）'!$A:$A&amp;'[2]产值及收款计划（2026）'!$B:$B,'[2]产值及收款计划（2026）'!X:X)</f>
        <v>#REF!</v>
      </c>
      <c r="Y212" s="235" t="e" cm="1">
        <f t="array" ref="Y212">_xlfn.XLOOKUP($A212&amp;$B212,'[2]产值及收款计划（2026）'!$A:$A&amp;'[2]产值及收款计划（2026）'!$B:$B,'[2]产值及收款计划（2026）'!Y:Y)</f>
        <v>#REF!</v>
      </c>
      <c r="Z212" s="235" t="e" cm="1">
        <f t="array" ref="Z212">_xlfn.XLOOKUP($A212&amp;$B212,'[2]产值及收款计划（2026）'!$A:$A&amp;'[2]产值及收款计划（2026）'!$B:$B,'[2]产值及收款计划（2026）'!Z:Z)</f>
        <v>#REF!</v>
      </c>
      <c r="AA212" s="235" cm="1">
        <f t="array" ref="AA212">_xlfn.XLOOKUP($A212&amp;$B212,'[2]产值及收款计划（2026）'!$A:$A&amp;'[2]产值及收款计划（2026）'!$B:$B,'[2]产值及收款计划（2026）'!AA:AA)</f>
        <v>0</v>
      </c>
      <c r="AB212" s="235" cm="1">
        <f t="array" ref="AB212">_xlfn.XLOOKUP($A212&amp;$B212,'[2]产值及收款计划（2026）'!$A:$A&amp;'[2]产值及收款计划（2026）'!$B:$B,'[2]产值及收款计划（2026）'!AB:AB)</f>
        <v>0</v>
      </c>
      <c r="AC212" s="235" cm="1">
        <f t="array" ref="AC212">_xlfn.XLOOKUP($A212&amp;$B212,'[2]产值及收款计划（2026）'!$A:$A&amp;'[2]产值及收款计划（2026）'!$B:$B,'[2]产值及收款计划（2026）'!AC:AC)</f>
        <v>0</v>
      </c>
      <c r="AD212" s="235" cm="1">
        <f t="array" ref="AD212">_xlfn.XLOOKUP($A212&amp;$B212,'[2]产值及收款计划（2026）'!$A:$A&amp;'[2]产值及收款计划（2026）'!$B:$B,'[2]产值及收款计划（2026）'!AD:AD)</f>
        <v>0</v>
      </c>
      <c r="AE212" s="235" cm="1">
        <f t="array" ref="AE212">_xlfn.XLOOKUP($A212&amp;$B212,'[2]产值及收款计划（2026）'!$A:$A&amp;'[2]产值及收款计划（2026）'!$B:$B,'[2]产值及收款计划（2026）'!AE:AE)</f>
        <v>0</v>
      </c>
      <c r="AF212" s="235" cm="1">
        <f t="array" ref="AF212">_xlfn.XLOOKUP($A212&amp;$B212,'[2]产值及收款计划（2026）'!$A:$A&amp;'[2]产值及收款计划（2026）'!$B:$B,'[2]产值及收款计划（2026）'!AF:AF)</f>
        <v>0</v>
      </c>
      <c r="AG212" s="235" cm="1">
        <f t="array" ref="AG212">_xlfn.XLOOKUP($A212&amp;$B212,'[2]产值及收款计划（2026）'!$A:$A&amp;'[2]产值及收款计划（2026）'!$B:$B,'[2]产值及收款计划（2026）'!AG:AG)</f>
        <v>0</v>
      </c>
      <c r="AH212" s="235" cm="1">
        <f t="array" ref="AH212">_xlfn.XLOOKUP($A212&amp;$B212,'[2]产值及收款计划（2026）'!$A:$A&amp;'[2]产值及收款计划（2026）'!$B:$B,'[2]产值及收款计划（2026）'!AH:AH)</f>
        <v>0</v>
      </c>
      <c r="AI212" s="235" cm="1">
        <f t="array" ref="AI212">_xlfn.XLOOKUP($A212&amp;$B212,'[2]产值及收款计划（2026）'!$A:$A&amp;'[2]产值及收款计划（2026）'!$B:$B,'[2]产值及收款计划（2026）'!AI:AI)</f>
        <v>0</v>
      </c>
      <c r="AJ212" s="235" cm="1">
        <f t="array" ref="AJ212">_xlfn.XLOOKUP($A212&amp;$B212,'[2]产值及收款计划（2026）'!$A:$A&amp;'[2]产值及收款计划（2026）'!$B:$B,'[2]产值及收款计划（2026）'!AJ:AJ)</f>
        <v>0</v>
      </c>
      <c r="AK212" s="235" cm="1">
        <f t="array" ref="AK212">_xlfn.XLOOKUP($A212&amp;$B212,'[2]产值及收款计划（2026）'!$A:$A&amp;'[2]产值及收款计划（2026）'!$B:$B,'[2]产值及收款计划（2026）'!AK:AK)</f>
        <v>0</v>
      </c>
      <c r="AL212" s="235" cm="1">
        <f t="array" ref="AL212">_xlfn.XLOOKUP($A212&amp;$B212,'[2]产值及收款计划（2026）'!$A:$A&amp;'[2]产值及收款计划（2026）'!$B:$B,'[2]产值及收款计划（2026）'!AL:AL)</f>
        <v>0</v>
      </c>
      <c r="AM212" s="242" cm="1">
        <f t="array" ref="AM212">_xlfn.LET(_xlpm.勾选月份状态数组,TRANSPOSE('PPT(12-15页）-TOP10'!$A$3:$A$14),_xlpm.选择数据区,IF('PPT(12-15页）-TOP10'!$E$3="收款",$BA212:$BL212,$AA212:$AL212),SUM(_xlfn._xlws.FILTER(_xlpm.选择数据区,_xlpm.勾选月份状态数组,"")))</f>
        <v>0</v>
      </c>
      <c r="AN212" s="235" t="e">
        <f>_xlfn.XLOOKUP($C212,应收未收表!$T:$T,应收未收表!AA:AA)</f>
        <v>#N/A</v>
      </c>
      <c r="AO212" s="235" t="e">
        <f>_xlfn.XLOOKUP($C212,应收未收表!$T:$T,应收未收表!AB:AB)</f>
        <v>#N/A</v>
      </c>
      <c r="AP212" s="235" t="e">
        <f>_xlfn.XLOOKUP($C212,应收未收表!$T:$T,应收未收表!AC:AC)</f>
        <v>#N/A</v>
      </c>
      <c r="AQ212" s="235" t="e">
        <f>_xlfn.XLOOKUP($C212,应收未收表!$T:$T,应收未收表!AE:AE)</f>
        <v>#N/A</v>
      </c>
      <c r="AR212" s="235" t="e">
        <f>_xlfn.XLOOKUP($C212,应收未收表!$T:$T,应收未收表!AF:AF)</f>
        <v>#N/A</v>
      </c>
      <c r="AS212" s="235" t="e" cm="1">
        <f t="array" ref="AS212">_xlfn.XLOOKUP($A212&amp;$B212,'[2]产值及收款计划（2026）'!$A:$A&amp;'[2]产值及收款计划（2026）'!$B:$B,'[2]产值及收款计划（2026）'!AS:AS)</f>
        <v>#REF!</v>
      </c>
      <c r="AT212" s="235" t="e" cm="1">
        <f t="array" ref="AT212">_xlfn.XLOOKUP($A212&amp;$B212,'[2]产值及收款计划（2026）'!$A:$A&amp;'[2]产值及收款计划（2026）'!$B:$B,'[2]产值及收款计划（2026）'!AT:AT)</f>
        <v>#REF!</v>
      </c>
      <c r="AU212" s="235" t="e" cm="1">
        <f t="array" ref="AU212">_xlfn.XLOOKUP($A212&amp;$B212,'[2]产值及收款计划（2026）'!$A:$A&amp;'[2]产值及收款计划（2026）'!$B:$B,'[2]产值及收款计划（2026）'!AU:AU)</f>
        <v>#REF!</v>
      </c>
      <c r="AV212" s="235" t="e" cm="1">
        <f t="array" ref="AV212">_xlfn.XLOOKUP($A212&amp;$B212,'[2]产值及收款计划（2026）'!$A:$A&amp;'[2]产值及收款计划（2026）'!$B:$B,'[2]产值及收款计划（2026）'!AV:AV)</f>
        <v>#REF!</v>
      </c>
      <c r="AW212" s="235" cm="1">
        <f t="array" ref="AW212">_xlfn.XLOOKUP($A212&amp;$B212,'[2]产值及收款计划（2026）'!$A:$A&amp;'[2]产值及收款计划（2026）'!$B:$B,'[2]产值及收款计划（2026）'!AW:AW)</f>
        <v>36.812054</v>
      </c>
      <c r="AX212" s="235" cm="1">
        <f t="array" ref="AX212">_xlfn.XLOOKUP($A212&amp;$B212,'[2]产值及收款计划（2026）'!$A:$A&amp;'[2]产值及收款计划（2026）'!$B:$B,'[2]产值及收款计划（2026）'!AX:AX)</f>
        <v>0.089143</v>
      </c>
      <c r="AY212" s="235" cm="1">
        <f t="array" ref="AY212">_xlfn.XLOOKUP($A212&amp;$B212,'[2]产值及收款计划（2026）'!$A:$A&amp;'[2]产值及收款计划（2026）'!$B:$B,'[2]产值及收款计划（2026）'!AY:AY)</f>
        <v>-36.901197</v>
      </c>
      <c r="AZ212" s="235" cm="1">
        <f t="array" ref="AZ212">_xlfn.XLOOKUP($A212&amp;$B212,'[2]产值及收款计划（2026）'!$A:$A&amp;'[2]产值及收款计划（2026）'!$B:$B,'[2]产值及收款计划（2026）'!AZ:AZ)</f>
        <v>-36.901197</v>
      </c>
      <c r="BA212" s="235" t="e" cm="1">
        <f t="array" ref="BA212">_xlfn.XLOOKUP($A212&amp;$B212,'[2]产值及收款计划（2026）'!$A:$A&amp;'[2]产值及收款计划（2026）'!$B:$B,'[2]产值及收款计划（2026）'!BA:BA)</f>
        <v>#REF!</v>
      </c>
      <c r="BB212" s="235" t="e" cm="1">
        <f t="array" ref="BB212">_xlfn.XLOOKUP($A212&amp;$B212,'[2]产值及收款计划（2026）'!$A:$A&amp;'[2]产值及收款计划（2026）'!$B:$B,'[2]产值及收款计划（2026）'!BB:BB)</f>
        <v>#REF!</v>
      </c>
      <c r="BC212" s="235" t="e" cm="1">
        <f t="array" ref="BC212">_xlfn.XLOOKUP($A212&amp;$B212,'[2]产值及收款计划（2026）'!$A:$A&amp;'[2]产值及收款计划（2026）'!$B:$B,'[2]产值及收款计划（2026）'!BC:BC)</f>
        <v>#REF!</v>
      </c>
      <c r="BD212" s="235" t="e" cm="1">
        <f t="array" ref="BD212">_xlfn.XLOOKUP($A212&amp;$B212,'[2]产值及收款计划（2026）'!$A:$A&amp;'[2]产值及收款计划（2026）'!$B:$B,'[2]产值及收款计划（2026）'!BD:BD)</f>
        <v>#REF!</v>
      </c>
      <c r="BE212" s="235" t="e" cm="1">
        <f t="array" ref="BE212">_xlfn.XLOOKUP($A212&amp;$B212,'[2]产值及收款计划（2026）'!$A:$A&amp;'[2]产值及收款计划（2026）'!$B:$B,'[2]产值及收款计划（2026）'!BE:BE)</f>
        <v>#REF!</v>
      </c>
      <c r="BF212" s="235" t="e" cm="1">
        <f t="array" ref="BF212">_xlfn.XLOOKUP($A212&amp;$B212,'[2]产值及收款计划（2026）'!$A:$A&amp;'[2]产值及收款计划（2026）'!$B:$B,'[2]产值及收款计划（2026）'!BF:BF)</f>
        <v>#REF!</v>
      </c>
      <c r="BG212" s="235" t="e" cm="1">
        <f t="array" ref="BG212">_xlfn.XLOOKUP($A212&amp;$B212,'[2]产值及收款计划（2026）'!$A:$A&amp;'[2]产值及收款计划（2026）'!$B:$B,'[2]产值及收款计划（2026）'!BG:BG)</f>
        <v>#REF!</v>
      </c>
      <c r="BH212" s="235" t="e" cm="1">
        <f t="array" ref="BH212">_xlfn.XLOOKUP($A212&amp;$B212,'[2]产值及收款计划（2026）'!$A:$A&amp;'[2]产值及收款计划（2026）'!$B:$B,'[2]产值及收款计划（2026）'!BH:BH)</f>
        <v>#REF!</v>
      </c>
      <c r="BI212" s="235" t="e" cm="1">
        <f t="array" ref="BI212">_xlfn.XLOOKUP($A212&amp;$B212,'[2]产值及收款计划（2026）'!$A:$A&amp;'[2]产值及收款计划（2026）'!$B:$B,'[2]产值及收款计划（2026）'!BI:BI)</f>
        <v>#REF!</v>
      </c>
      <c r="BJ212" s="235" t="e" cm="1">
        <f t="array" ref="BJ212">_xlfn.XLOOKUP($A212&amp;$B212,'[2]产值及收款计划（2026）'!$A:$A&amp;'[2]产值及收款计划（2026）'!$B:$B,'[2]产值及收款计划（2026）'!BJ:BJ)</f>
        <v>#REF!</v>
      </c>
      <c r="BK212" s="235" t="e" cm="1">
        <f t="array" ref="BK212">_xlfn.XLOOKUP($A212&amp;$B212,'[2]产值及收款计划（2026）'!$A:$A&amp;'[2]产值及收款计划（2026）'!$B:$B,'[2]产值及收款计划（2026）'!BK:BK)</f>
        <v>#REF!</v>
      </c>
      <c r="BL212" s="235" t="e" cm="1">
        <f t="array" ref="BL212">_xlfn.XLOOKUP($A212&amp;$B212,'[2]产值及收款计划（2026）'!$A:$A&amp;'[2]产值及收款计划（2026）'!$B:$B,'[2]产值及收款计划（2026）'!BL:BL)</f>
        <v>#REF!</v>
      </c>
      <c r="BM212" s="235"/>
      <c r="BN212" s="235"/>
      <c r="BO212" s="235"/>
      <c r="BP212" s="235"/>
      <c r="BQ212" s="235" t="e">
        <f>_xlfn.XLOOKUP($C212,应收未收表!$AJ:$AJ,应收未收表!AK:AK)</f>
        <v>#N/A</v>
      </c>
      <c r="BR212" s="235" t="e">
        <f>_xlfn.XLOOKUP($C212,应收未收表!$AJ:$AJ,应收未收表!AL:AL)</f>
        <v>#N/A</v>
      </c>
      <c r="BS212" s="235" t="e">
        <f>_xlfn.XLOOKUP($C212,应收未收表!$AJ:$AJ,应收未收表!AM:AM)</f>
        <v>#N/A</v>
      </c>
      <c r="BT212" s="235" t="e">
        <f>_xlfn.XLOOKUP($C212,应收未收表!$AJ:$AJ,应收未收表!AN:AN)</f>
        <v>#N/A</v>
      </c>
      <c r="BU212" s="234" t="str" cm="1">
        <f t="array" ref="BU212">_xlfn.XLOOKUP($A212&amp;$B212,'[2]产值及收款计划（2026）'!$A:$A&amp;'[2]产值及收款计划（2026）'!$B:$B,'[2]产值及收款计划（2026）'!BQ:BQ)</f>
        <v>人民电器集团有限公司</v>
      </c>
      <c r="BV212" s="235" t="e" cm="1">
        <f t="array" ref="BV212">_xlfn.XLOOKUP($A212&amp;$B212,'[2]产值及收款计划（2026）'!$A:$A&amp;'[2]产值及收款计划（2026）'!$B:$B,'[2]产值及收款计划（2026）'!BR:BR)</f>
        <v>#REF!</v>
      </c>
      <c r="CE212" s="235" cm="1">
        <f t="array" ref="CE212">_xlfn.XLOOKUP($A212&amp;$B212,'[2]产值及收款计划（2026）'!$A:$A&amp;'[2]产值及收款计划（2026）'!$B:$B,'[2]产值及收款计划（2026）'!CA:CA)</f>
        <v>0</v>
      </c>
      <c r="CF212" s="235" cm="1">
        <f t="array" ref="CF212">_xlfn.XLOOKUP($A212&amp;$B212,'[2]产值及收款计划（2026）'!$A:$A&amp;'[2]产值及收款计划（2026）'!$B:$B,'[2]产值及收款计划（2026）'!CB:CB)</f>
        <v>0</v>
      </c>
      <c r="CG212" s="235" cm="1">
        <f t="array" ref="CG212">_xlfn.XLOOKUP($A212&amp;$B212,'[2]产值及收款计划（2026）'!$A:$A&amp;'[2]产值及收款计划（2026）'!$B:$B,'[2]产值及收款计划（2026）'!CC:CC)</f>
        <v>0</v>
      </c>
      <c r="CH212" s="235" cm="1">
        <f t="array" ref="CH212">_xlfn.XLOOKUP($A212&amp;$B212,'[2]产值及收款计划（2026）'!$A:$A&amp;'[2]产值及收款计划（2026）'!$B:$B,'[2]产值及收款计划（2026）'!CD:CD)</f>
        <v>0</v>
      </c>
      <c r="CI212" s="235" cm="1">
        <f t="array" ref="CI212">_xlfn.XLOOKUP($A212&amp;$B212,'[2]产值及收款计划（2026）'!$A:$A&amp;'[2]产值及收款计划（2026）'!$B:$B,'[2]产值及收款计划（2026）'!CE:CE)</f>
        <v>0</v>
      </c>
      <c r="CJ212" s="235" cm="1">
        <f t="array" ref="CJ212">_xlfn.XLOOKUP($A212&amp;$B212,'[2]产值及收款计划（2026）'!$A:$A&amp;'[2]产值及收款计划（2026）'!$B:$B,'[2]产值及收款计划（2026）'!CF:CF)</f>
        <v>0</v>
      </c>
      <c r="CK212" s="235" cm="1">
        <f t="array" ref="CK212">_xlfn.XLOOKUP($A212&amp;$B212,'[2]产值及收款计划（2026）'!$A:$A&amp;'[2]产值及收款计划（2026）'!$B:$B,'[2]产值及收款计划（2026）'!CG:CG)</f>
        <v>0</v>
      </c>
      <c r="CL212" s="235" cm="1">
        <f t="array" ref="CL212">_xlfn.XLOOKUP($A212&amp;$B212,'[2]产值及收款计划（2026）'!$A:$A&amp;'[2]产值及收款计划（2026）'!$B:$B,'[2]产值及收款计划（2026）'!CH:CH)</f>
        <v>0</v>
      </c>
      <c r="CM212" s="235" cm="1">
        <f t="array" ref="CM212">_xlfn.XLOOKUP($A212&amp;$B212,'[2]产值及收款计划（2026）'!$A:$A&amp;'[2]产值及收款计划（2026）'!$B:$B,'[2]产值及收款计划（2026）'!CI:CI)</f>
        <v>0</v>
      </c>
      <c r="CN212" s="235" cm="1">
        <f t="array" ref="CN212">_xlfn.XLOOKUP($A212&amp;$B212,'[2]产值及收款计划（2026）'!$A:$A&amp;'[2]产值及收款计划（2026）'!$B:$B,'[2]产值及收款计划（2026）'!CJ:CJ)</f>
        <v>0</v>
      </c>
      <c r="CO212" s="235" cm="1">
        <f t="array" ref="CO212">_xlfn.XLOOKUP($A212&amp;$B212,'[2]产值及收款计划（2026）'!$A:$A&amp;'[2]产值及收款计划（2026）'!$B:$B,'[2]产值及收款计划（2026）'!CK:CK)</f>
        <v>0</v>
      </c>
      <c r="CP212" s="235" cm="1">
        <f t="array" ref="CP212">_xlfn.XLOOKUP($A212&amp;$B212,'[2]产值及收款计划（2026）'!$A:$A&amp;'[2]产值及收款计划（2026）'!$B:$B,'[2]产值及收款计划（2026）'!CL:CL)</f>
        <v>0</v>
      </c>
      <c r="DE212" s="235" cm="1">
        <f t="array" ref="DE212">_xlfn.XLOOKUP($A212&amp;$B212,'[2]产值及收款计划（2026）'!$A:$A&amp;'[2]产值及收款计划（2026）'!$B:$B,'[2]产值及收款计划（2026）'!DA:DA)</f>
        <v>0.038207</v>
      </c>
      <c r="DF212" s="235" cm="1">
        <f t="array" ref="DF212">_xlfn.XLOOKUP($A212&amp;$B212,'[2]产值及收款计划（2026）'!$A:$A&amp;'[2]产值及收款计划（2026）'!$B:$B,'[2]产值及收款计划（2026）'!DB:DB)</f>
        <v>0.050936</v>
      </c>
      <c r="DG212" s="235" cm="1">
        <f t="array" ref="DG212">_xlfn.XLOOKUP($A212&amp;$B212,'[2]产值及收款计划（2026）'!$A:$A&amp;'[2]产值及收款计划（2026）'!$B:$B,'[2]产值及收款计划（2026）'!DC:DC)</f>
        <v>0</v>
      </c>
      <c r="DH212" s="235" cm="1">
        <f t="array" ref="DH212">_xlfn.XLOOKUP($A212&amp;$B212,'[2]产值及收款计划（2026）'!$A:$A&amp;'[2]产值及收款计划（2026）'!$B:$B,'[2]产值及收款计划（2026）'!DD:DD)</f>
        <v>0</v>
      </c>
      <c r="DI212" s="235" cm="1">
        <f t="array" ref="DI212">_xlfn.XLOOKUP($A212&amp;$B212,'[2]产值及收款计划（2026）'!$A:$A&amp;'[2]产值及收款计划（2026）'!$B:$B,'[2]产值及收款计划（2026）'!DE:DE)</f>
        <v>0</v>
      </c>
      <c r="DJ212" s="235" cm="1">
        <f t="array" ref="DJ212">_xlfn.XLOOKUP($A212&amp;$B212,'[2]产值及收款计划（2026）'!$A:$A&amp;'[2]产值及收款计划（2026）'!$B:$B,'[2]产值及收款计划（2026）'!DF:DF)</f>
        <v>0</v>
      </c>
      <c r="DK212" s="235" cm="1">
        <f t="array" ref="DK212">_xlfn.XLOOKUP($A212&amp;$B212,'[2]产值及收款计划（2026）'!$A:$A&amp;'[2]产值及收款计划（2026）'!$B:$B,'[2]产值及收款计划（2026）'!DG:DG)</f>
        <v>0</v>
      </c>
      <c r="DL212" s="235" cm="1">
        <f t="array" ref="DL212">_xlfn.XLOOKUP($A212&amp;$B212,'[2]产值及收款计划（2026）'!$A:$A&amp;'[2]产值及收款计划（2026）'!$B:$B,'[2]产值及收款计划（2026）'!DH:DH)</f>
        <v>0</v>
      </c>
      <c r="DM212" s="235" cm="1">
        <f t="array" ref="DM212">_xlfn.XLOOKUP($A212&amp;$B212,'[2]产值及收款计划（2026）'!$A:$A&amp;'[2]产值及收款计划（2026）'!$B:$B,'[2]产值及收款计划（2026）'!DI:DI)</f>
        <v>0</v>
      </c>
      <c r="DN212" s="235" cm="1">
        <f t="array" ref="DN212">_xlfn.XLOOKUP($A212&amp;$B212,'[2]产值及收款计划（2026）'!$A:$A&amp;'[2]产值及收款计划（2026）'!$B:$B,'[2]产值及收款计划（2026）'!DJ:DJ)</f>
        <v>0</v>
      </c>
      <c r="DO212" s="235" cm="1">
        <f t="array" ref="DO212">_xlfn.XLOOKUP($A212&amp;$B212,'[2]产值及收款计划（2026）'!$A:$A&amp;'[2]产值及收款计划（2026）'!$B:$B,'[2]产值及收款计划（2026）'!DK:DK)</f>
        <v>0</v>
      </c>
      <c r="DP212" s="235" cm="1">
        <f t="array" ref="DP212">_xlfn.XLOOKUP($A212&amp;$B212,'[2]产值及收款计划（2026）'!$A:$A&amp;'[2]产值及收款计划（2026）'!$B:$B,'[2]产值及收款计划（2026）'!DL:DL)</f>
        <v>0</v>
      </c>
      <c r="DQ212" s="243"/>
      <c r="DR212" s="229"/>
    </row>
    <row r="213" ht="40.5" spans="1:122">
      <c r="A213" s="233">
        <f t="shared" si="17"/>
        <v>64</v>
      </c>
      <c r="B213" s="233" t="s">
        <v>26</v>
      </c>
      <c r="C213" s="234" t="str" cm="1">
        <f t="array" ref="C213">_xlfn.XLOOKUP($A213&amp;$B213,'[2]产值及收款计划（2026）'!$A:$A&amp;'[2]产值及收款计划（2026）'!$B:$B,'[2]产值及收款计划（2026）'!C:C)</f>
        <v>SJHT2019121300119</v>
      </c>
      <c r="D213" s="234" t="str" cm="1">
        <f t="array" ref="D213">_xlfn.XLOOKUP($A213&amp;$B213,'[2]产值及收款计划（2026）'!$A:$A&amp;'[2]产值及收款计划（2026）'!$B:$B,'[2]产值及收款计划（2026）'!D:D)</f>
        <v>地下院平移-徐汇区滨江C单元188N-Q-1地块商办楼项目BIM咨询服务</v>
      </c>
      <c r="E213" s="235" cm="1">
        <f t="array" ref="E213">_xlfn.XLOOKUP($A213&amp;$B213,'[2]产值及收款计划（2026）'!$A:$A&amp;'[2]产值及收款计划（2026）'!$B:$B,'[2]产值及收款计划（2026）'!E:E)</f>
        <v>139.92</v>
      </c>
      <c r="F213" s="235" cm="1">
        <f t="array" ref="F213">_xlfn.XLOOKUP($A213&amp;$B213,'[2]产值及收款计划（2026）'!$A:$A&amp;'[2]产值及收款计划（2026）'!$B:$B,'[2]产值及收款计划（2026）'!F:F)</f>
        <v>139.92</v>
      </c>
      <c r="G213" s="235" cm="1">
        <f t="array" ref="G213">_xlfn.XLOOKUP($A213&amp;$B213,'[2]产值及收款计划（2026）'!$A:$A&amp;'[2]产值及收款计划（2026）'!$B:$B,'[2]产值及收款计划（2026）'!G:G)</f>
        <v>139.92</v>
      </c>
      <c r="H213" s="235" cm="1">
        <f t="array" ref="H213">_xlfn.XLOOKUP($A213&amp;$B213,'[2]产值及收款计划（2026）'!$A:$A&amp;'[2]产值及收款计划（2026）'!$B:$B,'[2]产值及收款计划（2026）'!H:H)</f>
        <v>133.711</v>
      </c>
      <c r="I213" s="236" cm="1">
        <f t="array" ref="I213">_xlfn.XLOOKUP($A213&amp;$B213,'[2]产值及收款计划（2026）'!$A:$A&amp;'[2]产值及收款计划（2026）'!$B:$B,'[2]产值及收款计划（2026）'!I:I)</f>
        <v>0.955624642652945</v>
      </c>
      <c r="J213" s="237" cm="1">
        <f t="array" ref="J213">_xlfn.XLOOKUP($A213&amp;$B213,'[2]产值及收款计划（2026）'!$A:$A&amp;'[2]产值及收款计划（2026）'!$B:$B,'[2]产值及收款计划（2026）'!J:J)</f>
        <v>0.06</v>
      </c>
      <c r="K213" s="235" t="e" cm="1">
        <f t="array" ref="K213">_xlfn.XLOOKUP($A213&amp;$B213,'[2]产值及收款计划（2026）'!$A:$A&amp;'[2]产值及收款计划（2026）'!$B:$B,'[2]产值及收款计划（2026）'!K:K)</f>
        <v>#REF!</v>
      </c>
      <c r="L213" s="235" t="e" cm="1">
        <f t="array" ref="L213">_xlfn.XLOOKUP($A213&amp;$B213,'[2]产值及收款计划（2026）'!$A:$A&amp;'[2]产值及收款计划（2026）'!$B:$B,'[2]产值及收款计划（2026）'!L:L)</f>
        <v>#REF!</v>
      </c>
      <c r="M213" s="235" t="str" cm="1">
        <f t="array" ref="M213">_xlfn.XLOOKUP($A213&amp;$B213,'[2]产值及收款计划（2026）'!$A:$A&amp;'[2]产值及收款计划（2026）'!$B:$B,'[2]产值及收款计划（2026）'!M:M)</f>
        <v>主导</v>
      </c>
      <c r="N213" s="235" t="str" cm="1">
        <f t="array" ref="N213">_xlfn.XLOOKUP($A213&amp;$B213,'[2]产值及收款计划（2026）'!$A:$A&amp;'[2]产值及收款计划（2026）'!$B:$B,'[2]产值及收款计划（2026）'!N:N)</f>
        <v>董力健团队</v>
      </c>
      <c r="O213" s="235" t="str" cm="1">
        <f t="array" ref="O213">_xlfn.XLOOKUP($A213&amp;$B213,'[2]产值及收款计划（2026）'!$A:$A&amp;'[2]产值及收款计划（2026）'!$B:$B,'[2]产值及收款计划（2026）'!O:O)</f>
        <v>董力健</v>
      </c>
      <c r="P213" s="234" t="str" cm="1">
        <f t="array" ref="P213">_xlfn.XLOOKUP($A213&amp;$B213,'[2]产值及收款计划（2026）'!$A:$A&amp;'[2]产值及收款计划（2026）'!$B:$B,'[2]产值及收款计划（2026）'!P:P)</f>
        <v>25已完结</v>
      </c>
      <c r="Q213" s="235" t="e" cm="1">
        <f t="array" ref="Q213">_xlfn.XLOOKUP($A213&amp;$B213,'[2]产值及收款计划（2026）'!$A:$A&amp;'[2]产值及收款计划（2026）'!$B:$B,'[2]产值及收款计划（2026）'!Q:Q)</f>
        <v>#REF!</v>
      </c>
      <c r="R213" s="235" t="e" cm="1">
        <f t="array" ref="R213">_xlfn.XLOOKUP($A213&amp;$B213,'[2]产值及收款计划（2026）'!$A:$A&amp;'[2]产值及收款计划（2026）'!$B:$B,'[2]产值及收款计划（2026）'!R:R)</f>
        <v>#REF!</v>
      </c>
      <c r="S213" s="235" t="e" cm="1">
        <f t="array" ref="S213">_xlfn.XLOOKUP($A213&amp;$B213,'[2]产值及收款计划（2026）'!$A:$A&amp;'[2]产值及收款计划（2026）'!$B:$B,'[2]产值及收款计划（2026）'!S:S)</f>
        <v>#REF!</v>
      </c>
      <c r="T213" s="235" cm="1">
        <f t="array" ref="T213">_xlfn.XLOOKUP($A213&amp;$B213,'[2]产值及收款计划（2026）'!$A:$A&amp;'[2]产值及收款计划（2026）'!$B:$B,'[2]产值及收款计划（2026）'!T:T)</f>
        <v>139.92</v>
      </c>
      <c r="U213" s="235" cm="1">
        <f t="array" ref="U213">_xlfn.XLOOKUP($A213&amp;$B213,'[2]产值及收款计划（2026）'!$A:$A&amp;'[2]产值及收款计划（2026）'!$B:$B,'[2]产值及收款计划（2026）'!U:U)</f>
        <v>0</v>
      </c>
      <c r="V213" s="235" cm="1">
        <f t="array" ref="V213">_xlfn.XLOOKUP($A213&amp;$B213,'[2]产值及收款计划（2026）'!$A:$A&amp;'[2]产值及收款计划（2026）'!$B:$B,'[2]产值及收款计划（2026）'!V:V)</f>
        <v>0</v>
      </c>
      <c r="W213" s="235" t="e" cm="1">
        <f t="array" ref="W213">_xlfn.XLOOKUP($A213&amp;$B213,'[2]产值及收款计划（2026）'!$A:$A&amp;'[2]产值及收款计划（2026）'!$B:$B,'[2]产值及收款计划（2026）'!W:W)</f>
        <v>#REF!</v>
      </c>
      <c r="X213" s="235" t="e" cm="1">
        <f t="array" ref="X213">_xlfn.XLOOKUP($A213&amp;$B213,'[2]产值及收款计划（2026）'!$A:$A&amp;'[2]产值及收款计划（2026）'!$B:$B,'[2]产值及收款计划（2026）'!X:X)</f>
        <v>#REF!</v>
      </c>
      <c r="Y213" s="235" t="e" cm="1">
        <f t="array" ref="Y213">_xlfn.XLOOKUP($A213&amp;$B213,'[2]产值及收款计划（2026）'!$A:$A&amp;'[2]产值及收款计划（2026）'!$B:$B,'[2]产值及收款计划（2026）'!Y:Y)</f>
        <v>#REF!</v>
      </c>
      <c r="Z213" s="235" t="e" cm="1">
        <f t="array" ref="Z213">_xlfn.XLOOKUP($A213&amp;$B213,'[2]产值及收款计划（2026）'!$A:$A&amp;'[2]产值及收款计划（2026）'!$B:$B,'[2]产值及收款计划（2026）'!Z:Z)</f>
        <v>#REF!</v>
      </c>
      <c r="AA213" s="235" cm="1">
        <f t="array" ref="AA213">_xlfn.XLOOKUP($A213&amp;$B213,'[2]产值及收款计划（2026）'!$A:$A&amp;'[2]产值及收款计划（2026）'!$B:$B,'[2]产值及收款计划（2026）'!AA:AA)</f>
        <v>0</v>
      </c>
      <c r="AB213" s="235" cm="1">
        <f t="array" ref="AB213">_xlfn.XLOOKUP($A213&amp;$B213,'[2]产值及收款计划（2026）'!$A:$A&amp;'[2]产值及收款计划（2026）'!$B:$B,'[2]产值及收款计划（2026）'!AB:AB)</f>
        <v>0</v>
      </c>
      <c r="AC213" s="235" cm="1">
        <f t="array" ref="AC213">_xlfn.XLOOKUP($A213&amp;$B213,'[2]产值及收款计划（2026）'!$A:$A&amp;'[2]产值及收款计划（2026）'!$B:$B,'[2]产值及收款计划（2026）'!AC:AC)</f>
        <v>0</v>
      </c>
      <c r="AD213" s="235" cm="1">
        <f t="array" ref="AD213">_xlfn.XLOOKUP($A213&amp;$B213,'[2]产值及收款计划（2026）'!$A:$A&amp;'[2]产值及收款计划（2026）'!$B:$B,'[2]产值及收款计划（2026）'!AD:AD)</f>
        <v>0</v>
      </c>
      <c r="AE213" s="235" cm="1">
        <f t="array" ref="AE213">_xlfn.XLOOKUP($A213&amp;$B213,'[2]产值及收款计划（2026）'!$A:$A&amp;'[2]产值及收款计划（2026）'!$B:$B,'[2]产值及收款计划（2026）'!AE:AE)</f>
        <v>0</v>
      </c>
      <c r="AF213" s="235" cm="1">
        <f t="array" ref="AF213">_xlfn.XLOOKUP($A213&amp;$B213,'[2]产值及收款计划（2026）'!$A:$A&amp;'[2]产值及收款计划（2026）'!$B:$B,'[2]产值及收款计划（2026）'!AF:AF)</f>
        <v>0</v>
      </c>
      <c r="AG213" s="235" cm="1">
        <f t="array" ref="AG213">_xlfn.XLOOKUP($A213&amp;$B213,'[2]产值及收款计划（2026）'!$A:$A&amp;'[2]产值及收款计划（2026）'!$B:$B,'[2]产值及收款计划（2026）'!AG:AG)</f>
        <v>0</v>
      </c>
      <c r="AH213" s="235" cm="1">
        <f t="array" ref="AH213">_xlfn.XLOOKUP($A213&amp;$B213,'[2]产值及收款计划（2026）'!$A:$A&amp;'[2]产值及收款计划（2026）'!$B:$B,'[2]产值及收款计划（2026）'!AH:AH)</f>
        <v>0</v>
      </c>
      <c r="AI213" s="235" cm="1">
        <f t="array" ref="AI213">_xlfn.XLOOKUP($A213&amp;$B213,'[2]产值及收款计划（2026）'!$A:$A&amp;'[2]产值及收款计划（2026）'!$B:$B,'[2]产值及收款计划（2026）'!AI:AI)</f>
        <v>0</v>
      </c>
      <c r="AJ213" s="235" cm="1">
        <f t="array" ref="AJ213">_xlfn.XLOOKUP($A213&amp;$B213,'[2]产值及收款计划（2026）'!$A:$A&amp;'[2]产值及收款计划（2026）'!$B:$B,'[2]产值及收款计划（2026）'!AJ:AJ)</f>
        <v>0</v>
      </c>
      <c r="AK213" s="235" cm="1">
        <f t="array" ref="AK213">_xlfn.XLOOKUP($A213&amp;$B213,'[2]产值及收款计划（2026）'!$A:$A&amp;'[2]产值及收款计划（2026）'!$B:$B,'[2]产值及收款计划（2026）'!AK:AK)</f>
        <v>0</v>
      </c>
      <c r="AL213" s="235" cm="1">
        <f t="array" ref="AL213">_xlfn.XLOOKUP($A213&amp;$B213,'[2]产值及收款计划（2026）'!$A:$A&amp;'[2]产值及收款计划（2026）'!$B:$B,'[2]产值及收款计划（2026）'!AL:AL)</f>
        <v>0</v>
      </c>
      <c r="AM213" s="242" cm="1">
        <f t="array" ref="AM213">_xlfn.LET(_xlpm.勾选月份状态数组,TRANSPOSE('PPT(12-15页）-TOP10'!$A$3:$A$14),_xlpm.选择数据区,IF('PPT(12-15页）-TOP10'!$E$3="收款",$BA213:$BL213,$AA213:$AL213),SUM(_xlfn._xlws.FILTER(_xlpm.选择数据区,_xlpm.勾选月份状态数组,"")))</f>
        <v>0</v>
      </c>
      <c r="AN213" s="235" t="e">
        <f>_xlfn.XLOOKUP($C213,应收未收表!$T:$T,应收未收表!AA:AA)</f>
        <v>#N/A</v>
      </c>
      <c r="AO213" s="235" t="e">
        <f>_xlfn.XLOOKUP($C213,应收未收表!$T:$T,应收未收表!AB:AB)</f>
        <v>#N/A</v>
      </c>
      <c r="AP213" s="235" t="e">
        <f>_xlfn.XLOOKUP($C213,应收未收表!$T:$T,应收未收表!AC:AC)</f>
        <v>#N/A</v>
      </c>
      <c r="AQ213" s="235" t="e">
        <f>_xlfn.XLOOKUP($C213,应收未收表!$T:$T,应收未收表!AE:AE)</f>
        <v>#N/A</v>
      </c>
      <c r="AR213" s="235" t="e">
        <f>_xlfn.XLOOKUP($C213,应收未收表!$T:$T,应收未收表!AF:AF)</f>
        <v>#N/A</v>
      </c>
      <c r="AS213" s="235" t="e" cm="1">
        <f t="array" ref="AS213">_xlfn.XLOOKUP($A213&amp;$B213,'[2]产值及收款计划（2026）'!$A:$A&amp;'[2]产值及收款计划（2026）'!$B:$B,'[2]产值及收款计划（2026）'!AS:AS)</f>
        <v>#REF!</v>
      </c>
      <c r="AT213" s="235" t="e" cm="1">
        <f t="array" ref="AT213">_xlfn.XLOOKUP($A213&amp;$B213,'[2]产值及收款计划（2026）'!$A:$A&amp;'[2]产值及收款计划（2026）'!$B:$B,'[2]产值及收款计划（2026）'!AT:AT)</f>
        <v>#REF!</v>
      </c>
      <c r="AU213" s="235" t="e" cm="1">
        <f t="array" ref="AU213">_xlfn.XLOOKUP($A213&amp;$B213,'[2]产值及收款计划（2026）'!$A:$A&amp;'[2]产值及收款计划（2026）'!$B:$B,'[2]产值及收款计划（2026）'!AU:AU)</f>
        <v>#REF!</v>
      </c>
      <c r="AV213" s="235" t="e" cm="1">
        <f t="array" ref="AV213">_xlfn.XLOOKUP($A213&amp;$B213,'[2]产值及收款计划（2026）'!$A:$A&amp;'[2]产值及收款计划（2026）'!$B:$B,'[2]产值及收款计划（2026）'!AV:AV)</f>
        <v>#REF!</v>
      </c>
      <c r="AW213" s="235" cm="1">
        <f t="array" ref="AW213">_xlfn.XLOOKUP($A213&amp;$B213,'[2]产值及收款计划（2026）'!$A:$A&amp;'[2]产值及收款计划（2026）'!$B:$B,'[2]产值及收款计划（2026）'!AW:AW)</f>
        <v>122.43</v>
      </c>
      <c r="AX213" s="235" cm="1">
        <f t="array" ref="AX213">_xlfn.XLOOKUP($A213&amp;$B213,'[2]产值及收款计划（2026）'!$A:$A&amp;'[2]产值及收款计划（2026）'!$B:$B,'[2]产值及收款计划（2026）'!AX:AX)</f>
        <v>17.49</v>
      </c>
      <c r="AY213" s="235" cm="1">
        <f t="array" ref="AY213">_xlfn.XLOOKUP($A213&amp;$B213,'[2]产值及收款计划（2026）'!$A:$A&amp;'[2]产值及收款计划（2026）'!$B:$B,'[2]产值及收款计划（2026）'!AY:AY)</f>
        <v>0</v>
      </c>
      <c r="AZ213" s="235" cm="1">
        <f t="array" ref="AZ213">_xlfn.XLOOKUP($A213&amp;$B213,'[2]产值及收款计划（2026）'!$A:$A&amp;'[2]产值及收款计划（2026）'!$B:$B,'[2]产值及收款计划（2026）'!AZ:AZ)</f>
        <v>0</v>
      </c>
      <c r="BA213" s="235" cm="1">
        <f t="array" ref="BA213">_xlfn.XLOOKUP($A213&amp;$B213,'[2]产值及收款计划（2026）'!$A:$A&amp;'[2]产值及收款计划（2026）'!$B:$B,'[2]产值及收款计划（2026）'!BA:BA)</f>
        <v>0</v>
      </c>
      <c r="BB213" s="235" cm="1">
        <f t="array" ref="BB213">_xlfn.XLOOKUP($A213&amp;$B213,'[2]产值及收款计划（2026）'!$A:$A&amp;'[2]产值及收款计划（2026）'!$B:$B,'[2]产值及收款计划（2026）'!BB:BB)</f>
        <v>0</v>
      </c>
      <c r="BC213" s="235" cm="1">
        <f t="array" ref="BC213">_xlfn.XLOOKUP($A213&amp;$B213,'[2]产值及收款计划（2026）'!$A:$A&amp;'[2]产值及收款计划（2026）'!$B:$B,'[2]产值及收款计划（2026）'!BC:BC)</f>
        <v>0</v>
      </c>
      <c r="BD213" s="235" t="e" cm="1">
        <f t="array" ref="BD213">_xlfn.XLOOKUP($A213&amp;$B213,'[2]产值及收款计划（2026）'!$A:$A&amp;'[2]产值及收款计划（2026）'!$B:$B,'[2]产值及收款计划（2026）'!BD:BD)</f>
        <v>#REF!</v>
      </c>
      <c r="BE213" s="235" t="e" cm="1">
        <f t="array" ref="BE213">_xlfn.XLOOKUP($A213&amp;$B213,'[2]产值及收款计划（2026）'!$A:$A&amp;'[2]产值及收款计划（2026）'!$B:$B,'[2]产值及收款计划（2026）'!BE:BE)</f>
        <v>#REF!</v>
      </c>
      <c r="BF213" s="235" t="e" cm="1">
        <f t="array" ref="BF213">_xlfn.XLOOKUP($A213&amp;$B213,'[2]产值及收款计划（2026）'!$A:$A&amp;'[2]产值及收款计划（2026）'!$B:$B,'[2]产值及收款计划（2026）'!BF:BF)</f>
        <v>#REF!</v>
      </c>
      <c r="BG213" s="235" t="e" cm="1">
        <f t="array" ref="BG213">_xlfn.XLOOKUP($A213&amp;$B213,'[2]产值及收款计划（2026）'!$A:$A&amp;'[2]产值及收款计划（2026）'!$B:$B,'[2]产值及收款计划（2026）'!BG:BG)</f>
        <v>#REF!</v>
      </c>
      <c r="BH213" s="235" t="e" cm="1">
        <f t="array" ref="BH213">_xlfn.XLOOKUP($A213&amp;$B213,'[2]产值及收款计划（2026）'!$A:$A&amp;'[2]产值及收款计划（2026）'!$B:$B,'[2]产值及收款计划（2026）'!BH:BH)</f>
        <v>#REF!</v>
      </c>
      <c r="BI213" s="235" t="e" cm="1">
        <f t="array" ref="BI213">_xlfn.XLOOKUP($A213&amp;$B213,'[2]产值及收款计划（2026）'!$A:$A&amp;'[2]产值及收款计划（2026）'!$B:$B,'[2]产值及收款计划（2026）'!BI:BI)</f>
        <v>#REF!</v>
      </c>
      <c r="BJ213" s="235" t="e" cm="1">
        <f t="array" ref="BJ213">_xlfn.XLOOKUP($A213&amp;$B213,'[2]产值及收款计划（2026）'!$A:$A&amp;'[2]产值及收款计划（2026）'!$B:$B,'[2]产值及收款计划（2026）'!BJ:BJ)</f>
        <v>#REF!</v>
      </c>
      <c r="BK213" s="235" t="e" cm="1">
        <f t="array" ref="BK213">_xlfn.XLOOKUP($A213&amp;$B213,'[2]产值及收款计划（2026）'!$A:$A&amp;'[2]产值及收款计划（2026）'!$B:$B,'[2]产值及收款计划（2026）'!BK:BK)</f>
        <v>#REF!</v>
      </c>
      <c r="BL213" s="235" t="e" cm="1">
        <f t="array" ref="BL213">_xlfn.XLOOKUP($A213&amp;$B213,'[2]产值及收款计划（2026）'!$A:$A&amp;'[2]产值及收款计划（2026）'!$B:$B,'[2]产值及收款计划（2026）'!BL:BL)</f>
        <v>#REF!</v>
      </c>
      <c r="BM213" s="235"/>
      <c r="BN213" s="235"/>
      <c r="BO213" s="235"/>
      <c r="BP213" s="235"/>
      <c r="BQ213" s="235">
        <f>_xlfn.XLOOKUP($C213,应收未收表!$AJ:$AJ,应收未收表!AK:AK)</f>
        <v>17</v>
      </c>
      <c r="BR213" s="235">
        <f>_xlfn.XLOOKUP($C213,应收未收表!$AJ:$AJ,应收未收表!AL:AL)</f>
        <v>17</v>
      </c>
      <c r="BS213" s="235" t="str">
        <f>_xlfn.XLOOKUP($C213,应收未收表!$AJ:$AJ,应收未收表!AM:AM)</f>
        <v>春节前落实且已上报一季度计划</v>
      </c>
      <c r="BT213" s="235" t="str">
        <f>_xlfn.XLOOKUP($C213,应收未收表!$AJ:$AJ,应收未收表!AN:AN)</f>
        <v>已于2025年底验收并完全收款。</v>
      </c>
      <c r="BU213" s="234" t="str" cm="1">
        <f t="array" ref="BU213">_xlfn.XLOOKUP($A213&amp;$B213,'[2]产值及收款计划（2026）'!$A:$A&amp;'[2]产值及收款计划（2026）'!$B:$B,'[2]产值及收款计划（2026）'!BQ:BQ)</f>
        <v>上海市地下空间设计研究总院有限公司</v>
      </c>
      <c r="BV213" s="235" t="str" cm="1">
        <f t="array" ref="BV213">_xlfn.XLOOKUP($A213&amp;$B213,'[2]产值及收款计划（2026）'!$A:$A&amp;'[2]产值及收款计划（2026）'!$B:$B,'[2]产值及收款计划（2026）'!BR:BR)</f>
        <v>已验收完结。</v>
      </c>
      <c r="CE213" s="235" cm="1">
        <f t="array" ref="CE213">_xlfn.XLOOKUP($A213&amp;$B213,'[2]产值及收款计划（2026）'!$A:$A&amp;'[2]产值及收款计划（2026）'!$B:$B,'[2]产值及收款计划（2026）'!CA:CA)</f>
        <v>0</v>
      </c>
      <c r="CF213" s="235" cm="1">
        <f t="array" ref="CF213">_xlfn.XLOOKUP($A213&amp;$B213,'[2]产值及收款计划（2026）'!$A:$A&amp;'[2]产值及收款计划（2026）'!$B:$B,'[2]产值及收款计划（2026）'!CB:CB)</f>
        <v>0</v>
      </c>
      <c r="CG213" s="235" cm="1">
        <f t="array" ref="CG213">_xlfn.XLOOKUP($A213&amp;$B213,'[2]产值及收款计划（2026）'!$A:$A&amp;'[2]产值及收款计划（2026）'!$B:$B,'[2]产值及收款计划（2026）'!CC:CC)</f>
        <v>0</v>
      </c>
      <c r="CH213" s="235" cm="1">
        <f t="array" ref="CH213">_xlfn.XLOOKUP($A213&amp;$B213,'[2]产值及收款计划（2026）'!$A:$A&amp;'[2]产值及收款计划（2026）'!$B:$B,'[2]产值及收款计划（2026）'!CD:CD)</f>
        <v>0</v>
      </c>
      <c r="CI213" s="235" cm="1">
        <f t="array" ref="CI213">_xlfn.XLOOKUP($A213&amp;$B213,'[2]产值及收款计划（2026）'!$A:$A&amp;'[2]产值及收款计划（2026）'!$B:$B,'[2]产值及收款计划（2026）'!CE:CE)</f>
        <v>0</v>
      </c>
      <c r="CJ213" s="235" cm="1">
        <f t="array" ref="CJ213">_xlfn.XLOOKUP($A213&amp;$B213,'[2]产值及收款计划（2026）'!$A:$A&amp;'[2]产值及收款计划（2026）'!$B:$B,'[2]产值及收款计划（2026）'!CF:CF)</f>
        <v>0</v>
      </c>
      <c r="CK213" s="235" cm="1">
        <f t="array" ref="CK213">_xlfn.XLOOKUP($A213&amp;$B213,'[2]产值及收款计划（2026）'!$A:$A&amp;'[2]产值及收款计划（2026）'!$B:$B,'[2]产值及收款计划（2026）'!CG:CG)</f>
        <v>0</v>
      </c>
      <c r="CL213" s="235" cm="1">
        <f t="array" ref="CL213">_xlfn.XLOOKUP($A213&amp;$B213,'[2]产值及收款计划（2026）'!$A:$A&amp;'[2]产值及收款计划（2026）'!$B:$B,'[2]产值及收款计划（2026）'!CH:CH)</f>
        <v>0</v>
      </c>
      <c r="CM213" s="235" cm="1">
        <f t="array" ref="CM213">_xlfn.XLOOKUP($A213&amp;$B213,'[2]产值及收款计划（2026）'!$A:$A&amp;'[2]产值及收款计划（2026）'!$B:$B,'[2]产值及收款计划（2026）'!CI:CI)</f>
        <v>0</v>
      </c>
      <c r="CN213" s="235" cm="1">
        <f t="array" ref="CN213">_xlfn.XLOOKUP($A213&amp;$B213,'[2]产值及收款计划（2026）'!$A:$A&amp;'[2]产值及收款计划（2026）'!$B:$B,'[2]产值及收款计划（2026）'!CJ:CJ)</f>
        <v>0</v>
      </c>
      <c r="CO213" s="235" cm="1">
        <f t="array" ref="CO213">_xlfn.XLOOKUP($A213&amp;$B213,'[2]产值及收款计划（2026）'!$A:$A&amp;'[2]产值及收款计划（2026）'!$B:$B,'[2]产值及收款计划（2026）'!CK:CK)</f>
        <v>0</v>
      </c>
      <c r="CP213" s="235" cm="1">
        <f t="array" ref="CP213">_xlfn.XLOOKUP($A213&amp;$B213,'[2]产值及收款计划（2026）'!$A:$A&amp;'[2]产值及收款计划（2026）'!$B:$B,'[2]产值及收款计划（2026）'!CL:CL)</f>
        <v>0</v>
      </c>
      <c r="DE213" s="235" cm="1">
        <f t="array" ref="DE213">_xlfn.XLOOKUP($A213&amp;$B213,'[2]产值及收款计划（2026）'!$A:$A&amp;'[2]产值及收款计划（2026）'!$B:$B,'[2]产值及收款计划（2026）'!DA:DA)</f>
        <v>17.49</v>
      </c>
      <c r="DF213" s="235" cm="1">
        <f t="array" ref="DF213">_xlfn.XLOOKUP($A213&amp;$B213,'[2]产值及收款计划（2026）'!$A:$A&amp;'[2]产值及收款计划（2026）'!$B:$B,'[2]产值及收款计划（2026）'!DB:DB)</f>
        <v>0</v>
      </c>
      <c r="DG213" s="235" cm="1">
        <f t="array" ref="DG213">_xlfn.XLOOKUP($A213&amp;$B213,'[2]产值及收款计划（2026）'!$A:$A&amp;'[2]产值及收款计划（2026）'!$B:$B,'[2]产值及收款计划（2026）'!DC:DC)</f>
        <v>0</v>
      </c>
      <c r="DH213" s="235" cm="1">
        <f t="array" ref="DH213">_xlfn.XLOOKUP($A213&amp;$B213,'[2]产值及收款计划（2026）'!$A:$A&amp;'[2]产值及收款计划（2026）'!$B:$B,'[2]产值及收款计划（2026）'!DD:DD)</f>
        <v>0</v>
      </c>
      <c r="DI213" s="235" cm="1">
        <f t="array" ref="DI213">_xlfn.XLOOKUP($A213&amp;$B213,'[2]产值及收款计划（2026）'!$A:$A&amp;'[2]产值及收款计划（2026）'!$B:$B,'[2]产值及收款计划（2026）'!DE:DE)</f>
        <v>0</v>
      </c>
      <c r="DJ213" s="235" cm="1">
        <f t="array" ref="DJ213">_xlfn.XLOOKUP($A213&amp;$B213,'[2]产值及收款计划（2026）'!$A:$A&amp;'[2]产值及收款计划（2026）'!$B:$B,'[2]产值及收款计划（2026）'!DF:DF)</f>
        <v>0</v>
      </c>
      <c r="DK213" s="235" cm="1">
        <f t="array" ref="DK213">_xlfn.XLOOKUP($A213&amp;$B213,'[2]产值及收款计划（2026）'!$A:$A&amp;'[2]产值及收款计划（2026）'!$B:$B,'[2]产值及收款计划（2026）'!DG:DG)</f>
        <v>0</v>
      </c>
      <c r="DL213" s="235" cm="1">
        <f t="array" ref="DL213">_xlfn.XLOOKUP($A213&amp;$B213,'[2]产值及收款计划（2026）'!$A:$A&amp;'[2]产值及收款计划（2026）'!$B:$B,'[2]产值及收款计划（2026）'!DH:DH)</f>
        <v>0</v>
      </c>
      <c r="DM213" s="235" cm="1">
        <f t="array" ref="DM213">_xlfn.XLOOKUP($A213&amp;$B213,'[2]产值及收款计划（2026）'!$A:$A&amp;'[2]产值及收款计划（2026）'!$B:$B,'[2]产值及收款计划（2026）'!DI:DI)</f>
        <v>0</v>
      </c>
      <c r="DN213" s="235" cm="1">
        <f t="array" ref="DN213">_xlfn.XLOOKUP($A213&amp;$B213,'[2]产值及收款计划（2026）'!$A:$A&amp;'[2]产值及收款计划（2026）'!$B:$B,'[2]产值及收款计划（2026）'!DJ:DJ)</f>
        <v>0</v>
      </c>
      <c r="DO213" s="235" cm="1">
        <f t="array" ref="DO213">_xlfn.XLOOKUP($A213&amp;$B213,'[2]产值及收款计划（2026）'!$A:$A&amp;'[2]产值及收款计划（2026）'!$B:$B,'[2]产值及收款计划（2026）'!DK:DK)</f>
        <v>0</v>
      </c>
      <c r="DP213" s="235" cm="1">
        <f t="array" ref="DP213">_xlfn.XLOOKUP($A213&amp;$B213,'[2]产值及收款计划（2026）'!$A:$A&amp;'[2]产值及收款计划（2026）'!$B:$B,'[2]产值及收款计划（2026）'!DL:DL)</f>
        <v>0</v>
      </c>
      <c r="DQ213" s="243"/>
      <c r="DR213" s="229"/>
    </row>
    <row r="214" ht="20.25" spans="1:122">
      <c r="A214" s="233">
        <f t="shared" si="17"/>
        <v>65</v>
      </c>
      <c r="B214" s="233" t="s">
        <v>26</v>
      </c>
      <c r="C214" s="234" t="str" cm="1">
        <f t="array" ref="C214">_xlfn.XLOOKUP($A214&amp;$B214,'[2]产值及收款计划（2026）'!$A:$A&amp;'[2]产值及收款计划（2026）'!$B:$B,'[2]产值及收款计划（2026）'!C:C)</f>
        <v>ZHT2021052700054</v>
      </c>
      <c r="D214" s="234" t="str" cm="1">
        <f t="array" ref="D214">_xlfn.XLOOKUP($A214&amp;$B214,'[2]产值及收款计划（2026）'!$A:$A&amp;'[2]产值及收款计划（2026）'!$B:$B,'[2]产值及收款计划（2026）'!D:D)</f>
        <v>奉贤区致远高级中学（暂定名）迁建工程BIM咨询服务</v>
      </c>
      <c r="E214" s="235" cm="1">
        <f t="array" ref="E214">_xlfn.XLOOKUP($A214&amp;$B214,'[2]产值及收款计划（2026）'!$A:$A&amp;'[2]产值及收款计划（2026）'!$B:$B,'[2]产值及收款计划（2026）'!E:E)</f>
        <v>215.945</v>
      </c>
      <c r="F214" s="235" cm="1">
        <f t="array" ref="F214">_xlfn.XLOOKUP($A214&amp;$B214,'[2]产值及收款计划（2026）'!$A:$A&amp;'[2]产值及收款计划（2026）'!$B:$B,'[2]产值及收款计划（2026）'!F:F)</f>
        <v>215.945</v>
      </c>
      <c r="G214" s="235" cm="1">
        <f t="array" ref="G214">_xlfn.XLOOKUP($A214&amp;$B214,'[2]产值及收款计划（2026）'!$A:$A&amp;'[2]产值及收款计划（2026）'!$B:$B,'[2]产值及收款计划（2026）'!G:G)</f>
        <v>215.945</v>
      </c>
      <c r="H214" s="235" cm="1">
        <f t="array" ref="H214">_xlfn.XLOOKUP($A214&amp;$B214,'[2]产值及收款计划（2026）'!$A:$A&amp;'[2]产值及收款计划（2026）'!$B:$B,'[2]产值及收款计划（2026）'!H:H)</f>
        <v>83.945</v>
      </c>
      <c r="I214" s="236" cm="1">
        <f t="array" ref="I214">_xlfn.XLOOKUP($A214&amp;$B214,'[2]产值及收款计划（2026）'!$A:$A&amp;'[2]产值及收款计划（2026）'!$B:$B,'[2]产值及收款计划（2026）'!I:I)</f>
        <v>0.388733242260761</v>
      </c>
      <c r="J214" s="237" cm="1">
        <f t="array" ref="J214">_xlfn.XLOOKUP($A214&amp;$B214,'[2]产值及收款计划（2026）'!$A:$A&amp;'[2]产值及收款计划（2026）'!$B:$B,'[2]产值及收款计划（2026）'!J:J)</f>
        <v>0.06</v>
      </c>
      <c r="K214" s="235" t="e" cm="1">
        <f t="array" ref="K214">_xlfn.XLOOKUP($A214&amp;$B214,'[2]产值及收款计划（2026）'!$A:$A&amp;'[2]产值及收款计划（2026）'!$B:$B,'[2]产值及收款计划（2026）'!K:K)</f>
        <v>#REF!</v>
      </c>
      <c r="L214" s="235" t="e" cm="1">
        <f t="array" ref="L214">_xlfn.XLOOKUP($A214&amp;$B214,'[2]产值及收款计划（2026）'!$A:$A&amp;'[2]产值及收款计划（2026）'!$B:$B,'[2]产值及收款计划（2026）'!L:L)</f>
        <v>#REF!</v>
      </c>
      <c r="M214" s="235" t="str" cm="1">
        <f t="array" ref="M214">_xlfn.XLOOKUP($A214&amp;$B214,'[2]产值及收款计划（2026）'!$A:$A&amp;'[2]产值及收款计划（2026）'!$B:$B,'[2]产值及收款计划（2026）'!M:M)</f>
        <v>主导</v>
      </c>
      <c r="N214" s="235" t="str" cm="1">
        <f t="array" ref="N214">_xlfn.XLOOKUP($A214&amp;$B214,'[2]产值及收款计划（2026）'!$A:$A&amp;'[2]产值及收款计划（2026）'!$B:$B,'[2]产值及收款计划（2026）'!N:N)</f>
        <v>董力健团队</v>
      </c>
      <c r="O214" s="235" t="str" cm="1">
        <f t="array" ref="O214">_xlfn.XLOOKUP($A214&amp;$B214,'[2]产值及收款计划（2026）'!$A:$A&amp;'[2]产值及收款计划（2026）'!$B:$B,'[2]产值及收款计划（2026）'!O:O)</f>
        <v>董力健</v>
      </c>
      <c r="P214" s="234" t="str" cm="1">
        <f t="array" ref="P214">_xlfn.XLOOKUP($A214&amp;$B214,'[2]产值及收款计划（2026）'!$A:$A&amp;'[2]产值及收款计划（2026）'!$B:$B,'[2]产值及收款计划（2026）'!P:P)</f>
        <v>在建</v>
      </c>
      <c r="Q214" s="235" t="e" cm="1">
        <f t="array" ref="Q214">_xlfn.XLOOKUP($A214&amp;$B214,'[2]产值及收款计划（2026）'!$A:$A&amp;'[2]产值及收款计划（2026）'!$B:$B,'[2]产值及收款计划（2026）'!Q:Q)</f>
        <v>#REF!</v>
      </c>
      <c r="R214" s="235" t="e" cm="1">
        <f t="array" ref="R214">_xlfn.XLOOKUP($A214&amp;$B214,'[2]产值及收款计划（2026）'!$A:$A&amp;'[2]产值及收款计划（2026）'!$B:$B,'[2]产值及收款计划（2026）'!R:R)</f>
        <v>#REF!</v>
      </c>
      <c r="S214" s="235" t="e" cm="1">
        <f t="array" ref="S214">_xlfn.XLOOKUP($A214&amp;$B214,'[2]产值及收款计划（2026）'!$A:$A&amp;'[2]产值及收款计划（2026）'!$B:$B,'[2]产值及收款计划（2026）'!S:S)</f>
        <v>#REF!</v>
      </c>
      <c r="T214" s="235" cm="1">
        <f t="array" ref="T214">_xlfn.XLOOKUP($A214&amp;$B214,'[2]产值及收款计划（2026）'!$A:$A&amp;'[2]产值及收款计划（2026）'!$B:$B,'[2]产值及收款计划（2026）'!T:T)</f>
        <v>187.73329</v>
      </c>
      <c r="U214" s="235" cm="1">
        <f t="array" ref="U214">_xlfn.XLOOKUP($A214&amp;$B214,'[2]产值及收款计划（2026）'!$A:$A&amp;'[2]产值及收款计划（2026）'!$B:$B,'[2]产值及收款计划（2026）'!U:U)</f>
        <v>0</v>
      </c>
      <c r="V214" s="235" cm="1">
        <f t="array" ref="V214">_xlfn.XLOOKUP($A214&amp;$B214,'[2]产值及收款计划（2026）'!$A:$A&amp;'[2]产值及收款计划（2026）'!$B:$B,'[2]产值及收款计划（2026）'!V:V)</f>
        <v>28.21171</v>
      </c>
      <c r="W214" s="235" t="e" cm="1">
        <f t="array" ref="W214">_xlfn.XLOOKUP($A214&amp;$B214,'[2]产值及收款计划（2026）'!$A:$A&amp;'[2]产值及收款计划（2026）'!$B:$B,'[2]产值及收款计划（2026）'!W:W)</f>
        <v>#REF!</v>
      </c>
      <c r="X214" s="235" t="e" cm="1">
        <f t="array" ref="X214">_xlfn.XLOOKUP($A214&amp;$B214,'[2]产值及收款计划（2026）'!$A:$A&amp;'[2]产值及收款计划（2026）'!$B:$B,'[2]产值及收款计划（2026）'!X:X)</f>
        <v>#REF!</v>
      </c>
      <c r="Y214" s="235" t="e" cm="1">
        <f t="array" ref="Y214">_xlfn.XLOOKUP($A214&amp;$B214,'[2]产值及收款计划（2026）'!$A:$A&amp;'[2]产值及收款计划（2026）'!$B:$B,'[2]产值及收款计划（2026）'!Y:Y)</f>
        <v>#REF!</v>
      </c>
      <c r="Z214" s="235" t="e" cm="1">
        <f t="array" ref="Z214">_xlfn.XLOOKUP($A214&amp;$B214,'[2]产值及收款计划（2026）'!$A:$A&amp;'[2]产值及收款计划（2026）'!$B:$B,'[2]产值及收款计划（2026）'!Z:Z)</f>
        <v>#REF!</v>
      </c>
      <c r="AA214" s="235" cm="1">
        <f t="array" ref="AA214">_xlfn.XLOOKUP($A214&amp;$B214,'[2]产值及收款计划（2026）'!$A:$A&amp;'[2]产值及收款计划（2026）'!$B:$B,'[2]产值及收款计划（2026）'!AA:AA)</f>
        <v>0</v>
      </c>
      <c r="AB214" s="235" cm="1">
        <f t="array" ref="AB214">_xlfn.XLOOKUP($A214&amp;$B214,'[2]产值及收款计划（2026）'!$A:$A&amp;'[2]产值及收款计划（2026）'!$B:$B,'[2]产值及收款计划（2026）'!AB:AB)</f>
        <v>0</v>
      </c>
      <c r="AC214" s="235" cm="1">
        <f t="array" ref="AC214">_xlfn.XLOOKUP($A214&amp;$B214,'[2]产值及收款计划（2026）'!$A:$A&amp;'[2]产值及收款计划（2026）'!$B:$B,'[2]产值及收款计划（2026）'!AC:AC)</f>
        <v>0</v>
      </c>
      <c r="AD214" s="235" t="e" cm="1">
        <f t="array" ref="AD214">_xlfn.XLOOKUP($A214&amp;$B214,'[2]产值及收款计划（2026）'!$A:$A&amp;'[2]产值及收款计划（2026）'!$B:$B,'[2]产值及收款计划（2026）'!AD:AD)</f>
        <v>#REF!</v>
      </c>
      <c r="AE214" s="235" t="e" cm="1">
        <f t="array" ref="AE214">_xlfn.XLOOKUP($A214&amp;$B214,'[2]产值及收款计划（2026）'!$A:$A&amp;'[2]产值及收款计划（2026）'!$B:$B,'[2]产值及收款计划（2026）'!AE:AE)</f>
        <v>#REF!</v>
      </c>
      <c r="AF214" s="235" t="e" cm="1">
        <f t="array" ref="AF214">_xlfn.XLOOKUP($A214&amp;$B214,'[2]产值及收款计划（2026）'!$A:$A&amp;'[2]产值及收款计划（2026）'!$B:$B,'[2]产值及收款计划（2026）'!AF:AF)</f>
        <v>#REF!</v>
      </c>
      <c r="AG214" s="235" t="e" cm="1">
        <f t="array" ref="AG214">_xlfn.XLOOKUP($A214&amp;$B214,'[2]产值及收款计划（2026）'!$A:$A&amp;'[2]产值及收款计划（2026）'!$B:$B,'[2]产值及收款计划（2026）'!AG:AG)</f>
        <v>#REF!</v>
      </c>
      <c r="AH214" s="235" t="e" cm="1">
        <f t="array" ref="AH214">_xlfn.XLOOKUP($A214&amp;$B214,'[2]产值及收款计划（2026）'!$A:$A&amp;'[2]产值及收款计划（2026）'!$B:$B,'[2]产值及收款计划（2026）'!AH:AH)</f>
        <v>#REF!</v>
      </c>
      <c r="AI214" s="235" t="e" cm="1">
        <f t="array" ref="AI214">_xlfn.XLOOKUP($A214&amp;$B214,'[2]产值及收款计划（2026）'!$A:$A&amp;'[2]产值及收款计划（2026）'!$B:$B,'[2]产值及收款计划（2026）'!AI:AI)</f>
        <v>#REF!</v>
      </c>
      <c r="AJ214" s="235" t="e" cm="1">
        <f t="array" ref="AJ214">_xlfn.XLOOKUP($A214&amp;$B214,'[2]产值及收款计划（2026）'!$A:$A&amp;'[2]产值及收款计划（2026）'!$B:$B,'[2]产值及收款计划（2026）'!AJ:AJ)</f>
        <v>#REF!</v>
      </c>
      <c r="AK214" s="235" t="e" cm="1">
        <f t="array" ref="AK214">_xlfn.XLOOKUP($A214&amp;$B214,'[2]产值及收款计划（2026）'!$A:$A&amp;'[2]产值及收款计划（2026）'!$B:$B,'[2]产值及收款计划（2026）'!AK:AK)</f>
        <v>#REF!</v>
      </c>
      <c r="AL214" s="235" t="e" cm="1">
        <f t="array" ref="AL214">_xlfn.XLOOKUP($A214&amp;$B214,'[2]产值及收款计划（2026）'!$A:$A&amp;'[2]产值及收款计划（2026）'!$B:$B,'[2]产值及收款计划（2026）'!AL:AL)</f>
        <v>#REF!</v>
      </c>
      <c r="AM214" s="242" t="e" cm="1">
        <f t="array" ref="AM214">_xlfn.LET(_xlpm.勾选月份状态数组,TRANSPOSE('PPT(12-15页）-TOP10'!$A$3:$A$14),_xlpm.选择数据区,IF('PPT(12-15页）-TOP10'!$E$3="收款",$BA214:$BL214,$AA214:$AL214),SUM(_xlfn._xlws.FILTER(_xlpm.选择数据区,_xlpm.勾选月份状态数组,"")))</f>
        <v>#REF!</v>
      </c>
      <c r="AN214" s="235" t="e">
        <f>_xlfn.XLOOKUP($C214,应收未收表!$T:$T,应收未收表!AA:AA)</f>
        <v>#N/A</v>
      </c>
      <c r="AO214" s="235" t="e">
        <f>_xlfn.XLOOKUP($C214,应收未收表!$T:$T,应收未收表!AB:AB)</f>
        <v>#N/A</v>
      </c>
      <c r="AP214" s="235" t="e">
        <f>_xlfn.XLOOKUP($C214,应收未收表!$T:$T,应收未收表!AC:AC)</f>
        <v>#N/A</v>
      </c>
      <c r="AQ214" s="235" t="e">
        <f>_xlfn.XLOOKUP($C214,应收未收表!$T:$T,应收未收表!AE:AE)</f>
        <v>#N/A</v>
      </c>
      <c r="AR214" s="235" t="e">
        <f>_xlfn.XLOOKUP($C214,应收未收表!$T:$T,应收未收表!AF:AF)</f>
        <v>#N/A</v>
      </c>
      <c r="AS214" s="235" t="e" cm="1">
        <f t="array" ref="AS214">_xlfn.XLOOKUP($A214&amp;$B214,'[2]产值及收款计划（2026）'!$A:$A&amp;'[2]产值及收款计划（2026）'!$B:$B,'[2]产值及收款计划（2026）'!AS:AS)</f>
        <v>#REF!</v>
      </c>
      <c r="AT214" s="235" t="e" cm="1">
        <f t="array" ref="AT214">_xlfn.XLOOKUP($A214&amp;$B214,'[2]产值及收款计划（2026）'!$A:$A&amp;'[2]产值及收款计划（2026）'!$B:$B,'[2]产值及收款计划（2026）'!AT:AT)</f>
        <v>#REF!</v>
      </c>
      <c r="AU214" s="235" t="e" cm="1">
        <f t="array" ref="AU214">_xlfn.XLOOKUP($A214&amp;$B214,'[2]产值及收款计划（2026）'!$A:$A&amp;'[2]产值及收款计划（2026）'!$B:$B,'[2]产值及收款计划（2026）'!AU:AU)</f>
        <v>#REF!</v>
      </c>
      <c r="AV214" s="235" t="e" cm="1">
        <f t="array" ref="AV214">_xlfn.XLOOKUP($A214&amp;$B214,'[2]产值及收款计划（2026）'!$A:$A&amp;'[2]产值及收款计划（2026）'!$B:$B,'[2]产值及收款计划（2026）'!AV:AV)</f>
        <v>#REF!</v>
      </c>
      <c r="AW214" s="235" cm="1">
        <f t="array" ref="AW214">_xlfn.XLOOKUP($A214&amp;$B214,'[2]产值及收款计划（2026）'!$A:$A&amp;'[2]产值及收款计划（2026）'!$B:$B,'[2]产值及收款计划（2026）'!AW:AW)</f>
        <v>187.73329</v>
      </c>
      <c r="AX214" s="235" cm="1">
        <f t="array" ref="AX214">_xlfn.XLOOKUP($A214&amp;$B214,'[2]产值及收款计划（2026）'!$A:$A&amp;'[2]产值及收款计划（2026）'!$B:$B,'[2]产值及收款计划（2026）'!AX:AX)</f>
        <v>0</v>
      </c>
      <c r="AY214" s="235" cm="1">
        <f t="array" ref="AY214">_xlfn.XLOOKUP($A214&amp;$B214,'[2]产值及收款计划（2026）'!$A:$A&amp;'[2]产值及收款计划（2026）'!$B:$B,'[2]产值及收款计划（2026）'!AY:AY)</f>
        <v>28.21171</v>
      </c>
      <c r="AZ214" s="235" cm="1">
        <f t="array" ref="AZ214">_xlfn.XLOOKUP($A214&amp;$B214,'[2]产值及收款计划（2026）'!$A:$A&amp;'[2]产值及收款计划（2026）'!$B:$B,'[2]产值及收款计划（2026）'!AZ:AZ)</f>
        <v>0</v>
      </c>
      <c r="BA214" s="235" cm="1">
        <f t="array" ref="BA214">_xlfn.XLOOKUP($A214&amp;$B214,'[2]产值及收款计划（2026）'!$A:$A&amp;'[2]产值及收款计划（2026）'!$B:$B,'[2]产值及收款计划（2026）'!BA:BA)</f>
        <v>0</v>
      </c>
      <c r="BB214" s="235" cm="1">
        <f t="array" ref="BB214">_xlfn.XLOOKUP($A214&amp;$B214,'[2]产值及收款计划（2026）'!$A:$A&amp;'[2]产值及收款计划（2026）'!$B:$B,'[2]产值及收款计划（2026）'!BB:BB)</f>
        <v>0</v>
      </c>
      <c r="BC214" s="235" cm="1">
        <f t="array" ref="BC214">_xlfn.XLOOKUP($A214&amp;$B214,'[2]产值及收款计划（2026）'!$A:$A&amp;'[2]产值及收款计划（2026）'!$B:$B,'[2]产值及收款计划（2026）'!BC:BC)</f>
        <v>0</v>
      </c>
      <c r="BD214" s="235" t="e" cm="1">
        <f t="array" ref="BD214">_xlfn.XLOOKUP($A214&amp;$B214,'[2]产值及收款计划（2026）'!$A:$A&amp;'[2]产值及收款计划（2026）'!$B:$B,'[2]产值及收款计划（2026）'!BD:BD)</f>
        <v>#REF!</v>
      </c>
      <c r="BE214" s="235" t="e" cm="1">
        <f t="array" ref="BE214">_xlfn.XLOOKUP($A214&amp;$B214,'[2]产值及收款计划（2026）'!$A:$A&amp;'[2]产值及收款计划（2026）'!$B:$B,'[2]产值及收款计划（2026）'!BE:BE)</f>
        <v>#REF!</v>
      </c>
      <c r="BF214" s="235" t="e" cm="1">
        <f t="array" ref="BF214">_xlfn.XLOOKUP($A214&amp;$B214,'[2]产值及收款计划（2026）'!$A:$A&amp;'[2]产值及收款计划（2026）'!$B:$B,'[2]产值及收款计划（2026）'!BF:BF)</f>
        <v>#REF!</v>
      </c>
      <c r="BG214" s="235" t="e" cm="1">
        <f t="array" ref="BG214">_xlfn.XLOOKUP($A214&amp;$B214,'[2]产值及收款计划（2026）'!$A:$A&amp;'[2]产值及收款计划（2026）'!$B:$B,'[2]产值及收款计划（2026）'!BG:BG)</f>
        <v>#REF!</v>
      </c>
      <c r="BH214" s="235" t="e" cm="1">
        <f t="array" ref="BH214">_xlfn.XLOOKUP($A214&amp;$B214,'[2]产值及收款计划（2026）'!$A:$A&amp;'[2]产值及收款计划（2026）'!$B:$B,'[2]产值及收款计划（2026）'!BH:BH)</f>
        <v>#REF!</v>
      </c>
      <c r="BI214" s="235" t="e" cm="1">
        <f t="array" ref="BI214">_xlfn.XLOOKUP($A214&amp;$B214,'[2]产值及收款计划（2026）'!$A:$A&amp;'[2]产值及收款计划（2026）'!$B:$B,'[2]产值及收款计划（2026）'!BI:BI)</f>
        <v>#REF!</v>
      </c>
      <c r="BJ214" s="235" t="e" cm="1">
        <f t="array" ref="BJ214">_xlfn.XLOOKUP($A214&amp;$B214,'[2]产值及收款计划（2026）'!$A:$A&amp;'[2]产值及收款计划（2026）'!$B:$B,'[2]产值及收款计划（2026）'!BJ:BJ)</f>
        <v>#REF!</v>
      </c>
      <c r="BK214" s="235" t="e" cm="1">
        <f t="array" ref="BK214">_xlfn.XLOOKUP($A214&amp;$B214,'[2]产值及收款计划（2026）'!$A:$A&amp;'[2]产值及收款计划（2026）'!$B:$B,'[2]产值及收款计划（2026）'!BK:BK)</f>
        <v>#REF!</v>
      </c>
      <c r="BL214" s="235" t="e" cm="1">
        <f t="array" ref="BL214">_xlfn.XLOOKUP($A214&amp;$B214,'[2]产值及收款计划（2026）'!$A:$A&amp;'[2]产值及收款计划（2026）'!$B:$B,'[2]产值及收款计划（2026）'!BL:BL)</f>
        <v>#REF!</v>
      </c>
      <c r="BM214" s="235"/>
      <c r="BN214" s="235"/>
      <c r="BO214" s="235"/>
      <c r="BP214" s="235"/>
      <c r="BQ214" s="235" t="e">
        <f>_xlfn.XLOOKUP($C214,应收未收表!$AJ:$AJ,应收未收表!AK:AK)</f>
        <v>#N/A</v>
      </c>
      <c r="BR214" s="235" t="e">
        <f>_xlfn.XLOOKUP($C214,应收未收表!$AJ:$AJ,应收未收表!AL:AL)</f>
        <v>#N/A</v>
      </c>
      <c r="BS214" s="235" t="e">
        <f>_xlfn.XLOOKUP($C214,应收未收表!$AJ:$AJ,应收未收表!AM:AM)</f>
        <v>#N/A</v>
      </c>
      <c r="BT214" s="235" t="e">
        <f>_xlfn.XLOOKUP($C214,应收未收表!$AJ:$AJ,应收未收表!AN:AN)</f>
        <v>#N/A</v>
      </c>
      <c r="BU214" s="234" t="str" cm="1">
        <f t="array" ref="BU214">_xlfn.XLOOKUP($A214&amp;$B214,'[2]产值及收款计划（2026）'!$A:$A&amp;'[2]产值及收款计划（2026）'!$B:$B,'[2]产值及收款计划（2026）'!BQ:BQ)</f>
        <v>上海市奉贤区教育局</v>
      </c>
      <c r="BV214" s="235" t="e" cm="1">
        <f t="array" ref="BV214">_xlfn.XLOOKUP($A214&amp;$B214,'[2]产值及收款计划（2026）'!$A:$A&amp;'[2]产值及收款计划（2026）'!$B:$B,'[2]产值及收款计划（2026）'!BR:BR)</f>
        <v>#REF!</v>
      </c>
      <c r="CE214" s="235" cm="1">
        <f t="array" ref="CE214">_xlfn.XLOOKUP($A214&amp;$B214,'[2]产值及收款计划（2026）'!$A:$A&amp;'[2]产值及收款计划（2026）'!$B:$B,'[2]产值及收款计划（2026）'!CA:CA)</f>
        <v>0</v>
      </c>
      <c r="CF214" s="235" cm="1">
        <f t="array" ref="CF214">_xlfn.XLOOKUP($A214&amp;$B214,'[2]产值及收款计划（2026）'!$A:$A&amp;'[2]产值及收款计划（2026）'!$B:$B,'[2]产值及收款计划（2026）'!CB:CB)</f>
        <v>0</v>
      </c>
      <c r="CG214" s="235" cm="1">
        <f t="array" ref="CG214">_xlfn.XLOOKUP($A214&amp;$B214,'[2]产值及收款计划（2026）'!$A:$A&amp;'[2]产值及收款计划（2026）'!$B:$B,'[2]产值及收款计划（2026）'!CC:CC)</f>
        <v>0</v>
      </c>
      <c r="CH214" s="235" cm="1">
        <f t="array" ref="CH214">_xlfn.XLOOKUP($A214&amp;$B214,'[2]产值及收款计划（2026）'!$A:$A&amp;'[2]产值及收款计划（2026）'!$B:$B,'[2]产值及收款计划（2026）'!CD:CD)</f>
        <v>0</v>
      </c>
      <c r="CI214" s="235" cm="1">
        <f t="array" ref="CI214">_xlfn.XLOOKUP($A214&amp;$B214,'[2]产值及收款计划（2026）'!$A:$A&amp;'[2]产值及收款计划（2026）'!$B:$B,'[2]产值及收款计划（2026）'!CE:CE)</f>
        <v>0</v>
      </c>
      <c r="CJ214" s="235" cm="1">
        <f t="array" ref="CJ214">_xlfn.XLOOKUP($A214&amp;$B214,'[2]产值及收款计划（2026）'!$A:$A&amp;'[2]产值及收款计划（2026）'!$B:$B,'[2]产值及收款计划（2026）'!CF:CF)</f>
        <v>0</v>
      </c>
      <c r="CK214" s="235" cm="1">
        <f t="array" ref="CK214">_xlfn.XLOOKUP($A214&amp;$B214,'[2]产值及收款计划（2026）'!$A:$A&amp;'[2]产值及收款计划（2026）'!$B:$B,'[2]产值及收款计划（2026）'!CG:CG)</f>
        <v>0</v>
      </c>
      <c r="CL214" s="235" cm="1">
        <f t="array" ref="CL214">_xlfn.XLOOKUP($A214&amp;$B214,'[2]产值及收款计划（2026）'!$A:$A&amp;'[2]产值及收款计划（2026）'!$B:$B,'[2]产值及收款计划（2026）'!CH:CH)</f>
        <v>0</v>
      </c>
      <c r="CM214" s="235" cm="1">
        <f t="array" ref="CM214">_xlfn.XLOOKUP($A214&amp;$B214,'[2]产值及收款计划（2026）'!$A:$A&amp;'[2]产值及收款计划（2026）'!$B:$B,'[2]产值及收款计划（2026）'!CI:CI)</f>
        <v>0</v>
      </c>
      <c r="CN214" s="235" cm="1">
        <f t="array" ref="CN214">_xlfn.XLOOKUP($A214&amp;$B214,'[2]产值及收款计划（2026）'!$A:$A&amp;'[2]产值及收款计划（2026）'!$B:$B,'[2]产值及收款计划（2026）'!CJ:CJ)</f>
        <v>0</v>
      </c>
      <c r="CO214" s="235" cm="1">
        <f t="array" ref="CO214">_xlfn.XLOOKUP($A214&amp;$B214,'[2]产值及收款计划（2026）'!$A:$A&amp;'[2]产值及收款计划（2026）'!$B:$B,'[2]产值及收款计划（2026）'!CK:CK)</f>
        <v>0</v>
      </c>
      <c r="CP214" s="235" cm="1">
        <f t="array" ref="CP214">_xlfn.XLOOKUP($A214&amp;$B214,'[2]产值及收款计划（2026）'!$A:$A&amp;'[2]产值及收款计划（2026）'!$B:$B,'[2]产值及收款计划（2026）'!CL:CL)</f>
        <v>0</v>
      </c>
      <c r="DE214" s="235" cm="1">
        <f t="array" ref="DE214">_xlfn.XLOOKUP($A214&amp;$B214,'[2]产值及收款计划（2026）'!$A:$A&amp;'[2]产值及收款计划（2026）'!$B:$B,'[2]产值及收款计划（2026）'!DA:DA)</f>
        <v>0</v>
      </c>
      <c r="DF214" s="235" cm="1">
        <f t="array" ref="DF214">_xlfn.XLOOKUP($A214&amp;$B214,'[2]产值及收款计划（2026）'!$A:$A&amp;'[2]产值及收款计划（2026）'!$B:$B,'[2]产值及收款计划（2026）'!DB:DB)</f>
        <v>0</v>
      </c>
      <c r="DG214" s="235" cm="1">
        <f t="array" ref="DG214">_xlfn.XLOOKUP($A214&amp;$B214,'[2]产值及收款计划（2026）'!$A:$A&amp;'[2]产值及收款计划（2026）'!$B:$B,'[2]产值及收款计划（2026）'!DC:DC)</f>
        <v>0</v>
      </c>
      <c r="DH214" s="235" cm="1">
        <f t="array" ref="DH214">_xlfn.XLOOKUP($A214&amp;$B214,'[2]产值及收款计划（2026）'!$A:$A&amp;'[2]产值及收款计划（2026）'!$B:$B,'[2]产值及收款计划（2026）'!DD:DD)</f>
        <v>0</v>
      </c>
      <c r="DI214" s="235" cm="1">
        <f t="array" ref="DI214">_xlfn.XLOOKUP($A214&amp;$B214,'[2]产值及收款计划（2026）'!$A:$A&amp;'[2]产值及收款计划（2026）'!$B:$B,'[2]产值及收款计划（2026）'!DE:DE)</f>
        <v>0</v>
      </c>
      <c r="DJ214" s="235" cm="1">
        <f t="array" ref="DJ214">_xlfn.XLOOKUP($A214&amp;$B214,'[2]产值及收款计划（2026）'!$A:$A&amp;'[2]产值及收款计划（2026）'!$B:$B,'[2]产值及收款计划（2026）'!DF:DF)</f>
        <v>0</v>
      </c>
      <c r="DK214" s="235" cm="1">
        <f t="array" ref="DK214">_xlfn.XLOOKUP($A214&amp;$B214,'[2]产值及收款计划（2026）'!$A:$A&amp;'[2]产值及收款计划（2026）'!$B:$B,'[2]产值及收款计划（2026）'!DG:DG)</f>
        <v>0</v>
      </c>
      <c r="DL214" s="235" cm="1">
        <f t="array" ref="DL214">_xlfn.XLOOKUP($A214&amp;$B214,'[2]产值及收款计划（2026）'!$A:$A&amp;'[2]产值及收款计划（2026）'!$B:$B,'[2]产值及收款计划（2026）'!DH:DH)</f>
        <v>0</v>
      </c>
      <c r="DM214" s="235" cm="1">
        <f t="array" ref="DM214">_xlfn.XLOOKUP($A214&amp;$B214,'[2]产值及收款计划（2026）'!$A:$A&amp;'[2]产值及收款计划（2026）'!$B:$B,'[2]产值及收款计划（2026）'!DI:DI)</f>
        <v>0</v>
      </c>
      <c r="DN214" s="235" cm="1">
        <f t="array" ref="DN214">_xlfn.XLOOKUP($A214&amp;$B214,'[2]产值及收款计划（2026）'!$A:$A&amp;'[2]产值及收款计划（2026）'!$B:$B,'[2]产值及收款计划（2026）'!DJ:DJ)</f>
        <v>0</v>
      </c>
      <c r="DO214" s="235" cm="1">
        <f t="array" ref="DO214">_xlfn.XLOOKUP($A214&amp;$B214,'[2]产值及收款计划（2026）'!$A:$A&amp;'[2]产值及收款计划（2026）'!$B:$B,'[2]产值及收款计划（2026）'!DK:DK)</f>
        <v>0</v>
      </c>
      <c r="DP214" s="235" cm="1">
        <f t="array" ref="DP214">_xlfn.XLOOKUP($A214&amp;$B214,'[2]产值及收款计划（2026）'!$A:$A&amp;'[2]产值及收款计划（2026）'!$B:$B,'[2]产值及收款计划（2026）'!DL:DL)</f>
        <v>0</v>
      </c>
      <c r="DQ214" s="243"/>
      <c r="DR214" s="229"/>
    </row>
    <row r="215" ht="20.25" spans="1:122">
      <c r="A215" s="233">
        <f t="shared" si="17"/>
        <v>66</v>
      </c>
      <c r="B215" s="233" t="s">
        <v>26</v>
      </c>
      <c r="C215" s="234" t="str" cm="1">
        <f t="array" ref="C215">_xlfn.XLOOKUP($A215&amp;$B215,'[2]产值及收款计划（2026）'!$A:$A&amp;'[2]产值及收款计划（2026）'!$B:$B,'[2]产值及收款计划（2026）'!C:C)</f>
        <v>ZHT2021110800122</v>
      </c>
      <c r="D215" s="234" t="str" cm="1">
        <f t="array" ref="D215">_xlfn.XLOOKUP($A215&amp;$B215,'[2]产值及收款计划（2026）'!$A:$A&amp;'[2]产值及收款计划（2026）'!$B:$B,'[2]产值及收款计划（2026）'!D:D)</f>
        <v>奉贤新城16单元高丰路小学新建工程BIM咨询服务项目</v>
      </c>
      <c r="E215" s="235" cm="1">
        <f t="array" ref="E215">_xlfn.XLOOKUP($A215&amp;$B215,'[2]产值及收款计划（2026）'!$A:$A&amp;'[2]产值及收款计划（2026）'!$B:$B,'[2]产值及收款计划（2026）'!E:E)</f>
        <v>79.3455</v>
      </c>
      <c r="F215" s="235" cm="1">
        <f t="array" ref="F215">_xlfn.XLOOKUP($A215&amp;$B215,'[2]产值及收款计划（2026）'!$A:$A&amp;'[2]产值及收款计划（2026）'!$B:$B,'[2]产值及收款计划（2026）'!F:F)</f>
        <v>79.3455</v>
      </c>
      <c r="G215" s="235" cm="1">
        <f t="array" ref="G215">_xlfn.XLOOKUP($A215&amp;$B215,'[2]产值及收款计划（2026）'!$A:$A&amp;'[2]产值及收款计划（2026）'!$B:$B,'[2]产值及收款计划（2026）'!G:G)</f>
        <v>79.3455</v>
      </c>
      <c r="H215" s="235" cm="1">
        <f t="array" ref="H215">_xlfn.XLOOKUP($A215&amp;$B215,'[2]产值及收款计划（2026）'!$A:$A&amp;'[2]产值及收款计划（2026）'!$B:$B,'[2]产值及收款计划（2026）'!H:H)</f>
        <v>34.3455</v>
      </c>
      <c r="I215" s="236" cm="1">
        <f t="array" ref="I215">_xlfn.XLOOKUP($A215&amp;$B215,'[2]产值及收款计划（2026）'!$A:$A&amp;'[2]产值及收款计划（2026）'!$B:$B,'[2]产值及收款计划（2026）'!I:I)</f>
        <v>0.43286008658336</v>
      </c>
      <c r="J215" s="237" cm="1">
        <f t="array" ref="J215">_xlfn.XLOOKUP($A215&amp;$B215,'[2]产值及收款计划（2026）'!$A:$A&amp;'[2]产值及收款计划（2026）'!$B:$B,'[2]产值及收款计划（2026）'!J:J)</f>
        <v>0.06</v>
      </c>
      <c r="K215" s="235" t="e" cm="1">
        <f t="array" ref="K215">_xlfn.XLOOKUP($A215&amp;$B215,'[2]产值及收款计划（2026）'!$A:$A&amp;'[2]产值及收款计划（2026）'!$B:$B,'[2]产值及收款计划（2026）'!K:K)</f>
        <v>#REF!</v>
      </c>
      <c r="L215" s="235" t="e" cm="1">
        <f t="array" ref="L215">_xlfn.XLOOKUP($A215&amp;$B215,'[2]产值及收款计划（2026）'!$A:$A&amp;'[2]产值及收款计划（2026）'!$B:$B,'[2]产值及收款计划（2026）'!L:L)</f>
        <v>#REF!</v>
      </c>
      <c r="M215" s="235" t="str" cm="1">
        <f t="array" ref="M215">_xlfn.XLOOKUP($A215&amp;$B215,'[2]产值及收款计划（2026）'!$A:$A&amp;'[2]产值及收款计划（2026）'!$B:$B,'[2]产值及收款计划（2026）'!M:M)</f>
        <v>主导</v>
      </c>
      <c r="N215" s="235" t="str" cm="1">
        <f t="array" ref="N215">_xlfn.XLOOKUP($A215&amp;$B215,'[2]产值及收款计划（2026）'!$A:$A&amp;'[2]产值及收款计划（2026）'!$B:$B,'[2]产值及收款计划（2026）'!N:N)</f>
        <v>董力健团队</v>
      </c>
      <c r="O215" s="235" t="str" cm="1">
        <f t="array" ref="O215">_xlfn.XLOOKUP($A215&amp;$B215,'[2]产值及收款计划（2026）'!$A:$A&amp;'[2]产值及收款计划（2026）'!$B:$B,'[2]产值及收款计划（2026）'!O:O)</f>
        <v>董力健</v>
      </c>
      <c r="P215" s="234" t="str" cm="1">
        <f t="array" ref="P215">_xlfn.XLOOKUP($A215&amp;$B215,'[2]产值及收款计划（2026）'!$A:$A&amp;'[2]产值及收款计划（2026）'!$B:$B,'[2]产值及收款计划（2026）'!P:P)</f>
        <v>在建</v>
      </c>
      <c r="Q215" s="235" t="e" cm="1">
        <f t="array" ref="Q215">_xlfn.XLOOKUP($A215&amp;$B215,'[2]产值及收款计划（2026）'!$A:$A&amp;'[2]产值及收款计划（2026）'!$B:$B,'[2]产值及收款计划（2026）'!Q:Q)</f>
        <v>#REF!</v>
      </c>
      <c r="R215" s="235" t="e" cm="1">
        <f t="array" ref="R215">_xlfn.XLOOKUP($A215&amp;$B215,'[2]产值及收款计划（2026）'!$A:$A&amp;'[2]产值及收款计划（2026）'!$B:$B,'[2]产值及收款计划（2026）'!R:R)</f>
        <v>#REF!</v>
      </c>
      <c r="S215" s="235" t="e" cm="1">
        <f t="array" ref="S215">_xlfn.XLOOKUP($A215&amp;$B215,'[2]产值及收款计划（2026）'!$A:$A&amp;'[2]产值及收款计划（2026）'!$B:$B,'[2]产值及收款计划（2026）'!S:S)</f>
        <v>#REF!</v>
      </c>
      <c r="T215" s="235" cm="1">
        <f t="array" ref="T215">_xlfn.XLOOKUP($A215&amp;$B215,'[2]产值及收款计划（2026）'!$A:$A&amp;'[2]产值及收款计划（2026）'!$B:$B,'[2]产值及收款计划（2026）'!T:T)</f>
        <v>39.6</v>
      </c>
      <c r="U215" s="235" cm="1">
        <f t="array" ref="U215">_xlfn.XLOOKUP($A215&amp;$B215,'[2]产值及收款计划（2026）'!$A:$A&amp;'[2]产值及收款计划（2026）'!$B:$B,'[2]产值及收款计划（2026）'!U:U)</f>
        <v>0</v>
      </c>
      <c r="V215" s="235" cm="1">
        <f t="array" ref="V215">_xlfn.XLOOKUP($A215&amp;$B215,'[2]产值及收款计划（2026）'!$A:$A&amp;'[2]产值及收款计划（2026）'!$B:$B,'[2]产值及收款计划（2026）'!V:V)</f>
        <v>39.7455</v>
      </c>
      <c r="W215" s="235" t="e" cm="1">
        <f t="array" ref="W215">_xlfn.XLOOKUP($A215&amp;$B215,'[2]产值及收款计划（2026）'!$A:$A&amp;'[2]产值及收款计划（2026）'!$B:$B,'[2]产值及收款计划（2026）'!W:W)</f>
        <v>#REF!</v>
      </c>
      <c r="X215" s="235" t="e" cm="1">
        <f t="array" ref="X215">_xlfn.XLOOKUP($A215&amp;$B215,'[2]产值及收款计划（2026）'!$A:$A&amp;'[2]产值及收款计划（2026）'!$B:$B,'[2]产值及收款计划（2026）'!X:X)</f>
        <v>#REF!</v>
      </c>
      <c r="Y215" s="235" t="e" cm="1">
        <f t="array" ref="Y215">_xlfn.XLOOKUP($A215&amp;$B215,'[2]产值及收款计划（2026）'!$A:$A&amp;'[2]产值及收款计划（2026）'!$B:$B,'[2]产值及收款计划（2026）'!Y:Y)</f>
        <v>#REF!</v>
      </c>
      <c r="Z215" s="235" t="e" cm="1">
        <f t="array" ref="Z215">_xlfn.XLOOKUP($A215&amp;$B215,'[2]产值及收款计划（2026）'!$A:$A&amp;'[2]产值及收款计划（2026）'!$B:$B,'[2]产值及收款计划（2026）'!Z:Z)</f>
        <v>#REF!</v>
      </c>
      <c r="AA215" s="235" cm="1">
        <f t="array" ref="AA215">_xlfn.XLOOKUP($A215&amp;$B215,'[2]产值及收款计划（2026）'!$A:$A&amp;'[2]产值及收款计划（2026）'!$B:$B,'[2]产值及收款计划（2026）'!AA:AA)</f>
        <v>0</v>
      </c>
      <c r="AB215" s="235" cm="1">
        <f t="array" ref="AB215">_xlfn.XLOOKUP($A215&amp;$B215,'[2]产值及收款计划（2026）'!$A:$A&amp;'[2]产值及收款计划（2026）'!$B:$B,'[2]产值及收款计划（2026）'!AB:AB)</f>
        <v>0</v>
      </c>
      <c r="AC215" s="235" cm="1">
        <f t="array" ref="AC215">_xlfn.XLOOKUP($A215&amp;$B215,'[2]产值及收款计划（2026）'!$A:$A&amp;'[2]产值及收款计划（2026）'!$B:$B,'[2]产值及收款计划（2026）'!AC:AC)</f>
        <v>0</v>
      </c>
      <c r="AD215" s="235" t="e" cm="1">
        <f t="array" ref="AD215">_xlfn.XLOOKUP($A215&amp;$B215,'[2]产值及收款计划（2026）'!$A:$A&amp;'[2]产值及收款计划（2026）'!$B:$B,'[2]产值及收款计划（2026）'!AD:AD)</f>
        <v>#REF!</v>
      </c>
      <c r="AE215" s="235" t="e" cm="1">
        <f t="array" ref="AE215">_xlfn.XLOOKUP($A215&amp;$B215,'[2]产值及收款计划（2026）'!$A:$A&amp;'[2]产值及收款计划（2026）'!$B:$B,'[2]产值及收款计划（2026）'!AE:AE)</f>
        <v>#REF!</v>
      </c>
      <c r="AF215" s="235" t="e" cm="1">
        <f t="array" ref="AF215">_xlfn.XLOOKUP($A215&amp;$B215,'[2]产值及收款计划（2026）'!$A:$A&amp;'[2]产值及收款计划（2026）'!$B:$B,'[2]产值及收款计划（2026）'!AF:AF)</f>
        <v>#REF!</v>
      </c>
      <c r="AG215" s="235" t="e" cm="1">
        <f t="array" ref="AG215">_xlfn.XLOOKUP($A215&amp;$B215,'[2]产值及收款计划（2026）'!$A:$A&amp;'[2]产值及收款计划（2026）'!$B:$B,'[2]产值及收款计划（2026）'!AG:AG)</f>
        <v>#REF!</v>
      </c>
      <c r="AH215" s="235" t="e" cm="1">
        <f t="array" ref="AH215">_xlfn.XLOOKUP($A215&amp;$B215,'[2]产值及收款计划（2026）'!$A:$A&amp;'[2]产值及收款计划（2026）'!$B:$B,'[2]产值及收款计划（2026）'!AH:AH)</f>
        <v>#REF!</v>
      </c>
      <c r="AI215" s="235" t="e" cm="1">
        <f t="array" ref="AI215">_xlfn.XLOOKUP($A215&amp;$B215,'[2]产值及收款计划（2026）'!$A:$A&amp;'[2]产值及收款计划（2026）'!$B:$B,'[2]产值及收款计划（2026）'!AI:AI)</f>
        <v>#REF!</v>
      </c>
      <c r="AJ215" s="235" t="e" cm="1">
        <f t="array" ref="AJ215">_xlfn.XLOOKUP($A215&amp;$B215,'[2]产值及收款计划（2026）'!$A:$A&amp;'[2]产值及收款计划（2026）'!$B:$B,'[2]产值及收款计划（2026）'!AJ:AJ)</f>
        <v>#REF!</v>
      </c>
      <c r="AK215" s="235" t="e" cm="1">
        <f t="array" ref="AK215">_xlfn.XLOOKUP($A215&amp;$B215,'[2]产值及收款计划（2026）'!$A:$A&amp;'[2]产值及收款计划（2026）'!$B:$B,'[2]产值及收款计划（2026）'!AK:AK)</f>
        <v>#REF!</v>
      </c>
      <c r="AL215" s="235" t="e" cm="1">
        <f t="array" ref="AL215">_xlfn.XLOOKUP($A215&amp;$B215,'[2]产值及收款计划（2026）'!$A:$A&amp;'[2]产值及收款计划（2026）'!$B:$B,'[2]产值及收款计划（2026）'!AL:AL)</f>
        <v>#REF!</v>
      </c>
      <c r="AM215" s="242" t="e" cm="1">
        <f t="array" ref="AM215">_xlfn.LET(_xlpm.勾选月份状态数组,TRANSPOSE('PPT(12-15页）-TOP10'!$A$3:$A$14),_xlpm.选择数据区,IF('PPT(12-15页）-TOP10'!$E$3="收款",$BA215:$BL215,$AA215:$AL215),SUM(_xlfn._xlws.FILTER(_xlpm.选择数据区,_xlpm.勾选月份状态数组,"")))</f>
        <v>#REF!</v>
      </c>
      <c r="AN215" s="235" t="e">
        <f>_xlfn.XLOOKUP($C215,应收未收表!$T:$T,应收未收表!AA:AA)</f>
        <v>#N/A</v>
      </c>
      <c r="AO215" s="235" t="e">
        <f>_xlfn.XLOOKUP($C215,应收未收表!$T:$T,应收未收表!AB:AB)</f>
        <v>#N/A</v>
      </c>
      <c r="AP215" s="235" t="e">
        <f>_xlfn.XLOOKUP($C215,应收未收表!$T:$T,应收未收表!AC:AC)</f>
        <v>#N/A</v>
      </c>
      <c r="AQ215" s="235" t="e">
        <f>_xlfn.XLOOKUP($C215,应收未收表!$T:$T,应收未收表!AE:AE)</f>
        <v>#N/A</v>
      </c>
      <c r="AR215" s="235" t="e">
        <f>_xlfn.XLOOKUP($C215,应收未收表!$T:$T,应收未收表!AF:AF)</f>
        <v>#N/A</v>
      </c>
      <c r="AS215" s="235" t="e" cm="1">
        <f t="array" ref="AS215">_xlfn.XLOOKUP($A215&amp;$B215,'[2]产值及收款计划（2026）'!$A:$A&amp;'[2]产值及收款计划（2026）'!$B:$B,'[2]产值及收款计划（2026）'!AS:AS)</f>
        <v>#REF!</v>
      </c>
      <c r="AT215" s="235" t="e" cm="1">
        <f t="array" ref="AT215">_xlfn.XLOOKUP($A215&amp;$B215,'[2]产值及收款计划（2026）'!$A:$A&amp;'[2]产值及收款计划（2026）'!$B:$B,'[2]产值及收款计划（2026）'!AT:AT)</f>
        <v>#REF!</v>
      </c>
      <c r="AU215" s="235" t="e" cm="1">
        <f t="array" ref="AU215">_xlfn.XLOOKUP($A215&amp;$B215,'[2]产值及收款计划（2026）'!$A:$A&amp;'[2]产值及收款计划（2026）'!$B:$B,'[2]产值及收款计划（2026）'!AU:AU)</f>
        <v>#REF!</v>
      </c>
      <c r="AV215" s="235" t="e" cm="1">
        <f t="array" ref="AV215">_xlfn.XLOOKUP($A215&amp;$B215,'[2]产值及收款计划（2026）'!$A:$A&amp;'[2]产值及收款计划（2026）'!$B:$B,'[2]产值及收款计划（2026）'!AV:AV)</f>
        <v>#REF!</v>
      </c>
      <c r="AW215" s="235" cm="1">
        <f t="array" ref="AW215">_xlfn.XLOOKUP($A215&amp;$B215,'[2]产值及收款计划（2026）'!$A:$A&amp;'[2]产值及收款计划（2026）'!$B:$B,'[2]产值及收款计划（2026）'!AW:AW)</f>
        <v>39.6</v>
      </c>
      <c r="AX215" s="235" cm="1">
        <f t="array" ref="AX215">_xlfn.XLOOKUP($A215&amp;$B215,'[2]产值及收款计划（2026）'!$A:$A&amp;'[2]产值及收款计划（2026）'!$B:$B,'[2]产值及收款计划（2026）'!AX:AX)</f>
        <v>0</v>
      </c>
      <c r="AY215" s="235" cm="1">
        <f t="array" ref="AY215">_xlfn.XLOOKUP($A215&amp;$B215,'[2]产值及收款计划（2026）'!$A:$A&amp;'[2]产值及收款计划（2026）'!$B:$B,'[2]产值及收款计划（2026）'!AY:AY)</f>
        <v>39.7455</v>
      </c>
      <c r="AZ215" s="235" cm="1">
        <f t="array" ref="AZ215">_xlfn.XLOOKUP($A215&amp;$B215,'[2]产值及收款计划（2026）'!$A:$A&amp;'[2]产值及收款计划（2026）'!$B:$B,'[2]产值及收款计划（2026）'!AZ:AZ)</f>
        <v>0</v>
      </c>
      <c r="BA215" s="235" cm="1">
        <f t="array" ref="BA215">_xlfn.XLOOKUP($A215&amp;$B215,'[2]产值及收款计划（2026）'!$A:$A&amp;'[2]产值及收款计划（2026）'!$B:$B,'[2]产值及收款计划（2026）'!BA:BA)</f>
        <v>0</v>
      </c>
      <c r="BB215" s="235" cm="1">
        <f t="array" ref="BB215">_xlfn.XLOOKUP($A215&amp;$B215,'[2]产值及收款计划（2026）'!$A:$A&amp;'[2]产值及收款计划（2026）'!$B:$B,'[2]产值及收款计划（2026）'!BB:BB)</f>
        <v>0</v>
      </c>
      <c r="BC215" s="235" cm="1">
        <f t="array" ref="BC215">_xlfn.XLOOKUP($A215&amp;$B215,'[2]产值及收款计划（2026）'!$A:$A&amp;'[2]产值及收款计划（2026）'!$B:$B,'[2]产值及收款计划（2026）'!BC:BC)</f>
        <v>0</v>
      </c>
      <c r="BD215" s="235" t="e" cm="1">
        <f t="array" ref="BD215">_xlfn.XLOOKUP($A215&amp;$B215,'[2]产值及收款计划（2026）'!$A:$A&amp;'[2]产值及收款计划（2026）'!$B:$B,'[2]产值及收款计划（2026）'!BD:BD)</f>
        <v>#REF!</v>
      </c>
      <c r="BE215" s="235" t="e" cm="1">
        <f t="array" ref="BE215">_xlfn.XLOOKUP($A215&amp;$B215,'[2]产值及收款计划（2026）'!$A:$A&amp;'[2]产值及收款计划（2026）'!$B:$B,'[2]产值及收款计划（2026）'!BE:BE)</f>
        <v>#REF!</v>
      </c>
      <c r="BF215" s="235" t="e" cm="1">
        <f t="array" ref="BF215">_xlfn.XLOOKUP($A215&amp;$B215,'[2]产值及收款计划（2026）'!$A:$A&amp;'[2]产值及收款计划（2026）'!$B:$B,'[2]产值及收款计划（2026）'!BF:BF)</f>
        <v>#REF!</v>
      </c>
      <c r="BG215" s="235" t="e" cm="1">
        <f t="array" ref="BG215">_xlfn.XLOOKUP($A215&amp;$B215,'[2]产值及收款计划（2026）'!$A:$A&amp;'[2]产值及收款计划（2026）'!$B:$B,'[2]产值及收款计划（2026）'!BG:BG)</f>
        <v>#REF!</v>
      </c>
      <c r="BH215" s="235" t="e" cm="1">
        <f t="array" ref="BH215">_xlfn.XLOOKUP($A215&amp;$B215,'[2]产值及收款计划（2026）'!$A:$A&amp;'[2]产值及收款计划（2026）'!$B:$B,'[2]产值及收款计划（2026）'!BH:BH)</f>
        <v>#REF!</v>
      </c>
      <c r="BI215" s="235" t="e" cm="1">
        <f t="array" ref="BI215">_xlfn.XLOOKUP($A215&amp;$B215,'[2]产值及收款计划（2026）'!$A:$A&amp;'[2]产值及收款计划（2026）'!$B:$B,'[2]产值及收款计划（2026）'!BI:BI)</f>
        <v>#REF!</v>
      </c>
      <c r="BJ215" s="235" t="e" cm="1">
        <f t="array" ref="BJ215">_xlfn.XLOOKUP($A215&amp;$B215,'[2]产值及收款计划（2026）'!$A:$A&amp;'[2]产值及收款计划（2026）'!$B:$B,'[2]产值及收款计划（2026）'!BJ:BJ)</f>
        <v>#REF!</v>
      </c>
      <c r="BK215" s="235" t="e" cm="1">
        <f t="array" ref="BK215">_xlfn.XLOOKUP($A215&amp;$B215,'[2]产值及收款计划（2026）'!$A:$A&amp;'[2]产值及收款计划（2026）'!$B:$B,'[2]产值及收款计划（2026）'!BK:BK)</f>
        <v>#REF!</v>
      </c>
      <c r="BL215" s="235" t="e" cm="1">
        <f t="array" ref="BL215">_xlfn.XLOOKUP($A215&amp;$B215,'[2]产值及收款计划（2026）'!$A:$A&amp;'[2]产值及收款计划（2026）'!$B:$B,'[2]产值及收款计划（2026）'!BL:BL)</f>
        <v>#REF!</v>
      </c>
      <c r="BM215" s="235"/>
      <c r="BN215" s="235"/>
      <c r="BO215" s="235"/>
      <c r="BP215" s="235"/>
      <c r="BQ215" s="235" t="e">
        <f>_xlfn.XLOOKUP($C215,应收未收表!$AJ:$AJ,应收未收表!AK:AK)</f>
        <v>#N/A</v>
      </c>
      <c r="BR215" s="235" t="e">
        <f>_xlfn.XLOOKUP($C215,应收未收表!$AJ:$AJ,应收未收表!AL:AL)</f>
        <v>#N/A</v>
      </c>
      <c r="BS215" s="235" t="e">
        <f>_xlfn.XLOOKUP($C215,应收未收表!$AJ:$AJ,应收未收表!AM:AM)</f>
        <v>#N/A</v>
      </c>
      <c r="BT215" s="235" t="e">
        <f>_xlfn.XLOOKUP($C215,应收未收表!$AJ:$AJ,应收未收表!AN:AN)</f>
        <v>#N/A</v>
      </c>
      <c r="BU215" s="234" t="str" cm="1">
        <f t="array" ref="BU215">_xlfn.XLOOKUP($A215&amp;$B215,'[2]产值及收款计划（2026）'!$A:$A&amp;'[2]产值及收款计划（2026）'!$B:$B,'[2]产值及收款计划（2026）'!BQ:BQ)</f>
        <v>上海市奉贤区教育局</v>
      </c>
      <c r="BV215" s="235" t="e" cm="1">
        <f t="array" ref="BV215">_xlfn.XLOOKUP($A215&amp;$B215,'[2]产值及收款计划（2026）'!$A:$A&amp;'[2]产值及收款计划（2026）'!$B:$B,'[2]产值及收款计划（2026）'!BR:BR)</f>
        <v>#REF!</v>
      </c>
      <c r="CE215" s="235" cm="1">
        <f t="array" ref="CE215">_xlfn.XLOOKUP($A215&amp;$B215,'[2]产值及收款计划（2026）'!$A:$A&amp;'[2]产值及收款计划（2026）'!$B:$B,'[2]产值及收款计划（2026）'!CA:CA)</f>
        <v>0</v>
      </c>
      <c r="CF215" s="235" cm="1">
        <f t="array" ref="CF215">_xlfn.XLOOKUP($A215&amp;$B215,'[2]产值及收款计划（2026）'!$A:$A&amp;'[2]产值及收款计划（2026）'!$B:$B,'[2]产值及收款计划（2026）'!CB:CB)</f>
        <v>0</v>
      </c>
      <c r="CG215" s="235" cm="1">
        <f t="array" ref="CG215">_xlfn.XLOOKUP($A215&amp;$B215,'[2]产值及收款计划（2026）'!$A:$A&amp;'[2]产值及收款计划（2026）'!$B:$B,'[2]产值及收款计划（2026）'!CC:CC)</f>
        <v>0</v>
      </c>
      <c r="CH215" s="235" cm="1">
        <f t="array" ref="CH215">_xlfn.XLOOKUP($A215&amp;$B215,'[2]产值及收款计划（2026）'!$A:$A&amp;'[2]产值及收款计划（2026）'!$B:$B,'[2]产值及收款计划（2026）'!CD:CD)</f>
        <v>0</v>
      </c>
      <c r="CI215" s="235" cm="1">
        <f t="array" ref="CI215">_xlfn.XLOOKUP($A215&amp;$B215,'[2]产值及收款计划（2026）'!$A:$A&amp;'[2]产值及收款计划（2026）'!$B:$B,'[2]产值及收款计划（2026）'!CE:CE)</f>
        <v>0</v>
      </c>
      <c r="CJ215" s="235" cm="1">
        <f t="array" ref="CJ215">_xlfn.XLOOKUP($A215&amp;$B215,'[2]产值及收款计划（2026）'!$A:$A&amp;'[2]产值及收款计划（2026）'!$B:$B,'[2]产值及收款计划（2026）'!CF:CF)</f>
        <v>0</v>
      </c>
      <c r="CK215" s="235" cm="1">
        <f t="array" ref="CK215">_xlfn.XLOOKUP($A215&amp;$B215,'[2]产值及收款计划（2026）'!$A:$A&amp;'[2]产值及收款计划（2026）'!$B:$B,'[2]产值及收款计划（2026）'!CG:CG)</f>
        <v>0</v>
      </c>
      <c r="CL215" s="235" cm="1">
        <f t="array" ref="CL215">_xlfn.XLOOKUP($A215&amp;$B215,'[2]产值及收款计划（2026）'!$A:$A&amp;'[2]产值及收款计划（2026）'!$B:$B,'[2]产值及收款计划（2026）'!CH:CH)</f>
        <v>0</v>
      </c>
      <c r="CM215" s="235" cm="1">
        <f t="array" ref="CM215">_xlfn.XLOOKUP($A215&amp;$B215,'[2]产值及收款计划（2026）'!$A:$A&amp;'[2]产值及收款计划（2026）'!$B:$B,'[2]产值及收款计划（2026）'!CI:CI)</f>
        <v>0</v>
      </c>
      <c r="CN215" s="235" cm="1">
        <f t="array" ref="CN215">_xlfn.XLOOKUP($A215&amp;$B215,'[2]产值及收款计划（2026）'!$A:$A&amp;'[2]产值及收款计划（2026）'!$B:$B,'[2]产值及收款计划（2026）'!CJ:CJ)</f>
        <v>0</v>
      </c>
      <c r="CO215" s="235" cm="1">
        <f t="array" ref="CO215">_xlfn.XLOOKUP($A215&amp;$B215,'[2]产值及收款计划（2026）'!$A:$A&amp;'[2]产值及收款计划（2026）'!$B:$B,'[2]产值及收款计划（2026）'!CK:CK)</f>
        <v>0</v>
      </c>
      <c r="CP215" s="235" cm="1">
        <f t="array" ref="CP215">_xlfn.XLOOKUP($A215&amp;$B215,'[2]产值及收款计划（2026）'!$A:$A&amp;'[2]产值及收款计划（2026）'!$B:$B,'[2]产值及收款计划（2026）'!CL:CL)</f>
        <v>0</v>
      </c>
      <c r="DE215" s="235" cm="1">
        <f t="array" ref="DE215">_xlfn.XLOOKUP($A215&amp;$B215,'[2]产值及收款计划（2026）'!$A:$A&amp;'[2]产值及收款计划（2026）'!$B:$B,'[2]产值及收款计划（2026）'!DA:DA)</f>
        <v>0</v>
      </c>
      <c r="DF215" s="235" cm="1">
        <f t="array" ref="DF215">_xlfn.XLOOKUP($A215&amp;$B215,'[2]产值及收款计划（2026）'!$A:$A&amp;'[2]产值及收款计划（2026）'!$B:$B,'[2]产值及收款计划（2026）'!DB:DB)</f>
        <v>0</v>
      </c>
      <c r="DG215" s="235" cm="1">
        <f t="array" ref="DG215">_xlfn.XLOOKUP($A215&amp;$B215,'[2]产值及收款计划（2026）'!$A:$A&amp;'[2]产值及收款计划（2026）'!$B:$B,'[2]产值及收款计划（2026）'!DC:DC)</f>
        <v>0</v>
      </c>
      <c r="DH215" s="235" cm="1">
        <f t="array" ref="DH215">_xlfn.XLOOKUP($A215&amp;$B215,'[2]产值及收款计划（2026）'!$A:$A&amp;'[2]产值及收款计划（2026）'!$B:$B,'[2]产值及收款计划（2026）'!DD:DD)</f>
        <v>0</v>
      </c>
      <c r="DI215" s="235" cm="1">
        <f t="array" ref="DI215">_xlfn.XLOOKUP($A215&amp;$B215,'[2]产值及收款计划（2026）'!$A:$A&amp;'[2]产值及收款计划（2026）'!$B:$B,'[2]产值及收款计划（2026）'!DE:DE)</f>
        <v>0</v>
      </c>
      <c r="DJ215" s="235" cm="1">
        <f t="array" ref="DJ215">_xlfn.XLOOKUP($A215&amp;$B215,'[2]产值及收款计划（2026）'!$A:$A&amp;'[2]产值及收款计划（2026）'!$B:$B,'[2]产值及收款计划（2026）'!DF:DF)</f>
        <v>0</v>
      </c>
      <c r="DK215" s="235" cm="1">
        <f t="array" ref="DK215">_xlfn.XLOOKUP($A215&amp;$B215,'[2]产值及收款计划（2026）'!$A:$A&amp;'[2]产值及收款计划（2026）'!$B:$B,'[2]产值及收款计划（2026）'!DG:DG)</f>
        <v>0</v>
      </c>
      <c r="DL215" s="235" cm="1">
        <f t="array" ref="DL215">_xlfn.XLOOKUP($A215&amp;$B215,'[2]产值及收款计划（2026）'!$A:$A&amp;'[2]产值及收款计划（2026）'!$B:$B,'[2]产值及收款计划（2026）'!DH:DH)</f>
        <v>0</v>
      </c>
      <c r="DM215" s="235" cm="1">
        <f t="array" ref="DM215">_xlfn.XLOOKUP($A215&amp;$B215,'[2]产值及收款计划（2026）'!$A:$A&amp;'[2]产值及收款计划（2026）'!$B:$B,'[2]产值及收款计划（2026）'!DI:DI)</f>
        <v>0</v>
      </c>
      <c r="DN215" s="235" cm="1">
        <f t="array" ref="DN215">_xlfn.XLOOKUP($A215&amp;$B215,'[2]产值及收款计划（2026）'!$A:$A&amp;'[2]产值及收款计划（2026）'!$B:$B,'[2]产值及收款计划（2026）'!DJ:DJ)</f>
        <v>0</v>
      </c>
      <c r="DO215" s="235" cm="1">
        <f t="array" ref="DO215">_xlfn.XLOOKUP($A215&amp;$B215,'[2]产值及收款计划（2026）'!$A:$A&amp;'[2]产值及收款计划（2026）'!$B:$B,'[2]产值及收款计划（2026）'!DK:DK)</f>
        <v>0</v>
      </c>
      <c r="DP215" s="235" cm="1">
        <f t="array" ref="DP215">_xlfn.XLOOKUP($A215&amp;$B215,'[2]产值及收款计划（2026）'!$A:$A&amp;'[2]产值及收款计划（2026）'!$B:$B,'[2]产值及收款计划（2026）'!DL:DL)</f>
        <v>0</v>
      </c>
      <c r="DQ215" s="243"/>
      <c r="DR215" s="229"/>
    </row>
    <row r="216" ht="40.5" spans="1:122">
      <c r="A216" s="233">
        <f t="shared" ref="A216:A247" si="18">A215+1</f>
        <v>67</v>
      </c>
      <c r="B216" s="233" t="s">
        <v>26</v>
      </c>
      <c r="C216" s="234" t="str" cm="1">
        <f t="array" ref="C216">_xlfn.XLOOKUP($A216&amp;$B216,'[2]产值及收款计划（2026）'!$A:$A&amp;'[2]产值及收款计划（2026）'!$B:$B,'[2]产值及收款计划（2026）'!C:C)</f>
        <v>ZHT2021112900137</v>
      </c>
      <c r="D216" s="234" t="str" cm="1">
        <f t="array" ref="D216">_xlfn.XLOOKUP($A216&amp;$B216,'[2]产值及收款计划（2026）'!$A:$A&amp;'[2]产值及收款计划（2026）'!$B:$B,'[2]产值及收款计划（2026）'!D:D)</f>
        <v>嘉兴市联合污水外排一期泵站及管线大修工程（1#连通管复线）设计-BIM技术咨询合同</v>
      </c>
      <c r="E216" s="235" cm="1">
        <f t="array" ref="E216">_xlfn.XLOOKUP($A216&amp;$B216,'[2]产值及收款计划（2026）'!$A:$A&amp;'[2]产值及收款计划（2026）'!$B:$B,'[2]产值及收款计划（2026）'!E:E)</f>
        <v>11.63</v>
      </c>
      <c r="F216" s="235" cm="1">
        <f t="array" ref="F216">_xlfn.XLOOKUP($A216&amp;$B216,'[2]产值及收款计划（2026）'!$A:$A&amp;'[2]产值及收款计划（2026）'!$B:$B,'[2]产值及收款计划（2026）'!F:F)</f>
        <v>11.63</v>
      </c>
      <c r="G216" s="235" cm="1">
        <f t="array" ref="G216">_xlfn.XLOOKUP($A216&amp;$B216,'[2]产值及收款计划（2026）'!$A:$A&amp;'[2]产值及收款计划（2026）'!$B:$B,'[2]产值及收款计划（2026）'!G:G)</f>
        <v>4.7</v>
      </c>
      <c r="H216" s="235" cm="1">
        <f t="array" ref="H216">_xlfn.XLOOKUP($A216&amp;$B216,'[2]产值及收款计划（2026）'!$A:$A&amp;'[2]产值及收款计划（2026）'!$B:$B,'[2]产值及收款计划（2026）'!H:H)</f>
        <v>4.7</v>
      </c>
      <c r="I216" s="236" cm="1">
        <f t="array" ref="I216">_xlfn.XLOOKUP($A216&amp;$B216,'[2]产值及收款计划（2026）'!$A:$A&amp;'[2]产值及收款计划（2026）'!$B:$B,'[2]产值及收款计划（2026）'!I:I)</f>
        <v>0.404127257093723</v>
      </c>
      <c r="J216" s="237" cm="1">
        <f t="array" ref="J216">_xlfn.XLOOKUP($A216&amp;$B216,'[2]产值及收款计划（2026）'!$A:$A&amp;'[2]产值及收款计划（2026）'!$B:$B,'[2]产值及收款计划（2026）'!J:J)</f>
        <v>0.06</v>
      </c>
      <c r="K216" s="235" t="e" cm="1">
        <f t="array" ref="K216">_xlfn.XLOOKUP($A216&amp;$B216,'[2]产值及收款计划（2026）'!$A:$A&amp;'[2]产值及收款计划（2026）'!$B:$B,'[2]产值及收款计划（2026）'!K:K)</f>
        <v>#REF!</v>
      </c>
      <c r="L216" s="235" t="e" cm="1">
        <f t="array" ref="L216">_xlfn.XLOOKUP($A216&amp;$B216,'[2]产值及收款计划（2026）'!$A:$A&amp;'[2]产值及收款计划（2026）'!$B:$B,'[2]产值及收款计划（2026）'!L:L)</f>
        <v>#REF!</v>
      </c>
      <c r="M216" s="235" t="str" cm="1">
        <f t="array" ref="M216">_xlfn.XLOOKUP($A216&amp;$B216,'[2]产值及收款计划（2026）'!$A:$A&amp;'[2]产值及收款计划（2026）'!$B:$B,'[2]产值及收款计划（2026）'!M:M)</f>
        <v>主导</v>
      </c>
      <c r="N216" s="235" t="str" cm="1">
        <f t="array" ref="N216">_xlfn.XLOOKUP($A216&amp;$B216,'[2]产值及收款计划（2026）'!$A:$A&amp;'[2]产值及收款计划（2026）'!$B:$B,'[2]产值及收款计划（2026）'!N:N)</f>
        <v>董力健团队</v>
      </c>
      <c r="O216" s="235" t="str" cm="1">
        <f t="array" ref="O216">_xlfn.XLOOKUP($A216&amp;$B216,'[2]产值及收款计划（2026）'!$A:$A&amp;'[2]产值及收款计划（2026）'!$B:$B,'[2]产值及收款计划（2026）'!O:O)</f>
        <v>董力健</v>
      </c>
      <c r="P216" s="234" t="str" cm="1">
        <f t="array" ref="P216">_xlfn.XLOOKUP($A216&amp;$B216,'[2]产值及收款计划（2026）'!$A:$A&amp;'[2]产值及收款计划（2026）'!$B:$B,'[2]产值及收款计划（2026）'!P:P)</f>
        <v>25已完结</v>
      </c>
      <c r="Q216" s="235" t="e" cm="1">
        <f t="array" ref="Q216">_xlfn.XLOOKUP($A216&amp;$B216,'[2]产值及收款计划（2026）'!$A:$A&amp;'[2]产值及收款计划（2026）'!$B:$B,'[2]产值及收款计划（2026）'!Q:Q)</f>
        <v>#REF!</v>
      </c>
      <c r="R216" s="235" t="e" cm="1">
        <f t="array" ref="R216">_xlfn.XLOOKUP($A216&amp;$B216,'[2]产值及收款计划（2026）'!$A:$A&amp;'[2]产值及收款计划（2026）'!$B:$B,'[2]产值及收款计划（2026）'!R:R)</f>
        <v>#REF!</v>
      </c>
      <c r="S216" s="235" t="e" cm="1">
        <f t="array" ref="S216">_xlfn.XLOOKUP($A216&amp;$B216,'[2]产值及收款计划（2026）'!$A:$A&amp;'[2]产值及收款计划（2026）'!$B:$B,'[2]产值及收款计划（2026）'!S:S)</f>
        <v>#REF!</v>
      </c>
      <c r="T216" s="235" cm="1">
        <f t="array" ref="T216">_xlfn.XLOOKUP($A216&amp;$B216,'[2]产值及收款计划（2026）'!$A:$A&amp;'[2]产值及收款计划（2026）'!$B:$B,'[2]产值及收款计划（2026）'!T:T)</f>
        <v>11.63</v>
      </c>
      <c r="U216" s="235" cm="1">
        <f t="array" ref="U216">_xlfn.XLOOKUP($A216&amp;$B216,'[2]产值及收款计划（2026）'!$A:$A&amp;'[2]产值及收款计划（2026）'!$B:$B,'[2]产值及收款计划（2026）'!U:U)</f>
        <v>0</v>
      </c>
      <c r="V216" s="235" cm="1">
        <f t="array" ref="V216">_xlfn.XLOOKUP($A216&amp;$B216,'[2]产值及收款计划（2026）'!$A:$A&amp;'[2]产值及收款计划（2026）'!$B:$B,'[2]产值及收款计划（2026）'!V:V)</f>
        <v>0</v>
      </c>
      <c r="W216" s="235" t="e" cm="1">
        <f t="array" ref="W216">_xlfn.XLOOKUP($A216&amp;$B216,'[2]产值及收款计划（2026）'!$A:$A&amp;'[2]产值及收款计划（2026）'!$B:$B,'[2]产值及收款计划（2026）'!W:W)</f>
        <v>#REF!</v>
      </c>
      <c r="X216" s="235" t="e" cm="1">
        <f t="array" ref="X216">_xlfn.XLOOKUP($A216&amp;$B216,'[2]产值及收款计划（2026）'!$A:$A&amp;'[2]产值及收款计划（2026）'!$B:$B,'[2]产值及收款计划（2026）'!X:X)</f>
        <v>#REF!</v>
      </c>
      <c r="Y216" s="235" t="e" cm="1">
        <f t="array" ref="Y216">_xlfn.XLOOKUP($A216&amp;$B216,'[2]产值及收款计划（2026）'!$A:$A&amp;'[2]产值及收款计划（2026）'!$B:$B,'[2]产值及收款计划（2026）'!Y:Y)</f>
        <v>#REF!</v>
      </c>
      <c r="Z216" s="235" t="e" cm="1">
        <f t="array" ref="Z216">_xlfn.XLOOKUP($A216&amp;$B216,'[2]产值及收款计划（2026）'!$A:$A&amp;'[2]产值及收款计划（2026）'!$B:$B,'[2]产值及收款计划（2026）'!Z:Z)</f>
        <v>#REF!</v>
      </c>
      <c r="AA216" s="235" cm="1">
        <f t="array" ref="AA216">_xlfn.XLOOKUP($A216&amp;$B216,'[2]产值及收款计划（2026）'!$A:$A&amp;'[2]产值及收款计划（2026）'!$B:$B,'[2]产值及收款计划（2026）'!AA:AA)</f>
        <v>0</v>
      </c>
      <c r="AB216" s="235" cm="1">
        <f t="array" ref="AB216">_xlfn.XLOOKUP($A216&amp;$B216,'[2]产值及收款计划（2026）'!$A:$A&amp;'[2]产值及收款计划（2026）'!$B:$B,'[2]产值及收款计划（2026）'!AB:AB)</f>
        <v>0</v>
      </c>
      <c r="AC216" s="235" cm="1">
        <f t="array" ref="AC216">_xlfn.XLOOKUP($A216&amp;$B216,'[2]产值及收款计划（2026）'!$A:$A&amp;'[2]产值及收款计划（2026）'!$B:$B,'[2]产值及收款计划（2026）'!AC:AC)</f>
        <v>0</v>
      </c>
      <c r="AD216" s="235" cm="1">
        <f t="array" ref="AD216">_xlfn.XLOOKUP($A216&amp;$B216,'[2]产值及收款计划（2026）'!$A:$A&amp;'[2]产值及收款计划（2026）'!$B:$B,'[2]产值及收款计划（2026）'!AD:AD)</f>
        <v>0</v>
      </c>
      <c r="AE216" s="235" cm="1">
        <f t="array" ref="AE216">_xlfn.XLOOKUP($A216&amp;$B216,'[2]产值及收款计划（2026）'!$A:$A&amp;'[2]产值及收款计划（2026）'!$B:$B,'[2]产值及收款计划（2026）'!AE:AE)</f>
        <v>0</v>
      </c>
      <c r="AF216" s="235" cm="1">
        <f t="array" ref="AF216">_xlfn.XLOOKUP($A216&amp;$B216,'[2]产值及收款计划（2026）'!$A:$A&amp;'[2]产值及收款计划（2026）'!$B:$B,'[2]产值及收款计划（2026）'!AF:AF)</f>
        <v>0</v>
      </c>
      <c r="AG216" s="235" cm="1">
        <f t="array" ref="AG216">_xlfn.XLOOKUP($A216&amp;$B216,'[2]产值及收款计划（2026）'!$A:$A&amp;'[2]产值及收款计划（2026）'!$B:$B,'[2]产值及收款计划（2026）'!AG:AG)</f>
        <v>0</v>
      </c>
      <c r="AH216" s="235" cm="1">
        <f t="array" ref="AH216">_xlfn.XLOOKUP($A216&amp;$B216,'[2]产值及收款计划（2026）'!$A:$A&amp;'[2]产值及收款计划（2026）'!$B:$B,'[2]产值及收款计划（2026）'!AH:AH)</f>
        <v>0</v>
      </c>
      <c r="AI216" s="235" cm="1">
        <f t="array" ref="AI216">_xlfn.XLOOKUP($A216&amp;$B216,'[2]产值及收款计划（2026）'!$A:$A&amp;'[2]产值及收款计划（2026）'!$B:$B,'[2]产值及收款计划（2026）'!AI:AI)</f>
        <v>0</v>
      </c>
      <c r="AJ216" s="235" cm="1">
        <f t="array" ref="AJ216">_xlfn.XLOOKUP($A216&amp;$B216,'[2]产值及收款计划（2026）'!$A:$A&amp;'[2]产值及收款计划（2026）'!$B:$B,'[2]产值及收款计划（2026）'!AJ:AJ)</f>
        <v>0</v>
      </c>
      <c r="AK216" s="235" cm="1">
        <f t="array" ref="AK216">_xlfn.XLOOKUP($A216&amp;$B216,'[2]产值及收款计划（2026）'!$A:$A&amp;'[2]产值及收款计划（2026）'!$B:$B,'[2]产值及收款计划（2026）'!AK:AK)</f>
        <v>0</v>
      </c>
      <c r="AL216" s="235" cm="1">
        <f t="array" ref="AL216">_xlfn.XLOOKUP($A216&amp;$B216,'[2]产值及收款计划（2026）'!$A:$A&amp;'[2]产值及收款计划（2026）'!$B:$B,'[2]产值及收款计划（2026）'!AL:AL)</f>
        <v>0</v>
      </c>
      <c r="AM216" s="242" cm="1">
        <f t="array" ref="AM216">_xlfn.LET(_xlpm.勾选月份状态数组,TRANSPOSE('PPT(12-15页）-TOP10'!$A$3:$A$14),_xlpm.选择数据区,IF('PPT(12-15页）-TOP10'!$E$3="收款",$BA216:$BL216,$AA216:$AL216),SUM(_xlfn._xlws.FILTER(_xlpm.选择数据区,_xlpm.勾选月份状态数组,"")))</f>
        <v>0</v>
      </c>
      <c r="AN216" s="235" t="e">
        <f>_xlfn.XLOOKUP($C216,应收未收表!$T:$T,应收未收表!AA:AA)</f>
        <v>#N/A</v>
      </c>
      <c r="AO216" s="235" t="e">
        <f>_xlfn.XLOOKUP($C216,应收未收表!$T:$T,应收未收表!AB:AB)</f>
        <v>#N/A</v>
      </c>
      <c r="AP216" s="235" t="e">
        <f>_xlfn.XLOOKUP($C216,应收未收表!$T:$T,应收未收表!AC:AC)</f>
        <v>#N/A</v>
      </c>
      <c r="AQ216" s="235" t="e">
        <f>_xlfn.XLOOKUP($C216,应收未收表!$T:$T,应收未收表!AE:AE)</f>
        <v>#N/A</v>
      </c>
      <c r="AR216" s="235" t="e">
        <f>_xlfn.XLOOKUP($C216,应收未收表!$T:$T,应收未收表!AF:AF)</f>
        <v>#N/A</v>
      </c>
      <c r="AS216" s="235" t="e" cm="1">
        <f t="array" ref="AS216">_xlfn.XLOOKUP($A216&amp;$B216,'[2]产值及收款计划（2026）'!$A:$A&amp;'[2]产值及收款计划（2026）'!$B:$B,'[2]产值及收款计划（2026）'!AS:AS)</f>
        <v>#REF!</v>
      </c>
      <c r="AT216" s="235" t="e" cm="1">
        <f t="array" ref="AT216">_xlfn.XLOOKUP($A216&amp;$B216,'[2]产值及收款计划（2026）'!$A:$A&amp;'[2]产值及收款计划（2026）'!$B:$B,'[2]产值及收款计划（2026）'!AT:AT)</f>
        <v>#REF!</v>
      </c>
      <c r="AU216" s="235" t="e" cm="1">
        <f t="array" ref="AU216">_xlfn.XLOOKUP($A216&amp;$B216,'[2]产值及收款计划（2026）'!$A:$A&amp;'[2]产值及收款计划（2026）'!$B:$B,'[2]产值及收款计划（2026）'!AU:AU)</f>
        <v>#REF!</v>
      </c>
      <c r="AV216" s="235" t="e" cm="1">
        <f t="array" ref="AV216">_xlfn.XLOOKUP($A216&amp;$B216,'[2]产值及收款计划（2026）'!$A:$A&amp;'[2]产值及收款计划（2026）'!$B:$B,'[2]产值及收款计划（2026）'!AV:AV)</f>
        <v>#REF!</v>
      </c>
      <c r="AW216" s="235" cm="1">
        <f t="array" ref="AW216">_xlfn.XLOOKUP($A216&amp;$B216,'[2]产值及收款计划（2026）'!$A:$A&amp;'[2]产值及收款计划（2026）'!$B:$B,'[2]产值及收款计划（2026）'!AW:AW)</f>
        <v>9.3</v>
      </c>
      <c r="AX216" s="235" cm="1">
        <f t="array" ref="AX216">_xlfn.XLOOKUP($A216&amp;$B216,'[2]产值及收款计划（2026）'!$A:$A&amp;'[2]产值及收款计划（2026）'!$B:$B,'[2]产值及收款计划（2026）'!AX:AX)</f>
        <v>0</v>
      </c>
      <c r="AY216" s="235" cm="1">
        <f t="array" ref="AY216">_xlfn.XLOOKUP($A216&amp;$B216,'[2]产值及收款计划（2026）'!$A:$A&amp;'[2]产值及收款计划（2026）'!$B:$B,'[2]产值及收款计划（2026）'!AY:AY)</f>
        <v>2.33</v>
      </c>
      <c r="AZ216" s="235" cm="1">
        <f t="array" ref="AZ216">_xlfn.XLOOKUP($A216&amp;$B216,'[2]产值及收款计划（2026）'!$A:$A&amp;'[2]产值及收款计划（2026）'!$B:$B,'[2]产值及收款计划（2026）'!AZ:AZ)</f>
        <v>2.33</v>
      </c>
      <c r="BA216" s="235" cm="1">
        <f t="array" ref="BA216">_xlfn.XLOOKUP($A216&amp;$B216,'[2]产值及收款计划（2026）'!$A:$A&amp;'[2]产值及收款计划（2026）'!$B:$B,'[2]产值及收款计划（2026）'!BA:BA)</f>
        <v>0</v>
      </c>
      <c r="BB216" s="235" cm="1">
        <f t="array" ref="BB216">_xlfn.XLOOKUP($A216&amp;$B216,'[2]产值及收款计划（2026）'!$A:$A&amp;'[2]产值及收款计划（2026）'!$B:$B,'[2]产值及收款计划（2026）'!BB:BB)</f>
        <v>0</v>
      </c>
      <c r="BC216" s="235" cm="1">
        <f t="array" ref="BC216">_xlfn.XLOOKUP($A216&amp;$B216,'[2]产值及收款计划（2026）'!$A:$A&amp;'[2]产值及收款计划（2026）'!$B:$B,'[2]产值及收款计划（2026）'!BC:BC)</f>
        <v>0</v>
      </c>
      <c r="BD216" s="235" t="e" cm="1">
        <f t="array" ref="BD216">_xlfn.XLOOKUP($A216&amp;$B216,'[2]产值及收款计划（2026）'!$A:$A&amp;'[2]产值及收款计划（2026）'!$B:$B,'[2]产值及收款计划（2026）'!BD:BD)</f>
        <v>#REF!</v>
      </c>
      <c r="BE216" s="235" t="e" cm="1">
        <f t="array" ref="BE216">_xlfn.XLOOKUP($A216&amp;$B216,'[2]产值及收款计划（2026）'!$A:$A&amp;'[2]产值及收款计划（2026）'!$B:$B,'[2]产值及收款计划（2026）'!BE:BE)</f>
        <v>#REF!</v>
      </c>
      <c r="BF216" s="235" t="e" cm="1">
        <f t="array" ref="BF216">_xlfn.XLOOKUP($A216&amp;$B216,'[2]产值及收款计划（2026）'!$A:$A&amp;'[2]产值及收款计划（2026）'!$B:$B,'[2]产值及收款计划（2026）'!BF:BF)</f>
        <v>#REF!</v>
      </c>
      <c r="BG216" s="235" t="e" cm="1">
        <f t="array" ref="BG216">_xlfn.XLOOKUP($A216&amp;$B216,'[2]产值及收款计划（2026）'!$A:$A&amp;'[2]产值及收款计划（2026）'!$B:$B,'[2]产值及收款计划（2026）'!BG:BG)</f>
        <v>#REF!</v>
      </c>
      <c r="BH216" s="235" t="e" cm="1">
        <f t="array" ref="BH216">_xlfn.XLOOKUP($A216&amp;$B216,'[2]产值及收款计划（2026）'!$A:$A&amp;'[2]产值及收款计划（2026）'!$B:$B,'[2]产值及收款计划（2026）'!BH:BH)</f>
        <v>#REF!</v>
      </c>
      <c r="BI216" s="235" t="e" cm="1">
        <f t="array" ref="BI216">_xlfn.XLOOKUP($A216&amp;$B216,'[2]产值及收款计划（2026）'!$A:$A&amp;'[2]产值及收款计划（2026）'!$B:$B,'[2]产值及收款计划（2026）'!BI:BI)</f>
        <v>#REF!</v>
      </c>
      <c r="BJ216" s="235" t="e" cm="1">
        <f t="array" ref="BJ216">_xlfn.XLOOKUP($A216&amp;$B216,'[2]产值及收款计划（2026）'!$A:$A&amp;'[2]产值及收款计划（2026）'!$B:$B,'[2]产值及收款计划（2026）'!BJ:BJ)</f>
        <v>#REF!</v>
      </c>
      <c r="BK216" s="235" t="e" cm="1">
        <f t="array" ref="BK216">_xlfn.XLOOKUP($A216&amp;$B216,'[2]产值及收款计划（2026）'!$A:$A&amp;'[2]产值及收款计划（2026）'!$B:$B,'[2]产值及收款计划（2026）'!BK:BK)</f>
        <v>#REF!</v>
      </c>
      <c r="BL216" s="235" t="e" cm="1">
        <f t="array" ref="BL216">_xlfn.XLOOKUP($A216&amp;$B216,'[2]产值及收款计划（2026）'!$A:$A&amp;'[2]产值及收款计划（2026）'!$B:$B,'[2]产值及收款计划（2026）'!BL:BL)</f>
        <v>#REF!</v>
      </c>
      <c r="BM216" s="235"/>
      <c r="BN216" s="235"/>
      <c r="BO216" s="235"/>
      <c r="BP216" s="235"/>
      <c r="BQ216" s="235">
        <f>_xlfn.XLOOKUP($C216,应收未收表!$AJ:$AJ,应收未收表!AK:AK)</f>
        <v>12</v>
      </c>
      <c r="BR216" s="235">
        <f>_xlfn.XLOOKUP($C216,应收未收表!$AJ:$AJ,应收未收表!AL:AL)</f>
        <v>2</v>
      </c>
      <c r="BS216" s="235" t="str">
        <f>_xlfn.XLOOKUP($C216,应收未收表!$AJ:$AJ,应收未收表!AM:AM)</f>
        <v>春节前落实且已上报一季度计划</v>
      </c>
      <c r="BT216" s="235" t="str">
        <f>_xlfn.XLOOKUP($C216,应收未收表!$AJ:$AJ,应收未收表!AN:AN)</f>
        <v>已于2025年底收款80%</v>
      </c>
      <c r="BU216" s="234" t="str" cm="1">
        <f t="array" ref="BU216">_xlfn.XLOOKUP($A216&amp;$B216,'[2]产值及收款计划（2026）'!$A:$A&amp;'[2]产值及收款计划（2026）'!$B:$B,'[2]产值及收款计划（2026）'!BQ:BQ)</f>
        <v>上海市城市建设设计研究总院（集团）有限公司</v>
      </c>
      <c r="BV216" s="235" t="e" cm="1">
        <f t="array" ref="BV216">_xlfn.XLOOKUP($A216&amp;$B216,'[2]产值及收款计划（2026）'!$A:$A&amp;'[2]产值及收款计划（2026）'!$B:$B,'[2]产值及收款计划（2026）'!BR:BR)</f>
        <v>#REF!</v>
      </c>
      <c r="CE216" s="235" cm="1">
        <f t="array" ref="CE216">_xlfn.XLOOKUP($A216&amp;$B216,'[2]产值及收款计划（2026）'!$A:$A&amp;'[2]产值及收款计划（2026）'!$B:$B,'[2]产值及收款计划（2026）'!CA:CA)</f>
        <v>0</v>
      </c>
      <c r="CF216" s="235" cm="1">
        <f t="array" ref="CF216">_xlfn.XLOOKUP($A216&amp;$B216,'[2]产值及收款计划（2026）'!$A:$A&amp;'[2]产值及收款计划（2026）'!$B:$B,'[2]产值及收款计划（2026）'!CB:CB)</f>
        <v>0</v>
      </c>
      <c r="CG216" s="235" cm="1">
        <f t="array" ref="CG216">_xlfn.XLOOKUP($A216&amp;$B216,'[2]产值及收款计划（2026）'!$A:$A&amp;'[2]产值及收款计划（2026）'!$B:$B,'[2]产值及收款计划（2026）'!CC:CC)</f>
        <v>0</v>
      </c>
      <c r="CH216" s="235" cm="1">
        <f t="array" ref="CH216">_xlfn.XLOOKUP($A216&amp;$B216,'[2]产值及收款计划（2026）'!$A:$A&amp;'[2]产值及收款计划（2026）'!$B:$B,'[2]产值及收款计划（2026）'!CD:CD)</f>
        <v>0</v>
      </c>
      <c r="CI216" s="235" cm="1">
        <f t="array" ref="CI216">_xlfn.XLOOKUP($A216&amp;$B216,'[2]产值及收款计划（2026）'!$A:$A&amp;'[2]产值及收款计划（2026）'!$B:$B,'[2]产值及收款计划（2026）'!CE:CE)</f>
        <v>0</v>
      </c>
      <c r="CJ216" s="235" cm="1">
        <f t="array" ref="CJ216">_xlfn.XLOOKUP($A216&amp;$B216,'[2]产值及收款计划（2026）'!$A:$A&amp;'[2]产值及收款计划（2026）'!$B:$B,'[2]产值及收款计划（2026）'!CF:CF)</f>
        <v>0</v>
      </c>
      <c r="CK216" s="235" cm="1">
        <f t="array" ref="CK216">_xlfn.XLOOKUP($A216&amp;$B216,'[2]产值及收款计划（2026）'!$A:$A&amp;'[2]产值及收款计划（2026）'!$B:$B,'[2]产值及收款计划（2026）'!CG:CG)</f>
        <v>0</v>
      </c>
      <c r="CL216" s="235" cm="1">
        <f t="array" ref="CL216">_xlfn.XLOOKUP($A216&amp;$B216,'[2]产值及收款计划（2026）'!$A:$A&amp;'[2]产值及收款计划（2026）'!$B:$B,'[2]产值及收款计划（2026）'!CH:CH)</f>
        <v>0</v>
      </c>
      <c r="CM216" s="235" cm="1">
        <f t="array" ref="CM216">_xlfn.XLOOKUP($A216&amp;$B216,'[2]产值及收款计划（2026）'!$A:$A&amp;'[2]产值及收款计划（2026）'!$B:$B,'[2]产值及收款计划（2026）'!CI:CI)</f>
        <v>0</v>
      </c>
      <c r="CN216" s="235" cm="1">
        <f t="array" ref="CN216">_xlfn.XLOOKUP($A216&amp;$B216,'[2]产值及收款计划（2026）'!$A:$A&amp;'[2]产值及收款计划（2026）'!$B:$B,'[2]产值及收款计划（2026）'!CJ:CJ)</f>
        <v>0</v>
      </c>
      <c r="CO216" s="235" cm="1">
        <f t="array" ref="CO216">_xlfn.XLOOKUP($A216&amp;$B216,'[2]产值及收款计划（2026）'!$A:$A&amp;'[2]产值及收款计划（2026）'!$B:$B,'[2]产值及收款计划（2026）'!CK:CK)</f>
        <v>0</v>
      </c>
      <c r="CP216" s="235" cm="1">
        <f t="array" ref="CP216">_xlfn.XLOOKUP($A216&amp;$B216,'[2]产值及收款计划（2026）'!$A:$A&amp;'[2]产值及收款计划（2026）'!$B:$B,'[2]产值及收款计划（2026）'!CL:CL)</f>
        <v>0</v>
      </c>
      <c r="DE216" s="235" cm="1">
        <f t="array" ref="DE216">_xlfn.XLOOKUP($A216&amp;$B216,'[2]产值及收款计划（2026）'!$A:$A&amp;'[2]产值及收款计划（2026）'!$B:$B,'[2]产值及收款计划（2026）'!DA:DA)</f>
        <v>0</v>
      </c>
      <c r="DF216" s="235" cm="1">
        <f t="array" ref="DF216">_xlfn.XLOOKUP($A216&amp;$B216,'[2]产值及收款计划（2026）'!$A:$A&amp;'[2]产值及收款计划（2026）'!$B:$B,'[2]产值及收款计划（2026）'!DB:DB)</f>
        <v>0</v>
      </c>
      <c r="DG216" s="235" cm="1">
        <f t="array" ref="DG216">_xlfn.XLOOKUP($A216&amp;$B216,'[2]产值及收款计划（2026）'!$A:$A&amp;'[2]产值及收款计划（2026）'!$B:$B,'[2]产值及收款计划（2026）'!DC:DC)</f>
        <v>0</v>
      </c>
      <c r="DH216" s="235" cm="1">
        <f t="array" ref="DH216">_xlfn.XLOOKUP($A216&amp;$B216,'[2]产值及收款计划（2026）'!$A:$A&amp;'[2]产值及收款计划（2026）'!$B:$B,'[2]产值及收款计划（2026）'!DD:DD)</f>
        <v>0</v>
      </c>
      <c r="DI216" s="235" cm="1">
        <f t="array" ref="DI216">_xlfn.XLOOKUP($A216&amp;$B216,'[2]产值及收款计划（2026）'!$A:$A&amp;'[2]产值及收款计划（2026）'!$B:$B,'[2]产值及收款计划（2026）'!DE:DE)</f>
        <v>0</v>
      </c>
      <c r="DJ216" s="235" cm="1">
        <f t="array" ref="DJ216">_xlfn.XLOOKUP($A216&amp;$B216,'[2]产值及收款计划（2026）'!$A:$A&amp;'[2]产值及收款计划（2026）'!$B:$B,'[2]产值及收款计划（2026）'!DF:DF)</f>
        <v>0</v>
      </c>
      <c r="DK216" s="235" cm="1">
        <f t="array" ref="DK216">_xlfn.XLOOKUP($A216&amp;$B216,'[2]产值及收款计划（2026）'!$A:$A&amp;'[2]产值及收款计划（2026）'!$B:$B,'[2]产值及收款计划（2026）'!DG:DG)</f>
        <v>0</v>
      </c>
      <c r="DL216" s="235" cm="1">
        <f t="array" ref="DL216">_xlfn.XLOOKUP($A216&amp;$B216,'[2]产值及收款计划（2026）'!$A:$A&amp;'[2]产值及收款计划（2026）'!$B:$B,'[2]产值及收款计划（2026）'!DH:DH)</f>
        <v>0</v>
      </c>
      <c r="DM216" s="235" cm="1">
        <f t="array" ref="DM216">_xlfn.XLOOKUP($A216&amp;$B216,'[2]产值及收款计划（2026）'!$A:$A&amp;'[2]产值及收款计划（2026）'!$B:$B,'[2]产值及收款计划（2026）'!DI:DI)</f>
        <v>0</v>
      </c>
      <c r="DN216" s="235" cm="1">
        <f t="array" ref="DN216">_xlfn.XLOOKUP($A216&amp;$B216,'[2]产值及收款计划（2026）'!$A:$A&amp;'[2]产值及收款计划（2026）'!$B:$B,'[2]产值及收款计划（2026）'!DJ:DJ)</f>
        <v>0</v>
      </c>
      <c r="DO216" s="235" cm="1">
        <f t="array" ref="DO216">_xlfn.XLOOKUP($A216&amp;$B216,'[2]产值及收款计划（2026）'!$A:$A&amp;'[2]产值及收款计划（2026）'!$B:$B,'[2]产值及收款计划（2026）'!DK:DK)</f>
        <v>0</v>
      </c>
      <c r="DP216" s="235" cm="1">
        <f t="array" ref="DP216">_xlfn.XLOOKUP($A216&amp;$B216,'[2]产值及收款计划（2026）'!$A:$A&amp;'[2]产值及收款计划（2026）'!$B:$B,'[2]产值及收款计划（2026）'!DL:DL)</f>
        <v>0</v>
      </c>
      <c r="DQ216" s="243"/>
      <c r="DR216" s="229"/>
    </row>
    <row r="217" ht="20.25" spans="1:122">
      <c r="A217" s="233">
        <f t="shared" si="18"/>
        <v>68</v>
      </c>
      <c r="B217" s="233" t="s">
        <v>26</v>
      </c>
      <c r="C217" s="234" t="str" cm="1">
        <f t="array" ref="C217">_xlfn.XLOOKUP($A217&amp;$B217,'[2]产值及收款计划（2026）'!$A:$A&amp;'[2]产值及收款计划（2026）'!$B:$B,'[2]产值及收款计划（2026）'!C:C)</f>
        <v>ZHT2022022400018</v>
      </c>
      <c r="D217" s="234" t="str" cm="1">
        <f t="array" ref="D217">_xlfn.XLOOKUP($A217&amp;$B217,'[2]产值及收款计划（2026）'!$A:$A&amp;'[2]产值及收款计划（2026）'!$B:$B,'[2]产值及收款计划（2026）'!D:D)</f>
        <v>诸暨市项目全生命周期数字管理平台建设服务项目合同</v>
      </c>
      <c r="E217" s="235" cm="1">
        <f t="array" ref="E217">_xlfn.XLOOKUP($A217&amp;$B217,'[2]产值及收款计划（2026）'!$A:$A&amp;'[2]产值及收款计划（2026）'!$B:$B,'[2]产值及收款计划（2026）'!E:E)</f>
        <v>355.68</v>
      </c>
      <c r="F217" s="235" cm="1">
        <f t="array" ref="F217">_xlfn.XLOOKUP($A217&amp;$B217,'[2]产值及收款计划（2026）'!$A:$A&amp;'[2]产值及收款计划（2026）'!$B:$B,'[2]产值及收款计划（2026）'!F:F)</f>
        <v>355.68</v>
      </c>
      <c r="G217" s="235" cm="1">
        <f t="array" ref="G217">_xlfn.XLOOKUP($A217&amp;$B217,'[2]产值及收款计划（2026）'!$A:$A&amp;'[2]产值及收款计划（2026）'!$B:$B,'[2]产值及收款计划（2026）'!G:G)</f>
        <v>297.68</v>
      </c>
      <c r="H217" s="235" cm="1">
        <f t="array" ref="H217">_xlfn.XLOOKUP($A217&amp;$B217,'[2]产值及收款计划（2026）'!$A:$A&amp;'[2]产值及收款计划（2026）'!$B:$B,'[2]产值及收款计划（2026）'!H:H)</f>
        <v>75.68</v>
      </c>
      <c r="I217" s="236" cm="1">
        <f t="array" ref="I217">_xlfn.XLOOKUP($A217&amp;$B217,'[2]产值及收款计划（2026）'!$A:$A&amp;'[2]产值及收款计划（2026）'!$B:$B,'[2]产值及收款计划（2026）'!I:I)</f>
        <v>0.212775528565002</v>
      </c>
      <c r="J217" s="237" cm="1">
        <f t="array" ref="J217">_xlfn.XLOOKUP($A217&amp;$B217,'[2]产值及收款计划（2026）'!$A:$A&amp;'[2]产值及收款计划（2026）'!$B:$B,'[2]产值及收款计划（2026）'!J:J)</f>
        <v>0.06</v>
      </c>
      <c r="K217" s="235" t="e" cm="1">
        <f t="array" ref="K217">_xlfn.XLOOKUP($A217&amp;$B217,'[2]产值及收款计划（2026）'!$A:$A&amp;'[2]产值及收款计划（2026）'!$B:$B,'[2]产值及收款计划（2026）'!K:K)</f>
        <v>#REF!</v>
      </c>
      <c r="L217" s="235" t="e" cm="1">
        <f t="array" ref="L217">_xlfn.XLOOKUP($A217&amp;$B217,'[2]产值及收款计划（2026）'!$A:$A&amp;'[2]产值及收款计划（2026）'!$B:$B,'[2]产值及收款计划（2026）'!L:L)</f>
        <v>#REF!</v>
      </c>
      <c r="M217" s="235" t="str" cm="1">
        <f t="array" ref="M217">_xlfn.XLOOKUP($A217&amp;$B217,'[2]产值及收款计划（2026）'!$A:$A&amp;'[2]产值及收款计划（2026）'!$B:$B,'[2]产值及收款计划（2026）'!M:M)</f>
        <v>主导</v>
      </c>
      <c r="N217" s="235" t="str" cm="1">
        <f t="array" ref="N217">_xlfn.XLOOKUP($A217&amp;$B217,'[2]产值及收款计划（2026）'!$A:$A&amp;'[2]产值及收款计划（2026）'!$B:$B,'[2]产值及收款计划（2026）'!N:N)</f>
        <v>董力健团队</v>
      </c>
      <c r="O217" s="235" t="str" cm="1">
        <f t="array" ref="O217">_xlfn.XLOOKUP($A217&amp;$B217,'[2]产值及收款计划（2026）'!$A:$A&amp;'[2]产值及收款计划（2026）'!$B:$B,'[2]产值及收款计划（2026）'!O:O)</f>
        <v>董力健</v>
      </c>
      <c r="P217" s="234" t="str" cm="1">
        <f t="array" ref="P217">_xlfn.XLOOKUP($A217&amp;$B217,'[2]产值及收款计划（2026）'!$A:$A&amp;'[2]产值及收款计划（2026）'!$B:$B,'[2]产值及收款计划（2026）'!P:P)</f>
        <v>在建</v>
      </c>
      <c r="Q217" s="235" t="e" cm="1">
        <f t="array" ref="Q217">_xlfn.XLOOKUP($A217&amp;$B217,'[2]产值及收款计划（2026）'!$A:$A&amp;'[2]产值及收款计划（2026）'!$B:$B,'[2]产值及收款计划（2026）'!Q:Q)</f>
        <v>#REF!</v>
      </c>
      <c r="R217" s="235" t="e" cm="1">
        <f t="array" ref="R217">_xlfn.XLOOKUP($A217&amp;$B217,'[2]产值及收款计划（2026）'!$A:$A&amp;'[2]产值及收款计划（2026）'!$B:$B,'[2]产值及收款计划（2026）'!R:R)</f>
        <v>#REF!</v>
      </c>
      <c r="S217" s="235" t="e" cm="1">
        <f t="array" ref="S217">_xlfn.XLOOKUP($A217&amp;$B217,'[2]产值及收款计划（2026）'!$A:$A&amp;'[2]产值及收款计划（2026）'!$B:$B,'[2]产值及收款计划（2026）'!S:S)</f>
        <v>#REF!</v>
      </c>
      <c r="T217" s="235" cm="1">
        <f t="array" ref="T217">_xlfn.XLOOKUP($A217&amp;$B217,'[2]产值及收款计划（2026）'!$A:$A&amp;'[2]产值及收款计划（2026）'!$B:$B,'[2]产值及收款计划（2026）'!T:T)</f>
        <v>284.544</v>
      </c>
      <c r="U217" s="235" cm="1">
        <f t="array" ref="U217">_xlfn.XLOOKUP($A217&amp;$B217,'[2]产值及收款计划（2026）'!$A:$A&amp;'[2]产值及收款计划（2026）'!$B:$B,'[2]产值及收款计划（2026）'!U:U)</f>
        <v>0</v>
      </c>
      <c r="V217" s="235" cm="1">
        <f t="array" ref="V217">_xlfn.XLOOKUP($A217&amp;$B217,'[2]产值及收款计划（2026）'!$A:$A&amp;'[2]产值及收款计划（2026）'!$B:$B,'[2]产值及收款计划（2026）'!V:V)</f>
        <v>71.136</v>
      </c>
      <c r="W217" s="235" t="e" cm="1">
        <f t="array" ref="W217">_xlfn.XLOOKUP($A217&amp;$B217,'[2]产值及收款计划（2026）'!$A:$A&amp;'[2]产值及收款计划（2026）'!$B:$B,'[2]产值及收款计划（2026）'!W:W)</f>
        <v>#REF!</v>
      </c>
      <c r="X217" s="235" t="e" cm="1">
        <f t="array" ref="X217">_xlfn.XLOOKUP($A217&amp;$B217,'[2]产值及收款计划（2026）'!$A:$A&amp;'[2]产值及收款计划（2026）'!$B:$B,'[2]产值及收款计划（2026）'!X:X)</f>
        <v>#REF!</v>
      </c>
      <c r="Y217" s="235" t="e" cm="1">
        <f t="array" ref="Y217">_xlfn.XLOOKUP($A217&amp;$B217,'[2]产值及收款计划（2026）'!$A:$A&amp;'[2]产值及收款计划（2026）'!$B:$B,'[2]产值及收款计划（2026）'!Y:Y)</f>
        <v>#REF!</v>
      </c>
      <c r="Z217" s="235" t="e" cm="1">
        <f t="array" ref="Z217">_xlfn.XLOOKUP($A217&amp;$B217,'[2]产值及收款计划（2026）'!$A:$A&amp;'[2]产值及收款计划（2026）'!$B:$B,'[2]产值及收款计划（2026）'!Z:Z)</f>
        <v>#REF!</v>
      </c>
      <c r="AA217" s="235" t="e" cm="1">
        <f t="array" ref="AA217">_xlfn.XLOOKUP($A217&amp;$B217,'[2]产值及收款计划（2026）'!$A:$A&amp;'[2]产值及收款计划（2026）'!$B:$B,'[2]产值及收款计划（2026）'!AA:AA)</f>
        <v>#REF!</v>
      </c>
      <c r="AB217" s="235" t="e" cm="1">
        <f t="array" ref="AB217">_xlfn.XLOOKUP($A217&amp;$B217,'[2]产值及收款计划（2026）'!$A:$A&amp;'[2]产值及收款计划（2026）'!$B:$B,'[2]产值及收款计划（2026）'!AB:AB)</f>
        <v>#REF!</v>
      </c>
      <c r="AC217" s="235" t="e" cm="1">
        <f t="array" ref="AC217">_xlfn.XLOOKUP($A217&amp;$B217,'[2]产值及收款计划（2026）'!$A:$A&amp;'[2]产值及收款计划（2026）'!$B:$B,'[2]产值及收款计划（2026）'!AC:AC)</f>
        <v>#REF!</v>
      </c>
      <c r="AD217" s="235" t="e" cm="1">
        <f t="array" ref="AD217">_xlfn.XLOOKUP($A217&amp;$B217,'[2]产值及收款计划（2026）'!$A:$A&amp;'[2]产值及收款计划（2026）'!$B:$B,'[2]产值及收款计划（2026）'!AD:AD)</f>
        <v>#REF!</v>
      </c>
      <c r="AE217" s="235" t="e" cm="1">
        <f t="array" ref="AE217">_xlfn.XLOOKUP($A217&amp;$B217,'[2]产值及收款计划（2026）'!$A:$A&amp;'[2]产值及收款计划（2026）'!$B:$B,'[2]产值及收款计划（2026）'!AE:AE)</f>
        <v>#REF!</v>
      </c>
      <c r="AF217" s="235" t="e" cm="1">
        <f t="array" ref="AF217">_xlfn.XLOOKUP($A217&amp;$B217,'[2]产值及收款计划（2026）'!$A:$A&amp;'[2]产值及收款计划（2026）'!$B:$B,'[2]产值及收款计划（2026）'!AF:AF)</f>
        <v>#REF!</v>
      </c>
      <c r="AG217" s="235" t="e" cm="1">
        <f t="array" ref="AG217">_xlfn.XLOOKUP($A217&amp;$B217,'[2]产值及收款计划（2026）'!$A:$A&amp;'[2]产值及收款计划（2026）'!$B:$B,'[2]产值及收款计划（2026）'!AG:AG)</f>
        <v>#REF!</v>
      </c>
      <c r="AH217" s="235" t="e" cm="1">
        <f t="array" ref="AH217">_xlfn.XLOOKUP($A217&amp;$B217,'[2]产值及收款计划（2026）'!$A:$A&amp;'[2]产值及收款计划（2026）'!$B:$B,'[2]产值及收款计划（2026）'!AH:AH)</f>
        <v>#REF!</v>
      </c>
      <c r="AI217" s="235" t="e" cm="1">
        <f t="array" ref="AI217">_xlfn.XLOOKUP($A217&amp;$B217,'[2]产值及收款计划（2026）'!$A:$A&amp;'[2]产值及收款计划（2026）'!$B:$B,'[2]产值及收款计划（2026）'!AI:AI)</f>
        <v>#REF!</v>
      </c>
      <c r="AJ217" s="235" t="e" cm="1">
        <f t="array" ref="AJ217">_xlfn.XLOOKUP($A217&amp;$B217,'[2]产值及收款计划（2026）'!$A:$A&amp;'[2]产值及收款计划（2026）'!$B:$B,'[2]产值及收款计划（2026）'!AJ:AJ)</f>
        <v>#REF!</v>
      </c>
      <c r="AK217" s="235" t="e" cm="1">
        <f t="array" ref="AK217">_xlfn.XLOOKUP($A217&amp;$B217,'[2]产值及收款计划（2026）'!$A:$A&amp;'[2]产值及收款计划（2026）'!$B:$B,'[2]产值及收款计划（2026）'!AK:AK)</f>
        <v>#REF!</v>
      </c>
      <c r="AL217" s="235" t="e" cm="1">
        <f t="array" ref="AL217">_xlfn.XLOOKUP($A217&amp;$B217,'[2]产值及收款计划（2026）'!$A:$A&amp;'[2]产值及收款计划（2026）'!$B:$B,'[2]产值及收款计划（2026）'!AL:AL)</f>
        <v>#REF!</v>
      </c>
      <c r="AM217" s="242" t="e" cm="1">
        <f t="array" ref="AM217">_xlfn.LET(_xlpm.勾选月份状态数组,TRANSPOSE('PPT(12-15页）-TOP10'!$A$3:$A$14),_xlpm.选择数据区,IF('PPT(12-15页）-TOP10'!$E$3="收款",$BA217:$BL217,$AA217:$AL217),SUM(_xlfn._xlws.FILTER(_xlpm.选择数据区,_xlpm.勾选月份状态数组,"")))</f>
        <v>#REF!</v>
      </c>
      <c r="AN217" s="235" t="e">
        <f>_xlfn.XLOOKUP($C217,应收未收表!$T:$T,应收未收表!AA:AA)</f>
        <v>#N/A</v>
      </c>
      <c r="AO217" s="235" t="e">
        <f>_xlfn.XLOOKUP($C217,应收未收表!$T:$T,应收未收表!AB:AB)</f>
        <v>#N/A</v>
      </c>
      <c r="AP217" s="235" t="e">
        <f>_xlfn.XLOOKUP($C217,应收未收表!$T:$T,应收未收表!AC:AC)</f>
        <v>#N/A</v>
      </c>
      <c r="AQ217" s="235" t="e">
        <f>_xlfn.XLOOKUP($C217,应收未收表!$T:$T,应收未收表!AE:AE)</f>
        <v>#N/A</v>
      </c>
      <c r="AR217" s="235" t="e">
        <f>_xlfn.XLOOKUP($C217,应收未收表!$T:$T,应收未收表!AF:AF)</f>
        <v>#N/A</v>
      </c>
      <c r="AS217" s="235" t="e" cm="1">
        <f t="array" ref="AS217">_xlfn.XLOOKUP($A217&amp;$B217,'[2]产值及收款计划（2026）'!$A:$A&amp;'[2]产值及收款计划（2026）'!$B:$B,'[2]产值及收款计划（2026）'!AS:AS)</f>
        <v>#REF!</v>
      </c>
      <c r="AT217" s="235" t="e" cm="1">
        <f t="array" ref="AT217">_xlfn.XLOOKUP($A217&amp;$B217,'[2]产值及收款计划（2026）'!$A:$A&amp;'[2]产值及收款计划（2026）'!$B:$B,'[2]产值及收款计划（2026）'!AT:AT)</f>
        <v>#REF!</v>
      </c>
      <c r="AU217" s="235" t="e" cm="1">
        <f t="array" ref="AU217">_xlfn.XLOOKUP($A217&amp;$B217,'[2]产值及收款计划（2026）'!$A:$A&amp;'[2]产值及收款计划（2026）'!$B:$B,'[2]产值及收款计划（2026）'!AU:AU)</f>
        <v>#REF!</v>
      </c>
      <c r="AV217" s="235" t="e" cm="1">
        <f t="array" ref="AV217">_xlfn.XLOOKUP($A217&amp;$B217,'[2]产值及收款计划（2026）'!$A:$A&amp;'[2]产值及收款计划（2026）'!$B:$B,'[2]产值及收款计划（2026）'!AV:AV)</f>
        <v>#REF!</v>
      </c>
      <c r="AW217" s="235" cm="1">
        <f t="array" ref="AW217">_xlfn.XLOOKUP($A217&amp;$B217,'[2]产值及收款计划（2026）'!$A:$A&amp;'[2]产值及收款计划（2026）'!$B:$B,'[2]产值及收款计划（2026）'!AW:AW)</f>
        <v>284.544</v>
      </c>
      <c r="AX217" s="235" cm="1">
        <f t="array" ref="AX217">_xlfn.XLOOKUP($A217&amp;$B217,'[2]产值及收款计划（2026）'!$A:$A&amp;'[2]产值及收款计划（2026）'!$B:$B,'[2]产值及收款计划（2026）'!AX:AX)</f>
        <v>0</v>
      </c>
      <c r="AY217" s="235" cm="1">
        <f t="array" ref="AY217">_xlfn.XLOOKUP($A217&amp;$B217,'[2]产值及收款计划（2026）'!$A:$A&amp;'[2]产值及收款计划（2026）'!$B:$B,'[2]产值及收款计划（2026）'!AY:AY)</f>
        <v>71.136</v>
      </c>
      <c r="AZ217" s="235" cm="1">
        <f t="array" ref="AZ217">_xlfn.XLOOKUP($A217&amp;$B217,'[2]产值及收款计划（2026）'!$A:$A&amp;'[2]产值及收款计划（2026）'!$B:$B,'[2]产值及收款计划（2026）'!AZ:AZ)</f>
        <v>0</v>
      </c>
      <c r="BA217" s="235" cm="1">
        <f t="array" ref="BA217">_xlfn.XLOOKUP($A217&amp;$B217,'[2]产值及收款计划（2026）'!$A:$A&amp;'[2]产值及收款计划（2026）'!$B:$B,'[2]产值及收款计划（2026）'!BA:BA)</f>
        <v>0</v>
      </c>
      <c r="BB217" s="235" cm="1">
        <f t="array" ref="BB217">_xlfn.XLOOKUP($A217&amp;$B217,'[2]产值及收款计划（2026）'!$A:$A&amp;'[2]产值及收款计划（2026）'!$B:$B,'[2]产值及收款计划（2026）'!BB:BB)</f>
        <v>0</v>
      </c>
      <c r="BC217" s="235" cm="1">
        <f t="array" ref="BC217">_xlfn.XLOOKUP($A217&amp;$B217,'[2]产值及收款计划（2026）'!$A:$A&amp;'[2]产值及收款计划（2026）'!$B:$B,'[2]产值及收款计划（2026）'!BC:BC)</f>
        <v>0</v>
      </c>
      <c r="BD217" s="235" t="e" cm="1">
        <f t="array" ref="BD217">_xlfn.XLOOKUP($A217&amp;$B217,'[2]产值及收款计划（2026）'!$A:$A&amp;'[2]产值及收款计划（2026）'!$B:$B,'[2]产值及收款计划（2026）'!BD:BD)</f>
        <v>#REF!</v>
      </c>
      <c r="BE217" s="235" t="e" cm="1">
        <f t="array" ref="BE217">_xlfn.XLOOKUP($A217&amp;$B217,'[2]产值及收款计划（2026）'!$A:$A&amp;'[2]产值及收款计划（2026）'!$B:$B,'[2]产值及收款计划（2026）'!BE:BE)</f>
        <v>#REF!</v>
      </c>
      <c r="BF217" s="235" t="e" cm="1">
        <f t="array" ref="BF217">_xlfn.XLOOKUP($A217&amp;$B217,'[2]产值及收款计划（2026）'!$A:$A&amp;'[2]产值及收款计划（2026）'!$B:$B,'[2]产值及收款计划（2026）'!BF:BF)</f>
        <v>#REF!</v>
      </c>
      <c r="BG217" s="235" t="e" cm="1">
        <f t="array" ref="BG217">_xlfn.XLOOKUP($A217&amp;$B217,'[2]产值及收款计划（2026）'!$A:$A&amp;'[2]产值及收款计划（2026）'!$B:$B,'[2]产值及收款计划（2026）'!BG:BG)</f>
        <v>#REF!</v>
      </c>
      <c r="BH217" s="235" t="e" cm="1">
        <f t="array" ref="BH217">_xlfn.XLOOKUP($A217&amp;$B217,'[2]产值及收款计划（2026）'!$A:$A&amp;'[2]产值及收款计划（2026）'!$B:$B,'[2]产值及收款计划（2026）'!BH:BH)</f>
        <v>#REF!</v>
      </c>
      <c r="BI217" s="235" t="e" cm="1">
        <f t="array" ref="BI217">_xlfn.XLOOKUP($A217&amp;$B217,'[2]产值及收款计划（2026）'!$A:$A&amp;'[2]产值及收款计划（2026）'!$B:$B,'[2]产值及收款计划（2026）'!BI:BI)</f>
        <v>#REF!</v>
      </c>
      <c r="BJ217" s="235" t="e" cm="1">
        <f t="array" ref="BJ217">_xlfn.XLOOKUP($A217&amp;$B217,'[2]产值及收款计划（2026）'!$A:$A&amp;'[2]产值及收款计划（2026）'!$B:$B,'[2]产值及收款计划（2026）'!BJ:BJ)</f>
        <v>#REF!</v>
      </c>
      <c r="BK217" s="235" t="e" cm="1">
        <f t="array" ref="BK217">_xlfn.XLOOKUP($A217&amp;$B217,'[2]产值及收款计划（2026）'!$A:$A&amp;'[2]产值及收款计划（2026）'!$B:$B,'[2]产值及收款计划（2026）'!BK:BK)</f>
        <v>#REF!</v>
      </c>
      <c r="BL217" s="235" t="e" cm="1">
        <f t="array" ref="BL217">_xlfn.XLOOKUP($A217&amp;$B217,'[2]产值及收款计划（2026）'!$A:$A&amp;'[2]产值及收款计划（2026）'!$B:$B,'[2]产值及收款计划（2026）'!BL:BL)</f>
        <v>#REF!</v>
      </c>
      <c r="BM217" s="235"/>
      <c r="BN217" s="235"/>
      <c r="BO217" s="235"/>
      <c r="BP217" s="235"/>
      <c r="BQ217" s="235" t="e">
        <f>_xlfn.XLOOKUP($C217,应收未收表!$AJ:$AJ,应收未收表!AK:AK)</f>
        <v>#N/A</v>
      </c>
      <c r="BR217" s="235" t="e">
        <f>_xlfn.XLOOKUP($C217,应收未收表!$AJ:$AJ,应收未收表!AL:AL)</f>
        <v>#N/A</v>
      </c>
      <c r="BS217" s="235" t="e">
        <f>_xlfn.XLOOKUP($C217,应收未收表!$AJ:$AJ,应收未收表!AM:AM)</f>
        <v>#N/A</v>
      </c>
      <c r="BT217" s="235" t="e">
        <f>_xlfn.XLOOKUP($C217,应收未收表!$AJ:$AJ,应收未收表!AN:AN)</f>
        <v>#N/A</v>
      </c>
      <c r="BU217" s="234" t="str" cm="1">
        <f t="array" ref="BU217">_xlfn.XLOOKUP($A217&amp;$B217,'[2]产值及收款计划（2026）'!$A:$A&amp;'[2]产值及收款计划（2026）'!$B:$B,'[2]产值及收款计划（2026）'!BQ:BQ)</f>
        <v>浙江公路水运工程咨询有限责任公司</v>
      </c>
      <c r="BV217" s="235" t="e" cm="1">
        <f t="array" ref="BV217">_xlfn.XLOOKUP($A217&amp;$B217,'[2]产值及收款计划（2026）'!$A:$A&amp;'[2]产值及收款计划（2026）'!$B:$B,'[2]产值及收款计划（2026）'!BR:BR)</f>
        <v>#REF!</v>
      </c>
      <c r="CE217" s="235" cm="1">
        <f t="array" ref="CE217">_xlfn.XLOOKUP($A217&amp;$B217,'[2]产值及收款计划（2026）'!$A:$A&amp;'[2]产值及收款计划（2026）'!$B:$B,'[2]产值及收款计划（2026）'!CA:CA)</f>
        <v>0</v>
      </c>
      <c r="CF217" s="235" cm="1">
        <f t="array" ref="CF217">_xlfn.XLOOKUP($A217&amp;$B217,'[2]产值及收款计划（2026）'!$A:$A&amp;'[2]产值及收款计划（2026）'!$B:$B,'[2]产值及收款计划（2026）'!CB:CB)</f>
        <v>0</v>
      </c>
      <c r="CG217" s="235" cm="1">
        <f t="array" ref="CG217">_xlfn.XLOOKUP($A217&amp;$B217,'[2]产值及收款计划（2026）'!$A:$A&amp;'[2]产值及收款计划（2026）'!$B:$B,'[2]产值及收款计划（2026）'!CC:CC)</f>
        <v>0</v>
      </c>
      <c r="CH217" s="235" cm="1">
        <f t="array" ref="CH217">_xlfn.XLOOKUP($A217&amp;$B217,'[2]产值及收款计划（2026）'!$A:$A&amp;'[2]产值及收款计划（2026）'!$B:$B,'[2]产值及收款计划（2026）'!CD:CD)</f>
        <v>0</v>
      </c>
      <c r="CI217" s="235" cm="1">
        <f t="array" ref="CI217">_xlfn.XLOOKUP($A217&amp;$B217,'[2]产值及收款计划（2026）'!$A:$A&amp;'[2]产值及收款计划（2026）'!$B:$B,'[2]产值及收款计划（2026）'!CE:CE)</f>
        <v>0</v>
      </c>
      <c r="CJ217" s="235" cm="1">
        <f t="array" ref="CJ217">_xlfn.XLOOKUP($A217&amp;$B217,'[2]产值及收款计划（2026）'!$A:$A&amp;'[2]产值及收款计划（2026）'!$B:$B,'[2]产值及收款计划（2026）'!CF:CF)</f>
        <v>0</v>
      </c>
      <c r="CK217" s="235" cm="1">
        <f t="array" ref="CK217">_xlfn.XLOOKUP($A217&amp;$B217,'[2]产值及收款计划（2026）'!$A:$A&amp;'[2]产值及收款计划（2026）'!$B:$B,'[2]产值及收款计划（2026）'!CG:CG)</f>
        <v>0</v>
      </c>
      <c r="CL217" s="235" cm="1">
        <f t="array" ref="CL217">_xlfn.XLOOKUP($A217&amp;$B217,'[2]产值及收款计划（2026）'!$A:$A&amp;'[2]产值及收款计划（2026）'!$B:$B,'[2]产值及收款计划（2026）'!CH:CH)</f>
        <v>0</v>
      </c>
      <c r="CM217" s="235" cm="1">
        <f t="array" ref="CM217">_xlfn.XLOOKUP($A217&amp;$B217,'[2]产值及收款计划（2026）'!$A:$A&amp;'[2]产值及收款计划（2026）'!$B:$B,'[2]产值及收款计划（2026）'!CI:CI)</f>
        <v>0</v>
      </c>
      <c r="CN217" s="235" cm="1">
        <f t="array" ref="CN217">_xlfn.XLOOKUP($A217&amp;$B217,'[2]产值及收款计划（2026）'!$A:$A&amp;'[2]产值及收款计划（2026）'!$B:$B,'[2]产值及收款计划（2026）'!CJ:CJ)</f>
        <v>0</v>
      </c>
      <c r="CO217" s="235" cm="1">
        <f t="array" ref="CO217">_xlfn.XLOOKUP($A217&amp;$B217,'[2]产值及收款计划（2026）'!$A:$A&amp;'[2]产值及收款计划（2026）'!$B:$B,'[2]产值及收款计划（2026）'!CK:CK)</f>
        <v>0</v>
      </c>
      <c r="CP217" s="235" cm="1">
        <f t="array" ref="CP217">_xlfn.XLOOKUP($A217&amp;$B217,'[2]产值及收款计划（2026）'!$A:$A&amp;'[2]产值及收款计划（2026）'!$B:$B,'[2]产值及收款计划（2026）'!CL:CL)</f>
        <v>0</v>
      </c>
      <c r="DE217" s="235" cm="1">
        <f t="array" ref="DE217">_xlfn.XLOOKUP($A217&amp;$B217,'[2]产值及收款计划（2026）'!$A:$A&amp;'[2]产值及收款计划（2026）'!$B:$B,'[2]产值及收款计划（2026）'!DA:DA)</f>
        <v>0</v>
      </c>
      <c r="DF217" s="235" cm="1">
        <f t="array" ref="DF217">_xlfn.XLOOKUP($A217&amp;$B217,'[2]产值及收款计划（2026）'!$A:$A&amp;'[2]产值及收款计划（2026）'!$B:$B,'[2]产值及收款计划（2026）'!DB:DB)</f>
        <v>0</v>
      </c>
      <c r="DG217" s="235" cm="1">
        <f t="array" ref="DG217">_xlfn.XLOOKUP($A217&amp;$B217,'[2]产值及收款计划（2026）'!$A:$A&amp;'[2]产值及收款计划（2026）'!$B:$B,'[2]产值及收款计划（2026）'!DC:DC)</f>
        <v>0</v>
      </c>
      <c r="DH217" s="235" cm="1">
        <f t="array" ref="DH217">_xlfn.XLOOKUP($A217&amp;$B217,'[2]产值及收款计划（2026）'!$A:$A&amp;'[2]产值及收款计划（2026）'!$B:$B,'[2]产值及收款计划（2026）'!DD:DD)</f>
        <v>0</v>
      </c>
      <c r="DI217" s="235" cm="1">
        <f t="array" ref="DI217">_xlfn.XLOOKUP($A217&amp;$B217,'[2]产值及收款计划（2026）'!$A:$A&amp;'[2]产值及收款计划（2026）'!$B:$B,'[2]产值及收款计划（2026）'!DE:DE)</f>
        <v>0</v>
      </c>
      <c r="DJ217" s="235" cm="1">
        <f t="array" ref="DJ217">_xlfn.XLOOKUP($A217&amp;$B217,'[2]产值及收款计划（2026）'!$A:$A&amp;'[2]产值及收款计划（2026）'!$B:$B,'[2]产值及收款计划（2026）'!DF:DF)</f>
        <v>0</v>
      </c>
      <c r="DK217" s="235" cm="1">
        <f t="array" ref="DK217">_xlfn.XLOOKUP($A217&amp;$B217,'[2]产值及收款计划（2026）'!$A:$A&amp;'[2]产值及收款计划（2026）'!$B:$B,'[2]产值及收款计划（2026）'!DG:DG)</f>
        <v>0</v>
      </c>
      <c r="DL217" s="235" cm="1">
        <f t="array" ref="DL217">_xlfn.XLOOKUP($A217&amp;$B217,'[2]产值及收款计划（2026）'!$A:$A&amp;'[2]产值及收款计划（2026）'!$B:$B,'[2]产值及收款计划（2026）'!DH:DH)</f>
        <v>0</v>
      </c>
      <c r="DM217" s="235" cm="1">
        <f t="array" ref="DM217">_xlfn.XLOOKUP($A217&amp;$B217,'[2]产值及收款计划（2026）'!$A:$A&amp;'[2]产值及收款计划（2026）'!$B:$B,'[2]产值及收款计划（2026）'!DI:DI)</f>
        <v>0</v>
      </c>
      <c r="DN217" s="235" cm="1">
        <f t="array" ref="DN217">_xlfn.XLOOKUP($A217&amp;$B217,'[2]产值及收款计划（2026）'!$A:$A&amp;'[2]产值及收款计划（2026）'!$B:$B,'[2]产值及收款计划（2026）'!DJ:DJ)</f>
        <v>0</v>
      </c>
      <c r="DO217" s="235" cm="1">
        <f t="array" ref="DO217">_xlfn.XLOOKUP($A217&amp;$B217,'[2]产值及收款计划（2026）'!$A:$A&amp;'[2]产值及收款计划（2026）'!$B:$B,'[2]产值及收款计划（2026）'!DK:DK)</f>
        <v>0</v>
      </c>
      <c r="DP217" s="235" cm="1">
        <f t="array" ref="DP217">_xlfn.XLOOKUP($A217&amp;$B217,'[2]产值及收款计划（2026）'!$A:$A&amp;'[2]产值及收款计划（2026）'!$B:$B,'[2]产值及收款计划（2026）'!DL:DL)</f>
        <v>0</v>
      </c>
      <c r="DQ217" s="243"/>
      <c r="DR217" s="229"/>
    </row>
    <row r="218" ht="40.5" spans="1:122">
      <c r="A218" s="233">
        <f t="shared" si="18"/>
        <v>69</v>
      </c>
      <c r="B218" s="233" t="s">
        <v>26</v>
      </c>
      <c r="C218" s="234" t="str" cm="1">
        <f t="array" ref="C218">_xlfn.XLOOKUP($A218&amp;$B218,'[2]产值及收款计划（2026）'!$A:$A&amp;'[2]产值及收款计划（2026）'!$B:$B,'[2]产值及收款计划（2026）'!C:C)</f>
        <v>ZHT2022031100026</v>
      </c>
      <c r="D218" s="234" t="str" cm="1">
        <f t="array" ref="D218">_xlfn.XLOOKUP($A218&amp;$B218,'[2]产值及收款计划（2026）'!$A:$A&amp;'[2]产值及收款计划（2026）'!$B:$B,'[2]产值及收款计划（2026）'!D:D)</f>
        <v>嘉兴市污水管网智慧平台BIM+GIS系统建设项目（嘉兴市联合污水外排一期泵站及管网大修工程）</v>
      </c>
      <c r="E218" s="235" cm="1">
        <f t="array" ref="E218">_xlfn.XLOOKUP($A218&amp;$B218,'[2]产值及收款计划（2026）'!$A:$A&amp;'[2]产值及收款计划（2026）'!$B:$B,'[2]产值及收款计划（2026）'!E:E)</f>
        <v>150</v>
      </c>
      <c r="F218" s="235" cm="1">
        <f t="array" ref="F218">_xlfn.XLOOKUP($A218&amp;$B218,'[2]产值及收款计划（2026）'!$A:$A&amp;'[2]产值及收款计划（2026）'!$B:$B,'[2]产值及收款计划（2026）'!F:F)</f>
        <v>150</v>
      </c>
      <c r="G218" s="235" cm="1">
        <f t="array" ref="G218">_xlfn.XLOOKUP($A218&amp;$B218,'[2]产值及收款计划（2026）'!$A:$A&amp;'[2]产值及收款计划（2026）'!$B:$B,'[2]产值及收款计划（2026）'!G:G)</f>
        <v>146</v>
      </c>
      <c r="H218" s="235" cm="1">
        <f t="array" ref="H218">_xlfn.XLOOKUP($A218&amp;$B218,'[2]产值及收款计划（2026）'!$A:$A&amp;'[2]产值及收款计划（2026）'!$B:$B,'[2]产值及收款计划（2026）'!H:H)</f>
        <v>90</v>
      </c>
      <c r="I218" s="236" cm="1">
        <f t="array" ref="I218">_xlfn.XLOOKUP($A218&amp;$B218,'[2]产值及收款计划（2026）'!$A:$A&amp;'[2]产值及收款计划（2026）'!$B:$B,'[2]产值及收款计划（2026）'!I:I)</f>
        <v>0.6</v>
      </c>
      <c r="J218" s="237" cm="1">
        <f t="array" ref="J218">_xlfn.XLOOKUP($A218&amp;$B218,'[2]产值及收款计划（2026）'!$A:$A&amp;'[2]产值及收款计划（2026）'!$B:$B,'[2]产值及收款计划（2026）'!J:J)</f>
        <v>0.06</v>
      </c>
      <c r="K218" s="235" t="e" cm="1">
        <f t="array" ref="K218">_xlfn.XLOOKUP($A218&amp;$B218,'[2]产值及收款计划（2026）'!$A:$A&amp;'[2]产值及收款计划（2026）'!$B:$B,'[2]产值及收款计划（2026）'!K:K)</f>
        <v>#REF!</v>
      </c>
      <c r="L218" s="235" t="e" cm="1">
        <f t="array" ref="L218">_xlfn.XLOOKUP($A218&amp;$B218,'[2]产值及收款计划（2026）'!$A:$A&amp;'[2]产值及收款计划（2026）'!$B:$B,'[2]产值及收款计划（2026）'!L:L)</f>
        <v>#REF!</v>
      </c>
      <c r="M218" s="235" t="str" cm="1">
        <f t="array" ref="M218">_xlfn.XLOOKUP($A218&amp;$B218,'[2]产值及收款计划（2026）'!$A:$A&amp;'[2]产值及收款计划（2026）'!$B:$B,'[2]产值及收款计划（2026）'!M:M)</f>
        <v>主导</v>
      </c>
      <c r="N218" s="235" t="str" cm="1">
        <f t="array" ref="N218">_xlfn.XLOOKUP($A218&amp;$B218,'[2]产值及收款计划（2026）'!$A:$A&amp;'[2]产值及收款计划（2026）'!$B:$B,'[2]产值及收款计划（2026）'!N:N)</f>
        <v>董力健团队</v>
      </c>
      <c r="O218" s="235" t="str" cm="1">
        <f t="array" ref="O218">_xlfn.XLOOKUP($A218&amp;$B218,'[2]产值及收款计划（2026）'!$A:$A&amp;'[2]产值及收款计划（2026）'!$B:$B,'[2]产值及收款计划（2026）'!O:O)</f>
        <v>董力健</v>
      </c>
      <c r="P218" s="234" t="str" cm="1">
        <f t="array" ref="P218">_xlfn.XLOOKUP($A218&amp;$B218,'[2]产值及收款计划（2026）'!$A:$A&amp;'[2]产值及收款计划（2026）'!$B:$B,'[2]产值及收款计划（2026）'!P:P)</f>
        <v>25已完结</v>
      </c>
      <c r="Q218" s="235" t="e" cm="1">
        <f t="array" ref="Q218">_xlfn.XLOOKUP($A218&amp;$B218,'[2]产值及收款计划（2026）'!$A:$A&amp;'[2]产值及收款计划（2026）'!$B:$B,'[2]产值及收款计划（2026）'!Q:Q)</f>
        <v>#REF!</v>
      </c>
      <c r="R218" s="235" t="e" cm="1">
        <f t="array" ref="R218">_xlfn.XLOOKUP($A218&amp;$B218,'[2]产值及收款计划（2026）'!$A:$A&amp;'[2]产值及收款计划（2026）'!$B:$B,'[2]产值及收款计划（2026）'!R:R)</f>
        <v>#REF!</v>
      </c>
      <c r="S218" s="235" t="e" cm="1">
        <f t="array" ref="S218">_xlfn.XLOOKUP($A218&amp;$B218,'[2]产值及收款计划（2026）'!$A:$A&amp;'[2]产值及收款计划（2026）'!$B:$B,'[2]产值及收款计划（2026）'!S:S)</f>
        <v>#REF!</v>
      </c>
      <c r="T218" s="235" cm="1">
        <f t="array" ref="T218">_xlfn.XLOOKUP($A218&amp;$B218,'[2]产值及收款计划（2026）'!$A:$A&amp;'[2]产值及收款计划（2026）'!$B:$B,'[2]产值及收款计划（2026）'!T:T)</f>
        <v>150</v>
      </c>
      <c r="U218" s="235" cm="1">
        <f t="array" ref="U218">_xlfn.XLOOKUP($A218&amp;$B218,'[2]产值及收款计划（2026）'!$A:$A&amp;'[2]产值及收款计划（2026）'!$B:$B,'[2]产值及收款计划（2026）'!U:U)</f>
        <v>0</v>
      </c>
      <c r="V218" s="235" cm="1">
        <f t="array" ref="V218">_xlfn.XLOOKUP($A218&amp;$B218,'[2]产值及收款计划（2026）'!$A:$A&amp;'[2]产值及收款计划（2026）'!$B:$B,'[2]产值及收款计划（2026）'!V:V)</f>
        <v>0</v>
      </c>
      <c r="W218" s="235" t="e" cm="1">
        <f t="array" ref="W218">_xlfn.XLOOKUP($A218&amp;$B218,'[2]产值及收款计划（2026）'!$A:$A&amp;'[2]产值及收款计划（2026）'!$B:$B,'[2]产值及收款计划（2026）'!W:W)</f>
        <v>#REF!</v>
      </c>
      <c r="X218" s="235" t="e" cm="1">
        <f t="array" ref="X218">_xlfn.XLOOKUP($A218&amp;$B218,'[2]产值及收款计划（2026）'!$A:$A&amp;'[2]产值及收款计划（2026）'!$B:$B,'[2]产值及收款计划（2026）'!X:X)</f>
        <v>#REF!</v>
      </c>
      <c r="Y218" s="235" t="e" cm="1">
        <f t="array" ref="Y218">_xlfn.XLOOKUP($A218&amp;$B218,'[2]产值及收款计划（2026）'!$A:$A&amp;'[2]产值及收款计划（2026）'!$B:$B,'[2]产值及收款计划（2026）'!Y:Y)</f>
        <v>#REF!</v>
      </c>
      <c r="Z218" s="235" t="e" cm="1">
        <f t="array" ref="Z218">_xlfn.XLOOKUP($A218&amp;$B218,'[2]产值及收款计划（2026）'!$A:$A&amp;'[2]产值及收款计划（2026）'!$B:$B,'[2]产值及收款计划（2026）'!Z:Z)</f>
        <v>#REF!</v>
      </c>
      <c r="AA218" s="235" cm="1">
        <f t="array" ref="AA218">_xlfn.XLOOKUP($A218&amp;$B218,'[2]产值及收款计划（2026）'!$A:$A&amp;'[2]产值及收款计划（2026）'!$B:$B,'[2]产值及收款计划（2026）'!AA:AA)</f>
        <v>0</v>
      </c>
      <c r="AB218" s="235" cm="1">
        <f t="array" ref="AB218">_xlfn.XLOOKUP($A218&amp;$B218,'[2]产值及收款计划（2026）'!$A:$A&amp;'[2]产值及收款计划（2026）'!$B:$B,'[2]产值及收款计划（2026）'!AB:AB)</f>
        <v>0</v>
      </c>
      <c r="AC218" s="235" cm="1">
        <f t="array" ref="AC218">_xlfn.XLOOKUP($A218&amp;$B218,'[2]产值及收款计划（2026）'!$A:$A&amp;'[2]产值及收款计划（2026）'!$B:$B,'[2]产值及收款计划（2026）'!AC:AC)</f>
        <v>0</v>
      </c>
      <c r="AD218" s="235" cm="1">
        <f t="array" ref="AD218">_xlfn.XLOOKUP($A218&amp;$B218,'[2]产值及收款计划（2026）'!$A:$A&amp;'[2]产值及收款计划（2026）'!$B:$B,'[2]产值及收款计划（2026）'!AD:AD)</f>
        <v>0</v>
      </c>
      <c r="AE218" s="235" cm="1">
        <f t="array" ref="AE218">_xlfn.XLOOKUP($A218&amp;$B218,'[2]产值及收款计划（2026）'!$A:$A&amp;'[2]产值及收款计划（2026）'!$B:$B,'[2]产值及收款计划（2026）'!AE:AE)</f>
        <v>0</v>
      </c>
      <c r="AF218" s="235" cm="1">
        <f t="array" ref="AF218">_xlfn.XLOOKUP($A218&amp;$B218,'[2]产值及收款计划（2026）'!$A:$A&amp;'[2]产值及收款计划（2026）'!$B:$B,'[2]产值及收款计划（2026）'!AF:AF)</f>
        <v>0</v>
      </c>
      <c r="AG218" s="235" cm="1">
        <f t="array" ref="AG218">_xlfn.XLOOKUP($A218&amp;$B218,'[2]产值及收款计划（2026）'!$A:$A&amp;'[2]产值及收款计划（2026）'!$B:$B,'[2]产值及收款计划（2026）'!AG:AG)</f>
        <v>0</v>
      </c>
      <c r="AH218" s="235" cm="1">
        <f t="array" ref="AH218">_xlfn.XLOOKUP($A218&amp;$B218,'[2]产值及收款计划（2026）'!$A:$A&amp;'[2]产值及收款计划（2026）'!$B:$B,'[2]产值及收款计划（2026）'!AH:AH)</f>
        <v>0</v>
      </c>
      <c r="AI218" s="235" cm="1">
        <f t="array" ref="AI218">_xlfn.XLOOKUP($A218&amp;$B218,'[2]产值及收款计划（2026）'!$A:$A&amp;'[2]产值及收款计划（2026）'!$B:$B,'[2]产值及收款计划（2026）'!AI:AI)</f>
        <v>0</v>
      </c>
      <c r="AJ218" s="235" cm="1">
        <f t="array" ref="AJ218">_xlfn.XLOOKUP($A218&amp;$B218,'[2]产值及收款计划（2026）'!$A:$A&amp;'[2]产值及收款计划（2026）'!$B:$B,'[2]产值及收款计划（2026）'!AJ:AJ)</f>
        <v>0</v>
      </c>
      <c r="AK218" s="235" cm="1">
        <f t="array" ref="AK218">_xlfn.XLOOKUP($A218&amp;$B218,'[2]产值及收款计划（2026）'!$A:$A&amp;'[2]产值及收款计划（2026）'!$B:$B,'[2]产值及收款计划（2026）'!AK:AK)</f>
        <v>0</v>
      </c>
      <c r="AL218" s="235" cm="1">
        <f t="array" ref="AL218">_xlfn.XLOOKUP($A218&amp;$B218,'[2]产值及收款计划（2026）'!$A:$A&amp;'[2]产值及收款计划（2026）'!$B:$B,'[2]产值及收款计划（2026）'!AL:AL)</f>
        <v>0</v>
      </c>
      <c r="AM218" s="242" cm="1">
        <f t="array" ref="AM218">_xlfn.LET(_xlpm.勾选月份状态数组,TRANSPOSE('PPT(12-15页）-TOP10'!$A$3:$A$14),_xlpm.选择数据区,IF('PPT(12-15页）-TOP10'!$E$3="收款",$BA218:$BL218,$AA218:$AL218),SUM(_xlfn._xlws.FILTER(_xlpm.选择数据区,_xlpm.勾选月份状态数组,"")))</f>
        <v>0</v>
      </c>
      <c r="AN218" s="235" t="e">
        <f>_xlfn.XLOOKUP($C218,应收未收表!$T:$T,应收未收表!AA:AA)</f>
        <v>#N/A</v>
      </c>
      <c r="AO218" s="235" t="e">
        <f>_xlfn.XLOOKUP($C218,应收未收表!$T:$T,应收未收表!AB:AB)</f>
        <v>#N/A</v>
      </c>
      <c r="AP218" s="235" t="e">
        <f>_xlfn.XLOOKUP($C218,应收未收表!$T:$T,应收未收表!AC:AC)</f>
        <v>#N/A</v>
      </c>
      <c r="AQ218" s="235" t="e">
        <f>_xlfn.XLOOKUP($C218,应收未收表!$T:$T,应收未收表!AE:AE)</f>
        <v>#N/A</v>
      </c>
      <c r="AR218" s="235" t="e">
        <f>_xlfn.XLOOKUP($C218,应收未收表!$T:$T,应收未收表!AF:AF)</f>
        <v>#N/A</v>
      </c>
      <c r="AS218" s="235" t="e" cm="1">
        <f t="array" ref="AS218">_xlfn.XLOOKUP($A218&amp;$B218,'[2]产值及收款计划（2026）'!$A:$A&amp;'[2]产值及收款计划（2026）'!$B:$B,'[2]产值及收款计划（2026）'!AS:AS)</f>
        <v>#REF!</v>
      </c>
      <c r="AT218" s="235" t="e" cm="1">
        <f t="array" ref="AT218">_xlfn.XLOOKUP($A218&amp;$B218,'[2]产值及收款计划（2026）'!$A:$A&amp;'[2]产值及收款计划（2026）'!$B:$B,'[2]产值及收款计划（2026）'!AT:AT)</f>
        <v>#REF!</v>
      </c>
      <c r="AU218" s="235" t="e" cm="1">
        <f t="array" ref="AU218">_xlfn.XLOOKUP($A218&amp;$B218,'[2]产值及收款计划（2026）'!$A:$A&amp;'[2]产值及收款计划（2026）'!$B:$B,'[2]产值及收款计划（2026）'!AU:AU)</f>
        <v>#REF!</v>
      </c>
      <c r="AV218" s="235" t="e" cm="1">
        <f t="array" ref="AV218">_xlfn.XLOOKUP($A218&amp;$B218,'[2]产值及收款计划（2026）'!$A:$A&amp;'[2]产值及收款计划（2026）'!$B:$B,'[2]产值及收款计划（2026）'!AV:AV)</f>
        <v>#REF!</v>
      </c>
      <c r="AW218" s="235" cm="1">
        <f t="array" ref="AW218">_xlfn.XLOOKUP($A218&amp;$B218,'[2]产值及收款计划（2026）'!$A:$A&amp;'[2]产值及收款计划（2026）'!$B:$B,'[2]产值及收款计划（2026）'!AW:AW)</f>
        <v>120</v>
      </c>
      <c r="AX218" s="235" cm="1">
        <f t="array" ref="AX218">_xlfn.XLOOKUP($A218&amp;$B218,'[2]产值及收款计划（2026）'!$A:$A&amp;'[2]产值及收款计划（2026）'!$B:$B,'[2]产值及收款计划（2026）'!AX:AX)</f>
        <v>0</v>
      </c>
      <c r="AY218" s="235" cm="1">
        <f t="array" ref="AY218">_xlfn.XLOOKUP($A218&amp;$B218,'[2]产值及收款计划（2026）'!$A:$A&amp;'[2]产值及收款计划（2026）'!$B:$B,'[2]产值及收款计划（2026）'!AY:AY)</f>
        <v>30</v>
      </c>
      <c r="AZ218" s="235" cm="1">
        <f t="array" ref="AZ218">_xlfn.XLOOKUP($A218&amp;$B218,'[2]产值及收款计划（2026）'!$A:$A&amp;'[2]产值及收款计划（2026）'!$B:$B,'[2]产值及收款计划（2026）'!AZ:AZ)</f>
        <v>30</v>
      </c>
      <c r="BA218" s="235" cm="1">
        <f t="array" ref="BA218">_xlfn.XLOOKUP($A218&amp;$B218,'[2]产值及收款计划（2026）'!$A:$A&amp;'[2]产值及收款计划（2026）'!$B:$B,'[2]产值及收款计划（2026）'!BA:BA)</f>
        <v>0</v>
      </c>
      <c r="BB218" s="235" cm="1">
        <f t="array" ref="BB218">_xlfn.XLOOKUP($A218&amp;$B218,'[2]产值及收款计划（2026）'!$A:$A&amp;'[2]产值及收款计划（2026）'!$B:$B,'[2]产值及收款计划（2026）'!BB:BB)</f>
        <v>0</v>
      </c>
      <c r="BC218" s="235" cm="1">
        <f t="array" ref="BC218">_xlfn.XLOOKUP($A218&amp;$B218,'[2]产值及收款计划（2026）'!$A:$A&amp;'[2]产值及收款计划（2026）'!$B:$B,'[2]产值及收款计划（2026）'!BC:BC)</f>
        <v>0</v>
      </c>
      <c r="BD218" s="235" t="e" cm="1">
        <f t="array" ref="BD218">_xlfn.XLOOKUP($A218&amp;$B218,'[2]产值及收款计划（2026）'!$A:$A&amp;'[2]产值及收款计划（2026）'!$B:$B,'[2]产值及收款计划（2026）'!BD:BD)</f>
        <v>#REF!</v>
      </c>
      <c r="BE218" s="235" t="e" cm="1">
        <f t="array" ref="BE218">_xlfn.XLOOKUP($A218&amp;$B218,'[2]产值及收款计划（2026）'!$A:$A&amp;'[2]产值及收款计划（2026）'!$B:$B,'[2]产值及收款计划（2026）'!BE:BE)</f>
        <v>#REF!</v>
      </c>
      <c r="BF218" s="235" t="e" cm="1">
        <f t="array" ref="BF218">_xlfn.XLOOKUP($A218&amp;$B218,'[2]产值及收款计划（2026）'!$A:$A&amp;'[2]产值及收款计划（2026）'!$B:$B,'[2]产值及收款计划（2026）'!BF:BF)</f>
        <v>#REF!</v>
      </c>
      <c r="BG218" s="235" t="e" cm="1">
        <f t="array" ref="BG218">_xlfn.XLOOKUP($A218&amp;$B218,'[2]产值及收款计划（2026）'!$A:$A&amp;'[2]产值及收款计划（2026）'!$B:$B,'[2]产值及收款计划（2026）'!BG:BG)</f>
        <v>#REF!</v>
      </c>
      <c r="BH218" s="235" t="e" cm="1">
        <f t="array" ref="BH218">_xlfn.XLOOKUP($A218&amp;$B218,'[2]产值及收款计划（2026）'!$A:$A&amp;'[2]产值及收款计划（2026）'!$B:$B,'[2]产值及收款计划（2026）'!BH:BH)</f>
        <v>#REF!</v>
      </c>
      <c r="BI218" s="235" t="e" cm="1">
        <f t="array" ref="BI218">_xlfn.XLOOKUP($A218&amp;$B218,'[2]产值及收款计划（2026）'!$A:$A&amp;'[2]产值及收款计划（2026）'!$B:$B,'[2]产值及收款计划（2026）'!BI:BI)</f>
        <v>#REF!</v>
      </c>
      <c r="BJ218" s="235" t="e" cm="1">
        <f t="array" ref="BJ218">_xlfn.XLOOKUP($A218&amp;$B218,'[2]产值及收款计划（2026）'!$A:$A&amp;'[2]产值及收款计划（2026）'!$B:$B,'[2]产值及收款计划（2026）'!BJ:BJ)</f>
        <v>#REF!</v>
      </c>
      <c r="BK218" s="235" t="e" cm="1">
        <f t="array" ref="BK218">_xlfn.XLOOKUP($A218&amp;$B218,'[2]产值及收款计划（2026）'!$A:$A&amp;'[2]产值及收款计划（2026）'!$B:$B,'[2]产值及收款计划（2026）'!BK:BK)</f>
        <v>#REF!</v>
      </c>
      <c r="BL218" s="235" t="e" cm="1">
        <f t="array" ref="BL218">_xlfn.XLOOKUP($A218&amp;$B218,'[2]产值及收款计划（2026）'!$A:$A&amp;'[2]产值及收款计划（2026）'!$B:$B,'[2]产值及收款计划（2026）'!BL:BL)</f>
        <v>#REF!</v>
      </c>
      <c r="BM218" s="235"/>
      <c r="BN218" s="235"/>
      <c r="BO218" s="235"/>
      <c r="BP218" s="235"/>
      <c r="BQ218" s="235">
        <f>_xlfn.XLOOKUP($C218,应收未收表!$AJ:$AJ,应收未收表!AK:AK)</f>
        <v>30</v>
      </c>
      <c r="BR218" s="235">
        <f>_xlfn.XLOOKUP($C218,应收未收表!$AJ:$AJ,应收未收表!AL:AL)</f>
        <v>30</v>
      </c>
      <c r="BS218" s="235" t="str">
        <f>_xlfn.XLOOKUP($C218,应收未收表!$AJ:$AJ,应收未收表!AM:AM)</f>
        <v>一季度内无法落实</v>
      </c>
      <c r="BT218" s="235" t="str">
        <f>_xlfn.XLOOKUP($C218,应收未收表!$AJ:$AJ,应收未收表!AN:AN)</f>
        <v>城建设计主体设计合同暂未验收</v>
      </c>
      <c r="BU218" s="234" t="str" cm="1">
        <f t="array" ref="BU218">_xlfn.XLOOKUP($A218&amp;$B218,'[2]产值及收款计划（2026）'!$A:$A&amp;'[2]产值及收款计划（2026）'!$B:$B,'[2]产值及收款计划（2026）'!BQ:BQ)</f>
        <v>上海市城市建设设计研究总院（集团）有限公司</v>
      </c>
      <c r="BV218" s="235" t="e" cm="1">
        <f t="array" ref="BV218">_xlfn.XLOOKUP($A218&amp;$B218,'[2]产值及收款计划（2026）'!$A:$A&amp;'[2]产值及收款计划（2026）'!$B:$B,'[2]产值及收款计划（2026）'!BR:BR)</f>
        <v>#REF!</v>
      </c>
      <c r="CE218" s="235" cm="1">
        <f t="array" ref="CE218">_xlfn.XLOOKUP($A218&amp;$B218,'[2]产值及收款计划（2026）'!$A:$A&amp;'[2]产值及收款计划（2026）'!$B:$B,'[2]产值及收款计划（2026）'!CA:CA)</f>
        <v>0</v>
      </c>
      <c r="CF218" s="235" cm="1">
        <f t="array" ref="CF218">_xlfn.XLOOKUP($A218&amp;$B218,'[2]产值及收款计划（2026）'!$A:$A&amp;'[2]产值及收款计划（2026）'!$B:$B,'[2]产值及收款计划（2026）'!CB:CB)</f>
        <v>0</v>
      </c>
      <c r="CG218" s="235" cm="1">
        <f t="array" ref="CG218">_xlfn.XLOOKUP($A218&amp;$B218,'[2]产值及收款计划（2026）'!$A:$A&amp;'[2]产值及收款计划（2026）'!$B:$B,'[2]产值及收款计划（2026）'!CC:CC)</f>
        <v>0</v>
      </c>
      <c r="CH218" s="235" cm="1">
        <f t="array" ref="CH218">_xlfn.XLOOKUP($A218&amp;$B218,'[2]产值及收款计划（2026）'!$A:$A&amp;'[2]产值及收款计划（2026）'!$B:$B,'[2]产值及收款计划（2026）'!CD:CD)</f>
        <v>0</v>
      </c>
      <c r="CI218" s="235" cm="1">
        <f t="array" ref="CI218">_xlfn.XLOOKUP($A218&amp;$B218,'[2]产值及收款计划（2026）'!$A:$A&amp;'[2]产值及收款计划（2026）'!$B:$B,'[2]产值及收款计划（2026）'!CE:CE)</f>
        <v>0</v>
      </c>
      <c r="CJ218" s="235" cm="1">
        <f t="array" ref="CJ218">_xlfn.XLOOKUP($A218&amp;$B218,'[2]产值及收款计划（2026）'!$A:$A&amp;'[2]产值及收款计划（2026）'!$B:$B,'[2]产值及收款计划（2026）'!CF:CF)</f>
        <v>0</v>
      </c>
      <c r="CK218" s="235" cm="1">
        <f t="array" ref="CK218">_xlfn.XLOOKUP($A218&amp;$B218,'[2]产值及收款计划（2026）'!$A:$A&amp;'[2]产值及收款计划（2026）'!$B:$B,'[2]产值及收款计划（2026）'!CG:CG)</f>
        <v>0</v>
      </c>
      <c r="CL218" s="235" cm="1">
        <f t="array" ref="CL218">_xlfn.XLOOKUP($A218&amp;$B218,'[2]产值及收款计划（2026）'!$A:$A&amp;'[2]产值及收款计划（2026）'!$B:$B,'[2]产值及收款计划（2026）'!CH:CH)</f>
        <v>0</v>
      </c>
      <c r="CM218" s="235" cm="1">
        <f t="array" ref="CM218">_xlfn.XLOOKUP($A218&amp;$B218,'[2]产值及收款计划（2026）'!$A:$A&amp;'[2]产值及收款计划（2026）'!$B:$B,'[2]产值及收款计划（2026）'!CI:CI)</f>
        <v>0</v>
      </c>
      <c r="CN218" s="235" cm="1">
        <f t="array" ref="CN218">_xlfn.XLOOKUP($A218&amp;$B218,'[2]产值及收款计划（2026）'!$A:$A&amp;'[2]产值及收款计划（2026）'!$B:$B,'[2]产值及收款计划（2026）'!CJ:CJ)</f>
        <v>0</v>
      </c>
      <c r="CO218" s="235" cm="1">
        <f t="array" ref="CO218">_xlfn.XLOOKUP($A218&amp;$B218,'[2]产值及收款计划（2026）'!$A:$A&amp;'[2]产值及收款计划（2026）'!$B:$B,'[2]产值及收款计划（2026）'!CK:CK)</f>
        <v>0</v>
      </c>
      <c r="CP218" s="235" cm="1">
        <f t="array" ref="CP218">_xlfn.XLOOKUP($A218&amp;$B218,'[2]产值及收款计划（2026）'!$A:$A&amp;'[2]产值及收款计划（2026）'!$B:$B,'[2]产值及收款计划（2026）'!CL:CL)</f>
        <v>0</v>
      </c>
      <c r="DE218" s="235" cm="1">
        <f t="array" ref="DE218">_xlfn.XLOOKUP($A218&amp;$B218,'[2]产值及收款计划（2026）'!$A:$A&amp;'[2]产值及收款计划（2026）'!$B:$B,'[2]产值及收款计划（2026）'!DA:DA)</f>
        <v>0</v>
      </c>
      <c r="DF218" s="235" cm="1">
        <f t="array" ref="DF218">_xlfn.XLOOKUP($A218&amp;$B218,'[2]产值及收款计划（2026）'!$A:$A&amp;'[2]产值及收款计划（2026）'!$B:$B,'[2]产值及收款计划（2026）'!DB:DB)</f>
        <v>0</v>
      </c>
      <c r="DG218" s="235" cm="1">
        <f t="array" ref="DG218">_xlfn.XLOOKUP($A218&amp;$B218,'[2]产值及收款计划（2026）'!$A:$A&amp;'[2]产值及收款计划（2026）'!$B:$B,'[2]产值及收款计划（2026）'!DC:DC)</f>
        <v>0</v>
      </c>
      <c r="DH218" s="235" cm="1">
        <f t="array" ref="DH218">_xlfn.XLOOKUP($A218&amp;$B218,'[2]产值及收款计划（2026）'!$A:$A&amp;'[2]产值及收款计划（2026）'!$B:$B,'[2]产值及收款计划（2026）'!DD:DD)</f>
        <v>0</v>
      </c>
      <c r="DI218" s="235" cm="1">
        <f t="array" ref="DI218">_xlfn.XLOOKUP($A218&amp;$B218,'[2]产值及收款计划（2026）'!$A:$A&amp;'[2]产值及收款计划（2026）'!$B:$B,'[2]产值及收款计划（2026）'!DE:DE)</f>
        <v>0</v>
      </c>
      <c r="DJ218" s="235" cm="1">
        <f t="array" ref="DJ218">_xlfn.XLOOKUP($A218&amp;$B218,'[2]产值及收款计划（2026）'!$A:$A&amp;'[2]产值及收款计划（2026）'!$B:$B,'[2]产值及收款计划（2026）'!DF:DF)</f>
        <v>0</v>
      </c>
      <c r="DK218" s="235" cm="1">
        <f t="array" ref="DK218">_xlfn.XLOOKUP($A218&amp;$B218,'[2]产值及收款计划（2026）'!$A:$A&amp;'[2]产值及收款计划（2026）'!$B:$B,'[2]产值及收款计划（2026）'!DG:DG)</f>
        <v>0</v>
      </c>
      <c r="DL218" s="235" cm="1">
        <f t="array" ref="DL218">_xlfn.XLOOKUP($A218&amp;$B218,'[2]产值及收款计划（2026）'!$A:$A&amp;'[2]产值及收款计划（2026）'!$B:$B,'[2]产值及收款计划（2026）'!DH:DH)</f>
        <v>0</v>
      </c>
      <c r="DM218" s="235" cm="1">
        <f t="array" ref="DM218">_xlfn.XLOOKUP($A218&amp;$B218,'[2]产值及收款计划（2026）'!$A:$A&amp;'[2]产值及收款计划（2026）'!$B:$B,'[2]产值及收款计划（2026）'!DI:DI)</f>
        <v>0</v>
      </c>
      <c r="DN218" s="235" cm="1">
        <f t="array" ref="DN218">_xlfn.XLOOKUP($A218&amp;$B218,'[2]产值及收款计划（2026）'!$A:$A&amp;'[2]产值及收款计划（2026）'!$B:$B,'[2]产值及收款计划（2026）'!DJ:DJ)</f>
        <v>0</v>
      </c>
      <c r="DO218" s="235" cm="1">
        <f t="array" ref="DO218">_xlfn.XLOOKUP($A218&amp;$B218,'[2]产值及收款计划（2026）'!$A:$A&amp;'[2]产值及收款计划（2026）'!$B:$B,'[2]产值及收款计划（2026）'!DK:DK)</f>
        <v>0</v>
      </c>
      <c r="DP218" s="235" cm="1">
        <f t="array" ref="DP218">_xlfn.XLOOKUP($A218&amp;$B218,'[2]产值及收款计划（2026）'!$A:$A&amp;'[2]产值及收款计划（2026）'!$B:$B,'[2]产值及收款计划（2026）'!DL:DL)</f>
        <v>0</v>
      </c>
      <c r="DQ218" s="243"/>
      <c r="DR218" s="229"/>
    </row>
    <row r="219" ht="20.25" spans="1:122">
      <c r="A219" s="233">
        <f t="shared" si="18"/>
        <v>70</v>
      </c>
      <c r="B219" s="233" t="s">
        <v>26</v>
      </c>
      <c r="C219" s="234" t="str" cm="1">
        <f t="array" ref="C219">_xlfn.XLOOKUP($A219&amp;$B219,'[2]产值及收款计划（2026）'!$A:$A&amp;'[2]产值及收款计划（2026）'!$B:$B,'[2]产值及收款计划（2026）'!C:C)</f>
        <v>ZHT2022062400048</v>
      </c>
      <c r="D219" s="234" t="str" cm="1">
        <f t="array" ref="D219">_xlfn.XLOOKUP($A219&amp;$B219,'[2]产值及收款计划（2026）'!$A:$A&amp;'[2]产值及收款计划（2026）'!$B:$B,'[2]产值及收款计划（2026）'!D:D)</f>
        <v>萧山钱江污水处理厂BIM运维服务平台建设项目</v>
      </c>
      <c r="E219" s="235" cm="1">
        <f t="array" ref="E219">_xlfn.XLOOKUP($A219&amp;$B219,'[2]产值及收款计划（2026）'!$A:$A&amp;'[2]产值及收款计划（2026）'!$B:$B,'[2]产值及收款计划（2026）'!E:E)</f>
        <v>70</v>
      </c>
      <c r="F219" s="235" cm="1">
        <f t="array" ref="F219">_xlfn.XLOOKUP($A219&amp;$B219,'[2]产值及收款计划（2026）'!$A:$A&amp;'[2]产值及收款计划（2026）'!$B:$B,'[2]产值及收款计划（2026）'!F:F)</f>
        <v>70</v>
      </c>
      <c r="G219" s="235" cm="1">
        <f t="array" ref="G219">_xlfn.XLOOKUP($A219&amp;$B219,'[2]产值及收款计划（2026）'!$A:$A&amp;'[2]产值及收款计划（2026）'!$B:$B,'[2]产值及收款计划（2026）'!G:G)</f>
        <v>70</v>
      </c>
      <c r="H219" s="235" cm="1">
        <f t="array" ref="H219">_xlfn.XLOOKUP($A219&amp;$B219,'[2]产值及收款计划（2026）'!$A:$A&amp;'[2]产值及收款计划（2026）'!$B:$B,'[2]产值及收款计划（2026）'!H:H)</f>
        <v>25</v>
      </c>
      <c r="I219" s="236" cm="1">
        <f t="array" ref="I219">_xlfn.XLOOKUP($A219&amp;$B219,'[2]产值及收款计划（2026）'!$A:$A&amp;'[2]产值及收款计划（2026）'!$B:$B,'[2]产值及收款计划（2026）'!I:I)</f>
        <v>0.357142857142857</v>
      </c>
      <c r="J219" s="237" cm="1">
        <f t="array" ref="J219">_xlfn.XLOOKUP($A219&amp;$B219,'[2]产值及收款计划（2026）'!$A:$A&amp;'[2]产值及收款计划（2026）'!$B:$B,'[2]产值及收款计划（2026）'!J:J)</f>
        <v>0.06</v>
      </c>
      <c r="K219" s="235" t="e" cm="1">
        <f t="array" ref="K219">_xlfn.XLOOKUP($A219&amp;$B219,'[2]产值及收款计划（2026）'!$A:$A&amp;'[2]产值及收款计划（2026）'!$B:$B,'[2]产值及收款计划（2026）'!K:K)</f>
        <v>#REF!</v>
      </c>
      <c r="L219" s="235" t="e" cm="1">
        <f t="array" ref="L219">_xlfn.XLOOKUP($A219&amp;$B219,'[2]产值及收款计划（2026）'!$A:$A&amp;'[2]产值及收款计划（2026）'!$B:$B,'[2]产值及收款计划（2026）'!L:L)</f>
        <v>#REF!</v>
      </c>
      <c r="M219" s="235" t="str" cm="1">
        <f t="array" ref="M219">_xlfn.XLOOKUP($A219&amp;$B219,'[2]产值及收款计划（2026）'!$A:$A&amp;'[2]产值及收款计划（2026）'!$B:$B,'[2]产值及收款计划（2026）'!M:M)</f>
        <v>主导</v>
      </c>
      <c r="N219" s="235" t="str" cm="1">
        <f t="array" ref="N219">_xlfn.XLOOKUP($A219&amp;$B219,'[2]产值及收款计划（2026）'!$A:$A&amp;'[2]产值及收款计划（2026）'!$B:$B,'[2]产值及收款计划（2026）'!N:N)</f>
        <v>董力健团队</v>
      </c>
      <c r="O219" s="235" t="str" cm="1">
        <f t="array" ref="O219">_xlfn.XLOOKUP($A219&amp;$B219,'[2]产值及收款计划（2026）'!$A:$A&amp;'[2]产值及收款计划（2026）'!$B:$B,'[2]产值及收款计划（2026）'!O:O)</f>
        <v>董力健</v>
      </c>
      <c r="P219" s="234" t="str" cm="1">
        <f t="array" ref="P219">_xlfn.XLOOKUP($A219&amp;$B219,'[2]产值及收款计划（2026）'!$A:$A&amp;'[2]产值及收款计划（2026）'!$B:$B,'[2]产值及收款计划（2026）'!P:P)</f>
        <v>25已完结</v>
      </c>
      <c r="Q219" s="235" t="e" cm="1">
        <f t="array" ref="Q219">_xlfn.XLOOKUP($A219&amp;$B219,'[2]产值及收款计划（2026）'!$A:$A&amp;'[2]产值及收款计划（2026）'!$B:$B,'[2]产值及收款计划（2026）'!Q:Q)</f>
        <v>#REF!</v>
      </c>
      <c r="R219" s="235" t="e" cm="1">
        <f t="array" ref="R219">_xlfn.XLOOKUP($A219&amp;$B219,'[2]产值及收款计划（2026）'!$A:$A&amp;'[2]产值及收款计划（2026）'!$B:$B,'[2]产值及收款计划（2026）'!R:R)</f>
        <v>#REF!</v>
      </c>
      <c r="S219" s="235" t="e" cm="1">
        <f t="array" ref="S219">_xlfn.XLOOKUP($A219&amp;$B219,'[2]产值及收款计划（2026）'!$A:$A&amp;'[2]产值及收款计划（2026）'!$B:$B,'[2]产值及收款计划（2026）'!S:S)</f>
        <v>#REF!</v>
      </c>
      <c r="T219" s="235" cm="1">
        <f t="array" ref="T219">_xlfn.XLOOKUP($A219&amp;$B219,'[2]产值及收款计划（2026）'!$A:$A&amp;'[2]产值及收款计划（2026）'!$B:$B,'[2]产值及收款计划（2026）'!T:T)</f>
        <v>70</v>
      </c>
      <c r="U219" s="235" cm="1">
        <f t="array" ref="U219">_xlfn.XLOOKUP($A219&amp;$B219,'[2]产值及收款计划（2026）'!$A:$A&amp;'[2]产值及收款计划（2026）'!$B:$B,'[2]产值及收款计划（2026）'!U:U)</f>
        <v>0</v>
      </c>
      <c r="V219" s="235" cm="1">
        <f t="array" ref="V219">_xlfn.XLOOKUP($A219&amp;$B219,'[2]产值及收款计划（2026）'!$A:$A&amp;'[2]产值及收款计划（2026）'!$B:$B,'[2]产值及收款计划（2026）'!V:V)</f>
        <v>0</v>
      </c>
      <c r="W219" s="235" t="e" cm="1">
        <f t="array" ref="W219">_xlfn.XLOOKUP($A219&amp;$B219,'[2]产值及收款计划（2026）'!$A:$A&amp;'[2]产值及收款计划（2026）'!$B:$B,'[2]产值及收款计划（2026）'!W:W)</f>
        <v>#REF!</v>
      </c>
      <c r="X219" s="235" t="e" cm="1">
        <f t="array" ref="X219">_xlfn.XLOOKUP($A219&amp;$B219,'[2]产值及收款计划（2026）'!$A:$A&amp;'[2]产值及收款计划（2026）'!$B:$B,'[2]产值及收款计划（2026）'!X:X)</f>
        <v>#REF!</v>
      </c>
      <c r="Y219" s="235" t="e" cm="1">
        <f t="array" ref="Y219">_xlfn.XLOOKUP($A219&amp;$B219,'[2]产值及收款计划（2026）'!$A:$A&amp;'[2]产值及收款计划（2026）'!$B:$B,'[2]产值及收款计划（2026）'!Y:Y)</f>
        <v>#REF!</v>
      </c>
      <c r="Z219" s="235" t="e" cm="1">
        <f t="array" ref="Z219">_xlfn.XLOOKUP($A219&amp;$B219,'[2]产值及收款计划（2026）'!$A:$A&amp;'[2]产值及收款计划（2026）'!$B:$B,'[2]产值及收款计划（2026）'!Z:Z)</f>
        <v>#REF!</v>
      </c>
      <c r="AA219" s="235" cm="1">
        <f t="array" ref="AA219">_xlfn.XLOOKUP($A219&amp;$B219,'[2]产值及收款计划（2026）'!$A:$A&amp;'[2]产值及收款计划（2026）'!$B:$B,'[2]产值及收款计划（2026）'!AA:AA)</f>
        <v>0</v>
      </c>
      <c r="AB219" s="235" cm="1">
        <f t="array" ref="AB219">_xlfn.XLOOKUP($A219&amp;$B219,'[2]产值及收款计划（2026）'!$A:$A&amp;'[2]产值及收款计划（2026）'!$B:$B,'[2]产值及收款计划（2026）'!AB:AB)</f>
        <v>0</v>
      </c>
      <c r="AC219" s="235" cm="1">
        <f t="array" ref="AC219">_xlfn.XLOOKUP($A219&amp;$B219,'[2]产值及收款计划（2026）'!$A:$A&amp;'[2]产值及收款计划（2026）'!$B:$B,'[2]产值及收款计划（2026）'!AC:AC)</f>
        <v>0</v>
      </c>
      <c r="AD219" s="235" cm="1">
        <f t="array" ref="AD219">_xlfn.XLOOKUP($A219&amp;$B219,'[2]产值及收款计划（2026）'!$A:$A&amp;'[2]产值及收款计划（2026）'!$B:$B,'[2]产值及收款计划（2026）'!AD:AD)</f>
        <v>0</v>
      </c>
      <c r="AE219" s="235" cm="1">
        <f t="array" ref="AE219">_xlfn.XLOOKUP($A219&amp;$B219,'[2]产值及收款计划（2026）'!$A:$A&amp;'[2]产值及收款计划（2026）'!$B:$B,'[2]产值及收款计划（2026）'!AE:AE)</f>
        <v>0</v>
      </c>
      <c r="AF219" s="235" cm="1">
        <f t="array" ref="AF219">_xlfn.XLOOKUP($A219&amp;$B219,'[2]产值及收款计划（2026）'!$A:$A&amp;'[2]产值及收款计划（2026）'!$B:$B,'[2]产值及收款计划（2026）'!AF:AF)</f>
        <v>0</v>
      </c>
      <c r="AG219" s="235" cm="1">
        <f t="array" ref="AG219">_xlfn.XLOOKUP($A219&amp;$B219,'[2]产值及收款计划（2026）'!$A:$A&amp;'[2]产值及收款计划（2026）'!$B:$B,'[2]产值及收款计划（2026）'!AG:AG)</f>
        <v>0</v>
      </c>
      <c r="AH219" s="235" cm="1">
        <f t="array" ref="AH219">_xlfn.XLOOKUP($A219&amp;$B219,'[2]产值及收款计划（2026）'!$A:$A&amp;'[2]产值及收款计划（2026）'!$B:$B,'[2]产值及收款计划（2026）'!AH:AH)</f>
        <v>0</v>
      </c>
      <c r="AI219" s="235" cm="1">
        <f t="array" ref="AI219">_xlfn.XLOOKUP($A219&amp;$B219,'[2]产值及收款计划（2026）'!$A:$A&amp;'[2]产值及收款计划（2026）'!$B:$B,'[2]产值及收款计划（2026）'!AI:AI)</f>
        <v>0</v>
      </c>
      <c r="AJ219" s="235" cm="1">
        <f t="array" ref="AJ219">_xlfn.XLOOKUP($A219&amp;$B219,'[2]产值及收款计划（2026）'!$A:$A&amp;'[2]产值及收款计划（2026）'!$B:$B,'[2]产值及收款计划（2026）'!AJ:AJ)</f>
        <v>0</v>
      </c>
      <c r="AK219" s="235" cm="1">
        <f t="array" ref="AK219">_xlfn.XLOOKUP($A219&amp;$B219,'[2]产值及收款计划（2026）'!$A:$A&amp;'[2]产值及收款计划（2026）'!$B:$B,'[2]产值及收款计划（2026）'!AK:AK)</f>
        <v>0</v>
      </c>
      <c r="AL219" s="235" cm="1">
        <f t="array" ref="AL219">_xlfn.XLOOKUP($A219&amp;$B219,'[2]产值及收款计划（2026）'!$A:$A&amp;'[2]产值及收款计划（2026）'!$B:$B,'[2]产值及收款计划（2026）'!AL:AL)</f>
        <v>0</v>
      </c>
      <c r="AM219" s="242" cm="1">
        <f t="array" ref="AM219">_xlfn.LET(_xlpm.勾选月份状态数组,TRANSPOSE('PPT(12-15页）-TOP10'!$A$3:$A$14),_xlpm.选择数据区,IF('PPT(12-15页）-TOP10'!$E$3="收款",$BA219:$BL219,$AA219:$AL219),SUM(_xlfn._xlws.FILTER(_xlpm.选择数据区,_xlpm.勾选月份状态数组,"")))</f>
        <v>0</v>
      </c>
      <c r="AN219" s="235" t="e">
        <f>_xlfn.XLOOKUP($C219,应收未收表!$T:$T,应收未收表!AA:AA)</f>
        <v>#N/A</v>
      </c>
      <c r="AO219" s="235" t="e">
        <f>_xlfn.XLOOKUP($C219,应收未收表!$T:$T,应收未收表!AB:AB)</f>
        <v>#N/A</v>
      </c>
      <c r="AP219" s="235" t="e">
        <f>_xlfn.XLOOKUP($C219,应收未收表!$T:$T,应收未收表!AC:AC)</f>
        <v>#N/A</v>
      </c>
      <c r="AQ219" s="235" t="e">
        <f>_xlfn.XLOOKUP($C219,应收未收表!$T:$T,应收未收表!AE:AE)</f>
        <v>#N/A</v>
      </c>
      <c r="AR219" s="235" t="e">
        <f>_xlfn.XLOOKUP($C219,应收未收表!$T:$T,应收未收表!AF:AF)</f>
        <v>#N/A</v>
      </c>
      <c r="AS219" s="235" t="e" cm="1">
        <f t="array" ref="AS219">_xlfn.XLOOKUP($A219&amp;$B219,'[2]产值及收款计划（2026）'!$A:$A&amp;'[2]产值及收款计划（2026）'!$B:$B,'[2]产值及收款计划（2026）'!AS:AS)</f>
        <v>#REF!</v>
      </c>
      <c r="AT219" s="235" t="e" cm="1">
        <f t="array" ref="AT219">_xlfn.XLOOKUP($A219&amp;$B219,'[2]产值及收款计划（2026）'!$A:$A&amp;'[2]产值及收款计划（2026）'!$B:$B,'[2]产值及收款计划（2026）'!AT:AT)</f>
        <v>#REF!</v>
      </c>
      <c r="AU219" s="235" t="e" cm="1">
        <f t="array" ref="AU219">_xlfn.XLOOKUP($A219&amp;$B219,'[2]产值及收款计划（2026）'!$A:$A&amp;'[2]产值及收款计划（2026）'!$B:$B,'[2]产值及收款计划（2026）'!AU:AU)</f>
        <v>#REF!</v>
      </c>
      <c r="AV219" s="235" t="e" cm="1">
        <f t="array" ref="AV219">_xlfn.XLOOKUP($A219&amp;$B219,'[2]产值及收款计划（2026）'!$A:$A&amp;'[2]产值及收款计划（2026）'!$B:$B,'[2]产值及收款计划（2026）'!AV:AV)</f>
        <v>#REF!</v>
      </c>
      <c r="AW219" s="235" cm="1">
        <f t="array" ref="AW219">_xlfn.XLOOKUP($A219&amp;$B219,'[2]产值及收款计划（2026）'!$A:$A&amp;'[2]产值及收款计划（2026）'!$B:$B,'[2]产值及收款计划（2026）'!AW:AW)</f>
        <v>35</v>
      </c>
      <c r="AX219" s="235" cm="1">
        <f t="array" ref="AX219">_xlfn.XLOOKUP($A219&amp;$B219,'[2]产值及收款计划（2026）'!$A:$A&amp;'[2]产值及收款计划（2026）'!$B:$B,'[2]产值及收款计划（2026）'!AX:AX)</f>
        <v>0</v>
      </c>
      <c r="AY219" s="235" cm="1">
        <f t="array" ref="AY219">_xlfn.XLOOKUP($A219&amp;$B219,'[2]产值及收款计划（2026）'!$A:$A&amp;'[2]产值及收款计划（2026）'!$B:$B,'[2]产值及收款计划（2026）'!AY:AY)</f>
        <v>35</v>
      </c>
      <c r="AZ219" s="235" cm="1">
        <f t="array" ref="AZ219">_xlfn.XLOOKUP($A219&amp;$B219,'[2]产值及收款计划（2026）'!$A:$A&amp;'[2]产值及收款计划（2026）'!$B:$B,'[2]产值及收款计划（2026）'!AZ:AZ)</f>
        <v>35</v>
      </c>
      <c r="BA219" s="235" cm="1">
        <f t="array" ref="BA219">_xlfn.XLOOKUP($A219&amp;$B219,'[2]产值及收款计划（2026）'!$A:$A&amp;'[2]产值及收款计划（2026）'!$B:$B,'[2]产值及收款计划（2026）'!BA:BA)</f>
        <v>0</v>
      </c>
      <c r="BB219" s="235" cm="1">
        <f t="array" ref="BB219">_xlfn.XLOOKUP($A219&amp;$B219,'[2]产值及收款计划（2026）'!$A:$A&amp;'[2]产值及收款计划（2026）'!$B:$B,'[2]产值及收款计划（2026）'!BB:BB)</f>
        <v>0</v>
      </c>
      <c r="BC219" s="235" cm="1">
        <f t="array" ref="BC219">_xlfn.XLOOKUP($A219&amp;$B219,'[2]产值及收款计划（2026）'!$A:$A&amp;'[2]产值及收款计划（2026）'!$B:$B,'[2]产值及收款计划（2026）'!BC:BC)</f>
        <v>0</v>
      </c>
      <c r="BD219" s="235" t="e" cm="1">
        <f t="array" ref="BD219">_xlfn.XLOOKUP($A219&amp;$B219,'[2]产值及收款计划（2026）'!$A:$A&amp;'[2]产值及收款计划（2026）'!$B:$B,'[2]产值及收款计划（2026）'!BD:BD)</f>
        <v>#REF!</v>
      </c>
      <c r="BE219" s="235" t="e" cm="1">
        <f t="array" ref="BE219">_xlfn.XLOOKUP($A219&amp;$B219,'[2]产值及收款计划（2026）'!$A:$A&amp;'[2]产值及收款计划（2026）'!$B:$B,'[2]产值及收款计划（2026）'!BE:BE)</f>
        <v>#REF!</v>
      </c>
      <c r="BF219" s="235" t="e" cm="1">
        <f t="array" ref="BF219">_xlfn.XLOOKUP($A219&amp;$B219,'[2]产值及收款计划（2026）'!$A:$A&amp;'[2]产值及收款计划（2026）'!$B:$B,'[2]产值及收款计划（2026）'!BF:BF)</f>
        <v>#REF!</v>
      </c>
      <c r="BG219" s="235" t="e" cm="1">
        <f t="array" ref="BG219">_xlfn.XLOOKUP($A219&amp;$B219,'[2]产值及收款计划（2026）'!$A:$A&amp;'[2]产值及收款计划（2026）'!$B:$B,'[2]产值及收款计划（2026）'!BG:BG)</f>
        <v>#REF!</v>
      </c>
      <c r="BH219" s="235" t="e" cm="1">
        <f t="array" ref="BH219">_xlfn.XLOOKUP($A219&amp;$B219,'[2]产值及收款计划（2026）'!$A:$A&amp;'[2]产值及收款计划（2026）'!$B:$B,'[2]产值及收款计划（2026）'!BH:BH)</f>
        <v>#REF!</v>
      </c>
      <c r="BI219" s="235" t="e" cm="1">
        <f t="array" ref="BI219">_xlfn.XLOOKUP($A219&amp;$B219,'[2]产值及收款计划（2026）'!$A:$A&amp;'[2]产值及收款计划（2026）'!$B:$B,'[2]产值及收款计划（2026）'!BI:BI)</f>
        <v>#REF!</v>
      </c>
      <c r="BJ219" s="235" t="e" cm="1">
        <f t="array" ref="BJ219">_xlfn.XLOOKUP($A219&amp;$B219,'[2]产值及收款计划（2026）'!$A:$A&amp;'[2]产值及收款计划（2026）'!$B:$B,'[2]产值及收款计划（2026）'!BJ:BJ)</f>
        <v>#REF!</v>
      </c>
      <c r="BK219" s="235" t="e" cm="1">
        <f t="array" ref="BK219">_xlfn.XLOOKUP($A219&amp;$B219,'[2]产值及收款计划（2026）'!$A:$A&amp;'[2]产值及收款计划（2026）'!$B:$B,'[2]产值及收款计划（2026）'!BK:BK)</f>
        <v>#REF!</v>
      </c>
      <c r="BL219" s="235" t="e" cm="1">
        <f t="array" ref="BL219">_xlfn.XLOOKUP($A219&amp;$B219,'[2]产值及收款计划（2026）'!$A:$A&amp;'[2]产值及收款计划（2026）'!$B:$B,'[2]产值及收款计划（2026）'!BL:BL)</f>
        <v>#REF!</v>
      </c>
      <c r="BM219" s="235"/>
      <c r="BN219" s="235"/>
      <c r="BO219" s="235"/>
      <c r="BP219" s="235"/>
      <c r="BQ219" s="235" t="e">
        <f>_xlfn.XLOOKUP($C219,应收未收表!$AJ:$AJ,应收未收表!AK:AK)</f>
        <v>#N/A</v>
      </c>
      <c r="BR219" s="235" t="e">
        <f>_xlfn.XLOOKUP($C219,应收未收表!$AJ:$AJ,应收未收表!AL:AL)</f>
        <v>#N/A</v>
      </c>
      <c r="BS219" s="235" t="e">
        <f>_xlfn.XLOOKUP($C219,应收未收表!$AJ:$AJ,应收未收表!AM:AM)</f>
        <v>#N/A</v>
      </c>
      <c r="BT219" s="235" t="e">
        <f>_xlfn.XLOOKUP($C219,应收未收表!$AJ:$AJ,应收未收表!AN:AN)</f>
        <v>#N/A</v>
      </c>
      <c r="BU219" s="234" t="str" cm="1">
        <f t="array" ref="BU219">_xlfn.XLOOKUP($A219&amp;$B219,'[2]产值及收款计划（2026）'!$A:$A&amp;'[2]产值及收款计划（2026）'!$B:$B,'[2]产值及收款计划（2026）'!BQ:BQ)</f>
        <v>浙江和达科技股份有限公司</v>
      </c>
      <c r="BV219" s="235" t="e" cm="1">
        <f t="array" ref="BV219">_xlfn.XLOOKUP($A219&amp;$B219,'[2]产值及收款计划（2026）'!$A:$A&amp;'[2]产值及收款计划（2026）'!$B:$B,'[2]产值及收款计划（2026）'!BR:BR)</f>
        <v>#REF!</v>
      </c>
      <c r="CE219" s="235" cm="1">
        <f t="array" ref="CE219">_xlfn.XLOOKUP($A219&amp;$B219,'[2]产值及收款计划（2026）'!$A:$A&amp;'[2]产值及收款计划（2026）'!$B:$B,'[2]产值及收款计划（2026）'!CA:CA)</f>
        <v>0</v>
      </c>
      <c r="CF219" s="235" cm="1">
        <f t="array" ref="CF219">_xlfn.XLOOKUP($A219&amp;$B219,'[2]产值及收款计划（2026）'!$A:$A&amp;'[2]产值及收款计划（2026）'!$B:$B,'[2]产值及收款计划（2026）'!CB:CB)</f>
        <v>0</v>
      </c>
      <c r="CG219" s="235" cm="1">
        <f t="array" ref="CG219">_xlfn.XLOOKUP($A219&amp;$B219,'[2]产值及收款计划（2026）'!$A:$A&amp;'[2]产值及收款计划（2026）'!$B:$B,'[2]产值及收款计划（2026）'!CC:CC)</f>
        <v>0</v>
      </c>
      <c r="CH219" s="235" cm="1">
        <f t="array" ref="CH219">_xlfn.XLOOKUP($A219&amp;$B219,'[2]产值及收款计划（2026）'!$A:$A&amp;'[2]产值及收款计划（2026）'!$B:$B,'[2]产值及收款计划（2026）'!CD:CD)</f>
        <v>0</v>
      </c>
      <c r="CI219" s="235" cm="1">
        <f t="array" ref="CI219">_xlfn.XLOOKUP($A219&amp;$B219,'[2]产值及收款计划（2026）'!$A:$A&amp;'[2]产值及收款计划（2026）'!$B:$B,'[2]产值及收款计划（2026）'!CE:CE)</f>
        <v>0</v>
      </c>
      <c r="CJ219" s="235" cm="1">
        <f t="array" ref="CJ219">_xlfn.XLOOKUP($A219&amp;$B219,'[2]产值及收款计划（2026）'!$A:$A&amp;'[2]产值及收款计划（2026）'!$B:$B,'[2]产值及收款计划（2026）'!CF:CF)</f>
        <v>0</v>
      </c>
      <c r="CK219" s="235" cm="1">
        <f t="array" ref="CK219">_xlfn.XLOOKUP($A219&amp;$B219,'[2]产值及收款计划（2026）'!$A:$A&amp;'[2]产值及收款计划（2026）'!$B:$B,'[2]产值及收款计划（2026）'!CG:CG)</f>
        <v>0</v>
      </c>
      <c r="CL219" s="235" cm="1">
        <f t="array" ref="CL219">_xlfn.XLOOKUP($A219&amp;$B219,'[2]产值及收款计划（2026）'!$A:$A&amp;'[2]产值及收款计划（2026）'!$B:$B,'[2]产值及收款计划（2026）'!CH:CH)</f>
        <v>0</v>
      </c>
      <c r="CM219" s="235" cm="1">
        <f t="array" ref="CM219">_xlfn.XLOOKUP($A219&amp;$B219,'[2]产值及收款计划（2026）'!$A:$A&amp;'[2]产值及收款计划（2026）'!$B:$B,'[2]产值及收款计划（2026）'!CI:CI)</f>
        <v>0</v>
      </c>
      <c r="CN219" s="235" cm="1">
        <f t="array" ref="CN219">_xlfn.XLOOKUP($A219&amp;$B219,'[2]产值及收款计划（2026）'!$A:$A&amp;'[2]产值及收款计划（2026）'!$B:$B,'[2]产值及收款计划（2026）'!CJ:CJ)</f>
        <v>0</v>
      </c>
      <c r="CO219" s="235" cm="1">
        <f t="array" ref="CO219">_xlfn.XLOOKUP($A219&amp;$B219,'[2]产值及收款计划（2026）'!$A:$A&amp;'[2]产值及收款计划（2026）'!$B:$B,'[2]产值及收款计划（2026）'!CK:CK)</f>
        <v>0</v>
      </c>
      <c r="CP219" s="235" cm="1">
        <f t="array" ref="CP219">_xlfn.XLOOKUP($A219&amp;$B219,'[2]产值及收款计划（2026）'!$A:$A&amp;'[2]产值及收款计划（2026）'!$B:$B,'[2]产值及收款计划（2026）'!CL:CL)</f>
        <v>0</v>
      </c>
      <c r="DE219" s="235" cm="1">
        <f t="array" ref="DE219">_xlfn.XLOOKUP($A219&amp;$B219,'[2]产值及收款计划（2026）'!$A:$A&amp;'[2]产值及收款计划（2026）'!$B:$B,'[2]产值及收款计划（2026）'!DA:DA)</f>
        <v>0</v>
      </c>
      <c r="DF219" s="235" cm="1">
        <f t="array" ref="DF219">_xlfn.XLOOKUP($A219&amp;$B219,'[2]产值及收款计划（2026）'!$A:$A&amp;'[2]产值及收款计划（2026）'!$B:$B,'[2]产值及收款计划（2026）'!DB:DB)</f>
        <v>0</v>
      </c>
      <c r="DG219" s="235" cm="1">
        <f t="array" ref="DG219">_xlfn.XLOOKUP($A219&amp;$B219,'[2]产值及收款计划（2026）'!$A:$A&amp;'[2]产值及收款计划（2026）'!$B:$B,'[2]产值及收款计划（2026）'!DC:DC)</f>
        <v>0</v>
      </c>
      <c r="DH219" s="235" cm="1">
        <f t="array" ref="DH219">_xlfn.XLOOKUP($A219&amp;$B219,'[2]产值及收款计划（2026）'!$A:$A&amp;'[2]产值及收款计划（2026）'!$B:$B,'[2]产值及收款计划（2026）'!DD:DD)</f>
        <v>0</v>
      </c>
      <c r="DI219" s="235" cm="1">
        <f t="array" ref="DI219">_xlfn.XLOOKUP($A219&amp;$B219,'[2]产值及收款计划（2026）'!$A:$A&amp;'[2]产值及收款计划（2026）'!$B:$B,'[2]产值及收款计划（2026）'!DE:DE)</f>
        <v>0</v>
      </c>
      <c r="DJ219" s="235" cm="1">
        <f t="array" ref="DJ219">_xlfn.XLOOKUP($A219&amp;$B219,'[2]产值及收款计划（2026）'!$A:$A&amp;'[2]产值及收款计划（2026）'!$B:$B,'[2]产值及收款计划（2026）'!DF:DF)</f>
        <v>0</v>
      </c>
      <c r="DK219" s="235" cm="1">
        <f t="array" ref="DK219">_xlfn.XLOOKUP($A219&amp;$B219,'[2]产值及收款计划（2026）'!$A:$A&amp;'[2]产值及收款计划（2026）'!$B:$B,'[2]产值及收款计划（2026）'!DG:DG)</f>
        <v>0</v>
      </c>
      <c r="DL219" s="235" cm="1">
        <f t="array" ref="DL219">_xlfn.XLOOKUP($A219&amp;$B219,'[2]产值及收款计划（2026）'!$A:$A&amp;'[2]产值及收款计划（2026）'!$B:$B,'[2]产值及收款计划（2026）'!DH:DH)</f>
        <v>0</v>
      </c>
      <c r="DM219" s="235" cm="1">
        <f t="array" ref="DM219">_xlfn.XLOOKUP($A219&amp;$B219,'[2]产值及收款计划（2026）'!$A:$A&amp;'[2]产值及收款计划（2026）'!$B:$B,'[2]产值及收款计划（2026）'!DI:DI)</f>
        <v>0</v>
      </c>
      <c r="DN219" s="235" cm="1">
        <f t="array" ref="DN219">_xlfn.XLOOKUP($A219&amp;$B219,'[2]产值及收款计划（2026）'!$A:$A&amp;'[2]产值及收款计划（2026）'!$B:$B,'[2]产值及收款计划（2026）'!DJ:DJ)</f>
        <v>0</v>
      </c>
      <c r="DO219" s="235" cm="1">
        <f t="array" ref="DO219">_xlfn.XLOOKUP($A219&amp;$B219,'[2]产值及收款计划（2026）'!$A:$A&amp;'[2]产值及收款计划（2026）'!$B:$B,'[2]产值及收款计划（2026）'!DK:DK)</f>
        <v>0</v>
      </c>
      <c r="DP219" s="235" cm="1">
        <f t="array" ref="DP219">_xlfn.XLOOKUP($A219&amp;$B219,'[2]产值及收款计划（2026）'!$A:$A&amp;'[2]产值及收款计划（2026）'!$B:$B,'[2]产值及收款计划（2026）'!DL:DL)</f>
        <v>0</v>
      </c>
      <c r="DQ219" s="243"/>
      <c r="DR219" s="229"/>
    </row>
    <row r="220" ht="20.25" spans="1:122">
      <c r="A220" s="233">
        <f t="shared" si="18"/>
        <v>71</v>
      </c>
      <c r="B220" s="233" t="s">
        <v>26</v>
      </c>
      <c r="C220" s="234" t="str" cm="1">
        <f t="array" ref="C220">_xlfn.XLOOKUP($A220&amp;$B220,'[2]产值及收款计划（2026）'!$A:$A&amp;'[2]产值及收款计划（2026）'!$B:$B,'[2]产值及收款计划（2026）'!C:C)</f>
        <v>ZHT2022091900078</v>
      </c>
      <c r="D220" s="234" t="str" cm="1">
        <f t="array" ref="D220">_xlfn.XLOOKUP($A220&amp;$B220,'[2]产值及收款计划（2026）'!$A:$A&amp;'[2]产值及收款计划（2026）'!$B:$B,'[2]产值及收款计划（2026）'!D:D)</f>
        <v>盛和房产BIM标准技术服务合同</v>
      </c>
      <c r="E220" s="235" cm="1">
        <f t="array" ref="E220">_xlfn.XLOOKUP($A220&amp;$B220,'[2]产值及收款计划（2026）'!$A:$A&amp;'[2]产值及收款计划（2026）'!$B:$B,'[2]产值及收款计划（2026）'!E:E)</f>
        <v>14.5</v>
      </c>
      <c r="F220" s="235" cm="1">
        <f t="array" ref="F220">_xlfn.XLOOKUP($A220&amp;$B220,'[2]产值及收款计划（2026）'!$A:$A&amp;'[2]产值及收款计划（2026）'!$B:$B,'[2]产值及收款计划（2026）'!F:F)</f>
        <v>14.5</v>
      </c>
      <c r="G220" s="235" cm="1">
        <f t="array" ref="G220">_xlfn.XLOOKUP($A220&amp;$B220,'[2]产值及收款计划（2026）'!$A:$A&amp;'[2]产值及收款计划（2026）'!$B:$B,'[2]产值及收款计划（2026）'!G:G)</f>
        <v>5</v>
      </c>
      <c r="H220" s="235" cm="1">
        <f t="array" ref="H220">_xlfn.XLOOKUP($A220&amp;$B220,'[2]产值及收款计划（2026）'!$A:$A&amp;'[2]产值及收款计划（2026）'!$B:$B,'[2]产值及收款计划（2026）'!H:H)</f>
        <v>5</v>
      </c>
      <c r="I220" s="236" cm="1">
        <f t="array" ref="I220">_xlfn.XLOOKUP($A220&amp;$B220,'[2]产值及收款计划（2026）'!$A:$A&amp;'[2]产值及收款计划（2026）'!$B:$B,'[2]产值及收款计划（2026）'!I:I)</f>
        <v>0.344827586206897</v>
      </c>
      <c r="J220" s="237" cm="1">
        <f t="array" ref="J220">_xlfn.XLOOKUP($A220&amp;$B220,'[2]产值及收款计划（2026）'!$A:$A&amp;'[2]产值及收款计划（2026）'!$B:$B,'[2]产值及收款计划（2026）'!J:J)</f>
        <v>0.06</v>
      </c>
      <c r="K220" s="235" t="e" cm="1">
        <f t="array" ref="K220">_xlfn.XLOOKUP($A220&amp;$B220,'[2]产值及收款计划（2026）'!$A:$A&amp;'[2]产值及收款计划（2026）'!$B:$B,'[2]产值及收款计划（2026）'!K:K)</f>
        <v>#REF!</v>
      </c>
      <c r="L220" s="235" t="e" cm="1">
        <f t="array" ref="L220">_xlfn.XLOOKUP($A220&amp;$B220,'[2]产值及收款计划（2026）'!$A:$A&amp;'[2]产值及收款计划（2026）'!$B:$B,'[2]产值及收款计划（2026）'!L:L)</f>
        <v>#REF!</v>
      </c>
      <c r="M220" s="235" t="str" cm="1">
        <f t="array" ref="M220">_xlfn.XLOOKUP($A220&amp;$B220,'[2]产值及收款计划（2026）'!$A:$A&amp;'[2]产值及收款计划（2026）'!$B:$B,'[2]产值及收款计划（2026）'!M:M)</f>
        <v>主导</v>
      </c>
      <c r="N220" s="235" t="str" cm="1">
        <f t="array" ref="N220">_xlfn.XLOOKUP($A220&amp;$B220,'[2]产值及收款计划（2026）'!$A:$A&amp;'[2]产值及收款计划（2026）'!$B:$B,'[2]产值及收款计划（2026）'!N:N)</f>
        <v>董力健团队</v>
      </c>
      <c r="O220" s="235" t="str" cm="1">
        <f t="array" ref="O220">_xlfn.XLOOKUP($A220&amp;$B220,'[2]产值及收款计划（2026）'!$A:$A&amp;'[2]产值及收款计划（2026）'!$B:$B,'[2]产值及收款计划（2026）'!O:O)</f>
        <v>董力健</v>
      </c>
      <c r="P220" s="234" t="str" cm="1">
        <f t="array" ref="P220">_xlfn.XLOOKUP($A220&amp;$B220,'[2]产值及收款计划（2026）'!$A:$A&amp;'[2]产值及收款计划（2026）'!$B:$B,'[2]产值及收款计划（2026）'!P:P)</f>
        <v>在建</v>
      </c>
      <c r="Q220" s="235" t="e" cm="1">
        <f t="array" ref="Q220">_xlfn.XLOOKUP($A220&amp;$B220,'[2]产值及收款计划（2026）'!$A:$A&amp;'[2]产值及收款计划（2026）'!$B:$B,'[2]产值及收款计划（2026）'!Q:Q)</f>
        <v>#REF!</v>
      </c>
      <c r="R220" s="235" t="e" cm="1">
        <f t="array" ref="R220">_xlfn.XLOOKUP($A220&amp;$B220,'[2]产值及收款计划（2026）'!$A:$A&amp;'[2]产值及收款计划（2026）'!$B:$B,'[2]产值及收款计划（2026）'!R:R)</f>
        <v>#REF!</v>
      </c>
      <c r="S220" s="235" t="e" cm="1">
        <f t="array" ref="S220">_xlfn.XLOOKUP($A220&amp;$B220,'[2]产值及收款计划（2026）'!$A:$A&amp;'[2]产值及收款计划（2026）'!$B:$B,'[2]产值及收款计划（2026）'!S:S)</f>
        <v>#REF!</v>
      </c>
      <c r="T220" s="235" cm="1">
        <f t="array" ref="T220">_xlfn.XLOOKUP($A220&amp;$B220,'[2]产值及收款计划（2026）'!$A:$A&amp;'[2]产值及收款计划（2026）'!$B:$B,'[2]产值及收款计划（2026）'!T:T)</f>
        <v>13.775</v>
      </c>
      <c r="U220" s="235" cm="1">
        <f t="array" ref="U220">_xlfn.XLOOKUP($A220&amp;$B220,'[2]产值及收款计划（2026）'!$A:$A&amp;'[2]产值及收款计划（2026）'!$B:$B,'[2]产值及收款计划（2026）'!U:U)</f>
        <v>0</v>
      </c>
      <c r="V220" s="235" cm="1">
        <f t="array" ref="V220">_xlfn.XLOOKUP($A220&amp;$B220,'[2]产值及收款计划（2026）'!$A:$A&amp;'[2]产值及收款计划（2026）'!$B:$B,'[2]产值及收款计划（2026）'!V:V)</f>
        <v>0.725</v>
      </c>
      <c r="W220" s="235" t="e" cm="1">
        <f t="array" ref="W220">_xlfn.XLOOKUP($A220&amp;$B220,'[2]产值及收款计划（2026）'!$A:$A&amp;'[2]产值及收款计划（2026）'!$B:$B,'[2]产值及收款计划（2026）'!W:W)</f>
        <v>#REF!</v>
      </c>
      <c r="X220" s="235" t="e" cm="1">
        <f t="array" ref="X220">_xlfn.XLOOKUP($A220&amp;$B220,'[2]产值及收款计划（2026）'!$A:$A&amp;'[2]产值及收款计划（2026）'!$B:$B,'[2]产值及收款计划（2026）'!X:X)</f>
        <v>#REF!</v>
      </c>
      <c r="Y220" s="235" t="e" cm="1">
        <f t="array" ref="Y220">_xlfn.XLOOKUP($A220&amp;$B220,'[2]产值及收款计划（2026）'!$A:$A&amp;'[2]产值及收款计划（2026）'!$B:$B,'[2]产值及收款计划（2026）'!Y:Y)</f>
        <v>#REF!</v>
      </c>
      <c r="Z220" s="235" t="e" cm="1">
        <f t="array" ref="Z220">_xlfn.XLOOKUP($A220&amp;$B220,'[2]产值及收款计划（2026）'!$A:$A&amp;'[2]产值及收款计划（2026）'!$B:$B,'[2]产值及收款计划（2026）'!Z:Z)</f>
        <v>#REF!</v>
      </c>
      <c r="AA220" s="235" t="e" cm="1">
        <f t="array" ref="AA220">_xlfn.XLOOKUP($A220&amp;$B220,'[2]产值及收款计划（2026）'!$A:$A&amp;'[2]产值及收款计划（2026）'!$B:$B,'[2]产值及收款计划（2026）'!AA:AA)</f>
        <v>#REF!</v>
      </c>
      <c r="AB220" s="235" t="e" cm="1">
        <f t="array" ref="AB220">_xlfn.XLOOKUP($A220&amp;$B220,'[2]产值及收款计划（2026）'!$A:$A&amp;'[2]产值及收款计划（2026）'!$B:$B,'[2]产值及收款计划（2026）'!AB:AB)</f>
        <v>#REF!</v>
      </c>
      <c r="AC220" s="235" t="e" cm="1">
        <f t="array" ref="AC220">_xlfn.XLOOKUP($A220&amp;$B220,'[2]产值及收款计划（2026）'!$A:$A&amp;'[2]产值及收款计划（2026）'!$B:$B,'[2]产值及收款计划（2026）'!AC:AC)</f>
        <v>#REF!</v>
      </c>
      <c r="AD220" s="235" t="e" cm="1">
        <f t="array" ref="AD220">_xlfn.XLOOKUP($A220&amp;$B220,'[2]产值及收款计划（2026）'!$A:$A&amp;'[2]产值及收款计划（2026）'!$B:$B,'[2]产值及收款计划（2026）'!AD:AD)</f>
        <v>#REF!</v>
      </c>
      <c r="AE220" s="235" t="e" cm="1">
        <f t="array" ref="AE220">_xlfn.XLOOKUP($A220&amp;$B220,'[2]产值及收款计划（2026）'!$A:$A&amp;'[2]产值及收款计划（2026）'!$B:$B,'[2]产值及收款计划（2026）'!AE:AE)</f>
        <v>#REF!</v>
      </c>
      <c r="AF220" s="235" t="e" cm="1">
        <f t="array" ref="AF220">_xlfn.XLOOKUP($A220&amp;$B220,'[2]产值及收款计划（2026）'!$A:$A&amp;'[2]产值及收款计划（2026）'!$B:$B,'[2]产值及收款计划（2026）'!AF:AF)</f>
        <v>#REF!</v>
      </c>
      <c r="AG220" s="235" t="e" cm="1">
        <f t="array" ref="AG220">_xlfn.XLOOKUP($A220&amp;$B220,'[2]产值及收款计划（2026）'!$A:$A&amp;'[2]产值及收款计划（2026）'!$B:$B,'[2]产值及收款计划（2026）'!AG:AG)</f>
        <v>#REF!</v>
      </c>
      <c r="AH220" s="235" t="e" cm="1">
        <f t="array" ref="AH220">_xlfn.XLOOKUP($A220&amp;$B220,'[2]产值及收款计划（2026）'!$A:$A&amp;'[2]产值及收款计划（2026）'!$B:$B,'[2]产值及收款计划（2026）'!AH:AH)</f>
        <v>#REF!</v>
      </c>
      <c r="AI220" s="235" t="e" cm="1">
        <f t="array" ref="AI220">_xlfn.XLOOKUP($A220&amp;$B220,'[2]产值及收款计划（2026）'!$A:$A&amp;'[2]产值及收款计划（2026）'!$B:$B,'[2]产值及收款计划（2026）'!AI:AI)</f>
        <v>#REF!</v>
      </c>
      <c r="AJ220" s="235" t="e" cm="1">
        <f t="array" ref="AJ220">_xlfn.XLOOKUP($A220&amp;$B220,'[2]产值及收款计划（2026）'!$A:$A&amp;'[2]产值及收款计划（2026）'!$B:$B,'[2]产值及收款计划（2026）'!AJ:AJ)</f>
        <v>#REF!</v>
      </c>
      <c r="AK220" s="235" t="e" cm="1">
        <f t="array" ref="AK220">_xlfn.XLOOKUP($A220&amp;$B220,'[2]产值及收款计划（2026）'!$A:$A&amp;'[2]产值及收款计划（2026）'!$B:$B,'[2]产值及收款计划（2026）'!AK:AK)</f>
        <v>#REF!</v>
      </c>
      <c r="AL220" s="235" t="e" cm="1">
        <f t="array" ref="AL220">_xlfn.XLOOKUP($A220&amp;$B220,'[2]产值及收款计划（2026）'!$A:$A&amp;'[2]产值及收款计划（2026）'!$B:$B,'[2]产值及收款计划（2026）'!AL:AL)</f>
        <v>#REF!</v>
      </c>
      <c r="AM220" s="242" t="e" cm="1">
        <f t="array" ref="AM220">_xlfn.LET(_xlpm.勾选月份状态数组,TRANSPOSE('PPT(12-15页）-TOP10'!$A$3:$A$14),_xlpm.选择数据区,IF('PPT(12-15页）-TOP10'!$E$3="收款",$BA220:$BL220,$AA220:$AL220),SUM(_xlfn._xlws.FILTER(_xlpm.选择数据区,_xlpm.勾选月份状态数组,"")))</f>
        <v>#REF!</v>
      </c>
      <c r="AN220" s="235" t="e">
        <f>_xlfn.XLOOKUP($C220,应收未收表!$T:$T,应收未收表!AA:AA)</f>
        <v>#N/A</v>
      </c>
      <c r="AO220" s="235" t="e">
        <f>_xlfn.XLOOKUP($C220,应收未收表!$T:$T,应收未收表!AB:AB)</f>
        <v>#N/A</v>
      </c>
      <c r="AP220" s="235" t="e">
        <f>_xlfn.XLOOKUP($C220,应收未收表!$T:$T,应收未收表!AC:AC)</f>
        <v>#N/A</v>
      </c>
      <c r="AQ220" s="235" t="e">
        <f>_xlfn.XLOOKUP($C220,应收未收表!$T:$T,应收未收表!AE:AE)</f>
        <v>#N/A</v>
      </c>
      <c r="AR220" s="235" t="e">
        <f>_xlfn.XLOOKUP($C220,应收未收表!$T:$T,应收未收表!AF:AF)</f>
        <v>#N/A</v>
      </c>
      <c r="AS220" s="235" t="e" cm="1">
        <f t="array" ref="AS220">_xlfn.XLOOKUP($A220&amp;$B220,'[2]产值及收款计划（2026）'!$A:$A&amp;'[2]产值及收款计划（2026）'!$B:$B,'[2]产值及收款计划（2026）'!AS:AS)</f>
        <v>#REF!</v>
      </c>
      <c r="AT220" s="235" t="e" cm="1">
        <f t="array" ref="AT220">_xlfn.XLOOKUP($A220&amp;$B220,'[2]产值及收款计划（2026）'!$A:$A&amp;'[2]产值及收款计划（2026）'!$B:$B,'[2]产值及收款计划（2026）'!AT:AT)</f>
        <v>#REF!</v>
      </c>
      <c r="AU220" s="235" t="e" cm="1">
        <f t="array" ref="AU220">_xlfn.XLOOKUP($A220&amp;$B220,'[2]产值及收款计划（2026）'!$A:$A&amp;'[2]产值及收款计划（2026）'!$B:$B,'[2]产值及收款计划（2026）'!AU:AU)</f>
        <v>#REF!</v>
      </c>
      <c r="AV220" s="235" t="e" cm="1">
        <f t="array" ref="AV220">_xlfn.XLOOKUP($A220&amp;$B220,'[2]产值及收款计划（2026）'!$A:$A&amp;'[2]产值及收款计划（2026）'!$B:$B,'[2]产值及收款计划（2026）'!AV:AV)</f>
        <v>#REF!</v>
      </c>
      <c r="AW220" s="235" cm="1">
        <f t="array" ref="AW220">_xlfn.XLOOKUP($A220&amp;$B220,'[2]产值及收款计划（2026）'!$A:$A&amp;'[2]产值及收款计划（2026）'!$B:$B,'[2]产值及收款计划（2026）'!AW:AW)</f>
        <v>13.775</v>
      </c>
      <c r="AX220" s="235" cm="1">
        <f t="array" ref="AX220">_xlfn.XLOOKUP($A220&amp;$B220,'[2]产值及收款计划（2026）'!$A:$A&amp;'[2]产值及收款计划（2026）'!$B:$B,'[2]产值及收款计划（2026）'!AX:AX)</f>
        <v>0</v>
      </c>
      <c r="AY220" s="235" cm="1">
        <f t="array" ref="AY220">_xlfn.XLOOKUP($A220&amp;$B220,'[2]产值及收款计划（2026）'!$A:$A&amp;'[2]产值及收款计划（2026）'!$B:$B,'[2]产值及收款计划（2026）'!AY:AY)</f>
        <v>0.725</v>
      </c>
      <c r="AZ220" s="235" cm="1">
        <f t="array" ref="AZ220">_xlfn.XLOOKUP($A220&amp;$B220,'[2]产值及收款计划（2026）'!$A:$A&amp;'[2]产值及收款计划（2026）'!$B:$B,'[2]产值及收款计划（2026）'!AZ:AZ)</f>
        <v>0</v>
      </c>
      <c r="BA220" s="235" cm="1">
        <f t="array" ref="BA220">_xlfn.XLOOKUP($A220&amp;$B220,'[2]产值及收款计划（2026）'!$A:$A&amp;'[2]产值及收款计划（2026）'!$B:$B,'[2]产值及收款计划（2026）'!BA:BA)</f>
        <v>0</v>
      </c>
      <c r="BB220" s="235" cm="1">
        <f t="array" ref="BB220">_xlfn.XLOOKUP($A220&amp;$B220,'[2]产值及收款计划（2026）'!$A:$A&amp;'[2]产值及收款计划（2026）'!$B:$B,'[2]产值及收款计划（2026）'!BB:BB)</f>
        <v>0</v>
      </c>
      <c r="BC220" s="235" cm="1">
        <f t="array" ref="BC220">_xlfn.XLOOKUP($A220&amp;$B220,'[2]产值及收款计划（2026）'!$A:$A&amp;'[2]产值及收款计划（2026）'!$B:$B,'[2]产值及收款计划（2026）'!BC:BC)</f>
        <v>0</v>
      </c>
      <c r="BD220" s="235" t="e" cm="1">
        <f t="array" ref="BD220">_xlfn.XLOOKUP($A220&amp;$B220,'[2]产值及收款计划（2026）'!$A:$A&amp;'[2]产值及收款计划（2026）'!$B:$B,'[2]产值及收款计划（2026）'!BD:BD)</f>
        <v>#REF!</v>
      </c>
      <c r="BE220" s="235" t="e" cm="1">
        <f t="array" ref="BE220">_xlfn.XLOOKUP($A220&amp;$B220,'[2]产值及收款计划（2026）'!$A:$A&amp;'[2]产值及收款计划（2026）'!$B:$B,'[2]产值及收款计划（2026）'!BE:BE)</f>
        <v>#REF!</v>
      </c>
      <c r="BF220" s="235" t="e" cm="1">
        <f t="array" ref="BF220">_xlfn.XLOOKUP($A220&amp;$B220,'[2]产值及收款计划（2026）'!$A:$A&amp;'[2]产值及收款计划（2026）'!$B:$B,'[2]产值及收款计划（2026）'!BF:BF)</f>
        <v>#REF!</v>
      </c>
      <c r="BG220" s="235" t="e" cm="1">
        <f t="array" ref="BG220">_xlfn.XLOOKUP($A220&amp;$B220,'[2]产值及收款计划（2026）'!$A:$A&amp;'[2]产值及收款计划（2026）'!$B:$B,'[2]产值及收款计划（2026）'!BG:BG)</f>
        <v>#REF!</v>
      </c>
      <c r="BH220" s="235" t="e" cm="1">
        <f t="array" ref="BH220">_xlfn.XLOOKUP($A220&amp;$B220,'[2]产值及收款计划（2026）'!$A:$A&amp;'[2]产值及收款计划（2026）'!$B:$B,'[2]产值及收款计划（2026）'!BH:BH)</f>
        <v>#REF!</v>
      </c>
      <c r="BI220" s="235" t="e" cm="1">
        <f t="array" ref="BI220">_xlfn.XLOOKUP($A220&amp;$B220,'[2]产值及收款计划（2026）'!$A:$A&amp;'[2]产值及收款计划（2026）'!$B:$B,'[2]产值及收款计划（2026）'!BI:BI)</f>
        <v>#REF!</v>
      </c>
      <c r="BJ220" s="235" t="e" cm="1">
        <f t="array" ref="BJ220">_xlfn.XLOOKUP($A220&amp;$B220,'[2]产值及收款计划（2026）'!$A:$A&amp;'[2]产值及收款计划（2026）'!$B:$B,'[2]产值及收款计划（2026）'!BJ:BJ)</f>
        <v>#REF!</v>
      </c>
      <c r="BK220" s="235" t="e" cm="1">
        <f t="array" ref="BK220">_xlfn.XLOOKUP($A220&amp;$B220,'[2]产值及收款计划（2026）'!$A:$A&amp;'[2]产值及收款计划（2026）'!$B:$B,'[2]产值及收款计划（2026）'!BK:BK)</f>
        <v>#REF!</v>
      </c>
      <c r="BL220" s="235" t="e" cm="1">
        <f t="array" ref="BL220">_xlfn.XLOOKUP($A220&amp;$B220,'[2]产值及收款计划（2026）'!$A:$A&amp;'[2]产值及收款计划（2026）'!$B:$B,'[2]产值及收款计划（2026）'!BL:BL)</f>
        <v>#REF!</v>
      </c>
      <c r="BM220" s="235"/>
      <c r="BN220" s="235"/>
      <c r="BO220" s="235"/>
      <c r="BP220" s="235"/>
      <c r="BQ220" s="235" t="e">
        <f>_xlfn.XLOOKUP($C220,应收未收表!$AJ:$AJ,应收未收表!AK:AK)</f>
        <v>#N/A</v>
      </c>
      <c r="BR220" s="235" t="e">
        <f>_xlfn.XLOOKUP($C220,应收未收表!$AJ:$AJ,应收未收表!AL:AL)</f>
        <v>#N/A</v>
      </c>
      <c r="BS220" s="235" t="e">
        <f>_xlfn.XLOOKUP($C220,应收未收表!$AJ:$AJ,应收未收表!AM:AM)</f>
        <v>#N/A</v>
      </c>
      <c r="BT220" s="235" t="e">
        <f>_xlfn.XLOOKUP($C220,应收未收表!$AJ:$AJ,应收未收表!AN:AN)</f>
        <v>#N/A</v>
      </c>
      <c r="BU220" s="234" t="str" cm="1">
        <f t="array" ref="BU220">_xlfn.XLOOKUP($A220&amp;$B220,'[2]产值及收款计划（2026）'!$A:$A&amp;'[2]产值及收款计划（2026）'!$B:$B,'[2]产值及收款计划（2026）'!BQ:BQ)</f>
        <v>江苏盛和房地产股份有限公司</v>
      </c>
      <c r="BV220" s="235" t="e" cm="1">
        <f t="array" ref="BV220">_xlfn.XLOOKUP($A220&amp;$B220,'[2]产值及收款计划（2026）'!$A:$A&amp;'[2]产值及收款计划（2026）'!$B:$B,'[2]产值及收款计划（2026）'!BR:BR)</f>
        <v>#REF!</v>
      </c>
      <c r="CE220" s="235" cm="1">
        <f t="array" ref="CE220">_xlfn.XLOOKUP($A220&amp;$B220,'[2]产值及收款计划（2026）'!$A:$A&amp;'[2]产值及收款计划（2026）'!$B:$B,'[2]产值及收款计划（2026）'!CA:CA)</f>
        <v>0</v>
      </c>
      <c r="CF220" s="235" cm="1">
        <f t="array" ref="CF220">_xlfn.XLOOKUP($A220&amp;$B220,'[2]产值及收款计划（2026）'!$A:$A&amp;'[2]产值及收款计划（2026）'!$B:$B,'[2]产值及收款计划（2026）'!CB:CB)</f>
        <v>0</v>
      </c>
      <c r="CG220" s="235" cm="1">
        <f t="array" ref="CG220">_xlfn.XLOOKUP($A220&amp;$B220,'[2]产值及收款计划（2026）'!$A:$A&amp;'[2]产值及收款计划（2026）'!$B:$B,'[2]产值及收款计划（2026）'!CC:CC)</f>
        <v>0</v>
      </c>
      <c r="CH220" s="235" cm="1">
        <f t="array" ref="CH220">_xlfn.XLOOKUP($A220&amp;$B220,'[2]产值及收款计划（2026）'!$A:$A&amp;'[2]产值及收款计划（2026）'!$B:$B,'[2]产值及收款计划（2026）'!CD:CD)</f>
        <v>0</v>
      </c>
      <c r="CI220" s="235" cm="1">
        <f t="array" ref="CI220">_xlfn.XLOOKUP($A220&amp;$B220,'[2]产值及收款计划（2026）'!$A:$A&amp;'[2]产值及收款计划（2026）'!$B:$B,'[2]产值及收款计划（2026）'!CE:CE)</f>
        <v>0</v>
      </c>
      <c r="CJ220" s="235" cm="1">
        <f t="array" ref="CJ220">_xlfn.XLOOKUP($A220&amp;$B220,'[2]产值及收款计划（2026）'!$A:$A&amp;'[2]产值及收款计划（2026）'!$B:$B,'[2]产值及收款计划（2026）'!CF:CF)</f>
        <v>0</v>
      </c>
      <c r="CK220" s="235" cm="1">
        <f t="array" ref="CK220">_xlfn.XLOOKUP($A220&amp;$B220,'[2]产值及收款计划（2026）'!$A:$A&amp;'[2]产值及收款计划（2026）'!$B:$B,'[2]产值及收款计划（2026）'!CG:CG)</f>
        <v>0</v>
      </c>
      <c r="CL220" s="235" cm="1">
        <f t="array" ref="CL220">_xlfn.XLOOKUP($A220&amp;$B220,'[2]产值及收款计划（2026）'!$A:$A&amp;'[2]产值及收款计划（2026）'!$B:$B,'[2]产值及收款计划（2026）'!CH:CH)</f>
        <v>0</v>
      </c>
      <c r="CM220" s="235" cm="1">
        <f t="array" ref="CM220">_xlfn.XLOOKUP($A220&amp;$B220,'[2]产值及收款计划（2026）'!$A:$A&amp;'[2]产值及收款计划（2026）'!$B:$B,'[2]产值及收款计划（2026）'!CI:CI)</f>
        <v>0</v>
      </c>
      <c r="CN220" s="235" cm="1">
        <f t="array" ref="CN220">_xlfn.XLOOKUP($A220&amp;$B220,'[2]产值及收款计划（2026）'!$A:$A&amp;'[2]产值及收款计划（2026）'!$B:$B,'[2]产值及收款计划（2026）'!CJ:CJ)</f>
        <v>0</v>
      </c>
      <c r="CO220" s="235" cm="1">
        <f t="array" ref="CO220">_xlfn.XLOOKUP($A220&amp;$B220,'[2]产值及收款计划（2026）'!$A:$A&amp;'[2]产值及收款计划（2026）'!$B:$B,'[2]产值及收款计划（2026）'!CK:CK)</f>
        <v>0</v>
      </c>
      <c r="CP220" s="235" cm="1">
        <f t="array" ref="CP220">_xlfn.XLOOKUP($A220&amp;$B220,'[2]产值及收款计划（2026）'!$A:$A&amp;'[2]产值及收款计划（2026）'!$B:$B,'[2]产值及收款计划（2026）'!CL:CL)</f>
        <v>0</v>
      </c>
      <c r="DE220" s="235" cm="1">
        <f t="array" ref="DE220">_xlfn.XLOOKUP($A220&amp;$B220,'[2]产值及收款计划（2026）'!$A:$A&amp;'[2]产值及收款计划（2026）'!$B:$B,'[2]产值及收款计划（2026）'!DA:DA)</f>
        <v>0</v>
      </c>
      <c r="DF220" s="235" cm="1">
        <f t="array" ref="DF220">_xlfn.XLOOKUP($A220&amp;$B220,'[2]产值及收款计划（2026）'!$A:$A&amp;'[2]产值及收款计划（2026）'!$B:$B,'[2]产值及收款计划（2026）'!DB:DB)</f>
        <v>0</v>
      </c>
      <c r="DG220" s="235" cm="1">
        <f t="array" ref="DG220">_xlfn.XLOOKUP($A220&amp;$B220,'[2]产值及收款计划（2026）'!$A:$A&amp;'[2]产值及收款计划（2026）'!$B:$B,'[2]产值及收款计划（2026）'!DC:DC)</f>
        <v>0</v>
      </c>
      <c r="DH220" s="235" cm="1">
        <f t="array" ref="DH220">_xlfn.XLOOKUP($A220&amp;$B220,'[2]产值及收款计划（2026）'!$A:$A&amp;'[2]产值及收款计划（2026）'!$B:$B,'[2]产值及收款计划（2026）'!DD:DD)</f>
        <v>0</v>
      </c>
      <c r="DI220" s="235" cm="1">
        <f t="array" ref="DI220">_xlfn.XLOOKUP($A220&amp;$B220,'[2]产值及收款计划（2026）'!$A:$A&amp;'[2]产值及收款计划（2026）'!$B:$B,'[2]产值及收款计划（2026）'!DE:DE)</f>
        <v>0</v>
      </c>
      <c r="DJ220" s="235" cm="1">
        <f t="array" ref="DJ220">_xlfn.XLOOKUP($A220&amp;$B220,'[2]产值及收款计划（2026）'!$A:$A&amp;'[2]产值及收款计划（2026）'!$B:$B,'[2]产值及收款计划（2026）'!DF:DF)</f>
        <v>0</v>
      </c>
      <c r="DK220" s="235" cm="1">
        <f t="array" ref="DK220">_xlfn.XLOOKUP($A220&amp;$B220,'[2]产值及收款计划（2026）'!$A:$A&amp;'[2]产值及收款计划（2026）'!$B:$B,'[2]产值及收款计划（2026）'!DG:DG)</f>
        <v>0</v>
      </c>
      <c r="DL220" s="235" cm="1">
        <f t="array" ref="DL220">_xlfn.XLOOKUP($A220&amp;$B220,'[2]产值及收款计划（2026）'!$A:$A&amp;'[2]产值及收款计划（2026）'!$B:$B,'[2]产值及收款计划（2026）'!DH:DH)</f>
        <v>0</v>
      </c>
      <c r="DM220" s="235" cm="1">
        <f t="array" ref="DM220">_xlfn.XLOOKUP($A220&amp;$B220,'[2]产值及收款计划（2026）'!$A:$A&amp;'[2]产值及收款计划（2026）'!$B:$B,'[2]产值及收款计划（2026）'!DI:DI)</f>
        <v>0</v>
      </c>
      <c r="DN220" s="235" cm="1">
        <f t="array" ref="DN220">_xlfn.XLOOKUP($A220&amp;$B220,'[2]产值及收款计划（2026）'!$A:$A&amp;'[2]产值及收款计划（2026）'!$B:$B,'[2]产值及收款计划（2026）'!DJ:DJ)</f>
        <v>0</v>
      </c>
      <c r="DO220" s="235" cm="1">
        <f t="array" ref="DO220">_xlfn.XLOOKUP($A220&amp;$B220,'[2]产值及收款计划（2026）'!$A:$A&amp;'[2]产值及收款计划（2026）'!$B:$B,'[2]产值及收款计划（2026）'!DK:DK)</f>
        <v>0</v>
      </c>
      <c r="DP220" s="235" cm="1">
        <f t="array" ref="DP220">_xlfn.XLOOKUP($A220&amp;$B220,'[2]产值及收款计划（2026）'!$A:$A&amp;'[2]产值及收款计划（2026）'!$B:$B,'[2]产值及收款计划（2026）'!DL:DL)</f>
        <v>0</v>
      </c>
      <c r="DQ220" s="243"/>
      <c r="DR220" s="229"/>
    </row>
    <row r="221" ht="60.75" spans="1:122">
      <c r="A221" s="233">
        <f t="shared" si="18"/>
        <v>72</v>
      </c>
      <c r="B221" s="233" t="s">
        <v>26</v>
      </c>
      <c r="C221" s="234" t="str" cm="1">
        <f t="array" ref="C221">_xlfn.XLOOKUP($A221&amp;$B221,'[2]产值及收款计划（2026）'!$A:$A&amp;'[2]产值及收款计划（2026）'!$B:$B,'[2]产值及收款计划（2026）'!C:C)</f>
        <v>ZHT2022092800083</v>
      </c>
      <c r="D221" s="235" t="str" cm="1">
        <f t="array" ref="D221">_xlfn.XLOOKUP($A221&amp;$B221,'[2]产值及收款计划（2026）'!$A:$A&amp;'[2]产值及收款计划（2026）'!$B:$B,'[2]产值及收款计划（2026）'!D:D)</f>
        <v>南湖工业污水处理厂配套项目智慧水务项目合同</v>
      </c>
      <c r="E221" s="235" cm="1">
        <f t="array" ref="E221">_xlfn.XLOOKUP($A221&amp;$B221,'[2]产值及收款计划（2026）'!$A:$A&amp;'[2]产值及收款计划（2026）'!$B:$B,'[2]产值及收款计划（2026）'!E:E)</f>
        <v>944.74</v>
      </c>
      <c r="F221" s="235" cm="1">
        <f t="array" ref="F221">_xlfn.XLOOKUP($A221&amp;$B221,'[2]产值及收款计划（2026）'!$A:$A&amp;'[2]产值及收款计划（2026）'!$B:$B,'[2]产值及收款计划（2026）'!F:F)</f>
        <v>786.9419</v>
      </c>
      <c r="G221" s="235" cm="1">
        <f t="array" ref="G221">_xlfn.XLOOKUP($A221&amp;$B221,'[2]产值及收款计划（2026）'!$A:$A&amp;'[2]产值及收款计划（2026）'!$B:$B,'[2]产值及收款计划（2026）'!G:G)</f>
        <v>781.9819</v>
      </c>
      <c r="H221" s="235" cm="1">
        <f t="array" ref="H221">_xlfn.XLOOKUP($A221&amp;$B221,'[2]产值及收款计划（2026）'!$A:$A&amp;'[2]产值及收款计划（2026）'!$B:$B,'[2]产值及收款计划（2026）'!H:H)</f>
        <v>467.2719</v>
      </c>
      <c r="I221" s="236" cm="1">
        <f t="array" ref="I221">_xlfn.XLOOKUP($A221&amp;$B221,'[2]产值及收款计划（2026）'!$A:$A&amp;'[2]产值及收款计划（2026）'!$B:$B,'[2]产值及收款计划（2026）'!I:I)</f>
        <v>0.593781955186272</v>
      </c>
      <c r="J221" s="237" cm="1">
        <f t="array" ref="J221">_xlfn.XLOOKUP($A221&amp;$B221,'[2]产值及收款计划（2026）'!$A:$A&amp;'[2]产值及收款计划（2026）'!$B:$B,'[2]产值及收款计划（2026）'!J:J)</f>
        <v>0.0658524444814854</v>
      </c>
      <c r="K221" s="235" t="e" cm="1">
        <f t="array" ref="K221">_xlfn.XLOOKUP($A221&amp;$B221,'[2]产值及收款计划（2026）'!$A:$A&amp;'[2]产值及收款计划（2026）'!$B:$B,'[2]产值及收款计划（2026）'!K:K)</f>
        <v>#REF!</v>
      </c>
      <c r="L221" s="235" t="e" cm="1">
        <f t="array" ref="L221">_xlfn.XLOOKUP($A221&amp;$B221,'[2]产值及收款计划（2026）'!$A:$A&amp;'[2]产值及收款计划（2026）'!$B:$B,'[2]产值及收款计划（2026）'!L:L)</f>
        <v>#REF!</v>
      </c>
      <c r="M221" s="235" t="str" cm="1">
        <f t="array" ref="M221">_xlfn.XLOOKUP($A221&amp;$B221,'[2]产值及收款计划（2026）'!$A:$A&amp;'[2]产值及收款计划（2026）'!$B:$B,'[2]产值及收款计划（2026）'!M:M)</f>
        <v>主导</v>
      </c>
      <c r="N221" s="235" t="str" cm="1">
        <f t="array" ref="N221">_xlfn.XLOOKUP($A221&amp;$B221,'[2]产值及收款计划（2026）'!$A:$A&amp;'[2]产值及收款计划（2026）'!$B:$B,'[2]产值及收款计划（2026）'!N:N)</f>
        <v>董力健团队</v>
      </c>
      <c r="O221" s="235" t="str" cm="1">
        <f t="array" ref="O221">_xlfn.XLOOKUP($A221&amp;$B221,'[2]产值及收款计划（2026）'!$A:$A&amp;'[2]产值及收款计划（2026）'!$B:$B,'[2]产值及收款计划（2026）'!O:O)</f>
        <v>郑炜明</v>
      </c>
      <c r="P221" s="234" t="str" cm="1">
        <f t="array" ref="P221">_xlfn.XLOOKUP($A221&amp;$B221,'[2]产值及收款计划（2026）'!$A:$A&amp;'[2]产值及收款计划（2026）'!$B:$B,'[2]产值及收款计划（2026）'!P:P)</f>
        <v>在建</v>
      </c>
      <c r="Q221" s="235" t="e" cm="1">
        <f t="array" ref="Q221">_xlfn.XLOOKUP($A221&amp;$B221,'[2]产值及收款计划（2026）'!$A:$A&amp;'[2]产值及收款计划（2026）'!$B:$B,'[2]产值及收款计划（2026）'!Q:Q)</f>
        <v>#REF!</v>
      </c>
      <c r="R221" s="235" t="e" cm="1">
        <f t="array" ref="R221">_xlfn.XLOOKUP($A221&amp;$B221,'[2]产值及收款计划（2026）'!$A:$A&amp;'[2]产值及收款计划（2026）'!$B:$B,'[2]产值及收款计划（2026）'!R:R)</f>
        <v>#REF!</v>
      </c>
      <c r="S221" s="235" t="e" cm="1">
        <f t="array" ref="S221">_xlfn.XLOOKUP($A221&amp;$B221,'[2]产值及收款计划（2026）'!$A:$A&amp;'[2]产值及收款计划（2026）'!$B:$B,'[2]产值及收款计划（2026）'!S:S)</f>
        <v>#REF!</v>
      </c>
      <c r="T221" s="235" cm="1">
        <f t="array" ref="T221">_xlfn.XLOOKUP($A221&amp;$B221,'[2]产值及收款计划（2026）'!$A:$A&amp;'[2]产值及收款计划（2026）'!$B:$B,'[2]产值及收款计划（2026）'!T:T)</f>
        <v>906.38</v>
      </c>
      <c r="U221" s="235" cm="1">
        <f t="array" ref="U221">_xlfn.XLOOKUP($A221&amp;$B221,'[2]产值及收款计划（2026）'!$A:$A&amp;'[2]产值及收款计划（2026）'!$B:$B,'[2]产值及收款计划（2026）'!U:U)</f>
        <v>0</v>
      </c>
      <c r="V221" s="235" cm="1">
        <f t="array" ref="V221">_xlfn.XLOOKUP($A221&amp;$B221,'[2]产值及收款计划（2026）'!$A:$A&amp;'[2]产值及收款计划（2026）'!$B:$B,'[2]产值及收款计划（2026）'!V:V)</f>
        <v>38.36</v>
      </c>
      <c r="W221" s="235" t="e" cm="1">
        <f t="array" ref="W221">_xlfn.XLOOKUP($A221&amp;$B221,'[2]产值及收款计划（2026）'!$A:$A&amp;'[2]产值及收款计划（2026）'!$B:$B,'[2]产值及收款计划（2026）'!W:W)</f>
        <v>#REF!</v>
      </c>
      <c r="X221" s="235" t="e" cm="1">
        <f t="array" ref="X221">_xlfn.XLOOKUP($A221&amp;$B221,'[2]产值及收款计划（2026）'!$A:$A&amp;'[2]产值及收款计划（2026）'!$B:$B,'[2]产值及收款计划（2026）'!X:X)</f>
        <v>#REF!</v>
      </c>
      <c r="Y221" s="235" t="e" cm="1">
        <f t="array" ref="Y221">_xlfn.XLOOKUP($A221&amp;$B221,'[2]产值及收款计划（2026）'!$A:$A&amp;'[2]产值及收款计划（2026）'!$B:$B,'[2]产值及收款计划（2026）'!Y:Y)</f>
        <v>#REF!</v>
      </c>
      <c r="Z221" s="235" t="e" cm="1">
        <f t="array" ref="Z221">_xlfn.XLOOKUP($A221&amp;$B221,'[2]产值及收款计划（2026）'!$A:$A&amp;'[2]产值及收款计划（2026）'!$B:$B,'[2]产值及收款计划（2026）'!Z:Z)</f>
        <v>#REF!</v>
      </c>
      <c r="AA221" s="235" t="e" cm="1">
        <f t="array" ref="AA221">_xlfn.XLOOKUP($A221&amp;$B221,'[2]产值及收款计划（2026）'!$A:$A&amp;'[2]产值及收款计划（2026）'!$B:$B,'[2]产值及收款计划（2026）'!AA:AA)</f>
        <v>#REF!</v>
      </c>
      <c r="AB221" s="235" t="e" cm="1">
        <f t="array" ref="AB221">_xlfn.XLOOKUP($A221&amp;$B221,'[2]产值及收款计划（2026）'!$A:$A&amp;'[2]产值及收款计划（2026）'!$B:$B,'[2]产值及收款计划（2026）'!AB:AB)</f>
        <v>#REF!</v>
      </c>
      <c r="AC221" s="235" t="e" cm="1">
        <f t="array" ref="AC221">_xlfn.XLOOKUP($A221&amp;$B221,'[2]产值及收款计划（2026）'!$A:$A&amp;'[2]产值及收款计划（2026）'!$B:$B,'[2]产值及收款计划（2026）'!AC:AC)</f>
        <v>#REF!</v>
      </c>
      <c r="AD221" s="235" t="e" cm="1">
        <f t="array" ref="AD221">_xlfn.XLOOKUP($A221&amp;$B221,'[2]产值及收款计划（2026）'!$A:$A&amp;'[2]产值及收款计划（2026）'!$B:$B,'[2]产值及收款计划（2026）'!AD:AD)</f>
        <v>#REF!</v>
      </c>
      <c r="AE221" s="235" t="e" cm="1">
        <f t="array" ref="AE221">_xlfn.XLOOKUP($A221&amp;$B221,'[2]产值及收款计划（2026）'!$A:$A&amp;'[2]产值及收款计划（2026）'!$B:$B,'[2]产值及收款计划（2026）'!AE:AE)</f>
        <v>#REF!</v>
      </c>
      <c r="AF221" s="235" t="e" cm="1">
        <f t="array" ref="AF221">_xlfn.XLOOKUP($A221&amp;$B221,'[2]产值及收款计划（2026）'!$A:$A&amp;'[2]产值及收款计划（2026）'!$B:$B,'[2]产值及收款计划（2026）'!AF:AF)</f>
        <v>#REF!</v>
      </c>
      <c r="AG221" s="235" t="e" cm="1">
        <f t="array" ref="AG221">_xlfn.XLOOKUP($A221&amp;$B221,'[2]产值及收款计划（2026）'!$A:$A&amp;'[2]产值及收款计划（2026）'!$B:$B,'[2]产值及收款计划（2026）'!AG:AG)</f>
        <v>#REF!</v>
      </c>
      <c r="AH221" s="235" t="e" cm="1">
        <f t="array" ref="AH221">_xlfn.XLOOKUP($A221&amp;$B221,'[2]产值及收款计划（2026）'!$A:$A&amp;'[2]产值及收款计划（2026）'!$B:$B,'[2]产值及收款计划（2026）'!AH:AH)</f>
        <v>#REF!</v>
      </c>
      <c r="AI221" s="235" t="e" cm="1">
        <f t="array" ref="AI221">_xlfn.XLOOKUP($A221&amp;$B221,'[2]产值及收款计划（2026）'!$A:$A&amp;'[2]产值及收款计划（2026）'!$B:$B,'[2]产值及收款计划（2026）'!AI:AI)</f>
        <v>#REF!</v>
      </c>
      <c r="AJ221" s="235" t="e" cm="1">
        <f t="array" ref="AJ221">_xlfn.XLOOKUP($A221&amp;$B221,'[2]产值及收款计划（2026）'!$A:$A&amp;'[2]产值及收款计划（2026）'!$B:$B,'[2]产值及收款计划（2026）'!AJ:AJ)</f>
        <v>#REF!</v>
      </c>
      <c r="AK221" s="235" t="e" cm="1">
        <f t="array" ref="AK221">_xlfn.XLOOKUP($A221&amp;$B221,'[2]产值及收款计划（2026）'!$A:$A&amp;'[2]产值及收款计划（2026）'!$B:$B,'[2]产值及收款计划（2026）'!AK:AK)</f>
        <v>#REF!</v>
      </c>
      <c r="AL221" s="235" t="e" cm="1">
        <f t="array" ref="AL221">_xlfn.XLOOKUP($A221&amp;$B221,'[2]产值及收款计划（2026）'!$A:$A&amp;'[2]产值及收款计划（2026）'!$B:$B,'[2]产值及收款计划（2026）'!AL:AL)</f>
        <v>#REF!</v>
      </c>
      <c r="AM221" s="242" t="e" cm="1">
        <f t="array" ref="AM221">_xlfn.LET(_xlpm.勾选月份状态数组,TRANSPOSE('PPT(12-15页）-TOP10'!$A$3:$A$14),_xlpm.选择数据区,IF('PPT(12-15页）-TOP10'!$E$3="收款",$BA221:$BL221,$AA221:$AL221),SUM(_xlfn._xlws.FILTER(_xlpm.选择数据区,_xlpm.勾选月份状态数组,"")))</f>
        <v>#REF!</v>
      </c>
      <c r="AN221" s="235" t="e">
        <f>_xlfn.XLOOKUP($C221,应收未收表!$T:$T,应收未收表!AA:AA)</f>
        <v>#N/A</v>
      </c>
      <c r="AO221" s="235" t="e">
        <f>_xlfn.XLOOKUP($C221,应收未收表!$T:$T,应收未收表!AB:AB)</f>
        <v>#N/A</v>
      </c>
      <c r="AP221" s="235" t="e">
        <f>_xlfn.XLOOKUP($C221,应收未收表!$T:$T,应收未收表!AC:AC)</f>
        <v>#N/A</v>
      </c>
      <c r="AQ221" s="235" t="e">
        <f>_xlfn.XLOOKUP($C221,应收未收表!$T:$T,应收未收表!AE:AE)</f>
        <v>#N/A</v>
      </c>
      <c r="AR221" s="235" t="e">
        <f>_xlfn.XLOOKUP($C221,应收未收表!$T:$T,应收未收表!AF:AF)</f>
        <v>#N/A</v>
      </c>
      <c r="AS221" s="235" t="e" cm="1">
        <f t="array" ref="AS221">_xlfn.XLOOKUP($A221&amp;$B221,'[2]产值及收款计划（2026）'!$A:$A&amp;'[2]产值及收款计划（2026）'!$B:$B,'[2]产值及收款计划（2026）'!AS:AS)</f>
        <v>#REF!</v>
      </c>
      <c r="AT221" s="235" t="e" cm="1">
        <f t="array" ref="AT221">_xlfn.XLOOKUP($A221&amp;$B221,'[2]产值及收款计划（2026）'!$A:$A&amp;'[2]产值及收款计划（2026）'!$B:$B,'[2]产值及收款计划（2026）'!AT:AT)</f>
        <v>#REF!</v>
      </c>
      <c r="AU221" s="235" t="e" cm="1">
        <f t="array" ref="AU221">_xlfn.XLOOKUP($A221&amp;$B221,'[2]产值及收款计划（2026）'!$A:$A&amp;'[2]产值及收款计划（2026）'!$B:$B,'[2]产值及收款计划（2026）'!AU:AU)</f>
        <v>#REF!</v>
      </c>
      <c r="AV221" s="235" t="e" cm="1">
        <f t="array" ref="AV221">_xlfn.XLOOKUP($A221&amp;$B221,'[2]产值及收款计划（2026）'!$A:$A&amp;'[2]产值及收款计划（2026）'!$B:$B,'[2]产值及收款计划（2026）'!AV:AV)</f>
        <v>#REF!</v>
      </c>
      <c r="AW221" s="235" cm="1">
        <f t="array" ref="AW221">_xlfn.XLOOKUP($A221&amp;$B221,'[2]产值及收款计划（2026）'!$A:$A&amp;'[2]产值及收款计划（2026）'!$B:$B,'[2]产值及收款计划（2026）'!AW:AW)</f>
        <v>315.068</v>
      </c>
      <c r="AX221" s="235" cm="1">
        <f t="array" ref="AX221">_xlfn.XLOOKUP($A221&amp;$B221,'[2]产值及收款计划（2026）'!$A:$A&amp;'[2]产值及收款计划（2026）'!$B:$B,'[2]产值及收款计划（2026）'!AX:AX)</f>
        <v>67.6434</v>
      </c>
      <c r="AY221" s="235" cm="1">
        <f t="array" ref="AY221">_xlfn.XLOOKUP($A221&amp;$B221,'[2]产值及收款计划（2026）'!$A:$A&amp;'[2]产值及收款计划（2026）'!$B:$B,'[2]产值及收款计划（2026）'!AY:AY)</f>
        <v>562.0286</v>
      </c>
      <c r="AZ221" s="235" cm="1">
        <f t="array" ref="AZ221">_xlfn.XLOOKUP($A221&amp;$B221,'[2]产值及收款计划（2026）'!$A:$A&amp;'[2]产值及收款计划（2026）'!$B:$B,'[2]产值及收款计划（2026）'!AZ:AZ)</f>
        <v>523.6686</v>
      </c>
      <c r="BA221" s="235" t="e" cm="1">
        <f t="array" ref="BA221">_xlfn.XLOOKUP($A221&amp;$B221,'[2]产值及收款计划（2026）'!$A:$A&amp;'[2]产值及收款计划（2026）'!$B:$B,'[2]产值及收款计划（2026）'!BA:BA)</f>
        <v>#REF!</v>
      </c>
      <c r="BB221" s="235" t="e" cm="1">
        <f t="array" ref="BB221">_xlfn.XLOOKUP($A221&amp;$B221,'[2]产值及收款计划（2026）'!$A:$A&amp;'[2]产值及收款计划（2026）'!$B:$B,'[2]产值及收款计划（2026）'!BB:BB)</f>
        <v>#REF!</v>
      </c>
      <c r="BC221" s="235" t="e" cm="1">
        <f t="array" ref="BC221">_xlfn.XLOOKUP($A221&amp;$B221,'[2]产值及收款计划（2026）'!$A:$A&amp;'[2]产值及收款计划（2026）'!$B:$B,'[2]产值及收款计划（2026）'!BC:BC)</f>
        <v>#REF!</v>
      </c>
      <c r="BD221" s="235" t="e" cm="1">
        <f t="array" ref="BD221">_xlfn.XLOOKUP($A221&amp;$B221,'[2]产值及收款计划（2026）'!$A:$A&amp;'[2]产值及收款计划（2026）'!$B:$B,'[2]产值及收款计划（2026）'!BD:BD)</f>
        <v>#REF!</v>
      </c>
      <c r="BE221" s="235" t="e" cm="1">
        <f t="array" ref="BE221">_xlfn.XLOOKUP($A221&amp;$B221,'[2]产值及收款计划（2026）'!$A:$A&amp;'[2]产值及收款计划（2026）'!$B:$B,'[2]产值及收款计划（2026）'!BE:BE)</f>
        <v>#REF!</v>
      </c>
      <c r="BF221" s="235" t="e" cm="1">
        <f t="array" ref="BF221">_xlfn.XLOOKUP($A221&amp;$B221,'[2]产值及收款计划（2026）'!$A:$A&amp;'[2]产值及收款计划（2026）'!$B:$B,'[2]产值及收款计划（2026）'!BF:BF)</f>
        <v>#REF!</v>
      </c>
      <c r="BG221" s="235" t="e" cm="1">
        <f t="array" ref="BG221">_xlfn.XLOOKUP($A221&amp;$B221,'[2]产值及收款计划（2026）'!$A:$A&amp;'[2]产值及收款计划（2026）'!$B:$B,'[2]产值及收款计划（2026）'!BG:BG)</f>
        <v>#REF!</v>
      </c>
      <c r="BH221" s="235" t="e" cm="1">
        <f t="array" ref="BH221">_xlfn.XLOOKUP($A221&amp;$B221,'[2]产值及收款计划（2026）'!$A:$A&amp;'[2]产值及收款计划（2026）'!$B:$B,'[2]产值及收款计划（2026）'!BH:BH)</f>
        <v>#REF!</v>
      </c>
      <c r="BI221" s="235" t="e" cm="1">
        <f t="array" ref="BI221">_xlfn.XLOOKUP($A221&amp;$B221,'[2]产值及收款计划（2026）'!$A:$A&amp;'[2]产值及收款计划（2026）'!$B:$B,'[2]产值及收款计划（2026）'!BI:BI)</f>
        <v>#REF!</v>
      </c>
      <c r="BJ221" s="235" t="e" cm="1">
        <f t="array" ref="BJ221">_xlfn.XLOOKUP($A221&amp;$B221,'[2]产值及收款计划（2026）'!$A:$A&amp;'[2]产值及收款计划（2026）'!$B:$B,'[2]产值及收款计划（2026）'!BJ:BJ)</f>
        <v>#REF!</v>
      </c>
      <c r="BK221" s="235" t="e" cm="1">
        <f t="array" ref="BK221">_xlfn.XLOOKUP($A221&amp;$B221,'[2]产值及收款计划（2026）'!$A:$A&amp;'[2]产值及收款计划（2026）'!$B:$B,'[2]产值及收款计划（2026）'!BK:BK)</f>
        <v>#REF!</v>
      </c>
      <c r="BL221" s="235" t="e" cm="1">
        <f t="array" ref="BL221">_xlfn.XLOOKUP($A221&amp;$B221,'[2]产值及收款计划（2026）'!$A:$A&amp;'[2]产值及收款计划（2026）'!$B:$B,'[2]产值及收款计划（2026）'!BL:BL)</f>
        <v>#REF!</v>
      </c>
      <c r="BM221" s="235"/>
      <c r="BN221" s="235"/>
      <c r="BO221" s="235"/>
      <c r="BP221" s="235"/>
      <c r="BQ221" s="235">
        <f>_xlfn.XLOOKUP($C221,应收未收表!$AJ:$AJ,应收未收表!AK:AK)</f>
        <v>110</v>
      </c>
      <c r="BR221" s="235">
        <f>_xlfn.XLOOKUP($C221,应收未收表!$AJ:$AJ,应收未收表!AL:AL)</f>
        <v>110</v>
      </c>
      <c r="BS221" s="235" t="str">
        <f>_xlfn.XLOOKUP($C221,应收未收表!$AJ:$AJ,应收未收表!AM:AM)</f>
        <v>春节前落实且已上报一季度计划</v>
      </c>
      <c r="BT221" s="235" t="str">
        <f>_xlfn.XLOOKUP($C221,应收未收表!$AJ:$AJ,应收未收表!AN:AN)</f>
        <v>总包反馈春节前资金链紧张，可先支付60%左右。收款流程流转中。</v>
      </c>
      <c r="BU221" s="234" t="str" cm="1">
        <f t="array" ref="BU221">_xlfn.XLOOKUP($A221&amp;$B221,'[2]产值及收款计划（2026）'!$A:$A&amp;'[2]产值及收款计划（2026）'!$B:$B,'[2]产值及收款计划（2026）'!BQ:BQ)</f>
        <v>嘉兴市南数运营科技有限公司</v>
      </c>
      <c r="BV221" s="235" t="e" cm="1">
        <f t="array" ref="BV221">_xlfn.XLOOKUP($A221&amp;$B221,'[2]产值及收款计划（2026）'!$A:$A&amp;'[2]产值及收款计划（2026）'!$B:$B,'[2]产值及收款计划（2026）'!BR:BR)</f>
        <v>#REF!</v>
      </c>
      <c r="CE221" s="235" cm="1">
        <f t="array" ref="CE221">_xlfn.XLOOKUP($A221&amp;$B221,'[2]产值及收款计划（2026）'!$A:$A&amp;'[2]产值及收款计划（2026）'!$B:$B,'[2]产值及收款计划（2026）'!CA:CA)</f>
        <v>0</v>
      </c>
      <c r="CF221" s="235" cm="1">
        <f t="array" ref="CF221">_xlfn.XLOOKUP($A221&amp;$B221,'[2]产值及收款计划（2026）'!$A:$A&amp;'[2]产值及收款计划（2026）'!$B:$B,'[2]产值及收款计划（2026）'!CB:CB)</f>
        <v>0</v>
      </c>
      <c r="CG221" s="235" cm="1">
        <f t="array" ref="CG221">_xlfn.XLOOKUP($A221&amp;$B221,'[2]产值及收款计划（2026）'!$A:$A&amp;'[2]产值及收款计划（2026）'!$B:$B,'[2]产值及收款计划（2026）'!CC:CC)</f>
        <v>0</v>
      </c>
      <c r="CH221" s="235" cm="1">
        <f t="array" ref="CH221">_xlfn.XLOOKUP($A221&amp;$B221,'[2]产值及收款计划（2026）'!$A:$A&amp;'[2]产值及收款计划（2026）'!$B:$B,'[2]产值及收款计划（2026）'!CD:CD)</f>
        <v>0</v>
      </c>
      <c r="CI221" s="235" cm="1">
        <f t="array" ref="CI221">_xlfn.XLOOKUP($A221&amp;$B221,'[2]产值及收款计划（2026）'!$A:$A&amp;'[2]产值及收款计划（2026）'!$B:$B,'[2]产值及收款计划（2026）'!CE:CE)</f>
        <v>0</v>
      </c>
      <c r="CJ221" s="235" cm="1">
        <f t="array" ref="CJ221">_xlfn.XLOOKUP($A221&amp;$B221,'[2]产值及收款计划（2026）'!$A:$A&amp;'[2]产值及收款计划（2026）'!$B:$B,'[2]产值及收款计划（2026）'!CF:CF)</f>
        <v>0</v>
      </c>
      <c r="CK221" s="235" cm="1">
        <f t="array" ref="CK221">_xlfn.XLOOKUP($A221&amp;$B221,'[2]产值及收款计划（2026）'!$A:$A&amp;'[2]产值及收款计划（2026）'!$B:$B,'[2]产值及收款计划（2026）'!CG:CG)</f>
        <v>0</v>
      </c>
      <c r="CL221" s="235" cm="1">
        <f t="array" ref="CL221">_xlfn.XLOOKUP($A221&amp;$B221,'[2]产值及收款计划（2026）'!$A:$A&amp;'[2]产值及收款计划（2026）'!$B:$B,'[2]产值及收款计划（2026）'!CH:CH)</f>
        <v>0</v>
      </c>
      <c r="CM221" s="235" cm="1">
        <f t="array" ref="CM221">_xlfn.XLOOKUP($A221&amp;$B221,'[2]产值及收款计划（2026）'!$A:$A&amp;'[2]产值及收款计划（2026）'!$B:$B,'[2]产值及收款计划（2026）'!CI:CI)</f>
        <v>0</v>
      </c>
      <c r="CN221" s="235" cm="1">
        <f t="array" ref="CN221">_xlfn.XLOOKUP($A221&amp;$B221,'[2]产值及收款计划（2026）'!$A:$A&amp;'[2]产值及收款计划（2026）'!$B:$B,'[2]产值及收款计划（2026）'!CJ:CJ)</f>
        <v>0</v>
      </c>
      <c r="CO221" s="235" cm="1">
        <f t="array" ref="CO221">_xlfn.XLOOKUP($A221&amp;$B221,'[2]产值及收款计划（2026）'!$A:$A&amp;'[2]产值及收款计划（2026）'!$B:$B,'[2]产值及收款计划（2026）'!CK:CK)</f>
        <v>0</v>
      </c>
      <c r="CP221" s="235" cm="1">
        <f t="array" ref="CP221">_xlfn.XLOOKUP($A221&amp;$B221,'[2]产值及收款计划（2026）'!$A:$A&amp;'[2]产值及收款计划（2026）'!$B:$B,'[2]产值及收款计划（2026）'!CL:CL)</f>
        <v>0</v>
      </c>
      <c r="DE221" s="235" cm="1">
        <f t="array" ref="DE221">_xlfn.XLOOKUP($A221&amp;$B221,'[2]产值及收款计划（2026）'!$A:$A&amp;'[2]产值及收款计划（2026）'!$B:$B,'[2]产值及收款计划（2026）'!DA:DA)</f>
        <v>67.6434</v>
      </c>
      <c r="DF221" s="235" cm="1">
        <f t="array" ref="DF221">_xlfn.XLOOKUP($A221&amp;$B221,'[2]产值及收款计划（2026）'!$A:$A&amp;'[2]产值及收款计划（2026）'!$B:$B,'[2]产值及收款计划（2026）'!DB:DB)</f>
        <v>0</v>
      </c>
      <c r="DG221" s="235" cm="1">
        <f t="array" ref="DG221">_xlfn.XLOOKUP($A221&amp;$B221,'[2]产值及收款计划（2026）'!$A:$A&amp;'[2]产值及收款计划（2026）'!$B:$B,'[2]产值及收款计划（2026）'!DC:DC)</f>
        <v>0</v>
      </c>
      <c r="DH221" s="235" cm="1">
        <f t="array" ref="DH221">_xlfn.XLOOKUP($A221&amp;$B221,'[2]产值及收款计划（2026）'!$A:$A&amp;'[2]产值及收款计划（2026）'!$B:$B,'[2]产值及收款计划（2026）'!DD:DD)</f>
        <v>0</v>
      </c>
      <c r="DI221" s="235" cm="1">
        <f t="array" ref="DI221">_xlfn.XLOOKUP($A221&amp;$B221,'[2]产值及收款计划（2026）'!$A:$A&amp;'[2]产值及收款计划（2026）'!$B:$B,'[2]产值及收款计划（2026）'!DE:DE)</f>
        <v>0</v>
      </c>
      <c r="DJ221" s="235" cm="1">
        <f t="array" ref="DJ221">_xlfn.XLOOKUP($A221&amp;$B221,'[2]产值及收款计划（2026）'!$A:$A&amp;'[2]产值及收款计划（2026）'!$B:$B,'[2]产值及收款计划（2026）'!DF:DF)</f>
        <v>0</v>
      </c>
      <c r="DK221" s="235" cm="1">
        <f t="array" ref="DK221">_xlfn.XLOOKUP($A221&amp;$B221,'[2]产值及收款计划（2026）'!$A:$A&amp;'[2]产值及收款计划（2026）'!$B:$B,'[2]产值及收款计划（2026）'!DG:DG)</f>
        <v>0</v>
      </c>
      <c r="DL221" s="235" cm="1">
        <f t="array" ref="DL221">_xlfn.XLOOKUP($A221&amp;$B221,'[2]产值及收款计划（2026）'!$A:$A&amp;'[2]产值及收款计划（2026）'!$B:$B,'[2]产值及收款计划（2026）'!DH:DH)</f>
        <v>0</v>
      </c>
      <c r="DM221" s="235" cm="1">
        <f t="array" ref="DM221">_xlfn.XLOOKUP($A221&amp;$B221,'[2]产值及收款计划（2026）'!$A:$A&amp;'[2]产值及收款计划（2026）'!$B:$B,'[2]产值及收款计划（2026）'!DI:DI)</f>
        <v>0</v>
      </c>
      <c r="DN221" s="235" cm="1">
        <f t="array" ref="DN221">_xlfn.XLOOKUP($A221&amp;$B221,'[2]产值及收款计划（2026）'!$A:$A&amp;'[2]产值及收款计划（2026）'!$B:$B,'[2]产值及收款计划（2026）'!DJ:DJ)</f>
        <v>0</v>
      </c>
      <c r="DO221" s="235" cm="1">
        <f t="array" ref="DO221">_xlfn.XLOOKUP($A221&amp;$B221,'[2]产值及收款计划（2026）'!$A:$A&amp;'[2]产值及收款计划（2026）'!$B:$B,'[2]产值及收款计划（2026）'!DK:DK)</f>
        <v>0</v>
      </c>
      <c r="DP221" s="235" cm="1">
        <f t="array" ref="DP221">_xlfn.XLOOKUP($A221&amp;$B221,'[2]产值及收款计划（2026）'!$A:$A&amp;'[2]产值及收款计划（2026）'!$B:$B,'[2]产值及收款计划（2026）'!DL:DL)</f>
        <v>0</v>
      </c>
      <c r="DQ221" s="243"/>
      <c r="DR221" s="229"/>
    </row>
    <row r="222" ht="40.5" spans="1:122">
      <c r="A222" s="233">
        <f t="shared" si="18"/>
        <v>73</v>
      </c>
      <c r="B222" s="233" t="s">
        <v>26</v>
      </c>
      <c r="C222" s="234" t="str" cm="1">
        <f t="array" ref="C222">_xlfn.XLOOKUP($A222&amp;$B222,'[2]产值及收款计划（2026）'!$A:$A&amp;'[2]产值及收款计划（2026）'!$B:$B,'[2]产值及收款计划（2026）'!C:C)</f>
        <v>ZHT2022102400090</v>
      </c>
      <c r="D222" s="234" t="str" cm="1">
        <f t="array" ref="D222">_xlfn.XLOOKUP($A222&amp;$B222,'[2]产值及收款计划（2026）'!$A:$A&amp;'[2]产值及收款计划（2026）'!$B:$B,'[2]产值及收款计划（2026）'!D:D)</f>
        <v>中铁一局集团嘉兴至枫南市域铁路（嘉兴南站）土建施工项目智慧工地工程</v>
      </c>
      <c r="E222" s="235" cm="1">
        <f t="array" ref="E222">_xlfn.XLOOKUP($A222&amp;$B222,'[2]产值及收款计划（2026）'!$A:$A&amp;'[2]产值及收款计划（2026）'!$B:$B,'[2]产值及收款计划（2026）'!E:E)</f>
        <v>41.425235</v>
      </c>
      <c r="F222" s="235" cm="1">
        <f t="array" ref="F222">_xlfn.XLOOKUP($A222&amp;$B222,'[2]产值及收款计划（2026）'!$A:$A&amp;'[2]产值及收款计划（2026）'!$B:$B,'[2]产值及收款计划（2026）'!F:F)</f>
        <v>41.425235</v>
      </c>
      <c r="G222" s="235" cm="1">
        <f t="array" ref="G222">_xlfn.XLOOKUP($A222&amp;$B222,'[2]产值及收款计划（2026）'!$A:$A&amp;'[2]产值及收款计划（2026）'!$B:$B,'[2]产值及收款计划（2026）'!G:G)</f>
        <v>5.625235</v>
      </c>
      <c r="H222" s="235" cm="1">
        <f t="array" ref="H222">_xlfn.XLOOKUP($A222&amp;$B222,'[2]产值及收款计划（2026）'!$A:$A&amp;'[2]产值及收款计划（2026）'!$B:$B,'[2]产值及收款计划（2026）'!H:H)</f>
        <v>5.625235</v>
      </c>
      <c r="I222" s="236" cm="1">
        <f t="array" ref="I222">_xlfn.XLOOKUP($A222&amp;$B222,'[2]产值及收款计划（2026）'!$A:$A&amp;'[2]产值及收款计划（2026）'!$B:$B,'[2]产值及收款计划（2026）'!I:I)</f>
        <v>0.13579247045913</v>
      </c>
      <c r="J222" s="237" cm="1">
        <f t="array" ref="J222">_xlfn.XLOOKUP($A222&amp;$B222,'[2]产值及收款计划（2026）'!$A:$A&amp;'[2]产值及收款计划（2026）'!$B:$B,'[2]产值及收款计划（2026）'!J:J)</f>
        <v>0.13</v>
      </c>
      <c r="K222" s="235" t="e" cm="1">
        <f t="array" ref="K222">_xlfn.XLOOKUP($A222&amp;$B222,'[2]产值及收款计划（2026）'!$A:$A&amp;'[2]产值及收款计划（2026）'!$B:$B,'[2]产值及收款计划（2026）'!K:K)</f>
        <v>#REF!</v>
      </c>
      <c r="L222" s="235" t="e" cm="1">
        <f t="array" ref="L222">_xlfn.XLOOKUP($A222&amp;$B222,'[2]产值及收款计划（2026）'!$A:$A&amp;'[2]产值及收款计划（2026）'!$B:$B,'[2]产值及收款计划（2026）'!L:L)</f>
        <v>#REF!</v>
      </c>
      <c r="M222" s="235" t="str" cm="1">
        <f t="array" ref="M222">_xlfn.XLOOKUP($A222&amp;$B222,'[2]产值及收款计划（2026）'!$A:$A&amp;'[2]产值及收款计划（2026）'!$B:$B,'[2]产值及收款计划（2026）'!M:M)</f>
        <v>主导</v>
      </c>
      <c r="N222" s="235" t="str" cm="1">
        <f t="array" ref="N222">_xlfn.XLOOKUP($A222&amp;$B222,'[2]产值及收款计划（2026）'!$A:$A&amp;'[2]产值及收款计划（2026）'!$B:$B,'[2]产值及收款计划（2026）'!N:N)</f>
        <v>董力健团队</v>
      </c>
      <c r="O222" s="235" t="str" cm="1">
        <f t="array" ref="O222">_xlfn.XLOOKUP($A222&amp;$B222,'[2]产值及收款计划（2026）'!$A:$A&amp;'[2]产值及收款计划（2026）'!$B:$B,'[2]产值及收款计划（2026）'!O:O)</f>
        <v>杨舒文</v>
      </c>
      <c r="P222" s="234" t="str" cm="1">
        <f t="array" ref="P222">_xlfn.XLOOKUP($A222&amp;$B222,'[2]产值及收款计划（2026）'!$A:$A&amp;'[2]产值及收款计划（2026）'!$B:$B,'[2]产值及收款计划（2026）'!P:P)</f>
        <v>25已完结</v>
      </c>
      <c r="Q222" s="235" t="e" cm="1">
        <f t="array" ref="Q222">_xlfn.XLOOKUP($A222&amp;$B222,'[2]产值及收款计划（2026）'!$A:$A&amp;'[2]产值及收款计划（2026）'!$B:$B,'[2]产值及收款计划（2026）'!Q:Q)</f>
        <v>#REF!</v>
      </c>
      <c r="R222" s="235" t="e" cm="1">
        <f t="array" ref="R222">_xlfn.XLOOKUP($A222&amp;$B222,'[2]产值及收款计划（2026）'!$A:$A&amp;'[2]产值及收款计划（2026）'!$B:$B,'[2]产值及收款计划（2026）'!R:R)</f>
        <v>#REF!</v>
      </c>
      <c r="S222" s="235" t="e" cm="1">
        <f t="array" ref="S222">_xlfn.XLOOKUP($A222&amp;$B222,'[2]产值及收款计划（2026）'!$A:$A&amp;'[2]产值及收款计划（2026）'!$B:$B,'[2]产值及收款计划（2026）'!S:S)</f>
        <v>#REF!</v>
      </c>
      <c r="T222" s="235" cm="1">
        <f t="array" ref="T222">_xlfn.XLOOKUP($A222&amp;$B222,'[2]产值及收款计划（2026）'!$A:$A&amp;'[2]产值及收款计划（2026）'!$B:$B,'[2]产值及收款计划（2026）'!T:T)</f>
        <v>41.425235</v>
      </c>
      <c r="U222" s="235" cm="1">
        <f t="array" ref="U222">_xlfn.XLOOKUP($A222&amp;$B222,'[2]产值及收款计划（2026）'!$A:$A&amp;'[2]产值及收款计划（2026）'!$B:$B,'[2]产值及收款计划（2026）'!U:U)</f>
        <v>0</v>
      </c>
      <c r="V222" s="235" cm="1">
        <f t="array" ref="V222">_xlfn.XLOOKUP($A222&amp;$B222,'[2]产值及收款计划（2026）'!$A:$A&amp;'[2]产值及收款计划（2026）'!$B:$B,'[2]产值及收款计划（2026）'!V:V)</f>
        <v>0</v>
      </c>
      <c r="W222" s="235" t="e" cm="1">
        <f t="array" ref="W222">_xlfn.XLOOKUP($A222&amp;$B222,'[2]产值及收款计划（2026）'!$A:$A&amp;'[2]产值及收款计划（2026）'!$B:$B,'[2]产值及收款计划（2026）'!W:W)</f>
        <v>#REF!</v>
      </c>
      <c r="X222" s="235" t="e" cm="1">
        <f t="array" ref="X222">_xlfn.XLOOKUP($A222&amp;$B222,'[2]产值及收款计划（2026）'!$A:$A&amp;'[2]产值及收款计划（2026）'!$B:$B,'[2]产值及收款计划（2026）'!X:X)</f>
        <v>#REF!</v>
      </c>
      <c r="Y222" s="235" t="e" cm="1">
        <f t="array" ref="Y222">_xlfn.XLOOKUP($A222&amp;$B222,'[2]产值及收款计划（2026）'!$A:$A&amp;'[2]产值及收款计划（2026）'!$B:$B,'[2]产值及收款计划（2026）'!Y:Y)</f>
        <v>#REF!</v>
      </c>
      <c r="Z222" s="235" t="e" cm="1">
        <f t="array" ref="Z222">_xlfn.XLOOKUP($A222&amp;$B222,'[2]产值及收款计划（2026）'!$A:$A&amp;'[2]产值及收款计划（2026）'!$B:$B,'[2]产值及收款计划（2026）'!Z:Z)</f>
        <v>#REF!</v>
      </c>
      <c r="AA222" s="235" cm="1">
        <f t="array" ref="AA222">_xlfn.XLOOKUP($A222&amp;$B222,'[2]产值及收款计划（2026）'!$A:$A&amp;'[2]产值及收款计划（2026）'!$B:$B,'[2]产值及收款计划（2026）'!AA:AA)</f>
        <v>0</v>
      </c>
      <c r="AB222" s="235" cm="1">
        <f t="array" ref="AB222">_xlfn.XLOOKUP($A222&amp;$B222,'[2]产值及收款计划（2026）'!$A:$A&amp;'[2]产值及收款计划（2026）'!$B:$B,'[2]产值及收款计划（2026）'!AB:AB)</f>
        <v>0</v>
      </c>
      <c r="AC222" s="235" cm="1">
        <f t="array" ref="AC222">_xlfn.XLOOKUP($A222&amp;$B222,'[2]产值及收款计划（2026）'!$A:$A&amp;'[2]产值及收款计划（2026）'!$B:$B,'[2]产值及收款计划（2026）'!AC:AC)</f>
        <v>0</v>
      </c>
      <c r="AD222" s="235" cm="1">
        <f t="array" ref="AD222">_xlfn.XLOOKUP($A222&amp;$B222,'[2]产值及收款计划（2026）'!$A:$A&amp;'[2]产值及收款计划（2026）'!$B:$B,'[2]产值及收款计划（2026）'!AD:AD)</f>
        <v>0</v>
      </c>
      <c r="AE222" s="235" cm="1">
        <f t="array" ref="AE222">_xlfn.XLOOKUP($A222&amp;$B222,'[2]产值及收款计划（2026）'!$A:$A&amp;'[2]产值及收款计划（2026）'!$B:$B,'[2]产值及收款计划（2026）'!AE:AE)</f>
        <v>0</v>
      </c>
      <c r="AF222" s="235" cm="1">
        <f t="array" ref="AF222">_xlfn.XLOOKUP($A222&amp;$B222,'[2]产值及收款计划（2026）'!$A:$A&amp;'[2]产值及收款计划（2026）'!$B:$B,'[2]产值及收款计划（2026）'!AF:AF)</f>
        <v>0</v>
      </c>
      <c r="AG222" s="235" cm="1">
        <f t="array" ref="AG222">_xlfn.XLOOKUP($A222&amp;$B222,'[2]产值及收款计划（2026）'!$A:$A&amp;'[2]产值及收款计划（2026）'!$B:$B,'[2]产值及收款计划（2026）'!AG:AG)</f>
        <v>0</v>
      </c>
      <c r="AH222" s="235" cm="1">
        <f t="array" ref="AH222">_xlfn.XLOOKUP($A222&amp;$B222,'[2]产值及收款计划（2026）'!$A:$A&amp;'[2]产值及收款计划（2026）'!$B:$B,'[2]产值及收款计划（2026）'!AH:AH)</f>
        <v>0</v>
      </c>
      <c r="AI222" s="235" cm="1">
        <f t="array" ref="AI222">_xlfn.XLOOKUP($A222&amp;$B222,'[2]产值及收款计划（2026）'!$A:$A&amp;'[2]产值及收款计划（2026）'!$B:$B,'[2]产值及收款计划（2026）'!AI:AI)</f>
        <v>0</v>
      </c>
      <c r="AJ222" s="235" cm="1">
        <f t="array" ref="AJ222">_xlfn.XLOOKUP($A222&amp;$B222,'[2]产值及收款计划（2026）'!$A:$A&amp;'[2]产值及收款计划（2026）'!$B:$B,'[2]产值及收款计划（2026）'!AJ:AJ)</f>
        <v>0</v>
      </c>
      <c r="AK222" s="235" cm="1">
        <f t="array" ref="AK222">_xlfn.XLOOKUP($A222&amp;$B222,'[2]产值及收款计划（2026）'!$A:$A&amp;'[2]产值及收款计划（2026）'!$B:$B,'[2]产值及收款计划（2026）'!AK:AK)</f>
        <v>0</v>
      </c>
      <c r="AL222" s="235" cm="1">
        <f t="array" ref="AL222">_xlfn.XLOOKUP($A222&amp;$B222,'[2]产值及收款计划（2026）'!$A:$A&amp;'[2]产值及收款计划（2026）'!$B:$B,'[2]产值及收款计划（2026）'!AL:AL)</f>
        <v>0</v>
      </c>
      <c r="AM222" s="242" cm="1">
        <f t="array" ref="AM222">_xlfn.LET(_xlpm.勾选月份状态数组,TRANSPOSE('PPT(12-15页）-TOP10'!$A$3:$A$14),_xlpm.选择数据区,IF('PPT(12-15页）-TOP10'!$E$3="收款",$BA222:$BL222,$AA222:$AL222),SUM(_xlfn._xlws.FILTER(_xlpm.选择数据区,_xlpm.勾选月份状态数组,"")))</f>
        <v>0</v>
      </c>
      <c r="AN222" s="235" t="e">
        <f>_xlfn.XLOOKUP($C222,应收未收表!$T:$T,应收未收表!AA:AA)</f>
        <v>#N/A</v>
      </c>
      <c r="AO222" s="235" t="e">
        <f>_xlfn.XLOOKUP($C222,应收未收表!$T:$T,应收未收表!AB:AB)</f>
        <v>#N/A</v>
      </c>
      <c r="AP222" s="235" t="e">
        <f>_xlfn.XLOOKUP($C222,应收未收表!$T:$T,应收未收表!AC:AC)</f>
        <v>#N/A</v>
      </c>
      <c r="AQ222" s="235" t="e">
        <f>_xlfn.XLOOKUP($C222,应收未收表!$T:$T,应收未收表!AE:AE)</f>
        <v>#N/A</v>
      </c>
      <c r="AR222" s="235" t="e">
        <f>_xlfn.XLOOKUP($C222,应收未收表!$T:$T,应收未收表!AF:AF)</f>
        <v>#N/A</v>
      </c>
      <c r="AS222" s="235" t="e" cm="1">
        <f t="array" ref="AS222">_xlfn.XLOOKUP($A222&amp;$B222,'[2]产值及收款计划（2026）'!$A:$A&amp;'[2]产值及收款计划（2026）'!$B:$B,'[2]产值及收款计划（2026）'!AS:AS)</f>
        <v>#REF!</v>
      </c>
      <c r="AT222" s="235" t="e" cm="1">
        <f t="array" ref="AT222">_xlfn.XLOOKUP($A222&amp;$B222,'[2]产值及收款计划（2026）'!$A:$A&amp;'[2]产值及收款计划（2026）'!$B:$B,'[2]产值及收款计划（2026）'!AT:AT)</f>
        <v>#REF!</v>
      </c>
      <c r="AU222" s="235" t="e" cm="1">
        <f t="array" ref="AU222">_xlfn.XLOOKUP($A222&amp;$B222,'[2]产值及收款计划（2026）'!$A:$A&amp;'[2]产值及收款计划（2026）'!$B:$B,'[2]产值及收款计划（2026）'!AU:AU)</f>
        <v>#REF!</v>
      </c>
      <c r="AV222" s="235" t="e" cm="1">
        <f t="array" ref="AV222">_xlfn.XLOOKUP($A222&amp;$B222,'[2]产值及收款计划（2026）'!$A:$A&amp;'[2]产值及收款计划（2026）'!$B:$B,'[2]产值及收款计划（2026）'!AV:AV)</f>
        <v>#REF!</v>
      </c>
      <c r="AW222" s="235" cm="1">
        <f t="array" ref="AW222">_xlfn.XLOOKUP($A222&amp;$B222,'[2]产值及收款计划（2026）'!$A:$A&amp;'[2]产值及收款计划（2026）'!$B:$B,'[2]产值及收款计划（2026）'!AW:AW)</f>
        <v>31</v>
      </c>
      <c r="AX222" s="235" cm="1">
        <f t="array" ref="AX222">_xlfn.XLOOKUP($A222&amp;$B222,'[2]产值及收款计划（2026）'!$A:$A&amp;'[2]产值及收款计划（2026）'!$B:$B,'[2]产值及收款计划（2026）'!AX:AX)</f>
        <v>10.425235</v>
      </c>
      <c r="AY222" s="235" cm="1">
        <f t="array" ref="AY222">_xlfn.XLOOKUP($A222&amp;$B222,'[2]产值及收款计划（2026）'!$A:$A&amp;'[2]产值及收款计划（2026）'!$B:$B,'[2]产值及收款计划（2026）'!AY:AY)</f>
        <v>0</v>
      </c>
      <c r="AZ222" s="235" cm="1">
        <f t="array" ref="AZ222">_xlfn.XLOOKUP($A222&amp;$B222,'[2]产值及收款计划（2026）'!$A:$A&amp;'[2]产值及收款计划（2026）'!$B:$B,'[2]产值及收款计划（2026）'!AZ:AZ)</f>
        <v>0</v>
      </c>
      <c r="BA222" s="235" t="e" cm="1">
        <f t="array" ref="BA222">_xlfn.XLOOKUP($A222&amp;$B222,'[2]产值及收款计划（2026）'!$A:$A&amp;'[2]产值及收款计划（2026）'!$B:$B,'[2]产值及收款计划（2026）'!BA:BA)</f>
        <v>#REF!</v>
      </c>
      <c r="BB222" s="235" t="e" cm="1">
        <f t="array" ref="BB222">_xlfn.XLOOKUP($A222&amp;$B222,'[2]产值及收款计划（2026）'!$A:$A&amp;'[2]产值及收款计划（2026）'!$B:$B,'[2]产值及收款计划（2026）'!BB:BB)</f>
        <v>#REF!</v>
      </c>
      <c r="BC222" s="235" t="e" cm="1">
        <f t="array" ref="BC222">_xlfn.XLOOKUP($A222&amp;$B222,'[2]产值及收款计划（2026）'!$A:$A&amp;'[2]产值及收款计划（2026）'!$B:$B,'[2]产值及收款计划（2026）'!BC:BC)</f>
        <v>#REF!</v>
      </c>
      <c r="BD222" s="235" t="e" cm="1">
        <f t="array" ref="BD222">_xlfn.XLOOKUP($A222&amp;$B222,'[2]产值及收款计划（2026）'!$A:$A&amp;'[2]产值及收款计划（2026）'!$B:$B,'[2]产值及收款计划（2026）'!BD:BD)</f>
        <v>#REF!</v>
      </c>
      <c r="BE222" s="235" t="e" cm="1">
        <f t="array" ref="BE222">_xlfn.XLOOKUP($A222&amp;$B222,'[2]产值及收款计划（2026）'!$A:$A&amp;'[2]产值及收款计划（2026）'!$B:$B,'[2]产值及收款计划（2026）'!BE:BE)</f>
        <v>#REF!</v>
      </c>
      <c r="BF222" s="235" t="e" cm="1">
        <f t="array" ref="BF222">_xlfn.XLOOKUP($A222&amp;$B222,'[2]产值及收款计划（2026）'!$A:$A&amp;'[2]产值及收款计划（2026）'!$B:$B,'[2]产值及收款计划（2026）'!BF:BF)</f>
        <v>#REF!</v>
      </c>
      <c r="BG222" s="235" t="e" cm="1">
        <f t="array" ref="BG222">_xlfn.XLOOKUP($A222&amp;$B222,'[2]产值及收款计划（2026）'!$A:$A&amp;'[2]产值及收款计划（2026）'!$B:$B,'[2]产值及收款计划（2026）'!BG:BG)</f>
        <v>#REF!</v>
      </c>
      <c r="BH222" s="235" t="e" cm="1">
        <f t="array" ref="BH222">_xlfn.XLOOKUP($A222&amp;$B222,'[2]产值及收款计划（2026）'!$A:$A&amp;'[2]产值及收款计划（2026）'!$B:$B,'[2]产值及收款计划（2026）'!BH:BH)</f>
        <v>#REF!</v>
      </c>
      <c r="BI222" s="235" t="e" cm="1">
        <f t="array" ref="BI222">_xlfn.XLOOKUP($A222&amp;$B222,'[2]产值及收款计划（2026）'!$A:$A&amp;'[2]产值及收款计划（2026）'!$B:$B,'[2]产值及收款计划（2026）'!BI:BI)</f>
        <v>#REF!</v>
      </c>
      <c r="BJ222" s="235" t="e" cm="1">
        <f t="array" ref="BJ222">_xlfn.XLOOKUP($A222&amp;$B222,'[2]产值及收款计划（2026）'!$A:$A&amp;'[2]产值及收款计划（2026）'!$B:$B,'[2]产值及收款计划（2026）'!BJ:BJ)</f>
        <v>#REF!</v>
      </c>
      <c r="BK222" s="235" t="e" cm="1">
        <f t="array" ref="BK222">_xlfn.XLOOKUP($A222&amp;$B222,'[2]产值及收款计划（2026）'!$A:$A&amp;'[2]产值及收款计划（2026）'!$B:$B,'[2]产值及收款计划（2026）'!BK:BK)</f>
        <v>#REF!</v>
      </c>
      <c r="BL222" s="235" t="e" cm="1">
        <f t="array" ref="BL222">_xlfn.XLOOKUP($A222&amp;$B222,'[2]产值及收款计划（2026）'!$A:$A&amp;'[2]产值及收款计划（2026）'!$B:$B,'[2]产值及收款计划（2026）'!BL:BL)</f>
        <v>#REF!</v>
      </c>
      <c r="BM222" s="235"/>
      <c r="BN222" s="235"/>
      <c r="BO222" s="235"/>
      <c r="BP222" s="235"/>
      <c r="BQ222" s="235">
        <f>_xlfn.XLOOKUP($C222,应收未收表!$AJ:$AJ,应收未收表!AK:AK)</f>
        <v>10</v>
      </c>
      <c r="BR222" s="235">
        <f>_xlfn.XLOOKUP($C222,应收未收表!$AJ:$AJ,应收未收表!AL:AL)</f>
        <v>10</v>
      </c>
      <c r="BS222" s="235" t="str">
        <f>_xlfn.XLOOKUP($C222,应收未收表!$AJ:$AJ,应收未收表!AM:AM)</f>
        <v>一季度内无法落实</v>
      </c>
      <c r="BT222" s="235" t="str">
        <f>_xlfn.XLOOKUP($C222,应收未收表!$AJ:$AJ,应收未收表!AN:AN)</f>
        <v>甲方结算金额未落实，导致延期付款</v>
      </c>
      <c r="BU222" s="234" t="str" cm="1">
        <f t="array" ref="BU222">_xlfn.XLOOKUP($A222&amp;$B222,'[2]产值及收款计划（2026）'!$A:$A&amp;'[2]产值及收款计划（2026）'!$B:$B,'[2]产值及收款计划（2026）'!BQ:BQ)</f>
        <v>中铁一局集团第二工程有限公司</v>
      </c>
      <c r="BV222" s="235" t="e" cm="1">
        <f t="array" ref="BV222">_xlfn.XLOOKUP($A222&amp;$B222,'[2]产值及收款计划（2026）'!$A:$A&amp;'[2]产值及收款计划（2026）'!$B:$B,'[2]产值及收款计划（2026）'!BR:BR)</f>
        <v>#REF!</v>
      </c>
      <c r="CE222" s="235" cm="1">
        <f t="array" ref="CE222">_xlfn.XLOOKUP($A222&amp;$B222,'[2]产值及收款计划（2026）'!$A:$A&amp;'[2]产值及收款计划（2026）'!$B:$B,'[2]产值及收款计划（2026）'!CA:CA)</f>
        <v>0</v>
      </c>
      <c r="CF222" s="235" cm="1">
        <f t="array" ref="CF222">_xlfn.XLOOKUP($A222&amp;$B222,'[2]产值及收款计划（2026）'!$A:$A&amp;'[2]产值及收款计划（2026）'!$B:$B,'[2]产值及收款计划（2026）'!CB:CB)</f>
        <v>0</v>
      </c>
      <c r="CG222" s="235" cm="1">
        <f t="array" ref="CG222">_xlfn.XLOOKUP($A222&amp;$B222,'[2]产值及收款计划（2026）'!$A:$A&amp;'[2]产值及收款计划（2026）'!$B:$B,'[2]产值及收款计划（2026）'!CC:CC)</f>
        <v>0</v>
      </c>
      <c r="CH222" s="235" cm="1">
        <f t="array" ref="CH222">_xlfn.XLOOKUP($A222&amp;$B222,'[2]产值及收款计划（2026）'!$A:$A&amp;'[2]产值及收款计划（2026）'!$B:$B,'[2]产值及收款计划（2026）'!CD:CD)</f>
        <v>0</v>
      </c>
      <c r="CI222" s="235" cm="1">
        <f t="array" ref="CI222">_xlfn.XLOOKUP($A222&amp;$B222,'[2]产值及收款计划（2026）'!$A:$A&amp;'[2]产值及收款计划（2026）'!$B:$B,'[2]产值及收款计划（2026）'!CE:CE)</f>
        <v>0</v>
      </c>
      <c r="CJ222" s="235" cm="1">
        <f t="array" ref="CJ222">_xlfn.XLOOKUP($A222&amp;$B222,'[2]产值及收款计划（2026）'!$A:$A&amp;'[2]产值及收款计划（2026）'!$B:$B,'[2]产值及收款计划（2026）'!CF:CF)</f>
        <v>0</v>
      </c>
      <c r="CK222" s="235" cm="1">
        <f t="array" ref="CK222">_xlfn.XLOOKUP($A222&amp;$B222,'[2]产值及收款计划（2026）'!$A:$A&amp;'[2]产值及收款计划（2026）'!$B:$B,'[2]产值及收款计划（2026）'!CG:CG)</f>
        <v>0</v>
      </c>
      <c r="CL222" s="235" cm="1">
        <f t="array" ref="CL222">_xlfn.XLOOKUP($A222&amp;$B222,'[2]产值及收款计划（2026）'!$A:$A&amp;'[2]产值及收款计划（2026）'!$B:$B,'[2]产值及收款计划（2026）'!CH:CH)</f>
        <v>0</v>
      </c>
      <c r="CM222" s="235" cm="1">
        <f t="array" ref="CM222">_xlfn.XLOOKUP($A222&amp;$B222,'[2]产值及收款计划（2026）'!$A:$A&amp;'[2]产值及收款计划（2026）'!$B:$B,'[2]产值及收款计划（2026）'!CI:CI)</f>
        <v>0</v>
      </c>
      <c r="CN222" s="235" cm="1">
        <f t="array" ref="CN222">_xlfn.XLOOKUP($A222&amp;$B222,'[2]产值及收款计划（2026）'!$A:$A&amp;'[2]产值及收款计划（2026）'!$B:$B,'[2]产值及收款计划（2026）'!CJ:CJ)</f>
        <v>0</v>
      </c>
      <c r="CO222" s="235" cm="1">
        <f t="array" ref="CO222">_xlfn.XLOOKUP($A222&amp;$B222,'[2]产值及收款计划（2026）'!$A:$A&amp;'[2]产值及收款计划（2026）'!$B:$B,'[2]产值及收款计划（2026）'!CK:CK)</f>
        <v>0</v>
      </c>
      <c r="CP222" s="235" cm="1">
        <f t="array" ref="CP222">_xlfn.XLOOKUP($A222&amp;$B222,'[2]产值及收款计划（2026）'!$A:$A&amp;'[2]产值及收款计划（2026）'!$B:$B,'[2]产值及收款计划（2026）'!CL:CL)</f>
        <v>0</v>
      </c>
      <c r="DE222" s="235" cm="1">
        <f t="array" ref="DE222">_xlfn.XLOOKUP($A222&amp;$B222,'[2]产值及收款计划（2026）'!$A:$A&amp;'[2]产值及收款计划（2026）'!$B:$B,'[2]产值及收款计划（2026）'!DA:DA)</f>
        <v>0</v>
      </c>
      <c r="DF222" s="235" cm="1">
        <f t="array" ref="DF222">_xlfn.XLOOKUP($A222&amp;$B222,'[2]产值及收款计划（2026）'!$A:$A&amp;'[2]产值及收款计划（2026）'!$B:$B,'[2]产值及收款计划（2026）'!DB:DB)</f>
        <v>10.425235</v>
      </c>
      <c r="DG222" s="235" cm="1">
        <f t="array" ref="DG222">_xlfn.XLOOKUP($A222&amp;$B222,'[2]产值及收款计划（2026）'!$A:$A&amp;'[2]产值及收款计划（2026）'!$B:$B,'[2]产值及收款计划（2026）'!DC:DC)</f>
        <v>0</v>
      </c>
      <c r="DH222" s="235" cm="1">
        <f t="array" ref="DH222">_xlfn.XLOOKUP($A222&amp;$B222,'[2]产值及收款计划（2026）'!$A:$A&amp;'[2]产值及收款计划（2026）'!$B:$B,'[2]产值及收款计划（2026）'!DD:DD)</f>
        <v>0</v>
      </c>
      <c r="DI222" s="235" cm="1">
        <f t="array" ref="DI222">_xlfn.XLOOKUP($A222&amp;$B222,'[2]产值及收款计划（2026）'!$A:$A&amp;'[2]产值及收款计划（2026）'!$B:$B,'[2]产值及收款计划（2026）'!DE:DE)</f>
        <v>0</v>
      </c>
      <c r="DJ222" s="235" cm="1">
        <f t="array" ref="DJ222">_xlfn.XLOOKUP($A222&amp;$B222,'[2]产值及收款计划（2026）'!$A:$A&amp;'[2]产值及收款计划（2026）'!$B:$B,'[2]产值及收款计划（2026）'!DF:DF)</f>
        <v>0</v>
      </c>
      <c r="DK222" s="235" cm="1">
        <f t="array" ref="DK222">_xlfn.XLOOKUP($A222&amp;$B222,'[2]产值及收款计划（2026）'!$A:$A&amp;'[2]产值及收款计划（2026）'!$B:$B,'[2]产值及收款计划（2026）'!DG:DG)</f>
        <v>0</v>
      </c>
      <c r="DL222" s="235" cm="1">
        <f t="array" ref="DL222">_xlfn.XLOOKUP($A222&amp;$B222,'[2]产值及收款计划（2026）'!$A:$A&amp;'[2]产值及收款计划（2026）'!$B:$B,'[2]产值及收款计划（2026）'!DH:DH)</f>
        <v>0</v>
      </c>
      <c r="DM222" s="235" cm="1">
        <f t="array" ref="DM222">_xlfn.XLOOKUP($A222&amp;$B222,'[2]产值及收款计划（2026）'!$A:$A&amp;'[2]产值及收款计划（2026）'!$B:$B,'[2]产值及收款计划（2026）'!DI:DI)</f>
        <v>0</v>
      </c>
      <c r="DN222" s="235" cm="1">
        <f t="array" ref="DN222">_xlfn.XLOOKUP($A222&amp;$B222,'[2]产值及收款计划（2026）'!$A:$A&amp;'[2]产值及收款计划（2026）'!$B:$B,'[2]产值及收款计划（2026）'!DJ:DJ)</f>
        <v>0</v>
      </c>
      <c r="DO222" s="235" cm="1">
        <f t="array" ref="DO222">_xlfn.XLOOKUP($A222&amp;$B222,'[2]产值及收款计划（2026）'!$A:$A&amp;'[2]产值及收款计划（2026）'!$B:$B,'[2]产值及收款计划（2026）'!DK:DK)</f>
        <v>0</v>
      </c>
      <c r="DP222" s="235" cm="1">
        <f t="array" ref="DP222">_xlfn.XLOOKUP($A222&amp;$B222,'[2]产值及收款计划（2026）'!$A:$A&amp;'[2]产值及收款计划（2026）'!$B:$B,'[2]产值及收款计划（2026）'!DL:DL)</f>
        <v>0</v>
      </c>
      <c r="DQ222" s="243"/>
      <c r="DR222" s="229"/>
    </row>
    <row r="223" ht="20.25" spans="1:122">
      <c r="A223" s="233">
        <f t="shared" si="18"/>
        <v>74</v>
      </c>
      <c r="B223" s="233" t="s">
        <v>26</v>
      </c>
      <c r="C223" s="234" t="str" cm="1">
        <f t="array" ref="C223">_xlfn.XLOOKUP($A223&amp;$B223,'[2]产值及收款计划（2026）'!$A:$A&amp;'[2]产值及收款计划（2026）'!$B:$B,'[2]产值及收款计划（2026）'!C:C)</f>
        <v>ZHT2023021300015</v>
      </c>
      <c r="D223" s="234" t="str" cm="1">
        <f t="array" ref="D223">_xlfn.XLOOKUP($A223&amp;$B223,'[2]产值及收款计划（2026）'!$A:$A&amp;'[2]产值及收款计划（2026）'!$B:$B,'[2]产值及收款计划（2026）'!D:D)</f>
        <v>嘉兴市区分质供水工程—现状供水管网改造提升项目管道硬件监测及运维监控管理提升改造项目（漏损控制专项）</v>
      </c>
      <c r="E223" s="235" cm="1">
        <f t="array" ref="E223">_xlfn.XLOOKUP($A223&amp;$B223,'[2]产值及收款计划（2026）'!$A:$A&amp;'[2]产值及收款计划（2026）'!$B:$B,'[2]产值及收款计划（2026）'!E:E)</f>
        <v>322.5</v>
      </c>
      <c r="F223" s="235" cm="1">
        <f t="array" ref="F223">_xlfn.XLOOKUP($A223&amp;$B223,'[2]产值及收款计划（2026）'!$A:$A&amp;'[2]产值及收款计划（2026）'!$B:$B,'[2]产值及收款计划（2026）'!F:F)</f>
        <v>322.5</v>
      </c>
      <c r="G223" s="235" cm="1">
        <f t="array" ref="G223">_xlfn.XLOOKUP($A223&amp;$B223,'[2]产值及收款计划（2026）'!$A:$A&amp;'[2]产值及收款计划（2026）'!$B:$B,'[2]产值及收款计划（2026）'!G:G)</f>
        <v>24.8421</v>
      </c>
      <c r="H223" s="235" cm="1">
        <f t="array" ref="H223">_xlfn.XLOOKUP($A223&amp;$B223,'[2]产值及收款计划（2026）'!$A:$A&amp;'[2]产值及收款计划（2026）'!$B:$B,'[2]产值及收款计划（2026）'!H:H)</f>
        <v>24.8421</v>
      </c>
      <c r="I223" s="236" cm="1">
        <f t="array" ref="I223">_xlfn.XLOOKUP($A223&amp;$B223,'[2]产值及收款计划（2026）'!$A:$A&amp;'[2]产值及收款计划（2026）'!$B:$B,'[2]产值及收款计划（2026）'!I:I)</f>
        <v>0.0770297674418605</v>
      </c>
      <c r="J223" s="237" cm="1">
        <f t="array" ref="J223">_xlfn.XLOOKUP($A223&amp;$B223,'[2]产值及收款计划（2026）'!$A:$A&amp;'[2]产值及收款计划（2026）'!$B:$B,'[2]产值及收款计划（2026）'!J:J)</f>
        <v>0.13</v>
      </c>
      <c r="K223" s="235" t="e" cm="1">
        <f t="array" ref="K223">_xlfn.XLOOKUP($A223&amp;$B223,'[2]产值及收款计划（2026）'!$A:$A&amp;'[2]产值及收款计划（2026）'!$B:$B,'[2]产值及收款计划（2026）'!K:K)</f>
        <v>#REF!</v>
      </c>
      <c r="L223" s="235" t="e" cm="1">
        <f t="array" ref="L223">_xlfn.XLOOKUP($A223&amp;$B223,'[2]产值及收款计划（2026）'!$A:$A&amp;'[2]产值及收款计划（2026）'!$B:$B,'[2]产值及收款计划（2026）'!L:L)</f>
        <v>#REF!</v>
      </c>
      <c r="M223" s="235" t="str" cm="1">
        <f t="array" ref="M223">_xlfn.XLOOKUP($A223&amp;$B223,'[2]产值及收款计划（2026）'!$A:$A&amp;'[2]产值及收款计划（2026）'!$B:$B,'[2]产值及收款计划（2026）'!M:M)</f>
        <v>主导</v>
      </c>
      <c r="N223" s="235" t="str" cm="1">
        <f t="array" ref="N223">_xlfn.XLOOKUP($A223&amp;$B223,'[2]产值及收款计划（2026）'!$A:$A&amp;'[2]产值及收款计划（2026）'!$B:$B,'[2]产值及收款计划（2026）'!N:N)</f>
        <v>董力健团队</v>
      </c>
      <c r="O223" s="235" t="str" cm="1">
        <f t="array" ref="O223">_xlfn.XLOOKUP($A223&amp;$B223,'[2]产值及收款计划（2026）'!$A:$A&amp;'[2]产值及收款计划（2026）'!$B:$B,'[2]产值及收款计划（2026）'!O:O)</f>
        <v>杨舒文</v>
      </c>
      <c r="P223" s="234" t="str" cm="1">
        <f t="array" ref="P223">_xlfn.XLOOKUP($A223&amp;$B223,'[2]产值及收款计划（2026）'!$A:$A&amp;'[2]产值及收款计划（2026）'!$B:$B,'[2]产值及收款计划（2026）'!P:P)</f>
        <v>25已完结</v>
      </c>
      <c r="Q223" s="235" t="e" cm="1">
        <f t="array" ref="Q223">_xlfn.XLOOKUP($A223&amp;$B223,'[2]产值及收款计划（2026）'!$A:$A&amp;'[2]产值及收款计划（2026）'!$B:$B,'[2]产值及收款计划（2026）'!Q:Q)</f>
        <v>#REF!</v>
      </c>
      <c r="R223" s="235" t="e" cm="1">
        <f t="array" ref="R223">_xlfn.XLOOKUP($A223&amp;$B223,'[2]产值及收款计划（2026）'!$A:$A&amp;'[2]产值及收款计划（2026）'!$B:$B,'[2]产值及收款计划（2026）'!R:R)</f>
        <v>#REF!</v>
      </c>
      <c r="S223" s="235" t="e" cm="1">
        <f t="array" ref="S223">_xlfn.XLOOKUP($A223&amp;$B223,'[2]产值及收款计划（2026）'!$A:$A&amp;'[2]产值及收款计划（2026）'!$B:$B,'[2]产值及收款计划（2026）'!S:S)</f>
        <v>#REF!</v>
      </c>
      <c r="T223" s="235" cm="1">
        <f t="array" ref="T223">_xlfn.XLOOKUP($A223&amp;$B223,'[2]产值及收款计划（2026）'!$A:$A&amp;'[2]产值及收款计划（2026）'!$B:$B,'[2]产值及收款计划（2026）'!T:T)</f>
        <v>322.5</v>
      </c>
      <c r="U223" s="235" cm="1">
        <f t="array" ref="U223">_xlfn.XLOOKUP($A223&amp;$B223,'[2]产值及收款计划（2026）'!$A:$A&amp;'[2]产值及收款计划（2026）'!$B:$B,'[2]产值及收款计划（2026）'!U:U)</f>
        <v>0</v>
      </c>
      <c r="V223" s="235" cm="1">
        <f t="array" ref="V223">_xlfn.XLOOKUP($A223&amp;$B223,'[2]产值及收款计划（2026）'!$A:$A&amp;'[2]产值及收款计划（2026）'!$B:$B,'[2]产值及收款计划（2026）'!V:V)</f>
        <v>0</v>
      </c>
      <c r="W223" s="235" t="e" cm="1">
        <f t="array" ref="W223">_xlfn.XLOOKUP($A223&amp;$B223,'[2]产值及收款计划（2026）'!$A:$A&amp;'[2]产值及收款计划（2026）'!$B:$B,'[2]产值及收款计划（2026）'!W:W)</f>
        <v>#REF!</v>
      </c>
      <c r="X223" s="235" t="e" cm="1">
        <f t="array" ref="X223">_xlfn.XLOOKUP($A223&amp;$B223,'[2]产值及收款计划（2026）'!$A:$A&amp;'[2]产值及收款计划（2026）'!$B:$B,'[2]产值及收款计划（2026）'!X:X)</f>
        <v>#REF!</v>
      </c>
      <c r="Y223" s="235" t="e" cm="1">
        <f t="array" ref="Y223">_xlfn.XLOOKUP($A223&amp;$B223,'[2]产值及收款计划（2026）'!$A:$A&amp;'[2]产值及收款计划（2026）'!$B:$B,'[2]产值及收款计划（2026）'!Y:Y)</f>
        <v>#REF!</v>
      </c>
      <c r="Z223" s="235" t="e" cm="1">
        <f t="array" ref="Z223">_xlfn.XLOOKUP($A223&amp;$B223,'[2]产值及收款计划（2026）'!$A:$A&amp;'[2]产值及收款计划（2026）'!$B:$B,'[2]产值及收款计划（2026）'!Z:Z)</f>
        <v>#REF!</v>
      </c>
      <c r="AA223" s="235" cm="1">
        <f t="array" ref="AA223">_xlfn.XLOOKUP($A223&amp;$B223,'[2]产值及收款计划（2026）'!$A:$A&amp;'[2]产值及收款计划（2026）'!$B:$B,'[2]产值及收款计划（2026）'!AA:AA)</f>
        <v>0</v>
      </c>
      <c r="AB223" s="235" cm="1">
        <f t="array" ref="AB223">_xlfn.XLOOKUP($A223&amp;$B223,'[2]产值及收款计划（2026）'!$A:$A&amp;'[2]产值及收款计划（2026）'!$B:$B,'[2]产值及收款计划（2026）'!AB:AB)</f>
        <v>0</v>
      </c>
      <c r="AC223" s="235" cm="1">
        <f t="array" ref="AC223">_xlfn.XLOOKUP($A223&amp;$B223,'[2]产值及收款计划（2026）'!$A:$A&amp;'[2]产值及收款计划（2026）'!$B:$B,'[2]产值及收款计划（2026）'!AC:AC)</f>
        <v>0</v>
      </c>
      <c r="AD223" s="235" cm="1">
        <f t="array" ref="AD223">_xlfn.XLOOKUP($A223&amp;$B223,'[2]产值及收款计划（2026）'!$A:$A&amp;'[2]产值及收款计划（2026）'!$B:$B,'[2]产值及收款计划（2026）'!AD:AD)</f>
        <v>0</v>
      </c>
      <c r="AE223" s="235" cm="1">
        <f t="array" ref="AE223">_xlfn.XLOOKUP($A223&amp;$B223,'[2]产值及收款计划（2026）'!$A:$A&amp;'[2]产值及收款计划（2026）'!$B:$B,'[2]产值及收款计划（2026）'!AE:AE)</f>
        <v>0</v>
      </c>
      <c r="AF223" s="235" cm="1">
        <f t="array" ref="AF223">_xlfn.XLOOKUP($A223&amp;$B223,'[2]产值及收款计划（2026）'!$A:$A&amp;'[2]产值及收款计划（2026）'!$B:$B,'[2]产值及收款计划（2026）'!AF:AF)</f>
        <v>0</v>
      </c>
      <c r="AG223" s="235" cm="1">
        <f t="array" ref="AG223">_xlfn.XLOOKUP($A223&amp;$B223,'[2]产值及收款计划（2026）'!$A:$A&amp;'[2]产值及收款计划（2026）'!$B:$B,'[2]产值及收款计划（2026）'!AG:AG)</f>
        <v>0</v>
      </c>
      <c r="AH223" s="235" cm="1">
        <f t="array" ref="AH223">_xlfn.XLOOKUP($A223&amp;$B223,'[2]产值及收款计划（2026）'!$A:$A&amp;'[2]产值及收款计划（2026）'!$B:$B,'[2]产值及收款计划（2026）'!AH:AH)</f>
        <v>0</v>
      </c>
      <c r="AI223" s="235" cm="1">
        <f t="array" ref="AI223">_xlfn.XLOOKUP($A223&amp;$B223,'[2]产值及收款计划（2026）'!$A:$A&amp;'[2]产值及收款计划（2026）'!$B:$B,'[2]产值及收款计划（2026）'!AI:AI)</f>
        <v>0</v>
      </c>
      <c r="AJ223" s="235" cm="1">
        <f t="array" ref="AJ223">_xlfn.XLOOKUP($A223&amp;$B223,'[2]产值及收款计划（2026）'!$A:$A&amp;'[2]产值及收款计划（2026）'!$B:$B,'[2]产值及收款计划（2026）'!AJ:AJ)</f>
        <v>0</v>
      </c>
      <c r="AK223" s="235" cm="1">
        <f t="array" ref="AK223">_xlfn.XLOOKUP($A223&amp;$B223,'[2]产值及收款计划（2026）'!$A:$A&amp;'[2]产值及收款计划（2026）'!$B:$B,'[2]产值及收款计划（2026）'!AK:AK)</f>
        <v>0</v>
      </c>
      <c r="AL223" s="235" cm="1">
        <f t="array" ref="AL223">_xlfn.XLOOKUP($A223&amp;$B223,'[2]产值及收款计划（2026）'!$A:$A&amp;'[2]产值及收款计划（2026）'!$B:$B,'[2]产值及收款计划（2026）'!AL:AL)</f>
        <v>0</v>
      </c>
      <c r="AM223" s="242" cm="1">
        <f t="array" ref="AM223">_xlfn.LET(_xlpm.勾选月份状态数组,TRANSPOSE('PPT(12-15页）-TOP10'!$A$3:$A$14),_xlpm.选择数据区,IF('PPT(12-15页）-TOP10'!$E$3="收款",$BA223:$BL223,$AA223:$AL223),SUM(_xlfn._xlws.FILTER(_xlpm.选择数据区,_xlpm.勾选月份状态数组,"")))</f>
        <v>0</v>
      </c>
      <c r="AN223" s="235" t="e">
        <f>_xlfn.XLOOKUP($C223,应收未收表!$T:$T,应收未收表!AA:AA)</f>
        <v>#N/A</v>
      </c>
      <c r="AO223" s="235" t="e">
        <f>_xlfn.XLOOKUP($C223,应收未收表!$T:$T,应收未收表!AB:AB)</f>
        <v>#N/A</v>
      </c>
      <c r="AP223" s="235" t="e">
        <f>_xlfn.XLOOKUP($C223,应收未收表!$T:$T,应收未收表!AC:AC)</f>
        <v>#N/A</v>
      </c>
      <c r="AQ223" s="235" t="e">
        <f>_xlfn.XLOOKUP($C223,应收未收表!$T:$T,应收未收表!AE:AE)</f>
        <v>#N/A</v>
      </c>
      <c r="AR223" s="235" t="e">
        <f>_xlfn.XLOOKUP($C223,应收未收表!$T:$T,应收未收表!AF:AF)</f>
        <v>#N/A</v>
      </c>
      <c r="AS223" s="235" t="e" cm="1">
        <f t="array" ref="AS223">_xlfn.XLOOKUP($A223&amp;$B223,'[2]产值及收款计划（2026）'!$A:$A&amp;'[2]产值及收款计划（2026）'!$B:$B,'[2]产值及收款计划（2026）'!AS:AS)</f>
        <v>#REF!</v>
      </c>
      <c r="AT223" s="235" t="e" cm="1">
        <f t="array" ref="AT223">_xlfn.XLOOKUP($A223&amp;$B223,'[2]产值及收款计划（2026）'!$A:$A&amp;'[2]产值及收款计划（2026）'!$B:$B,'[2]产值及收款计划（2026）'!AT:AT)</f>
        <v>#REF!</v>
      </c>
      <c r="AU223" s="235" t="e" cm="1">
        <f t="array" ref="AU223">_xlfn.XLOOKUP($A223&amp;$B223,'[2]产值及收款计划（2026）'!$A:$A&amp;'[2]产值及收款计划（2026）'!$B:$B,'[2]产值及收款计划（2026）'!AU:AU)</f>
        <v>#REF!</v>
      </c>
      <c r="AV223" s="235" t="e" cm="1">
        <f t="array" ref="AV223">_xlfn.XLOOKUP($A223&amp;$B223,'[2]产值及收款计划（2026）'!$A:$A&amp;'[2]产值及收款计划（2026）'!$B:$B,'[2]产值及收款计划（2026）'!AV:AV)</f>
        <v>#REF!</v>
      </c>
      <c r="AW223" s="235" cm="1">
        <f t="array" ref="AW223">_xlfn.XLOOKUP($A223&amp;$B223,'[2]产值及收款计划（2026）'!$A:$A&amp;'[2]产值及收款计划（2026）'!$B:$B,'[2]产值及收款计划（2026）'!AW:AW)</f>
        <v>281.15</v>
      </c>
      <c r="AX223" s="235" cm="1">
        <f t="array" ref="AX223">_xlfn.XLOOKUP($A223&amp;$B223,'[2]产值及收款计划（2026）'!$A:$A&amp;'[2]产值及收款计划（2026）'!$B:$B,'[2]产值及收款计划（2026）'!AX:AX)</f>
        <v>0</v>
      </c>
      <c r="AY223" s="235" cm="1">
        <f t="array" ref="AY223">_xlfn.XLOOKUP($A223&amp;$B223,'[2]产值及收款计划（2026）'!$A:$A&amp;'[2]产值及收款计划（2026）'!$B:$B,'[2]产值及收款计划（2026）'!AY:AY)</f>
        <v>41.35</v>
      </c>
      <c r="AZ223" s="235" cm="1">
        <f t="array" ref="AZ223">_xlfn.XLOOKUP($A223&amp;$B223,'[2]产值及收款计划（2026）'!$A:$A&amp;'[2]产值及收款计划（2026）'!$B:$B,'[2]产值及收款计划（2026）'!AZ:AZ)</f>
        <v>41.35</v>
      </c>
      <c r="BA223" s="235" t="e" cm="1">
        <f t="array" ref="BA223">_xlfn.XLOOKUP($A223&amp;$B223,'[2]产值及收款计划（2026）'!$A:$A&amp;'[2]产值及收款计划（2026）'!$B:$B,'[2]产值及收款计划（2026）'!BA:BA)</f>
        <v>#REF!</v>
      </c>
      <c r="BB223" s="235" t="e" cm="1">
        <f t="array" ref="BB223">_xlfn.XLOOKUP($A223&amp;$B223,'[2]产值及收款计划（2026）'!$A:$A&amp;'[2]产值及收款计划（2026）'!$B:$B,'[2]产值及收款计划（2026）'!BB:BB)</f>
        <v>#REF!</v>
      </c>
      <c r="BC223" s="235" cm="1">
        <f t="array" ref="BC223">_xlfn.XLOOKUP($A223&amp;$B223,'[2]产值及收款计划（2026）'!$A:$A&amp;'[2]产值及收款计划（2026）'!$B:$B,'[2]产值及收款计划（2026）'!BC:BC)</f>
        <v>41.35</v>
      </c>
      <c r="BD223" s="235" t="e" cm="1">
        <f t="array" ref="BD223">_xlfn.XLOOKUP($A223&amp;$B223,'[2]产值及收款计划（2026）'!$A:$A&amp;'[2]产值及收款计划（2026）'!$B:$B,'[2]产值及收款计划（2026）'!BD:BD)</f>
        <v>#REF!</v>
      </c>
      <c r="BE223" s="235" t="e" cm="1">
        <f t="array" ref="BE223">_xlfn.XLOOKUP($A223&amp;$B223,'[2]产值及收款计划（2026）'!$A:$A&amp;'[2]产值及收款计划（2026）'!$B:$B,'[2]产值及收款计划（2026）'!BE:BE)</f>
        <v>#REF!</v>
      </c>
      <c r="BF223" s="235" t="e" cm="1">
        <f t="array" ref="BF223">_xlfn.XLOOKUP($A223&amp;$B223,'[2]产值及收款计划（2026）'!$A:$A&amp;'[2]产值及收款计划（2026）'!$B:$B,'[2]产值及收款计划（2026）'!BF:BF)</f>
        <v>#REF!</v>
      </c>
      <c r="BG223" s="235" t="e" cm="1">
        <f t="array" ref="BG223">_xlfn.XLOOKUP($A223&amp;$B223,'[2]产值及收款计划（2026）'!$A:$A&amp;'[2]产值及收款计划（2026）'!$B:$B,'[2]产值及收款计划（2026）'!BG:BG)</f>
        <v>#REF!</v>
      </c>
      <c r="BH223" s="235" t="e" cm="1">
        <f t="array" ref="BH223">_xlfn.XLOOKUP($A223&amp;$B223,'[2]产值及收款计划（2026）'!$A:$A&amp;'[2]产值及收款计划（2026）'!$B:$B,'[2]产值及收款计划（2026）'!BH:BH)</f>
        <v>#REF!</v>
      </c>
      <c r="BI223" s="235" t="e" cm="1">
        <f t="array" ref="BI223">_xlfn.XLOOKUP($A223&amp;$B223,'[2]产值及收款计划（2026）'!$A:$A&amp;'[2]产值及收款计划（2026）'!$B:$B,'[2]产值及收款计划（2026）'!BI:BI)</f>
        <v>#REF!</v>
      </c>
      <c r="BJ223" s="235" t="e" cm="1">
        <f t="array" ref="BJ223">_xlfn.XLOOKUP($A223&amp;$B223,'[2]产值及收款计划（2026）'!$A:$A&amp;'[2]产值及收款计划（2026）'!$B:$B,'[2]产值及收款计划（2026）'!BJ:BJ)</f>
        <v>#REF!</v>
      </c>
      <c r="BK223" s="235" t="e" cm="1">
        <f t="array" ref="BK223">_xlfn.XLOOKUP($A223&amp;$B223,'[2]产值及收款计划（2026）'!$A:$A&amp;'[2]产值及收款计划（2026）'!$B:$B,'[2]产值及收款计划（2026）'!BK:BK)</f>
        <v>#REF!</v>
      </c>
      <c r="BL223" s="235" t="e" cm="1">
        <f t="array" ref="BL223">_xlfn.XLOOKUP($A223&amp;$B223,'[2]产值及收款计划（2026）'!$A:$A&amp;'[2]产值及收款计划（2026）'!$B:$B,'[2]产值及收款计划（2026）'!BL:BL)</f>
        <v>#REF!</v>
      </c>
      <c r="BM223" s="235"/>
      <c r="BN223" s="235"/>
      <c r="BO223" s="235"/>
      <c r="BP223" s="235"/>
      <c r="BQ223" s="235" t="e">
        <f>_xlfn.XLOOKUP($C223,应收未收表!$AJ:$AJ,应收未收表!AK:AK)</f>
        <v>#N/A</v>
      </c>
      <c r="BR223" s="235" t="e">
        <f>_xlfn.XLOOKUP($C223,应收未收表!$AJ:$AJ,应收未收表!AL:AL)</f>
        <v>#N/A</v>
      </c>
      <c r="BS223" s="235" t="e">
        <f>_xlfn.XLOOKUP($C223,应收未收表!$AJ:$AJ,应收未收表!AM:AM)</f>
        <v>#N/A</v>
      </c>
      <c r="BT223" s="235" t="e">
        <f>_xlfn.XLOOKUP($C223,应收未收表!$AJ:$AJ,应收未收表!AN:AN)</f>
        <v>#N/A</v>
      </c>
      <c r="BU223" s="234" t="str" cm="1">
        <f t="array" ref="BU223">_xlfn.XLOOKUP($A223&amp;$B223,'[2]产值及收款计划（2026）'!$A:$A&amp;'[2]产值及收款计划（2026）'!$B:$B,'[2]产值及收款计划（2026）'!BQ:BQ)</f>
        <v>浙江和达科技股份有限公司</v>
      </c>
      <c r="BV223" s="235" t="e" cm="1">
        <f t="array" ref="BV223">_xlfn.XLOOKUP($A223&amp;$B223,'[2]产值及收款计划（2026）'!$A:$A&amp;'[2]产值及收款计划（2026）'!$B:$B,'[2]产值及收款计划（2026）'!BR:BR)</f>
        <v>#REF!</v>
      </c>
      <c r="CE223" s="235" cm="1">
        <f t="array" ref="CE223">_xlfn.XLOOKUP($A223&amp;$B223,'[2]产值及收款计划（2026）'!$A:$A&amp;'[2]产值及收款计划（2026）'!$B:$B,'[2]产值及收款计划（2026）'!CA:CA)</f>
        <v>0</v>
      </c>
      <c r="CF223" s="235" cm="1">
        <f t="array" ref="CF223">_xlfn.XLOOKUP($A223&amp;$B223,'[2]产值及收款计划（2026）'!$A:$A&amp;'[2]产值及收款计划（2026）'!$B:$B,'[2]产值及收款计划（2026）'!CB:CB)</f>
        <v>0</v>
      </c>
      <c r="CG223" s="235" cm="1">
        <f t="array" ref="CG223">_xlfn.XLOOKUP($A223&amp;$B223,'[2]产值及收款计划（2026）'!$A:$A&amp;'[2]产值及收款计划（2026）'!$B:$B,'[2]产值及收款计划（2026）'!CC:CC)</f>
        <v>0</v>
      </c>
      <c r="CH223" s="235" cm="1">
        <f t="array" ref="CH223">_xlfn.XLOOKUP($A223&amp;$B223,'[2]产值及收款计划（2026）'!$A:$A&amp;'[2]产值及收款计划（2026）'!$B:$B,'[2]产值及收款计划（2026）'!CD:CD)</f>
        <v>0</v>
      </c>
      <c r="CI223" s="235" cm="1">
        <f t="array" ref="CI223">_xlfn.XLOOKUP($A223&amp;$B223,'[2]产值及收款计划（2026）'!$A:$A&amp;'[2]产值及收款计划（2026）'!$B:$B,'[2]产值及收款计划（2026）'!CE:CE)</f>
        <v>0</v>
      </c>
      <c r="CJ223" s="235" cm="1">
        <f t="array" ref="CJ223">_xlfn.XLOOKUP($A223&amp;$B223,'[2]产值及收款计划（2026）'!$A:$A&amp;'[2]产值及收款计划（2026）'!$B:$B,'[2]产值及收款计划（2026）'!CF:CF)</f>
        <v>0</v>
      </c>
      <c r="CK223" s="235" cm="1">
        <f t="array" ref="CK223">_xlfn.XLOOKUP($A223&amp;$B223,'[2]产值及收款计划（2026）'!$A:$A&amp;'[2]产值及收款计划（2026）'!$B:$B,'[2]产值及收款计划（2026）'!CG:CG)</f>
        <v>0</v>
      </c>
      <c r="CL223" s="235" cm="1">
        <f t="array" ref="CL223">_xlfn.XLOOKUP($A223&amp;$B223,'[2]产值及收款计划（2026）'!$A:$A&amp;'[2]产值及收款计划（2026）'!$B:$B,'[2]产值及收款计划（2026）'!CH:CH)</f>
        <v>0</v>
      </c>
      <c r="CM223" s="235" cm="1">
        <f t="array" ref="CM223">_xlfn.XLOOKUP($A223&amp;$B223,'[2]产值及收款计划（2026）'!$A:$A&amp;'[2]产值及收款计划（2026）'!$B:$B,'[2]产值及收款计划（2026）'!CI:CI)</f>
        <v>0</v>
      </c>
      <c r="CN223" s="235" cm="1">
        <f t="array" ref="CN223">_xlfn.XLOOKUP($A223&amp;$B223,'[2]产值及收款计划（2026）'!$A:$A&amp;'[2]产值及收款计划（2026）'!$B:$B,'[2]产值及收款计划（2026）'!CJ:CJ)</f>
        <v>0</v>
      </c>
      <c r="CO223" s="235" cm="1">
        <f t="array" ref="CO223">_xlfn.XLOOKUP($A223&amp;$B223,'[2]产值及收款计划（2026）'!$A:$A&amp;'[2]产值及收款计划（2026）'!$B:$B,'[2]产值及收款计划（2026）'!CK:CK)</f>
        <v>0</v>
      </c>
      <c r="CP223" s="235" cm="1">
        <f t="array" ref="CP223">_xlfn.XLOOKUP($A223&amp;$B223,'[2]产值及收款计划（2026）'!$A:$A&amp;'[2]产值及收款计划（2026）'!$B:$B,'[2]产值及收款计划（2026）'!CL:CL)</f>
        <v>0</v>
      </c>
      <c r="DE223" s="235" cm="1">
        <f t="array" ref="DE223">_xlfn.XLOOKUP($A223&amp;$B223,'[2]产值及收款计划（2026）'!$A:$A&amp;'[2]产值及收款计划（2026）'!$B:$B,'[2]产值及收款计划（2026）'!DA:DA)</f>
        <v>0</v>
      </c>
      <c r="DF223" s="235" cm="1">
        <f t="array" ref="DF223">_xlfn.XLOOKUP($A223&amp;$B223,'[2]产值及收款计划（2026）'!$A:$A&amp;'[2]产值及收款计划（2026）'!$B:$B,'[2]产值及收款计划（2026）'!DB:DB)</f>
        <v>0</v>
      </c>
      <c r="DG223" s="235" cm="1">
        <f t="array" ref="DG223">_xlfn.XLOOKUP($A223&amp;$B223,'[2]产值及收款计划（2026）'!$A:$A&amp;'[2]产值及收款计划（2026）'!$B:$B,'[2]产值及收款计划（2026）'!DC:DC)</f>
        <v>0</v>
      </c>
      <c r="DH223" s="235" cm="1">
        <f t="array" ref="DH223">_xlfn.XLOOKUP($A223&amp;$B223,'[2]产值及收款计划（2026）'!$A:$A&amp;'[2]产值及收款计划（2026）'!$B:$B,'[2]产值及收款计划（2026）'!DD:DD)</f>
        <v>0</v>
      </c>
      <c r="DI223" s="235" cm="1">
        <f t="array" ref="DI223">_xlfn.XLOOKUP($A223&amp;$B223,'[2]产值及收款计划（2026）'!$A:$A&amp;'[2]产值及收款计划（2026）'!$B:$B,'[2]产值及收款计划（2026）'!DE:DE)</f>
        <v>0</v>
      </c>
      <c r="DJ223" s="235" cm="1">
        <f t="array" ref="DJ223">_xlfn.XLOOKUP($A223&amp;$B223,'[2]产值及收款计划（2026）'!$A:$A&amp;'[2]产值及收款计划（2026）'!$B:$B,'[2]产值及收款计划（2026）'!DF:DF)</f>
        <v>0</v>
      </c>
      <c r="DK223" s="235" cm="1">
        <f t="array" ref="DK223">_xlfn.XLOOKUP($A223&amp;$B223,'[2]产值及收款计划（2026）'!$A:$A&amp;'[2]产值及收款计划（2026）'!$B:$B,'[2]产值及收款计划（2026）'!DG:DG)</f>
        <v>0</v>
      </c>
      <c r="DL223" s="235" cm="1">
        <f t="array" ref="DL223">_xlfn.XLOOKUP($A223&amp;$B223,'[2]产值及收款计划（2026）'!$A:$A&amp;'[2]产值及收款计划（2026）'!$B:$B,'[2]产值及收款计划（2026）'!DH:DH)</f>
        <v>0</v>
      </c>
      <c r="DM223" s="235" cm="1">
        <f t="array" ref="DM223">_xlfn.XLOOKUP($A223&amp;$B223,'[2]产值及收款计划（2026）'!$A:$A&amp;'[2]产值及收款计划（2026）'!$B:$B,'[2]产值及收款计划（2026）'!DI:DI)</f>
        <v>0</v>
      </c>
      <c r="DN223" s="235" cm="1">
        <f t="array" ref="DN223">_xlfn.XLOOKUP($A223&amp;$B223,'[2]产值及收款计划（2026）'!$A:$A&amp;'[2]产值及收款计划（2026）'!$B:$B,'[2]产值及收款计划（2026）'!DJ:DJ)</f>
        <v>0</v>
      </c>
      <c r="DO223" s="235" cm="1">
        <f t="array" ref="DO223">_xlfn.XLOOKUP($A223&amp;$B223,'[2]产值及收款计划（2026）'!$A:$A&amp;'[2]产值及收款计划（2026）'!$B:$B,'[2]产值及收款计划（2026）'!DK:DK)</f>
        <v>0</v>
      </c>
      <c r="DP223" s="235" cm="1">
        <f t="array" ref="DP223">_xlfn.XLOOKUP($A223&amp;$B223,'[2]产值及收款计划（2026）'!$A:$A&amp;'[2]产值及收款计划（2026）'!$B:$B,'[2]产值及收款计划（2026）'!DL:DL)</f>
        <v>0</v>
      </c>
      <c r="DQ223" s="243"/>
      <c r="DR223" s="229"/>
    </row>
    <row r="224" ht="20.25" spans="1:122">
      <c r="A224" s="233">
        <f t="shared" si="18"/>
        <v>75</v>
      </c>
      <c r="B224" s="233" t="s">
        <v>26</v>
      </c>
      <c r="C224" s="234" t="str" cm="1">
        <f t="array" ref="C224">_xlfn.XLOOKUP($A224&amp;$B224,'[2]产值及收款计划（2026）'!$A:$A&amp;'[2]产值及收款计划（2026）'!$B:$B,'[2]产值及收款计划（2026）'!C:C)</f>
        <v>ZHT2023032100026</v>
      </c>
      <c r="D224" s="234" t="str" cm="1">
        <f t="array" ref="D224">_xlfn.XLOOKUP($A224&amp;$B224,'[2]产值及收款计划（2026）'!$A:$A&amp;'[2]产值及收款计划（2026）'!$B:$B,'[2]产值及收款计划（2026）'!D:D)</f>
        <v>中铁一局集团嘉兴至枫南市域铁路（嘉兴南站）土建施工项目智慧工地工程</v>
      </c>
      <c r="E224" s="235" cm="1">
        <f t="array" ref="E224">_xlfn.XLOOKUP($A224&amp;$B224,'[2]产值及收款计划（2026）'!$A:$A&amp;'[2]产值及收款计划（2026）'!$B:$B,'[2]产值及收款计划（2026）'!E:E)</f>
        <v>0.850021</v>
      </c>
      <c r="F224" s="235" cm="1">
        <f t="array" ref="F224">_xlfn.XLOOKUP($A224&amp;$B224,'[2]产值及收款计划（2026）'!$A:$A&amp;'[2]产值及收款计划（2026）'!$B:$B,'[2]产值及收款计划（2026）'!F:F)</f>
        <v>0.850021</v>
      </c>
      <c r="G224" s="235" cm="1">
        <f t="array" ref="G224">_xlfn.XLOOKUP($A224&amp;$B224,'[2]产值及收款计划（2026）'!$A:$A&amp;'[2]产值及收款计划（2026）'!$B:$B,'[2]产值及收款计划（2026）'!G:G)</f>
        <v>0.850021</v>
      </c>
      <c r="H224" s="235" cm="1">
        <f t="array" ref="H224">_xlfn.XLOOKUP($A224&amp;$B224,'[2]产值及收款计划（2026）'!$A:$A&amp;'[2]产值及收款计划（2026）'!$B:$B,'[2]产值及收款计划（2026）'!H:H)</f>
        <v>0.850021</v>
      </c>
      <c r="I224" s="236" cm="1">
        <f t="array" ref="I224">_xlfn.XLOOKUP($A224&amp;$B224,'[2]产值及收款计划（2026）'!$A:$A&amp;'[2]产值及收款计划（2026）'!$B:$B,'[2]产值及收款计划（2026）'!I:I)</f>
        <v>1</v>
      </c>
      <c r="J224" s="237" cm="1">
        <f t="array" ref="J224">_xlfn.XLOOKUP($A224&amp;$B224,'[2]产值及收款计划（2026）'!$A:$A&amp;'[2]产值及收款计划（2026）'!$B:$B,'[2]产值及收款计划（2026）'!J:J)</f>
        <v>0.13</v>
      </c>
      <c r="K224" s="235" t="e" cm="1">
        <f t="array" ref="K224">_xlfn.XLOOKUP($A224&amp;$B224,'[2]产值及收款计划（2026）'!$A:$A&amp;'[2]产值及收款计划（2026）'!$B:$B,'[2]产值及收款计划（2026）'!K:K)</f>
        <v>#REF!</v>
      </c>
      <c r="L224" s="235" t="e" cm="1">
        <f t="array" ref="L224">_xlfn.XLOOKUP($A224&amp;$B224,'[2]产值及收款计划（2026）'!$A:$A&amp;'[2]产值及收款计划（2026）'!$B:$B,'[2]产值及收款计划（2026）'!L:L)</f>
        <v>#REF!</v>
      </c>
      <c r="M224" s="235" t="str" cm="1">
        <f t="array" ref="M224">_xlfn.XLOOKUP($A224&amp;$B224,'[2]产值及收款计划（2026）'!$A:$A&amp;'[2]产值及收款计划（2026）'!$B:$B,'[2]产值及收款计划（2026）'!M:M)</f>
        <v>主导</v>
      </c>
      <c r="N224" s="235" t="str" cm="1">
        <f t="array" ref="N224">_xlfn.XLOOKUP($A224&amp;$B224,'[2]产值及收款计划（2026）'!$A:$A&amp;'[2]产值及收款计划（2026）'!$B:$B,'[2]产值及收款计划（2026）'!N:N)</f>
        <v>董力健团队</v>
      </c>
      <c r="O224" s="235" t="str" cm="1">
        <f t="array" ref="O224">_xlfn.XLOOKUP($A224&amp;$B224,'[2]产值及收款计划（2026）'!$A:$A&amp;'[2]产值及收款计划（2026）'!$B:$B,'[2]产值及收款计划（2026）'!O:O)</f>
        <v>杨舒文</v>
      </c>
      <c r="P224" s="234" t="str" cm="1">
        <f t="array" ref="P224">_xlfn.XLOOKUP($A224&amp;$B224,'[2]产值及收款计划（2026）'!$A:$A&amp;'[2]产值及收款计划（2026）'!$B:$B,'[2]产值及收款计划（2026）'!P:P)</f>
        <v>在建</v>
      </c>
      <c r="Q224" s="235" t="e" cm="1">
        <f t="array" ref="Q224">_xlfn.XLOOKUP($A224&amp;$B224,'[2]产值及收款计划（2026）'!$A:$A&amp;'[2]产值及收款计划（2026）'!$B:$B,'[2]产值及收款计划（2026）'!Q:Q)</f>
        <v>#REF!</v>
      </c>
      <c r="R224" s="235" t="e" cm="1">
        <f t="array" ref="R224">_xlfn.XLOOKUP($A224&amp;$B224,'[2]产值及收款计划（2026）'!$A:$A&amp;'[2]产值及收款计划（2026）'!$B:$B,'[2]产值及收款计划（2026）'!R:R)</f>
        <v>#REF!</v>
      </c>
      <c r="S224" s="235" t="e" cm="1">
        <f t="array" ref="S224">_xlfn.XLOOKUP($A224&amp;$B224,'[2]产值及收款计划（2026）'!$A:$A&amp;'[2]产值及收款计划（2026）'!$B:$B,'[2]产值及收款计划（2026）'!S:S)</f>
        <v>#REF!</v>
      </c>
      <c r="T224" s="235" cm="1">
        <f t="array" ref="T224">_xlfn.XLOOKUP($A224&amp;$B224,'[2]产值及收款计划（2026）'!$A:$A&amp;'[2]产值及收款计划（2026）'!$B:$B,'[2]产值及收款计划（2026）'!T:T)</f>
        <v>0</v>
      </c>
      <c r="U224" s="235" cm="1">
        <f t="array" ref="U224">_xlfn.XLOOKUP($A224&amp;$B224,'[2]产值及收款计划（2026）'!$A:$A&amp;'[2]产值及收款计划（2026）'!$B:$B,'[2]产值及收款计划（2026）'!U:U)</f>
        <v>0</v>
      </c>
      <c r="V224" s="235" cm="1">
        <f t="array" ref="V224">_xlfn.XLOOKUP($A224&amp;$B224,'[2]产值及收款计划（2026）'!$A:$A&amp;'[2]产值及收款计划（2026）'!$B:$B,'[2]产值及收款计划（2026）'!V:V)</f>
        <v>0.850021</v>
      </c>
      <c r="W224" s="235" t="e" cm="1">
        <f t="array" ref="W224">_xlfn.XLOOKUP($A224&amp;$B224,'[2]产值及收款计划（2026）'!$A:$A&amp;'[2]产值及收款计划（2026）'!$B:$B,'[2]产值及收款计划（2026）'!W:W)</f>
        <v>#REF!</v>
      </c>
      <c r="X224" s="235" t="e" cm="1">
        <f t="array" ref="X224">_xlfn.XLOOKUP($A224&amp;$B224,'[2]产值及收款计划（2026）'!$A:$A&amp;'[2]产值及收款计划（2026）'!$B:$B,'[2]产值及收款计划（2026）'!X:X)</f>
        <v>#REF!</v>
      </c>
      <c r="Y224" s="235" t="e" cm="1">
        <f t="array" ref="Y224">_xlfn.XLOOKUP($A224&amp;$B224,'[2]产值及收款计划（2026）'!$A:$A&amp;'[2]产值及收款计划（2026）'!$B:$B,'[2]产值及收款计划（2026）'!Y:Y)</f>
        <v>#REF!</v>
      </c>
      <c r="Z224" s="235" t="e" cm="1">
        <f t="array" ref="Z224">_xlfn.XLOOKUP($A224&amp;$B224,'[2]产值及收款计划（2026）'!$A:$A&amp;'[2]产值及收款计划（2026）'!$B:$B,'[2]产值及收款计划（2026）'!Z:Z)</f>
        <v>#REF!</v>
      </c>
      <c r="AA224" s="235" t="e" cm="1">
        <f t="array" ref="AA224">_xlfn.XLOOKUP($A224&amp;$B224,'[2]产值及收款计划（2026）'!$A:$A&amp;'[2]产值及收款计划（2026）'!$B:$B,'[2]产值及收款计划（2026）'!AA:AA)</f>
        <v>#REF!</v>
      </c>
      <c r="AB224" s="235" t="e" cm="1">
        <f t="array" ref="AB224">_xlfn.XLOOKUP($A224&amp;$B224,'[2]产值及收款计划（2026）'!$A:$A&amp;'[2]产值及收款计划（2026）'!$B:$B,'[2]产值及收款计划（2026）'!AB:AB)</f>
        <v>#REF!</v>
      </c>
      <c r="AC224" s="235" t="e" cm="1">
        <f t="array" ref="AC224">_xlfn.XLOOKUP($A224&amp;$B224,'[2]产值及收款计划（2026）'!$A:$A&amp;'[2]产值及收款计划（2026）'!$B:$B,'[2]产值及收款计划（2026）'!AC:AC)</f>
        <v>#REF!</v>
      </c>
      <c r="AD224" s="235" t="e" cm="1">
        <f t="array" ref="AD224">_xlfn.XLOOKUP($A224&amp;$B224,'[2]产值及收款计划（2026）'!$A:$A&amp;'[2]产值及收款计划（2026）'!$B:$B,'[2]产值及收款计划（2026）'!AD:AD)</f>
        <v>#REF!</v>
      </c>
      <c r="AE224" s="235" t="e" cm="1">
        <f t="array" ref="AE224">_xlfn.XLOOKUP($A224&amp;$B224,'[2]产值及收款计划（2026）'!$A:$A&amp;'[2]产值及收款计划（2026）'!$B:$B,'[2]产值及收款计划（2026）'!AE:AE)</f>
        <v>#REF!</v>
      </c>
      <c r="AF224" s="235" t="e" cm="1">
        <f t="array" ref="AF224">_xlfn.XLOOKUP($A224&amp;$B224,'[2]产值及收款计划（2026）'!$A:$A&amp;'[2]产值及收款计划（2026）'!$B:$B,'[2]产值及收款计划（2026）'!AF:AF)</f>
        <v>#REF!</v>
      </c>
      <c r="AG224" s="235" t="e" cm="1">
        <f t="array" ref="AG224">_xlfn.XLOOKUP($A224&amp;$B224,'[2]产值及收款计划（2026）'!$A:$A&amp;'[2]产值及收款计划（2026）'!$B:$B,'[2]产值及收款计划（2026）'!AG:AG)</f>
        <v>#REF!</v>
      </c>
      <c r="AH224" s="235" t="e" cm="1">
        <f t="array" ref="AH224">_xlfn.XLOOKUP($A224&amp;$B224,'[2]产值及收款计划（2026）'!$A:$A&amp;'[2]产值及收款计划（2026）'!$B:$B,'[2]产值及收款计划（2026）'!AH:AH)</f>
        <v>#REF!</v>
      </c>
      <c r="AI224" s="235" t="e" cm="1">
        <f t="array" ref="AI224">_xlfn.XLOOKUP($A224&amp;$B224,'[2]产值及收款计划（2026）'!$A:$A&amp;'[2]产值及收款计划（2026）'!$B:$B,'[2]产值及收款计划（2026）'!AI:AI)</f>
        <v>#REF!</v>
      </c>
      <c r="AJ224" s="235" t="e" cm="1">
        <f t="array" ref="AJ224">_xlfn.XLOOKUP($A224&amp;$B224,'[2]产值及收款计划（2026）'!$A:$A&amp;'[2]产值及收款计划（2026）'!$B:$B,'[2]产值及收款计划（2026）'!AJ:AJ)</f>
        <v>#REF!</v>
      </c>
      <c r="AK224" s="235" t="e" cm="1">
        <f t="array" ref="AK224">_xlfn.XLOOKUP($A224&amp;$B224,'[2]产值及收款计划（2026）'!$A:$A&amp;'[2]产值及收款计划（2026）'!$B:$B,'[2]产值及收款计划（2026）'!AK:AK)</f>
        <v>#REF!</v>
      </c>
      <c r="AL224" s="235" t="e" cm="1">
        <f t="array" ref="AL224">_xlfn.XLOOKUP($A224&amp;$B224,'[2]产值及收款计划（2026）'!$A:$A&amp;'[2]产值及收款计划（2026）'!$B:$B,'[2]产值及收款计划（2026）'!AL:AL)</f>
        <v>#REF!</v>
      </c>
      <c r="AM224" s="242" t="e" cm="1">
        <f t="array" ref="AM224">_xlfn.LET(_xlpm.勾选月份状态数组,TRANSPOSE('PPT(12-15页）-TOP10'!$A$3:$A$14),_xlpm.选择数据区,IF('PPT(12-15页）-TOP10'!$E$3="收款",$BA224:$BL224,$AA224:$AL224),SUM(_xlfn._xlws.FILTER(_xlpm.选择数据区,_xlpm.勾选月份状态数组,"")))</f>
        <v>#REF!</v>
      </c>
      <c r="AN224" s="235" t="e">
        <f>_xlfn.XLOOKUP($C224,应收未收表!$T:$T,应收未收表!AA:AA)</f>
        <v>#N/A</v>
      </c>
      <c r="AO224" s="235" t="e">
        <f>_xlfn.XLOOKUP($C224,应收未收表!$T:$T,应收未收表!AB:AB)</f>
        <v>#N/A</v>
      </c>
      <c r="AP224" s="235" t="e">
        <f>_xlfn.XLOOKUP($C224,应收未收表!$T:$T,应收未收表!AC:AC)</f>
        <v>#N/A</v>
      </c>
      <c r="AQ224" s="235" t="e">
        <f>_xlfn.XLOOKUP($C224,应收未收表!$T:$T,应收未收表!AE:AE)</f>
        <v>#N/A</v>
      </c>
      <c r="AR224" s="235" t="e">
        <f>_xlfn.XLOOKUP($C224,应收未收表!$T:$T,应收未收表!AF:AF)</f>
        <v>#N/A</v>
      </c>
      <c r="AS224" s="235" t="e" cm="1">
        <f t="array" ref="AS224">_xlfn.XLOOKUP($A224&amp;$B224,'[2]产值及收款计划（2026）'!$A:$A&amp;'[2]产值及收款计划（2026）'!$B:$B,'[2]产值及收款计划（2026）'!AS:AS)</f>
        <v>#REF!</v>
      </c>
      <c r="AT224" s="235" t="e" cm="1">
        <f t="array" ref="AT224">_xlfn.XLOOKUP($A224&amp;$B224,'[2]产值及收款计划（2026）'!$A:$A&amp;'[2]产值及收款计划（2026）'!$B:$B,'[2]产值及收款计划（2026）'!AT:AT)</f>
        <v>#REF!</v>
      </c>
      <c r="AU224" s="235" t="e" cm="1">
        <f t="array" ref="AU224">_xlfn.XLOOKUP($A224&amp;$B224,'[2]产值及收款计划（2026）'!$A:$A&amp;'[2]产值及收款计划（2026）'!$B:$B,'[2]产值及收款计划（2026）'!AU:AU)</f>
        <v>#REF!</v>
      </c>
      <c r="AV224" s="235" t="e" cm="1">
        <f t="array" ref="AV224">_xlfn.XLOOKUP($A224&amp;$B224,'[2]产值及收款计划（2026）'!$A:$A&amp;'[2]产值及收款计划（2026）'!$B:$B,'[2]产值及收款计划（2026）'!AV:AV)</f>
        <v>#REF!</v>
      </c>
      <c r="AW224" s="235" cm="1">
        <f t="array" ref="AW224">_xlfn.XLOOKUP($A224&amp;$B224,'[2]产值及收款计划（2026）'!$A:$A&amp;'[2]产值及收款计划（2026）'!$B:$B,'[2]产值及收款计划（2026）'!AW:AW)</f>
        <v>0</v>
      </c>
      <c r="AX224" s="235" cm="1">
        <f t="array" ref="AX224">_xlfn.XLOOKUP($A224&amp;$B224,'[2]产值及收款计划（2026）'!$A:$A&amp;'[2]产值及收款计划（2026）'!$B:$B,'[2]产值及收款计划（2026）'!AX:AX)</f>
        <v>0</v>
      </c>
      <c r="AY224" s="235" cm="1">
        <f t="array" ref="AY224">_xlfn.XLOOKUP($A224&amp;$B224,'[2]产值及收款计划（2026）'!$A:$A&amp;'[2]产值及收款计划（2026）'!$B:$B,'[2]产值及收款计划（2026）'!AY:AY)</f>
        <v>0.850021</v>
      </c>
      <c r="AZ224" s="235" cm="1">
        <f t="array" ref="AZ224">_xlfn.XLOOKUP($A224&amp;$B224,'[2]产值及收款计划（2026）'!$A:$A&amp;'[2]产值及收款计划（2026）'!$B:$B,'[2]产值及收款计划（2026）'!AZ:AZ)</f>
        <v>0</v>
      </c>
      <c r="BA224" s="235" t="e" cm="1">
        <f t="array" ref="BA224">_xlfn.XLOOKUP($A224&amp;$B224,'[2]产值及收款计划（2026）'!$A:$A&amp;'[2]产值及收款计划（2026）'!$B:$B,'[2]产值及收款计划（2026）'!BA:BA)</f>
        <v>#REF!</v>
      </c>
      <c r="BB224" s="235" t="e" cm="1">
        <f t="array" ref="BB224">_xlfn.XLOOKUP($A224&amp;$B224,'[2]产值及收款计划（2026）'!$A:$A&amp;'[2]产值及收款计划（2026）'!$B:$B,'[2]产值及收款计划（2026）'!BB:BB)</f>
        <v>#REF!</v>
      </c>
      <c r="BC224" s="235" t="e" cm="1">
        <f t="array" ref="BC224">_xlfn.XLOOKUP($A224&amp;$B224,'[2]产值及收款计划（2026）'!$A:$A&amp;'[2]产值及收款计划（2026）'!$B:$B,'[2]产值及收款计划（2026）'!BC:BC)</f>
        <v>#REF!</v>
      </c>
      <c r="BD224" s="235" t="e" cm="1">
        <f t="array" ref="BD224">_xlfn.XLOOKUP($A224&amp;$B224,'[2]产值及收款计划（2026）'!$A:$A&amp;'[2]产值及收款计划（2026）'!$B:$B,'[2]产值及收款计划（2026）'!BD:BD)</f>
        <v>#REF!</v>
      </c>
      <c r="BE224" s="235" t="e" cm="1">
        <f t="array" ref="BE224">_xlfn.XLOOKUP($A224&amp;$B224,'[2]产值及收款计划（2026）'!$A:$A&amp;'[2]产值及收款计划（2026）'!$B:$B,'[2]产值及收款计划（2026）'!BE:BE)</f>
        <v>#REF!</v>
      </c>
      <c r="BF224" s="235" t="e" cm="1">
        <f t="array" ref="BF224">_xlfn.XLOOKUP($A224&amp;$B224,'[2]产值及收款计划（2026）'!$A:$A&amp;'[2]产值及收款计划（2026）'!$B:$B,'[2]产值及收款计划（2026）'!BF:BF)</f>
        <v>#REF!</v>
      </c>
      <c r="BG224" s="235" t="e" cm="1">
        <f t="array" ref="BG224">_xlfn.XLOOKUP($A224&amp;$B224,'[2]产值及收款计划（2026）'!$A:$A&amp;'[2]产值及收款计划（2026）'!$B:$B,'[2]产值及收款计划（2026）'!BG:BG)</f>
        <v>#REF!</v>
      </c>
      <c r="BH224" s="235" t="e" cm="1">
        <f t="array" ref="BH224">_xlfn.XLOOKUP($A224&amp;$B224,'[2]产值及收款计划（2026）'!$A:$A&amp;'[2]产值及收款计划（2026）'!$B:$B,'[2]产值及收款计划（2026）'!BH:BH)</f>
        <v>#REF!</v>
      </c>
      <c r="BI224" s="235" t="e" cm="1">
        <f t="array" ref="BI224">_xlfn.XLOOKUP($A224&amp;$B224,'[2]产值及收款计划（2026）'!$A:$A&amp;'[2]产值及收款计划（2026）'!$B:$B,'[2]产值及收款计划（2026）'!BI:BI)</f>
        <v>#REF!</v>
      </c>
      <c r="BJ224" s="235" t="e" cm="1">
        <f t="array" ref="BJ224">_xlfn.XLOOKUP($A224&amp;$B224,'[2]产值及收款计划（2026）'!$A:$A&amp;'[2]产值及收款计划（2026）'!$B:$B,'[2]产值及收款计划（2026）'!BJ:BJ)</f>
        <v>#REF!</v>
      </c>
      <c r="BK224" s="235" t="e" cm="1">
        <f t="array" ref="BK224">_xlfn.XLOOKUP($A224&amp;$B224,'[2]产值及收款计划（2026）'!$A:$A&amp;'[2]产值及收款计划（2026）'!$B:$B,'[2]产值及收款计划（2026）'!BK:BK)</f>
        <v>#REF!</v>
      </c>
      <c r="BL224" s="235" t="e" cm="1">
        <f t="array" ref="BL224">_xlfn.XLOOKUP($A224&amp;$B224,'[2]产值及收款计划（2026）'!$A:$A&amp;'[2]产值及收款计划（2026）'!$B:$B,'[2]产值及收款计划（2026）'!BL:BL)</f>
        <v>#REF!</v>
      </c>
      <c r="BM224" s="235"/>
      <c r="BN224" s="235"/>
      <c r="BO224" s="235"/>
      <c r="BP224" s="235"/>
      <c r="BQ224" s="235" t="e">
        <f>_xlfn.XLOOKUP($C224,应收未收表!$AJ:$AJ,应收未收表!AK:AK)</f>
        <v>#N/A</v>
      </c>
      <c r="BR224" s="235" t="e">
        <f>_xlfn.XLOOKUP($C224,应收未收表!$AJ:$AJ,应收未收表!AL:AL)</f>
        <v>#N/A</v>
      </c>
      <c r="BS224" s="235" t="e">
        <f>_xlfn.XLOOKUP($C224,应收未收表!$AJ:$AJ,应收未收表!AM:AM)</f>
        <v>#N/A</v>
      </c>
      <c r="BT224" s="235" t="e">
        <f>_xlfn.XLOOKUP($C224,应收未收表!$AJ:$AJ,应收未收表!AN:AN)</f>
        <v>#N/A</v>
      </c>
      <c r="BU224" s="234" t="str" cm="1">
        <f t="array" ref="BU224">_xlfn.XLOOKUP($A224&amp;$B224,'[2]产值及收款计划（2026）'!$A:$A&amp;'[2]产值及收款计划（2026）'!$B:$B,'[2]产值及收款计划（2026）'!BQ:BQ)</f>
        <v>中铁一局集团第二工程有限公司</v>
      </c>
      <c r="BV224" s="235" t="e" cm="1">
        <f t="array" ref="BV224">_xlfn.XLOOKUP($A224&amp;$B224,'[2]产值及收款计划（2026）'!$A:$A&amp;'[2]产值及收款计划（2026）'!$B:$B,'[2]产值及收款计划（2026）'!BR:BR)</f>
        <v>#REF!</v>
      </c>
      <c r="CE224" s="235" cm="1">
        <f t="array" ref="CE224">_xlfn.XLOOKUP($A224&amp;$B224,'[2]产值及收款计划（2026）'!$A:$A&amp;'[2]产值及收款计划（2026）'!$B:$B,'[2]产值及收款计划（2026）'!CA:CA)</f>
        <v>0</v>
      </c>
      <c r="CF224" s="235" cm="1">
        <f t="array" ref="CF224">_xlfn.XLOOKUP($A224&amp;$B224,'[2]产值及收款计划（2026）'!$A:$A&amp;'[2]产值及收款计划（2026）'!$B:$B,'[2]产值及收款计划（2026）'!CB:CB)</f>
        <v>0</v>
      </c>
      <c r="CG224" s="235" cm="1">
        <f t="array" ref="CG224">_xlfn.XLOOKUP($A224&amp;$B224,'[2]产值及收款计划（2026）'!$A:$A&amp;'[2]产值及收款计划（2026）'!$B:$B,'[2]产值及收款计划（2026）'!CC:CC)</f>
        <v>0</v>
      </c>
      <c r="CH224" s="235" cm="1">
        <f t="array" ref="CH224">_xlfn.XLOOKUP($A224&amp;$B224,'[2]产值及收款计划（2026）'!$A:$A&amp;'[2]产值及收款计划（2026）'!$B:$B,'[2]产值及收款计划（2026）'!CD:CD)</f>
        <v>0</v>
      </c>
      <c r="CI224" s="235" cm="1">
        <f t="array" ref="CI224">_xlfn.XLOOKUP($A224&amp;$B224,'[2]产值及收款计划（2026）'!$A:$A&amp;'[2]产值及收款计划（2026）'!$B:$B,'[2]产值及收款计划（2026）'!CE:CE)</f>
        <v>0</v>
      </c>
      <c r="CJ224" s="235" cm="1">
        <f t="array" ref="CJ224">_xlfn.XLOOKUP($A224&amp;$B224,'[2]产值及收款计划（2026）'!$A:$A&amp;'[2]产值及收款计划（2026）'!$B:$B,'[2]产值及收款计划（2026）'!CF:CF)</f>
        <v>0</v>
      </c>
      <c r="CK224" s="235" cm="1">
        <f t="array" ref="CK224">_xlfn.XLOOKUP($A224&amp;$B224,'[2]产值及收款计划（2026）'!$A:$A&amp;'[2]产值及收款计划（2026）'!$B:$B,'[2]产值及收款计划（2026）'!CG:CG)</f>
        <v>0</v>
      </c>
      <c r="CL224" s="235" cm="1">
        <f t="array" ref="CL224">_xlfn.XLOOKUP($A224&amp;$B224,'[2]产值及收款计划（2026）'!$A:$A&amp;'[2]产值及收款计划（2026）'!$B:$B,'[2]产值及收款计划（2026）'!CH:CH)</f>
        <v>0</v>
      </c>
      <c r="CM224" s="235" cm="1">
        <f t="array" ref="CM224">_xlfn.XLOOKUP($A224&amp;$B224,'[2]产值及收款计划（2026）'!$A:$A&amp;'[2]产值及收款计划（2026）'!$B:$B,'[2]产值及收款计划（2026）'!CI:CI)</f>
        <v>0</v>
      </c>
      <c r="CN224" s="235" cm="1">
        <f t="array" ref="CN224">_xlfn.XLOOKUP($A224&amp;$B224,'[2]产值及收款计划（2026）'!$A:$A&amp;'[2]产值及收款计划（2026）'!$B:$B,'[2]产值及收款计划（2026）'!CJ:CJ)</f>
        <v>0</v>
      </c>
      <c r="CO224" s="235" cm="1">
        <f t="array" ref="CO224">_xlfn.XLOOKUP($A224&amp;$B224,'[2]产值及收款计划（2026）'!$A:$A&amp;'[2]产值及收款计划（2026）'!$B:$B,'[2]产值及收款计划（2026）'!CK:CK)</f>
        <v>0</v>
      </c>
      <c r="CP224" s="235" cm="1">
        <f t="array" ref="CP224">_xlfn.XLOOKUP($A224&amp;$B224,'[2]产值及收款计划（2026）'!$A:$A&amp;'[2]产值及收款计划（2026）'!$B:$B,'[2]产值及收款计划（2026）'!CL:CL)</f>
        <v>0</v>
      </c>
      <c r="DE224" s="235" cm="1">
        <f t="array" ref="DE224">_xlfn.XLOOKUP($A224&amp;$B224,'[2]产值及收款计划（2026）'!$A:$A&amp;'[2]产值及收款计划（2026）'!$B:$B,'[2]产值及收款计划（2026）'!DA:DA)</f>
        <v>0</v>
      </c>
      <c r="DF224" s="235" cm="1">
        <f t="array" ref="DF224">_xlfn.XLOOKUP($A224&amp;$B224,'[2]产值及收款计划（2026）'!$A:$A&amp;'[2]产值及收款计划（2026）'!$B:$B,'[2]产值及收款计划（2026）'!DB:DB)</f>
        <v>0</v>
      </c>
      <c r="DG224" s="235" cm="1">
        <f t="array" ref="DG224">_xlfn.XLOOKUP($A224&amp;$B224,'[2]产值及收款计划（2026）'!$A:$A&amp;'[2]产值及收款计划（2026）'!$B:$B,'[2]产值及收款计划（2026）'!DC:DC)</f>
        <v>0</v>
      </c>
      <c r="DH224" s="235" cm="1">
        <f t="array" ref="DH224">_xlfn.XLOOKUP($A224&amp;$B224,'[2]产值及收款计划（2026）'!$A:$A&amp;'[2]产值及收款计划（2026）'!$B:$B,'[2]产值及收款计划（2026）'!DD:DD)</f>
        <v>0</v>
      </c>
      <c r="DI224" s="235" cm="1">
        <f t="array" ref="DI224">_xlfn.XLOOKUP($A224&amp;$B224,'[2]产值及收款计划（2026）'!$A:$A&amp;'[2]产值及收款计划（2026）'!$B:$B,'[2]产值及收款计划（2026）'!DE:DE)</f>
        <v>0</v>
      </c>
      <c r="DJ224" s="235" cm="1">
        <f t="array" ref="DJ224">_xlfn.XLOOKUP($A224&amp;$B224,'[2]产值及收款计划（2026）'!$A:$A&amp;'[2]产值及收款计划（2026）'!$B:$B,'[2]产值及收款计划（2026）'!DF:DF)</f>
        <v>0</v>
      </c>
      <c r="DK224" s="235" cm="1">
        <f t="array" ref="DK224">_xlfn.XLOOKUP($A224&amp;$B224,'[2]产值及收款计划（2026）'!$A:$A&amp;'[2]产值及收款计划（2026）'!$B:$B,'[2]产值及收款计划（2026）'!DG:DG)</f>
        <v>0</v>
      </c>
      <c r="DL224" s="235" cm="1">
        <f t="array" ref="DL224">_xlfn.XLOOKUP($A224&amp;$B224,'[2]产值及收款计划（2026）'!$A:$A&amp;'[2]产值及收款计划（2026）'!$B:$B,'[2]产值及收款计划（2026）'!DH:DH)</f>
        <v>0</v>
      </c>
      <c r="DM224" s="235" cm="1">
        <f t="array" ref="DM224">_xlfn.XLOOKUP($A224&amp;$B224,'[2]产值及收款计划（2026）'!$A:$A&amp;'[2]产值及收款计划（2026）'!$B:$B,'[2]产值及收款计划（2026）'!DI:DI)</f>
        <v>0</v>
      </c>
      <c r="DN224" s="235" cm="1">
        <f t="array" ref="DN224">_xlfn.XLOOKUP($A224&amp;$B224,'[2]产值及收款计划（2026）'!$A:$A&amp;'[2]产值及收款计划（2026）'!$B:$B,'[2]产值及收款计划（2026）'!DJ:DJ)</f>
        <v>0</v>
      </c>
      <c r="DO224" s="235" cm="1">
        <f t="array" ref="DO224">_xlfn.XLOOKUP($A224&amp;$B224,'[2]产值及收款计划（2026）'!$A:$A&amp;'[2]产值及收款计划（2026）'!$B:$B,'[2]产值及收款计划（2026）'!DK:DK)</f>
        <v>0</v>
      </c>
      <c r="DP224" s="235" cm="1">
        <f t="array" ref="DP224">_xlfn.XLOOKUP($A224&amp;$B224,'[2]产值及收款计划（2026）'!$A:$A&amp;'[2]产值及收款计划（2026）'!$B:$B,'[2]产值及收款计划（2026）'!DL:DL)</f>
        <v>0</v>
      </c>
      <c r="DQ224" s="243"/>
      <c r="DR224" s="229"/>
    </row>
    <row r="225" ht="20.25" spans="1:122">
      <c r="A225" s="233">
        <f t="shared" si="18"/>
        <v>76</v>
      </c>
      <c r="B225" s="233" t="s">
        <v>26</v>
      </c>
      <c r="C225" s="234" t="str" cm="1">
        <f t="array" ref="C225">_xlfn.XLOOKUP($A225&amp;$B225,'[2]产值及收款计划（2026）'!$A:$A&amp;'[2]产值及收款计划（2026）'!$B:$B,'[2]产值及收款计划（2026）'!C:C)</f>
        <v>ZHT2023061300053</v>
      </c>
      <c r="D225" s="234" t="str" cm="1">
        <f t="array" ref="D225">_xlfn.XLOOKUP($A225&amp;$B225,'[2]产值及收款计划（2026）'!$A:$A&amp;'[2]产值及收款计划（2026）'!$B:$B,'[2]产值及收款计划（2026）'!D:D)</f>
        <v>嘉兴西塘二标智慧工地实施合同</v>
      </c>
      <c r="E225" s="235" cm="1">
        <f t="array" ref="E225">_xlfn.XLOOKUP($A225&amp;$B225,'[2]产值及收款计划（2026）'!$A:$A&amp;'[2]产值及收款计划（2026）'!$B:$B,'[2]产值及收款计划（2026）'!E:E)</f>
        <v>105.794</v>
      </c>
      <c r="F225" s="235" cm="1">
        <f t="array" ref="F225">_xlfn.XLOOKUP($A225&amp;$B225,'[2]产值及收款计划（2026）'!$A:$A&amp;'[2]产值及收款计划（2026）'!$B:$B,'[2]产值及收款计划（2026）'!F:F)</f>
        <v>105.794</v>
      </c>
      <c r="G225" s="235" cm="1">
        <f t="array" ref="G225">_xlfn.XLOOKUP($A225&amp;$B225,'[2]产值及收款计划（2026）'!$A:$A&amp;'[2]产值及收款计划（2026）'!$B:$B,'[2]产值及收款计划（2026）'!G:G)</f>
        <v>21.794</v>
      </c>
      <c r="H225" s="235" cm="1">
        <f t="array" ref="H225">_xlfn.XLOOKUP($A225&amp;$B225,'[2]产值及收款计划（2026）'!$A:$A&amp;'[2]产值及收款计划（2026）'!$B:$B,'[2]产值及收款计划（2026）'!H:H)</f>
        <v>21.794</v>
      </c>
      <c r="I225" s="236" cm="1">
        <f t="array" ref="I225">_xlfn.XLOOKUP($A225&amp;$B225,'[2]产值及收款计划（2026）'!$A:$A&amp;'[2]产值及收款计划（2026）'!$B:$B,'[2]产值及收款计划（2026）'!I:I)</f>
        <v>0.206004121216704</v>
      </c>
      <c r="J225" s="237" cm="1">
        <f t="array" ref="J225">_xlfn.XLOOKUP($A225&amp;$B225,'[2]产值及收款计划（2026）'!$A:$A&amp;'[2]产值及收款计划（2026）'!$B:$B,'[2]产值及收款计划（2026）'!J:J)</f>
        <v>0.13</v>
      </c>
      <c r="K225" s="235" t="e" cm="1">
        <f t="array" ref="K225">_xlfn.XLOOKUP($A225&amp;$B225,'[2]产值及收款计划（2026）'!$A:$A&amp;'[2]产值及收款计划（2026）'!$B:$B,'[2]产值及收款计划（2026）'!K:K)</f>
        <v>#REF!</v>
      </c>
      <c r="L225" s="235" t="e" cm="1">
        <f t="array" ref="L225">_xlfn.XLOOKUP($A225&amp;$B225,'[2]产值及收款计划（2026）'!$A:$A&amp;'[2]产值及收款计划（2026）'!$B:$B,'[2]产值及收款计划（2026）'!L:L)</f>
        <v>#REF!</v>
      </c>
      <c r="M225" s="235" t="str" cm="1">
        <f t="array" ref="M225">_xlfn.XLOOKUP($A225&amp;$B225,'[2]产值及收款计划（2026）'!$A:$A&amp;'[2]产值及收款计划（2026）'!$B:$B,'[2]产值及收款计划（2026）'!M:M)</f>
        <v>主导</v>
      </c>
      <c r="N225" s="235" t="str" cm="1">
        <f t="array" ref="N225">_xlfn.XLOOKUP($A225&amp;$B225,'[2]产值及收款计划（2026）'!$A:$A&amp;'[2]产值及收款计划（2026）'!$B:$B,'[2]产值及收款计划（2026）'!N:N)</f>
        <v>董力健团队</v>
      </c>
      <c r="O225" s="235" t="str" cm="1">
        <f t="array" ref="O225">_xlfn.XLOOKUP($A225&amp;$B225,'[2]产值及收款计划（2026）'!$A:$A&amp;'[2]产值及收款计划（2026）'!$B:$B,'[2]产值及收款计划（2026）'!O:O)</f>
        <v>杨舒文</v>
      </c>
      <c r="P225" s="234" t="str" cm="1">
        <f t="array" ref="P225">_xlfn.XLOOKUP($A225&amp;$B225,'[2]产值及收款计划（2026）'!$A:$A&amp;'[2]产值及收款计划（2026）'!$B:$B,'[2]产值及收款计划（2026）'!P:P)</f>
        <v>在建</v>
      </c>
      <c r="Q225" s="235" t="e" cm="1">
        <f t="array" ref="Q225">_xlfn.XLOOKUP($A225&amp;$B225,'[2]产值及收款计划（2026）'!$A:$A&amp;'[2]产值及收款计划（2026）'!$B:$B,'[2]产值及收款计划（2026）'!Q:Q)</f>
        <v>#REF!</v>
      </c>
      <c r="R225" s="235" t="e" cm="1">
        <f t="array" ref="R225">_xlfn.XLOOKUP($A225&amp;$B225,'[2]产值及收款计划（2026）'!$A:$A&amp;'[2]产值及收款计划（2026）'!$B:$B,'[2]产值及收款计划（2026）'!R:R)</f>
        <v>#REF!</v>
      </c>
      <c r="S225" s="235" t="e" cm="1">
        <f t="array" ref="S225">_xlfn.XLOOKUP($A225&amp;$B225,'[2]产值及收款计划（2026）'!$A:$A&amp;'[2]产值及收款计划（2026）'!$B:$B,'[2]产值及收款计划（2026）'!S:S)</f>
        <v>#REF!</v>
      </c>
      <c r="T225" s="235" cm="1">
        <f t="array" ref="T225">_xlfn.XLOOKUP($A225&amp;$B225,'[2]产值及收款计划（2026）'!$A:$A&amp;'[2]产值及收款计划（2026）'!$B:$B,'[2]产值及收款计划（2026）'!T:T)</f>
        <v>65.437</v>
      </c>
      <c r="U225" s="235" cm="1">
        <f t="array" ref="U225">_xlfn.XLOOKUP($A225&amp;$B225,'[2]产值及收款计划（2026）'!$A:$A&amp;'[2]产值及收款计划（2026）'!$B:$B,'[2]产值及收款计划（2026）'!U:U)</f>
        <v>0</v>
      </c>
      <c r="V225" s="235" cm="1">
        <f t="array" ref="V225">_xlfn.XLOOKUP($A225&amp;$B225,'[2]产值及收款计划（2026）'!$A:$A&amp;'[2]产值及收款计划（2026）'!$B:$B,'[2]产值及收款计划（2026）'!V:V)</f>
        <v>40.357</v>
      </c>
      <c r="W225" s="235" t="e" cm="1">
        <f t="array" ref="W225">_xlfn.XLOOKUP($A225&amp;$B225,'[2]产值及收款计划（2026）'!$A:$A&amp;'[2]产值及收款计划（2026）'!$B:$B,'[2]产值及收款计划（2026）'!W:W)</f>
        <v>#REF!</v>
      </c>
      <c r="X225" s="235" t="e" cm="1">
        <f t="array" ref="X225">_xlfn.XLOOKUP($A225&amp;$B225,'[2]产值及收款计划（2026）'!$A:$A&amp;'[2]产值及收款计划（2026）'!$B:$B,'[2]产值及收款计划（2026）'!X:X)</f>
        <v>#REF!</v>
      </c>
      <c r="Y225" s="235" t="e" cm="1">
        <f t="array" ref="Y225">_xlfn.XLOOKUP($A225&amp;$B225,'[2]产值及收款计划（2026）'!$A:$A&amp;'[2]产值及收款计划（2026）'!$B:$B,'[2]产值及收款计划（2026）'!Y:Y)</f>
        <v>#REF!</v>
      </c>
      <c r="Z225" s="235" t="e" cm="1">
        <f t="array" ref="Z225">_xlfn.XLOOKUP($A225&amp;$B225,'[2]产值及收款计划（2026）'!$A:$A&amp;'[2]产值及收款计划（2026）'!$B:$B,'[2]产值及收款计划（2026）'!Z:Z)</f>
        <v>#REF!</v>
      </c>
      <c r="AA225" s="235" t="e" cm="1">
        <f t="array" ref="AA225">_xlfn.XLOOKUP($A225&amp;$B225,'[2]产值及收款计划（2026）'!$A:$A&amp;'[2]产值及收款计划（2026）'!$B:$B,'[2]产值及收款计划（2026）'!AA:AA)</f>
        <v>#REF!</v>
      </c>
      <c r="AB225" s="235" t="e" cm="1">
        <f t="array" ref="AB225">_xlfn.XLOOKUP($A225&amp;$B225,'[2]产值及收款计划（2026）'!$A:$A&amp;'[2]产值及收款计划（2026）'!$B:$B,'[2]产值及收款计划（2026）'!AB:AB)</f>
        <v>#REF!</v>
      </c>
      <c r="AC225" s="235" t="e" cm="1">
        <f t="array" ref="AC225">_xlfn.XLOOKUP($A225&amp;$B225,'[2]产值及收款计划（2026）'!$A:$A&amp;'[2]产值及收款计划（2026）'!$B:$B,'[2]产值及收款计划（2026）'!AC:AC)</f>
        <v>#REF!</v>
      </c>
      <c r="AD225" s="235" t="e" cm="1">
        <f t="array" ref="AD225">_xlfn.XLOOKUP($A225&amp;$B225,'[2]产值及收款计划（2026）'!$A:$A&amp;'[2]产值及收款计划（2026）'!$B:$B,'[2]产值及收款计划（2026）'!AD:AD)</f>
        <v>#REF!</v>
      </c>
      <c r="AE225" s="235" t="e" cm="1">
        <f t="array" ref="AE225">_xlfn.XLOOKUP($A225&amp;$B225,'[2]产值及收款计划（2026）'!$A:$A&amp;'[2]产值及收款计划（2026）'!$B:$B,'[2]产值及收款计划（2026）'!AE:AE)</f>
        <v>#REF!</v>
      </c>
      <c r="AF225" s="235" t="e" cm="1">
        <f t="array" ref="AF225">_xlfn.XLOOKUP($A225&amp;$B225,'[2]产值及收款计划（2026）'!$A:$A&amp;'[2]产值及收款计划（2026）'!$B:$B,'[2]产值及收款计划（2026）'!AF:AF)</f>
        <v>#REF!</v>
      </c>
      <c r="AG225" s="235" t="e" cm="1">
        <f t="array" ref="AG225">_xlfn.XLOOKUP($A225&amp;$B225,'[2]产值及收款计划（2026）'!$A:$A&amp;'[2]产值及收款计划（2026）'!$B:$B,'[2]产值及收款计划（2026）'!AG:AG)</f>
        <v>#REF!</v>
      </c>
      <c r="AH225" s="235" t="e" cm="1">
        <f t="array" ref="AH225">_xlfn.XLOOKUP($A225&amp;$B225,'[2]产值及收款计划（2026）'!$A:$A&amp;'[2]产值及收款计划（2026）'!$B:$B,'[2]产值及收款计划（2026）'!AH:AH)</f>
        <v>#REF!</v>
      </c>
      <c r="AI225" s="235" t="e" cm="1">
        <f t="array" ref="AI225">_xlfn.XLOOKUP($A225&amp;$B225,'[2]产值及收款计划（2026）'!$A:$A&amp;'[2]产值及收款计划（2026）'!$B:$B,'[2]产值及收款计划（2026）'!AI:AI)</f>
        <v>#REF!</v>
      </c>
      <c r="AJ225" s="235" t="e" cm="1">
        <f t="array" ref="AJ225">_xlfn.XLOOKUP($A225&amp;$B225,'[2]产值及收款计划（2026）'!$A:$A&amp;'[2]产值及收款计划（2026）'!$B:$B,'[2]产值及收款计划（2026）'!AJ:AJ)</f>
        <v>#REF!</v>
      </c>
      <c r="AK225" s="235" t="e" cm="1">
        <f t="array" ref="AK225">_xlfn.XLOOKUP($A225&amp;$B225,'[2]产值及收款计划（2026）'!$A:$A&amp;'[2]产值及收款计划（2026）'!$B:$B,'[2]产值及收款计划（2026）'!AK:AK)</f>
        <v>#REF!</v>
      </c>
      <c r="AL225" s="235" t="e" cm="1">
        <f t="array" ref="AL225">_xlfn.XLOOKUP($A225&amp;$B225,'[2]产值及收款计划（2026）'!$A:$A&amp;'[2]产值及收款计划（2026）'!$B:$B,'[2]产值及收款计划（2026）'!AL:AL)</f>
        <v>#REF!</v>
      </c>
      <c r="AM225" s="242" t="e" cm="1">
        <f t="array" ref="AM225">_xlfn.LET(_xlpm.勾选月份状态数组,TRANSPOSE('PPT(12-15页）-TOP10'!$A$3:$A$14),_xlpm.选择数据区,IF('PPT(12-15页）-TOP10'!$E$3="收款",$BA225:$BL225,$AA225:$AL225),SUM(_xlfn._xlws.FILTER(_xlpm.选择数据区,_xlpm.勾选月份状态数组,"")))</f>
        <v>#REF!</v>
      </c>
      <c r="AN225" s="235" t="e">
        <f>_xlfn.XLOOKUP($C225,应收未收表!$T:$T,应收未收表!AA:AA)</f>
        <v>#N/A</v>
      </c>
      <c r="AO225" s="235" t="e">
        <f>_xlfn.XLOOKUP($C225,应收未收表!$T:$T,应收未收表!AB:AB)</f>
        <v>#N/A</v>
      </c>
      <c r="AP225" s="235" t="e">
        <f>_xlfn.XLOOKUP($C225,应收未收表!$T:$T,应收未收表!AC:AC)</f>
        <v>#N/A</v>
      </c>
      <c r="AQ225" s="235" t="e">
        <f>_xlfn.XLOOKUP($C225,应收未收表!$T:$T,应收未收表!AE:AE)</f>
        <v>#N/A</v>
      </c>
      <c r="AR225" s="235" t="e">
        <f>_xlfn.XLOOKUP($C225,应收未收表!$T:$T,应收未收表!AF:AF)</f>
        <v>#N/A</v>
      </c>
      <c r="AS225" s="235" t="e" cm="1">
        <f t="array" ref="AS225">_xlfn.XLOOKUP($A225&amp;$B225,'[2]产值及收款计划（2026）'!$A:$A&amp;'[2]产值及收款计划（2026）'!$B:$B,'[2]产值及收款计划（2026）'!AS:AS)</f>
        <v>#REF!</v>
      </c>
      <c r="AT225" s="235" t="e" cm="1">
        <f t="array" ref="AT225">_xlfn.XLOOKUP($A225&amp;$B225,'[2]产值及收款计划（2026）'!$A:$A&amp;'[2]产值及收款计划（2026）'!$B:$B,'[2]产值及收款计划（2026）'!AT:AT)</f>
        <v>#REF!</v>
      </c>
      <c r="AU225" s="235" t="e" cm="1">
        <f t="array" ref="AU225">_xlfn.XLOOKUP($A225&amp;$B225,'[2]产值及收款计划（2026）'!$A:$A&amp;'[2]产值及收款计划（2026）'!$B:$B,'[2]产值及收款计划（2026）'!AU:AU)</f>
        <v>#REF!</v>
      </c>
      <c r="AV225" s="235" t="e" cm="1">
        <f t="array" ref="AV225">_xlfn.XLOOKUP($A225&amp;$B225,'[2]产值及收款计划（2026）'!$A:$A&amp;'[2]产值及收款计划（2026）'!$B:$B,'[2]产值及收款计划（2026）'!AV:AV)</f>
        <v>#REF!</v>
      </c>
      <c r="AW225" s="235" cm="1">
        <f t="array" ref="AW225">_xlfn.XLOOKUP($A225&amp;$B225,'[2]产值及收款计划（2026）'!$A:$A&amp;'[2]产值及收款计划（2026）'!$B:$B,'[2]产值及收款计划（2026）'!AW:AW)</f>
        <v>60</v>
      </c>
      <c r="AX225" s="235" cm="1">
        <f t="array" ref="AX225">_xlfn.XLOOKUP($A225&amp;$B225,'[2]产值及收款计划（2026）'!$A:$A&amp;'[2]产值及收款计划（2026）'!$B:$B,'[2]产值及收款计划（2026）'!AX:AX)</f>
        <v>5.437</v>
      </c>
      <c r="AY225" s="235" cm="1">
        <f t="array" ref="AY225">_xlfn.XLOOKUP($A225&amp;$B225,'[2]产值及收款计划（2026）'!$A:$A&amp;'[2]产值及收款计划（2026）'!$B:$B,'[2]产值及收款计划（2026）'!AY:AY)</f>
        <v>40.357</v>
      </c>
      <c r="AZ225" s="235" cm="1">
        <f t="array" ref="AZ225">_xlfn.XLOOKUP($A225&amp;$B225,'[2]产值及收款计划（2026）'!$A:$A&amp;'[2]产值及收款计划（2026）'!$B:$B,'[2]产值及收款计划（2026）'!AZ:AZ)</f>
        <v>0</v>
      </c>
      <c r="BA225" s="235" t="e" cm="1">
        <f t="array" ref="BA225">_xlfn.XLOOKUP($A225&amp;$B225,'[2]产值及收款计划（2026）'!$A:$A&amp;'[2]产值及收款计划（2026）'!$B:$B,'[2]产值及收款计划（2026）'!BA:BA)</f>
        <v>#REF!</v>
      </c>
      <c r="BB225" s="235" t="e" cm="1">
        <f t="array" ref="BB225">_xlfn.XLOOKUP($A225&amp;$B225,'[2]产值及收款计划（2026）'!$A:$A&amp;'[2]产值及收款计划（2026）'!$B:$B,'[2]产值及收款计划（2026）'!BB:BB)</f>
        <v>#REF!</v>
      </c>
      <c r="BC225" s="235" t="e" cm="1">
        <f t="array" ref="BC225">_xlfn.XLOOKUP($A225&amp;$B225,'[2]产值及收款计划（2026）'!$A:$A&amp;'[2]产值及收款计划（2026）'!$B:$B,'[2]产值及收款计划（2026）'!BC:BC)</f>
        <v>#REF!</v>
      </c>
      <c r="BD225" s="235" t="e" cm="1">
        <f t="array" ref="BD225">_xlfn.XLOOKUP($A225&amp;$B225,'[2]产值及收款计划（2026）'!$A:$A&amp;'[2]产值及收款计划（2026）'!$B:$B,'[2]产值及收款计划（2026）'!BD:BD)</f>
        <v>#REF!</v>
      </c>
      <c r="BE225" s="235" t="e" cm="1">
        <f t="array" ref="BE225">_xlfn.XLOOKUP($A225&amp;$B225,'[2]产值及收款计划（2026）'!$A:$A&amp;'[2]产值及收款计划（2026）'!$B:$B,'[2]产值及收款计划（2026）'!BE:BE)</f>
        <v>#REF!</v>
      </c>
      <c r="BF225" s="235" t="e" cm="1">
        <f t="array" ref="BF225">_xlfn.XLOOKUP($A225&amp;$B225,'[2]产值及收款计划（2026）'!$A:$A&amp;'[2]产值及收款计划（2026）'!$B:$B,'[2]产值及收款计划（2026）'!BF:BF)</f>
        <v>#REF!</v>
      </c>
      <c r="BG225" s="235" t="e" cm="1">
        <f t="array" ref="BG225">_xlfn.XLOOKUP($A225&amp;$B225,'[2]产值及收款计划（2026）'!$A:$A&amp;'[2]产值及收款计划（2026）'!$B:$B,'[2]产值及收款计划（2026）'!BG:BG)</f>
        <v>#REF!</v>
      </c>
      <c r="BH225" s="235" t="e" cm="1">
        <f t="array" ref="BH225">_xlfn.XLOOKUP($A225&amp;$B225,'[2]产值及收款计划（2026）'!$A:$A&amp;'[2]产值及收款计划（2026）'!$B:$B,'[2]产值及收款计划（2026）'!BH:BH)</f>
        <v>#REF!</v>
      </c>
      <c r="BI225" s="235" t="e" cm="1">
        <f t="array" ref="BI225">_xlfn.XLOOKUP($A225&amp;$B225,'[2]产值及收款计划（2026）'!$A:$A&amp;'[2]产值及收款计划（2026）'!$B:$B,'[2]产值及收款计划（2026）'!BI:BI)</f>
        <v>#REF!</v>
      </c>
      <c r="BJ225" s="235" t="e" cm="1">
        <f t="array" ref="BJ225">_xlfn.XLOOKUP($A225&amp;$B225,'[2]产值及收款计划（2026）'!$A:$A&amp;'[2]产值及收款计划（2026）'!$B:$B,'[2]产值及收款计划（2026）'!BJ:BJ)</f>
        <v>#REF!</v>
      </c>
      <c r="BK225" s="235" t="e" cm="1">
        <f t="array" ref="BK225">_xlfn.XLOOKUP($A225&amp;$B225,'[2]产值及收款计划（2026）'!$A:$A&amp;'[2]产值及收款计划（2026）'!$B:$B,'[2]产值及收款计划（2026）'!BK:BK)</f>
        <v>#REF!</v>
      </c>
      <c r="BL225" s="235" t="e" cm="1">
        <f t="array" ref="BL225">_xlfn.XLOOKUP($A225&amp;$B225,'[2]产值及收款计划（2026）'!$A:$A&amp;'[2]产值及收款计划（2026）'!$B:$B,'[2]产值及收款计划（2026）'!BL:BL)</f>
        <v>#REF!</v>
      </c>
      <c r="BM225" s="235"/>
      <c r="BN225" s="235"/>
      <c r="BO225" s="235"/>
      <c r="BP225" s="235"/>
      <c r="BQ225" s="235" t="e">
        <f>_xlfn.XLOOKUP($C225,应收未收表!$AJ:$AJ,应收未收表!AK:AK)</f>
        <v>#N/A</v>
      </c>
      <c r="BR225" s="235" t="e">
        <f>_xlfn.XLOOKUP($C225,应收未收表!$AJ:$AJ,应收未收表!AL:AL)</f>
        <v>#N/A</v>
      </c>
      <c r="BS225" s="235" t="e">
        <f>_xlfn.XLOOKUP($C225,应收未收表!$AJ:$AJ,应收未收表!AM:AM)</f>
        <v>#N/A</v>
      </c>
      <c r="BT225" s="235" t="e">
        <f>_xlfn.XLOOKUP($C225,应收未收表!$AJ:$AJ,应收未收表!AN:AN)</f>
        <v>#N/A</v>
      </c>
      <c r="BU225" s="234" t="str" cm="1">
        <f t="array" ref="BU225">_xlfn.XLOOKUP($A225&amp;$B225,'[2]产值及收款计划（2026）'!$A:$A&amp;'[2]产值及收款计划（2026）'!$B:$B,'[2]产值及收款计划（2026）'!BQ:BQ)</f>
        <v>中铁北京工程局集团有限公司杭州分公司</v>
      </c>
      <c r="BV225" s="235" t="e" cm="1">
        <f t="array" ref="BV225">_xlfn.XLOOKUP($A225&amp;$B225,'[2]产值及收款计划（2026）'!$A:$A&amp;'[2]产值及收款计划（2026）'!$B:$B,'[2]产值及收款计划（2026）'!BR:BR)</f>
        <v>#REF!</v>
      </c>
      <c r="CE225" s="235" cm="1">
        <f t="array" ref="CE225">_xlfn.XLOOKUP($A225&amp;$B225,'[2]产值及收款计划（2026）'!$A:$A&amp;'[2]产值及收款计划（2026）'!$B:$B,'[2]产值及收款计划（2026）'!CA:CA)</f>
        <v>0</v>
      </c>
      <c r="CF225" s="235" cm="1">
        <f t="array" ref="CF225">_xlfn.XLOOKUP($A225&amp;$B225,'[2]产值及收款计划（2026）'!$A:$A&amp;'[2]产值及收款计划（2026）'!$B:$B,'[2]产值及收款计划（2026）'!CB:CB)</f>
        <v>0</v>
      </c>
      <c r="CG225" s="235" cm="1">
        <f t="array" ref="CG225">_xlfn.XLOOKUP($A225&amp;$B225,'[2]产值及收款计划（2026）'!$A:$A&amp;'[2]产值及收款计划（2026）'!$B:$B,'[2]产值及收款计划（2026）'!CC:CC)</f>
        <v>0</v>
      </c>
      <c r="CH225" s="235" cm="1">
        <f t="array" ref="CH225">_xlfn.XLOOKUP($A225&amp;$B225,'[2]产值及收款计划（2026）'!$A:$A&amp;'[2]产值及收款计划（2026）'!$B:$B,'[2]产值及收款计划（2026）'!CD:CD)</f>
        <v>0</v>
      </c>
      <c r="CI225" s="235" cm="1">
        <f t="array" ref="CI225">_xlfn.XLOOKUP($A225&amp;$B225,'[2]产值及收款计划（2026）'!$A:$A&amp;'[2]产值及收款计划（2026）'!$B:$B,'[2]产值及收款计划（2026）'!CE:CE)</f>
        <v>0</v>
      </c>
      <c r="CJ225" s="235" cm="1">
        <f t="array" ref="CJ225">_xlfn.XLOOKUP($A225&amp;$B225,'[2]产值及收款计划（2026）'!$A:$A&amp;'[2]产值及收款计划（2026）'!$B:$B,'[2]产值及收款计划（2026）'!CF:CF)</f>
        <v>0</v>
      </c>
      <c r="CK225" s="235" cm="1">
        <f t="array" ref="CK225">_xlfn.XLOOKUP($A225&amp;$B225,'[2]产值及收款计划（2026）'!$A:$A&amp;'[2]产值及收款计划（2026）'!$B:$B,'[2]产值及收款计划（2026）'!CG:CG)</f>
        <v>0</v>
      </c>
      <c r="CL225" s="235" cm="1">
        <f t="array" ref="CL225">_xlfn.XLOOKUP($A225&amp;$B225,'[2]产值及收款计划（2026）'!$A:$A&amp;'[2]产值及收款计划（2026）'!$B:$B,'[2]产值及收款计划（2026）'!CH:CH)</f>
        <v>0</v>
      </c>
      <c r="CM225" s="235" cm="1">
        <f t="array" ref="CM225">_xlfn.XLOOKUP($A225&amp;$B225,'[2]产值及收款计划（2026）'!$A:$A&amp;'[2]产值及收款计划（2026）'!$B:$B,'[2]产值及收款计划（2026）'!CI:CI)</f>
        <v>0</v>
      </c>
      <c r="CN225" s="235" cm="1">
        <f t="array" ref="CN225">_xlfn.XLOOKUP($A225&amp;$B225,'[2]产值及收款计划（2026）'!$A:$A&amp;'[2]产值及收款计划（2026）'!$B:$B,'[2]产值及收款计划（2026）'!CJ:CJ)</f>
        <v>0</v>
      </c>
      <c r="CO225" s="235" cm="1">
        <f t="array" ref="CO225">_xlfn.XLOOKUP($A225&amp;$B225,'[2]产值及收款计划（2026）'!$A:$A&amp;'[2]产值及收款计划（2026）'!$B:$B,'[2]产值及收款计划（2026）'!CK:CK)</f>
        <v>0</v>
      </c>
      <c r="CP225" s="235" cm="1">
        <f t="array" ref="CP225">_xlfn.XLOOKUP($A225&amp;$B225,'[2]产值及收款计划（2026）'!$A:$A&amp;'[2]产值及收款计划（2026）'!$B:$B,'[2]产值及收款计划（2026）'!CL:CL)</f>
        <v>0</v>
      </c>
      <c r="DE225" s="235" cm="1">
        <f t="array" ref="DE225">_xlfn.XLOOKUP($A225&amp;$B225,'[2]产值及收款计划（2026）'!$A:$A&amp;'[2]产值及收款计划（2026）'!$B:$B,'[2]产值及收款计划（2026）'!DA:DA)</f>
        <v>0</v>
      </c>
      <c r="DF225" s="235" cm="1">
        <f t="array" ref="DF225">_xlfn.XLOOKUP($A225&amp;$B225,'[2]产值及收款计划（2026）'!$A:$A&amp;'[2]产值及收款计划（2026）'!$B:$B,'[2]产值及收款计划（2026）'!DB:DB)</f>
        <v>5.437</v>
      </c>
      <c r="DG225" s="235" cm="1">
        <f t="array" ref="DG225">_xlfn.XLOOKUP($A225&amp;$B225,'[2]产值及收款计划（2026）'!$A:$A&amp;'[2]产值及收款计划（2026）'!$B:$B,'[2]产值及收款计划（2026）'!DC:DC)</f>
        <v>0</v>
      </c>
      <c r="DH225" s="235" cm="1">
        <f t="array" ref="DH225">_xlfn.XLOOKUP($A225&amp;$B225,'[2]产值及收款计划（2026）'!$A:$A&amp;'[2]产值及收款计划（2026）'!$B:$B,'[2]产值及收款计划（2026）'!DD:DD)</f>
        <v>0</v>
      </c>
      <c r="DI225" s="235" cm="1">
        <f t="array" ref="DI225">_xlfn.XLOOKUP($A225&amp;$B225,'[2]产值及收款计划（2026）'!$A:$A&amp;'[2]产值及收款计划（2026）'!$B:$B,'[2]产值及收款计划（2026）'!DE:DE)</f>
        <v>0</v>
      </c>
      <c r="DJ225" s="235" cm="1">
        <f t="array" ref="DJ225">_xlfn.XLOOKUP($A225&amp;$B225,'[2]产值及收款计划（2026）'!$A:$A&amp;'[2]产值及收款计划（2026）'!$B:$B,'[2]产值及收款计划（2026）'!DF:DF)</f>
        <v>0</v>
      </c>
      <c r="DK225" s="235" cm="1">
        <f t="array" ref="DK225">_xlfn.XLOOKUP($A225&amp;$B225,'[2]产值及收款计划（2026）'!$A:$A&amp;'[2]产值及收款计划（2026）'!$B:$B,'[2]产值及收款计划（2026）'!DG:DG)</f>
        <v>0</v>
      </c>
      <c r="DL225" s="235" cm="1">
        <f t="array" ref="DL225">_xlfn.XLOOKUP($A225&amp;$B225,'[2]产值及收款计划（2026）'!$A:$A&amp;'[2]产值及收款计划（2026）'!$B:$B,'[2]产值及收款计划（2026）'!DH:DH)</f>
        <v>0</v>
      </c>
      <c r="DM225" s="235" cm="1">
        <f t="array" ref="DM225">_xlfn.XLOOKUP($A225&amp;$B225,'[2]产值及收款计划（2026）'!$A:$A&amp;'[2]产值及收款计划（2026）'!$B:$B,'[2]产值及收款计划（2026）'!DI:DI)</f>
        <v>0</v>
      </c>
      <c r="DN225" s="235" cm="1">
        <f t="array" ref="DN225">_xlfn.XLOOKUP($A225&amp;$B225,'[2]产值及收款计划（2026）'!$A:$A&amp;'[2]产值及收款计划（2026）'!$B:$B,'[2]产值及收款计划（2026）'!DJ:DJ)</f>
        <v>0</v>
      </c>
      <c r="DO225" s="235" cm="1">
        <f t="array" ref="DO225">_xlfn.XLOOKUP($A225&amp;$B225,'[2]产值及收款计划（2026）'!$A:$A&amp;'[2]产值及收款计划（2026）'!$B:$B,'[2]产值及收款计划（2026）'!DK:DK)</f>
        <v>0</v>
      </c>
      <c r="DP225" s="235" cm="1">
        <f t="array" ref="DP225">_xlfn.XLOOKUP($A225&amp;$B225,'[2]产值及收款计划（2026）'!$A:$A&amp;'[2]产值及收款计划（2026）'!$B:$B,'[2]产值及收款计划（2026）'!DL:DL)</f>
        <v>0</v>
      </c>
      <c r="DQ225" s="243"/>
      <c r="DR225" s="229"/>
    </row>
    <row r="226" ht="60.75" spans="1:122">
      <c r="A226" s="233">
        <f t="shared" si="18"/>
        <v>77</v>
      </c>
      <c r="B226" s="233" t="s">
        <v>26</v>
      </c>
      <c r="C226" s="234" t="str" cm="1">
        <f t="array" ref="C226">_xlfn.XLOOKUP($A226&amp;$B226,'[2]产值及收款计划（2026）'!$A:$A&amp;'[2]产值及收款计划（2026）'!$B:$B,'[2]产值及收款计划（2026）'!C:C)</f>
        <v>ZHT2023071700071</v>
      </c>
      <c r="D226" s="234" t="str" cm="1">
        <f t="array" ref="D226">_xlfn.XLOOKUP($A226&amp;$B226,'[2]产值及收款计划（2026）'!$A:$A&amp;'[2]产值及收款计划（2026）'!$B:$B,'[2]产值及收款计划（2026）'!D:D)</f>
        <v>嘉兴市域铁路枫南SG1标段智慧工地工程技术咨询服务合同</v>
      </c>
      <c r="E226" s="235" cm="1">
        <f t="array" ref="E226">_xlfn.XLOOKUP($A226&amp;$B226,'[2]产值及收款计划（2026）'!$A:$A&amp;'[2]产值及收款计划（2026）'!$B:$B,'[2]产值及收款计划（2026）'!E:E)</f>
        <v>79.276</v>
      </c>
      <c r="F226" s="235" cm="1">
        <f t="array" ref="F226">_xlfn.XLOOKUP($A226&amp;$B226,'[2]产值及收款计划（2026）'!$A:$A&amp;'[2]产值及收款计划（2026）'!$B:$B,'[2]产值及收款计划（2026）'!F:F)</f>
        <v>79.276</v>
      </c>
      <c r="G226" s="235" cm="1">
        <f t="array" ref="G226">_xlfn.XLOOKUP($A226&amp;$B226,'[2]产值及收款计划（2026）'!$A:$A&amp;'[2]产值及收款计划（2026）'!$B:$B,'[2]产值及收款计划（2026）'!G:G)</f>
        <v>79.276</v>
      </c>
      <c r="H226" s="235" cm="1">
        <f t="array" ref="H226">_xlfn.XLOOKUP($A226&amp;$B226,'[2]产值及收款计划（2026）'!$A:$A&amp;'[2]产值及收款计划（2026）'!$B:$B,'[2]产值及收款计划（2026）'!H:H)</f>
        <v>14.276</v>
      </c>
      <c r="I226" s="236" cm="1">
        <f t="array" ref="I226">_xlfn.XLOOKUP($A226&amp;$B226,'[2]产值及收款计划（2026）'!$A:$A&amp;'[2]产值及收款计划（2026）'!$B:$B,'[2]产值及收款计划（2026）'!I:I)</f>
        <v>0.180079721479388</v>
      </c>
      <c r="J226" s="237" cm="1">
        <f t="array" ref="J226">_xlfn.XLOOKUP($A226&amp;$B226,'[2]产值及收款计划（2026）'!$A:$A&amp;'[2]产值及收款计划（2026）'!$B:$B,'[2]产值及收款计划（2026）'!J:J)</f>
        <v>0.105142094736367</v>
      </c>
      <c r="K226" s="235" t="e" cm="1">
        <f t="array" ref="K226">_xlfn.XLOOKUP($A226&amp;$B226,'[2]产值及收款计划（2026）'!$A:$A&amp;'[2]产值及收款计划（2026）'!$B:$B,'[2]产值及收款计划（2026）'!K:K)</f>
        <v>#REF!</v>
      </c>
      <c r="L226" s="235" t="e" cm="1">
        <f t="array" ref="L226">_xlfn.XLOOKUP($A226&amp;$B226,'[2]产值及收款计划（2026）'!$A:$A&amp;'[2]产值及收款计划（2026）'!$B:$B,'[2]产值及收款计划（2026）'!L:L)</f>
        <v>#REF!</v>
      </c>
      <c r="M226" s="235" t="str" cm="1">
        <f t="array" ref="M226">_xlfn.XLOOKUP($A226&amp;$B226,'[2]产值及收款计划（2026）'!$A:$A&amp;'[2]产值及收款计划（2026）'!$B:$B,'[2]产值及收款计划（2026）'!M:M)</f>
        <v>主导</v>
      </c>
      <c r="N226" s="235" t="str" cm="1">
        <f t="array" ref="N226">_xlfn.XLOOKUP($A226&amp;$B226,'[2]产值及收款计划（2026）'!$A:$A&amp;'[2]产值及收款计划（2026）'!$B:$B,'[2]产值及收款计划（2026）'!N:N)</f>
        <v>董力健团队</v>
      </c>
      <c r="O226" s="235" t="str" cm="1">
        <f t="array" ref="O226">_xlfn.XLOOKUP($A226&amp;$B226,'[2]产值及收款计划（2026）'!$A:$A&amp;'[2]产值及收款计划（2026）'!$B:$B,'[2]产值及收款计划（2026）'!O:O)</f>
        <v>杨舒文</v>
      </c>
      <c r="P226" s="234" t="str" cm="1">
        <f t="array" ref="P226">_xlfn.XLOOKUP($A226&amp;$B226,'[2]产值及收款计划（2026）'!$A:$A&amp;'[2]产值及收款计划（2026）'!$B:$B,'[2]产值及收款计划（2026）'!P:P)</f>
        <v>在建</v>
      </c>
      <c r="Q226" s="235" t="e" cm="1">
        <f t="array" ref="Q226">_xlfn.XLOOKUP($A226&amp;$B226,'[2]产值及收款计划（2026）'!$A:$A&amp;'[2]产值及收款计划（2026）'!$B:$B,'[2]产值及收款计划（2026）'!Q:Q)</f>
        <v>#REF!</v>
      </c>
      <c r="R226" s="235" t="e" cm="1">
        <f t="array" ref="R226">_xlfn.XLOOKUP($A226&amp;$B226,'[2]产值及收款计划（2026）'!$A:$A&amp;'[2]产值及收款计划（2026）'!$B:$B,'[2]产值及收款计划（2026）'!R:R)</f>
        <v>#REF!</v>
      </c>
      <c r="S226" s="235" t="e" cm="1">
        <f t="array" ref="S226">_xlfn.XLOOKUP($A226&amp;$B226,'[2]产值及收款计划（2026）'!$A:$A&amp;'[2]产值及收款计划（2026）'!$B:$B,'[2]产值及收款计划（2026）'!S:S)</f>
        <v>#REF!</v>
      </c>
      <c r="T226" s="235" cm="1">
        <f t="array" ref="T226">_xlfn.XLOOKUP($A226&amp;$B226,'[2]产值及收款计划（2026）'!$A:$A&amp;'[2]产值及收款计划（2026）'!$B:$B,'[2]产值及收款计划（2026）'!T:T)</f>
        <v>78.433219</v>
      </c>
      <c r="U226" s="235" cm="1">
        <f t="array" ref="U226">_xlfn.XLOOKUP($A226&amp;$B226,'[2]产值及收款计划（2026）'!$A:$A&amp;'[2]产值及收款计划（2026）'!$B:$B,'[2]产值及收款计划（2026）'!U:U)</f>
        <v>0</v>
      </c>
      <c r="V226" s="235" cm="1">
        <f t="array" ref="V226">_xlfn.XLOOKUP($A226&amp;$B226,'[2]产值及收款计划（2026）'!$A:$A&amp;'[2]产值及收款计划（2026）'!$B:$B,'[2]产值及收款计划（2026）'!V:V)</f>
        <v>0.842781000000002</v>
      </c>
      <c r="W226" s="235" t="e" cm="1">
        <f t="array" ref="W226">_xlfn.XLOOKUP($A226&amp;$B226,'[2]产值及收款计划（2026）'!$A:$A&amp;'[2]产值及收款计划（2026）'!$B:$B,'[2]产值及收款计划（2026）'!W:W)</f>
        <v>#REF!</v>
      </c>
      <c r="X226" s="235" t="e" cm="1">
        <f t="array" ref="X226">_xlfn.XLOOKUP($A226&amp;$B226,'[2]产值及收款计划（2026）'!$A:$A&amp;'[2]产值及收款计划（2026）'!$B:$B,'[2]产值及收款计划（2026）'!X:X)</f>
        <v>#REF!</v>
      </c>
      <c r="Y226" s="235" t="e" cm="1">
        <f t="array" ref="Y226">_xlfn.XLOOKUP($A226&amp;$B226,'[2]产值及收款计划（2026）'!$A:$A&amp;'[2]产值及收款计划（2026）'!$B:$B,'[2]产值及收款计划（2026）'!Y:Y)</f>
        <v>#REF!</v>
      </c>
      <c r="Z226" s="235" t="e" cm="1">
        <f t="array" ref="Z226">_xlfn.XLOOKUP($A226&amp;$B226,'[2]产值及收款计划（2026）'!$A:$A&amp;'[2]产值及收款计划（2026）'!$B:$B,'[2]产值及收款计划（2026）'!Z:Z)</f>
        <v>#REF!</v>
      </c>
      <c r="AA226" s="235" t="e" cm="1">
        <f t="array" ref="AA226">_xlfn.XLOOKUP($A226&amp;$B226,'[2]产值及收款计划（2026）'!$A:$A&amp;'[2]产值及收款计划（2026）'!$B:$B,'[2]产值及收款计划（2026）'!AA:AA)</f>
        <v>#REF!</v>
      </c>
      <c r="AB226" s="235" t="e" cm="1">
        <f t="array" ref="AB226">_xlfn.XLOOKUP($A226&amp;$B226,'[2]产值及收款计划（2026）'!$A:$A&amp;'[2]产值及收款计划（2026）'!$B:$B,'[2]产值及收款计划（2026）'!AB:AB)</f>
        <v>#REF!</v>
      </c>
      <c r="AC226" s="235" t="e" cm="1">
        <f t="array" ref="AC226">_xlfn.XLOOKUP($A226&amp;$B226,'[2]产值及收款计划（2026）'!$A:$A&amp;'[2]产值及收款计划（2026）'!$B:$B,'[2]产值及收款计划（2026）'!AC:AC)</f>
        <v>#REF!</v>
      </c>
      <c r="AD226" s="235" t="e" cm="1">
        <f t="array" ref="AD226">_xlfn.XLOOKUP($A226&amp;$B226,'[2]产值及收款计划（2026）'!$A:$A&amp;'[2]产值及收款计划（2026）'!$B:$B,'[2]产值及收款计划（2026）'!AD:AD)</f>
        <v>#REF!</v>
      </c>
      <c r="AE226" s="235" t="e" cm="1">
        <f t="array" ref="AE226">_xlfn.XLOOKUP($A226&amp;$B226,'[2]产值及收款计划（2026）'!$A:$A&amp;'[2]产值及收款计划（2026）'!$B:$B,'[2]产值及收款计划（2026）'!AE:AE)</f>
        <v>#REF!</v>
      </c>
      <c r="AF226" s="235" t="e" cm="1">
        <f t="array" ref="AF226">_xlfn.XLOOKUP($A226&amp;$B226,'[2]产值及收款计划（2026）'!$A:$A&amp;'[2]产值及收款计划（2026）'!$B:$B,'[2]产值及收款计划（2026）'!AF:AF)</f>
        <v>#REF!</v>
      </c>
      <c r="AG226" s="235" t="e" cm="1">
        <f t="array" ref="AG226">_xlfn.XLOOKUP($A226&amp;$B226,'[2]产值及收款计划（2026）'!$A:$A&amp;'[2]产值及收款计划（2026）'!$B:$B,'[2]产值及收款计划（2026）'!AG:AG)</f>
        <v>#REF!</v>
      </c>
      <c r="AH226" s="235" t="e" cm="1">
        <f t="array" ref="AH226">_xlfn.XLOOKUP($A226&amp;$B226,'[2]产值及收款计划（2026）'!$A:$A&amp;'[2]产值及收款计划（2026）'!$B:$B,'[2]产值及收款计划（2026）'!AH:AH)</f>
        <v>#REF!</v>
      </c>
      <c r="AI226" s="235" t="e" cm="1">
        <f t="array" ref="AI226">_xlfn.XLOOKUP($A226&amp;$B226,'[2]产值及收款计划（2026）'!$A:$A&amp;'[2]产值及收款计划（2026）'!$B:$B,'[2]产值及收款计划（2026）'!AI:AI)</f>
        <v>#REF!</v>
      </c>
      <c r="AJ226" s="235" t="e" cm="1">
        <f t="array" ref="AJ226">_xlfn.XLOOKUP($A226&amp;$B226,'[2]产值及收款计划（2026）'!$A:$A&amp;'[2]产值及收款计划（2026）'!$B:$B,'[2]产值及收款计划（2026）'!AJ:AJ)</f>
        <v>#REF!</v>
      </c>
      <c r="AK226" s="235" t="e" cm="1">
        <f t="array" ref="AK226">_xlfn.XLOOKUP($A226&amp;$B226,'[2]产值及收款计划（2026）'!$A:$A&amp;'[2]产值及收款计划（2026）'!$B:$B,'[2]产值及收款计划（2026）'!AK:AK)</f>
        <v>#REF!</v>
      </c>
      <c r="AL226" s="235" t="e" cm="1">
        <f t="array" ref="AL226">_xlfn.XLOOKUP($A226&amp;$B226,'[2]产值及收款计划（2026）'!$A:$A&amp;'[2]产值及收款计划（2026）'!$B:$B,'[2]产值及收款计划（2026）'!AL:AL)</f>
        <v>#REF!</v>
      </c>
      <c r="AM226" s="242" t="e" cm="1">
        <f t="array" ref="AM226">_xlfn.LET(_xlpm.勾选月份状态数组,TRANSPOSE('PPT(12-15页）-TOP10'!$A$3:$A$14),_xlpm.选择数据区,IF('PPT(12-15页）-TOP10'!$E$3="收款",$BA226:$BL226,$AA226:$AL226),SUM(_xlfn._xlws.FILTER(_xlpm.选择数据区,_xlpm.勾选月份状态数组,"")))</f>
        <v>#REF!</v>
      </c>
      <c r="AN226" s="235" t="e">
        <f>_xlfn.XLOOKUP($C226,应收未收表!$T:$T,应收未收表!AA:AA)</f>
        <v>#N/A</v>
      </c>
      <c r="AO226" s="235" t="e">
        <f>_xlfn.XLOOKUP($C226,应收未收表!$T:$T,应收未收表!AB:AB)</f>
        <v>#N/A</v>
      </c>
      <c r="AP226" s="235" t="e">
        <f>_xlfn.XLOOKUP($C226,应收未收表!$T:$T,应收未收表!AC:AC)</f>
        <v>#N/A</v>
      </c>
      <c r="AQ226" s="235" t="e">
        <f>_xlfn.XLOOKUP($C226,应收未收表!$T:$T,应收未收表!AE:AE)</f>
        <v>#N/A</v>
      </c>
      <c r="AR226" s="235" t="e">
        <f>_xlfn.XLOOKUP($C226,应收未收表!$T:$T,应收未收表!AF:AF)</f>
        <v>#N/A</v>
      </c>
      <c r="AS226" s="235" t="e" cm="1">
        <f t="array" ref="AS226">_xlfn.XLOOKUP($A226&amp;$B226,'[2]产值及收款计划（2026）'!$A:$A&amp;'[2]产值及收款计划（2026）'!$B:$B,'[2]产值及收款计划（2026）'!AS:AS)</f>
        <v>#REF!</v>
      </c>
      <c r="AT226" s="235" t="e" cm="1">
        <f t="array" ref="AT226">_xlfn.XLOOKUP($A226&amp;$B226,'[2]产值及收款计划（2026）'!$A:$A&amp;'[2]产值及收款计划（2026）'!$B:$B,'[2]产值及收款计划（2026）'!AT:AT)</f>
        <v>#REF!</v>
      </c>
      <c r="AU226" s="235" t="e" cm="1">
        <f t="array" ref="AU226">_xlfn.XLOOKUP($A226&amp;$B226,'[2]产值及收款计划（2026）'!$A:$A&amp;'[2]产值及收款计划（2026）'!$B:$B,'[2]产值及收款计划（2026）'!AU:AU)</f>
        <v>#REF!</v>
      </c>
      <c r="AV226" s="235" t="e" cm="1">
        <f t="array" ref="AV226">_xlfn.XLOOKUP($A226&amp;$B226,'[2]产值及收款计划（2026）'!$A:$A&amp;'[2]产值及收款计划（2026）'!$B:$B,'[2]产值及收款计划（2026）'!AV:AV)</f>
        <v>#REF!</v>
      </c>
      <c r="AW226" s="235" cm="1">
        <f t="array" ref="AW226">_xlfn.XLOOKUP($A226&amp;$B226,'[2]产值及收款计划（2026）'!$A:$A&amp;'[2]产值及收款计划（2026）'!$B:$B,'[2]产值及收款计划（2026）'!AW:AW)</f>
        <v>69.4265</v>
      </c>
      <c r="AX226" s="235" cm="1">
        <f t="array" ref="AX226">_xlfn.XLOOKUP($A226&amp;$B226,'[2]产值及收款计划（2026）'!$A:$A&amp;'[2]产值及收款计划（2026）'!$B:$B,'[2]产值及收款计划（2026）'!AX:AX)</f>
        <v>0</v>
      </c>
      <c r="AY226" s="235" cm="1">
        <f t="array" ref="AY226">_xlfn.XLOOKUP($A226&amp;$B226,'[2]产值及收款计划（2026）'!$A:$A&amp;'[2]产值及收款计划（2026）'!$B:$B,'[2]产值及收款计划（2026）'!AY:AY)</f>
        <v>9.84949999999999</v>
      </c>
      <c r="AZ226" s="235" cm="1">
        <f t="array" ref="AZ226">_xlfn.XLOOKUP($A226&amp;$B226,'[2]产值及收款计划（2026）'!$A:$A&amp;'[2]产值及收款计划（2026）'!$B:$B,'[2]产值及收款计划（2026）'!AZ:AZ)</f>
        <v>9.00671899999999</v>
      </c>
      <c r="BA226" s="235" t="e" cm="1">
        <f t="array" ref="BA226">_xlfn.XLOOKUP($A226&amp;$B226,'[2]产值及收款计划（2026）'!$A:$A&amp;'[2]产值及收款计划（2026）'!$B:$B,'[2]产值及收款计划（2026）'!BA:BA)</f>
        <v>#REF!</v>
      </c>
      <c r="BB226" s="235" t="e" cm="1">
        <f t="array" ref="BB226">_xlfn.XLOOKUP($A226&amp;$B226,'[2]产值及收款计划（2026）'!$A:$A&amp;'[2]产值及收款计划（2026）'!$B:$B,'[2]产值及收款计划（2026）'!BB:BB)</f>
        <v>#REF!</v>
      </c>
      <c r="BC226" s="235" t="e" cm="1">
        <f t="array" ref="BC226">_xlfn.XLOOKUP($A226&amp;$B226,'[2]产值及收款计划（2026）'!$A:$A&amp;'[2]产值及收款计划（2026）'!$B:$B,'[2]产值及收款计划（2026）'!BC:BC)</f>
        <v>#REF!</v>
      </c>
      <c r="BD226" s="235" t="e" cm="1">
        <f t="array" ref="BD226">_xlfn.XLOOKUP($A226&amp;$B226,'[2]产值及收款计划（2026）'!$A:$A&amp;'[2]产值及收款计划（2026）'!$B:$B,'[2]产值及收款计划（2026）'!BD:BD)</f>
        <v>#REF!</v>
      </c>
      <c r="BE226" s="235" t="e" cm="1">
        <f t="array" ref="BE226">_xlfn.XLOOKUP($A226&amp;$B226,'[2]产值及收款计划（2026）'!$A:$A&amp;'[2]产值及收款计划（2026）'!$B:$B,'[2]产值及收款计划（2026）'!BE:BE)</f>
        <v>#REF!</v>
      </c>
      <c r="BF226" s="235" t="e" cm="1">
        <f t="array" ref="BF226">_xlfn.XLOOKUP($A226&amp;$B226,'[2]产值及收款计划（2026）'!$A:$A&amp;'[2]产值及收款计划（2026）'!$B:$B,'[2]产值及收款计划（2026）'!BF:BF)</f>
        <v>#REF!</v>
      </c>
      <c r="BG226" s="235" t="e" cm="1">
        <f t="array" ref="BG226">_xlfn.XLOOKUP($A226&amp;$B226,'[2]产值及收款计划（2026）'!$A:$A&amp;'[2]产值及收款计划（2026）'!$B:$B,'[2]产值及收款计划（2026）'!BG:BG)</f>
        <v>#REF!</v>
      </c>
      <c r="BH226" s="235" t="e" cm="1">
        <f t="array" ref="BH226">_xlfn.XLOOKUP($A226&amp;$B226,'[2]产值及收款计划（2026）'!$A:$A&amp;'[2]产值及收款计划（2026）'!$B:$B,'[2]产值及收款计划（2026）'!BH:BH)</f>
        <v>#REF!</v>
      </c>
      <c r="BI226" s="235" t="e" cm="1">
        <f t="array" ref="BI226">_xlfn.XLOOKUP($A226&amp;$B226,'[2]产值及收款计划（2026）'!$A:$A&amp;'[2]产值及收款计划（2026）'!$B:$B,'[2]产值及收款计划（2026）'!BI:BI)</f>
        <v>#REF!</v>
      </c>
      <c r="BJ226" s="235" t="e" cm="1">
        <f t="array" ref="BJ226">_xlfn.XLOOKUP($A226&amp;$B226,'[2]产值及收款计划（2026）'!$A:$A&amp;'[2]产值及收款计划（2026）'!$B:$B,'[2]产值及收款计划（2026）'!BJ:BJ)</f>
        <v>#REF!</v>
      </c>
      <c r="BK226" s="235" t="e" cm="1">
        <f t="array" ref="BK226">_xlfn.XLOOKUP($A226&amp;$B226,'[2]产值及收款计划（2026）'!$A:$A&amp;'[2]产值及收款计划（2026）'!$B:$B,'[2]产值及收款计划（2026）'!BK:BK)</f>
        <v>#REF!</v>
      </c>
      <c r="BL226" s="235" t="e" cm="1">
        <f t="array" ref="BL226">_xlfn.XLOOKUP($A226&amp;$B226,'[2]产值及收款计划（2026）'!$A:$A&amp;'[2]产值及收款计划（2026）'!$B:$B,'[2]产值及收款计划（2026）'!BL:BL)</f>
        <v>#REF!</v>
      </c>
      <c r="BM226" s="235"/>
      <c r="BN226" s="235"/>
      <c r="BO226" s="235"/>
      <c r="BP226" s="235"/>
      <c r="BQ226" s="235">
        <f>_xlfn.XLOOKUP($C226,应收未收表!$AJ:$AJ,应收未收表!AK:AK)</f>
        <v>9</v>
      </c>
      <c r="BR226" s="235">
        <f>_xlfn.XLOOKUP($C226,应收未收表!$AJ:$AJ,应收未收表!AL:AL)</f>
        <v>9</v>
      </c>
      <c r="BS226" s="235" t="str">
        <f>_xlfn.XLOOKUP($C226,应收未收表!$AJ:$AJ,应收未收表!AM:AM)</f>
        <v>春节后一季度内落实且已上报一季度计划</v>
      </c>
      <c r="BT226" s="235" t="str">
        <f>_xlfn.XLOOKUP($C226,应收未收表!$AJ:$AJ,应收未收表!AN:AN)</f>
        <v>发票已送甲方审核，春节后申请付款</v>
      </c>
      <c r="BU226" s="234" t="str" cm="1">
        <f t="array" ref="BU226">_xlfn.XLOOKUP($A226&amp;$B226,'[2]产值及收款计划（2026）'!$A:$A&amp;'[2]产值及收款计划（2026）'!$B:$B,'[2]产值及收款计划（2026）'!BQ:BQ)</f>
        <v>中铁隧道局集团有限公司嘉兴至枫南市域铁路土建施工SG1标段项目经理部</v>
      </c>
      <c r="BV226" s="235" t="e" cm="1">
        <f t="array" ref="BV226">_xlfn.XLOOKUP($A226&amp;$B226,'[2]产值及收款计划（2026）'!$A:$A&amp;'[2]产值及收款计划（2026）'!$B:$B,'[2]产值及收款计划（2026）'!BR:BR)</f>
        <v>#REF!</v>
      </c>
      <c r="CE226" s="235" cm="1">
        <f t="array" ref="CE226">_xlfn.XLOOKUP($A226&amp;$B226,'[2]产值及收款计划（2026）'!$A:$A&amp;'[2]产值及收款计划（2026）'!$B:$B,'[2]产值及收款计划（2026）'!CA:CA)</f>
        <v>0</v>
      </c>
      <c r="CF226" s="235" cm="1">
        <f t="array" ref="CF226">_xlfn.XLOOKUP($A226&amp;$B226,'[2]产值及收款计划（2026）'!$A:$A&amp;'[2]产值及收款计划（2026）'!$B:$B,'[2]产值及收款计划（2026）'!CB:CB)</f>
        <v>0</v>
      </c>
      <c r="CG226" s="235" cm="1">
        <f t="array" ref="CG226">_xlfn.XLOOKUP($A226&amp;$B226,'[2]产值及收款计划（2026）'!$A:$A&amp;'[2]产值及收款计划（2026）'!$B:$B,'[2]产值及收款计划（2026）'!CC:CC)</f>
        <v>0</v>
      </c>
      <c r="CH226" s="235" cm="1">
        <f t="array" ref="CH226">_xlfn.XLOOKUP($A226&amp;$B226,'[2]产值及收款计划（2026）'!$A:$A&amp;'[2]产值及收款计划（2026）'!$B:$B,'[2]产值及收款计划（2026）'!CD:CD)</f>
        <v>0</v>
      </c>
      <c r="CI226" s="235" cm="1">
        <f t="array" ref="CI226">_xlfn.XLOOKUP($A226&amp;$B226,'[2]产值及收款计划（2026）'!$A:$A&amp;'[2]产值及收款计划（2026）'!$B:$B,'[2]产值及收款计划（2026）'!CE:CE)</f>
        <v>0</v>
      </c>
      <c r="CJ226" s="235" cm="1">
        <f t="array" ref="CJ226">_xlfn.XLOOKUP($A226&amp;$B226,'[2]产值及收款计划（2026）'!$A:$A&amp;'[2]产值及收款计划（2026）'!$B:$B,'[2]产值及收款计划（2026）'!CF:CF)</f>
        <v>0</v>
      </c>
      <c r="CK226" s="235" cm="1">
        <f t="array" ref="CK226">_xlfn.XLOOKUP($A226&amp;$B226,'[2]产值及收款计划（2026）'!$A:$A&amp;'[2]产值及收款计划（2026）'!$B:$B,'[2]产值及收款计划（2026）'!CG:CG)</f>
        <v>0</v>
      </c>
      <c r="CL226" s="235" cm="1">
        <f t="array" ref="CL226">_xlfn.XLOOKUP($A226&amp;$B226,'[2]产值及收款计划（2026）'!$A:$A&amp;'[2]产值及收款计划（2026）'!$B:$B,'[2]产值及收款计划（2026）'!CH:CH)</f>
        <v>0</v>
      </c>
      <c r="CM226" s="235" cm="1">
        <f t="array" ref="CM226">_xlfn.XLOOKUP($A226&amp;$B226,'[2]产值及收款计划（2026）'!$A:$A&amp;'[2]产值及收款计划（2026）'!$B:$B,'[2]产值及收款计划（2026）'!CI:CI)</f>
        <v>0</v>
      </c>
      <c r="CN226" s="235" cm="1">
        <f t="array" ref="CN226">_xlfn.XLOOKUP($A226&amp;$B226,'[2]产值及收款计划（2026）'!$A:$A&amp;'[2]产值及收款计划（2026）'!$B:$B,'[2]产值及收款计划（2026）'!CJ:CJ)</f>
        <v>0</v>
      </c>
      <c r="CO226" s="235" cm="1">
        <f t="array" ref="CO226">_xlfn.XLOOKUP($A226&amp;$B226,'[2]产值及收款计划（2026）'!$A:$A&amp;'[2]产值及收款计划（2026）'!$B:$B,'[2]产值及收款计划（2026）'!CK:CK)</f>
        <v>0</v>
      </c>
      <c r="CP226" s="235" cm="1">
        <f t="array" ref="CP226">_xlfn.XLOOKUP($A226&amp;$B226,'[2]产值及收款计划（2026）'!$A:$A&amp;'[2]产值及收款计划（2026）'!$B:$B,'[2]产值及收款计划（2026）'!CL:CL)</f>
        <v>0</v>
      </c>
      <c r="DE226" s="235" cm="1">
        <f t="array" ref="DE226">_xlfn.XLOOKUP($A226&amp;$B226,'[2]产值及收款计划（2026）'!$A:$A&amp;'[2]产值及收款计划（2026）'!$B:$B,'[2]产值及收款计划（2026）'!DA:DA)</f>
        <v>0</v>
      </c>
      <c r="DF226" s="235" cm="1">
        <f t="array" ref="DF226">_xlfn.XLOOKUP($A226&amp;$B226,'[2]产值及收款计划（2026）'!$A:$A&amp;'[2]产值及收款计划（2026）'!$B:$B,'[2]产值及收款计划（2026）'!DB:DB)</f>
        <v>0</v>
      </c>
      <c r="DG226" s="235" cm="1">
        <f t="array" ref="DG226">_xlfn.XLOOKUP($A226&amp;$B226,'[2]产值及收款计划（2026）'!$A:$A&amp;'[2]产值及收款计划（2026）'!$B:$B,'[2]产值及收款计划（2026）'!DC:DC)</f>
        <v>0</v>
      </c>
      <c r="DH226" s="235" cm="1">
        <f t="array" ref="DH226">_xlfn.XLOOKUP($A226&amp;$B226,'[2]产值及收款计划（2026）'!$A:$A&amp;'[2]产值及收款计划（2026）'!$B:$B,'[2]产值及收款计划（2026）'!DD:DD)</f>
        <v>0</v>
      </c>
      <c r="DI226" s="235" cm="1">
        <f t="array" ref="DI226">_xlfn.XLOOKUP($A226&amp;$B226,'[2]产值及收款计划（2026）'!$A:$A&amp;'[2]产值及收款计划（2026）'!$B:$B,'[2]产值及收款计划（2026）'!DE:DE)</f>
        <v>0</v>
      </c>
      <c r="DJ226" s="235" cm="1">
        <f t="array" ref="DJ226">_xlfn.XLOOKUP($A226&amp;$B226,'[2]产值及收款计划（2026）'!$A:$A&amp;'[2]产值及收款计划（2026）'!$B:$B,'[2]产值及收款计划（2026）'!DF:DF)</f>
        <v>0</v>
      </c>
      <c r="DK226" s="235" cm="1">
        <f t="array" ref="DK226">_xlfn.XLOOKUP($A226&amp;$B226,'[2]产值及收款计划（2026）'!$A:$A&amp;'[2]产值及收款计划（2026）'!$B:$B,'[2]产值及收款计划（2026）'!DG:DG)</f>
        <v>0</v>
      </c>
      <c r="DL226" s="235" cm="1">
        <f t="array" ref="DL226">_xlfn.XLOOKUP($A226&amp;$B226,'[2]产值及收款计划（2026）'!$A:$A&amp;'[2]产值及收款计划（2026）'!$B:$B,'[2]产值及收款计划（2026）'!DH:DH)</f>
        <v>0</v>
      </c>
      <c r="DM226" s="235" cm="1">
        <f t="array" ref="DM226">_xlfn.XLOOKUP($A226&amp;$B226,'[2]产值及收款计划（2026）'!$A:$A&amp;'[2]产值及收款计划（2026）'!$B:$B,'[2]产值及收款计划（2026）'!DI:DI)</f>
        <v>0</v>
      </c>
      <c r="DN226" s="235" cm="1">
        <f t="array" ref="DN226">_xlfn.XLOOKUP($A226&amp;$B226,'[2]产值及收款计划（2026）'!$A:$A&amp;'[2]产值及收款计划（2026）'!$B:$B,'[2]产值及收款计划（2026）'!DJ:DJ)</f>
        <v>0</v>
      </c>
      <c r="DO226" s="235" cm="1">
        <f t="array" ref="DO226">_xlfn.XLOOKUP($A226&amp;$B226,'[2]产值及收款计划（2026）'!$A:$A&amp;'[2]产值及收款计划（2026）'!$B:$B,'[2]产值及收款计划（2026）'!DK:DK)</f>
        <v>0</v>
      </c>
      <c r="DP226" s="235" cm="1">
        <f t="array" ref="DP226">_xlfn.XLOOKUP($A226&amp;$B226,'[2]产值及收款计划（2026）'!$A:$A&amp;'[2]产值及收款计划（2026）'!$B:$B,'[2]产值及收款计划（2026）'!DL:DL)</f>
        <v>0</v>
      </c>
      <c r="DQ226" s="243"/>
      <c r="DR226" s="229"/>
    </row>
    <row r="227" ht="40.5" spans="1:122">
      <c r="A227" s="233">
        <f t="shared" si="18"/>
        <v>78</v>
      </c>
      <c r="B227" s="233" t="s">
        <v>26</v>
      </c>
      <c r="C227" s="234" t="str" cm="1">
        <f t="array" ref="C227">_xlfn.XLOOKUP($A227&amp;$B227,'[2]产值及收款计划（2026）'!$A:$A&amp;'[2]产值及收款计划（2026）'!$B:$B,'[2]产值及收款计划（2026）'!C:C)</f>
        <v>ZHT2023122100171</v>
      </c>
      <c r="D227" s="234" t="str" cm="1">
        <f t="array" ref="D227">_xlfn.XLOOKUP($A227&amp;$B227,'[2]产值及收款计划（2026）'!$A:$A&amp;'[2]产值及收款计划（2026）'!$B:$B,'[2]产值及收款计划（2026）'!D:D)</f>
        <v>中铁一局集团嘉兴至枫南市域铁路（嘉兴南站）土建施工项目智慧工地合同-补充合同</v>
      </c>
      <c r="E227" s="235" cm="1">
        <f t="array" ref="E227">_xlfn.XLOOKUP($A227&amp;$B227,'[2]产值及收款计划（2026）'!$A:$A&amp;'[2]产值及收款计划（2026）'!$B:$B,'[2]产值及收款计划（2026）'!E:E)</f>
        <v>6.21</v>
      </c>
      <c r="F227" s="235" cm="1">
        <f t="array" ref="F227">_xlfn.XLOOKUP($A227&amp;$B227,'[2]产值及收款计划（2026）'!$A:$A&amp;'[2]产值及收款计划（2026）'!$B:$B,'[2]产值及收款计划（2026）'!F:F)</f>
        <v>6.21</v>
      </c>
      <c r="G227" s="235" cm="1">
        <f t="array" ref="G227">_xlfn.XLOOKUP($A227&amp;$B227,'[2]产值及收款计划（2026）'!$A:$A&amp;'[2]产值及收款计划（2026）'!$B:$B,'[2]产值及收款计划（2026）'!G:G)</f>
        <v>6.21</v>
      </c>
      <c r="H227" s="235" cm="1">
        <f t="array" ref="H227">_xlfn.XLOOKUP($A227&amp;$B227,'[2]产值及收款计划（2026）'!$A:$A&amp;'[2]产值及收款计划（2026）'!$B:$B,'[2]产值及收款计划（2026）'!H:H)</f>
        <v>1.71</v>
      </c>
      <c r="I227" s="236" cm="1">
        <f t="array" ref="I227">_xlfn.XLOOKUP($A227&amp;$B227,'[2]产值及收款计划（2026）'!$A:$A&amp;'[2]产值及收款计划（2026）'!$B:$B,'[2]产值及收款计划（2026）'!I:I)</f>
        <v>0.27536231884058</v>
      </c>
      <c r="J227" s="237" cm="1">
        <f t="array" ref="J227">_xlfn.XLOOKUP($A227&amp;$B227,'[2]产值及收款计划（2026）'!$A:$A&amp;'[2]产值及收款计划（2026）'!$B:$B,'[2]产值及收款计划（2026）'!J:J)</f>
        <v>0.13</v>
      </c>
      <c r="K227" s="235" t="e" cm="1">
        <f t="array" ref="K227">_xlfn.XLOOKUP($A227&amp;$B227,'[2]产值及收款计划（2026）'!$A:$A&amp;'[2]产值及收款计划（2026）'!$B:$B,'[2]产值及收款计划（2026）'!K:K)</f>
        <v>#REF!</v>
      </c>
      <c r="L227" s="235" t="e" cm="1">
        <f t="array" ref="L227">_xlfn.XLOOKUP($A227&amp;$B227,'[2]产值及收款计划（2026）'!$A:$A&amp;'[2]产值及收款计划（2026）'!$B:$B,'[2]产值及收款计划（2026）'!L:L)</f>
        <v>#REF!</v>
      </c>
      <c r="M227" s="235" t="str" cm="1">
        <f t="array" ref="M227">_xlfn.XLOOKUP($A227&amp;$B227,'[2]产值及收款计划（2026）'!$A:$A&amp;'[2]产值及收款计划（2026）'!$B:$B,'[2]产值及收款计划（2026）'!M:M)</f>
        <v>主导</v>
      </c>
      <c r="N227" s="235" t="str" cm="1">
        <f t="array" ref="N227">_xlfn.XLOOKUP($A227&amp;$B227,'[2]产值及收款计划（2026）'!$A:$A&amp;'[2]产值及收款计划（2026）'!$B:$B,'[2]产值及收款计划（2026）'!N:N)</f>
        <v>董力健团队</v>
      </c>
      <c r="O227" s="235" t="str" cm="1">
        <f t="array" ref="O227">_xlfn.XLOOKUP($A227&amp;$B227,'[2]产值及收款计划（2026）'!$A:$A&amp;'[2]产值及收款计划（2026）'!$B:$B,'[2]产值及收款计划（2026）'!O:O)</f>
        <v>杨舒文</v>
      </c>
      <c r="P227" s="234" t="str" cm="1">
        <f t="array" ref="P227">_xlfn.XLOOKUP($A227&amp;$B227,'[2]产值及收款计划（2026）'!$A:$A&amp;'[2]产值及收款计划（2026）'!$B:$B,'[2]产值及收款计划（2026）'!P:P)</f>
        <v>25已完结</v>
      </c>
      <c r="Q227" s="235" t="e" cm="1">
        <f t="array" ref="Q227">_xlfn.XLOOKUP($A227&amp;$B227,'[2]产值及收款计划（2026）'!$A:$A&amp;'[2]产值及收款计划（2026）'!$B:$B,'[2]产值及收款计划（2026）'!Q:Q)</f>
        <v>#REF!</v>
      </c>
      <c r="R227" s="235" t="e" cm="1">
        <f t="array" ref="R227">_xlfn.XLOOKUP($A227&amp;$B227,'[2]产值及收款计划（2026）'!$A:$A&amp;'[2]产值及收款计划（2026）'!$B:$B,'[2]产值及收款计划（2026）'!R:R)</f>
        <v>#REF!</v>
      </c>
      <c r="S227" s="235" t="e" cm="1">
        <f t="array" ref="S227">_xlfn.XLOOKUP($A227&amp;$B227,'[2]产值及收款计划（2026）'!$A:$A&amp;'[2]产值及收款计划（2026）'!$B:$B,'[2]产值及收款计划（2026）'!S:S)</f>
        <v>#REF!</v>
      </c>
      <c r="T227" s="235" cm="1">
        <f t="array" ref="T227">_xlfn.XLOOKUP($A227&amp;$B227,'[2]产值及收款计划（2026）'!$A:$A&amp;'[2]产值及收款计划（2026）'!$B:$B,'[2]产值及收款计划（2026）'!T:T)</f>
        <v>6.21</v>
      </c>
      <c r="U227" s="235" cm="1">
        <f t="array" ref="U227">_xlfn.XLOOKUP($A227&amp;$B227,'[2]产值及收款计划（2026）'!$A:$A&amp;'[2]产值及收款计划（2026）'!$B:$B,'[2]产值及收款计划（2026）'!U:U)</f>
        <v>0</v>
      </c>
      <c r="V227" s="235" cm="1">
        <f t="array" ref="V227">_xlfn.XLOOKUP($A227&amp;$B227,'[2]产值及收款计划（2026）'!$A:$A&amp;'[2]产值及收款计划（2026）'!$B:$B,'[2]产值及收款计划（2026）'!V:V)</f>
        <v>0</v>
      </c>
      <c r="W227" s="235" t="e" cm="1">
        <f t="array" ref="W227">_xlfn.XLOOKUP($A227&amp;$B227,'[2]产值及收款计划（2026）'!$A:$A&amp;'[2]产值及收款计划（2026）'!$B:$B,'[2]产值及收款计划（2026）'!W:W)</f>
        <v>#REF!</v>
      </c>
      <c r="X227" s="235" t="e" cm="1">
        <f t="array" ref="X227">_xlfn.XLOOKUP($A227&amp;$B227,'[2]产值及收款计划（2026）'!$A:$A&amp;'[2]产值及收款计划（2026）'!$B:$B,'[2]产值及收款计划（2026）'!X:X)</f>
        <v>#REF!</v>
      </c>
      <c r="Y227" s="235" t="e" cm="1">
        <f t="array" ref="Y227">_xlfn.XLOOKUP($A227&amp;$B227,'[2]产值及收款计划（2026）'!$A:$A&amp;'[2]产值及收款计划（2026）'!$B:$B,'[2]产值及收款计划（2026）'!Y:Y)</f>
        <v>#REF!</v>
      </c>
      <c r="Z227" s="235" t="e" cm="1">
        <f t="array" ref="Z227">_xlfn.XLOOKUP($A227&amp;$B227,'[2]产值及收款计划（2026）'!$A:$A&amp;'[2]产值及收款计划（2026）'!$B:$B,'[2]产值及收款计划（2026）'!Z:Z)</f>
        <v>#REF!</v>
      </c>
      <c r="AA227" s="235" cm="1">
        <f t="array" ref="AA227">_xlfn.XLOOKUP($A227&amp;$B227,'[2]产值及收款计划（2026）'!$A:$A&amp;'[2]产值及收款计划（2026）'!$B:$B,'[2]产值及收款计划（2026）'!AA:AA)</f>
        <v>0</v>
      </c>
      <c r="AB227" s="235" cm="1">
        <f t="array" ref="AB227">_xlfn.XLOOKUP($A227&amp;$B227,'[2]产值及收款计划（2026）'!$A:$A&amp;'[2]产值及收款计划（2026）'!$B:$B,'[2]产值及收款计划（2026）'!AB:AB)</f>
        <v>0</v>
      </c>
      <c r="AC227" s="235" cm="1">
        <f t="array" ref="AC227">_xlfn.XLOOKUP($A227&amp;$B227,'[2]产值及收款计划（2026）'!$A:$A&amp;'[2]产值及收款计划（2026）'!$B:$B,'[2]产值及收款计划（2026）'!AC:AC)</f>
        <v>0</v>
      </c>
      <c r="AD227" s="235" cm="1">
        <f t="array" ref="AD227">_xlfn.XLOOKUP($A227&amp;$B227,'[2]产值及收款计划（2026）'!$A:$A&amp;'[2]产值及收款计划（2026）'!$B:$B,'[2]产值及收款计划（2026）'!AD:AD)</f>
        <v>0</v>
      </c>
      <c r="AE227" s="235" cm="1">
        <f t="array" ref="AE227">_xlfn.XLOOKUP($A227&amp;$B227,'[2]产值及收款计划（2026）'!$A:$A&amp;'[2]产值及收款计划（2026）'!$B:$B,'[2]产值及收款计划（2026）'!AE:AE)</f>
        <v>0</v>
      </c>
      <c r="AF227" s="235" cm="1">
        <f t="array" ref="AF227">_xlfn.XLOOKUP($A227&amp;$B227,'[2]产值及收款计划（2026）'!$A:$A&amp;'[2]产值及收款计划（2026）'!$B:$B,'[2]产值及收款计划（2026）'!AF:AF)</f>
        <v>0</v>
      </c>
      <c r="AG227" s="235" cm="1">
        <f t="array" ref="AG227">_xlfn.XLOOKUP($A227&amp;$B227,'[2]产值及收款计划（2026）'!$A:$A&amp;'[2]产值及收款计划（2026）'!$B:$B,'[2]产值及收款计划（2026）'!AG:AG)</f>
        <v>0</v>
      </c>
      <c r="AH227" s="235" cm="1">
        <f t="array" ref="AH227">_xlfn.XLOOKUP($A227&amp;$B227,'[2]产值及收款计划（2026）'!$A:$A&amp;'[2]产值及收款计划（2026）'!$B:$B,'[2]产值及收款计划（2026）'!AH:AH)</f>
        <v>0</v>
      </c>
      <c r="AI227" s="235" cm="1">
        <f t="array" ref="AI227">_xlfn.XLOOKUP($A227&amp;$B227,'[2]产值及收款计划（2026）'!$A:$A&amp;'[2]产值及收款计划（2026）'!$B:$B,'[2]产值及收款计划（2026）'!AI:AI)</f>
        <v>0</v>
      </c>
      <c r="AJ227" s="235" cm="1">
        <f t="array" ref="AJ227">_xlfn.XLOOKUP($A227&amp;$B227,'[2]产值及收款计划（2026）'!$A:$A&amp;'[2]产值及收款计划（2026）'!$B:$B,'[2]产值及收款计划（2026）'!AJ:AJ)</f>
        <v>0</v>
      </c>
      <c r="AK227" s="235" cm="1">
        <f t="array" ref="AK227">_xlfn.XLOOKUP($A227&amp;$B227,'[2]产值及收款计划（2026）'!$A:$A&amp;'[2]产值及收款计划（2026）'!$B:$B,'[2]产值及收款计划（2026）'!AK:AK)</f>
        <v>0</v>
      </c>
      <c r="AL227" s="235" cm="1">
        <f t="array" ref="AL227">_xlfn.XLOOKUP($A227&amp;$B227,'[2]产值及收款计划（2026）'!$A:$A&amp;'[2]产值及收款计划（2026）'!$B:$B,'[2]产值及收款计划（2026）'!AL:AL)</f>
        <v>0</v>
      </c>
      <c r="AM227" s="242" cm="1">
        <f t="array" ref="AM227">_xlfn.LET(_xlpm.勾选月份状态数组,TRANSPOSE('PPT(12-15页）-TOP10'!$A$3:$A$14),_xlpm.选择数据区,IF('PPT(12-15页）-TOP10'!$E$3="收款",$BA227:$BL227,$AA227:$AL227),SUM(_xlfn._xlws.FILTER(_xlpm.选择数据区,_xlpm.勾选月份状态数组,"")))</f>
        <v>0</v>
      </c>
      <c r="AN227" s="235" t="e">
        <f>_xlfn.XLOOKUP($C227,应收未收表!$T:$T,应收未收表!AA:AA)</f>
        <v>#N/A</v>
      </c>
      <c r="AO227" s="235" t="e">
        <f>_xlfn.XLOOKUP($C227,应收未收表!$T:$T,应收未收表!AB:AB)</f>
        <v>#N/A</v>
      </c>
      <c r="AP227" s="235" t="e">
        <f>_xlfn.XLOOKUP($C227,应收未收表!$T:$T,应收未收表!AC:AC)</f>
        <v>#N/A</v>
      </c>
      <c r="AQ227" s="235" t="e">
        <f>_xlfn.XLOOKUP($C227,应收未收表!$T:$T,应收未收表!AE:AE)</f>
        <v>#N/A</v>
      </c>
      <c r="AR227" s="235" t="e">
        <f>_xlfn.XLOOKUP($C227,应收未收表!$T:$T,应收未收表!AF:AF)</f>
        <v>#N/A</v>
      </c>
      <c r="AS227" s="235" t="e" cm="1">
        <f t="array" ref="AS227">_xlfn.XLOOKUP($A227&amp;$B227,'[2]产值及收款计划（2026）'!$A:$A&amp;'[2]产值及收款计划（2026）'!$B:$B,'[2]产值及收款计划（2026）'!AS:AS)</f>
        <v>#REF!</v>
      </c>
      <c r="AT227" s="235" t="e" cm="1">
        <f t="array" ref="AT227">_xlfn.XLOOKUP($A227&amp;$B227,'[2]产值及收款计划（2026）'!$A:$A&amp;'[2]产值及收款计划（2026）'!$B:$B,'[2]产值及收款计划（2026）'!AT:AT)</f>
        <v>#REF!</v>
      </c>
      <c r="AU227" s="235" t="e" cm="1">
        <f t="array" ref="AU227">_xlfn.XLOOKUP($A227&amp;$B227,'[2]产值及收款计划（2026）'!$A:$A&amp;'[2]产值及收款计划（2026）'!$B:$B,'[2]产值及收款计划（2026）'!AU:AU)</f>
        <v>#REF!</v>
      </c>
      <c r="AV227" s="235" t="e" cm="1">
        <f t="array" ref="AV227">_xlfn.XLOOKUP($A227&amp;$B227,'[2]产值及收款计划（2026）'!$A:$A&amp;'[2]产值及收款计划（2026）'!$B:$B,'[2]产值及收款计划（2026）'!AV:AV)</f>
        <v>#REF!</v>
      </c>
      <c r="AW227" s="235" cm="1">
        <f t="array" ref="AW227">_xlfn.XLOOKUP($A227&amp;$B227,'[2]产值及收款计划（2026）'!$A:$A&amp;'[2]产值及收款计划（2026）'!$B:$B,'[2]产值及收款计划（2026）'!AW:AW)</f>
        <v>0</v>
      </c>
      <c r="AX227" s="235" cm="1">
        <f t="array" ref="AX227">_xlfn.XLOOKUP($A227&amp;$B227,'[2]产值及收款计划（2026）'!$A:$A&amp;'[2]产值及收款计划（2026）'!$B:$B,'[2]产值及收款计划（2026）'!AX:AX)</f>
        <v>6.21</v>
      </c>
      <c r="AY227" s="235" cm="1">
        <f t="array" ref="AY227">_xlfn.XLOOKUP($A227&amp;$B227,'[2]产值及收款计划（2026）'!$A:$A&amp;'[2]产值及收款计划（2026）'!$B:$B,'[2]产值及收款计划（2026）'!AY:AY)</f>
        <v>0</v>
      </c>
      <c r="AZ227" s="235" cm="1">
        <f t="array" ref="AZ227">_xlfn.XLOOKUP($A227&amp;$B227,'[2]产值及收款计划（2026）'!$A:$A&amp;'[2]产值及收款计划（2026）'!$B:$B,'[2]产值及收款计划（2026）'!AZ:AZ)</f>
        <v>0</v>
      </c>
      <c r="BA227" s="235" t="e" cm="1">
        <f t="array" ref="BA227">_xlfn.XLOOKUP($A227&amp;$B227,'[2]产值及收款计划（2026）'!$A:$A&amp;'[2]产值及收款计划（2026）'!$B:$B,'[2]产值及收款计划（2026）'!BA:BA)</f>
        <v>#REF!</v>
      </c>
      <c r="BB227" s="235" t="e" cm="1">
        <f t="array" ref="BB227">_xlfn.XLOOKUP($A227&amp;$B227,'[2]产值及收款计划（2026）'!$A:$A&amp;'[2]产值及收款计划（2026）'!$B:$B,'[2]产值及收款计划（2026）'!BB:BB)</f>
        <v>#REF!</v>
      </c>
      <c r="BC227" s="235" t="e" cm="1">
        <f t="array" ref="BC227">_xlfn.XLOOKUP($A227&amp;$B227,'[2]产值及收款计划（2026）'!$A:$A&amp;'[2]产值及收款计划（2026）'!$B:$B,'[2]产值及收款计划（2026）'!BC:BC)</f>
        <v>#REF!</v>
      </c>
      <c r="BD227" s="235" t="e" cm="1">
        <f t="array" ref="BD227">_xlfn.XLOOKUP($A227&amp;$B227,'[2]产值及收款计划（2026）'!$A:$A&amp;'[2]产值及收款计划（2026）'!$B:$B,'[2]产值及收款计划（2026）'!BD:BD)</f>
        <v>#REF!</v>
      </c>
      <c r="BE227" s="235" t="e" cm="1">
        <f t="array" ref="BE227">_xlfn.XLOOKUP($A227&amp;$B227,'[2]产值及收款计划（2026）'!$A:$A&amp;'[2]产值及收款计划（2026）'!$B:$B,'[2]产值及收款计划（2026）'!BE:BE)</f>
        <v>#REF!</v>
      </c>
      <c r="BF227" s="235" t="e" cm="1">
        <f t="array" ref="BF227">_xlfn.XLOOKUP($A227&amp;$B227,'[2]产值及收款计划（2026）'!$A:$A&amp;'[2]产值及收款计划（2026）'!$B:$B,'[2]产值及收款计划（2026）'!BF:BF)</f>
        <v>#REF!</v>
      </c>
      <c r="BG227" s="235" t="e" cm="1">
        <f t="array" ref="BG227">_xlfn.XLOOKUP($A227&amp;$B227,'[2]产值及收款计划（2026）'!$A:$A&amp;'[2]产值及收款计划（2026）'!$B:$B,'[2]产值及收款计划（2026）'!BG:BG)</f>
        <v>#REF!</v>
      </c>
      <c r="BH227" s="235" t="e" cm="1">
        <f t="array" ref="BH227">_xlfn.XLOOKUP($A227&amp;$B227,'[2]产值及收款计划（2026）'!$A:$A&amp;'[2]产值及收款计划（2026）'!$B:$B,'[2]产值及收款计划（2026）'!BH:BH)</f>
        <v>#REF!</v>
      </c>
      <c r="BI227" s="235" t="e" cm="1">
        <f t="array" ref="BI227">_xlfn.XLOOKUP($A227&amp;$B227,'[2]产值及收款计划（2026）'!$A:$A&amp;'[2]产值及收款计划（2026）'!$B:$B,'[2]产值及收款计划（2026）'!BI:BI)</f>
        <v>#REF!</v>
      </c>
      <c r="BJ227" s="235" t="e" cm="1">
        <f t="array" ref="BJ227">_xlfn.XLOOKUP($A227&amp;$B227,'[2]产值及收款计划（2026）'!$A:$A&amp;'[2]产值及收款计划（2026）'!$B:$B,'[2]产值及收款计划（2026）'!BJ:BJ)</f>
        <v>#REF!</v>
      </c>
      <c r="BK227" s="235" t="e" cm="1">
        <f t="array" ref="BK227">_xlfn.XLOOKUP($A227&amp;$B227,'[2]产值及收款计划（2026）'!$A:$A&amp;'[2]产值及收款计划（2026）'!$B:$B,'[2]产值及收款计划（2026）'!BK:BK)</f>
        <v>#REF!</v>
      </c>
      <c r="BL227" s="235" t="e" cm="1">
        <f t="array" ref="BL227">_xlfn.XLOOKUP($A227&amp;$B227,'[2]产值及收款计划（2026）'!$A:$A&amp;'[2]产值及收款计划（2026）'!$B:$B,'[2]产值及收款计划（2026）'!BL:BL)</f>
        <v>#REF!</v>
      </c>
      <c r="BM227" s="235"/>
      <c r="BN227" s="235"/>
      <c r="BO227" s="235"/>
      <c r="BP227" s="235"/>
      <c r="BQ227" s="235">
        <f>_xlfn.XLOOKUP($C227,应收未收表!$AJ:$AJ,应收未收表!AK:AK)</f>
        <v>6</v>
      </c>
      <c r="BR227" s="235">
        <f>_xlfn.XLOOKUP($C227,应收未收表!$AJ:$AJ,应收未收表!AL:AL)</f>
        <v>6</v>
      </c>
      <c r="BS227" s="235" t="str">
        <f>_xlfn.XLOOKUP($C227,应收未收表!$AJ:$AJ,应收未收表!AM:AM)</f>
        <v>一季度内无法落实</v>
      </c>
      <c r="BT227" s="235" t="str">
        <f>_xlfn.XLOOKUP($C227,应收未收表!$AJ:$AJ,应收未收表!AN:AN)</f>
        <v>甲方结算金额未落实，导致延期付款</v>
      </c>
      <c r="BU227" s="234" t="str" cm="1">
        <f t="array" ref="BU227">_xlfn.XLOOKUP($A227&amp;$B227,'[2]产值及收款计划（2026）'!$A:$A&amp;'[2]产值及收款计划（2026）'!$B:$B,'[2]产值及收款计划（2026）'!BQ:BQ)</f>
        <v>中铁一局集团第二工程有限公司</v>
      </c>
      <c r="BV227" s="235" t="e" cm="1">
        <f t="array" ref="BV227">_xlfn.XLOOKUP($A227&amp;$B227,'[2]产值及收款计划（2026）'!$A:$A&amp;'[2]产值及收款计划（2026）'!$B:$B,'[2]产值及收款计划（2026）'!BR:BR)</f>
        <v>#REF!</v>
      </c>
      <c r="CE227" s="235" cm="1">
        <f t="array" ref="CE227">_xlfn.XLOOKUP($A227&amp;$B227,'[2]产值及收款计划（2026）'!$A:$A&amp;'[2]产值及收款计划（2026）'!$B:$B,'[2]产值及收款计划（2026）'!CA:CA)</f>
        <v>0</v>
      </c>
      <c r="CF227" s="235" cm="1">
        <f t="array" ref="CF227">_xlfn.XLOOKUP($A227&amp;$B227,'[2]产值及收款计划（2026）'!$A:$A&amp;'[2]产值及收款计划（2026）'!$B:$B,'[2]产值及收款计划（2026）'!CB:CB)</f>
        <v>0</v>
      </c>
      <c r="CG227" s="235" cm="1">
        <f t="array" ref="CG227">_xlfn.XLOOKUP($A227&amp;$B227,'[2]产值及收款计划（2026）'!$A:$A&amp;'[2]产值及收款计划（2026）'!$B:$B,'[2]产值及收款计划（2026）'!CC:CC)</f>
        <v>0</v>
      </c>
      <c r="CH227" s="235" cm="1">
        <f t="array" ref="CH227">_xlfn.XLOOKUP($A227&amp;$B227,'[2]产值及收款计划（2026）'!$A:$A&amp;'[2]产值及收款计划（2026）'!$B:$B,'[2]产值及收款计划（2026）'!CD:CD)</f>
        <v>0</v>
      </c>
      <c r="CI227" s="235" cm="1">
        <f t="array" ref="CI227">_xlfn.XLOOKUP($A227&amp;$B227,'[2]产值及收款计划（2026）'!$A:$A&amp;'[2]产值及收款计划（2026）'!$B:$B,'[2]产值及收款计划（2026）'!CE:CE)</f>
        <v>0</v>
      </c>
      <c r="CJ227" s="235" cm="1">
        <f t="array" ref="CJ227">_xlfn.XLOOKUP($A227&amp;$B227,'[2]产值及收款计划（2026）'!$A:$A&amp;'[2]产值及收款计划（2026）'!$B:$B,'[2]产值及收款计划（2026）'!CF:CF)</f>
        <v>0</v>
      </c>
      <c r="CK227" s="235" cm="1">
        <f t="array" ref="CK227">_xlfn.XLOOKUP($A227&amp;$B227,'[2]产值及收款计划（2026）'!$A:$A&amp;'[2]产值及收款计划（2026）'!$B:$B,'[2]产值及收款计划（2026）'!CG:CG)</f>
        <v>0</v>
      </c>
      <c r="CL227" s="235" cm="1">
        <f t="array" ref="CL227">_xlfn.XLOOKUP($A227&amp;$B227,'[2]产值及收款计划（2026）'!$A:$A&amp;'[2]产值及收款计划（2026）'!$B:$B,'[2]产值及收款计划（2026）'!CH:CH)</f>
        <v>0</v>
      </c>
      <c r="CM227" s="235" cm="1">
        <f t="array" ref="CM227">_xlfn.XLOOKUP($A227&amp;$B227,'[2]产值及收款计划（2026）'!$A:$A&amp;'[2]产值及收款计划（2026）'!$B:$B,'[2]产值及收款计划（2026）'!CI:CI)</f>
        <v>0</v>
      </c>
      <c r="CN227" s="235" cm="1">
        <f t="array" ref="CN227">_xlfn.XLOOKUP($A227&amp;$B227,'[2]产值及收款计划（2026）'!$A:$A&amp;'[2]产值及收款计划（2026）'!$B:$B,'[2]产值及收款计划（2026）'!CJ:CJ)</f>
        <v>0</v>
      </c>
      <c r="CO227" s="235" cm="1">
        <f t="array" ref="CO227">_xlfn.XLOOKUP($A227&amp;$B227,'[2]产值及收款计划（2026）'!$A:$A&amp;'[2]产值及收款计划（2026）'!$B:$B,'[2]产值及收款计划（2026）'!CK:CK)</f>
        <v>0</v>
      </c>
      <c r="CP227" s="235" cm="1">
        <f t="array" ref="CP227">_xlfn.XLOOKUP($A227&amp;$B227,'[2]产值及收款计划（2026）'!$A:$A&amp;'[2]产值及收款计划（2026）'!$B:$B,'[2]产值及收款计划（2026）'!CL:CL)</f>
        <v>0</v>
      </c>
      <c r="DE227" s="235" cm="1">
        <f t="array" ref="DE227">_xlfn.XLOOKUP($A227&amp;$B227,'[2]产值及收款计划（2026）'!$A:$A&amp;'[2]产值及收款计划（2026）'!$B:$B,'[2]产值及收款计划（2026）'!DA:DA)</f>
        <v>0</v>
      </c>
      <c r="DF227" s="235" cm="1">
        <f t="array" ref="DF227">_xlfn.XLOOKUP($A227&amp;$B227,'[2]产值及收款计划（2026）'!$A:$A&amp;'[2]产值及收款计划（2026）'!$B:$B,'[2]产值及收款计划（2026）'!DB:DB)</f>
        <v>6.21</v>
      </c>
      <c r="DG227" s="235" cm="1">
        <f t="array" ref="DG227">_xlfn.XLOOKUP($A227&amp;$B227,'[2]产值及收款计划（2026）'!$A:$A&amp;'[2]产值及收款计划（2026）'!$B:$B,'[2]产值及收款计划（2026）'!DC:DC)</f>
        <v>0</v>
      </c>
      <c r="DH227" s="235" cm="1">
        <f t="array" ref="DH227">_xlfn.XLOOKUP($A227&amp;$B227,'[2]产值及收款计划（2026）'!$A:$A&amp;'[2]产值及收款计划（2026）'!$B:$B,'[2]产值及收款计划（2026）'!DD:DD)</f>
        <v>0</v>
      </c>
      <c r="DI227" s="235" cm="1">
        <f t="array" ref="DI227">_xlfn.XLOOKUP($A227&amp;$B227,'[2]产值及收款计划（2026）'!$A:$A&amp;'[2]产值及收款计划（2026）'!$B:$B,'[2]产值及收款计划（2026）'!DE:DE)</f>
        <v>0</v>
      </c>
      <c r="DJ227" s="235" cm="1">
        <f t="array" ref="DJ227">_xlfn.XLOOKUP($A227&amp;$B227,'[2]产值及收款计划（2026）'!$A:$A&amp;'[2]产值及收款计划（2026）'!$B:$B,'[2]产值及收款计划（2026）'!DF:DF)</f>
        <v>0</v>
      </c>
      <c r="DK227" s="235" cm="1">
        <f t="array" ref="DK227">_xlfn.XLOOKUP($A227&amp;$B227,'[2]产值及收款计划（2026）'!$A:$A&amp;'[2]产值及收款计划（2026）'!$B:$B,'[2]产值及收款计划（2026）'!DG:DG)</f>
        <v>0</v>
      </c>
      <c r="DL227" s="235" cm="1">
        <f t="array" ref="DL227">_xlfn.XLOOKUP($A227&amp;$B227,'[2]产值及收款计划（2026）'!$A:$A&amp;'[2]产值及收款计划（2026）'!$B:$B,'[2]产值及收款计划（2026）'!DH:DH)</f>
        <v>0</v>
      </c>
      <c r="DM227" s="235" cm="1">
        <f t="array" ref="DM227">_xlfn.XLOOKUP($A227&amp;$B227,'[2]产值及收款计划（2026）'!$A:$A&amp;'[2]产值及收款计划（2026）'!$B:$B,'[2]产值及收款计划（2026）'!DI:DI)</f>
        <v>0</v>
      </c>
      <c r="DN227" s="235" cm="1">
        <f t="array" ref="DN227">_xlfn.XLOOKUP($A227&amp;$B227,'[2]产值及收款计划（2026）'!$A:$A&amp;'[2]产值及收款计划（2026）'!$B:$B,'[2]产值及收款计划（2026）'!DJ:DJ)</f>
        <v>0</v>
      </c>
      <c r="DO227" s="235" cm="1">
        <f t="array" ref="DO227">_xlfn.XLOOKUP($A227&amp;$B227,'[2]产值及收款计划（2026）'!$A:$A&amp;'[2]产值及收款计划（2026）'!$B:$B,'[2]产值及收款计划（2026）'!DK:DK)</f>
        <v>0</v>
      </c>
      <c r="DP227" s="235" cm="1">
        <f t="array" ref="DP227">_xlfn.XLOOKUP($A227&amp;$B227,'[2]产值及收款计划（2026）'!$A:$A&amp;'[2]产值及收款计划（2026）'!$B:$B,'[2]产值及收款计划（2026）'!DL:DL)</f>
        <v>0</v>
      </c>
      <c r="DQ227" s="243"/>
      <c r="DR227" s="229"/>
    </row>
    <row r="228" ht="20.25" spans="1:122">
      <c r="A228" s="233">
        <f t="shared" si="18"/>
        <v>79</v>
      </c>
      <c r="B228" s="233" t="s">
        <v>26</v>
      </c>
      <c r="C228" s="234" t="str" cm="1">
        <f t="array" ref="C228">_xlfn.XLOOKUP($A228&amp;$B228,'[2]产值及收款计划（2026）'!$A:$A&amp;'[2]产值及收款计划（2026）'!$B:$B,'[2]产值及收款计划（2026）'!C:C)</f>
        <v>ZHT2024061200068</v>
      </c>
      <c r="D228" s="234" t="str" cm="1">
        <f t="array" ref="D228">_xlfn.XLOOKUP($A228&amp;$B228,'[2]产值及收款计划（2026）'!$A:$A&amp;'[2]产值及收款计划（2026）'!$B:$B,'[2]产值及收款计划（2026）'!D:D)</f>
        <v>嘉兴市联合污水处理厂数字孪生运营管理平台建设</v>
      </c>
      <c r="E228" s="235" cm="1">
        <f t="array" ref="E228">_xlfn.XLOOKUP($A228&amp;$B228,'[2]产值及收款计划（2026）'!$A:$A&amp;'[2]产值及收款计划（2026）'!$B:$B,'[2]产值及收款计划（2026）'!E:E)</f>
        <v>135</v>
      </c>
      <c r="F228" s="235" cm="1">
        <f t="array" ref="F228">_xlfn.XLOOKUP($A228&amp;$B228,'[2]产值及收款计划（2026）'!$A:$A&amp;'[2]产值及收款计划（2026）'!$B:$B,'[2]产值及收款计划（2026）'!F:F)</f>
        <v>135</v>
      </c>
      <c r="G228" s="235" cm="1">
        <f t="array" ref="G228">_xlfn.XLOOKUP($A228&amp;$B228,'[2]产值及收款计划（2026）'!$A:$A&amp;'[2]产值及收款计划（2026）'!$B:$B,'[2]产值及收款计划（2026）'!G:G)</f>
        <v>135</v>
      </c>
      <c r="H228" s="235" cm="1">
        <f t="array" ref="H228">_xlfn.XLOOKUP($A228&amp;$B228,'[2]产值及收款计划（2026）'!$A:$A&amp;'[2]产值及收款计划（2026）'!$B:$B,'[2]产值及收款计划（2026）'!H:H)</f>
        <v>115</v>
      </c>
      <c r="I228" s="236" cm="1">
        <f t="array" ref="I228">_xlfn.XLOOKUP($A228&amp;$B228,'[2]产值及收款计划（2026）'!$A:$A&amp;'[2]产值及收款计划（2026）'!$B:$B,'[2]产值及收款计划（2026）'!I:I)</f>
        <v>0.851851851851852</v>
      </c>
      <c r="J228" s="237" cm="1">
        <f t="array" ref="J228">_xlfn.XLOOKUP($A228&amp;$B228,'[2]产值及收款计划（2026）'!$A:$A&amp;'[2]产值及收款计划（2026）'!$B:$B,'[2]产值及收款计划（2026）'!J:J)</f>
        <v>0.06</v>
      </c>
      <c r="K228" s="235" t="e" cm="1">
        <f t="array" ref="K228">_xlfn.XLOOKUP($A228&amp;$B228,'[2]产值及收款计划（2026）'!$A:$A&amp;'[2]产值及收款计划（2026）'!$B:$B,'[2]产值及收款计划（2026）'!K:K)</f>
        <v>#REF!</v>
      </c>
      <c r="L228" s="235" t="e" cm="1">
        <f t="array" ref="L228">_xlfn.XLOOKUP($A228&amp;$B228,'[2]产值及收款计划（2026）'!$A:$A&amp;'[2]产值及收款计划（2026）'!$B:$B,'[2]产值及收款计划（2026）'!L:L)</f>
        <v>#REF!</v>
      </c>
      <c r="M228" s="235" t="str" cm="1">
        <f t="array" ref="M228">_xlfn.XLOOKUP($A228&amp;$B228,'[2]产值及收款计划（2026）'!$A:$A&amp;'[2]产值及收款计划（2026）'!$B:$B,'[2]产值及收款计划（2026）'!M:M)</f>
        <v>主导</v>
      </c>
      <c r="N228" s="235" t="str" cm="1">
        <f t="array" ref="N228">_xlfn.XLOOKUP($A228&amp;$B228,'[2]产值及收款计划（2026）'!$A:$A&amp;'[2]产值及收款计划（2026）'!$B:$B,'[2]产值及收款计划（2026）'!N:N)</f>
        <v>董力健团队</v>
      </c>
      <c r="O228" s="235" t="str" cm="1">
        <f t="array" ref="O228">_xlfn.XLOOKUP($A228&amp;$B228,'[2]产值及收款计划（2026）'!$A:$A&amp;'[2]产值及收款计划（2026）'!$B:$B,'[2]产值及收款计划（2026）'!O:O)</f>
        <v>郑炜明</v>
      </c>
      <c r="P228" s="234" t="str" cm="1">
        <f t="array" ref="P228">_xlfn.XLOOKUP($A228&amp;$B228,'[2]产值及收款计划（2026）'!$A:$A&amp;'[2]产值及收款计划（2026）'!$B:$B,'[2]产值及收款计划（2026）'!P:P)</f>
        <v>25已完结</v>
      </c>
      <c r="Q228" s="235" t="e" cm="1">
        <f t="array" ref="Q228">_xlfn.XLOOKUP($A228&amp;$B228,'[2]产值及收款计划（2026）'!$A:$A&amp;'[2]产值及收款计划（2026）'!$B:$B,'[2]产值及收款计划（2026）'!Q:Q)</f>
        <v>#REF!</v>
      </c>
      <c r="R228" s="235" t="e" cm="1">
        <f t="array" ref="R228">_xlfn.XLOOKUP($A228&amp;$B228,'[2]产值及收款计划（2026）'!$A:$A&amp;'[2]产值及收款计划（2026）'!$B:$B,'[2]产值及收款计划（2026）'!R:R)</f>
        <v>#REF!</v>
      </c>
      <c r="S228" s="235" t="e" cm="1">
        <f t="array" ref="S228">_xlfn.XLOOKUP($A228&amp;$B228,'[2]产值及收款计划（2026）'!$A:$A&amp;'[2]产值及收款计划（2026）'!$B:$B,'[2]产值及收款计划（2026）'!S:S)</f>
        <v>#REF!</v>
      </c>
      <c r="T228" s="235" cm="1">
        <f t="array" ref="T228">_xlfn.XLOOKUP($A228&amp;$B228,'[2]产值及收款计划（2026）'!$A:$A&amp;'[2]产值及收款计划（2026）'!$B:$B,'[2]产值及收款计划（2026）'!T:T)</f>
        <v>135</v>
      </c>
      <c r="U228" s="235" cm="1">
        <f t="array" ref="U228">_xlfn.XLOOKUP($A228&amp;$B228,'[2]产值及收款计划（2026）'!$A:$A&amp;'[2]产值及收款计划（2026）'!$B:$B,'[2]产值及收款计划（2026）'!U:U)</f>
        <v>0</v>
      </c>
      <c r="V228" s="235" cm="1">
        <f t="array" ref="V228">_xlfn.XLOOKUP($A228&amp;$B228,'[2]产值及收款计划（2026）'!$A:$A&amp;'[2]产值及收款计划（2026）'!$B:$B,'[2]产值及收款计划（2026）'!V:V)</f>
        <v>0</v>
      </c>
      <c r="W228" s="235" t="e" cm="1">
        <f t="array" ref="W228">_xlfn.XLOOKUP($A228&amp;$B228,'[2]产值及收款计划（2026）'!$A:$A&amp;'[2]产值及收款计划（2026）'!$B:$B,'[2]产值及收款计划（2026）'!W:W)</f>
        <v>#REF!</v>
      </c>
      <c r="X228" s="235" t="e" cm="1">
        <f t="array" ref="X228">_xlfn.XLOOKUP($A228&amp;$B228,'[2]产值及收款计划（2026）'!$A:$A&amp;'[2]产值及收款计划（2026）'!$B:$B,'[2]产值及收款计划（2026）'!X:X)</f>
        <v>#REF!</v>
      </c>
      <c r="Y228" s="235" t="e" cm="1">
        <f t="array" ref="Y228">_xlfn.XLOOKUP($A228&amp;$B228,'[2]产值及收款计划（2026）'!$A:$A&amp;'[2]产值及收款计划（2026）'!$B:$B,'[2]产值及收款计划（2026）'!Y:Y)</f>
        <v>#REF!</v>
      </c>
      <c r="Z228" s="235" t="e" cm="1">
        <f t="array" ref="Z228">_xlfn.XLOOKUP($A228&amp;$B228,'[2]产值及收款计划（2026）'!$A:$A&amp;'[2]产值及收款计划（2026）'!$B:$B,'[2]产值及收款计划（2026）'!Z:Z)</f>
        <v>#REF!</v>
      </c>
      <c r="AA228" s="235" cm="1">
        <f t="array" ref="AA228">_xlfn.XLOOKUP($A228&amp;$B228,'[2]产值及收款计划（2026）'!$A:$A&amp;'[2]产值及收款计划（2026）'!$B:$B,'[2]产值及收款计划（2026）'!AA:AA)</f>
        <v>0</v>
      </c>
      <c r="AB228" s="235" cm="1">
        <f t="array" ref="AB228">_xlfn.XLOOKUP($A228&amp;$B228,'[2]产值及收款计划（2026）'!$A:$A&amp;'[2]产值及收款计划（2026）'!$B:$B,'[2]产值及收款计划（2026）'!AB:AB)</f>
        <v>0</v>
      </c>
      <c r="AC228" s="235" cm="1">
        <f t="array" ref="AC228">_xlfn.XLOOKUP($A228&amp;$B228,'[2]产值及收款计划（2026）'!$A:$A&amp;'[2]产值及收款计划（2026）'!$B:$B,'[2]产值及收款计划（2026）'!AC:AC)</f>
        <v>0</v>
      </c>
      <c r="AD228" s="235" cm="1">
        <f t="array" ref="AD228">_xlfn.XLOOKUP($A228&amp;$B228,'[2]产值及收款计划（2026）'!$A:$A&amp;'[2]产值及收款计划（2026）'!$B:$B,'[2]产值及收款计划（2026）'!AD:AD)</f>
        <v>0</v>
      </c>
      <c r="AE228" s="235" cm="1">
        <f t="array" ref="AE228">_xlfn.XLOOKUP($A228&amp;$B228,'[2]产值及收款计划（2026）'!$A:$A&amp;'[2]产值及收款计划（2026）'!$B:$B,'[2]产值及收款计划（2026）'!AE:AE)</f>
        <v>0</v>
      </c>
      <c r="AF228" s="235" cm="1">
        <f t="array" ref="AF228">_xlfn.XLOOKUP($A228&amp;$B228,'[2]产值及收款计划（2026）'!$A:$A&amp;'[2]产值及收款计划（2026）'!$B:$B,'[2]产值及收款计划（2026）'!AF:AF)</f>
        <v>0</v>
      </c>
      <c r="AG228" s="235" cm="1">
        <f t="array" ref="AG228">_xlfn.XLOOKUP($A228&amp;$B228,'[2]产值及收款计划（2026）'!$A:$A&amp;'[2]产值及收款计划（2026）'!$B:$B,'[2]产值及收款计划（2026）'!AG:AG)</f>
        <v>0</v>
      </c>
      <c r="AH228" s="235" cm="1">
        <f t="array" ref="AH228">_xlfn.XLOOKUP($A228&amp;$B228,'[2]产值及收款计划（2026）'!$A:$A&amp;'[2]产值及收款计划（2026）'!$B:$B,'[2]产值及收款计划（2026）'!AH:AH)</f>
        <v>0</v>
      </c>
      <c r="AI228" s="235" cm="1">
        <f t="array" ref="AI228">_xlfn.XLOOKUP($A228&amp;$B228,'[2]产值及收款计划（2026）'!$A:$A&amp;'[2]产值及收款计划（2026）'!$B:$B,'[2]产值及收款计划（2026）'!AI:AI)</f>
        <v>0</v>
      </c>
      <c r="AJ228" s="235" cm="1">
        <f t="array" ref="AJ228">_xlfn.XLOOKUP($A228&amp;$B228,'[2]产值及收款计划（2026）'!$A:$A&amp;'[2]产值及收款计划（2026）'!$B:$B,'[2]产值及收款计划（2026）'!AJ:AJ)</f>
        <v>0</v>
      </c>
      <c r="AK228" s="235" cm="1">
        <f t="array" ref="AK228">_xlfn.XLOOKUP($A228&amp;$B228,'[2]产值及收款计划（2026）'!$A:$A&amp;'[2]产值及收款计划（2026）'!$B:$B,'[2]产值及收款计划（2026）'!AK:AK)</f>
        <v>0</v>
      </c>
      <c r="AL228" s="235" cm="1">
        <f t="array" ref="AL228">_xlfn.XLOOKUP($A228&amp;$B228,'[2]产值及收款计划（2026）'!$A:$A&amp;'[2]产值及收款计划（2026）'!$B:$B,'[2]产值及收款计划（2026）'!AL:AL)</f>
        <v>0</v>
      </c>
      <c r="AM228" s="242" cm="1">
        <f t="array" ref="AM228">_xlfn.LET(_xlpm.勾选月份状态数组,TRANSPOSE('PPT(12-15页）-TOP10'!$A$3:$A$14),_xlpm.选择数据区,IF('PPT(12-15页）-TOP10'!$E$3="收款",$BA228:$BL228,$AA228:$AL228),SUM(_xlfn._xlws.FILTER(_xlpm.选择数据区,_xlpm.勾选月份状态数组,"")))</f>
        <v>0</v>
      </c>
      <c r="AN228" s="235" t="e">
        <f>_xlfn.XLOOKUP($C228,应收未收表!$T:$T,应收未收表!AA:AA)</f>
        <v>#N/A</v>
      </c>
      <c r="AO228" s="235" t="e">
        <f>_xlfn.XLOOKUP($C228,应收未收表!$T:$T,应收未收表!AB:AB)</f>
        <v>#N/A</v>
      </c>
      <c r="AP228" s="235" t="e">
        <f>_xlfn.XLOOKUP($C228,应收未收表!$T:$T,应收未收表!AC:AC)</f>
        <v>#N/A</v>
      </c>
      <c r="AQ228" s="235" t="e">
        <f>_xlfn.XLOOKUP($C228,应收未收表!$T:$T,应收未收表!AE:AE)</f>
        <v>#N/A</v>
      </c>
      <c r="AR228" s="235" t="e">
        <f>_xlfn.XLOOKUP($C228,应收未收表!$T:$T,应收未收表!AF:AF)</f>
        <v>#N/A</v>
      </c>
      <c r="AS228" s="235" t="e" cm="1">
        <f t="array" ref="AS228">_xlfn.XLOOKUP($A228&amp;$B228,'[2]产值及收款计划（2026）'!$A:$A&amp;'[2]产值及收款计划（2026）'!$B:$B,'[2]产值及收款计划（2026）'!AS:AS)</f>
        <v>#REF!</v>
      </c>
      <c r="AT228" s="235" t="e" cm="1">
        <f t="array" ref="AT228">_xlfn.XLOOKUP($A228&amp;$B228,'[2]产值及收款计划（2026）'!$A:$A&amp;'[2]产值及收款计划（2026）'!$B:$B,'[2]产值及收款计划（2026）'!AT:AT)</f>
        <v>#REF!</v>
      </c>
      <c r="AU228" s="235" t="e" cm="1">
        <f t="array" ref="AU228">_xlfn.XLOOKUP($A228&amp;$B228,'[2]产值及收款计划（2026）'!$A:$A&amp;'[2]产值及收款计划（2026）'!$B:$B,'[2]产值及收款计划（2026）'!AU:AU)</f>
        <v>#REF!</v>
      </c>
      <c r="AV228" s="235" t="e" cm="1">
        <f t="array" ref="AV228">_xlfn.XLOOKUP($A228&amp;$B228,'[2]产值及收款计划（2026）'!$A:$A&amp;'[2]产值及收款计划（2026）'!$B:$B,'[2]产值及收款计划（2026）'!AV:AV)</f>
        <v>#REF!</v>
      </c>
      <c r="AW228" s="235" cm="1">
        <f t="array" ref="AW228">_xlfn.XLOOKUP($A228&amp;$B228,'[2]产值及收款计划（2026）'!$A:$A&amp;'[2]产值及收款计划（2026）'!$B:$B,'[2]产值及收款计划（2026）'!AW:AW)</f>
        <v>81</v>
      </c>
      <c r="AX228" s="235" cm="1">
        <f t="array" ref="AX228">_xlfn.XLOOKUP($A228&amp;$B228,'[2]产值及收款计划（2026）'!$A:$A&amp;'[2]产值及收款计划（2026）'!$B:$B,'[2]产值及收款计划（2026）'!AX:AX)</f>
        <v>0</v>
      </c>
      <c r="AY228" s="235" cm="1">
        <f t="array" ref="AY228">_xlfn.XLOOKUP($A228&amp;$B228,'[2]产值及收款计划（2026）'!$A:$A&amp;'[2]产值及收款计划（2026）'!$B:$B,'[2]产值及收款计划（2026）'!AY:AY)</f>
        <v>54</v>
      </c>
      <c r="AZ228" s="235" cm="1">
        <f t="array" ref="AZ228">_xlfn.XLOOKUP($A228&amp;$B228,'[2]产值及收款计划（2026）'!$A:$A&amp;'[2]产值及收款计划（2026）'!$B:$B,'[2]产值及收款计划（2026）'!AZ:AZ)</f>
        <v>54</v>
      </c>
      <c r="BA228" s="235" t="e" cm="1">
        <f t="array" ref="BA228">_xlfn.XLOOKUP($A228&amp;$B228,'[2]产值及收款计划（2026）'!$A:$A&amp;'[2]产值及收款计划（2026）'!$B:$B,'[2]产值及收款计划（2026）'!BA:BA)</f>
        <v>#REF!</v>
      </c>
      <c r="BB228" s="235" t="e" cm="1">
        <f t="array" ref="BB228">_xlfn.XLOOKUP($A228&amp;$B228,'[2]产值及收款计划（2026）'!$A:$A&amp;'[2]产值及收款计划（2026）'!$B:$B,'[2]产值及收款计划（2026）'!BB:BB)</f>
        <v>#REF!</v>
      </c>
      <c r="BC228" s="235" cm="1">
        <f t="array" ref="BC228">_xlfn.XLOOKUP($A228&amp;$B228,'[2]产值及收款计划（2026）'!$A:$A&amp;'[2]产值及收款计划（2026）'!$B:$B,'[2]产值及收款计划（2026）'!BC:BC)</f>
        <v>33.75</v>
      </c>
      <c r="BD228" s="235" t="e" cm="1">
        <f t="array" ref="BD228">_xlfn.XLOOKUP($A228&amp;$B228,'[2]产值及收款计划（2026）'!$A:$A&amp;'[2]产值及收款计划（2026）'!$B:$B,'[2]产值及收款计划（2026）'!BD:BD)</f>
        <v>#REF!</v>
      </c>
      <c r="BE228" s="235" t="e" cm="1">
        <f t="array" ref="BE228">_xlfn.XLOOKUP($A228&amp;$B228,'[2]产值及收款计划（2026）'!$A:$A&amp;'[2]产值及收款计划（2026）'!$B:$B,'[2]产值及收款计划（2026）'!BE:BE)</f>
        <v>#REF!</v>
      </c>
      <c r="BF228" s="235" t="e" cm="1">
        <f t="array" ref="BF228">_xlfn.XLOOKUP($A228&amp;$B228,'[2]产值及收款计划（2026）'!$A:$A&amp;'[2]产值及收款计划（2026）'!$B:$B,'[2]产值及收款计划（2026）'!BF:BF)</f>
        <v>#REF!</v>
      </c>
      <c r="BG228" s="235" t="e" cm="1">
        <f t="array" ref="BG228">_xlfn.XLOOKUP($A228&amp;$B228,'[2]产值及收款计划（2026）'!$A:$A&amp;'[2]产值及收款计划（2026）'!$B:$B,'[2]产值及收款计划（2026）'!BG:BG)</f>
        <v>#REF!</v>
      </c>
      <c r="BH228" s="235" t="e" cm="1">
        <f t="array" ref="BH228">_xlfn.XLOOKUP($A228&amp;$B228,'[2]产值及收款计划（2026）'!$A:$A&amp;'[2]产值及收款计划（2026）'!$B:$B,'[2]产值及收款计划（2026）'!BH:BH)</f>
        <v>#REF!</v>
      </c>
      <c r="BI228" s="235" t="e" cm="1">
        <f t="array" ref="BI228">_xlfn.XLOOKUP($A228&amp;$B228,'[2]产值及收款计划（2026）'!$A:$A&amp;'[2]产值及收款计划（2026）'!$B:$B,'[2]产值及收款计划（2026）'!BI:BI)</f>
        <v>#REF!</v>
      </c>
      <c r="BJ228" s="235" t="e" cm="1">
        <f t="array" ref="BJ228">_xlfn.XLOOKUP($A228&amp;$B228,'[2]产值及收款计划（2026）'!$A:$A&amp;'[2]产值及收款计划（2026）'!$B:$B,'[2]产值及收款计划（2026）'!BJ:BJ)</f>
        <v>#REF!</v>
      </c>
      <c r="BK228" s="235" t="e" cm="1">
        <f t="array" ref="BK228">_xlfn.XLOOKUP($A228&amp;$B228,'[2]产值及收款计划（2026）'!$A:$A&amp;'[2]产值及收款计划（2026）'!$B:$B,'[2]产值及收款计划（2026）'!BK:BK)</f>
        <v>#REF!</v>
      </c>
      <c r="BL228" s="235" t="e" cm="1">
        <f t="array" ref="BL228">_xlfn.XLOOKUP($A228&amp;$B228,'[2]产值及收款计划（2026）'!$A:$A&amp;'[2]产值及收款计划（2026）'!$B:$B,'[2]产值及收款计划（2026）'!BL:BL)</f>
        <v>#REF!</v>
      </c>
      <c r="BM228" s="235"/>
      <c r="BN228" s="235"/>
      <c r="BO228" s="235"/>
      <c r="BP228" s="235"/>
      <c r="BQ228" s="235" t="e">
        <f>_xlfn.XLOOKUP($C228,应收未收表!$AJ:$AJ,应收未收表!AK:AK)</f>
        <v>#N/A</v>
      </c>
      <c r="BR228" s="235" t="e">
        <f>_xlfn.XLOOKUP($C228,应收未收表!$AJ:$AJ,应收未收表!AL:AL)</f>
        <v>#N/A</v>
      </c>
      <c r="BS228" s="235" t="e">
        <f>_xlfn.XLOOKUP($C228,应收未收表!$AJ:$AJ,应收未收表!AM:AM)</f>
        <v>#N/A</v>
      </c>
      <c r="BT228" s="235" t="e">
        <f>_xlfn.XLOOKUP($C228,应收未收表!$AJ:$AJ,应收未收表!AN:AN)</f>
        <v>#N/A</v>
      </c>
      <c r="BU228" s="234" t="str" cm="1">
        <f t="array" ref="BU228">_xlfn.XLOOKUP($A228&amp;$B228,'[2]产值及收款计划（2026）'!$A:$A&amp;'[2]产值及收款计划（2026）'!$B:$B,'[2]产值及收款计划（2026）'!BQ:BQ)</f>
        <v>浙江嘉源和达水务有限公司</v>
      </c>
      <c r="BV228" s="235" t="e" cm="1">
        <f t="array" ref="BV228">_xlfn.XLOOKUP($A228&amp;$B228,'[2]产值及收款计划（2026）'!$A:$A&amp;'[2]产值及收款计划（2026）'!$B:$B,'[2]产值及收款计划（2026）'!BR:BR)</f>
        <v>#REF!</v>
      </c>
      <c r="CE228" s="235" cm="1">
        <f t="array" ref="CE228">_xlfn.XLOOKUP($A228&amp;$B228,'[2]产值及收款计划（2026）'!$A:$A&amp;'[2]产值及收款计划（2026）'!$B:$B,'[2]产值及收款计划（2026）'!CA:CA)</f>
        <v>0</v>
      </c>
      <c r="CF228" s="235" cm="1">
        <f t="array" ref="CF228">_xlfn.XLOOKUP($A228&amp;$B228,'[2]产值及收款计划（2026）'!$A:$A&amp;'[2]产值及收款计划（2026）'!$B:$B,'[2]产值及收款计划（2026）'!CB:CB)</f>
        <v>0</v>
      </c>
      <c r="CG228" s="235" cm="1">
        <f t="array" ref="CG228">_xlfn.XLOOKUP($A228&amp;$B228,'[2]产值及收款计划（2026）'!$A:$A&amp;'[2]产值及收款计划（2026）'!$B:$B,'[2]产值及收款计划（2026）'!CC:CC)</f>
        <v>0</v>
      </c>
      <c r="CH228" s="235" cm="1">
        <f t="array" ref="CH228">_xlfn.XLOOKUP($A228&amp;$B228,'[2]产值及收款计划（2026）'!$A:$A&amp;'[2]产值及收款计划（2026）'!$B:$B,'[2]产值及收款计划（2026）'!CD:CD)</f>
        <v>0</v>
      </c>
      <c r="CI228" s="235" cm="1">
        <f t="array" ref="CI228">_xlfn.XLOOKUP($A228&amp;$B228,'[2]产值及收款计划（2026）'!$A:$A&amp;'[2]产值及收款计划（2026）'!$B:$B,'[2]产值及收款计划（2026）'!CE:CE)</f>
        <v>0</v>
      </c>
      <c r="CJ228" s="235" cm="1">
        <f t="array" ref="CJ228">_xlfn.XLOOKUP($A228&amp;$B228,'[2]产值及收款计划（2026）'!$A:$A&amp;'[2]产值及收款计划（2026）'!$B:$B,'[2]产值及收款计划（2026）'!CF:CF)</f>
        <v>0</v>
      </c>
      <c r="CK228" s="235" cm="1">
        <f t="array" ref="CK228">_xlfn.XLOOKUP($A228&amp;$B228,'[2]产值及收款计划（2026）'!$A:$A&amp;'[2]产值及收款计划（2026）'!$B:$B,'[2]产值及收款计划（2026）'!CG:CG)</f>
        <v>0</v>
      </c>
      <c r="CL228" s="235" cm="1">
        <f t="array" ref="CL228">_xlfn.XLOOKUP($A228&amp;$B228,'[2]产值及收款计划（2026）'!$A:$A&amp;'[2]产值及收款计划（2026）'!$B:$B,'[2]产值及收款计划（2026）'!CH:CH)</f>
        <v>0</v>
      </c>
      <c r="CM228" s="235" cm="1">
        <f t="array" ref="CM228">_xlfn.XLOOKUP($A228&amp;$B228,'[2]产值及收款计划（2026）'!$A:$A&amp;'[2]产值及收款计划（2026）'!$B:$B,'[2]产值及收款计划（2026）'!CI:CI)</f>
        <v>0</v>
      </c>
      <c r="CN228" s="235" cm="1">
        <f t="array" ref="CN228">_xlfn.XLOOKUP($A228&amp;$B228,'[2]产值及收款计划（2026）'!$A:$A&amp;'[2]产值及收款计划（2026）'!$B:$B,'[2]产值及收款计划（2026）'!CJ:CJ)</f>
        <v>0</v>
      </c>
      <c r="CO228" s="235" cm="1">
        <f t="array" ref="CO228">_xlfn.XLOOKUP($A228&amp;$B228,'[2]产值及收款计划（2026）'!$A:$A&amp;'[2]产值及收款计划（2026）'!$B:$B,'[2]产值及收款计划（2026）'!CK:CK)</f>
        <v>0</v>
      </c>
      <c r="CP228" s="235" cm="1">
        <f t="array" ref="CP228">_xlfn.XLOOKUP($A228&amp;$B228,'[2]产值及收款计划（2026）'!$A:$A&amp;'[2]产值及收款计划（2026）'!$B:$B,'[2]产值及收款计划（2026）'!CL:CL)</f>
        <v>0</v>
      </c>
      <c r="DE228" s="235" cm="1">
        <f t="array" ref="DE228">_xlfn.XLOOKUP($A228&amp;$B228,'[2]产值及收款计划（2026）'!$A:$A&amp;'[2]产值及收款计划（2026）'!$B:$B,'[2]产值及收款计划（2026）'!DA:DA)</f>
        <v>0</v>
      </c>
      <c r="DF228" s="235" cm="1">
        <f t="array" ref="DF228">_xlfn.XLOOKUP($A228&amp;$B228,'[2]产值及收款计划（2026）'!$A:$A&amp;'[2]产值及收款计划（2026）'!$B:$B,'[2]产值及收款计划（2026）'!DB:DB)</f>
        <v>0</v>
      </c>
      <c r="DG228" s="235" cm="1">
        <f t="array" ref="DG228">_xlfn.XLOOKUP($A228&amp;$B228,'[2]产值及收款计划（2026）'!$A:$A&amp;'[2]产值及收款计划（2026）'!$B:$B,'[2]产值及收款计划（2026）'!DC:DC)</f>
        <v>0</v>
      </c>
      <c r="DH228" s="235" cm="1">
        <f t="array" ref="DH228">_xlfn.XLOOKUP($A228&amp;$B228,'[2]产值及收款计划（2026）'!$A:$A&amp;'[2]产值及收款计划（2026）'!$B:$B,'[2]产值及收款计划（2026）'!DD:DD)</f>
        <v>0</v>
      </c>
      <c r="DI228" s="235" cm="1">
        <f t="array" ref="DI228">_xlfn.XLOOKUP($A228&amp;$B228,'[2]产值及收款计划（2026）'!$A:$A&amp;'[2]产值及收款计划（2026）'!$B:$B,'[2]产值及收款计划（2026）'!DE:DE)</f>
        <v>0</v>
      </c>
      <c r="DJ228" s="235" cm="1">
        <f t="array" ref="DJ228">_xlfn.XLOOKUP($A228&amp;$B228,'[2]产值及收款计划（2026）'!$A:$A&amp;'[2]产值及收款计划（2026）'!$B:$B,'[2]产值及收款计划（2026）'!DF:DF)</f>
        <v>0</v>
      </c>
      <c r="DK228" s="235" cm="1">
        <f t="array" ref="DK228">_xlfn.XLOOKUP($A228&amp;$B228,'[2]产值及收款计划（2026）'!$A:$A&amp;'[2]产值及收款计划（2026）'!$B:$B,'[2]产值及收款计划（2026）'!DG:DG)</f>
        <v>0</v>
      </c>
      <c r="DL228" s="235" cm="1">
        <f t="array" ref="DL228">_xlfn.XLOOKUP($A228&amp;$B228,'[2]产值及收款计划（2026）'!$A:$A&amp;'[2]产值及收款计划（2026）'!$B:$B,'[2]产值及收款计划（2026）'!DH:DH)</f>
        <v>0</v>
      </c>
      <c r="DM228" s="235" cm="1">
        <f t="array" ref="DM228">_xlfn.XLOOKUP($A228&amp;$B228,'[2]产值及收款计划（2026）'!$A:$A&amp;'[2]产值及收款计划（2026）'!$B:$B,'[2]产值及收款计划（2026）'!DI:DI)</f>
        <v>0</v>
      </c>
      <c r="DN228" s="235" cm="1">
        <f t="array" ref="DN228">_xlfn.XLOOKUP($A228&amp;$B228,'[2]产值及收款计划（2026）'!$A:$A&amp;'[2]产值及收款计划（2026）'!$B:$B,'[2]产值及收款计划（2026）'!DJ:DJ)</f>
        <v>0</v>
      </c>
      <c r="DO228" s="235" cm="1">
        <f t="array" ref="DO228">_xlfn.XLOOKUP($A228&amp;$B228,'[2]产值及收款计划（2026）'!$A:$A&amp;'[2]产值及收款计划（2026）'!$B:$B,'[2]产值及收款计划（2026）'!DK:DK)</f>
        <v>0</v>
      </c>
      <c r="DP228" s="235" cm="1">
        <f t="array" ref="DP228">_xlfn.XLOOKUP($A228&amp;$B228,'[2]产值及收款计划（2026）'!$A:$A&amp;'[2]产值及收款计划（2026）'!$B:$B,'[2]产值及收款计划（2026）'!DL:DL)</f>
        <v>0</v>
      </c>
      <c r="DQ228" s="243"/>
      <c r="DR228" s="229"/>
    </row>
    <row r="229" ht="20.25" spans="1:122">
      <c r="A229" s="233">
        <f t="shared" si="18"/>
        <v>80</v>
      </c>
      <c r="B229" s="233" t="s">
        <v>26</v>
      </c>
      <c r="C229" s="234" t="str" cm="1">
        <f t="array" ref="C229">_xlfn.XLOOKUP($A229&amp;$B229,'[2]产值及收款计划（2026）'!$A:$A&amp;'[2]产值及收款计划（2026）'!$B:$B,'[2]产值及收款计划（2026）'!C:C)</f>
        <v>ZHT2024062700080</v>
      </c>
      <c r="D229" s="234" t="str" cm="1">
        <f t="array" ref="D229">_xlfn.XLOOKUP($A229&amp;$B229,'[2]产值及收款计划（2026）'!$A:$A&amp;'[2]产值及收款计划（2026）'!$B:$B,'[2]产值及收款计划（2026）'!D:D)</f>
        <v>中铁一局集团嘉兴至枫南市域铁路SG2土建施工项目 智慧拌合安全生产监控系统合同</v>
      </c>
      <c r="E229" s="235" cm="1">
        <f t="array" ref="E229">_xlfn.XLOOKUP($A229&amp;$B229,'[2]产值及收款计划（2026）'!$A:$A&amp;'[2]产值及收款计划（2026）'!$B:$B,'[2]产值及收款计划（2026）'!E:E)</f>
        <v>159.1</v>
      </c>
      <c r="F229" s="235" cm="1">
        <f t="array" ref="F229">_xlfn.XLOOKUP($A229&amp;$B229,'[2]产值及收款计划（2026）'!$A:$A&amp;'[2]产值及收款计划（2026）'!$B:$B,'[2]产值及收款计划（2026）'!F:F)</f>
        <v>159.1</v>
      </c>
      <c r="G229" s="235" cm="1">
        <f t="array" ref="G229">_xlfn.XLOOKUP($A229&amp;$B229,'[2]产值及收款计划（2026）'!$A:$A&amp;'[2]产值及收款计划（2026）'!$B:$B,'[2]产值及收款计划（2026）'!G:G)</f>
        <v>110.7</v>
      </c>
      <c r="H229" s="235" cm="1">
        <f t="array" ref="H229">_xlfn.XLOOKUP($A229&amp;$B229,'[2]产值及收款计划（2026）'!$A:$A&amp;'[2]产值及收款计划（2026）'!$B:$B,'[2]产值及收款计划（2026）'!H:H)</f>
        <v>68.1</v>
      </c>
      <c r="I229" s="236" cm="1">
        <f t="array" ref="I229">_xlfn.XLOOKUP($A229&amp;$B229,'[2]产值及收款计划（2026）'!$A:$A&amp;'[2]产值及收款计划（2026）'!$B:$B,'[2]产值及收款计划（2026）'!I:I)</f>
        <v>0.428032683846637</v>
      </c>
      <c r="J229" s="237" cm="1">
        <f t="array" ref="J229">_xlfn.XLOOKUP($A229&amp;$B229,'[2]产值及收款计划（2026）'!$A:$A&amp;'[2]产值及收款计划（2026）'!$B:$B,'[2]产值及收款计划（2026）'!J:J)</f>
        <v>0.0713039795549143</v>
      </c>
      <c r="K229" s="235" t="e" cm="1">
        <f t="array" ref="K229">_xlfn.XLOOKUP($A229&amp;$B229,'[2]产值及收款计划（2026）'!$A:$A&amp;'[2]产值及收款计划（2026）'!$B:$B,'[2]产值及收款计划（2026）'!K:K)</f>
        <v>#REF!</v>
      </c>
      <c r="L229" s="235" t="e" cm="1">
        <f t="array" ref="L229">_xlfn.XLOOKUP($A229&amp;$B229,'[2]产值及收款计划（2026）'!$A:$A&amp;'[2]产值及收款计划（2026）'!$B:$B,'[2]产值及收款计划（2026）'!L:L)</f>
        <v>#REF!</v>
      </c>
      <c r="M229" s="235" t="str" cm="1">
        <f t="array" ref="M229">_xlfn.XLOOKUP($A229&amp;$B229,'[2]产值及收款计划（2026）'!$A:$A&amp;'[2]产值及收款计划（2026）'!$B:$B,'[2]产值及收款计划（2026）'!M:M)</f>
        <v>主导</v>
      </c>
      <c r="N229" s="235" t="str" cm="1">
        <f t="array" ref="N229">_xlfn.XLOOKUP($A229&amp;$B229,'[2]产值及收款计划（2026）'!$A:$A&amp;'[2]产值及收款计划（2026）'!$B:$B,'[2]产值及收款计划（2026）'!N:N)</f>
        <v>董力健团队</v>
      </c>
      <c r="O229" s="235" t="str" cm="1">
        <f t="array" ref="O229">_xlfn.XLOOKUP($A229&amp;$B229,'[2]产值及收款计划（2026）'!$A:$A&amp;'[2]产值及收款计划（2026）'!$B:$B,'[2]产值及收款计划（2026）'!O:O)</f>
        <v>杨舒文</v>
      </c>
      <c r="P229" s="234" t="str" cm="1">
        <f t="array" ref="P229">_xlfn.XLOOKUP($A229&amp;$B229,'[2]产值及收款计划（2026）'!$A:$A&amp;'[2]产值及收款计划（2026）'!$B:$B,'[2]产值及收款计划（2026）'!P:P)</f>
        <v>在建</v>
      </c>
      <c r="Q229" s="235" t="e" cm="1">
        <f t="array" ref="Q229">_xlfn.XLOOKUP($A229&amp;$B229,'[2]产值及收款计划（2026）'!$A:$A&amp;'[2]产值及收款计划（2026）'!$B:$B,'[2]产值及收款计划（2026）'!Q:Q)</f>
        <v>#REF!</v>
      </c>
      <c r="R229" s="235" t="e" cm="1">
        <f t="array" ref="R229">_xlfn.XLOOKUP($A229&amp;$B229,'[2]产值及收款计划（2026）'!$A:$A&amp;'[2]产值及收款计划（2026）'!$B:$B,'[2]产值及收款计划（2026）'!R:R)</f>
        <v>#REF!</v>
      </c>
      <c r="S229" s="235" t="e" cm="1">
        <f t="array" ref="S229">_xlfn.XLOOKUP($A229&amp;$B229,'[2]产值及收款计划（2026）'!$A:$A&amp;'[2]产值及收款计划（2026）'!$B:$B,'[2]产值及收款计划（2026）'!S:S)</f>
        <v>#REF!</v>
      </c>
      <c r="T229" s="235" cm="1">
        <f t="array" ref="T229">_xlfn.XLOOKUP($A229&amp;$B229,'[2]产值及收款计划（2026）'!$A:$A&amp;'[2]产值及收款计划（2026）'!$B:$B,'[2]产值及收款计划（2026）'!T:T)</f>
        <v>113</v>
      </c>
      <c r="U229" s="235" cm="1">
        <f t="array" ref="U229">_xlfn.XLOOKUP($A229&amp;$B229,'[2]产值及收款计划（2026）'!$A:$A&amp;'[2]产值及收款计划（2026）'!$B:$B,'[2]产值及收款计划（2026）'!U:U)</f>
        <v>0</v>
      </c>
      <c r="V229" s="235" cm="1">
        <f t="array" ref="V229">_xlfn.XLOOKUP($A229&amp;$B229,'[2]产值及收款计划（2026）'!$A:$A&amp;'[2]产值及收款计划（2026）'!$B:$B,'[2]产值及收款计划（2026）'!V:V)</f>
        <v>46.1</v>
      </c>
      <c r="W229" s="235" t="e" cm="1">
        <f t="array" ref="W229">_xlfn.XLOOKUP($A229&amp;$B229,'[2]产值及收款计划（2026）'!$A:$A&amp;'[2]产值及收款计划（2026）'!$B:$B,'[2]产值及收款计划（2026）'!W:W)</f>
        <v>#REF!</v>
      </c>
      <c r="X229" s="235" t="e" cm="1">
        <f t="array" ref="X229">_xlfn.XLOOKUP($A229&amp;$B229,'[2]产值及收款计划（2026）'!$A:$A&amp;'[2]产值及收款计划（2026）'!$B:$B,'[2]产值及收款计划（2026）'!X:X)</f>
        <v>#REF!</v>
      </c>
      <c r="Y229" s="235" t="e" cm="1">
        <f t="array" ref="Y229">_xlfn.XLOOKUP($A229&amp;$B229,'[2]产值及收款计划（2026）'!$A:$A&amp;'[2]产值及收款计划（2026）'!$B:$B,'[2]产值及收款计划（2026）'!Y:Y)</f>
        <v>#REF!</v>
      </c>
      <c r="Z229" s="235" t="e" cm="1">
        <f t="array" ref="Z229">_xlfn.XLOOKUP($A229&amp;$B229,'[2]产值及收款计划（2026）'!$A:$A&amp;'[2]产值及收款计划（2026）'!$B:$B,'[2]产值及收款计划（2026）'!Z:Z)</f>
        <v>#REF!</v>
      </c>
      <c r="AA229" s="235" t="e" cm="1">
        <f t="array" ref="AA229">_xlfn.XLOOKUP($A229&amp;$B229,'[2]产值及收款计划（2026）'!$A:$A&amp;'[2]产值及收款计划（2026）'!$B:$B,'[2]产值及收款计划（2026）'!AA:AA)</f>
        <v>#REF!</v>
      </c>
      <c r="AB229" s="235" t="e" cm="1">
        <f t="array" ref="AB229">_xlfn.XLOOKUP($A229&amp;$B229,'[2]产值及收款计划（2026）'!$A:$A&amp;'[2]产值及收款计划（2026）'!$B:$B,'[2]产值及收款计划（2026）'!AB:AB)</f>
        <v>#REF!</v>
      </c>
      <c r="AC229" s="235" t="e" cm="1">
        <f t="array" ref="AC229">_xlfn.XLOOKUP($A229&amp;$B229,'[2]产值及收款计划（2026）'!$A:$A&amp;'[2]产值及收款计划（2026）'!$B:$B,'[2]产值及收款计划（2026）'!AC:AC)</f>
        <v>#REF!</v>
      </c>
      <c r="AD229" s="235" t="e" cm="1">
        <f t="array" ref="AD229">_xlfn.XLOOKUP($A229&amp;$B229,'[2]产值及收款计划（2026）'!$A:$A&amp;'[2]产值及收款计划（2026）'!$B:$B,'[2]产值及收款计划（2026）'!AD:AD)</f>
        <v>#REF!</v>
      </c>
      <c r="AE229" s="235" t="e" cm="1">
        <f t="array" ref="AE229">_xlfn.XLOOKUP($A229&amp;$B229,'[2]产值及收款计划（2026）'!$A:$A&amp;'[2]产值及收款计划（2026）'!$B:$B,'[2]产值及收款计划（2026）'!AE:AE)</f>
        <v>#REF!</v>
      </c>
      <c r="AF229" s="235" t="e" cm="1">
        <f t="array" ref="AF229">_xlfn.XLOOKUP($A229&amp;$B229,'[2]产值及收款计划（2026）'!$A:$A&amp;'[2]产值及收款计划（2026）'!$B:$B,'[2]产值及收款计划（2026）'!AF:AF)</f>
        <v>#REF!</v>
      </c>
      <c r="AG229" s="235" t="e" cm="1">
        <f t="array" ref="AG229">_xlfn.XLOOKUP($A229&amp;$B229,'[2]产值及收款计划（2026）'!$A:$A&amp;'[2]产值及收款计划（2026）'!$B:$B,'[2]产值及收款计划（2026）'!AG:AG)</f>
        <v>#REF!</v>
      </c>
      <c r="AH229" s="235" t="e" cm="1">
        <f t="array" ref="AH229">_xlfn.XLOOKUP($A229&amp;$B229,'[2]产值及收款计划（2026）'!$A:$A&amp;'[2]产值及收款计划（2026）'!$B:$B,'[2]产值及收款计划（2026）'!AH:AH)</f>
        <v>#REF!</v>
      </c>
      <c r="AI229" s="235" t="e" cm="1">
        <f t="array" ref="AI229">_xlfn.XLOOKUP($A229&amp;$B229,'[2]产值及收款计划（2026）'!$A:$A&amp;'[2]产值及收款计划（2026）'!$B:$B,'[2]产值及收款计划（2026）'!AI:AI)</f>
        <v>#REF!</v>
      </c>
      <c r="AJ229" s="235" t="e" cm="1">
        <f t="array" ref="AJ229">_xlfn.XLOOKUP($A229&amp;$B229,'[2]产值及收款计划（2026）'!$A:$A&amp;'[2]产值及收款计划（2026）'!$B:$B,'[2]产值及收款计划（2026）'!AJ:AJ)</f>
        <v>#REF!</v>
      </c>
      <c r="AK229" s="235" t="e" cm="1">
        <f t="array" ref="AK229">_xlfn.XLOOKUP($A229&amp;$B229,'[2]产值及收款计划（2026）'!$A:$A&amp;'[2]产值及收款计划（2026）'!$B:$B,'[2]产值及收款计划（2026）'!AK:AK)</f>
        <v>#REF!</v>
      </c>
      <c r="AL229" s="235" t="e" cm="1">
        <f t="array" ref="AL229">_xlfn.XLOOKUP($A229&amp;$B229,'[2]产值及收款计划（2026）'!$A:$A&amp;'[2]产值及收款计划（2026）'!$B:$B,'[2]产值及收款计划（2026）'!AL:AL)</f>
        <v>#REF!</v>
      </c>
      <c r="AM229" s="242" t="e" cm="1">
        <f t="array" ref="AM229">_xlfn.LET(_xlpm.勾选月份状态数组,TRANSPOSE('PPT(12-15页）-TOP10'!$A$3:$A$14),_xlpm.选择数据区,IF('PPT(12-15页）-TOP10'!$E$3="收款",$BA229:$BL229,$AA229:$AL229),SUM(_xlfn._xlws.FILTER(_xlpm.选择数据区,_xlpm.勾选月份状态数组,"")))</f>
        <v>#REF!</v>
      </c>
      <c r="AN229" s="235" t="e">
        <f>_xlfn.XLOOKUP($C229,应收未收表!$T:$T,应收未收表!AA:AA)</f>
        <v>#N/A</v>
      </c>
      <c r="AO229" s="235" t="e">
        <f>_xlfn.XLOOKUP($C229,应收未收表!$T:$T,应收未收表!AB:AB)</f>
        <v>#N/A</v>
      </c>
      <c r="AP229" s="235" t="e">
        <f>_xlfn.XLOOKUP($C229,应收未收表!$T:$T,应收未收表!AC:AC)</f>
        <v>#N/A</v>
      </c>
      <c r="AQ229" s="235" t="e">
        <f>_xlfn.XLOOKUP($C229,应收未收表!$T:$T,应收未收表!AE:AE)</f>
        <v>#N/A</v>
      </c>
      <c r="AR229" s="235" t="e">
        <f>_xlfn.XLOOKUP($C229,应收未收表!$T:$T,应收未收表!AF:AF)</f>
        <v>#N/A</v>
      </c>
      <c r="AS229" s="235" t="e" cm="1">
        <f t="array" ref="AS229">_xlfn.XLOOKUP($A229&amp;$B229,'[2]产值及收款计划（2026）'!$A:$A&amp;'[2]产值及收款计划（2026）'!$B:$B,'[2]产值及收款计划（2026）'!AS:AS)</f>
        <v>#REF!</v>
      </c>
      <c r="AT229" s="235" t="e" cm="1">
        <f t="array" ref="AT229">_xlfn.XLOOKUP($A229&amp;$B229,'[2]产值及收款计划（2026）'!$A:$A&amp;'[2]产值及收款计划（2026）'!$B:$B,'[2]产值及收款计划（2026）'!AT:AT)</f>
        <v>#REF!</v>
      </c>
      <c r="AU229" s="235" t="e" cm="1">
        <f t="array" ref="AU229">_xlfn.XLOOKUP($A229&amp;$B229,'[2]产值及收款计划（2026）'!$A:$A&amp;'[2]产值及收款计划（2026）'!$B:$B,'[2]产值及收款计划（2026）'!AU:AU)</f>
        <v>#REF!</v>
      </c>
      <c r="AV229" s="235" t="e" cm="1">
        <f t="array" ref="AV229">_xlfn.XLOOKUP($A229&amp;$B229,'[2]产值及收款计划（2026）'!$A:$A&amp;'[2]产值及收款计划（2026）'!$B:$B,'[2]产值及收款计划（2026）'!AV:AV)</f>
        <v>#REF!</v>
      </c>
      <c r="AW229" s="235" cm="1">
        <f t="array" ref="AW229">_xlfn.XLOOKUP($A229&amp;$B229,'[2]产值及收款计划（2026）'!$A:$A&amp;'[2]产值及收款计划（2026）'!$B:$B,'[2]产值及收款计划（2026）'!AW:AW)</f>
        <v>25</v>
      </c>
      <c r="AX229" s="235" cm="1">
        <f t="array" ref="AX229">_xlfn.XLOOKUP($A229&amp;$B229,'[2]产值及收款计划（2026）'!$A:$A&amp;'[2]产值及收款计划（2026）'!$B:$B,'[2]产值及收款计划（2026）'!AX:AX)</f>
        <v>0</v>
      </c>
      <c r="AY229" s="235" cm="1">
        <f t="array" ref="AY229">_xlfn.XLOOKUP($A229&amp;$B229,'[2]产值及收款计划（2026）'!$A:$A&amp;'[2]产值及收款计划（2026）'!$B:$B,'[2]产值及收款计划（2026）'!AY:AY)</f>
        <v>134.1</v>
      </c>
      <c r="AZ229" s="235" cm="1">
        <f t="array" ref="AZ229">_xlfn.XLOOKUP($A229&amp;$B229,'[2]产值及收款计划（2026）'!$A:$A&amp;'[2]产值及收款计划（2026）'!$B:$B,'[2]产值及收款计划（2026）'!AZ:AZ)</f>
        <v>88</v>
      </c>
      <c r="BA229" s="235" t="e" cm="1">
        <f t="array" ref="BA229">_xlfn.XLOOKUP($A229&amp;$B229,'[2]产值及收款计划（2026）'!$A:$A&amp;'[2]产值及收款计划（2026）'!$B:$B,'[2]产值及收款计划（2026）'!BA:BA)</f>
        <v>#REF!</v>
      </c>
      <c r="BB229" s="235" t="e" cm="1">
        <f t="array" ref="BB229">_xlfn.XLOOKUP($A229&amp;$B229,'[2]产值及收款计划（2026）'!$A:$A&amp;'[2]产值及收款计划（2026）'!$B:$B,'[2]产值及收款计划（2026）'!BB:BB)</f>
        <v>#REF!</v>
      </c>
      <c r="BC229" s="235" cm="1">
        <f t="array" ref="BC229">_xlfn.XLOOKUP($A229&amp;$B229,'[2]产值及收款计划（2026）'!$A:$A&amp;'[2]产值及收款计划（2026）'!$B:$B,'[2]产值及收款计划（2026）'!BC:BC)</f>
        <v>60</v>
      </c>
      <c r="BD229" s="235" t="e" cm="1">
        <f t="array" ref="BD229">_xlfn.XLOOKUP($A229&amp;$B229,'[2]产值及收款计划（2026）'!$A:$A&amp;'[2]产值及收款计划（2026）'!$B:$B,'[2]产值及收款计划（2026）'!BD:BD)</f>
        <v>#REF!</v>
      </c>
      <c r="BE229" s="235" t="e" cm="1">
        <f t="array" ref="BE229">_xlfn.XLOOKUP($A229&amp;$B229,'[2]产值及收款计划（2026）'!$A:$A&amp;'[2]产值及收款计划（2026）'!$B:$B,'[2]产值及收款计划（2026）'!BE:BE)</f>
        <v>#REF!</v>
      </c>
      <c r="BF229" s="235" t="e" cm="1">
        <f t="array" ref="BF229">_xlfn.XLOOKUP($A229&amp;$B229,'[2]产值及收款计划（2026）'!$A:$A&amp;'[2]产值及收款计划（2026）'!$B:$B,'[2]产值及收款计划（2026）'!BF:BF)</f>
        <v>#REF!</v>
      </c>
      <c r="BG229" s="235" t="e" cm="1">
        <f t="array" ref="BG229">_xlfn.XLOOKUP($A229&amp;$B229,'[2]产值及收款计划（2026）'!$A:$A&amp;'[2]产值及收款计划（2026）'!$B:$B,'[2]产值及收款计划（2026）'!BG:BG)</f>
        <v>#REF!</v>
      </c>
      <c r="BH229" s="235" t="e" cm="1">
        <f t="array" ref="BH229">_xlfn.XLOOKUP($A229&amp;$B229,'[2]产值及收款计划（2026）'!$A:$A&amp;'[2]产值及收款计划（2026）'!$B:$B,'[2]产值及收款计划（2026）'!BH:BH)</f>
        <v>#REF!</v>
      </c>
      <c r="BI229" s="235" t="e" cm="1">
        <f t="array" ref="BI229">_xlfn.XLOOKUP($A229&amp;$B229,'[2]产值及收款计划（2026）'!$A:$A&amp;'[2]产值及收款计划（2026）'!$B:$B,'[2]产值及收款计划（2026）'!BI:BI)</f>
        <v>#REF!</v>
      </c>
      <c r="BJ229" s="235" t="e" cm="1">
        <f t="array" ref="BJ229">_xlfn.XLOOKUP($A229&amp;$B229,'[2]产值及收款计划（2026）'!$A:$A&amp;'[2]产值及收款计划（2026）'!$B:$B,'[2]产值及收款计划（2026）'!BJ:BJ)</f>
        <v>#REF!</v>
      </c>
      <c r="BK229" s="235" t="e" cm="1">
        <f t="array" ref="BK229">_xlfn.XLOOKUP($A229&amp;$B229,'[2]产值及收款计划（2026）'!$A:$A&amp;'[2]产值及收款计划（2026）'!$B:$B,'[2]产值及收款计划（2026）'!BK:BK)</f>
        <v>#REF!</v>
      </c>
      <c r="BL229" s="235" t="e" cm="1">
        <f t="array" ref="BL229">_xlfn.XLOOKUP($A229&amp;$B229,'[2]产值及收款计划（2026）'!$A:$A&amp;'[2]产值及收款计划（2026）'!$B:$B,'[2]产值及收款计划（2026）'!BL:BL)</f>
        <v>#REF!</v>
      </c>
      <c r="BM229" s="235"/>
      <c r="BN229" s="235"/>
      <c r="BO229" s="235"/>
      <c r="BP229" s="235"/>
      <c r="BQ229" s="235" t="e">
        <f>_xlfn.XLOOKUP($C229,应收未收表!$AJ:$AJ,应收未收表!AK:AK)</f>
        <v>#N/A</v>
      </c>
      <c r="BR229" s="235" t="e">
        <f>_xlfn.XLOOKUP($C229,应收未收表!$AJ:$AJ,应收未收表!AL:AL)</f>
        <v>#N/A</v>
      </c>
      <c r="BS229" s="235" t="e">
        <f>_xlfn.XLOOKUP($C229,应收未收表!$AJ:$AJ,应收未收表!AM:AM)</f>
        <v>#N/A</v>
      </c>
      <c r="BT229" s="235" t="e">
        <f>_xlfn.XLOOKUP($C229,应收未收表!$AJ:$AJ,应收未收表!AN:AN)</f>
        <v>#N/A</v>
      </c>
      <c r="BU229" s="234" t="str" cm="1">
        <f t="array" ref="BU229">_xlfn.XLOOKUP($A229&amp;$B229,'[2]产值及收款计划（2026）'!$A:$A&amp;'[2]产值及收款计划（2026）'!$B:$B,'[2]产值及收款计划（2026）'!BQ:BQ)</f>
        <v>中铁一局集团有限公司第二工程分公司</v>
      </c>
      <c r="BV229" s="235" t="str" cm="1">
        <f t="array" ref="BV229">_xlfn.XLOOKUP($A229&amp;$B229,'[2]产值及收款计划（2026）'!$A:$A&amp;'[2]产值及收款计划（2026）'!$B:$B,'[2]产值及收款计划（2026）'!BR:BR)</f>
        <v>供应链3月到账</v>
      </c>
      <c r="CE229" s="235" cm="1">
        <f t="array" ref="CE229">_xlfn.XLOOKUP($A229&amp;$B229,'[2]产值及收款计划（2026）'!$A:$A&amp;'[2]产值及收款计划（2026）'!$B:$B,'[2]产值及收款计划（2026）'!CA:CA)</f>
        <v>0</v>
      </c>
      <c r="CF229" s="235" cm="1">
        <f t="array" ref="CF229">_xlfn.XLOOKUP($A229&amp;$B229,'[2]产值及收款计划（2026）'!$A:$A&amp;'[2]产值及收款计划（2026）'!$B:$B,'[2]产值及收款计划（2026）'!CB:CB)</f>
        <v>0</v>
      </c>
      <c r="CG229" s="235" cm="1">
        <f t="array" ref="CG229">_xlfn.XLOOKUP($A229&amp;$B229,'[2]产值及收款计划（2026）'!$A:$A&amp;'[2]产值及收款计划（2026）'!$B:$B,'[2]产值及收款计划（2026）'!CC:CC)</f>
        <v>0</v>
      </c>
      <c r="CH229" s="235" cm="1">
        <f t="array" ref="CH229">_xlfn.XLOOKUP($A229&amp;$B229,'[2]产值及收款计划（2026）'!$A:$A&amp;'[2]产值及收款计划（2026）'!$B:$B,'[2]产值及收款计划（2026）'!CD:CD)</f>
        <v>0</v>
      </c>
      <c r="CI229" s="235" cm="1">
        <f t="array" ref="CI229">_xlfn.XLOOKUP($A229&amp;$B229,'[2]产值及收款计划（2026）'!$A:$A&amp;'[2]产值及收款计划（2026）'!$B:$B,'[2]产值及收款计划（2026）'!CE:CE)</f>
        <v>0</v>
      </c>
      <c r="CJ229" s="235" cm="1">
        <f t="array" ref="CJ229">_xlfn.XLOOKUP($A229&amp;$B229,'[2]产值及收款计划（2026）'!$A:$A&amp;'[2]产值及收款计划（2026）'!$B:$B,'[2]产值及收款计划（2026）'!CF:CF)</f>
        <v>0</v>
      </c>
      <c r="CK229" s="235" cm="1">
        <f t="array" ref="CK229">_xlfn.XLOOKUP($A229&amp;$B229,'[2]产值及收款计划（2026）'!$A:$A&amp;'[2]产值及收款计划（2026）'!$B:$B,'[2]产值及收款计划（2026）'!CG:CG)</f>
        <v>0</v>
      </c>
      <c r="CL229" s="235" cm="1">
        <f t="array" ref="CL229">_xlfn.XLOOKUP($A229&amp;$B229,'[2]产值及收款计划（2026）'!$A:$A&amp;'[2]产值及收款计划（2026）'!$B:$B,'[2]产值及收款计划（2026）'!CH:CH)</f>
        <v>0</v>
      </c>
      <c r="CM229" s="235" cm="1">
        <f t="array" ref="CM229">_xlfn.XLOOKUP($A229&amp;$B229,'[2]产值及收款计划（2026）'!$A:$A&amp;'[2]产值及收款计划（2026）'!$B:$B,'[2]产值及收款计划（2026）'!CI:CI)</f>
        <v>0</v>
      </c>
      <c r="CN229" s="235" cm="1">
        <f t="array" ref="CN229">_xlfn.XLOOKUP($A229&amp;$B229,'[2]产值及收款计划（2026）'!$A:$A&amp;'[2]产值及收款计划（2026）'!$B:$B,'[2]产值及收款计划（2026）'!CJ:CJ)</f>
        <v>0</v>
      </c>
      <c r="CO229" s="235" cm="1">
        <f t="array" ref="CO229">_xlfn.XLOOKUP($A229&amp;$B229,'[2]产值及收款计划（2026）'!$A:$A&amp;'[2]产值及收款计划（2026）'!$B:$B,'[2]产值及收款计划（2026）'!CK:CK)</f>
        <v>0</v>
      </c>
      <c r="CP229" s="235" cm="1">
        <f t="array" ref="CP229">_xlfn.XLOOKUP($A229&amp;$B229,'[2]产值及收款计划（2026）'!$A:$A&amp;'[2]产值及收款计划（2026）'!$B:$B,'[2]产值及收款计划（2026）'!CL:CL)</f>
        <v>0</v>
      </c>
      <c r="DE229" s="235" cm="1">
        <f t="array" ref="DE229">_xlfn.XLOOKUP($A229&amp;$B229,'[2]产值及收款计划（2026）'!$A:$A&amp;'[2]产值及收款计划（2026）'!$B:$B,'[2]产值及收款计划（2026）'!DA:DA)</f>
        <v>0</v>
      </c>
      <c r="DF229" s="235" cm="1">
        <f t="array" ref="DF229">_xlfn.XLOOKUP($A229&amp;$B229,'[2]产值及收款计划（2026）'!$A:$A&amp;'[2]产值及收款计划（2026）'!$B:$B,'[2]产值及收款计划（2026）'!DB:DB)</f>
        <v>0</v>
      </c>
      <c r="DG229" s="235" cm="1">
        <f t="array" ref="DG229">_xlfn.XLOOKUP($A229&amp;$B229,'[2]产值及收款计划（2026）'!$A:$A&amp;'[2]产值及收款计划（2026）'!$B:$B,'[2]产值及收款计划（2026）'!DC:DC)</f>
        <v>0</v>
      </c>
      <c r="DH229" s="235" cm="1">
        <f t="array" ref="DH229">_xlfn.XLOOKUP($A229&amp;$B229,'[2]产值及收款计划（2026）'!$A:$A&amp;'[2]产值及收款计划（2026）'!$B:$B,'[2]产值及收款计划（2026）'!DD:DD)</f>
        <v>0</v>
      </c>
      <c r="DI229" s="235" cm="1">
        <f t="array" ref="DI229">_xlfn.XLOOKUP($A229&amp;$B229,'[2]产值及收款计划（2026）'!$A:$A&amp;'[2]产值及收款计划（2026）'!$B:$B,'[2]产值及收款计划（2026）'!DE:DE)</f>
        <v>0</v>
      </c>
      <c r="DJ229" s="235" cm="1">
        <f t="array" ref="DJ229">_xlfn.XLOOKUP($A229&amp;$B229,'[2]产值及收款计划（2026）'!$A:$A&amp;'[2]产值及收款计划（2026）'!$B:$B,'[2]产值及收款计划（2026）'!DF:DF)</f>
        <v>0</v>
      </c>
      <c r="DK229" s="235" cm="1">
        <f t="array" ref="DK229">_xlfn.XLOOKUP($A229&amp;$B229,'[2]产值及收款计划（2026）'!$A:$A&amp;'[2]产值及收款计划（2026）'!$B:$B,'[2]产值及收款计划（2026）'!DG:DG)</f>
        <v>0</v>
      </c>
      <c r="DL229" s="235" cm="1">
        <f t="array" ref="DL229">_xlfn.XLOOKUP($A229&amp;$B229,'[2]产值及收款计划（2026）'!$A:$A&amp;'[2]产值及收款计划（2026）'!$B:$B,'[2]产值及收款计划（2026）'!DH:DH)</f>
        <v>0</v>
      </c>
      <c r="DM229" s="235" cm="1">
        <f t="array" ref="DM229">_xlfn.XLOOKUP($A229&amp;$B229,'[2]产值及收款计划（2026）'!$A:$A&amp;'[2]产值及收款计划（2026）'!$B:$B,'[2]产值及收款计划（2026）'!DI:DI)</f>
        <v>0</v>
      </c>
      <c r="DN229" s="235" cm="1">
        <f t="array" ref="DN229">_xlfn.XLOOKUP($A229&amp;$B229,'[2]产值及收款计划（2026）'!$A:$A&amp;'[2]产值及收款计划（2026）'!$B:$B,'[2]产值及收款计划（2026）'!DJ:DJ)</f>
        <v>0</v>
      </c>
      <c r="DO229" s="235" cm="1">
        <f t="array" ref="DO229">_xlfn.XLOOKUP($A229&amp;$B229,'[2]产值及收款计划（2026）'!$A:$A&amp;'[2]产值及收款计划（2026）'!$B:$B,'[2]产值及收款计划（2026）'!DK:DK)</f>
        <v>0</v>
      </c>
      <c r="DP229" s="235" cm="1">
        <f t="array" ref="DP229">_xlfn.XLOOKUP($A229&amp;$B229,'[2]产值及收款计划（2026）'!$A:$A&amp;'[2]产值及收款计划（2026）'!$B:$B,'[2]产值及收款计划（2026）'!DL:DL)</f>
        <v>0</v>
      </c>
      <c r="DQ229" s="243"/>
      <c r="DR229" s="229"/>
    </row>
    <row r="230" ht="60.75" spans="1:122">
      <c r="A230" s="233">
        <f t="shared" si="18"/>
        <v>81</v>
      </c>
      <c r="B230" s="233" t="s">
        <v>26</v>
      </c>
      <c r="C230" s="234" t="str" cm="1">
        <f t="array" ref="C230">_xlfn.XLOOKUP($A230&amp;$B230,'[2]产值及收款计划（2026）'!$A:$A&amp;'[2]产值及收款计划（2026）'!$B:$B,'[2]产值及收款计划（2026）'!C:C)</f>
        <v>ZHT2024062700081</v>
      </c>
      <c r="D230" s="234" t="str" cm="1">
        <f t="array" ref="D230">_xlfn.XLOOKUP($A230&amp;$B230,'[2]产值及收款计划（2026）'!$A:$A&amp;'[2]产值及收款计划（2026）'!$B:$B,'[2]产值及收款计划（2026）'!D:D)</f>
        <v>嘉兴至枫南市域铁路SG2土建施工项目智慧工地合同</v>
      </c>
      <c r="E230" s="235" cm="1">
        <f t="array" ref="E230">_xlfn.XLOOKUP($A230&amp;$B230,'[2]产值及收款计划（2026）'!$A:$A&amp;'[2]产值及收款计划（2026）'!$B:$B,'[2]产值及收款计划（2026）'!E:E)</f>
        <v>17.144</v>
      </c>
      <c r="F230" s="235" cm="1">
        <f t="array" ref="F230">_xlfn.XLOOKUP($A230&amp;$B230,'[2]产值及收款计划（2026）'!$A:$A&amp;'[2]产值及收款计划（2026）'!$B:$B,'[2]产值及收款计划（2026）'!F:F)</f>
        <v>17.144</v>
      </c>
      <c r="G230" s="235" cm="1">
        <f t="array" ref="G230">_xlfn.XLOOKUP($A230&amp;$B230,'[2]产值及收款计划（2026）'!$A:$A&amp;'[2]产值及收款计划（2026）'!$B:$B,'[2]产值及收款计划（2026）'!G:G)</f>
        <v>8.0853</v>
      </c>
      <c r="H230" s="235" cm="1">
        <f t="array" ref="H230">_xlfn.XLOOKUP($A230&amp;$B230,'[2]产值及收款计划（2026）'!$A:$A&amp;'[2]产值及收款计划（2026）'!$B:$B,'[2]产值及收款计划（2026）'!H:H)</f>
        <v>5.644</v>
      </c>
      <c r="I230" s="236" cm="1">
        <f t="array" ref="I230">_xlfn.XLOOKUP($A230&amp;$B230,'[2]产值及收款计划（2026）'!$A:$A&amp;'[2]产值及收款计划（2026）'!$B:$B,'[2]产值及收款计划（2026）'!I:I)</f>
        <v>0.329211385907606</v>
      </c>
      <c r="J230" s="237" cm="1">
        <f t="array" ref="J230">_xlfn.XLOOKUP($A230&amp;$B230,'[2]产值及收款计划（2026）'!$A:$A&amp;'[2]产值及收款计划（2026）'!$B:$B,'[2]产值及收款计划（2026）'!J:J)</f>
        <v>0.0872003278850079</v>
      </c>
      <c r="K230" s="235" t="e" cm="1">
        <f t="array" ref="K230">_xlfn.XLOOKUP($A230&amp;$B230,'[2]产值及收款计划（2026）'!$A:$A&amp;'[2]产值及收款计划（2026）'!$B:$B,'[2]产值及收款计划（2026）'!K:K)</f>
        <v>#REF!</v>
      </c>
      <c r="L230" s="235" t="e" cm="1">
        <f t="array" ref="L230">_xlfn.XLOOKUP($A230&amp;$B230,'[2]产值及收款计划（2026）'!$A:$A&amp;'[2]产值及收款计划（2026）'!$B:$B,'[2]产值及收款计划（2026）'!L:L)</f>
        <v>#REF!</v>
      </c>
      <c r="M230" s="235" t="str" cm="1">
        <f t="array" ref="M230">_xlfn.XLOOKUP($A230&amp;$B230,'[2]产值及收款计划（2026）'!$A:$A&amp;'[2]产值及收款计划（2026）'!$B:$B,'[2]产值及收款计划（2026）'!M:M)</f>
        <v>主导</v>
      </c>
      <c r="N230" s="235" t="str" cm="1">
        <f t="array" ref="N230">_xlfn.XLOOKUP($A230&amp;$B230,'[2]产值及收款计划（2026）'!$A:$A&amp;'[2]产值及收款计划（2026）'!$B:$B,'[2]产值及收款计划（2026）'!N:N)</f>
        <v>董力健团队</v>
      </c>
      <c r="O230" s="235" t="str" cm="1">
        <f t="array" ref="O230">_xlfn.XLOOKUP($A230&amp;$B230,'[2]产值及收款计划（2026）'!$A:$A&amp;'[2]产值及收款计划（2026）'!$B:$B,'[2]产值及收款计划（2026）'!O:O)</f>
        <v>杨舒文</v>
      </c>
      <c r="P230" s="234" t="str" cm="1">
        <f t="array" ref="P230">_xlfn.XLOOKUP($A230&amp;$B230,'[2]产值及收款计划（2026）'!$A:$A&amp;'[2]产值及收款计划（2026）'!$B:$B,'[2]产值及收款计划（2026）'!P:P)</f>
        <v>25已完结</v>
      </c>
      <c r="Q230" s="235" t="e" cm="1">
        <f t="array" ref="Q230">_xlfn.XLOOKUP($A230&amp;$B230,'[2]产值及收款计划（2026）'!$A:$A&amp;'[2]产值及收款计划（2026）'!$B:$B,'[2]产值及收款计划（2026）'!Q:Q)</f>
        <v>#REF!</v>
      </c>
      <c r="R230" s="235" t="e" cm="1">
        <f t="array" ref="R230">_xlfn.XLOOKUP($A230&amp;$B230,'[2]产值及收款计划（2026）'!$A:$A&amp;'[2]产值及收款计划（2026）'!$B:$B,'[2]产值及收款计划（2026）'!R:R)</f>
        <v>#REF!</v>
      </c>
      <c r="S230" s="235" t="e" cm="1">
        <f t="array" ref="S230">_xlfn.XLOOKUP($A230&amp;$B230,'[2]产值及收款计划（2026）'!$A:$A&amp;'[2]产值及收款计划（2026）'!$B:$B,'[2]产值及收款计划（2026）'!S:S)</f>
        <v>#REF!</v>
      </c>
      <c r="T230" s="235" cm="1">
        <f t="array" ref="T230">_xlfn.XLOOKUP($A230&amp;$B230,'[2]产值及收款计划（2026）'!$A:$A&amp;'[2]产值及收款计划（2026）'!$B:$B,'[2]产值及收款计划（2026）'!T:T)</f>
        <v>17.144</v>
      </c>
      <c r="U230" s="235" cm="1">
        <f t="array" ref="U230">_xlfn.XLOOKUP($A230&amp;$B230,'[2]产值及收款计划（2026）'!$A:$A&amp;'[2]产值及收款计划（2026）'!$B:$B,'[2]产值及收款计划（2026）'!U:U)</f>
        <v>0</v>
      </c>
      <c r="V230" s="235" cm="1">
        <f t="array" ref="V230">_xlfn.XLOOKUP($A230&amp;$B230,'[2]产值及收款计划（2026）'!$A:$A&amp;'[2]产值及收款计划（2026）'!$B:$B,'[2]产值及收款计划（2026）'!V:V)</f>
        <v>0</v>
      </c>
      <c r="W230" s="235" t="e" cm="1">
        <f t="array" ref="W230">_xlfn.XLOOKUP($A230&amp;$B230,'[2]产值及收款计划（2026）'!$A:$A&amp;'[2]产值及收款计划（2026）'!$B:$B,'[2]产值及收款计划（2026）'!W:W)</f>
        <v>#REF!</v>
      </c>
      <c r="X230" s="235" t="e" cm="1">
        <f t="array" ref="X230">_xlfn.XLOOKUP($A230&amp;$B230,'[2]产值及收款计划（2026）'!$A:$A&amp;'[2]产值及收款计划（2026）'!$B:$B,'[2]产值及收款计划（2026）'!X:X)</f>
        <v>#REF!</v>
      </c>
      <c r="Y230" s="235" t="e" cm="1">
        <f t="array" ref="Y230">_xlfn.XLOOKUP($A230&amp;$B230,'[2]产值及收款计划（2026）'!$A:$A&amp;'[2]产值及收款计划（2026）'!$B:$B,'[2]产值及收款计划（2026）'!Y:Y)</f>
        <v>#REF!</v>
      </c>
      <c r="Z230" s="235" t="e" cm="1">
        <f t="array" ref="Z230">_xlfn.XLOOKUP($A230&amp;$B230,'[2]产值及收款计划（2026）'!$A:$A&amp;'[2]产值及收款计划（2026）'!$B:$B,'[2]产值及收款计划（2026）'!Z:Z)</f>
        <v>#REF!</v>
      </c>
      <c r="AA230" s="235" cm="1">
        <f t="array" ref="AA230">_xlfn.XLOOKUP($A230&amp;$B230,'[2]产值及收款计划（2026）'!$A:$A&amp;'[2]产值及收款计划（2026）'!$B:$B,'[2]产值及收款计划（2026）'!AA:AA)</f>
        <v>0</v>
      </c>
      <c r="AB230" s="235" cm="1">
        <f t="array" ref="AB230">_xlfn.XLOOKUP($A230&amp;$B230,'[2]产值及收款计划（2026）'!$A:$A&amp;'[2]产值及收款计划（2026）'!$B:$B,'[2]产值及收款计划（2026）'!AB:AB)</f>
        <v>0</v>
      </c>
      <c r="AC230" s="235" cm="1">
        <f t="array" ref="AC230">_xlfn.XLOOKUP($A230&amp;$B230,'[2]产值及收款计划（2026）'!$A:$A&amp;'[2]产值及收款计划（2026）'!$B:$B,'[2]产值及收款计划（2026）'!AC:AC)</f>
        <v>0</v>
      </c>
      <c r="AD230" s="235" cm="1">
        <f t="array" ref="AD230">_xlfn.XLOOKUP($A230&amp;$B230,'[2]产值及收款计划（2026）'!$A:$A&amp;'[2]产值及收款计划（2026）'!$B:$B,'[2]产值及收款计划（2026）'!AD:AD)</f>
        <v>0</v>
      </c>
      <c r="AE230" s="235" cm="1">
        <f t="array" ref="AE230">_xlfn.XLOOKUP($A230&amp;$B230,'[2]产值及收款计划（2026）'!$A:$A&amp;'[2]产值及收款计划（2026）'!$B:$B,'[2]产值及收款计划（2026）'!AE:AE)</f>
        <v>0</v>
      </c>
      <c r="AF230" s="235" cm="1">
        <f t="array" ref="AF230">_xlfn.XLOOKUP($A230&amp;$B230,'[2]产值及收款计划（2026）'!$A:$A&amp;'[2]产值及收款计划（2026）'!$B:$B,'[2]产值及收款计划（2026）'!AF:AF)</f>
        <v>0</v>
      </c>
      <c r="AG230" s="235" cm="1">
        <f t="array" ref="AG230">_xlfn.XLOOKUP($A230&amp;$B230,'[2]产值及收款计划（2026）'!$A:$A&amp;'[2]产值及收款计划（2026）'!$B:$B,'[2]产值及收款计划（2026）'!AG:AG)</f>
        <v>0</v>
      </c>
      <c r="AH230" s="235" cm="1">
        <f t="array" ref="AH230">_xlfn.XLOOKUP($A230&amp;$B230,'[2]产值及收款计划（2026）'!$A:$A&amp;'[2]产值及收款计划（2026）'!$B:$B,'[2]产值及收款计划（2026）'!AH:AH)</f>
        <v>0</v>
      </c>
      <c r="AI230" s="235" cm="1">
        <f t="array" ref="AI230">_xlfn.XLOOKUP($A230&amp;$B230,'[2]产值及收款计划（2026）'!$A:$A&amp;'[2]产值及收款计划（2026）'!$B:$B,'[2]产值及收款计划（2026）'!AI:AI)</f>
        <v>0</v>
      </c>
      <c r="AJ230" s="235" cm="1">
        <f t="array" ref="AJ230">_xlfn.XLOOKUP($A230&amp;$B230,'[2]产值及收款计划（2026）'!$A:$A&amp;'[2]产值及收款计划（2026）'!$B:$B,'[2]产值及收款计划（2026）'!AJ:AJ)</f>
        <v>0</v>
      </c>
      <c r="AK230" s="235" cm="1">
        <f t="array" ref="AK230">_xlfn.XLOOKUP($A230&amp;$B230,'[2]产值及收款计划（2026）'!$A:$A&amp;'[2]产值及收款计划（2026）'!$B:$B,'[2]产值及收款计划（2026）'!AK:AK)</f>
        <v>0</v>
      </c>
      <c r="AL230" s="235" cm="1">
        <f t="array" ref="AL230">_xlfn.XLOOKUP($A230&amp;$B230,'[2]产值及收款计划（2026）'!$A:$A&amp;'[2]产值及收款计划（2026）'!$B:$B,'[2]产值及收款计划（2026）'!AL:AL)</f>
        <v>0</v>
      </c>
      <c r="AM230" s="242" cm="1">
        <f t="array" ref="AM230">_xlfn.LET(_xlpm.勾选月份状态数组,TRANSPOSE('PPT(12-15页）-TOP10'!$A$3:$A$14),_xlpm.选择数据区,IF('PPT(12-15页）-TOP10'!$E$3="收款",$BA230:$BL230,$AA230:$AL230),SUM(_xlfn._xlws.FILTER(_xlpm.选择数据区,_xlpm.勾选月份状态数组,"")))</f>
        <v>0</v>
      </c>
      <c r="AN230" s="235" t="e">
        <f>_xlfn.XLOOKUP($C230,应收未收表!$T:$T,应收未收表!AA:AA)</f>
        <v>#N/A</v>
      </c>
      <c r="AO230" s="235" t="e">
        <f>_xlfn.XLOOKUP($C230,应收未收表!$T:$T,应收未收表!AB:AB)</f>
        <v>#N/A</v>
      </c>
      <c r="AP230" s="235" t="e">
        <f>_xlfn.XLOOKUP($C230,应收未收表!$T:$T,应收未收表!AC:AC)</f>
        <v>#N/A</v>
      </c>
      <c r="AQ230" s="235" t="e">
        <f>_xlfn.XLOOKUP($C230,应收未收表!$T:$T,应收未收表!AE:AE)</f>
        <v>#N/A</v>
      </c>
      <c r="AR230" s="235" t="e">
        <f>_xlfn.XLOOKUP($C230,应收未收表!$T:$T,应收未收表!AF:AF)</f>
        <v>#N/A</v>
      </c>
      <c r="AS230" s="235" t="e" cm="1">
        <f t="array" ref="AS230">_xlfn.XLOOKUP($A230&amp;$B230,'[2]产值及收款计划（2026）'!$A:$A&amp;'[2]产值及收款计划（2026）'!$B:$B,'[2]产值及收款计划（2026）'!AS:AS)</f>
        <v>#REF!</v>
      </c>
      <c r="AT230" s="235" t="e" cm="1">
        <f t="array" ref="AT230">_xlfn.XLOOKUP($A230&amp;$B230,'[2]产值及收款计划（2026）'!$A:$A&amp;'[2]产值及收款计划（2026）'!$B:$B,'[2]产值及收款计划（2026）'!AT:AT)</f>
        <v>#REF!</v>
      </c>
      <c r="AU230" s="235" t="e" cm="1">
        <f t="array" ref="AU230">_xlfn.XLOOKUP($A230&amp;$B230,'[2]产值及收款计划（2026）'!$A:$A&amp;'[2]产值及收款计划（2026）'!$B:$B,'[2]产值及收款计划（2026）'!AU:AU)</f>
        <v>#REF!</v>
      </c>
      <c r="AV230" s="235" t="e" cm="1">
        <f t="array" ref="AV230">_xlfn.XLOOKUP($A230&amp;$B230,'[2]产值及收款计划（2026）'!$A:$A&amp;'[2]产值及收款计划（2026）'!$B:$B,'[2]产值及收款计划（2026）'!AV:AV)</f>
        <v>#REF!</v>
      </c>
      <c r="AW230" s="235" cm="1">
        <f t="array" ref="AW230">_xlfn.XLOOKUP($A230&amp;$B230,'[2]产值及收款计划（2026）'!$A:$A&amp;'[2]产值及收款计划（2026）'!$B:$B,'[2]产值及收款计划（2026）'!AW:AW)</f>
        <v>14</v>
      </c>
      <c r="AX230" s="235" cm="1">
        <f t="array" ref="AX230">_xlfn.XLOOKUP($A230&amp;$B230,'[2]产值及收款计划（2026）'!$A:$A&amp;'[2]产值及收款计划（2026）'!$B:$B,'[2]产值及收款计划（2026）'!AX:AX)</f>
        <v>3.144</v>
      </c>
      <c r="AY230" s="235" cm="1">
        <f t="array" ref="AY230">_xlfn.XLOOKUP($A230&amp;$B230,'[2]产值及收款计划（2026）'!$A:$A&amp;'[2]产值及收款计划（2026）'!$B:$B,'[2]产值及收款计划（2026）'!AY:AY)</f>
        <v>0</v>
      </c>
      <c r="AZ230" s="235" cm="1">
        <f t="array" ref="AZ230">_xlfn.XLOOKUP($A230&amp;$B230,'[2]产值及收款计划（2026）'!$A:$A&amp;'[2]产值及收款计划（2026）'!$B:$B,'[2]产值及收款计划（2026）'!AZ:AZ)</f>
        <v>0</v>
      </c>
      <c r="BA230" s="235" t="e" cm="1">
        <f t="array" ref="BA230">_xlfn.XLOOKUP($A230&amp;$B230,'[2]产值及收款计划（2026）'!$A:$A&amp;'[2]产值及收款计划（2026）'!$B:$B,'[2]产值及收款计划（2026）'!BA:BA)</f>
        <v>#REF!</v>
      </c>
      <c r="BB230" s="235" t="e" cm="1">
        <f t="array" ref="BB230">_xlfn.XLOOKUP($A230&amp;$B230,'[2]产值及收款计划（2026）'!$A:$A&amp;'[2]产值及收款计划（2026）'!$B:$B,'[2]产值及收款计划（2026）'!BB:BB)</f>
        <v>#REF!</v>
      </c>
      <c r="BC230" s="235" t="e" cm="1">
        <f t="array" ref="BC230">_xlfn.XLOOKUP($A230&amp;$B230,'[2]产值及收款计划（2026）'!$A:$A&amp;'[2]产值及收款计划（2026）'!$B:$B,'[2]产值及收款计划（2026）'!BC:BC)</f>
        <v>#REF!</v>
      </c>
      <c r="BD230" s="235" t="e" cm="1">
        <f t="array" ref="BD230">_xlfn.XLOOKUP($A230&amp;$B230,'[2]产值及收款计划（2026）'!$A:$A&amp;'[2]产值及收款计划（2026）'!$B:$B,'[2]产值及收款计划（2026）'!BD:BD)</f>
        <v>#REF!</v>
      </c>
      <c r="BE230" s="235" t="e" cm="1">
        <f t="array" ref="BE230">_xlfn.XLOOKUP($A230&amp;$B230,'[2]产值及收款计划（2026）'!$A:$A&amp;'[2]产值及收款计划（2026）'!$B:$B,'[2]产值及收款计划（2026）'!BE:BE)</f>
        <v>#REF!</v>
      </c>
      <c r="BF230" s="235" t="e" cm="1">
        <f t="array" ref="BF230">_xlfn.XLOOKUP($A230&amp;$B230,'[2]产值及收款计划（2026）'!$A:$A&amp;'[2]产值及收款计划（2026）'!$B:$B,'[2]产值及收款计划（2026）'!BF:BF)</f>
        <v>#REF!</v>
      </c>
      <c r="BG230" s="235" t="e" cm="1">
        <f t="array" ref="BG230">_xlfn.XLOOKUP($A230&amp;$B230,'[2]产值及收款计划（2026）'!$A:$A&amp;'[2]产值及收款计划（2026）'!$B:$B,'[2]产值及收款计划（2026）'!BG:BG)</f>
        <v>#REF!</v>
      </c>
      <c r="BH230" s="235" t="e" cm="1">
        <f t="array" ref="BH230">_xlfn.XLOOKUP($A230&amp;$B230,'[2]产值及收款计划（2026）'!$A:$A&amp;'[2]产值及收款计划（2026）'!$B:$B,'[2]产值及收款计划（2026）'!BH:BH)</f>
        <v>#REF!</v>
      </c>
      <c r="BI230" s="235" t="e" cm="1">
        <f t="array" ref="BI230">_xlfn.XLOOKUP($A230&amp;$B230,'[2]产值及收款计划（2026）'!$A:$A&amp;'[2]产值及收款计划（2026）'!$B:$B,'[2]产值及收款计划（2026）'!BI:BI)</f>
        <v>#REF!</v>
      </c>
      <c r="BJ230" s="235" t="e" cm="1">
        <f t="array" ref="BJ230">_xlfn.XLOOKUP($A230&amp;$B230,'[2]产值及收款计划（2026）'!$A:$A&amp;'[2]产值及收款计划（2026）'!$B:$B,'[2]产值及收款计划（2026）'!BJ:BJ)</f>
        <v>#REF!</v>
      </c>
      <c r="BK230" s="235" t="e" cm="1">
        <f t="array" ref="BK230">_xlfn.XLOOKUP($A230&amp;$B230,'[2]产值及收款计划（2026）'!$A:$A&amp;'[2]产值及收款计划（2026）'!$B:$B,'[2]产值及收款计划（2026）'!BK:BK)</f>
        <v>#REF!</v>
      </c>
      <c r="BL230" s="235" t="e" cm="1">
        <f t="array" ref="BL230">_xlfn.XLOOKUP($A230&amp;$B230,'[2]产值及收款计划（2026）'!$A:$A&amp;'[2]产值及收款计划（2026）'!$B:$B,'[2]产值及收款计划（2026）'!BL:BL)</f>
        <v>#REF!</v>
      </c>
      <c r="BM230" s="235"/>
      <c r="BN230" s="235"/>
      <c r="BO230" s="235"/>
      <c r="BP230" s="235"/>
      <c r="BQ230" s="235">
        <f>_xlfn.XLOOKUP($C230,应收未收表!$AJ:$AJ,应收未收表!AK:AK)</f>
        <v>2</v>
      </c>
      <c r="BR230" s="235">
        <f>_xlfn.XLOOKUP($C230,应收未收表!$AJ:$AJ,应收未收表!AL:AL)</f>
        <v>2</v>
      </c>
      <c r="BS230" s="235" t="str">
        <f>_xlfn.XLOOKUP($C230,应收未收表!$AJ:$AJ,应收未收表!AM:AM)</f>
        <v>春节后一季度内落实且已上报一季度计划</v>
      </c>
      <c r="BT230" s="235" t="str">
        <f>_xlfn.XLOOKUP($C230,应收未收表!$AJ:$AJ,应收未收表!AN:AN)</f>
        <v>发票已送甲方审核，春节后申请付款</v>
      </c>
      <c r="BU230" s="234" t="str" cm="1">
        <f t="array" ref="BU230">_xlfn.XLOOKUP($A230&amp;$B230,'[2]产值及收款计划（2026）'!$A:$A&amp;'[2]产值及收款计划（2026）'!$B:$B,'[2]产值及收款计划（2026）'!BQ:BQ)</f>
        <v>中铁一局集团有限公司第二工程分公司</v>
      </c>
      <c r="BV230" s="235" t="e" cm="1">
        <f t="array" ref="BV230">_xlfn.XLOOKUP($A230&amp;$B230,'[2]产值及收款计划（2026）'!$A:$A&amp;'[2]产值及收款计划（2026）'!$B:$B,'[2]产值及收款计划（2026）'!BR:BR)</f>
        <v>#REF!</v>
      </c>
      <c r="CE230" s="235" cm="1">
        <f t="array" ref="CE230">_xlfn.XLOOKUP($A230&amp;$B230,'[2]产值及收款计划（2026）'!$A:$A&amp;'[2]产值及收款计划（2026）'!$B:$B,'[2]产值及收款计划（2026）'!CA:CA)</f>
        <v>0</v>
      </c>
      <c r="CF230" s="235" cm="1">
        <f t="array" ref="CF230">_xlfn.XLOOKUP($A230&amp;$B230,'[2]产值及收款计划（2026）'!$A:$A&amp;'[2]产值及收款计划（2026）'!$B:$B,'[2]产值及收款计划（2026）'!CB:CB)</f>
        <v>0</v>
      </c>
      <c r="CG230" s="235" cm="1">
        <f t="array" ref="CG230">_xlfn.XLOOKUP($A230&amp;$B230,'[2]产值及收款计划（2026）'!$A:$A&amp;'[2]产值及收款计划（2026）'!$B:$B,'[2]产值及收款计划（2026）'!CC:CC)</f>
        <v>0</v>
      </c>
      <c r="CH230" s="235" cm="1">
        <f t="array" ref="CH230">_xlfn.XLOOKUP($A230&amp;$B230,'[2]产值及收款计划（2026）'!$A:$A&amp;'[2]产值及收款计划（2026）'!$B:$B,'[2]产值及收款计划（2026）'!CD:CD)</f>
        <v>0</v>
      </c>
      <c r="CI230" s="235" cm="1">
        <f t="array" ref="CI230">_xlfn.XLOOKUP($A230&amp;$B230,'[2]产值及收款计划（2026）'!$A:$A&amp;'[2]产值及收款计划（2026）'!$B:$B,'[2]产值及收款计划（2026）'!CE:CE)</f>
        <v>0</v>
      </c>
      <c r="CJ230" s="235" cm="1">
        <f t="array" ref="CJ230">_xlfn.XLOOKUP($A230&amp;$B230,'[2]产值及收款计划（2026）'!$A:$A&amp;'[2]产值及收款计划（2026）'!$B:$B,'[2]产值及收款计划（2026）'!CF:CF)</f>
        <v>0</v>
      </c>
      <c r="CK230" s="235" cm="1">
        <f t="array" ref="CK230">_xlfn.XLOOKUP($A230&amp;$B230,'[2]产值及收款计划（2026）'!$A:$A&amp;'[2]产值及收款计划（2026）'!$B:$B,'[2]产值及收款计划（2026）'!CG:CG)</f>
        <v>0</v>
      </c>
      <c r="CL230" s="235" cm="1">
        <f t="array" ref="CL230">_xlfn.XLOOKUP($A230&amp;$B230,'[2]产值及收款计划（2026）'!$A:$A&amp;'[2]产值及收款计划（2026）'!$B:$B,'[2]产值及收款计划（2026）'!CH:CH)</f>
        <v>0</v>
      </c>
      <c r="CM230" s="235" cm="1">
        <f t="array" ref="CM230">_xlfn.XLOOKUP($A230&amp;$B230,'[2]产值及收款计划（2026）'!$A:$A&amp;'[2]产值及收款计划（2026）'!$B:$B,'[2]产值及收款计划（2026）'!CI:CI)</f>
        <v>0</v>
      </c>
      <c r="CN230" s="235" cm="1">
        <f t="array" ref="CN230">_xlfn.XLOOKUP($A230&amp;$B230,'[2]产值及收款计划（2026）'!$A:$A&amp;'[2]产值及收款计划（2026）'!$B:$B,'[2]产值及收款计划（2026）'!CJ:CJ)</f>
        <v>0</v>
      </c>
      <c r="CO230" s="235" cm="1">
        <f t="array" ref="CO230">_xlfn.XLOOKUP($A230&amp;$B230,'[2]产值及收款计划（2026）'!$A:$A&amp;'[2]产值及收款计划（2026）'!$B:$B,'[2]产值及收款计划（2026）'!CK:CK)</f>
        <v>0</v>
      </c>
      <c r="CP230" s="235" cm="1">
        <f t="array" ref="CP230">_xlfn.XLOOKUP($A230&amp;$B230,'[2]产值及收款计划（2026）'!$A:$A&amp;'[2]产值及收款计划（2026）'!$B:$B,'[2]产值及收款计划（2026）'!CL:CL)</f>
        <v>0</v>
      </c>
      <c r="DE230" s="235" cm="1">
        <f t="array" ref="DE230">_xlfn.XLOOKUP($A230&amp;$B230,'[2]产值及收款计划（2026）'!$A:$A&amp;'[2]产值及收款计划（2026）'!$B:$B,'[2]产值及收款计划（2026）'!DA:DA)</f>
        <v>0</v>
      </c>
      <c r="DF230" s="235" cm="1">
        <f t="array" ref="DF230">_xlfn.XLOOKUP($A230&amp;$B230,'[2]产值及收款计划（2026）'!$A:$A&amp;'[2]产值及收款计划（2026）'!$B:$B,'[2]产值及收款计划（2026）'!DB:DB)</f>
        <v>3.144</v>
      </c>
      <c r="DG230" s="235" cm="1">
        <f t="array" ref="DG230">_xlfn.XLOOKUP($A230&amp;$B230,'[2]产值及收款计划（2026）'!$A:$A&amp;'[2]产值及收款计划（2026）'!$B:$B,'[2]产值及收款计划（2026）'!DC:DC)</f>
        <v>0</v>
      </c>
      <c r="DH230" s="235" cm="1">
        <f t="array" ref="DH230">_xlfn.XLOOKUP($A230&amp;$B230,'[2]产值及收款计划（2026）'!$A:$A&amp;'[2]产值及收款计划（2026）'!$B:$B,'[2]产值及收款计划（2026）'!DD:DD)</f>
        <v>0</v>
      </c>
      <c r="DI230" s="235" cm="1">
        <f t="array" ref="DI230">_xlfn.XLOOKUP($A230&amp;$B230,'[2]产值及收款计划（2026）'!$A:$A&amp;'[2]产值及收款计划（2026）'!$B:$B,'[2]产值及收款计划（2026）'!DE:DE)</f>
        <v>0</v>
      </c>
      <c r="DJ230" s="235" cm="1">
        <f t="array" ref="DJ230">_xlfn.XLOOKUP($A230&amp;$B230,'[2]产值及收款计划（2026）'!$A:$A&amp;'[2]产值及收款计划（2026）'!$B:$B,'[2]产值及收款计划（2026）'!DF:DF)</f>
        <v>0</v>
      </c>
      <c r="DK230" s="235" cm="1">
        <f t="array" ref="DK230">_xlfn.XLOOKUP($A230&amp;$B230,'[2]产值及收款计划（2026）'!$A:$A&amp;'[2]产值及收款计划（2026）'!$B:$B,'[2]产值及收款计划（2026）'!DG:DG)</f>
        <v>0</v>
      </c>
      <c r="DL230" s="235" cm="1">
        <f t="array" ref="DL230">_xlfn.XLOOKUP($A230&amp;$B230,'[2]产值及收款计划（2026）'!$A:$A&amp;'[2]产值及收款计划（2026）'!$B:$B,'[2]产值及收款计划（2026）'!DH:DH)</f>
        <v>0</v>
      </c>
      <c r="DM230" s="235" cm="1">
        <f t="array" ref="DM230">_xlfn.XLOOKUP($A230&amp;$B230,'[2]产值及收款计划（2026）'!$A:$A&amp;'[2]产值及收款计划（2026）'!$B:$B,'[2]产值及收款计划（2026）'!DI:DI)</f>
        <v>0</v>
      </c>
      <c r="DN230" s="235" cm="1">
        <f t="array" ref="DN230">_xlfn.XLOOKUP($A230&amp;$B230,'[2]产值及收款计划（2026）'!$A:$A&amp;'[2]产值及收款计划（2026）'!$B:$B,'[2]产值及收款计划（2026）'!DJ:DJ)</f>
        <v>0</v>
      </c>
      <c r="DO230" s="235" cm="1">
        <f t="array" ref="DO230">_xlfn.XLOOKUP($A230&amp;$B230,'[2]产值及收款计划（2026）'!$A:$A&amp;'[2]产值及收款计划（2026）'!$B:$B,'[2]产值及收款计划（2026）'!DK:DK)</f>
        <v>0</v>
      </c>
      <c r="DP230" s="235" cm="1">
        <f t="array" ref="DP230">_xlfn.XLOOKUP($A230&amp;$B230,'[2]产值及收款计划（2026）'!$A:$A&amp;'[2]产值及收款计划（2026）'!$B:$B,'[2]产值及收款计划（2026）'!DL:DL)</f>
        <v>0</v>
      </c>
      <c r="DQ230" s="243"/>
      <c r="DR230" s="229"/>
    </row>
    <row r="231" ht="20.25" spans="1:122">
      <c r="A231" s="233">
        <f t="shared" si="18"/>
        <v>82</v>
      </c>
      <c r="B231" s="233" t="s">
        <v>26</v>
      </c>
      <c r="C231" s="234" t="str" cm="1">
        <f t="array" ref="C231">_xlfn.XLOOKUP($A231&amp;$B231,'[2]产值及收款计划（2026）'!$A:$A&amp;'[2]产值及收款计划（2026）'!$B:$B,'[2]产值及收款计划（2026）'!C:C)</f>
        <v>ZHT2024090300102</v>
      </c>
      <c r="D231" s="234" t="str" cm="1">
        <f t="array" ref="D231">_xlfn.XLOOKUP($A231&amp;$B231,'[2]产值及收款计划（2026）'!$A:$A&amp;'[2]产值及收款计划（2026）'!$B:$B,'[2]产值及收款计划（2026）'!D:D)</f>
        <v>嘉善至西塘市域铁路SG5标智慧工地（项目部）专项技术服务</v>
      </c>
      <c r="E231" s="235" cm="1">
        <f t="array" ref="E231">_xlfn.XLOOKUP($A231&amp;$B231,'[2]产值及收款计划（2026）'!$A:$A&amp;'[2]产值及收款计划（2026）'!$B:$B,'[2]产值及收款计划（2026）'!E:E)</f>
        <v>49.057</v>
      </c>
      <c r="F231" s="235" cm="1">
        <f t="array" ref="F231">_xlfn.XLOOKUP($A231&amp;$B231,'[2]产值及收款计划（2026）'!$A:$A&amp;'[2]产值及收款计划（2026）'!$B:$B,'[2]产值及收款计划（2026）'!F:F)</f>
        <v>49.057</v>
      </c>
      <c r="G231" s="235" cm="1">
        <f t="array" ref="G231">_xlfn.XLOOKUP($A231&amp;$B231,'[2]产值及收款计划（2026）'!$A:$A&amp;'[2]产值及收款计划（2026）'!$B:$B,'[2]产值及收款计划（2026）'!G:G)</f>
        <v>28.1837</v>
      </c>
      <c r="H231" s="235" cm="1">
        <f t="array" ref="H231">_xlfn.XLOOKUP($A231&amp;$B231,'[2]产值及收款计划（2026）'!$A:$A&amp;'[2]产值及收款计划（2026）'!$B:$B,'[2]产值及收款计划（2026）'!H:H)</f>
        <v>11.057</v>
      </c>
      <c r="I231" s="236" cm="1">
        <f t="array" ref="I231">_xlfn.XLOOKUP($A231&amp;$B231,'[2]产值及收款计划（2026）'!$A:$A&amp;'[2]产值及收款计划（2026）'!$B:$B,'[2]产值及收款计划（2026）'!I:I)</f>
        <v>0.225390871842958</v>
      </c>
      <c r="J231" s="237" cm="1">
        <f t="array" ref="J231">_xlfn.XLOOKUP($A231&amp;$B231,'[2]产值及收款计划（2026）'!$A:$A&amp;'[2]产值及收款计划（2026）'!$B:$B,'[2]产值及收款计划（2026）'!J:J)</f>
        <v>0.13</v>
      </c>
      <c r="K231" s="235" t="e" cm="1">
        <f t="array" ref="K231">_xlfn.XLOOKUP($A231&amp;$B231,'[2]产值及收款计划（2026）'!$A:$A&amp;'[2]产值及收款计划（2026）'!$B:$B,'[2]产值及收款计划（2026）'!K:K)</f>
        <v>#REF!</v>
      </c>
      <c r="L231" s="235" t="e" cm="1">
        <f t="array" ref="L231">_xlfn.XLOOKUP($A231&amp;$B231,'[2]产值及收款计划（2026）'!$A:$A&amp;'[2]产值及收款计划（2026）'!$B:$B,'[2]产值及收款计划（2026）'!L:L)</f>
        <v>#REF!</v>
      </c>
      <c r="M231" s="235" t="str" cm="1">
        <f t="array" ref="M231">_xlfn.XLOOKUP($A231&amp;$B231,'[2]产值及收款计划（2026）'!$A:$A&amp;'[2]产值及收款计划（2026）'!$B:$B,'[2]产值及收款计划（2026）'!M:M)</f>
        <v>主导</v>
      </c>
      <c r="N231" s="235" t="str" cm="1">
        <f t="array" ref="N231">_xlfn.XLOOKUP($A231&amp;$B231,'[2]产值及收款计划（2026）'!$A:$A&amp;'[2]产值及收款计划（2026）'!$B:$B,'[2]产值及收款计划（2026）'!N:N)</f>
        <v>董力健团队</v>
      </c>
      <c r="O231" s="235" t="str" cm="1">
        <f t="array" ref="O231">_xlfn.XLOOKUP($A231&amp;$B231,'[2]产值及收款计划（2026）'!$A:$A&amp;'[2]产值及收款计划（2026）'!$B:$B,'[2]产值及收款计划（2026）'!O:O)</f>
        <v>杨舒文</v>
      </c>
      <c r="P231" s="234" t="str" cm="1">
        <f t="array" ref="P231">_xlfn.XLOOKUP($A231&amp;$B231,'[2]产值及收款计划（2026）'!$A:$A&amp;'[2]产值及收款计划（2026）'!$B:$B,'[2]产值及收款计划（2026）'!P:P)</f>
        <v>在建</v>
      </c>
      <c r="Q231" s="235" t="e" cm="1">
        <f t="array" ref="Q231">_xlfn.XLOOKUP($A231&amp;$B231,'[2]产值及收款计划（2026）'!$A:$A&amp;'[2]产值及收款计划（2026）'!$B:$B,'[2]产值及收款计划（2026）'!Q:Q)</f>
        <v>#REF!</v>
      </c>
      <c r="R231" s="235" t="e" cm="1">
        <f t="array" ref="R231">_xlfn.XLOOKUP($A231&amp;$B231,'[2]产值及收款计划（2026）'!$A:$A&amp;'[2]产值及收款计划（2026）'!$B:$B,'[2]产值及收款计划（2026）'!R:R)</f>
        <v>#REF!</v>
      </c>
      <c r="S231" s="235" t="e" cm="1">
        <f t="array" ref="S231">_xlfn.XLOOKUP($A231&amp;$B231,'[2]产值及收款计划（2026）'!$A:$A&amp;'[2]产值及收款计划（2026）'!$B:$B,'[2]产值及收款计划（2026）'!S:S)</f>
        <v>#REF!</v>
      </c>
      <c r="T231" s="235" cm="1">
        <f t="array" ref="T231">_xlfn.XLOOKUP($A231&amp;$B231,'[2]产值及收款计划（2026）'!$A:$A&amp;'[2]产值及收款计划（2026）'!$B:$B,'[2]产值及收款计划（2026）'!T:T)</f>
        <v>15.695</v>
      </c>
      <c r="U231" s="235" cm="1">
        <f t="array" ref="U231">_xlfn.XLOOKUP($A231&amp;$B231,'[2]产值及收款计划（2026）'!$A:$A&amp;'[2]产值及收款计划（2026）'!$B:$B,'[2]产值及收款计划（2026）'!U:U)</f>
        <v>0</v>
      </c>
      <c r="V231" s="235" cm="1">
        <f t="array" ref="V231">_xlfn.XLOOKUP($A231&amp;$B231,'[2]产值及收款计划（2026）'!$A:$A&amp;'[2]产值及收款计划（2026）'!$B:$B,'[2]产值及收款计划（2026）'!V:V)</f>
        <v>33.362</v>
      </c>
      <c r="W231" s="235" t="e" cm="1">
        <f t="array" ref="W231">_xlfn.XLOOKUP($A231&amp;$B231,'[2]产值及收款计划（2026）'!$A:$A&amp;'[2]产值及收款计划（2026）'!$B:$B,'[2]产值及收款计划（2026）'!W:W)</f>
        <v>#REF!</v>
      </c>
      <c r="X231" s="235" t="e" cm="1">
        <f t="array" ref="X231">_xlfn.XLOOKUP($A231&amp;$B231,'[2]产值及收款计划（2026）'!$A:$A&amp;'[2]产值及收款计划（2026）'!$B:$B,'[2]产值及收款计划（2026）'!X:X)</f>
        <v>#REF!</v>
      </c>
      <c r="Y231" s="235" t="e" cm="1">
        <f t="array" ref="Y231">_xlfn.XLOOKUP($A231&amp;$B231,'[2]产值及收款计划（2026）'!$A:$A&amp;'[2]产值及收款计划（2026）'!$B:$B,'[2]产值及收款计划（2026）'!Y:Y)</f>
        <v>#REF!</v>
      </c>
      <c r="Z231" s="235" t="e" cm="1">
        <f t="array" ref="Z231">_xlfn.XLOOKUP($A231&amp;$B231,'[2]产值及收款计划（2026）'!$A:$A&amp;'[2]产值及收款计划（2026）'!$B:$B,'[2]产值及收款计划（2026）'!Z:Z)</f>
        <v>#REF!</v>
      </c>
      <c r="AA231" s="235" t="e" cm="1">
        <f t="array" ref="AA231">_xlfn.XLOOKUP($A231&amp;$B231,'[2]产值及收款计划（2026）'!$A:$A&amp;'[2]产值及收款计划（2026）'!$B:$B,'[2]产值及收款计划（2026）'!AA:AA)</f>
        <v>#REF!</v>
      </c>
      <c r="AB231" s="235" t="e" cm="1">
        <f t="array" ref="AB231">_xlfn.XLOOKUP($A231&amp;$B231,'[2]产值及收款计划（2026）'!$A:$A&amp;'[2]产值及收款计划（2026）'!$B:$B,'[2]产值及收款计划（2026）'!AB:AB)</f>
        <v>#REF!</v>
      </c>
      <c r="AC231" s="235" t="e" cm="1">
        <f t="array" ref="AC231">_xlfn.XLOOKUP($A231&amp;$B231,'[2]产值及收款计划（2026）'!$A:$A&amp;'[2]产值及收款计划（2026）'!$B:$B,'[2]产值及收款计划（2026）'!AC:AC)</f>
        <v>#REF!</v>
      </c>
      <c r="AD231" s="235" t="e" cm="1">
        <f t="array" ref="AD231">_xlfn.XLOOKUP($A231&amp;$B231,'[2]产值及收款计划（2026）'!$A:$A&amp;'[2]产值及收款计划（2026）'!$B:$B,'[2]产值及收款计划（2026）'!AD:AD)</f>
        <v>#REF!</v>
      </c>
      <c r="AE231" s="235" t="e" cm="1">
        <f t="array" ref="AE231">_xlfn.XLOOKUP($A231&amp;$B231,'[2]产值及收款计划（2026）'!$A:$A&amp;'[2]产值及收款计划（2026）'!$B:$B,'[2]产值及收款计划（2026）'!AE:AE)</f>
        <v>#REF!</v>
      </c>
      <c r="AF231" s="235" t="e" cm="1">
        <f t="array" ref="AF231">_xlfn.XLOOKUP($A231&amp;$B231,'[2]产值及收款计划（2026）'!$A:$A&amp;'[2]产值及收款计划（2026）'!$B:$B,'[2]产值及收款计划（2026）'!AF:AF)</f>
        <v>#REF!</v>
      </c>
      <c r="AG231" s="235" t="e" cm="1">
        <f t="array" ref="AG231">_xlfn.XLOOKUP($A231&amp;$B231,'[2]产值及收款计划（2026）'!$A:$A&amp;'[2]产值及收款计划（2026）'!$B:$B,'[2]产值及收款计划（2026）'!AG:AG)</f>
        <v>#REF!</v>
      </c>
      <c r="AH231" s="235" t="e" cm="1">
        <f t="array" ref="AH231">_xlfn.XLOOKUP($A231&amp;$B231,'[2]产值及收款计划（2026）'!$A:$A&amp;'[2]产值及收款计划（2026）'!$B:$B,'[2]产值及收款计划（2026）'!AH:AH)</f>
        <v>#REF!</v>
      </c>
      <c r="AI231" s="235" t="e" cm="1">
        <f t="array" ref="AI231">_xlfn.XLOOKUP($A231&amp;$B231,'[2]产值及收款计划（2026）'!$A:$A&amp;'[2]产值及收款计划（2026）'!$B:$B,'[2]产值及收款计划（2026）'!AI:AI)</f>
        <v>#REF!</v>
      </c>
      <c r="AJ231" s="235" t="e" cm="1">
        <f t="array" ref="AJ231">_xlfn.XLOOKUP($A231&amp;$B231,'[2]产值及收款计划（2026）'!$A:$A&amp;'[2]产值及收款计划（2026）'!$B:$B,'[2]产值及收款计划（2026）'!AJ:AJ)</f>
        <v>#REF!</v>
      </c>
      <c r="AK231" s="235" t="e" cm="1">
        <f t="array" ref="AK231">_xlfn.XLOOKUP($A231&amp;$B231,'[2]产值及收款计划（2026）'!$A:$A&amp;'[2]产值及收款计划（2026）'!$B:$B,'[2]产值及收款计划（2026）'!AK:AK)</f>
        <v>#REF!</v>
      </c>
      <c r="AL231" s="235" t="e" cm="1">
        <f t="array" ref="AL231">_xlfn.XLOOKUP($A231&amp;$B231,'[2]产值及收款计划（2026）'!$A:$A&amp;'[2]产值及收款计划（2026）'!$B:$B,'[2]产值及收款计划（2026）'!AL:AL)</f>
        <v>#REF!</v>
      </c>
      <c r="AM231" s="242" t="e" cm="1">
        <f t="array" ref="AM231">_xlfn.LET(_xlpm.勾选月份状态数组,TRANSPOSE('PPT(12-15页）-TOP10'!$A$3:$A$14),_xlpm.选择数据区,IF('PPT(12-15页）-TOP10'!$E$3="收款",$BA231:$BL231,$AA231:$AL231),SUM(_xlfn._xlws.FILTER(_xlpm.选择数据区,_xlpm.勾选月份状态数组,"")))</f>
        <v>#REF!</v>
      </c>
      <c r="AN231" s="235" t="e">
        <f>_xlfn.XLOOKUP($C231,应收未收表!$T:$T,应收未收表!AA:AA)</f>
        <v>#N/A</v>
      </c>
      <c r="AO231" s="235" t="e">
        <f>_xlfn.XLOOKUP($C231,应收未收表!$T:$T,应收未收表!AB:AB)</f>
        <v>#N/A</v>
      </c>
      <c r="AP231" s="235" t="e">
        <f>_xlfn.XLOOKUP($C231,应收未收表!$T:$T,应收未收表!AC:AC)</f>
        <v>#N/A</v>
      </c>
      <c r="AQ231" s="235" t="e">
        <f>_xlfn.XLOOKUP($C231,应收未收表!$T:$T,应收未收表!AE:AE)</f>
        <v>#N/A</v>
      </c>
      <c r="AR231" s="235" t="e">
        <f>_xlfn.XLOOKUP($C231,应收未收表!$T:$T,应收未收表!AF:AF)</f>
        <v>#N/A</v>
      </c>
      <c r="AS231" s="235" t="e" cm="1">
        <f t="array" ref="AS231">_xlfn.XLOOKUP($A231&amp;$B231,'[2]产值及收款计划（2026）'!$A:$A&amp;'[2]产值及收款计划（2026）'!$B:$B,'[2]产值及收款计划（2026）'!AS:AS)</f>
        <v>#REF!</v>
      </c>
      <c r="AT231" s="235" t="e" cm="1">
        <f t="array" ref="AT231">_xlfn.XLOOKUP($A231&amp;$B231,'[2]产值及收款计划（2026）'!$A:$A&amp;'[2]产值及收款计划（2026）'!$B:$B,'[2]产值及收款计划（2026）'!AT:AT)</f>
        <v>#REF!</v>
      </c>
      <c r="AU231" s="235" t="e" cm="1">
        <f t="array" ref="AU231">_xlfn.XLOOKUP($A231&amp;$B231,'[2]产值及收款计划（2026）'!$A:$A&amp;'[2]产值及收款计划（2026）'!$B:$B,'[2]产值及收款计划（2026）'!AU:AU)</f>
        <v>#REF!</v>
      </c>
      <c r="AV231" s="235" t="e" cm="1">
        <f t="array" ref="AV231">_xlfn.XLOOKUP($A231&amp;$B231,'[2]产值及收款计划（2026）'!$A:$A&amp;'[2]产值及收款计划（2026）'!$B:$B,'[2]产值及收款计划（2026）'!AV:AV)</f>
        <v>#REF!</v>
      </c>
      <c r="AW231" s="235" cm="1">
        <f t="array" ref="AW231">_xlfn.XLOOKUP($A231&amp;$B231,'[2]产值及收款计划（2026）'!$A:$A&amp;'[2]产值及收款计划（2026）'!$B:$B,'[2]产值及收款计划（2026）'!AW:AW)</f>
        <v>0</v>
      </c>
      <c r="AX231" s="235" cm="1">
        <f t="array" ref="AX231">_xlfn.XLOOKUP($A231&amp;$B231,'[2]产值及收款计划（2026）'!$A:$A&amp;'[2]产值及收款计划（2026）'!$B:$B,'[2]产值及收款计划（2026）'!AX:AX)</f>
        <v>0</v>
      </c>
      <c r="AY231" s="235" cm="1">
        <f t="array" ref="AY231">_xlfn.XLOOKUP($A231&amp;$B231,'[2]产值及收款计划（2026）'!$A:$A&amp;'[2]产值及收款计划（2026）'!$B:$B,'[2]产值及收款计划（2026）'!AY:AY)</f>
        <v>49.057</v>
      </c>
      <c r="AZ231" s="235" cm="1">
        <f t="array" ref="AZ231">_xlfn.XLOOKUP($A231&amp;$B231,'[2]产值及收款计划（2026）'!$A:$A&amp;'[2]产值及收款计划（2026）'!$B:$B,'[2]产值及收款计划（2026）'!AZ:AZ)</f>
        <v>15.695</v>
      </c>
      <c r="BA231" s="235" t="e" cm="1">
        <f t="array" ref="BA231">_xlfn.XLOOKUP($A231&amp;$B231,'[2]产值及收款计划（2026）'!$A:$A&amp;'[2]产值及收款计划（2026）'!$B:$B,'[2]产值及收款计划（2026）'!BA:BA)</f>
        <v>#REF!</v>
      </c>
      <c r="BB231" s="235" t="e" cm="1">
        <f t="array" ref="BB231">_xlfn.XLOOKUP($A231&amp;$B231,'[2]产值及收款计划（2026）'!$A:$A&amp;'[2]产值及收款计划（2026）'!$B:$B,'[2]产值及收款计划（2026）'!BB:BB)</f>
        <v>#REF!</v>
      </c>
      <c r="BC231" s="235" t="e" cm="1">
        <f t="array" ref="BC231">_xlfn.XLOOKUP($A231&amp;$B231,'[2]产值及收款计划（2026）'!$A:$A&amp;'[2]产值及收款计划（2026）'!$B:$B,'[2]产值及收款计划（2026）'!BC:BC)</f>
        <v>#REF!</v>
      </c>
      <c r="BD231" s="235" t="e" cm="1">
        <f t="array" ref="BD231">_xlfn.XLOOKUP($A231&amp;$B231,'[2]产值及收款计划（2026）'!$A:$A&amp;'[2]产值及收款计划（2026）'!$B:$B,'[2]产值及收款计划（2026）'!BD:BD)</f>
        <v>#REF!</v>
      </c>
      <c r="BE231" s="235" t="e" cm="1">
        <f t="array" ref="BE231">_xlfn.XLOOKUP($A231&amp;$B231,'[2]产值及收款计划（2026）'!$A:$A&amp;'[2]产值及收款计划（2026）'!$B:$B,'[2]产值及收款计划（2026）'!BE:BE)</f>
        <v>#REF!</v>
      </c>
      <c r="BF231" s="235" t="e" cm="1">
        <f t="array" ref="BF231">_xlfn.XLOOKUP($A231&amp;$B231,'[2]产值及收款计划（2026）'!$A:$A&amp;'[2]产值及收款计划（2026）'!$B:$B,'[2]产值及收款计划（2026）'!BF:BF)</f>
        <v>#REF!</v>
      </c>
      <c r="BG231" s="235" t="e" cm="1">
        <f t="array" ref="BG231">_xlfn.XLOOKUP($A231&amp;$B231,'[2]产值及收款计划（2026）'!$A:$A&amp;'[2]产值及收款计划（2026）'!$B:$B,'[2]产值及收款计划（2026）'!BG:BG)</f>
        <v>#REF!</v>
      </c>
      <c r="BH231" s="235" t="e" cm="1">
        <f t="array" ref="BH231">_xlfn.XLOOKUP($A231&amp;$B231,'[2]产值及收款计划（2026）'!$A:$A&amp;'[2]产值及收款计划（2026）'!$B:$B,'[2]产值及收款计划（2026）'!BH:BH)</f>
        <v>#REF!</v>
      </c>
      <c r="BI231" s="235" t="e" cm="1">
        <f t="array" ref="BI231">_xlfn.XLOOKUP($A231&amp;$B231,'[2]产值及收款计划（2026）'!$A:$A&amp;'[2]产值及收款计划（2026）'!$B:$B,'[2]产值及收款计划（2026）'!BI:BI)</f>
        <v>#REF!</v>
      </c>
      <c r="BJ231" s="235" t="e" cm="1">
        <f t="array" ref="BJ231">_xlfn.XLOOKUP($A231&amp;$B231,'[2]产值及收款计划（2026）'!$A:$A&amp;'[2]产值及收款计划（2026）'!$B:$B,'[2]产值及收款计划（2026）'!BJ:BJ)</f>
        <v>#REF!</v>
      </c>
      <c r="BK231" s="235" t="e" cm="1">
        <f t="array" ref="BK231">_xlfn.XLOOKUP($A231&amp;$B231,'[2]产值及收款计划（2026）'!$A:$A&amp;'[2]产值及收款计划（2026）'!$B:$B,'[2]产值及收款计划（2026）'!BK:BK)</f>
        <v>#REF!</v>
      </c>
      <c r="BL231" s="235" t="e" cm="1">
        <f t="array" ref="BL231">_xlfn.XLOOKUP($A231&amp;$B231,'[2]产值及收款计划（2026）'!$A:$A&amp;'[2]产值及收款计划（2026）'!$B:$B,'[2]产值及收款计划（2026）'!BL:BL)</f>
        <v>#REF!</v>
      </c>
      <c r="BM231" s="235"/>
      <c r="BN231" s="235"/>
      <c r="BO231" s="235"/>
      <c r="BP231" s="235"/>
      <c r="BQ231" s="235" t="e">
        <f>_xlfn.XLOOKUP($C231,应收未收表!$AJ:$AJ,应收未收表!AK:AK)</f>
        <v>#N/A</v>
      </c>
      <c r="BR231" s="235" t="e">
        <f>_xlfn.XLOOKUP($C231,应收未收表!$AJ:$AJ,应收未收表!AL:AL)</f>
        <v>#N/A</v>
      </c>
      <c r="BS231" s="235" t="e">
        <f>_xlfn.XLOOKUP($C231,应收未收表!$AJ:$AJ,应收未收表!AM:AM)</f>
        <v>#N/A</v>
      </c>
      <c r="BT231" s="235" t="e">
        <f>_xlfn.XLOOKUP($C231,应收未收表!$AJ:$AJ,应收未收表!AN:AN)</f>
        <v>#N/A</v>
      </c>
      <c r="BU231" s="234" t="str" cm="1">
        <f t="array" ref="BU231">_xlfn.XLOOKUP($A231&amp;$B231,'[2]产值及收款计划（2026）'!$A:$A&amp;'[2]产值及收款计划（2026）'!$B:$B,'[2]产值及收款计划（2026）'!BQ:BQ)</f>
        <v>中铁十八局集团有限公司</v>
      </c>
      <c r="BV231" s="235" t="e" cm="1">
        <f t="array" ref="BV231">_xlfn.XLOOKUP($A231&amp;$B231,'[2]产值及收款计划（2026）'!$A:$A&amp;'[2]产值及收款计划（2026）'!$B:$B,'[2]产值及收款计划（2026）'!BR:BR)</f>
        <v>#REF!</v>
      </c>
      <c r="CE231" s="235" cm="1">
        <f t="array" ref="CE231">_xlfn.XLOOKUP($A231&amp;$B231,'[2]产值及收款计划（2026）'!$A:$A&amp;'[2]产值及收款计划（2026）'!$B:$B,'[2]产值及收款计划（2026）'!CA:CA)</f>
        <v>0</v>
      </c>
      <c r="CF231" s="235" cm="1">
        <f t="array" ref="CF231">_xlfn.XLOOKUP($A231&amp;$B231,'[2]产值及收款计划（2026）'!$A:$A&amp;'[2]产值及收款计划（2026）'!$B:$B,'[2]产值及收款计划（2026）'!CB:CB)</f>
        <v>0</v>
      </c>
      <c r="CG231" s="235" cm="1">
        <f t="array" ref="CG231">_xlfn.XLOOKUP($A231&amp;$B231,'[2]产值及收款计划（2026）'!$A:$A&amp;'[2]产值及收款计划（2026）'!$B:$B,'[2]产值及收款计划（2026）'!CC:CC)</f>
        <v>0</v>
      </c>
      <c r="CH231" s="235" cm="1">
        <f t="array" ref="CH231">_xlfn.XLOOKUP($A231&amp;$B231,'[2]产值及收款计划（2026）'!$A:$A&amp;'[2]产值及收款计划（2026）'!$B:$B,'[2]产值及收款计划（2026）'!CD:CD)</f>
        <v>0</v>
      </c>
      <c r="CI231" s="235" cm="1">
        <f t="array" ref="CI231">_xlfn.XLOOKUP($A231&amp;$B231,'[2]产值及收款计划（2026）'!$A:$A&amp;'[2]产值及收款计划（2026）'!$B:$B,'[2]产值及收款计划（2026）'!CE:CE)</f>
        <v>0</v>
      </c>
      <c r="CJ231" s="235" cm="1">
        <f t="array" ref="CJ231">_xlfn.XLOOKUP($A231&amp;$B231,'[2]产值及收款计划（2026）'!$A:$A&amp;'[2]产值及收款计划（2026）'!$B:$B,'[2]产值及收款计划（2026）'!CF:CF)</f>
        <v>0</v>
      </c>
      <c r="CK231" s="235" cm="1">
        <f t="array" ref="CK231">_xlfn.XLOOKUP($A231&amp;$B231,'[2]产值及收款计划（2026）'!$A:$A&amp;'[2]产值及收款计划（2026）'!$B:$B,'[2]产值及收款计划（2026）'!CG:CG)</f>
        <v>0</v>
      </c>
      <c r="CL231" s="235" cm="1">
        <f t="array" ref="CL231">_xlfn.XLOOKUP($A231&amp;$B231,'[2]产值及收款计划（2026）'!$A:$A&amp;'[2]产值及收款计划（2026）'!$B:$B,'[2]产值及收款计划（2026）'!CH:CH)</f>
        <v>0</v>
      </c>
      <c r="CM231" s="235" cm="1">
        <f t="array" ref="CM231">_xlfn.XLOOKUP($A231&amp;$B231,'[2]产值及收款计划（2026）'!$A:$A&amp;'[2]产值及收款计划（2026）'!$B:$B,'[2]产值及收款计划（2026）'!CI:CI)</f>
        <v>0</v>
      </c>
      <c r="CN231" s="235" cm="1">
        <f t="array" ref="CN231">_xlfn.XLOOKUP($A231&amp;$B231,'[2]产值及收款计划（2026）'!$A:$A&amp;'[2]产值及收款计划（2026）'!$B:$B,'[2]产值及收款计划（2026）'!CJ:CJ)</f>
        <v>0</v>
      </c>
      <c r="CO231" s="235" cm="1">
        <f t="array" ref="CO231">_xlfn.XLOOKUP($A231&amp;$B231,'[2]产值及收款计划（2026）'!$A:$A&amp;'[2]产值及收款计划（2026）'!$B:$B,'[2]产值及收款计划（2026）'!CK:CK)</f>
        <v>0</v>
      </c>
      <c r="CP231" s="235" cm="1">
        <f t="array" ref="CP231">_xlfn.XLOOKUP($A231&amp;$B231,'[2]产值及收款计划（2026）'!$A:$A&amp;'[2]产值及收款计划（2026）'!$B:$B,'[2]产值及收款计划（2026）'!CL:CL)</f>
        <v>0</v>
      </c>
      <c r="DE231" s="235" cm="1">
        <f t="array" ref="DE231">_xlfn.XLOOKUP($A231&amp;$B231,'[2]产值及收款计划（2026）'!$A:$A&amp;'[2]产值及收款计划（2026）'!$B:$B,'[2]产值及收款计划（2026）'!DA:DA)</f>
        <v>0</v>
      </c>
      <c r="DF231" s="235" cm="1">
        <f t="array" ref="DF231">_xlfn.XLOOKUP($A231&amp;$B231,'[2]产值及收款计划（2026）'!$A:$A&amp;'[2]产值及收款计划（2026）'!$B:$B,'[2]产值及收款计划（2026）'!DB:DB)</f>
        <v>0</v>
      </c>
      <c r="DG231" s="235" cm="1">
        <f t="array" ref="DG231">_xlfn.XLOOKUP($A231&amp;$B231,'[2]产值及收款计划（2026）'!$A:$A&amp;'[2]产值及收款计划（2026）'!$B:$B,'[2]产值及收款计划（2026）'!DC:DC)</f>
        <v>0</v>
      </c>
      <c r="DH231" s="235" cm="1">
        <f t="array" ref="DH231">_xlfn.XLOOKUP($A231&amp;$B231,'[2]产值及收款计划（2026）'!$A:$A&amp;'[2]产值及收款计划（2026）'!$B:$B,'[2]产值及收款计划（2026）'!DD:DD)</f>
        <v>0</v>
      </c>
      <c r="DI231" s="235" cm="1">
        <f t="array" ref="DI231">_xlfn.XLOOKUP($A231&amp;$B231,'[2]产值及收款计划（2026）'!$A:$A&amp;'[2]产值及收款计划（2026）'!$B:$B,'[2]产值及收款计划（2026）'!DE:DE)</f>
        <v>0</v>
      </c>
      <c r="DJ231" s="235" cm="1">
        <f t="array" ref="DJ231">_xlfn.XLOOKUP($A231&amp;$B231,'[2]产值及收款计划（2026）'!$A:$A&amp;'[2]产值及收款计划（2026）'!$B:$B,'[2]产值及收款计划（2026）'!DF:DF)</f>
        <v>0</v>
      </c>
      <c r="DK231" s="235" cm="1">
        <f t="array" ref="DK231">_xlfn.XLOOKUP($A231&amp;$B231,'[2]产值及收款计划（2026）'!$A:$A&amp;'[2]产值及收款计划（2026）'!$B:$B,'[2]产值及收款计划（2026）'!DG:DG)</f>
        <v>0</v>
      </c>
      <c r="DL231" s="235" cm="1">
        <f t="array" ref="DL231">_xlfn.XLOOKUP($A231&amp;$B231,'[2]产值及收款计划（2026）'!$A:$A&amp;'[2]产值及收款计划（2026）'!$B:$B,'[2]产值及收款计划（2026）'!DH:DH)</f>
        <v>0</v>
      </c>
      <c r="DM231" s="235" cm="1">
        <f t="array" ref="DM231">_xlfn.XLOOKUP($A231&amp;$B231,'[2]产值及收款计划（2026）'!$A:$A&amp;'[2]产值及收款计划（2026）'!$B:$B,'[2]产值及收款计划（2026）'!DI:DI)</f>
        <v>0</v>
      </c>
      <c r="DN231" s="235" cm="1">
        <f t="array" ref="DN231">_xlfn.XLOOKUP($A231&amp;$B231,'[2]产值及收款计划（2026）'!$A:$A&amp;'[2]产值及收款计划（2026）'!$B:$B,'[2]产值及收款计划（2026）'!DJ:DJ)</f>
        <v>0</v>
      </c>
      <c r="DO231" s="235" cm="1">
        <f t="array" ref="DO231">_xlfn.XLOOKUP($A231&amp;$B231,'[2]产值及收款计划（2026）'!$A:$A&amp;'[2]产值及收款计划（2026）'!$B:$B,'[2]产值及收款计划（2026）'!DK:DK)</f>
        <v>0</v>
      </c>
      <c r="DP231" s="235" cm="1">
        <f t="array" ref="DP231">_xlfn.XLOOKUP($A231&amp;$B231,'[2]产值及收款计划（2026）'!$A:$A&amp;'[2]产值及收款计划（2026）'!$B:$B,'[2]产值及收款计划（2026）'!DL:DL)</f>
        <v>0</v>
      </c>
      <c r="DQ231" s="243"/>
      <c r="DR231" s="229"/>
    </row>
    <row r="232" ht="40.5" spans="1:122">
      <c r="A232" s="233">
        <f t="shared" si="18"/>
        <v>83</v>
      </c>
      <c r="B232" s="233" t="s">
        <v>26</v>
      </c>
      <c r="C232" s="234" t="str" cm="1">
        <f t="array" ref="C232">_xlfn.XLOOKUP($A232&amp;$B232,'[2]产值及收款计划（2026）'!$A:$A&amp;'[2]产值及收款计划（2026）'!$B:$B,'[2]产值及收款计划（2026）'!C:C)</f>
        <v>ZHT2024082100098</v>
      </c>
      <c r="D232" s="234" t="str" cm="1">
        <f t="array" ref="D232">_xlfn.XLOOKUP($A232&amp;$B232,'[2]产值及收款计划（2026）'!$A:$A&amp;'[2]产值及收款计划（2026）'!$B:$B,'[2]产值及收款计划（2026）'!D:D)</f>
        <v>枫南SG1智慧工地建设工程补充协议（一）</v>
      </c>
      <c r="E232" s="235" cm="1">
        <f t="array" ref="E232">_xlfn.XLOOKUP($A232&amp;$B232,'[2]产值及收款计划（2026）'!$A:$A&amp;'[2]产值及收款计划（2026）'!$B:$B,'[2]产值及收款计划（2026）'!E:E)</f>
        <v>26.805038</v>
      </c>
      <c r="F232" s="235" cm="1">
        <f t="array" ref="F232">_xlfn.XLOOKUP($A232&amp;$B232,'[2]产值及收款计划（2026）'!$A:$A&amp;'[2]产值及收款计划（2026）'!$B:$B,'[2]产值及收款计划（2026）'!F:F)</f>
        <v>26.805038</v>
      </c>
      <c r="G232" s="235" cm="1">
        <f t="array" ref="G232">_xlfn.XLOOKUP($A232&amp;$B232,'[2]产值及收款计划（2026）'!$A:$A&amp;'[2]产值及收款计划（2026）'!$B:$B,'[2]产值及收款计划（2026）'!G:G)</f>
        <v>26.805038</v>
      </c>
      <c r="H232" s="235" cm="1">
        <f t="array" ref="H232">_xlfn.XLOOKUP($A232&amp;$B232,'[2]产值及收款计划（2026）'!$A:$A&amp;'[2]产值及收款计划（2026）'!$B:$B,'[2]产值及收款计划（2026）'!H:H)</f>
        <v>6.805038</v>
      </c>
      <c r="I232" s="236" cm="1">
        <f t="array" ref="I232">_xlfn.XLOOKUP($A232&amp;$B232,'[2]产值及收款计划（2026）'!$A:$A&amp;'[2]产值及收款计划（2026）'!$B:$B,'[2]产值及收款计划（2026）'!I:I)</f>
        <v>0.253871604285732</v>
      </c>
      <c r="J232" s="237" cm="1">
        <f t="array" ref="J232">_xlfn.XLOOKUP($A232&amp;$B232,'[2]产值及收款计划（2026）'!$A:$A&amp;'[2]产值及收款计划（2026）'!$B:$B,'[2]产值及收款计划（2026）'!J:J)</f>
        <v>0.109052862337048</v>
      </c>
      <c r="K232" s="235" t="e" cm="1">
        <f t="array" ref="K232">_xlfn.XLOOKUP($A232&amp;$B232,'[2]产值及收款计划（2026）'!$A:$A&amp;'[2]产值及收款计划（2026）'!$B:$B,'[2]产值及收款计划（2026）'!K:K)</f>
        <v>#REF!</v>
      </c>
      <c r="L232" s="235" t="e" cm="1">
        <f t="array" ref="L232">_xlfn.XLOOKUP($A232&amp;$B232,'[2]产值及收款计划（2026）'!$A:$A&amp;'[2]产值及收款计划（2026）'!$B:$B,'[2]产值及收款计划（2026）'!L:L)</f>
        <v>#REF!</v>
      </c>
      <c r="M232" s="235" t="str" cm="1">
        <f t="array" ref="M232">_xlfn.XLOOKUP($A232&amp;$B232,'[2]产值及收款计划（2026）'!$A:$A&amp;'[2]产值及收款计划（2026）'!$B:$B,'[2]产值及收款计划（2026）'!M:M)</f>
        <v>主导</v>
      </c>
      <c r="N232" s="235" t="str" cm="1">
        <f t="array" ref="N232">_xlfn.XLOOKUP($A232&amp;$B232,'[2]产值及收款计划（2026）'!$A:$A&amp;'[2]产值及收款计划（2026）'!$B:$B,'[2]产值及收款计划（2026）'!N:N)</f>
        <v>董力健团队</v>
      </c>
      <c r="O232" s="235" t="str" cm="1">
        <f t="array" ref="O232">_xlfn.XLOOKUP($A232&amp;$B232,'[2]产值及收款计划（2026）'!$A:$A&amp;'[2]产值及收款计划（2026）'!$B:$B,'[2]产值及收款计划（2026）'!O:O)</f>
        <v>杨舒文</v>
      </c>
      <c r="P232" s="234" t="str" cm="1">
        <f t="array" ref="P232">_xlfn.XLOOKUP($A232&amp;$B232,'[2]产值及收款计划（2026）'!$A:$A&amp;'[2]产值及收款计划（2026）'!$B:$B,'[2]产值及收款计划（2026）'!P:P)</f>
        <v>在建</v>
      </c>
      <c r="Q232" s="235" t="e" cm="1">
        <f t="array" ref="Q232">_xlfn.XLOOKUP($A232&amp;$B232,'[2]产值及收款计划（2026）'!$A:$A&amp;'[2]产值及收款计划（2026）'!$B:$B,'[2]产值及收款计划（2026）'!Q:Q)</f>
        <v>#REF!</v>
      </c>
      <c r="R232" s="235" t="e" cm="1">
        <f t="array" ref="R232">_xlfn.XLOOKUP($A232&amp;$B232,'[2]产值及收款计划（2026）'!$A:$A&amp;'[2]产值及收款计划（2026）'!$B:$B,'[2]产值及收款计划（2026）'!R:R)</f>
        <v>#REF!</v>
      </c>
      <c r="S232" s="235" t="e" cm="1">
        <f t="array" ref="S232">_xlfn.XLOOKUP($A232&amp;$B232,'[2]产值及收款计划（2026）'!$A:$A&amp;'[2]产值及收款计划（2026）'!$B:$B,'[2]产值及收款计划（2026）'!S:S)</f>
        <v>#REF!</v>
      </c>
      <c r="T232" s="235" cm="1">
        <f t="array" ref="T232">_xlfn.XLOOKUP($A232&amp;$B232,'[2]产值及收款计划（2026）'!$A:$A&amp;'[2]产值及收款计划（2026）'!$B:$B,'[2]产值及收款计划（2026）'!T:T)</f>
        <v>7.896013</v>
      </c>
      <c r="U232" s="235" cm="1">
        <f t="array" ref="U232">_xlfn.XLOOKUP($A232&amp;$B232,'[2]产值及收款计划（2026）'!$A:$A&amp;'[2]产值及收款计划（2026）'!$B:$B,'[2]产值及收款计划（2026）'!U:U)</f>
        <v>0</v>
      </c>
      <c r="V232" s="235" cm="1">
        <f t="array" ref="V232">_xlfn.XLOOKUP($A232&amp;$B232,'[2]产值及收款计划（2026）'!$A:$A&amp;'[2]产值及收款计划（2026）'!$B:$B,'[2]产值及收款计划（2026）'!V:V)</f>
        <v>18.909025</v>
      </c>
      <c r="W232" s="235" t="e" cm="1">
        <f t="array" ref="W232">_xlfn.XLOOKUP($A232&amp;$B232,'[2]产值及收款计划（2026）'!$A:$A&amp;'[2]产值及收款计划（2026）'!$B:$B,'[2]产值及收款计划（2026）'!W:W)</f>
        <v>#REF!</v>
      </c>
      <c r="X232" s="235" t="e" cm="1">
        <f t="array" ref="X232">_xlfn.XLOOKUP($A232&amp;$B232,'[2]产值及收款计划（2026）'!$A:$A&amp;'[2]产值及收款计划（2026）'!$B:$B,'[2]产值及收款计划（2026）'!X:X)</f>
        <v>#REF!</v>
      </c>
      <c r="Y232" s="235" t="e" cm="1">
        <f t="array" ref="Y232">_xlfn.XLOOKUP($A232&amp;$B232,'[2]产值及收款计划（2026）'!$A:$A&amp;'[2]产值及收款计划（2026）'!$B:$B,'[2]产值及收款计划（2026）'!Y:Y)</f>
        <v>#REF!</v>
      </c>
      <c r="Z232" s="235" t="e" cm="1">
        <f t="array" ref="Z232">_xlfn.XLOOKUP($A232&amp;$B232,'[2]产值及收款计划（2026）'!$A:$A&amp;'[2]产值及收款计划（2026）'!$B:$B,'[2]产值及收款计划（2026）'!Z:Z)</f>
        <v>#REF!</v>
      </c>
      <c r="AA232" s="235" t="e" cm="1">
        <f t="array" ref="AA232">_xlfn.XLOOKUP($A232&amp;$B232,'[2]产值及收款计划（2026）'!$A:$A&amp;'[2]产值及收款计划（2026）'!$B:$B,'[2]产值及收款计划（2026）'!AA:AA)</f>
        <v>#REF!</v>
      </c>
      <c r="AB232" s="235" t="e" cm="1">
        <f t="array" ref="AB232">_xlfn.XLOOKUP($A232&amp;$B232,'[2]产值及收款计划（2026）'!$A:$A&amp;'[2]产值及收款计划（2026）'!$B:$B,'[2]产值及收款计划（2026）'!AB:AB)</f>
        <v>#REF!</v>
      </c>
      <c r="AC232" s="235" t="e" cm="1">
        <f t="array" ref="AC232">_xlfn.XLOOKUP($A232&amp;$B232,'[2]产值及收款计划（2026）'!$A:$A&amp;'[2]产值及收款计划（2026）'!$B:$B,'[2]产值及收款计划（2026）'!AC:AC)</f>
        <v>#REF!</v>
      </c>
      <c r="AD232" s="235" t="e" cm="1">
        <f t="array" ref="AD232">_xlfn.XLOOKUP($A232&amp;$B232,'[2]产值及收款计划（2026）'!$A:$A&amp;'[2]产值及收款计划（2026）'!$B:$B,'[2]产值及收款计划（2026）'!AD:AD)</f>
        <v>#REF!</v>
      </c>
      <c r="AE232" s="235" t="e" cm="1">
        <f t="array" ref="AE232">_xlfn.XLOOKUP($A232&amp;$B232,'[2]产值及收款计划（2026）'!$A:$A&amp;'[2]产值及收款计划（2026）'!$B:$B,'[2]产值及收款计划（2026）'!AE:AE)</f>
        <v>#REF!</v>
      </c>
      <c r="AF232" s="235" t="e" cm="1">
        <f t="array" ref="AF232">_xlfn.XLOOKUP($A232&amp;$B232,'[2]产值及收款计划（2026）'!$A:$A&amp;'[2]产值及收款计划（2026）'!$B:$B,'[2]产值及收款计划（2026）'!AF:AF)</f>
        <v>#REF!</v>
      </c>
      <c r="AG232" s="235" t="e" cm="1">
        <f t="array" ref="AG232">_xlfn.XLOOKUP($A232&amp;$B232,'[2]产值及收款计划（2026）'!$A:$A&amp;'[2]产值及收款计划（2026）'!$B:$B,'[2]产值及收款计划（2026）'!AG:AG)</f>
        <v>#REF!</v>
      </c>
      <c r="AH232" s="235" t="e" cm="1">
        <f t="array" ref="AH232">_xlfn.XLOOKUP($A232&amp;$B232,'[2]产值及收款计划（2026）'!$A:$A&amp;'[2]产值及收款计划（2026）'!$B:$B,'[2]产值及收款计划（2026）'!AH:AH)</f>
        <v>#REF!</v>
      </c>
      <c r="AI232" s="235" t="e" cm="1">
        <f t="array" ref="AI232">_xlfn.XLOOKUP($A232&amp;$B232,'[2]产值及收款计划（2026）'!$A:$A&amp;'[2]产值及收款计划（2026）'!$B:$B,'[2]产值及收款计划（2026）'!AI:AI)</f>
        <v>#REF!</v>
      </c>
      <c r="AJ232" s="235" t="e" cm="1">
        <f t="array" ref="AJ232">_xlfn.XLOOKUP($A232&amp;$B232,'[2]产值及收款计划（2026）'!$A:$A&amp;'[2]产值及收款计划（2026）'!$B:$B,'[2]产值及收款计划（2026）'!AJ:AJ)</f>
        <v>#REF!</v>
      </c>
      <c r="AK232" s="235" t="e" cm="1">
        <f t="array" ref="AK232">_xlfn.XLOOKUP($A232&amp;$B232,'[2]产值及收款计划（2026）'!$A:$A&amp;'[2]产值及收款计划（2026）'!$B:$B,'[2]产值及收款计划（2026）'!AK:AK)</f>
        <v>#REF!</v>
      </c>
      <c r="AL232" s="235" t="e" cm="1">
        <f t="array" ref="AL232">_xlfn.XLOOKUP($A232&amp;$B232,'[2]产值及收款计划（2026）'!$A:$A&amp;'[2]产值及收款计划（2026）'!$B:$B,'[2]产值及收款计划（2026）'!AL:AL)</f>
        <v>#REF!</v>
      </c>
      <c r="AM232" s="242" t="e" cm="1">
        <f t="array" ref="AM232">_xlfn.LET(_xlpm.勾选月份状态数组,TRANSPOSE('PPT(12-15页）-TOP10'!$A$3:$A$14),_xlpm.选择数据区,IF('PPT(12-15页）-TOP10'!$E$3="收款",$BA232:$BL232,$AA232:$AL232),SUM(_xlfn._xlws.FILTER(_xlpm.选择数据区,_xlpm.勾选月份状态数组,"")))</f>
        <v>#REF!</v>
      </c>
      <c r="AN232" s="235" t="e">
        <f>_xlfn.XLOOKUP($C232,应收未收表!$T:$T,应收未收表!AA:AA)</f>
        <v>#N/A</v>
      </c>
      <c r="AO232" s="235" t="e">
        <f>_xlfn.XLOOKUP($C232,应收未收表!$T:$T,应收未收表!AB:AB)</f>
        <v>#N/A</v>
      </c>
      <c r="AP232" s="235" t="e">
        <f>_xlfn.XLOOKUP($C232,应收未收表!$T:$T,应收未收表!AC:AC)</f>
        <v>#N/A</v>
      </c>
      <c r="AQ232" s="235" t="e">
        <f>_xlfn.XLOOKUP($C232,应收未收表!$T:$T,应收未收表!AE:AE)</f>
        <v>#N/A</v>
      </c>
      <c r="AR232" s="235" t="e">
        <f>_xlfn.XLOOKUP($C232,应收未收表!$T:$T,应收未收表!AF:AF)</f>
        <v>#N/A</v>
      </c>
      <c r="AS232" s="235" t="e" cm="1">
        <f t="array" ref="AS232">_xlfn.XLOOKUP($A232&amp;$B232,'[2]产值及收款计划（2026）'!$A:$A&amp;'[2]产值及收款计划（2026）'!$B:$B,'[2]产值及收款计划（2026）'!AS:AS)</f>
        <v>#REF!</v>
      </c>
      <c r="AT232" s="235" t="e" cm="1">
        <f t="array" ref="AT232">_xlfn.XLOOKUP($A232&amp;$B232,'[2]产值及收款计划（2026）'!$A:$A&amp;'[2]产值及收款计划（2026）'!$B:$B,'[2]产值及收款计划（2026）'!AT:AT)</f>
        <v>#REF!</v>
      </c>
      <c r="AU232" s="235" t="e" cm="1">
        <f t="array" ref="AU232">_xlfn.XLOOKUP($A232&amp;$B232,'[2]产值及收款计划（2026）'!$A:$A&amp;'[2]产值及收款计划（2026）'!$B:$B,'[2]产值及收款计划（2026）'!AU:AU)</f>
        <v>#REF!</v>
      </c>
      <c r="AV232" s="235" t="e" cm="1">
        <f t="array" ref="AV232">_xlfn.XLOOKUP($A232&amp;$B232,'[2]产值及收款计划（2026）'!$A:$A&amp;'[2]产值及收款计划（2026）'!$B:$B,'[2]产值及收款计划（2026）'!AV:AV)</f>
        <v>#REF!</v>
      </c>
      <c r="AW232" s="235" cm="1">
        <f t="array" ref="AW232">_xlfn.XLOOKUP($A232&amp;$B232,'[2]产值及收款计划（2026）'!$A:$A&amp;'[2]产值及收款计划（2026）'!$B:$B,'[2]产值及收款计划（2026）'!AW:AW)</f>
        <v>0</v>
      </c>
      <c r="AX232" s="235" cm="1">
        <f t="array" ref="AX232">_xlfn.XLOOKUP($A232&amp;$B232,'[2]产值及收款计划（2026）'!$A:$A&amp;'[2]产值及收款计划（2026）'!$B:$B,'[2]产值及收款计划（2026）'!AX:AX)</f>
        <v>5</v>
      </c>
      <c r="AY232" s="235" cm="1">
        <f t="array" ref="AY232">_xlfn.XLOOKUP($A232&amp;$B232,'[2]产值及收款计划（2026）'!$A:$A&amp;'[2]产值及收款计划（2026）'!$B:$B,'[2]产值及收款计划（2026）'!AY:AY)</f>
        <v>21.805038</v>
      </c>
      <c r="AZ232" s="235" cm="1">
        <f t="array" ref="AZ232">_xlfn.XLOOKUP($A232&amp;$B232,'[2]产值及收款计划（2026）'!$A:$A&amp;'[2]产值及收款计划（2026）'!$B:$B,'[2]产值及收款计划（2026）'!AZ:AZ)</f>
        <v>2.896013</v>
      </c>
      <c r="BA232" s="235" t="e" cm="1">
        <f t="array" ref="BA232">_xlfn.XLOOKUP($A232&amp;$B232,'[2]产值及收款计划（2026）'!$A:$A&amp;'[2]产值及收款计划（2026）'!$B:$B,'[2]产值及收款计划（2026）'!BA:BA)</f>
        <v>#REF!</v>
      </c>
      <c r="BB232" s="235" t="e" cm="1">
        <f t="array" ref="BB232">_xlfn.XLOOKUP($A232&amp;$B232,'[2]产值及收款计划（2026）'!$A:$A&amp;'[2]产值及收款计划（2026）'!$B:$B,'[2]产值及收款计划（2026）'!BB:BB)</f>
        <v>#REF!</v>
      </c>
      <c r="BC232" s="235" t="e" cm="1">
        <f t="array" ref="BC232">_xlfn.XLOOKUP($A232&amp;$B232,'[2]产值及收款计划（2026）'!$A:$A&amp;'[2]产值及收款计划（2026）'!$B:$B,'[2]产值及收款计划（2026）'!BC:BC)</f>
        <v>#REF!</v>
      </c>
      <c r="BD232" s="235" t="e" cm="1">
        <f t="array" ref="BD232">_xlfn.XLOOKUP($A232&amp;$B232,'[2]产值及收款计划（2026）'!$A:$A&amp;'[2]产值及收款计划（2026）'!$B:$B,'[2]产值及收款计划（2026）'!BD:BD)</f>
        <v>#REF!</v>
      </c>
      <c r="BE232" s="235" t="e" cm="1">
        <f t="array" ref="BE232">_xlfn.XLOOKUP($A232&amp;$B232,'[2]产值及收款计划（2026）'!$A:$A&amp;'[2]产值及收款计划（2026）'!$B:$B,'[2]产值及收款计划（2026）'!BE:BE)</f>
        <v>#REF!</v>
      </c>
      <c r="BF232" s="235" t="e" cm="1">
        <f t="array" ref="BF232">_xlfn.XLOOKUP($A232&amp;$B232,'[2]产值及收款计划（2026）'!$A:$A&amp;'[2]产值及收款计划（2026）'!$B:$B,'[2]产值及收款计划（2026）'!BF:BF)</f>
        <v>#REF!</v>
      </c>
      <c r="BG232" s="235" t="e" cm="1">
        <f t="array" ref="BG232">_xlfn.XLOOKUP($A232&amp;$B232,'[2]产值及收款计划（2026）'!$A:$A&amp;'[2]产值及收款计划（2026）'!$B:$B,'[2]产值及收款计划（2026）'!BG:BG)</f>
        <v>#REF!</v>
      </c>
      <c r="BH232" s="235" t="e" cm="1">
        <f t="array" ref="BH232">_xlfn.XLOOKUP($A232&amp;$B232,'[2]产值及收款计划（2026）'!$A:$A&amp;'[2]产值及收款计划（2026）'!$B:$B,'[2]产值及收款计划（2026）'!BH:BH)</f>
        <v>#REF!</v>
      </c>
      <c r="BI232" s="235" t="e" cm="1">
        <f t="array" ref="BI232">_xlfn.XLOOKUP($A232&amp;$B232,'[2]产值及收款计划（2026）'!$A:$A&amp;'[2]产值及收款计划（2026）'!$B:$B,'[2]产值及收款计划（2026）'!BI:BI)</f>
        <v>#REF!</v>
      </c>
      <c r="BJ232" s="235" t="e" cm="1">
        <f t="array" ref="BJ232">_xlfn.XLOOKUP($A232&amp;$B232,'[2]产值及收款计划（2026）'!$A:$A&amp;'[2]产值及收款计划（2026）'!$B:$B,'[2]产值及收款计划（2026）'!BJ:BJ)</f>
        <v>#REF!</v>
      </c>
      <c r="BK232" s="235" t="e" cm="1">
        <f t="array" ref="BK232">_xlfn.XLOOKUP($A232&amp;$B232,'[2]产值及收款计划（2026）'!$A:$A&amp;'[2]产值及收款计划（2026）'!$B:$B,'[2]产值及收款计划（2026）'!BK:BK)</f>
        <v>#REF!</v>
      </c>
      <c r="BL232" s="235" t="e" cm="1">
        <f t="array" ref="BL232">_xlfn.XLOOKUP($A232&amp;$B232,'[2]产值及收款计划（2026）'!$A:$A&amp;'[2]产值及收款计划（2026）'!$B:$B,'[2]产值及收款计划（2026）'!BL:BL)</f>
        <v>#REF!</v>
      </c>
      <c r="BM232" s="235"/>
      <c r="BN232" s="235"/>
      <c r="BO232" s="235"/>
      <c r="BP232" s="235"/>
      <c r="BQ232" s="235">
        <f>_xlfn.XLOOKUP($C232,应收未收表!$AJ:$AJ,应收未收表!AK:AK)</f>
        <v>8</v>
      </c>
      <c r="BR232" s="235">
        <f>_xlfn.XLOOKUP($C232,应收未收表!$AJ:$AJ,应收未收表!AL:AL)</f>
        <v>8</v>
      </c>
      <c r="BS232" s="235" t="str">
        <f>_xlfn.XLOOKUP($C232,应收未收表!$AJ:$AJ,应收未收表!AM:AM)</f>
        <v>春节前落实且已上报一季度计划</v>
      </c>
      <c r="BT232" s="235" t="str">
        <f>_xlfn.XLOOKUP($C232,应收未收表!$AJ:$AJ,应收未收表!AN:AN)</f>
        <v>发票已送甲方审核，春节前财务付款</v>
      </c>
      <c r="BU232" s="234" t="str" cm="1">
        <f t="array" ref="BU232">_xlfn.XLOOKUP($A232&amp;$B232,'[2]产值及收款计划（2026）'!$A:$A&amp;'[2]产值及收款计划（2026）'!$B:$B,'[2]产值及收款计划（2026）'!BQ:BQ)</f>
        <v>中铁隧道局集团有限公司嘉兴至枫南市域铁路土建施工SG1标段项目经理部</v>
      </c>
      <c r="BV232" s="235" t="e" cm="1">
        <f t="array" ref="BV232">_xlfn.XLOOKUP($A232&amp;$B232,'[2]产值及收款计划（2026）'!$A:$A&amp;'[2]产值及收款计划（2026）'!$B:$B,'[2]产值及收款计划（2026）'!BR:BR)</f>
        <v>#REF!</v>
      </c>
      <c r="CE232" s="235" cm="1">
        <f t="array" ref="CE232">_xlfn.XLOOKUP($A232&amp;$B232,'[2]产值及收款计划（2026）'!$A:$A&amp;'[2]产值及收款计划（2026）'!$B:$B,'[2]产值及收款计划（2026）'!CA:CA)</f>
        <v>0</v>
      </c>
      <c r="CF232" s="235" cm="1">
        <f t="array" ref="CF232">_xlfn.XLOOKUP($A232&amp;$B232,'[2]产值及收款计划（2026）'!$A:$A&amp;'[2]产值及收款计划（2026）'!$B:$B,'[2]产值及收款计划（2026）'!CB:CB)</f>
        <v>0</v>
      </c>
      <c r="CG232" s="235" cm="1">
        <f t="array" ref="CG232">_xlfn.XLOOKUP($A232&amp;$B232,'[2]产值及收款计划（2026）'!$A:$A&amp;'[2]产值及收款计划（2026）'!$B:$B,'[2]产值及收款计划（2026）'!CC:CC)</f>
        <v>0</v>
      </c>
      <c r="CH232" s="235" cm="1">
        <f t="array" ref="CH232">_xlfn.XLOOKUP($A232&amp;$B232,'[2]产值及收款计划（2026）'!$A:$A&amp;'[2]产值及收款计划（2026）'!$B:$B,'[2]产值及收款计划（2026）'!CD:CD)</f>
        <v>0</v>
      </c>
      <c r="CI232" s="235" cm="1">
        <f t="array" ref="CI232">_xlfn.XLOOKUP($A232&amp;$B232,'[2]产值及收款计划（2026）'!$A:$A&amp;'[2]产值及收款计划（2026）'!$B:$B,'[2]产值及收款计划（2026）'!CE:CE)</f>
        <v>0</v>
      </c>
      <c r="CJ232" s="235" cm="1">
        <f t="array" ref="CJ232">_xlfn.XLOOKUP($A232&amp;$B232,'[2]产值及收款计划（2026）'!$A:$A&amp;'[2]产值及收款计划（2026）'!$B:$B,'[2]产值及收款计划（2026）'!CF:CF)</f>
        <v>0</v>
      </c>
      <c r="CK232" s="235" cm="1">
        <f t="array" ref="CK232">_xlfn.XLOOKUP($A232&amp;$B232,'[2]产值及收款计划（2026）'!$A:$A&amp;'[2]产值及收款计划（2026）'!$B:$B,'[2]产值及收款计划（2026）'!CG:CG)</f>
        <v>0</v>
      </c>
      <c r="CL232" s="235" cm="1">
        <f t="array" ref="CL232">_xlfn.XLOOKUP($A232&amp;$B232,'[2]产值及收款计划（2026）'!$A:$A&amp;'[2]产值及收款计划（2026）'!$B:$B,'[2]产值及收款计划（2026）'!CH:CH)</f>
        <v>0</v>
      </c>
      <c r="CM232" s="235" cm="1">
        <f t="array" ref="CM232">_xlfn.XLOOKUP($A232&amp;$B232,'[2]产值及收款计划（2026）'!$A:$A&amp;'[2]产值及收款计划（2026）'!$B:$B,'[2]产值及收款计划（2026）'!CI:CI)</f>
        <v>0</v>
      </c>
      <c r="CN232" s="235" cm="1">
        <f t="array" ref="CN232">_xlfn.XLOOKUP($A232&amp;$B232,'[2]产值及收款计划（2026）'!$A:$A&amp;'[2]产值及收款计划（2026）'!$B:$B,'[2]产值及收款计划（2026）'!CJ:CJ)</f>
        <v>0</v>
      </c>
      <c r="CO232" s="235" cm="1">
        <f t="array" ref="CO232">_xlfn.XLOOKUP($A232&amp;$B232,'[2]产值及收款计划（2026）'!$A:$A&amp;'[2]产值及收款计划（2026）'!$B:$B,'[2]产值及收款计划（2026）'!CK:CK)</f>
        <v>0</v>
      </c>
      <c r="CP232" s="235" cm="1">
        <f t="array" ref="CP232">_xlfn.XLOOKUP($A232&amp;$B232,'[2]产值及收款计划（2026）'!$A:$A&amp;'[2]产值及收款计划（2026）'!$B:$B,'[2]产值及收款计划（2026）'!CL:CL)</f>
        <v>0</v>
      </c>
      <c r="DE232" s="235" cm="1">
        <f t="array" ref="DE232">_xlfn.XLOOKUP($A232&amp;$B232,'[2]产值及收款计划（2026）'!$A:$A&amp;'[2]产值及收款计划（2026）'!$B:$B,'[2]产值及收款计划（2026）'!DA:DA)</f>
        <v>5</v>
      </c>
      <c r="DF232" s="235" cm="1">
        <f t="array" ref="DF232">_xlfn.XLOOKUP($A232&amp;$B232,'[2]产值及收款计划（2026）'!$A:$A&amp;'[2]产值及收款计划（2026）'!$B:$B,'[2]产值及收款计划（2026）'!DB:DB)</f>
        <v>0</v>
      </c>
      <c r="DG232" s="235" cm="1">
        <f t="array" ref="DG232">_xlfn.XLOOKUP($A232&amp;$B232,'[2]产值及收款计划（2026）'!$A:$A&amp;'[2]产值及收款计划（2026）'!$B:$B,'[2]产值及收款计划（2026）'!DC:DC)</f>
        <v>0</v>
      </c>
      <c r="DH232" s="235" cm="1">
        <f t="array" ref="DH232">_xlfn.XLOOKUP($A232&amp;$B232,'[2]产值及收款计划（2026）'!$A:$A&amp;'[2]产值及收款计划（2026）'!$B:$B,'[2]产值及收款计划（2026）'!DD:DD)</f>
        <v>0</v>
      </c>
      <c r="DI232" s="235" cm="1">
        <f t="array" ref="DI232">_xlfn.XLOOKUP($A232&amp;$B232,'[2]产值及收款计划（2026）'!$A:$A&amp;'[2]产值及收款计划（2026）'!$B:$B,'[2]产值及收款计划（2026）'!DE:DE)</f>
        <v>0</v>
      </c>
      <c r="DJ232" s="235" cm="1">
        <f t="array" ref="DJ232">_xlfn.XLOOKUP($A232&amp;$B232,'[2]产值及收款计划（2026）'!$A:$A&amp;'[2]产值及收款计划（2026）'!$B:$B,'[2]产值及收款计划（2026）'!DF:DF)</f>
        <v>0</v>
      </c>
      <c r="DK232" s="235" cm="1">
        <f t="array" ref="DK232">_xlfn.XLOOKUP($A232&amp;$B232,'[2]产值及收款计划（2026）'!$A:$A&amp;'[2]产值及收款计划（2026）'!$B:$B,'[2]产值及收款计划（2026）'!DG:DG)</f>
        <v>0</v>
      </c>
      <c r="DL232" s="235" cm="1">
        <f t="array" ref="DL232">_xlfn.XLOOKUP($A232&amp;$B232,'[2]产值及收款计划（2026）'!$A:$A&amp;'[2]产值及收款计划（2026）'!$B:$B,'[2]产值及收款计划（2026）'!DH:DH)</f>
        <v>0</v>
      </c>
      <c r="DM232" s="235" cm="1">
        <f t="array" ref="DM232">_xlfn.XLOOKUP($A232&amp;$B232,'[2]产值及收款计划（2026）'!$A:$A&amp;'[2]产值及收款计划（2026）'!$B:$B,'[2]产值及收款计划（2026）'!DI:DI)</f>
        <v>0</v>
      </c>
      <c r="DN232" s="235" cm="1">
        <f t="array" ref="DN232">_xlfn.XLOOKUP($A232&amp;$B232,'[2]产值及收款计划（2026）'!$A:$A&amp;'[2]产值及收款计划（2026）'!$B:$B,'[2]产值及收款计划（2026）'!DJ:DJ)</f>
        <v>0</v>
      </c>
      <c r="DO232" s="235" cm="1">
        <f t="array" ref="DO232">_xlfn.XLOOKUP($A232&amp;$B232,'[2]产值及收款计划（2026）'!$A:$A&amp;'[2]产值及收款计划（2026）'!$B:$B,'[2]产值及收款计划（2026）'!DK:DK)</f>
        <v>0</v>
      </c>
      <c r="DP232" s="235" cm="1">
        <f t="array" ref="DP232">_xlfn.XLOOKUP($A232&amp;$B232,'[2]产值及收款计划（2026）'!$A:$A&amp;'[2]产值及收款计划（2026）'!$B:$B,'[2]产值及收款计划（2026）'!DL:DL)</f>
        <v>0</v>
      </c>
      <c r="DQ232" s="243"/>
      <c r="DR232" s="229"/>
    </row>
    <row r="233" ht="60.75" spans="1:122">
      <c r="A233" s="233">
        <f t="shared" si="18"/>
        <v>84</v>
      </c>
      <c r="B233" s="233" t="s">
        <v>26</v>
      </c>
      <c r="C233" s="235" t="str" cm="1">
        <f t="array" ref="C233">_xlfn.XLOOKUP($A233&amp;$B233,'[2]产值及收款计划（2026）'!$A:$A&amp;'[2]产值及收款计划（2026）'!$B:$B,'[2]产值及收款计划（2026）'!C:C)</f>
        <v>ZHT2024092500120</v>
      </c>
      <c r="D233" s="235" t="str" cm="1">
        <f t="array" ref="D233">_xlfn.XLOOKUP($A233&amp;$B233,'[2]产值及收款计划（2026）'!$A:$A&amp;'[2]产值及收款计划（2026）'!$B:$B,'[2]产值及收款计划（2026）'!D:D)</f>
        <v>中铁十四局集团有限公司嘉善至西塘市域铁路SG4标段智慧工地工程技术咨询服务合同</v>
      </c>
      <c r="E233" s="235" cm="1">
        <f t="array" ref="E233">_xlfn.XLOOKUP($A233&amp;$B233,'[2]产值及收款计划（2026）'!$A:$A&amp;'[2]产值及收款计划（2026）'!$B:$B,'[2]产值及收款计划（2026）'!E:E)</f>
        <v>43.834</v>
      </c>
      <c r="F233" s="235" cm="1">
        <f t="array" ref="F233">_xlfn.XLOOKUP($A233&amp;$B233,'[2]产值及收款计划（2026）'!$A:$A&amp;'[2]产值及收款计划（2026）'!$B:$B,'[2]产值及收款计划（2026）'!F:F)</f>
        <v>43.834</v>
      </c>
      <c r="G233" s="235" cm="1">
        <f t="array" ref="G233">_xlfn.XLOOKUP($A233&amp;$B233,'[2]产值及收款计划（2026）'!$A:$A&amp;'[2]产值及收款计划（2026）'!$B:$B,'[2]产值及收款计划（2026）'!G:G)</f>
        <v>43.834</v>
      </c>
      <c r="H233" s="235" cm="1">
        <f t="array" ref="H233">_xlfn.XLOOKUP($A233&amp;$B233,'[2]产值及收款计划（2026）'!$A:$A&amp;'[2]产值及收款计划（2026）'!$B:$B,'[2]产值及收款计划（2026）'!H:H)</f>
        <v>13.834</v>
      </c>
      <c r="I233" s="236" cm="1">
        <f t="array" ref="I233">_xlfn.XLOOKUP($A233&amp;$B233,'[2]产值及收款计划（2026）'!$A:$A&amp;'[2]产值及收款计划（2026）'!$B:$B,'[2]产值及收款计划（2026）'!I:I)</f>
        <v>0.315599762741251</v>
      </c>
      <c r="J233" s="237" cm="1">
        <f t="array" ref="J233">_xlfn.XLOOKUP($A233&amp;$B233,'[2]产值及收款计划（2026）'!$A:$A&amp;'[2]产值及收款计划（2026）'!$B:$B,'[2]产值及收款计划（2026）'!J:J)</f>
        <v>0.091263284009398</v>
      </c>
      <c r="K233" s="235" t="e" cm="1">
        <f t="array" ref="K233">_xlfn.XLOOKUP($A233&amp;$B233,'[2]产值及收款计划（2026）'!$A:$A&amp;'[2]产值及收款计划（2026）'!$B:$B,'[2]产值及收款计划（2026）'!K:K)</f>
        <v>#REF!</v>
      </c>
      <c r="L233" s="235" t="e" cm="1">
        <f t="array" ref="L233">_xlfn.XLOOKUP($A233&amp;$B233,'[2]产值及收款计划（2026）'!$A:$A&amp;'[2]产值及收款计划（2026）'!$B:$B,'[2]产值及收款计划（2026）'!L:L)</f>
        <v>#REF!</v>
      </c>
      <c r="M233" s="235" t="str" cm="1">
        <f t="array" ref="M233">_xlfn.XLOOKUP($A233&amp;$B233,'[2]产值及收款计划（2026）'!$A:$A&amp;'[2]产值及收款计划（2026）'!$B:$B,'[2]产值及收款计划（2026）'!M:M)</f>
        <v>主导</v>
      </c>
      <c r="N233" s="235" t="str" cm="1">
        <f t="array" ref="N233">_xlfn.XLOOKUP($A233&amp;$B233,'[2]产值及收款计划（2026）'!$A:$A&amp;'[2]产值及收款计划（2026）'!$B:$B,'[2]产值及收款计划（2026）'!N:N)</f>
        <v>董力健团队</v>
      </c>
      <c r="O233" s="235" t="str" cm="1">
        <f t="array" ref="O233">_xlfn.XLOOKUP($A233&amp;$B233,'[2]产值及收款计划（2026）'!$A:$A&amp;'[2]产值及收款计划（2026）'!$B:$B,'[2]产值及收款计划（2026）'!O:O)</f>
        <v>杨舒文</v>
      </c>
      <c r="P233" s="234" t="str" cm="1">
        <f t="array" ref="P233">_xlfn.XLOOKUP($A233&amp;$B233,'[2]产值及收款计划（2026）'!$A:$A&amp;'[2]产值及收款计划（2026）'!$B:$B,'[2]产值及收款计划（2026）'!P:P)</f>
        <v>在建</v>
      </c>
      <c r="Q233" s="235" t="e" cm="1">
        <f t="array" ref="Q233">_xlfn.XLOOKUP($A233&amp;$B233,'[2]产值及收款计划（2026）'!$A:$A&amp;'[2]产值及收款计划（2026）'!$B:$B,'[2]产值及收款计划（2026）'!Q:Q)</f>
        <v>#REF!</v>
      </c>
      <c r="R233" s="235" t="e" cm="1">
        <f t="array" ref="R233">_xlfn.XLOOKUP($A233&amp;$B233,'[2]产值及收款计划（2026）'!$A:$A&amp;'[2]产值及收款计划（2026）'!$B:$B,'[2]产值及收款计划（2026）'!R:R)</f>
        <v>#REF!</v>
      </c>
      <c r="S233" s="235" t="e" cm="1">
        <f t="array" ref="S233">_xlfn.XLOOKUP($A233&amp;$B233,'[2]产值及收款计划（2026）'!$A:$A&amp;'[2]产值及收款计划（2026）'!$B:$B,'[2]产值及收款计划（2026）'!S:S)</f>
        <v>#REF!</v>
      </c>
      <c r="T233" s="235" cm="1">
        <f t="array" ref="T233">_xlfn.XLOOKUP($A233&amp;$B233,'[2]产值及收款计划（2026）'!$A:$A&amp;'[2]产值及收款计划（2026）'!$B:$B,'[2]产值及收款计划（2026）'!T:T)</f>
        <v>0</v>
      </c>
      <c r="U233" s="235" cm="1">
        <f t="array" ref="U233">_xlfn.XLOOKUP($A233&amp;$B233,'[2]产值及收款计划（2026）'!$A:$A&amp;'[2]产值及收款计划（2026）'!$B:$B,'[2]产值及收款计划（2026）'!U:U)</f>
        <v>0</v>
      </c>
      <c r="V233" s="235" cm="1">
        <f t="array" ref="V233">_xlfn.XLOOKUP($A233&amp;$B233,'[2]产值及收款计划（2026）'!$A:$A&amp;'[2]产值及收款计划（2026）'!$B:$B,'[2]产值及收款计划（2026）'!V:V)</f>
        <v>43.834</v>
      </c>
      <c r="W233" s="235" t="e" cm="1">
        <f t="array" ref="W233">_xlfn.XLOOKUP($A233&amp;$B233,'[2]产值及收款计划（2026）'!$A:$A&amp;'[2]产值及收款计划（2026）'!$B:$B,'[2]产值及收款计划（2026）'!W:W)</f>
        <v>#REF!</v>
      </c>
      <c r="X233" s="235" t="e" cm="1">
        <f t="array" ref="X233">_xlfn.XLOOKUP($A233&amp;$B233,'[2]产值及收款计划（2026）'!$A:$A&amp;'[2]产值及收款计划（2026）'!$B:$B,'[2]产值及收款计划（2026）'!X:X)</f>
        <v>#REF!</v>
      </c>
      <c r="Y233" s="235" t="e" cm="1">
        <f t="array" ref="Y233">_xlfn.XLOOKUP($A233&amp;$B233,'[2]产值及收款计划（2026）'!$A:$A&amp;'[2]产值及收款计划（2026）'!$B:$B,'[2]产值及收款计划（2026）'!Y:Y)</f>
        <v>#REF!</v>
      </c>
      <c r="Z233" s="235" t="e" cm="1">
        <f t="array" ref="Z233">_xlfn.XLOOKUP($A233&amp;$B233,'[2]产值及收款计划（2026）'!$A:$A&amp;'[2]产值及收款计划（2026）'!$B:$B,'[2]产值及收款计划（2026）'!Z:Z)</f>
        <v>#REF!</v>
      </c>
      <c r="AA233" s="245" t="e" cm="1">
        <f t="array" ref="AA233">_xlfn.XLOOKUP($A233&amp;$B233,'[2]产值及收款计划（2026）'!$A:$A&amp;'[2]产值及收款计划（2026）'!$B:$B,'[2]产值及收款计划（2026）'!AA:AA)</f>
        <v>#REF!</v>
      </c>
      <c r="AB233" s="245" t="e" cm="1">
        <f t="array" ref="AB233">_xlfn.XLOOKUP($A233&amp;$B233,'[2]产值及收款计划（2026）'!$A:$A&amp;'[2]产值及收款计划（2026）'!$B:$B,'[2]产值及收款计划（2026）'!AB:AB)</f>
        <v>#REF!</v>
      </c>
      <c r="AC233" s="245" cm="1">
        <f t="array" ref="AC233">_xlfn.XLOOKUP($A233&amp;$B233,'[2]产值及收款计划（2026）'!$A:$A&amp;'[2]产值及收款计划（2026）'!$B:$B,'[2]产值及收款计划（2026）'!AC:AC)</f>
        <v>12.102</v>
      </c>
      <c r="AD233" s="235" t="e" cm="1">
        <f t="array" ref="AD233">_xlfn.XLOOKUP($A233&amp;$B233,'[2]产值及收款计划（2026）'!$A:$A&amp;'[2]产值及收款计划（2026）'!$B:$B,'[2]产值及收款计划（2026）'!AD:AD)</f>
        <v>#REF!</v>
      </c>
      <c r="AE233" s="235" t="e" cm="1">
        <f t="array" ref="AE233">_xlfn.XLOOKUP($A233&amp;$B233,'[2]产值及收款计划（2026）'!$A:$A&amp;'[2]产值及收款计划（2026）'!$B:$B,'[2]产值及收款计划（2026）'!AE:AE)</f>
        <v>#REF!</v>
      </c>
      <c r="AF233" s="235" t="e" cm="1">
        <f t="array" ref="AF233">_xlfn.XLOOKUP($A233&amp;$B233,'[2]产值及收款计划（2026）'!$A:$A&amp;'[2]产值及收款计划（2026）'!$B:$B,'[2]产值及收款计划（2026）'!AF:AF)</f>
        <v>#REF!</v>
      </c>
      <c r="AG233" s="235" t="e" cm="1">
        <f t="array" ref="AG233">_xlfn.XLOOKUP($A233&amp;$B233,'[2]产值及收款计划（2026）'!$A:$A&amp;'[2]产值及收款计划（2026）'!$B:$B,'[2]产值及收款计划（2026）'!AG:AG)</f>
        <v>#REF!</v>
      </c>
      <c r="AH233" s="235" t="e" cm="1">
        <f t="array" ref="AH233">_xlfn.XLOOKUP($A233&amp;$B233,'[2]产值及收款计划（2026）'!$A:$A&amp;'[2]产值及收款计划（2026）'!$B:$B,'[2]产值及收款计划（2026）'!AH:AH)</f>
        <v>#REF!</v>
      </c>
      <c r="AI233" s="235" t="e" cm="1">
        <f t="array" ref="AI233">_xlfn.XLOOKUP($A233&amp;$B233,'[2]产值及收款计划（2026）'!$A:$A&amp;'[2]产值及收款计划（2026）'!$B:$B,'[2]产值及收款计划（2026）'!AI:AI)</f>
        <v>#REF!</v>
      </c>
      <c r="AJ233" s="235" t="e" cm="1">
        <f t="array" ref="AJ233">_xlfn.XLOOKUP($A233&amp;$B233,'[2]产值及收款计划（2026）'!$A:$A&amp;'[2]产值及收款计划（2026）'!$B:$B,'[2]产值及收款计划（2026）'!AJ:AJ)</f>
        <v>#REF!</v>
      </c>
      <c r="AK233" s="235" t="e" cm="1">
        <f t="array" ref="AK233">_xlfn.XLOOKUP($A233&amp;$B233,'[2]产值及收款计划（2026）'!$A:$A&amp;'[2]产值及收款计划（2026）'!$B:$B,'[2]产值及收款计划（2026）'!AK:AK)</f>
        <v>#REF!</v>
      </c>
      <c r="AL233" s="235" t="e" cm="1">
        <f t="array" ref="AL233">_xlfn.XLOOKUP($A233&amp;$B233,'[2]产值及收款计划（2026）'!$A:$A&amp;'[2]产值及收款计划（2026）'!$B:$B,'[2]产值及收款计划（2026）'!AL:AL)</f>
        <v>#REF!</v>
      </c>
      <c r="AM233" s="242" t="e" cm="1">
        <f t="array" ref="AM233">_xlfn.LET(_xlpm.勾选月份状态数组,TRANSPOSE('PPT(12-15页）-TOP10'!$A$3:$A$14),_xlpm.选择数据区,IF('PPT(12-15页）-TOP10'!$E$3="收款",$BA233:$BL233,$AA233:$AL233),SUM(_xlfn._xlws.FILTER(_xlpm.选择数据区,_xlpm.勾选月份状态数组,"")))</f>
        <v>#REF!</v>
      </c>
      <c r="AN233" s="235">
        <f>_xlfn.XLOOKUP($C233,应收未收表!$T:$T,应收未收表!AA:AA)</f>
        <v>11</v>
      </c>
      <c r="AO233" s="235" t="s">
        <v>176</v>
      </c>
      <c r="AP233" s="235">
        <f>_xlfn.XLOOKUP($C233,应收未收表!$T:$T,应收未收表!AC:AC)</f>
        <v>11</v>
      </c>
      <c r="AQ233" s="245" t="str">
        <f>_xlfn.XLOOKUP($C233,应收未收表!$T:$T,应收未收表!AE:AE)</f>
        <v>春节后一季度内落实且已上报一季度计划</v>
      </c>
      <c r="AR233" s="235">
        <f>_xlfn.XLOOKUP($C233,应收未收表!$T:$T,应收未收表!AF:AF)</f>
        <v>0</v>
      </c>
      <c r="AS233" s="235" t="e" cm="1">
        <f t="array" ref="AS233">_xlfn.XLOOKUP($A233&amp;$B233,'[2]产值及收款计划（2026）'!$A:$A&amp;'[2]产值及收款计划（2026）'!$B:$B,'[2]产值及收款计划（2026）'!AS:AS)</f>
        <v>#REF!</v>
      </c>
      <c r="AT233" s="235" t="e" cm="1">
        <f t="array" ref="AT233">_xlfn.XLOOKUP($A233&amp;$B233,'[2]产值及收款计划（2026）'!$A:$A&amp;'[2]产值及收款计划（2026）'!$B:$B,'[2]产值及收款计划（2026）'!AT:AT)</f>
        <v>#REF!</v>
      </c>
      <c r="AU233" s="235" t="e" cm="1">
        <f t="array" ref="AU233">_xlfn.XLOOKUP($A233&amp;$B233,'[2]产值及收款计划（2026）'!$A:$A&amp;'[2]产值及收款计划（2026）'!$B:$B,'[2]产值及收款计划（2026）'!AU:AU)</f>
        <v>#REF!</v>
      </c>
      <c r="AV233" s="235" t="e" cm="1">
        <f t="array" ref="AV233">_xlfn.XLOOKUP($A233&amp;$B233,'[2]产值及收款计划（2026）'!$A:$A&amp;'[2]产值及收款计划（2026）'!$B:$B,'[2]产值及收款计划（2026）'!AV:AV)</f>
        <v>#REF!</v>
      </c>
      <c r="AW233" s="235" cm="1">
        <f t="array" ref="AW233">_xlfn.XLOOKUP($A233&amp;$B233,'[2]产值及收款计划（2026）'!$A:$A&amp;'[2]产值及收款计划（2026）'!$B:$B,'[2]产值及收款计划（2026）'!AW:AW)</f>
        <v>0</v>
      </c>
      <c r="AX233" s="235" cm="1">
        <f t="array" ref="AX233">_xlfn.XLOOKUP($A233&amp;$B233,'[2]产值及收款计划（2026）'!$A:$A&amp;'[2]产值及收款计划（2026）'!$B:$B,'[2]产值及收款计划（2026）'!AX:AX)</f>
        <v>0</v>
      </c>
      <c r="AY233" s="235" cm="1">
        <f t="array" ref="AY233">_xlfn.XLOOKUP($A233&amp;$B233,'[2]产值及收款计划（2026）'!$A:$A&amp;'[2]产值及收款计划（2026）'!$B:$B,'[2]产值及收款计划（2026）'!AY:AY)</f>
        <v>43.834</v>
      </c>
      <c r="AZ233" s="235" cm="1">
        <f t="array" ref="AZ233">_xlfn.XLOOKUP($A233&amp;$B233,'[2]产值及收款计划（2026）'!$A:$A&amp;'[2]产值及收款计划（2026）'!$B:$B,'[2]产值及收款计划（2026）'!AZ:AZ)</f>
        <v>0</v>
      </c>
      <c r="BA233" s="245" t="e" cm="1">
        <f t="array" ref="BA233">_xlfn.XLOOKUP($A233&amp;$B233,'[2]产值及收款计划（2026）'!$A:$A&amp;'[2]产值及收款计划（2026）'!$B:$B,'[2]产值及收款计划（2026）'!BA:BA)</f>
        <v>#REF!</v>
      </c>
      <c r="BB233" s="245" t="e" cm="1">
        <f t="array" ref="BB233">_xlfn.XLOOKUP($A233&amp;$B233,'[2]产值及收款计划（2026）'!$A:$A&amp;'[2]产值及收款计划（2026）'!$B:$B,'[2]产值及收款计划（2026）'!BB:BB)</f>
        <v>#REF!</v>
      </c>
      <c r="BC233" s="245" cm="1">
        <f t="array" ref="BC233">_xlfn.XLOOKUP($A233&amp;$B233,'[2]产值及收款计划（2026）'!$A:$A&amp;'[2]产值及收款计划（2026）'!$B:$B,'[2]产值及收款计划（2026）'!BC:BC)</f>
        <v>10</v>
      </c>
      <c r="BD233" s="235" t="e" cm="1">
        <f t="array" ref="BD233">_xlfn.XLOOKUP($A233&amp;$B233,'[2]产值及收款计划（2026）'!$A:$A&amp;'[2]产值及收款计划（2026）'!$B:$B,'[2]产值及收款计划（2026）'!BD:BD)</f>
        <v>#REF!</v>
      </c>
      <c r="BE233" s="235" t="e" cm="1">
        <f t="array" ref="BE233">_xlfn.XLOOKUP($A233&amp;$B233,'[2]产值及收款计划（2026）'!$A:$A&amp;'[2]产值及收款计划（2026）'!$B:$B,'[2]产值及收款计划（2026）'!BE:BE)</f>
        <v>#REF!</v>
      </c>
      <c r="BF233" s="235" t="e" cm="1">
        <f t="array" ref="BF233">_xlfn.XLOOKUP($A233&amp;$B233,'[2]产值及收款计划（2026）'!$A:$A&amp;'[2]产值及收款计划（2026）'!$B:$B,'[2]产值及收款计划（2026）'!BF:BF)</f>
        <v>#REF!</v>
      </c>
      <c r="BG233" s="235" t="e" cm="1">
        <f t="array" ref="BG233">_xlfn.XLOOKUP($A233&amp;$B233,'[2]产值及收款计划（2026）'!$A:$A&amp;'[2]产值及收款计划（2026）'!$B:$B,'[2]产值及收款计划（2026）'!BG:BG)</f>
        <v>#REF!</v>
      </c>
      <c r="BH233" s="235" t="e" cm="1">
        <f t="array" ref="BH233">_xlfn.XLOOKUP($A233&amp;$B233,'[2]产值及收款计划（2026）'!$A:$A&amp;'[2]产值及收款计划（2026）'!$B:$B,'[2]产值及收款计划（2026）'!BH:BH)</f>
        <v>#REF!</v>
      </c>
      <c r="BI233" s="235" t="e" cm="1">
        <f t="array" ref="BI233">_xlfn.XLOOKUP($A233&amp;$B233,'[2]产值及收款计划（2026）'!$A:$A&amp;'[2]产值及收款计划（2026）'!$B:$B,'[2]产值及收款计划（2026）'!BI:BI)</f>
        <v>#REF!</v>
      </c>
      <c r="BJ233" s="235" t="e" cm="1">
        <f t="array" ref="BJ233">_xlfn.XLOOKUP($A233&amp;$B233,'[2]产值及收款计划（2026）'!$A:$A&amp;'[2]产值及收款计划（2026）'!$B:$B,'[2]产值及收款计划（2026）'!BJ:BJ)</f>
        <v>#REF!</v>
      </c>
      <c r="BK233" s="235" t="e" cm="1">
        <f t="array" ref="BK233">_xlfn.XLOOKUP($A233&amp;$B233,'[2]产值及收款计划（2026）'!$A:$A&amp;'[2]产值及收款计划（2026）'!$B:$B,'[2]产值及收款计划（2026）'!BK:BK)</f>
        <v>#REF!</v>
      </c>
      <c r="BL233" s="235" t="e" cm="1">
        <f t="array" ref="BL233">_xlfn.XLOOKUP($A233&amp;$B233,'[2]产值及收款计划（2026）'!$A:$A&amp;'[2]产值及收款计划（2026）'!$B:$B,'[2]产值及收款计划（2026）'!BL:BL)</f>
        <v>#REF!</v>
      </c>
      <c r="BM233" s="235"/>
      <c r="BN233" s="235"/>
      <c r="BO233" s="235"/>
      <c r="BP233" s="235"/>
      <c r="BQ233" s="235" t="e">
        <f>_xlfn.XLOOKUP($C233,应收未收表!$AJ:$AJ,应收未收表!AK:AK)</f>
        <v>#N/A</v>
      </c>
      <c r="BR233" s="235" t="e">
        <f>_xlfn.XLOOKUP($C233,应收未收表!$AJ:$AJ,应收未收表!AL:AL)</f>
        <v>#N/A</v>
      </c>
      <c r="BS233" s="235" t="e">
        <f>_xlfn.XLOOKUP($C233,应收未收表!$AJ:$AJ,应收未收表!AM:AM)</f>
        <v>#N/A</v>
      </c>
      <c r="BT233" s="235" t="e">
        <f>_xlfn.XLOOKUP($C233,应收未收表!$AJ:$AJ,应收未收表!AN:AN)</f>
        <v>#N/A</v>
      </c>
      <c r="BU233" s="234" t="str" cm="1">
        <f t="array" ref="BU233">_xlfn.XLOOKUP($A233&amp;$B233,'[2]产值及收款计划（2026）'!$A:$A&amp;'[2]产值及收款计划（2026）'!$B:$B,'[2]产值及收款计划（2026）'!BQ:BQ)</f>
        <v>中铁十四局集团有限公司</v>
      </c>
      <c r="BV233" s="235" t="e" cm="1">
        <f t="array" ref="BV233">_xlfn.XLOOKUP($A233&amp;$B233,'[2]产值及收款计划（2026）'!$A:$A&amp;'[2]产值及收款计划（2026）'!$B:$B,'[2]产值及收款计划（2026）'!BR:BR)</f>
        <v>#REF!</v>
      </c>
      <c r="CE233" s="235" cm="1">
        <f t="array" ref="CE233">_xlfn.XLOOKUP($A233&amp;$B233,'[2]产值及收款计划（2026）'!$A:$A&amp;'[2]产值及收款计划（2026）'!$B:$B,'[2]产值及收款计划（2026）'!CA:CA)</f>
        <v>0</v>
      </c>
      <c r="CF233" s="235" cm="1">
        <f t="array" ref="CF233">_xlfn.XLOOKUP($A233&amp;$B233,'[2]产值及收款计划（2026）'!$A:$A&amp;'[2]产值及收款计划（2026）'!$B:$B,'[2]产值及收款计划（2026）'!CB:CB)</f>
        <v>0</v>
      </c>
      <c r="CG233" s="235" cm="1">
        <f t="array" ref="CG233">_xlfn.XLOOKUP($A233&amp;$B233,'[2]产值及收款计划（2026）'!$A:$A&amp;'[2]产值及收款计划（2026）'!$B:$B,'[2]产值及收款计划（2026）'!CC:CC)</f>
        <v>0</v>
      </c>
      <c r="CH233" s="235" cm="1">
        <f t="array" ref="CH233">_xlfn.XLOOKUP($A233&amp;$B233,'[2]产值及收款计划（2026）'!$A:$A&amp;'[2]产值及收款计划（2026）'!$B:$B,'[2]产值及收款计划（2026）'!CD:CD)</f>
        <v>0</v>
      </c>
      <c r="CI233" s="235" cm="1">
        <f t="array" ref="CI233">_xlfn.XLOOKUP($A233&amp;$B233,'[2]产值及收款计划（2026）'!$A:$A&amp;'[2]产值及收款计划（2026）'!$B:$B,'[2]产值及收款计划（2026）'!CE:CE)</f>
        <v>0</v>
      </c>
      <c r="CJ233" s="235" cm="1">
        <f t="array" ref="CJ233">_xlfn.XLOOKUP($A233&amp;$B233,'[2]产值及收款计划（2026）'!$A:$A&amp;'[2]产值及收款计划（2026）'!$B:$B,'[2]产值及收款计划（2026）'!CF:CF)</f>
        <v>0</v>
      </c>
      <c r="CK233" s="235" cm="1">
        <f t="array" ref="CK233">_xlfn.XLOOKUP($A233&amp;$B233,'[2]产值及收款计划（2026）'!$A:$A&amp;'[2]产值及收款计划（2026）'!$B:$B,'[2]产值及收款计划（2026）'!CG:CG)</f>
        <v>0</v>
      </c>
      <c r="CL233" s="235" cm="1">
        <f t="array" ref="CL233">_xlfn.XLOOKUP($A233&amp;$B233,'[2]产值及收款计划（2026）'!$A:$A&amp;'[2]产值及收款计划（2026）'!$B:$B,'[2]产值及收款计划（2026）'!CH:CH)</f>
        <v>0</v>
      </c>
      <c r="CM233" s="235" cm="1">
        <f t="array" ref="CM233">_xlfn.XLOOKUP($A233&amp;$B233,'[2]产值及收款计划（2026）'!$A:$A&amp;'[2]产值及收款计划（2026）'!$B:$B,'[2]产值及收款计划（2026）'!CI:CI)</f>
        <v>0</v>
      </c>
      <c r="CN233" s="235" cm="1">
        <f t="array" ref="CN233">_xlfn.XLOOKUP($A233&amp;$B233,'[2]产值及收款计划（2026）'!$A:$A&amp;'[2]产值及收款计划（2026）'!$B:$B,'[2]产值及收款计划（2026）'!CJ:CJ)</f>
        <v>0</v>
      </c>
      <c r="CO233" s="235" cm="1">
        <f t="array" ref="CO233">_xlfn.XLOOKUP($A233&amp;$B233,'[2]产值及收款计划（2026）'!$A:$A&amp;'[2]产值及收款计划（2026）'!$B:$B,'[2]产值及收款计划（2026）'!CK:CK)</f>
        <v>0</v>
      </c>
      <c r="CP233" s="235" cm="1">
        <f t="array" ref="CP233">_xlfn.XLOOKUP($A233&amp;$B233,'[2]产值及收款计划（2026）'!$A:$A&amp;'[2]产值及收款计划（2026）'!$B:$B,'[2]产值及收款计划（2026）'!CL:CL)</f>
        <v>0</v>
      </c>
      <c r="DE233" s="235" cm="1">
        <f t="array" ref="DE233">_xlfn.XLOOKUP($A233&amp;$B233,'[2]产值及收款计划（2026）'!$A:$A&amp;'[2]产值及收款计划（2026）'!$B:$B,'[2]产值及收款计划（2026）'!DA:DA)</f>
        <v>0</v>
      </c>
      <c r="DF233" s="235" cm="1">
        <f t="array" ref="DF233">_xlfn.XLOOKUP($A233&amp;$B233,'[2]产值及收款计划（2026）'!$A:$A&amp;'[2]产值及收款计划（2026）'!$B:$B,'[2]产值及收款计划（2026）'!DB:DB)</f>
        <v>0</v>
      </c>
      <c r="DG233" s="235" cm="1">
        <f t="array" ref="DG233">_xlfn.XLOOKUP($A233&amp;$B233,'[2]产值及收款计划（2026）'!$A:$A&amp;'[2]产值及收款计划（2026）'!$B:$B,'[2]产值及收款计划（2026）'!DC:DC)</f>
        <v>0</v>
      </c>
      <c r="DH233" s="235" cm="1">
        <f t="array" ref="DH233">_xlfn.XLOOKUP($A233&amp;$B233,'[2]产值及收款计划（2026）'!$A:$A&amp;'[2]产值及收款计划（2026）'!$B:$B,'[2]产值及收款计划（2026）'!DD:DD)</f>
        <v>0</v>
      </c>
      <c r="DI233" s="235" cm="1">
        <f t="array" ref="DI233">_xlfn.XLOOKUP($A233&amp;$B233,'[2]产值及收款计划（2026）'!$A:$A&amp;'[2]产值及收款计划（2026）'!$B:$B,'[2]产值及收款计划（2026）'!DE:DE)</f>
        <v>0</v>
      </c>
      <c r="DJ233" s="235" cm="1">
        <f t="array" ref="DJ233">_xlfn.XLOOKUP($A233&amp;$B233,'[2]产值及收款计划（2026）'!$A:$A&amp;'[2]产值及收款计划（2026）'!$B:$B,'[2]产值及收款计划（2026）'!DF:DF)</f>
        <v>0</v>
      </c>
      <c r="DK233" s="235" cm="1">
        <f t="array" ref="DK233">_xlfn.XLOOKUP($A233&amp;$B233,'[2]产值及收款计划（2026）'!$A:$A&amp;'[2]产值及收款计划（2026）'!$B:$B,'[2]产值及收款计划（2026）'!DG:DG)</f>
        <v>0</v>
      </c>
      <c r="DL233" s="235" cm="1">
        <f t="array" ref="DL233">_xlfn.XLOOKUP($A233&amp;$B233,'[2]产值及收款计划（2026）'!$A:$A&amp;'[2]产值及收款计划（2026）'!$B:$B,'[2]产值及收款计划（2026）'!DH:DH)</f>
        <v>0</v>
      </c>
      <c r="DM233" s="235" cm="1">
        <f t="array" ref="DM233">_xlfn.XLOOKUP($A233&amp;$B233,'[2]产值及收款计划（2026）'!$A:$A&amp;'[2]产值及收款计划（2026）'!$B:$B,'[2]产值及收款计划（2026）'!DI:DI)</f>
        <v>0</v>
      </c>
      <c r="DN233" s="235" cm="1">
        <f t="array" ref="DN233">_xlfn.XLOOKUP($A233&amp;$B233,'[2]产值及收款计划（2026）'!$A:$A&amp;'[2]产值及收款计划（2026）'!$B:$B,'[2]产值及收款计划（2026）'!DJ:DJ)</f>
        <v>0</v>
      </c>
      <c r="DO233" s="235" cm="1">
        <f t="array" ref="DO233">_xlfn.XLOOKUP($A233&amp;$B233,'[2]产值及收款计划（2026）'!$A:$A&amp;'[2]产值及收款计划（2026）'!$B:$B,'[2]产值及收款计划（2026）'!DK:DK)</f>
        <v>0</v>
      </c>
      <c r="DP233" s="235" cm="1">
        <f t="array" ref="DP233">_xlfn.XLOOKUP($A233&amp;$B233,'[2]产值及收款计划（2026）'!$A:$A&amp;'[2]产值及收款计划（2026）'!$B:$B,'[2]产值及收款计划（2026）'!DL:DL)</f>
        <v>0</v>
      </c>
      <c r="DQ233" s="243"/>
      <c r="DR233" s="229"/>
    </row>
    <row r="234" ht="20.25" spans="1:122">
      <c r="A234" s="233">
        <f t="shared" si="18"/>
        <v>85</v>
      </c>
      <c r="B234" s="233" t="s">
        <v>26</v>
      </c>
      <c r="C234" s="234" t="str" cm="1">
        <f t="array" ref="C234">_xlfn.XLOOKUP($A234&amp;$B234,'[2]产值及收款计划（2026）'!$A:$A&amp;'[2]产值及收款计划（2026）'!$B:$B,'[2]产值及收款计划（2026）'!C:C)</f>
        <v>ZHT2024112600151</v>
      </c>
      <c r="D234" s="234" t="str" cm="1">
        <f t="array" ref="D234">_xlfn.XLOOKUP($A234&amp;$B234,'[2]产值及收款计划（2026）'!$A:$A&amp;'[2]产值及收款计划（2026）'!$B:$B,'[2]产值及收款计划（2026）'!D:D)</f>
        <v>西塘SG3智慧工地项目</v>
      </c>
      <c r="E234" s="235" cm="1">
        <f t="array" ref="E234">_xlfn.XLOOKUP($A234&amp;$B234,'[2]产值及收款计划（2026）'!$A:$A&amp;'[2]产值及收款计划（2026）'!$B:$B,'[2]产值及收款计划（2026）'!E:E)</f>
        <v>14.218</v>
      </c>
      <c r="F234" s="235" cm="1">
        <f t="array" ref="F234">_xlfn.XLOOKUP($A234&amp;$B234,'[2]产值及收款计划（2026）'!$A:$A&amp;'[2]产值及收款计划（2026）'!$B:$B,'[2]产值及收款计划（2026）'!F:F)</f>
        <v>14.218</v>
      </c>
      <c r="G234" s="235" cm="1">
        <f t="array" ref="G234">_xlfn.XLOOKUP($A234&amp;$B234,'[2]产值及收款计划（2026）'!$A:$A&amp;'[2]产值及收款计划（2026）'!$B:$B,'[2]产值及收款计划（2026）'!G:G)</f>
        <v>4.9377</v>
      </c>
      <c r="H234" s="235" cm="1">
        <f t="array" ref="H234">_xlfn.XLOOKUP($A234&amp;$B234,'[2]产值及收款计划（2026）'!$A:$A&amp;'[2]产值及收款计划（2026）'!$B:$B,'[2]产值及收款计划（2026）'!H:H)</f>
        <v>4.9377</v>
      </c>
      <c r="I234" s="236" cm="1">
        <f t="array" ref="I234">_xlfn.XLOOKUP($A234&amp;$B234,'[2]产值及收款计划（2026）'!$A:$A&amp;'[2]产值及收款计划（2026）'!$B:$B,'[2]产值及收款计划（2026）'!I:I)</f>
        <v>0.347285131523421</v>
      </c>
      <c r="J234" s="237" cm="1">
        <f t="array" ref="J234">_xlfn.XLOOKUP($A234&amp;$B234,'[2]产值及收款计划（2026）'!$A:$A&amp;'[2]产值及收款计划（2026）'!$B:$B,'[2]产值及收款计划（2026）'!J:J)</f>
        <v>0.0993630761381999</v>
      </c>
      <c r="K234" s="235" t="e" cm="1">
        <f t="array" ref="K234">_xlfn.XLOOKUP($A234&amp;$B234,'[2]产值及收款计划（2026）'!$A:$A&amp;'[2]产值及收款计划（2026）'!$B:$B,'[2]产值及收款计划（2026）'!K:K)</f>
        <v>#REF!</v>
      </c>
      <c r="L234" s="235" t="e" cm="1">
        <f t="array" ref="L234">_xlfn.XLOOKUP($A234&amp;$B234,'[2]产值及收款计划（2026）'!$A:$A&amp;'[2]产值及收款计划（2026）'!$B:$B,'[2]产值及收款计划（2026）'!L:L)</f>
        <v>#REF!</v>
      </c>
      <c r="M234" s="235" t="str" cm="1">
        <f t="array" ref="M234">_xlfn.XLOOKUP($A234&amp;$B234,'[2]产值及收款计划（2026）'!$A:$A&amp;'[2]产值及收款计划（2026）'!$B:$B,'[2]产值及收款计划（2026）'!M:M)</f>
        <v>主导</v>
      </c>
      <c r="N234" s="235" t="str" cm="1">
        <f t="array" ref="N234">_xlfn.XLOOKUP($A234&amp;$B234,'[2]产值及收款计划（2026）'!$A:$A&amp;'[2]产值及收款计划（2026）'!$B:$B,'[2]产值及收款计划（2026）'!N:N)</f>
        <v>董力健团队</v>
      </c>
      <c r="O234" s="235" t="str" cm="1">
        <f t="array" ref="O234">_xlfn.XLOOKUP($A234&amp;$B234,'[2]产值及收款计划（2026）'!$A:$A&amp;'[2]产值及收款计划（2026）'!$B:$B,'[2]产值及收款计划（2026）'!O:O)</f>
        <v>杨舒文</v>
      </c>
      <c r="P234" s="234" t="str" cm="1">
        <f t="array" ref="P234">_xlfn.XLOOKUP($A234&amp;$B234,'[2]产值及收款计划（2026）'!$A:$A&amp;'[2]产值及收款计划（2026）'!$B:$B,'[2]产值及收款计划（2026）'!P:P)</f>
        <v>在建</v>
      </c>
      <c r="Q234" s="235" t="e" cm="1">
        <f t="array" ref="Q234">_xlfn.XLOOKUP($A234&amp;$B234,'[2]产值及收款计划（2026）'!$A:$A&amp;'[2]产值及收款计划（2026）'!$B:$B,'[2]产值及收款计划（2026）'!Q:Q)</f>
        <v>#REF!</v>
      </c>
      <c r="R234" s="235" t="e" cm="1">
        <f t="array" ref="R234">_xlfn.XLOOKUP($A234&amp;$B234,'[2]产值及收款计划（2026）'!$A:$A&amp;'[2]产值及收款计划（2026）'!$B:$B,'[2]产值及收款计划（2026）'!R:R)</f>
        <v>#REF!</v>
      </c>
      <c r="S234" s="235" t="e" cm="1">
        <f t="array" ref="S234">_xlfn.XLOOKUP($A234&amp;$B234,'[2]产值及收款计划（2026）'!$A:$A&amp;'[2]产值及收款计划（2026）'!$B:$B,'[2]产值及收款计划（2026）'!S:S)</f>
        <v>#REF!</v>
      </c>
      <c r="T234" s="235" cm="1">
        <f t="array" ref="T234">_xlfn.XLOOKUP($A234&amp;$B234,'[2]产值及收款计划（2026）'!$A:$A&amp;'[2]产值及收款计划（2026）'!$B:$B,'[2]产值及收款计划（2026）'!T:T)</f>
        <v>0</v>
      </c>
      <c r="U234" s="235" cm="1">
        <f t="array" ref="U234">_xlfn.XLOOKUP($A234&amp;$B234,'[2]产值及收款计划（2026）'!$A:$A&amp;'[2]产值及收款计划（2026）'!$B:$B,'[2]产值及收款计划（2026）'!U:U)</f>
        <v>0</v>
      </c>
      <c r="V234" s="235" cm="1">
        <f t="array" ref="V234">_xlfn.XLOOKUP($A234&amp;$B234,'[2]产值及收款计划（2026）'!$A:$A&amp;'[2]产值及收款计划（2026）'!$B:$B,'[2]产值及收款计划（2026）'!V:V)</f>
        <v>14.218</v>
      </c>
      <c r="W234" s="235" t="e" cm="1">
        <f t="array" ref="W234">_xlfn.XLOOKUP($A234&amp;$B234,'[2]产值及收款计划（2026）'!$A:$A&amp;'[2]产值及收款计划（2026）'!$B:$B,'[2]产值及收款计划（2026）'!W:W)</f>
        <v>#REF!</v>
      </c>
      <c r="X234" s="235" t="e" cm="1">
        <f t="array" ref="X234">_xlfn.XLOOKUP($A234&amp;$B234,'[2]产值及收款计划（2026）'!$A:$A&amp;'[2]产值及收款计划（2026）'!$B:$B,'[2]产值及收款计划（2026）'!X:X)</f>
        <v>#REF!</v>
      </c>
      <c r="Y234" s="235" t="e" cm="1">
        <f t="array" ref="Y234">_xlfn.XLOOKUP($A234&amp;$B234,'[2]产值及收款计划（2026）'!$A:$A&amp;'[2]产值及收款计划（2026）'!$B:$B,'[2]产值及收款计划（2026）'!Y:Y)</f>
        <v>#REF!</v>
      </c>
      <c r="Z234" s="235" t="e" cm="1">
        <f t="array" ref="Z234">_xlfn.XLOOKUP($A234&amp;$B234,'[2]产值及收款计划（2026）'!$A:$A&amp;'[2]产值及收款计划（2026）'!$B:$B,'[2]产值及收款计划（2026）'!Z:Z)</f>
        <v>#REF!</v>
      </c>
      <c r="AA234" s="235" t="e" cm="1">
        <f t="array" ref="AA234">_xlfn.XLOOKUP($A234&amp;$B234,'[2]产值及收款计划（2026）'!$A:$A&amp;'[2]产值及收款计划（2026）'!$B:$B,'[2]产值及收款计划（2026）'!AA:AA)</f>
        <v>#REF!</v>
      </c>
      <c r="AB234" s="235" t="e" cm="1">
        <f t="array" ref="AB234">_xlfn.XLOOKUP($A234&amp;$B234,'[2]产值及收款计划（2026）'!$A:$A&amp;'[2]产值及收款计划（2026）'!$B:$B,'[2]产值及收款计划（2026）'!AB:AB)</f>
        <v>#REF!</v>
      </c>
      <c r="AC234" s="235" t="e" cm="1">
        <f t="array" ref="AC234">_xlfn.XLOOKUP($A234&amp;$B234,'[2]产值及收款计划（2026）'!$A:$A&amp;'[2]产值及收款计划（2026）'!$B:$B,'[2]产值及收款计划（2026）'!AC:AC)</f>
        <v>#REF!</v>
      </c>
      <c r="AD234" s="235" t="e" cm="1">
        <f t="array" ref="AD234">_xlfn.XLOOKUP($A234&amp;$B234,'[2]产值及收款计划（2026）'!$A:$A&amp;'[2]产值及收款计划（2026）'!$B:$B,'[2]产值及收款计划（2026）'!AD:AD)</f>
        <v>#REF!</v>
      </c>
      <c r="AE234" s="235" t="e" cm="1">
        <f t="array" ref="AE234">_xlfn.XLOOKUP($A234&amp;$B234,'[2]产值及收款计划（2026）'!$A:$A&amp;'[2]产值及收款计划（2026）'!$B:$B,'[2]产值及收款计划（2026）'!AE:AE)</f>
        <v>#REF!</v>
      </c>
      <c r="AF234" s="235" t="e" cm="1">
        <f t="array" ref="AF234">_xlfn.XLOOKUP($A234&amp;$B234,'[2]产值及收款计划（2026）'!$A:$A&amp;'[2]产值及收款计划（2026）'!$B:$B,'[2]产值及收款计划（2026）'!AF:AF)</f>
        <v>#REF!</v>
      </c>
      <c r="AG234" s="235" t="e" cm="1">
        <f t="array" ref="AG234">_xlfn.XLOOKUP($A234&amp;$B234,'[2]产值及收款计划（2026）'!$A:$A&amp;'[2]产值及收款计划（2026）'!$B:$B,'[2]产值及收款计划（2026）'!AG:AG)</f>
        <v>#REF!</v>
      </c>
      <c r="AH234" s="235" t="e" cm="1">
        <f t="array" ref="AH234">_xlfn.XLOOKUP($A234&amp;$B234,'[2]产值及收款计划（2026）'!$A:$A&amp;'[2]产值及收款计划（2026）'!$B:$B,'[2]产值及收款计划（2026）'!AH:AH)</f>
        <v>#REF!</v>
      </c>
      <c r="AI234" s="235" t="e" cm="1">
        <f t="array" ref="AI234">_xlfn.XLOOKUP($A234&amp;$B234,'[2]产值及收款计划（2026）'!$A:$A&amp;'[2]产值及收款计划（2026）'!$B:$B,'[2]产值及收款计划（2026）'!AI:AI)</f>
        <v>#REF!</v>
      </c>
      <c r="AJ234" s="235" t="e" cm="1">
        <f t="array" ref="AJ234">_xlfn.XLOOKUP($A234&amp;$B234,'[2]产值及收款计划（2026）'!$A:$A&amp;'[2]产值及收款计划（2026）'!$B:$B,'[2]产值及收款计划（2026）'!AJ:AJ)</f>
        <v>#REF!</v>
      </c>
      <c r="AK234" s="235" t="e" cm="1">
        <f t="array" ref="AK234">_xlfn.XLOOKUP($A234&amp;$B234,'[2]产值及收款计划（2026）'!$A:$A&amp;'[2]产值及收款计划（2026）'!$B:$B,'[2]产值及收款计划（2026）'!AK:AK)</f>
        <v>#REF!</v>
      </c>
      <c r="AL234" s="235" t="e" cm="1">
        <f t="array" ref="AL234">_xlfn.XLOOKUP($A234&amp;$B234,'[2]产值及收款计划（2026）'!$A:$A&amp;'[2]产值及收款计划（2026）'!$B:$B,'[2]产值及收款计划（2026）'!AL:AL)</f>
        <v>#REF!</v>
      </c>
      <c r="AM234" s="242" t="e" cm="1">
        <f t="array" ref="AM234">_xlfn.LET(_xlpm.勾选月份状态数组,TRANSPOSE('PPT(12-15页）-TOP10'!$A$3:$A$14),_xlpm.选择数据区,IF('PPT(12-15页）-TOP10'!$E$3="收款",$BA234:$BL234,$AA234:$AL234),SUM(_xlfn._xlws.FILTER(_xlpm.选择数据区,_xlpm.勾选月份状态数组,"")))</f>
        <v>#REF!</v>
      </c>
      <c r="AN234" s="235" t="e">
        <f>_xlfn.XLOOKUP($C234,应收未收表!$T:$T,应收未收表!AA:AA)</f>
        <v>#N/A</v>
      </c>
      <c r="AO234" s="235" t="e">
        <f>_xlfn.XLOOKUP($C234,应收未收表!$T:$T,应收未收表!AB:AB)</f>
        <v>#N/A</v>
      </c>
      <c r="AP234" s="235" t="e">
        <f>_xlfn.XLOOKUP($C234,应收未收表!$T:$T,应收未收表!AC:AC)</f>
        <v>#N/A</v>
      </c>
      <c r="AQ234" s="235" t="e">
        <f>_xlfn.XLOOKUP($C234,应收未收表!$T:$T,应收未收表!AE:AE)</f>
        <v>#N/A</v>
      </c>
      <c r="AR234" s="235" t="e">
        <f>_xlfn.XLOOKUP($C234,应收未收表!$T:$T,应收未收表!AF:AF)</f>
        <v>#N/A</v>
      </c>
      <c r="AS234" s="235" t="e" cm="1">
        <f t="array" ref="AS234">_xlfn.XLOOKUP($A234&amp;$B234,'[2]产值及收款计划（2026）'!$A:$A&amp;'[2]产值及收款计划（2026）'!$B:$B,'[2]产值及收款计划（2026）'!AS:AS)</f>
        <v>#REF!</v>
      </c>
      <c r="AT234" s="235" t="e" cm="1">
        <f t="array" ref="AT234">_xlfn.XLOOKUP($A234&amp;$B234,'[2]产值及收款计划（2026）'!$A:$A&amp;'[2]产值及收款计划（2026）'!$B:$B,'[2]产值及收款计划（2026）'!AT:AT)</f>
        <v>#REF!</v>
      </c>
      <c r="AU234" s="235" t="e" cm="1">
        <f t="array" ref="AU234">_xlfn.XLOOKUP($A234&amp;$B234,'[2]产值及收款计划（2026）'!$A:$A&amp;'[2]产值及收款计划（2026）'!$B:$B,'[2]产值及收款计划（2026）'!AU:AU)</f>
        <v>#REF!</v>
      </c>
      <c r="AV234" s="235" t="e" cm="1">
        <f t="array" ref="AV234">_xlfn.XLOOKUP($A234&amp;$B234,'[2]产值及收款计划（2026）'!$A:$A&amp;'[2]产值及收款计划（2026）'!$B:$B,'[2]产值及收款计划（2026）'!AV:AV)</f>
        <v>#REF!</v>
      </c>
      <c r="AW234" s="235" cm="1">
        <f t="array" ref="AW234">_xlfn.XLOOKUP($A234&amp;$B234,'[2]产值及收款计划（2026）'!$A:$A&amp;'[2]产值及收款计划（2026）'!$B:$B,'[2]产值及收款计划（2026）'!AW:AW)</f>
        <v>9.49705</v>
      </c>
      <c r="AX234" s="235" cm="1">
        <f t="array" ref="AX234">_xlfn.XLOOKUP($A234&amp;$B234,'[2]产值及收款计划（2026）'!$A:$A&amp;'[2]产值及收款计划（2026）'!$B:$B,'[2]产值及收款计划（2026）'!AX:AX)</f>
        <v>0</v>
      </c>
      <c r="AY234" s="235" cm="1">
        <f t="array" ref="AY234">_xlfn.XLOOKUP($A234&amp;$B234,'[2]产值及收款计划（2026）'!$A:$A&amp;'[2]产值及收款计划（2026）'!$B:$B,'[2]产值及收款计划（2026）'!AY:AY)</f>
        <v>4.72095</v>
      </c>
      <c r="AZ234" s="235" cm="1">
        <f t="array" ref="AZ234">_xlfn.XLOOKUP($A234&amp;$B234,'[2]产值及收款计划（2026）'!$A:$A&amp;'[2]产值及收款计划（2026）'!$B:$B,'[2]产值及收款计划（2026）'!AZ:AZ)</f>
        <v>-9.49705</v>
      </c>
      <c r="BA234" s="235" t="e" cm="1">
        <f t="array" ref="BA234">_xlfn.XLOOKUP($A234&amp;$B234,'[2]产值及收款计划（2026）'!$A:$A&amp;'[2]产值及收款计划（2026）'!$B:$B,'[2]产值及收款计划（2026）'!BA:BA)</f>
        <v>#REF!</v>
      </c>
      <c r="BB234" s="235" t="e" cm="1">
        <f t="array" ref="BB234">_xlfn.XLOOKUP($A234&amp;$B234,'[2]产值及收款计划（2026）'!$A:$A&amp;'[2]产值及收款计划（2026）'!$B:$B,'[2]产值及收款计划（2026）'!BB:BB)</f>
        <v>#REF!</v>
      </c>
      <c r="BC234" s="235" t="e" cm="1">
        <f t="array" ref="BC234">_xlfn.XLOOKUP($A234&amp;$B234,'[2]产值及收款计划（2026）'!$A:$A&amp;'[2]产值及收款计划（2026）'!$B:$B,'[2]产值及收款计划（2026）'!BC:BC)</f>
        <v>#REF!</v>
      </c>
      <c r="BD234" s="235" t="e" cm="1">
        <f t="array" ref="BD234">_xlfn.XLOOKUP($A234&amp;$B234,'[2]产值及收款计划（2026）'!$A:$A&amp;'[2]产值及收款计划（2026）'!$B:$B,'[2]产值及收款计划（2026）'!BD:BD)</f>
        <v>#REF!</v>
      </c>
      <c r="BE234" s="235" t="e" cm="1">
        <f t="array" ref="BE234">_xlfn.XLOOKUP($A234&amp;$B234,'[2]产值及收款计划（2026）'!$A:$A&amp;'[2]产值及收款计划（2026）'!$B:$B,'[2]产值及收款计划（2026）'!BE:BE)</f>
        <v>#REF!</v>
      </c>
      <c r="BF234" s="235" t="e" cm="1">
        <f t="array" ref="BF234">_xlfn.XLOOKUP($A234&amp;$B234,'[2]产值及收款计划（2026）'!$A:$A&amp;'[2]产值及收款计划（2026）'!$B:$B,'[2]产值及收款计划（2026）'!BF:BF)</f>
        <v>#REF!</v>
      </c>
      <c r="BG234" s="235" t="e" cm="1">
        <f t="array" ref="BG234">_xlfn.XLOOKUP($A234&amp;$B234,'[2]产值及收款计划（2026）'!$A:$A&amp;'[2]产值及收款计划（2026）'!$B:$B,'[2]产值及收款计划（2026）'!BG:BG)</f>
        <v>#REF!</v>
      </c>
      <c r="BH234" s="235" t="e" cm="1">
        <f t="array" ref="BH234">_xlfn.XLOOKUP($A234&amp;$B234,'[2]产值及收款计划（2026）'!$A:$A&amp;'[2]产值及收款计划（2026）'!$B:$B,'[2]产值及收款计划（2026）'!BH:BH)</f>
        <v>#REF!</v>
      </c>
      <c r="BI234" s="235" t="e" cm="1">
        <f t="array" ref="BI234">_xlfn.XLOOKUP($A234&amp;$B234,'[2]产值及收款计划（2026）'!$A:$A&amp;'[2]产值及收款计划（2026）'!$B:$B,'[2]产值及收款计划（2026）'!BI:BI)</f>
        <v>#REF!</v>
      </c>
      <c r="BJ234" s="235" t="e" cm="1">
        <f t="array" ref="BJ234">_xlfn.XLOOKUP($A234&amp;$B234,'[2]产值及收款计划（2026）'!$A:$A&amp;'[2]产值及收款计划（2026）'!$B:$B,'[2]产值及收款计划（2026）'!BJ:BJ)</f>
        <v>#REF!</v>
      </c>
      <c r="BK234" s="235" t="e" cm="1">
        <f t="array" ref="BK234">_xlfn.XLOOKUP($A234&amp;$B234,'[2]产值及收款计划（2026）'!$A:$A&amp;'[2]产值及收款计划（2026）'!$B:$B,'[2]产值及收款计划（2026）'!BK:BK)</f>
        <v>#REF!</v>
      </c>
      <c r="BL234" s="235" t="e" cm="1">
        <f t="array" ref="BL234">_xlfn.XLOOKUP($A234&amp;$B234,'[2]产值及收款计划（2026）'!$A:$A&amp;'[2]产值及收款计划（2026）'!$B:$B,'[2]产值及收款计划（2026）'!BL:BL)</f>
        <v>#REF!</v>
      </c>
      <c r="BM234" s="235"/>
      <c r="BN234" s="235"/>
      <c r="BO234" s="235"/>
      <c r="BP234" s="235"/>
      <c r="BQ234" s="235" t="e">
        <f>_xlfn.XLOOKUP($C234,应收未收表!$AJ:$AJ,应收未收表!AK:AK)</f>
        <v>#N/A</v>
      </c>
      <c r="BR234" s="235" t="e">
        <f>_xlfn.XLOOKUP($C234,应收未收表!$AJ:$AJ,应收未收表!AL:AL)</f>
        <v>#N/A</v>
      </c>
      <c r="BS234" s="235" t="e">
        <f>_xlfn.XLOOKUP($C234,应收未收表!$AJ:$AJ,应收未收表!AM:AM)</f>
        <v>#N/A</v>
      </c>
      <c r="BT234" s="235" t="e">
        <f>_xlfn.XLOOKUP($C234,应收未收表!$AJ:$AJ,应收未收表!AN:AN)</f>
        <v>#N/A</v>
      </c>
      <c r="BU234" s="234" t="str" cm="1">
        <f t="array" ref="BU234">_xlfn.XLOOKUP($A234&amp;$B234,'[2]产值及收款计划（2026）'!$A:$A&amp;'[2]产值及收款计划（2026）'!$B:$B,'[2]产值及收款计划（2026）'!BQ:BQ)</f>
        <v>中铁大桥局集团有限公司上海分公司</v>
      </c>
      <c r="BV234" s="235" t="e" cm="1">
        <f t="array" ref="BV234">_xlfn.XLOOKUP($A234&amp;$B234,'[2]产值及收款计划（2026）'!$A:$A&amp;'[2]产值及收款计划（2026）'!$B:$B,'[2]产值及收款计划（2026）'!BR:BR)</f>
        <v>#REF!</v>
      </c>
      <c r="CE234" s="235" cm="1">
        <f t="array" ref="CE234">_xlfn.XLOOKUP($A234&amp;$B234,'[2]产值及收款计划（2026）'!$A:$A&amp;'[2]产值及收款计划（2026）'!$B:$B,'[2]产值及收款计划（2026）'!CA:CA)</f>
        <v>0</v>
      </c>
      <c r="CF234" s="235" cm="1">
        <f t="array" ref="CF234">_xlfn.XLOOKUP($A234&amp;$B234,'[2]产值及收款计划（2026）'!$A:$A&amp;'[2]产值及收款计划（2026）'!$B:$B,'[2]产值及收款计划（2026）'!CB:CB)</f>
        <v>0</v>
      </c>
      <c r="CG234" s="235" cm="1">
        <f t="array" ref="CG234">_xlfn.XLOOKUP($A234&amp;$B234,'[2]产值及收款计划（2026）'!$A:$A&amp;'[2]产值及收款计划（2026）'!$B:$B,'[2]产值及收款计划（2026）'!CC:CC)</f>
        <v>0</v>
      </c>
      <c r="CH234" s="235" cm="1">
        <f t="array" ref="CH234">_xlfn.XLOOKUP($A234&amp;$B234,'[2]产值及收款计划（2026）'!$A:$A&amp;'[2]产值及收款计划（2026）'!$B:$B,'[2]产值及收款计划（2026）'!CD:CD)</f>
        <v>0</v>
      </c>
      <c r="CI234" s="235" cm="1">
        <f t="array" ref="CI234">_xlfn.XLOOKUP($A234&amp;$B234,'[2]产值及收款计划（2026）'!$A:$A&amp;'[2]产值及收款计划（2026）'!$B:$B,'[2]产值及收款计划（2026）'!CE:CE)</f>
        <v>0</v>
      </c>
      <c r="CJ234" s="235" cm="1">
        <f t="array" ref="CJ234">_xlfn.XLOOKUP($A234&amp;$B234,'[2]产值及收款计划（2026）'!$A:$A&amp;'[2]产值及收款计划（2026）'!$B:$B,'[2]产值及收款计划（2026）'!CF:CF)</f>
        <v>0</v>
      </c>
      <c r="CK234" s="235" cm="1">
        <f t="array" ref="CK234">_xlfn.XLOOKUP($A234&amp;$B234,'[2]产值及收款计划（2026）'!$A:$A&amp;'[2]产值及收款计划（2026）'!$B:$B,'[2]产值及收款计划（2026）'!CG:CG)</f>
        <v>0</v>
      </c>
      <c r="CL234" s="235" cm="1">
        <f t="array" ref="CL234">_xlfn.XLOOKUP($A234&amp;$B234,'[2]产值及收款计划（2026）'!$A:$A&amp;'[2]产值及收款计划（2026）'!$B:$B,'[2]产值及收款计划（2026）'!CH:CH)</f>
        <v>0</v>
      </c>
      <c r="CM234" s="235" cm="1">
        <f t="array" ref="CM234">_xlfn.XLOOKUP($A234&amp;$B234,'[2]产值及收款计划（2026）'!$A:$A&amp;'[2]产值及收款计划（2026）'!$B:$B,'[2]产值及收款计划（2026）'!CI:CI)</f>
        <v>0</v>
      </c>
      <c r="CN234" s="235" cm="1">
        <f t="array" ref="CN234">_xlfn.XLOOKUP($A234&amp;$B234,'[2]产值及收款计划（2026）'!$A:$A&amp;'[2]产值及收款计划（2026）'!$B:$B,'[2]产值及收款计划（2026）'!CJ:CJ)</f>
        <v>0</v>
      </c>
      <c r="CO234" s="235" cm="1">
        <f t="array" ref="CO234">_xlfn.XLOOKUP($A234&amp;$B234,'[2]产值及收款计划（2026）'!$A:$A&amp;'[2]产值及收款计划（2026）'!$B:$B,'[2]产值及收款计划（2026）'!CK:CK)</f>
        <v>0</v>
      </c>
      <c r="CP234" s="235" cm="1">
        <f t="array" ref="CP234">_xlfn.XLOOKUP($A234&amp;$B234,'[2]产值及收款计划（2026）'!$A:$A&amp;'[2]产值及收款计划（2026）'!$B:$B,'[2]产值及收款计划（2026）'!CL:CL)</f>
        <v>0</v>
      </c>
      <c r="DE234" s="235" cm="1">
        <f t="array" ref="DE234">_xlfn.XLOOKUP($A234&amp;$B234,'[2]产值及收款计划（2026）'!$A:$A&amp;'[2]产值及收款计划（2026）'!$B:$B,'[2]产值及收款计划（2026）'!DA:DA)</f>
        <v>0</v>
      </c>
      <c r="DF234" s="235" cm="1">
        <f t="array" ref="DF234">_xlfn.XLOOKUP($A234&amp;$B234,'[2]产值及收款计划（2026）'!$A:$A&amp;'[2]产值及收款计划（2026）'!$B:$B,'[2]产值及收款计划（2026）'!DB:DB)</f>
        <v>0</v>
      </c>
      <c r="DG234" s="235" cm="1">
        <f t="array" ref="DG234">_xlfn.XLOOKUP($A234&amp;$B234,'[2]产值及收款计划（2026）'!$A:$A&amp;'[2]产值及收款计划（2026）'!$B:$B,'[2]产值及收款计划（2026）'!DC:DC)</f>
        <v>0</v>
      </c>
      <c r="DH234" s="235" cm="1">
        <f t="array" ref="DH234">_xlfn.XLOOKUP($A234&amp;$B234,'[2]产值及收款计划（2026）'!$A:$A&amp;'[2]产值及收款计划（2026）'!$B:$B,'[2]产值及收款计划（2026）'!DD:DD)</f>
        <v>0</v>
      </c>
      <c r="DI234" s="235" cm="1">
        <f t="array" ref="DI234">_xlfn.XLOOKUP($A234&amp;$B234,'[2]产值及收款计划（2026）'!$A:$A&amp;'[2]产值及收款计划（2026）'!$B:$B,'[2]产值及收款计划（2026）'!DE:DE)</f>
        <v>0</v>
      </c>
      <c r="DJ234" s="235" cm="1">
        <f t="array" ref="DJ234">_xlfn.XLOOKUP($A234&amp;$B234,'[2]产值及收款计划（2026）'!$A:$A&amp;'[2]产值及收款计划（2026）'!$B:$B,'[2]产值及收款计划（2026）'!DF:DF)</f>
        <v>0</v>
      </c>
      <c r="DK234" s="235" cm="1">
        <f t="array" ref="DK234">_xlfn.XLOOKUP($A234&amp;$B234,'[2]产值及收款计划（2026）'!$A:$A&amp;'[2]产值及收款计划（2026）'!$B:$B,'[2]产值及收款计划（2026）'!DG:DG)</f>
        <v>0</v>
      </c>
      <c r="DL234" s="235" cm="1">
        <f t="array" ref="DL234">_xlfn.XLOOKUP($A234&amp;$B234,'[2]产值及收款计划（2026）'!$A:$A&amp;'[2]产值及收款计划（2026）'!$B:$B,'[2]产值及收款计划（2026）'!DH:DH)</f>
        <v>0</v>
      </c>
      <c r="DM234" s="235" cm="1">
        <f t="array" ref="DM234">_xlfn.XLOOKUP($A234&amp;$B234,'[2]产值及收款计划（2026）'!$A:$A&amp;'[2]产值及收款计划（2026）'!$B:$B,'[2]产值及收款计划（2026）'!DI:DI)</f>
        <v>0</v>
      </c>
      <c r="DN234" s="235" cm="1">
        <f t="array" ref="DN234">_xlfn.XLOOKUP($A234&amp;$B234,'[2]产值及收款计划（2026）'!$A:$A&amp;'[2]产值及收款计划（2026）'!$B:$B,'[2]产值及收款计划（2026）'!DJ:DJ)</f>
        <v>0</v>
      </c>
      <c r="DO234" s="235" cm="1">
        <f t="array" ref="DO234">_xlfn.XLOOKUP($A234&amp;$B234,'[2]产值及收款计划（2026）'!$A:$A&amp;'[2]产值及收款计划（2026）'!$B:$B,'[2]产值及收款计划（2026）'!DK:DK)</f>
        <v>0</v>
      </c>
      <c r="DP234" s="235" cm="1">
        <f t="array" ref="DP234">_xlfn.XLOOKUP($A234&amp;$B234,'[2]产值及收款计划（2026）'!$A:$A&amp;'[2]产值及收款计划（2026）'!$B:$B,'[2]产值及收款计划（2026）'!DL:DL)</f>
        <v>0</v>
      </c>
      <c r="DQ234" s="243"/>
      <c r="DR234" s="229"/>
    </row>
    <row r="235" ht="20.25" spans="1:122">
      <c r="A235" s="233">
        <f t="shared" si="18"/>
        <v>86</v>
      </c>
      <c r="B235" s="233" t="s">
        <v>26</v>
      </c>
      <c r="C235" s="234" t="str" cm="1">
        <f t="array" ref="C235">_xlfn.XLOOKUP($A235&amp;$B235,'[2]产值及收款计划（2026）'!$A:$A&amp;'[2]产值及收款计划（2026）'!$B:$B,'[2]产值及收款计划（2026）'!C:C)</f>
        <v>ZHT2024123000178</v>
      </c>
      <c r="D235" s="234" t="str" cm="1">
        <f t="array" ref="D235">_xlfn.XLOOKUP($A235&amp;$B235,'[2]产值及收款计划（2026）'!$A:$A&amp;'[2]产值及收款计划（2026）'!$B:$B,'[2]产值及收款计划（2026）'!D:D)</f>
        <v>湖南高速信息科技有限公司 BIM 引擎软件产品采购合同</v>
      </c>
      <c r="E235" s="235" cm="1">
        <f t="array" ref="E235">_xlfn.XLOOKUP($A235&amp;$B235,'[2]产值及收款计划（2026）'!$A:$A&amp;'[2]产值及收款计划（2026）'!$B:$B,'[2]产值及收款计划（2026）'!E:E)</f>
        <v>145</v>
      </c>
      <c r="F235" s="235" cm="1">
        <f t="array" ref="F235">_xlfn.XLOOKUP($A235&amp;$B235,'[2]产值及收款计划（2026）'!$A:$A&amp;'[2]产值及收款计划（2026）'!$B:$B,'[2]产值及收款计划（2026）'!F:F)</f>
        <v>145</v>
      </c>
      <c r="G235" s="235" cm="1">
        <f t="array" ref="G235">_xlfn.XLOOKUP($A235&amp;$B235,'[2]产值及收款计划（2026）'!$A:$A&amp;'[2]产值及收款计划（2026）'!$B:$B,'[2]产值及收款计划（2026）'!G:G)</f>
        <v>145</v>
      </c>
      <c r="H235" s="235" cm="1">
        <f t="array" ref="H235">_xlfn.XLOOKUP($A235&amp;$B235,'[2]产值及收款计划（2026）'!$A:$A&amp;'[2]产值及收款计划（2026）'!$B:$B,'[2]产值及收款计划（2026）'!H:H)</f>
        <v>40</v>
      </c>
      <c r="I235" s="236" cm="1">
        <f t="array" ref="I235">_xlfn.XLOOKUP($A235&amp;$B235,'[2]产值及收款计划（2026）'!$A:$A&amp;'[2]产值及收款计划（2026）'!$B:$B,'[2]产值及收款计划（2026）'!I:I)</f>
        <v>0.275862068965517</v>
      </c>
      <c r="J235" s="237" cm="1">
        <f t="array" ref="J235">_xlfn.XLOOKUP($A235&amp;$B235,'[2]产值及收款计划（2026）'!$A:$A&amp;'[2]产值及收款计划（2026）'!$B:$B,'[2]产值及收款计划（2026）'!J:J)</f>
        <v>0.13</v>
      </c>
      <c r="K235" s="235" t="e" cm="1">
        <f t="array" ref="K235">_xlfn.XLOOKUP($A235&amp;$B235,'[2]产值及收款计划（2026）'!$A:$A&amp;'[2]产值及收款计划（2026）'!$B:$B,'[2]产值及收款计划（2026）'!K:K)</f>
        <v>#REF!</v>
      </c>
      <c r="L235" s="235" t="e" cm="1">
        <f t="array" ref="L235">_xlfn.XLOOKUP($A235&amp;$B235,'[2]产值及收款计划（2026）'!$A:$A&amp;'[2]产值及收款计划（2026）'!$B:$B,'[2]产值及收款计划（2026）'!L:L)</f>
        <v>#REF!</v>
      </c>
      <c r="M235" s="235" t="str" cm="1">
        <f t="array" ref="M235">_xlfn.XLOOKUP($A235&amp;$B235,'[2]产值及收款计划（2026）'!$A:$A&amp;'[2]产值及收款计划（2026）'!$B:$B,'[2]产值及收款计划（2026）'!M:M)</f>
        <v>主导</v>
      </c>
      <c r="N235" s="235" cm="1">
        <f t="array" ref="N235">_xlfn.XLOOKUP($A235&amp;$B235,'[2]产值及收款计划（2026）'!$A:$A&amp;'[2]产值及收款计划（2026）'!$B:$B,'[2]产值及收款计划（2026）'!N:N)</f>
        <v>0</v>
      </c>
      <c r="O235" s="235" t="str" cm="1">
        <f t="array" ref="O235">_xlfn.XLOOKUP($A235&amp;$B235,'[2]产值及收款计划（2026）'!$A:$A&amp;'[2]产值及收款计划（2026）'!$B:$B,'[2]产值及收款计划（2026）'!O:O)</f>
        <v>谢娇</v>
      </c>
      <c r="P235" s="234" t="str" cm="1">
        <f t="array" ref="P235">_xlfn.XLOOKUP($A235&amp;$B235,'[2]产值及收款计划（2026）'!$A:$A&amp;'[2]产值及收款计划（2026）'!$B:$B,'[2]产值及收款计划（2026）'!P:P)</f>
        <v>25已完结</v>
      </c>
      <c r="Q235" s="235" t="e" cm="1">
        <f t="array" ref="Q235">_xlfn.XLOOKUP($A235&amp;$B235,'[2]产值及收款计划（2026）'!$A:$A&amp;'[2]产值及收款计划（2026）'!$B:$B,'[2]产值及收款计划（2026）'!Q:Q)</f>
        <v>#REF!</v>
      </c>
      <c r="R235" s="235" t="e" cm="1">
        <f t="array" ref="R235">_xlfn.XLOOKUP($A235&amp;$B235,'[2]产值及收款计划（2026）'!$A:$A&amp;'[2]产值及收款计划（2026）'!$B:$B,'[2]产值及收款计划（2026）'!R:R)</f>
        <v>#REF!</v>
      </c>
      <c r="S235" s="235" t="e" cm="1">
        <f t="array" ref="S235">_xlfn.XLOOKUP($A235&amp;$B235,'[2]产值及收款计划（2026）'!$A:$A&amp;'[2]产值及收款计划（2026）'!$B:$B,'[2]产值及收款计划（2026）'!S:S)</f>
        <v>#REF!</v>
      </c>
      <c r="T235" s="235" cm="1">
        <f t="array" ref="T235">_xlfn.XLOOKUP($A235&amp;$B235,'[2]产值及收款计划（2026）'!$A:$A&amp;'[2]产值及收款计划（2026）'!$B:$B,'[2]产值及收款计划（2026）'!T:T)</f>
        <v>145</v>
      </c>
      <c r="U235" s="235" cm="1">
        <f t="array" ref="U235">_xlfn.XLOOKUP($A235&amp;$B235,'[2]产值及收款计划（2026）'!$A:$A&amp;'[2]产值及收款计划（2026）'!$B:$B,'[2]产值及收款计划（2026）'!U:U)</f>
        <v>0</v>
      </c>
      <c r="V235" s="235" cm="1">
        <f t="array" ref="V235">_xlfn.XLOOKUP($A235&amp;$B235,'[2]产值及收款计划（2026）'!$A:$A&amp;'[2]产值及收款计划（2026）'!$B:$B,'[2]产值及收款计划（2026）'!V:V)</f>
        <v>0</v>
      </c>
      <c r="W235" s="235" t="e" cm="1">
        <f t="array" ref="W235">_xlfn.XLOOKUP($A235&amp;$B235,'[2]产值及收款计划（2026）'!$A:$A&amp;'[2]产值及收款计划（2026）'!$B:$B,'[2]产值及收款计划（2026）'!W:W)</f>
        <v>#REF!</v>
      </c>
      <c r="X235" s="235" t="e" cm="1">
        <f t="array" ref="X235">_xlfn.XLOOKUP($A235&amp;$B235,'[2]产值及收款计划（2026）'!$A:$A&amp;'[2]产值及收款计划（2026）'!$B:$B,'[2]产值及收款计划（2026）'!X:X)</f>
        <v>#REF!</v>
      </c>
      <c r="Y235" s="235" t="e" cm="1">
        <f t="array" ref="Y235">_xlfn.XLOOKUP($A235&amp;$B235,'[2]产值及收款计划（2026）'!$A:$A&amp;'[2]产值及收款计划（2026）'!$B:$B,'[2]产值及收款计划（2026）'!Y:Y)</f>
        <v>#REF!</v>
      </c>
      <c r="Z235" s="235" t="e" cm="1">
        <f t="array" ref="Z235">_xlfn.XLOOKUP($A235&amp;$B235,'[2]产值及收款计划（2026）'!$A:$A&amp;'[2]产值及收款计划（2026）'!$B:$B,'[2]产值及收款计划（2026）'!Z:Z)</f>
        <v>#REF!</v>
      </c>
      <c r="AA235" s="235" cm="1">
        <f t="array" ref="AA235">_xlfn.XLOOKUP($A235&amp;$B235,'[2]产值及收款计划（2026）'!$A:$A&amp;'[2]产值及收款计划（2026）'!$B:$B,'[2]产值及收款计划（2026）'!AA:AA)</f>
        <v>0</v>
      </c>
      <c r="AB235" s="235" cm="1">
        <f t="array" ref="AB235">_xlfn.XLOOKUP($A235&amp;$B235,'[2]产值及收款计划（2026）'!$A:$A&amp;'[2]产值及收款计划（2026）'!$B:$B,'[2]产值及收款计划（2026）'!AB:AB)</f>
        <v>0</v>
      </c>
      <c r="AC235" s="235" cm="1">
        <f t="array" ref="AC235">_xlfn.XLOOKUP($A235&amp;$B235,'[2]产值及收款计划（2026）'!$A:$A&amp;'[2]产值及收款计划（2026）'!$B:$B,'[2]产值及收款计划（2026）'!AC:AC)</f>
        <v>0</v>
      </c>
      <c r="AD235" s="235" cm="1">
        <f t="array" ref="AD235">_xlfn.XLOOKUP($A235&amp;$B235,'[2]产值及收款计划（2026）'!$A:$A&amp;'[2]产值及收款计划（2026）'!$B:$B,'[2]产值及收款计划（2026）'!AD:AD)</f>
        <v>0</v>
      </c>
      <c r="AE235" s="235" cm="1">
        <f t="array" ref="AE235">_xlfn.XLOOKUP($A235&amp;$B235,'[2]产值及收款计划（2026）'!$A:$A&amp;'[2]产值及收款计划（2026）'!$B:$B,'[2]产值及收款计划（2026）'!AE:AE)</f>
        <v>0</v>
      </c>
      <c r="AF235" s="235" cm="1">
        <f t="array" ref="AF235">_xlfn.XLOOKUP($A235&amp;$B235,'[2]产值及收款计划（2026）'!$A:$A&amp;'[2]产值及收款计划（2026）'!$B:$B,'[2]产值及收款计划（2026）'!AF:AF)</f>
        <v>0</v>
      </c>
      <c r="AG235" s="235" cm="1">
        <f t="array" ref="AG235">_xlfn.XLOOKUP($A235&amp;$B235,'[2]产值及收款计划（2026）'!$A:$A&amp;'[2]产值及收款计划（2026）'!$B:$B,'[2]产值及收款计划（2026）'!AG:AG)</f>
        <v>0</v>
      </c>
      <c r="AH235" s="235" cm="1">
        <f t="array" ref="AH235">_xlfn.XLOOKUP($A235&amp;$B235,'[2]产值及收款计划（2026）'!$A:$A&amp;'[2]产值及收款计划（2026）'!$B:$B,'[2]产值及收款计划（2026）'!AH:AH)</f>
        <v>0</v>
      </c>
      <c r="AI235" s="235" cm="1">
        <f t="array" ref="AI235">_xlfn.XLOOKUP($A235&amp;$B235,'[2]产值及收款计划（2026）'!$A:$A&amp;'[2]产值及收款计划（2026）'!$B:$B,'[2]产值及收款计划（2026）'!AI:AI)</f>
        <v>0</v>
      </c>
      <c r="AJ235" s="235" cm="1">
        <f t="array" ref="AJ235">_xlfn.XLOOKUP($A235&amp;$B235,'[2]产值及收款计划（2026）'!$A:$A&amp;'[2]产值及收款计划（2026）'!$B:$B,'[2]产值及收款计划（2026）'!AJ:AJ)</f>
        <v>0</v>
      </c>
      <c r="AK235" s="235" cm="1">
        <f t="array" ref="AK235">_xlfn.XLOOKUP($A235&amp;$B235,'[2]产值及收款计划（2026）'!$A:$A&amp;'[2]产值及收款计划（2026）'!$B:$B,'[2]产值及收款计划（2026）'!AK:AK)</f>
        <v>0</v>
      </c>
      <c r="AL235" s="235" cm="1">
        <f t="array" ref="AL235">_xlfn.XLOOKUP($A235&amp;$B235,'[2]产值及收款计划（2026）'!$A:$A&amp;'[2]产值及收款计划（2026）'!$B:$B,'[2]产值及收款计划（2026）'!AL:AL)</f>
        <v>0</v>
      </c>
      <c r="AM235" s="242" cm="1">
        <f t="array" ref="AM235">_xlfn.LET(_xlpm.勾选月份状态数组,TRANSPOSE('PPT(12-15页）-TOP10'!$A$3:$A$14),_xlpm.选择数据区,IF('PPT(12-15页）-TOP10'!$E$3="收款",$BA235:$BL235,$AA235:$AL235),SUM(_xlfn._xlws.FILTER(_xlpm.选择数据区,_xlpm.勾选月份状态数组,"")))</f>
        <v>0</v>
      </c>
      <c r="AN235" s="235" t="e">
        <f>_xlfn.XLOOKUP($C235,应收未收表!$T:$T,应收未收表!AA:AA)</f>
        <v>#N/A</v>
      </c>
      <c r="AO235" s="235" t="e">
        <f>_xlfn.XLOOKUP($C235,应收未收表!$T:$T,应收未收表!AB:AB)</f>
        <v>#N/A</v>
      </c>
      <c r="AP235" s="235" t="e">
        <f>_xlfn.XLOOKUP($C235,应收未收表!$T:$T,应收未收表!AC:AC)</f>
        <v>#N/A</v>
      </c>
      <c r="AQ235" s="235" t="e">
        <f>_xlfn.XLOOKUP($C235,应收未收表!$T:$T,应收未收表!AE:AE)</f>
        <v>#N/A</v>
      </c>
      <c r="AR235" s="235" t="e">
        <f>_xlfn.XLOOKUP($C235,应收未收表!$T:$T,应收未收表!AF:AF)</f>
        <v>#N/A</v>
      </c>
      <c r="AS235" s="235" t="e" cm="1">
        <f t="array" ref="AS235">_xlfn.XLOOKUP($A235&amp;$B235,'[2]产值及收款计划（2026）'!$A:$A&amp;'[2]产值及收款计划（2026）'!$B:$B,'[2]产值及收款计划（2026）'!AS:AS)</f>
        <v>#REF!</v>
      </c>
      <c r="AT235" s="235" t="e" cm="1">
        <f t="array" ref="AT235">_xlfn.XLOOKUP($A235&amp;$B235,'[2]产值及收款计划（2026）'!$A:$A&amp;'[2]产值及收款计划（2026）'!$B:$B,'[2]产值及收款计划（2026）'!AT:AT)</f>
        <v>#REF!</v>
      </c>
      <c r="AU235" s="235" t="e" cm="1">
        <f t="array" ref="AU235">_xlfn.XLOOKUP($A235&amp;$B235,'[2]产值及收款计划（2026）'!$A:$A&amp;'[2]产值及收款计划（2026）'!$B:$B,'[2]产值及收款计划（2026）'!AU:AU)</f>
        <v>#REF!</v>
      </c>
      <c r="AV235" s="235" t="e" cm="1">
        <f t="array" ref="AV235">_xlfn.XLOOKUP($A235&amp;$B235,'[2]产值及收款计划（2026）'!$A:$A&amp;'[2]产值及收款计划（2026）'!$B:$B,'[2]产值及收款计划（2026）'!AV:AV)</f>
        <v>#REF!</v>
      </c>
      <c r="AW235" s="235" cm="1">
        <f t="array" ref="AW235">_xlfn.XLOOKUP($A235&amp;$B235,'[2]产值及收款计划（2026）'!$A:$A&amp;'[2]产值及收款计划（2026）'!$B:$B,'[2]产值及收款计划（2026）'!AW:AW)</f>
        <v>137.75</v>
      </c>
      <c r="AX235" s="235" cm="1">
        <f t="array" ref="AX235">_xlfn.XLOOKUP($A235&amp;$B235,'[2]产值及收款计划（2026）'!$A:$A&amp;'[2]产值及收款计划（2026）'!$B:$B,'[2]产值及收款计划（2026）'!AX:AX)</f>
        <v>0</v>
      </c>
      <c r="AY235" s="235" cm="1">
        <f t="array" ref="AY235">_xlfn.XLOOKUP($A235&amp;$B235,'[2]产值及收款计划（2026）'!$A:$A&amp;'[2]产值及收款计划（2026）'!$B:$B,'[2]产值及收款计划（2026）'!AY:AY)</f>
        <v>7.25</v>
      </c>
      <c r="AZ235" s="235" cm="1">
        <f t="array" ref="AZ235">_xlfn.XLOOKUP($A235&amp;$B235,'[2]产值及收款计划（2026）'!$A:$A&amp;'[2]产值及收款计划（2026）'!$B:$B,'[2]产值及收款计划（2026）'!AZ:AZ)</f>
        <v>7.25</v>
      </c>
      <c r="BA235" s="235" t="e" cm="1">
        <f t="array" ref="BA235">_xlfn.XLOOKUP($A235&amp;$B235,'[2]产值及收款计划（2026）'!$A:$A&amp;'[2]产值及收款计划（2026）'!$B:$B,'[2]产值及收款计划（2026）'!BA:BA)</f>
        <v>#REF!</v>
      </c>
      <c r="BB235" s="235" t="e" cm="1">
        <f t="array" ref="BB235">_xlfn.XLOOKUP($A235&amp;$B235,'[2]产值及收款计划（2026）'!$A:$A&amp;'[2]产值及收款计划（2026）'!$B:$B,'[2]产值及收款计划（2026）'!BB:BB)</f>
        <v>#REF!</v>
      </c>
      <c r="BC235" s="235" t="e" cm="1">
        <f t="array" ref="BC235">_xlfn.XLOOKUP($A235&amp;$B235,'[2]产值及收款计划（2026）'!$A:$A&amp;'[2]产值及收款计划（2026）'!$B:$B,'[2]产值及收款计划（2026）'!BC:BC)</f>
        <v>#REF!</v>
      </c>
      <c r="BD235" s="235" t="e" cm="1">
        <f t="array" ref="BD235">_xlfn.XLOOKUP($A235&amp;$B235,'[2]产值及收款计划（2026）'!$A:$A&amp;'[2]产值及收款计划（2026）'!$B:$B,'[2]产值及收款计划（2026）'!BD:BD)</f>
        <v>#REF!</v>
      </c>
      <c r="BE235" s="235" t="e" cm="1">
        <f t="array" ref="BE235">_xlfn.XLOOKUP($A235&amp;$B235,'[2]产值及收款计划（2026）'!$A:$A&amp;'[2]产值及收款计划（2026）'!$B:$B,'[2]产值及收款计划（2026）'!BE:BE)</f>
        <v>#REF!</v>
      </c>
      <c r="BF235" s="235" t="e" cm="1">
        <f t="array" ref="BF235">_xlfn.XLOOKUP($A235&amp;$B235,'[2]产值及收款计划（2026）'!$A:$A&amp;'[2]产值及收款计划（2026）'!$B:$B,'[2]产值及收款计划（2026）'!BF:BF)</f>
        <v>#REF!</v>
      </c>
      <c r="BG235" s="235" t="e" cm="1">
        <f t="array" ref="BG235">_xlfn.XLOOKUP($A235&amp;$B235,'[2]产值及收款计划（2026）'!$A:$A&amp;'[2]产值及收款计划（2026）'!$B:$B,'[2]产值及收款计划（2026）'!BG:BG)</f>
        <v>#REF!</v>
      </c>
      <c r="BH235" s="235" t="e" cm="1">
        <f t="array" ref="BH235">_xlfn.XLOOKUP($A235&amp;$B235,'[2]产值及收款计划（2026）'!$A:$A&amp;'[2]产值及收款计划（2026）'!$B:$B,'[2]产值及收款计划（2026）'!BH:BH)</f>
        <v>#REF!</v>
      </c>
      <c r="BI235" s="235" t="e" cm="1">
        <f t="array" ref="BI235">_xlfn.XLOOKUP($A235&amp;$B235,'[2]产值及收款计划（2026）'!$A:$A&amp;'[2]产值及收款计划（2026）'!$B:$B,'[2]产值及收款计划（2026）'!BI:BI)</f>
        <v>#REF!</v>
      </c>
      <c r="BJ235" s="235" t="e" cm="1">
        <f t="array" ref="BJ235">_xlfn.XLOOKUP($A235&amp;$B235,'[2]产值及收款计划（2026）'!$A:$A&amp;'[2]产值及收款计划（2026）'!$B:$B,'[2]产值及收款计划（2026）'!BJ:BJ)</f>
        <v>#REF!</v>
      </c>
      <c r="BK235" s="235" t="e" cm="1">
        <f t="array" ref="BK235">_xlfn.XLOOKUP($A235&amp;$B235,'[2]产值及收款计划（2026）'!$A:$A&amp;'[2]产值及收款计划（2026）'!$B:$B,'[2]产值及收款计划（2026）'!BK:BK)</f>
        <v>#REF!</v>
      </c>
      <c r="BL235" s="235" t="e" cm="1">
        <f t="array" ref="BL235">_xlfn.XLOOKUP($A235&amp;$B235,'[2]产值及收款计划（2026）'!$A:$A&amp;'[2]产值及收款计划（2026）'!$B:$B,'[2]产值及收款计划（2026）'!BL:BL)</f>
        <v>#REF!</v>
      </c>
      <c r="BM235" s="235"/>
      <c r="BN235" s="235"/>
      <c r="BO235" s="235"/>
      <c r="BP235" s="235"/>
      <c r="BQ235" s="235" t="e">
        <f>_xlfn.XLOOKUP($C235,应收未收表!$AJ:$AJ,应收未收表!AK:AK)</f>
        <v>#N/A</v>
      </c>
      <c r="BR235" s="235" t="e">
        <f>_xlfn.XLOOKUP($C235,应收未收表!$AJ:$AJ,应收未收表!AL:AL)</f>
        <v>#N/A</v>
      </c>
      <c r="BS235" s="235" t="e">
        <f>_xlfn.XLOOKUP($C235,应收未收表!$AJ:$AJ,应收未收表!AM:AM)</f>
        <v>#N/A</v>
      </c>
      <c r="BT235" s="235" t="e">
        <f>_xlfn.XLOOKUP($C235,应收未收表!$AJ:$AJ,应收未收表!AN:AN)</f>
        <v>#N/A</v>
      </c>
      <c r="BU235" s="234" t="str" cm="1">
        <f t="array" ref="BU235">_xlfn.XLOOKUP($A235&amp;$B235,'[2]产值及收款计划（2026）'!$A:$A&amp;'[2]产值及收款计划（2026）'!$B:$B,'[2]产值及收款计划（2026）'!BQ:BQ)</f>
        <v>湖南高速信息科技有限公司</v>
      </c>
      <c r="BV235" s="235" t="e" cm="1">
        <f t="array" ref="BV235">_xlfn.XLOOKUP($A235&amp;$B235,'[2]产值及收款计划（2026）'!$A:$A&amp;'[2]产值及收款计划（2026）'!$B:$B,'[2]产值及收款计划（2026）'!BR:BR)</f>
        <v>#REF!</v>
      </c>
      <c r="CE235" s="235" cm="1">
        <f t="array" ref="CE235">_xlfn.XLOOKUP($A235&amp;$B235,'[2]产值及收款计划（2026）'!$A:$A&amp;'[2]产值及收款计划（2026）'!$B:$B,'[2]产值及收款计划（2026）'!CA:CA)</f>
        <v>0</v>
      </c>
      <c r="CF235" s="235" cm="1">
        <f t="array" ref="CF235">_xlfn.XLOOKUP($A235&amp;$B235,'[2]产值及收款计划（2026）'!$A:$A&amp;'[2]产值及收款计划（2026）'!$B:$B,'[2]产值及收款计划（2026）'!CB:CB)</f>
        <v>0</v>
      </c>
      <c r="CG235" s="235" cm="1">
        <f t="array" ref="CG235">_xlfn.XLOOKUP($A235&amp;$B235,'[2]产值及收款计划（2026）'!$A:$A&amp;'[2]产值及收款计划（2026）'!$B:$B,'[2]产值及收款计划（2026）'!CC:CC)</f>
        <v>0</v>
      </c>
      <c r="CH235" s="235" cm="1">
        <f t="array" ref="CH235">_xlfn.XLOOKUP($A235&amp;$B235,'[2]产值及收款计划（2026）'!$A:$A&amp;'[2]产值及收款计划（2026）'!$B:$B,'[2]产值及收款计划（2026）'!CD:CD)</f>
        <v>0</v>
      </c>
      <c r="CI235" s="235" cm="1">
        <f t="array" ref="CI235">_xlfn.XLOOKUP($A235&amp;$B235,'[2]产值及收款计划（2026）'!$A:$A&amp;'[2]产值及收款计划（2026）'!$B:$B,'[2]产值及收款计划（2026）'!CE:CE)</f>
        <v>0</v>
      </c>
      <c r="CJ235" s="235" cm="1">
        <f t="array" ref="CJ235">_xlfn.XLOOKUP($A235&amp;$B235,'[2]产值及收款计划（2026）'!$A:$A&amp;'[2]产值及收款计划（2026）'!$B:$B,'[2]产值及收款计划（2026）'!CF:CF)</f>
        <v>0</v>
      </c>
      <c r="CK235" s="235" cm="1">
        <f t="array" ref="CK235">_xlfn.XLOOKUP($A235&amp;$B235,'[2]产值及收款计划（2026）'!$A:$A&amp;'[2]产值及收款计划（2026）'!$B:$B,'[2]产值及收款计划（2026）'!CG:CG)</f>
        <v>0</v>
      </c>
      <c r="CL235" s="235" cm="1">
        <f t="array" ref="CL235">_xlfn.XLOOKUP($A235&amp;$B235,'[2]产值及收款计划（2026）'!$A:$A&amp;'[2]产值及收款计划（2026）'!$B:$B,'[2]产值及收款计划（2026）'!CH:CH)</f>
        <v>0</v>
      </c>
      <c r="CM235" s="235" cm="1">
        <f t="array" ref="CM235">_xlfn.XLOOKUP($A235&amp;$B235,'[2]产值及收款计划（2026）'!$A:$A&amp;'[2]产值及收款计划（2026）'!$B:$B,'[2]产值及收款计划（2026）'!CI:CI)</f>
        <v>0</v>
      </c>
      <c r="CN235" s="235" cm="1">
        <f t="array" ref="CN235">_xlfn.XLOOKUP($A235&amp;$B235,'[2]产值及收款计划（2026）'!$A:$A&amp;'[2]产值及收款计划（2026）'!$B:$B,'[2]产值及收款计划（2026）'!CJ:CJ)</f>
        <v>0</v>
      </c>
      <c r="CO235" s="235" cm="1">
        <f t="array" ref="CO235">_xlfn.XLOOKUP($A235&amp;$B235,'[2]产值及收款计划（2026）'!$A:$A&amp;'[2]产值及收款计划（2026）'!$B:$B,'[2]产值及收款计划（2026）'!CK:CK)</f>
        <v>0</v>
      </c>
      <c r="CP235" s="235" cm="1">
        <f t="array" ref="CP235">_xlfn.XLOOKUP($A235&amp;$B235,'[2]产值及收款计划（2026）'!$A:$A&amp;'[2]产值及收款计划（2026）'!$B:$B,'[2]产值及收款计划（2026）'!CL:CL)</f>
        <v>0</v>
      </c>
      <c r="DE235" s="235" cm="1">
        <f t="array" ref="DE235">_xlfn.XLOOKUP($A235&amp;$B235,'[2]产值及收款计划（2026）'!$A:$A&amp;'[2]产值及收款计划（2026）'!$B:$B,'[2]产值及收款计划（2026）'!DA:DA)</f>
        <v>0</v>
      </c>
      <c r="DF235" s="235" cm="1">
        <f t="array" ref="DF235">_xlfn.XLOOKUP($A235&amp;$B235,'[2]产值及收款计划（2026）'!$A:$A&amp;'[2]产值及收款计划（2026）'!$B:$B,'[2]产值及收款计划（2026）'!DB:DB)</f>
        <v>0</v>
      </c>
      <c r="DG235" s="235" cm="1">
        <f t="array" ref="DG235">_xlfn.XLOOKUP($A235&amp;$B235,'[2]产值及收款计划（2026）'!$A:$A&amp;'[2]产值及收款计划（2026）'!$B:$B,'[2]产值及收款计划（2026）'!DC:DC)</f>
        <v>0</v>
      </c>
      <c r="DH235" s="235" cm="1">
        <f t="array" ref="DH235">_xlfn.XLOOKUP($A235&amp;$B235,'[2]产值及收款计划（2026）'!$A:$A&amp;'[2]产值及收款计划（2026）'!$B:$B,'[2]产值及收款计划（2026）'!DD:DD)</f>
        <v>0</v>
      </c>
      <c r="DI235" s="235" cm="1">
        <f t="array" ref="DI235">_xlfn.XLOOKUP($A235&amp;$B235,'[2]产值及收款计划（2026）'!$A:$A&amp;'[2]产值及收款计划（2026）'!$B:$B,'[2]产值及收款计划（2026）'!DE:DE)</f>
        <v>0</v>
      </c>
      <c r="DJ235" s="235" cm="1">
        <f t="array" ref="DJ235">_xlfn.XLOOKUP($A235&amp;$B235,'[2]产值及收款计划（2026）'!$A:$A&amp;'[2]产值及收款计划（2026）'!$B:$B,'[2]产值及收款计划（2026）'!DF:DF)</f>
        <v>0</v>
      </c>
      <c r="DK235" s="235" cm="1">
        <f t="array" ref="DK235">_xlfn.XLOOKUP($A235&amp;$B235,'[2]产值及收款计划（2026）'!$A:$A&amp;'[2]产值及收款计划（2026）'!$B:$B,'[2]产值及收款计划（2026）'!DG:DG)</f>
        <v>0</v>
      </c>
      <c r="DL235" s="235" cm="1">
        <f t="array" ref="DL235">_xlfn.XLOOKUP($A235&amp;$B235,'[2]产值及收款计划（2026）'!$A:$A&amp;'[2]产值及收款计划（2026）'!$B:$B,'[2]产值及收款计划（2026）'!DH:DH)</f>
        <v>0</v>
      </c>
      <c r="DM235" s="235" cm="1">
        <f t="array" ref="DM235">_xlfn.XLOOKUP($A235&amp;$B235,'[2]产值及收款计划（2026）'!$A:$A&amp;'[2]产值及收款计划（2026）'!$B:$B,'[2]产值及收款计划（2026）'!DI:DI)</f>
        <v>0</v>
      </c>
      <c r="DN235" s="235" cm="1">
        <f t="array" ref="DN235">_xlfn.XLOOKUP($A235&amp;$B235,'[2]产值及收款计划（2026）'!$A:$A&amp;'[2]产值及收款计划（2026）'!$B:$B,'[2]产值及收款计划（2026）'!DJ:DJ)</f>
        <v>0</v>
      </c>
      <c r="DO235" s="235" cm="1">
        <f t="array" ref="DO235">_xlfn.XLOOKUP($A235&amp;$B235,'[2]产值及收款计划（2026）'!$A:$A&amp;'[2]产值及收款计划（2026）'!$B:$B,'[2]产值及收款计划（2026）'!DK:DK)</f>
        <v>0</v>
      </c>
      <c r="DP235" s="235" cm="1">
        <f t="array" ref="DP235">_xlfn.XLOOKUP($A235&amp;$B235,'[2]产值及收款计划（2026）'!$A:$A&amp;'[2]产值及收款计划（2026）'!$B:$B,'[2]产值及收款计划（2026）'!DL:DL)</f>
        <v>0</v>
      </c>
      <c r="DQ235" s="243"/>
      <c r="DR235" s="229"/>
    </row>
    <row r="236" ht="20.25" spans="1:122">
      <c r="A236" s="233">
        <f t="shared" si="18"/>
        <v>87</v>
      </c>
      <c r="B236" s="233" t="s">
        <v>26</v>
      </c>
      <c r="C236" s="234" t="str" cm="1">
        <f t="array" ref="C236">_xlfn.XLOOKUP($A236&amp;$B236,'[2]产值及收款计划（2026）'!$A:$A&amp;'[2]产值及收款计划（2026）'!$B:$B,'[2]产值及收款计划（2026）'!C:C)</f>
        <v>ZHT2025010700003</v>
      </c>
      <c r="D236" s="234" t="str" cm="1">
        <f t="array" ref="D236">_xlfn.XLOOKUP($A236&amp;$B236,'[2]产值及收款计划（2026）'!$A:$A&amp;'[2]产值及收款计划（2026）'!$B:$B,'[2]产值及收款计划（2026）'!D:D)</f>
        <v>摩羯台风灾后海口世纪大桥琼州大桥结构监控工程设备更换工程</v>
      </c>
      <c r="E236" s="235" cm="1">
        <f t="array" ref="E236">_xlfn.XLOOKUP($A236&amp;$B236,'[2]产值及收款计划（2026）'!$A:$A&amp;'[2]产值及收款计划（2026）'!$B:$B,'[2]产值及收款计划（2026）'!E:E)</f>
        <v>9.444</v>
      </c>
      <c r="F236" s="235" cm="1">
        <f t="array" ref="F236">_xlfn.XLOOKUP($A236&amp;$B236,'[2]产值及收款计划（2026）'!$A:$A&amp;'[2]产值及收款计划（2026）'!$B:$B,'[2]产值及收款计划（2026）'!F:F)</f>
        <v>9.444</v>
      </c>
      <c r="G236" s="235" cm="1">
        <f t="array" ref="G236">_xlfn.XLOOKUP($A236&amp;$B236,'[2]产值及收款计划（2026）'!$A:$A&amp;'[2]产值及收款计划（2026）'!$B:$B,'[2]产值及收款计划（2026）'!G:G)</f>
        <v>9.444</v>
      </c>
      <c r="H236" s="235" cm="1">
        <f t="array" ref="H236">_xlfn.XLOOKUP($A236&amp;$B236,'[2]产值及收款计划（2026）'!$A:$A&amp;'[2]产值及收款计划（2026）'!$B:$B,'[2]产值及收款计划（2026）'!H:H)</f>
        <v>1.94</v>
      </c>
      <c r="I236" s="236" cm="1">
        <f t="array" ref="I236">_xlfn.XLOOKUP($A236&amp;$B236,'[2]产值及收款计划（2026）'!$A:$A&amp;'[2]产值及收款计划（2026）'!$B:$B,'[2]产值及收款计划（2026）'!I:I)</f>
        <v>0.205421431596781</v>
      </c>
      <c r="J236" s="237" cm="1">
        <f t="array" ref="J236">_xlfn.XLOOKUP($A236&amp;$B236,'[2]产值及收款计划（2026）'!$A:$A&amp;'[2]产值及收款计划（2026）'!$B:$B,'[2]产值及收款计划（2026）'!J:J)</f>
        <v>0.09</v>
      </c>
      <c r="K236" s="235" t="e" cm="1">
        <f t="array" ref="K236">_xlfn.XLOOKUP($A236&amp;$B236,'[2]产值及收款计划（2026）'!$A:$A&amp;'[2]产值及收款计划（2026）'!$B:$B,'[2]产值及收款计划（2026）'!K:K)</f>
        <v>#REF!</v>
      </c>
      <c r="L236" s="235" t="e" cm="1">
        <f t="array" ref="L236">_xlfn.XLOOKUP($A236&amp;$B236,'[2]产值及收款计划（2026）'!$A:$A&amp;'[2]产值及收款计划（2026）'!$B:$B,'[2]产值及收款计划（2026）'!L:L)</f>
        <v>#REF!</v>
      </c>
      <c r="M236" s="235" t="str" cm="1">
        <f t="array" ref="M236">_xlfn.XLOOKUP($A236&amp;$B236,'[2]产值及收款计划（2026）'!$A:$A&amp;'[2]产值及收款计划（2026）'!$B:$B,'[2]产值及收款计划（2026）'!M:M)</f>
        <v>主导</v>
      </c>
      <c r="N236" s="235" t="str" cm="1">
        <f t="array" ref="N236">_xlfn.XLOOKUP($A236&amp;$B236,'[2]产值及收款计划（2026）'!$A:$A&amp;'[2]产值及收款计划（2026）'!$B:$B,'[2]产值及收款计划（2026）'!N:N)</f>
        <v>邱枫团队</v>
      </c>
      <c r="O236" s="235" t="str" cm="1">
        <f t="array" ref="O236">_xlfn.XLOOKUP($A236&amp;$B236,'[2]产值及收款计划（2026）'!$A:$A&amp;'[2]产值及收款计划（2026）'!$B:$B,'[2]产值及收款计划（2026）'!O:O)</f>
        <v>查正军</v>
      </c>
      <c r="P236" s="234" t="str" cm="1">
        <f t="array" ref="P236">_xlfn.XLOOKUP($A236&amp;$B236,'[2]产值及收款计划（2026）'!$A:$A&amp;'[2]产值及收款计划（2026）'!$B:$B,'[2]产值及收款计划（2026）'!P:P)</f>
        <v>25已完结</v>
      </c>
      <c r="Q236" s="235" t="e" cm="1">
        <f t="array" ref="Q236">_xlfn.XLOOKUP($A236&amp;$B236,'[2]产值及收款计划（2026）'!$A:$A&amp;'[2]产值及收款计划（2026）'!$B:$B,'[2]产值及收款计划（2026）'!Q:Q)</f>
        <v>#REF!</v>
      </c>
      <c r="R236" s="235" t="e" cm="1">
        <f t="array" ref="R236">_xlfn.XLOOKUP($A236&amp;$B236,'[2]产值及收款计划（2026）'!$A:$A&amp;'[2]产值及收款计划（2026）'!$B:$B,'[2]产值及收款计划（2026）'!R:R)</f>
        <v>#REF!</v>
      </c>
      <c r="S236" s="235" t="e" cm="1">
        <f t="array" ref="S236">_xlfn.XLOOKUP($A236&amp;$B236,'[2]产值及收款计划（2026）'!$A:$A&amp;'[2]产值及收款计划（2026）'!$B:$B,'[2]产值及收款计划（2026）'!S:S)</f>
        <v>#REF!</v>
      </c>
      <c r="T236" s="235" cm="1">
        <f t="array" ref="T236">_xlfn.XLOOKUP($A236&amp;$B236,'[2]产值及收款计划（2026）'!$A:$A&amp;'[2]产值及收款计划（2026）'!$B:$B,'[2]产值及收款计划（2026）'!T:T)</f>
        <v>9.444</v>
      </c>
      <c r="U236" s="235" cm="1">
        <f t="array" ref="U236">_xlfn.XLOOKUP($A236&amp;$B236,'[2]产值及收款计划（2026）'!$A:$A&amp;'[2]产值及收款计划（2026）'!$B:$B,'[2]产值及收款计划（2026）'!U:U)</f>
        <v>0</v>
      </c>
      <c r="V236" s="235" cm="1">
        <f t="array" ref="V236">_xlfn.XLOOKUP($A236&amp;$B236,'[2]产值及收款计划（2026）'!$A:$A&amp;'[2]产值及收款计划（2026）'!$B:$B,'[2]产值及收款计划（2026）'!V:V)</f>
        <v>0</v>
      </c>
      <c r="W236" s="235" t="e" cm="1">
        <f t="array" ref="W236">_xlfn.XLOOKUP($A236&amp;$B236,'[2]产值及收款计划（2026）'!$A:$A&amp;'[2]产值及收款计划（2026）'!$B:$B,'[2]产值及收款计划（2026）'!W:W)</f>
        <v>#REF!</v>
      </c>
      <c r="X236" s="235" t="e" cm="1">
        <f t="array" ref="X236">_xlfn.XLOOKUP($A236&amp;$B236,'[2]产值及收款计划（2026）'!$A:$A&amp;'[2]产值及收款计划（2026）'!$B:$B,'[2]产值及收款计划（2026）'!X:X)</f>
        <v>#REF!</v>
      </c>
      <c r="Y236" s="235" t="e" cm="1">
        <f t="array" ref="Y236">_xlfn.XLOOKUP($A236&amp;$B236,'[2]产值及收款计划（2026）'!$A:$A&amp;'[2]产值及收款计划（2026）'!$B:$B,'[2]产值及收款计划（2026）'!Y:Y)</f>
        <v>#REF!</v>
      </c>
      <c r="Z236" s="235" t="e" cm="1">
        <f t="array" ref="Z236">_xlfn.XLOOKUP($A236&amp;$B236,'[2]产值及收款计划（2026）'!$A:$A&amp;'[2]产值及收款计划（2026）'!$B:$B,'[2]产值及收款计划（2026）'!Z:Z)</f>
        <v>#REF!</v>
      </c>
      <c r="AA236" s="235" cm="1">
        <f t="array" ref="AA236">_xlfn.XLOOKUP($A236&amp;$B236,'[2]产值及收款计划（2026）'!$A:$A&amp;'[2]产值及收款计划（2026）'!$B:$B,'[2]产值及收款计划（2026）'!AA:AA)</f>
        <v>0</v>
      </c>
      <c r="AB236" s="235" cm="1">
        <f t="array" ref="AB236">_xlfn.XLOOKUP($A236&amp;$B236,'[2]产值及收款计划（2026）'!$A:$A&amp;'[2]产值及收款计划（2026）'!$B:$B,'[2]产值及收款计划（2026）'!AB:AB)</f>
        <v>0</v>
      </c>
      <c r="AC236" s="235" cm="1">
        <f t="array" ref="AC236">_xlfn.XLOOKUP($A236&amp;$B236,'[2]产值及收款计划（2026）'!$A:$A&amp;'[2]产值及收款计划（2026）'!$B:$B,'[2]产值及收款计划（2026）'!AC:AC)</f>
        <v>0</v>
      </c>
      <c r="AD236" s="235" cm="1">
        <f t="array" ref="AD236">_xlfn.XLOOKUP($A236&amp;$B236,'[2]产值及收款计划（2026）'!$A:$A&amp;'[2]产值及收款计划（2026）'!$B:$B,'[2]产值及收款计划（2026）'!AD:AD)</f>
        <v>0</v>
      </c>
      <c r="AE236" s="235" cm="1">
        <f t="array" ref="AE236">_xlfn.XLOOKUP($A236&amp;$B236,'[2]产值及收款计划（2026）'!$A:$A&amp;'[2]产值及收款计划（2026）'!$B:$B,'[2]产值及收款计划（2026）'!AE:AE)</f>
        <v>0</v>
      </c>
      <c r="AF236" s="235" cm="1">
        <f t="array" ref="AF236">_xlfn.XLOOKUP($A236&amp;$B236,'[2]产值及收款计划（2026）'!$A:$A&amp;'[2]产值及收款计划（2026）'!$B:$B,'[2]产值及收款计划（2026）'!AF:AF)</f>
        <v>0</v>
      </c>
      <c r="AG236" s="235" cm="1">
        <f t="array" ref="AG236">_xlfn.XLOOKUP($A236&amp;$B236,'[2]产值及收款计划（2026）'!$A:$A&amp;'[2]产值及收款计划（2026）'!$B:$B,'[2]产值及收款计划（2026）'!AG:AG)</f>
        <v>0</v>
      </c>
      <c r="AH236" s="235" cm="1">
        <f t="array" ref="AH236">_xlfn.XLOOKUP($A236&amp;$B236,'[2]产值及收款计划（2026）'!$A:$A&amp;'[2]产值及收款计划（2026）'!$B:$B,'[2]产值及收款计划（2026）'!AH:AH)</f>
        <v>0</v>
      </c>
      <c r="AI236" s="235" cm="1">
        <f t="array" ref="AI236">_xlfn.XLOOKUP($A236&amp;$B236,'[2]产值及收款计划（2026）'!$A:$A&amp;'[2]产值及收款计划（2026）'!$B:$B,'[2]产值及收款计划（2026）'!AI:AI)</f>
        <v>0</v>
      </c>
      <c r="AJ236" s="235" cm="1">
        <f t="array" ref="AJ236">_xlfn.XLOOKUP($A236&amp;$B236,'[2]产值及收款计划（2026）'!$A:$A&amp;'[2]产值及收款计划（2026）'!$B:$B,'[2]产值及收款计划（2026）'!AJ:AJ)</f>
        <v>0</v>
      </c>
      <c r="AK236" s="235" cm="1">
        <f t="array" ref="AK236">_xlfn.XLOOKUP($A236&amp;$B236,'[2]产值及收款计划（2026）'!$A:$A&amp;'[2]产值及收款计划（2026）'!$B:$B,'[2]产值及收款计划（2026）'!AK:AK)</f>
        <v>0</v>
      </c>
      <c r="AL236" s="235" cm="1">
        <f t="array" ref="AL236">_xlfn.XLOOKUP($A236&amp;$B236,'[2]产值及收款计划（2026）'!$A:$A&amp;'[2]产值及收款计划（2026）'!$B:$B,'[2]产值及收款计划（2026）'!AL:AL)</f>
        <v>0</v>
      </c>
      <c r="AM236" s="242" cm="1">
        <f t="array" ref="AM236">_xlfn.LET(_xlpm.勾选月份状态数组,TRANSPOSE('PPT(12-15页）-TOP10'!$A$3:$A$14),_xlpm.选择数据区,IF('PPT(12-15页）-TOP10'!$E$3="收款",$BA236:$BL236,$AA236:$AL236),SUM(_xlfn._xlws.FILTER(_xlpm.选择数据区,_xlpm.勾选月份状态数组,"")))</f>
        <v>0</v>
      </c>
      <c r="AN236" s="235" t="e">
        <f>_xlfn.XLOOKUP($C236,应收未收表!$T:$T,应收未收表!AA:AA)</f>
        <v>#N/A</v>
      </c>
      <c r="AO236" s="235" t="e">
        <f>_xlfn.XLOOKUP($C236,应收未收表!$T:$T,应收未收表!AB:AB)</f>
        <v>#N/A</v>
      </c>
      <c r="AP236" s="235" t="e">
        <f>_xlfn.XLOOKUP($C236,应收未收表!$T:$T,应收未收表!AC:AC)</f>
        <v>#N/A</v>
      </c>
      <c r="AQ236" s="235" t="e">
        <f>_xlfn.XLOOKUP($C236,应收未收表!$T:$T,应收未收表!AE:AE)</f>
        <v>#N/A</v>
      </c>
      <c r="AR236" s="235" t="e">
        <f>_xlfn.XLOOKUP($C236,应收未收表!$T:$T,应收未收表!AF:AF)</f>
        <v>#N/A</v>
      </c>
      <c r="AS236" s="235" t="e" cm="1">
        <f t="array" ref="AS236">_xlfn.XLOOKUP($A236&amp;$B236,'[2]产值及收款计划（2026）'!$A:$A&amp;'[2]产值及收款计划（2026）'!$B:$B,'[2]产值及收款计划（2026）'!AS:AS)</f>
        <v>#REF!</v>
      </c>
      <c r="AT236" s="235" t="e" cm="1">
        <f t="array" ref="AT236">_xlfn.XLOOKUP($A236&amp;$B236,'[2]产值及收款计划（2026）'!$A:$A&amp;'[2]产值及收款计划（2026）'!$B:$B,'[2]产值及收款计划（2026）'!AT:AT)</f>
        <v>#REF!</v>
      </c>
      <c r="AU236" s="235" t="e" cm="1">
        <f t="array" ref="AU236">_xlfn.XLOOKUP($A236&amp;$B236,'[2]产值及收款计划（2026）'!$A:$A&amp;'[2]产值及收款计划（2026）'!$B:$B,'[2]产值及收款计划（2026）'!AU:AU)</f>
        <v>#REF!</v>
      </c>
      <c r="AV236" s="235" t="e" cm="1">
        <f t="array" ref="AV236">_xlfn.XLOOKUP($A236&amp;$B236,'[2]产值及收款计划（2026）'!$A:$A&amp;'[2]产值及收款计划（2026）'!$B:$B,'[2]产值及收款计划（2026）'!AV:AV)</f>
        <v>#REF!</v>
      </c>
      <c r="AW236" s="235" cm="1">
        <f t="array" ref="AW236">_xlfn.XLOOKUP($A236&amp;$B236,'[2]产值及收款计划（2026）'!$A:$A&amp;'[2]产值及收款计划（2026）'!$B:$B,'[2]产值及收款计划（2026）'!AW:AW)</f>
        <v>9.16068</v>
      </c>
      <c r="AX236" s="235" cm="1">
        <f t="array" ref="AX236">_xlfn.XLOOKUP($A236&amp;$B236,'[2]产值及收款计划（2026）'!$A:$A&amp;'[2]产值及收款计划（2026）'!$B:$B,'[2]产值及收款计划（2026）'!AX:AX)</f>
        <v>0</v>
      </c>
      <c r="AY236" s="235" cm="1">
        <f t="array" ref="AY236">_xlfn.XLOOKUP($A236&amp;$B236,'[2]产值及收款计划（2026）'!$A:$A&amp;'[2]产值及收款计划（2026）'!$B:$B,'[2]产值及收款计划（2026）'!AY:AY)</f>
        <v>0.28332</v>
      </c>
      <c r="AZ236" s="235" cm="1">
        <f t="array" ref="AZ236">_xlfn.XLOOKUP($A236&amp;$B236,'[2]产值及收款计划（2026）'!$A:$A&amp;'[2]产值及收款计划（2026）'!$B:$B,'[2]产值及收款计划（2026）'!AZ:AZ)</f>
        <v>0.28332</v>
      </c>
      <c r="BA236" s="235" t="e" cm="1">
        <f t="array" ref="BA236">_xlfn.XLOOKUP($A236&amp;$B236,'[2]产值及收款计划（2026）'!$A:$A&amp;'[2]产值及收款计划（2026）'!$B:$B,'[2]产值及收款计划（2026）'!BA:BA)</f>
        <v>#REF!</v>
      </c>
      <c r="BB236" s="235" t="e" cm="1">
        <f t="array" ref="BB236">_xlfn.XLOOKUP($A236&amp;$B236,'[2]产值及收款计划（2026）'!$A:$A&amp;'[2]产值及收款计划（2026）'!$B:$B,'[2]产值及收款计划（2026）'!BB:BB)</f>
        <v>#REF!</v>
      </c>
      <c r="BC236" s="235" t="e" cm="1">
        <f t="array" ref="BC236">_xlfn.XLOOKUP($A236&amp;$B236,'[2]产值及收款计划（2026）'!$A:$A&amp;'[2]产值及收款计划（2026）'!$B:$B,'[2]产值及收款计划（2026）'!BC:BC)</f>
        <v>#REF!</v>
      </c>
      <c r="BD236" s="235" t="e" cm="1">
        <f t="array" ref="BD236">_xlfn.XLOOKUP($A236&amp;$B236,'[2]产值及收款计划（2026）'!$A:$A&amp;'[2]产值及收款计划（2026）'!$B:$B,'[2]产值及收款计划（2026）'!BD:BD)</f>
        <v>#REF!</v>
      </c>
      <c r="BE236" s="235" t="e" cm="1">
        <f t="array" ref="BE236">_xlfn.XLOOKUP($A236&amp;$B236,'[2]产值及收款计划（2026）'!$A:$A&amp;'[2]产值及收款计划（2026）'!$B:$B,'[2]产值及收款计划（2026）'!BE:BE)</f>
        <v>#REF!</v>
      </c>
      <c r="BF236" s="235" t="e" cm="1">
        <f t="array" ref="BF236">_xlfn.XLOOKUP($A236&amp;$B236,'[2]产值及收款计划（2026）'!$A:$A&amp;'[2]产值及收款计划（2026）'!$B:$B,'[2]产值及收款计划（2026）'!BF:BF)</f>
        <v>#REF!</v>
      </c>
      <c r="BG236" s="235" t="e" cm="1">
        <f t="array" ref="BG236">_xlfn.XLOOKUP($A236&amp;$B236,'[2]产值及收款计划（2026）'!$A:$A&amp;'[2]产值及收款计划（2026）'!$B:$B,'[2]产值及收款计划（2026）'!BG:BG)</f>
        <v>#REF!</v>
      </c>
      <c r="BH236" s="235" t="e" cm="1">
        <f t="array" ref="BH236">_xlfn.XLOOKUP($A236&amp;$B236,'[2]产值及收款计划（2026）'!$A:$A&amp;'[2]产值及收款计划（2026）'!$B:$B,'[2]产值及收款计划（2026）'!BH:BH)</f>
        <v>#REF!</v>
      </c>
      <c r="BI236" s="235" t="e" cm="1">
        <f t="array" ref="BI236">_xlfn.XLOOKUP($A236&amp;$B236,'[2]产值及收款计划（2026）'!$A:$A&amp;'[2]产值及收款计划（2026）'!$B:$B,'[2]产值及收款计划（2026）'!BI:BI)</f>
        <v>#REF!</v>
      </c>
      <c r="BJ236" s="235" t="e" cm="1">
        <f t="array" ref="BJ236">_xlfn.XLOOKUP($A236&amp;$B236,'[2]产值及收款计划（2026）'!$A:$A&amp;'[2]产值及收款计划（2026）'!$B:$B,'[2]产值及收款计划（2026）'!BJ:BJ)</f>
        <v>#REF!</v>
      </c>
      <c r="BK236" s="235" t="e" cm="1">
        <f t="array" ref="BK236">_xlfn.XLOOKUP($A236&amp;$B236,'[2]产值及收款计划（2026）'!$A:$A&amp;'[2]产值及收款计划（2026）'!$B:$B,'[2]产值及收款计划（2026）'!BK:BK)</f>
        <v>#REF!</v>
      </c>
      <c r="BL236" s="235" t="e" cm="1">
        <f t="array" ref="BL236">_xlfn.XLOOKUP($A236&amp;$B236,'[2]产值及收款计划（2026）'!$A:$A&amp;'[2]产值及收款计划（2026）'!$B:$B,'[2]产值及收款计划（2026）'!BL:BL)</f>
        <v>#REF!</v>
      </c>
      <c r="BM236" s="235"/>
      <c r="BN236" s="235"/>
      <c r="BO236" s="235"/>
      <c r="BP236" s="235"/>
      <c r="BQ236" s="235" t="e">
        <f>_xlfn.XLOOKUP($C236,应收未收表!$AJ:$AJ,应收未收表!AK:AK)</f>
        <v>#N/A</v>
      </c>
      <c r="BR236" s="235" t="e">
        <f>_xlfn.XLOOKUP($C236,应收未收表!$AJ:$AJ,应收未收表!AL:AL)</f>
        <v>#N/A</v>
      </c>
      <c r="BS236" s="235" t="e">
        <f>_xlfn.XLOOKUP($C236,应收未收表!$AJ:$AJ,应收未收表!AM:AM)</f>
        <v>#N/A</v>
      </c>
      <c r="BT236" s="235" t="e">
        <f>_xlfn.XLOOKUP($C236,应收未收表!$AJ:$AJ,应收未收表!AN:AN)</f>
        <v>#N/A</v>
      </c>
      <c r="BU236" s="234" t="str" cm="1">
        <f t="array" ref="BU236">_xlfn.XLOOKUP($A236&amp;$B236,'[2]产值及收款计划（2026）'!$A:$A&amp;'[2]产值及收款计划（2026）'!$B:$B,'[2]产值及收款计划（2026）'!BQ:BQ)</f>
        <v>海口市建工城市运营管理有限公司</v>
      </c>
      <c r="BV236" s="235" t="e" cm="1">
        <f t="array" ref="BV236">_xlfn.XLOOKUP($A236&amp;$B236,'[2]产值及收款计划（2026）'!$A:$A&amp;'[2]产值及收款计划（2026）'!$B:$B,'[2]产值及收款计划（2026）'!BR:BR)</f>
        <v>#REF!</v>
      </c>
      <c r="CE236" s="235" cm="1">
        <f t="array" ref="CE236">_xlfn.XLOOKUP($A236&amp;$B236,'[2]产值及收款计划（2026）'!$A:$A&amp;'[2]产值及收款计划（2026）'!$B:$B,'[2]产值及收款计划（2026）'!CA:CA)</f>
        <v>0</v>
      </c>
      <c r="CF236" s="235" cm="1">
        <f t="array" ref="CF236">_xlfn.XLOOKUP($A236&amp;$B236,'[2]产值及收款计划（2026）'!$A:$A&amp;'[2]产值及收款计划（2026）'!$B:$B,'[2]产值及收款计划（2026）'!CB:CB)</f>
        <v>0</v>
      </c>
      <c r="CG236" s="235" cm="1">
        <f t="array" ref="CG236">_xlfn.XLOOKUP($A236&amp;$B236,'[2]产值及收款计划（2026）'!$A:$A&amp;'[2]产值及收款计划（2026）'!$B:$B,'[2]产值及收款计划（2026）'!CC:CC)</f>
        <v>0</v>
      </c>
      <c r="CH236" s="235" cm="1">
        <f t="array" ref="CH236">_xlfn.XLOOKUP($A236&amp;$B236,'[2]产值及收款计划（2026）'!$A:$A&amp;'[2]产值及收款计划（2026）'!$B:$B,'[2]产值及收款计划（2026）'!CD:CD)</f>
        <v>0</v>
      </c>
      <c r="CI236" s="235" cm="1">
        <f t="array" ref="CI236">_xlfn.XLOOKUP($A236&amp;$B236,'[2]产值及收款计划（2026）'!$A:$A&amp;'[2]产值及收款计划（2026）'!$B:$B,'[2]产值及收款计划（2026）'!CE:CE)</f>
        <v>0</v>
      </c>
      <c r="CJ236" s="235" cm="1">
        <f t="array" ref="CJ236">_xlfn.XLOOKUP($A236&amp;$B236,'[2]产值及收款计划（2026）'!$A:$A&amp;'[2]产值及收款计划（2026）'!$B:$B,'[2]产值及收款计划（2026）'!CF:CF)</f>
        <v>0</v>
      </c>
      <c r="CK236" s="235" cm="1">
        <f t="array" ref="CK236">_xlfn.XLOOKUP($A236&amp;$B236,'[2]产值及收款计划（2026）'!$A:$A&amp;'[2]产值及收款计划（2026）'!$B:$B,'[2]产值及收款计划（2026）'!CG:CG)</f>
        <v>0</v>
      </c>
      <c r="CL236" s="235" cm="1">
        <f t="array" ref="CL236">_xlfn.XLOOKUP($A236&amp;$B236,'[2]产值及收款计划（2026）'!$A:$A&amp;'[2]产值及收款计划（2026）'!$B:$B,'[2]产值及收款计划（2026）'!CH:CH)</f>
        <v>0</v>
      </c>
      <c r="CM236" s="235" cm="1">
        <f t="array" ref="CM236">_xlfn.XLOOKUP($A236&amp;$B236,'[2]产值及收款计划（2026）'!$A:$A&amp;'[2]产值及收款计划（2026）'!$B:$B,'[2]产值及收款计划（2026）'!CI:CI)</f>
        <v>0</v>
      </c>
      <c r="CN236" s="235" cm="1">
        <f t="array" ref="CN236">_xlfn.XLOOKUP($A236&amp;$B236,'[2]产值及收款计划（2026）'!$A:$A&amp;'[2]产值及收款计划（2026）'!$B:$B,'[2]产值及收款计划（2026）'!CJ:CJ)</f>
        <v>0</v>
      </c>
      <c r="CO236" s="235" cm="1">
        <f t="array" ref="CO236">_xlfn.XLOOKUP($A236&amp;$B236,'[2]产值及收款计划（2026）'!$A:$A&amp;'[2]产值及收款计划（2026）'!$B:$B,'[2]产值及收款计划（2026）'!CK:CK)</f>
        <v>0</v>
      </c>
      <c r="CP236" s="235" cm="1">
        <f t="array" ref="CP236">_xlfn.XLOOKUP($A236&amp;$B236,'[2]产值及收款计划（2026）'!$A:$A&amp;'[2]产值及收款计划（2026）'!$B:$B,'[2]产值及收款计划（2026）'!CL:CL)</f>
        <v>0</v>
      </c>
      <c r="DE236" s="235" cm="1">
        <f t="array" ref="DE236">_xlfn.XLOOKUP($A236&amp;$B236,'[2]产值及收款计划（2026）'!$A:$A&amp;'[2]产值及收款计划（2026）'!$B:$B,'[2]产值及收款计划（2026）'!DA:DA)</f>
        <v>0</v>
      </c>
      <c r="DF236" s="235" cm="1">
        <f t="array" ref="DF236">_xlfn.XLOOKUP($A236&amp;$B236,'[2]产值及收款计划（2026）'!$A:$A&amp;'[2]产值及收款计划（2026）'!$B:$B,'[2]产值及收款计划（2026）'!DB:DB)</f>
        <v>0</v>
      </c>
      <c r="DG236" s="235" cm="1">
        <f t="array" ref="DG236">_xlfn.XLOOKUP($A236&amp;$B236,'[2]产值及收款计划（2026）'!$A:$A&amp;'[2]产值及收款计划（2026）'!$B:$B,'[2]产值及收款计划（2026）'!DC:DC)</f>
        <v>0</v>
      </c>
      <c r="DH236" s="235" cm="1">
        <f t="array" ref="DH236">_xlfn.XLOOKUP($A236&amp;$B236,'[2]产值及收款计划（2026）'!$A:$A&amp;'[2]产值及收款计划（2026）'!$B:$B,'[2]产值及收款计划（2026）'!DD:DD)</f>
        <v>0</v>
      </c>
      <c r="DI236" s="235" cm="1">
        <f t="array" ref="DI236">_xlfn.XLOOKUP($A236&amp;$B236,'[2]产值及收款计划（2026）'!$A:$A&amp;'[2]产值及收款计划（2026）'!$B:$B,'[2]产值及收款计划（2026）'!DE:DE)</f>
        <v>0</v>
      </c>
      <c r="DJ236" s="235" cm="1">
        <f t="array" ref="DJ236">_xlfn.XLOOKUP($A236&amp;$B236,'[2]产值及收款计划（2026）'!$A:$A&amp;'[2]产值及收款计划（2026）'!$B:$B,'[2]产值及收款计划（2026）'!DF:DF)</f>
        <v>0</v>
      </c>
      <c r="DK236" s="235" cm="1">
        <f t="array" ref="DK236">_xlfn.XLOOKUP($A236&amp;$B236,'[2]产值及收款计划（2026）'!$A:$A&amp;'[2]产值及收款计划（2026）'!$B:$B,'[2]产值及收款计划（2026）'!DG:DG)</f>
        <v>0</v>
      </c>
      <c r="DL236" s="235" cm="1">
        <f t="array" ref="DL236">_xlfn.XLOOKUP($A236&amp;$B236,'[2]产值及收款计划（2026）'!$A:$A&amp;'[2]产值及收款计划（2026）'!$B:$B,'[2]产值及收款计划（2026）'!DH:DH)</f>
        <v>0</v>
      </c>
      <c r="DM236" s="235" cm="1">
        <f t="array" ref="DM236">_xlfn.XLOOKUP($A236&amp;$B236,'[2]产值及收款计划（2026）'!$A:$A&amp;'[2]产值及收款计划（2026）'!$B:$B,'[2]产值及收款计划（2026）'!DI:DI)</f>
        <v>0</v>
      </c>
      <c r="DN236" s="235" cm="1">
        <f t="array" ref="DN236">_xlfn.XLOOKUP($A236&amp;$B236,'[2]产值及收款计划（2026）'!$A:$A&amp;'[2]产值及收款计划（2026）'!$B:$B,'[2]产值及收款计划（2026）'!DJ:DJ)</f>
        <v>0</v>
      </c>
      <c r="DO236" s="235" cm="1">
        <f t="array" ref="DO236">_xlfn.XLOOKUP($A236&amp;$B236,'[2]产值及收款计划（2026）'!$A:$A&amp;'[2]产值及收款计划（2026）'!$B:$B,'[2]产值及收款计划（2026）'!DK:DK)</f>
        <v>0</v>
      </c>
      <c r="DP236" s="235" cm="1">
        <f t="array" ref="DP236">_xlfn.XLOOKUP($A236&amp;$B236,'[2]产值及收款计划（2026）'!$A:$A&amp;'[2]产值及收款计划（2026）'!$B:$B,'[2]产值及收款计划（2026）'!DL:DL)</f>
        <v>0</v>
      </c>
      <c r="DQ236" s="243"/>
      <c r="DR236" s="229"/>
    </row>
    <row r="237" ht="20.25" spans="1:122">
      <c r="A237" s="233">
        <f t="shared" si="18"/>
        <v>88</v>
      </c>
      <c r="B237" s="233" t="s">
        <v>26</v>
      </c>
      <c r="C237" s="234" t="str" cm="1">
        <f t="array" ref="C237">_xlfn.XLOOKUP($A237&amp;$B237,'[2]产值及收款计划（2026）'!$A:$A&amp;'[2]产值及收款计划（2026）'!$B:$B,'[2]产值及收款计划（2026）'!C:C)</f>
        <v>ZHT2025011300004</v>
      </c>
      <c r="D237" s="234" t="str" cm="1">
        <f t="array" ref="D237">_xlfn.XLOOKUP($A237&amp;$B237,'[2]产值及收款计划（2026）'!$A:$A&amp;'[2]产值及收款计划（2026）'!$B:$B,'[2]产值及收款计划（2026）'!D:D)</f>
        <v>技术服务合同</v>
      </c>
      <c r="E237" s="235" cm="1">
        <f t="array" ref="E237">_xlfn.XLOOKUP($A237&amp;$B237,'[2]产值及收款计划（2026）'!$A:$A&amp;'[2]产值及收款计划（2026）'!$B:$B,'[2]产值及收款计划（2026）'!E:E)</f>
        <v>16.8</v>
      </c>
      <c r="F237" s="235" cm="1">
        <f t="array" ref="F237">_xlfn.XLOOKUP($A237&amp;$B237,'[2]产值及收款计划（2026）'!$A:$A&amp;'[2]产值及收款计划（2026）'!$B:$B,'[2]产值及收款计划（2026）'!F:F)</f>
        <v>16.8</v>
      </c>
      <c r="G237" s="235" cm="1">
        <f t="array" ref="G237">_xlfn.XLOOKUP($A237&amp;$B237,'[2]产值及收款计划（2026）'!$A:$A&amp;'[2]产值及收款计划（2026）'!$B:$B,'[2]产值及收款计划（2026）'!G:G)</f>
        <v>16.8</v>
      </c>
      <c r="H237" s="235" cm="1">
        <f t="array" ref="H237">_xlfn.XLOOKUP($A237&amp;$B237,'[2]产值及收款计划（2026）'!$A:$A&amp;'[2]产值及收款计划（2026）'!$B:$B,'[2]产值及收款计划（2026）'!H:H)</f>
        <v>2.8</v>
      </c>
      <c r="I237" s="236" cm="1">
        <f t="array" ref="I237">_xlfn.XLOOKUP($A237&amp;$B237,'[2]产值及收款计划（2026）'!$A:$A&amp;'[2]产值及收款计划（2026）'!$B:$B,'[2]产值及收款计划（2026）'!I:I)</f>
        <v>0.166666666666667</v>
      </c>
      <c r="J237" s="237" cm="1">
        <f t="array" ref="J237">_xlfn.XLOOKUP($A237&amp;$B237,'[2]产值及收款计划（2026）'!$A:$A&amp;'[2]产值及收款计划（2026）'!$B:$B,'[2]产值及收款计划（2026）'!J:J)</f>
        <v>0.06</v>
      </c>
      <c r="K237" s="235" t="e" cm="1">
        <f t="array" ref="K237">_xlfn.XLOOKUP($A237&amp;$B237,'[2]产值及收款计划（2026）'!$A:$A&amp;'[2]产值及收款计划（2026）'!$B:$B,'[2]产值及收款计划（2026）'!K:K)</f>
        <v>#REF!</v>
      </c>
      <c r="L237" s="235" t="e" cm="1">
        <f t="array" ref="L237">_xlfn.XLOOKUP($A237&amp;$B237,'[2]产值及收款计划（2026）'!$A:$A&amp;'[2]产值及收款计划（2026）'!$B:$B,'[2]产值及收款计划（2026）'!L:L)</f>
        <v>#REF!</v>
      </c>
      <c r="M237" s="235" t="str" cm="1">
        <f t="array" ref="M237">_xlfn.XLOOKUP($A237&amp;$B237,'[2]产值及收款计划（2026）'!$A:$A&amp;'[2]产值及收款计划（2026）'!$B:$B,'[2]产值及收款计划（2026）'!M:M)</f>
        <v>主导</v>
      </c>
      <c r="N237" s="235" t="str" cm="1">
        <f t="array" ref="N237">_xlfn.XLOOKUP($A237&amp;$B237,'[2]产值及收款计划（2026）'!$A:$A&amp;'[2]产值及收款计划（2026）'!$B:$B,'[2]产值及收款计划（2026）'!N:N)</f>
        <v>邱枫团队</v>
      </c>
      <c r="O237" s="235" t="str" cm="1">
        <f t="array" ref="O237">_xlfn.XLOOKUP($A237&amp;$B237,'[2]产值及收款计划（2026）'!$A:$A&amp;'[2]产值及收款计划（2026）'!$B:$B,'[2]产值及收款计划（2026）'!O:O)</f>
        <v>邱枫</v>
      </c>
      <c r="P237" s="234" t="str" cm="1">
        <f t="array" ref="P237">_xlfn.XLOOKUP($A237&amp;$B237,'[2]产值及收款计划（2026）'!$A:$A&amp;'[2]产值及收款计划（2026）'!$B:$B,'[2]产值及收款计划（2026）'!P:P)</f>
        <v>25已完结</v>
      </c>
      <c r="Q237" s="235" t="e" cm="1">
        <f t="array" ref="Q237">_xlfn.XLOOKUP($A237&amp;$B237,'[2]产值及收款计划（2026）'!$A:$A&amp;'[2]产值及收款计划（2026）'!$B:$B,'[2]产值及收款计划（2026）'!Q:Q)</f>
        <v>#REF!</v>
      </c>
      <c r="R237" s="235" t="e" cm="1">
        <f t="array" ref="R237">_xlfn.XLOOKUP($A237&amp;$B237,'[2]产值及收款计划（2026）'!$A:$A&amp;'[2]产值及收款计划（2026）'!$B:$B,'[2]产值及收款计划（2026）'!R:R)</f>
        <v>#REF!</v>
      </c>
      <c r="S237" s="235" t="e" cm="1">
        <f t="array" ref="S237">_xlfn.XLOOKUP($A237&amp;$B237,'[2]产值及收款计划（2026）'!$A:$A&amp;'[2]产值及收款计划（2026）'!$B:$B,'[2]产值及收款计划（2026）'!S:S)</f>
        <v>#REF!</v>
      </c>
      <c r="T237" s="235" cm="1">
        <f t="array" ref="T237">_xlfn.XLOOKUP($A237&amp;$B237,'[2]产值及收款计划（2026）'!$A:$A&amp;'[2]产值及收款计划（2026）'!$B:$B,'[2]产值及收款计划（2026）'!T:T)</f>
        <v>16.8</v>
      </c>
      <c r="U237" s="235" cm="1">
        <f t="array" ref="U237">_xlfn.XLOOKUP($A237&amp;$B237,'[2]产值及收款计划（2026）'!$A:$A&amp;'[2]产值及收款计划（2026）'!$B:$B,'[2]产值及收款计划（2026）'!U:U)</f>
        <v>0</v>
      </c>
      <c r="V237" s="235" cm="1">
        <f t="array" ref="V237">_xlfn.XLOOKUP($A237&amp;$B237,'[2]产值及收款计划（2026）'!$A:$A&amp;'[2]产值及收款计划（2026）'!$B:$B,'[2]产值及收款计划（2026）'!V:V)</f>
        <v>0</v>
      </c>
      <c r="W237" s="235" t="e" cm="1">
        <f t="array" ref="W237">_xlfn.XLOOKUP($A237&amp;$B237,'[2]产值及收款计划（2026）'!$A:$A&amp;'[2]产值及收款计划（2026）'!$B:$B,'[2]产值及收款计划（2026）'!W:W)</f>
        <v>#REF!</v>
      </c>
      <c r="X237" s="235" t="e" cm="1">
        <f t="array" ref="X237">_xlfn.XLOOKUP($A237&amp;$B237,'[2]产值及收款计划（2026）'!$A:$A&amp;'[2]产值及收款计划（2026）'!$B:$B,'[2]产值及收款计划（2026）'!X:X)</f>
        <v>#REF!</v>
      </c>
      <c r="Y237" s="235" t="e" cm="1">
        <f t="array" ref="Y237">_xlfn.XLOOKUP($A237&amp;$B237,'[2]产值及收款计划（2026）'!$A:$A&amp;'[2]产值及收款计划（2026）'!$B:$B,'[2]产值及收款计划（2026）'!Y:Y)</f>
        <v>#REF!</v>
      </c>
      <c r="Z237" s="235" t="e" cm="1">
        <f t="array" ref="Z237">_xlfn.XLOOKUP($A237&amp;$B237,'[2]产值及收款计划（2026）'!$A:$A&amp;'[2]产值及收款计划（2026）'!$B:$B,'[2]产值及收款计划（2026）'!Z:Z)</f>
        <v>#REF!</v>
      </c>
      <c r="AA237" s="235" cm="1">
        <f t="array" ref="AA237">_xlfn.XLOOKUP($A237&amp;$B237,'[2]产值及收款计划（2026）'!$A:$A&amp;'[2]产值及收款计划（2026）'!$B:$B,'[2]产值及收款计划（2026）'!AA:AA)</f>
        <v>0</v>
      </c>
      <c r="AB237" s="235" cm="1">
        <f t="array" ref="AB237">_xlfn.XLOOKUP($A237&amp;$B237,'[2]产值及收款计划（2026）'!$A:$A&amp;'[2]产值及收款计划（2026）'!$B:$B,'[2]产值及收款计划（2026）'!AB:AB)</f>
        <v>0</v>
      </c>
      <c r="AC237" s="235" cm="1">
        <f t="array" ref="AC237">_xlfn.XLOOKUP($A237&amp;$B237,'[2]产值及收款计划（2026）'!$A:$A&amp;'[2]产值及收款计划（2026）'!$B:$B,'[2]产值及收款计划（2026）'!AC:AC)</f>
        <v>0</v>
      </c>
      <c r="AD237" s="235" cm="1">
        <f t="array" ref="AD237">_xlfn.XLOOKUP($A237&amp;$B237,'[2]产值及收款计划（2026）'!$A:$A&amp;'[2]产值及收款计划（2026）'!$B:$B,'[2]产值及收款计划（2026）'!AD:AD)</f>
        <v>0</v>
      </c>
      <c r="AE237" s="235" cm="1">
        <f t="array" ref="AE237">_xlfn.XLOOKUP($A237&amp;$B237,'[2]产值及收款计划（2026）'!$A:$A&amp;'[2]产值及收款计划（2026）'!$B:$B,'[2]产值及收款计划（2026）'!AE:AE)</f>
        <v>0</v>
      </c>
      <c r="AF237" s="235" cm="1">
        <f t="array" ref="AF237">_xlfn.XLOOKUP($A237&amp;$B237,'[2]产值及收款计划（2026）'!$A:$A&amp;'[2]产值及收款计划（2026）'!$B:$B,'[2]产值及收款计划（2026）'!AF:AF)</f>
        <v>0</v>
      </c>
      <c r="AG237" s="235" cm="1">
        <f t="array" ref="AG237">_xlfn.XLOOKUP($A237&amp;$B237,'[2]产值及收款计划（2026）'!$A:$A&amp;'[2]产值及收款计划（2026）'!$B:$B,'[2]产值及收款计划（2026）'!AG:AG)</f>
        <v>0</v>
      </c>
      <c r="AH237" s="235" cm="1">
        <f t="array" ref="AH237">_xlfn.XLOOKUP($A237&amp;$B237,'[2]产值及收款计划（2026）'!$A:$A&amp;'[2]产值及收款计划（2026）'!$B:$B,'[2]产值及收款计划（2026）'!AH:AH)</f>
        <v>0</v>
      </c>
      <c r="AI237" s="235" cm="1">
        <f t="array" ref="AI237">_xlfn.XLOOKUP($A237&amp;$B237,'[2]产值及收款计划（2026）'!$A:$A&amp;'[2]产值及收款计划（2026）'!$B:$B,'[2]产值及收款计划（2026）'!AI:AI)</f>
        <v>0</v>
      </c>
      <c r="AJ237" s="235" cm="1">
        <f t="array" ref="AJ237">_xlfn.XLOOKUP($A237&amp;$B237,'[2]产值及收款计划（2026）'!$A:$A&amp;'[2]产值及收款计划（2026）'!$B:$B,'[2]产值及收款计划（2026）'!AJ:AJ)</f>
        <v>0</v>
      </c>
      <c r="AK237" s="235" cm="1">
        <f t="array" ref="AK237">_xlfn.XLOOKUP($A237&amp;$B237,'[2]产值及收款计划（2026）'!$A:$A&amp;'[2]产值及收款计划（2026）'!$B:$B,'[2]产值及收款计划（2026）'!AK:AK)</f>
        <v>0</v>
      </c>
      <c r="AL237" s="235" cm="1">
        <f t="array" ref="AL237">_xlfn.XLOOKUP($A237&amp;$B237,'[2]产值及收款计划（2026）'!$A:$A&amp;'[2]产值及收款计划（2026）'!$B:$B,'[2]产值及收款计划（2026）'!AL:AL)</f>
        <v>0</v>
      </c>
      <c r="AM237" s="242" cm="1">
        <f t="array" ref="AM237">_xlfn.LET(_xlpm.勾选月份状态数组,TRANSPOSE('PPT(12-15页）-TOP10'!$A$3:$A$14),_xlpm.选择数据区,IF('PPT(12-15页）-TOP10'!$E$3="收款",$BA237:$BL237,$AA237:$AL237),SUM(_xlfn._xlws.FILTER(_xlpm.选择数据区,_xlpm.勾选月份状态数组,"")))</f>
        <v>0</v>
      </c>
      <c r="AN237" s="235" t="e">
        <f>_xlfn.XLOOKUP($C237,应收未收表!$T:$T,应收未收表!AA:AA)</f>
        <v>#N/A</v>
      </c>
      <c r="AO237" s="235" t="e">
        <f>_xlfn.XLOOKUP($C237,应收未收表!$T:$T,应收未收表!AB:AB)</f>
        <v>#N/A</v>
      </c>
      <c r="AP237" s="235" t="e">
        <f>_xlfn.XLOOKUP($C237,应收未收表!$T:$T,应收未收表!AC:AC)</f>
        <v>#N/A</v>
      </c>
      <c r="AQ237" s="235" t="e">
        <f>_xlfn.XLOOKUP($C237,应收未收表!$T:$T,应收未收表!AE:AE)</f>
        <v>#N/A</v>
      </c>
      <c r="AR237" s="235" t="e">
        <f>_xlfn.XLOOKUP($C237,应收未收表!$T:$T,应收未收表!AF:AF)</f>
        <v>#N/A</v>
      </c>
      <c r="AS237" s="235" t="e" cm="1">
        <f t="array" ref="AS237">_xlfn.XLOOKUP($A237&amp;$B237,'[2]产值及收款计划（2026）'!$A:$A&amp;'[2]产值及收款计划（2026）'!$B:$B,'[2]产值及收款计划（2026）'!AS:AS)</f>
        <v>#REF!</v>
      </c>
      <c r="AT237" s="235" t="e" cm="1">
        <f t="array" ref="AT237">_xlfn.XLOOKUP($A237&amp;$B237,'[2]产值及收款计划（2026）'!$A:$A&amp;'[2]产值及收款计划（2026）'!$B:$B,'[2]产值及收款计划（2026）'!AT:AT)</f>
        <v>#REF!</v>
      </c>
      <c r="AU237" s="235" t="e" cm="1">
        <f t="array" ref="AU237">_xlfn.XLOOKUP($A237&amp;$B237,'[2]产值及收款计划（2026）'!$A:$A&amp;'[2]产值及收款计划（2026）'!$B:$B,'[2]产值及收款计划（2026）'!AU:AU)</f>
        <v>#REF!</v>
      </c>
      <c r="AV237" s="235" t="e" cm="1">
        <f t="array" ref="AV237">_xlfn.XLOOKUP($A237&amp;$B237,'[2]产值及收款计划（2026）'!$A:$A&amp;'[2]产值及收款计划（2026）'!$B:$B,'[2]产值及收款计划（2026）'!AV:AV)</f>
        <v>#REF!</v>
      </c>
      <c r="AW237" s="235" cm="1">
        <f t="array" ref="AW237">_xlfn.XLOOKUP($A237&amp;$B237,'[2]产值及收款计划（2026）'!$A:$A&amp;'[2]产值及收款计划（2026）'!$B:$B,'[2]产值及收款计划（2026）'!AW:AW)</f>
        <v>15.96</v>
      </c>
      <c r="AX237" s="235" cm="1">
        <f t="array" ref="AX237">_xlfn.XLOOKUP($A237&amp;$B237,'[2]产值及收款计划（2026）'!$A:$A&amp;'[2]产值及收款计划（2026）'!$B:$B,'[2]产值及收款计划（2026）'!AX:AX)</f>
        <v>0</v>
      </c>
      <c r="AY237" s="235" cm="1">
        <f t="array" ref="AY237">_xlfn.XLOOKUP($A237&amp;$B237,'[2]产值及收款计划（2026）'!$A:$A&amp;'[2]产值及收款计划（2026）'!$B:$B,'[2]产值及收款计划（2026）'!AY:AY)</f>
        <v>0.84</v>
      </c>
      <c r="AZ237" s="235" cm="1">
        <f t="array" ref="AZ237">_xlfn.XLOOKUP($A237&amp;$B237,'[2]产值及收款计划（2026）'!$A:$A&amp;'[2]产值及收款计划（2026）'!$B:$B,'[2]产值及收款计划（2026）'!AZ:AZ)</f>
        <v>0.84</v>
      </c>
      <c r="BA237" s="235" t="e" cm="1">
        <f t="array" ref="BA237">_xlfn.XLOOKUP($A237&amp;$B237,'[2]产值及收款计划（2026）'!$A:$A&amp;'[2]产值及收款计划（2026）'!$B:$B,'[2]产值及收款计划（2026）'!BA:BA)</f>
        <v>#REF!</v>
      </c>
      <c r="BB237" s="235" t="e" cm="1">
        <f t="array" ref="BB237">_xlfn.XLOOKUP($A237&amp;$B237,'[2]产值及收款计划（2026）'!$A:$A&amp;'[2]产值及收款计划（2026）'!$B:$B,'[2]产值及收款计划（2026）'!BB:BB)</f>
        <v>#REF!</v>
      </c>
      <c r="BC237" s="235" t="e" cm="1">
        <f t="array" ref="BC237">_xlfn.XLOOKUP($A237&amp;$B237,'[2]产值及收款计划（2026）'!$A:$A&amp;'[2]产值及收款计划（2026）'!$B:$B,'[2]产值及收款计划（2026）'!BC:BC)</f>
        <v>#REF!</v>
      </c>
      <c r="BD237" s="235" t="e" cm="1">
        <f t="array" ref="BD237">_xlfn.XLOOKUP($A237&amp;$B237,'[2]产值及收款计划（2026）'!$A:$A&amp;'[2]产值及收款计划（2026）'!$B:$B,'[2]产值及收款计划（2026）'!BD:BD)</f>
        <v>#REF!</v>
      </c>
      <c r="BE237" s="235" t="e" cm="1">
        <f t="array" ref="BE237">_xlfn.XLOOKUP($A237&amp;$B237,'[2]产值及收款计划（2026）'!$A:$A&amp;'[2]产值及收款计划（2026）'!$B:$B,'[2]产值及收款计划（2026）'!BE:BE)</f>
        <v>#REF!</v>
      </c>
      <c r="BF237" s="235" t="e" cm="1">
        <f t="array" ref="BF237">_xlfn.XLOOKUP($A237&amp;$B237,'[2]产值及收款计划（2026）'!$A:$A&amp;'[2]产值及收款计划（2026）'!$B:$B,'[2]产值及收款计划（2026）'!BF:BF)</f>
        <v>#REF!</v>
      </c>
      <c r="BG237" s="235" t="e" cm="1">
        <f t="array" ref="BG237">_xlfn.XLOOKUP($A237&amp;$B237,'[2]产值及收款计划（2026）'!$A:$A&amp;'[2]产值及收款计划（2026）'!$B:$B,'[2]产值及收款计划（2026）'!BG:BG)</f>
        <v>#REF!</v>
      </c>
      <c r="BH237" s="235" t="e" cm="1">
        <f t="array" ref="BH237">_xlfn.XLOOKUP($A237&amp;$B237,'[2]产值及收款计划（2026）'!$A:$A&amp;'[2]产值及收款计划（2026）'!$B:$B,'[2]产值及收款计划（2026）'!BH:BH)</f>
        <v>#REF!</v>
      </c>
      <c r="BI237" s="235" t="e" cm="1">
        <f t="array" ref="BI237">_xlfn.XLOOKUP($A237&amp;$B237,'[2]产值及收款计划（2026）'!$A:$A&amp;'[2]产值及收款计划（2026）'!$B:$B,'[2]产值及收款计划（2026）'!BI:BI)</f>
        <v>#REF!</v>
      </c>
      <c r="BJ237" s="235" t="e" cm="1">
        <f t="array" ref="BJ237">_xlfn.XLOOKUP($A237&amp;$B237,'[2]产值及收款计划（2026）'!$A:$A&amp;'[2]产值及收款计划（2026）'!$B:$B,'[2]产值及收款计划（2026）'!BJ:BJ)</f>
        <v>#REF!</v>
      </c>
      <c r="BK237" s="235" t="e" cm="1">
        <f t="array" ref="BK237">_xlfn.XLOOKUP($A237&amp;$B237,'[2]产值及收款计划（2026）'!$A:$A&amp;'[2]产值及收款计划（2026）'!$B:$B,'[2]产值及收款计划（2026）'!BK:BK)</f>
        <v>#REF!</v>
      </c>
      <c r="BL237" s="235" t="e" cm="1">
        <f t="array" ref="BL237">_xlfn.XLOOKUP($A237&amp;$B237,'[2]产值及收款计划（2026）'!$A:$A&amp;'[2]产值及收款计划（2026）'!$B:$B,'[2]产值及收款计划（2026）'!BL:BL)</f>
        <v>#REF!</v>
      </c>
      <c r="BM237" s="235"/>
      <c r="BN237" s="235"/>
      <c r="BO237" s="235"/>
      <c r="BP237" s="235"/>
      <c r="BQ237" s="235" t="e">
        <f>_xlfn.XLOOKUP($C237,应收未收表!$AJ:$AJ,应收未收表!AK:AK)</f>
        <v>#N/A</v>
      </c>
      <c r="BR237" s="235" t="e">
        <f>_xlfn.XLOOKUP($C237,应收未收表!$AJ:$AJ,应收未收表!AL:AL)</f>
        <v>#N/A</v>
      </c>
      <c r="BS237" s="235" t="e">
        <f>_xlfn.XLOOKUP($C237,应收未收表!$AJ:$AJ,应收未收表!AM:AM)</f>
        <v>#N/A</v>
      </c>
      <c r="BT237" s="235" t="e">
        <f>_xlfn.XLOOKUP($C237,应收未收表!$AJ:$AJ,应收未收表!AN:AN)</f>
        <v>#N/A</v>
      </c>
      <c r="BU237" s="234" t="str" cm="1">
        <f t="array" ref="BU237">_xlfn.XLOOKUP($A237&amp;$B237,'[2]产值及收款计划（2026）'!$A:$A&amp;'[2]产值及收款计划（2026）'!$B:$B,'[2]产值及收款计划（2026）'!BQ:BQ)</f>
        <v>上海市政养护管理有限公司</v>
      </c>
      <c r="BV237" s="235" t="e" cm="1">
        <f t="array" ref="BV237">_xlfn.XLOOKUP($A237&amp;$B237,'[2]产值及收款计划（2026）'!$A:$A&amp;'[2]产值及收款计划（2026）'!$B:$B,'[2]产值及收款计划（2026）'!BR:BR)</f>
        <v>#REF!</v>
      </c>
      <c r="CE237" s="235" cm="1">
        <f t="array" ref="CE237">_xlfn.XLOOKUP($A237&amp;$B237,'[2]产值及收款计划（2026）'!$A:$A&amp;'[2]产值及收款计划（2026）'!$B:$B,'[2]产值及收款计划（2026）'!CA:CA)</f>
        <v>0</v>
      </c>
      <c r="CF237" s="235" cm="1">
        <f t="array" ref="CF237">_xlfn.XLOOKUP($A237&amp;$B237,'[2]产值及收款计划（2026）'!$A:$A&amp;'[2]产值及收款计划（2026）'!$B:$B,'[2]产值及收款计划（2026）'!CB:CB)</f>
        <v>0</v>
      </c>
      <c r="CG237" s="235" cm="1">
        <f t="array" ref="CG237">_xlfn.XLOOKUP($A237&amp;$B237,'[2]产值及收款计划（2026）'!$A:$A&amp;'[2]产值及收款计划（2026）'!$B:$B,'[2]产值及收款计划（2026）'!CC:CC)</f>
        <v>0</v>
      </c>
      <c r="CH237" s="235" cm="1">
        <f t="array" ref="CH237">_xlfn.XLOOKUP($A237&amp;$B237,'[2]产值及收款计划（2026）'!$A:$A&amp;'[2]产值及收款计划（2026）'!$B:$B,'[2]产值及收款计划（2026）'!CD:CD)</f>
        <v>0</v>
      </c>
      <c r="CI237" s="235" cm="1">
        <f t="array" ref="CI237">_xlfn.XLOOKUP($A237&amp;$B237,'[2]产值及收款计划（2026）'!$A:$A&amp;'[2]产值及收款计划（2026）'!$B:$B,'[2]产值及收款计划（2026）'!CE:CE)</f>
        <v>0</v>
      </c>
      <c r="CJ237" s="235" cm="1">
        <f t="array" ref="CJ237">_xlfn.XLOOKUP($A237&amp;$B237,'[2]产值及收款计划（2026）'!$A:$A&amp;'[2]产值及收款计划（2026）'!$B:$B,'[2]产值及收款计划（2026）'!CF:CF)</f>
        <v>0</v>
      </c>
      <c r="CK237" s="235" cm="1">
        <f t="array" ref="CK237">_xlfn.XLOOKUP($A237&amp;$B237,'[2]产值及收款计划（2026）'!$A:$A&amp;'[2]产值及收款计划（2026）'!$B:$B,'[2]产值及收款计划（2026）'!CG:CG)</f>
        <v>0</v>
      </c>
      <c r="CL237" s="235" cm="1">
        <f t="array" ref="CL237">_xlfn.XLOOKUP($A237&amp;$B237,'[2]产值及收款计划（2026）'!$A:$A&amp;'[2]产值及收款计划（2026）'!$B:$B,'[2]产值及收款计划（2026）'!CH:CH)</f>
        <v>0</v>
      </c>
      <c r="CM237" s="235" cm="1">
        <f t="array" ref="CM237">_xlfn.XLOOKUP($A237&amp;$B237,'[2]产值及收款计划（2026）'!$A:$A&amp;'[2]产值及收款计划（2026）'!$B:$B,'[2]产值及收款计划（2026）'!CI:CI)</f>
        <v>0</v>
      </c>
      <c r="CN237" s="235" cm="1">
        <f t="array" ref="CN237">_xlfn.XLOOKUP($A237&amp;$B237,'[2]产值及收款计划（2026）'!$A:$A&amp;'[2]产值及收款计划（2026）'!$B:$B,'[2]产值及收款计划（2026）'!CJ:CJ)</f>
        <v>0</v>
      </c>
      <c r="CO237" s="235" cm="1">
        <f t="array" ref="CO237">_xlfn.XLOOKUP($A237&amp;$B237,'[2]产值及收款计划（2026）'!$A:$A&amp;'[2]产值及收款计划（2026）'!$B:$B,'[2]产值及收款计划（2026）'!CK:CK)</f>
        <v>0</v>
      </c>
      <c r="CP237" s="235" cm="1">
        <f t="array" ref="CP237">_xlfn.XLOOKUP($A237&amp;$B237,'[2]产值及收款计划（2026）'!$A:$A&amp;'[2]产值及收款计划（2026）'!$B:$B,'[2]产值及收款计划（2026）'!CL:CL)</f>
        <v>0</v>
      </c>
      <c r="DE237" s="235" cm="1">
        <f t="array" ref="DE237">_xlfn.XLOOKUP($A237&amp;$B237,'[2]产值及收款计划（2026）'!$A:$A&amp;'[2]产值及收款计划（2026）'!$B:$B,'[2]产值及收款计划（2026）'!DA:DA)</f>
        <v>0</v>
      </c>
      <c r="DF237" s="235" cm="1">
        <f t="array" ref="DF237">_xlfn.XLOOKUP($A237&amp;$B237,'[2]产值及收款计划（2026）'!$A:$A&amp;'[2]产值及收款计划（2026）'!$B:$B,'[2]产值及收款计划（2026）'!DB:DB)</f>
        <v>0</v>
      </c>
      <c r="DG237" s="235" cm="1">
        <f t="array" ref="DG237">_xlfn.XLOOKUP($A237&amp;$B237,'[2]产值及收款计划（2026）'!$A:$A&amp;'[2]产值及收款计划（2026）'!$B:$B,'[2]产值及收款计划（2026）'!DC:DC)</f>
        <v>0</v>
      </c>
      <c r="DH237" s="235" cm="1">
        <f t="array" ref="DH237">_xlfn.XLOOKUP($A237&amp;$B237,'[2]产值及收款计划（2026）'!$A:$A&amp;'[2]产值及收款计划（2026）'!$B:$B,'[2]产值及收款计划（2026）'!DD:DD)</f>
        <v>0</v>
      </c>
      <c r="DI237" s="235" cm="1">
        <f t="array" ref="DI237">_xlfn.XLOOKUP($A237&amp;$B237,'[2]产值及收款计划（2026）'!$A:$A&amp;'[2]产值及收款计划（2026）'!$B:$B,'[2]产值及收款计划（2026）'!DE:DE)</f>
        <v>0</v>
      </c>
      <c r="DJ237" s="235" cm="1">
        <f t="array" ref="DJ237">_xlfn.XLOOKUP($A237&amp;$B237,'[2]产值及收款计划（2026）'!$A:$A&amp;'[2]产值及收款计划（2026）'!$B:$B,'[2]产值及收款计划（2026）'!DF:DF)</f>
        <v>0</v>
      </c>
      <c r="DK237" s="235" cm="1">
        <f t="array" ref="DK237">_xlfn.XLOOKUP($A237&amp;$B237,'[2]产值及收款计划（2026）'!$A:$A&amp;'[2]产值及收款计划（2026）'!$B:$B,'[2]产值及收款计划（2026）'!DG:DG)</f>
        <v>0</v>
      </c>
      <c r="DL237" s="235" cm="1">
        <f t="array" ref="DL237">_xlfn.XLOOKUP($A237&amp;$B237,'[2]产值及收款计划（2026）'!$A:$A&amp;'[2]产值及收款计划（2026）'!$B:$B,'[2]产值及收款计划（2026）'!DH:DH)</f>
        <v>0</v>
      </c>
      <c r="DM237" s="235" cm="1">
        <f t="array" ref="DM237">_xlfn.XLOOKUP($A237&amp;$B237,'[2]产值及收款计划（2026）'!$A:$A&amp;'[2]产值及收款计划（2026）'!$B:$B,'[2]产值及收款计划（2026）'!DI:DI)</f>
        <v>0</v>
      </c>
      <c r="DN237" s="235" cm="1">
        <f t="array" ref="DN237">_xlfn.XLOOKUP($A237&amp;$B237,'[2]产值及收款计划（2026）'!$A:$A&amp;'[2]产值及收款计划（2026）'!$B:$B,'[2]产值及收款计划（2026）'!DJ:DJ)</f>
        <v>0</v>
      </c>
      <c r="DO237" s="235" cm="1">
        <f t="array" ref="DO237">_xlfn.XLOOKUP($A237&amp;$B237,'[2]产值及收款计划（2026）'!$A:$A&amp;'[2]产值及收款计划（2026）'!$B:$B,'[2]产值及收款计划（2026）'!DK:DK)</f>
        <v>0</v>
      </c>
      <c r="DP237" s="235" cm="1">
        <f t="array" ref="DP237">_xlfn.XLOOKUP($A237&amp;$B237,'[2]产值及收款计划（2026）'!$A:$A&amp;'[2]产值及收款计划（2026）'!$B:$B,'[2]产值及收款计划（2026）'!DL:DL)</f>
        <v>0</v>
      </c>
      <c r="DQ237" s="243"/>
      <c r="DR237" s="229"/>
    </row>
    <row r="238" ht="20.25" spans="1:122">
      <c r="A238" s="233">
        <f t="shared" si="18"/>
        <v>89</v>
      </c>
      <c r="B238" s="233" t="s">
        <v>26</v>
      </c>
      <c r="C238" s="234" t="str" cm="1">
        <f t="array" ref="C238">_xlfn.XLOOKUP($A238&amp;$B238,'[2]产值及收款计划（2026）'!$A:$A&amp;'[2]产值及收款计划（2026）'!$B:$B,'[2]产值及收款计划（2026）'!C:C)</f>
        <v>ZHT2025010300002</v>
      </c>
      <c r="D238" s="234" t="str" cm="1">
        <f t="array" ref="D238">_xlfn.XLOOKUP($A238&amp;$B238,'[2]产值及收款计划（2026）'!$A:$A&amp;'[2]产值及收款计划（2026）'!$B:$B,'[2]产值及收款计划（2026）'!D:D)</f>
        <v>郊环隧道2024年隧道全生命管养平台开发服务项目</v>
      </c>
      <c r="E238" s="235" cm="1">
        <f t="array" ref="E238">_xlfn.XLOOKUP($A238&amp;$B238,'[2]产值及收款计划（2026）'!$A:$A&amp;'[2]产值及收款计划（2026）'!$B:$B,'[2]产值及收款计划（2026）'!E:E)</f>
        <v>98.99</v>
      </c>
      <c r="F238" s="235" cm="1">
        <f t="array" ref="F238">_xlfn.XLOOKUP($A238&amp;$B238,'[2]产值及收款计划（2026）'!$A:$A&amp;'[2]产值及收款计划（2026）'!$B:$B,'[2]产值及收款计划（2026）'!F:F)</f>
        <v>98.99</v>
      </c>
      <c r="G238" s="235" cm="1">
        <f t="array" ref="G238">_xlfn.XLOOKUP($A238&amp;$B238,'[2]产值及收款计划（2026）'!$A:$A&amp;'[2]产值及收款计划（2026）'!$B:$B,'[2]产值及收款计划（2026）'!G:G)</f>
        <v>98.99</v>
      </c>
      <c r="H238" s="235" cm="1">
        <f t="array" ref="H238">_xlfn.XLOOKUP($A238&amp;$B238,'[2]产值及收款计划（2026）'!$A:$A&amp;'[2]产值及收款计划（2026）'!$B:$B,'[2]产值及收款计划（2026）'!H:H)</f>
        <v>98.99</v>
      </c>
      <c r="I238" s="236" cm="1">
        <f t="array" ref="I238">_xlfn.XLOOKUP($A238&amp;$B238,'[2]产值及收款计划（2026）'!$A:$A&amp;'[2]产值及收款计划（2026）'!$B:$B,'[2]产值及收款计划（2026）'!I:I)</f>
        <v>1</v>
      </c>
      <c r="J238" s="237" cm="1">
        <f t="array" ref="J238">_xlfn.XLOOKUP($A238&amp;$B238,'[2]产值及收款计划（2026）'!$A:$A&amp;'[2]产值及收款计划（2026）'!$B:$B,'[2]产值及收款计划（2026）'!J:J)</f>
        <v>0.06</v>
      </c>
      <c r="K238" s="235" t="e" cm="1">
        <f t="array" ref="K238">_xlfn.XLOOKUP($A238&amp;$B238,'[2]产值及收款计划（2026）'!$A:$A&amp;'[2]产值及收款计划（2026）'!$B:$B,'[2]产值及收款计划（2026）'!K:K)</f>
        <v>#REF!</v>
      </c>
      <c r="L238" s="235" t="e" cm="1">
        <f t="array" ref="L238">_xlfn.XLOOKUP($A238&amp;$B238,'[2]产值及收款计划（2026）'!$A:$A&amp;'[2]产值及收款计划（2026）'!$B:$B,'[2]产值及收款计划（2026）'!L:L)</f>
        <v>#REF!</v>
      </c>
      <c r="M238" s="235" t="str" cm="1">
        <f t="array" ref="M238">_xlfn.XLOOKUP($A238&amp;$B238,'[2]产值及收款计划（2026）'!$A:$A&amp;'[2]产值及收款计划（2026）'!$B:$B,'[2]产值及收款计划（2026）'!M:M)</f>
        <v>主导</v>
      </c>
      <c r="N238" s="235" t="str" cm="1">
        <f t="array" ref="N238">_xlfn.XLOOKUP($A238&amp;$B238,'[2]产值及收款计划（2026）'!$A:$A&amp;'[2]产值及收款计划（2026）'!$B:$B,'[2]产值及收款计划（2026）'!N:N)</f>
        <v>贺一玮团队</v>
      </c>
      <c r="O238" s="235" t="str" cm="1">
        <f t="array" ref="O238">_xlfn.XLOOKUP($A238&amp;$B238,'[2]产值及收款计划（2026）'!$A:$A&amp;'[2]产值及收款计划（2026）'!$B:$B,'[2]产值及收款计划（2026）'!O:O)</f>
        <v>何栩</v>
      </c>
      <c r="P238" s="234" t="str" cm="1">
        <f t="array" ref="P238">_xlfn.XLOOKUP($A238&amp;$B238,'[2]产值及收款计划（2026）'!$A:$A&amp;'[2]产值及收款计划（2026）'!$B:$B,'[2]产值及收款计划（2026）'!P:P)</f>
        <v>25已完结</v>
      </c>
      <c r="Q238" s="235" t="e" cm="1">
        <f t="array" ref="Q238">_xlfn.XLOOKUP($A238&amp;$B238,'[2]产值及收款计划（2026）'!$A:$A&amp;'[2]产值及收款计划（2026）'!$B:$B,'[2]产值及收款计划（2026）'!Q:Q)</f>
        <v>#REF!</v>
      </c>
      <c r="R238" s="235" t="e" cm="1">
        <f t="array" ref="R238">_xlfn.XLOOKUP($A238&amp;$B238,'[2]产值及收款计划（2026）'!$A:$A&amp;'[2]产值及收款计划（2026）'!$B:$B,'[2]产值及收款计划（2026）'!R:R)</f>
        <v>#REF!</v>
      </c>
      <c r="S238" s="235" t="e" cm="1">
        <f t="array" ref="S238">_xlfn.XLOOKUP($A238&amp;$B238,'[2]产值及收款计划（2026）'!$A:$A&amp;'[2]产值及收款计划（2026）'!$B:$B,'[2]产值及收款计划（2026）'!S:S)</f>
        <v>#REF!</v>
      </c>
      <c r="T238" s="235" cm="1">
        <f t="array" ref="T238">_xlfn.XLOOKUP($A238&amp;$B238,'[2]产值及收款计划（2026）'!$A:$A&amp;'[2]产值及收款计划（2026）'!$B:$B,'[2]产值及收款计划（2026）'!T:T)</f>
        <v>98.99</v>
      </c>
      <c r="U238" s="235" cm="1">
        <f t="array" ref="U238">_xlfn.XLOOKUP($A238&amp;$B238,'[2]产值及收款计划（2026）'!$A:$A&amp;'[2]产值及收款计划（2026）'!$B:$B,'[2]产值及收款计划（2026）'!U:U)</f>
        <v>0</v>
      </c>
      <c r="V238" s="235" cm="1">
        <f t="array" ref="V238">_xlfn.XLOOKUP($A238&amp;$B238,'[2]产值及收款计划（2026）'!$A:$A&amp;'[2]产值及收款计划（2026）'!$B:$B,'[2]产值及收款计划（2026）'!V:V)</f>
        <v>0</v>
      </c>
      <c r="W238" s="235" t="e" cm="1">
        <f t="array" ref="W238">_xlfn.XLOOKUP($A238&amp;$B238,'[2]产值及收款计划（2026）'!$A:$A&amp;'[2]产值及收款计划（2026）'!$B:$B,'[2]产值及收款计划（2026）'!W:W)</f>
        <v>#REF!</v>
      </c>
      <c r="X238" s="235" t="e" cm="1">
        <f t="array" ref="X238">_xlfn.XLOOKUP($A238&amp;$B238,'[2]产值及收款计划（2026）'!$A:$A&amp;'[2]产值及收款计划（2026）'!$B:$B,'[2]产值及收款计划（2026）'!X:X)</f>
        <v>#REF!</v>
      </c>
      <c r="Y238" s="235" t="e" cm="1">
        <f t="array" ref="Y238">_xlfn.XLOOKUP($A238&amp;$B238,'[2]产值及收款计划（2026）'!$A:$A&amp;'[2]产值及收款计划（2026）'!$B:$B,'[2]产值及收款计划（2026）'!Y:Y)</f>
        <v>#REF!</v>
      </c>
      <c r="Z238" s="235" t="e" cm="1">
        <f t="array" ref="Z238">_xlfn.XLOOKUP($A238&amp;$B238,'[2]产值及收款计划（2026）'!$A:$A&amp;'[2]产值及收款计划（2026）'!$B:$B,'[2]产值及收款计划（2026）'!Z:Z)</f>
        <v>#REF!</v>
      </c>
      <c r="AA238" s="235" cm="1">
        <f t="array" ref="AA238">_xlfn.XLOOKUP($A238&amp;$B238,'[2]产值及收款计划（2026）'!$A:$A&amp;'[2]产值及收款计划（2026）'!$B:$B,'[2]产值及收款计划（2026）'!AA:AA)</f>
        <v>0</v>
      </c>
      <c r="AB238" s="235" cm="1">
        <f t="array" ref="AB238">_xlfn.XLOOKUP($A238&amp;$B238,'[2]产值及收款计划（2026）'!$A:$A&amp;'[2]产值及收款计划（2026）'!$B:$B,'[2]产值及收款计划（2026）'!AB:AB)</f>
        <v>0</v>
      </c>
      <c r="AC238" s="235" cm="1">
        <f t="array" ref="AC238">_xlfn.XLOOKUP($A238&amp;$B238,'[2]产值及收款计划（2026）'!$A:$A&amp;'[2]产值及收款计划（2026）'!$B:$B,'[2]产值及收款计划（2026）'!AC:AC)</f>
        <v>0</v>
      </c>
      <c r="AD238" s="235" cm="1">
        <f t="array" ref="AD238">_xlfn.XLOOKUP($A238&amp;$B238,'[2]产值及收款计划（2026）'!$A:$A&amp;'[2]产值及收款计划（2026）'!$B:$B,'[2]产值及收款计划（2026）'!AD:AD)</f>
        <v>0</v>
      </c>
      <c r="AE238" s="235" cm="1">
        <f t="array" ref="AE238">_xlfn.XLOOKUP($A238&amp;$B238,'[2]产值及收款计划（2026）'!$A:$A&amp;'[2]产值及收款计划（2026）'!$B:$B,'[2]产值及收款计划（2026）'!AE:AE)</f>
        <v>0</v>
      </c>
      <c r="AF238" s="235" cm="1">
        <f t="array" ref="AF238">_xlfn.XLOOKUP($A238&amp;$B238,'[2]产值及收款计划（2026）'!$A:$A&amp;'[2]产值及收款计划（2026）'!$B:$B,'[2]产值及收款计划（2026）'!AF:AF)</f>
        <v>0</v>
      </c>
      <c r="AG238" s="235" cm="1">
        <f t="array" ref="AG238">_xlfn.XLOOKUP($A238&amp;$B238,'[2]产值及收款计划（2026）'!$A:$A&amp;'[2]产值及收款计划（2026）'!$B:$B,'[2]产值及收款计划（2026）'!AG:AG)</f>
        <v>0</v>
      </c>
      <c r="AH238" s="235" cm="1">
        <f t="array" ref="AH238">_xlfn.XLOOKUP($A238&amp;$B238,'[2]产值及收款计划（2026）'!$A:$A&amp;'[2]产值及收款计划（2026）'!$B:$B,'[2]产值及收款计划（2026）'!AH:AH)</f>
        <v>0</v>
      </c>
      <c r="AI238" s="235" cm="1">
        <f t="array" ref="AI238">_xlfn.XLOOKUP($A238&amp;$B238,'[2]产值及收款计划（2026）'!$A:$A&amp;'[2]产值及收款计划（2026）'!$B:$B,'[2]产值及收款计划（2026）'!AI:AI)</f>
        <v>0</v>
      </c>
      <c r="AJ238" s="235" cm="1">
        <f t="array" ref="AJ238">_xlfn.XLOOKUP($A238&amp;$B238,'[2]产值及收款计划（2026）'!$A:$A&amp;'[2]产值及收款计划（2026）'!$B:$B,'[2]产值及收款计划（2026）'!AJ:AJ)</f>
        <v>0</v>
      </c>
      <c r="AK238" s="235" cm="1">
        <f t="array" ref="AK238">_xlfn.XLOOKUP($A238&amp;$B238,'[2]产值及收款计划（2026）'!$A:$A&amp;'[2]产值及收款计划（2026）'!$B:$B,'[2]产值及收款计划（2026）'!AK:AK)</f>
        <v>0</v>
      </c>
      <c r="AL238" s="235" cm="1">
        <f t="array" ref="AL238">_xlfn.XLOOKUP($A238&amp;$B238,'[2]产值及收款计划（2026）'!$A:$A&amp;'[2]产值及收款计划（2026）'!$B:$B,'[2]产值及收款计划（2026）'!AL:AL)</f>
        <v>0</v>
      </c>
      <c r="AM238" s="242" cm="1">
        <f t="array" ref="AM238">_xlfn.LET(_xlpm.勾选月份状态数组,TRANSPOSE('PPT(12-15页）-TOP10'!$A$3:$A$14),_xlpm.选择数据区,IF('PPT(12-15页）-TOP10'!$E$3="收款",$BA238:$BL238,$AA238:$AL238),SUM(_xlfn._xlws.FILTER(_xlpm.选择数据区,_xlpm.勾选月份状态数组,"")))</f>
        <v>0</v>
      </c>
      <c r="AN238" s="235" t="e">
        <f>_xlfn.XLOOKUP($C238,应收未收表!$T:$T,应收未收表!AA:AA)</f>
        <v>#N/A</v>
      </c>
      <c r="AO238" s="235" t="e">
        <f>_xlfn.XLOOKUP($C238,应收未收表!$T:$T,应收未收表!AB:AB)</f>
        <v>#N/A</v>
      </c>
      <c r="AP238" s="235" t="e">
        <f>_xlfn.XLOOKUP($C238,应收未收表!$T:$T,应收未收表!AC:AC)</f>
        <v>#N/A</v>
      </c>
      <c r="AQ238" s="235" t="e">
        <f>_xlfn.XLOOKUP($C238,应收未收表!$T:$T,应收未收表!AE:AE)</f>
        <v>#N/A</v>
      </c>
      <c r="AR238" s="235" t="e">
        <f>_xlfn.XLOOKUP($C238,应收未收表!$T:$T,应收未收表!AF:AF)</f>
        <v>#N/A</v>
      </c>
      <c r="AS238" s="235" t="e" cm="1">
        <f t="array" ref="AS238">_xlfn.XLOOKUP($A238&amp;$B238,'[2]产值及收款计划（2026）'!$A:$A&amp;'[2]产值及收款计划（2026）'!$B:$B,'[2]产值及收款计划（2026）'!AS:AS)</f>
        <v>#REF!</v>
      </c>
      <c r="AT238" s="235" t="e" cm="1">
        <f t="array" ref="AT238">_xlfn.XLOOKUP($A238&amp;$B238,'[2]产值及收款计划（2026）'!$A:$A&amp;'[2]产值及收款计划（2026）'!$B:$B,'[2]产值及收款计划（2026）'!AT:AT)</f>
        <v>#REF!</v>
      </c>
      <c r="AU238" s="235" t="e" cm="1">
        <f t="array" ref="AU238">_xlfn.XLOOKUP($A238&amp;$B238,'[2]产值及收款计划（2026）'!$A:$A&amp;'[2]产值及收款计划（2026）'!$B:$B,'[2]产值及收款计划（2026）'!AU:AU)</f>
        <v>#REF!</v>
      </c>
      <c r="AV238" s="235" t="e" cm="1">
        <f t="array" ref="AV238">_xlfn.XLOOKUP($A238&amp;$B238,'[2]产值及收款计划（2026）'!$A:$A&amp;'[2]产值及收款计划（2026）'!$B:$B,'[2]产值及收款计划（2026）'!AV:AV)</f>
        <v>#REF!</v>
      </c>
      <c r="AW238" s="235" cm="1">
        <f t="array" ref="AW238">_xlfn.XLOOKUP($A238&amp;$B238,'[2]产值及收款计划（2026）'!$A:$A&amp;'[2]产值及收款计划（2026）'!$B:$B,'[2]产值及收款计划（2026）'!AW:AW)</f>
        <v>0</v>
      </c>
      <c r="AX238" s="235" cm="1">
        <f t="array" ref="AX238">_xlfn.XLOOKUP($A238&amp;$B238,'[2]产值及收款计划（2026）'!$A:$A&amp;'[2]产值及收款计划（2026）'!$B:$B,'[2]产值及收款计划（2026）'!AX:AX)</f>
        <v>0</v>
      </c>
      <c r="AY238" s="235" cm="1">
        <f t="array" ref="AY238">_xlfn.XLOOKUP($A238&amp;$B238,'[2]产值及收款计划（2026）'!$A:$A&amp;'[2]产值及收款计划（2026）'!$B:$B,'[2]产值及收款计划（2026）'!AY:AY)</f>
        <v>98.99</v>
      </c>
      <c r="AZ238" s="235" cm="1">
        <f t="array" ref="AZ238">_xlfn.XLOOKUP($A238&amp;$B238,'[2]产值及收款计划（2026）'!$A:$A&amp;'[2]产值及收款计划（2026）'!$B:$B,'[2]产值及收款计划（2026）'!AZ:AZ)</f>
        <v>98.99</v>
      </c>
      <c r="BA238" s="235" t="e" cm="1">
        <f t="array" ref="BA238">_xlfn.XLOOKUP($A238&amp;$B238,'[2]产值及收款计划（2026）'!$A:$A&amp;'[2]产值及收款计划（2026）'!$B:$B,'[2]产值及收款计划（2026）'!BA:BA)</f>
        <v>#REF!</v>
      </c>
      <c r="BB238" s="235" t="e" cm="1">
        <f t="array" ref="BB238">_xlfn.XLOOKUP($A238&amp;$B238,'[2]产值及收款计划（2026）'!$A:$A&amp;'[2]产值及收款计划（2026）'!$B:$B,'[2]产值及收款计划（2026）'!BB:BB)</f>
        <v>#REF!</v>
      </c>
      <c r="BC238" s="235" t="e" cm="1">
        <f t="array" ref="BC238">_xlfn.XLOOKUP($A238&amp;$B238,'[2]产值及收款计划（2026）'!$A:$A&amp;'[2]产值及收款计划（2026）'!$B:$B,'[2]产值及收款计划（2026）'!BC:BC)</f>
        <v>#REF!</v>
      </c>
      <c r="BD238" s="235" t="e" cm="1">
        <f t="array" ref="BD238">_xlfn.XLOOKUP($A238&amp;$B238,'[2]产值及收款计划（2026）'!$A:$A&amp;'[2]产值及收款计划（2026）'!$B:$B,'[2]产值及收款计划（2026）'!BD:BD)</f>
        <v>#REF!</v>
      </c>
      <c r="BE238" s="235" t="e" cm="1">
        <f t="array" ref="BE238">_xlfn.XLOOKUP($A238&amp;$B238,'[2]产值及收款计划（2026）'!$A:$A&amp;'[2]产值及收款计划（2026）'!$B:$B,'[2]产值及收款计划（2026）'!BE:BE)</f>
        <v>#REF!</v>
      </c>
      <c r="BF238" s="235" t="e" cm="1">
        <f t="array" ref="BF238">_xlfn.XLOOKUP($A238&amp;$B238,'[2]产值及收款计划（2026）'!$A:$A&amp;'[2]产值及收款计划（2026）'!$B:$B,'[2]产值及收款计划（2026）'!BF:BF)</f>
        <v>#REF!</v>
      </c>
      <c r="BG238" s="235" t="e" cm="1">
        <f t="array" ref="BG238">_xlfn.XLOOKUP($A238&amp;$B238,'[2]产值及收款计划（2026）'!$A:$A&amp;'[2]产值及收款计划（2026）'!$B:$B,'[2]产值及收款计划（2026）'!BG:BG)</f>
        <v>#REF!</v>
      </c>
      <c r="BH238" s="235" t="e" cm="1">
        <f t="array" ref="BH238">_xlfn.XLOOKUP($A238&amp;$B238,'[2]产值及收款计划（2026）'!$A:$A&amp;'[2]产值及收款计划（2026）'!$B:$B,'[2]产值及收款计划（2026）'!BH:BH)</f>
        <v>#REF!</v>
      </c>
      <c r="BI238" s="235" t="e" cm="1">
        <f t="array" ref="BI238">_xlfn.XLOOKUP($A238&amp;$B238,'[2]产值及收款计划（2026）'!$A:$A&amp;'[2]产值及收款计划（2026）'!$B:$B,'[2]产值及收款计划（2026）'!BI:BI)</f>
        <v>#REF!</v>
      </c>
      <c r="BJ238" s="235" t="e" cm="1">
        <f t="array" ref="BJ238">_xlfn.XLOOKUP($A238&amp;$B238,'[2]产值及收款计划（2026）'!$A:$A&amp;'[2]产值及收款计划（2026）'!$B:$B,'[2]产值及收款计划（2026）'!BJ:BJ)</f>
        <v>#REF!</v>
      </c>
      <c r="BK238" s="235" t="e" cm="1">
        <f t="array" ref="BK238">_xlfn.XLOOKUP($A238&amp;$B238,'[2]产值及收款计划（2026）'!$A:$A&amp;'[2]产值及收款计划（2026）'!$B:$B,'[2]产值及收款计划（2026）'!BK:BK)</f>
        <v>#REF!</v>
      </c>
      <c r="BL238" s="235" t="e" cm="1">
        <f t="array" ref="BL238">_xlfn.XLOOKUP($A238&amp;$B238,'[2]产值及收款计划（2026）'!$A:$A&amp;'[2]产值及收款计划（2026）'!$B:$B,'[2]产值及收款计划（2026）'!BL:BL)</f>
        <v>#REF!</v>
      </c>
      <c r="BM238" s="235"/>
      <c r="BN238" s="235"/>
      <c r="BO238" s="235"/>
      <c r="BP238" s="235"/>
      <c r="BQ238" s="235" t="e">
        <f>_xlfn.XLOOKUP($C238,应收未收表!$AJ:$AJ,应收未收表!AK:AK)</f>
        <v>#N/A</v>
      </c>
      <c r="BR238" s="235" t="e">
        <f>_xlfn.XLOOKUP($C238,应收未收表!$AJ:$AJ,应收未收表!AL:AL)</f>
        <v>#N/A</v>
      </c>
      <c r="BS238" s="235" t="e">
        <f>_xlfn.XLOOKUP($C238,应收未收表!$AJ:$AJ,应收未收表!AM:AM)</f>
        <v>#N/A</v>
      </c>
      <c r="BT238" s="235" t="e">
        <f>_xlfn.XLOOKUP($C238,应收未收表!$AJ:$AJ,应收未收表!AN:AN)</f>
        <v>#N/A</v>
      </c>
      <c r="BU238" s="234" t="str" cm="1">
        <f t="array" ref="BU238">_xlfn.XLOOKUP($A238&amp;$B238,'[2]产值及收款计划（2026）'!$A:$A&amp;'[2]产值及收款计划（2026）'!$B:$B,'[2]产值及收款计划（2026）'!BQ:BQ)</f>
        <v>上海城建智慧城市运营管理有限公司</v>
      </c>
      <c r="BV238" s="235" t="e" cm="1">
        <f t="array" ref="BV238">_xlfn.XLOOKUP($A238&amp;$B238,'[2]产值及收款计划（2026）'!$A:$A&amp;'[2]产值及收款计划（2026）'!$B:$B,'[2]产值及收款计划（2026）'!BR:BR)</f>
        <v>#REF!</v>
      </c>
      <c r="CE238" s="235" cm="1">
        <f t="array" ref="CE238">_xlfn.XLOOKUP($A238&amp;$B238,'[2]产值及收款计划（2026）'!$A:$A&amp;'[2]产值及收款计划（2026）'!$B:$B,'[2]产值及收款计划（2026）'!CA:CA)</f>
        <v>0</v>
      </c>
      <c r="CF238" s="235" cm="1">
        <f t="array" ref="CF238">_xlfn.XLOOKUP($A238&amp;$B238,'[2]产值及收款计划（2026）'!$A:$A&amp;'[2]产值及收款计划（2026）'!$B:$B,'[2]产值及收款计划（2026）'!CB:CB)</f>
        <v>0</v>
      </c>
      <c r="CG238" s="235" cm="1">
        <f t="array" ref="CG238">_xlfn.XLOOKUP($A238&amp;$B238,'[2]产值及收款计划（2026）'!$A:$A&amp;'[2]产值及收款计划（2026）'!$B:$B,'[2]产值及收款计划（2026）'!CC:CC)</f>
        <v>0</v>
      </c>
      <c r="CH238" s="235" cm="1">
        <f t="array" ref="CH238">_xlfn.XLOOKUP($A238&amp;$B238,'[2]产值及收款计划（2026）'!$A:$A&amp;'[2]产值及收款计划（2026）'!$B:$B,'[2]产值及收款计划（2026）'!CD:CD)</f>
        <v>0</v>
      </c>
      <c r="CI238" s="235" cm="1">
        <f t="array" ref="CI238">_xlfn.XLOOKUP($A238&amp;$B238,'[2]产值及收款计划（2026）'!$A:$A&amp;'[2]产值及收款计划（2026）'!$B:$B,'[2]产值及收款计划（2026）'!CE:CE)</f>
        <v>0</v>
      </c>
      <c r="CJ238" s="235" cm="1">
        <f t="array" ref="CJ238">_xlfn.XLOOKUP($A238&amp;$B238,'[2]产值及收款计划（2026）'!$A:$A&amp;'[2]产值及收款计划（2026）'!$B:$B,'[2]产值及收款计划（2026）'!CF:CF)</f>
        <v>0</v>
      </c>
      <c r="CK238" s="235" cm="1">
        <f t="array" ref="CK238">_xlfn.XLOOKUP($A238&amp;$B238,'[2]产值及收款计划（2026）'!$A:$A&amp;'[2]产值及收款计划（2026）'!$B:$B,'[2]产值及收款计划（2026）'!CG:CG)</f>
        <v>0</v>
      </c>
      <c r="CL238" s="235" cm="1">
        <f t="array" ref="CL238">_xlfn.XLOOKUP($A238&amp;$B238,'[2]产值及收款计划（2026）'!$A:$A&amp;'[2]产值及收款计划（2026）'!$B:$B,'[2]产值及收款计划（2026）'!CH:CH)</f>
        <v>0</v>
      </c>
      <c r="CM238" s="235" cm="1">
        <f t="array" ref="CM238">_xlfn.XLOOKUP($A238&amp;$B238,'[2]产值及收款计划（2026）'!$A:$A&amp;'[2]产值及收款计划（2026）'!$B:$B,'[2]产值及收款计划（2026）'!CI:CI)</f>
        <v>0</v>
      </c>
      <c r="CN238" s="235" cm="1">
        <f t="array" ref="CN238">_xlfn.XLOOKUP($A238&amp;$B238,'[2]产值及收款计划（2026）'!$A:$A&amp;'[2]产值及收款计划（2026）'!$B:$B,'[2]产值及收款计划（2026）'!CJ:CJ)</f>
        <v>0</v>
      </c>
      <c r="CO238" s="235" cm="1">
        <f t="array" ref="CO238">_xlfn.XLOOKUP($A238&amp;$B238,'[2]产值及收款计划（2026）'!$A:$A&amp;'[2]产值及收款计划（2026）'!$B:$B,'[2]产值及收款计划（2026）'!CK:CK)</f>
        <v>0</v>
      </c>
      <c r="CP238" s="235" cm="1">
        <f t="array" ref="CP238">_xlfn.XLOOKUP($A238&amp;$B238,'[2]产值及收款计划（2026）'!$A:$A&amp;'[2]产值及收款计划（2026）'!$B:$B,'[2]产值及收款计划（2026）'!CL:CL)</f>
        <v>0</v>
      </c>
      <c r="DE238" s="235" cm="1">
        <f t="array" ref="DE238">_xlfn.XLOOKUP($A238&amp;$B238,'[2]产值及收款计划（2026）'!$A:$A&amp;'[2]产值及收款计划（2026）'!$B:$B,'[2]产值及收款计划（2026）'!DA:DA)</f>
        <v>0</v>
      </c>
      <c r="DF238" s="235" cm="1">
        <f t="array" ref="DF238">_xlfn.XLOOKUP($A238&amp;$B238,'[2]产值及收款计划（2026）'!$A:$A&amp;'[2]产值及收款计划（2026）'!$B:$B,'[2]产值及收款计划（2026）'!DB:DB)</f>
        <v>0</v>
      </c>
      <c r="DG238" s="235" cm="1">
        <f t="array" ref="DG238">_xlfn.XLOOKUP($A238&amp;$B238,'[2]产值及收款计划（2026）'!$A:$A&amp;'[2]产值及收款计划（2026）'!$B:$B,'[2]产值及收款计划（2026）'!DC:DC)</f>
        <v>0</v>
      </c>
      <c r="DH238" s="235" cm="1">
        <f t="array" ref="DH238">_xlfn.XLOOKUP($A238&amp;$B238,'[2]产值及收款计划（2026）'!$A:$A&amp;'[2]产值及收款计划（2026）'!$B:$B,'[2]产值及收款计划（2026）'!DD:DD)</f>
        <v>0</v>
      </c>
      <c r="DI238" s="235" cm="1">
        <f t="array" ref="DI238">_xlfn.XLOOKUP($A238&amp;$B238,'[2]产值及收款计划（2026）'!$A:$A&amp;'[2]产值及收款计划（2026）'!$B:$B,'[2]产值及收款计划（2026）'!DE:DE)</f>
        <v>0</v>
      </c>
      <c r="DJ238" s="235" cm="1">
        <f t="array" ref="DJ238">_xlfn.XLOOKUP($A238&amp;$B238,'[2]产值及收款计划（2026）'!$A:$A&amp;'[2]产值及收款计划（2026）'!$B:$B,'[2]产值及收款计划（2026）'!DF:DF)</f>
        <v>0</v>
      </c>
      <c r="DK238" s="235" cm="1">
        <f t="array" ref="DK238">_xlfn.XLOOKUP($A238&amp;$B238,'[2]产值及收款计划（2026）'!$A:$A&amp;'[2]产值及收款计划（2026）'!$B:$B,'[2]产值及收款计划（2026）'!DG:DG)</f>
        <v>0</v>
      </c>
      <c r="DL238" s="235" cm="1">
        <f t="array" ref="DL238">_xlfn.XLOOKUP($A238&amp;$B238,'[2]产值及收款计划（2026）'!$A:$A&amp;'[2]产值及收款计划（2026）'!$B:$B,'[2]产值及收款计划（2026）'!DH:DH)</f>
        <v>0</v>
      </c>
      <c r="DM238" s="235" cm="1">
        <f t="array" ref="DM238">_xlfn.XLOOKUP($A238&amp;$B238,'[2]产值及收款计划（2026）'!$A:$A&amp;'[2]产值及收款计划（2026）'!$B:$B,'[2]产值及收款计划（2026）'!DI:DI)</f>
        <v>0</v>
      </c>
      <c r="DN238" s="235" cm="1">
        <f t="array" ref="DN238">_xlfn.XLOOKUP($A238&amp;$B238,'[2]产值及收款计划（2026）'!$A:$A&amp;'[2]产值及收款计划（2026）'!$B:$B,'[2]产值及收款计划（2026）'!DJ:DJ)</f>
        <v>0</v>
      </c>
      <c r="DO238" s="235" cm="1">
        <f t="array" ref="DO238">_xlfn.XLOOKUP($A238&amp;$B238,'[2]产值及收款计划（2026）'!$A:$A&amp;'[2]产值及收款计划（2026）'!$B:$B,'[2]产值及收款计划（2026）'!DK:DK)</f>
        <v>0</v>
      </c>
      <c r="DP238" s="235" cm="1">
        <f t="array" ref="DP238">_xlfn.XLOOKUP($A238&amp;$B238,'[2]产值及收款计划（2026）'!$A:$A&amp;'[2]产值及收款计划（2026）'!$B:$B,'[2]产值及收款计划（2026）'!DL:DL)</f>
        <v>0</v>
      </c>
      <c r="DQ238" s="243"/>
      <c r="DR238" s="229"/>
    </row>
    <row r="239" ht="20.25" spans="1:122">
      <c r="A239" s="233">
        <f t="shared" si="18"/>
        <v>90</v>
      </c>
      <c r="B239" s="233" t="s">
        <v>26</v>
      </c>
      <c r="C239" s="234" t="str" cm="1">
        <f t="array" ref="C239">_xlfn.XLOOKUP($A239&amp;$B239,'[2]产值及收款计划（2026）'!$A:$A&amp;'[2]产值及收款计划（2026）'!$B:$B,'[2]产值及收款计划（2026）'!C:C)</f>
        <v>ZHT2025021800014</v>
      </c>
      <c r="D239" s="234" t="str" cm="1">
        <f t="array" ref="D239">_xlfn.XLOOKUP($A239&amp;$B239,'[2]产值及收款计划（2026）'!$A:$A&amp;'[2]产值及收款计划（2026）'!$B:$B,'[2]产值及收款计划（2026）'!D:D)</f>
        <v>S9苏绍高速钱江隧道信息化提升实施及应用项目孪生底座产品采购合同</v>
      </c>
      <c r="E239" s="235" cm="1">
        <f t="array" ref="E239">_xlfn.XLOOKUP($A239&amp;$B239,'[2]产值及收款计划（2026）'!$A:$A&amp;'[2]产值及收款计划（2026）'!$B:$B,'[2]产值及收款计划（2026）'!E:E)</f>
        <v>93.337993</v>
      </c>
      <c r="F239" s="235" cm="1">
        <f t="array" ref="F239">_xlfn.XLOOKUP($A239&amp;$B239,'[2]产值及收款计划（2026）'!$A:$A&amp;'[2]产值及收款计划（2026）'!$B:$B,'[2]产值及收款计划（2026）'!F:F)</f>
        <v>93.337993</v>
      </c>
      <c r="G239" s="235" cm="1">
        <f t="array" ref="G239">_xlfn.XLOOKUP($A239&amp;$B239,'[2]产值及收款计划（2026）'!$A:$A&amp;'[2]产值及收款计划（2026）'!$B:$B,'[2]产值及收款计划（2026）'!G:G)</f>
        <v>93.337993</v>
      </c>
      <c r="H239" s="235" cm="1">
        <f t="array" ref="H239">_xlfn.XLOOKUP($A239&amp;$B239,'[2]产值及收款计划（2026）'!$A:$A&amp;'[2]产值及收款计划（2026）'!$B:$B,'[2]产值及收款计划（2026）'!H:H)</f>
        <v>73.337993</v>
      </c>
      <c r="I239" s="236" cm="1">
        <f t="array" ref="I239">_xlfn.XLOOKUP($A239&amp;$B239,'[2]产值及收款计划（2026）'!$A:$A&amp;'[2]产值及收款计划（2026）'!$B:$B,'[2]产值及收款计划（2026）'!I:I)</f>
        <v>0.78572498339449</v>
      </c>
      <c r="J239" s="237" cm="1">
        <f t="array" ref="J239">_xlfn.XLOOKUP($A239&amp;$B239,'[2]产值及收款计划（2026）'!$A:$A&amp;'[2]产值及收款计划（2026）'!$B:$B,'[2]产值及收款计划（2026）'!J:J)</f>
        <v>0.13</v>
      </c>
      <c r="K239" s="235" t="e" cm="1">
        <f t="array" ref="K239">_xlfn.XLOOKUP($A239&amp;$B239,'[2]产值及收款计划（2026）'!$A:$A&amp;'[2]产值及收款计划（2026）'!$B:$B,'[2]产值及收款计划（2026）'!K:K)</f>
        <v>#REF!</v>
      </c>
      <c r="L239" s="235" t="e" cm="1">
        <f t="array" ref="L239">_xlfn.XLOOKUP($A239&amp;$B239,'[2]产值及收款计划（2026）'!$A:$A&amp;'[2]产值及收款计划（2026）'!$B:$B,'[2]产值及收款计划（2026）'!L:L)</f>
        <v>#REF!</v>
      </c>
      <c r="M239" s="235" t="str" cm="1">
        <f t="array" ref="M239">_xlfn.XLOOKUP($A239&amp;$B239,'[2]产值及收款计划（2026）'!$A:$A&amp;'[2]产值及收款计划（2026）'!$B:$B,'[2]产值及收款计划（2026）'!M:M)</f>
        <v>主导</v>
      </c>
      <c r="N239" s="235" t="str" cm="1">
        <f t="array" ref="N239">_xlfn.XLOOKUP($A239&amp;$B239,'[2]产值及收款计划（2026）'!$A:$A&amp;'[2]产值及收款计划（2026）'!$B:$B,'[2]产值及收款计划（2026）'!N:N)</f>
        <v>邱枫团队</v>
      </c>
      <c r="O239" s="235" t="str" cm="1">
        <f t="array" ref="O239">_xlfn.XLOOKUP($A239&amp;$B239,'[2]产值及收款计划（2026）'!$A:$A&amp;'[2]产值及收款计划（2026）'!$B:$B,'[2]产值及收款计划（2026）'!O:O)</f>
        <v>邱枫</v>
      </c>
      <c r="P239" s="234" t="str" cm="1">
        <f t="array" ref="P239">_xlfn.XLOOKUP($A239&amp;$B239,'[2]产值及收款计划（2026）'!$A:$A&amp;'[2]产值及收款计划（2026）'!$B:$B,'[2]产值及收款计划（2026）'!P:P)</f>
        <v>25已完结</v>
      </c>
      <c r="Q239" s="235" t="e" cm="1">
        <f t="array" ref="Q239">_xlfn.XLOOKUP($A239&amp;$B239,'[2]产值及收款计划（2026）'!$A:$A&amp;'[2]产值及收款计划（2026）'!$B:$B,'[2]产值及收款计划（2026）'!Q:Q)</f>
        <v>#REF!</v>
      </c>
      <c r="R239" s="235" t="e" cm="1">
        <f t="array" ref="R239">_xlfn.XLOOKUP($A239&amp;$B239,'[2]产值及收款计划（2026）'!$A:$A&amp;'[2]产值及收款计划（2026）'!$B:$B,'[2]产值及收款计划（2026）'!R:R)</f>
        <v>#REF!</v>
      </c>
      <c r="S239" s="235" t="e" cm="1">
        <f t="array" ref="S239">_xlfn.XLOOKUP($A239&amp;$B239,'[2]产值及收款计划（2026）'!$A:$A&amp;'[2]产值及收款计划（2026）'!$B:$B,'[2]产值及收款计划（2026）'!S:S)</f>
        <v>#REF!</v>
      </c>
      <c r="T239" s="235" cm="1">
        <f t="array" ref="T239">_xlfn.XLOOKUP($A239&amp;$B239,'[2]产值及收款计划（2026）'!$A:$A&amp;'[2]产值及收款计划（2026）'!$B:$B,'[2]产值及收款计划（2026）'!T:T)</f>
        <v>93.337993</v>
      </c>
      <c r="U239" s="235" cm="1">
        <f t="array" ref="U239">_xlfn.XLOOKUP($A239&amp;$B239,'[2]产值及收款计划（2026）'!$A:$A&amp;'[2]产值及收款计划（2026）'!$B:$B,'[2]产值及收款计划（2026）'!U:U)</f>
        <v>0</v>
      </c>
      <c r="V239" s="235" cm="1">
        <f t="array" ref="V239">_xlfn.XLOOKUP($A239&amp;$B239,'[2]产值及收款计划（2026）'!$A:$A&amp;'[2]产值及收款计划（2026）'!$B:$B,'[2]产值及收款计划（2026）'!V:V)</f>
        <v>0</v>
      </c>
      <c r="W239" s="235" t="e" cm="1">
        <f t="array" ref="W239">_xlfn.XLOOKUP($A239&amp;$B239,'[2]产值及收款计划（2026）'!$A:$A&amp;'[2]产值及收款计划（2026）'!$B:$B,'[2]产值及收款计划（2026）'!W:W)</f>
        <v>#REF!</v>
      </c>
      <c r="X239" s="235" t="e" cm="1">
        <f t="array" ref="X239">_xlfn.XLOOKUP($A239&amp;$B239,'[2]产值及收款计划（2026）'!$A:$A&amp;'[2]产值及收款计划（2026）'!$B:$B,'[2]产值及收款计划（2026）'!X:X)</f>
        <v>#REF!</v>
      </c>
      <c r="Y239" s="235" t="e" cm="1">
        <f t="array" ref="Y239">_xlfn.XLOOKUP($A239&amp;$B239,'[2]产值及收款计划（2026）'!$A:$A&amp;'[2]产值及收款计划（2026）'!$B:$B,'[2]产值及收款计划（2026）'!Y:Y)</f>
        <v>#REF!</v>
      </c>
      <c r="Z239" s="235" t="e" cm="1">
        <f t="array" ref="Z239">_xlfn.XLOOKUP($A239&amp;$B239,'[2]产值及收款计划（2026）'!$A:$A&amp;'[2]产值及收款计划（2026）'!$B:$B,'[2]产值及收款计划（2026）'!Z:Z)</f>
        <v>#REF!</v>
      </c>
      <c r="AA239" s="235" cm="1">
        <f t="array" ref="AA239">_xlfn.XLOOKUP($A239&amp;$B239,'[2]产值及收款计划（2026）'!$A:$A&amp;'[2]产值及收款计划（2026）'!$B:$B,'[2]产值及收款计划（2026）'!AA:AA)</f>
        <v>0</v>
      </c>
      <c r="AB239" s="235" cm="1">
        <f t="array" ref="AB239">_xlfn.XLOOKUP($A239&amp;$B239,'[2]产值及收款计划（2026）'!$A:$A&amp;'[2]产值及收款计划（2026）'!$B:$B,'[2]产值及收款计划（2026）'!AB:AB)</f>
        <v>0</v>
      </c>
      <c r="AC239" s="235" cm="1">
        <f t="array" ref="AC239">_xlfn.XLOOKUP($A239&amp;$B239,'[2]产值及收款计划（2026）'!$A:$A&amp;'[2]产值及收款计划（2026）'!$B:$B,'[2]产值及收款计划（2026）'!AC:AC)</f>
        <v>0</v>
      </c>
      <c r="AD239" s="235" cm="1">
        <f t="array" ref="AD239">_xlfn.XLOOKUP($A239&amp;$B239,'[2]产值及收款计划（2026）'!$A:$A&amp;'[2]产值及收款计划（2026）'!$B:$B,'[2]产值及收款计划（2026）'!AD:AD)</f>
        <v>0</v>
      </c>
      <c r="AE239" s="235" cm="1">
        <f t="array" ref="AE239">_xlfn.XLOOKUP($A239&amp;$B239,'[2]产值及收款计划（2026）'!$A:$A&amp;'[2]产值及收款计划（2026）'!$B:$B,'[2]产值及收款计划（2026）'!AE:AE)</f>
        <v>0</v>
      </c>
      <c r="AF239" s="235" cm="1">
        <f t="array" ref="AF239">_xlfn.XLOOKUP($A239&amp;$B239,'[2]产值及收款计划（2026）'!$A:$A&amp;'[2]产值及收款计划（2026）'!$B:$B,'[2]产值及收款计划（2026）'!AF:AF)</f>
        <v>0</v>
      </c>
      <c r="AG239" s="235" cm="1">
        <f t="array" ref="AG239">_xlfn.XLOOKUP($A239&amp;$B239,'[2]产值及收款计划（2026）'!$A:$A&amp;'[2]产值及收款计划（2026）'!$B:$B,'[2]产值及收款计划（2026）'!AG:AG)</f>
        <v>0</v>
      </c>
      <c r="AH239" s="235" cm="1">
        <f t="array" ref="AH239">_xlfn.XLOOKUP($A239&amp;$B239,'[2]产值及收款计划（2026）'!$A:$A&amp;'[2]产值及收款计划（2026）'!$B:$B,'[2]产值及收款计划（2026）'!AH:AH)</f>
        <v>0</v>
      </c>
      <c r="AI239" s="235" cm="1">
        <f t="array" ref="AI239">_xlfn.XLOOKUP($A239&amp;$B239,'[2]产值及收款计划（2026）'!$A:$A&amp;'[2]产值及收款计划（2026）'!$B:$B,'[2]产值及收款计划（2026）'!AI:AI)</f>
        <v>0</v>
      </c>
      <c r="AJ239" s="235" cm="1">
        <f t="array" ref="AJ239">_xlfn.XLOOKUP($A239&amp;$B239,'[2]产值及收款计划（2026）'!$A:$A&amp;'[2]产值及收款计划（2026）'!$B:$B,'[2]产值及收款计划（2026）'!AJ:AJ)</f>
        <v>0</v>
      </c>
      <c r="AK239" s="235" cm="1">
        <f t="array" ref="AK239">_xlfn.XLOOKUP($A239&amp;$B239,'[2]产值及收款计划（2026）'!$A:$A&amp;'[2]产值及收款计划（2026）'!$B:$B,'[2]产值及收款计划（2026）'!AK:AK)</f>
        <v>0</v>
      </c>
      <c r="AL239" s="235" cm="1">
        <f t="array" ref="AL239">_xlfn.XLOOKUP($A239&amp;$B239,'[2]产值及收款计划（2026）'!$A:$A&amp;'[2]产值及收款计划（2026）'!$B:$B,'[2]产值及收款计划（2026）'!AL:AL)</f>
        <v>0</v>
      </c>
      <c r="AM239" s="242" cm="1">
        <f t="array" ref="AM239">_xlfn.LET(_xlpm.勾选月份状态数组,TRANSPOSE('PPT(12-15页）-TOP10'!$A$3:$A$14),_xlpm.选择数据区,IF('PPT(12-15页）-TOP10'!$E$3="收款",$BA239:$BL239,$AA239:$AL239),SUM(_xlfn._xlws.FILTER(_xlpm.选择数据区,_xlpm.勾选月份状态数组,"")))</f>
        <v>0</v>
      </c>
      <c r="AN239" s="235" t="e">
        <f>_xlfn.XLOOKUP($C239,应收未收表!$T:$T,应收未收表!AA:AA)</f>
        <v>#N/A</v>
      </c>
      <c r="AO239" s="235" t="e">
        <f>_xlfn.XLOOKUP($C239,应收未收表!$T:$T,应收未收表!AB:AB)</f>
        <v>#N/A</v>
      </c>
      <c r="AP239" s="235" t="e">
        <f>_xlfn.XLOOKUP($C239,应收未收表!$T:$T,应收未收表!AC:AC)</f>
        <v>#N/A</v>
      </c>
      <c r="AQ239" s="235" t="e">
        <f>_xlfn.XLOOKUP($C239,应收未收表!$T:$T,应收未收表!AE:AE)</f>
        <v>#N/A</v>
      </c>
      <c r="AR239" s="235" t="e">
        <f>_xlfn.XLOOKUP($C239,应收未收表!$T:$T,应收未收表!AF:AF)</f>
        <v>#N/A</v>
      </c>
      <c r="AS239" s="235" t="e" cm="1">
        <f t="array" ref="AS239">_xlfn.XLOOKUP($A239&amp;$B239,'[2]产值及收款计划（2026）'!$A:$A&amp;'[2]产值及收款计划（2026）'!$B:$B,'[2]产值及收款计划（2026）'!AS:AS)</f>
        <v>#REF!</v>
      </c>
      <c r="AT239" s="235" t="e" cm="1">
        <f t="array" ref="AT239">_xlfn.XLOOKUP($A239&amp;$B239,'[2]产值及收款计划（2026）'!$A:$A&amp;'[2]产值及收款计划（2026）'!$B:$B,'[2]产值及收款计划（2026）'!AT:AT)</f>
        <v>#REF!</v>
      </c>
      <c r="AU239" s="235" t="e" cm="1">
        <f t="array" ref="AU239">_xlfn.XLOOKUP($A239&amp;$B239,'[2]产值及收款计划（2026）'!$A:$A&amp;'[2]产值及收款计划（2026）'!$B:$B,'[2]产值及收款计划（2026）'!AU:AU)</f>
        <v>#REF!</v>
      </c>
      <c r="AV239" s="235" t="e" cm="1">
        <f t="array" ref="AV239">_xlfn.XLOOKUP($A239&amp;$B239,'[2]产值及收款计划（2026）'!$A:$A&amp;'[2]产值及收款计划（2026）'!$B:$B,'[2]产值及收款计划（2026）'!AV:AV)</f>
        <v>#REF!</v>
      </c>
      <c r="AW239" s="235" cm="1">
        <f t="array" ref="AW239">_xlfn.XLOOKUP($A239&amp;$B239,'[2]产值及收款计划（2026）'!$A:$A&amp;'[2]产值及收款计划（2026）'!$B:$B,'[2]产值及收款计划（2026）'!AW:AW)</f>
        <v>0</v>
      </c>
      <c r="AX239" s="235" cm="1">
        <f t="array" ref="AX239">_xlfn.XLOOKUP($A239&amp;$B239,'[2]产值及收款计划（2026）'!$A:$A&amp;'[2]产值及收款计划（2026）'!$B:$B,'[2]产值及收款计划（2026）'!AX:AX)</f>
        <v>0</v>
      </c>
      <c r="AY239" s="235" cm="1">
        <f t="array" ref="AY239">_xlfn.XLOOKUP($A239&amp;$B239,'[2]产值及收款计划（2026）'!$A:$A&amp;'[2]产值及收款计划（2026）'!$B:$B,'[2]产值及收款计划（2026）'!AY:AY)</f>
        <v>93.337993</v>
      </c>
      <c r="AZ239" s="235" cm="1">
        <f t="array" ref="AZ239">_xlfn.XLOOKUP($A239&amp;$B239,'[2]产值及收款计划（2026）'!$A:$A&amp;'[2]产值及收款计划（2026）'!$B:$B,'[2]产值及收款计划（2026）'!AZ:AZ)</f>
        <v>93.337993</v>
      </c>
      <c r="BA239" s="235" t="e" cm="1">
        <f t="array" ref="BA239">_xlfn.XLOOKUP($A239&amp;$B239,'[2]产值及收款计划（2026）'!$A:$A&amp;'[2]产值及收款计划（2026）'!$B:$B,'[2]产值及收款计划（2026）'!BA:BA)</f>
        <v>#REF!</v>
      </c>
      <c r="BB239" s="235" t="e" cm="1">
        <f t="array" ref="BB239">_xlfn.XLOOKUP($A239&amp;$B239,'[2]产值及收款计划（2026）'!$A:$A&amp;'[2]产值及收款计划（2026）'!$B:$B,'[2]产值及收款计划（2026）'!BB:BB)</f>
        <v>#REF!</v>
      </c>
      <c r="BC239" s="235" t="e" cm="1">
        <f t="array" ref="BC239">_xlfn.XLOOKUP($A239&amp;$B239,'[2]产值及收款计划（2026）'!$A:$A&amp;'[2]产值及收款计划（2026）'!$B:$B,'[2]产值及收款计划（2026）'!BC:BC)</f>
        <v>#REF!</v>
      </c>
      <c r="BD239" s="235" t="e" cm="1">
        <f t="array" ref="BD239">_xlfn.XLOOKUP($A239&amp;$B239,'[2]产值及收款计划（2026）'!$A:$A&amp;'[2]产值及收款计划（2026）'!$B:$B,'[2]产值及收款计划（2026）'!BD:BD)</f>
        <v>#REF!</v>
      </c>
      <c r="BE239" s="235" t="e" cm="1">
        <f t="array" ref="BE239">_xlfn.XLOOKUP($A239&amp;$B239,'[2]产值及收款计划（2026）'!$A:$A&amp;'[2]产值及收款计划（2026）'!$B:$B,'[2]产值及收款计划（2026）'!BE:BE)</f>
        <v>#REF!</v>
      </c>
      <c r="BF239" s="235" t="e" cm="1">
        <f t="array" ref="BF239">_xlfn.XLOOKUP($A239&amp;$B239,'[2]产值及收款计划（2026）'!$A:$A&amp;'[2]产值及收款计划（2026）'!$B:$B,'[2]产值及收款计划（2026）'!BF:BF)</f>
        <v>#REF!</v>
      </c>
      <c r="BG239" s="235" t="e" cm="1">
        <f t="array" ref="BG239">_xlfn.XLOOKUP($A239&amp;$B239,'[2]产值及收款计划（2026）'!$A:$A&amp;'[2]产值及收款计划（2026）'!$B:$B,'[2]产值及收款计划（2026）'!BG:BG)</f>
        <v>#REF!</v>
      </c>
      <c r="BH239" s="235" t="e" cm="1">
        <f t="array" ref="BH239">_xlfn.XLOOKUP($A239&amp;$B239,'[2]产值及收款计划（2026）'!$A:$A&amp;'[2]产值及收款计划（2026）'!$B:$B,'[2]产值及收款计划（2026）'!BH:BH)</f>
        <v>#REF!</v>
      </c>
      <c r="BI239" s="235" t="e" cm="1">
        <f t="array" ref="BI239">_xlfn.XLOOKUP($A239&amp;$B239,'[2]产值及收款计划（2026）'!$A:$A&amp;'[2]产值及收款计划（2026）'!$B:$B,'[2]产值及收款计划（2026）'!BI:BI)</f>
        <v>#REF!</v>
      </c>
      <c r="BJ239" s="235" t="e" cm="1">
        <f t="array" ref="BJ239">_xlfn.XLOOKUP($A239&amp;$B239,'[2]产值及收款计划（2026）'!$A:$A&amp;'[2]产值及收款计划（2026）'!$B:$B,'[2]产值及收款计划（2026）'!BJ:BJ)</f>
        <v>#REF!</v>
      </c>
      <c r="BK239" s="235" t="e" cm="1">
        <f t="array" ref="BK239">_xlfn.XLOOKUP($A239&amp;$B239,'[2]产值及收款计划（2026）'!$A:$A&amp;'[2]产值及收款计划（2026）'!$B:$B,'[2]产值及收款计划（2026）'!BK:BK)</f>
        <v>#REF!</v>
      </c>
      <c r="BL239" s="235" t="e" cm="1">
        <f t="array" ref="BL239">_xlfn.XLOOKUP($A239&amp;$B239,'[2]产值及收款计划（2026）'!$A:$A&amp;'[2]产值及收款计划（2026）'!$B:$B,'[2]产值及收款计划（2026）'!BL:BL)</f>
        <v>#REF!</v>
      </c>
      <c r="BM239" s="235"/>
      <c r="BN239" s="235"/>
      <c r="BO239" s="235"/>
      <c r="BP239" s="235"/>
      <c r="BQ239" s="235" t="e">
        <f>_xlfn.XLOOKUP($C239,应收未收表!$AJ:$AJ,应收未收表!AK:AK)</f>
        <v>#N/A</v>
      </c>
      <c r="BR239" s="235" t="e">
        <f>_xlfn.XLOOKUP($C239,应收未收表!$AJ:$AJ,应收未收表!AL:AL)</f>
        <v>#N/A</v>
      </c>
      <c r="BS239" s="235" t="e">
        <f>_xlfn.XLOOKUP($C239,应收未收表!$AJ:$AJ,应收未收表!AM:AM)</f>
        <v>#N/A</v>
      </c>
      <c r="BT239" s="235" t="e">
        <f>_xlfn.XLOOKUP($C239,应收未收表!$AJ:$AJ,应收未收表!AN:AN)</f>
        <v>#N/A</v>
      </c>
      <c r="BU239" s="234" t="str" cm="1">
        <f t="array" ref="BU239">_xlfn.XLOOKUP($A239&amp;$B239,'[2]产值及收款计划（2026）'!$A:$A&amp;'[2]产值及收款计划（2026）'!$B:$B,'[2]产值及收款计划（2026）'!BQ:BQ)</f>
        <v>上海显晋自动化工程有限公司</v>
      </c>
      <c r="BV239" s="235" t="e" cm="1">
        <f t="array" ref="BV239">_xlfn.XLOOKUP($A239&amp;$B239,'[2]产值及收款计划（2026）'!$A:$A&amp;'[2]产值及收款计划（2026）'!$B:$B,'[2]产值及收款计划（2026）'!BR:BR)</f>
        <v>#REF!</v>
      </c>
      <c r="CE239" s="235" cm="1">
        <f t="array" ref="CE239">_xlfn.XLOOKUP($A239&amp;$B239,'[2]产值及收款计划（2026）'!$A:$A&amp;'[2]产值及收款计划（2026）'!$B:$B,'[2]产值及收款计划（2026）'!CA:CA)</f>
        <v>0</v>
      </c>
      <c r="CF239" s="235" cm="1">
        <f t="array" ref="CF239">_xlfn.XLOOKUP($A239&amp;$B239,'[2]产值及收款计划（2026）'!$A:$A&amp;'[2]产值及收款计划（2026）'!$B:$B,'[2]产值及收款计划（2026）'!CB:CB)</f>
        <v>0</v>
      </c>
      <c r="CG239" s="235" cm="1">
        <f t="array" ref="CG239">_xlfn.XLOOKUP($A239&amp;$B239,'[2]产值及收款计划（2026）'!$A:$A&amp;'[2]产值及收款计划（2026）'!$B:$B,'[2]产值及收款计划（2026）'!CC:CC)</f>
        <v>0</v>
      </c>
      <c r="CH239" s="235" cm="1">
        <f t="array" ref="CH239">_xlfn.XLOOKUP($A239&amp;$B239,'[2]产值及收款计划（2026）'!$A:$A&amp;'[2]产值及收款计划（2026）'!$B:$B,'[2]产值及收款计划（2026）'!CD:CD)</f>
        <v>0</v>
      </c>
      <c r="CI239" s="235" cm="1">
        <f t="array" ref="CI239">_xlfn.XLOOKUP($A239&amp;$B239,'[2]产值及收款计划（2026）'!$A:$A&amp;'[2]产值及收款计划（2026）'!$B:$B,'[2]产值及收款计划（2026）'!CE:CE)</f>
        <v>0</v>
      </c>
      <c r="CJ239" s="235" cm="1">
        <f t="array" ref="CJ239">_xlfn.XLOOKUP($A239&amp;$B239,'[2]产值及收款计划（2026）'!$A:$A&amp;'[2]产值及收款计划（2026）'!$B:$B,'[2]产值及收款计划（2026）'!CF:CF)</f>
        <v>0</v>
      </c>
      <c r="CK239" s="235" cm="1">
        <f t="array" ref="CK239">_xlfn.XLOOKUP($A239&amp;$B239,'[2]产值及收款计划（2026）'!$A:$A&amp;'[2]产值及收款计划（2026）'!$B:$B,'[2]产值及收款计划（2026）'!CG:CG)</f>
        <v>0</v>
      </c>
      <c r="CL239" s="235" cm="1">
        <f t="array" ref="CL239">_xlfn.XLOOKUP($A239&amp;$B239,'[2]产值及收款计划（2026）'!$A:$A&amp;'[2]产值及收款计划（2026）'!$B:$B,'[2]产值及收款计划（2026）'!CH:CH)</f>
        <v>0</v>
      </c>
      <c r="CM239" s="235" cm="1">
        <f t="array" ref="CM239">_xlfn.XLOOKUP($A239&amp;$B239,'[2]产值及收款计划（2026）'!$A:$A&amp;'[2]产值及收款计划（2026）'!$B:$B,'[2]产值及收款计划（2026）'!CI:CI)</f>
        <v>0</v>
      </c>
      <c r="CN239" s="235" cm="1">
        <f t="array" ref="CN239">_xlfn.XLOOKUP($A239&amp;$B239,'[2]产值及收款计划（2026）'!$A:$A&amp;'[2]产值及收款计划（2026）'!$B:$B,'[2]产值及收款计划（2026）'!CJ:CJ)</f>
        <v>0</v>
      </c>
      <c r="CO239" s="235" cm="1">
        <f t="array" ref="CO239">_xlfn.XLOOKUP($A239&amp;$B239,'[2]产值及收款计划（2026）'!$A:$A&amp;'[2]产值及收款计划（2026）'!$B:$B,'[2]产值及收款计划（2026）'!CK:CK)</f>
        <v>0</v>
      </c>
      <c r="CP239" s="235" cm="1">
        <f t="array" ref="CP239">_xlfn.XLOOKUP($A239&amp;$B239,'[2]产值及收款计划（2026）'!$A:$A&amp;'[2]产值及收款计划（2026）'!$B:$B,'[2]产值及收款计划（2026）'!CL:CL)</f>
        <v>0</v>
      </c>
      <c r="DE239" s="235" cm="1">
        <f t="array" ref="DE239">_xlfn.XLOOKUP($A239&amp;$B239,'[2]产值及收款计划（2026）'!$A:$A&amp;'[2]产值及收款计划（2026）'!$B:$B,'[2]产值及收款计划（2026）'!DA:DA)</f>
        <v>0</v>
      </c>
      <c r="DF239" s="235" cm="1">
        <f t="array" ref="DF239">_xlfn.XLOOKUP($A239&amp;$B239,'[2]产值及收款计划（2026）'!$A:$A&amp;'[2]产值及收款计划（2026）'!$B:$B,'[2]产值及收款计划（2026）'!DB:DB)</f>
        <v>0</v>
      </c>
      <c r="DG239" s="235" cm="1">
        <f t="array" ref="DG239">_xlfn.XLOOKUP($A239&amp;$B239,'[2]产值及收款计划（2026）'!$A:$A&amp;'[2]产值及收款计划（2026）'!$B:$B,'[2]产值及收款计划（2026）'!DC:DC)</f>
        <v>0</v>
      </c>
      <c r="DH239" s="235" cm="1">
        <f t="array" ref="DH239">_xlfn.XLOOKUP($A239&amp;$B239,'[2]产值及收款计划（2026）'!$A:$A&amp;'[2]产值及收款计划（2026）'!$B:$B,'[2]产值及收款计划（2026）'!DD:DD)</f>
        <v>0</v>
      </c>
      <c r="DI239" s="235" cm="1">
        <f t="array" ref="DI239">_xlfn.XLOOKUP($A239&amp;$B239,'[2]产值及收款计划（2026）'!$A:$A&amp;'[2]产值及收款计划（2026）'!$B:$B,'[2]产值及收款计划（2026）'!DE:DE)</f>
        <v>0</v>
      </c>
      <c r="DJ239" s="235" cm="1">
        <f t="array" ref="DJ239">_xlfn.XLOOKUP($A239&amp;$B239,'[2]产值及收款计划（2026）'!$A:$A&amp;'[2]产值及收款计划（2026）'!$B:$B,'[2]产值及收款计划（2026）'!DF:DF)</f>
        <v>0</v>
      </c>
      <c r="DK239" s="235" cm="1">
        <f t="array" ref="DK239">_xlfn.XLOOKUP($A239&amp;$B239,'[2]产值及收款计划（2026）'!$A:$A&amp;'[2]产值及收款计划（2026）'!$B:$B,'[2]产值及收款计划（2026）'!DG:DG)</f>
        <v>0</v>
      </c>
      <c r="DL239" s="235" cm="1">
        <f t="array" ref="DL239">_xlfn.XLOOKUP($A239&amp;$B239,'[2]产值及收款计划（2026）'!$A:$A&amp;'[2]产值及收款计划（2026）'!$B:$B,'[2]产值及收款计划（2026）'!DH:DH)</f>
        <v>0</v>
      </c>
      <c r="DM239" s="235" cm="1">
        <f t="array" ref="DM239">_xlfn.XLOOKUP($A239&amp;$B239,'[2]产值及收款计划（2026）'!$A:$A&amp;'[2]产值及收款计划（2026）'!$B:$B,'[2]产值及收款计划（2026）'!DI:DI)</f>
        <v>0</v>
      </c>
      <c r="DN239" s="235" cm="1">
        <f t="array" ref="DN239">_xlfn.XLOOKUP($A239&amp;$B239,'[2]产值及收款计划（2026）'!$A:$A&amp;'[2]产值及收款计划（2026）'!$B:$B,'[2]产值及收款计划（2026）'!DJ:DJ)</f>
        <v>0</v>
      </c>
      <c r="DO239" s="235" cm="1">
        <f t="array" ref="DO239">_xlfn.XLOOKUP($A239&amp;$B239,'[2]产值及收款计划（2026）'!$A:$A&amp;'[2]产值及收款计划（2026）'!$B:$B,'[2]产值及收款计划（2026）'!DK:DK)</f>
        <v>0</v>
      </c>
      <c r="DP239" s="235" cm="1">
        <f t="array" ref="DP239">_xlfn.XLOOKUP($A239&amp;$B239,'[2]产值及收款计划（2026）'!$A:$A&amp;'[2]产值及收款计划（2026）'!$B:$B,'[2]产值及收款计划（2026）'!DL:DL)</f>
        <v>0</v>
      </c>
      <c r="DQ239" s="243"/>
      <c r="DR239" s="229"/>
    </row>
    <row r="240" ht="20.25" spans="1:122">
      <c r="A240" s="233">
        <f t="shared" si="18"/>
        <v>91</v>
      </c>
      <c r="B240" s="233" t="s">
        <v>26</v>
      </c>
      <c r="C240" s="234" t="str" cm="1">
        <f t="array" ref="C240">_xlfn.XLOOKUP($A240&amp;$B240,'[2]产值及收款计划（2026）'!$A:$A&amp;'[2]产值及收款计划（2026）'!$B:$B,'[2]产值及收款计划（2026）'!C:C)</f>
        <v>ZHT2025021800016</v>
      </c>
      <c r="D240" s="234" t="str" cm="1">
        <f t="array" ref="D240">_xlfn.XLOOKUP($A240&amp;$B240,'[2]产值及收款计划（2026）'!$A:$A&amp;'[2]产值及收款计划（2026）'!$B:$B,'[2]产值及收款计划（2026）'!D:D)</f>
        <v>S9 苏绍高速钱江隧道2024 年度信息化提升实施及应用服务业务平台系统软件采购项目</v>
      </c>
      <c r="E240" s="235" cm="1">
        <f t="array" ref="E240">_xlfn.XLOOKUP($A240&amp;$B240,'[2]产值及收款计划（2026）'!$A:$A&amp;'[2]产值及收款计划（2026）'!$B:$B,'[2]产值及收款计划（2026）'!E:E)</f>
        <v>73.495964</v>
      </c>
      <c r="F240" s="235" cm="1">
        <f t="array" ref="F240">_xlfn.XLOOKUP($A240&amp;$B240,'[2]产值及收款计划（2026）'!$A:$A&amp;'[2]产值及收款计划（2026）'!$B:$B,'[2]产值及收款计划（2026）'!F:F)</f>
        <v>73.495964</v>
      </c>
      <c r="G240" s="235" cm="1">
        <f t="array" ref="G240">_xlfn.XLOOKUP($A240&amp;$B240,'[2]产值及收款计划（2026）'!$A:$A&amp;'[2]产值及收款计划（2026）'!$B:$B,'[2]产值及收款计划（2026）'!G:G)</f>
        <v>73.495964</v>
      </c>
      <c r="H240" s="235" cm="1">
        <f t="array" ref="H240">_xlfn.XLOOKUP($A240&amp;$B240,'[2]产值及收款计划（2026）'!$A:$A&amp;'[2]产值及收款计划（2026）'!$B:$B,'[2]产值及收款计划（2026）'!H:H)</f>
        <v>73.495964</v>
      </c>
      <c r="I240" s="236" cm="1">
        <f t="array" ref="I240">_xlfn.XLOOKUP($A240&amp;$B240,'[2]产值及收款计划（2026）'!$A:$A&amp;'[2]产值及收款计划（2026）'!$B:$B,'[2]产值及收款计划（2026）'!I:I)</f>
        <v>1</v>
      </c>
      <c r="J240" s="237" cm="1">
        <f t="array" ref="J240">_xlfn.XLOOKUP($A240&amp;$B240,'[2]产值及收款计划（2026）'!$A:$A&amp;'[2]产值及收款计划（2026）'!$B:$B,'[2]产值及收款计划（2026）'!J:J)</f>
        <v>0.13</v>
      </c>
      <c r="K240" s="235" t="e" cm="1">
        <f t="array" ref="K240">_xlfn.XLOOKUP($A240&amp;$B240,'[2]产值及收款计划（2026）'!$A:$A&amp;'[2]产值及收款计划（2026）'!$B:$B,'[2]产值及收款计划（2026）'!K:K)</f>
        <v>#REF!</v>
      </c>
      <c r="L240" s="235" t="e" cm="1">
        <f t="array" ref="L240">_xlfn.XLOOKUP($A240&amp;$B240,'[2]产值及收款计划（2026）'!$A:$A&amp;'[2]产值及收款计划（2026）'!$B:$B,'[2]产值及收款计划（2026）'!L:L)</f>
        <v>#REF!</v>
      </c>
      <c r="M240" s="235" t="str" cm="1">
        <f t="array" ref="M240">_xlfn.XLOOKUP($A240&amp;$B240,'[2]产值及收款计划（2026）'!$A:$A&amp;'[2]产值及收款计划（2026）'!$B:$B,'[2]产值及收款计划（2026）'!M:M)</f>
        <v>主导</v>
      </c>
      <c r="N240" s="235" t="str" cm="1">
        <f t="array" ref="N240">_xlfn.XLOOKUP($A240&amp;$B240,'[2]产值及收款计划（2026）'!$A:$A&amp;'[2]产值及收款计划（2026）'!$B:$B,'[2]产值及收款计划（2026）'!N:N)</f>
        <v>邱枫团队</v>
      </c>
      <c r="O240" s="235" t="str" cm="1">
        <f t="array" ref="O240">_xlfn.XLOOKUP($A240&amp;$B240,'[2]产值及收款计划（2026）'!$A:$A&amp;'[2]产值及收款计划（2026）'!$B:$B,'[2]产值及收款计划（2026）'!O:O)</f>
        <v>邱枫</v>
      </c>
      <c r="P240" s="234" t="str" cm="1">
        <f t="array" ref="P240">_xlfn.XLOOKUP($A240&amp;$B240,'[2]产值及收款计划（2026）'!$A:$A&amp;'[2]产值及收款计划（2026）'!$B:$B,'[2]产值及收款计划（2026）'!P:P)</f>
        <v>25已完结</v>
      </c>
      <c r="Q240" s="235" t="e" cm="1">
        <f t="array" ref="Q240">_xlfn.XLOOKUP($A240&amp;$B240,'[2]产值及收款计划（2026）'!$A:$A&amp;'[2]产值及收款计划（2026）'!$B:$B,'[2]产值及收款计划（2026）'!Q:Q)</f>
        <v>#REF!</v>
      </c>
      <c r="R240" s="235" t="e" cm="1">
        <f t="array" ref="R240">_xlfn.XLOOKUP($A240&amp;$B240,'[2]产值及收款计划（2026）'!$A:$A&amp;'[2]产值及收款计划（2026）'!$B:$B,'[2]产值及收款计划（2026）'!R:R)</f>
        <v>#REF!</v>
      </c>
      <c r="S240" s="235" t="e" cm="1">
        <f t="array" ref="S240">_xlfn.XLOOKUP($A240&amp;$B240,'[2]产值及收款计划（2026）'!$A:$A&amp;'[2]产值及收款计划（2026）'!$B:$B,'[2]产值及收款计划（2026）'!S:S)</f>
        <v>#REF!</v>
      </c>
      <c r="T240" s="235" cm="1">
        <f t="array" ref="T240">_xlfn.XLOOKUP($A240&amp;$B240,'[2]产值及收款计划（2026）'!$A:$A&amp;'[2]产值及收款计划（2026）'!$B:$B,'[2]产值及收款计划（2026）'!T:T)</f>
        <v>73.495964</v>
      </c>
      <c r="U240" s="235" cm="1">
        <f t="array" ref="U240">_xlfn.XLOOKUP($A240&amp;$B240,'[2]产值及收款计划（2026）'!$A:$A&amp;'[2]产值及收款计划（2026）'!$B:$B,'[2]产值及收款计划（2026）'!U:U)</f>
        <v>0</v>
      </c>
      <c r="V240" s="235" cm="1">
        <f t="array" ref="V240">_xlfn.XLOOKUP($A240&amp;$B240,'[2]产值及收款计划（2026）'!$A:$A&amp;'[2]产值及收款计划（2026）'!$B:$B,'[2]产值及收款计划（2026）'!V:V)</f>
        <v>0</v>
      </c>
      <c r="W240" s="235" t="e" cm="1">
        <f t="array" ref="W240">_xlfn.XLOOKUP($A240&amp;$B240,'[2]产值及收款计划（2026）'!$A:$A&amp;'[2]产值及收款计划（2026）'!$B:$B,'[2]产值及收款计划（2026）'!W:W)</f>
        <v>#REF!</v>
      </c>
      <c r="X240" s="235" t="e" cm="1">
        <f t="array" ref="X240">_xlfn.XLOOKUP($A240&amp;$B240,'[2]产值及收款计划（2026）'!$A:$A&amp;'[2]产值及收款计划（2026）'!$B:$B,'[2]产值及收款计划（2026）'!X:X)</f>
        <v>#REF!</v>
      </c>
      <c r="Y240" s="235" t="e" cm="1">
        <f t="array" ref="Y240">_xlfn.XLOOKUP($A240&amp;$B240,'[2]产值及收款计划（2026）'!$A:$A&amp;'[2]产值及收款计划（2026）'!$B:$B,'[2]产值及收款计划（2026）'!Y:Y)</f>
        <v>#REF!</v>
      </c>
      <c r="Z240" s="235" t="e" cm="1">
        <f t="array" ref="Z240">_xlfn.XLOOKUP($A240&amp;$B240,'[2]产值及收款计划（2026）'!$A:$A&amp;'[2]产值及收款计划（2026）'!$B:$B,'[2]产值及收款计划（2026）'!Z:Z)</f>
        <v>#REF!</v>
      </c>
      <c r="AA240" s="235" cm="1">
        <f t="array" ref="AA240">_xlfn.XLOOKUP($A240&amp;$B240,'[2]产值及收款计划（2026）'!$A:$A&amp;'[2]产值及收款计划（2026）'!$B:$B,'[2]产值及收款计划（2026）'!AA:AA)</f>
        <v>0</v>
      </c>
      <c r="AB240" s="235" cm="1">
        <f t="array" ref="AB240">_xlfn.XLOOKUP($A240&amp;$B240,'[2]产值及收款计划（2026）'!$A:$A&amp;'[2]产值及收款计划（2026）'!$B:$B,'[2]产值及收款计划（2026）'!AB:AB)</f>
        <v>0</v>
      </c>
      <c r="AC240" s="235" cm="1">
        <f t="array" ref="AC240">_xlfn.XLOOKUP($A240&amp;$B240,'[2]产值及收款计划（2026）'!$A:$A&amp;'[2]产值及收款计划（2026）'!$B:$B,'[2]产值及收款计划（2026）'!AC:AC)</f>
        <v>0</v>
      </c>
      <c r="AD240" s="235" cm="1">
        <f t="array" ref="AD240">_xlfn.XLOOKUP($A240&amp;$B240,'[2]产值及收款计划（2026）'!$A:$A&amp;'[2]产值及收款计划（2026）'!$B:$B,'[2]产值及收款计划（2026）'!AD:AD)</f>
        <v>0</v>
      </c>
      <c r="AE240" s="235" cm="1">
        <f t="array" ref="AE240">_xlfn.XLOOKUP($A240&amp;$B240,'[2]产值及收款计划（2026）'!$A:$A&amp;'[2]产值及收款计划（2026）'!$B:$B,'[2]产值及收款计划（2026）'!AE:AE)</f>
        <v>0</v>
      </c>
      <c r="AF240" s="235" cm="1">
        <f t="array" ref="AF240">_xlfn.XLOOKUP($A240&amp;$B240,'[2]产值及收款计划（2026）'!$A:$A&amp;'[2]产值及收款计划（2026）'!$B:$B,'[2]产值及收款计划（2026）'!AF:AF)</f>
        <v>0</v>
      </c>
      <c r="AG240" s="235" cm="1">
        <f t="array" ref="AG240">_xlfn.XLOOKUP($A240&amp;$B240,'[2]产值及收款计划（2026）'!$A:$A&amp;'[2]产值及收款计划（2026）'!$B:$B,'[2]产值及收款计划（2026）'!AG:AG)</f>
        <v>0</v>
      </c>
      <c r="AH240" s="235" cm="1">
        <f t="array" ref="AH240">_xlfn.XLOOKUP($A240&amp;$B240,'[2]产值及收款计划（2026）'!$A:$A&amp;'[2]产值及收款计划（2026）'!$B:$B,'[2]产值及收款计划（2026）'!AH:AH)</f>
        <v>0</v>
      </c>
      <c r="AI240" s="235" cm="1">
        <f t="array" ref="AI240">_xlfn.XLOOKUP($A240&amp;$B240,'[2]产值及收款计划（2026）'!$A:$A&amp;'[2]产值及收款计划（2026）'!$B:$B,'[2]产值及收款计划（2026）'!AI:AI)</f>
        <v>0</v>
      </c>
      <c r="AJ240" s="235" cm="1">
        <f t="array" ref="AJ240">_xlfn.XLOOKUP($A240&amp;$B240,'[2]产值及收款计划（2026）'!$A:$A&amp;'[2]产值及收款计划（2026）'!$B:$B,'[2]产值及收款计划（2026）'!AJ:AJ)</f>
        <v>0</v>
      </c>
      <c r="AK240" s="235" cm="1">
        <f t="array" ref="AK240">_xlfn.XLOOKUP($A240&amp;$B240,'[2]产值及收款计划（2026）'!$A:$A&amp;'[2]产值及收款计划（2026）'!$B:$B,'[2]产值及收款计划（2026）'!AK:AK)</f>
        <v>0</v>
      </c>
      <c r="AL240" s="235" cm="1">
        <f t="array" ref="AL240">_xlfn.XLOOKUP($A240&amp;$B240,'[2]产值及收款计划（2026）'!$A:$A&amp;'[2]产值及收款计划（2026）'!$B:$B,'[2]产值及收款计划（2026）'!AL:AL)</f>
        <v>0</v>
      </c>
      <c r="AM240" s="242" cm="1">
        <f t="array" ref="AM240">_xlfn.LET(_xlpm.勾选月份状态数组,TRANSPOSE('PPT(12-15页）-TOP10'!$A$3:$A$14),_xlpm.选择数据区,IF('PPT(12-15页）-TOP10'!$E$3="收款",$BA240:$BL240,$AA240:$AL240),SUM(_xlfn._xlws.FILTER(_xlpm.选择数据区,_xlpm.勾选月份状态数组,"")))</f>
        <v>0</v>
      </c>
      <c r="AN240" s="235" t="e">
        <f>_xlfn.XLOOKUP($C240,应收未收表!$T:$T,应收未收表!AA:AA)</f>
        <v>#N/A</v>
      </c>
      <c r="AO240" s="235" t="e">
        <f>_xlfn.XLOOKUP($C240,应收未收表!$T:$T,应收未收表!AB:AB)</f>
        <v>#N/A</v>
      </c>
      <c r="AP240" s="235" t="e">
        <f>_xlfn.XLOOKUP($C240,应收未收表!$T:$T,应收未收表!AC:AC)</f>
        <v>#N/A</v>
      </c>
      <c r="AQ240" s="235" t="e">
        <f>_xlfn.XLOOKUP($C240,应收未收表!$T:$T,应收未收表!AE:AE)</f>
        <v>#N/A</v>
      </c>
      <c r="AR240" s="235" t="e">
        <f>_xlfn.XLOOKUP($C240,应收未收表!$T:$T,应收未收表!AF:AF)</f>
        <v>#N/A</v>
      </c>
      <c r="AS240" s="235" t="e" cm="1">
        <f t="array" ref="AS240">_xlfn.XLOOKUP($A240&amp;$B240,'[2]产值及收款计划（2026）'!$A:$A&amp;'[2]产值及收款计划（2026）'!$B:$B,'[2]产值及收款计划（2026）'!AS:AS)</f>
        <v>#REF!</v>
      </c>
      <c r="AT240" s="235" t="e" cm="1">
        <f t="array" ref="AT240">_xlfn.XLOOKUP($A240&amp;$B240,'[2]产值及收款计划（2026）'!$A:$A&amp;'[2]产值及收款计划（2026）'!$B:$B,'[2]产值及收款计划（2026）'!AT:AT)</f>
        <v>#REF!</v>
      </c>
      <c r="AU240" s="235" t="e" cm="1">
        <f t="array" ref="AU240">_xlfn.XLOOKUP($A240&amp;$B240,'[2]产值及收款计划（2026）'!$A:$A&amp;'[2]产值及收款计划（2026）'!$B:$B,'[2]产值及收款计划（2026）'!AU:AU)</f>
        <v>#REF!</v>
      </c>
      <c r="AV240" s="235" t="e" cm="1">
        <f t="array" ref="AV240">_xlfn.XLOOKUP($A240&amp;$B240,'[2]产值及收款计划（2026）'!$A:$A&amp;'[2]产值及收款计划（2026）'!$B:$B,'[2]产值及收款计划（2026）'!AV:AV)</f>
        <v>#REF!</v>
      </c>
      <c r="AW240" s="235" cm="1">
        <f t="array" ref="AW240">_xlfn.XLOOKUP($A240&amp;$B240,'[2]产值及收款计划（2026）'!$A:$A&amp;'[2]产值及收款计划（2026）'!$B:$B,'[2]产值及收款计划（2026）'!AW:AW)</f>
        <v>69.821166</v>
      </c>
      <c r="AX240" s="235" cm="1">
        <f t="array" ref="AX240">_xlfn.XLOOKUP($A240&amp;$B240,'[2]产值及收款计划（2026）'!$A:$A&amp;'[2]产值及收款计划（2026）'!$B:$B,'[2]产值及收款计划（2026）'!AX:AX)</f>
        <v>0</v>
      </c>
      <c r="AY240" s="235" cm="1">
        <f t="array" ref="AY240">_xlfn.XLOOKUP($A240&amp;$B240,'[2]产值及收款计划（2026）'!$A:$A&amp;'[2]产值及收款计划（2026）'!$B:$B,'[2]产值及收款计划（2026）'!AY:AY)</f>
        <v>3.674798</v>
      </c>
      <c r="AZ240" s="235" cm="1">
        <f t="array" ref="AZ240">_xlfn.XLOOKUP($A240&amp;$B240,'[2]产值及收款计划（2026）'!$A:$A&amp;'[2]产值及收款计划（2026）'!$B:$B,'[2]产值及收款计划（2026）'!AZ:AZ)</f>
        <v>3.674798</v>
      </c>
      <c r="BA240" s="235" t="e" cm="1">
        <f t="array" ref="BA240">_xlfn.XLOOKUP($A240&amp;$B240,'[2]产值及收款计划（2026）'!$A:$A&amp;'[2]产值及收款计划（2026）'!$B:$B,'[2]产值及收款计划（2026）'!BA:BA)</f>
        <v>#REF!</v>
      </c>
      <c r="BB240" s="235" t="e" cm="1">
        <f t="array" ref="BB240">_xlfn.XLOOKUP($A240&amp;$B240,'[2]产值及收款计划（2026）'!$A:$A&amp;'[2]产值及收款计划（2026）'!$B:$B,'[2]产值及收款计划（2026）'!BB:BB)</f>
        <v>#REF!</v>
      </c>
      <c r="BC240" s="235" t="e" cm="1">
        <f t="array" ref="BC240">_xlfn.XLOOKUP($A240&amp;$B240,'[2]产值及收款计划（2026）'!$A:$A&amp;'[2]产值及收款计划（2026）'!$B:$B,'[2]产值及收款计划（2026）'!BC:BC)</f>
        <v>#REF!</v>
      </c>
      <c r="BD240" s="235" t="e" cm="1">
        <f t="array" ref="BD240">_xlfn.XLOOKUP($A240&amp;$B240,'[2]产值及收款计划（2026）'!$A:$A&amp;'[2]产值及收款计划（2026）'!$B:$B,'[2]产值及收款计划（2026）'!BD:BD)</f>
        <v>#REF!</v>
      </c>
      <c r="BE240" s="235" t="e" cm="1">
        <f t="array" ref="BE240">_xlfn.XLOOKUP($A240&amp;$B240,'[2]产值及收款计划（2026）'!$A:$A&amp;'[2]产值及收款计划（2026）'!$B:$B,'[2]产值及收款计划（2026）'!BE:BE)</f>
        <v>#REF!</v>
      </c>
      <c r="BF240" s="235" t="e" cm="1">
        <f t="array" ref="BF240">_xlfn.XLOOKUP($A240&amp;$B240,'[2]产值及收款计划（2026）'!$A:$A&amp;'[2]产值及收款计划（2026）'!$B:$B,'[2]产值及收款计划（2026）'!BF:BF)</f>
        <v>#REF!</v>
      </c>
      <c r="BG240" s="235" t="e" cm="1">
        <f t="array" ref="BG240">_xlfn.XLOOKUP($A240&amp;$B240,'[2]产值及收款计划（2026）'!$A:$A&amp;'[2]产值及收款计划（2026）'!$B:$B,'[2]产值及收款计划（2026）'!BG:BG)</f>
        <v>#REF!</v>
      </c>
      <c r="BH240" s="235" t="e" cm="1">
        <f t="array" ref="BH240">_xlfn.XLOOKUP($A240&amp;$B240,'[2]产值及收款计划（2026）'!$A:$A&amp;'[2]产值及收款计划（2026）'!$B:$B,'[2]产值及收款计划（2026）'!BH:BH)</f>
        <v>#REF!</v>
      </c>
      <c r="BI240" s="235" t="e" cm="1">
        <f t="array" ref="BI240">_xlfn.XLOOKUP($A240&amp;$B240,'[2]产值及收款计划（2026）'!$A:$A&amp;'[2]产值及收款计划（2026）'!$B:$B,'[2]产值及收款计划（2026）'!BI:BI)</f>
        <v>#REF!</v>
      </c>
      <c r="BJ240" s="235" t="e" cm="1">
        <f t="array" ref="BJ240">_xlfn.XLOOKUP($A240&amp;$B240,'[2]产值及收款计划（2026）'!$A:$A&amp;'[2]产值及收款计划（2026）'!$B:$B,'[2]产值及收款计划（2026）'!BJ:BJ)</f>
        <v>#REF!</v>
      </c>
      <c r="BK240" s="235" t="e" cm="1">
        <f t="array" ref="BK240">_xlfn.XLOOKUP($A240&amp;$B240,'[2]产值及收款计划（2026）'!$A:$A&amp;'[2]产值及收款计划（2026）'!$B:$B,'[2]产值及收款计划（2026）'!BK:BK)</f>
        <v>#REF!</v>
      </c>
      <c r="BL240" s="235" t="e" cm="1">
        <f t="array" ref="BL240">_xlfn.XLOOKUP($A240&amp;$B240,'[2]产值及收款计划（2026）'!$A:$A&amp;'[2]产值及收款计划（2026）'!$B:$B,'[2]产值及收款计划（2026）'!BL:BL)</f>
        <v>#REF!</v>
      </c>
      <c r="BM240" s="235"/>
      <c r="BN240" s="235"/>
      <c r="BO240" s="235"/>
      <c r="BP240" s="235"/>
      <c r="BQ240" s="235" t="e">
        <f>_xlfn.XLOOKUP($C240,应收未收表!$AJ:$AJ,应收未收表!AK:AK)</f>
        <v>#N/A</v>
      </c>
      <c r="BR240" s="235" t="e">
        <f>_xlfn.XLOOKUP($C240,应收未收表!$AJ:$AJ,应收未收表!AL:AL)</f>
        <v>#N/A</v>
      </c>
      <c r="BS240" s="235" t="e">
        <f>_xlfn.XLOOKUP($C240,应收未收表!$AJ:$AJ,应收未收表!AM:AM)</f>
        <v>#N/A</v>
      </c>
      <c r="BT240" s="235" t="e">
        <f>_xlfn.XLOOKUP($C240,应收未收表!$AJ:$AJ,应收未收表!AN:AN)</f>
        <v>#N/A</v>
      </c>
      <c r="BU240" s="234" t="str" cm="1">
        <f t="array" ref="BU240">_xlfn.XLOOKUP($A240&amp;$B240,'[2]产值及收款计划（2026）'!$A:$A&amp;'[2]产值及收款计划（2026）'!$B:$B,'[2]产值及收款计划（2026）'!BQ:BQ)</f>
        <v>上海显晋自动化工程有限公司</v>
      </c>
      <c r="BV240" s="235" t="e" cm="1">
        <f t="array" ref="BV240">_xlfn.XLOOKUP($A240&amp;$B240,'[2]产值及收款计划（2026）'!$A:$A&amp;'[2]产值及收款计划（2026）'!$B:$B,'[2]产值及收款计划（2026）'!BR:BR)</f>
        <v>#REF!</v>
      </c>
      <c r="CE240" s="235" cm="1">
        <f t="array" ref="CE240">_xlfn.XLOOKUP($A240&amp;$B240,'[2]产值及收款计划（2026）'!$A:$A&amp;'[2]产值及收款计划（2026）'!$B:$B,'[2]产值及收款计划（2026）'!CA:CA)</f>
        <v>0</v>
      </c>
      <c r="CF240" s="235" cm="1">
        <f t="array" ref="CF240">_xlfn.XLOOKUP($A240&amp;$B240,'[2]产值及收款计划（2026）'!$A:$A&amp;'[2]产值及收款计划（2026）'!$B:$B,'[2]产值及收款计划（2026）'!CB:CB)</f>
        <v>0</v>
      </c>
      <c r="CG240" s="235" cm="1">
        <f t="array" ref="CG240">_xlfn.XLOOKUP($A240&amp;$B240,'[2]产值及收款计划（2026）'!$A:$A&amp;'[2]产值及收款计划（2026）'!$B:$B,'[2]产值及收款计划（2026）'!CC:CC)</f>
        <v>0</v>
      </c>
      <c r="CH240" s="235" cm="1">
        <f t="array" ref="CH240">_xlfn.XLOOKUP($A240&amp;$B240,'[2]产值及收款计划（2026）'!$A:$A&amp;'[2]产值及收款计划（2026）'!$B:$B,'[2]产值及收款计划（2026）'!CD:CD)</f>
        <v>0</v>
      </c>
      <c r="CI240" s="235" cm="1">
        <f t="array" ref="CI240">_xlfn.XLOOKUP($A240&amp;$B240,'[2]产值及收款计划（2026）'!$A:$A&amp;'[2]产值及收款计划（2026）'!$B:$B,'[2]产值及收款计划（2026）'!CE:CE)</f>
        <v>0</v>
      </c>
      <c r="CJ240" s="235" cm="1">
        <f t="array" ref="CJ240">_xlfn.XLOOKUP($A240&amp;$B240,'[2]产值及收款计划（2026）'!$A:$A&amp;'[2]产值及收款计划（2026）'!$B:$B,'[2]产值及收款计划（2026）'!CF:CF)</f>
        <v>0</v>
      </c>
      <c r="CK240" s="235" cm="1">
        <f t="array" ref="CK240">_xlfn.XLOOKUP($A240&amp;$B240,'[2]产值及收款计划（2026）'!$A:$A&amp;'[2]产值及收款计划（2026）'!$B:$B,'[2]产值及收款计划（2026）'!CG:CG)</f>
        <v>0</v>
      </c>
      <c r="CL240" s="235" cm="1">
        <f t="array" ref="CL240">_xlfn.XLOOKUP($A240&amp;$B240,'[2]产值及收款计划（2026）'!$A:$A&amp;'[2]产值及收款计划（2026）'!$B:$B,'[2]产值及收款计划（2026）'!CH:CH)</f>
        <v>0</v>
      </c>
      <c r="CM240" s="235" cm="1">
        <f t="array" ref="CM240">_xlfn.XLOOKUP($A240&amp;$B240,'[2]产值及收款计划（2026）'!$A:$A&amp;'[2]产值及收款计划（2026）'!$B:$B,'[2]产值及收款计划（2026）'!CI:CI)</f>
        <v>0</v>
      </c>
      <c r="CN240" s="235" cm="1">
        <f t="array" ref="CN240">_xlfn.XLOOKUP($A240&amp;$B240,'[2]产值及收款计划（2026）'!$A:$A&amp;'[2]产值及收款计划（2026）'!$B:$B,'[2]产值及收款计划（2026）'!CJ:CJ)</f>
        <v>0</v>
      </c>
      <c r="CO240" s="235" cm="1">
        <f t="array" ref="CO240">_xlfn.XLOOKUP($A240&amp;$B240,'[2]产值及收款计划（2026）'!$A:$A&amp;'[2]产值及收款计划（2026）'!$B:$B,'[2]产值及收款计划（2026）'!CK:CK)</f>
        <v>0</v>
      </c>
      <c r="CP240" s="235" cm="1">
        <f t="array" ref="CP240">_xlfn.XLOOKUP($A240&amp;$B240,'[2]产值及收款计划（2026）'!$A:$A&amp;'[2]产值及收款计划（2026）'!$B:$B,'[2]产值及收款计划（2026）'!CL:CL)</f>
        <v>0</v>
      </c>
      <c r="DE240" s="235" cm="1">
        <f t="array" ref="DE240">_xlfn.XLOOKUP($A240&amp;$B240,'[2]产值及收款计划（2026）'!$A:$A&amp;'[2]产值及收款计划（2026）'!$B:$B,'[2]产值及收款计划（2026）'!DA:DA)</f>
        <v>0</v>
      </c>
      <c r="DF240" s="235" cm="1">
        <f t="array" ref="DF240">_xlfn.XLOOKUP($A240&amp;$B240,'[2]产值及收款计划（2026）'!$A:$A&amp;'[2]产值及收款计划（2026）'!$B:$B,'[2]产值及收款计划（2026）'!DB:DB)</f>
        <v>0</v>
      </c>
      <c r="DG240" s="235" cm="1">
        <f t="array" ref="DG240">_xlfn.XLOOKUP($A240&amp;$B240,'[2]产值及收款计划（2026）'!$A:$A&amp;'[2]产值及收款计划（2026）'!$B:$B,'[2]产值及收款计划（2026）'!DC:DC)</f>
        <v>0</v>
      </c>
      <c r="DH240" s="235" cm="1">
        <f t="array" ref="DH240">_xlfn.XLOOKUP($A240&amp;$B240,'[2]产值及收款计划（2026）'!$A:$A&amp;'[2]产值及收款计划（2026）'!$B:$B,'[2]产值及收款计划（2026）'!DD:DD)</f>
        <v>0</v>
      </c>
      <c r="DI240" s="235" cm="1">
        <f t="array" ref="DI240">_xlfn.XLOOKUP($A240&amp;$B240,'[2]产值及收款计划（2026）'!$A:$A&amp;'[2]产值及收款计划（2026）'!$B:$B,'[2]产值及收款计划（2026）'!DE:DE)</f>
        <v>0</v>
      </c>
      <c r="DJ240" s="235" cm="1">
        <f t="array" ref="DJ240">_xlfn.XLOOKUP($A240&amp;$B240,'[2]产值及收款计划（2026）'!$A:$A&amp;'[2]产值及收款计划（2026）'!$B:$B,'[2]产值及收款计划（2026）'!DF:DF)</f>
        <v>0</v>
      </c>
      <c r="DK240" s="235" cm="1">
        <f t="array" ref="DK240">_xlfn.XLOOKUP($A240&amp;$B240,'[2]产值及收款计划（2026）'!$A:$A&amp;'[2]产值及收款计划（2026）'!$B:$B,'[2]产值及收款计划（2026）'!DG:DG)</f>
        <v>0</v>
      </c>
      <c r="DL240" s="235" cm="1">
        <f t="array" ref="DL240">_xlfn.XLOOKUP($A240&amp;$B240,'[2]产值及收款计划（2026）'!$A:$A&amp;'[2]产值及收款计划（2026）'!$B:$B,'[2]产值及收款计划（2026）'!DH:DH)</f>
        <v>0</v>
      </c>
      <c r="DM240" s="235" cm="1">
        <f t="array" ref="DM240">_xlfn.XLOOKUP($A240&amp;$B240,'[2]产值及收款计划（2026）'!$A:$A&amp;'[2]产值及收款计划（2026）'!$B:$B,'[2]产值及收款计划（2026）'!DI:DI)</f>
        <v>0</v>
      </c>
      <c r="DN240" s="235" cm="1">
        <f t="array" ref="DN240">_xlfn.XLOOKUP($A240&amp;$B240,'[2]产值及收款计划（2026）'!$A:$A&amp;'[2]产值及收款计划（2026）'!$B:$B,'[2]产值及收款计划（2026）'!DJ:DJ)</f>
        <v>0</v>
      </c>
      <c r="DO240" s="235" cm="1">
        <f t="array" ref="DO240">_xlfn.XLOOKUP($A240&amp;$B240,'[2]产值及收款计划（2026）'!$A:$A&amp;'[2]产值及收款计划（2026）'!$B:$B,'[2]产值及收款计划（2026）'!DK:DK)</f>
        <v>0</v>
      </c>
      <c r="DP240" s="235" cm="1">
        <f t="array" ref="DP240">_xlfn.XLOOKUP($A240&amp;$B240,'[2]产值及收款计划（2026）'!$A:$A&amp;'[2]产值及收款计划（2026）'!$B:$B,'[2]产值及收款计划（2026）'!DL:DL)</f>
        <v>0</v>
      </c>
      <c r="DQ240" s="243"/>
      <c r="DR240" s="229"/>
    </row>
    <row r="241" ht="20.25" spans="1:122">
      <c r="A241" s="233">
        <f t="shared" si="18"/>
        <v>92</v>
      </c>
      <c r="B241" s="233" t="s">
        <v>26</v>
      </c>
      <c r="C241" s="234" t="str" cm="1">
        <f t="array" ref="C241">_xlfn.XLOOKUP($A241&amp;$B241,'[2]产值及收款计划（2026）'!$A:$A&amp;'[2]产值及收款计划（2026）'!$B:$B,'[2]产值及收款计划（2026）'!C:C)</f>
        <v>ZHT2025032600035</v>
      </c>
      <c r="D241" s="234" t="str" cm="1">
        <f t="array" ref="D241">_xlfn.XLOOKUP($A241&amp;$B241,'[2]产值及收款计划（2026）'!$A:$A&amp;'[2]产值及收款计划（2026）'!$B:$B,'[2]产值及收款计划（2026）'!D:D)</f>
        <v>城建滨江大厦项目 2025 年科技展厅、会务设备维保服务合同</v>
      </c>
      <c r="E241" s="235" cm="1">
        <f t="array" ref="E241">_xlfn.XLOOKUP($A241&amp;$B241,'[2]产值及收款计划（2026）'!$A:$A&amp;'[2]产值及收款计划（2026）'!$B:$B,'[2]产值及收款计划（2026）'!E:E)</f>
        <v>35.7008</v>
      </c>
      <c r="F241" s="235" cm="1">
        <f t="array" ref="F241">_xlfn.XLOOKUP($A241&amp;$B241,'[2]产值及收款计划（2026）'!$A:$A&amp;'[2]产值及收款计划（2026）'!$B:$B,'[2]产值及收款计划（2026）'!F:F)</f>
        <v>35.7008</v>
      </c>
      <c r="G241" s="235" cm="1">
        <f t="array" ref="G241">_xlfn.XLOOKUP($A241&amp;$B241,'[2]产值及收款计划（2026）'!$A:$A&amp;'[2]产值及收款计划（2026）'!$B:$B,'[2]产值及收款计划（2026）'!G:G)</f>
        <v>35.7008</v>
      </c>
      <c r="H241" s="235" cm="1">
        <f t="array" ref="H241">_xlfn.XLOOKUP($A241&amp;$B241,'[2]产值及收款计划（2026）'!$A:$A&amp;'[2]产值及收款计划（2026）'!$B:$B,'[2]产值及收款计划（2026）'!H:H)</f>
        <v>3.7008</v>
      </c>
      <c r="I241" s="236" cm="1">
        <f t="array" ref="I241">_xlfn.XLOOKUP($A241&amp;$B241,'[2]产值及收款计划（2026）'!$A:$A&amp;'[2]产值及收款计划（2026）'!$B:$B,'[2]产值及收款计划（2026）'!I:I)</f>
        <v>0.103661542598485</v>
      </c>
      <c r="J241" s="237" cm="1">
        <f t="array" ref="J241">_xlfn.XLOOKUP($A241&amp;$B241,'[2]产值及收款计划（2026）'!$A:$A&amp;'[2]产值及收款计划（2026）'!$B:$B,'[2]产值及收款计划（2026）'!J:J)</f>
        <v>0.06</v>
      </c>
      <c r="K241" s="235" t="e" cm="1">
        <f t="array" ref="K241">_xlfn.XLOOKUP($A241&amp;$B241,'[2]产值及收款计划（2026）'!$A:$A&amp;'[2]产值及收款计划（2026）'!$B:$B,'[2]产值及收款计划（2026）'!K:K)</f>
        <v>#REF!</v>
      </c>
      <c r="L241" s="235" t="e" cm="1">
        <f t="array" ref="L241">_xlfn.XLOOKUP($A241&amp;$B241,'[2]产值及收款计划（2026）'!$A:$A&amp;'[2]产值及收款计划（2026）'!$B:$B,'[2]产值及收款计划（2026）'!L:L)</f>
        <v>#REF!</v>
      </c>
      <c r="M241" s="235" t="str" cm="1">
        <f t="array" ref="M241">_xlfn.XLOOKUP($A241&amp;$B241,'[2]产值及收款计划（2026）'!$A:$A&amp;'[2]产值及收款计划（2026）'!$B:$B,'[2]产值及收款计划（2026）'!M:M)</f>
        <v>主导</v>
      </c>
      <c r="N241" s="235" t="str" cm="1">
        <f t="array" ref="N241">_xlfn.XLOOKUP($A241&amp;$B241,'[2]产值及收款计划（2026）'!$A:$A&amp;'[2]产值及收款计划（2026）'!$B:$B,'[2]产值及收款计划（2026）'!N:N)</f>
        <v>邱枫团队</v>
      </c>
      <c r="O241" s="235" t="str" cm="1">
        <f t="array" ref="O241">_xlfn.XLOOKUP($A241&amp;$B241,'[2]产值及收款计划（2026）'!$A:$A&amp;'[2]产值及收款计划（2026）'!$B:$B,'[2]产值及收款计划（2026）'!O:O)</f>
        <v>邱枫</v>
      </c>
      <c r="P241" s="234" t="str" cm="1">
        <f t="array" ref="P241">_xlfn.XLOOKUP($A241&amp;$B241,'[2]产值及收款计划（2026）'!$A:$A&amp;'[2]产值及收款计划（2026）'!$B:$B,'[2]产值及收款计划（2026）'!P:P)</f>
        <v>在建</v>
      </c>
      <c r="Q241" s="235" t="e" cm="1">
        <f t="array" ref="Q241">_xlfn.XLOOKUP($A241&amp;$B241,'[2]产值及收款计划（2026）'!$A:$A&amp;'[2]产值及收款计划（2026）'!$B:$B,'[2]产值及收款计划（2026）'!Q:Q)</f>
        <v>#REF!</v>
      </c>
      <c r="R241" s="235" t="e" cm="1">
        <f t="array" ref="R241">_xlfn.XLOOKUP($A241&amp;$B241,'[2]产值及收款计划（2026）'!$A:$A&amp;'[2]产值及收款计划（2026）'!$B:$B,'[2]产值及收款计划（2026）'!R:R)</f>
        <v>#REF!</v>
      </c>
      <c r="S241" s="235" t="e" cm="1">
        <f t="array" ref="S241">_xlfn.XLOOKUP($A241&amp;$B241,'[2]产值及收款计划（2026）'!$A:$A&amp;'[2]产值及收款计划（2026）'!$B:$B,'[2]产值及收款计划（2026）'!S:S)</f>
        <v>#REF!</v>
      </c>
      <c r="T241" s="235" cm="1">
        <f t="array" ref="T241">_xlfn.XLOOKUP($A241&amp;$B241,'[2]产值及收款计划（2026）'!$A:$A&amp;'[2]产值及收款计划（2026）'!$B:$B,'[2]产值及收款计划（2026）'!T:T)</f>
        <v>26.7756</v>
      </c>
      <c r="U241" s="235" cm="1">
        <f t="array" ref="U241">_xlfn.XLOOKUP($A241&amp;$B241,'[2]产值及收款计划（2026）'!$A:$A&amp;'[2]产值及收款计划（2026）'!$B:$B,'[2]产值及收款计划（2026）'!U:U)</f>
        <v>0</v>
      </c>
      <c r="V241" s="235" cm="1">
        <f t="array" ref="V241">_xlfn.XLOOKUP($A241&amp;$B241,'[2]产值及收款计划（2026）'!$A:$A&amp;'[2]产值及收款计划（2026）'!$B:$B,'[2]产值及收款计划（2026）'!V:V)</f>
        <v>8.9252</v>
      </c>
      <c r="W241" s="235" t="e" cm="1">
        <f t="array" ref="W241">_xlfn.XLOOKUP($A241&amp;$B241,'[2]产值及收款计划（2026）'!$A:$A&amp;'[2]产值及收款计划（2026）'!$B:$B,'[2]产值及收款计划（2026）'!W:W)</f>
        <v>#REF!</v>
      </c>
      <c r="X241" s="235" t="e" cm="1">
        <f t="array" ref="X241">_xlfn.XLOOKUP($A241&amp;$B241,'[2]产值及收款计划（2026）'!$A:$A&amp;'[2]产值及收款计划（2026）'!$B:$B,'[2]产值及收款计划（2026）'!X:X)</f>
        <v>#REF!</v>
      </c>
      <c r="Y241" s="235" t="e" cm="1">
        <f t="array" ref="Y241">_xlfn.XLOOKUP($A241&amp;$B241,'[2]产值及收款计划（2026）'!$A:$A&amp;'[2]产值及收款计划（2026）'!$B:$B,'[2]产值及收款计划（2026）'!Y:Y)</f>
        <v>#REF!</v>
      </c>
      <c r="Z241" s="235" t="e" cm="1">
        <f t="array" ref="Z241">_xlfn.XLOOKUP($A241&amp;$B241,'[2]产值及收款计划（2026）'!$A:$A&amp;'[2]产值及收款计划（2026）'!$B:$B,'[2]产值及收款计划（2026）'!Z:Z)</f>
        <v>#REF!</v>
      </c>
      <c r="AA241" s="235" t="e" cm="1">
        <f t="array" ref="AA241">_xlfn.XLOOKUP($A241&amp;$B241,'[2]产值及收款计划（2026）'!$A:$A&amp;'[2]产值及收款计划（2026）'!$B:$B,'[2]产值及收款计划（2026）'!AA:AA)</f>
        <v>#REF!</v>
      </c>
      <c r="AB241" s="235" t="e" cm="1">
        <f t="array" ref="AB241">_xlfn.XLOOKUP($A241&amp;$B241,'[2]产值及收款计划（2026）'!$A:$A&amp;'[2]产值及收款计划（2026）'!$B:$B,'[2]产值及收款计划（2026）'!AB:AB)</f>
        <v>#REF!</v>
      </c>
      <c r="AC241" s="235" cm="1">
        <f t="array" ref="AC241">_xlfn.XLOOKUP($A241&amp;$B241,'[2]产值及收款计划（2026）'!$A:$A&amp;'[2]产值及收款计划（2026）'!$B:$B,'[2]产值及收款计划（2026）'!AC:AC)</f>
        <v>8.9252</v>
      </c>
      <c r="AD241" s="235" t="e" cm="1">
        <f t="array" ref="AD241">_xlfn.XLOOKUP($A241&amp;$B241,'[2]产值及收款计划（2026）'!$A:$A&amp;'[2]产值及收款计划（2026）'!$B:$B,'[2]产值及收款计划（2026）'!AD:AD)</f>
        <v>#REF!</v>
      </c>
      <c r="AE241" s="235" t="e" cm="1">
        <f t="array" ref="AE241">_xlfn.XLOOKUP($A241&amp;$B241,'[2]产值及收款计划（2026）'!$A:$A&amp;'[2]产值及收款计划（2026）'!$B:$B,'[2]产值及收款计划（2026）'!AE:AE)</f>
        <v>#REF!</v>
      </c>
      <c r="AF241" s="235" t="e" cm="1">
        <f t="array" ref="AF241">_xlfn.XLOOKUP($A241&amp;$B241,'[2]产值及收款计划（2026）'!$A:$A&amp;'[2]产值及收款计划（2026）'!$B:$B,'[2]产值及收款计划（2026）'!AF:AF)</f>
        <v>#REF!</v>
      </c>
      <c r="AG241" s="235" t="e" cm="1">
        <f t="array" ref="AG241">_xlfn.XLOOKUP($A241&amp;$B241,'[2]产值及收款计划（2026）'!$A:$A&amp;'[2]产值及收款计划（2026）'!$B:$B,'[2]产值及收款计划（2026）'!AG:AG)</f>
        <v>#REF!</v>
      </c>
      <c r="AH241" s="235" t="e" cm="1">
        <f t="array" ref="AH241">_xlfn.XLOOKUP($A241&amp;$B241,'[2]产值及收款计划（2026）'!$A:$A&amp;'[2]产值及收款计划（2026）'!$B:$B,'[2]产值及收款计划（2026）'!AH:AH)</f>
        <v>#REF!</v>
      </c>
      <c r="AI241" s="235" t="e" cm="1">
        <f t="array" ref="AI241">_xlfn.XLOOKUP($A241&amp;$B241,'[2]产值及收款计划（2026）'!$A:$A&amp;'[2]产值及收款计划（2026）'!$B:$B,'[2]产值及收款计划（2026）'!AI:AI)</f>
        <v>#REF!</v>
      </c>
      <c r="AJ241" s="235" t="e" cm="1">
        <f t="array" ref="AJ241">_xlfn.XLOOKUP($A241&amp;$B241,'[2]产值及收款计划（2026）'!$A:$A&amp;'[2]产值及收款计划（2026）'!$B:$B,'[2]产值及收款计划（2026）'!AJ:AJ)</f>
        <v>#REF!</v>
      </c>
      <c r="AK241" s="235" t="e" cm="1">
        <f t="array" ref="AK241">_xlfn.XLOOKUP($A241&amp;$B241,'[2]产值及收款计划（2026）'!$A:$A&amp;'[2]产值及收款计划（2026）'!$B:$B,'[2]产值及收款计划（2026）'!AK:AK)</f>
        <v>#REF!</v>
      </c>
      <c r="AL241" s="235" t="e" cm="1">
        <f t="array" ref="AL241">_xlfn.XLOOKUP($A241&amp;$B241,'[2]产值及收款计划（2026）'!$A:$A&amp;'[2]产值及收款计划（2026）'!$B:$B,'[2]产值及收款计划（2026）'!AL:AL)</f>
        <v>#REF!</v>
      </c>
      <c r="AM241" s="242" t="e" cm="1">
        <f t="array" ref="AM241">_xlfn.LET(_xlpm.勾选月份状态数组,TRANSPOSE('PPT(12-15页）-TOP10'!$A$3:$A$14),_xlpm.选择数据区,IF('PPT(12-15页）-TOP10'!$E$3="收款",$BA241:$BL241,$AA241:$AL241),SUM(_xlfn._xlws.FILTER(_xlpm.选择数据区,_xlpm.勾选月份状态数组,"")))</f>
        <v>#REF!</v>
      </c>
      <c r="AN241" s="235" t="e">
        <f>_xlfn.XLOOKUP($C241,应收未收表!$T:$T,应收未收表!AA:AA)</f>
        <v>#N/A</v>
      </c>
      <c r="AO241" s="235" t="e">
        <f>_xlfn.XLOOKUP($C241,应收未收表!$T:$T,应收未收表!AB:AB)</f>
        <v>#N/A</v>
      </c>
      <c r="AP241" s="235" t="e">
        <f>_xlfn.XLOOKUP($C241,应收未收表!$T:$T,应收未收表!AC:AC)</f>
        <v>#N/A</v>
      </c>
      <c r="AQ241" s="235" t="e">
        <f>_xlfn.XLOOKUP($C241,应收未收表!$T:$T,应收未收表!AE:AE)</f>
        <v>#N/A</v>
      </c>
      <c r="AR241" s="235" t="e">
        <f>_xlfn.XLOOKUP($C241,应收未收表!$T:$T,应收未收表!AF:AF)</f>
        <v>#N/A</v>
      </c>
      <c r="AS241" s="235" t="e" cm="1">
        <f t="array" ref="AS241">_xlfn.XLOOKUP($A241&amp;$B241,'[2]产值及收款计划（2026）'!$A:$A&amp;'[2]产值及收款计划（2026）'!$B:$B,'[2]产值及收款计划（2026）'!AS:AS)</f>
        <v>#REF!</v>
      </c>
      <c r="AT241" s="235" t="e" cm="1">
        <f t="array" ref="AT241">_xlfn.XLOOKUP($A241&amp;$B241,'[2]产值及收款计划（2026）'!$A:$A&amp;'[2]产值及收款计划（2026）'!$B:$B,'[2]产值及收款计划（2026）'!AT:AT)</f>
        <v>#REF!</v>
      </c>
      <c r="AU241" s="235" t="e" cm="1">
        <f t="array" ref="AU241">_xlfn.XLOOKUP($A241&amp;$B241,'[2]产值及收款计划（2026）'!$A:$A&amp;'[2]产值及收款计划（2026）'!$B:$B,'[2]产值及收款计划（2026）'!AU:AU)</f>
        <v>#REF!</v>
      </c>
      <c r="AV241" s="235" t="e" cm="1">
        <f t="array" ref="AV241">_xlfn.XLOOKUP($A241&amp;$B241,'[2]产值及收款计划（2026）'!$A:$A&amp;'[2]产值及收款计划（2026）'!$B:$B,'[2]产值及收款计划（2026）'!AV:AV)</f>
        <v>#REF!</v>
      </c>
      <c r="AW241" s="235" cm="1">
        <f t="array" ref="AW241">_xlfn.XLOOKUP($A241&amp;$B241,'[2]产值及收款计划（2026）'!$A:$A&amp;'[2]产值及收款计划（2026）'!$B:$B,'[2]产值及收款计划（2026）'!AW:AW)</f>
        <v>17.8504</v>
      </c>
      <c r="AX241" s="235" cm="1">
        <f t="array" ref="AX241">_xlfn.XLOOKUP($A241&amp;$B241,'[2]产值及收款计划（2026）'!$A:$A&amp;'[2]产值及收款计划（2026）'!$B:$B,'[2]产值及收款计划（2026）'!AX:AX)</f>
        <v>0</v>
      </c>
      <c r="AY241" s="235" cm="1">
        <f t="array" ref="AY241">_xlfn.XLOOKUP($A241&amp;$B241,'[2]产值及收款计划（2026）'!$A:$A&amp;'[2]产值及收款计划（2026）'!$B:$B,'[2]产值及收款计划（2026）'!AY:AY)</f>
        <v>17.8504</v>
      </c>
      <c r="AZ241" s="235" cm="1">
        <f t="array" ref="AZ241">_xlfn.XLOOKUP($A241&amp;$B241,'[2]产值及收款计划（2026）'!$A:$A&amp;'[2]产值及收款计划（2026）'!$B:$B,'[2]产值及收款计划（2026）'!AZ:AZ)</f>
        <v>8.9252</v>
      </c>
      <c r="BA241" s="235" t="e" cm="1">
        <f t="array" ref="BA241">_xlfn.XLOOKUP($A241&amp;$B241,'[2]产值及收款计划（2026）'!$A:$A&amp;'[2]产值及收款计划（2026）'!$B:$B,'[2]产值及收款计划（2026）'!BA:BA)</f>
        <v>#REF!</v>
      </c>
      <c r="BB241" s="235" t="e" cm="1">
        <f t="array" ref="BB241">_xlfn.XLOOKUP($A241&amp;$B241,'[2]产值及收款计划（2026）'!$A:$A&amp;'[2]产值及收款计划（2026）'!$B:$B,'[2]产值及收款计划（2026）'!BB:BB)</f>
        <v>#REF!</v>
      </c>
      <c r="BC241" s="235" cm="1">
        <f t="array" ref="BC241">_xlfn.XLOOKUP($A241&amp;$B241,'[2]产值及收款计划（2026）'!$A:$A&amp;'[2]产值及收款计划（2026）'!$B:$B,'[2]产值及收款计划（2026）'!BC:BC)</f>
        <v>8.9252</v>
      </c>
      <c r="BD241" s="235" t="e" cm="1">
        <f t="array" ref="BD241">_xlfn.XLOOKUP($A241&amp;$B241,'[2]产值及收款计划（2026）'!$A:$A&amp;'[2]产值及收款计划（2026）'!$B:$B,'[2]产值及收款计划（2026）'!BD:BD)</f>
        <v>#REF!</v>
      </c>
      <c r="BE241" s="235" t="e" cm="1">
        <f t="array" ref="BE241">_xlfn.XLOOKUP($A241&amp;$B241,'[2]产值及收款计划（2026）'!$A:$A&amp;'[2]产值及收款计划（2026）'!$B:$B,'[2]产值及收款计划（2026）'!BE:BE)</f>
        <v>#REF!</v>
      </c>
      <c r="BF241" s="235" t="e" cm="1">
        <f t="array" ref="BF241">_xlfn.XLOOKUP($A241&amp;$B241,'[2]产值及收款计划（2026）'!$A:$A&amp;'[2]产值及收款计划（2026）'!$B:$B,'[2]产值及收款计划（2026）'!BF:BF)</f>
        <v>#REF!</v>
      </c>
      <c r="BG241" s="235" t="e" cm="1">
        <f t="array" ref="BG241">_xlfn.XLOOKUP($A241&amp;$B241,'[2]产值及收款计划（2026）'!$A:$A&amp;'[2]产值及收款计划（2026）'!$B:$B,'[2]产值及收款计划（2026）'!BG:BG)</f>
        <v>#REF!</v>
      </c>
      <c r="BH241" s="235" t="e" cm="1">
        <f t="array" ref="BH241">_xlfn.XLOOKUP($A241&amp;$B241,'[2]产值及收款计划（2026）'!$A:$A&amp;'[2]产值及收款计划（2026）'!$B:$B,'[2]产值及收款计划（2026）'!BH:BH)</f>
        <v>#REF!</v>
      </c>
      <c r="BI241" s="235" t="e" cm="1">
        <f t="array" ref="BI241">_xlfn.XLOOKUP($A241&amp;$B241,'[2]产值及收款计划（2026）'!$A:$A&amp;'[2]产值及收款计划（2026）'!$B:$B,'[2]产值及收款计划（2026）'!BI:BI)</f>
        <v>#REF!</v>
      </c>
      <c r="BJ241" s="235" t="e" cm="1">
        <f t="array" ref="BJ241">_xlfn.XLOOKUP($A241&amp;$B241,'[2]产值及收款计划（2026）'!$A:$A&amp;'[2]产值及收款计划（2026）'!$B:$B,'[2]产值及收款计划（2026）'!BJ:BJ)</f>
        <v>#REF!</v>
      </c>
      <c r="BK241" s="235" t="e" cm="1">
        <f t="array" ref="BK241">_xlfn.XLOOKUP($A241&amp;$B241,'[2]产值及收款计划（2026）'!$A:$A&amp;'[2]产值及收款计划（2026）'!$B:$B,'[2]产值及收款计划（2026）'!BK:BK)</f>
        <v>#REF!</v>
      </c>
      <c r="BL241" s="235" t="e" cm="1">
        <f t="array" ref="BL241">_xlfn.XLOOKUP($A241&amp;$B241,'[2]产值及收款计划（2026）'!$A:$A&amp;'[2]产值及收款计划（2026）'!$B:$B,'[2]产值及收款计划（2026）'!BL:BL)</f>
        <v>#REF!</v>
      </c>
      <c r="BM241" s="235"/>
      <c r="BN241" s="235"/>
      <c r="BO241" s="235"/>
      <c r="BP241" s="235"/>
      <c r="BQ241" s="235" t="e">
        <f>_xlfn.XLOOKUP($C241,应收未收表!$AJ:$AJ,应收未收表!AK:AK)</f>
        <v>#N/A</v>
      </c>
      <c r="BR241" s="235" t="e">
        <f>_xlfn.XLOOKUP($C241,应收未收表!$AJ:$AJ,应收未收表!AL:AL)</f>
        <v>#N/A</v>
      </c>
      <c r="BS241" s="235" t="e">
        <f>_xlfn.XLOOKUP($C241,应收未收表!$AJ:$AJ,应收未收表!AM:AM)</f>
        <v>#N/A</v>
      </c>
      <c r="BT241" s="235" t="e">
        <f>_xlfn.XLOOKUP($C241,应收未收表!$AJ:$AJ,应收未收表!AN:AN)</f>
        <v>#N/A</v>
      </c>
      <c r="BU241" s="234" t="str" cm="1">
        <f t="array" ref="BU241">_xlfn.XLOOKUP($A241&amp;$B241,'[2]产值及收款计划（2026）'!$A:$A&amp;'[2]产值及收款计划（2026）'!$B:$B,'[2]产值及收款计划（2026）'!BQ:BQ)</f>
        <v>上海瑞锦诚物业服务有限公司</v>
      </c>
      <c r="BV241" s="235" t="e" cm="1">
        <f t="array" ref="BV241">_xlfn.XLOOKUP($A241&amp;$B241,'[2]产值及收款计划（2026）'!$A:$A&amp;'[2]产值及收款计划（2026）'!$B:$B,'[2]产值及收款计划（2026）'!BR:BR)</f>
        <v>#REF!</v>
      </c>
      <c r="CE241" s="235" cm="1">
        <f t="array" ref="CE241">_xlfn.XLOOKUP($A241&amp;$B241,'[2]产值及收款计划（2026）'!$A:$A&amp;'[2]产值及收款计划（2026）'!$B:$B,'[2]产值及收款计划（2026）'!CA:CA)</f>
        <v>0</v>
      </c>
      <c r="CF241" s="235" cm="1">
        <f t="array" ref="CF241">_xlfn.XLOOKUP($A241&amp;$B241,'[2]产值及收款计划（2026）'!$A:$A&amp;'[2]产值及收款计划（2026）'!$B:$B,'[2]产值及收款计划（2026）'!CB:CB)</f>
        <v>0</v>
      </c>
      <c r="CG241" s="235" cm="1">
        <f t="array" ref="CG241">_xlfn.XLOOKUP($A241&amp;$B241,'[2]产值及收款计划（2026）'!$A:$A&amp;'[2]产值及收款计划（2026）'!$B:$B,'[2]产值及收款计划（2026）'!CC:CC)</f>
        <v>0</v>
      </c>
      <c r="CH241" s="235" cm="1">
        <f t="array" ref="CH241">_xlfn.XLOOKUP($A241&amp;$B241,'[2]产值及收款计划（2026）'!$A:$A&amp;'[2]产值及收款计划（2026）'!$B:$B,'[2]产值及收款计划（2026）'!CD:CD)</f>
        <v>0</v>
      </c>
      <c r="CI241" s="235" cm="1">
        <f t="array" ref="CI241">_xlfn.XLOOKUP($A241&amp;$B241,'[2]产值及收款计划（2026）'!$A:$A&amp;'[2]产值及收款计划（2026）'!$B:$B,'[2]产值及收款计划（2026）'!CE:CE)</f>
        <v>0</v>
      </c>
      <c r="CJ241" s="235" cm="1">
        <f t="array" ref="CJ241">_xlfn.XLOOKUP($A241&amp;$B241,'[2]产值及收款计划（2026）'!$A:$A&amp;'[2]产值及收款计划（2026）'!$B:$B,'[2]产值及收款计划（2026）'!CF:CF)</f>
        <v>0</v>
      </c>
      <c r="CK241" s="235" cm="1">
        <f t="array" ref="CK241">_xlfn.XLOOKUP($A241&amp;$B241,'[2]产值及收款计划（2026）'!$A:$A&amp;'[2]产值及收款计划（2026）'!$B:$B,'[2]产值及收款计划（2026）'!CG:CG)</f>
        <v>0</v>
      </c>
      <c r="CL241" s="235" cm="1">
        <f t="array" ref="CL241">_xlfn.XLOOKUP($A241&amp;$B241,'[2]产值及收款计划（2026）'!$A:$A&amp;'[2]产值及收款计划（2026）'!$B:$B,'[2]产值及收款计划（2026）'!CH:CH)</f>
        <v>0</v>
      </c>
      <c r="CM241" s="235" cm="1">
        <f t="array" ref="CM241">_xlfn.XLOOKUP($A241&amp;$B241,'[2]产值及收款计划（2026）'!$A:$A&amp;'[2]产值及收款计划（2026）'!$B:$B,'[2]产值及收款计划（2026）'!CI:CI)</f>
        <v>0</v>
      </c>
      <c r="CN241" s="235" cm="1">
        <f t="array" ref="CN241">_xlfn.XLOOKUP($A241&amp;$B241,'[2]产值及收款计划（2026）'!$A:$A&amp;'[2]产值及收款计划（2026）'!$B:$B,'[2]产值及收款计划（2026）'!CJ:CJ)</f>
        <v>0</v>
      </c>
      <c r="CO241" s="235" cm="1">
        <f t="array" ref="CO241">_xlfn.XLOOKUP($A241&amp;$B241,'[2]产值及收款计划（2026）'!$A:$A&amp;'[2]产值及收款计划（2026）'!$B:$B,'[2]产值及收款计划（2026）'!CK:CK)</f>
        <v>0</v>
      </c>
      <c r="CP241" s="235" cm="1">
        <f t="array" ref="CP241">_xlfn.XLOOKUP($A241&amp;$B241,'[2]产值及收款计划（2026）'!$A:$A&amp;'[2]产值及收款计划（2026）'!$B:$B,'[2]产值及收款计划（2026）'!CL:CL)</f>
        <v>0</v>
      </c>
      <c r="DE241" s="235" cm="1">
        <f t="array" ref="DE241">_xlfn.XLOOKUP($A241&amp;$B241,'[2]产值及收款计划（2026）'!$A:$A&amp;'[2]产值及收款计划（2026）'!$B:$B,'[2]产值及收款计划（2026）'!DA:DA)</f>
        <v>0</v>
      </c>
      <c r="DF241" s="235" cm="1">
        <f t="array" ref="DF241">_xlfn.XLOOKUP($A241&amp;$B241,'[2]产值及收款计划（2026）'!$A:$A&amp;'[2]产值及收款计划（2026）'!$B:$B,'[2]产值及收款计划（2026）'!DB:DB)</f>
        <v>0</v>
      </c>
      <c r="DG241" s="235" cm="1">
        <f t="array" ref="DG241">_xlfn.XLOOKUP($A241&amp;$B241,'[2]产值及收款计划（2026）'!$A:$A&amp;'[2]产值及收款计划（2026）'!$B:$B,'[2]产值及收款计划（2026）'!DC:DC)</f>
        <v>0</v>
      </c>
      <c r="DH241" s="235" cm="1">
        <f t="array" ref="DH241">_xlfn.XLOOKUP($A241&amp;$B241,'[2]产值及收款计划（2026）'!$A:$A&amp;'[2]产值及收款计划（2026）'!$B:$B,'[2]产值及收款计划（2026）'!DD:DD)</f>
        <v>0</v>
      </c>
      <c r="DI241" s="235" cm="1">
        <f t="array" ref="DI241">_xlfn.XLOOKUP($A241&amp;$B241,'[2]产值及收款计划（2026）'!$A:$A&amp;'[2]产值及收款计划（2026）'!$B:$B,'[2]产值及收款计划（2026）'!DE:DE)</f>
        <v>0</v>
      </c>
      <c r="DJ241" s="235" cm="1">
        <f t="array" ref="DJ241">_xlfn.XLOOKUP($A241&amp;$B241,'[2]产值及收款计划（2026）'!$A:$A&amp;'[2]产值及收款计划（2026）'!$B:$B,'[2]产值及收款计划（2026）'!DF:DF)</f>
        <v>0</v>
      </c>
      <c r="DK241" s="235" cm="1">
        <f t="array" ref="DK241">_xlfn.XLOOKUP($A241&amp;$B241,'[2]产值及收款计划（2026）'!$A:$A&amp;'[2]产值及收款计划（2026）'!$B:$B,'[2]产值及收款计划（2026）'!DG:DG)</f>
        <v>0</v>
      </c>
      <c r="DL241" s="235" cm="1">
        <f t="array" ref="DL241">_xlfn.XLOOKUP($A241&amp;$B241,'[2]产值及收款计划（2026）'!$A:$A&amp;'[2]产值及收款计划（2026）'!$B:$B,'[2]产值及收款计划（2026）'!DH:DH)</f>
        <v>0</v>
      </c>
      <c r="DM241" s="235" cm="1">
        <f t="array" ref="DM241">_xlfn.XLOOKUP($A241&amp;$B241,'[2]产值及收款计划（2026）'!$A:$A&amp;'[2]产值及收款计划（2026）'!$B:$B,'[2]产值及收款计划（2026）'!DI:DI)</f>
        <v>0</v>
      </c>
      <c r="DN241" s="235" cm="1">
        <f t="array" ref="DN241">_xlfn.XLOOKUP($A241&amp;$B241,'[2]产值及收款计划（2026）'!$A:$A&amp;'[2]产值及收款计划（2026）'!$B:$B,'[2]产值及收款计划（2026）'!DJ:DJ)</f>
        <v>0</v>
      </c>
      <c r="DO241" s="235" cm="1">
        <f t="array" ref="DO241">_xlfn.XLOOKUP($A241&amp;$B241,'[2]产值及收款计划（2026）'!$A:$A&amp;'[2]产值及收款计划（2026）'!$B:$B,'[2]产值及收款计划（2026）'!DK:DK)</f>
        <v>0</v>
      </c>
      <c r="DP241" s="235" cm="1">
        <f t="array" ref="DP241">_xlfn.XLOOKUP($A241&amp;$B241,'[2]产值及收款计划（2026）'!$A:$A&amp;'[2]产值及收款计划（2026）'!$B:$B,'[2]产值及收款计划（2026）'!DL:DL)</f>
        <v>0</v>
      </c>
      <c r="DQ241" s="243"/>
      <c r="DR241" s="229"/>
    </row>
    <row r="242" ht="60.75" spans="1:122">
      <c r="A242" s="233">
        <f t="shared" si="18"/>
        <v>93</v>
      </c>
      <c r="B242" s="233" t="s">
        <v>26</v>
      </c>
      <c r="C242" s="234" t="str" cm="1">
        <f t="array" ref="C242">_xlfn.XLOOKUP($A242&amp;$B242,'[2]产值及收款计划（2026）'!$A:$A&amp;'[2]产值及收款计划（2026）'!$B:$B,'[2]产值及收款计划（2026）'!C:C)</f>
        <v>ZHT2025040800038</v>
      </c>
      <c r="D242" s="234" t="str" cm="1">
        <f t="array" ref="D242">_xlfn.XLOOKUP($A242&amp;$B242,'[2]产值及收款计划（2026）'!$A:$A&amp;'[2]产值及收款计划（2026）'!$B:$B,'[2]产值及收款计划（2026）'!D:D)</f>
        <v>城建滨江大厦二楼无线网络安全隐患整改的紧急维修工程项目</v>
      </c>
      <c r="E242" s="235" cm="1">
        <f t="array" ref="E242">_xlfn.XLOOKUP($A242&amp;$B242,'[2]产值及收款计划（2026）'!$A:$A&amp;'[2]产值及收款计划（2026）'!$B:$B,'[2]产值及收款计划（2026）'!E:E)</f>
        <v>32.851761</v>
      </c>
      <c r="F242" s="235" cm="1">
        <f t="array" ref="F242">_xlfn.XLOOKUP($A242&amp;$B242,'[2]产值及收款计划（2026）'!$A:$A&amp;'[2]产值及收款计划（2026）'!$B:$B,'[2]产值及收款计划（2026）'!F:F)</f>
        <v>32.851761</v>
      </c>
      <c r="G242" s="235" cm="1">
        <f t="array" ref="G242">_xlfn.XLOOKUP($A242&amp;$B242,'[2]产值及收款计划（2026）'!$A:$A&amp;'[2]产值及收款计划（2026）'!$B:$B,'[2]产值及收款计划（2026）'!G:G)</f>
        <v>32.851761</v>
      </c>
      <c r="H242" s="235" cm="1">
        <f t="array" ref="H242">_xlfn.XLOOKUP($A242&amp;$B242,'[2]产值及收款计划（2026）'!$A:$A&amp;'[2]产值及收款计划（2026）'!$B:$B,'[2]产值及收款计划（2026）'!H:H)</f>
        <v>4.861761</v>
      </c>
      <c r="I242" s="236" cm="1">
        <f t="array" ref="I242">_xlfn.XLOOKUP($A242&amp;$B242,'[2]产值及收款计划（2026）'!$A:$A&amp;'[2]产值及收款计划（2026）'!$B:$B,'[2]产值及收款计划（2026）'!I:I)</f>
        <v>0.147990879393041</v>
      </c>
      <c r="J242" s="237" cm="1">
        <f t="array" ref="J242">_xlfn.XLOOKUP($A242&amp;$B242,'[2]产值及收款计划（2026）'!$A:$A&amp;'[2]产值及收款计划（2026）'!$B:$B,'[2]产值及收款计划（2026）'!J:J)</f>
        <v>0.09</v>
      </c>
      <c r="K242" s="235" t="e" cm="1">
        <f t="array" ref="K242">_xlfn.XLOOKUP($A242&amp;$B242,'[2]产值及收款计划（2026）'!$A:$A&amp;'[2]产值及收款计划（2026）'!$B:$B,'[2]产值及收款计划（2026）'!K:K)</f>
        <v>#REF!</v>
      </c>
      <c r="L242" s="235" t="e" cm="1">
        <f t="array" ref="L242">_xlfn.XLOOKUP($A242&amp;$B242,'[2]产值及收款计划（2026）'!$A:$A&amp;'[2]产值及收款计划（2026）'!$B:$B,'[2]产值及收款计划（2026）'!L:L)</f>
        <v>#REF!</v>
      </c>
      <c r="M242" s="235" t="str" cm="1">
        <f t="array" ref="M242">_xlfn.XLOOKUP($A242&amp;$B242,'[2]产值及收款计划（2026）'!$A:$A&amp;'[2]产值及收款计划（2026）'!$B:$B,'[2]产值及收款计划（2026）'!M:M)</f>
        <v>主导</v>
      </c>
      <c r="N242" s="235" t="str" cm="1">
        <f t="array" ref="N242">_xlfn.XLOOKUP($A242&amp;$B242,'[2]产值及收款计划（2026）'!$A:$A&amp;'[2]产值及收款计划（2026）'!$B:$B,'[2]产值及收款计划（2026）'!N:N)</f>
        <v>邱枫团队</v>
      </c>
      <c r="O242" s="235" t="str" cm="1">
        <f t="array" ref="O242">_xlfn.XLOOKUP($A242&amp;$B242,'[2]产值及收款计划（2026）'!$A:$A&amp;'[2]产值及收款计划（2026）'!$B:$B,'[2]产值及收款计划（2026）'!O:O)</f>
        <v>邱枫</v>
      </c>
      <c r="P242" s="234" t="str" cm="1">
        <f t="array" ref="P242">_xlfn.XLOOKUP($A242&amp;$B242,'[2]产值及收款计划（2026）'!$A:$A&amp;'[2]产值及收款计划（2026）'!$B:$B,'[2]产值及收款计划（2026）'!P:P)</f>
        <v>25已完结</v>
      </c>
      <c r="Q242" s="235" t="e" cm="1">
        <f t="array" ref="Q242">_xlfn.XLOOKUP($A242&amp;$B242,'[2]产值及收款计划（2026）'!$A:$A&amp;'[2]产值及收款计划（2026）'!$B:$B,'[2]产值及收款计划（2026）'!Q:Q)</f>
        <v>#REF!</v>
      </c>
      <c r="R242" s="235" t="e" cm="1">
        <f t="array" ref="R242">_xlfn.XLOOKUP($A242&amp;$B242,'[2]产值及收款计划（2026）'!$A:$A&amp;'[2]产值及收款计划（2026）'!$B:$B,'[2]产值及收款计划（2026）'!R:R)</f>
        <v>#REF!</v>
      </c>
      <c r="S242" s="235" t="e" cm="1">
        <f t="array" ref="S242">_xlfn.XLOOKUP($A242&amp;$B242,'[2]产值及收款计划（2026）'!$A:$A&amp;'[2]产值及收款计划（2026）'!$B:$B,'[2]产值及收款计划（2026）'!S:S)</f>
        <v>#REF!</v>
      </c>
      <c r="T242" s="235" cm="1">
        <f t="array" ref="T242">_xlfn.XLOOKUP($A242&amp;$B242,'[2]产值及收款计划（2026）'!$A:$A&amp;'[2]产值及收款计划（2026）'!$B:$B,'[2]产值及收款计划（2026）'!T:T)</f>
        <v>32.851761</v>
      </c>
      <c r="U242" s="235" cm="1">
        <f t="array" ref="U242">_xlfn.XLOOKUP($A242&amp;$B242,'[2]产值及收款计划（2026）'!$A:$A&amp;'[2]产值及收款计划（2026）'!$B:$B,'[2]产值及收款计划（2026）'!U:U)</f>
        <v>0</v>
      </c>
      <c r="V242" s="235" cm="1">
        <f t="array" ref="V242">_xlfn.XLOOKUP($A242&amp;$B242,'[2]产值及收款计划（2026）'!$A:$A&amp;'[2]产值及收款计划（2026）'!$B:$B,'[2]产值及收款计划（2026）'!V:V)</f>
        <v>0</v>
      </c>
      <c r="W242" s="235" t="e" cm="1">
        <f t="array" ref="W242">_xlfn.XLOOKUP($A242&amp;$B242,'[2]产值及收款计划（2026）'!$A:$A&amp;'[2]产值及收款计划（2026）'!$B:$B,'[2]产值及收款计划（2026）'!W:W)</f>
        <v>#REF!</v>
      </c>
      <c r="X242" s="235" t="e" cm="1">
        <f t="array" ref="X242">_xlfn.XLOOKUP($A242&amp;$B242,'[2]产值及收款计划（2026）'!$A:$A&amp;'[2]产值及收款计划（2026）'!$B:$B,'[2]产值及收款计划（2026）'!X:X)</f>
        <v>#REF!</v>
      </c>
      <c r="Y242" s="235" t="e" cm="1">
        <f t="array" ref="Y242">_xlfn.XLOOKUP($A242&amp;$B242,'[2]产值及收款计划（2026）'!$A:$A&amp;'[2]产值及收款计划（2026）'!$B:$B,'[2]产值及收款计划（2026）'!Y:Y)</f>
        <v>#REF!</v>
      </c>
      <c r="Z242" s="235" t="e" cm="1">
        <f t="array" ref="Z242">_xlfn.XLOOKUP($A242&amp;$B242,'[2]产值及收款计划（2026）'!$A:$A&amp;'[2]产值及收款计划（2026）'!$B:$B,'[2]产值及收款计划（2026）'!Z:Z)</f>
        <v>#REF!</v>
      </c>
      <c r="AA242" s="235" cm="1">
        <f t="array" ref="AA242">_xlfn.XLOOKUP($A242&amp;$B242,'[2]产值及收款计划（2026）'!$A:$A&amp;'[2]产值及收款计划（2026）'!$B:$B,'[2]产值及收款计划（2026）'!AA:AA)</f>
        <v>0</v>
      </c>
      <c r="AB242" s="235" cm="1">
        <f t="array" ref="AB242">_xlfn.XLOOKUP($A242&amp;$B242,'[2]产值及收款计划（2026）'!$A:$A&amp;'[2]产值及收款计划（2026）'!$B:$B,'[2]产值及收款计划（2026）'!AB:AB)</f>
        <v>0</v>
      </c>
      <c r="AC242" s="235" cm="1">
        <f t="array" ref="AC242">_xlfn.XLOOKUP($A242&amp;$B242,'[2]产值及收款计划（2026）'!$A:$A&amp;'[2]产值及收款计划（2026）'!$B:$B,'[2]产值及收款计划（2026）'!AC:AC)</f>
        <v>0</v>
      </c>
      <c r="AD242" s="235" cm="1">
        <f t="array" ref="AD242">_xlfn.XLOOKUP($A242&amp;$B242,'[2]产值及收款计划（2026）'!$A:$A&amp;'[2]产值及收款计划（2026）'!$B:$B,'[2]产值及收款计划（2026）'!AD:AD)</f>
        <v>0</v>
      </c>
      <c r="AE242" s="235" cm="1">
        <f t="array" ref="AE242">_xlfn.XLOOKUP($A242&amp;$B242,'[2]产值及收款计划（2026）'!$A:$A&amp;'[2]产值及收款计划（2026）'!$B:$B,'[2]产值及收款计划（2026）'!AE:AE)</f>
        <v>0</v>
      </c>
      <c r="AF242" s="235" cm="1">
        <f t="array" ref="AF242">_xlfn.XLOOKUP($A242&amp;$B242,'[2]产值及收款计划（2026）'!$A:$A&amp;'[2]产值及收款计划（2026）'!$B:$B,'[2]产值及收款计划（2026）'!AF:AF)</f>
        <v>0</v>
      </c>
      <c r="AG242" s="235" cm="1">
        <f t="array" ref="AG242">_xlfn.XLOOKUP($A242&amp;$B242,'[2]产值及收款计划（2026）'!$A:$A&amp;'[2]产值及收款计划（2026）'!$B:$B,'[2]产值及收款计划（2026）'!AG:AG)</f>
        <v>0</v>
      </c>
      <c r="AH242" s="235" cm="1">
        <f t="array" ref="AH242">_xlfn.XLOOKUP($A242&amp;$B242,'[2]产值及收款计划（2026）'!$A:$A&amp;'[2]产值及收款计划（2026）'!$B:$B,'[2]产值及收款计划（2026）'!AH:AH)</f>
        <v>0</v>
      </c>
      <c r="AI242" s="235" cm="1">
        <f t="array" ref="AI242">_xlfn.XLOOKUP($A242&amp;$B242,'[2]产值及收款计划（2026）'!$A:$A&amp;'[2]产值及收款计划（2026）'!$B:$B,'[2]产值及收款计划（2026）'!AI:AI)</f>
        <v>0</v>
      </c>
      <c r="AJ242" s="235" cm="1">
        <f t="array" ref="AJ242">_xlfn.XLOOKUP($A242&amp;$B242,'[2]产值及收款计划（2026）'!$A:$A&amp;'[2]产值及收款计划（2026）'!$B:$B,'[2]产值及收款计划（2026）'!AJ:AJ)</f>
        <v>0</v>
      </c>
      <c r="AK242" s="235" cm="1">
        <f t="array" ref="AK242">_xlfn.XLOOKUP($A242&amp;$B242,'[2]产值及收款计划（2026）'!$A:$A&amp;'[2]产值及收款计划（2026）'!$B:$B,'[2]产值及收款计划（2026）'!AK:AK)</f>
        <v>0</v>
      </c>
      <c r="AL242" s="235" cm="1">
        <f t="array" ref="AL242">_xlfn.XLOOKUP($A242&amp;$B242,'[2]产值及收款计划（2026）'!$A:$A&amp;'[2]产值及收款计划（2026）'!$B:$B,'[2]产值及收款计划（2026）'!AL:AL)</f>
        <v>0</v>
      </c>
      <c r="AM242" s="242" cm="1">
        <f t="array" ref="AM242">_xlfn.LET(_xlpm.勾选月份状态数组,TRANSPOSE('PPT(12-15页）-TOP10'!$A$3:$A$14),_xlpm.选择数据区,IF('PPT(12-15页）-TOP10'!$E$3="收款",$BA242:$BL242,$AA242:$AL242),SUM(_xlfn._xlws.FILTER(_xlpm.选择数据区,_xlpm.勾选月份状态数组,"")))</f>
        <v>0</v>
      </c>
      <c r="AN242" s="235" t="e">
        <f>_xlfn.XLOOKUP($C242,应收未收表!$T:$T,应收未收表!AA:AA)</f>
        <v>#N/A</v>
      </c>
      <c r="AO242" s="235" t="e">
        <f>_xlfn.XLOOKUP($C242,应收未收表!$T:$T,应收未收表!AB:AB)</f>
        <v>#N/A</v>
      </c>
      <c r="AP242" s="235" t="e">
        <f>_xlfn.XLOOKUP($C242,应收未收表!$T:$T,应收未收表!AC:AC)</f>
        <v>#N/A</v>
      </c>
      <c r="AQ242" s="235" t="e">
        <f>_xlfn.XLOOKUP($C242,应收未收表!$T:$T,应收未收表!AE:AE)</f>
        <v>#N/A</v>
      </c>
      <c r="AR242" s="235" t="e">
        <f>_xlfn.XLOOKUP($C242,应收未收表!$T:$T,应收未收表!AF:AF)</f>
        <v>#N/A</v>
      </c>
      <c r="AS242" s="235" t="e" cm="1">
        <f t="array" ref="AS242">_xlfn.XLOOKUP($A242&amp;$B242,'[2]产值及收款计划（2026）'!$A:$A&amp;'[2]产值及收款计划（2026）'!$B:$B,'[2]产值及收款计划（2026）'!AS:AS)</f>
        <v>#REF!</v>
      </c>
      <c r="AT242" s="235" t="e" cm="1">
        <f t="array" ref="AT242">_xlfn.XLOOKUP($A242&amp;$B242,'[2]产值及收款计划（2026）'!$A:$A&amp;'[2]产值及收款计划（2026）'!$B:$B,'[2]产值及收款计划（2026）'!AT:AT)</f>
        <v>#REF!</v>
      </c>
      <c r="AU242" s="235" t="e" cm="1">
        <f t="array" ref="AU242">_xlfn.XLOOKUP($A242&amp;$B242,'[2]产值及收款计划（2026）'!$A:$A&amp;'[2]产值及收款计划（2026）'!$B:$B,'[2]产值及收款计划（2026）'!AU:AU)</f>
        <v>#REF!</v>
      </c>
      <c r="AV242" s="235" t="e" cm="1">
        <f t="array" ref="AV242">_xlfn.XLOOKUP($A242&amp;$B242,'[2]产值及收款计划（2026）'!$A:$A&amp;'[2]产值及收款计划（2026）'!$B:$B,'[2]产值及收款计划（2026）'!AV:AV)</f>
        <v>#REF!</v>
      </c>
      <c r="AW242" s="235" cm="1">
        <f t="array" ref="AW242">_xlfn.XLOOKUP($A242&amp;$B242,'[2]产值及收款计划（2026）'!$A:$A&amp;'[2]产值及收款计划（2026）'!$B:$B,'[2]产值及收款计划（2026）'!AW:AW)</f>
        <v>0</v>
      </c>
      <c r="AX242" s="235" cm="1">
        <f t="array" ref="AX242">_xlfn.XLOOKUP($A242&amp;$B242,'[2]产值及收款计划（2026）'!$A:$A&amp;'[2]产值及收款计划（2026）'!$B:$B,'[2]产值及收款计划（2026）'!AX:AX)</f>
        <v>0</v>
      </c>
      <c r="AY242" s="235" cm="1">
        <f t="array" ref="AY242">_xlfn.XLOOKUP($A242&amp;$B242,'[2]产值及收款计划（2026）'!$A:$A&amp;'[2]产值及收款计划（2026）'!$B:$B,'[2]产值及收款计划（2026）'!AY:AY)</f>
        <v>32.851761</v>
      </c>
      <c r="AZ242" s="235" cm="1">
        <f t="array" ref="AZ242">_xlfn.XLOOKUP($A242&amp;$B242,'[2]产值及收款计划（2026）'!$A:$A&amp;'[2]产值及收款计划（2026）'!$B:$B,'[2]产值及收款计划（2026）'!AZ:AZ)</f>
        <v>32.851761</v>
      </c>
      <c r="BA242" s="235" t="e" cm="1">
        <f t="array" ref="BA242">_xlfn.XLOOKUP($A242&amp;$B242,'[2]产值及收款计划（2026）'!$A:$A&amp;'[2]产值及收款计划（2026）'!$B:$B,'[2]产值及收款计划（2026）'!BA:BA)</f>
        <v>#REF!</v>
      </c>
      <c r="BB242" s="235" t="e" cm="1">
        <f t="array" ref="BB242">_xlfn.XLOOKUP($A242&amp;$B242,'[2]产值及收款计划（2026）'!$A:$A&amp;'[2]产值及收款计划（2026）'!$B:$B,'[2]产值及收款计划（2026）'!BB:BB)</f>
        <v>#REF!</v>
      </c>
      <c r="BC242" s="235" cm="1">
        <f t="array" ref="BC242">_xlfn.XLOOKUP($A242&amp;$B242,'[2]产值及收款计划（2026）'!$A:$A&amp;'[2]产值及收款计划（2026）'!$B:$B,'[2]产值及收款计划（2026）'!BC:BC)</f>
        <v>32.851761</v>
      </c>
      <c r="BD242" s="235" t="e" cm="1">
        <f t="array" ref="BD242">_xlfn.XLOOKUP($A242&amp;$B242,'[2]产值及收款计划（2026）'!$A:$A&amp;'[2]产值及收款计划（2026）'!$B:$B,'[2]产值及收款计划（2026）'!BD:BD)</f>
        <v>#REF!</v>
      </c>
      <c r="BE242" s="235" t="e" cm="1">
        <f t="array" ref="BE242">_xlfn.XLOOKUP($A242&amp;$B242,'[2]产值及收款计划（2026）'!$A:$A&amp;'[2]产值及收款计划（2026）'!$B:$B,'[2]产值及收款计划（2026）'!BE:BE)</f>
        <v>#REF!</v>
      </c>
      <c r="BF242" s="235" t="e" cm="1">
        <f t="array" ref="BF242">_xlfn.XLOOKUP($A242&amp;$B242,'[2]产值及收款计划（2026）'!$A:$A&amp;'[2]产值及收款计划（2026）'!$B:$B,'[2]产值及收款计划（2026）'!BF:BF)</f>
        <v>#REF!</v>
      </c>
      <c r="BG242" s="235" t="e" cm="1">
        <f t="array" ref="BG242">_xlfn.XLOOKUP($A242&amp;$B242,'[2]产值及收款计划（2026）'!$A:$A&amp;'[2]产值及收款计划（2026）'!$B:$B,'[2]产值及收款计划（2026）'!BG:BG)</f>
        <v>#REF!</v>
      </c>
      <c r="BH242" s="235" t="e" cm="1">
        <f t="array" ref="BH242">_xlfn.XLOOKUP($A242&amp;$B242,'[2]产值及收款计划（2026）'!$A:$A&amp;'[2]产值及收款计划（2026）'!$B:$B,'[2]产值及收款计划（2026）'!BH:BH)</f>
        <v>#REF!</v>
      </c>
      <c r="BI242" s="235" t="e" cm="1">
        <f t="array" ref="BI242">_xlfn.XLOOKUP($A242&amp;$B242,'[2]产值及收款计划（2026）'!$A:$A&amp;'[2]产值及收款计划（2026）'!$B:$B,'[2]产值及收款计划（2026）'!BI:BI)</f>
        <v>#REF!</v>
      </c>
      <c r="BJ242" s="235" t="e" cm="1">
        <f t="array" ref="BJ242">_xlfn.XLOOKUP($A242&amp;$B242,'[2]产值及收款计划（2026）'!$A:$A&amp;'[2]产值及收款计划（2026）'!$B:$B,'[2]产值及收款计划（2026）'!BJ:BJ)</f>
        <v>#REF!</v>
      </c>
      <c r="BK242" s="235" t="e" cm="1">
        <f t="array" ref="BK242">_xlfn.XLOOKUP($A242&amp;$B242,'[2]产值及收款计划（2026）'!$A:$A&amp;'[2]产值及收款计划（2026）'!$B:$B,'[2]产值及收款计划（2026）'!BK:BK)</f>
        <v>#REF!</v>
      </c>
      <c r="BL242" s="235" t="e" cm="1">
        <f t="array" ref="BL242">_xlfn.XLOOKUP($A242&amp;$B242,'[2]产值及收款计划（2026）'!$A:$A&amp;'[2]产值及收款计划（2026）'!$B:$B,'[2]产值及收款计划（2026）'!BL:BL)</f>
        <v>#REF!</v>
      </c>
      <c r="BM242" s="235"/>
      <c r="BN242" s="235"/>
      <c r="BO242" s="235"/>
      <c r="BP242" s="235"/>
      <c r="BQ242" s="235">
        <f>_xlfn.XLOOKUP($C242,应收未收表!$AJ:$AJ,应收未收表!AK:AK)</f>
        <v>31</v>
      </c>
      <c r="BR242" s="235">
        <f>_xlfn.XLOOKUP($C242,应收未收表!$AJ:$AJ,应收未收表!AL:AL)</f>
        <v>31</v>
      </c>
      <c r="BS242" s="235" t="str">
        <f>_xlfn.XLOOKUP($C242,应收未收表!$AJ:$AJ,应收未收表!AM:AM)</f>
        <v>春节后一季度内落实且已上报一季度计划</v>
      </c>
      <c r="BT242" s="235">
        <f>_xlfn.XLOOKUP($C242,应收未收表!$AJ:$AJ,应收未收表!AN:AN)</f>
        <v>0</v>
      </c>
      <c r="BU242" s="234" t="str" cm="1">
        <f t="array" ref="BU242">_xlfn.XLOOKUP($A242&amp;$B242,'[2]产值及收款计划（2026）'!$A:$A&amp;'[2]产值及收款计划（2026）'!$B:$B,'[2]产值及收款计划（2026）'!BQ:BQ)</f>
        <v>上海城建滨江置业有限公司</v>
      </c>
      <c r="BV242" s="235" t="e" cm="1">
        <f t="array" ref="BV242">_xlfn.XLOOKUP($A242&amp;$B242,'[2]产值及收款计划（2026）'!$A:$A&amp;'[2]产值及收款计划（2026）'!$B:$B,'[2]产值及收款计划（2026）'!BR:BR)</f>
        <v>#REF!</v>
      </c>
      <c r="CE242" s="235" cm="1">
        <f t="array" ref="CE242">_xlfn.XLOOKUP($A242&amp;$B242,'[2]产值及收款计划（2026）'!$A:$A&amp;'[2]产值及收款计划（2026）'!$B:$B,'[2]产值及收款计划（2026）'!CA:CA)</f>
        <v>0</v>
      </c>
      <c r="CF242" s="235" cm="1">
        <f t="array" ref="CF242">_xlfn.XLOOKUP($A242&amp;$B242,'[2]产值及收款计划（2026）'!$A:$A&amp;'[2]产值及收款计划（2026）'!$B:$B,'[2]产值及收款计划（2026）'!CB:CB)</f>
        <v>0</v>
      </c>
      <c r="CG242" s="235" cm="1">
        <f t="array" ref="CG242">_xlfn.XLOOKUP($A242&amp;$B242,'[2]产值及收款计划（2026）'!$A:$A&amp;'[2]产值及收款计划（2026）'!$B:$B,'[2]产值及收款计划（2026）'!CC:CC)</f>
        <v>0</v>
      </c>
      <c r="CH242" s="235" cm="1">
        <f t="array" ref="CH242">_xlfn.XLOOKUP($A242&amp;$B242,'[2]产值及收款计划（2026）'!$A:$A&amp;'[2]产值及收款计划（2026）'!$B:$B,'[2]产值及收款计划（2026）'!CD:CD)</f>
        <v>0</v>
      </c>
      <c r="CI242" s="235" cm="1">
        <f t="array" ref="CI242">_xlfn.XLOOKUP($A242&amp;$B242,'[2]产值及收款计划（2026）'!$A:$A&amp;'[2]产值及收款计划（2026）'!$B:$B,'[2]产值及收款计划（2026）'!CE:CE)</f>
        <v>0</v>
      </c>
      <c r="CJ242" s="235" cm="1">
        <f t="array" ref="CJ242">_xlfn.XLOOKUP($A242&amp;$B242,'[2]产值及收款计划（2026）'!$A:$A&amp;'[2]产值及收款计划（2026）'!$B:$B,'[2]产值及收款计划（2026）'!CF:CF)</f>
        <v>0</v>
      </c>
      <c r="CK242" s="235" cm="1">
        <f t="array" ref="CK242">_xlfn.XLOOKUP($A242&amp;$B242,'[2]产值及收款计划（2026）'!$A:$A&amp;'[2]产值及收款计划（2026）'!$B:$B,'[2]产值及收款计划（2026）'!CG:CG)</f>
        <v>0</v>
      </c>
      <c r="CL242" s="235" cm="1">
        <f t="array" ref="CL242">_xlfn.XLOOKUP($A242&amp;$B242,'[2]产值及收款计划（2026）'!$A:$A&amp;'[2]产值及收款计划（2026）'!$B:$B,'[2]产值及收款计划（2026）'!CH:CH)</f>
        <v>0</v>
      </c>
      <c r="CM242" s="235" cm="1">
        <f t="array" ref="CM242">_xlfn.XLOOKUP($A242&amp;$B242,'[2]产值及收款计划（2026）'!$A:$A&amp;'[2]产值及收款计划（2026）'!$B:$B,'[2]产值及收款计划（2026）'!CI:CI)</f>
        <v>0</v>
      </c>
      <c r="CN242" s="235" cm="1">
        <f t="array" ref="CN242">_xlfn.XLOOKUP($A242&amp;$B242,'[2]产值及收款计划（2026）'!$A:$A&amp;'[2]产值及收款计划（2026）'!$B:$B,'[2]产值及收款计划（2026）'!CJ:CJ)</f>
        <v>0</v>
      </c>
      <c r="CO242" s="235" cm="1">
        <f t="array" ref="CO242">_xlfn.XLOOKUP($A242&amp;$B242,'[2]产值及收款计划（2026）'!$A:$A&amp;'[2]产值及收款计划（2026）'!$B:$B,'[2]产值及收款计划（2026）'!CK:CK)</f>
        <v>0</v>
      </c>
      <c r="CP242" s="235" cm="1">
        <f t="array" ref="CP242">_xlfn.XLOOKUP($A242&amp;$B242,'[2]产值及收款计划（2026）'!$A:$A&amp;'[2]产值及收款计划（2026）'!$B:$B,'[2]产值及收款计划（2026）'!CL:CL)</f>
        <v>0</v>
      </c>
      <c r="DE242" s="235" cm="1">
        <f t="array" ref="DE242">_xlfn.XLOOKUP($A242&amp;$B242,'[2]产值及收款计划（2026）'!$A:$A&amp;'[2]产值及收款计划（2026）'!$B:$B,'[2]产值及收款计划（2026）'!DA:DA)</f>
        <v>0</v>
      </c>
      <c r="DF242" s="235" cm="1">
        <f t="array" ref="DF242">_xlfn.XLOOKUP($A242&amp;$B242,'[2]产值及收款计划（2026）'!$A:$A&amp;'[2]产值及收款计划（2026）'!$B:$B,'[2]产值及收款计划（2026）'!DB:DB)</f>
        <v>0</v>
      </c>
      <c r="DG242" s="235" cm="1">
        <f t="array" ref="DG242">_xlfn.XLOOKUP($A242&amp;$B242,'[2]产值及收款计划（2026）'!$A:$A&amp;'[2]产值及收款计划（2026）'!$B:$B,'[2]产值及收款计划（2026）'!DC:DC)</f>
        <v>0</v>
      </c>
      <c r="DH242" s="235" cm="1">
        <f t="array" ref="DH242">_xlfn.XLOOKUP($A242&amp;$B242,'[2]产值及收款计划（2026）'!$A:$A&amp;'[2]产值及收款计划（2026）'!$B:$B,'[2]产值及收款计划（2026）'!DD:DD)</f>
        <v>0</v>
      </c>
      <c r="DI242" s="235" cm="1">
        <f t="array" ref="DI242">_xlfn.XLOOKUP($A242&amp;$B242,'[2]产值及收款计划（2026）'!$A:$A&amp;'[2]产值及收款计划（2026）'!$B:$B,'[2]产值及收款计划（2026）'!DE:DE)</f>
        <v>0</v>
      </c>
      <c r="DJ242" s="235" cm="1">
        <f t="array" ref="DJ242">_xlfn.XLOOKUP($A242&amp;$B242,'[2]产值及收款计划（2026）'!$A:$A&amp;'[2]产值及收款计划（2026）'!$B:$B,'[2]产值及收款计划（2026）'!DF:DF)</f>
        <v>0</v>
      </c>
      <c r="DK242" s="235" cm="1">
        <f t="array" ref="DK242">_xlfn.XLOOKUP($A242&amp;$B242,'[2]产值及收款计划（2026）'!$A:$A&amp;'[2]产值及收款计划（2026）'!$B:$B,'[2]产值及收款计划（2026）'!DG:DG)</f>
        <v>0</v>
      </c>
      <c r="DL242" s="235" cm="1">
        <f t="array" ref="DL242">_xlfn.XLOOKUP($A242&amp;$B242,'[2]产值及收款计划（2026）'!$A:$A&amp;'[2]产值及收款计划（2026）'!$B:$B,'[2]产值及收款计划（2026）'!DH:DH)</f>
        <v>0</v>
      </c>
      <c r="DM242" s="235" cm="1">
        <f t="array" ref="DM242">_xlfn.XLOOKUP($A242&amp;$B242,'[2]产值及收款计划（2026）'!$A:$A&amp;'[2]产值及收款计划（2026）'!$B:$B,'[2]产值及收款计划（2026）'!DI:DI)</f>
        <v>0</v>
      </c>
      <c r="DN242" s="235" cm="1">
        <f t="array" ref="DN242">_xlfn.XLOOKUP($A242&amp;$B242,'[2]产值及收款计划（2026）'!$A:$A&amp;'[2]产值及收款计划（2026）'!$B:$B,'[2]产值及收款计划（2026）'!DJ:DJ)</f>
        <v>0</v>
      </c>
      <c r="DO242" s="235" cm="1">
        <f t="array" ref="DO242">_xlfn.XLOOKUP($A242&amp;$B242,'[2]产值及收款计划（2026）'!$A:$A&amp;'[2]产值及收款计划（2026）'!$B:$B,'[2]产值及收款计划（2026）'!DK:DK)</f>
        <v>0</v>
      </c>
      <c r="DP242" s="235" cm="1">
        <f t="array" ref="DP242">_xlfn.XLOOKUP($A242&amp;$B242,'[2]产值及收款计划（2026）'!$A:$A&amp;'[2]产值及收款计划（2026）'!$B:$B,'[2]产值及收款计划（2026）'!DL:DL)</f>
        <v>0</v>
      </c>
      <c r="DQ242" s="243"/>
      <c r="DR242" s="229"/>
    </row>
    <row r="243" ht="20.25" spans="1:122">
      <c r="A243" s="233">
        <f t="shared" si="18"/>
        <v>94</v>
      </c>
      <c r="B243" s="233" t="s">
        <v>26</v>
      </c>
      <c r="C243" s="234" t="str" cm="1">
        <f t="array" ref="C243">_xlfn.XLOOKUP($A243&amp;$B243,'[2]产值及收款计划（2026）'!$A:$A&amp;'[2]产值及收款计划（2026）'!$B:$B,'[2]产值及收款计划（2026）'!C:C)</f>
        <v>ZHT2025021800017</v>
      </c>
      <c r="D243" s="234" t="str" cm="1">
        <f t="array" ref="D243">_xlfn.XLOOKUP($A243&amp;$B243,'[2]产值及收款计划（2026）'!$A:$A&amp;'[2]产值及收款计划（2026）'!$B:$B,'[2]产值及收款计划（2026）'!D:D)</f>
        <v>S9苏绍高速钱江隧道信息化提升实施及应用服务</v>
      </c>
      <c r="E243" s="235" cm="1">
        <f t="array" ref="E243">_xlfn.XLOOKUP($A243&amp;$B243,'[2]产值及收款计划（2026）'!$A:$A&amp;'[2]产值及收款计划（2026）'!$B:$B,'[2]产值及收款计划（2026）'!E:E)</f>
        <v>113.695753</v>
      </c>
      <c r="F243" s="235" cm="1">
        <f t="array" ref="F243">_xlfn.XLOOKUP($A243&amp;$B243,'[2]产值及收款计划（2026）'!$A:$A&amp;'[2]产值及收款计划（2026）'!$B:$B,'[2]产值及收款计划（2026）'!F:F)</f>
        <v>113.695753</v>
      </c>
      <c r="G243" s="235" cm="1">
        <f t="array" ref="G243">_xlfn.XLOOKUP($A243&amp;$B243,'[2]产值及收款计划（2026）'!$A:$A&amp;'[2]产值及收款计划（2026）'!$B:$B,'[2]产值及收款计划（2026）'!G:G)</f>
        <v>113.695753</v>
      </c>
      <c r="H243" s="235" cm="1">
        <f t="array" ref="H243">_xlfn.XLOOKUP($A243&amp;$B243,'[2]产值及收款计划（2026）'!$A:$A&amp;'[2]产值及收款计划（2026）'!$B:$B,'[2]产值及收款计划（2026）'!H:H)</f>
        <v>79.295753</v>
      </c>
      <c r="I243" s="236" cm="1">
        <f t="array" ref="I243">_xlfn.XLOOKUP($A243&amp;$B243,'[2]产值及收款计划（2026）'!$A:$A&amp;'[2]产值及收款计划（2026）'!$B:$B,'[2]产值及收款计划（2026）'!I:I)</f>
        <v>0.697438126822556</v>
      </c>
      <c r="J243" s="237" cm="1">
        <f t="array" ref="J243">_xlfn.XLOOKUP($A243&amp;$B243,'[2]产值及收款计划（2026）'!$A:$A&amp;'[2]产值及收款计划（2026）'!$B:$B,'[2]产值及收款计划（2026）'!J:J)</f>
        <v>0.06</v>
      </c>
      <c r="K243" s="235" t="e" cm="1">
        <f t="array" ref="K243">_xlfn.XLOOKUP($A243&amp;$B243,'[2]产值及收款计划（2026）'!$A:$A&amp;'[2]产值及收款计划（2026）'!$B:$B,'[2]产值及收款计划（2026）'!K:K)</f>
        <v>#REF!</v>
      </c>
      <c r="L243" s="235" t="e" cm="1">
        <f t="array" ref="L243">_xlfn.XLOOKUP($A243&amp;$B243,'[2]产值及收款计划（2026）'!$A:$A&amp;'[2]产值及收款计划（2026）'!$B:$B,'[2]产值及收款计划（2026）'!L:L)</f>
        <v>#REF!</v>
      </c>
      <c r="M243" s="235" t="str" cm="1">
        <f t="array" ref="M243">_xlfn.XLOOKUP($A243&amp;$B243,'[2]产值及收款计划（2026）'!$A:$A&amp;'[2]产值及收款计划（2026）'!$B:$B,'[2]产值及收款计划（2026）'!M:M)</f>
        <v>主导</v>
      </c>
      <c r="N243" s="235" t="str" cm="1">
        <f t="array" ref="N243">_xlfn.XLOOKUP($A243&amp;$B243,'[2]产值及收款计划（2026）'!$A:$A&amp;'[2]产值及收款计划（2026）'!$B:$B,'[2]产值及收款计划（2026）'!N:N)</f>
        <v>邱枫团队</v>
      </c>
      <c r="O243" s="235" t="str" cm="1">
        <f t="array" ref="O243">_xlfn.XLOOKUP($A243&amp;$B243,'[2]产值及收款计划（2026）'!$A:$A&amp;'[2]产值及收款计划（2026）'!$B:$B,'[2]产值及收款计划（2026）'!O:O)</f>
        <v>邱枫</v>
      </c>
      <c r="P243" s="234" t="str" cm="1">
        <f t="array" ref="P243">_xlfn.XLOOKUP($A243&amp;$B243,'[2]产值及收款计划（2026）'!$A:$A&amp;'[2]产值及收款计划（2026）'!$B:$B,'[2]产值及收款计划（2026）'!P:P)</f>
        <v>25已完结</v>
      </c>
      <c r="Q243" s="235" t="e" cm="1">
        <f t="array" ref="Q243">_xlfn.XLOOKUP($A243&amp;$B243,'[2]产值及收款计划（2026）'!$A:$A&amp;'[2]产值及收款计划（2026）'!$B:$B,'[2]产值及收款计划（2026）'!Q:Q)</f>
        <v>#REF!</v>
      </c>
      <c r="R243" s="235" t="e" cm="1">
        <f t="array" ref="R243">_xlfn.XLOOKUP($A243&amp;$B243,'[2]产值及收款计划（2026）'!$A:$A&amp;'[2]产值及收款计划（2026）'!$B:$B,'[2]产值及收款计划（2026）'!R:R)</f>
        <v>#REF!</v>
      </c>
      <c r="S243" s="235" t="e" cm="1">
        <f t="array" ref="S243">_xlfn.XLOOKUP($A243&amp;$B243,'[2]产值及收款计划（2026）'!$A:$A&amp;'[2]产值及收款计划（2026）'!$B:$B,'[2]产值及收款计划（2026）'!S:S)</f>
        <v>#REF!</v>
      </c>
      <c r="T243" s="235" cm="1">
        <f t="array" ref="T243">_xlfn.XLOOKUP($A243&amp;$B243,'[2]产值及收款计划（2026）'!$A:$A&amp;'[2]产值及收款计划（2026）'!$B:$B,'[2]产值及收款计划（2026）'!T:T)</f>
        <v>113.695753</v>
      </c>
      <c r="U243" s="235" cm="1">
        <f t="array" ref="U243">_xlfn.XLOOKUP($A243&amp;$B243,'[2]产值及收款计划（2026）'!$A:$A&amp;'[2]产值及收款计划（2026）'!$B:$B,'[2]产值及收款计划（2026）'!U:U)</f>
        <v>0</v>
      </c>
      <c r="V243" s="235" cm="1">
        <f t="array" ref="V243">_xlfn.XLOOKUP($A243&amp;$B243,'[2]产值及收款计划（2026）'!$A:$A&amp;'[2]产值及收款计划（2026）'!$B:$B,'[2]产值及收款计划（2026）'!V:V)</f>
        <v>0</v>
      </c>
      <c r="W243" s="235" t="e" cm="1">
        <f t="array" ref="W243">_xlfn.XLOOKUP($A243&amp;$B243,'[2]产值及收款计划（2026）'!$A:$A&amp;'[2]产值及收款计划（2026）'!$B:$B,'[2]产值及收款计划（2026）'!W:W)</f>
        <v>#REF!</v>
      </c>
      <c r="X243" s="235" t="e" cm="1">
        <f t="array" ref="X243">_xlfn.XLOOKUP($A243&amp;$B243,'[2]产值及收款计划（2026）'!$A:$A&amp;'[2]产值及收款计划（2026）'!$B:$B,'[2]产值及收款计划（2026）'!X:X)</f>
        <v>#REF!</v>
      </c>
      <c r="Y243" s="235" t="e" cm="1">
        <f t="array" ref="Y243">_xlfn.XLOOKUP($A243&amp;$B243,'[2]产值及收款计划（2026）'!$A:$A&amp;'[2]产值及收款计划（2026）'!$B:$B,'[2]产值及收款计划（2026）'!Y:Y)</f>
        <v>#REF!</v>
      </c>
      <c r="Z243" s="235" t="e" cm="1">
        <f t="array" ref="Z243">_xlfn.XLOOKUP($A243&amp;$B243,'[2]产值及收款计划（2026）'!$A:$A&amp;'[2]产值及收款计划（2026）'!$B:$B,'[2]产值及收款计划（2026）'!Z:Z)</f>
        <v>#REF!</v>
      </c>
      <c r="AA243" s="235" cm="1">
        <f t="array" ref="AA243">_xlfn.XLOOKUP($A243&amp;$B243,'[2]产值及收款计划（2026）'!$A:$A&amp;'[2]产值及收款计划（2026）'!$B:$B,'[2]产值及收款计划（2026）'!AA:AA)</f>
        <v>0</v>
      </c>
      <c r="AB243" s="235" cm="1">
        <f t="array" ref="AB243">_xlfn.XLOOKUP($A243&amp;$B243,'[2]产值及收款计划（2026）'!$A:$A&amp;'[2]产值及收款计划（2026）'!$B:$B,'[2]产值及收款计划（2026）'!AB:AB)</f>
        <v>0</v>
      </c>
      <c r="AC243" s="235" cm="1">
        <f t="array" ref="AC243">_xlfn.XLOOKUP($A243&amp;$B243,'[2]产值及收款计划（2026）'!$A:$A&amp;'[2]产值及收款计划（2026）'!$B:$B,'[2]产值及收款计划（2026）'!AC:AC)</f>
        <v>0</v>
      </c>
      <c r="AD243" s="235" cm="1">
        <f t="array" ref="AD243">_xlfn.XLOOKUP($A243&amp;$B243,'[2]产值及收款计划（2026）'!$A:$A&amp;'[2]产值及收款计划（2026）'!$B:$B,'[2]产值及收款计划（2026）'!AD:AD)</f>
        <v>0</v>
      </c>
      <c r="AE243" s="235" cm="1">
        <f t="array" ref="AE243">_xlfn.XLOOKUP($A243&amp;$B243,'[2]产值及收款计划（2026）'!$A:$A&amp;'[2]产值及收款计划（2026）'!$B:$B,'[2]产值及收款计划（2026）'!AE:AE)</f>
        <v>0</v>
      </c>
      <c r="AF243" s="235" cm="1">
        <f t="array" ref="AF243">_xlfn.XLOOKUP($A243&amp;$B243,'[2]产值及收款计划（2026）'!$A:$A&amp;'[2]产值及收款计划（2026）'!$B:$B,'[2]产值及收款计划（2026）'!AF:AF)</f>
        <v>0</v>
      </c>
      <c r="AG243" s="235" cm="1">
        <f t="array" ref="AG243">_xlfn.XLOOKUP($A243&amp;$B243,'[2]产值及收款计划（2026）'!$A:$A&amp;'[2]产值及收款计划（2026）'!$B:$B,'[2]产值及收款计划（2026）'!AG:AG)</f>
        <v>0</v>
      </c>
      <c r="AH243" s="235" cm="1">
        <f t="array" ref="AH243">_xlfn.XLOOKUP($A243&amp;$B243,'[2]产值及收款计划（2026）'!$A:$A&amp;'[2]产值及收款计划（2026）'!$B:$B,'[2]产值及收款计划（2026）'!AH:AH)</f>
        <v>0</v>
      </c>
      <c r="AI243" s="235" cm="1">
        <f t="array" ref="AI243">_xlfn.XLOOKUP($A243&amp;$B243,'[2]产值及收款计划（2026）'!$A:$A&amp;'[2]产值及收款计划（2026）'!$B:$B,'[2]产值及收款计划（2026）'!AI:AI)</f>
        <v>0</v>
      </c>
      <c r="AJ243" s="235" cm="1">
        <f t="array" ref="AJ243">_xlfn.XLOOKUP($A243&amp;$B243,'[2]产值及收款计划（2026）'!$A:$A&amp;'[2]产值及收款计划（2026）'!$B:$B,'[2]产值及收款计划（2026）'!AJ:AJ)</f>
        <v>0</v>
      </c>
      <c r="AK243" s="235" cm="1">
        <f t="array" ref="AK243">_xlfn.XLOOKUP($A243&amp;$B243,'[2]产值及收款计划（2026）'!$A:$A&amp;'[2]产值及收款计划（2026）'!$B:$B,'[2]产值及收款计划（2026）'!AK:AK)</f>
        <v>0</v>
      </c>
      <c r="AL243" s="235" cm="1">
        <f t="array" ref="AL243">_xlfn.XLOOKUP($A243&amp;$B243,'[2]产值及收款计划（2026）'!$A:$A&amp;'[2]产值及收款计划（2026）'!$B:$B,'[2]产值及收款计划（2026）'!AL:AL)</f>
        <v>0</v>
      </c>
      <c r="AM243" s="242" cm="1">
        <f t="array" ref="AM243">_xlfn.LET(_xlpm.勾选月份状态数组,TRANSPOSE('PPT(12-15页）-TOP10'!$A$3:$A$14),_xlpm.选择数据区,IF('PPT(12-15页）-TOP10'!$E$3="收款",$BA243:$BL243,$AA243:$AL243),SUM(_xlfn._xlws.FILTER(_xlpm.选择数据区,_xlpm.勾选月份状态数组,"")))</f>
        <v>0</v>
      </c>
      <c r="AN243" s="235" t="e">
        <f>_xlfn.XLOOKUP($C243,应收未收表!$T:$T,应收未收表!AA:AA)</f>
        <v>#N/A</v>
      </c>
      <c r="AO243" s="235" t="e">
        <f>_xlfn.XLOOKUP($C243,应收未收表!$T:$T,应收未收表!AB:AB)</f>
        <v>#N/A</v>
      </c>
      <c r="AP243" s="235" t="e">
        <f>_xlfn.XLOOKUP($C243,应收未收表!$T:$T,应收未收表!AC:AC)</f>
        <v>#N/A</v>
      </c>
      <c r="AQ243" s="235" t="e">
        <f>_xlfn.XLOOKUP($C243,应收未收表!$T:$T,应收未收表!AE:AE)</f>
        <v>#N/A</v>
      </c>
      <c r="AR243" s="235" t="e">
        <f>_xlfn.XLOOKUP($C243,应收未收表!$T:$T,应收未收表!AF:AF)</f>
        <v>#N/A</v>
      </c>
      <c r="AS243" s="235" t="e" cm="1">
        <f t="array" ref="AS243">_xlfn.XLOOKUP($A243&amp;$B243,'[2]产值及收款计划（2026）'!$A:$A&amp;'[2]产值及收款计划（2026）'!$B:$B,'[2]产值及收款计划（2026）'!AS:AS)</f>
        <v>#REF!</v>
      </c>
      <c r="AT243" s="235" t="e" cm="1">
        <f t="array" ref="AT243">_xlfn.XLOOKUP($A243&amp;$B243,'[2]产值及收款计划（2026）'!$A:$A&amp;'[2]产值及收款计划（2026）'!$B:$B,'[2]产值及收款计划（2026）'!AT:AT)</f>
        <v>#REF!</v>
      </c>
      <c r="AU243" s="235" t="e" cm="1">
        <f t="array" ref="AU243">_xlfn.XLOOKUP($A243&amp;$B243,'[2]产值及收款计划（2026）'!$A:$A&amp;'[2]产值及收款计划（2026）'!$B:$B,'[2]产值及收款计划（2026）'!AU:AU)</f>
        <v>#REF!</v>
      </c>
      <c r="AV243" s="235" t="e" cm="1">
        <f t="array" ref="AV243">_xlfn.XLOOKUP($A243&amp;$B243,'[2]产值及收款计划（2026）'!$A:$A&amp;'[2]产值及收款计划（2026）'!$B:$B,'[2]产值及收款计划（2026）'!AV:AV)</f>
        <v>#REF!</v>
      </c>
      <c r="AW243" s="235" cm="1">
        <f t="array" ref="AW243">_xlfn.XLOOKUP($A243&amp;$B243,'[2]产值及收款计划（2026）'!$A:$A&amp;'[2]产值及收款计划（2026）'!$B:$B,'[2]产值及收款计划（2026）'!AW:AW)</f>
        <v>108.010965</v>
      </c>
      <c r="AX243" s="235" cm="1">
        <f t="array" ref="AX243">_xlfn.XLOOKUP($A243&amp;$B243,'[2]产值及收款计划（2026）'!$A:$A&amp;'[2]产值及收款计划（2026）'!$B:$B,'[2]产值及收款计划（2026）'!AX:AX)</f>
        <v>0</v>
      </c>
      <c r="AY243" s="235" cm="1">
        <f t="array" ref="AY243">_xlfn.XLOOKUP($A243&amp;$B243,'[2]产值及收款计划（2026）'!$A:$A&amp;'[2]产值及收款计划（2026）'!$B:$B,'[2]产值及收款计划（2026）'!AY:AY)</f>
        <v>5.68478800000001</v>
      </c>
      <c r="AZ243" s="235" cm="1">
        <f t="array" ref="AZ243">_xlfn.XLOOKUP($A243&amp;$B243,'[2]产值及收款计划（2026）'!$A:$A&amp;'[2]产值及收款计划（2026）'!$B:$B,'[2]产值及收款计划（2026）'!AZ:AZ)</f>
        <v>5.68478800000001</v>
      </c>
      <c r="BA243" s="235" t="e" cm="1">
        <f t="array" ref="BA243">_xlfn.XLOOKUP($A243&amp;$B243,'[2]产值及收款计划（2026）'!$A:$A&amp;'[2]产值及收款计划（2026）'!$B:$B,'[2]产值及收款计划（2026）'!BA:BA)</f>
        <v>#REF!</v>
      </c>
      <c r="BB243" s="235" t="e" cm="1">
        <f t="array" ref="BB243">_xlfn.XLOOKUP($A243&amp;$B243,'[2]产值及收款计划（2026）'!$A:$A&amp;'[2]产值及收款计划（2026）'!$B:$B,'[2]产值及收款计划（2026）'!BB:BB)</f>
        <v>#REF!</v>
      </c>
      <c r="BC243" s="235" t="e" cm="1">
        <f t="array" ref="BC243">_xlfn.XLOOKUP($A243&amp;$B243,'[2]产值及收款计划（2026）'!$A:$A&amp;'[2]产值及收款计划（2026）'!$B:$B,'[2]产值及收款计划（2026）'!BC:BC)</f>
        <v>#REF!</v>
      </c>
      <c r="BD243" s="235" t="e" cm="1">
        <f t="array" ref="BD243">_xlfn.XLOOKUP($A243&amp;$B243,'[2]产值及收款计划（2026）'!$A:$A&amp;'[2]产值及收款计划（2026）'!$B:$B,'[2]产值及收款计划（2026）'!BD:BD)</f>
        <v>#REF!</v>
      </c>
      <c r="BE243" s="235" t="e" cm="1">
        <f t="array" ref="BE243">_xlfn.XLOOKUP($A243&amp;$B243,'[2]产值及收款计划（2026）'!$A:$A&amp;'[2]产值及收款计划（2026）'!$B:$B,'[2]产值及收款计划（2026）'!BE:BE)</f>
        <v>#REF!</v>
      </c>
      <c r="BF243" s="235" t="e" cm="1">
        <f t="array" ref="BF243">_xlfn.XLOOKUP($A243&amp;$B243,'[2]产值及收款计划（2026）'!$A:$A&amp;'[2]产值及收款计划（2026）'!$B:$B,'[2]产值及收款计划（2026）'!BF:BF)</f>
        <v>#REF!</v>
      </c>
      <c r="BG243" s="235" t="e" cm="1">
        <f t="array" ref="BG243">_xlfn.XLOOKUP($A243&amp;$B243,'[2]产值及收款计划（2026）'!$A:$A&amp;'[2]产值及收款计划（2026）'!$B:$B,'[2]产值及收款计划（2026）'!BG:BG)</f>
        <v>#REF!</v>
      </c>
      <c r="BH243" s="235" t="e" cm="1">
        <f t="array" ref="BH243">_xlfn.XLOOKUP($A243&amp;$B243,'[2]产值及收款计划（2026）'!$A:$A&amp;'[2]产值及收款计划（2026）'!$B:$B,'[2]产值及收款计划（2026）'!BH:BH)</f>
        <v>#REF!</v>
      </c>
      <c r="BI243" s="235" t="e" cm="1">
        <f t="array" ref="BI243">_xlfn.XLOOKUP($A243&amp;$B243,'[2]产值及收款计划（2026）'!$A:$A&amp;'[2]产值及收款计划（2026）'!$B:$B,'[2]产值及收款计划（2026）'!BI:BI)</f>
        <v>#REF!</v>
      </c>
      <c r="BJ243" s="235" t="e" cm="1">
        <f t="array" ref="BJ243">_xlfn.XLOOKUP($A243&amp;$B243,'[2]产值及收款计划（2026）'!$A:$A&amp;'[2]产值及收款计划（2026）'!$B:$B,'[2]产值及收款计划（2026）'!BJ:BJ)</f>
        <v>#REF!</v>
      </c>
      <c r="BK243" s="235" t="e" cm="1">
        <f t="array" ref="BK243">_xlfn.XLOOKUP($A243&amp;$B243,'[2]产值及收款计划（2026）'!$A:$A&amp;'[2]产值及收款计划（2026）'!$B:$B,'[2]产值及收款计划（2026）'!BK:BK)</f>
        <v>#REF!</v>
      </c>
      <c r="BL243" s="235" t="e" cm="1">
        <f t="array" ref="BL243">_xlfn.XLOOKUP($A243&amp;$B243,'[2]产值及收款计划（2026）'!$A:$A&amp;'[2]产值及收款计划（2026）'!$B:$B,'[2]产值及收款计划（2026）'!BL:BL)</f>
        <v>#REF!</v>
      </c>
      <c r="BM243" s="235"/>
      <c r="BN243" s="235"/>
      <c r="BO243" s="235"/>
      <c r="BP243" s="235"/>
      <c r="BQ243" s="235" t="e">
        <f>_xlfn.XLOOKUP($C243,应收未收表!$AJ:$AJ,应收未收表!AK:AK)</f>
        <v>#N/A</v>
      </c>
      <c r="BR243" s="235" t="e">
        <f>_xlfn.XLOOKUP($C243,应收未收表!$AJ:$AJ,应收未收表!AL:AL)</f>
        <v>#N/A</v>
      </c>
      <c r="BS243" s="235" t="e">
        <f>_xlfn.XLOOKUP($C243,应收未收表!$AJ:$AJ,应收未收表!AM:AM)</f>
        <v>#N/A</v>
      </c>
      <c r="BT243" s="235" t="e">
        <f>_xlfn.XLOOKUP($C243,应收未收表!$AJ:$AJ,应收未收表!AN:AN)</f>
        <v>#N/A</v>
      </c>
      <c r="BU243" s="234" t="str" cm="1">
        <f t="array" ref="BU243">_xlfn.XLOOKUP($A243&amp;$B243,'[2]产值及收款计划（2026）'!$A:$A&amp;'[2]产值及收款计划（2026）'!$B:$B,'[2]产值及收款计划（2026）'!BQ:BQ)</f>
        <v>上海城建智慧城市运营管理有限公司</v>
      </c>
      <c r="BV243" s="235" t="e" cm="1">
        <f t="array" ref="BV243">_xlfn.XLOOKUP($A243&amp;$B243,'[2]产值及收款计划（2026）'!$A:$A&amp;'[2]产值及收款计划（2026）'!$B:$B,'[2]产值及收款计划（2026）'!BR:BR)</f>
        <v>#REF!</v>
      </c>
      <c r="CE243" s="235" cm="1">
        <f t="array" ref="CE243">_xlfn.XLOOKUP($A243&amp;$B243,'[2]产值及收款计划（2026）'!$A:$A&amp;'[2]产值及收款计划（2026）'!$B:$B,'[2]产值及收款计划（2026）'!CA:CA)</f>
        <v>0</v>
      </c>
      <c r="CF243" s="235" cm="1">
        <f t="array" ref="CF243">_xlfn.XLOOKUP($A243&amp;$B243,'[2]产值及收款计划（2026）'!$A:$A&amp;'[2]产值及收款计划（2026）'!$B:$B,'[2]产值及收款计划（2026）'!CB:CB)</f>
        <v>0</v>
      </c>
      <c r="CG243" s="235" cm="1">
        <f t="array" ref="CG243">_xlfn.XLOOKUP($A243&amp;$B243,'[2]产值及收款计划（2026）'!$A:$A&amp;'[2]产值及收款计划（2026）'!$B:$B,'[2]产值及收款计划（2026）'!CC:CC)</f>
        <v>0</v>
      </c>
      <c r="CH243" s="235" cm="1">
        <f t="array" ref="CH243">_xlfn.XLOOKUP($A243&amp;$B243,'[2]产值及收款计划（2026）'!$A:$A&amp;'[2]产值及收款计划（2026）'!$B:$B,'[2]产值及收款计划（2026）'!CD:CD)</f>
        <v>0</v>
      </c>
      <c r="CI243" s="235" cm="1">
        <f t="array" ref="CI243">_xlfn.XLOOKUP($A243&amp;$B243,'[2]产值及收款计划（2026）'!$A:$A&amp;'[2]产值及收款计划（2026）'!$B:$B,'[2]产值及收款计划（2026）'!CE:CE)</f>
        <v>0</v>
      </c>
      <c r="CJ243" s="235" cm="1">
        <f t="array" ref="CJ243">_xlfn.XLOOKUP($A243&amp;$B243,'[2]产值及收款计划（2026）'!$A:$A&amp;'[2]产值及收款计划（2026）'!$B:$B,'[2]产值及收款计划（2026）'!CF:CF)</f>
        <v>0</v>
      </c>
      <c r="CK243" s="235" cm="1">
        <f t="array" ref="CK243">_xlfn.XLOOKUP($A243&amp;$B243,'[2]产值及收款计划（2026）'!$A:$A&amp;'[2]产值及收款计划（2026）'!$B:$B,'[2]产值及收款计划（2026）'!CG:CG)</f>
        <v>0</v>
      </c>
      <c r="CL243" s="235" cm="1">
        <f t="array" ref="CL243">_xlfn.XLOOKUP($A243&amp;$B243,'[2]产值及收款计划（2026）'!$A:$A&amp;'[2]产值及收款计划（2026）'!$B:$B,'[2]产值及收款计划（2026）'!CH:CH)</f>
        <v>0</v>
      </c>
      <c r="CM243" s="235" cm="1">
        <f t="array" ref="CM243">_xlfn.XLOOKUP($A243&amp;$B243,'[2]产值及收款计划（2026）'!$A:$A&amp;'[2]产值及收款计划（2026）'!$B:$B,'[2]产值及收款计划（2026）'!CI:CI)</f>
        <v>0</v>
      </c>
      <c r="CN243" s="235" cm="1">
        <f t="array" ref="CN243">_xlfn.XLOOKUP($A243&amp;$B243,'[2]产值及收款计划（2026）'!$A:$A&amp;'[2]产值及收款计划（2026）'!$B:$B,'[2]产值及收款计划（2026）'!CJ:CJ)</f>
        <v>0</v>
      </c>
      <c r="CO243" s="235" cm="1">
        <f t="array" ref="CO243">_xlfn.XLOOKUP($A243&amp;$B243,'[2]产值及收款计划（2026）'!$A:$A&amp;'[2]产值及收款计划（2026）'!$B:$B,'[2]产值及收款计划（2026）'!CK:CK)</f>
        <v>0</v>
      </c>
      <c r="CP243" s="235" cm="1">
        <f t="array" ref="CP243">_xlfn.XLOOKUP($A243&amp;$B243,'[2]产值及收款计划（2026）'!$A:$A&amp;'[2]产值及收款计划（2026）'!$B:$B,'[2]产值及收款计划（2026）'!CL:CL)</f>
        <v>0</v>
      </c>
      <c r="DE243" s="235" cm="1">
        <f t="array" ref="DE243">_xlfn.XLOOKUP($A243&amp;$B243,'[2]产值及收款计划（2026）'!$A:$A&amp;'[2]产值及收款计划（2026）'!$B:$B,'[2]产值及收款计划（2026）'!DA:DA)</f>
        <v>0</v>
      </c>
      <c r="DF243" s="235" cm="1">
        <f t="array" ref="DF243">_xlfn.XLOOKUP($A243&amp;$B243,'[2]产值及收款计划（2026）'!$A:$A&amp;'[2]产值及收款计划（2026）'!$B:$B,'[2]产值及收款计划（2026）'!DB:DB)</f>
        <v>0</v>
      </c>
      <c r="DG243" s="235" cm="1">
        <f t="array" ref="DG243">_xlfn.XLOOKUP($A243&amp;$B243,'[2]产值及收款计划（2026）'!$A:$A&amp;'[2]产值及收款计划（2026）'!$B:$B,'[2]产值及收款计划（2026）'!DC:DC)</f>
        <v>0</v>
      </c>
      <c r="DH243" s="235" cm="1">
        <f t="array" ref="DH243">_xlfn.XLOOKUP($A243&amp;$B243,'[2]产值及收款计划（2026）'!$A:$A&amp;'[2]产值及收款计划（2026）'!$B:$B,'[2]产值及收款计划（2026）'!DD:DD)</f>
        <v>0</v>
      </c>
      <c r="DI243" s="235" cm="1">
        <f t="array" ref="DI243">_xlfn.XLOOKUP($A243&amp;$B243,'[2]产值及收款计划（2026）'!$A:$A&amp;'[2]产值及收款计划（2026）'!$B:$B,'[2]产值及收款计划（2026）'!DE:DE)</f>
        <v>0</v>
      </c>
      <c r="DJ243" s="235" cm="1">
        <f t="array" ref="DJ243">_xlfn.XLOOKUP($A243&amp;$B243,'[2]产值及收款计划（2026）'!$A:$A&amp;'[2]产值及收款计划（2026）'!$B:$B,'[2]产值及收款计划（2026）'!DF:DF)</f>
        <v>0</v>
      </c>
      <c r="DK243" s="235" cm="1">
        <f t="array" ref="DK243">_xlfn.XLOOKUP($A243&amp;$B243,'[2]产值及收款计划（2026）'!$A:$A&amp;'[2]产值及收款计划（2026）'!$B:$B,'[2]产值及收款计划（2026）'!DG:DG)</f>
        <v>0</v>
      </c>
      <c r="DL243" s="235" cm="1">
        <f t="array" ref="DL243">_xlfn.XLOOKUP($A243&amp;$B243,'[2]产值及收款计划（2026）'!$A:$A&amp;'[2]产值及收款计划（2026）'!$B:$B,'[2]产值及收款计划（2026）'!DH:DH)</f>
        <v>0</v>
      </c>
      <c r="DM243" s="235" cm="1">
        <f t="array" ref="DM243">_xlfn.XLOOKUP($A243&amp;$B243,'[2]产值及收款计划（2026）'!$A:$A&amp;'[2]产值及收款计划（2026）'!$B:$B,'[2]产值及收款计划（2026）'!DI:DI)</f>
        <v>0</v>
      </c>
      <c r="DN243" s="235" cm="1">
        <f t="array" ref="DN243">_xlfn.XLOOKUP($A243&amp;$B243,'[2]产值及收款计划（2026）'!$A:$A&amp;'[2]产值及收款计划（2026）'!$B:$B,'[2]产值及收款计划（2026）'!DJ:DJ)</f>
        <v>0</v>
      </c>
      <c r="DO243" s="235" cm="1">
        <f t="array" ref="DO243">_xlfn.XLOOKUP($A243&amp;$B243,'[2]产值及收款计划（2026）'!$A:$A&amp;'[2]产值及收款计划（2026）'!$B:$B,'[2]产值及收款计划（2026）'!DK:DK)</f>
        <v>0</v>
      </c>
      <c r="DP243" s="235" cm="1">
        <f t="array" ref="DP243">_xlfn.XLOOKUP($A243&amp;$B243,'[2]产值及收款计划（2026）'!$A:$A&amp;'[2]产值及收款计划（2026）'!$B:$B,'[2]产值及收款计划（2026）'!DL:DL)</f>
        <v>0</v>
      </c>
      <c r="DQ243" s="243"/>
      <c r="DR243" s="229"/>
    </row>
    <row r="244" ht="40.5" spans="1:122">
      <c r="A244" s="233">
        <f t="shared" si="18"/>
        <v>95</v>
      </c>
      <c r="B244" s="233" t="s">
        <v>26</v>
      </c>
      <c r="C244" s="234" t="str" cm="1">
        <f t="array" ref="C244">_xlfn.XLOOKUP($A244&amp;$B244,'[2]产值及收款计划（2026）'!$A:$A&amp;'[2]产值及收款计划（2026）'!$B:$B,'[2]产值及收款计划（2026）'!C:C)</f>
        <v>ZHT2024122300170</v>
      </c>
      <c r="D244" s="235" t="str" cm="1">
        <f t="array" ref="D244">_xlfn.XLOOKUP($A244&amp;$B244,'[2]产值及收款计划（2026）'!$A:$A&amp;'[2]产值及收款计划（2026）'!$B:$B,'[2]产值及收款计划（2026）'!D:D)</f>
        <v>既有轻纺城高架柯桥段智慧化改造新增工程专业分包合同</v>
      </c>
      <c r="E244" s="235" cm="1">
        <f t="array" ref="E244">_xlfn.XLOOKUP($A244&amp;$B244,'[2]产值及收款计划（2026）'!$A:$A&amp;'[2]产值及收款计划（2026）'!$B:$B,'[2]产值及收款计划（2026）'!E:E)</f>
        <v>89.640529</v>
      </c>
      <c r="F244" s="235" cm="1">
        <f t="array" ref="F244">_xlfn.XLOOKUP($A244&amp;$B244,'[2]产值及收款计划（2026）'!$A:$A&amp;'[2]产值及收款计划（2026）'!$B:$B,'[2]产值及收款计划（2026）'!F:F)</f>
        <v>89.640529</v>
      </c>
      <c r="G244" s="235" cm="1">
        <f t="array" ref="G244">_xlfn.XLOOKUP($A244&amp;$B244,'[2]产值及收款计划（2026）'!$A:$A&amp;'[2]产值及收款计划（2026）'!$B:$B,'[2]产值及收款计划（2026）'!G:G)</f>
        <v>89.640529</v>
      </c>
      <c r="H244" s="235" cm="1">
        <f t="array" ref="H244">_xlfn.XLOOKUP($A244&amp;$B244,'[2]产值及收款计划（2026）'!$A:$A&amp;'[2]产值及收款计划（2026）'!$B:$B,'[2]产值及收款计划（2026）'!H:H)</f>
        <v>28.240529</v>
      </c>
      <c r="I244" s="236" cm="1">
        <f t="array" ref="I244">_xlfn.XLOOKUP($A244&amp;$B244,'[2]产值及收款计划（2026）'!$A:$A&amp;'[2]产值及收款计划（2026）'!$B:$B,'[2]产值及收款计划（2026）'!I:I)</f>
        <v>0.315041971695638</v>
      </c>
      <c r="J244" s="237" cm="1">
        <f t="array" ref="J244">_xlfn.XLOOKUP($A244&amp;$B244,'[2]产值及收款计划（2026）'!$A:$A&amp;'[2]产值及收款计划（2026）'!$B:$B,'[2]产值及收款计划（2026）'!J:J)</f>
        <v>0.13</v>
      </c>
      <c r="K244" s="235" t="e" cm="1">
        <f t="array" ref="K244">_xlfn.XLOOKUP($A244&amp;$B244,'[2]产值及收款计划（2026）'!$A:$A&amp;'[2]产值及收款计划（2026）'!$B:$B,'[2]产值及收款计划（2026）'!K:K)</f>
        <v>#REF!</v>
      </c>
      <c r="L244" s="235" t="e" cm="1">
        <f t="array" ref="L244">_xlfn.XLOOKUP($A244&amp;$B244,'[2]产值及收款计划（2026）'!$A:$A&amp;'[2]产值及收款计划（2026）'!$B:$B,'[2]产值及收款计划（2026）'!L:L)</f>
        <v>#REF!</v>
      </c>
      <c r="M244" s="235" t="str" cm="1">
        <f t="array" ref="M244">_xlfn.XLOOKUP($A244&amp;$B244,'[2]产值及收款计划（2026）'!$A:$A&amp;'[2]产值及收款计划（2026）'!$B:$B,'[2]产值及收款计划（2026）'!M:M)</f>
        <v>主导</v>
      </c>
      <c r="N244" s="235" t="str" cm="1">
        <f t="array" ref="N244">_xlfn.XLOOKUP($A244&amp;$B244,'[2]产值及收款计划（2026）'!$A:$A&amp;'[2]产值及收款计划（2026）'!$B:$B,'[2]产值及收款计划（2026）'!N:N)</f>
        <v>邱枫团队</v>
      </c>
      <c r="O244" s="235" t="str" cm="1">
        <f t="array" ref="O244">_xlfn.XLOOKUP($A244&amp;$B244,'[2]产值及收款计划（2026）'!$A:$A&amp;'[2]产值及收款计划（2026）'!$B:$B,'[2]产值及收款计划（2026）'!O:O)</f>
        <v>邱枫</v>
      </c>
      <c r="P244" s="234" t="str" cm="1">
        <f t="array" ref="P244">_xlfn.XLOOKUP($A244&amp;$B244,'[2]产值及收款计划（2026）'!$A:$A&amp;'[2]产值及收款计划（2026）'!$B:$B,'[2]产值及收款计划（2026）'!P:P)</f>
        <v>25已完结</v>
      </c>
      <c r="Q244" s="235" t="e" cm="1">
        <f t="array" ref="Q244">_xlfn.XLOOKUP($A244&amp;$B244,'[2]产值及收款计划（2026）'!$A:$A&amp;'[2]产值及收款计划（2026）'!$B:$B,'[2]产值及收款计划（2026）'!Q:Q)</f>
        <v>#REF!</v>
      </c>
      <c r="R244" s="235" t="e" cm="1">
        <f t="array" ref="R244">_xlfn.XLOOKUP($A244&amp;$B244,'[2]产值及收款计划（2026）'!$A:$A&amp;'[2]产值及收款计划（2026）'!$B:$B,'[2]产值及收款计划（2026）'!R:R)</f>
        <v>#REF!</v>
      </c>
      <c r="S244" s="235" t="e" cm="1">
        <f t="array" ref="S244">_xlfn.XLOOKUP($A244&amp;$B244,'[2]产值及收款计划（2026）'!$A:$A&amp;'[2]产值及收款计划（2026）'!$B:$B,'[2]产值及收款计划（2026）'!S:S)</f>
        <v>#REF!</v>
      </c>
      <c r="T244" s="235" cm="1">
        <f t="array" ref="T244">_xlfn.XLOOKUP($A244&amp;$B244,'[2]产值及收款计划（2026）'!$A:$A&amp;'[2]产值及收款计划（2026）'!$B:$B,'[2]产值及收款计划（2026）'!T:T)</f>
        <v>89.640529</v>
      </c>
      <c r="U244" s="235" cm="1">
        <f t="array" ref="U244">_xlfn.XLOOKUP($A244&amp;$B244,'[2]产值及收款计划（2026）'!$A:$A&amp;'[2]产值及收款计划（2026）'!$B:$B,'[2]产值及收款计划（2026）'!U:U)</f>
        <v>0</v>
      </c>
      <c r="V244" s="235" cm="1">
        <f t="array" ref="V244">_xlfn.XLOOKUP($A244&amp;$B244,'[2]产值及收款计划（2026）'!$A:$A&amp;'[2]产值及收款计划（2026）'!$B:$B,'[2]产值及收款计划（2026）'!V:V)</f>
        <v>0</v>
      </c>
      <c r="W244" s="235" t="e" cm="1">
        <f t="array" ref="W244">_xlfn.XLOOKUP($A244&amp;$B244,'[2]产值及收款计划（2026）'!$A:$A&amp;'[2]产值及收款计划（2026）'!$B:$B,'[2]产值及收款计划（2026）'!W:W)</f>
        <v>#REF!</v>
      </c>
      <c r="X244" s="235" t="e" cm="1">
        <f t="array" ref="X244">_xlfn.XLOOKUP($A244&amp;$B244,'[2]产值及收款计划（2026）'!$A:$A&amp;'[2]产值及收款计划（2026）'!$B:$B,'[2]产值及收款计划（2026）'!X:X)</f>
        <v>#REF!</v>
      </c>
      <c r="Y244" s="235" t="e" cm="1">
        <f t="array" ref="Y244">_xlfn.XLOOKUP($A244&amp;$B244,'[2]产值及收款计划（2026）'!$A:$A&amp;'[2]产值及收款计划（2026）'!$B:$B,'[2]产值及收款计划（2026）'!Y:Y)</f>
        <v>#REF!</v>
      </c>
      <c r="Z244" s="235" t="e" cm="1">
        <f t="array" ref="Z244">_xlfn.XLOOKUP($A244&amp;$B244,'[2]产值及收款计划（2026）'!$A:$A&amp;'[2]产值及收款计划（2026）'!$B:$B,'[2]产值及收款计划（2026）'!Z:Z)</f>
        <v>#REF!</v>
      </c>
      <c r="AA244" s="235" cm="1">
        <f t="array" ref="AA244">_xlfn.XLOOKUP($A244&amp;$B244,'[2]产值及收款计划（2026）'!$A:$A&amp;'[2]产值及收款计划（2026）'!$B:$B,'[2]产值及收款计划（2026）'!AA:AA)</f>
        <v>0</v>
      </c>
      <c r="AB244" s="235" cm="1">
        <f t="array" ref="AB244">_xlfn.XLOOKUP($A244&amp;$B244,'[2]产值及收款计划（2026）'!$A:$A&amp;'[2]产值及收款计划（2026）'!$B:$B,'[2]产值及收款计划（2026）'!AB:AB)</f>
        <v>0</v>
      </c>
      <c r="AC244" s="235" cm="1">
        <f t="array" ref="AC244">_xlfn.XLOOKUP($A244&amp;$B244,'[2]产值及收款计划（2026）'!$A:$A&amp;'[2]产值及收款计划（2026）'!$B:$B,'[2]产值及收款计划（2026）'!AC:AC)</f>
        <v>0</v>
      </c>
      <c r="AD244" s="235" cm="1">
        <f t="array" ref="AD244">_xlfn.XLOOKUP($A244&amp;$B244,'[2]产值及收款计划（2026）'!$A:$A&amp;'[2]产值及收款计划（2026）'!$B:$B,'[2]产值及收款计划（2026）'!AD:AD)</f>
        <v>0</v>
      </c>
      <c r="AE244" s="235" cm="1">
        <f t="array" ref="AE244">_xlfn.XLOOKUP($A244&amp;$B244,'[2]产值及收款计划（2026）'!$A:$A&amp;'[2]产值及收款计划（2026）'!$B:$B,'[2]产值及收款计划（2026）'!AE:AE)</f>
        <v>0</v>
      </c>
      <c r="AF244" s="235" cm="1">
        <f t="array" ref="AF244">_xlfn.XLOOKUP($A244&amp;$B244,'[2]产值及收款计划（2026）'!$A:$A&amp;'[2]产值及收款计划（2026）'!$B:$B,'[2]产值及收款计划（2026）'!AF:AF)</f>
        <v>0</v>
      </c>
      <c r="AG244" s="235" cm="1">
        <f t="array" ref="AG244">_xlfn.XLOOKUP($A244&amp;$B244,'[2]产值及收款计划（2026）'!$A:$A&amp;'[2]产值及收款计划（2026）'!$B:$B,'[2]产值及收款计划（2026）'!AG:AG)</f>
        <v>0</v>
      </c>
      <c r="AH244" s="235" cm="1">
        <f t="array" ref="AH244">_xlfn.XLOOKUP($A244&amp;$B244,'[2]产值及收款计划（2026）'!$A:$A&amp;'[2]产值及收款计划（2026）'!$B:$B,'[2]产值及收款计划（2026）'!AH:AH)</f>
        <v>0</v>
      </c>
      <c r="AI244" s="235" cm="1">
        <f t="array" ref="AI244">_xlfn.XLOOKUP($A244&amp;$B244,'[2]产值及收款计划（2026）'!$A:$A&amp;'[2]产值及收款计划（2026）'!$B:$B,'[2]产值及收款计划（2026）'!AI:AI)</f>
        <v>0</v>
      </c>
      <c r="AJ244" s="235" cm="1">
        <f t="array" ref="AJ244">_xlfn.XLOOKUP($A244&amp;$B244,'[2]产值及收款计划（2026）'!$A:$A&amp;'[2]产值及收款计划（2026）'!$B:$B,'[2]产值及收款计划（2026）'!AJ:AJ)</f>
        <v>0</v>
      </c>
      <c r="AK244" s="235" cm="1">
        <f t="array" ref="AK244">_xlfn.XLOOKUP($A244&amp;$B244,'[2]产值及收款计划（2026）'!$A:$A&amp;'[2]产值及收款计划（2026）'!$B:$B,'[2]产值及收款计划（2026）'!AK:AK)</f>
        <v>0</v>
      </c>
      <c r="AL244" s="235" cm="1">
        <f t="array" ref="AL244">_xlfn.XLOOKUP($A244&amp;$B244,'[2]产值及收款计划（2026）'!$A:$A&amp;'[2]产值及收款计划（2026）'!$B:$B,'[2]产值及收款计划（2026）'!AL:AL)</f>
        <v>0</v>
      </c>
      <c r="AM244" s="242" cm="1">
        <f t="array" ref="AM244">_xlfn.LET(_xlpm.勾选月份状态数组,TRANSPOSE('PPT(12-15页）-TOP10'!$A$3:$A$14),_xlpm.选择数据区,IF('PPT(12-15页）-TOP10'!$E$3="收款",$BA244:$BL244,$AA244:$AL244),SUM(_xlfn._xlws.FILTER(_xlpm.选择数据区,_xlpm.勾选月份状态数组,"")))</f>
        <v>0</v>
      </c>
      <c r="AN244" s="235" t="e">
        <f>_xlfn.XLOOKUP($C244,应收未收表!$T:$T,应收未收表!AA:AA)</f>
        <v>#N/A</v>
      </c>
      <c r="AO244" s="235" t="e">
        <f>_xlfn.XLOOKUP($C244,应收未收表!$T:$T,应收未收表!AB:AB)</f>
        <v>#N/A</v>
      </c>
      <c r="AP244" s="235" t="e">
        <f>_xlfn.XLOOKUP($C244,应收未收表!$T:$T,应收未收表!AC:AC)</f>
        <v>#N/A</v>
      </c>
      <c r="AQ244" s="235" t="e">
        <f>_xlfn.XLOOKUP($C244,应收未收表!$T:$T,应收未收表!AE:AE)</f>
        <v>#N/A</v>
      </c>
      <c r="AR244" s="235" t="e">
        <f>_xlfn.XLOOKUP($C244,应收未收表!$T:$T,应收未收表!AF:AF)</f>
        <v>#N/A</v>
      </c>
      <c r="AS244" s="235" t="e" cm="1">
        <f t="array" ref="AS244">_xlfn.XLOOKUP($A244&amp;$B244,'[2]产值及收款计划（2026）'!$A:$A&amp;'[2]产值及收款计划（2026）'!$B:$B,'[2]产值及收款计划（2026）'!AS:AS)</f>
        <v>#REF!</v>
      </c>
      <c r="AT244" s="235" t="e" cm="1">
        <f t="array" ref="AT244">_xlfn.XLOOKUP($A244&amp;$B244,'[2]产值及收款计划（2026）'!$A:$A&amp;'[2]产值及收款计划（2026）'!$B:$B,'[2]产值及收款计划（2026）'!AT:AT)</f>
        <v>#REF!</v>
      </c>
      <c r="AU244" s="235" t="e" cm="1">
        <f t="array" ref="AU244">_xlfn.XLOOKUP($A244&amp;$B244,'[2]产值及收款计划（2026）'!$A:$A&amp;'[2]产值及收款计划（2026）'!$B:$B,'[2]产值及收款计划（2026）'!AU:AU)</f>
        <v>#REF!</v>
      </c>
      <c r="AV244" s="235" t="e" cm="1">
        <f t="array" ref="AV244">_xlfn.XLOOKUP($A244&amp;$B244,'[2]产值及收款计划（2026）'!$A:$A&amp;'[2]产值及收款计划（2026）'!$B:$B,'[2]产值及收款计划（2026）'!AV:AV)</f>
        <v>#REF!</v>
      </c>
      <c r="AW244" s="235" cm="1">
        <f t="array" ref="AW244">_xlfn.XLOOKUP($A244&amp;$B244,'[2]产值及收款计划（2026）'!$A:$A&amp;'[2]产值及收款计划（2026）'!$B:$B,'[2]产值及收款计划（2026）'!AW:AW)</f>
        <v>71.703192</v>
      </c>
      <c r="AX244" s="235" cm="1">
        <f t="array" ref="AX244">_xlfn.XLOOKUP($A244&amp;$B244,'[2]产值及收款计划（2026）'!$A:$A&amp;'[2]产值及收款计划（2026）'!$B:$B,'[2]产值及收款计划（2026）'!AX:AX)</f>
        <v>0</v>
      </c>
      <c r="AY244" s="235" cm="1">
        <f t="array" ref="AY244">_xlfn.XLOOKUP($A244&amp;$B244,'[2]产值及收款计划（2026）'!$A:$A&amp;'[2]产值及收款计划（2026）'!$B:$B,'[2]产值及收款计划（2026）'!AY:AY)</f>
        <v>17.937337</v>
      </c>
      <c r="AZ244" s="235" cm="1">
        <f t="array" ref="AZ244">_xlfn.XLOOKUP($A244&amp;$B244,'[2]产值及收款计划（2026）'!$A:$A&amp;'[2]产值及收款计划（2026）'!$B:$B,'[2]产值及收款计划（2026）'!AZ:AZ)</f>
        <v>17.937337</v>
      </c>
      <c r="BA244" s="235" t="e" cm="1">
        <f t="array" ref="BA244">_xlfn.XLOOKUP($A244&amp;$B244,'[2]产值及收款计划（2026）'!$A:$A&amp;'[2]产值及收款计划（2026）'!$B:$B,'[2]产值及收款计划（2026）'!BA:BA)</f>
        <v>#REF!</v>
      </c>
      <c r="BB244" s="235" t="e" cm="1">
        <f t="array" ref="BB244">_xlfn.XLOOKUP($A244&amp;$B244,'[2]产值及收款计划（2026）'!$A:$A&amp;'[2]产值及收款计划（2026）'!$B:$B,'[2]产值及收款计划（2026）'!BB:BB)</f>
        <v>#REF!</v>
      </c>
      <c r="BC244" s="235" t="e" cm="1">
        <f t="array" ref="BC244">_xlfn.XLOOKUP($A244&amp;$B244,'[2]产值及收款计划（2026）'!$A:$A&amp;'[2]产值及收款计划（2026）'!$B:$B,'[2]产值及收款计划（2026）'!BC:BC)</f>
        <v>#REF!</v>
      </c>
      <c r="BD244" s="235" t="e" cm="1">
        <f t="array" ref="BD244">_xlfn.XLOOKUP($A244&amp;$B244,'[2]产值及收款计划（2026）'!$A:$A&amp;'[2]产值及收款计划（2026）'!$B:$B,'[2]产值及收款计划（2026）'!BD:BD)</f>
        <v>#REF!</v>
      </c>
      <c r="BE244" s="235" t="e" cm="1">
        <f t="array" ref="BE244">_xlfn.XLOOKUP($A244&amp;$B244,'[2]产值及收款计划（2026）'!$A:$A&amp;'[2]产值及收款计划（2026）'!$B:$B,'[2]产值及收款计划（2026）'!BE:BE)</f>
        <v>#REF!</v>
      </c>
      <c r="BF244" s="235" t="e" cm="1">
        <f t="array" ref="BF244">_xlfn.XLOOKUP($A244&amp;$B244,'[2]产值及收款计划（2026）'!$A:$A&amp;'[2]产值及收款计划（2026）'!$B:$B,'[2]产值及收款计划（2026）'!BF:BF)</f>
        <v>#REF!</v>
      </c>
      <c r="BG244" s="235" t="e" cm="1">
        <f t="array" ref="BG244">_xlfn.XLOOKUP($A244&amp;$B244,'[2]产值及收款计划（2026）'!$A:$A&amp;'[2]产值及收款计划（2026）'!$B:$B,'[2]产值及收款计划（2026）'!BG:BG)</f>
        <v>#REF!</v>
      </c>
      <c r="BH244" s="235" t="e" cm="1">
        <f t="array" ref="BH244">_xlfn.XLOOKUP($A244&amp;$B244,'[2]产值及收款计划（2026）'!$A:$A&amp;'[2]产值及收款计划（2026）'!$B:$B,'[2]产值及收款计划（2026）'!BH:BH)</f>
        <v>#REF!</v>
      </c>
      <c r="BI244" s="235" t="e" cm="1">
        <f t="array" ref="BI244">_xlfn.XLOOKUP($A244&amp;$B244,'[2]产值及收款计划（2026）'!$A:$A&amp;'[2]产值及收款计划（2026）'!$B:$B,'[2]产值及收款计划（2026）'!BI:BI)</f>
        <v>#REF!</v>
      </c>
      <c r="BJ244" s="235" t="e" cm="1">
        <f t="array" ref="BJ244">_xlfn.XLOOKUP($A244&amp;$B244,'[2]产值及收款计划（2026）'!$A:$A&amp;'[2]产值及收款计划（2026）'!$B:$B,'[2]产值及收款计划（2026）'!BJ:BJ)</f>
        <v>#REF!</v>
      </c>
      <c r="BK244" s="235" t="e" cm="1">
        <f t="array" ref="BK244">_xlfn.XLOOKUP($A244&amp;$B244,'[2]产值及收款计划（2026）'!$A:$A&amp;'[2]产值及收款计划（2026）'!$B:$B,'[2]产值及收款计划（2026）'!BK:BK)</f>
        <v>#REF!</v>
      </c>
      <c r="BL244" s="235" t="e" cm="1">
        <f t="array" ref="BL244">_xlfn.XLOOKUP($A244&amp;$B244,'[2]产值及收款计划（2026）'!$A:$A&amp;'[2]产值及收款计划（2026）'!$B:$B,'[2]产值及收款计划（2026）'!BL:BL)</f>
        <v>#REF!</v>
      </c>
      <c r="BM244" s="235"/>
      <c r="BN244" s="235"/>
      <c r="BO244" s="235"/>
      <c r="BP244" s="235"/>
      <c r="BQ244" s="235" t="e">
        <f>_xlfn.XLOOKUP($C244,应收未收表!$AJ:$AJ,应收未收表!AK:AK)</f>
        <v>#N/A</v>
      </c>
      <c r="BR244" s="235" t="e">
        <f>_xlfn.XLOOKUP($C244,应收未收表!$AJ:$AJ,应收未收表!AL:AL)</f>
        <v>#N/A</v>
      </c>
      <c r="BS244" s="235" t="e">
        <f>_xlfn.XLOOKUP($C244,应收未收表!$AJ:$AJ,应收未收表!AM:AM)</f>
        <v>#N/A</v>
      </c>
      <c r="BT244" s="235" t="e">
        <f>_xlfn.XLOOKUP($C244,应收未收表!$AJ:$AJ,应收未收表!AN:AN)</f>
        <v>#N/A</v>
      </c>
      <c r="BU244" s="234" t="str" cm="1">
        <f t="array" ref="BU244">_xlfn.XLOOKUP($A244&amp;$B244,'[2]产值及收款计划（2026）'!$A:$A&amp;'[2]产值及收款计划（2026）'!$B:$B,'[2]产值及收款计划（2026）'!BQ:BQ)</f>
        <v>上海城建数字产业集团有限公司</v>
      </c>
      <c r="BV244" s="235" t="e" cm="1">
        <f t="array" ref="BV244">_xlfn.XLOOKUP($A244&amp;$B244,'[2]产值及收款计划（2026）'!$A:$A&amp;'[2]产值及收款计划（2026）'!$B:$B,'[2]产值及收款计划（2026）'!BR:BR)</f>
        <v>#REF!</v>
      </c>
      <c r="CE244" s="235" cm="1">
        <f t="array" ref="CE244">_xlfn.XLOOKUP($A244&amp;$B244,'[2]产值及收款计划（2026）'!$A:$A&amp;'[2]产值及收款计划（2026）'!$B:$B,'[2]产值及收款计划（2026）'!CA:CA)</f>
        <v>0</v>
      </c>
      <c r="CF244" s="235" cm="1">
        <f t="array" ref="CF244">_xlfn.XLOOKUP($A244&amp;$B244,'[2]产值及收款计划（2026）'!$A:$A&amp;'[2]产值及收款计划（2026）'!$B:$B,'[2]产值及收款计划（2026）'!CB:CB)</f>
        <v>0</v>
      </c>
      <c r="CG244" s="235" cm="1">
        <f t="array" ref="CG244">_xlfn.XLOOKUP($A244&amp;$B244,'[2]产值及收款计划（2026）'!$A:$A&amp;'[2]产值及收款计划（2026）'!$B:$B,'[2]产值及收款计划（2026）'!CC:CC)</f>
        <v>0</v>
      </c>
      <c r="CH244" s="235" cm="1">
        <f t="array" ref="CH244">_xlfn.XLOOKUP($A244&amp;$B244,'[2]产值及收款计划（2026）'!$A:$A&amp;'[2]产值及收款计划（2026）'!$B:$B,'[2]产值及收款计划（2026）'!CD:CD)</f>
        <v>0</v>
      </c>
      <c r="CI244" s="235" cm="1">
        <f t="array" ref="CI244">_xlfn.XLOOKUP($A244&amp;$B244,'[2]产值及收款计划（2026）'!$A:$A&amp;'[2]产值及收款计划（2026）'!$B:$B,'[2]产值及收款计划（2026）'!CE:CE)</f>
        <v>0</v>
      </c>
      <c r="CJ244" s="235" cm="1">
        <f t="array" ref="CJ244">_xlfn.XLOOKUP($A244&amp;$B244,'[2]产值及收款计划（2026）'!$A:$A&amp;'[2]产值及收款计划（2026）'!$B:$B,'[2]产值及收款计划（2026）'!CF:CF)</f>
        <v>0</v>
      </c>
      <c r="CK244" s="235" cm="1">
        <f t="array" ref="CK244">_xlfn.XLOOKUP($A244&amp;$B244,'[2]产值及收款计划（2026）'!$A:$A&amp;'[2]产值及收款计划（2026）'!$B:$B,'[2]产值及收款计划（2026）'!CG:CG)</f>
        <v>0</v>
      </c>
      <c r="CL244" s="235" cm="1">
        <f t="array" ref="CL244">_xlfn.XLOOKUP($A244&amp;$B244,'[2]产值及收款计划（2026）'!$A:$A&amp;'[2]产值及收款计划（2026）'!$B:$B,'[2]产值及收款计划（2026）'!CH:CH)</f>
        <v>0</v>
      </c>
      <c r="CM244" s="235" cm="1">
        <f t="array" ref="CM244">_xlfn.XLOOKUP($A244&amp;$B244,'[2]产值及收款计划（2026）'!$A:$A&amp;'[2]产值及收款计划（2026）'!$B:$B,'[2]产值及收款计划（2026）'!CI:CI)</f>
        <v>0</v>
      </c>
      <c r="CN244" s="235" cm="1">
        <f t="array" ref="CN244">_xlfn.XLOOKUP($A244&amp;$B244,'[2]产值及收款计划（2026）'!$A:$A&amp;'[2]产值及收款计划（2026）'!$B:$B,'[2]产值及收款计划（2026）'!CJ:CJ)</f>
        <v>0</v>
      </c>
      <c r="CO244" s="235" cm="1">
        <f t="array" ref="CO244">_xlfn.XLOOKUP($A244&amp;$B244,'[2]产值及收款计划（2026）'!$A:$A&amp;'[2]产值及收款计划（2026）'!$B:$B,'[2]产值及收款计划（2026）'!CK:CK)</f>
        <v>0</v>
      </c>
      <c r="CP244" s="235" cm="1">
        <f t="array" ref="CP244">_xlfn.XLOOKUP($A244&amp;$B244,'[2]产值及收款计划（2026）'!$A:$A&amp;'[2]产值及收款计划（2026）'!$B:$B,'[2]产值及收款计划（2026）'!CL:CL)</f>
        <v>0</v>
      </c>
      <c r="DE244" s="235" cm="1">
        <f t="array" ref="DE244">_xlfn.XLOOKUP($A244&amp;$B244,'[2]产值及收款计划（2026）'!$A:$A&amp;'[2]产值及收款计划（2026）'!$B:$B,'[2]产值及收款计划（2026）'!DA:DA)</f>
        <v>0</v>
      </c>
      <c r="DF244" s="235" cm="1">
        <f t="array" ref="DF244">_xlfn.XLOOKUP($A244&amp;$B244,'[2]产值及收款计划（2026）'!$A:$A&amp;'[2]产值及收款计划（2026）'!$B:$B,'[2]产值及收款计划（2026）'!DB:DB)</f>
        <v>0</v>
      </c>
      <c r="DG244" s="235" cm="1">
        <f t="array" ref="DG244">_xlfn.XLOOKUP($A244&amp;$B244,'[2]产值及收款计划（2026）'!$A:$A&amp;'[2]产值及收款计划（2026）'!$B:$B,'[2]产值及收款计划（2026）'!DC:DC)</f>
        <v>0</v>
      </c>
      <c r="DH244" s="235" cm="1">
        <f t="array" ref="DH244">_xlfn.XLOOKUP($A244&amp;$B244,'[2]产值及收款计划（2026）'!$A:$A&amp;'[2]产值及收款计划（2026）'!$B:$B,'[2]产值及收款计划（2026）'!DD:DD)</f>
        <v>0</v>
      </c>
      <c r="DI244" s="235" cm="1">
        <f t="array" ref="DI244">_xlfn.XLOOKUP($A244&amp;$B244,'[2]产值及收款计划（2026）'!$A:$A&amp;'[2]产值及收款计划（2026）'!$B:$B,'[2]产值及收款计划（2026）'!DE:DE)</f>
        <v>0</v>
      </c>
      <c r="DJ244" s="235" cm="1">
        <f t="array" ref="DJ244">_xlfn.XLOOKUP($A244&amp;$B244,'[2]产值及收款计划（2026）'!$A:$A&amp;'[2]产值及收款计划（2026）'!$B:$B,'[2]产值及收款计划（2026）'!DF:DF)</f>
        <v>0</v>
      </c>
      <c r="DK244" s="235" cm="1">
        <f t="array" ref="DK244">_xlfn.XLOOKUP($A244&amp;$B244,'[2]产值及收款计划（2026）'!$A:$A&amp;'[2]产值及收款计划（2026）'!$B:$B,'[2]产值及收款计划（2026）'!DG:DG)</f>
        <v>0</v>
      </c>
      <c r="DL244" s="235" cm="1">
        <f t="array" ref="DL244">_xlfn.XLOOKUP($A244&amp;$B244,'[2]产值及收款计划（2026）'!$A:$A&amp;'[2]产值及收款计划（2026）'!$B:$B,'[2]产值及收款计划（2026）'!DH:DH)</f>
        <v>0</v>
      </c>
      <c r="DM244" s="235" cm="1">
        <f t="array" ref="DM244">_xlfn.XLOOKUP($A244&amp;$B244,'[2]产值及收款计划（2026）'!$A:$A&amp;'[2]产值及收款计划（2026）'!$B:$B,'[2]产值及收款计划（2026）'!DI:DI)</f>
        <v>0</v>
      </c>
      <c r="DN244" s="235" cm="1">
        <f t="array" ref="DN244">_xlfn.XLOOKUP($A244&amp;$B244,'[2]产值及收款计划（2026）'!$A:$A&amp;'[2]产值及收款计划（2026）'!$B:$B,'[2]产值及收款计划（2026）'!DJ:DJ)</f>
        <v>0</v>
      </c>
      <c r="DO244" s="235" cm="1">
        <f t="array" ref="DO244">_xlfn.XLOOKUP($A244&amp;$B244,'[2]产值及收款计划（2026）'!$A:$A&amp;'[2]产值及收款计划（2026）'!$B:$B,'[2]产值及收款计划（2026）'!DK:DK)</f>
        <v>0</v>
      </c>
      <c r="DP244" s="235" cm="1">
        <f t="array" ref="DP244">_xlfn.XLOOKUP($A244&amp;$B244,'[2]产值及收款计划（2026）'!$A:$A&amp;'[2]产值及收款计划（2026）'!$B:$B,'[2]产值及收款计划（2026）'!DL:DL)</f>
        <v>0</v>
      </c>
      <c r="DQ244" s="243"/>
      <c r="DR244" s="229"/>
    </row>
    <row r="245" ht="60.75" spans="1:122">
      <c r="A245" s="233">
        <f t="shared" si="18"/>
        <v>96</v>
      </c>
      <c r="B245" s="233" t="s">
        <v>26</v>
      </c>
      <c r="C245" s="234" t="str" cm="1">
        <f t="array" ref="C245">_xlfn.XLOOKUP($A245&amp;$B245,'[2]产值及收款计划（2026）'!$A:$A&amp;'[2]产值及收款计划（2026）'!$B:$B,'[2]产值及收款计划（2026）'!C:C)</f>
        <v>ZHT2025042100042</v>
      </c>
      <c r="D245" s="234" t="str" cm="1">
        <f t="array" ref="D245">_xlfn.XLOOKUP($A245&amp;$B245,'[2]产值及收款计划（2026）'!$A:$A&amp;'[2]产值及收款计划（2026）'!$B:$B,'[2]产值及收款计划（2026）'!D:D)</f>
        <v>浦东大道地道设施补缺项目-BIM制作服务</v>
      </c>
      <c r="E245" s="235" cm="1">
        <f t="array" ref="E245">_xlfn.XLOOKUP($A245&amp;$B245,'[2]产值及收款计划（2026）'!$A:$A&amp;'[2]产值及收款计划（2026）'!$B:$B,'[2]产值及收款计划（2026）'!E:E)</f>
        <v>71.12918</v>
      </c>
      <c r="F245" s="235" cm="1">
        <f t="array" ref="F245">_xlfn.XLOOKUP($A245&amp;$B245,'[2]产值及收款计划（2026）'!$A:$A&amp;'[2]产值及收款计划（2026）'!$B:$B,'[2]产值及收款计划（2026）'!F:F)</f>
        <v>71.12918</v>
      </c>
      <c r="G245" s="235" cm="1">
        <f t="array" ref="G245">_xlfn.XLOOKUP($A245&amp;$B245,'[2]产值及收款计划（2026）'!$A:$A&amp;'[2]产值及收款计划（2026）'!$B:$B,'[2]产值及收款计划（2026）'!G:G)</f>
        <v>71.12918</v>
      </c>
      <c r="H245" s="235" cm="1">
        <f t="array" ref="H245">_xlfn.XLOOKUP($A245&amp;$B245,'[2]产值及收款计划（2026）'!$A:$A&amp;'[2]产值及收款计划（2026）'!$B:$B,'[2]产值及收款计划（2026）'!H:H)</f>
        <v>41.12918</v>
      </c>
      <c r="I245" s="236" cm="1">
        <f t="array" ref="I245">_xlfn.XLOOKUP($A245&amp;$B245,'[2]产值及收款计划（2026）'!$A:$A&amp;'[2]产值及收款计划（2026）'!$B:$B,'[2]产值及收款计划（2026）'!I:I)</f>
        <v>0.578232168569917</v>
      </c>
      <c r="J245" s="237" cm="1">
        <f t="array" ref="J245">_xlfn.XLOOKUP($A245&amp;$B245,'[2]产值及收款计划（2026）'!$A:$A&amp;'[2]产值及收款计划（2026）'!$B:$B,'[2]产值及收款计划（2026）'!J:J)</f>
        <v>0.06</v>
      </c>
      <c r="K245" s="235" t="e" cm="1">
        <f t="array" ref="K245">_xlfn.XLOOKUP($A245&amp;$B245,'[2]产值及收款计划（2026）'!$A:$A&amp;'[2]产值及收款计划（2026）'!$B:$B,'[2]产值及收款计划（2026）'!K:K)</f>
        <v>#REF!</v>
      </c>
      <c r="L245" s="235" t="e" cm="1">
        <f t="array" ref="L245">_xlfn.XLOOKUP($A245&amp;$B245,'[2]产值及收款计划（2026）'!$A:$A&amp;'[2]产值及收款计划（2026）'!$B:$B,'[2]产值及收款计划（2026）'!L:L)</f>
        <v>#REF!</v>
      </c>
      <c r="M245" s="235" t="str" cm="1">
        <f t="array" ref="M245">_xlfn.XLOOKUP($A245&amp;$B245,'[2]产值及收款计划（2026）'!$A:$A&amp;'[2]产值及收款计划（2026）'!$B:$B,'[2]产值及收款计划（2026）'!M:M)</f>
        <v>主导</v>
      </c>
      <c r="N245" s="235" t="str" cm="1">
        <f t="array" ref="N245">_xlfn.XLOOKUP($A245&amp;$B245,'[2]产值及收款计划（2026）'!$A:$A&amp;'[2]产值及收款计划（2026）'!$B:$B,'[2]产值及收款计划（2026）'!N:N)</f>
        <v>邱枫团队</v>
      </c>
      <c r="O245" s="235" t="str" cm="1">
        <f t="array" ref="O245">_xlfn.XLOOKUP($A245&amp;$B245,'[2]产值及收款计划（2026）'!$A:$A&amp;'[2]产值及收款计划（2026）'!$B:$B,'[2]产值及收款计划（2026）'!O:O)</f>
        <v>邱枫</v>
      </c>
      <c r="P245" s="234" t="str" cm="1">
        <f t="array" ref="P245">_xlfn.XLOOKUP($A245&amp;$B245,'[2]产值及收款计划（2026）'!$A:$A&amp;'[2]产值及收款计划（2026）'!$B:$B,'[2]产值及收款计划（2026）'!P:P)</f>
        <v>25已完结</v>
      </c>
      <c r="Q245" s="235" t="e" cm="1">
        <f t="array" ref="Q245">_xlfn.XLOOKUP($A245&amp;$B245,'[2]产值及收款计划（2026）'!$A:$A&amp;'[2]产值及收款计划（2026）'!$B:$B,'[2]产值及收款计划（2026）'!Q:Q)</f>
        <v>#REF!</v>
      </c>
      <c r="R245" s="235" t="e" cm="1">
        <f t="array" ref="R245">_xlfn.XLOOKUP($A245&amp;$B245,'[2]产值及收款计划（2026）'!$A:$A&amp;'[2]产值及收款计划（2026）'!$B:$B,'[2]产值及收款计划（2026）'!R:R)</f>
        <v>#REF!</v>
      </c>
      <c r="S245" s="235" t="e" cm="1">
        <f t="array" ref="S245">_xlfn.XLOOKUP($A245&amp;$B245,'[2]产值及收款计划（2026）'!$A:$A&amp;'[2]产值及收款计划（2026）'!$B:$B,'[2]产值及收款计划（2026）'!S:S)</f>
        <v>#REF!</v>
      </c>
      <c r="T245" s="235" cm="1">
        <f t="array" ref="T245">_xlfn.XLOOKUP($A245&amp;$B245,'[2]产值及收款计划（2026）'!$A:$A&amp;'[2]产值及收款计划（2026）'!$B:$B,'[2]产值及收款计划（2026）'!T:T)</f>
        <v>71.12918</v>
      </c>
      <c r="U245" s="235" cm="1">
        <f t="array" ref="U245">_xlfn.XLOOKUP($A245&amp;$B245,'[2]产值及收款计划（2026）'!$A:$A&amp;'[2]产值及收款计划（2026）'!$B:$B,'[2]产值及收款计划（2026）'!U:U)</f>
        <v>0</v>
      </c>
      <c r="V245" s="235" cm="1">
        <f t="array" ref="V245">_xlfn.XLOOKUP($A245&amp;$B245,'[2]产值及收款计划（2026）'!$A:$A&amp;'[2]产值及收款计划（2026）'!$B:$B,'[2]产值及收款计划（2026）'!V:V)</f>
        <v>0</v>
      </c>
      <c r="W245" s="235" t="e" cm="1">
        <f t="array" ref="W245">_xlfn.XLOOKUP($A245&amp;$B245,'[2]产值及收款计划（2026）'!$A:$A&amp;'[2]产值及收款计划（2026）'!$B:$B,'[2]产值及收款计划（2026）'!W:W)</f>
        <v>#REF!</v>
      </c>
      <c r="X245" s="235" t="e" cm="1">
        <f t="array" ref="X245">_xlfn.XLOOKUP($A245&amp;$B245,'[2]产值及收款计划（2026）'!$A:$A&amp;'[2]产值及收款计划（2026）'!$B:$B,'[2]产值及收款计划（2026）'!X:X)</f>
        <v>#REF!</v>
      </c>
      <c r="Y245" s="235" t="e" cm="1">
        <f t="array" ref="Y245">_xlfn.XLOOKUP($A245&amp;$B245,'[2]产值及收款计划（2026）'!$A:$A&amp;'[2]产值及收款计划（2026）'!$B:$B,'[2]产值及收款计划（2026）'!Y:Y)</f>
        <v>#REF!</v>
      </c>
      <c r="Z245" s="235" t="e" cm="1">
        <f t="array" ref="Z245">_xlfn.XLOOKUP($A245&amp;$B245,'[2]产值及收款计划（2026）'!$A:$A&amp;'[2]产值及收款计划（2026）'!$B:$B,'[2]产值及收款计划（2026）'!Z:Z)</f>
        <v>#REF!</v>
      </c>
      <c r="AA245" s="235" cm="1">
        <f t="array" ref="AA245">_xlfn.XLOOKUP($A245&amp;$B245,'[2]产值及收款计划（2026）'!$A:$A&amp;'[2]产值及收款计划（2026）'!$B:$B,'[2]产值及收款计划（2026）'!AA:AA)</f>
        <v>0</v>
      </c>
      <c r="AB245" s="235" cm="1">
        <f t="array" ref="AB245">_xlfn.XLOOKUP($A245&amp;$B245,'[2]产值及收款计划（2026）'!$A:$A&amp;'[2]产值及收款计划（2026）'!$B:$B,'[2]产值及收款计划（2026）'!AB:AB)</f>
        <v>0</v>
      </c>
      <c r="AC245" s="235" cm="1">
        <f t="array" ref="AC245">_xlfn.XLOOKUP($A245&amp;$B245,'[2]产值及收款计划（2026）'!$A:$A&amp;'[2]产值及收款计划（2026）'!$B:$B,'[2]产值及收款计划（2026）'!AC:AC)</f>
        <v>0</v>
      </c>
      <c r="AD245" s="235" cm="1">
        <f t="array" ref="AD245">_xlfn.XLOOKUP($A245&amp;$B245,'[2]产值及收款计划（2026）'!$A:$A&amp;'[2]产值及收款计划（2026）'!$B:$B,'[2]产值及收款计划（2026）'!AD:AD)</f>
        <v>0</v>
      </c>
      <c r="AE245" s="235" cm="1">
        <f t="array" ref="AE245">_xlfn.XLOOKUP($A245&amp;$B245,'[2]产值及收款计划（2026）'!$A:$A&amp;'[2]产值及收款计划（2026）'!$B:$B,'[2]产值及收款计划（2026）'!AE:AE)</f>
        <v>0</v>
      </c>
      <c r="AF245" s="235" cm="1">
        <f t="array" ref="AF245">_xlfn.XLOOKUP($A245&amp;$B245,'[2]产值及收款计划（2026）'!$A:$A&amp;'[2]产值及收款计划（2026）'!$B:$B,'[2]产值及收款计划（2026）'!AF:AF)</f>
        <v>0</v>
      </c>
      <c r="AG245" s="235" cm="1">
        <f t="array" ref="AG245">_xlfn.XLOOKUP($A245&amp;$B245,'[2]产值及收款计划（2026）'!$A:$A&amp;'[2]产值及收款计划（2026）'!$B:$B,'[2]产值及收款计划（2026）'!AG:AG)</f>
        <v>0</v>
      </c>
      <c r="AH245" s="235" cm="1">
        <f t="array" ref="AH245">_xlfn.XLOOKUP($A245&amp;$B245,'[2]产值及收款计划（2026）'!$A:$A&amp;'[2]产值及收款计划（2026）'!$B:$B,'[2]产值及收款计划（2026）'!AH:AH)</f>
        <v>0</v>
      </c>
      <c r="AI245" s="235" cm="1">
        <f t="array" ref="AI245">_xlfn.XLOOKUP($A245&amp;$B245,'[2]产值及收款计划（2026）'!$A:$A&amp;'[2]产值及收款计划（2026）'!$B:$B,'[2]产值及收款计划（2026）'!AI:AI)</f>
        <v>0</v>
      </c>
      <c r="AJ245" s="235" cm="1">
        <f t="array" ref="AJ245">_xlfn.XLOOKUP($A245&amp;$B245,'[2]产值及收款计划（2026）'!$A:$A&amp;'[2]产值及收款计划（2026）'!$B:$B,'[2]产值及收款计划（2026）'!AJ:AJ)</f>
        <v>0</v>
      </c>
      <c r="AK245" s="235" cm="1">
        <f t="array" ref="AK245">_xlfn.XLOOKUP($A245&amp;$B245,'[2]产值及收款计划（2026）'!$A:$A&amp;'[2]产值及收款计划（2026）'!$B:$B,'[2]产值及收款计划（2026）'!AK:AK)</f>
        <v>0</v>
      </c>
      <c r="AL245" s="235" cm="1">
        <f t="array" ref="AL245">_xlfn.XLOOKUP($A245&amp;$B245,'[2]产值及收款计划（2026）'!$A:$A&amp;'[2]产值及收款计划（2026）'!$B:$B,'[2]产值及收款计划（2026）'!AL:AL)</f>
        <v>0</v>
      </c>
      <c r="AM245" s="242" cm="1">
        <f t="array" ref="AM245">_xlfn.LET(_xlpm.勾选月份状态数组,TRANSPOSE('PPT(12-15页）-TOP10'!$A$3:$A$14),_xlpm.选择数据区,IF('PPT(12-15页）-TOP10'!$E$3="收款",$BA245:$BL245,$AA245:$AL245),SUM(_xlfn._xlws.FILTER(_xlpm.选择数据区,_xlpm.勾选月份状态数组,"")))</f>
        <v>0</v>
      </c>
      <c r="AN245" s="235" t="e">
        <f>_xlfn.XLOOKUP($C245,应收未收表!$T:$T,应收未收表!AA:AA)</f>
        <v>#N/A</v>
      </c>
      <c r="AO245" s="235" t="e">
        <f>_xlfn.XLOOKUP($C245,应收未收表!$T:$T,应收未收表!AB:AB)</f>
        <v>#N/A</v>
      </c>
      <c r="AP245" s="235" t="e">
        <f>_xlfn.XLOOKUP($C245,应收未收表!$T:$T,应收未收表!AC:AC)</f>
        <v>#N/A</v>
      </c>
      <c r="AQ245" s="235" t="e">
        <f>_xlfn.XLOOKUP($C245,应收未收表!$T:$T,应收未收表!AE:AE)</f>
        <v>#N/A</v>
      </c>
      <c r="AR245" s="235" t="e">
        <f>_xlfn.XLOOKUP($C245,应收未收表!$T:$T,应收未收表!AF:AF)</f>
        <v>#N/A</v>
      </c>
      <c r="AS245" s="235" t="e" cm="1">
        <f t="array" ref="AS245">_xlfn.XLOOKUP($A245&amp;$B245,'[2]产值及收款计划（2026）'!$A:$A&amp;'[2]产值及收款计划（2026）'!$B:$B,'[2]产值及收款计划（2026）'!AS:AS)</f>
        <v>#REF!</v>
      </c>
      <c r="AT245" s="235" t="e" cm="1">
        <f t="array" ref="AT245">_xlfn.XLOOKUP($A245&amp;$B245,'[2]产值及收款计划（2026）'!$A:$A&amp;'[2]产值及收款计划（2026）'!$B:$B,'[2]产值及收款计划（2026）'!AT:AT)</f>
        <v>#REF!</v>
      </c>
      <c r="AU245" s="235" t="e" cm="1">
        <f t="array" ref="AU245">_xlfn.XLOOKUP($A245&amp;$B245,'[2]产值及收款计划（2026）'!$A:$A&amp;'[2]产值及收款计划（2026）'!$B:$B,'[2]产值及收款计划（2026）'!AU:AU)</f>
        <v>#REF!</v>
      </c>
      <c r="AV245" s="235" t="e" cm="1">
        <f t="array" ref="AV245">_xlfn.XLOOKUP($A245&amp;$B245,'[2]产值及收款计划（2026）'!$A:$A&amp;'[2]产值及收款计划（2026）'!$B:$B,'[2]产值及收款计划（2026）'!AV:AV)</f>
        <v>#REF!</v>
      </c>
      <c r="AW245" s="235" cm="1">
        <f t="array" ref="AW245">_xlfn.XLOOKUP($A245&amp;$B245,'[2]产值及收款计划（2026）'!$A:$A&amp;'[2]产值及收款计划（2026）'!$B:$B,'[2]产值及收款计划（2026）'!AW:AW)</f>
        <v>0</v>
      </c>
      <c r="AX245" s="235" cm="1">
        <f t="array" ref="AX245">_xlfn.XLOOKUP($A245&amp;$B245,'[2]产值及收款计划（2026）'!$A:$A&amp;'[2]产值及收款计划（2026）'!$B:$B,'[2]产值及收款计划（2026）'!AX:AX)</f>
        <v>0</v>
      </c>
      <c r="AY245" s="235" cm="1">
        <f t="array" ref="AY245">_xlfn.XLOOKUP($A245&amp;$B245,'[2]产值及收款计划（2026）'!$A:$A&amp;'[2]产值及收款计划（2026）'!$B:$B,'[2]产值及收款计划（2026）'!AY:AY)</f>
        <v>71.12918</v>
      </c>
      <c r="AZ245" s="235" cm="1">
        <f t="array" ref="AZ245">_xlfn.XLOOKUP($A245&amp;$B245,'[2]产值及收款计划（2026）'!$A:$A&amp;'[2]产值及收款计划（2026）'!$B:$B,'[2]产值及收款计划（2026）'!AZ:AZ)</f>
        <v>71.12918</v>
      </c>
      <c r="BA245" s="235" t="e" cm="1">
        <f t="array" ref="BA245">_xlfn.XLOOKUP($A245&amp;$B245,'[2]产值及收款计划（2026）'!$A:$A&amp;'[2]产值及收款计划（2026）'!$B:$B,'[2]产值及收款计划（2026）'!BA:BA)</f>
        <v>#REF!</v>
      </c>
      <c r="BB245" s="235" t="e" cm="1">
        <f t="array" ref="BB245">_xlfn.XLOOKUP($A245&amp;$B245,'[2]产值及收款计划（2026）'!$A:$A&amp;'[2]产值及收款计划（2026）'!$B:$B,'[2]产值及收款计划（2026）'!BB:BB)</f>
        <v>#REF!</v>
      </c>
      <c r="BC245" s="235" t="e" cm="1">
        <f t="array" ref="BC245">_xlfn.XLOOKUP($A245&amp;$B245,'[2]产值及收款计划（2026）'!$A:$A&amp;'[2]产值及收款计划（2026）'!$B:$B,'[2]产值及收款计划（2026）'!BC:BC)</f>
        <v>#REF!</v>
      </c>
      <c r="BD245" s="235" t="e" cm="1">
        <f t="array" ref="BD245">_xlfn.XLOOKUP($A245&amp;$B245,'[2]产值及收款计划（2026）'!$A:$A&amp;'[2]产值及收款计划（2026）'!$B:$B,'[2]产值及收款计划（2026）'!BD:BD)</f>
        <v>#REF!</v>
      </c>
      <c r="BE245" s="235" t="e" cm="1">
        <f t="array" ref="BE245">_xlfn.XLOOKUP($A245&amp;$B245,'[2]产值及收款计划（2026）'!$A:$A&amp;'[2]产值及收款计划（2026）'!$B:$B,'[2]产值及收款计划（2026）'!BE:BE)</f>
        <v>#REF!</v>
      </c>
      <c r="BF245" s="235" t="e" cm="1">
        <f t="array" ref="BF245">_xlfn.XLOOKUP($A245&amp;$B245,'[2]产值及收款计划（2026）'!$A:$A&amp;'[2]产值及收款计划（2026）'!$B:$B,'[2]产值及收款计划（2026）'!BF:BF)</f>
        <v>#REF!</v>
      </c>
      <c r="BG245" s="235" t="e" cm="1">
        <f t="array" ref="BG245">_xlfn.XLOOKUP($A245&amp;$B245,'[2]产值及收款计划（2026）'!$A:$A&amp;'[2]产值及收款计划（2026）'!$B:$B,'[2]产值及收款计划（2026）'!BG:BG)</f>
        <v>#REF!</v>
      </c>
      <c r="BH245" s="235" t="e" cm="1">
        <f t="array" ref="BH245">_xlfn.XLOOKUP($A245&amp;$B245,'[2]产值及收款计划（2026）'!$A:$A&amp;'[2]产值及收款计划（2026）'!$B:$B,'[2]产值及收款计划（2026）'!BH:BH)</f>
        <v>#REF!</v>
      </c>
      <c r="BI245" s="235" t="e" cm="1">
        <f t="array" ref="BI245">_xlfn.XLOOKUP($A245&amp;$B245,'[2]产值及收款计划（2026）'!$A:$A&amp;'[2]产值及收款计划（2026）'!$B:$B,'[2]产值及收款计划（2026）'!BI:BI)</f>
        <v>#REF!</v>
      </c>
      <c r="BJ245" s="235" t="e" cm="1">
        <f t="array" ref="BJ245">_xlfn.XLOOKUP($A245&amp;$B245,'[2]产值及收款计划（2026）'!$A:$A&amp;'[2]产值及收款计划（2026）'!$B:$B,'[2]产值及收款计划（2026）'!BJ:BJ)</f>
        <v>#REF!</v>
      </c>
      <c r="BK245" s="235" t="e" cm="1">
        <f t="array" ref="BK245">_xlfn.XLOOKUP($A245&amp;$B245,'[2]产值及收款计划（2026）'!$A:$A&amp;'[2]产值及收款计划（2026）'!$B:$B,'[2]产值及收款计划（2026）'!BK:BK)</f>
        <v>#REF!</v>
      </c>
      <c r="BL245" s="235" t="e" cm="1">
        <f t="array" ref="BL245">_xlfn.XLOOKUP($A245&amp;$B245,'[2]产值及收款计划（2026）'!$A:$A&amp;'[2]产值及收款计划（2026）'!$B:$B,'[2]产值及收款计划（2026）'!BL:BL)</f>
        <v>#REF!</v>
      </c>
      <c r="BM245" s="235"/>
      <c r="BN245" s="235"/>
      <c r="BO245" s="235"/>
      <c r="BP245" s="235"/>
      <c r="BQ245" s="235">
        <f>_xlfn.XLOOKUP($C245,应收未收表!$AJ:$AJ,应收未收表!AK:AK)</f>
        <v>64</v>
      </c>
      <c r="BR245" s="235">
        <f>_xlfn.XLOOKUP($C245,应收未收表!$AJ:$AJ,应收未收表!AL:AL)</f>
        <v>64</v>
      </c>
      <c r="BS245" s="235" t="str">
        <f>_xlfn.XLOOKUP($C245,应收未收表!$AJ:$AJ,应收未收表!AM:AM)</f>
        <v>春节后一季度内落实且已上报一季度计划</v>
      </c>
      <c r="BT245" s="235">
        <f>_xlfn.XLOOKUP($C245,应收未收表!$AJ:$AJ,应收未收表!AN:AN)</f>
        <v>0</v>
      </c>
      <c r="BU245" s="234" t="str" cm="1">
        <f t="array" ref="BU245">_xlfn.XLOOKUP($A245&amp;$B245,'[2]产值及收款计划（2026）'!$A:$A&amp;'[2]产值及收款计划（2026）'!$B:$B,'[2]产值及收款计划（2026）'!BQ:BQ)</f>
        <v>上海城建养护管理有限公司</v>
      </c>
      <c r="BV245" s="235" t="e" cm="1">
        <f t="array" ref="BV245">_xlfn.XLOOKUP($A245&amp;$B245,'[2]产值及收款计划（2026）'!$A:$A&amp;'[2]产值及收款计划（2026）'!$B:$B,'[2]产值及收款计划（2026）'!BR:BR)</f>
        <v>#REF!</v>
      </c>
      <c r="CE245" s="235" cm="1">
        <f t="array" ref="CE245">_xlfn.XLOOKUP($A245&amp;$B245,'[2]产值及收款计划（2026）'!$A:$A&amp;'[2]产值及收款计划（2026）'!$B:$B,'[2]产值及收款计划（2026）'!CA:CA)</f>
        <v>0</v>
      </c>
      <c r="CF245" s="235" cm="1">
        <f t="array" ref="CF245">_xlfn.XLOOKUP($A245&amp;$B245,'[2]产值及收款计划（2026）'!$A:$A&amp;'[2]产值及收款计划（2026）'!$B:$B,'[2]产值及收款计划（2026）'!CB:CB)</f>
        <v>0</v>
      </c>
      <c r="CG245" s="235" cm="1">
        <f t="array" ref="CG245">_xlfn.XLOOKUP($A245&amp;$B245,'[2]产值及收款计划（2026）'!$A:$A&amp;'[2]产值及收款计划（2026）'!$B:$B,'[2]产值及收款计划（2026）'!CC:CC)</f>
        <v>0</v>
      </c>
      <c r="CH245" s="235" cm="1">
        <f t="array" ref="CH245">_xlfn.XLOOKUP($A245&amp;$B245,'[2]产值及收款计划（2026）'!$A:$A&amp;'[2]产值及收款计划（2026）'!$B:$B,'[2]产值及收款计划（2026）'!CD:CD)</f>
        <v>0</v>
      </c>
      <c r="CI245" s="235" cm="1">
        <f t="array" ref="CI245">_xlfn.XLOOKUP($A245&amp;$B245,'[2]产值及收款计划（2026）'!$A:$A&amp;'[2]产值及收款计划（2026）'!$B:$B,'[2]产值及收款计划（2026）'!CE:CE)</f>
        <v>0</v>
      </c>
      <c r="CJ245" s="235" cm="1">
        <f t="array" ref="CJ245">_xlfn.XLOOKUP($A245&amp;$B245,'[2]产值及收款计划（2026）'!$A:$A&amp;'[2]产值及收款计划（2026）'!$B:$B,'[2]产值及收款计划（2026）'!CF:CF)</f>
        <v>0</v>
      </c>
      <c r="CK245" s="235" cm="1">
        <f t="array" ref="CK245">_xlfn.XLOOKUP($A245&amp;$B245,'[2]产值及收款计划（2026）'!$A:$A&amp;'[2]产值及收款计划（2026）'!$B:$B,'[2]产值及收款计划（2026）'!CG:CG)</f>
        <v>0</v>
      </c>
      <c r="CL245" s="235" cm="1">
        <f t="array" ref="CL245">_xlfn.XLOOKUP($A245&amp;$B245,'[2]产值及收款计划（2026）'!$A:$A&amp;'[2]产值及收款计划（2026）'!$B:$B,'[2]产值及收款计划（2026）'!CH:CH)</f>
        <v>0</v>
      </c>
      <c r="CM245" s="235" cm="1">
        <f t="array" ref="CM245">_xlfn.XLOOKUP($A245&amp;$B245,'[2]产值及收款计划（2026）'!$A:$A&amp;'[2]产值及收款计划（2026）'!$B:$B,'[2]产值及收款计划（2026）'!CI:CI)</f>
        <v>0</v>
      </c>
      <c r="CN245" s="235" cm="1">
        <f t="array" ref="CN245">_xlfn.XLOOKUP($A245&amp;$B245,'[2]产值及收款计划（2026）'!$A:$A&amp;'[2]产值及收款计划（2026）'!$B:$B,'[2]产值及收款计划（2026）'!CJ:CJ)</f>
        <v>0</v>
      </c>
      <c r="CO245" s="235" cm="1">
        <f t="array" ref="CO245">_xlfn.XLOOKUP($A245&amp;$B245,'[2]产值及收款计划（2026）'!$A:$A&amp;'[2]产值及收款计划（2026）'!$B:$B,'[2]产值及收款计划（2026）'!CK:CK)</f>
        <v>0</v>
      </c>
      <c r="CP245" s="235" cm="1">
        <f t="array" ref="CP245">_xlfn.XLOOKUP($A245&amp;$B245,'[2]产值及收款计划（2026）'!$A:$A&amp;'[2]产值及收款计划（2026）'!$B:$B,'[2]产值及收款计划（2026）'!CL:CL)</f>
        <v>0</v>
      </c>
      <c r="DE245" s="235" cm="1">
        <f t="array" ref="DE245">_xlfn.XLOOKUP($A245&amp;$B245,'[2]产值及收款计划（2026）'!$A:$A&amp;'[2]产值及收款计划（2026）'!$B:$B,'[2]产值及收款计划（2026）'!DA:DA)</f>
        <v>0</v>
      </c>
      <c r="DF245" s="235" cm="1">
        <f t="array" ref="DF245">_xlfn.XLOOKUP($A245&amp;$B245,'[2]产值及收款计划（2026）'!$A:$A&amp;'[2]产值及收款计划（2026）'!$B:$B,'[2]产值及收款计划（2026）'!DB:DB)</f>
        <v>0</v>
      </c>
      <c r="DG245" s="235" cm="1">
        <f t="array" ref="DG245">_xlfn.XLOOKUP($A245&amp;$B245,'[2]产值及收款计划（2026）'!$A:$A&amp;'[2]产值及收款计划（2026）'!$B:$B,'[2]产值及收款计划（2026）'!DC:DC)</f>
        <v>0</v>
      </c>
      <c r="DH245" s="235" cm="1">
        <f t="array" ref="DH245">_xlfn.XLOOKUP($A245&amp;$B245,'[2]产值及收款计划（2026）'!$A:$A&amp;'[2]产值及收款计划（2026）'!$B:$B,'[2]产值及收款计划（2026）'!DD:DD)</f>
        <v>0</v>
      </c>
      <c r="DI245" s="235" cm="1">
        <f t="array" ref="DI245">_xlfn.XLOOKUP($A245&amp;$B245,'[2]产值及收款计划（2026）'!$A:$A&amp;'[2]产值及收款计划（2026）'!$B:$B,'[2]产值及收款计划（2026）'!DE:DE)</f>
        <v>0</v>
      </c>
      <c r="DJ245" s="235" cm="1">
        <f t="array" ref="DJ245">_xlfn.XLOOKUP($A245&amp;$B245,'[2]产值及收款计划（2026）'!$A:$A&amp;'[2]产值及收款计划（2026）'!$B:$B,'[2]产值及收款计划（2026）'!DF:DF)</f>
        <v>0</v>
      </c>
      <c r="DK245" s="235" cm="1">
        <f t="array" ref="DK245">_xlfn.XLOOKUP($A245&amp;$B245,'[2]产值及收款计划（2026）'!$A:$A&amp;'[2]产值及收款计划（2026）'!$B:$B,'[2]产值及收款计划（2026）'!DG:DG)</f>
        <v>0</v>
      </c>
      <c r="DL245" s="235" cm="1">
        <f t="array" ref="DL245">_xlfn.XLOOKUP($A245&amp;$B245,'[2]产值及收款计划（2026）'!$A:$A&amp;'[2]产值及收款计划（2026）'!$B:$B,'[2]产值及收款计划（2026）'!DH:DH)</f>
        <v>0</v>
      </c>
      <c r="DM245" s="235" cm="1">
        <f t="array" ref="DM245">_xlfn.XLOOKUP($A245&amp;$B245,'[2]产值及收款计划（2026）'!$A:$A&amp;'[2]产值及收款计划（2026）'!$B:$B,'[2]产值及收款计划（2026）'!DI:DI)</f>
        <v>0</v>
      </c>
      <c r="DN245" s="235" cm="1">
        <f t="array" ref="DN245">_xlfn.XLOOKUP($A245&amp;$B245,'[2]产值及收款计划（2026）'!$A:$A&amp;'[2]产值及收款计划（2026）'!$B:$B,'[2]产值及收款计划（2026）'!DJ:DJ)</f>
        <v>0</v>
      </c>
      <c r="DO245" s="235" cm="1">
        <f t="array" ref="DO245">_xlfn.XLOOKUP($A245&amp;$B245,'[2]产值及收款计划（2026）'!$A:$A&amp;'[2]产值及收款计划（2026）'!$B:$B,'[2]产值及收款计划（2026）'!DK:DK)</f>
        <v>0</v>
      </c>
      <c r="DP245" s="235" cm="1">
        <f t="array" ref="DP245">_xlfn.XLOOKUP($A245&amp;$B245,'[2]产值及收款计划（2026）'!$A:$A&amp;'[2]产值及收款计划（2026）'!$B:$B,'[2]产值及收款计划（2026）'!DL:DL)</f>
        <v>0</v>
      </c>
      <c r="DQ245" s="243"/>
      <c r="DR245" s="229"/>
    </row>
    <row r="246" ht="20.25" spans="1:122">
      <c r="A246" s="233">
        <f t="shared" si="18"/>
        <v>97</v>
      </c>
      <c r="B246" s="233" t="s">
        <v>26</v>
      </c>
      <c r="C246" s="234" t="str" cm="1">
        <f t="array" ref="C246">_xlfn.XLOOKUP($A246&amp;$B246,'[2]产值及收款计划（2026）'!$A:$A&amp;'[2]产值及收款计划（2026）'!$B:$B,'[2]产值及收款计划（2026）'!C:C)</f>
        <v>ZHT2025011700008</v>
      </c>
      <c r="D246" s="234" t="str" cm="1">
        <f t="array" ref="D246">_xlfn.XLOOKUP($A246&amp;$B246,'[2]产值及收款计划（2026）'!$A:$A&amp;'[2]产值及收款计划（2026）'!$B:$B,'[2]产值及收款计划（2026）'!D:D)</f>
        <v>浦东国际机场四期扩建工程市政配套工程BIM技术服务</v>
      </c>
      <c r="E246" s="235" cm="1">
        <f t="array" ref="E246">_xlfn.XLOOKUP($A246&amp;$B246,'[2]产值及收款计划（2026）'!$A:$A&amp;'[2]产值及收款计划（2026）'!$B:$B,'[2]产值及收款计划（2026）'!E:E)</f>
        <v>79.8</v>
      </c>
      <c r="F246" s="235" cm="1">
        <f t="array" ref="F246">_xlfn.XLOOKUP($A246&amp;$B246,'[2]产值及收款计划（2026）'!$A:$A&amp;'[2]产值及收款计划（2026）'!$B:$B,'[2]产值及收款计划（2026）'!F:F)</f>
        <v>79.8</v>
      </c>
      <c r="G246" s="235" cm="1">
        <f t="array" ref="G246">_xlfn.XLOOKUP($A246&amp;$B246,'[2]产值及收款计划（2026）'!$A:$A&amp;'[2]产值及收款计划（2026）'!$B:$B,'[2]产值及收款计划（2026）'!G:G)</f>
        <v>79.8</v>
      </c>
      <c r="H246" s="235" cm="1">
        <f t="array" ref="H246">_xlfn.XLOOKUP($A246&amp;$B246,'[2]产值及收款计划（2026）'!$A:$A&amp;'[2]产值及收款计划（2026）'!$B:$B,'[2]产值及收款计划（2026）'!H:H)</f>
        <v>30.8</v>
      </c>
      <c r="I246" s="236" cm="1">
        <f t="array" ref="I246">_xlfn.XLOOKUP($A246&amp;$B246,'[2]产值及收款计划（2026）'!$A:$A&amp;'[2]产值及收款计划（2026）'!$B:$B,'[2]产值及收款计划（2026）'!I:I)</f>
        <v>0.385964912280702</v>
      </c>
      <c r="J246" s="237" cm="1">
        <f t="array" ref="J246">_xlfn.XLOOKUP($A246&amp;$B246,'[2]产值及收款计划（2026）'!$A:$A&amp;'[2]产值及收款计划（2026）'!$B:$B,'[2]产值及收款计划（2026）'!J:J)</f>
        <v>0.06</v>
      </c>
      <c r="K246" s="235" t="e" cm="1">
        <f t="array" ref="K246">_xlfn.XLOOKUP($A246&amp;$B246,'[2]产值及收款计划（2026）'!$A:$A&amp;'[2]产值及收款计划（2026）'!$B:$B,'[2]产值及收款计划（2026）'!K:K)</f>
        <v>#REF!</v>
      </c>
      <c r="L246" s="235" t="e" cm="1">
        <f t="array" ref="L246">_xlfn.XLOOKUP($A246&amp;$B246,'[2]产值及收款计划（2026）'!$A:$A&amp;'[2]产值及收款计划（2026）'!$B:$B,'[2]产值及收款计划（2026）'!L:L)</f>
        <v>#REF!</v>
      </c>
      <c r="M246" s="235" t="str" cm="1">
        <f t="array" ref="M246">_xlfn.XLOOKUP($A246&amp;$B246,'[2]产值及收款计划（2026）'!$A:$A&amp;'[2]产值及收款计划（2026）'!$B:$B,'[2]产值及收款计划（2026）'!M:M)</f>
        <v>主导</v>
      </c>
      <c r="N246" s="235" t="str" cm="1">
        <f t="array" ref="N246">_xlfn.XLOOKUP($A246&amp;$B246,'[2]产值及收款计划（2026）'!$A:$A&amp;'[2]产值及收款计划（2026）'!$B:$B,'[2]产值及收款计划（2026）'!N:N)</f>
        <v>董力健团队</v>
      </c>
      <c r="O246" s="235" t="str" cm="1">
        <f t="array" ref="O246">_xlfn.XLOOKUP($A246&amp;$B246,'[2]产值及收款计划（2026）'!$A:$A&amp;'[2]产值及收款计划（2026）'!$B:$B,'[2]产值及收款计划（2026）'!O:O)</f>
        <v>董力健</v>
      </c>
      <c r="P246" s="234" t="str" cm="1">
        <f t="array" ref="P246">_xlfn.XLOOKUP($A246&amp;$B246,'[2]产值及收款计划（2026）'!$A:$A&amp;'[2]产值及收款计划（2026）'!$B:$B,'[2]产值及收款计划（2026）'!P:P)</f>
        <v>在建</v>
      </c>
      <c r="Q246" s="235" t="e" cm="1">
        <f t="array" ref="Q246">_xlfn.XLOOKUP($A246&amp;$B246,'[2]产值及收款计划（2026）'!$A:$A&amp;'[2]产值及收款计划（2026）'!$B:$B,'[2]产值及收款计划（2026）'!Q:Q)</f>
        <v>#REF!</v>
      </c>
      <c r="R246" s="235" t="e" cm="1">
        <f t="array" ref="R246">_xlfn.XLOOKUP($A246&amp;$B246,'[2]产值及收款计划（2026）'!$A:$A&amp;'[2]产值及收款计划（2026）'!$B:$B,'[2]产值及收款计划（2026）'!R:R)</f>
        <v>#REF!</v>
      </c>
      <c r="S246" s="235" t="e" cm="1">
        <f t="array" ref="S246">_xlfn.XLOOKUP($A246&amp;$B246,'[2]产值及收款计划（2026）'!$A:$A&amp;'[2]产值及收款计划（2026）'!$B:$B,'[2]产值及收款计划（2026）'!S:S)</f>
        <v>#REF!</v>
      </c>
      <c r="T246" s="235" cm="1">
        <f t="array" ref="T246">_xlfn.XLOOKUP($A246&amp;$B246,'[2]产值及收款计划（2026）'!$A:$A&amp;'[2]产值及收款计划（2026）'!$B:$B,'[2]产值及收款计划（2026）'!T:T)</f>
        <v>23.94</v>
      </c>
      <c r="U246" s="235" cm="1">
        <f t="array" ref="U246">_xlfn.XLOOKUP($A246&amp;$B246,'[2]产值及收款计划（2026）'!$A:$A&amp;'[2]产值及收款计划（2026）'!$B:$B,'[2]产值及收款计划（2026）'!U:U)</f>
        <v>23.94</v>
      </c>
      <c r="V246" s="235" cm="1">
        <f t="array" ref="V246">_xlfn.XLOOKUP($A246&amp;$B246,'[2]产值及收款计划（2026）'!$A:$A&amp;'[2]产值及收款计划（2026）'!$B:$B,'[2]产值及收款计划（2026）'!V:V)</f>
        <v>31.92</v>
      </c>
      <c r="W246" s="235" t="e" cm="1">
        <f t="array" ref="W246">_xlfn.XLOOKUP($A246&amp;$B246,'[2]产值及收款计划（2026）'!$A:$A&amp;'[2]产值及收款计划（2026）'!$B:$B,'[2]产值及收款计划（2026）'!W:W)</f>
        <v>#REF!</v>
      </c>
      <c r="X246" s="235" t="e" cm="1">
        <f t="array" ref="X246">_xlfn.XLOOKUP($A246&amp;$B246,'[2]产值及收款计划（2026）'!$A:$A&amp;'[2]产值及收款计划（2026）'!$B:$B,'[2]产值及收款计划（2026）'!X:X)</f>
        <v>#REF!</v>
      </c>
      <c r="Y246" s="235" t="e" cm="1">
        <f t="array" ref="Y246">_xlfn.XLOOKUP($A246&amp;$B246,'[2]产值及收款计划（2026）'!$A:$A&amp;'[2]产值及收款计划（2026）'!$B:$B,'[2]产值及收款计划（2026）'!Y:Y)</f>
        <v>#REF!</v>
      </c>
      <c r="Z246" s="235" t="e" cm="1">
        <f t="array" ref="Z246">_xlfn.XLOOKUP($A246&amp;$B246,'[2]产值及收款计划（2026）'!$A:$A&amp;'[2]产值及收款计划（2026）'!$B:$B,'[2]产值及收款计划（2026）'!Z:Z)</f>
        <v>#REF!</v>
      </c>
      <c r="AA246" s="235" cm="1">
        <f t="array" ref="AA246">_xlfn.XLOOKUP($A246&amp;$B246,'[2]产值及收款计划（2026）'!$A:$A&amp;'[2]产值及收款计划（2026）'!$B:$B,'[2]产值及收款计划（2026）'!AA:AA)</f>
        <v>0</v>
      </c>
      <c r="AB246" s="235" cm="1">
        <f t="array" ref="AB246">_xlfn.XLOOKUP($A246&amp;$B246,'[2]产值及收款计划（2026）'!$A:$A&amp;'[2]产值及收款计划（2026）'!$B:$B,'[2]产值及收款计划（2026）'!AB:AB)</f>
        <v>23.94</v>
      </c>
      <c r="AC246" s="235" t="e" cm="1">
        <f t="array" ref="AC246">_xlfn.XLOOKUP($A246&amp;$B246,'[2]产值及收款计划（2026）'!$A:$A&amp;'[2]产值及收款计划（2026）'!$B:$B,'[2]产值及收款计划（2026）'!AC:AC)</f>
        <v>#REF!</v>
      </c>
      <c r="AD246" s="235" t="e" cm="1">
        <f t="array" ref="AD246">_xlfn.XLOOKUP($A246&amp;$B246,'[2]产值及收款计划（2026）'!$A:$A&amp;'[2]产值及收款计划（2026）'!$B:$B,'[2]产值及收款计划（2026）'!AD:AD)</f>
        <v>#REF!</v>
      </c>
      <c r="AE246" s="235" t="e" cm="1">
        <f t="array" ref="AE246">_xlfn.XLOOKUP($A246&amp;$B246,'[2]产值及收款计划（2026）'!$A:$A&amp;'[2]产值及收款计划（2026）'!$B:$B,'[2]产值及收款计划（2026）'!AE:AE)</f>
        <v>#REF!</v>
      </c>
      <c r="AF246" s="235" t="e" cm="1">
        <f t="array" ref="AF246">_xlfn.XLOOKUP($A246&amp;$B246,'[2]产值及收款计划（2026）'!$A:$A&amp;'[2]产值及收款计划（2026）'!$B:$B,'[2]产值及收款计划（2026）'!AF:AF)</f>
        <v>#REF!</v>
      </c>
      <c r="AG246" s="235" t="e" cm="1">
        <f t="array" ref="AG246">_xlfn.XLOOKUP($A246&amp;$B246,'[2]产值及收款计划（2026）'!$A:$A&amp;'[2]产值及收款计划（2026）'!$B:$B,'[2]产值及收款计划（2026）'!AG:AG)</f>
        <v>#REF!</v>
      </c>
      <c r="AH246" s="235" t="e" cm="1">
        <f t="array" ref="AH246">_xlfn.XLOOKUP($A246&amp;$B246,'[2]产值及收款计划（2026）'!$A:$A&amp;'[2]产值及收款计划（2026）'!$B:$B,'[2]产值及收款计划（2026）'!AH:AH)</f>
        <v>#REF!</v>
      </c>
      <c r="AI246" s="235" t="e" cm="1">
        <f t="array" ref="AI246">_xlfn.XLOOKUP($A246&amp;$B246,'[2]产值及收款计划（2026）'!$A:$A&amp;'[2]产值及收款计划（2026）'!$B:$B,'[2]产值及收款计划（2026）'!AI:AI)</f>
        <v>#REF!</v>
      </c>
      <c r="AJ246" s="235" t="e" cm="1">
        <f t="array" ref="AJ246">_xlfn.XLOOKUP($A246&amp;$B246,'[2]产值及收款计划（2026）'!$A:$A&amp;'[2]产值及收款计划（2026）'!$B:$B,'[2]产值及收款计划（2026）'!AJ:AJ)</f>
        <v>#REF!</v>
      </c>
      <c r="AK246" s="235" t="e" cm="1">
        <f t="array" ref="AK246">_xlfn.XLOOKUP($A246&amp;$B246,'[2]产值及收款计划（2026）'!$A:$A&amp;'[2]产值及收款计划（2026）'!$B:$B,'[2]产值及收款计划（2026）'!AK:AK)</f>
        <v>#REF!</v>
      </c>
      <c r="AL246" s="235" t="e" cm="1">
        <f t="array" ref="AL246">_xlfn.XLOOKUP($A246&amp;$B246,'[2]产值及收款计划（2026）'!$A:$A&amp;'[2]产值及收款计划（2026）'!$B:$B,'[2]产值及收款计划（2026）'!AL:AL)</f>
        <v>#REF!</v>
      </c>
      <c r="AM246" s="242" t="e" cm="1">
        <f t="array" ref="AM246">_xlfn.LET(_xlpm.勾选月份状态数组,TRANSPOSE('PPT(12-15页）-TOP10'!$A$3:$A$14),_xlpm.选择数据区,IF('PPT(12-15页）-TOP10'!$E$3="收款",$BA246:$BL246,$AA246:$AL246),SUM(_xlfn._xlws.FILTER(_xlpm.选择数据区,_xlpm.勾选月份状态数组,"")))</f>
        <v>#REF!</v>
      </c>
      <c r="AN246" s="235" t="e">
        <f>_xlfn.XLOOKUP($C246,应收未收表!$T:$T,应收未收表!AA:AA)</f>
        <v>#N/A</v>
      </c>
      <c r="AO246" s="235" t="e">
        <f>_xlfn.XLOOKUP($C246,应收未收表!$T:$T,应收未收表!AB:AB)</f>
        <v>#N/A</v>
      </c>
      <c r="AP246" s="235" t="e">
        <f>_xlfn.XLOOKUP($C246,应收未收表!$T:$T,应收未收表!AC:AC)</f>
        <v>#N/A</v>
      </c>
      <c r="AQ246" s="235" t="e">
        <f>_xlfn.XLOOKUP($C246,应收未收表!$T:$T,应收未收表!AE:AE)</f>
        <v>#N/A</v>
      </c>
      <c r="AR246" s="235" t="e">
        <f>_xlfn.XLOOKUP($C246,应收未收表!$T:$T,应收未收表!AF:AF)</f>
        <v>#N/A</v>
      </c>
      <c r="AS246" s="235" t="e" cm="1">
        <f t="array" ref="AS246">_xlfn.XLOOKUP($A246&amp;$B246,'[2]产值及收款计划（2026）'!$A:$A&amp;'[2]产值及收款计划（2026）'!$B:$B,'[2]产值及收款计划（2026）'!AS:AS)</f>
        <v>#REF!</v>
      </c>
      <c r="AT246" s="235" t="e" cm="1">
        <f t="array" ref="AT246">_xlfn.XLOOKUP($A246&amp;$B246,'[2]产值及收款计划（2026）'!$A:$A&amp;'[2]产值及收款计划（2026）'!$B:$B,'[2]产值及收款计划（2026）'!AT:AT)</f>
        <v>#REF!</v>
      </c>
      <c r="AU246" s="235" t="e" cm="1">
        <f t="array" ref="AU246">_xlfn.XLOOKUP($A246&amp;$B246,'[2]产值及收款计划（2026）'!$A:$A&amp;'[2]产值及收款计划（2026）'!$B:$B,'[2]产值及收款计划（2026）'!AU:AU)</f>
        <v>#REF!</v>
      </c>
      <c r="AV246" s="235" t="e" cm="1">
        <f t="array" ref="AV246">_xlfn.XLOOKUP($A246&amp;$B246,'[2]产值及收款计划（2026）'!$A:$A&amp;'[2]产值及收款计划（2026）'!$B:$B,'[2]产值及收款计划（2026）'!AV:AV)</f>
        <v>#REF!</v>
      </c>
      <c r="AW246" s="235" cm="1">
        <f t="array" ref="AW246">_xlfn.XLOOKUP($A246&amp;$B246,'[2]产值及收款计划（2026）'!$A:$A&amp;'[2]产值及收款计划（2026）'!$B:$B,'[2]产值及收款计划（2026）'!AW:AW)</f>
        <v>23.94</v>
      </c>
      <c r="AX246" s="235" cm="1">
        <f t="array" ref="AX246">_xlfn.XLOOKUP($A246&amp;$B246,'[2]产值及收款计划（2026）'!$A:$A&amp;'[2]产值及收款计划（2026）'!$B:$B,'[2]产值及收款计划（2026）'!AX:AX)</f>
        <v>23.94</v>
      </c>
      <c r="AY246" s="235" cm="1">
        <f t="array" ref="AY246">_xlfn.XLOOKUP($A246&amp;$B246,'[2]产值及收款计划（2026）'!$A:$A&amp;'[2]产值及收款计划（2026）'!$B:$B,'[2]产值及收款计划（2026）'!AY:AY)</f>
        <v>31.92</v>
      </c>
      <c r="AZ246" s="235" cm="1">
        <f t="array" ref="AZ246">_xlfn.XLOOKUP($A246&amp;$B246,'[2]产值及收款计划（2026）'!$A:$A&amp;'[2]产值及收款计划（2026）'!$B:$B,'[2]产值及收款计划（2026）'!AZ:AZ)</f>
        <v>0</v>
      </c>
      <c r="BA246" s="235" cm="1">
        <f t="array" ref="BA246">_xlfn.XLOOKUP($A246&amp;$B246,'[2]产值及收款计划（2026）'!$A:$A&amp;'[2]产值及收款计划（2026）'!$B:$B,'[2]产值及收款计划（2026）'!BA:BA)</f>
        <v>0</v>
      </c>
      <c r="BB246" s="235" cm="1">
        <f t="array" ref="BB246">_xlfn.XLOOKUP($A246&amp;$B246,'[2]产值及收款计划（2026）'!$A:$A&amp;'[2]产值及收款计划（2026）'!$B:$B,'[2]产值及收款计划（2026）'!BB:BB)</f>
        <v>0</v>
      </c>
      <c r="BC246" s="235" cm="1">
        <f t="array" ref="BC246">_xlfn.XLOOKUP($A246&amp;$B246,'[2]产值及收款计划（2026）'!$A:$A&amp;'[2]产值及收款计划（2026）'!$B:$B,'[2]产值及收款计划（2026）'!BC:BC)</f>
        <v>23.94</v>
      </c>
      <c r="BD246" s="235" t="e" cm="1">
        <f t="array" ref="BD246">_xlfn.XLOOKUP($A246&amp;$B246,'[2]产值及收款计划（2026）'!$A:$A&amp;'[2]产值及收款计划（2026）'!$B:$B,'[2]产值及收款计划（2026）'!BD:BD)</f>
        <v>#REF!</v>
      </c>
      <c r="BE246" s="235" t="e" cm="1">
        <f t="array" ref="BE246">_xlfn.XLOOKUP($A246&amp;$B246,'[2]产值及收款计划（2026）'!$A:$A&amp;'[2]产值及收款计划（2026）'!$B:$B,'[2]产值及收款计划（2026）'!BE:BE)</f>
        <v>#REF!</v>
      </c>
      <c r="BF246" s="235" t="e" cm="1">
        <f t="array" ref="BF246">_xlfn.XLOOKUP($A246&amp;$B246,'[2]产值及收款计划（2026）'!$A:$A&amp;'[2]产值及收款计划（2026）'!$B:$B,'[2]产值及收款计划（2026）'!BF:BF)</f>
        <v>#REF!</v>
      </c>
      <c r="BG246" s="235" t="e" cm="1">
        <f t="array" ref="BG246">_xlfn.XLOOKUP($A246&amp;$B246,'[2]产值及收款计划（2026）'!$A:$A&amp;'[2]产值及收款计划（2026）'!$B:$B,'[2]产值及收款计划（2026）'!BG:BG)</f>
        <v>#REF!</v>
      </c>
      <c r="BH246" s="235" t="e" cm="1">
        <f t="array" ref="BH246">_xlfn.XLOOKUP($A246&amp;$B246,'[2]产值及收款计划（2026）'!$A:$A&amp;'[2]产值及收款计划（2026）'!$B:$B,'[2]产值及收款计划（2026）'!BH:BH)</f>
        <v>#REF!</v>
      </c>
      <c r="BI246" s="235" t="e" cm="1">
        <f t="array" ref="BI246">_xlfn.XLOOKUP($A246&amp;$B246,'[2]产值及收款计划（2026）'!$A:$A&amp;'[2]产值及收款计划（2026）'!$B:$B,'[2]产值及收款计划（2026）'!BI:BI)</f>
        <v>#REF!</v>
      </c>
      <c r="BJ246" s="235" t="e" cm="1">
        <f t="array" ref="BJ246">_xlfn.XLOOKUP($A246&amp;$B246,'[2]产值及收款计划（2026）'!$A:$A&amp;'[2]产值及收款计划（2026）'!$B:$B,'[2]产值及收款计划（2026）'!BJ:BJ)</f>
        <v>#REF!</v>
      </c>
      <c r="BK246" s="235" t="e" cm="1">
        <f t="array" ref="BK246">_xlfn.XLOOKUP($A246&amp;$B246,'[2]产值及收款计划（2026）'!$A:$A&amp;'[2]产值及收款计划（2026）'!$B:$B,'[2]产值及收款计划（2026）'!BK:BK)</f>
        <v>#REF!</v>
      </c>
      <c r="BL246" s="235" t="e" cm="1">
        <f t="array" ref="BL246">_xlfn.XLOOKUP($A246&amp;$B246,'[2]产值及收款计划（2026）'!$A:$A&amp;'[2]产值及收款计划（2026）'!$B:$B,'[2]产值及收款计划（2026）'!BL:BL)</f>
        <v>#REF!</v>
      </c>
      <c r="BM246" s="235"/>
      <c r="BN246" s="235"/>
      <c r="BO246" s="235"/>
      <c r="BP246" s="235"/>
      <c r="BQ246" s="235" t="e">
        <f>_xlfn.XLOOKUP($C246,应收未收表!$AJ:$AJ,应收未收表!AK:AK)</f>
        <v>#N/A</v>
      </c>
      <c r="BR246" s="235" t="e">
        <f>_xlfn.XLOOKUP($C246,应收未收表!$AJ:$AJ,应收未收表!AL:AL)</f>
        <v>#N/A</v>
      </c>
      <c r="BS246" s="235" t="e">
        <f>_xlfn.XLOOKUP($C246,应收未收表!$AJ:$AJ,应收未收表!AM:AM)</f>
        <v>#N/A</v>
      </c>
      <c r="BT246" s="235" t="e">
        <f>_xlfn.XLOOKUP($C246,应收未收表!$AJ:$AJ,应收未收表!AN:AN)</f>
        <v>#N/A</v>
      </c>
      <c r="BU246" s="234" t="str" cm="1">
        <f t="array" ref="BU246">_xlfn.XLOOKUP($A246&amp;$B246,'[2]产值及收款计划（2026）'!$A:$A&amp;'[2]产值及收款计划（2026）'!$B:$B,'[2]产值及收款计划（2026）'!BQ:BQ)</f>
        <v>上海隧道工程有限公司</v>
      </c>
      <c r="BV246" s="235" t="str" cm="1">
        <f t="array" ref="BV246">_xlfn.XLOOKUP($A246&amp;$B246,'[2]产值及收款计划（2026）'!$A:$A&amp;'[2]产值及收款计划（2026）'!$B:$B,'[2]产值及收款计划（2026）'!BR:BR)</f>
        <v>3月计划23.94w已收到</v>
      </c>
      <c r="CE246" s="235" cm="1">
        <f t="array" ref="CE246">_xlfn.XLOOKUP($A246&amp;$B246,'[2]产值及收款计划（2026）'!$A:$A&amp;'[2]产值及收款计划（2026）'!$B:$B,'[2]产值及收款计划（2026）'!CA:CA)</f>
        <v>0</v>
      </c>
      <c r="CF246" s="235" cm="1">
        <f t="array" ref="CF246">_xlfn.XLOOKUP($A246&amp;$B246,'[2]产值及收款计划（2026）'!$A:$A&amp;'[2]产值及收款计划（2026）'!$B:$B,'[2]产值及收款计划（2026）'!CB:CB)</f>
        <v>23.94</v>
      </c>
      <c r="CG246" s="235" cm="1">
        <f t="array" ref="CG246">_xlfn.XLOOKUP($A246&amp;$B246,'[2]产值及收款计划（2026）'!$A:$A&amp;'[2]产值及收款计划（2026）'!$B:$B,'[2]产值及收款计划（2026）'!CC:CC)</f>
        <v>0</v>
      </c>
      <c r="CH246" s="235" cm="1">
        <f t="array" ref="CH246">_xlfn.XLOOKUP($A246&amp;$B246,'[2]产值及收款计划（2026）'!$A:$A&amp;'[2]产值及收款计划（2026）'!$B:$B,'[2]产值及收款计划（2026）'!CD:CD)</f>
        <v>0</v>
      </c>
      <c r="CI246" s="235" cm="1">
        <f t="array" ref="CI246">_xlfn.XLOOKUP($A246&amp;$B246,'[2]产值及收款计划（2026）'!$A:$A&amp;'[2]产值及收款计划（2026）'!$B:$B,'[2]产值及收款计划（2026）'!CE:CE)</f>
        <v>0</v>
      </c>
      <c r="CJ246" s="235" cm="1">
        <f t="array" ref="CJ246">_xlfn.XLOOKUP($A246&amp;$B246,'[2]产值及收款计划（2026）'!$A:$A&amp;'[2]产值及收款计划（2026）'!$B:$B,'[2]产值及收款计划（2026）'!CF:CF)</f>
        <v>0</v>
      </c>
      <c r="CK246" s="235" cm="1">
        <f t="array" ref="CK246">_xlfn.XLOOKUP($A246&amp;$B246,'[2]产值及收款计划（2026）'!$A:$A&amp;'[2]产值及收款计划（2026）'!$B:$B,'[2]产值及收款计划（2026）'!CG:CG)</f>
        <v>0</v>
      </c>
      <c r="CL246" s="235" cm="1">
        <f t="array" ref="CL246">_xlfn.XLOOKUP($A246&amp;$B246,'[2]产值及收款计划（2026）'!$A:$A&amp;'[2]产值及收款计划（2026）'!$B:$B,'[2]产值及收款计划（2026）'!CH:CH)</f>
        <v>0</v>
      </c>
      <c r="CM246" s="235" cm="1">
        <f t="array" ref="CM246">_xlfn.XLOOKUP($A246&amp;$B246,'[2]产值及收款计划（2026）'!$A:$A&amp;'[2]产值及收款计划（2026）'!$B:$B,'[2]产值及收款计划（2026）'!CI:CI)</f>
        <v>0</v>
      </c>
      <c r="CN246" s="235" cm="1">
        <f t="array" ref="CN246">_xlfn.XLOOKUP($A246&amp;$B246,'[2]产值及收款计划（2026）'!$A:$A&amp;'[2]产值及收款计划（2026）'!$B:$B,'[2]产值及收款计划（2026）'!CJ:CJ)</f>
        <v>0</v>
      </c>
      <c r="CO246" s="235" cm="1">
        <f t="array" ref="CO246">_xlfn.XLOOKUP($A246&amp;$B246,'[2]产值及收款计划（2026）'!$A:$A&amp;'[2]产值及收款计划（2026）'!$B:$B,'[2]产值及收款计划（2026）'!CK:CK)</f>
        <v>0</v>
      </c>
      <c r="CP246" s="235" cm="1">
        <f t="array" ref="CP246">_xlfn.XLOOKUP($A246&amp;$B246,'[2]产值及收款计划（2026）'!$A:$A&amp;'[2]产值及收款计划（2026）'!$B:$B,'[2]产值及收款计划（2026）'!CL:CL)</f>
        <v>0</v>
      </c>
      <c r="DE246" s="235" cm="1">
        <f t="array" ref="DE246">_xlfn.XLOOKUP($A246&amp;$B246,'[2]产值及收款计划（2026）'!$A:$A&amp;'[2]产值及收款计划（2026）'!$B:$B,'[2]产值及收款计划（2026）'!DA:DA)</f>
        <v>0</v>
      </c>
      <c r="DF246" s="235" cm="1">
        <f t="array" ref="DF246">_xlfn.XLOOKUP($A246&amp;$B246,'[2]产值及收款计划（2026）'!$A:$A&amp;'[2]产值及收款计划（2026）'!$B:$B,'[2]产值及收款计划（2026）'!DB:DB)</f>
        <v>23.94</v>
      </c>
      <c r="DG246" s="235" cm="1">
        <f t="array" ref="DG246">_xlfn.XLOOKUP($A246&amp;$B246,'[2]产值及收款计划（2026）'!$A:$A&amp;'[2]产值及收款计划（2026）'!$B:$B,'[2]产值及收款计划（2026）'!DC:DC)</f>
        <v>0</v>
      </c>
      <c r="DH246" s="235" cm="1">
        <f t="array" ref="DH246">_xlfn.XLOOKUP($A246&amp;$B246,'[2]产值及收款计划（2026）'!$A:$A&amp;'[2]产值及收款计划（2026）'!$B:$B,'[2]产值及收款计划（2026）'!DD:DD)</f>
        <v>0</v>
      </c>
      <c r="DI246" s="235" cm="1">
        <f t="array" ref="DI246">_xlfn.XLOOKUP($A246&amp;$B246,'[2]产值及收款计划（2026）'!$A:$A&amp;'[2]产值及收款计划（2026）'!$B:$B,'[2]产值及收款计划（2026）'!DE:DE)</f>
        <v>0</v>
      </c>
      <c r="DJ246" s="235" cm="1">
        <f t="array" ref="DJ246">_xlfn.XLOOKUP($A246&amp;$B246,'[2]产值及收款计划（2026）'!$A:$A&amp;'[2]产值及收款计划（2026）'!$B:$B,'[2]产值及收款计划（2026）'!DF:DF)</f>
        <v>0</v>
      </c>
      <c r="DK246" s="235" cm="1">
        <f t="array" ref="DK246">_xlfn.XLOOKUP($A246&amp;$B246,'[2]产值及收款计划（2026）'!$A:$A&amp;'[2]产值及收款计划（2026）'!$B:$B,'[2]产值及收款计划（2026）'!DG:DG)</f>
        <v>0</v>
      </c>
      <c r="DL246" s="235" cm="1">
        <f t="array" ref="DL246">_xlfn.XLOOKUP($A246&amp;$B246,'[2]产值及收款计划（2026）'!$A:$A&amp;'[2]产值及收款计划（2026）'!$B:$B,'[2]产值及收款计划（2026）'!DH:DH)</f>
        <v>0</v>
      </c>
      <c r="DM246" s="235" cm="1">
        <f t="array" ref="DM246">_xlfn.XLOOKUP($A246&amp;$B246,'[2]产值及收款计划（2026）'!$A:$A&amp;'[2]产值及收款计划（2026）'!$B:$B,'[2]产值及收款计划（2026）'!DI:DI)</f>
        <v>0</v>
      </c>
      <c r="DN246" s="235" cm="1">
        <f t="array" ref="DN246">_xlfn.XLOOKUP($A246&amp;$B246,'[2]产值及收款计划（2026）'!$A:$A&amp;'[2]产值及收款计划（2026）'!$B:$B,'[2]产值及收款计划（2026）'!DJ:DJ)</f>
        <v>0</v>
      </c>
      <c r="DO246" s="235" cm="1">
        <f t="array" ref="DO246">_xlfn.XLOOKUP($A246&amp;$B246,'[2]产值及收款计划（2026）'!$A:$A&amp;'[2]产值及收款计划（2026）'!$B:$B,'[2]产值及收款计划（2026）'!DK:DK)</f>
        <v>0</v>
      </c>
      <c r="DP246" s="235" cm="1">
        <f t="array" ref="DP246">_xlfn.XLOOKUP($A246&amp;$B246,'[2]产值及收款计划（2026）'!$A:$A&amp;'[2]产值及收款计划（2026）'!$B:$B,'[2]产值及收款计划（2026）'!DL:DL)</f>
        <v>0</v>
      </c>
      <c r="DQ246" s="243"/>
      <c r="DR246" s="229"/>
    </row>
    <row r="247" ht="20.25" spans="1:122">
      <c r="A247" s="233">
        <f t="shared" si="18"/>
        <v>98</v>
      </c>
      <c r="B247" s="233" t="s">
        <v>26</v>
      </c>
      <c r="C247" s="234" t="str" cm="1">
        <f t="array" ref="C247">_xlfn.XLOOKUP($A247&amp;$B247,'[2]产值及收款计划（2026）'!$A:$A&amp;'[2]产值及收款计划（2026）'!$B:$B,'[2]产值及收款计划（2026）'!C:C)</f>
        <v>SZJT202560021</v>
      </c>
      <c r="D247" s="234" t="str" cm="1">
        <f t="array" ref="D247">_xlfn.XLOOKUP($A247&amp;$B247,'[2]产值及收款计划（2026）'!$A:$A&amp;'[2]产值及收款计划（2026）'!$B:$B,'[2]产值及收款计划（2026）'!D:D)</f>
        <v>上海化工区平台开发服务项目</v>
      </c>
      <c r="E247" s="235" cm="1">
        <f t="array" ref="E247">_xlfn.XLOOKUP($A247&amp;$B247,'[2]产值及收款计划（2026）'!$A:$A&amp;'[2]产值及收款计划（2026）'!$B:$B,'[2]产值及收款计划（2026）'!E:E)</f>
        <v>113.99</v>
      </c>
      <c r="F247" s="235" cm="1">
        <f t="array" ref="F247">_xlfn.XLOOKUP($A247&amp;$B247,'[2]产值及收款计划（2026）'!$A:$A&amp;'[2]产值及收款计划（2026）'!$B:$B,'[2]产值及收款计划（2026）'!F:F)</f>
        <v>113.99</v>
      </c>
      <c r="G247" s="235" cm="1">
        <f t="array" ref="G247">_xlfn.XLOOKUP($A247&amp;$B247,'[2]产值及收款计划（2026）'!$A:$A&amp;'[2]产值及收款计划（2026）'!$B:$B,'[2]产值及收款计划（2026）'!G:G)</f>
        <v>113.99</v>
      </c>
      <c r="H247" s="235" cm="1">
        <f t="array" ref="H247">_xlfn.XLOOKUP($A247&amp;$B247,'[2]产值及收款计划（2026）'!$A:$A&amp;'[2]产值及收款计划（2026）'!$B:$B,'[2]产值及收款计划（2026）'!H:H)</f>
        <v>83.99</v>
      </c>
      <c r="I247" s="236" cm="1">
        <f t="array" ref="I247">_xlfn.XLOOKUP($A247&amp;$B247,'[2]产值及收款计划（2026）'!$A:$A&amp;'[2]产值及收款计划（2026）'!$B:$B,'[2]产值及收款计划（2026）'!I:I)</f>
        <v>0.736819019212212</v>
      </c>
      <c r="J247" s="237" cm="1">
        <f t="array" ref="J247">_xlfn.XLOOKUP($A247&amp;$B247,'[2]产值及收款计划（2026）'!$A:$A&amp;'[2]产值及收款计划（2026）'!$B:$B,'[2]产值及收款计划（2026）'!J:J)</f>
        <v>0.06</v>
      </c>
      <c r="K247" s="235" t="e" cm="1">
        <f t="array" ref="K247">_xlfn.XLOOKUP($A247&amp;$B247,'[2]产值及收款计划（2026）'!$A:$A&amp;'[2]产值及收款计划（2026）'!$B:$B,'[2]产值及收款计划（2026）'!K:K)</f>
        <v>#REF!</v>
      </c>
      <c r="L247" s="235" t="e" cm="1">
        <f t="array" ref="L247">_xlfn.XLOOKUP($A247&amp;$B247,'[2]产值及收款计划（2026）'!$A:$A&amp;'[2]产值及收款计划（2026）'!$B:$B,'[2]产值及收款计划（2026）'!L:L)</f>
        <v>#REF!</v>
      </c>
      <c r="M247" s="235" t="str" cm="1">
        <f t="array" ref="M247">_xlfn.XLOOKUP($A247&amp;$B247,'[2]产值及收款计划（2026）'!$A:$A&amp;'[2]产值及收款计划（2026）'!$B:$B,'[2]产值及收款计划（2026）'!M:M)</f>
        <v>主导</v>
      </c>
      <c r="N247" s="235" t="str" cm="1">
        <f t="array" ref="N247">_xlfn.XLOOKUP($A247&amp;$B247,'[2]产值及收款计划（2026）'!$A:$A&amp;'[2]产值及收款计划（2026）'!$B:$B,'[2]产值及收款计划（2026）'!N:N)</f>
        <v>贺一玮团队</v>
      </c>
      <c r="O247" s="235" t="str" cm="1">
        <f t="array" ref="O247">_xlfn.XLOOKUP($A247&amp;$B247,'[2]产值及收款计划（2026）'!$A:$A&amp;'[2]产值及收款计划（2026）'!$B:$B,'[2]产值及收款计划（2026）'!O:O)</f>
        <v>何栩</v>
      </c>
      <c r="P247" s="234" t="str" cm="1">
        <f t="array" ref="P247">_xlfn.XLOOKUP($A247&amp;$B247,'[2]产值及收款计划（2026）'!$A:$A&amp;'[2]产值及收款计划（2026）'!$B:$B,'[2]产值及收款计划（2026）'!P:P)</f>
        <v>25已完结</v>
      </c>
      <c r="Q247" s="235" t="e" cm="1">
        <f t="array" ref="Q247">_xlfn.XLOOKUP($A247&amp;$B247,'[2]产值及收款计划（2026）'!$A:$A&amp;'[2]产值及收款计划（2026）'!$B:$B,'[2]产值及收款计划（2026）'!Q:Q)</f>
        <v>#REF!</v>
      </c>
      <c r="R247" s="235" t="e" cm="1">
        <f t="array" ref="R247">_xlfn.XLOOKUP($A247&amp;$B247,'[2]产值及收款计划（2026）'!$A:$A&amp;'[2]产值及收款计划（2026）'!$B:$B,'[2]产值及收款计划（2026）'!R:R)</f>
        <v>#REF!</v>
      </c>
      <c r="S247" s="235" t="e" cm="1">
        <f t="array" ref="S247">_xlfn.XLOOKUP($A247&amp;$B247,'[2]产值及收款计划（2026）'!$A:$A&amp;'[2]产值及收款计划（2026）'!$B:$B,'[2]产值及收款计划（2026）'!S:S)</f>
        <v>#REF!</v>
      </c>
      <c r="T247" s="235" cm="1">
        <f t="array" ref="T247">_xlfn.XLOOKUP($A247&amp;$B247,'[2]产值及收款计划（2026）'!$A:$A&amp;'[2]产值及收款计划（2026）'!$B:$B,'[2]产值及收款计划（2026）'!T:T)</f>
        <v>113.99</v>
      </c>
      <c r="U247" s="235" cm="1">
        <f t="array" ref="U247">_xlfn.XLOOKUP($A247&amp;$B247,'[2]产值及收款计划（2026）'!$A:$A&amp;'[2]产值及收款计划（2026）'!$B:$B,'[2]产值及收款计划（2026）'!U:U)</f>
        <v>0</v>
      </c>
      <c r="V247" s="235" cm="1">
        <f t="array" ref="V247">_xlfn.XLOOKUP($A247&amp;$B247,'[2]产值及收款计划（2026）'!$A:$A&amp;'[2]产值及收款计划（2026）'!$B:$B,'[2]产值及收款计划（2026）'!V:V)</f>
        <v>0</v>
      </c>
      <c r="W247" s="235" t="e" cm="1">
        <f t="array" ref="W247">_xlfn.XLOOKUP($A247&amp;$B247,'[2]产值及收款计划（2026）'!$A:$A&amp;'[2]产值及收款计划（2026）'!$B:$B,'[2]产值及收款计划（2026）'!W:W)</f>
        <v>#REF!</v>
      </c>
      <c r="X247" s="235" t="e" cm="1">
        <f t="array" ref="X247">_xlfn.XLOOKUP($A247&amp;$B247,'[2]产值及收款计划（2026）'!$A:$A&amp;'[2]产值及收款计划（2026）'!$B:$B,'[2]产值及收款计划（2026）'!X:X)</f>
        <v>#REF!</v>
      </c>
      <c r="Y247" s="235" t="e" cm="1">
        <f t="array" ref="Y247">_xlfn.XLOOKUP($A247&amp;$B247,'[2]产值及收款计划（2026）'!$A:$A&amp;'[2]产值及收款计划（2026）'!$B:$B,'[2]产值及收款计划（2026）'!Y:Y)</f>
        <v>#REF!</v>
      </c>
      <c r="Z247" s="235" t="e" cm="1">
        <f t="array" ref="Z247">_xlfn.XLOOKUP($A247&amp;$B247,'[2]产值及收款计划（2026）'!$A:$A&amp;'[2]产值及收款计划（2026）'!$B:$B,'[2]产值及收款计划（2026）'!Z:Z)</f>
        <v>#REF!</v>
      </c>
      <c r="AA247" s="235" cm="1">
        <f t="array" ref="AA247">_xlfn.XLOOKUP($A247&amp;$B247,'[2]产值及收款计划（2026）'!$A:$A&amp;'[2]产值及收款计划（2026）'!$B:$B,'[2]产值及收款计划（2026）'!AA:AA)</f>
        <v>0</v>
      </c>
      <c r="AB247" s="235" cm="1">
        <f t="array" ref="AB247">_xlfn.XLOOKUP($A247&amp;$B247,'[2]产值及收款计划（2026）'!$A:$A&amp;'[2]产值及收款计划（2026）'!$B:$B,'[2]产值及收款计划（2026）'!AB:AB)</f>
        <v>0</v>
      </c>
      <c r="AC247" s="235" cm="1">
        <f t="array" ref="AC247">_xlfn.XLOOKUP($A247&amp;$B247,'[2]产值及收款计划（2026）'!$A:$A&amp;'[2]产值及收款计划（2026）'!$B:$B,'[2]产值及收款计划（2026）'!AC:AC)</f>
        <v>0</v>
      </c>
      <c r="AD247" s="235" cm="1">
        <f t="array" ref="AD247">_xlfn.XLOOKUP($A247&amp;$B247,'[2]产值及收款计划（2026）'!$A:$A&amp;'[2]产值及收款计划（2026）'!$B:$B,'[2]产值及收款计划（2026）'!AD:AD)</f>
        <v>0</v>
      </c>
      <c r="AE247" s="235" cm="1">
        <f t="array" ref="AE247">_xlfn.XLOOKUP($A247&amp;$B247,'[2]产值及收款计划（2026）'!$A:$A&amp;'[2]产值及收款计划（2026）'!$B:$B,'[2]产值及收款计划（2026）'!AE:AE)</f>
        <v>0</v>
      </c>
      <c r="AF247" s="235" cm="1">
        <f t="array" ref="AF247">_xlfn.XLOOKUP($A247&amp;$B247,'[2]产值及收款计划（2026）'!$A:$A&amp;'[2]产值及收款计划（2026）'!$B:$B,'[2]产值及收款计划（2026）'!AF:AF)</f>
        <v>0</v>
      </c>
      <c r="AG247" s="235" cm="1">
        <f t="array" ref="AG247">_xlfn.XLOOKUP($A247&amp;$B247,'[2]产值及收款计划（2026）'!$A:$A&amp;'[2]产值及收款计划（2026）'!$B:$B,'[2]产值及收款计划（2026）'!AG:AG)</f>
        <v>0</v>
      </c>
      <c r="AH247" s="235" cm="1">
        <f t="array" ref="AH247">_xlfn.XLOOKUP($A247&amp;$B247,'[2]产值及收款计划（2026）'!$A:$A&amp;'[2]产值及收款计划（2026）'!$B:$B,'[2]产值及收款计划（2026）'!AH:AH)</f>
        <v>0</v>
      </c>
      <c r="AI247" s="235" cm="1">
        <f t="array" ref="AI247">_xlfn.XLOOKUP($A247&amp;$B247,'[2]产值及收款计划（2026）'!$A:$A&amp;'[2]产值及收款计划（2026）'!$B:$B,'[2]产值及收款计划（2026）'!AI:AI)</f>
        <v>0</v>
      </c>
      <c r="AJ247" s="235" cm="1">
        <f t="array" ref="AJ247">_xlfn.XLOOKUP($A247&amp;$B247,'[2]产值及收款计划（2026）'!$A:$A&amp;'[2]产值及收款计划（2026）'!$B:$B,'[2]产值及收款计划（2026）'!AJ:AJ)</f>
        <v>0</v>
      </c>
      <c r="AK247" s="235" cm="1">
        <f t="array" ref="AK247">_xlfn.XLOOKUP($A247&amp;$B247,'[2]产值及收款计划（2026）'!$A:$A&amp;'[2]产值及收款计划（2026）'!$B:$B,'[2]产值及收款计划（2026）'!AK:AK)</f>
        <v>0</v>
      </c>
      <c r="AL247" s="235" cm="1">
        <f t="array" ref="AL247">_xlfn.XLOOKUP($A247&amp;$B247,'[2]产值及收款计划（2026）'!$A:$A&amp;'[2]产值及收款计划（2026）'!$B:$B,'[2]产值及收款计划（2026）'!AL:AL)</f>
        <v>0</v>
      </c>
      <c r="AM247" s="242" cm="1">
        <f t="array" ref="AM247">_xlfn.LET(_xlpm.勾选月份状态数组,TRANSPOSE('PPT(12-15页）-TOP10'!$A$3:$A$14),_xlpm.选择数据区,IF('PPT(12-15页）-TOP10'!$E$3="收款",$BA247:$BL247,$AA247:$AL247),SUM(_xlfn._xlws.FILTER(_xlpm.选择数据区,_xlpm.勾选月份状态数组,"")))</f>
        <v>0</v>
      </c>
      <c r="AN247" s="235" t="e">
        <f>_xlfn.XLOOKUP($C247,应收未收表!$T:$T,应收未收表!AA:AA)</f>
        <v>#N/A</v>
      </c>
      <c r="AO247" s="235" t="e">
        <f>_xlfn.XLOOKUP($C247,应收未收表!$T:$T,应收未收表!AB:AB)</f>
        <v>#N/A</v>
      </c>
      <c r="AP247" s="235" t="e">
        <f>_xlfn.XLOOKUP($C247,应收未收表!$T:$T,应收未收表!AC:AC)</f>
        <v>#N/A</v>
      </c>
      <c r="AQ247" s="235" t="e">
        <f>_xlfn.XLOOKUP($C247,应收未收表!$T:$T,应收未收表!AE:AE)</f>
        <v>#N/A</v>
      </c>
      <c r="AR247" s="235" t="e">
        <f>_xlfn.XLOOKUP($C247,应收未收表!$T:$T,应收未收表!AF:AF)</f>
        <v>#N/A</v>
      </c>
      <c r="AS247" s="235" t="e" cm="1">
        <f t="array" ref="AS247">_xlfn.XLOOKUP($A247&amp;$B247,'[2]产值及收款计划（2026）'!$A:$A&amp;'[2]产值及收款计划（2026）'!$B:$B,'[2]产值及收款计划（2026）'!AS:AS)</f>
        <v>#REF!</v>
      </c>
      <c r="AT247" s="235" t="e" cm="1">
        <f t="array" ref="AT247">_xlfn.XLOOKUP($A247&amp;$B247,'[2]产值及收款计划（2026）'!$A:$A&amp;'[2]产值及收款计划（2026）'!$B:$B,'[2]产值及收款计划（2026）'!AT:AT)</f>
        <v>#REF!</v>
      </c>
      <c r="AU247" s="235" t="e" cm="1">
        <f t="array" ref="AU247">_xlfn.XLOOKUP($A247&amp;$B247,'[2]产值及收款计划（2026）'!$A:$A&amp;'[2]产值及收款计划（2026）'!$B:$B,'[2]产值及收款计划（2026）'!AU:AU)</f>
        <v>#REF!</v>
      </c>
      <c r="AV247" s="235" t="e" cm="1">
        <f t="array" ref="AV247">_xlfn.XLOOKUP($A247&amp;$B247,'[2]产值及收款计划（2026）'!$A:$A&amp;'[2]产值及收款计划（2026）'!$B:$B,'[2]产值及收款计划（2026）'!AV:AV)</f>
        <v>#REF!</v>
      </c>
      <c r="AW247" s="235" cm="1">
        <f t="array" ref="AW247">_xlfn.XLOOKUP($A247&amp;$B247,'[2]产值及收款计划（2026）'!$A:$A&amp;'[2]产值及收款计划（2026）'!$B:$B,'[2]产值及收款计划（2026）'!AW:AW)</f>
        <v>34.197</v>
      </c>
      <c r="AX247" s="235" cm="1">
        <f t="array" ref="AX247">_xlfn.XLOOKUP($A247&amp;$B247,'[2]产值及收款计划（2026）'!$A:$A&amp;'[2]产值及收款计划（2026）'!$B:$B,'[2]产值及收款计划（2026）'!AX:AX)</f>
        <v>0</v>
      </c>
      <c r="AY247" s="235" cm="1">
        <f t="array" ref="AY247">_xlfn.XLOOKUP($A247&amp;$B247,'[2]产值及收款计划（2026）'!$A:$A&amp;'[2]产值及收款计划（2026）'!$B:$B,'[2]产值及收款计划（2026）'!AY:AY)</f>
        <v>79.793</v>
      </c>
      <c r="AZ247" s="235" cm="1">
        <f t="array" ref="AZ247">_xlfn.XLOOKUP($A247&amp;$B247,'[2]产值及收款计划（2026）'!$A:$A&amp;'[2]产值及收款计划（2026）'!$B:$B,'[2]产值及收款计划（2026）'!AZ:AZ)</f>
        <v>79.793</v>
      </c>
      <c r="BA247" s="235" t="e" cm="1">
        <f t="array" ref="BA247">_xlfn.XLOOKUP($A247&amp;$B247,'[2]产值及收款计划（2026）'!$A:$A&amp;'[2]产值及收款计划（2026）'!$B:$B,'[2]产值及收款计划（2026）'!BA:BA)</f>
        <v>#REF!</v>
      </c>
      <c r="BB247" s="235" t="e" cm="1">
        <f t="array" ref="BB247">_xlfn.XLOOKUP($A247&amp;$B247,'[2]产值及收款计划（2026）'!$A:$A&amp;'[2]产值及收款计划（2026）'!$B:$B,'[2]产值及收款计划（2026）'!BB:BB)</f>
        <v>#REF!</v>
      </c>
      <c r="BC247" s="235" t="e" cm="1">
        <f t="array" ref="BC247">_xlfn.XLOOKUP($A247&amp;$B247,'[2]产值及收款计划（2026）'!$A:$A&amp;'[2]产值及收款计划（2026）'!$B:$B,'[2]产值及收款计划（2026）'!BC:BC)</f>
        <v>#REF!</v>
      </c>
      <c r="BD247" s="235" t="e" cm="1">
        <f t="array" ref="BD247">_xlfn.XLOOKUP($A247&amp;$B247,'[2]产值及收款计划（2026）'!$A:$A&amp;'[2]产值及收款计划（2026）'!$B:$B,'[2]产值及收款计划（2026）'!BD:BD)</f>
        <v>#REF!</v>
      </c>
      <c r="BE247" s="235" cm="1">
        <f t="array" ref="BE247">_xlfn.XLOOKUP($A247&amp;$B247,'[2]产值及收款计划（2026）'!$A:$A&amp;'[2]产值及收款计划（2026）'!$B:$B,'[2]产值及收款计划（2026）'!BE:BE)</f>
        <v>74.0935</v>
      </c>
      <c r="BF247" s="235" t="e" cm="1">
        <f t="array" ref="BF247">_xlfn.XLOOKUP($A247&amp;$B247,'[2]产值及收款计划（2026）'!$A:$A&amp;'[2]产值及收款计划（2026）'!$B:$B,'[2]产值及收款计划（2026）'!BF:BF)</f>
        <v>#REF!</v>
      </c>
      <c r="BG247" s="235" t="e" cm="1">
        <f t="array" ref="BG247">_xlfn.XLOOKUP($A247&amp;$B247,'[2]产值及收款计划（2026）'!$A:$A&amp;'[2]产值及收款计划（2026）'!$B:$B,'[2]产值及收款计划（2026）'!BG:BG)</f>
        <v>#REF!</v>
      </c>
      <c r="BH247" s="235" t="e" cm="1">
        <f t="array" ref="BH247">_xlfn.XLOOKUP($A247&amp;$B247,'[2]产值及收款计划（2026）'!$A:$A&amp;'[2]产值及收款计划（2026）'!$B:$B,'[2]产值及收款计划（2026）'!BH:BH)</f>
        <v>#REF!</v>
      </c>
      <c r="BI247" s="235" t="e" cm="1">
        <f t="array" ref="BI247">_xlfn.XLOOKUP($A247&amp;$B247,'[2]产值及收款计划（2026）'!$A:$A&amp;'[2]产值及收款计划（2026）'!$B:$B,'[2]产值及收款计划（2026）'!BI:BI)</f>
        <v>#REF!</v>
      </c>
      <c r="BJ247" s="235" t="e" cm="1">
        <f t="array" ref="BJ247">_xlfn.XLOOKUP($A247&amp;$B247,'[2]产值及收款计划（2026）'!$A:$A&amp;'[2]产值及收款计划（2026）'!$B:$B,'[2]产值及收款计划（2026）'!BJ:BJ)</f>
        <v>#REF!</v>
      </c>
      <c r="BK247" s="235" t="e" cm="1">
        <f t="array" ref="BK247">_xlfn.XLOOKUP($A247&amp;$B247,'[2]产值及收款计划（2026）'!$A:$A&amp;'[2]产值及收款计划（2026）'!$B:$B,'[2]产值及收款计划（2026）'!BK:BK)</f>
        <v>#REF!</v>
      </c>
      <c r="BL247" s="235" t="e" cm="1">
        <f t="array" ref="BL247">_xlfn.XLOOKUP($A247&amp;$B247,'[2]产值及收款计划（2026）'!$A:$A&amp;'[2]产值及收款计划（2026）'!$B:$B,'[2]产值及收款计划（2026）'!BL:BL)</f>
        <v>#REF!</v>
      </c>
      <c r="BM247" s="235"/>
      <c r="BN247" s="235"/>
      <c r="BO247" s="235"/>
      <c r="BP247" s="235"/>
      <c r="BQ247" s="235" t="e">
        <f>_xlfn.XLOOKUP($C247,应收未收表!$AJ:$AJ,应收未收表!AK:AK)</f>
        <v>#N/A</v>
      </c>
      <c r="BR247" s="235" t="e">
        <f>_xlfn.XLOOKUP($C247,应收未收表!$AJ:$AJ,应收未收表!AL:AL)</f>
        <v>#N/A</v>
      </c>
      <c r="BS247" s="235" t="e">
        <f>_xlfn.XLOOKUP($C247,应收未收表!$AJ:$AJ,应收未收表!AM:AM)</f>
        <v>#N/A</v>
      </c>
      <c r="BT247" s="235" t="e">
        <f>_xlfn.XLOOKUP($C247,应收未收表!$AJ:$AJ,应收未收表!AN:AN)</f>
        <v>#N/A</v>
      </c>
      <c r="BU247" s="234" t="str" cm="1">
        <f t="array" ref="BU247">_xlfn.XLOOKUP($A247&amp;$B247,'[2]产值及收款计划（2026）'!$A:$A&amp;'[2]产值及收款计划（2026）'!$B:$B,'[2]产值及收款计划（2026）'!BQ:BQ)</f>
        <v>上海城建城市运营（集团）有限公司</v>
      </c>
      <c r="BV247" s="235" t="e" cm="1">
        <f t="array" ref="BV247">_xlfn.XLOOKUP($A247&amp;$B247,'[2]产值及收款计划（2026）'!$A:$A&amp;'[2]产值及收款计划（2026）'!$B:$B,'[2]产值及收款计划（2026）'!BR:BR)</f>
        <v>#REF!</v>
      </c>
      <c r="CE247" s="235" cm="1">
        <f t="array" ref="CE247">_xlfn.XLOOKUP($A247&amp;$B247,'[2]产值及收款计划（2026）'!$A:$A&amp;'[2]产值及收款计划（2026）'!$B:$B,'[2]产值及收款计划（2026）'!CA:CA)</f>
        <v>0</v>
      </c>
      <c r="CF247" s="235" cm="1">
        <f t="array" ref="CF247">_xlfn.XLOOKUP($A247&amp;$B247,'[2]产值及收款计划（2026）'!$A:$A&amp;'[2]产值及收款计划（2026）'!$B:$B,'[2]产值及收款计划（2026）'!CB:CB)</f>
        <v>0</v>
      </c>
      <c r="CG247" s="235" cm="1">
        <f t="array" ref="CG247">_xlfn.XLOOKUP($A247&amp;$B247,'[2]产值及收款计划（2026）'!$A:$A&amp;'[2]产值及收款计划（2026）'!$B:$B,'[2]产值及收款计划（2026）'!CC:CC)</f>
        <v>0</v>
      </c>
      <c r="CH247" s="235" cm="1">
        <f t="array" ref="CH247">_xlfn.XLOOKUP($A247&amp;$B247,'[2]产值及收款计划（2026）'!$A:$A&amp;'[2]产值及收款计划（2026）'!$B:$B,'[2]产值及收款计划（2026）'!CD:CD)</f>
        <v>0</v>
      </c>
      <c r="CI247" s="235" cm="1">
        <f t="array" ref="CI247">_xlfn.XLOOKUP($A247&amp;$B247,'[2]产值及收款计划（2026）'!$A:$A&amp;'[2]产值及收款计划（2026）'!$B:$B,'[2]产值及收款计划（2026）'!CE:CE)</f>
        <v>0</v>
      </c>
      <c r="CJ247" s="235" cm="1">
        <f t="array" ref="CJ247">_xlfn.XLOOKUP($A247&amp;$B247,'[2]产值及收款计划（2026）'!$A:$A&amp;'[2]产值及收款计划（2026）'!$B:$B,'[2]产值及收款计划（2026）'!CF:CF)</f>
        <v>0</v>
      </c>
      <c r="CK247" s="235" cm="1">
        <f t="array" ref="CK247">_xlfn.XLOOKUP($A247&amp;$B247,'[2]产值及收款计划（2026）'!$A:$A&amp;'[2]产值及收款计划（2026）'!$B:$B,'[2]产值及收款计划（2026）'!CG:CG)</f>
        <v>0</v>
      </c>
      <c r="CL247" s="235" cm="1">
        <f t="array" ref="CL247">_xlfn.XLOOKUP($A247&amp;$B247,'[2]产值及收款计划（2026）'!$A:$A&amp;'[2]产值及收款计划（2026）'!$B:$B,'[2]产值及收款计划（2026）'!CH:CH)</f>
        <v>0</v>
      </c>
      <c r="CM247" s="235" cm="1">
        <f t="array" ref="CM247">_xlfn.XLOOKUP($A247&amp;$B247,'[2]产值及收款计划（2026）'!$A:$A&amp;'[2]产值及收款计划（2026）'!$B:$B,'[2]产值及收款计划（2026）'!CI:CI)</f>
        <v>0</v>
      </c>
      <c r="CN247" s="235" cm="1">
        <f t="array" ref="CN247">_xlfn.XLOOKUP($A247&amp;$B247,'[2]产值及收款计划（2026）'!$A:$A&amp;'[2]产值及收款计划（2026）'!$B:$B,'[2]产值及收款计划（2026）'!CJ:CJ)</f>
        <v>0</v>
      </c>
      <c r="CO247" s="235" cm="1">
        <f t="array" ref="CO247">_xlfn.XLOOKUP($A247&amp;$B247,'[2]产值及收款计划（2026）'!$A:$A&amp;'[2]产值及收款计划（2026）'!$B:$B,'[2]产值及收款计划（2026）'!CK:CK)</f>
        <v>0</v>
      </c>
      <c r="CP247" s="235" cm="1">
        <f t="array" ref="CP247">_xlfn.XLOOKUP($A247&amp;$B247,'[2]产值及收款计划（2026）'!$A:$A&amp;'[2]产值及收款计划（2026）'!$B:$B,'[2]产值及收款计划（2026）'!CL:CL)</f>
        <v>0</v>
      </c>
      <c r="DE247" s="235" cm="1">
        <f t="array" ref="DE247">_xlfn.XLOOKUP($A247&amp;$B247,'[2]产值及收款计划（2026）'!$A:$A&amp;'[2]产值及收款计划（2026）'!$B:$B,'[2]产值及收款计划（2026）'!DA:DA)</f>
        <v>0</v>
      </c>
      <c r="DF247" s="235" cm="1">
        <f t="array" ref="DF247">_xlfn.XLOOKUP($A247&amp;$B247,'[2]产值及收款计划（2026）'!$A:$A&amp;'[2]产值及收款计划（2026）'!$B:$B,'[2]产值及收款计划（2026）'!DB:DB)</f>
        <v>0</v>
      </c>
      <c r="DG247" s="235" cm="1">
        <f t="array" ref="DG247">_xlfn.XLOOKUP($A247&amp;$B247,'[2]产值及收款计划（2026）'!$A:$A&amp;'[2]产值及收款计划（2026）'!$B:$B,'[2]产值及收款计划（2026）'!DC:DC)</f>
        <v>0</v>
      </c>
      <c r="DH247" s="235" cm="1">
        <f t="array" ref="DH247">_xlfn.XLOOKUP($A247&amp;$B247,'[2]产值及收款计划（2026）'!$A:$A&amp;'[2]产值及收款计划（2026）'!$B:$B,'[2]产值及收款计划（2026）'!DD:DD)</f>
        <v>0</v>
      </c>
      <c r="DI247" s="235" cm="1">
        <f t="array" ref="DI247">_xlfn.XLOOKUP($A247&amp;$B247,'[2]产值及收款计划（2026）'!$A:$A&amp;'[2]产值及收款计划（2026）'!$B:$B,'[2]产值及收款计划（2026）'!DE:DE)</f>
        <v>0</v>
      </c>
      <c r="DJ247" s="235" cm="1">
        <f t="array" ref="DJ247">_xlfn.XLOOKUP($A247&amp;$B247,'[2]产值及收款计划（2026）'!$A:$A&amp;'[2]产值及收款计划（2026）'!$B:$B,'[2]产值及收款计划（2026）'!DF:DF)</f>
        <v>0</v>
      </c>
      <c r="DK247" s="235" cm="1">
        <f t="array" ref="DK247">_xlfn.XLOOKUP($A247&amp;$B247,'[2]产值及收款计划（2026）'!$A:$A&amp;'[2]产值及收款计划（2026）'!$B:$B,'[2]产值及收款计划（2026）'!DG:DG)</f>
        <v>0</v>
      </c>
      <c r="DL247" s="235" cm="1">
        <f t="array" ref="DL247">_xlfn.XLOOKUP($A247&amp;$B247,'[2]产值及收款计划（2026）'!$A:$A&amp;'[2]产值及收款计划（2026）'!$B:$B,'[2]产值及收款计划（2026）'!DH:DH)</f>
        <v>0</v>
      </c>
      <c r="DM247" s="235" cm="1">
        <f t="array" ref="DM247">_xlfn.XLOOKUP($A247&amp;$B247,'[2]产值及收款计划（2026）'!$A:$A&amp;'[2]产值及收款计划（2026）'!$B:$B,'[2]产值及收款计划（2026）'!DI:DI)</f>
        <v>0</v>
      </c>
      <c r="DN247" s="235" cm="1">
        <f t="array" ref="DN247">_xlfn.XLOOKUP($A247&amp;$B247,'[2]产值及收款计划（2026）'!$A:$A&amp;'[2]产值及收款计划（2026）'!$B:$B,'[2]产值及收款计划（2026）'!DJ:DJ)</f>
        <v>0</v>
      </c>
      <c r="DO247" s="235" cm="1">
        <f t="array" ref="DO247">_xlfn.XLOOKUP($A247&amp;$B247,'[2]产值及收款计划（2026）'!$A:$A&amp;'[2]产值及收款计划（2026）'!$B:$B,'[2]产值及收款计划（2026）'!DK:DK)</f>
        <v>0</v>
      </c>
      <c r="DP247" s="235" cm="1">
        <f t="array" ref="DP247">_xlfn.XLOOKUP($A247&amp;$B247,'[2]产值及收款计划（2026）'!$A:$A&amp;'[2]产值及收款计划（2026）'!$B:$B,'[2]产值及收款计划（2026）'!DL:DL)</f>
        <v>0</v>
      </c>
      <c r="DQ247" s="243"/>
      <c r="DR247" s="229"/>
    </row>
    <row r="248" ht="20.25" spans="1:122">
      <c r="A248" s="233">
        <f t="shared" ref="A248:A288" si="19">A247+1</f>
        <v>99</v>
      </c>
      <c r="B248" s="233" t="s">
        <v>26</v>
      </c>
      <c r="C248" s="234" t="str" cm="1">
        <f t="array" ref="C248">_xlfn.XLOOKUP($A248&amp;$B248,'[2]产值及收款计划（2026）'!$A:$A&amp;'[2]产值及收款计划（2026）'!$B:$B,'[2]产值及收款计划（2026）'!C:C)</f>
        <v>SZJT202570033</v>
      </c>
      <c r="D248" s="234" t="str" cm="1">
        <f t="array" ref="D248">_xlfn.XLOOKUP($A248&amp;$B248,'[2]产值及收款计划（2026）'!$A:$A&amp;'[2]产值及收款计划（2026）'!$B:$B,'[2]产值及收款计划（2026）'!D:D)</f>
        <v>龙耀路隧道综合整治工程二标隧道孪生综合一体化平台系统技术服务</v>
      </c>
      <c r="E248" s="235" cm="1">
        <f t="array" ref="E248">_xlfn.XLOOKUP($A248&amp;$B248,'[2]产值及收款计划（2026）'!$A:$A&amp;'[2]产值及收款计划（2026）'!$B:$B,'[2]产值及收款计划（2026）'!E:E)</f>
        <v>99.7</v>
      </c>
      <c r="F248" s="235" cm="1">
        <f t="array" ref="F248">_xlfn.XLOOKUP($A248&amp;$B248,'[2]产值及收款计划（2026）'!$A:$A&amp;'[2]产值及收款计划（2026）'!$B:$B,'[2]产值及收款计划（2026）'!F:F)</f>
        <v>99.7</v>
      </c>
      <c r="G248" s="235" cm="1">
        <f t="array" ref="G248">_xlfn.XLOOKUP($A248&amp;$B248,'[2]产值及收款计划（2026）'!$A:$A&amp;'[2]产值及收款计划（2026）'!$B:$B,'[2]产值及收款计划（2026）'!G:G)</f>
        <v>99.7</v>
      </c>
      <c r="H248" s="235" cm="1">
        <f t="array" ref="H248">_xlfn.XLOOKUP($A248&amp;$B248,'[2]产值及收款计划（2026）'!$A:$A&amp;'[2]产值及收款计划（2026）'!$B:$B,'[2]产值及收款计划（2026）'!H:H)</f>
        <v>8.7</v>
      </c>
      <c r="I248" s="236" cm="1">
        <f t="array" ref="I248">_xlfn.XLOOKUP($A248&amp;$B248,'[2]产值及收款计划（2026）'!$A:$A&amp;'[2]产值及收款计划（2026）'!$B:$B,'[2]产值及收款计划（2026）'!I:I)</f>
        <v>0.0872617853560682</v>
      </c>
      <c r="J248" s="237" cm="1">
        <f t="array" ref="J248">_xlfn.XLOOKUP($A248&amp;$B248,'[2]产值及收款计划（2026）'!$A:$A&amp;'[2]产值及收款计划（2026）'!$B:$B,'[2]产值及收款计划（2026）'!J:J)</f>
        <v>0.06</v>
      </c>
      <c r="K248" s="235" t="e" cm="1">
        <f t="array" ref="K248">_xlfn.XLOOKUP($A248&amp;$B248,'[2]产值及收款计划（2026）'!$A:$A&amp;'[2]产值及收款计划（2026）'!$B:$B,'[2]产值及收款计划（2026）'!K:K)</f>
        <v>#REF!</v>
      </c>
      <c r="L248" s="235" t="e" cm="1">
        <f t="array" ref="L248">_xlfn.XLOOKUP($A248&amp;$B248,'[2]产值及收款计划（2026）'!$A:$A&amp;'[2]产值及收款计划（2026）'!$B:$B,'[2]产值及收款计划（2026）'!L:L)</f>
        <v>#REF!</v>
      </c>
      <c r="M248" s="235" t="str" cm="1">
        <f t="array" ref="M248">_xlfn.XLOOKUP($A248&amp;$B248,'[2]产值及收款计划（2026）'!$A:$A&amp;'[2]产值及收款计划（2026）'!$B:$B,'[2]产值及收款计划（2026）'!M:M)</f>
        <v>主导</v>
      </c>
      <c r="N248" s="235" t="str" cm="1">
        <f t="array" ref="N248">_xlfn.XLOOKUP($A248&amp;$B248,'[2]产值及收款计划（2026）'!$A:$A&amp;'[2]产值及收款计划（2026）'!$B:$B,'[2]产值及收款计划（2026）'!N:N)</f>
        <v>邱枫团队</v>
      </c>
      <c r="O248" s="235" t="str" cm="1">
        <f t="array" ref="O248">_xlfn.XLOOKUP($A248&amp;$B248,'[2]产值及收款计划（2026）'!$A:$A&amp;'[2]产值及收款计划（2026）'!$B:$B,'[2]产值及收款计划（2026）'!O:O)</f>
        <v>丁启明</v>
      </c>
      <c r="P248" s="234" t="str" cm="1">
        <f t="array" ref="P248">_xlfn.XLOOKUP($A248&amp;$B248,'[2]产值及收款计划（2026）'!$A:$A&amp;'[2]产值及收款计划（2026）'!$B:$B,'[2]产值及收款计划（2026）'!P:P)</f>
        <v>在建</v>
      </c>
      <c r="Q248" s="235" t="e" cm="1">
        <f t="array" ref="Q248">_xlfn.XLOOKUP($A248&amp;$B248,'[2]产值及收款计划（2026）'!$A:$A&amp;'[2]产值及收款计划（2026）'!$B:$B,'[2]产值及收款计划（2026）'!Q:Q)</f>
        <v>#REF!</v>
      </c>
      <c r="R248" s="235" t="e" cm="1">
        <f t="array" ref="R248">_xlfn.XLOOKUP($A248&amp;$B248,'[2]产值及收款计划（2026）'!$A:$A&amp;'[2]产值及收款计划（2026）'!$B:$B,'[2]产值及收款计划（2026）'!R:R)</f>
        <v>#REF!</v>
      </c>
      <c r="S248" s="235" t="e" cm="1">
        <f t="array" ref="S248">_xlfn.XLOOKUP($A248&amp;$B248,'[2]产值及收款计划（2026）'!$A:$A&amp;'[2]产值及收款计划（2026）'!$B:$B,'[2]产值及收款计划（2026）'!S:S)</f>
        <v>#REF!</v>
      </c>
      <c r="T248" s="235" cm="1">
        <f t="array" ref="T248">_xlfn.XLOOKUP($A248&amp;$B248,'[2]产值及收款计划（2026）'!$A:$A&amp;'[2]产值及收款计划（2026）'!$B:$B,'[2]产值及收款计划（2026）'!T:T)</f>
        <v>0</v>
      </c>
      <c r="U248" s="235" cm="1">
        <f t="array" ref="U248">_xlfn.XLOOKUP($A248&amp;$B248,'[2]产值及收款计划（2026）'!$A:$A&amp;'[2]产值及收款计划（2026）'!$B:$B,'[2]产值及收款计划（2026）'!U:U)</f>
        <v>0</v>
      </c>
      <c r="V248" s="235" cm="1">
        <f t="array" ref="V248">_xlfn.XLOOKUP($A248&amp;$B248,'[2]产值及收款计划（2026）'!$A:$A&amp;'[2]产值及收款计划（2026）'!$B:$B,'[2]产值及收款计划（2026）'!V:V)</f>
        <v>99.7</v>
      </c>
      <c r="W248" s="235" t="e" cm="1">
        <f t="array" ref="W248">_xlfn.XLOOKUP($A248&amp;$B248,'[2]产值及收款计划（2026）'!$A:$A&amp;'[2]产值及收款计划（2026）'!$B:$B,'[2]产值及收款计划（2026）'!W:W)</f>
        <v>#REF!</v>
      </c>
      <c r="X248" s="235" t="e" cm="1">
        <f t="array" ref="X248">_xlfn.XLOOKUP($A248&amp;$B248,'[2]产值及收款计划（2026）'!$A:$A&amp;'[2]产值及收款计划（2026）'!$B:$B,'[2]产值及收款计划（2026）'!X:X)</f>
        <v>#REF!</v>
      </c>
      <c r="Y248" s="235" t="e" cm="1">
        <f t="array" ref="Y248">_xlfn.XLOOKUP($A248&amp;$B248,'[2]产值及收款计划（2026）'!$A:$A&amp;'[2]产值及收款计划（2026）'!$B:$B,'[2]产值及收款计划（2026）'!Y:Y)</f>
        <v>#REF!</v>
      </c>
      <c r="Z248" s="235" t="e" cm="1">
        <f t="array" ref="Z248">_xlfn.XLOOKUP($A248&amp;$B248,'[2]产值及收款计划（2026）'!$A:$A&amp;'[2]产值及收款计划（2026）'!$B:$B,'[2]产值及收款计划（2026）'!Z:Z)</f>
        <v>#REF!</v>
      </c>
      <c r="AA248" s="235" t="e" cm="1">
        <f t="array" ref="AA248">_xlfn.XLOOKUP($A248&amp;$B248,'[2]产值及收款计划（2026）'!$A:$A&amp;'[2]产值及收款计划（2026）'!$B:$B,'[2]产值及收款计划（2026）'!AA:AA)</f>
        <v>#REF!</v>
      </c>
      <c r="AB248" s="235" t="e" cm="1">
        <f t="array" ref="AB248">_xlfn.XLOOKUP($A248&amp;$B248,'[2]产值及收款计划（2026）'!$A:$A&amp;'[2]产值及收款计划（2026）'!$B:$B,'[2]产值及收款计划（2026）'!AB:AB)</f>
        <v>#REF!</v>
      </c>
      <c r="AC248" s="235" t="e" cm="1">
        <f t="array" ref="AC248">_xlfn.XLOOKUP($A248&amp;$B248,'[2]产值及收款计划（2026）'!$A:$A&amp;'[2]产值及收款计划（2026）'!$B:$B,'[2]产值及收款计划（2026）'!AC:AC)</f>
        <v>#REF!</v>
      </c>
      <c r="AD248" s="235" cm="1">
        <f t="array" ref="AD248">_xlfn.XLOOKUP($A248&amp;$B248,'[2]产值及收款计划（2026）'!$A:$A&amp;'[2]产值及收款计划（2026）'!$B:$B,'[2]产值及收款计划（2026）'!AD:AD)</f>
        <v>99.7</v>
      </c>
      <c r="AE248" s="235" t="e" cm="1">
        <f t="array" ref="AE248">_xlfn.XLOOKUP($A248&amp;$B248,'[2]产值及收款计划（2026）'!$A:$A&amp;'[2]产值及收款计划（2026）'!$B:$B,'[2]产值及收款计划（2026）'!AE:AE)</f>
        <v>#REF!</v>
      </c>
      <c r="AF248" s="235" t="e" cm="1">
        <f t="array" ref="AF248">_xlfn.XLOOKUP($A248&amp;$B248,'[2]产值及收款计划（2026）'!$A:$A&amp;'[2]产值及收款计划（2026）'!$B:$B,'[2]产值及收款计划（2026）'!AF:AF)</f>
        <v>#REF!</v>
      </c>
      <c r="AG248" s="235" t="e" cm="1">
        <f t="array" ref="AG248">_xlfn.XLOOKUP($A248&amp;$B248,'[2]产值及收款计划（2026）'!$A:$A&amp;'[2]产值及收款计划（2026）'!$B:$B,'[2]产值及收款计划（2026）'!AG:AG)</f>
        <v>#REF!</v>
      </c>
      <c r="AH248" s="235" t="e" cm="1">
        <f t="array" ref="AH248">_xlfn.XLOOKUP($A248&amp;$B248,'[2]产值及收款计划（2026）'!$A:$A&amp;'[2]产值及收款计划（2026）'!$B:$B,'[2]产值及收款计划（2026）'!AH:AH)</f>
        <v>#REF!</v>
      </c>
      <c r="AI248" s="235" t="e" cm="1">
        <f t="array" ref="AI248">_xlfn.XLOOKUP($A248&amp;$B248,'[2]产值及收款计划（2026）'!$A:$A&amp;'[2]产值及收款计划（2026）'!$B:$B,'[2]产值及收款计划（2026）'!AI:AI)</f>
        <v>#REF!</v>
      </c>
      <c r="AJ248" s="235" t="e" cm="1">
        <f t="array" ref="AJ248">_xlfn.XLOOKUP($A248&amp;$B248,'[2]产值及收款计划（2026）'!$A:$A&amp;'[2]产值及收款计划（2026）'!$B:$B,'[2]产值及收款计划（2026）'!AJ:AJ)</f>
        <v>#REF!</v>
      </c>
      <c r="AK248" s="235" t="e" cm="1">
        <f t="array" ref="AK248">_xlfn.XLOOKUP($A248&amp;$B248,'[2]产值及收款计划（2026）'!$A:$A&amp;'[2]产值及收款计划（2026）'!$B:$B,'[2]产值及收款计划（2026）'!AK:AK)</f>
        <v>#REF!</v>
      </c>
      <c r="AL248" s="235" t="e" cm="1">
        <f t="array" ref="AL248">_xlfn.XLOOKUP($A248&amp;$B248,'[2]产值及收款计划（2026）'!$A:$A&amp;'[2]产值及收款计划（2026）'!$B:$B,'[2]产值及收款计划（2026）'!AL:AL)</f>
        <v>#REF!</v>
      </c>
      <c r="AM248" s="242" t="e" cm="1">
        <f t="array" ref="AM248">_xlfn.LET(_xlpm.勾选月份状态数组,TRANSPOSE('PPT(12-15页）-TOP10'!$A$3:$A$14),_xlpm.选择数据区,IF('PPT(12-15页）-TOP10'!$E$3="收款",$BA248:$BL248,$AA248:$AL248),SUM(_xlfn._xlws.FILTER(_xlpm.选择数据区,_xlpm.勾选月份状态数组,"")))</f>
        <v>#REF!</v>
      </c>
      <c r="AN248" s="235" t="e">
        <f>_xlfn.XLOOKUP($C248,应收未收表!$T:$T,应收未收表!AA:AA)</f>
        <v>#N/A</v>
      </c>
      <c r="AO248" s="235" t="e">
        <f>_xlfn.XLOOKUP($C248,应收未收表!$T:$T,应收未收表!AB:AB)</f>
        <v>#N/A</v>
      </c>
      <c r="AP248" s="235" t="e">
        <f>_xlfn.XLOOKUP($C248,应收未收表!$T:$T,应收未收表!AC:AC)</f>
        <v>#N/A</v>
      </c>
      <c r="AQ248" s="235" t="e">
        <f>_xlfn.XLOOKUP($C248,应收未收表!$T:$T,应收未收表!AE:AE)</f>
        <v>#N/A</v>
      </c>
      <c r="AR248" s="235" t="e">
        <f>_xlfn.XLOOKUP($C248,应收未收表!$T:$T,应收未收表!AF:AF)</f>
        <v>#N/A</v>
      </c>
      <c r="AS248" s="235" t="e" cm="1">
        <f t="array" ref="AS248">_xlfn.XLOOKUP($A248&amp;$B248,'[2]产值及收款计划（2026）'!$A:$A&amp;'[2]产值及收款计划（2026）'!$B:$B,'[2]产值及收款计划（2026）'!AS:AS)</f>
        <v>#REF!</v>
      </c>
      <c r="AT248" s="235" t="e" cm="1">
        <f t="array" ref="AT248">_xlfn.XLOOKUP($A248&amp;$B248,'[2]产值及收款计划（2026）'!$A:$A&amp;'[2]产值及收款计划（2026）'!$B:$B,'[2]产值及收款计划（2026）'!AT:AT)</f>
        <v>#REF!</v>
      </c>
      <c r="AU248" s="235" t="e" cm="1">
        <f t="array" ref="AU248">_xlfn.XLOOKUP($A248&amp;$B248,'[2]产值及收款计划（2026）'!$A:$A&amp;'[2]产值及收款计划（2026）'!$B:$B,'[2]产值及收款计划（2026）'!AU:AU)</f>
        <v>#REF!</v>
      </c>
      <c r="AV248" s="235" t="e" cm="1">
        <f t="array" ref="AV248">_xlfn.XLOOKUP($A248&amp;$B248,'[2]产值及收款计划（2026）'!$A:$A&amp;'[2]产值及收款计划（2026）'!$B:$B,'[2]产值及收款计划（2026）'!AV:AV)</f>
        <v>#REF!</v>
      </c>
      <c r="AW248" s="235" cm="1">
        <f t="array" ref="AW248">_xlfn.XLOOKUP($A248&amp;$B248,'[2]产值及收款计划（2026）'!$A:$A&amp;'[2]产值及收款计划（2026）'!$B:$B,'[2]产值及收款计划（2026）'!AW:AW)</f>
        <v>9.97</v>
      </c>
      <c r="AX248" s="235" cm="1">
        <f t="array" ref="AX248">_xlfn.XLOOKUP($A248&amp;$B248,'[2]产值及收款计划（2026）'!$A:$A&amp;'[2]产值及收款计划（2026）'!$B:$B,'[2]产值及收款计划（2026）'!AX:AX)</f>
        <v>0</v>
      </c>
      <c r="AY248" s="235" cm="1">
        <f t="array" ref="AY248">_xlfn.XLOOKUP($A248&amp;$B248,'[2]产值及收款计划（2026）'!$A:$A&amp;'[2]产值及收款计划（2026）'!$B:$B,'[2]产值及收款计划（2026）'!AY:AY)</f>
        <v>89.73</v>
      </c>
      <c r="AZ248" s="235" cm="1">
        <f t="array" ref="AZ248">_xlfn.XLOOKUP($A248&amp;$B248,'[2]产值及收款计划（2026）'!$A:$A&amp;'[2]产值及收款计划（2026）'!$B:$B,'[2]产值及收款计划（2026）'!AZ:AZ)</f>
        <v>-9.97</v>
      </c>
      <c r="BA248" s="235" t="e" cm="1">
        <f t="array" ref="BA248">_xlfn.XLOOKUP($A248&amp;$B248,'[2]产值及收款计划（2026）'!$A:$A&amp;'[2]产值及收款计划（2026）'!$B:$B,'[2]产值及收款计划（2026）'!BA:BA)</f>
        <v>#REF!</v>
      </c>
      <c r="BB248" s="235" t="e" cm="1">
        <f t="array" ref="BB248">_xlfn.XLOOKUP($A248&amp;$B248,'[2]产值及收款计划（2026）'!$A:$A&amp;'[2]产值及收款计划（2026）'!$B:$B,'[2]产值及收款计划（2026）'!BB:BB)</f>
        <v>#REF!</v>
      </c>
      <c r="BC248" s="235" cm="1">
        <f t="array" ref="BC248">_xlfn.XLOOKUP($A248&amp;$B248,'[2]产值及收款计划（2026）'!$A:$A&amp;'[2]产值及收款计划（2026）'!$B:$B,'[2]产值及收款计划（2026）'!BC:BC)</f>
        <v>29.91</v>
      </c>
      <c r="BD248" s="235" t="e" cm="1">
        <f t="array" ref="BD248">_xlfn.XLOOKUP($A248&amp;$B248,'[2]产值及收款计划（2026）'!$A:$A&amp;'[2]产值及收款计划（2026）'!$B:$B,'[2]产值及收款计划（2026）'!BD:BD)</f>
        <v>#REF!</v>
      </c>
      <c r="BE248" s="235" t="e" cm="1">
        <f t="array" ref="BE248">_xlfn.XLOOKUP($A248&amp;$B248,'[2]产值及收款计划（2026）'!$A:$A&amp;'[2]产值及收款计划（2026）'!$B:$B,'[2]产值及收款计划（2026）'!BE:BE)</f>
        <v>#REF!</v>
      </c>
      <c r="BF248" s="235" t="e" cm="1">
        <f t="array" ref="BF248">_xlfn.XLOOKUP($A248&amp;$B248,'[2]产值及收款计划（2026）'!$A:$A&amp;'[2]产值及收款计划（2026）'!$B:$B,'[2]产值及收款计划（2026）'!BF:BF)</f>
        <v>#REF!</v>
      </c>
      <c r="BG248" s="235" t="e" cm="1">
        <f t="array" ref="BG248">_xlfn.XLOOKUP($A248&amp;$B248,'[2]产值及收款计划（2026）'!$A:$A&amp;'[2]产值及收款计划（2026）'!$B:$B,'[2]产值及收款计划（2026）'!BG:BG)</f>
        <v>#REF!</v>
      </c>
      <c r="BH248" s="235" t="e" cm="1">
        <f t="array" ref="BH248">_xlfn.XLOOKUP($A248&amp;$B248,'[2]产值及收款计划（2026）'!$A:$A&amp;'[2]产值及收款计划（2026）'!$B:$B,'[2]产值及收款计划（2026）'!BH:BH)</f>
        <v>#REF!</v>
      </c>
      <c r="BI248" s="235" t="e" cm="1">
        <f t="array" ref="BI248">_xlfn.XLOOKUP($A248&amp;$B248,'[2]产值及收款计划（2026）'!$A:$A&amp;'[2]产值及收款计划（2026）'!$B:$B,'[2]产值及收款计划（2026）'!BI:BI)</f>
        <v>#REF!</v>
      </c>
      <c r="BJ248" s="235" t="e" cm="1">
        <f t="array" ref="BJ248">_xlfn.XLOOKUP($A248&amp;$B248,'[2]产值及收款计划（2026）'!$A:$A&amp;'[2]产值及收款计划（2026）'!$B:$B,'[2]产值及收款计划（2026）'!BJ:BJ)</f>
        <v>#REF!</v>
      </c>
      <c r="BK248" s="235" t="e" cm="1">
        <f t="array" ref="BK248">_xlfn.XLOOKUP($A248&amp;$B248,'[2]产值及收款计划（2026）'!$A:$A&amp;'[2]产值及收款计划（2026）'!$B:$B,'[2]产值及收款计划（2026）'!BK:BK)</f>
        <v>#REF!</v>
      </c>
      <c r="BL248" s="235" t="e" cm="1">
        <f t="array" ref="BL248">_xlfn.XLOOKUP($A248&amp;$B248,'[2]产值及收款计划（2026）'!$A:$A&amp;'[2]产值及收款计划（2026）'!$B:$B,'[2]产值及收款计划（2026）'!BL:BL)</f>
        <v>#REF!</v>
      </c>
      <c r="BM248" s="235"/>
      <c r="BN248" s="235"/>
      <c r="BO248" s="235"/>
      <c r="BP248" s="235"/>
      <c r="BQ248" s="235" t="e">
        <f>_xlfn.XLOOKUP($C248,应收未收表!$AJ:$AJ,应收未收表!AK:AK)</f>
        <v>#N/A</v>
      </c>
      <c r="BR248" s="235" t="e">
        <f>_xlfn.XLOOKUP($C248,应收未收表!$AJ:$AJ,应收未收表!AL:AL)</f>
        <v>#N/A</v>
      </c>
      <c r="BS248" s="235" t="e">
        <f>_xlfn.XLOOKUP($C248,应收未收表!$AJ:$AJ,应收未收表!AM:AM)</f>
        <v>#N/A</v>
      </c>
      <c r="BT248" s="235" t="e">
        <f>_xlfn.XLOOKUP($C248,应收未收表!$AJ:$AJ,应收未收表!AN:AN)</f>
        <v>#N/A</v>
      </c>
      <c r="BU248" s="234" t="str" cm="1">
        <f t="array" ref="BU248">_xlfn.XLOOKUP($A248&amp;$B248,'[2]产值及收款计划（2026）'!$A:$A&amp;'[2]产值及收款计划（2026）'!$B:$B,'[2]产值及收款计划（2026）'!BQ:BQ)</f>
        <v>上海城建数字产业集团有限公司</v>
      </c>
      <c r="BV248" s="235" t="e" cm="1">
        <f t="array" ref="BV248">_xlfn.XLOOKUP($A248&amp;$B248,'[2]产值及收款计划（2026）'!$A:$A&amp;'[2]产值及收款计划（2026）'!$B:$B,'[2]产值及收款计划（2026）'!BR:BR)</f>
        <v>#REF!</v>
      </c>
      <c r="CE248" s="235" cm="1">
        <f t="array" ref="CE248">_xlfn.XLOOKUP($A248&amp;$B248,'[2]产值及收款计划（2026）'!$A:$A&amp;'[2]产值及收款计划（2026）'!$B:$B,'[2]产值及收款计划（2026）'!CA:CA)</f>
        <v>0</v>
      </c>
      <c r="CF248" s="235" cm="1">
        <f t="array" ref="CF248">_xlfn.XLOOKUP($A248&amp;$B248,'[2]产值及收款计划（2026）'!$A:$A&amp;'[2]产值及收款计划（2026）'!$B:$B,'[2]产值及收款计划（2026）'!CB:CB)</f>
        <v>0</v>
      </c>
      <c r="CG248" s="235" cm="1">
        <f t="array" ref="CG248">_xlfn.XLOOKUP($A248&amp;$B248,'[2]产值及收款计划（2026）'!$A:$A&amp;'[2]产值及收款计划（2026）'!$B:$B,'[2]产值及收款计划（2026）'!CC:CC)</f>
        <v>0</v>
      </c>
      <c r="CH248" s="235" cm="1">
        <f t="array" ref="CH248">_xlfn.XLOOKUP($A248&amp;$B248,'[2]产值及收款计划（2026）'!$A:$A&amp;'[2]产值及收款计划（2026）'!$B:$B,'[2]产值及收款计划（2026）'!CD:CD)</f>
        <v>0</v>
      </c>
      <c r="CI248" s="235" cm="1">
        <f t="array" ref="CI248">_xlfn.XLOOKUP($A248&amp;$B248,'[2]产值及收款计划（2026）'!$A:$A&amp;'[2]产值及收款计划（2026）'!$B:$B,'[2]产值及收款计划（2026）'!CE:CE)</f>
        <v>0</v>
      </c>
      <c r="CJ248" s="235" cm="1">
        <f t="array" ref="CJ248">_xlfn.XLOOKUP($A248&amp;$B248,'[2]产值及收款计划（2026）'!$A:$A&amp;'[2]产值及收款计划（2026）'!$B:$B,'[2]产值及收款计划（2026）'!CF:CF)</f>
        <v>0</v>
      </c>
      <c r="CK248" s="235" cm="1">
        <f t="array" ref="CK248">_xlfn.XLOOKUP($A248&amp;$B248,'[2]产值及收款计划（2026）'!$A:$A&amp;'[2]产值及收款计划（2026）'!$B:$B,'[2]产值及收款计划（2026）'!CG:CG)</f>
        <v>0</v>
      </c>
      <c r="CL248" s="235" cm="1">
        <f t="array" ref="CL248">_xlfn.XLOOKUP($A248&amp;$B248,'[2]产值及收款计划（2026）'!$A:$A&amp;'[2]产值及收款计划（2026）'!$B:$B,'[2]产值及收款计划（2026）'!CH:CH)</f>
        <v>0</v>
      </c>
      <c r="CM248" s="235" cm="1">
        <f t="array" ref="CM248">_xlfn.XLOOKUP($A248&amp;$B248,'[2]产值及收款计划（2026）'!$A:$A&amp;'[2]产值及收款计划（2026）'!$B:$B,'[2]产值及收款计划（2026）'!CI:CI)</f>
        <v>0</v>
      </c>
      <c r="CN248" s="235" cm="1">
        <f t="array" ref="CN248">_xlfn.XLOOKUP($A248&amp;$B248,'[2]产值及收款计划（2026）'!$A:$A&amp;'[2]产值及收款计划（2026）'!$B:$B,'[2]产值及收款计划（2026）'!CJ:CJ)</f>
        <v>0</v>
      </c>
      <c r="CO248" s="235" cm="1">
        <f t="array" ref="CO248">_xlfn.XLOOKUP($A248&amp;$B248,'[2]产值及收款计划（2026）'!$A:$A&amp;'[2]产值及收款计划（2026）'!$B:$B,'[2]产值及收款计划（2026）'!CK:CK)</f>
        <v>0</v>
      </c>
      <c r="CP248" s="235" cm="1">
        <f t="array" ref="CP248">_xlfn.XLOOKUP($A248&amp;$B248,'[2]产值及收款计划（2026）'!$A:$A&amp;'[2]产值及收款计划（2026）'!$B:$B,'[2]产值及收款计划（2026）'!CL:CL)</f>
        <v>0</v>
      </c>
      <c r="DE248" s="235" cm="1">
        <f t="array" ref="DE248">_xlfn.XLOOKUP($A248&amp;$B248,'[2]产值及收款计划（2026）'!$A:$A&amp;'[2]产值及收款计划（2026）'!$B:$B,'[2]产值及收款计划（2026）'!DA:DA)</f>
        <v>0</v>
      </c>
      <c r="DF248" s="235" cm="1">
        <f t="array" ref="DF248">_xlfn.XLOOKUP($A248&amp;$B248,'[2]产值及收款计划（2026）'!$A:$A&amp;'[2]产值及收款计划（2026）'!$B:$B,'[2]产值及收款计划（2026）'!DB:DB)</f>
        <v>0</v>
      </c>
      <c r="DG248" s="235" cm="1">
        <f t="array" ref="DG248">_xlfn.XLOOKUP($A248&amp;$B248,'[2]产值及收款计划（2026）'!$A:$A&amp;'[2]产值及收款计划（2026）'!$B:$B,'[2]产值及收款计划（2026）'!DC:DC)</f>
        <v>0</v>
      </c>
      <c r="DH248" s="235" cm="1">
        <f t="array" ref="DH248">_xlfn.XLOOKUP($A248&amp;$B248,'[2]产值及收款计划（2026）'!$A:$A&amp;'[2]产值及收款计划（2026）'!$B:$B,'[2]产值及收款计划（2026）'!DD:DD)</f>
        <v>0</v>
      </c>
      <c r="DI248" s="235" cm="1">
        <f t="array" ref="DI248">_xlfn.XLOOKUP($A248&amp;$B248,'[2]产值及收款计划（2026）'!$A:$A&amp;'[2]产值及收款计划（2026）'!$B:$B,'[2]产值及收款计划（2026）'!DE:DE)</f>
        <v>0</v>
      </c>
      <c r="DJ248" s="235" cm="1">
        <f t="array" ref="DJ248">_xlfn.XLOOKUP($A248&amp;$B248,'[2]产值及收款计划（2026）'!$A:$A&amp;'[2]产值及收款计划（2026）'!$B:$B,'[2]产值及收款计划（2026）'!DF:DF)</f>
        <v>0</v>
      </c>
      <c r="DK248" s="235" cm="1">
        <f t="array" ref="DK248">_xlfn.XLOOKUP($A248&amp;$B248,'[2]产值及收款计划（2026）'!$A:$A&amp;'[2]产值及收款计划（2026）'!$B:$B,'[2]产值及收款计划（2026）'!DG:DG)</f>
        <v>0</v>
      </c>
      <c r="DL248" s="235" cm="1">
        <f t="array" ref="DL248">_xlfn.XLOOKUP($A248&amp;$B248,'[2]产值及收款计划（2026）'!$A:$A&amp;'[2]产值及收款计划（2026）'!$B:$B,'[2]产值及收款计划（2026）'!DH:DH)</f>
        <v>0</v>
      </c>
      <c r="DM248" s="235" cm="1">
        <f t="array" ref="DM248">_xlfn.XLOOKUP($A248&amp;$B248,'[2]产值及收款计划（2026）'!$A:$A&amp;'[2]产值及收款计划（2026）'!$B:$B,'[2]产值及收款计划（2026）'!DI:DI)</f>
        <v>0</v>
      </c>
      <c r="DN248" s="235" cm="1">
        <f t="array" ref="DN248">_xlfn.XLOOKUP($A248&amp;$B248,'[2]产值及收款计划（2026）'!$A:$A&amp;'[2]产值及收款计划（2026）'!$B:$B,'[2]产值及收款计划（2026）'!DJ:DJ)</f>
        <v>0</v>
      </c>
      <c r="DO248" s="235" cm="1">
        <f t="array" ref="DO248">_xlfn.XLOOKUP($A248&amp;$B248,'[2]产值及收款计划（2026）'!$A:$A&amp;'[2]产值及收款计划（2026）'!$B:$B,'[2]产值及收款计划（2026）'!DK:DK)</f>
        <v>0</v>
      </c>
      <c r="DP248" s="235" cm="1">
        <f t="array" ref="DP248">_xlfn.XLOOKUP($A248&amp;$B248,'[2]产值及收款计划（2026）'!$A:$A&amp;'[2]产值及收款计划（2026）'!$B:$B,'[2]产值及收款计划（2026）'!DL:DL)</f>
        <v>0</v>
      </c>
      <c r="DQ248" s="243"/>
      <c r="DR248" s="229"/>
    </row>
    <row r="249" ht="20.25" spans="1:122">
      <c r="A249" s="233">
        <f t="shared" si="19"/>
        <v>100</v>
      </c>
      <c r="B249" s="233" t="s">
        <v>26</v>
      </c>
      <c r="C249" s="234" t="str" cm="1">
        <f t="array" ref="C249">_xlfn.XLOOKUP($A249&amp;$B249,'[2]产值及收款计划（2026）'!$A:$A&amp;'[2]产值及收款计划（2026）'!$B:$B,'[2]产值及收款计划（2026）'!C:C)</f>
        <v>SZJT202570038</v>
      </c>
      <c r="D249" s="234" t="str" cm="1">
        <f t="array" ref="D249">_xlfn.XLOOKUP($A249&amp;$B249,'[2]产值及收款计划（2026）'!$A:$A&amp;'[2]产值及收款计划（2026）'!$B:$B,'[2]产值及收款计划（2026）'!D:D)</f>
        <v>2025市政养护积水检测智能传感设备技术服务</v>
      </c>
      <c r="E249" s="235" cm="1">
        <f t="array" ref="E249">_xlfn.XLOOKUP($A249&amp;$B249,'[2]产值及收款计划（2026）'!$A:$A&amp;'[2]产值及收款计划（2026）'!$B:$B,'[2]产值及收款计划（2026）'!E:E)</f>
        <v>21.73</v>
      </c>
      <c r="F249" s="235" cm="1">
        <f t="array" ref="F249">_xlfn.XLOOKUP($A249&amp;$B249,'[2]产值及收款计划（2026）'!$A:$A&amp;'[2]产值及收款计划（2026）'!$B:$B,'[2]产值及收款计划（2026）'!F:F)</f>
        <v>21.73</v>
      </c>
      <c r="G249" s="235" cm="1">
        <f t="array" ref="G249">_xlfn.XLOOKUP($A249&amp;$B249,'[2]产值及收款计划（2026）'!$A:$A&amp;'[2]产值及收款计划（2026）'!$B:$B,'[2]产值及收款计划（2026）'!G:G)</f>
        <v>21.73</v>
      </c>
      <c r="H249" s="235" cm="1">
        <f t="array" ref="H249">_xlfn.XLOOKUP($A249&amp;$B249,'[2]产值及收款计划（2026）'!$A:$A&amp;'[2]产值及收款计划（2026）'!$B:$B,'[2]产值及收款计划（2026）'!H:H)</f>
        <v>5.83</v>
      </c>
      <c r="I249" s="236" cm="1">
        <f t="array" ref="I249">_xlfn.XLOOKUP($A249&amp;$B249,'[2]产值及收款计划（2026）'!$A:$A&amp;'[2]产值及收款计划（2026）'!$B:$B,'[2]产值及收款计划（2026）'!I:I)</f>
        <v>0.268292682926829</v>
      </c>
      <c r="J249" s="237" cm="1">
        <f t="array" ref="J249">_xlfn.XLOOKUP($A249&amp;$B249,'[2]产值及收款计划（2026）'!$A:$A&amp;'[2]产值及收款计划（2026）'!$B:$B,'[2]产值及收款计划（2026）'!J:J)</f>
        <v>0.06</v>
      </c>
      <c r="K249" s="235" t="e" cm="1">
        <f t="array" ref="K249">_xlfn.XLOOKUP($A249&amp;$B249,'[2]产值及收款计划（2026）'!$A:$A&amp;'[2]产值及收款计划（2026）'!$B:$B,'[2]产值及收款计划（2026）'!K:K)</f>
        <v>#REF!</v>
      </c>
      <c r="L249" s="235" t="e" cm="1">
        <f t="array" ref="L249">_xlfn.XLOOKUP($A249&amp;$B249,'[2]产值及收款计划（2026）'!$A:$A&amp;'[2]产值及收款计划（2026）'!$B:$B,'[2]产值及收款计划（2026）'!L:L)</f>
        <v>#REF!</v>
      </c>
      <c r="M249" s="235" t="str" cm="1">
        <f t="array" ref="M249">_xlfn.XLOOKUP($A249&amp;$B249,'[2]产值及收款计划（2026）'!$A:$A&amp;'[2]产值及收款计划（2026）'!$B:$B,'[2]产值及收款计划（2026）'!M:M)</f>
        <v>主导</v>
      </c>
      <c r="N249" s="235" t="str" cm="1">
        <f t="array" ref="N249">_xlfn.XLOOKUP($A249&amp;$B249,'[2]产值及收款计划（2026）'!$A:$A&amp;'[2]产值及收款计划（2026）'!$B:$B,'[2]产值及收款计划（2026）'!N:N)</f>
        <v>邱枫团队</v>
      </c>
      <c r="O249" s="235" t="str" cm="1">
        <f t="array" ref="O249">_xlfn.XLOOKUP($A249&amp;$B249,'[2]产值及收款计划（2026）'!$A:$A&amp;'[2]产值及收款计划（2026）'!$B:$B,'[2]产值及收款计划（2026）'!O:O)</f>
        <v>邱枫</v>
      </c>
      <c r="P249" s="234" t="str" cm="1">
        <f t="array" ref="P249">_xlfn.XLOOKUP($A249&amp;$B249,'[2]产值及收款计划（2026）'!$A:$A&amp;'[2]产值及收款计划（2026）'!$B:$B,'[2]产值及收款计划（2026）'!P:P)</f>
        <v>25已完结</v>
      </c>
      <c r="Q249" s="235" t="e" cm="1">
        <f t="array" ref="Q249">_xlfn.XLOOKUP($A249&amp;$B249,'[2]产值及收款计划（2026）'!$A:$A&amp;'[2]产值及收款计划（2026）'!$B:$B,'[2]产值及收款计划（2026）'!Q:Q)</f>
        <v>#REF!</v>
      </c>
      <c r="R249" s="235" t="e" cm="1">
        <f t="array" ref="R249">_xlfn.XLOOKUP($A249&amp;$B249,'[2]产值及收款计划（2026）'!$A:$A&amp;'[2]产值及收款计划（2026）'!$B:$B,'[2]产值及收款计划（2026）'!R:R)</f>
        <v>#REF!</v>
      </c>
      <c r="S249" s="235" t="e" cm="1">
        <f t="array" ref="S249">_xlfn.XLOOKUP($A249&amp;$B249,'[2]产值及收款计划（2026）'!$A:$A&amp;'[2]产值及收款计划（2026）'!$B:$B,'[2]产值及收款计划（2026）'!S:S)</f>
        <v>#REF!</v>
      </c>
      <c r="T249" s="235" cm="1">
        <f t="array" ref="T249">_xlfn.XLOOKUP($A249&amp;$B249,'[2]产值及收款计划（2026）'!$A:$A&amp;'[2]产值及收款计划（2026）'!$B:$B,'[2]产值及收款计划（2026）'!T:T)</f>
        <v>21.73</v>
      </c>
      <c r="U249" s="235" cm="1">
        <f t="array" ref="U249">_xlfn.XLOOKUP($A249&amp;$B249,'[2]产值及收款计划（2026）'!$A:$A&amp;'[2]产值及收款计划（2026）'!$B:$B,'[2]产值及收款计划（2026）'!U:U)</f>
        <v>0</v>
      </c>
      <c r="V249" s="235" cm="1">
        <f t="array" ref="V249">_xlfn.XLOOKUP($A249&amp;$B249,'[2]产值及收款计划（2026）'!$A:$A&amp;'[2]产值及收款计划（2026）'!$B:$B,'[2]产值及收款计划（2026）'!V:V)</f>
        <v>0</v>
      </c>
      <c r="W249" s="235" t="e" cm="1">
        <f t="array" ref="W249">_xlfn.XLOOKUP($A249&amp;$B249,'[2]产值及收款计划（2026）'!$A:$A&amp;'[2]产值及收款计划（2026）'!$B:$B,'[2]产值及收款计划（2026）'!W:W)</f>
        <v>#REF!</v>
      </c>
      <c r="X249" s="235" t="e" cm="1">
        <f t="array" ref="X249">_xlfn.XLOOKUP($A249&amp;$B249,'[2]产值及收款计划（2026）'!$A:$A&amp;'[2]产值及收款计划（2026）'!$B:$B,'[2]产值及收款计划（2026）'!X:X)</f>
        <v>#REF!</v>
      </c>
      <c r="Y249" s="235" t="e" cm="1">
        <f t="array" ref="Y249">_xlfn.XLOOKUP($A249&amp;$B249,'[2]产值及收款计划（2026）'!$A:$A&amp;'[2]产值及收款计划（2026）'!$B:$B,'[2]产值及收款计划（2026）'!Y:Y)</f>
        <v>#REF!</v>
      </c>
      <c r="Z249" s="235" t="e" cm="1">
        <f t="array" ref="Z249">_xlfn.XLOOKUP($A249&amp;$B249,'[2]产值及收款计划（2026）'!$A:$A&amp;'[2]产值及收款计划（2026）'!$B:$B,'[2]产值及收款计划（2026）'!Z:Z)</f>
        <v>#REF!</v>
      </c>
      <c r="AA249" s="235" cm="1">
        <f t="array" ref="AA249">_xlfn.XLOOKUP($A249&amp;$B249,'[2]产值及收款计划（2026）'!$A:$A&amp;'[2]产值及收款计划（2026）'!$B:$B,'[2]产值及收款计划（2026）'!AA:AA)</f>
        <v>0</v>
      </c>
      <c r="AB249" s="235" cm="1">
        <f t="array" ref="AB249">_xlfn.XLOOKUP($A249&amp;$B249,'[2]产值及收款计划（2026）'!$A:$A&amp;'[2]产值及收款计划（2026）'!$B:$B,'[2]产值及收款计划（2026）'!AB:AB)</f>
        <v>0</v>
      </c>
      <c r="AC249" s="235" cm="1">
        <f t="array" ref="AC249">_xlfn.XLOOKUP($A249&amp;$B249,'[2]产值及收款计划（2026）'!$A:$A&amp;'[2]产值及收款计划（2026）'!$B:$B,'[2]产值及收款计划（2026）'!AC:AC)</f>
        <v>0</v>
      </c>
      <c r="AD249" s="235" cm="1">
        <f t="array" ref="AD249">_xlfn.XLOOKUP($A249&amp;$B249,'[2]产值及收款计划（2026）'!$A:$A&amp;'[2]产值及收款计划（2026）'!$B:$B,'[2]产值及收款计划（2026）'!AD:AD)</f>
        <v>0</v>
      </c>
      <c r="AE249" s="235" cm="1">
        <f t="array" ref="AE249">_xlfn.XLOOKUP($A249&amp;$B249,'[2]产值及收款计划（2026）'!$A:$A&amp;'[2]产值及收款计划（2026）'!$B:$B,'[2]产值及收款计划（2026）'!AE:AE)</f>
        <v>0</v>
      </c>
      <c r="AF249" s="235" cm="1">
        <f t="array" ref="AF249">_xlfn.XLOOKUP($A249&amp;$B249,'[2]产值及收款计划（2026）'!$A:$A&amp;'[2]产值及收款计划（2026）'!$B:$B,'[2]产值及收款计划（2026）'!AF:AF)</f>
        <v>0</v>
      </c>
      <c r="AG249" s="235" cm="1">
        <f t="array" ref="AG249">_xlfn.XLOOKUP($A249&amp;$B249,'[2]产值及收款计划（2026）'!$A:$A&amp;'[2]产值及收款计划（2026）'!$B:$B,'[2]产值及收款计划（2026）'!AG:AG)</f>
        <v>0</v>
      </c>
      <c r="AH249" s="235" cm="1">
        <f t="array" ref="AH249">_xlfn.XLOOKUP($A249&amp;$B249,'[2]产值及收款计划（2026）'!$A:$A&amp;'[2]产值及收款计划（2026）'!$B:$B,'[2]产值及收款计划（2026）'!AH:AH)</f>
        <v>0</v>
      </c>
      <c r="AI249" s="235" cm="1">
        <f t="array" ref="AI249">_xlfn.XLOOKUP($A249&amp;$B249,'[2]产值及收款计划（2026）'!$A:$A&amp;'[2]产值及收款计划（2026）'!$B:$B,'[2]产值及收款计划（2026）'!AI:AI)</f>
        <v>0</v>
      </c>
      <c r="AJ249" s="235" cm="1">
        <f t="array" ref="AJ249">_xlfn.XLOOKUP($A249&amp;$B249,'[2]产值及收款计划（2026）'!$A:$A&amp;'[2]产值及收款计划（2026）'!$B:$B,'[2]产值及收款计划（2026）'!AJ:AJ)</f>
        <v>0</v>
      </c>
      <c r="AK249" s="235" cm="1">
        <f t="array" ref="AK249">_xlfn.XLOOKUP($A249&amp;$B249,'[2]产值及收款计划（2026）'!$A:$A&amp;'[2]产值及收款计划（2026）'!$B:$B,'[2]产值及收款计划（2026）'!AK:AK)</f>
        <v>0</v>
      </c>
      <c r="AL249" s="235" cm="1">
        <f t="array" ref="AL249">_xlfn.XLOOKUP($A249&amp;$B249,'[2]产值及收款计划（2026）'!$A:$A&amp;'[2]产值及收款计划（2026）'!$B:$B,'[2]产值及收款计划（2026）'!AL:AL)</f>
        <v>0</v>
      </c>
      <c r="AM249" s="242" cm="1">
        <f t="array" ref="AM249">_xlfn.LET(_xlpm.勾选月份状态数组,TRANSPOSE('PPT(12-15页）-TOP10'!$A$3:$A$14),_xlpm.选择数据区,IF('PPT(12-15页）-TOP10'!$E$3="收款",$BA249:$BL249,$AA249:$AL249),SUM(_xlfn._xlws.FILTER(_xlpm.选择数据区,_xlpm.勾选月份状态数组,"")))</f>
        <v>0</v>
      </c>
      <c r="AN249" s="235" t="e">
        <f>_xlfn.XLOOKUP($C249,应收未收表!$T:$T,应收未收表!AA:AA)</f>
        <v>#N/A</v>
      </c>
      <c r="AO249" s="235" t="e">
        <f>_xlfn.XLOOKUP($C249,应收未收表!$T:$T,应收未收表!AB:AB)</f>
        <v>#N/A</v>
      </c>
      <c r="AP249" s="235" t="e">
        <f>_xlfn.XLOOKUP($C249,应收未收表!$T:$T,应收未收表!AC:AC)</f>
        <v>#N/A</v>
      </c>
      <c r="AQ249" s="235" t="e">
        <f>_xlfn.XLOOKUP($C249,应收未收表!$T:$T,应收未收表!AE:AE)</f>
        <v>#N/A</v>
      </c>
      <c r="AR249" s="235" t="e">
        <f>_xlfn.XLOOKUP($C249,应收未收表!$T:$T,应收未收表!AF:AF)</f>
        <v>#N/A</v>
      </c>
      <c r="AS249" s="235" t="e" cm="1">
        <f t="array" ref="AS249">_xlfn.XLOOKUP($A249&amp;$B249,'[2]产值及收款计划（2026）'!$A:$A&amp;'[2]产值及收款计划（2026）'!$B:$B,'[2]产值及收款计划（2026）'!AS:AS)</f>
        <v>#REF!</v>
      </c>
      <c r="AT249" s="235" t="e" cm="1">
        <f t="array" ref="AT249">_xlfn.XLOOKUP($A249&amp;$B249,'[2]产值及收款计划（2026）'!$A:$A&amp;'[2]产值及收款计划（2026）'!$B:$B,'[2]产值及收款计划（2026）'!AT:AT)</f>
        <v>#REF!</v>
      </c>
      <c r="AU249" s="235" t="e" cm="1">
        <f t="array" ref="AU249">_xlfn.XLOOKUP($A249&amp;$B249,'[2]产值及收款计划（2026）'!$A:$A&amp;'[2]产值及收款计划（2026）'!$B:$B,'[2]产值及收款计划（2026）'!AU:AU)</f>
        <v>#REF!</v>
      </c>
      <c r="AV249" s="235" t="e" cm="1">
        <f t="array" ref="AV249">_xlfn.XLOOKUP($A249&amp;$B249,'[2]产值及收款计划（2026）'!$A:$A&amp;'[2]产值及收款计划（2026）'!$B:$B,'[2]产值及收款计划（2026）'!AV:AV)</f>
        <v>#REF!</v>
      </c>
      <c r="AW249" s="235" cm="1">
        <f t="array" ref="AW249">_xlfn.XLOOKUP($A249&amp;$B249,'[2]产值及收款计划（2026）'!$A:$A&amp;'[2]产值及收款计划（2026）'!$B:$B,'[2]产值及收款计划（2026）'!AW:AW)</f>
        <v>19.557</v>
      </c>
      <c r="AX249" s="235" cm="1">
        <f t="array" ref="AX249">_xlfn.XLOOKUP($A249&amp;$B249,'[2]产值及收款计划（2026）'!$A:$A&amp;'[2]产值及收款计划（2026）'!$B:$B,'[2]产值及收款计划（2026）'!AX:AX)</f>
        <v>0</v>
      </c>
      <c r="AY249" s="235" cm="1">
        <f t="array" ref="AY249">_xlfn.XLOOKUP($A249&amp;$B249,'[2]产值及收款计划（2026）'!$A:$A&amp;'[2]产值及收款计划（2026）'!$B:$B,'[2]产值及收款计划（2026）'!AY:AY)</f>
        <v>2.173</v>
      </c>
      <c r="AZ249" s="235" cm="1">
        <f t="array" ref="AZ249">_xlfn.XLOOKUP($A249&amp;$B249,'[2]产值及收款计划（2026）'!$A:$A&amp;'[2]产值及收款计划（2026）'!$B:$B,'[2]产值及收款计划（2026）'!AZ:AZ)</f>
        <v>2.173</v>
      </c>
      <c r="BA249" s="235" t="e" cm="1">
        <f t="array" ref="BA249">_xlfn.XLOOKUP($A249&amp;$B249,'[2]产值及收款计划（2026）'!$A:$A&amp;'[2]产值及收款计划（2026）'!$B:$B,'[2]产值及收款计划（2026）'!BA:BA)</f>
        <v>#REF!</v>
      </c>
      <c r="BB249" s="235" t="e" cm="1">
        <f t="array" ref="BB249">_xlfn.XLOOKUP($A249&amp;$B249,'[2]产值及收款计划（2026）'!$A:$A&amp;'[2]产值及收款计划（2026）'!$B:$B,'[2]产值及收款计划（2026）'!BB:BB)</f>
        <v>#REF!</v>
      </c>
      <c r="BC249" s="235" t="e" cm="1">
        <f t="array" ref="BC249">_xlfn.XLOOKUP($A249&amp;$B249,'[2]产值及收款计划（2026）'!$A:$A&amp;'[2]产值及收款计划（2026）'!$B:$B,'[2]产值及收款计划（2026）'!BC:BC)</f>
        <v>#REF!</v>
      </c>
      <c r="BD249" s="235" t="e" cm="1">
        <f t="array" ref="BD249">_xlfn.XLOOKUP($A249&amp;$B249,'[2]产值及收款计划（2026）'!$A:$A&amp;'[2]产值及收款计划（2026）'!$B:$B,'[2]产值及收款计划（2026）'!BD:BD)</f>
        <v>#REF!</v>
      </c>
      <c r="BE249" s="235" t="e" cm="1">
        <f t="array" ref="BE249">_xlfn.XLOOKUP($A249&amp;$B249,'[2]产值及收款计划（2026）'!$A:$A&amp;'[2]产值及收款计划（2026）'!$B:$B,'[2]产值及收款计划（2026）'!BE:BE)</f>
        <v>#REF!</v>
      </c>
      <c r="BF249" s="235" t="e" cm="1">
        <f t="array" ref="BF249">_xlfn.XLOOKUP($A249&amp;$B249,'[2]产值及收款计划（2026）'!$A:$A&amp;'[2]产值及收款计划（2026）'!$B:$B,'[2]产值及收款计划（2026）'!BF:BF)</f>
        <v>#REF!</v>
      </c>
      <c r="BG249" s="235" t="e" cm="1">
        <f t="array" ref="BG249">_xlfn.XLOOKUP($A249&amp;$B249,'[2]产值及收款计划（2026）'!$A:$A&amp;'[2]产值及收款计划（2026）'!$B:$B,'[2]产值及收款计划（2026）'!BG:BG)</f>
        <v>#REF!</v>
      </c>
      <c r="BH249" s="235" t="e" cm="1">
        <f t="array" ref="BH249">_xlfn.XLOOKUP($A249&amp;$B249,'[2]产值及收款计划（2026）'!$A:$A&amp;'[2]产值及收款计划（2026）'!$B:$B,'[2]产值及收款计划（2026）'!BH:BH)</f>
        <v>#REF!</v>
      </c>
      <c r="BI249" s="235" t="e" cm="1">
        <f t="array" ref="BI249">_xlfn.XLOOKUP($A249&amp;$B249,'[2]产值及收款计划（2026）'!$A:$A&amp;'[2]产值及收款计划（2026）'!$B:$B,'[2]产值及收款计划（2026）'!BI:BI)</f>
        <v>#REF!</v>
      </c>
      <c r="BJ249" s="235" t="e" cm="1">
        <f t="array" ref="BJ249">_xlfn.XLOOKUP($A249&amp;$B249,'[2]产值及收款计划（2026）'!$A:$A&amp;'[2]产值及收款计划（2026）'!$B:$B,'[2]产值及收款计划（2026）'!BJ:BJ)</f>
        <v>#REF!</v>
      </c>
      <c r="BK249" s="235" t="e" cm="1">
        <f t="array" ref="BK249">_xlfn.XLOOKUP($A249&amp;$B249,'[2]产值及收款计划（2026）'!$A:$A&amp;'[2]产值及收款计划（2026）'!$B:$B,'[2]产值及收款计划（2026）'!BK:BK)</f>
        <v>#REF!</v>
      </c>
      <c r="BL249" s="235" t="e" cm="1">
        <f t="array" ref="BL249">_xlfn.XLOOKUP($A249&amp;$B249,'[2]产值及收款计划（2026）'!$A:$A&amp;'[2]产值及收款计划（2026）'!$B:$B,'[2]产值及收款计划（2026）'!BL:BL)</f>
        <v>#REF!</v>
      </c>
      <c r="BM249" s="235"/>
      <c r="BN249" s="235"/>
      <c r="BO249" s="235"/>
      <c r="BP249" s="235"/>
      <c r="BQ249" s="235" t="e">
        <f>_xlfn.XLOOKUP($C249,应收未收表!$AJ:$AJ,应收未收表!AK:AK)</f>
        <v>#N/A</v>
      </c>
      <c r="BR249" s="235" t="e">
        <f>_xlfn.XLOOKUP($C249,应收未收表!$AJ:$AJ,应收未收表!AL:AL)</f>
        <v>#N/A</v>
      </c>
      <c r="BS249" s="235" t="e">
        <f>_xlfn.XLOOKUP($C249,应收未收表!$AJ:$AJ,应收未收表!AM:AM)</f>
        <v>#N/A</v>
      </c>
      <c r="BT249" s="235" t="e">
        <f>_xlfn.XLOOKUP($C249,应收未收表!$AJ:$AJ,应收未收表!AN:AN)</f>
        <v>#N/A</v>
      </c>
      <c r="BU249" s="234" t="str" cm="1">
        <f t="array" ref="BU249">_xlfn.XLOOKUP($A249&amp;$B249,'[2]产值及收款计划（2026）'!$A:$A&amp;'[2]产值及收款计划（2026）'!$B:$B,'[2]产值及收款计划（2026）'!BQ:BQ)</f>
        <v>上海市政养护管理有限公司</v>
      </c>
      <c r="BV249" s="235" t="e" cm="1">
        <f t="array" ref="BV249">_xlfn.XLOOKUP($A249&amp;$B249,'[2]产值及收款计划（2026）'!$A:$A&amp;'[2]产值及收款计划（2026）'!$B:$B,'[2]产值及收款计划（2026）'!BR:BR)</f>
        <v>#REF!</v>
      </c>
      <c r="CE249" s="235" cm="1">
        <f t="array" ref="CE249">_xlfn.XLOOKUP($A249&amp;$B249,'[2]产值及收款计划（2026）'!$A:$A&amp;'[2]产值及收款计划（2026）'!$B:$B,'[2]产值及收款计划（2026）'!CA:CA)</f>
        <v>0</v>
      </c>
      <c r="CF249" s="235" cm="1">
        <f t="array" ref="CF249">_xlfn.XLOOKUP($A249&amp;$B249,'[2]产值及收款计划（2026）'!$A:$A&amp;'[2]产值及收款计划（2026）'!$B:$B,'[2]产值及收款计划（2026）'!CB:CB)</f>
        <v>0</v>
      </c>
      <c r="CG249" s="235" cm="1">
        <f t="array" ref="CG249">_xlfn.XLOOKUP($A249&amp;$B249,'[2]产值及收款计划（2026）'!$A:$A&amp;'[2]产值及收款计划（2026）'!$B:$B,'[2]产值及收款计划（2026）'!CC:CC)</f>
        <v>0</v>
      </c>
      <c r="CH249" s="235" cm="1">
        <f t="array" ref="CH249">_xlfn.XLOOKUP($A249&amp;$B249,'[2]产值及收款计划（2026）'!$A:$A&amp;'[2]产值及收款计划（2026）'!$B:$B,'[2]产值及收款计划（2026）'!CD:CD)</f>
        <v>0</v>
      </c>
      <c r="CI249" s="235" cm="1">
        <f t="array" ref="CI249">_xlfn.XLOOKUP($A249&amp;$B249,'[2]产值及收款计划（2026）'!$A:$A&amp;'[2]产值及收款计划（2026）'!$B:$B,'[2]产值及收款计划（2026）'!CE:CE)</f>
        <v>0</v>
      </c>
      <c r="CJ249" s="235" cm="1">
        <f t="array" ref="CJ249">_xlfn.XLOOKUP($A249&amp;$B249,'[2]产值及收款计划（2026）'!$A:$A&amp;'[2]产值及收款计划（2026）'!$B:$B,'[2]产值及收款计划（2026）'!CF:CF)</f>
        <v>0</v>
      </c>
      <c r="CK249" s="235" cm="1">
        <f t="array" ref="CK249">_xlfn.XLOOKUP($A249&amp;$B249,'[2]产值及收款计划（2026）'!$A:$A&amp;'[2]产值及收款计划（2026）'!$B:$B,'[2]产值及收款计划（2026）'!CG:CG)</f>
        <v>0</v>
      </c>
      <c r="CL249" s="235" cm="1">
        <f t="array" ref="CL249">_xlfn.XLOOKUP($A249&amp;$B249,'[2]产值及收款计划（2026）'!$A:$A&amp;'[2]产值及收款计划（2026）'!$B:$B,'[2]产值及收款计划（2026）'!CH:CH)</f>
        <v>0</v>
      </c>
      <c r="CM249" s="235" cm="1">
        <f t="array" ref="CM249">_xlfn.XLOOKUP($A249&amp;$B249,'[2]产值及收款计划（2026）'!$A:$A&amp;'[2]产值及收款计划（2026）'!$B:$B,'[2]产值及收款计划（2026）'!CI:CI)</f>
        <v>0</v>
      </c>
      <c r="CN249" s="235" cm="1">
        <f t="array" ref="CN249">_xlfn.XLOOKUP($A249&amp;$B249,'[2]产值及收款计划（2026）'!$A:$A&amp;'[2]产值及收款计划（2026）'!$B:$B,'[2]产值及收款计划（2026）'!CJ:CJ)</f>
        <v>0</v>
      </c>
      <c r="CO249" s="235" cm="1">
        <f t="array" ref="CO249">_xlfn.XLOOKUP($A249&amp;$B249,'[2]产值及收款计划（2026）'!$A:$A&amp;'[2]产值及收款计划（2026）'!$B:$B,'[2]产值及收款计划（2026）'!CK:CK)</f>
        <v>0</v>
      </c>
      <c r="CP249" s="235" cm="1">
        <f t="array" ref="CP249">_xlfn.XLOOKUP($A249&amp;$B249,'[2]产值及收款计划（2026）'!$A:$A&amp;'[2]产值及收款计划（2026）'!$B:$B,'[2]产值及收款计划（2026）'!CL:CL)</f>
        <v>0</v>
      </c>
      <c r="DE249" s="235" cm="1">
        <f t="array" ref="DE249">_xlfn.XLOOKUP($A249&amp;$B249,'[2]产值及收款计划（2026）'!$A:$A&amp;'[2]产值及收款计划（2026）'!$B:$B,'[2]产值及收款计划（2026）'!DA:DA)</f>
        <v>0</v>
      </c>
      <c r="DF249" s="235" cm="1">
        <f t="array" ref="DF249">_xlfn.XLOOKUP($A249&amp;$B249,'[2]产值及收款计划（2026）'!$A:$A&amp;'[2]产值及收款计划（2026）'!$B:$B,'[2]产值及收款计划（2026）'!DB:DB)</f>
        <v>0</v>
      </c>
      <c r="DG249" s="235" cm="1">
        <f t="array" ref="DG249">_xlfn.XLOOKUP($A249&amp;$B249,'[2]产值及收款计划（2026）'!$A:$A&amp;'[2]产值及收款计划（2026）'!$B:$B,'[2]产值及收款计划（2026）'!DC:DC)</f>
        <v>0</v>
      </c>
      <c r="DH249" s="235" cm="1">
        <f t="array" ref="DH249">_xlfn.XLOOKUP($A249&amp;$B249,'[2]产值及收款计划（2026）'!$A:$A&amp;'[2]产值及收款计划（2026）'!$B:$B,'[2]产值及收款计划（2026）'!DD:DD)</f>
        <v>0</v>
      </c>
      <c r="DI249" s="235" cm="1">
        <f t="array" ref="DI249">_xlfn.XLOOKUP($A249&amp;$B249,'[2]产值及收款计划（2026）'!$A:$A&amp;'[2]产值及收款计划（2026）'!$B:$B,'[2]产值及收款计划（2026）'!DE:DE)</f>
        <v>0</v>
      </c>
      <c r="DJ249" s="235" cm="1">
        <f t="array" ref="DJ249">_xlfn.XLOOKUP($A249&amp;$B249,'[2]产值及收款计划（2026）'!$A:$A&amp;'[2]产值及收款计划（2026）'!$B:$B,'[2]产值及收款计划（2026）'!DF:DF)</f>
        <v>0</v>
      </c>
      <c r="DK249" s="235" cm="1">
        <f t="array" ref="DK249">_xlfn.XLOOKUP($A249&amp;$B249,'[2]产值及收款计划（2026）'!$A:$A&amp;'[2]产值及收款计划（2026）'!$B:$B,'[2]产值及收款计划（2026）'!DG:DG)</f>
        <v>0</v>
      </c>
      <c r="DL249" s="235" cm="1">
        <f t="array" ref="DL249">_xlfn.XLOOKUP($A249&amp;$B249,'[2]产值及收款计划（2026）'!$A:$A&amp;'[2]产值及收款计划（2026）'!$B:$B,'[2]产值及收款计划（2026）'!DH:DH)</f>
        <v>0</v>
      </c>
      <c r="DM249" s="235" cm="1">
        <f t="array" ref="DM249">_xlfn.XLOOKUP($A249&amp;$B249,'[2]产值及收款计划（2026）'!$A:$A&amp;'[2]产值及收款计划（2026）'!$B:$B,'[2]产值及收款计划（2026）'!DI:DI)</f>
        <v>0</v>
      </c>
      <c r="DN249" s="235" cm="1">
        <f t="array" ref="DN249">_xlfn.XLOOKUP($A249&amp;$B249,'[2]产值及收款计划（2026）'!$A:$A&amp;'[2]产值及收款计划（2026）'!$B:$B,'[2]产值及收款计划（2026）'!DJ:DJ)</f>
        <v>0</v>
      </c>
      <c r="DO249" s="235" cm="1">
        <f t="array" ref="DO249">_xlfn.XLOOKUP($A249&amp;$B249,'[2]产值及收款计划（2026）'!$A:$A&amp;'[2]产值及收款计划（2026）'!$B:$B,'[2]产值及收款计划（2026）'!DK:DK)</f>
        <v>0</v>
      </c>
      <c r="DP249" s="235" cm="1">
        <f t="array" ref="DP249">_xlfn.XLOOKUP($A249&amp;$B249,'[2]产值及收款计划（2026）'!$A:$A&amp;'[2]产值及收款计划（2026）'!$B:$B,'[2]产值及收款计划（2026）'!DL:DL)</f>
        <v>0</v>
      </c>
      <c r="DQ249" s="243"/>
      <c r="DR249" s="229"/>
    </row>
    <row r="250" ht="20.25" spans="1:122">
      <c r="A250" s="233">
        <f t="shared" si="19"/>
        <v>101</v>
      </c>
      <c r="B250" s="233" t="s">
        <v>26</v>
      </c>
      <c r="C250" s="234" t="str" cm="1">
        <f t="array" ref="C250">_xlfn.XLOOKUP($A250&amp;$B250,'[2]产值及收款计划（2026）'!$A:$A&amp;'[2]产值及收款计划（2026）'!$B:$B,'[2]产值及收款计划（2026）'!C:C)</f>
        <v>C0CJZY-FW-T-2025006</v>
      </c>
      <c r="D250" s="234" t="str" cm="1">
        <f t="array" ref="D250">_xlfn.XLOOKUP($A250&amp;$B250,'[2]产值及收款计划（2026）'!$A:$A&amp;'[2]产值及收款计划（2026）'!$B:$B,'[2]产值及收款计划（2026）'!D:D)</f>
        <v>智慧运营养护管理平台升级服务</v>
      </c>
      <c r="E250" s="235" cm="1">
        <f t="array" ref="E250">_xlfn.XLOOKUP($A250&amp;$B250,'[2]产值及收款计划（2026）'!$A:$A&amp;'[2]产值及收款计划（2026）'!$B:$B,'[2]产值及收款计划（2026）'!E:E)</f>
        <v>95</v>
      </c>
      <c r="F250" s="235" cm="1">
        <f t="array" ref="F250">_xlfn.XLOOKUP($A250&amp;$B250,'[2]产值及收款计划（2026）'!$A:$A&amp;'[2]产值及收款计划（2026）'!$B:$B,'[2]产值及收款计划（2026）'!F:F)</f>
        <v>95</v>
      </c>
      <c r="G250" s="235" cm="1">
        <f t="array" ref="G250">_xlfn.XLOOKUP($A250&amp;$B250,'[2]产值及收款计划（2026）'!$A:$A&amp;'[2]产值及收款计划（2026）'!$B:$B,'[2]产值及收款计划（2026）'!G:G)</f>
        <v>95</v>
      </c>
      <c r="H250" s="235" cm="1">
        <f t="array" ref="H250">_xlfn.XLOOKUP($A250&amp;$B250,'[2]产值及收款计划（2026）'!$A:$A&amp;'[2]产值及收款计划（2026）'!$B:$B,'[2]产值及收款计划（2026）'!H:H)</f>
        <v>45</v>
      </c>
      <c r="I250" s="236" cm="1">
        <f t="array" ref="I250">_xlfn.XLOOKUP($A250&amp;$B250,'[2]产值及收款计划（2026）'!$A:$A&amp;'[2]产值及收款计划（2026）'!$B:$B,'[2]产值及收款计划（2026）'!I:I)</f>
        <v>0.473684210526316</v>
      </c>
      <c r="J250" s="237" cm="1">
        <f t="array" ref="J250">_xlfn.XLOOKUP($A250&amp;$B250,'[2]产值及收款计划（2026）'!$A:$A&amp;'[2]产值及收款计划（2026）'!$B:$B,'[2]产值及收款计划（2026）'!J:J)</f>
        <v>0.06</v>
      </c>
      <c r="K250" s="235" t="e" cm="1">
        <f t="array" ref="K250">_xlfn.XLOOKUP($A250&amp;$B250,'[2]产值及收款计划（2026）'!$A:$A&amp;'[2]产值及收款计划（2026）'!$B:$B,'[2]产值及收款计划（2026）'!K:K)</f>
        <v>#REF!</v>
      </c>
      <c r="L250" s="235" t="e" cm="1">
        <f t="array" ref="L250">_xlfn.XLOOKUP($A250&amp;$B250,'[2]产值及收款计划（2026）'!$A:$A&amp;'[2]产值及收款计划（2026）'!$B:$B,'[2]产值及收款计划（2026）'!L:L)</f>
        <v>#REF!</v>
      </c>
      <c r="M250" s="235" t="str" cm="1">
        <f t="array" ref="M250">_xlfn.XLOOKUP($A250&amp;$B250,'[2]产值及收款计划（2026）'!$A:$A&amp;'[2]产值及收款计划（2026）'!$B:$B,'[2]产值及收款计划（2026）'!M:M)</f>
        <v>主导</v>
      </c>
      <c r="N250" s="235" t="str" cm="1">
        <f t="array" ref="N250">_xlfn.XLOOKUP($A250&amp;$B250,'[2]产值及收款计划（2026）'!$A:$A&amp;'[2]产值及收款计划（2026）'!$B:$B,'[2]产值及收款计划（2026）'!N:N)</f>
        <v>贺一玮团队</v>
      </c>
      <c r="O250" s="235" t="str" cm="1">
        <f t="array" ref="O250">_xlfn.XLOOKUP($A250&amp;$B250,'[2]产值及收款计划（2026）'!$A:$A&amp;'[2]产值及收款计划（2026）'!$B:$B,'[2]产值及收款计划（2026）'!O:O)</f>
        <v>贺一玮</v>
      </c>
      <c r="P250" s="234" t="str" cm="1">
        <f t="array" ref="P250">_xlfn.XLOOKUP($A250&amp;$B250,'[2]产值及收款计划（2026）'!$A:$A&amp;'[2]产值及收款计划（2026）'!$B:$B,'[2]产值及收款计划（2026）'!P:P)</f>
        <v>在建</v>
      </c>
      <c r="Q250" s="235" t="e" cm="1">
        <f t="array" ref="Q250">_xlfn.XLOOKUP($A250&amp;$B250,'[2]产值及收款计划（2026）'!$A:$A&amp;'[2]产值及收款计划（2026）'!$B:$B,'[2]产值及收款计划（2026）'!Q:Q)</f>
        <v>#REF!</v>
      </c>
      <c r="R250" s="235" t="e" cm="1">
        <f t="array" ref="R250">_xlfn.XLOOKUP($A250&amp;$B250,'[2]产值及收款计划（2026）'!$A:$A&amp;'[2]产值及收款计划（2026）'!$B:$B,'[2]产值及收款计划（2026）'!R:R)</f>
        <v>#REF!</v>
      </c>
      <c r="S250" s="235" t="e" cm="1">
        <f t="array" ref="S250">_xlfn.XLOOKUP($A250&amp;$B250,'[2]产值及收款计划（2026）'!$A:$A&amp;'[2]产值及收款计划（2026）'!$B:$B,'[2]产值及收款计划（2026）'!S:S)</f>
        <v>#REF!</v>
      </c>
      <c r="T250" s="235" cm="1">
        <f t="array" ref="T250">_xlfn.XLOOKUP($A250&amp;$B250,'[2]产值及收款计划（2026）'!$A:$A&amp;'[2]产值及收款计划（2026）'!$B:$B,'[2]产值及收款计划（2026）'!T:T)</f>
        <v>61.75</v>
      </c>
      <c r="U250" s="235" cm="1">
        <f t="array" ref="U250">_xlfn.XLOOKUP($A250&amp;$B250,'[2]产值及收款计划（2026）'!$A:$A&amp;'[2]产值及收款计划（2026）'!$B:$B,'[2]产值及收款计划（2026）'!U:U)</f>
        <v>0</v>
      </c>
      <c r="V250" s="235" cm="1">
        <f t="array" ref="V250">_xlfn.XLOOKUP($A250&amp;$B250,'[2]产值及收款计划（2026）'!$A:$A&amp;'[2]产值及收款计划（2026）'!$B:$B,'[2]产值及收款计划（2026）'!V:V)</f>
        <v>33.25</v>
      </c>
      <c r="W250" s="235" t="e" cm="1">
        <f t="array" ref="W250">_xlfn.XLOOKUP($A250&amp;$B250,'[2]产值及收款计划（2026）'!$A:$A&amp;'[2]产值及收款计划（2026）'!$B:$B,'[2]产值及收款计划（2026）'!W:W)</f>
        <v>#REF!</v>
      </c>
      <c r="X250" s="235" t="e" cm="1">
        <f t="array" ref="X250">_xlfn.XLOOKUP($A250&amp;$B250,'[2]产值及收款计划（2026）'!$A:$A&amp;'[2]产值及收款计划（2026）'!$B:$B,'[2]产值及收款计划（2026）'!X:X)</f>
        <v>#REF!</v>
      </c>
      <c r="Y250" s="235" t="e" cm="1">
        <f t="array" ref="Y250">_xlfn.XLOOKUP($A250&amp;$B250,'[2]产值及收款计划（2026）'!$A:$A&amp;'[2]产值及收款计划（2026）'!$B:$B,'[2]产值及收款计划（2026）'!Y:Y)</f>
        <v>#REF!</v>
      </c>
      <c r="Z250" s="235" t="e" cm="1">
        <f t="array" ref="Z250">_xlfn.XLOOKUP($A250&amp;$B250,'[2]产值及收款计划（2026）'!$A:$A&amp;'[2]产值及收款计划（2026）'!$B:$B,'[2]产值及收款计划（2026）'!Z:Z)</f>
        <v>#REF!</v>
      </c>
      <c r="AA250" s="235" t="e" cm="1">
        <f t="array" ref="AA250">_xlfn.XLOOKUP($A250&amp;$B250,'[2]产值及收款计划（2026）'!$A:$A&amp;'[2]产值及收款计划（2026）'!$B:$B,'[2]产值及收款计划（2026）'!AA:AA)</f>
        <v>#REF!</v>
      </c>
      <c r="AB250" s="235" t="e" cm="1">
        <f t="array" ref="AB250">_xlfn.XLOOKUP($A250&amp;$B250,'[2]产值及收款计划（2026）'!$A:$A&amp;'[2]产值及收款计划（2026）'!$B:$B,'[2]产值及收款计划（2026）'!AB:AB)</f>
        <v>#REF!</v>
      </c>
      <c r="AC250" s="235" t="e" cm="1">
        <f t="array" ref="AC250">_xlfn.XLOOKUP($A250&amp;$B250,'[2]产值及收款计划（2026）'!$A:$A&amp;'[2]产值及收款计划（2026）'!$B:$B,'[2]产值及收款计划（2026）'!AC:AC)</f>
        <v>#REF!</v>
      </c>
      <c r="AD250" s="235" t="e" cm="1">
        <f t="array" ref="AD250">_xlfn.XLOOKUP($A250&amp;$B250,'[2]产值及收款计划（2026）'!$A:$A&amp;'[2]产值及收款计划（2026）'!$B:$B,'[2]产值及收款计划（2026）'!AD:AD)</f>
        <v>#REF!</v>
      </c>
      <c r="AE250" s="235" t="e" cm="1">
        <f t="array" ref="AE250">_xlfn.XLOOKUP($A250&amp;$B250,'[2]产值及收款计划（2026）'!$A:$A&amp;'[2]产值及收款计划（2026）'!$B:$B,'[2]产值及收款计划（2026）'!AE:AE)</f>
        <v>#REF!</v>
      </c>
      <c r="AF250" s="235" cm="1">
        <f t="array" ref="AF250">_xlfn.XLOOKUP($A250&amp;$B250,'[2]产值及收款计划（2026）'!$A:$A&amp;'[2]产值及收款计划（2026）'!$B:$B,'[2]产值及收款计划（2026）'!AF:AF)</f>
        <v>33.25</v>
      </c>
      <c r="AG250" s="235" t="e" cm="1">
        <f t="array" ref="AG250">_xlfn.XLOOKUP($A250&amp;$B250,'[2]产值及收款计划（2026）'!$A:$A&amp;'[2]产值及收款计划（2026）'!$B:$B,'[2]产值及收款计划（2026）'!AG:AG)</f>
        <v>#REF!</v>
      </c>
      <c r="AH250" s="235" t="e" cm="1">
        <f t="array" ref="AH250">_xlfn.XLOOKUP($A250&amp;$B250,'[2]产值及收款计划（2026）'!$A:$A&amp;'[2]产值及收款计划（2026）'!$B:$B,'[2]产值及收款计划（2026）'!AH:AH)</f>
        <v>#REF!</v>
      </c>
      <c r="AI250" s="235" t="e" cm="1">
        <f t="array" ref="AI250">_xlfn.XLOOKUP($A250&amp;$B250,'[2]产值及收款计划（2026）'!$A:$A&amp;'[2]产值及收款计划（2026）'!$B:$B,'[2]产值及收款计划（2026）'!AI:AI)</f>
        <v>#REF!</v>
      </c>
      <c r="AJ250" s="235" t="e" cm="1">
        <f t="array" ref="AJ250">_xlfn.XLOOKUP($A250&amp;$B250,'[2]产值及收款计划（2026）'!$A:$A&amp;'[2]产值及收款计划（2026）'!$B:$B,'[2]产值及收款计划（2026）'!AJ:AJ)</f>
        <v>#REF!</v>
      </c>
      <c r="AK250" s="235" t="e" cm="1">
        <f t="array" ref="AK250">_xlfn.XLOOKUP($A250&amp;$B250,'[2]产值及收款计划（2026）'!$A:$A&amp;'[2]产值及收款计划（2026）'!$B:$B,'[2]产值及收款计划（2026）'!AK:AK)</f>
        <v>#REF!</v>
      </c>
      <c r="AL250" s="235" t="e" cm="1">
        <f t="array" ref="AL250">_xlfn.XLOOKUP($A250&amp;$B250,'[2]产值及收款计划（2026）'!$A:$A&amp;'[2]产值及收款计划（2026）'!$B:$B,'[2]产值及收款计划（2026）'!AL:AL)</f>
        <v>#REF!</v>
      </c>
      <c r="AM250" s="242" t="e" cm="1">
        <f t="array" ref="AM250">_xlfn.LET(_xlpm.勾选月份状态数组,TRANSPOSE('PPT(12-15页）-TOP10'!$A$3:$A$14),_xlpm.选择数据区,IF('PPT(12-15页）-TOP10'!$E$3="收款",$BA250:$BL250,$AA250:$AL250),SUM(_xlfn._xlws.FILTER(_xlpm.选择数据区,_xlpm.勾选月份状态数组,"")))</f>
        <v>#REF!</v>
      </c>
      <c r="AN250" s="235" t="e">
        <f>_xlfn.XLOOKUP($C250,应收未收表!$T:$T,应收未收表!AA:AA)</f>
        <v>#N/A</v>
      </c>
      <c r="AO250" s="235" t="e">
        <f>_xlfn.XLOOKUP($C250,应收未收表!$T:$T,应收未收表!AB:AB)</f>
        <v>#N/A</v>
      </c>
      <c r="AP250" s="235" t="e">
        <f>_xlfn.XLOOKUP($C250,应收未收表!$T:$T,应收未收表!AC:AC)</f>
        <v>#N/A</v>
      </c>
      <c r="AQ250" s="235" t="e">
        <f>_xlfn.XLOOKUP($C250,应收未收表!$T:$T,应收未收表!AE:AE)</f>
        <v>#N/A</v>
      </c>
      <c r="AR250" s="235" t="e">
        <f>_xlfn.XLOOKUP($C250,应收未收表!$T:$T,应收未收表!AF:AF)</f>
        <v>#N/A</v>
      </c>
      <c r="AS250" s="235" t="e" cm="1">
        <f t="array" ref="AS250">_xlfn.XLOOKUP($A250&amp;$B250,'[2]产值及收款计划（2026）'!$A:$A&amp;'[2]产值及收款计划（2026）'!$B:$B,'[2]产值及收款计划（2026）'!AS:AS)</f>
        <v>#REF!</v>
      </c>
      <c r="AT250" s="235" t="e" cm="1">
        <f t="array" ref="AT250">_xlfn.XLOOKUP($A250&amp;$B250,'[2]产值及收款计划（2026）'!$A:$A&amp;'[2]产值及收款计划（2026）'!$B:$B,'[2]产值及收款计划（2026）'!AT:AT)</f>
        <v>#REF!</v>
      </c>
      <c r="AU250" s="235" t="e" cm="1">
        <f t="array" ref="AU250">_xlfn.XLOOKUP($A250&amp;$B250,'[2]产值及收款计划（2026）'!$A:$A&amp;'[2]产值及收款计划（2026）'!$B:$B,'[2]产值及收款计划（2026）'!AU:AU)</f>
        <v>#REF!</v>
      </c>
      <c r="AV250" s="235" t="e" cm="1">
        <f t="array" ref="AV250">_xlfn.XLOOKUP($A250&amp;$B250,'[2]产值及收款计划（2026）'!$A:$A&amp;'[2]产值及收款计划（2026）'!$B:$B,'[2]产值及收款计划（2026）'!AV:AV)</f>
        <v>#REF!</v>
      </c>
      <c r="AW250" s="235" cm="1">
        <f t="array" ref="AW250">_xlfn.XLOOKUP($A250&amp;$B250,'[2]产值及收款计划（2026）'!$A:$A&amp;'[2]产值及收款计划（2026）'!$B:$B,'[2]产值及收款计划（2026）'!AW:AW)</f>
        <v>28.5</v>
      </c>
      <c r="AX250" s="235" cm="1">
        <f t="array" ref="AX250">_xlfn.XLOOKUP($A250&amp;$B250,'[2]产值及收款计划（2026）'!$A:$A&amp;'[2]产值及收款计划（2026）'!$B:$B,'[2]产值及收款计划（2026）'!AX:AX)</f>
        <v>0</v>
      </c>
      <c r="AY250" s="235" cm="1">
        <f t="array" ref="AY250">_xlfn.XLOOKUP($A250&amp;$B250,'[2]产值及收款计划（2026）'!$A:$A&amp;'[2]产值及收款计划（2026）'!$B:$B,'[2]产值及收款计划（2026）'!AY:AY)</f>
        <v>66.5</v>
      </c>
      <c r="AZ250" s="235" cm="1">
        <f t="array" ref="AZ250">_xlfn.XLOOKUP($A250&amp;$B250,'[2]产值及收款计划（2026）'!$A:$A&amp;'[2]产值及收款计划（2026）'!$B:$B,'[2]产值及收款计划（2026）'!AZ:AZ)</f>
        <v>33.25</v>
      </c>
      <c r="BA250" s="235" t="e" cm="1">
        <f t="array" ref="BA250">_xlfn.XLOOKUP($A250&amp;$B250,'[2]产值及收款计划（2026）'!$A:$A&amp;'[2]产值及收款计划（2026）'!$B:$B,'[2]产值及收款计划（2026）'!BA:BA)</f>
        <v>#REF!</v>
      </c>
      <c r="BB250" s="235" t="e" cm="1">
        <f t="array" ref="BB250">_xlfn.XLOOKUP($A250&amp;$B250,'[2]产值及收款计划（2026）'!$A:$A&amp;'[2]产值及收款计划（2026）'!$B:$B,'[2]产值及收款计划（2026）'!BB:BB)</f>
        <v>#REF!</v>
      </c>
      <c r="BC250" s="235" t="e" cm="1">
        <f t="array" ref="BC250">_xlfn.XLOOKUP($A250&amp;$B250,'[2]产值及收款计划（2026）'!$A:$A&amp;'[2]产值及收款计划（2026）'!$B:$B,'[2]产值及收款计划（2026）'!BC:BC)</f>
        <v>#REF!</v>
      </c>
      <c r="BD250" s="235" t="e" cm="1">
        <f t="array" ref="BD250">_xlfn.XLOOKUP($A250&amp;$B250,'[2]产值及收款计划（2026）'!$A:$A&amp;'[2]产值及收款计划（2026）'!$B:$B,'[2]产值及收款计划（2026）'!BD:BD)</f>
        <v>#REF!</v>
      </c>
      <c r="BE250" s="235" cm="1">
        <f t="array" ref="BE250">_xlfn.XLOOKUP($A250&amp;$B250,'[2]产值及收款计划（2026）'!$A:$A&amp;'[2]产值及收款计划（2026）'!$B:$B,'[2]产值及收款计划（2026）'!BE:BE)</f>
        <v>33.25</v>
      </c>
      <c r="BF250" s="235" t="e" cm="1">
        <f t="array" ref="BF250">_xlfn.XLOOKUP($A250&amp;$B250,'[2]产值及收款计划（2026）'!$A:$A&amp;'[2]产值及收款计划（2026）'!$B:$B,'[2]产值及收款计划（2026）'!BF:BF)</f>
        <v>#REF!</v>
      </c>
      <c r="BG250" s="235" t="e" cm="1">
        <f t="array" ref="BG250">_xlfn.XLOOKUP($A250&amp;$B250,'[2]产值及收款计划（2026）'!$A:$A&amp;'[2]产值及收款计划（2026）'!$B:$B,'[2]产值及收款计划（2026）'!BG:BG)</f>
        <v>#REF!</v>
      </c>
      <c r="BH250" s="235" t="e" cm="1">
        <f t="array" ref="BH250">_xlfn.XLOOKUP($A250&amp;$B250,'[2]产值及收款计划（2026）'!$A:$A&amp;'[2]产值及收款计划（2026）'!$B:$B,'[2]产值及收款计划（2026）'!BH:BH)</f>
        <v>#REF!</v>
      </c>
      <c r="BI250" s="235" t="e" cm="1">
        <f t="array" ref="BI250">_xlfn.XLOOKUP($A250&amp;$B250,'[2]产值及收款计划（2026）'!$A:$A&amp;'[2]产值及收款计划（2026）'!$B:$B,'[2]产值及收款计划（2026）'!BI:BI)</f>
        <v>#REF!</v>
      </c>
      <c r="BJ250" s="235" t="e" cm="1">
        <f t="array" ref="BJ250">_xlfn.XLOOKUP($A250&amp;$B250,'[2]产值及收款计划（2026）'!$A:$A&amp;'[2]产值及收款计划（2026）'!$B:$B,'[2]产值及收款计划（2026）'!BJ:BJ)</f>
        <v>#REF!</v>
      </c>
      <c r="BK250" s="235" t="e" cm="1">
        <f t="array" ref="BK250">_xlfn.XLOOKUP($A250&amp;$B250,'[2]产值及收款计划（2026）'!$A:$A&amp;'[2]产值及收款计划（2026）'!$B:$B,'[2]产值及收款计划（2026）'!BK:BK)</f>
        <v>#REF!</v>
      </c>
      <c r="BL250" s="235" t="e" cm="1">
        <f t="array" ref="BL250">_xlfn.XLOOKUP($A250&amp;$B250,'[2]产值及收款计划（2026）'!$A:$A&amp;'[2]产值及收款计划（2026）'!$B:$B,'[2]产值及收款计划（2026）'!BL:BL)</f>
        <v>#REF!</v>
      </c>
      <c r="BM250" s="235"/>
      <c r="BN250" s="235"/>
      <c r="BO250" s="235"/>
      <c r="BP250" s="235"/>
      <c r="BQ250" s="235" t="e">
        <f>_xlfn.XLOOKUP($C250,应收未收表!$AJ:$AJ,应收未收表!AK:AK)</f>
        <v>#N/A</v>
      </c>
      <c r="BR250" s="235" t="e">
        <f>_xlfn.XLOOKUP($C250,应收未收表!$AJ:$AJ,应收未收表!AL:AL)</f>
        <v>#N/A</v>
      </c>
      <c r="BS250" s="235" t="e">
        <f>_xlfn.XLOOKUP($C250,应收未收表!$AJ:$AJ,应收未收表!AM:AM)</f>
        <v>#N/A</v>
      </c>
      <c r="BT250" s="235" t="e">
        <f>_xlfn.XLOOKUP($C250,应收未收表!$AJ:$AJ,应收未收表!AN:AN)</f>
        <v>#N/A</v>
      </c>
      <c r="BU250" s="234" t="str" cm="1">
        <f t="array" ref="BU250">_xlfn.XLOOKUP($A250&amp;$B250,'[2]产值及收款计划（2026）'!$A:$A&amp;'[2]产值及收款计划（2026）'!$B:$B,'[2]产值及收款计划（2026）'!BQ:BQ)</f>
        <v>上海城建城市运营（集团）有限公司</v>
      </c>
      <c r="BV250" s="235" t="e" cm="1">
        <f t="array" ref="BV250">_xlfn.XLOOKUP($A250&amp;$B250,'[2]产值及收款计划（2026）'!$A:$A&amp;'[2]产值及收款计划（2026）'!$B:$B,'[2]产值及收款计划（2026）'!BR:BR)</f>
        <v>#REF!</v>
      </c>
      <c r="CE250" s="235" cm="1">
        <f t="array" ref="CE250">_xlfn.XLOOKUP($A250&amp;$B250,'[2]产值及收款计划（2026）'!$A:$A&amp;'[2]产值及收款计划（2026）'!$B:$B,'[2]产值及收款计划（2026）'!CA:CA)</f>
        <v>0</v>
      </c>
      <c r="CF250" s="235" cm="1">
        <f t="array" ref="CF250">_xlfn.XLOOKUP($A250&amp;$B250,'[2]产值及收款计划（2026）'!$A:$A&amp;'[2]产值及收款计划（2026）'!$B:$B,'[2]产值及收款计划（2026）'!CB:CB)</f>
        <v>0</v>
      </c>
      <c r="CG250" s="235" cm="1">
        <f t="array" ref="CG250">_xlfn.XLOOKUP($A250&amp;$B250,'[2]产值及收款计划（2026）'!$A:$A&amp;'[2]产值及收款计划（2026）'!$B:$B,'[2]产值及收款计划（2026）'!CC:CC)</f>
        <v>0</v>
      </c>
      <c r="CH250" s="235" cm="1">
        <f t="array" ref="CH250">_xlfn.XLOOKUP($A250&amp;$B250,'[2]产值及收款计划（2026）'!$A:$A&amp;'[2]产值及收款计划（2026）'!$B:$B,'[2]产值及收款计划（2026）'!CD:CD)</f>
        <v>0</v>
      </c>
      <c r="CI250" s="235" cm="1">
        <f t="array" ref="CI250">_xlfn.XLOOKUP($A250&amp;$B250,'[2]产值及收款计划（2026）'!$A:$A&amp;'[2]产值及收款计划（2026）'!$B:$B,'[2]产值及收款计划（2026）'!CE:CE)</f>
        <v>0</v>
      </c>
      <c r="CJ250" s="235" cm="1">
        <f t="array" ref="CJ250">_xlfn.XLOOKUP($A250&amp;$B250,'[2]产值及收款计划（2026）'!$A:$A&amp;'[2]产值及收款计划（2026）'!$B:$B,'[2]产值及收款计划（2026）'!CF:CF)</f>
        <v>0</v>
      </c>
      <c r="CK250" s="235" cm="1">
        <f t="array" ref="CK250">_xlfn.XLOOKUP($A250&amp;$B250,'[2]产值及收款计划（2026）'!$A:$A&amp;'[2]产值及收款计划（2026）'!$B:$B,'[2]产值及收款计划（2026）'!CG:CG)</f>
        <v>0</v>
      </c>
      <c r="CL250" s="235" cm="1">
        <f t="array" ref="CL250">_xlfn.XLOOKUP($A250&amp;$B250,'[2]产值及收款计划（2026）'!$A:$A&amp;'[2]产值及收款计划（2026）'!$B:$B,'[2]产值及收款计划（2026）'!CH:CH)</f>
        <v>0</v>
      </c>
      <c r="CM250" s="235" cm="1">
        <f t="array" ref="CM250">_xlfn.XLOOKUP($A250&amp;$B250,'[2]产值及收款计划（2026）'!$A:$A&amp;'[2]产值及收款计划（2026）'!$B:$B,'[2]产值及收款计划（2026）'!CI:CI)</f>
        <v>0</v>
      </c>
      <c r="CN250" s="235" cm="1">
        <f t="array" ref="CN250">_xlfn.XLOOKUP($A250&amp;$B250,'[2]产值及收款计划（2026）'!$A:$A&amp;'[2]产值及收款计划（2026）'!$B:$B,'[2]产值及收款计划（2026）'!CJ:CJ)</f>
        <v>0</v>
      </c>
      <c r="CO250" s="235" cm="1">
        <f t="array" ref="CO250">_xlfn.XLOOKUP($A250&amp;$B250,'[2]产值及收款计划（2026）'!$A:$A&amp;'[2]产值及收款计划（2026）'!$B:$B,'[2]产值及收款计划（2026）'!CK:CK)</f>
        <v>0</v>
      </c>
      <c r="CP250" s="235" cm="1">
        <f t="array" ref="CP250">_xlfn.XLOOKUP($A250&amp;$B250,'[2]产值及收款计划（2026）'!$A:$A&amp;'[2]产值及收款计划（2026）'!$B:$B,'[2]产值及收款计划（2026）'!CL:CL)</f>
        <v>0</v>
      </c>
      <c r="DE250" s="235" cm="1">
        <f t="array" ref="DE250">_xlfn.XLOOKUP($A250&amp;$B250,'[2]产值及收款计划（2026）'!$A:$A&amp;'[2]产值及收款计划（2026）'!$B:$B,'[2]产值及收款计划（2026）'!DA:DA)</f>
        <v>0</v>
      </c>
      <c r="DF250" s="235" cm="1">
        <f t="array" ref="DF250">_xlfn.XLOOKUP($A250&amp;$B250,'[2]产值及收款计划（2026）'!$A:$A&amp;'[2]产值及收款计划（2026）'!$B:$B,'[2]产值及收款计划（2026）'!DB:DB)</f>
        <v>0</v>
      </c>
      <c r="DG250" s="235" cm="1">
        <f t="array" ref="DG250">_xlfn.XLOOKUP($A250&amp;$B250,'[2]产值及收款计划（2026）'!$A:$A&amp;'[2]产值及收款计划（2026）'!$B:$B,'[2]产值及收款计划（2026）'!DC:DC)</f>
        <v>0</v>
      </c>
      <c r="DH250" s="235" cm="1">
        <f t="array" ref="DH250">_xlfn.XLOOKUP($A250&amp;$B250,'[2]产值及收款计划（2026）'!$A:$A&amp;'[2]产值及收款计划（2026）'!$B:$B,'[2]产值及收款计划（2026）'!DD:DD)</f>
        <v>0</v>
      </c>
      <c r="DI250" s="235" cm="1">
        <f t="array" ref="DI250">_xlfn.XLOOKUP($A250&amp;$B250,'[2]产值及收款计划（2026）'!$A:$A&amp;'[2]产值及收款计划（2026）'!$B:$B,'[2]产值及收款计划（2026）'!DE:DE)</f>
        <v>0</v>
      </c>
      <c r="DJ250" s="235" cm="1">
        <f t="array" ref="DJ250">_xlfn.XLOOKUP($A250&amp;$B250,'[2]产值及收款计划（2026）'!$A:$A&amp;'[2]产值及收款计划（2026）'!$B:$B,'[2]产值及收款计划（2026）'!DF:DF)</f>
        <v>0</v>
      </c>
      <c r="DK250" s="235" cm="1">
        <f t="array" ref="DK250">_xlfn.XLOOKUP($A250&amp;$B250,'[2]产值及收款计划（2026）'!$A:$A&amp;'[2]产值及收款计划（2026）'!$B:$B,'[2]产值及收款计划（2026）'!DG:DG)</f>
        <v>0</v>
      </c>
      <c r="DL250" s="235" cm="1">
        <f t="array" ref="DL250">_xlfn.XLOOKUP($A250&amp;$B250,'[2]产值及收款计划（2026）'!$A:$A&amp;'[2]产值及收款计划（2026）'!$B:$B,'[2]产值及收款计划（2026）'!DH:DH)</f>
        <v>0</v>
      </c>
      <c r="DM250" s="235" cm="1">
        <f t="array" ref="DM250">_xlfn.XLOOKUP($A250&amp;$B250,'[2]产值及收款计划（2026）'!$A:$A&amp;'[2]产值及收款计划（2026）'!$B:$B,'[2]产值及收款计划（2026）'!DI:DI)</f>
        <v>0</v>
      </c>
      <c r="DN250" s="235" cm="1">
        <f t="array" ref="DN250">_xlfn.XLOOKUP($A250&amp;$B250,'[2]产值及收款计划（2026）'!$A:$A&amp;'[2]产值及收款计划（2026）'!$B:$B,'[2]产值及收款计划（2026）'!DJ:DJ)</f>
        <v>0</v>
      </c>
      <c r="DO250" s="235" cm="1">
        <f t="array" ref="DO250">_xlfn.XLOOKUP($A250&amp;$B250,'[2]产值及收款计划（2026）'!$A:$A&amp;'[2]产值及收款计划（2026）'!$B:$B,'[2]产值及收款计划（2026）'!DK:DK)</f>
        <v>0</v>
      </c>
      <c r="DP250" s="235" cm="1">
        <f t="array" ref="DP250">_xlfn.XLOOKUP($A250&amp;$B250,'[2]产值及收款计划（2026）'!$A:$A&amp;'[2]产值及收款计划（2026）'!$B:$B,'[2]产值及收款计划（2026）'!DL:DL)</f>
        <v>0</v>
      </c>
      <c r="DQ250" s="243"/>
      <c r="DR250" s="229"/>
    </row>
    <row r="251" ht="20.25" spans="1:122">
      <c r="A251" s="233">
        <f t="shared" si="19"/>
        <v>102</v>
      </c>
      <c r="B251" s="233" t="s">
        <v>26</v>
      </c>
      <c r="C251" s="234" t="str" cm="1">
        <f t="array" ref="C251">_xlfn.XLOOKUP($A251&amp;$B251,'[2]产值及收款计划（2026）'!$A:$A&amp;'[2]产值及收款计划（2026）'!$B:$B,'[2]产值及收款计划（2026）'!C:C)</f>
        <v>C0CJZY-FW-T-2025007</v>
      </c>
      <c r="D251" s="234" t="str" cm="1">
        <f t="array" ref="D251">_xlfn.XLOOKUP($A251&amp;$B251,'[2]产值及收款计划（2026）'!$A:$A&amp;'[2]产值及收款计划（2026）'!$B:$B,'[2]产值及收款计划（2026）'!D:D)</f>
        <v>桥梁动态管理系统开发服务</v>
      </c>
      <c r="E251" s="235" cm="1">
        <f t="array" ref="E251">_xlfn.XLOOKUP($A251&amp;$B251,'[2]产值及收款计划（2026）'!$A:$A&amp;'[2]产值及收款计划（2026）'!$B:$B,'[2]产值及收款计划（2026）'!E:E)</f>
        <v>85</v>
      </c>
      <c r="F251" s="235" cm="1">
        <f t="array" ref="F251">_xlfn.XLOOKUP($A251&amp;$B251,'[2]产值及收款计划（2026）'!$A:$A&amp;'[2]产值及收款计划（2026）'!$B:$B,'[2]产值及收款计划（2026）'!F:F)</f>
        <v>85</v>
      </c>
      <c r="G251" s="235" cm="1">
        <f t="array" ref="G251">_xlfn.XLOOKUP($A251&amp;$B251,'[2]产值及收款计划（2026）'!$A:$A&amp;'[2]产值及收款计划（2026）'!$B:$B,'[2]产值及收款计划（2026）'!G:G)</f>
        <v>85</v>
      </c>
      <c r="H251" s="235" cm="1">
        <f t="array" ref="H251">_xlfn.XLOOKUP($A251&amp;$B251,'[2]产值及收款计划（2026）'!$A:$A&amp;'[2]产值及收款计划（2026）'!$B:$B,'[2]产值及收款计划（2026）'!H:H)</f>
        <v>85</v>
      </c>
      <c r="I251" s="236" cm="1">
        <f t="array" ref="I251">_xlfn.XLOOKUP($A251&amp;$B251,'[2]产值及收款计划（2026）'!$A:$A&amp;'[2]产值及收款计划（2026）'!$B:$B,'[2]产值及收款计划（2026）'!I:I)</f>
        <v>1</v>
      </c>
      <c r="J251" s="237" cm="1">
        <f t="array" ref="J251">_xlfn.XLOOKUP($A251&amp;$B251,'[2]产值及收款计划（2026）'!$A:$A&amp;'[2]产值及收款计划（2026）'!$B:$B,'[2]产值及收款计划（2026）'!J:J)</f>
        <v>0.06</v>
      </c>
      <c r="K251" s="235" t="e" cm="1">
        <f t="array" ref="K251">_xlfn.XLOOKUP($A251&amp;$B251,'[2]产值及收款计划（2026）'!$A:$A&amp;'[2]产值及收款计划（2026）'!$B:$B,'[2]产值及收款计划（2026）'!K:K)</f>
        <v>#REF!</v>
      </c>
      <c r="L251" s="235" t="e" cm="1">
        <f t="array" ref="L251">_xlfn.XLOOKUP($A251&amp;$B251,'[2]产值及收款计划（2026）'!$A:$A&amp;'[2]产值及收款计划（2026）'!$B:$B,'[2]产值及收款计划（2026）'!L:L)</f>
        <v>#REF!</v>
      </c>
      <c r="M251" s="235" t="str" cm="1">
        <f t="array" ref="M251">_xlfn.XLOOKUP($A251&amp;$B251,'[2]产值及收款计划（2026）'!$A:$A&amp;'[2]产值及收款计划（2026）'!$B:$B,'[2]产值及收款计划（2026）'!M:M)</f>
        <v>主导</v>
      </c>
      <c r="N251" s="235" t="str" cm="1">
        <f t="array" ref="N251">_xlfn.XLOOKUP($A251&amp;$B251,'[2]产值及收款计划（2026）'!$A:$A&amp;'[2]产值及收款计划（2026）'!$B:$B,'[2]产值及收款计划（2026）'!N:N)</f>
        <v>贺一玮团队</v>
      </c>
      <c r="O251" s="235" t="str" cm="1">
        <f t="array" ref="O251">_xlfn.XLOOKUP($A251&amp;$B251,'[2]产值及收款计划（2026）'!$A:$A&amp;'[2]产值及收款计划（2026）'!$B:$B,'[2]产值及收款计划（2026）'!O:O)</f>
        <v>贺一玮</v>
      </c>
      <c r="P251" s="234" t="str" cm="1">
        <f t="array" ref="P251">_xlfn.XLOOKUP($A251&amp;$B251,'[2]产值及收款计划（2026）'!$A:$A&amp;'[2]产值及收款计划（2026）'!$B:$B,'[2]产值及收款计划（2026）'!P:P)</f>
        <v>在建</v>
      </c>
      <c r="Q251" s="235" t="e" cm="1">
        <f t="array" ref="Q251">_xlfn.XLOOKUP($A251&amp;$B251,'[2]产值及收款计划（2026）'!$A:$A&amp;'[2]产值及收款计划（2026）'!$B:$B,'[2]产值及收款计划（2026）'!Q:Q)</f>
        <v>#REF!</v>
      </c>
      <c r="R251" s="235" t="e" cm="1">
        <f t="array" ref="R251">_xlfn.XLOOKUP($A251&amp;$B251,'[2]产值及收款计划（2026）'!$A:$A&amp;'[2]产值及收款计划（2026）'!$B:$B,'[2]产值及收款计划（2026）'!R:R)</f>
        <v>#REF!</v>
      </c>
      <c r="S251" s="235" t="e" cm="1">
        <f t="array" ref="S251">_xlfn.XLOOKUP($A251&amp;$B251,'[2]产值及收款计划（2026）'!$A:$A&amp;'[2]产值及收款计划（2026）'!$B:$B,'[2]产值及收款计划（2026）'!S:S)</f>
        <v>#REF!</v>
      </c>
      <c r="T251" s="235" cm="1">
        <f t="array" ref="T251">_xlfn.XLOOKUP($A251&amp;$B251,'[2]产值及收款计划（2026）'!$A:$A&amp;'[2]产值及收款计划（2026）'!$B:$B,'[2]产值及收款计划（2026）'!T:T)</f>
        <v>55.25</v>
      </c>
      <c r="U251" s="235" cm="1">
        <f t="array" ref="U251">_xlfn.XLOOKUP($A251&amp;$B251,'[2]产值及收款计划（2026）'!$A:$A&amp;'[2]产值及收款计划（2026）'!$B:$B,'[2]产值及收款计划（2026）'!U:U)</f>
        <v>0</v>
      </c>
      <c r="V251" s="235" cm="1">
        <f t="array" ref="V251">_xlfn.XLOOKUP($A251&amp;$B251,'[2]产值及收款计划（2026）'!$A:$A&amp;'[2]产值及收款计划（2026）'!$B:$B,'[2]产值及收款计划（2026）'!V:V)</f>
        <v>29.75</v>
      </c>
      <c r="W251" s="235" t="e" cm="1">
        <f t="array" ref="W251">_xlfn.XLOOKUP($A251&amp;$B251,'[2]产值及收款计划（2026）'!$A:$A&amp;'[2]产值及收款计划（2026）'!$B:$B,'[2]产值及收款计划（2026）'!W:W)</f>
        <v>#REF!</v>
      </c>
      <c r="X251" s="235" t="e" cm="1">
        <f t="array" ref="X251">_xlfn.XLOOKUP($A251&amp;$B251,'[2]产值及收款计划（2026）'!$A:$A&amp;'[2]产值及收款计划（2026）'!$B:$B,'[2]产值及收款计划（2026）'!X:X)</f>
        <v>#REF!</v>
      </c>
      <c r="Y251" s="235" t="e" cm="1">
        <f t="array" ref="Y251">_xlfn.XLOOKUP($A251&amp;$B251,'[2]产值及收款计划（2026）'!$A:$A&amp;'[2]产值及收款计划（2026）'!$B:$B,'[2]产值及收款计划（2026）'!Y:Y)</f>
        <v>#REF!</v>
      </c>
      <c r="Z251" s="235" t="e" cm="1">
        <f t="array" ref="Z251">_xlfn.XLOOKUP($A251&amp;$B251,'[2]产值及收款计划（2026）'!$A:$A&amp;'[2]产值及收款计划（2026）'!$B:$B,'[2]产值及收款计划（2026）'!Z:Z)</f>
        <v>#REF!</v>
      </c>
      <c r="AA251" s="235" t="e" cm="1">
        <f t="array" ref="AA251">_xlfn.XLOOKUP($A251&amp;$B251,'[2]产值及收款计划（2026）'!$A:$A&amp;'[2]产值及收款计划（2026）'!$B:$B,'[2]产值及收款计划（2026）'!AA:AA)</f>
        <v>#REF!</v>
      </c>
      <c r="AB251" s="235" t="e" cm="1">
        <f t="array" ref="AB251">_xlfn.XLOOKUP($A251&amp;$B251,'[2]产值及收款计划（2026）'!$A:$A&amp;'[2]产值及收款计划（2026）'!$B:$B,'[2]产值及收款计划（2026）'!AB:AB)</f>
        <v>#REF!</v>
      </c>
      <c r="AC251" s="235" t="e" cm="1">
        <f t="array" ref="AC251">_xlfn.XLOOKUP($A251&amp;$B251,'[2]产值及收款计划（2026）'!$A:$A&amp;'[2]产值及收款计划（2026）'!$B:$B,'[2]产值及收款计划（2026）'!AC:AC)</f>
        <v>#REF!</v>
      </c>
      <c r="AD251" s="235" t="e" cm="1">
        <f t="array" ref="AD251">_xlfn.XLOOKUP($A251&amp;$B251,'[2]产值及收款计划（2026）'!$A:$A&amp;'[2]产值及收款计划（2026）'!$B:$B,'[2]产值及收款计划（2026）'!AD:AD)</f>
        <v>#REF!</v>
      </c>
      <c r="AE251" s="235" t="e" cm="1">
        <f t="array" ref="AE251">_xlfn.XLOOKUP($A251&amp;$B251,'[2]产值及收款计划（2026）'!$A:$A&amp;'[2]产值及收款计划（2026）'!$B:$B,'[2]产值及收款计划（2026）'!AE:AE)</f>
        <v>#REF!</v>
      </c>
      <c r="AF251" s="235" cm="1">
        <f t="array" ref="AF251">_xlfn.XLOOKUP($A251&amp;$B251,'[2]产值及收款计划（2026）'!$A:$A&amp;'[2]产值及收款计划（2026）'!$B:$B,'[2]产值及收款计划（2026）'!AF:AF)</f>
        <v>29.75</v>
      </c>
      <c r="AG251" s="235" t="e" cm="1">
        <f t="array" ref="AG251">_xlfn.XLOOKUP($A251&amp;$B251,'[2]产值及收款计划（2026）'!$A:$A&amp;'[2]产值及收款计划（2026）'!$B:$B,'[2]产值及收款计划（2026）'!AG:AG)</f>
        <v>#REF!</v>
      </c>
      <c r="AH251" s="235" t="e" cm="1">
        <f t="array" ref="AH251">_xlfn.XLOOKUP($A251&amp;$B251,'[2]产值及收款计划（2026）'!$A:$A&amp;'[2]产值及收款计划（2026）'!$B:$B,'[2]产值及收款计划（2026）'!AH:AH)</f>
        <v>#REF!</v>
      </c>
      <c r="AI251" s="235" t="e" cm="1">
        <f t="array" ref="AI251">_xlfn.XLOOKUP($A251&amp;$B251,'[2]产值及收款计划（2026）'!$A:$A&amp;'[2]产值及收款计划（2026）'!$B:$B,'[2]产值及收款计划（2026）'!AI:AI)</f>
        <v>#REF!</v>
      </c>
      <c r="AJ251" s="235" t="e" cm="1">
        <f t="array" ref="AJ251">_xlfn.XLOOKUP($A251&amp;$B251,'[2]产值及收款计划（2026）'!$A:$A&amp;'[2]产值及收款计划（2026）'!$B:$B,'[2]产值及收款计划（2026）'!AJ:AJ)</f>
        <v>#REF!</v>
      </c>
      <c r="AK251" s="235" t="e" cm="1">
        <f t="array" ref="AK251">_xlfn.XLOOKUP($A251&amp;$B251,'[2]产值及收款计划（2026）'!$A:$A&amp;'[2]产值及收款计划（2026）'!$B:$B,'[2]产值及收款计划（2026）'!AK:AK)</f>
        <v>#REF!</v>
      </c>
      <c r="AL251" s="235" t="e" cm="1">
        <f t="array" ref="AL251">_xlfn.XLOOKUP($A251&amp;$B251,'[2]产值及收款计划（2026）'!$A:$A&amp;'[2]产值及收款计划（2026）'!$B:$B,'[2]产值及收款计划（2026）'!AL:AL)</f>
        <v>#REF!</v>
      </c>
      <c r="AM251" s="242" t="e" cm="1">
        <f t="array" ref="AM251">_xlfn.LET(_xlpm.勾选月份状态数组,TRANSPOSE('PPT(12-15页）-TOP10'!$A$3:$A$14),_xlpm.选择数据区,IF('PPT(12-15页）-TOP10'!$E$3="收款",$BA251:$BL251,$AA251:$AL251),SUM(_xlfn._xlws.FILTER(_xlpm.选择数据区,_xlpm.勾选月份状态数组,"")))</f>
        <v>#REF!</v>
      </c>
      <c r="AN251" s="235" t="e">
        <f>_xlfn.XLOOKUP($C251,应收未收表!$T:$T,应收未收表!AA:AA)</f>
        <v>#N/A</v>
      </c>
      <c r="AO251" s="235" t="e">
        <f>_xlfn.XLOOKUP($C251,应收未收表!$T:$T,应收未收表!AB:AB)</f>
        <v>#N/A</v>
      </c>
      <c r="AP251" s="235" t="e">
        <f>_xlfn.XLOOKUP($C251,应收未收表!$T:$T,应收未收表!AC:AC)</f>
        <v>#N/A</v>
      </c>
      <c r="AQ251" s="235" t="e">
        <f>_xlfn.XLOOKUP($C251,应收未收表!$T:$T,应收未收表!AE:AE)</f>
        <v>#N/A</v>
      </c>
      <c r="AR251" s="235" t="e">
        <f>_xlfn.XLOOKUP($C251,应收未收表!$T:$T,应收未收表!AF:AF)</f>
        <v>#N/A</v>
      </c>
      <c r="AS251" s="235" t="e" cm="1">
        <f t="array" ref="AS251">_xlfn.XLOOKUP($A251&amp;$B251,'[2]产值及收款计划（2026）'!$A:$A&amp;'[2]产值及收款计划（2026）'!$B:$B,'[2]产值及收款计划（2026）'!AS:AS)</f>
        <v>#REF!</v>
      </c>
      <c r="AT251" s="235" t="e" cm="1">
        <f t="array" ref="AT251">_xlfn.XLOOKUP($A251&amp;$B251,'[2]产值及收款计划（2026）'!$A:$A&amp;'[2]产值及收款计划（2026）'!$B:$B,'[2]产值及收款计划（2026）'!AT:AT)</f>
        <v>#REF!</v>
      </c>
      <c r="AU251" s="235" t="e" cm="1">
        <f t="array" ref="AU251">_xlfn.XLOOKUP($A251&amp;$B251,'[2]产值及收款计划（2026）'!$A:$A&amp;'[2]产值及收款计划（2026）'!$B:$B,'[2]产值及收款计划（2026）'!AU:AU)</f>
        <v>#REF!</v>
      </c>
      <c r="AV251" s="235" t="e" cm="1">
        <f t="array" ref="AV251">_xlfn.XLOOKUP($A251&amp;$B251,'[2]产值及收款计划（2026）'!$A:$A&amp;'[2]产值及收款计划（2026）'!$B:$B,'[2]产值及收款计划（2026）'!AV:AV)</f>
        <v>#REF!</v>
      </c>
      <c r="AW251" s="235" cm="1">
        <f t="array" ref="AW251">_xlfn.XLOOKUP($A251&amp;$B251,'[2]产值及收款计划（2026）'!$A:$A&amp;'[2]产值及收款计划（2026）'!$B:$B,'[2]产值及收款计划（2026）'!AW:AW)</f>
        <v>25.5</v>
      </c>
      <c r="AX251" s="235" cm="1">
        <f t="array" ref="AX251">_xlfn.XLOOKUP($A251&amp;$B251,'[2]产值及收款计划（2026）'!$A:$A&amp;'[2]产值及收款计划（2026）'!$B:$B,'[2]产值及收款计划（2026）'!AX:AX)</f>
        <v>0</v>
      </c>
      <c r="AY251" s="235" cm="1">
        <f t="array" ref="AY251">_xlfn.XLOOKUP($A251&amp;$B251,'[2]产值及收款计划（2026）'!$A:$A&amp;'[2]产值及收款计划（2026）'!$B:$B,'[2]产值及收款计划（2026）'!AY:AY)</f>
        <v>59.5</v>
      </c>
      <c r="AZ251" s="235" cm="1">
        <f t="array" ref="AZ251">_xlfn.XLOOKUP($A251&amp;$B251,'[2]产值及收款计划（2026）'!$A:$A&amp;'[2]产值及收款计划（2026）'!$B:$B,'[2]产值及收款计划（2026）'!AZ:AZ)</f>
        <v>29.75</v>
      </c>
      <c r="BA251" s="235" t="e" cm="1">
        <f t="array" ref="BA251">_xlfn.XLOOKUP($A251&amp;$B251,'[2]产值及收款计划（2026）'!$A:$A&amp;'[2]产值及收款计划（2026）'!$B:$B,'[2]产值及收款计划（2026）'!BA:BA)</f>
        <v>#REF!</v>
      </c>
      <c r="BB251" s="235" t="e" cm="1">
        <f t="array" ref="BB251">_xlfn.XLOOKUP($A251&amp;$B251,'[2]产值及收款计划（2026）'!$A:$A&amp;'[2]产值及收款计划（2026）'!$B:$B,'[2]产值及收款计划（2026）'!BB:BB)</f>
        <v>#REF!</v>
      </c>
      <c r="BC251" s="235" t="e" cm="1">
        <f t="array" ref="BC251">_xlfn.XLOOKUP($A251&amp;$B251,'[2]产值及收款计划（2026）'!$A:$A&amp;'[2]产值及收款计划（2026）'!$B:$B,'[2]产值及收款计划（2026）'!BC:BC)</f>
        <v>#REF!</v>
      </c>
      <c r="BD251" s="235" t="e" cm="1">
        <f t="array" ref="BD251">_xlfn.XLOOKUP($A251&amp;$B251,'[2]产值及收款计划（2026）'!$A:$A&amp;'[2]产值及收款计划（2026）'!$B:$B,'[2]产值及收款计划（2026）'!BD:BD)</f>
        <v>#REF!</v>
      </c>
      <c r="BE251" s="235" cm="1">
        <f t="array" ref="BE251">_xlfn.XLOOKUP($A251&amp;$B251,'[2]产值及收款计划（2026）'!$A:$A&amp;'[2]产值及收款计划（2026）'!$B:$B,'[2]产值及收款计划（2026）'!BE:BE)</f>
        <v>29.75</v>
      </c>
      <c r="BF251" s="235" t="e" cm="1">
        <f t="array" ref="BF251">_xlfn.XLOOKUP($A251&amp;$B251,'[2]产值及收款计划（2026）'!$A:$A&amp;'[2]产值及收款计划（2026）'!$B:$B,'[2]产值及收款计划（2026）'!BF:BF)</f>
        <v>#REF!</v>
      </c>
      <c r="BG251" s="235" t="e" cm="1">
        <f t="array" ref="BG251">_xlfn.XLOOKUP($A251&amp;$B251,'[2]产值及收款计划（2026）'!$A:$A&amp;'[2]产值及收款计划（2026）'!$B:$B,'[2]产值及收款计划（2026）'!BG:BG)</f>
        <v>#REF!</v>
      </c>
      <c r="BH251" s="235" t="e" cm="1">
        <f t="array" ref="BH251">_xlfn.XLOOKUP($A251&amp;$B251,'[2]产值及收款计划（2026）'!$A:$A&amp;'[2]产值及收款计划（2026）'!$B:$B,'[2]产值及收款计划（2026）'!BH:BH)</f>
        <v>#REF!</v>
      </c>
      <c r="BI251" s="235" t="e" cm="1">
        <f t="array" ref="BI251">_xlfn.XLOOKUP($A251&amp;$B251,'[2]产值及收款计划（2026）'!$A:$A&amp;'[2]产值及收款计划（2026）'!$B:$B,'[2]产值及收款计划（2026）'!BI:BI)</f>
        <v>#REF!</v>
      </c>
      <c r="BJ251" s="235" t="e" cm="1">
        <f t="array" ref="BJ251">_xlfn.XLOOKUP($A251&amp;$B251,'[2]产值及收款计划（2026）'!$A:$A&amp;'[2]产值及收款计划（2026）'!$B:$B,'[2]产值及收款计划（2026）'!BJ:BJ)</f>
        <v>#REF!</v>
      </c>
      <c r="BK251" s="235" t="e" cm="1">
        <f t="array" ref="BK251">_xlfn.XLOOKUP($A251&amp;$B251,'[2]产值及收款计划（2026）'!$A:$A&amp;'[2]产值及收款计划（2026）'!$B:$B,'[2]产值及收款计划（2026）'!BK:BK)</f>
        <v>#REF!</v>
      </c>
      <c r="BL251" s="235" t="e" cm="1">
        <f t="array" ref="BL251">_xlfn.XLOOKUP($A251&amp;$B251,'[2]产值及收款计划（2026）'!$A:$A&amp;'[2]产值及收款计划（2026）'!$B:$B,'[2]产值及收款计划（2026）'!BL:BL)</f>
        <v>#REF!</v>
      </c>
      <c r="BM251" s="235"/>
      <c r="BN251" s="235"/>
      <c r="BO251" s="235"/>
      <c r="BP251" s="235"/>
      <c r="BQ251" s="235" t="e">
        <f>_xlfn.XLOOKUP($C251,应收未收表!$AJ:$AJ,应收未收表!AK:AK)</f>
        <v>#N/A</v>
      </c>
      <c r="BR251" s="235" t="e">
        <f>_xlfn.XLOOKUP($C251,应收未收表!$AJ:$AJ,应收未收表!AL:AL)</f>
        <v>#N/A</v>
      </c>
      <c r="BS251" s="235" t="e">
        <f>_xlfn.XLOOKUP($C251,应收未收表!$AJ:$AJ,应收未收表!AM:AM)</f>
        <v>#N/A</v>
      </c>
      <c r="BT251" s="235" t="e">
        <f>_xlfn.XLOOKUP($C251,应收未收表!$AJ:$AJ,应收未收表!AN:AN)</f>
        <v>#N/A</v>
      </c>
      <c r="BU251" s="234" t="str" cm="1">
        <f t="array" ref="BU251">_xlfn.XLOOKUP($A251&amp;$B251,'[2]产值及收款计划（2026）'!$A:$A&amp;'[2]产值及收款计划（2026）'!$B:$B,'[2]产值及收款计划（2026）'!BQ:BQ)</f>
        <v>上海城建城市运营（集团）有限公司</v>
      </c>
      <c r="BV251" s="235" t="e" cm="1">
        <f t="array" ref="BV251">_xlfn.XLOOKUP($A251&amp;$B251,'[2]产值及收款计划（2026）'!$A:$A&amp;'[2]产值及收款计划（2026）'!$B:$B,'[2]产值及收款计划（2026）'!BR:BR)</f>
        <v>#REF!</v>
      </c>
      <c r="CE251" s="235" cm="1">
        <f t="array" ref="CE251">_xlfn.XLOOKUP($A251&amp;$B251,'[2]产值及收款计划（2026）'!$A:$A&amp;'[2]产值及收款计划（2026）'!$B:$B,'[2]产值及收款计划（2026）'!CA:CA)</f>
        <v>0</v>
      </c>
      <c r="CF251" s="235" cm="1">
        <f t="array" ref="CF251">_xlfn.XLOOKUP($A251&amp;$B251,'[2]产值及收款计划（2026）'!$A:$A&amp;'[2]产值及收款计划（2026）'!$B:$B,'[2]产值及收款计划（2026）'!CB:CB)</f>
        <v>0</v>
      </c>
      <c r="CG251" s="235" cm="1">
        <f t="array" ref="CG251">_xlfn.XLOOKUP($A251&amp;$B251,'[2]产值及收款计划（2026）'!$A:$A&amp;'[2]产值及收款计划（2026）'!$B:$B,'[2]产值及收款计划（2026）'!CC:CC)</f>
        <v>0</v>
      </c>
      <c r="CH251" s="235" cm="1">
        <f t="array" ref="CH251">_xlfn.XLOOKUP($A251&amp;$B251,'[2]产值及收款计划（2026）'!$A:$A&amp;'[2]产值及收款计划（2026）'!$B:$B,'[2]产值及收款计划（2026）'!CD:CD)</f>
        <v>0</v>
      </c>
      <c r="CI251" s="235" cm="1">
        <f t="array" ref="CI251">_xlfn.XLOOKUP($A251&amp;$B251,'[2]产值及收款计划（2026）'!$A:$A&amp;'[2]产值及收款计划（2026）'!$B:$B,'[2]产值及收款计划（2026）'!CE:CE)</f>
        <v>0</v>
      </c>
      <c r="CJ251" s="235" cm="1">
        <f t="array" ref="CJ251">_xlfn.XLOOKUP($A251&amp;$B251,'[2]产值及收款计划（2026）'!$A:$A&amp;'[2]产值及收款计划（2026）'!$B:$B,'[2]产值及收款计划（2026）'!CF:CF)</f>
        <v>0</v>
      </c>
      <c r="CK251" s="235" cm="1">
        <f t="array" ref="CK251">_xlfn.XLOOKUP($A251&amp;$B251,'[2]产值及收款计划（2026）'!$A:$A&amp;'[2]产值及收款计划（2026）'!$B:$B,'[2]产值及收款计划（2026）'!CG:CG)</f>
        <v>0</v>
      </c>
      <c r="CL251" s="235" cm="1">
        <f t="array" ref="CL251">_xlfn.XLOOKUP($A251&amp;$B251,'[2]产值及收款计划（2026）'!$A:$A&amp;'[2]产值及收款计划（2026）'!$B:$B,'[2]产值及收款计划（2026）'!CH:CH)</f>
        <v>0</v>
      </c>
      <c r="CM251" s="235" cm="1">
        <f t="array" ref="CM251">_xlfn.XLOOKUP($A251&amp;$B251,'[2]产值及收款计划（2026）'!$A:$A&amp;'[2]产值及收款计划（2026）'!$B:$B,'[2]产值及收款计划（2026）'!CI:CI)</f>
        <v>0</v>
      </c>
      <c r="CN251" s="235" cm="1">
        <f t="array" ref="CN251">_xlfn.XLOOKUP($A251&amp;$B251,'[2]产值及收款计划（2026）'!$A:$A&amp;'[2]产值及收款计划（2026）'!$B:$B,'[2]产值及收款计划（2026）'!CJ:CJ)</f>
        <v>0</v>
      </c>
      <c r="CO251" s="235" cm="1">
        <f t="array" ref="CO251">_xlfn.XLOOKUP($A251&amp;$B251,'[2]产值及收款计划（2026）'!$A:$A&amp;'[2]产值及收款计划（2026）'!$B:$B,'[2]产值及收款计划（2026）'!CK:CK)</f>
        <v>0</v>
      </c>
      <c r="CP251" s="235" cm="1">
        <f t="array" ref="CP251">_xlfn.XLOOKUP($A251&amp;$B251,'[2]产值及收款计划（2026）'!$A:$A&amp;'[2]产值及收款计划（2026）'!$B:$B,'[2]产值及收款计划（2026）'!CL:CL)</f>
        <v>0</v>
      </c>
      <c r="DE251" s="235" cm="1">
        <f t="array" ref="DE251">_xlfn.XLOOKUP($A251&amp;$B251,'[2]产值及收款计划（2026）'!$A:$A&amp;'[2]产值及收款计划（2026）'!$B:$B,'[2]产值及收款计划（2026）'!DA:DA)</f>
        <v>0</v>
      </c>
      <c r="DF251" s="235" cm="1">
        <f t="array" ref="DF251">_xlfn.XLOOKUP($A251&amp;$B251,'[2]产值及收款计划（2026）'!$A:$A&amp;'[2]产值及收款计划（2026）'!$B:$B,'[2]产值及收款计划（2026）'!DB:DB)</f>
        <v>0</v>
      </c>
      <c r="DG251" s="235" cm="1">
        <f t="array" ref="DG251">_xlfn.XLOOKUP($A251&amp;$B251,'[2]产值及收款计划（2026）'!$A:$A&amp;'[2]产值及收款计划（2026）'!$B:$B,'[2]产值及收款计划（2026）'!DC:DC)</f>
        <v>0</v>
      </c>
      <c r="DH251" s="235" cm="1">
        <f t="array" ref="DH251">_xlfn.XLOOKUP($A251&amp;$B251,'[2]产值及收款计划（2026）'!$A:$A&amp;'[2]产值及收款计划（2026）'!$B:$B,'[2]产值及收款计划（2026）'!DD:DD)</f>
        <v>0</v>
      </c>
      <c r="DI251" s="235" cm="1">
        <f t="array" ref="DI251">_xlfn.XLOOKUP($A251&amp;$B251,'[2]产值及收款计划（2026）'!$A:$A&amp;'[2]产值及收款计划（2026）'!$B:$B,'[2]产值及收款计划（2026）'!DE:DE)</f>
        <v>0</v>
      </c>
      <c r="DJ251" s="235" cm="1">
        <f t="array" ref="DJ251">_xlfn.XLOOKUP($A251&amp;$B251,'[2]产值及收款计划（2026）'!$A:$A&amp;'[2]产值及收款计划（2026）'!$B:$B,'[2]产值及收款计划（2026）'!DF:DF)</f>
        <v>0</v>
      </c>
      <c r="DK251" s="235" cm="1">
        <f t="array" ref="DK251">_xlfn.XLOOKUP($A251&amp;$B251,'[2]产值及收款计划（2026）'!$A:$A&amp;'[2]产值及收款计划（2026）'!$B:$B,'[2]产值及收款计划（2026）'!DG:DG)</f>
        <v>0</v>
      </c>
      <c r="DL251" s="235" cm="1">
        <f t="array" ref="DL251">_xlfn.XLOOKUP($A251&amp;$B251,'[2]产值及收款计划（2026）'!$A:$A&amp;'[2]产值及收款计划（2026）'!$B:$B,'[2]产值及收款计划（2026）'!DH:DH)</f>
        <v>0</v>
      </c>
      <c r="DM251" s="235" cm="1">
        <f t="array" ref="DM251">_xlfn.XLOOKUP($A251&amp;$B251,'[2]产值及收款计划（2026）'!$A:$A&amp;'[2]产值及收款计划（2026）'!$B:$B,'[2]产值及收款计划（2026）'!DI:DI)</f>
        <v>0</v>
      </c>
      <c r="DN251" s="235" cm="1">
        <f t="array" ref="DN251">_xlfn.XLOOKUP($A251&amp;$B251,'[2]产值及收款计划（2026）'!$A:$A&amp;'[2]产值及收款计划（2026）'!$B:$B,'[2]产值及收款计划（2026）'!DJ:DJ)</f>
        <v>0</v>
      </c>
      <c r="DO251" s="235" cm="1">
        <f t="array" ref="DO251">_xlfn.XLOOKUP($A251&amp;$B251,'[2]产值及收款计划（2026）'!$A:$A&amp;'[2]产值及收款计划（2026）'!$B:$B,'[2]产值及收款计划（2026）'!DK:DK)</f>
        <v>0</v>
      </c>
      <c r="DP251" s="235" cm="1">
        <f t="array" ref="DP251">_xlfn.XLOOKUP($A251&amp;$B251,'[2]产值及收款计划（2026）'!$A:$A&amp;'[2]产值及收款计划（2026）'!$B:$B,'[2]产值及收款计划（2026）'!DL:DL)</f>
        <v>0</v>
      </c>
      <c r="DQ251" s="243"/>
      <c r="DR251" s="229"/>
    </row>
    <row r="252" ht="20.25" spans="1:122">
      <c r="A252" s="233">
        <f t="shared" si="19"/>
        <v>103</v>
      </c>
      <c r="B252" s="233" t="s">
        <v>26</v>
      </c>
      <c r="C252" s="234" t="str" cm="1">
        <f t="array" ref="C252">_xlfn.XLOOKUP($A252&amp;$B252,'[2]产值及收款计划（2026）'!$A:$A&amp;'[2]产值及收款计划（2026）'!$B:$B,'[2]产值及收款计划（2026）'!C:C)</f>
        <v>C0CJZY-FW-T-2025008</v>
      </c>
      <c r="D252" s="234" t="str" cm="1">
        <f t="array" ref="D252">_xlfn.XLOOKUP($A252&amp;$B252,'[2]产值及收款计划（2026）'!$A:$A&amp;'[2]产值及收款计划（2026）'!$B:$B,'[2]产值及收款计划（2026）'!D:D)</f>
        <v>应急管理系统开发服务</v>
      </c>
      <c r="E252" s="235" cm="1">
        <f t="array" ref="E252">_xlfn.XLOOKUP($A252&amp;$B252,'[2]产值及收款计划（2026）'!$A:$A&amp;'[2]产值及收款计划（2026）'!$B:$B,'[2]产值及收款计划（2026）'!E:E)</f>
        <v>90</v>
      </c>
      <c r="F252" s="235" cm="1">
        <f t="array" ref="F252">_xlfn.XLOOKUP($A252&amp;$B252,'[2]产值及收款计划（2026）'!$A:$A&amp;'[2]产值及收款计划（2026）'!$B:$B,'[2]产值及收款计划（2026）'!F:F)</f>
        <v>90</v>
      </c>
      <c r="G252" s="235" cm="1">
        <f t="array" ref="G252">_xlfn.XLOOKUP($A252&amp;$B252,'[2]产值及收款计划（2026）'!$A:$A&amp;'[2]产值及收款计划（2026）'!$B:$B,'[2]产值及收款计划（2026）'!G:G)</f>
        <v>90</v>
      </c>
      <c r="H252" s="235" cm="1">
        <f t="array" ref="H252">_xlfn.XLOOKUP($A252&amp;$B252,'[2]产值及收款计划（2026）'!$A:$A&amp;'[2]产值及收款计划（2026）'!$B:$B,'[2]产值及收款计划（2026）'!H:H)</f>
        <v>49.5</v>
      </c>
      <c r="I252" s="236" cm="1">
        <f t="array" ref="I252">_xlfn.XLOOKUP($A252&amp;$B252,'[2]产值及收款计划（2026）'!$A:$A&amp;'[2]产值及收款计划（2026）'!$B:$B,'[2]产值及收款计划（2026）'!I:I)</f>
        <v>0.55</v>
      </c>
      <c r="J252" s="237" cm="1">
        <f t="array" ref="J252">_xlfn.XLOOKUP($A252&amp;$B252,'[2]产值及收款计划（2026）'!$A:$A&amp;'[2]产值及收款计划（2026）'!$B:$B,'[2]产值及收款计划（2026）'!J:J)</f>
        <v>0.06</v>
      </c>
      <c r="K252" s="235" t="e" cm="1">
        <f t="array" ref="K252">_xlfn.XLOOKUP($A252&amp;$B252,'[2]产值及收款计划（2026）'!$A:$A&amp;'[2]产值及收款计划（2026）'!$B:$B,'[2]产值及收款计划（2026）'!K:K)</f>
        <v>#REF!</v>
      </c>
      <c r="L252" s="235" t="e" cm="1">
        <f t="array" ref="L252">_xlfn.XLOOKUP($A252&amp;$B252,'[2]产值及收款计划（2026）'!$A:$A&amp;'[2]产值及收款计划（2026）'!$B:$B,'[2]产值及收款计划（2026）'!L:L)</f>
        <v>#REF!</v>
      </c>
      <c r="M252" s="235" t="str" cm="1">
        <f t="array" ref="M252">_xlfn.XLOOKUP($A252&amp;$B252,'[2]产值及收款计划（2026）'!$A:$A&amp;'[2]产值及收款计划（2026）'!$B:$B,'[2]产值及收款计划（2026）'!M:M)</f>
        <v>主导</v>
      </c>
      <c r="N252" s="235" t="str" cm="1">
        <f t="array" ref="N252">_xlfn.XLOOKUP($A252&amp;$B252,'[2]产值及收款计划（2026）'!$A:$A&amp;'[2]产值及收款计划（2026）'!$B:$B,'[2]产值及收款计划（2026）'!N:N)</f>
        <v>贺一玮团队</v>
      </c>
      <c r="O252" s="235" t="str" cm="1">
        <f t="array" ref="O252">_xlfn.XLOOKUP($A252&amp;$B252,'[2]产值及收款计划（2026）'!$A:$A&amp;'[2]产值及收款计划（2026）'!$B:$B,'[2]产值及收款计划（2026）'!O:O)</f>
        <v>贺一玮</v>
      </c>
      <c r="P252" s="234" t="str" cm="1">
        <f t="array" ref="P252">_xlfn.XLOOKUP($A252&amp;$B252,'[2]产值及收款计划（2026）'!$A:$A&amp;'[2]产值及收款计划（2026）'!$B:$B,'[2]产值及收款计划（2026）'!P:P)</f>
        <v>在建</v>
      </c>
      <c r="Q252" s="235" t="e" cm="1">
        <f t="array" ref="Q252">_xlfn.XLOOKUP($A252&amp;$B252,'[2]产值及收款计划（2026）'!$A:$A&amp;'[2]产值及收款计划（2026）'!$B:$B,'[2]产值及收款计划（2026）'!Q:Q)</f>
        <v>#REF!</v>
      </c>
      <c r="R252" s="235" t="e" cm="1">
        <f t="array" ref="R252">_xlfn.XLOOKUP($A252&amp;$B252,'[2]产值及收款计划（2026）'!$A:$A&amp;'[2]产值及收款计划（2026）'!$B:$B,'[2]产值及收款计划（2026）'!R:R)</f>
        <v>#REF!</v>
      </c>
      <c r="S252" s="235" t="e" cm="1">
        <f t="array" ref="S252">_xlfn.XLOOKUP($A252&amp;$B252,'[2]产值及收款计划（2026）'!$A:$A&amp;'[2]产值及收款计划（2026）'!$B:$B,'[2]产值及收款计划（2026）'!S:S)</f>
        <v>#REF!</v>
      </c>
      <c r="T252" s="235" cm="1">
        <f t="array" ref="T252">_xlfn.XLOOKUP($A252&amp;$B252,'[2]产值及收款计划（2026）'!$A:$A&amp;'[2]产值及收款计划（2026）'!$B:$B,'[2]产值及收款计划（2026）'!T:T)</f>
        <v>58.5</v>
      </c>
      <c r="U252" s="235" cm="1">
        <f t="array" ref="U252">_xlfn.XLOOKUP($A252&amp;$B252,'[2]产值及收款计划（2026）'!$A:$A&amp;'[2]产值及收款计划（2026）'!$B:$B,'[2]产值及收款计划（2026）'!U:U)</f>
        <v>0</v>
      </c>
      <c r="V252" s="235" cm="1">
        <f t="array" ref="V252">_xlfn.XLOOKUP($A252&amp;$B252,'[2]产值及收款计划（2026）'!$A:$A&amp;'[2]产值及收款计划（2026）'!$B:$B,'[2]产值及收款计划（2026）'!V:V)</f>
        <v>31.5</v>
      </c>
      <c r="W252" s="235" t="e" cm="1">
        <f t="array" ref="W252">_xlfn.XLOOKUP($A252&amp;$B252,'[2]产值及收款计划（2026）'!$A:$A&amp;'[2]产值及收款计划（2026）'!$B:$B,'[2]产值及收款计划（2026）'!W:W)</f>
        <v>#REF!</v>
      </c>
      <c r="X252" s="235" t="e" cm="1">
        <f t="array" ref="X252">_xlfn.XLOOKUP($A252&amp;$B252,'[2]产值及收款计划（2026）'!$A:$A&amp;'[2]产值及收款计划（2026）'!$B:$B,'[2]产值及收款计划（2026）'!X:X)</f>
        <v>#REF!</v>
      </c>
      <c r="Y252" s="235" t="e" cm="1">
        <f t="array" ref="Y252">_xlfn.XLOOKUP($A252&amp;$B252,'[2]产值及收款计划（2026）'!$A:$A&amp;'[2]产值及收款计划（2026）'!$B:$B,'[2]产值及收款计划（2026）'!Y:Y)</f>
        <v>#REF!</v>
      </c>
      <c r="Z252" s="235" t="e" cm="1">
        <f t="array" ref="Z252">_xlfn.XLOOKUP($A252&amp;$B252,'[2]产值及收款计划（2026）'!$A:$A&amp;'[2]产值及收款计划（2026）'!$B:$B,'[2]产值及收款计划（2026）'!Z:Z)</f>
        <v>#REF!</v>
      </c>
      <c r="AA252" s="235" t="e" cm="1">
        <f t="array" ref="AA252">_xlfn.XLOOKUP($A252&amp;$B252,'[2]产值及收款计划（2026）'!$A:$A&amp;'[2]产值及收款计划（2026）'!$B:$B,'[2]产值及收款计划（2026）'!AA:AA)</f>
        <v>#REF!</v>
      </c>
      <c r="AB252" s="235" t="e" cm="1">
        <f t="array" ref="AB252">_xlfn.XLOOKUP($A252&amp;$B252,'[2]产值及收款计划（2026）'!$A:$A&amp;'[2]产值及收款计划（2026）'!$B:$B,'[2]产值及收款计划（2026）'!AB:AB)</f>
        <v>#REF!</v>
      </c>
      <c r="AC252" s="235" t="e" cm="1">
        <f t="array" ref="AC252">_xlfn.XLOOKUP($A252&amp;$B252,'[2]产值及收款计划（2026）'!$A:$A&amp;'[2]产值及收款计划（2026）'!$B:$B,'[2]产值及收款计划（2026）'!AC:AC)</f>
        <v>#REF!</v>
      </c>
      <c r="AD252" s="235" t="e" cm="1">
        <f t="array" ref="AD252">_xlfn.XLOOKUP($A252&amp;$B252,'[2]产值及收款计划（2026）'!$A:$A&amp;'[2]产值及收款计划（2026）'!$B:$B,'[2]产值及收款计划（2026）'!AD:AD)</f>
        <v>#REF!</v>
      </c>
      <c r="AE252" s="235" t="e" cm="1">
        <f t="array" ref="AE252">_xlfn.XLOOKUP($A252&amp;$B252,'[2]产值及收款计划（2026）'!$A:$A&amp;'[2]产值及收款计划（2026）'!$B:$B,'[2]产值及收款计划（2026）'!AE:AE)</f>
        <v>#REF!</v>
      </c>
      <c r="AF252" s="235" cm="1">
        <f t="array" ref="AF252">_xlfn.XLOOKUP($A252&amp;$B252,'[2]产值及收款计划（2026）'!$A:$A&amp;'[2]产值及收款计划（2026）'!$B:$B,'[2]产值及收款计划（2026）'!AF:AF)</f>
        <v>31.5</v>
      </c>
      <c r="AG252" s="235" t="e" cm="1">
        <f t="array" ref="AG252">_xlfn.XLOOKUP($A252&amp;$B252,'[2]产值及收款计划（2026）'!$A:$A&amp;'[2]产值及收款计划（2026）'!$B:$B,'[2]产值及收款计划（2026）'!AG:AG)</f>
        <v>#REF!</v>
      </c>
      <c r="AH252" s="235" t="e" cm="1">
        <f t="array" ref="AH252">_xlfn.XLOOKUP($A252&amp;$B252,'[2]产值及收款计划（2026）'!$A:$A&amp;'[2]产值及收款计划（2026）'!$B:$B,'[2]产值及收款计划（2026）'!AH:AH)</f>
        <v>#REF!</v>
      </c>
      <c r="AI252" s="235" t="e" cm="1">
        <f t="array" ref="AI252">_xlfn.XLOOKUP($A252&amp;$B252,'[2]产值及收款计划（2026）'!$A:$A&amp;'[2]产值及收款计划（2026）'!$B:$B,'[2]产值及收款计划（2026）'!AI:AI)</f>
        <v>#REF!</v>
      </c>
      <c r="AJ252" s="235" t="e" cm="1">
        <f t="array" ref="AJ252">_xlfn.XLOOKUP($A252&amp;$B252,'[2]产值及收款计划（2026）'!$A:$A&amp;'[2]产值及收款计划（2026）'!$B:$B,'[2]产值及收款计划（2026）'!AJ:AJ)</f>
        <v>#REF!</v>
      </c>
      <c r="AK252" s="235" t="e" cm="1">
        <f t="array" ref="AK252">_xlfn.XLOOKUP($A252&amp;$B252,'[2]产值及收款计划（2026）'!$A:$A&amp;'[2]产值及收款计划（2026）'!$B:$B,'[2]产值及收款计划（2026）'!AK:AK)</f>
        <v>#REF!</v>
      </c>
      <c r="AL252" s="235" t="e" cm="1">
        <f t="array" ref="AL252">_xlfn.XLOOKUP($A252&amp;$B252,'[2]产值及收款计划（2026）'!$A:$A&amp;'[2]产值及收款计划（2026）'!$B:$B,'[2]产值及收款计划（2026）'!AL:AL)</f>
        <v>#REF!</v>
      </c>
      <c r="AM252" s="242" t="e" cm="1">
        <f t="array" ref="AM252">_xlfn.LET(_xlpm.勾选月份状态数组,TRANSPOSE('PPT(12-15页）-TOP10'!$A$3:$A$14),_xlpm.选择数据区,IF('PPT(12-15页）-TOP10'!$E$3="收款",$BA252:$BL252,$AA252:$AL252),SUM(_xlfn._xlws.FILTER(_xlpm.选择数据区,_xlpm.勾选月份状态数组,"")))</f>
        <v>#REF!</v>
      </c>
      <c r="AN252" s="235" t="e">
        <f>_xlfn.XLOOKUP($C252,应收未收表!$T:$T,应收未收表!AA:AA)</f>
        <v>#N/A</v>
      </c>
      <c r="AO252" s="235" t="e">
        <f>_xlfn.XLOOKUP($C252,应收未收表!$T:$T,应收未收表!AB:AB)</f>
        <v>#N/A</v>
      </c>
      <c r="AP252" s="235" t="e">
        <f>_xlfn.XLOOKUP($C252,应收未收表!$T:$T,应收未收表!AC:AC)</f>
        <v>#N/A</v>
      </c>
      <c r="AQ252" s="235" t="e">
        <f>_xlfn.XLOOKUP($C252,应收未收表!$T:$T,应收未收表!AE:AE)</f>
        <v>#N/A</v>
      </c>
      <c r="AR252" s="235" t="e">
        <f>_xlfn.XLOOKUP($C252,应收未收表!$T:$T,应收未收表!AF:AF)</f>
        <v>#N/A</v>
      </c>
      <c r="AS252" s="235" t="e" cm="1">
        <f t="array" ref="AS252">_xlfn.XLOOKUP($A252&amp;$B252,'[2]产值及收款计划（2026）'!$A:$A&amp;'[2]产值及收款计划（2026）'!$B:$B,'[2]产值及收款计划（2026）'!AS:AS)</f>
        <v>#REF!</v>
      </c>
      <c r="AT252" s="235" t="e" cm="1">
        <f t="array" ref="AT252">_xlfn.XLOOKUP($A252&amp;$B252,'[2]产值及收款计划（2026）'!$A:$A&amp;'[2]产值及收款计划（2026）'!$B:$B,'[2]产值及收款计划（2026）'!AT:AT)</f>
        <v>#REF!</v>
      </c>
      <c r="AU252" s="235" t="e" cm="1">
        <f t="array" ref="AU252">_xlfn.XLOOKUP($A252&amp;$B252,'[2]产值及收款计划（2026）'!$A:$A&amp;'[2]产值及收款计划（2026）'!$B:$B,'[2]产值及收款计划（2026）'!AU:AU)</f>
        <v>#REF!</v>
      </c>
      <c r="AV252" s="235" t="e" cm="1">
        <f t="array" ref="AV252">_xlfn.XLOOKUP($A252&amp;$B252,'[2]产值及收款计划（2026）'!$A:$A&amp;'[2]产值及收款计划（2026）'!$B:$B,'[2]产值及收款计划（2026）'!AV:AV)</f>
        <v>#REF!</v>
      </c>
      <c r="AW252" s="235" cm="1">
        <f t="array" ref="AW252">_xlfn.XLOOKUP($A252&amp;$B252,'[2]产值及收款计划（2026）'!$A:$A&amp;'[2]产值及收款计划（2026）'!$B:$B,'[2]产值及收款计划（2026）'!AW:AW)</f>
        <v>27</v>
      </c>
      <c r="AX252" s="235" cm="1">
        <f t="array" ref="AX252">_xlfn.XLOOKUP($A252&amp;$B252,'[2]产值及收款计划（2026）'!$A:$A&amp;'[2]产值及收款计划（2026）'!$B:$B,'[2]产值及收款计划（2026）'!AX:AX)</f>
        <v>0</v>
      </c>
      <c r="AY252" s="235" cm="1">
        <f t="array" ref="AY252">_xlfn.XLOOKUP($A252&amp;$B252,'[2]产值及收款计划（2026）'!$A:$A&amp;'[2]产值及收款计划（2026）'!$B:$B,'[2]产值及收款计划（2026）'!AY:AY)</f>
        <v>63</v>
      </c>
      <c r="AZ252" s="235" cm="1">
        <f t="array" ref="AZ252">_xlfn.XLOOKUP($A252&amp;$B252,'[2]产值及收款计划（2026）'!$A:$A&amp;'[2]产值及收款计划（2026）'!$B:$B,'[2]产值及收款计划（2026）'!AZ:AZ)</f>
        <v>31.5</v>
      </c>
      <c r="BA252" s="235" t="e" cm="1">
        <f t="array" ref="BA252">_xlfn.XLOOKUP($A252&amp;$B252,'[2]产值及收款计划（2026）'!$A:$A&amp;'[2]产值及收款计划（2026）'!$B:$B,'[2]产值及收款计划（2026）'!BA:BA)</f>
        <v>#REF!</v>
      </c>
      <c r="BB252" s="235" t="e" cm="1">
        <f t="array" ref="BB252">_xlfn.XLOOKUP($A252&amp;$B252,'[2]产值及收款计划（2026）'!$A:$A&amp;'[2]产值及收款计划（2026）'!$B:$B,'[2]产值及收款计划（2026）'!BB:BB)</f>
        <v>#REF!</v>
      </c>
      <c r="BC252" s="235" t="e" cm="1">
        <f t="array" ref="BC252">_xlfn.XLOOKUP($A252&amp;$B252,'[2]产值及收款计划（2026）'!$A:$A&amp;'[2]产值及收款计划（2026）'!$B:$B,'[2]产值及收款计划（2026）'!BC:BC)</f>
        <v>#REF!</v>
      </c>
      <c r="BD252" s="235" t="e" cm="1">
        <f t="array" ref="BD252">_xlfn.XLOOKUP($A252&amp;$B252,'[2]产值及收款计划（2026）'!$A:$A&amp;'[2]产值及收款计划（2026）'!$B:$B,'[2]产值及收款计划（2026）'!BD:BD)</f>
        <v>#REF!</v>
      </c>
      <c r="BE252" s="235" cm="1">
        <f t="array" ref="BE252">_xlfn.XLOOKUP($A252&amp;$B252,'[2]产值及收款计划（2026）'!$A:$A&amp;'[2]产值及收款计划（2026）'!$B:$B,'[2]产值及收款计划（2026）'!BE:BE)</f>
        <v>31.5</v>
      </c>
      <c r="BF252" s="235" t="e" cm="1">
        <f t="array" ref="BF252">_xlfn.XLOOKUP($A252&amp;$B252,'[2]产值及收款计划（2026）'!$A:$A&amp;'[2]产值及收款计划（2026）'!$B:$B,'[2]产值及收款计划（2026）'!BF:BF)</f>
        <v>#REF!</v>
      </c>
      <c r="BG252" s="235" t="e" cm="1">
        <f t="array" ref="BG252">_xlfn.XLOOKUP($A252&amp;$B252,'[2]产值及收款计划（2026）'!$A:$A&amp;'[2]产值及收款计划（2026）'!$B:$B,'[2]产值及收款计划（2026）'!BG:BG)</f>
        <v>#REF!</v>
      </c>
      <c r="BH252" s="235" t="e" cm="1">
        <f t="array" ref="BH252">_xlfn.XLOOKUP($A252&amp;$B252,'[2]产值及收款计划（2026）'!$A:$A&amp;'[2]产值及收款计划（2026）'!$B:$B,'[2]产值及收款计划（2026）'!BH:BH)</f>
        <v>#REF!</v>
      </c>
      <c r="BI252" s="235" t="e" cm="1">
        <f t="array" ref="BI252">_xlfn.XLOOKUP($A252&amp;$B252,'[2]产值及收款计划（2026）'!$A:$A&amp;'[2]产值及收款计划（2026）'!$B:$B,'[2]产值及收款计划（2026）'!BI:BI)</f>
        <v>#REF!</v>
      </c>
      <c r="BJ252" s="235" t="e" cm="1">
        <f t="array" ref="BJ252">_xlfn.XLOOKUP($A252&amp;$B252,'[2]产值及收款计划（2026）'!$A:$A&amp;'[2]产值及收款计划（2026）'!$B:$B,'[2]产值及收款计划（2026）'!BJ:BJ)</f>
        <v>#REF!</v>
      </c>
      <c r="BK252" s="235" t="e" cm="1">
        <f t="array" ref="BK252">_xlfn.XLOOKUP($A252&amp;$B252,'[2]产值及收款计划（2026）'!$A:$A&amp;'[2]产值及收款计划（2026）'!$B:$B,'[2]产值及收款计划（2026）'!BK:BK)</f>
        <v>#REF!</v>
      </c>
      <c r="BL252" s="235" t="e" cm="1">
        <f t="array" ref="BL252">_xlfn.XLOOKUP($A252&amp;$B252,'[2]产值及收款计划（2026）'!$A:$A&amp;'[2]产值及收款计划（2026）'!$B:$B,'[2]产值及收款计划（2026）'!BL:BL)</f>
        <v>#REF!</v>
      </c>
      <c r="BM252" s="235"/>
      <c r="BN252" s="235"/>
      <c r="BO252" s="235"/>
      <c r="BP252" s="235"/>
      <c r="BQ252" s="235" t="e">
        <f>_xlfn.XLOOKUP($C252,应收未收表!$AJ:$AJ,应收未收表!AK:AK)</f>
        <v>#N/A</v>
      </c>
      <c r="BR252" s="235" t="e">
        <f>_xlfn.XLOOKUP($C252,应收未收表!$AJ:$AJ,应收未收表!AL:AL)</f>
        <v>#N/A</v>
      </c>
      <c r="BS252" s="235" t="e">
        <f>_xlfn.XLOOKUP($C252,应收未收表!$AJ:$AJ,应收未收表!AM:AM)</f>
        <v>#N/A</v>
      </c>
      <c r="BT252" s="235" t="e">
        <f>_xlfn.XLOOKUP($C252,应收未收表!$AJ:$AJ,应收未收表!AN:AN)</f>
        <v>#N/A</v>
      </c>
      <c r="BU252" s="234" t="str" cm="1">
        <f t="array" ref="BU252">_xlfn.XLOOKUP($A252&amp;$B252,'[2]产值及收款计划（2026）'!$A:$A&amp;'[2]产值及收款计划（2026）'!$B:$B,'[2]产值及收款计划（2026）'!BQ:BQ)</f>
        <v>上海城建城市运营（集团）有限公司</v>
      </c>
      <c r="BV252" s="235" t="e" cm="1">
        <f t="array" ref="BV252">_xlfn.XLOOKUP($A252&amp;$B252,'[2]产值及收款计划（2026）'!$A:$A&amp;'[2]产值及收款计划（2026）'!$B:$B,'[2]产值及收款计划（2026）'!BR:BR)</f>
        <v>#REF!</v>
      </c>
      <c r="CE252" s="235" cm="1">
        <f t="array" ref="CE252">_xlfn.XLOOKUP($A252&amp;$B252,'[2]产值及收款计划（2026）'!$A:$A&amp;'[2]产值及收款计划（2026）'!$B:$B,'[2]产值及收款计划（2026）'!CA:CA)</f>
        <v>0</v>
      </c>
      <c r="CF252" s="235" cm="1">
        <f t="array" ref="CF252">_xlfn.XLOOKUP($A252&amp;$B252,'[2]产值及收款计划（2026）'!$A:$A&amp;'[2]产值及收款计划（2026）'!$B:$B,'[2]产值及收款计划（2026）'!CB:CB)</f>
        <v>0</v>
      </c>
      <c r="CG252" s="235" cm="1">
        <f t="array" ref="CG252">_xlfn.XLOOKUP($A252&amp;$B252,'[2]产值及收款计划（2026）'!$A:$A&amp;'[2]产值及收款计划（2026）'!$B:$B,'[2]产值及收款计划（2026）'!CC:CC)</f>
        <v>0</v>
      </c>
      <c r="CH252" s="235" cm="1">
        <f t="array" ref="CH252">_xlfn.XLOOKUP($A252&amp;$B252,'[2]产值及收款计划（2026）'!$A:$A&amp;'[2]产值及收款计划（2026）'!$B:$B,'[2]产值及收款计划（2026）'!CD:CD)</f>
        <v>0</v>
      </c>
      <c r="CI252" s="235" cm="1">
        <f t="array" ref="CI252">_xlfn.XLOOKUP($A252&amp;$B252,'[2]产值及收款计划（2026）'!$A:$A&amp;'[2]产值及收款计划（2026）'!$B:$B,'[2]产值及收款计划（2026）'!CE:CE)</f>
        <v>0</v>
      </c>
      <c r="CJ252" s="235" cm="1">
        <f t="array" ref="CJ252">_xlfn.XLOOKUP($A252&amp;$B252,'[2]产值及收款计划（2026）'!$A:$A&amp;'[2]产值及收款计划（2026）'!$B:$B,'[2]产值及收款计划（2026）'!CF:CF)</f>
        <v>0</v>
      </c>
      <c r="CK252" s="235" cm="1">
        <f t="array" ref="CK252">_xlfn.XLOOKUP($A252&amp;$B252,'[2]产值及收款计划（2026）'!$A:$A&amp;'[2]产值及收款计划（2026）'!$B:$B,'[2]产值及收款计划（2026）'!CG:CG)</f>
        <v>0</v>
      </c>
      <c r="CL252" s="235" cm="1">
        <f t="array" ref="CL252">_xlfn.XLOOKUP($A252&amp;$B252,'[2]产值及收款计划（2026）'!$A:$A&amp;'[2]产值及收款计划（2026）'!$B:$B,'[2]产值及收款计划（2026）'!CH:CH)</f>
        <v>0</v>
      </c>
      <c r="CM252" s="235" cm="1">
        <f t="array" ref="CM252">_xlfn.XLOOKUP($A252&amp;$B252,'[2]产值及收款计划（2026）'!$A:$A&amp;'[2]产值及收款计划（2026）'!$B:$B,'[2]产值及收款计划（2026）'!CI:CI)</f>
        <v>0</v>
      </c>
      <c r="CN252" s="235" cm="1">
        <f t="array" ref="CN252">_xlfn.XLOOKUP($A252&amp;$B252,'[2]产值及收款计划（2026）'!$A:$A&amp;'[2]产值及收款计划（2026）'!$B:$B,'[2]产值及收款计划（2026）'!CJ:CJ)</f>
        <v>0</v>
      </c>
      <c r="CO252" s="235" cm="1">
        <f t="array" ref="CO252">_xlfn.XLOOKUP($A252&amp;$B252,'[2]产值及收款计划（2026）'!$A:$A&amp;'[2]产值及收款计划（2026）'!$B:$B,'[2]产值及收款计划（2026）'!CK:CK)</f>
        <v>0</v>
      </c>
      <c r="CP252" s="235" cm="1">
        <f t="array" ref="CP252">_xlfn.XLOOKUP($A252&amp;$B252,'[2]产值及收款计划（2026）'!$A:$A&amp;'[2]产值及收款计划（2026）'!$B:$B,'[2]产值及收款计划（2026）'!CL:CL)</f>
        <v>0</v>
      </c>
      <c r="DE252" s="235" cm="1">
        <f t="array" ref="DE252">_xlfn.XLOOKUP($A252&amp;$B252,'[2]产值及收款计划（2026）'!$A:$A&amp;'[2]产值及收款计划（2026）'!$B:$B,'[2]产值及收款计划（2026）'!DA:DA)</f>
        <v>0</v>
      </c>
      <c r="DF252" s="235" cm="1">
        <f t="array" ref="DF252">_xlfn.XLOOKUP($A252&amp;$B252,'[2]产值及收款计划（2026）'!$A:$A&amp;'[2]产值及收款计划（2026）'!$B:$B,'[2]产值及收款计划（2026）'!DB:DB)</f>
        <v>0</v>
      </c>
      <c r="DG252" s="235" cm="1">
        <f t="array" ref="DG252">_xlfn.XLOOKUP($A252&amp;$B252,'[2]产值及收款计划（2026）'!$A:$A&amp;'[2]产值及收款计划（2026）'!$B:$B,'[2]产值及收款计划（2026）'!DC:DC)</f>
        <v>0</v>
      </c>
      <c r="DH252" s="235" cm="1">
        <f t="array" ref="DH252">_xlfn.XLOOKUP($A252&amp;$B252,'[2]产值及收款计划（2026）'!$A:$A&amp;'[2]产值及收款计划（2026）'!$B:$B,'[2]产值及收款计划（2026）'!DD:DD)</f>
        <v>0</v>
      </c>
      <c r="DI252" s="235" cm="1">
        <f t="array" ref="DI252">_xlfn.XLOOKUP($A252&amp;$B252,'[2]产值及收款计划（2026）'!$A:$A&amp;'[2]产值及收款计划（2026）'!$B:$B,'[2]产值及收款计划（2026）'!DE:DE)</f>
        <v>0</v>
      </c>
      <c r="DJ252" s="235" cm="1">
        <f t="array" ref="DJ252">_xlfn.XLOOKUP($A252&amp;$B252,'[2]产值及收款计划（2026）'!$A:$A&amp;'[2]产值及收款计划（2026）'!$B:$B,'[2]产值及收款计划（2026）'!DF:DF)</f>
        <v>0</v>
      </c>
      <c r="DK252" s="235" cm="1">
        <f t="array" ref="DK252">_xlfn.XLOOKUP($A252&amp;$B252,'[2]产值及收款计划（2026）'!$A:$A&amp;'[2]产值及收款计划（2026）'!$B:$B,'[2]产值及收款计划（2026）'!DG:DG)</f>
        <v>0</v>
      </c>
      <c r="DL252" s="235" cm="1">
        <f t="array" ref="DL252">_xlfn.XLOOKUP($A252&amp;$B252,'[2]产值及收款计划（2026）'!$A:$A&amp;'[2]产值及收款计划（2026）'!$B:$B,'[2]产值及收款计划（2026）'!DH:DH)</f>
        <v>0</v>
      </c>
      <c r="DM252" s="235" cm="1">
        <f t="array" ref="DM252">_xlfn.XLOOKUP($A252&amp;$B252,'[2]产值及收款计划（2026）'!$A:$A&amp;'[2]产值及收款计划（2026）'!$B:$B,'[2]产值及收款计划（2026）'!DI:DI)</f>
        <v>0</v>
      </c>
      <c r="DN252" s="235" cm="1">
        <f t="array" ref="DN252">_xlfn.XLOOKUP($A252&amp;$B252,'[2]产值及收款计划（2026）'!$A:$A&amp;'[2]产值及收款计划（2026）'!$B:$B,'[2]产值及收款计划（2026）'!DJ:DJ)</f>
        <v>0</v>
      </c>
      <c r="DO252" s="235" cm="1">
        <f t="array" ref="DO252">_xlfn.XLOOKUP($A252&amp;$B252,'[2]产值及收款计划（2026）'!$A:$A&amp;'[2]产值及收款计划（2026）'!$B:$B,'[2]产值及收款计划（2026）'!DK:DK)</f>
        <v>0</v>
      </c>
      <c r="DP252" s="235" cm="1">
        <f t="array" ref="DP252">_xlfn.XLOOKUP($A252&amp;$B252,'[2]产值及收款计划（2026）'!$A:$A&amp;'[2]产值及收款计划（2026）'!$B:$B,'[2]产值及收款计划（2026）'!DL:DL)</f>
        <v>0</v>
      </c>
      <c r="DQ252" s="243"/>
      <c r="DR252" s="229"/>
    </row>
    <row r="253" ht="60.75" spans="1:122">
      <c r="A253" s="233">
        <f t="shared" si="19"/>
        <v>104</v>
      </c>
      <c r="B253" s="233" t="s">
        <v>26</v>
      </c>
      <c r="C253" s="234" t="str" cm="1">
        <f t="array" ref="C253">_xlfn.XLOOKUP($A253&amp;$B253,'[2]产值及收款计划（2026）'!$A:$A&amp;'[2]产值及收款计划（2026）'!$B:$B,'[2]产值及收款计划（2026）'!C:C)</f>
        <v>C0CJZY-JCCG-W-2025010</v>
      </c>
      <c r="D253" s="234" t="str" cm="1">
        <f t="array" ref="D253">_xlfn.XLOOKUP($A253&amp;$B253,'[2]产值及收款计划（2026）'!$A:$A&amp;'[2]产值及收款计划（2026）'!$B:$B,'[2]产值及收款计划（2026）'!D:D)</f>
        <v>2024年浦东大道地道设施缺陷监控项目设备采购</v>
      </c>
      <c r="E253" s="235" cm="1">
        <f t="array" ref="E253">_xlfn.XLOOKUP($A253&amp;$B253,'[2]产值及收款计划（2026）'!$A:$A&amp;'[2]产值及收款计划（2026）'!$B:$B,'[2]产值及收款计划（2026）'!E:E)</f>
        <v>46.7</v>
      </c>
      <c r="F253" s="235" cm="1">
        <f t="array" ref="F253">_xlfn.XLOOKUP($A253&amp;$B253,'[2]产值及收款计划（2026）'!$A:$A&amp;'[2]产值及收款计划（2026）'!$B:$B,'[2]产值及收款计划（2026）'!F:F)</f>
        <v>46.7</v>
      </c>
      <c r="G253" s="235" cm="1">
        <f t="array" ref="G253">_xlfn.XLOOKUP($A253&amp;$B253,'[2]产值及收款计划（2026）'!$A:$A&amp;'[2]产值及收款计划（2026）'!$B:$B,'[2]产值及收款计划（2026）'!G:G)</f>
        <v>46.7</v>
      </c>
      <c r="H253" s="235" cm="1">
        <f t="array" ref="H253">_xlfn.XLOOKUP($A253&amp;$B253,'[2]产值及收款计划（2026）'!$A:$A&amp;'[2]产值及收款计划（2026）'!$B:$B,'[2]产值及收款计划（2026）'!H:H)</f>
        <v>7.5682</v>
      </c>
      <c r="I253" s="236" cm="1">
        <f t="array" ref="I253">_xlfn.XLOOKUP($A253&amp;$B253,'[2]产值及收款计划（2026）'!$A:$A&amp;'[2]产值及收款计划（2026）'!$B:$B,'[2]产值及收款计划（2026）'!I:I)</f>
        <v>0.162059957173448</v>
      </c>
      <c r="J253" s="237" cm="1">
        <f t="array" ref="J253">_xlfn.XLOOKUP($A253&amp;$B253,'[2]产值及收款计划（2026）'!$A:$A&amp;'[2]产值及收款计划（2026）'!$B:$B,'[2]产值及收款计划（2026）'!J:J)</f>
        <v>0.13</v>
      </c>
      <c r="K253" s="235" t="e" cm="1">
        <f t="array" ref="K253">_xlfn.XLOOKUP($A253&amp;$B253,'[2]产值及收款计划（2026）'!$A:$A&amp;'[2]产值及收款计划（2026）'!$B:$B,'[2]产值及收款计划（2026）'!K:K)</f>
        <v>#REF!</v>
      </c>
      <c r="L253" s="235" t="e" cm="1">
        <f t="array" ref="L253">_xlfn.XLOOKUP($A253&amp;$B253,'[2]产值及收款计划（2026）'!$A:$A&amp;'[2]产值及收款计划（2026）'!$B:$B,'[2]产值及收款计划（2026）'!L:L)</f>
        <v>#REF!</v>
      </c>
      <c r="M253" s="235" t="str" cm="1">
        <f t="array" ref="M253">_xlfn.XLOOKUP($A253&amp;$B253,'[2]产值及收款计划（2026）'!$A:$A&amp;'[2]产值及收款计划（2026）'!$B:$B,'[2]产值及收款计划（2026）'!M:M)</f>
        <v>主导</v>
      </c>
      <c r="N253" s="235" t="str" cm="1">
        <f t="array" ref="N253">_xlfn.XLOOKUP($A253&amp;$B253,'[2]产值及收款计划（2026）'!$A:$A&amp;'[2]产值及收款计划（2026）'!$B:$B,'[2]产值及收款计划（2026）'!N:N)</f>
        <v>邱枫团队</v>
      </c>
      <c r="O253" s="235" t="str" cm="1">
        <f t="array" ref="O253">_xlfn.XLOOKUP($A253&amp;$B253,'[2]产值及收款计划（2026）'!$A:$A&amp;'[2]产值及收款计划（2026）'!$B:$B,'[2]产值及收款计划（2026）'!O:O)</f>
        <v>高建勇</v>
      </c>
      <c r="P253" s="234" t="str" cm="1">
        <f t="array" ref="P253">_xlfn.XLOOKUP($A253&amp;$B253,'[2]产值及收款计划（2026）'!$A:$A&amp;'[2]产值及收款计划（2026）'!$B:$B,'[2]产值及收款计划（2026）'!P:P)</f>
        <v>25已完结</v>
      </c>
      <c r="Q253" s="235" t="e" cm="1">
        <f t="array" ref="Q253">_xlfn.XLOOKUP($A253&amp;$B253,'[2]产值及收款计划（2026）'!$A:$A&amp;'[2]产值及收款计划（2026）'!$B:$B,'[2]产值及收款计划（2026）'!Q:Q)</f>
        <v>#REF!</v>
      </c>
      <c r="R253" s="235" t="e" cm="1">
        <f t="array" ref="R253">_xlfn.XLOOKUP($A253&amp;$B253,'[2]产值及收款计划（2026）'!$A:$A&amp;'[2]产值及收款计划（2026）'!$B:$B,'[2]产值及收款计划（2026）'!R:R)</f>
        <v>#REF!</v>
      </c>
      <c r="S253" s="235" t="e" cm="1">
        <f t="array" ref="S253">_xlfn.XLOOKUP($A253&amp;$B253,'[2]产值及收款计划（2026）'!$A:$A&amp;'[2]产值及收款计划（2026）'!$B:$B,'[2]产值及收款计划（2026）'!S:S)</f>
        <v>#REF!</v>
      </c>
      <c r="T253" s="235" cm="1">
        <f t="array" ref="T253">_xlfn.XLOOKUP($A253&amp;$B253,'[2]产值及收款计划（2026）'!$A:$A&amp;'[2]产值及收款计划（2026）'!$B:$B,'[2]产值及收款计划（2026）'!T:T)</f>
        <v>46.7</v>
      </c>
      <c r="U253" s="235" cm="1">
        <f t="array" ref="U253">_xlfn.XLOOKUP($A253&amp;$B253,'[2]产值及收款计划（2026）'!$A:$A&amp;'[2]产值及收款计划（2026）'!$B:$B,'[2]产值及收款计划（2026）'!U:U)</f>
        <v>0</v>
      </c>
      <c r="V253" s="235" cm="1">
        <f t="array" ref="V253">_xlfn.XLOOKUP($A253&amp;$B253,'[2]产值及收款计划（2026）'!$A:$A&amp;'[2]产值及收款计划（2026）'!$B:$B,'[2]产值及收款计划（2026）'!V:V)</f>
        <v>0</v>
      </c>
      <c r="W253" s="235" t="e" cm="1">
        <f t="array" ref="W253">_xlfn.XLOOKUP($A253&amp;$B253,'[2]产值及收款计划（2026）'!$A:$A&amp;'[2]产值及收款计划（2026）'!$B:$B,'[2]产值及收款计划（2026）'!W:W)</f>
        <v>#REF!</v>
      </c>
      <c r="X253" s="235" t="e" cm="1">
        <f t="array" ref="X253">_xlfn.XLOOKUP($A253&amp;$B253,'[2]产值及收款计划（2026）'!$A:$A&amp;'[2]产值及收款计划（2026）'!$B:$B,'[2]产值及收款计划（2026）'!X:X)</f>
        <v>#REF!</v>
      </c>
      <c r="Y253" s="235" t="e" cm="1">
        <f t="array" ref="Y253">_xlfn.XLOOKUP($A253&amp;$B253,'[2]产值及收款计划（2026）'!$A:$A&amp;'[2]产值及收款计划（2026）'!$B:$B,'[2]产值及收款计划（2026）'!Y:Y)</f>
        <v>#REF!</v>
      </c>
      <c r="Z253" s="235" t="e" cm="1">
        <f t="array" ref="Z253">_xlfn.XLOOKUP($A253&amp;$B253,'[2]产值及收款计划（2026）'!$A:$A&amp;'[2]产值及收款计划（2026）'!$B:$B,'[2]产值及收款计划（2026）'!Z:Z)</f>
        <v>#REF!</v>
      </c>
      <c r="AA253" s="235" cm="1">
        <f t="array" ref="AA253">_xlfn.XLOOKUP($A253&amp;$B253,'[2]产值及收款计划（2026）'!$A:$A&amp;'[2]产值及收款计划（2026）'!$B:$B,'[2]产值及收款计划（2026）'!AA:AA)</f>
        <v>0</v>
      </c>
      <c r="AB253" s="235" cm="1">
        <f t="array" ref="AB253">_xlfn.XLOOKUP($A253&amp;$B253,'[2]产值及收款计划（2026）'!$A:$A&amp;'[2]产值及收款计划（2026）'!$B:$B,'[2]产值及收款计划（2026）'!AB:AB)</f>
        <v>0</v>
      </c>
      <c r="AC253" s="235" cm="1">
        <f t="array" ref="AC253">_xlfn.XLOOKUP($A253&amp;$B253,'[2]产值及收款计划（2026）'!$A:$A&amp;'[2]产值及收款计划（2026）'!$B:$B,'[2]产值及收款计划（2026）'!AC:AC)</f>
        <v>0</v>
      </c>
      <c r="AD253" s="235" cm="1">
        <f t="array" ref="AD253">_xlfn.XLOOKUP($A253&amp;$B253,'[2]产值及收款计划（2026）'!$A:$A&amp;'[2]产值及收款计划（2026）'!$B:$B,'[2]产值及收款计划（2026）'!AD:AD)</f>
        <v>0</v>
      </c>
      <c r="AE253" s="235" cm="1">
        <f t="array" ref="AE253">_xlfn.XLOOKUP($A253&amp;$B253,'[2]产值及收款计划（2026）'!$A:$A&amp;'[2]产值及收款计划（2026）'!$B:$B,'[2]产值及收款计划（2026）'!AE:AE)</f>
        <v>0</v>
      </c>
      <c r="AF253" s="235" cm="1">
        <f t="array" ref="AF253">_xlfn.XLOOKUP($A253&amp;$B253,'[2]产值及收款计划（2026）'!$A:$A&amp;'[2]产值及收款计划（2026）'!$B:$B,'[2]产值及收款计划（2026）'!AF:AF)</f>
        <v>0</v>
      </c>
      <c r="AG253" s="235" cm="1">
        <f t="array" ref="AG253">_xlfn.XLOOKUP($A253&amp;$B253,'[2]产值及收款计划（2026）'!$A:$A&amp;'[2]产值及收款计划（2026）'!$B:$B,'[2]产值及收款计划（2026）'!AG:AG)</f>
        <v>0</v>
      </c>
      <c r="AH253" s="235" cm="1">
        <f t="array" ref="AH253">_xlfn.XLOOKUP($A253&amp;$B253,'[2]产值及收款计划（2026）'!$A:$A&amp;'[2]产值及收款计划（2026）'!$B:$B,'[2]产值及收款计划（2026）'!AH:AH)</f>
        <v>0</v>
      </c>
      <c r="AI253" s="235" cm="1">
        <f t="array" ref="AI253">_xlfn.XLOOKUP($A253&amp;$B253,'[2]产值及收款计划（2026）'!$A:$A&amp;'[2]产值及收款计划（2026）'!$B:$B,'[2]产值及收款计划（2026）'!AI:AI)</f>
        <v>0</v>
      </c>
      <c r="AJ253" s="235" cm="1">
        <f t="array" ref="AJ253">_xlfn.XLOOKUP($A253&amp;$B253,'[2]产值及收款计划（2026）'!$A:$A&amp;'[2]产值及收款计划（2026）'!$B:$B,'[2]产值及收款计划（2026）'!AJ:AJ)</f>
        <v>0</v>
      </c>
      <c r="AK253" s="235" cm="1">
        <f t="array" ref="AK253">_xlfn.XLOOKUP($A253&amp;$B253,'[2]产值及收款计划（2026）'!$A:$A&amp;'[2]产值及收款计划（2026）'!$B:$B,'[2]产值及收款计划（2026）'!AK:AK)</f>
        <v>0</v>
      </c>
      <c r="AL253" s="235" cm="1">
        <f t="array" ref="AL253">_xlfn.XLOOKUP($A253&amp;$B253,'[2]产值及收款计划（2026）'!$A:$A&amp;'[2]产值及收款计划（2026）'!$B:$B,'[2]产值及收款计划（2026）'!AL:AL)</f>
        <v>0</v>
      </c>
      <c r="AM253" s="242" cm="1">
        <f t="array" ref="AM253">_xlfn.LET(_xlpm.勾选月份状态数组,TRANSPOSE('PPT(12-15页）-TOP10'!$A$3:$A$14),_xlpm.选择数据区,IF('PPT(12-15页）-TOP10'!$E$3="收款",$BA253:$BL253,$AA253:$AL253),SUM(_xlfn._xlws.FILTER(_xlpm.选择数据区,_xlpm.勾选月份状态数组,"")))</f>
        <v>0</v>
      </c>
      <c r="AN253" s="235" t="e">
        <f>_xlfn.XLOOKUP($C253,应收未收表!$T:$T,应收未收表!AA:AA)</f>
        <v>#N/A</v>
      </c>
      <c r="AO253" s="235" t="e">
        <f>_xlfn.XLOOKUP($C253,应收未收表!$T:$T,应收未收表!AB:AB)</f>
        <v>#N/A</v>
      </c>
      <c r="AP253" s="235" t="e">
        <f>_xlfn.XLOOKUP($C253,应收未收表!$T:$T,应收未收表!AC:AC)</f>
        <v>#N/A</v>
      </c>
      <c r="AQ253" s="235" t="e">
        <f>_xlfn.XLOOKUP($C253,应收未收表!$T:$T,应收未收表!AE:AE)</f>
        <v>#N/A</v>
      </c>
      <c r="AR253" s="235" t="e">
        <f>_xlfn.XLOOKUP($C253,应收未收表!$T:$T,应收未收表!AF:AF)</f>
        <v>#N/A</v>
      </c>
      <c r="AS253" s="235" t="e" cm="1">
        <f t="array" ref="AS253">_xlfn.XLOOKUP($A253&amp;$B253,'[2]产值及收款计划（2026）'!$A:$A&amp;'[2]产值及收款计划（2026）'!$B:$B,'[2]产值及收款计划（2026）'!AS:AS)</f>
        <v>#REF!</v>
      </c>
      <c r="AT253" s="235" t="e" cm="1">
        <f t="array" ref="AT253">_xlfn.XLOOKUP($A253&amp;$B253,'[2]产值及收款计划（2026）'!$A:$A&amp;'[2]产值及收款计划（2026）'!$B:$B,'[2]产值及收款计划（2026）'!AT:AT)</f>
        <v>#REF!</v>
      </c>
      <c r="AU253" s="235" t="e" cm="1">
        <f t="array" ref="AU253">_xlfn.XLOOKUP($A253&amp;$B253,'[2]产值及收款计划（2026）'!$A:$A&amp;'[2]产值及收款计划（2026）'!$B:$B,'[2]产值及收款计划（2026）'!AU:AU)</f>
        <v>#REF!</v>
      </c>
      <c r="AV253" s="235" t="e" cm="1">
        <f t="array" ref="AV253">_xlfn.XLOOKUP($A253&amp;$B253,'[2]产值及收款计划（2026）'!$A:$A&amp;'[2]产值及收款计划（2026）'!$B:$B,'[2]产值及收款计划（2026）'!AV:AV)</f>
        <v>#REF!</v>
      </c>
      <c r="AW253" s="235" cm="1">
        <f t="array" ref="AW253">_xlfn.XLOOKUP($A253&amp;$B253,'[2]产值及收款计划（2026）'!$A:$A&amp;'[2]产值及收款计划（2026）'!$B:$B,'[2]产值及收款计划（2026）'!AW:AW)</f>
        <v>0</v>
      </c>
      <c r="AX253" s="235" cm="1">
        <f t="array" ref="AX253">_xlfn.XLOOKUP($A253&amp;$B253,'[2]产值及收款计划（2026）'!$A:$A&amp;'[2]产值及收款计划（2026）'!$B:$B,'[2]产值及收款计划（2026）'!AX:AX)</f>
        <v>0</v>
      </c>
      <c r="AY253" s="235" cm="1">
        <f t="array" ref="AY253">_xlfn.XLOOKUP($A253&amp;$B253,'[2]产值及收款计划（2026）'!$A:$A&amp;'[2]产值及收款计划（2026）'!$B:$B,'[2]产值及收款计划（2026）'!AY:AY)</f>
        <v>46.7</v>
      </c>
      <c r="AZ253" s="235" cm="1">
        <f t="array" ref="AZ253">_xlfn.XLOOKUP($A253&amp;$B253,'[2]产值及收款计划（2026）'!$A:$A&amp;'[2]产值及收款计划（2026）'!$B:$B,'[2]产值及收款计划（2026）'!AZ:AZ)</f>
        <v>46.7</v>
      </c>
      <c r="BA253" s="235" t="e" cm="1">
        <f t="array" ref="BA253">_xlfn.XLOOKUP($A253&amp;$B253,'[2]产值及收款计划（2026）'!$A:$A&amp;'[2]产值及收款计划（2026）'!$B:$B,'[2]产值及收款计划（2026）'!BA:BA)</f>
        <v>#REF!</v>
      </c>
      <c r="BB253" s="235" t="e" cm="1">
        <f t="array" ref="BB253">_xlfn.XLOOKUP($A253&amp;$B253,'[2]产值及收款计划（2026）'!$A:$A&amp;'[2]产值及收款计划（2026）'!$B:$B,'[2]产值及收款计划（2026）'!BB:BB)</f>
        <v>#REF!</v>
      </c>
      <c r="BC253" s="235" cm="1">
        <f t="array" ref="BC253">_xlfn.XLOOKUP($A253&amp;$B253,'[2]产值及收款计划（2026）'!$A:$A&amp;'[2]产值及收款计划（2026）'!$B:$B,'[2]产值及收款计划（2026）'!BC:BC)</f>
        <v>37.36</v>
      </c>
      <c r="BD253" s="235" t="e" cm="1">
        <f t="array" ref="BD253">_xlfn.XLOOKUP($A253&amp;$B253,'[2]产值及收款计划（2026）'!$A:$A&amp;'[2]产值及收款计划（2026）'!$B:$B,'[2]产值及收款计划（2026）'!BD:BD)</f>
        <v>#REF!</v>
      </c>
      <c r="BE253" s="235" t="e" cm="1">
        <f t="array" ref="BE253">_xlfn.XLOOKUP($A253&amp;$B253,'[2]产值及收款计划（2026）'!$A:$A&amp;'[2]产值及收款计划（2026）'!$B:$B,'[2]产值及收款计划（2026）'!BE:BE)</f>
        <v>#REF!</v>
      </c>
      <c r="BF253" s="235" t="e" cm="1">
        <f t="array" ref="BF253">_xlfn.XLOOKUP($A253&amp;$B253,'[2]产值及收款计划（2026）'!$A:$A&amp;'[2]产值及收款计划（2026）'!$B:$B,'[2]产值及收款计划（2026）'!BF:BF)</f>
        <v>#REF!</v>
      </c>
      <c r="BG253" s="235" t="e" cm="1">
        <f t="array" ref="BG253">_xlfn.XLOOKUP($A253&amp;$B253,'[2]产值及收款计划（2026）'!$A:$A&amp;'[2]产值及收款计划（2026）'!$B:$B,'[2]产值及收款计划（2026）'!BG:BG)</f>
        <v>#REF!</v>
      </c>
      <c r="BH253" s="235" t="e" cm="1">
        <f t="array" ref="BH253">_xlfn.XLOOKUP($A253&amp;$B253,'[2]产值及收款计划（2026）'!$A:$A&amp;'[2]产值及收款计划（2026）'!$B:$B,'[2]产值及收款计划（2026）'!BH:BH)</f>
        <v>#REF!</v>
      </c>
      <c r="BI253" s="235" t="e" cm="1">
        <f t="array" ref="BI253">_xlfn.XLOOKUP($A253&amp;$B253,'[2]产值及收款计划（2026）'!$A:$A&amp;'[2]产值及收款计划（2026）'!$B:$B,'[2]产值及收款计划（2026）'!BI:BI)</f>
        <v>#REF!</v>
      </c>
      <c r="BJ253" s="235" t="e" cm="1">
        <f t="array" ref="BJ253">_xlfn.XLOOKUP($A253&amp;$B253,'[2]产值及收款计划（2026）'!$A:$A&amp;'[2]产值及收款计划（2026）'!$B:$B,'[2]产值及收款计划（2026）'!BJ:BJ)</f>
        <v>#REF!</v>
      </c>
      <c r="BK253" s="235" t="e" cm="1">
        <f t="array" ref="BK253">_xlfn.XLOOKUP($A253&amp;$B253,'[2]产值及收款计划（2026）'!$A:$A&amp;'[2]产值及收款计划（2026）'!$B:$B,'[2]产值及收款计划（2026）'!BK:BK)</f>
        <v>#REF!</v>
      </c>
      <c r="BL253" s="235" t="e" cm="1">
        <f t="array" ref="BL253">_xlfn.XLOOKUP($A253&amp;$B253,'[2]产值及收款计划（2026）'!$A:$A&amp;'[2]产值及收款计划（2026）'!$B:$B,'[2]产值及收款计划（2026）'!BL:BL)</f>
        <v>#REF!</v>
      </c>
      <c r="BM253" s="235"/>
      <c r="BN253" s="235"/>
      <c r="BO253" s="235"/>
      <c r="BP253" s="235"/>
      <c r="BQ253" s="235">
        <f>_xlfn.XLOOKUP($C253,应收未收表!$AJ:$AJ,应收未收表!AK:AK)</f>
        <v>42</v>
      </c>
      <c r="BR253" s="235">
        <f>_xlfn.XLOOKUP($C253,应收未收表!$AJ:$AJ,应收未收表!AL:AL)</f>
        <v>42</v>
      </c>
      <c r="BS253" s="235" t="str">
        <f>_xlfn.XLOOKUP($C253,应收未收表!$AJ:$AJ,应收未收表!AM:AM)</f>
        <v>春节后一季度内落实且已上报一季度计划</v>
      </c>
      <c r="BT253" s="235">
        <f>_xlfn.XLOOKUP($C253,应收未收表!$AJ:$AJ,应收未收表!AN:AN)</f>
        <v>0</v>
      </c>
      <c r="BU253" s="234" t="str" cm="1">
        <f t="array" ref="BU253">_xlfn.XLOOKUP($A253&amp;$B253,'[2]产值及收款计划（2026）'!$A:$A&amp;'[2]产值及收款计划（2026）'!$B:$B,'[2]产值及收款计划（2026）'!BQ:BQ)</f>
        <v>上海城建智慧城市运营管理有限公司</v>
      </c>
      <c r="BV253" s="235" t="e" cm="1">
        <f t="array" ref="BV253">_xlfn.XLOOKUP($A253&amp;$B253,'[2]产值及收款计划（2026）'!$A:$A&amp;'[2]产值及收款计划（2026）'!$B:$B,'[2]产值及收款计划（2026）'!BR:BR)</f>
        <v>#REF!</v>
      </c>
      <c r="CE253" s="235" cm="1">
        <f t="array" ref="CE253">_xlfn.XLOOKUP($A253&amp;$B253,'[2]产值及收款计划（2026）'!$A:$A&amp;'[2]产值及收款计划（2026）'!$B:$B,'[2]产值及收款计划（2026）'!CA:CA)</f>
        <v>0</v>
      </c>
      <c r="CF253" s="235" cm="1">
        <f t="array" ref="CF253">_xlfn.XLOOKUP($A253&amp;$B253,'[2]产值及收款计划（2026）'!$A:$A&amp;'[2]产值及收款计划（2026）'!$B:$B,'[2]产值及收款计划（2026）'!CB:CB)</f>
        <v>0</v>
      </c>
      <c r="CG253" s="235" cm="1">
        <f t="array" ref="CG253">_xlfn.XLOOKUP($A253&amp;$B253,'[2]产值及收款计划（2026）'!$A:$A&amp;'[2]产值及收款计划（2026）'!$B:$B,'[2]产值及收款计划（2026）'!CC:CC)</f>
        <v>0</v>
      </c>
      <c r="CH253" s="235" cm="1">
        <f t="array" ref="CH253">_xlfn.XLOOKUP($A253&amp;$B253,'[2]产值及收款计划（2026）'!$A:$A&amp;'[2]产值及收款计划（2026）'!$B:$B,'[2]产值及收款计划（2026）'!CD:CD)</f>
        <v>0</v>
      </c>
      <c r="CI253" s="235" cm="1">
        <f t="array" ref="CI253">_xlfn.XLOOKUP($A253&amp;$B253,'[2]产值及收款计划（2026）'!$A:$A&amp;'[2]产值及收款计划（2026）'!$B:$B,'[2]产值及收款计划（2026）'!CE:CE)</f>
        <v>0</v>
      </c>
      <c r="CJ253" s="235" cm="1">
        <f t="array" ref="CJ253">_xlfn.XLOOKUP($A253&amp;$B253,'[2]产值及收款计划（2026）'!$A:$A&amp;'[2]产值及收款计划（2026）'!$B:$B,'[2]产值及收款计划（2026）'!CF:CF)</f>
        <v>0</v>
      </c>
      <c r="CK253" s="235" cm="1">
        <f t="array" ref="CK253">_xlfn.XLOOKUP($A253&amp;$B253,'[2]产值及收款计划（2026）'!$A:$A&amp;'[2]产值及收款计划（2026）'!$B:$B,'[2]产值及收款计划（2026）'!CG:CG)</f>
        <v>0</v>
      </c>
      <c r="CL253" s="235" cm="1">
        <f t="array" ref="CL253">_xlfn.XLOOKUP($A253&amp;$B253,'[2]产值及收款计划（2026）'!$A:$A&amp;'[2]产值及收款计划（2026）'!$B:$B,'[2]产值及收款计划（2026）'!CH:CH)</f>
        <v>0</v>
      </c>
      <c r="CM253" s="235" cm="1">
        <f t="array" ref="CM253">_xlfn.XLOOKUP($A253&amp;$B253,'[2]产值及收款计划（2026）'!$A:$A&amp;'[2]产值及收款计划（2026）'!$B:$B,'[2]产值及收款计划（2026）'!CI:CI)</f>
        <v>0</v>
      </c>
      <c r="CN253" s="235" cm="1">
        <f t="array" ref="CN253">_xlfn.XLOOKUP($A253&amp;$B253,'[2]产值及收款计划（2026）'!$A:$A&amp;'[2]产值及收款计划（2026）'!$B:$B,'[2]产值及收款计划（2026）'!CJ:CJ)</f>
        <v>0</v>
      </c>
      <c r="CO253" s="235" cm="1">
        <f t="array" ref="CO253">_xlfn.XLOOKUP($A253&amp;$B253,'[2]产值及收款计划（2026）'!$A:$A&amp;'[2]产值及收款计划（2026）'!$B:$B,'[2]产值及收款计划（2026）'!CK:CK)</f>
        <v>0</v>
      </c>
      <c r="CP253" s="235" cm="1">
        <f t="array" ref="CP253">_xlfn.XLOOKUP($A253&amp;$B253,'[2]产值及收款计划（2026）'!$A:$A&amp;'[2]产值及收款计划（2026）'!$B:$B,'[2]产值及收款计划（2026）'!CL:CL)</f>
        <v>0</v>
      </c>
      <c r="DE253" s="235" cm="1">
        <f t="array" ref="DE253">_xlfn.XLOOKUP($A253&amp;$B253,'[2]产值及收款计划（2026）'!$A:$A&amp;'[2]产值及收款计划（2026）'!$B:$B,'[2]产值及收款计划（2026）'!DA:DA)</f>
        <v>0</v>
      </c>
      <c r="DF253" s="235" cm="1">
        <f t="array" ref="DF253">_xlfn.XLOOKUP($A253&amp;$B253,'[2]产值及收款计划（2026）'!$A:$A&amp;'[2]产值及收款计划（2026）'!$B:$B,'[2]产值及收款计划（2026）'!DB:DB)</f>
        <v>0</v>
      </c>
      <c r="DG253" s="235" cm="1">
        <f t="array" ref="DG253">_xlfn.XLOOKUP($A253&amp;$B253,'[2]产值及收款计划（2026）'!$A:$A&amp;'[2]产值及收款计划（2026）'!$B:$B,'[2]产值及收款计划（2026）'!DC:DC)</f>
        <v>0</v>
      </c>
      <c r="DH253" s="235" cm="1">
        <f t="array" ref="DH253">_xlfn.XLOOKUP($A253&amp;$B253,'[2]产值及收款计划（2026）'!$A:$A&amp;'[2]产值及收款计划（2026）'!$B:$B,'[2]产值及收款计划（2026）'!DD:DD)</f>
        <v>0</v>
      </c>
      <c r="DI253" s="235" cm="1">
        <f t="array" ref="DI253">_xlfn.XLOOKUP($A253&amp;$B253,'[2]产值及收款计划（2026）'!$A:$A&amp;'[2]产值及收款计划（2026）'!$B:$B,'[2]产值及收款计划（2026）'!DE:DE)</f>
        <v>0</v>
      </c>
      <c r="DJ253" s="235" cm="1">
        <f t="array" ref="DJ253">_xlfn.XLOOKUP($A253&amp;$B253,'[2]产值及收款计划（2026）'!$A:$A&amp;'[2]产值及收款计划（2026）'!$B:$B,'[2]产值及收款计划（2026）'!DF:DF)</f>
        <v>0</v>
      </c>
      <c r="DK253" s="235" cm="1">
        <f t="array" ref="DK253">_xlfn.XLOOKUP($A253&amp;$B253,'[2]产值及收款计划（2026）'!$A:$A&amp;'[2]产值及收款计划（2026）'!$B:$B,'[2]产值及收款计划（2026）'!DG:DG)</f>
        <v>0</v>
      </c>
      <c r="DL253" s="235" cm="1">
        <f t="array" ref="DL253">_xlfn.XLOOKUP($A253&amp;$B253,'[2]产值及收款计划（2026）'!$A:$A&amp;'[2]产值及收款计划（2026）'!$B:$B,'[2]产值及收款计划（2026）'!DH:DH)</f>
        <v>0</v>
      </c>
      <c r="DM253" s="235" cm="1">
        <f t="array" ref="DM253">_xlfn.XLOOKUP($A253&amp;$B253,'[2]产值及收款计划（2026）'!$A:$A&amp;'[2]产值及收款计划（2026）'!$B:$B,'[2]产值及收款计划（2026）'!DI:DI)</f>
        <v>0</v>
      </c>
      <c r="DN253" s="235" cm="1">
        <f t="array" ref="DN253">_xlfn.XLOOKUP($A253&amp;$B253,'[2]产值及收款计划（2026）'!$A:$A&amp;'[2]产值及收款计划（2026）'!$B:$B,'[2]产值及收款计划（2026）'!DJ:DJ)</f>
        <v>0</v>
      </c>
      <c r="DO253" s="235" cm="1">
        <f t="array" ref="DO253">_xlfn.XLOOKUP($A253&amp;$B253,'[2]产值及收款计划（2026）'!$A:$A&amp;'[2]产值及收款计划（2026）'!$B:$B,'[2]产值及收款计划（2026）'!DK:DK)</f>
        <v>0</v>
      </c>
      <c r="DP253" s="235" cm="1">
        <f t="array" ref="DP253">_xlfn.XLOOKUP($A253&amp;$B253,'[2]产值及收款计划（2026）'!$A:$A&amp;'[2]产值及收款计划（2026）'!$B:$B,'[2]产值及收款计划（2026）'!DL:DL)</f>
        <v>0</v>
      </c>
      <c r="DQ253" s="243"/>
      <c r="DR253" s="229"/>
    </row>
    <row r="254" ht="20.25" spans="1:122">
      <c r="A254" s="233">
        <f t="shared" si="19"/>
        <v>105</v>
      </c>
      <c r="B254" s="233" t="s">
        <v>26</v>
      </c>
      <c r="C254" s="234" t="str" cm="1">
        <f t="array" ref="C254">_xlfn.XLOOKUP($A254&amp;$B254,'[2]产值及收款计划（2026）'!$A:$A&amp;'[2]产值及收款计划（2026）'!$B:$B,'[2]产值及收款计划（2026）'!C:C)</f>
        <v>C0CJZY-FW-T-2025020</v>
      </c>
      <c r="D254" s="234" t="str" cm="1">
        <f t="array" ref="D254">_xlfn.XLOOKUP($A254&amp;$B254,'[2]产值及收款计划（2026）'!$A:$A&amp;'[2]产值及收款计划（2026）'!$B:$B,'[2]产值及收款计划（2026）'!D:D)</f>
        <v>2025-2026城市运营1号楼101室设备维保合同</v>
      </c>
      <c r="E254" s="235" cm="1">
        <f t="array" ref="E254">_xlfn.XLOOKUP($A254&amp;$B254,'[2]产值及收款计划（2026）'!$A:$A&amp;'[2]产值及收款计划（2026）'!$B:$B,'[2]产值及收款计划（2026）'!E:E)</f>
        <v>24</v>
      </c>
      <c r="F254" s="235" cm="1">
        <f t="array" ref="F254">_xlfn.XLOOKUP($A254&amp;$B254,'[2]产值及收款计划（2026）'!$A:$A&amp;'[2]产值及收款计划（2026）'!$B:$B,'[2]产值及收款计划（2026）'!F:F)</f>
        <v>24</v>
      </c>
      <c r="G254" s="235" cm="1">
        <f t="array" ref="G254">_xlfn.XLOOKUP($A254&amp;$B254,'[2]产值及收款计划（2026）'!$A:$A&amp;'[2]产值及收款计划（2026）'!$B:$B,'[2]产值及收款计划（2026）'!G:G)</f>
        <v>24</v>
      </c>
      <c r="H254" s="235" cm="1">
        <f t="array" ref="H254">_xlfn.XLOOKUP($A254&amp;$B254,'[2]产值及收款计划（2026）'!$A:$A&amp;'[2]产值及收款计划（2026）'!$B:$B,'[2]产值及收款计划（2026）'!H:H)</f>
        <v>6</v>
      </c>
      <c r="I254" s="236" cm="1">
        <f t="array" ref="I254">_xlfn.XLOOKUP($A254&amp;$B254,'[2]产值及收款计划（2026）'!$A:$A&amp;'[2]产值及收款计划（2026）'!$B:$B,'[2]产值及收款计划（2026）'!I:I)</f>
        <v>0.25</v>
      </c>
      <c r="J254" s="237" cm="1">
        <f t="array" ref="J254">_xlfn.XLOOKUP($A254&amp;$B254,'[2]产值及收款计划（2026）'!$A:$A&amp;'[2]产值及收款计划（2026）'!$B:$B,'[2]产值及收款计划（2026）'!J:J)</f>
        <v>0.06</v>
      </c>
      <c r="K254" s="235" t="e" cm="1">
        <f t="array" ref="K254">_xlfn.XLOOKUP($A254&amp;$B254,'[2]产值及收款计划（2026）'!$A:$A&amp;'[2]产值及收款计划（2026）'!$B:$B,'[2]产值及收款计划（2026）'!K:K)</f>
        <v>#REF!</v>
      </c>
      <c r="L254" s="235" t="e" cm="1">
        <f t="array" ref="L254">_xlfn.XLOOKUP($A254&amp;$B254,'[2]产值及收款计划（2026）'!$A:$A&amp;'[2]产值及收款计划（2026）'!$B:$B,'[2]产值及收款计划（2026）'!L:L)</f>
        <v>#REF!</v>
      </c>
      <c r="M254" s="235" t="str" cm="1">
        <f t="array" ref="M254">_xlfn.XLOOKUP($A254&amp;$B254,'[2]产值及收款计划（2026）'!$A:$A&amp;'[2]产值及收款计划（2026）'!$B:$B,'[2]产值及收款计划（2026）'!M:M)</f>
        <v>主导</v>
      </c>
      <c r="N254" s="235" t="str" cm="1">
        <f t="array" ref="N254">_xlfn.XLOOKUP($A254&amp;$B254,'[2]产值及收款计划（2026）'!$A:$A&amp;'[2]产值及收款计划（2026）'!$B:$B,'[2]产值及收款计划（2026）'!N:N)</f>
        <v>邱枫团队</v>
      </c>
      <c r="O254" s="235" t="str" cm="1">
        <f t="array" ref="O254">_xlfn.XLOOKUP($A254&amp;$B254,'[2]产值及收款计划（2026）'!$A:$A&amp;'[2]产值及收款计划（2026）'!$B:$B,'[2]产值及收款计划（2026）'!O:O)</f>
        <v>邱枫</v>
      </c>
      <c r="P254" s="234" t="str" cm="1">
        <f t="array" ref="P254">_xlfn.XLOOKUP($A254&amp;$B254,'[2]产值及收款计划（2026）'!$A:$A&amp;'[2]产值及收款计划（2026）'!$B:$B,'[2]产值及收款计划（2026）'!P:P)</f>
        <v>在建</v>
      </c>
      <c r="Q254" s="235" t="e" cm="1">
        <f t="array" ref="Q254">_xlfn.XLOOKUP($A254&amp;$B254,'[2]产值及收款计划（2026）'!$A:$A&amp;'[2]产值及收款计划（2026）'!$B:$B,'[2]产值及收款计划（2026）'!Q:Q)</f>
        <v>#REF!</v>
      </c>
      <c r="R254" s="235" t="e" cm="1">
        <f t="array" ref="R254">_xlfn.XLOOKUP($A254&amp;$B254,'[2]产值及收款计划（2026）'!$A:$A&amp;'[2]产值及收款计划（2026）'!$B:$B,'[2]产值及收款计划（2026）'!R:R)</f>
        <v>#REF!</v>
      </c>
      <c r="S254" s="235" t="e" cm="1">
        <f t="array" ref="S254">_xlfn.XLOOKUP($A254&amp;$B254,'[2]产值及收款计划（2026）'!$A:$A&amp;'[2]产值及收款计划（2026）'!$B:$B,'[2]产值及收款计划（2026）'!S:S)</f>
        <v>#REF!</v>
      </c>
      <c r="T254" s="235" cm="1">
        <f t="array" ref="T254">_xlfn.XLOOKUP($A254&amp;$B254,'[2]产值及收款计划（2026）'!$A:$A&amp;'[2]产值及收款计划（2026）'!$B:$B,'[2]产值及收款计划（2026）'!T:T)</f>
        <v>0</v>
      </c>
      <c r="U254" s="235" cm="1">
        <f t="array" ref="U254">_xlfn.XLOOKUP($A254&amp;$B254,'[2]产值及收款计划（2026）'!$A:$A&amp;'[2]产值及收款计划（2026）'!$B:$B,'[2]产值及收款计划（2026）'!U:U)</f>
        <v>0</v>
      </c>
      <c r="V254" s="235" cm="1">
        <f t="array" ref="V254">_xlfn.XLOOKUP($A254&amp;$B254,'[2]产值及收款计划（2026）'!$A:$A&amp;'[2]产值及收款计划（2026）'!$B:$B,'[2]产值及收款计划（2026）'!V:V)</f>
        <v>24</v>
      </c>
      <c r="W254" s="235" t="e" cm="1">
        <f t="array" ref="W254">_xlfn.XLOOKUP($A254&amp;$B254,'[2]产值及收款计划（2026）'!$A:$A&amp;'[2]产值及收款计划（2026）'!$B:$B,'[2]产值及收款计划（2026）'!W:W)</f>
        <v>#REF!</v>
      </c>
      <c r="X254" s="235" t="e" cm="1">
        <f t="array" ref="X254">_xlfn.XLOOKUP($A254&amp;$B254,'[2]产值及收款计划（2026）'!$A:$A&amp;'[2]产值及收款计划（2026）'!$B:$B,'[2]产值及收款计划（2026）'!X:X)</f>
        <v>#REF!</v>
      </c>
      <c r="Y254" s="235" t="e" cm="1">
        <f t="array" ref="Y254">_xlfn.XLOOKUP($A254&amp;$B254,'[2]产值及收款计划（2026）'!$A:$A&amp;'[2]产值及收款计划（2026）'!$B:$B,'[2]产值及收款计划（2026）'!Y:Y)</f>
        <v>#REF!</v>
      </c>
      <c r="Z254" s="235" t="e" cm="1">
        <f t="array" ref="Z254">_xlfn.XLOOKUP($A254&amp;$B254,'[2]产值及收款计划（2026）'!$A:$A&amp;'[2]产值及收款计划（2026）'!$B:$B,'[2]产值及收款计划（2026）'!Z:Z)</f>
        <v>#REF!</v>
      </c>
      <c r="AA254" s="235" t="e" cm="1">
        <f t="array" ref="AA254">_xlfn.XLOOKUP($A254&amp;$B254,'[2]产值及收款计划（2026）'!$A:$A&amp;'[2]产值及收款计划（2026）'!$B:$B,'[2]产值及收款计划（2026）'!AA:AA)</f>
        <v>#REF!</v>
      </c>
      <c r="AB254" s="235" t="e" cm="1">
        <f t="array" ref="AB254">_xlfn.XLOOKUP($A254&amp;$B254,'[2]产值及收款计划（2026）'!$A:$A&amp;'[2]产值及收款计划（2026）'!$B:$B,'[2]产值及收款计划（2026）'!AB:AB)</f>
        <v>#REF!</v>
      </c>
      <c r="AC254" s="235" cm="1">
        <f t="array" ref="AC254">_xlfn.XLOOKUP($A254&amp;$B254,'[2]产值及收款计划（2026）'!$A:$A&amp;'[2]产值及收款计划（2026）'!$B:$B,'[2]产值及收款计划（2026）'!AC:AC)</f>
        <v>12</v>
      </c>
      <c r="AD254" s="235" t="e" cm="1">
        <f t="array" ref="AD254">_xlfn.XLOOKUP($A254&amp;$B254,'[2]产值及收款计划（2026）'!$A:$A&amp;'[2]产值及收款计划（2026）'!$B:$B,'[2]产值及收款计划（2026）'!AD:AD)</f>
        <v>#REF!</v>
      </c>
      <c r="AE254" s="235" t="e" cm="1">
        <f t="array" ref="AE254">_xlfn.XLOOKUP($A254&amp;$B254,'[2]产值及收款计划（2026）'!$A:$A&amp;'[2]产值及收款计划（2026）'!$B:$B,'[2]产值及收款计划（2026）'!AE:AE)</f>
        <v>#REF!</v>
      </c>
      <c r="AF254" s="235" t="e" cm="1">
        <f t="array" ref="AF254">_xlfn.XLOOKUP($A254&amp;$B254,'[2]产值及收款计划（2026）'!$A:$A&amp;'[2]产值及收款计划（2026）'!$B:$B,'[2]产值及收款计划（2026）'!AF:AF)</f>
        <v>#REF!</v>
      </c>
      <c r="AG254" s="235" t="e" cm="1">
        <f t="array" ref="AG254">_xlfn.XLOOKUP($A254&amp;$B254,'[2]产值及收款计划（2026）'!$A:$A&amp;'[2]产值及收款计划（2026）'!$B:$B,'[2]产值及收款计划（2026）'!AG:AG)</f>
        <v>#REF!</v>
      </c>
      <c r="AH254" s="235" t="e" cm="1">
        <f t="array" ref="AH254">_xlfn.XLOOKUP($A254&amp;$B254,'[2]产值及收款计划（2026）'!$A:$A&amp;'[2]产值及收款计划（2026）'!$B:$B,'[2]产值及收款计划（2026）'!AH:AH)</f>
        <v>#REF!</v>
      </c>
      <c r="AI254" s="235" t="e" cm="1">
        <f t="array" ref="AI254">_xlfn.XLOOKUP($A254&amp;$B254,'[2]产值及收款计划（2026）'!$A:$A&amp;'[2]产值及收款计划（2026）'!$B:$B,'[2]产值及收款计划（2026）'!AI:AI)</f>
        <v>#REF!</v>
      </c>
      <c r="AJ254" s="235" t="e" cm="1">
        <f t="array" ref="AJ254">_xlfn.XLOOKUP($A254&amp;$B254,'[2]产值及收款计划（2026）'!$A:$A&amp;'[2]产值及收款计划（2026）'!$B:$B,'[2]产值及收款计划（2026）'!AJ:AJ)</f>
        <v>#REF!</v>
      </c>
      <c r="AK254" s="235" t="e" cm="1">
        <f t="array" ref="AK254">_xlfn.XLOOKUP($A254&amp;$B254,'[2]产值及收款计划（2026）'!$A:$A&amp;'[2]产值及收款计划（2026）'!$B:$B,'[2]产值及收款计划（2026）'!AK:AK)</f>
        <v>#REF!</v>
      </c>
      <c r="AL254" s="235" t="e" cm="1">
        <f t="array" ref="AL254">_xlfn.XLOOKUP($A254&amp;$B254,'[2]产值及收款计划（2026）'!$A:$A&amp;'[2]产值及收款计划（2026）'!$B:$B,'[2]产值及收款计划（2026）'!AL:AL)</f>
        <v>#REF!</v>
      </c>
      <c r="AM254" s="242" t="e" cm="1">
        <f t="array" ref="AM254">_xlfn.LET(_xlpm.勾选月份状态数组,TRANSPOSE('PPT(12-15页）-TOP10'!$A$3:$A$14),_xlpm.选择数据区,IF('PPT(12-15页）-TOP10'!$E$3="收款",$BA254:$BL254,$AA254:$AL254),SUM(_xlfn._xlws.FILTER(_xlpm.选择数据区,_xlpm.勾选月份状态数组,"")))</f>
        <v>#REF!</v>
      </c>
      <c r="AN254" s="235" t="e">
        <f>_xlfn.XLOOKUP($C254,应收未收表!$T:$T,应收未收表!AA:AA)</f>
        <v>#N/A</v>
      </c>
      <c r="AO254" s="235" t="e">
        <f>_xlfn.XLOOKUP($C254,应收未收表!$T:$T,应收未收表!AB:AB)</f>
        <v>#N/A</v>
      </c>
      <c r="AP254" s="235" t="e">
        <f>_xlfn.XLOOKUP($C254,应收未收表!$T:$T,应收未收表!AC:AC)</f>
        <v>#N/A</v>
      </c>
      <c r="AQ254" s="235" t="e">
        <f>_xlfn.XLOOKUP($C254,应收未收表!$T:$T,应收未收表!AE:AE)</f>
        <v>#N/A</v>
      </c>
      <c r="AR254" s="235" t="e">
        <f>_xlfn.XLOOKUP($C254,应收未收表!$T:$T,应收未收表!AF:AF)</f>
        <v>#N/A</v>
      </c>
      <c r="AS254" s="235" t="e" cm="1">
        <f t="array" ref="AS254">_xlfn.XLOOKUP($A254&amp;$B254,'[2]产值及收款计划（2026）'!$A:$A&amp;'[2]产值及收款计划（2026）'!$B:$B,'[2]产值及收款计划（2026）'!AS:AS)</f>
        <v>#REF!</v>
      </c>
      <c r="AT254" s="235" t="e" cm="1">
        <f t="array" ref="AT254">_xlfn.XLOOKUP($A254&amp;$B254,'[2]产值及收款计划（2026）'!$A:$A&amp;'[2]产值及收款计划（2026）'!$B:$B,'[2]产值及收款计划（2026）'!AT:AT)</f>
        <v>#REF!</v>
      </c>
      <c r="AU254" s="235" t="e" cm="1">
        <f t="array" ref="AU254">_xlfn.XLOOKUP($A254&amp;$B254,'[2]产值及收款计划（2026）'!$A:$A&amp;'[2]产值及收款计划（2026）'!$B:$B,'[2]产值及收款计划（2026）'!AU:AU)</f>
        <v>#REF!</v>
      </c>
      <c r="AV254" s="235" t="e" cm="1">
        <f t="array" ref="AV254">_xlfn.XLOOKUP($A254&amp;$B254,'[2]产值及收款计划（2026）'!$A:$A&amp;'[2]产值及收款计划（2026）'!$B:$B,'[2]产值及收款计划（2026）'!AV:AV)</f>
        <v>#REF!</v>
      </c>
      <c r="AW254" s="235" cm="1">
        <f t="array" ref="AW254">_xlfn.XLOOKUP($A254&amp;$B254,'[2]产值及收款计划（2026）'!$A:$A&amp;'[2]产值及收款计划（2026）'!$B:$B,'[2]产值及收款计划（2026）'!AW:AW)</f>
        <v>0</v>
      </c>
      <c r="AX254" s="235" cm="1">
        <f t="array" ref="AX254">_xlfn.XLOOKUP($A254&amp;$B254,'[2]产值及收款计划（2026）'!$A:$A&amp;'[2]产值及收款计划（2026）'!$B:$B,'[2]产值及收款计划（2026）'!AX:AX)</f>
        <v>0</v>
      </c>
      <c r="AY254" s="235" cm="1">
        <f t="array" ref="AY254">_xlfn.XLOOKUP($A254&amp;$B254,'[2]产值及收款计划（2026）'!$A:$A&amp;'[2]产值及收款计划（2026）'!$B:$B,'[2]产值及收款计划（2026）'!AY:AY)</f>
        <v>24</v>
      </c>
      <c r="AZ254" s="235" cm="1">
        <f t="array" ref="AZ254">_xlfn.XLOOKUP($A254&amp;$B254,'[2]产值及收款计划（2026）'!$A:$A&amp;'[2]产值及收款计划（2026）'!$B:$B,'[2]产值及收款计划（2026）'!AZ:AZ)</f>
        <v>0</v>
      </c>
      <c r="BA254" s="235" t="e" cm="1">
        <f t="array" ref="BA254">_xlfn.XLOOKUP($A254&amp;$B254,'[2]产值及收款计划（2026）'!$A:$A&amp;'[2]产值及收款计划（2026）'!$B:$B,'[2]产值及收款计划（2026）'!BA:BA)</f>
        <v>#REF!</v>
      </c>
      <c r="BB254" s="235" t="e" cm="1">
        <f t="array" ref="BB254">_xlfn.XLOOKUP($A254&amp;$B254,'[2]产值及收款计划（2026）'!$A:$A&amp;'[2]产值及收款计划（2026）'!$B:$B,'[2]产值及收款计划（2026）'!BB:BB)</f>
        <v>#REF!</v>
      </c>
      <c r="BC254" s="235" t="e" cm="1">
        <f t="array" ref="BC254">_xlfn.XLOOKUP($A254&amp;$B254,'[2]产值及收款计划（2026）'!$A:$A&amp;'[2]产值及收款计划（2026）'!$B:$B,'[2]产值及收款计划（2026）'!BC:BC)</f>
        <v>#REF!</v>
      </c>
      <c r="BD254" s="235" t="e" cm="1">
        <f t="array" ref="BD254">_xlfn.XLOOKUP($A254&amp;$B254,'[2]产值及收款计划（2026）'!$A:$A&amp;'[2]产值及收款计划（2026）'!$B:$B,'[2]产值及收款计划（2026）'!BD:BD)</f>
        <v>#REF!</v>
      </c>
      <c r="BE254" s="235" t="e" cm="1">
        <f t="array" ref="BE254">_xlfn.XLOOKUP($A254&amp;$B254,'[2]产值及收款计划（2026）'!$A:$A&amp;'[2]产值及收款计划（2026）'!$B:$B,'[2]产值及收款计划（2026）'!BE:BE)</f>
        <v>#REF!</v>
      </c>
      <c r="BF254" s="235" t="e" cm="1">
        <f t="array" ref="BF254">_xlfn.XLOOKUP($A254&amp;$B254,'[2]产值及收款计划（2026）'!$A:$A&amp;'[2]产值及收款计划（2026）'!$B:$B,'[2]产值及收款计划（2026）'!BF:BF)</f>
        <v>#REF!</v>
      </c>
      <c r="BG254" s="235" t="e" cm="1">
        <f t="array" ref="BG254">_xlfn.XLOOKUP($A254&amp;$B254,'[2]产值及收款计划（2026）'!$A:$A&amp;'[2]产值及收款计划（2026）'!$B:$B,'[2]产值及收款计划（2026）'!BG:BG)</f>
        <v>#REF!</v>
      </c>
      <c r="BH254" s="235" t="e" cm="1">
        <f t="array" ref="BH254">_xlfn.XLOOKUP($A254&amp;$B254,'[2]产值及收款计划（2026）'!$A:$A&amp;'[2]产值及收款计划（2026）'!$B:$B,'[2]产值及收款计划（2026）'!BH:BH)</f>
        <v>#REF!</v>
      </c>
      <c r="BI254" s="235" t="e" cm="1">
        <f t="array" ref="BI254">_xlfn.XLOOKUP($A254&amp;$B254,'[2]产值及收款计划（2026）'!$A:$A&amp;'[2]产值及收款计划（2026）'!$B:$B,'[2]产值及收款计划（2026）'!BI:BI)</f>
        <v>#REF!</v>
      </c>
      <c r="BJ254" s="235" t="e" cm="1">
        <f t="array" ref="BJ254">_xlfn.XLOOKUP($A254&amp;$B254,'[2]产值及收款计划（2026）'!$A:$A&amp;'[2]产值及收款计划（2026）'!$B:$B,'[2]产值及收款计划（2026）'!BJ:BJ)</f>
        <v>#REF!</v>
      </c>
      <c r="BK254" s="235" t="e" cm="1">
        <f t="array" ref="BK254">_xlfn.XLOOKUP($A254&amp;$B254,'[2]产值及收款计划（2026）'!$A:$A&amp;'[2]产值及收款计划（2026）'!$B:$B,'[2]产值及收款计划（2026）'!BK:BK)</f>
        <v>#REF!</v>
      </c>
      <c r="BL254" s="235" t="e" cm="1">
        <f t="array" ref="BL254">_xlfn.XLOOKUP($A254&amp;$B254,'[2]产值及收款计划（2026）'!$A:$A&amp;'[2]产值及收款计划（2026）'!$B:$B,'[2]产值及收款计划（2026）'!BL:BL)</f>
        <v>#REF!</v>
      </c>
      <c r="BM254" s="235"/>
      <c r="BN254" s="235"/>
      <c r="BO254" s="235"/>
      <c r="BP254" s="235"/>
      <c r="BQ254" s="235" t="e">
        <f>_xlfn.XLOOKUP($C254,应收未收表!$AJ:$AJ,应收未收表!AK:AK)</f>
        <v>#N/A</v>
      </c>
      <c r="BR254" s="235" t="e">
        <f>_xlfn.XLOOKUP($C254,应收未收表!$AJ:$AJ,应收未收表!AL:AL)</f>
        <v>#N/A</v>
      </c>
      <c r="BS254" s="235" t="e">
        <f>_xlfn.XLOOKUP($C254,应收未收表!$AJ:$AJ,应收未收表!AM:AM)</f>
        <v>#N/A</v>
      </c>
      <c r="BT254" s="235" t="e">
        <f>_xlfn.XLOOKUP($C254,应收未收表!$AJ:$AJ,应收未收表!AN:AN)</f>
        <v>#N/A</v>
      </c>
      <c r="BU254" s="234" t="str" cm="1">
        <f t="array" ref="BU254">_xlfn.XLOOKUP($A254&amp;$B254,'[2]产值及收款计划（2026）'!$A:$A&amp;'[2]产值及收款计划（2026）'!$B:$B,'[2]产值及收款计划（2026）'!BQ:BQ)</f>
        <v>上海城建城市运营（集团）有限公司</v>
      </c>
      <c r="BV254" s="235" t="e" cm="1">
        <f t="array" ref="BV254">_xlfn.XLOOKUP($A254&amp;$B254,'[2]产值及收款计划（2026）'!$A:$A&amp;'[2]产值及收款计划（2026）'!$B:$B,'[2]产值及收款计划（2026）'!BR:BR)</f>
        <v>#REF!</v>
      </c>
      <c r="CE254" s="235" cm="1">
        <f t="array" ref="CE254">_xlfn.XLOOKUP($A254&amp;$B254,'[2]产值及收款计划（2026）'!$A:$A&amp;'[2]产值及收款计划（2026）'!$B:$B,'[2]产值及收款计划（2026）'!CA:CA)</f>
        <v>0</v>
      </c>
      <c r="CF254" s="235" cm="1">
        <f t="array" ref="CF254">_xlfn.XLOOKUP($A254&amp;$B254,'[2]产值及收款计划（2026）'!$A:$A&amp;'[2]产值及收款计划（2026）'!$B:$B,'[2]产值及收款计划（2026）'!CB:CB)</f>
        <v>0</v>
      </c>
      <c r="CG254" s="235" cm="1">
        <f t="array" ref="CG254">_xlfn.XLOOKUP($A254&amp;$B254,'[2]产值及收款计划（2026）'!$A:$A&amp;'[2]产值及收款计划（2026）'!$B:$B,'[2]产值及收款计划（2026）'!CC:CC)</f>
        <v>0</v>
      </c>
      <c r="CH254" s="235" cm="1">
        <f t="array" ref="CH254">_xlfn.XLOOKUP($A254&amp;$B254,'[2]产值及收款计划（2026）'!$A:$A&amp;'[2]产值及收款计划（2026）'!$B:$B,'[2]产值及收款计划（2026）'!CD:CD)</f>
        <v>0</v>
      </c>
      <c r="CI254" s="235" cm="1">
        <f t="array" ref="CI254">_xlfn.XLOOKUP($A254&amp;$B254,'[2]产值及收款计划（2026）'!$A:$A&amp;'[2]产值及收款计划（2026）'!$B:$B,'[2]产值及收款计划（2026）'!CE:CE)</f>
        <v>0</v>
      </c>
      <c r="CJ254" s="235" cm="1">
        <f t="array" ref="CJ254">_xlfn.XLOOKUP($A254&amp;$B254,'[2]产值及收款计划（2026）'!$A:$A&amp;'[2]产值及收款计划（2026）'!$B:$B,'[2]产值及收款计划（2026）'!CF:CF)</f>
        <v>0</v>
      </c>
      <c r="CK254" s="235" cm="1">
        <f t="array" ref="CK254">_xlfn.XLOOKUP($A254&amp;$B254,'[2]产值及收款计划（2026）'!$A:$A&amp;'[2]产值及收款计划（2026）'!$B:$B,'[2]产值及收款计划（2026）'!CG:CG)</f>
        <v>0</v>
      </c>
      <c r="CL254" s="235" cm="1">
        <f t="array" ref="CL254">_xlfn.XLOOKUP($A254&amp;$B254,'[2]产值及收款计划（2026）'!$A:$A&amp;'[2]产值及收款计划（2026）'!$B:$B,'[2]产值及收款计划（2026）'!CH:CH)</f>
        <v>0</v>
      </c>
      <c r="CM254" s="235" cm="1">
        <f t="array" ref="CM254">_xlfn.XLOOKUP($A254&amp;$B254,'[2]产值及收款计划（2026）'!$A:$A&amp;'[2]产值及收款计划（2026）'!$B:$B,'[2]产值及收款计划（2026）'!CI:CI)</f>
        <v>0</v>
      </c>
      <c r="CN254" s="235" cm="1">
        <f t="array" ref="CN254">_xlfn.XLOOKUP($A254&amp;$B254,'[2]产值及收款计划（2026）'!$A:$A&amp;'[2]产值及收款计划（2026）'!$B:$B,'[2]产值及收款计划（2026）'!CJ:CJ)</f>
        <v>0</v>
      </c>
      <c r="CO254" s="235" cm="1">
        <f t="array" ref="CO254">_xlfn.XLOOKUP($A254&amp;$B254,'[2]产值及收款计划（2026）'!$A:$A&amp;'[2]产值及收款计划（2026）'!$B:$B,'[2]产值及收款计划（2026）'!CK:CK)</f>
        <v>0</v>
      </c>
      <c r="CP254" s="235" cm="1">
        <f t="array" ref="CP254">_xlfn.XLOOKUP($A254&amp;$B254,'[2]产值及收款计划（2026）'!$A:$A&amp;'[2]产值及收款计划（2026）'!$B:$B,'[2]产值及收款计划（2026）'!CL:CL)</f>
        <v>0</v>
      </c>
      <c r="DE254" s="235" cm="1">
        <f t="array" ref="DE254">_xlfn.XLOOKUP($A254&amp;$B254,'[2]产值及收款计划（2026）'!$A:$A&amp;'[2]产值及收款计划（2026）'!$B:$B,'[2]产值及收款计划（2026）'!DA:DA)</f>
        <v>0</v>
      </c>
      <c r="DF254" s="235" cm="1">
        <f t="array" ref="DF254">_xlfn.XLOOKUP($A254&amp;$B254,'[2]产值及收款计划（2026）'!$A:$A&amp;'[2]产值及收款计划（2026）'!$B:$B,'[2]产值及收款计划（2026）'!DB:DB)</f>
        <v>0</v>
      </c>
      <c r="DG254" s="235" cm="1">
        <f t="array" ref="DG254">_xlfn.XLOOKUP($A254&amp;$B254,'[2]产值及收款计划（2026）'!$A:$A&amp;'[2]产值及收款计划（2026）'!$B:$B,'[2]产值及收款计划（2026）'!DC:DC)</f>
        <v>0</v>
      </c>
      <c r="DH254" s="235" cm="1">
        <f t="array" ref="DH254">_xlfn.XLOOKUP($A254&amp;$B254,'[2]产值及收款计划（2026）'!$A:$A&amp;'[2]产值及收款计划（2026）'!$B:$B,'[2]产值及收款计划（2026）'!DD:DD)</f>
        <v>0</v>
      </c>
      <c r="DI254" s="235" cm="1">
        <f t="array" ref="DI254">_xlfn.XLOOKUP($A254&amp;$B254,'[2]产值及收款计划（2026）'!$A:$A&amp;'[2]产值及收款计划（2026）'!$B:$B,'[2]产值及收款计划（2026）'!DE:DE)</f>
        <v>0</v>
      </c>
      <c r="DJ254" s="235" cm="1">
        <f t="array" ref="DJ254">_xlfn.XLOOKUP($A254&amp;$B254,'[2]产值及收款计划（2026）'!$A:$A&amp;'[2]产值及收款计划（2026）'!$B:$B,'[2]产值及收款计划（2026）'!DF:DF)</f>
        <v>0</v>
      </c>
      <c r="DK254" s="235" cm="1">
        <f t="array" ref="DK254">_xlfn.XLOOKUP($A254&amp;$B254,'[2]产值及收款计划（2026）'!$A:$A&amp;'[2]产值及收款计划（2026）'!$B:$B,'[2]产值及收款计划（2026）'!DG:DG)</f>
        <v>0</v>
      </c>
      <c r="DL254" s="235" cm="1">
        <f t="array" ref="DL254">_xlfn.XLOOKUP($A254&amp;$B254,'[2]产值及收款计划（2026）'!$A:$A&amp;'[2]产值及收款计划（2026）'!$B:$B,'[2]产值及收款计划（2026）'!DH:DH)</f>
        <v>0</v>
      </c>
      <c r="DM254" s="235" cm="1">
        <f t="array" ref="DM254">_xlfn.XLOOKUP($A254&amp;$B254,'[2]产值及收款计划（2026）'!$A:$A&amp;'[2]产值及收款计划（2026）'!$B:$B,'[2]产值及收款计划（2026）'!DI:DI)</f>
        <v>0</v>
      </c>
      <c r="DN254" s="235" cm="1">
        <f t="array" ref="DN254">_xlfn.XLOOKUP($A254&amp;$B254,'[2]产值及收款计划（2026）'!$A:$A&amp;'[2]产值及收款计划（2026）'!$B:$B,'[2]产值及收款计划（2026）'!DJ:DJ)</f>
        <v>0</v>
      </c>
      <c r="DO254" s="235" cm="1">
        <f t="array" ref="DO254">_xlfn.XLOOKUP($A254&amp;$B254,'[2]产值及收款计划（2026）'!$A:$A&amp;'[2]产值及收款计划（2026）'!$B:$B,'[2]产值及收款计划（2026）'!DK:DK)</f>
        <v>0</v>
      </c>
      <c r="DP254" s="235" cm="1">
        <f t="array" ref="DP254">_xlfn.XLOOKUP($A254&amp;$B254,'[2]产值及收款计划（2026）'!$A:$A&amp;'[2]产值及收款计划（2026）'!$B:$B,'[2]产值及收款计划（2026）'!DL:DL)</f>
        <v>0</v>
      </c>
      <c r="DQ254" s="243"/>
      <c r="DR254" s="229"/>
    </row>
    <row r="255" ht="40.5" spans="1:122">
      <c r="A255" s="233">
        <f t="shared" si="19"/>
        <v>106</v>
      </c>
      <c r="B255" s="233" t="s">
        <v>26</v>
      </c>
      <c r="C255" s="234" t="str" cm="1">
        <f t="array" ref="C255">_xlfn.XLOOKUP($A255&amp;$B255,'[2]产值及收款计划（2026）'!$A:$A&amp;'[2]产值及收款计划（2026）'!$B:$B,'[2]产值及收款计划（2026）'!C:C)</f>
        <v>C0CJZY-FW-T-2025009</v>
      </c>
      <c r="D255" s="235" t="str" cm="1">
        <f t="array" ref="D255">_xlfn.XLOOKUP($A255&amp;$B255,'[2]产值及收款计划（2026）'!$A:$A&amp;'[2]产值及收款计划（2026）'!$B:$B,'[2]产值及收款计划（2026）'!D:D)</f>
        <v>2024年浦东大道地道设施缺陷监控及系统整治</v>
      </c>
      <c r="E255" s="235" cm="1">
        <f t="array" ref="E255">_xlfn.XLOOKUP($A255&amp;$B255,'[2]产值及收款计划（2026）'!$A:$A&amp;'[2]产值及收款计划（2026）'!$B:$B,'[2]产值及收款计划（2026）'!E:E)</f>
        <v>95.2622</v>
      </c>
      <c r="F255" s="235" cm="1">
        <f t="array" ref="F255">_xlfn.XLOOKUP($A255&amp;$B255,'[2]产值及收款计划（2026）'!$A:$A&amp;'[2]产值及收款计划（2026）'!$B:$B,'[2]产值及收款计划（2026）'!F:F)</f>
        <v>95.2622</v>
      </c>
      <c r="G255" s="235" cm="1">
        <f t="array" ref="G255">_xlfn.XLOOKUP($A255&amp;$B255,'[2]产值及收款计划（2026）'!$A:$A&amp;'[2]产值及收款计划（2026）'!$B:$B,'[2]产值及收款计划（2026）'!G:G)</f>
        <v>95.2622</v>
      </c>
      <c r="H255" s="235" cm="1">
        <f t="array" ref="H255">_xlfn.XLOOKUP($A255&amp;$B255,'[2]产值及收款计划（2026）'!$A:$A&amp;'[2]产值及收款计划（2026）'!$B:$B,'[2]产值及收款计划（2026）'!H:H)</f>
        <v>82.2622</v>
      </c>
      <c r="I255" s="236" cm="1">
        <f t="array" ref="I255">_xlfn.XLOOKUP($A255&amp;$B255,'[2]产值及收款计划（2026）'!$A:$A&amp;'[2]产值及收款计划（2026）'!$B:$B,'[2]产值及收款计划（2026）'!I:I)</f>
        <v>0.863534539408076</v>
      </c>
      <c r="J255" s="237" cm="1">
        <f t="array" ref="J255">_xlfn.XLOOKUP($A255&amp;$B255,'[2]产值及收款计划（2026）'!$A:$A&amp;'[2]产值及收款计划（2026）'!$B:$B,'[2]产值及收款计划（2026）'!J:J)</f>
        <v>0.06</v>
      </c>
      <c r="K255" s="235" t="e" cm="1">
        <f t="array" ref="K255">_xlfn.XLOOKUP($A255&amp;$B255,'[2]产值及收款计划（2026）'!$A:$A&amp;'[2]产值及收款计划（2026）'!$B:$B,'[2]产值及收款计划（2026）'!K:K)</f>
        <v>#REF!</v>
      </c>
      <c r="L255" s="235" t="e" cm="1">
        <f t="array" ref="L255">_xlfn.XLOOKUP($A255&amp;$B255,'[2]产值及收款计划（2026）'!$A:$A&amp;'[2]产值及收款计划（2026）'!$B:$B,'[2]产值及收款计划（2026）'!L:L)</f>
        <v>#REF!</v>
      </c>
      <c r="M255" s="235" t="str" cm="1">
        <f t="array" ref="M255">_xlfn.XLOOKUP($A255&amp;$B255,'[2]产值及收款计划（2026）'!$A:$A&amp;'[2]产值及收款计划（2026）'!$B:$B,'[2]产值及收款计划（2026）'!M:M)</f>
        <v>主导</v>
      </c>
      <c r="N255" s="235" t="str" cm="1">
        <f t="array" ref="N255">_xlfn.XLOOKUP($A255&amp;$B255,'[2]产值及收款计划（2026）'!$A:$A&amp;'[2]产值及收款计划（2026）'!$B:$B,'[2]产值及收款计划（2026）'!N:N)</f>
        <v>邱枫团队</v>
      </c>
      <c r="O255" s="235" t="str" cm="1">
        <f t="array" ref="O255">_xlfn.XLOOKUP($A255&amp;$B255,'[2]产值及收款计划（2026）'!$A:$A&amp;'[2]产值及收款计划（2026）'!$B:$B,'[2]产值及收款计划（2026）'!O:O)</f>
        <v>高建勇</v>
      </c>
      <c r="P255" s="234" t="str" cm="1">
        <f t="array" ref="P255">_xlfn.XLOOKUP($A255&amp;$B255,'[2]产值及收款计划（2026）'!$A:$A&amp;'[2]产值及收款计划（2026）'!$B:$B,'[2]产值及收款计划（2026）'!P:P)</f>
        <v>25已完结</v>
      </c>
      <c r="Q255" s="235" t="e" cm="1">
        <f t="array" ref="Q255">_xlfn.XLOOKUP($A255&amp;$B255,'[2]产值及收款计划（2026）'!$A:$A&amp;'[2]产值及收款计划（2026）'!$B:$B,'[2]产值及收款计划（2026）'!Q:Q)</f>
        <v>#REF!</v>
      </c>
      <c r="R255" s="235" t="e" cm="1">
        <f t="array" ref="R255">_xlfn.XLOOKUP($A255&amp;$B255,'[2]产值及收款计划（2026）'!$A:$A&amp;'[2]产值及收款计划（2026）'!$B:$B,'[2]产值及收款计划（2026）'!R:R)</f>
        <v>#REF!</v>
      </c>
      <c r="S255" s="235" t="e" cm="1">
        <f t="array" ref="S255">_xlfn.XLOOKUP($A255&amp;$B255,'[2]产值及收款计划（2026）'!$A:$A&amp;'[2]产值及收款计划（2026）'!$B:$B,'[2]产值及收款计划（2026）'!S:S)</f>
        <v>#REF!</v>
      </c>
      <c r="T255" s="235" cm="1">
        <f t="array" ref="T255">_xlfn.XLOOKUP($A255&amp;$B255,'[2]产值及收款计划（2026）'!$A:$A&amp;'[2]产值及收款计划（2026）'!$B:$B,'[2]产值及收款计划（2026）'!T:T)</f>
        <v>95.2622</v>
      </c>
      <c r="U255" s="235" cm="1">
        <f t="array" ref="U255">_xlfn.XLOOKUP($A255&amp;$B255,'[2]产值及收款计划（2026）'!$A:$A&amp;'[2]产值及收款计划（2026）'!$B:$B,'[2]产值及收款计划（2026）'!U:U)</f>
        <v>0</v>
      </c>
      <c r="V255" s="235" cm="1">
        <f t="array" ref="V255">_xlfn.XLOOKUP($A255&amp;$B255,'[2]产值及收款计划（2026）'!$A:$A&amp;'[2]产值及收款计划（2026）'!$B:$B,'[2]产值及收款计划（2026）'!V:V)</f>
        <v>0</v>
      </c>
      <c r="W255" s="235" t="e" cm="1">
        <f t="array" ref="W255">_xlfn.XLOOKUP($A255&amp;$B255,'[2]产值及收款计划（2026）'!$A:$A&amp;'[2]产值及收款计划（2026）'!$B:$B,'[2]产值及收款计划（2026）'!W:W)</f>
        <v>#REF!</v>
      </c>
      <c r="X255" s="235" t="e" cm="1">
        <f t="array" ref="X255">_xlfn.XLOOKUP($A255&amp;$B255,'[2]产值及收款计划（2026）'!$A:$A&amp;'[2]产值及收款计划（2026）'!$B:$B,'[2]产值及收款计划（2026）'!X:X)</f>
        <v>#REF!</v>
      </c>
      <c r="Y255" s="235" t="e" cm="1">
        <f t="array" ref="Y255">_xlfn.XLOOKUP($A255&amp;$B255,'[2]产值及收款计划（2026）'!$A:$A&amp;'[2]产值及收款计划（2026）'!$B:$B,'[2]产值及收款计划（2026）'!Y:Y)</f>
        <v>#REF!</v>
      </c>
      <c r="Z255" s="235" t="e" cm="1">
        <f t="array" ref="Z255">_xlfn.XLOOKUP($A255&amp;$B255,'[2]产值及收款计划（2026）'!$A:$A&amp;'[2]产值及收款计划（2026）'!$B:$B,'[2]产值及收款计划（2026）'!Z:Z)</f>
        <v>#REF!</v>
      </c>
      <c r="AA255" s="235" cm="1">
        <f t="array" ref="AA255">_xlfn.XLOOKUP($A255&amp;$B255,'[2]产值及收款计划（2026）'!$A:$A&amp;'[2]产值及收款计划（2026）'!$B:$B,'[2]产值及收款计划（2026）'!AA:AA)</f>
        <v>0</v>
      </c>
      <c r="AB255" s="235" cm="1">
        <f t="array" ref="AB255">_xlfn.XLOOKUP($A255&amp;$B255,'[2]产值及收款计划（2026）'!$A:$A&amp;'[2]产值及收款计划（2026）'!$B:$B,'[2]产值及收款计划（2026）'!AB:AB)</f>
        <v>0</v>
      </c>
      <c r="AC255" s="235" cm="1">
        <f t="array" ref="AC255">_xlfn.XLOOKUP($A255&amp;$B255,'[2]产值及收款计划（2026）'!$A:$A&amp;'[2]产值及收款计划（2026）'!$B:$B,'[2]产值及收款计划（2026）'!AC:AC)</f>
        <v>0</v>
      </c>
      <c r="AD255" s="235" cm="1">
        <f t="array" ref="AD255">_xlfn.XLOOKUP($A255&amp;$B255,'[2]产值及收款计划（2026）'!$A:$A&amp;'[2]产值及收款计划（2026）'!$B:$B,'[2]产值及收款计划（2026）'!AD:AD)</f>
        <v>0</v>
      </c>
      <c r="AE255" s="235" cm="1">
        <f t="array" ref="AE255">_xlfn.XLOOKUP($A255&amp;$B255,'[2]产值及收款计划（2026）'!$A:$A&amp;'[2]产值及收款计划（2026）'!$B:$B,'[2]产值及收款计划（2026）'!AE:AE)</f>
        <v>0</v>
      </c>
      <c r="AF255" s="235" cm="1">
        <f t="array" ref="AF255">_xlfn.XLOOKUP($A255&amp;$B255,'[2]产值及收款计划（2026）'!$A:$A&amp;'[2]产值及收款计划（2026）'!$B:$B,'[2]产值及收款计划（2026）'!AF:AF)</f>
        <v>0</v>
      </c>
      <c r="AG255" s="235" cm="1">
        <f t="array" ref="AG255">_xlfn.XLOOKUP($A255&amp;$B255,'[2]产值及收款计划（2026）'!$A:$A&amp;'[2]产值及收款计划（2026）'!$B:$B,'[2]产值及收款计划（2026）'!AG:AG)</f>
        <v>0</v>
      </c>
      <c r="AH255" s="235" cm="1">
        <f t="array" ref="AH255">_xlfn.XLOOKUP($A255&amp;$B255,'[2]产值及收款计划（2026）'!$A:$A&amp;'[2]产值及收款计划（2026）'!$B:$B,'[2]产值及收款计划（2026）'!AH:AH)</f>
        <v>0</v>
      </c>
      <c r="AI255" s="235" cm="1">
        <f t="array" ref="AI255">_xlfn.XLOOKUP($A255&amp;$B255,'[2]产值及收款计划（2026）'!$A:$A&amp;'[2]产值及收款计划（2026）'!$B:$B,'[2]产值及收款计划（2026）'!AI:AI)</f>
        <v>0</v>
      </c>
      <c r="AJ255" s="235" cm="1">
        <f t="array" ref="AJ255">_xlfn.XLOOKUP($A255&amp;$B255,'[2]产值及收款计划（2026）'!$A:$A&amp;'[2]产值及收款计划（2026）'!$B:$B,'[2]产值及收款计划（2026）'!AJ:AJ)</f>
        <v>0</v>
      </c>
      <c r="AK255" s="235" cm="1">
        <f t="array" ref="AK255">_xlfn.XLOOKUP($A255&amp;$B255,'[2]产值及收款计划（2026）'!$A:$A&amp;'[2]产值及收款计划（2026）'!$B:$B,'[2]产值及收款计划（2026）'!AK:AK)</f>
        <v>0</v>
      </c>
      <c r="AL255" s="235" cm="1">
        <f t="array" ref="AL255">_xlfn.XLOOKUP($A255&amp;$B255,'[2]产值及收款计划（2026）'!$A:$A&amp;'[2]产值及收款计划（2026）'!$B:$B,'[2]产值及收款计划（2026）'!AL:AL)</f>
        <v>0</v>
      </c>
      <c r="AM255" s="242" cm="1">
        <f t="array" ref="AM255">_xlfn.LET(_xlpm.勾选月份状态数组,TRANSPOSE('PPT(12-15页）-TOP10'!$A$3:$A$14),_xlpm.选择数据区,IF('PPT(12-15页）-TOP10'!$E$3="收款",$BA255:$BL255,$AA255:$AL255),SUM(_xlfn._xlws.FILTER(_xlpm.选择数据区,_xlpm.勾选月份状态数组,"")))</f>
        <v>0</v>
      </c>
      <c r="AN255" s="235" t="e">
        <f>_xlfn.XLOOKUP($C255,应收未收表!$T:$T,应收未收表!AA:AA)</f>
        <v>#N/A</v>
      </c>
      <c r="AO255" s="235" t="e">
        <f>_xlfn.XLOOKUP($C255,应收未收表!$T:$T,应收未收表!AB:AB)</f>
        <v>#N/A</v>
      </c>
      <c r="AP255" s="235" t="e">
        <f>_xlfn.XLOOKUP($C255,应收未收表!$T:$T,应收未收表!AC:AC)</f>
        <v>#N/A</v>
      </c>
      <c r="AQ255" s="235" t="e">
        <f>_xlfn.XLOOKUP($C255,应收未收表!$T:$T,应收未收表!AE:AE)</f>
        <v>#N/A</v>
      </c>
      <c r="AR255" s="235" t="e">
        <f>_xlfn.XLOOKUP($C255,应收未收表!$T:$T,应收未收表!AF:AF)</f>
        <v>#N/A</v>
      </c>
      <c r="AS255" s="235" t="e" cm="1">
        <f t="array" ref="AS255">_xlfn.XLOOKUP($A255&amp;$B255,'[2]产值及收款计划（2026）'!$A:$A&amp;'[2]产值及收款计划（2026）'!$B:$B,'[2]产值及收款计划（2026）'!AS:AS)</f>
        <v>#REF!</v>
      </c>
      <c r="AT255" s="235" t="e" cm="1">
        <f t="array" ref="AT255">_xlfn.XLOOKUP($A255&amp;$B255,'[2]产值及收款计划（2026）'!$A:$A&amp;'[2]产值及收款计划（2026）'!$B:$B,'[2]产值及收款计划（2026）'!AT:AT)</f>
        <v>#REF!</v>
      </c>
      <c r="AU255" s="235" t="e" cm="1">
        <f t="array" ref="AU255">_xlfn.XLOOKUP($A255&amp;$B255,'[2]产值及收款计划（2026）'!$A:$A&amp;'[2]产值及收款计划（2026）'!$B:$B,'[2]产值及收款计划（2026）'!AU:AU)</f>
        <v>#REF!</v>
      </c>
      <c r="AV255" s="235" t="e" cm="1">
        <f t="array" ref="AV255">_xlfn.XLOOKUP($A255&amp;$B255,'[2]产值及收款计划（2026）'!$A:$A&amp;'[2]产值及收款计划（2026）'!$B:$B,'[2]产值及收款计划（2026）'!AV:AV)</f>
        <v>#REF!</v>
      </c>
      <c r="AW255" s="235" cm="1">
        <f t="array" ref="AW255">_xlfn.XLOOKUP($A255&amp;$B255,'[2]产值及收款计划（2026）'!$A:$A&amp;'[2]产值及收款计划（2026）'!$B:$B,'[2]产值及收款计划（2026）'!AW:AW)</f>
        <v>29.21184</v>
      </c>
      <c r="AX255" s="235" cm="1">
        <f t="array" ref="AX255">_xlfn.XLOOKUP($A255&amp;$B255,'[2]产值及收款计划（2026）'!$A:$A&amp;'[2]产值及收款计划（2026）'!$B:$B,'[2]产值及收款计划（2026）'!AX:AX)</f>
        <v>0</v>
      </c>
      <c r="AY255" s="235" cm="1">
        <f t="array" ref="AY255">_xlfn.XLOOKUP($A255&amp;$B255,'[2]产值及收款计划（2026）'!$A:$A&amp;'[2]产值及收款计划（2026）'!$B:$B,'[2]产值及收款计划（2026）'!AY:AY)</f>
        <v>66.05036</v>
      </c>
      <c r="AZ255" s="235" cm="1">
        <f t="array" ref="AZ255">_xlfn.XLOOKUP($A255&amp;$B255,'[2]产值及收款计划（2026）'!$A:$A&amp;'[2]产值及收款计划（2026）'!$B:$B,'[2]产值及收款计划（2026）'!AZ:AZ)</f>
        <v>66.05036</v>
      </c>
      <c r="BA255" s="235" t="e" cm="1">
        <f t="array" ref="BA255">_xlfn.XLOOKUP($A255&amp;$B255,'[2]产值及收款计划（2026）'!$A:$A&amp;'[2]产值及收款计划（2026）'!$B:$B,'[2]产值及收款计划（2026）'!BA:BA)</f>
        <v>#REF!</v>
      </c>
      <c r="BB255" s="235" t="e" cm="1">
        <f t="array" ref="BB255">_xlfn.XLOOKUP($A255&amp;$B255,'[2]产值及收款计划（2026）'!$A:$A&amp;'[2]产值及收款计划（2026）'!$B:$B,'[2]产值及收款计划（2026）'!BB:BB)</f>
        <v>#REF!</v>
      </c>
      <c r="BC255" s="235" cm="1">
        <f t="array" ref="BC255">_xlfn.XLOOKUP($A255&amp;$B255,'[2]产值及收款计划（2026）'!$A:$A&amp;'[2]产值及收款计划（2026）'!$B:$B,'[2]产值及收款计划（2026）'!BC:BC)</f>
        <v>61.92043</v>
      </c>
      <c r="BD255" s="235" t="e" cm="1">
        <f t="array" ref="BD255">_xlfn.XLOOKUP($A255&amp;$B255,'[2]产值及收款计划（2026）'!$A:$A&amp;'[2]产值及收款计划（2026）'!$B:$B,'[2]产值及收款计划（2026）'!BD:BD)</f>
        <v>#REF!</v>
      </c>
      <c r="BE255" s="235" t="e" cm="1">
        <f t="array" ref="BE255">_xlfn.XLOOKUP($A255&amp;$B255,'[2]产值及收款计划（2026）'!$A:$A&amp;'[2]产值及收款计划（2026）'!$B:$B,'[2]产值及收款计划（2026）'!BE:BE)</f>
        <v>#REF!</v>
      </c>
      <c r="BF255" s="235" t="e" cm="1">
        <f t="array" ref="BF255">_xlfn.XLOOKUP($A255&amp;$B255,'[2]产值及收款计划（2026）'!$A:$A&amp;'[2]产值及收款计划（2026）'!$B:$B,'[2]产值及收款计划（2026）'!BF:BF)</f>
        <v>#REF!</v>
      </c>
      <c r="BG255" s="235" t="e" cm="1">
        <f t="array" ref="BG255">_xlfn.XLOOKUP($A255&amp;$B255,'[2]产值及收款计划（2026）'!$A:$A&amp;'[2]产值及收款计划（2026）'!$B:$B,'[2]产值及收款计划（2026）'!BG:BG)</f>
        <v>#REF!</v>
      </c>
      <c r="BH255" s="235" t="e" cm="1">
        <f t="array" ref="BH255">_xlfn.XLOOKUP($A255&amp;$B255,'[2]产值及收款计划（2026）'!$A:$A&amp;'[2]产值及收款计划（2026）'!$B:$B,'[2]产值及收款计划（2026）'!BH:BH)</f>
        <v>#REF!</v>
      </c>
      <c r="BI255" s="235" t="e" cm="1">
        <f t="array" ref="BI255">_xlfn.XLOOKUP($A255&amp;$B255,'[2]产值及收款计划（2026）'!$A:$A&amp;'[2]产值及收款计划（2026）'!$B:$B,'[2]产值及收款计划（2026）'!BI:BI)</f>
        <v>#REF!</v>
      </c>
      <c r="BJ255" s="235" t="e" cm="1">
        <f t="array" ref="BJ255">_xlfn.XLOOKUP($A255&amp;$B255,'[2]产值及收款计划（2026）'!$A:$A&amp;'[2]产值及收款计划（2026）'!$B:$B,'[2]产值及收款计划（2026）'!BJ:BJ)</f>
        <v>#REF!</v>
      </c>
      <c r="BK255" s="235" t="e" cm="1">
        <f t="array" ref="BK255">_xlfn.XLOOKUP($A255&amp;$B255,'[2]产值及收款计划（2026）'!$A:$A&amp;'[2]产值及收款计划（2026）'!$B:$B,'[2]产值及收款计划（2026）'!BK:BK)</f>
        <v>#REF!</v>
      </c>
      <c r="BL255" s="235" t="e" cm="1">
        <f t="array" ref="BL255">_xlfn.XLOOKUP($A255&amp;$B255,'[2]产值及收款计划（2026）'!$A:$A&amp;'[2]产值及收款计划（2026）'!$B:$B,'[2]产值及收款计划（2026）'!BL:BL)</f>
        <v>#REF!</v>
      </c>
      <c r="BM255" s="235"/>
      <c r="BN255" s="235"/>
      <c r="BO255" s="235"/>
      <c r="BP255" s="235"/>
      <c r="BQ255" s="235" t="e">
        <f>_xlfn.XLOOKUP($C255,应收未收表!$AJ:$AJ,应收未收表!AK:AK)</f>
        <v>#N/A</v>
      </c>
      <c r="BR255" s="235" t="e">
        <f>_xlfn.XLOOKUP($C255,应收未收表!$AJ:$AJ,应收未收表!AL:AL)</f>
        <v>#N/A</v>
      </c>
      <c r="BS255" s="235" t="e">
        <f>_xlfn.XLOOKUP($C255,应收未收表!$AJ:$AJ,应收未收表!AM:AM)</f>
        <v>#N/A</v>
      </c>
      <c r="BT255" s="235" t="e">
        <f>_xlfn.XLOOKUP($C255,应收未收表!$AJ:$AJ,应收未收表!AN:AN)</f>
        <v>#N/A</v>
      </c>
      <c r="BU255" s="234" t="str" cm="1">
        <f t="array" ref="BU255">_xlfn.XLOOKUP($A255&amp;$B255,'[2]产值及收款计划（2026）'!$A:$A&amp;'[2]产值及收款计划（2026）'!$B:$B,'[2]产值及收款计划（2026）'!BQ:BQ)</f>
        <v>上海城建智慧城市运营管理有限公司</v>
      </c>
      <c r="BV255" s="235" t="e" cm="1">
        <f t="array" ref="BV255">_xlfn.XLOOKUP($A255&amp;$B255,'[2]产值及收款计划（2026）'!$A:$A&amp;'[2]产值及收款计划（2026）'!$B:$B,'[2]产值及收款计划（2026）'!BR:BR)</f>
        <v>#REF!</v>
      </c>
      <c r="CE255" s="235" cm="1">
        <f t="array" ref="CE255">_xlfn.XLOOKUP($A255&amp;$B255,'[2]产值及收款计划（2026）'!$A:$A&amp;'[2]产值及收款计划（2026）'!$B:$B,'[2]产值及收款计划（2026）'!CA:CA)</f>
        <v>0</v>
      </c>
      <c r="CF255" s="235" cm="1">
        <f t="array" ref="CF255">_xlfn.XLOOKUP($A255&amp;$B255,'[2]产值及收款计划（2026）'!$A:$A&amp;'[2]产值及收款计划（2026）'!$B:$B,'[2]产值及收款计划（2026）'!CB:CB)</f>
        <v>0</v>
      </c>
      <c r="CG255" s="235" cm="1">
        <f t="array" ref="CG255">_xlfn.XLOOKUP($A255&amp;$B255,'[2]产值及收款计划（2026）'!$A:$A&amp;'[2]产值及收款计划（2026）'!$B:$B,'[2]产值及收款计划（2026）'!CC:CC)</f>
        <v>0</v>
      </c>
      <c r="CH255" s="235" cm="1">
        <f t="array" ref="CH255">_xlfn.XLOOKUP($A255&amp;$B255,'[2]产值及收款计划（2026）'!$A:$A&amp;'[2]产值及收款计划（2026）'!$B:$B,'[2]产值及收款计划（2026）'!CD:CD)</f>
        <v>0</v>
      </c>
      <c r="CI255" s="235" cm="1">
        <f t="array" ref="CI255">_xlfn.XLOOKUP($A255&amp;$B255,'[2]产值及收款计划（2026）'!$A:$A&amp;'[2]产值及收款计划（2026）'!$B:$B,'[2]产值及收款计划（2026）'!CE:CE)</f>
        <v>0</v>
      </c>
      <c r="CJ255" s="235" cm="1">
        <f t="array" ref="CJ255">_xlfn.XLOOKUP($A255&amp;$B255,'[2]产值及收款计划（2026）'!$A:$A&amp;'[2]产值及收款计划（2026）'!$B:$B,'[2]产值及收款计划（2026）'!CF:CF)</f>
        <v>0</v>
      </c>
      <c r="CK255" s="235" cm="1">
        <f t="array" ref="CK255">_xlfn.XLOOKUP($A255&amp;$B255,'[2]产值及收款计划（2026）'!$A:$A&amp;'[2]产值及收款计划（2026）'!$B:$B,'[2]产值及收款计划（2026）'!CG:CG)</f>
        <v>0</v>
      </c>
      <c r="CL255" s="235" cm="1">
        <f t="array" ref="CL255">_xlfn.XLOOKUP($A255&amp;$B255,'[2]产值及收款计划（2026）'!$A:$A&amp;'[2]产值及收款计划（2026）'!$B:$B,'[2]产值及收款计划（2026）'!CH:CH)</f>
        <v>0</v>
      </c>
      <c r="CM255" s="235" cm="1">
        <f t="array" ref="CM255">_xlfn.XLOOKUP($A255&amp;$B255,'[2]产值及收款计划（2026）'!$A:$A&amp;'[2]产值及收款计划（2026）'!$B:$B,'[2]产值及收款计划（2026）'!CI:CI)</f>
        <v>0</v>
      </c>
      <c r="CN255" s="235" cm="1">
        <f t="array" ref="CN255">_xlfn.XLOOKUP($A255&amp;$B255,'[2]产值及收款计划（2026）'!$A:$A&amp;'[2]产值及收款计划（2026）'!$B:$B,'[2]产值及收款计划（2026）'!CJ:CJ)</f>
        <v>0</v>
      </c>
      <c r="CO255" s="235" cm="1">
        <f t="array" ref="CO255">_xlfn.XLOOKUP($A255&amp;$B255,'[2]产值及收款计划（2026）'!$A:$A&amp;'[2]产值及收款计划（2026）'!$B:$B,'[2]产值及收款计划（2026）'!CK:CK)</f>
        <v>0</v>
      </c>
      <c r="CP255" s="235" cm="1">
        <f t="array" ref="CP255">_xlfn.XLOOKUP($A255&amp;$B255,'[2]产值及收款计划（2026）'!$A:$A&amp;'[2]产值及收款计划（2026）'!$B:$B,'[2]产值及收款计划（2026）'!CL:CL)</f>
        <v>0</v>
      </c>
      <c r="DE255" s="235" cm="1">
        <f t="array" ref="DE255">_xlfn.XLOOKUP($A255&amp;$B255,'[2]产值及收款计划（2026）'!$A:$A&amp;'[2]产值及收款计划（2026）'!$B:$B,'[2]产值及收款计划（2026）'!DA:DA)</f>
        <v>0</v>
      </c>
      <c r="DF255" s="235" cm="1">
        <f t="array" ref="DF255">_xlfn.XLOOKUP($A255&amp;$B255,'[2]产值及收款计划（2026）'!$A:$A&amp;'[2]产值及收款计划（2026）'!$B:$B,'[2]产值及收款计划（2026）'!DB:DB)</f>
        <v>0</v>
      </c>
      <c r="DG255" s="235" cm="1">
        <f t="array" ref="DG255">_xlfn.XLOOKUP($A255&amp;$B255,'[2]产值及收款计划（2026）'!$A:$A&amp;'[2]产值及收款计划（2026）'!$B:$B,'[2]产值及收款计划（2026）'!DC:DC)</f>
        <v>0</v>
      </c>
      <c r="DH255" s="235" cm="1">
        <f t="array" ref="DH255">_xlfn.XLOOKUP($A255&amp;$B255,'[2]产值及收款计划（2026）'!$A:$A&amp;'[2]产值及收款计划（2026）'!$B:$B,'[2]产值及收款计划（2026）'!DD:DD)</f>
        <v>0</v>
      </c>
      <c r="DI255" s="235" cm="1">
        <f t="array" ref="DI255">_xlfn.XLOOKUP($A255&amp;$B255,'[2]产值及收款计划（2026）'!$A:$A&amp;'[2]产值及收款计划（2026）'!$B:$B,'[2]产值及收款计划（2026）'!DE:DE)</f>
        <v>0</v>
      </c>
      <c r="DJ255" s="235" cm="1">
        <f t="array" ref="DJ255">_xlfn.XLOOKUP($A255&amp;$B255,'[2]产值及收款计划（2026）'!$A:$A&amp;'[2]产值及收款计划（2026）'!$B:$B,'[2]产值及收款计划（2026）'!DF:DF)</f>
        <v>0</v>
      </c>
      <c r="DK255" s="235" cm="1">
        <f t="array" ref="DK255">_xlfn.XLOOKUP($A255&amp;$B255,'[2]产值及收款计划（2026）'!$A:$A&amp;'[2]产值及收款计划（2026）'!$B:$B,'[2]产值及收款计划（2026）'!DG:DG)</f>
        <v>0</v>
      </c>
      <c r="DL255" s="235" cm="1">
        <f t="array" ref="DL255">_xlfn.XLOOKUP($A255&amp;$B255,'[2]产值及收款计划（2026）'!$A:$A&amp;'[2]产值及收款计划（2026）'!$B:$B,'[2]产值及收款计划（2026）'!DH:DH)</f>
        <v>0</v>
      </c>
      <c r="DM255" s="235" cm="1">
        <f t="array" ref="DM255">_xlfn.XLOOKUP($A255&amp;$B255,'[2]产值及收款计划（2026）'!$A:$A&amp;'[2]产值及收款计划（2026）'!$B:$B,'[2]产值及收款计划（2026）'!DI:DI)</f>
        <v>0</v>
      </c>
      <c r="DN255" s="235" cm="1">
        <f t="array" ref="DN255">_xlfn.XLOOKUP($A255&amp;$B255,'[2]产值及收款计划（2026）'!$A:$A&amp;'[2]产值及收款计划（2026）'!$B:$B,'[2]产值及收款计划（2026）'!DJ:DJ)</f>
        <v>0</v>
      </c>
      <c r="DO255" s="235" cm="1">
        <f t="array" ref="DO255">_xlfn.XLOOKUP($A255&amp;$B255,'[2]产值及收款计划（2026）'!$A:$A&amp;'[2]产值及收款计划（2026）'!$B:$B,'[2]产值及收款计划（2026）'!DK:DK)</f>
        <v>0</v>
      </c>
      <c r="DP255" s="235" cm="1">
        <f t="array" ref="DP255">_xlfn.XLOOKUP($A255&amp;$B255,'[2]产值及收款计划（2026）'!$A:$A&amp;'[2]产值及收款计划（2026）'!$B:$B,'[2]产值及收款计划（2026）'!DL:DL)</f>
        <v>0</v>
      </c>
      <c r="DQ255" s="243"/>
      <c r="DR255" s="229"/>
    </row>
    <row r="256" ht="40.5" spans="1:122">
      <c r="A256" s="233">
        <f t="shared" si="19"/>
        <v>107</v>
      </c>
      <c r="B256" s="233" t="s">
        <v>26</v>
      </c>
      <c r="C256" s="234" t="str" cm="1">
        <f t="array" ref="C256">_xlfn.XLOOKUP($A256&amp;$B256,'[2]产值及收款计划（2026）'!$A:$A&amp;'[2]产值及收款计划（2026）'!$B:$B,'[2]产值及收款计划（2026）'!C:C)</f>
        <v>C0CJZY-FW-T-2025025</v>
      </c>
      <c r="D256" s="234" t="str" cm="1">
        <f t="array" ref="D256">_xlfn.XLOOKUP($A256&amp;$B256,'[2]产值及收款计划（2026）'!$A:$A&amp;'[2]产值及收款计划（2026）'!$B:$B,'[2]产值及收款计划（2026）'!D:D)</f>
        <v>片区及大桥板块平台开发项目</v>
      </c>
      <c r="E256" s="235" cm="1">
        <f t="array" ref="E256">_xlfn.XLOOKUP($A256&amp;$B256,'[2]产值及收款计划（2026）'!$A:$A&amp;'[2]产值及收款计划（2026）'!$B:$B,'[2]产值及收款计划（2026）'!E:E)</f>
        <v>67</v>
      </c>
      <c r="F256" s="235" cm="1">
        <f t="array" ref="F256">_xlfn.XLOOKUP($A256&amp;$B256,'[2]产值及收款计划（2026）'!$A:$A&amp;'[2]产值及收款计划（2026）'!$B:$B,'[2]产值及收款计划（2026）'!F:F)</f>
        <v>67</v>
      </c>
      <c r="G256" s="235" cm="1">
        <f t="array" ref="G256">_xlfn.XLOOKUP($A256&amp;$B256,'[2]产值及收款计划（2026）'!$A:$A&amp;'[2]产值及收款计划（2026）'!$B:$B,'[2]产值及收款计划（2026）'!G:G)</f>
        <v>67</v>
      </c>
      <c r="H256" s="235" cm="1">
        <f t="array" ref="H256">_xlfn.XLOOKUP($A256&amp;$B256,'[2]产值及收款计划（2026）'!$A:$A&amp;'[2]产值及收款计划（2026）'!$B:$B,'[2]产值及收款计划（2026）'!H:H)</f>
        <v>24</v>
      </c>
      <c r="I256" s="236" cm="1">
        <f t="array" ref="I256">_xlfn.XLOOKUP($A256&amp;$B256,'[2]产值及收款计划（2026）'!$A:$A&amp;'[2]产值及收款计划（2026）'!$B:$B,'[2]产值及收款计划（2026）'!I:I)</f>
        <v>0.358208955223881</v>
      </c>
      <c r="J256" s="237" cm="1">
        <f t="array" ref="J256">_xlfn.XLOOKUP($A256&amp;$B256,'[2]产值及收款计划（2026）'!$A:$A&amp;'[2]产值及收款计划（2026）'!$B:$B,'[2]产值及收款计划（2026）'!J:J)</f>
        <v>0.06</v>
      </c>
      <c r="K256" s="235" t="e" cm="1">
        <f t="array" ref="K256">_xlfn.XLOOKUP($A256&amp;$B256,'[2]产值及收款计划（2026）'!$A:$A&amp;'[2]产值及收款计划（2026）'!$B:$B,'[2]产值及收款计划（2026）'!K:K)</f>
        <v>#REF!</v>
      </c>
      <c r="L256" s="235" t="e" cm="1">
        <f t="array" ref="L256">_xlfn.XLOOKUP($A256&amp;$B256,'[2]产值及收款计划（2026）'!$A:$A&amp;'[2]产值及收款计划（2026）'!$B:$B,'[2]产值及收款计划（2026）'!L:L)</f>
        <v>#REF!</v>
      </c>
      <c r="M256" s="235" t="str" cm="1">
        <f t="array" ref="M256">_xlfn.XLOOKUP($A256&amp;$B256,'[2]产值及收款计划（2026）'!$A:$A&amp;'[2]产值及收款计划（2026）'!$B:$B,'[2]产值及收款计划（2026）'!M:M)</f>
        <v>主导</v>
      </c>
      <c r="N256" s="235" t="str" cm="1">
        <f t="array" ref="N256">_xlfn.XLOOKUP($A256&amp;$B256,'[2]产值及收款计划（2026）'!$A:$A&amp;'[2]产值及收款计划（2026）'!$B:$B,'[2]产值及收款计划（2026）'!N:N)</f>
        <v>贺一玮团队</v>
      </c>
      <c r="O256" s="235" t="str" cm="1">
        <f t="array" ref="O256">_xlfn.XLOOKUP($A256&amp;$B256,'[2]产值及收款计划（2026）'!$A:$A&amp;'[2]产值及收款计划（2026）'!$B:$B,'[2]产值及收款计划（2026）'!O:O)</f>
        <v>贺一玮</v>
      </c>
      <c r="P256" s="234" t="str" cm="1">
        <f t="array" ref="P256">_xlfn.XLOOKUP($A256&amp;$B256,'[2]产值及收款计划（2026）'!$A:$A&amp;'[2]产值及收款计划（2026）'!$B:$B,'[2]产值及收款计划（2026）'!P:P)</f>
        <v>在建</v>
      </c>
      <c r="Q256" s="235" t="e" cm="1">
        <f t="array" ref="Q256">_xlfn.XLOOKUP($A256&amp;$B256,'[2]产值及收款计划（2026）'!$A:$A&amp;'[2]产值及收款计划（2026）'!$B:$B,'[2]产值及收款计划（2026）'!Q:Q)</f>
        <v>#REF!</v>
      </c>
      <c r="R256" s="235" t="e" cm="1">
        <f t="array" ref="R256">_xlfn.XLOOKUP($A256&amp;$B256,'[2]产值及收款计划（2026）'!$A:$A&amp;'[2]产值及收款计划（2026）'!$B:$B,'[2]产值及收款计划（2026）'!R:R)</f>
        <v>#REF!</v>
      </c>
      <c r="S256" s="235" t="e" cm="1">
        <f t="array" ref="S256">_xlfn.XLOOKUP($A256&amp;$B256,'[2]产值及收款计划（2026）'!$A:$A&amp;'[2]产值及收款计划（2026）'!$B:$B,'[2]产值及收款计划（2026）'!S:S)</f>
        <v>#REF!</v>
      </c>
      <c r="T256" s="235" cm="1">
        <f t="array" ref="T256">_xlfn.XLOOKUP($A256&amp;$B256,'[2]产值及收款计划（2026）'!$A:$A&amp;'[2]产值及收款计划（2026）'!$B:$B,'[2]产值及收款计划（2026）'!T:T)</f>
        <v>63.65</v>
      </c>
      <c r="U256" s="235" cm="1">
        <f t="array" ref="U256">_xlfn.XLOOKUP($A256&amp;$B256,'[2]产值及收款计划（2026）'!$A:$A&amp;'[2]产值及收款计划（2026）'!$B:$B,'[2]产值及收款计划（2026）'!U:U)</f>
        <v>0</v>
      </c>
      <c r="V256" s="235" cm="1">
        <f t="array" ref="V256">_xlfn.XLOOKUP($A256&amp;$B256,'[2]产值及收款计划（2026）'!$A:$A&amp;'[2]产值及收款计划（2026）'!$B:$B,'[2]产值及收款计划（2026）'!V:V)</f>
        <v>3.35</v>
      </c>
      <c r="W256" s="235" t="e" cm="1">
        <f t="array" ref="W256">_xlfn.XLOOKUP($A256&amp;$B256,'[2]产值及收款计划（2026）'!$A:$A&amp;'[2]产值及收款计划（2026）'!$B:$B,'[2]产值及收款计划（2026）'!W:W)</f>
        <v>#REF!</v>
      </c>
      <c r="X256" s="235" t="e" cm="1">
        <f t="array" ref="X256">_xlfn.XLOOKUP($A256&amp;$B256,'[2]产值及收款计划（2026）'!$A:$A&amp;'[2]产值及收款计划（2026）'!$B:$B,'[2]产值及收款计划（2026）'!X:X)</f>
        <v>#REF!</v>
      </c>
      <c r="Y256" s="235" t="e" cm="1">
        <f t="array" ref="Y256">_xlfn.XLOOKUP($A256&amp;$B256,'[2]产值及收款计划（2026）'!$A:$A&amp;'[2]产值及收款计划（2026）'!$B:$B,'[2]产值及收款计划（2026）'!Y:Y)</f>
        <v>#REF!</v>
      </c>
      <c r="Z256" s="235" t="e" cm="1">
        <f t="array" ref="Z256">_xlfn.XLOOKUP($A256&amp;$B256,'[2]产值及收款计划（2026）'!$A:$A&amp;'[2]产值及收款计划（2026）'!$B:$B,'[2]产值及收款计划（2026）'!Z:Z)</f>
        <v>#REF!</v>
      </c>
      <c r="AA256" s="235" t="e" cm="1">
        <f t="array" ref="AA256">_xlfn.XLOOKUP($A256&amp;$B256,'[2]产值及收款计划（2026）'!$A:$A&amp;'[2]产值及收款计划（2026）'!$B:$B,'[2]产值及收款计划（2026）'!AA:AA)</f>
        <v>#REF!</v>
      </c>
      <c r="AB256" s="235" t="e" cm="1">
        <f t="array" ref="AB256">_xlfn.XLOOKUP($A256&amp;$B256,'[2]产值及收款计划（2026）'!$A:$A&amp;'[2]产值及收款计划（2026）'!$B:$B,'[2]产值及收款计划（2026）'!AB:AB)</f>
        <v>#REF!</v>
      </c>
      <c r="AC256" s="235" t="e" cm="1">
        <f t="array" ref="AC256">_xlfn.XLOOKUP($A256&amp;$B256,'[2]产值及收款计划（2026）'!$A:$A&amp;'[2]产值及收款计划（2026）'!$B:$B,'[2]产值及收款计划（2026）'!AC:AC)</f>
        <v>#REF!</v>
      </c>
      <c r="AD256" s="235" t="e" cm="1">
        <f t="array" ref="AD256">_xlfn.XLOOKUP($A256&amp;$B256,'[2]产值及收款计划（2026）'!$A:$A&amp;'[2]产值及收款计划（2026）'!$B:$B,'[2]产值及收款计划（2026）'!AD:AD)</f>
        <v>#REF!</v>
      </c>
      <c r="AE256" s="235" t="e" cm="1">
        <f t="array" ref="AE256">_xlfn.XLOOKUP($A256&amp;$B256,'[2]产值及收款计划（2026）'!$A:$A&amp;'[2]产值及收款计划（2026）'!$B:$B,'[2]产值及收款计划（2026）'!AE:AE)</f>
        <v>#REF!</v>
      </c>
      <c r="AF256" s="235" t="e" cm="1">
        <f t="array" ref="AF256">_xlfn.XLOOKUP($A256&amp;$B256,'[2]产值及收款计划（2026）'!$A:$A&amp;'[2]产值及收款计划（2026）'!$B:$B,'[2]产值及收款计划（2026）'!AF:AF)</f>
        <v>#REF!</v>
      </c>
      <c r="AG256" s="235" t="e" cm="1">
        <f t="array" ref="AG256">_xlfn.XLOOKUP($A256&amp;$B256,'[2]产值及收款计划（2026）'!$A:$A&amp;'[2]产值及收款计划（2026）'!$B:$B,'[2]产值及收款计划（2026）'!AG:AG)</f>
        <v>#REF!</v>
      </c>
      <c r="AH256" s="235" cm="1">
        <f t="array" ref="AH256">_xlfn.XLOOKUP($A256&amp;$B256,'[2]产值及收款计划（2026）'!$A:$A&amp;'[2]产值及收款计划（2026）'!$B:$B,'[2]产值及收款计划（2026）'!AH:AH)</f>
        <v>31.5</v>
      </c>
      <c r="AI256" s="235" t="e" cm="1">
        <f t="array" ref="AI256">_xlfn.XLOOKUP($A256&amp;$B256,'[2]产值及收款计划（2026）'!$A:$A&amp;'[2]产值及收款计划（2026）'!$B:$B,'[2]产值及收款计划（2026）'!AI:AI)</f>
        <v>#REF!</v>
      </c>
      <c r="AJ256" s="235" t="e" cm="1">
        <f t="array" ref="AJ256">_xlfn.XLOOKUP($A256&amp;$B256,'[2]产值及收款计划（2026）'!$A:$A&amp;'[2]产值及收款计划（2026）'!$B:$B,'[2]产值及收款计划（2026）'!AJ:AJ)</f>
        <v>#REF!</v>
      </c>
      <c r="AK256" s="235" t="e" cm="1">
        <f t="array" ref="AK256">_xlfn.XLOOKUP($A256&amp;$B256,'[2]产值及收款计划（2026）'!$A:$A&amp;'[2]产值及收款计划（2026）'!$B:$B,'[2]产值及收款计划（2026）'!AK:AK)</f>
        <v>#REF!</v>
      </c>
      <c r="AL256" s="235" t="e" cm="1">
        <f t="array" ref="AL256">_xlfn.XLOOKUP($A256&amp;$B256,'[2]产值及收款计划（2026）'!$A:$A&amp;'[2]产值及收款计划（2026）'!$B:$B,'[2]产值及收款计划（2026）'!AL:AL)</f>
        <v>#REF!</v>
      </c>
      <c r="AM256" s="242" t="e" cm="1">
        <f t="array" ref="AM256">_xlfn.LET(_xlpm.勾选月份状态数组,TRANSPOSE('PPT(12-15页）-TOP10'!$A$3:$A$14),_xlpm.选择数据区,IF('PPT(12-15页）-TOP10'!$E$3="收款",$BA256:$BL256,$AA256:$AL256),SUM(_xlfn._xlws.FILTER(_xlpm.选择数据区,_xlpm.勾选月份状态数组,"")))</f>
        <v>#REF!</v>
      </c>
      <c r="AN256" s="235" t="e">
        <f>_xlfn.XLOOKUP($C256,应收未收表!$T:$T,应收未收表!AA:AA)</f>
        <v>#N/A</v>
      </c>
      <c r="AO256" s="235" t="e">
        <f>_xlfn.XLOOKUP($C256,应收未收表!$T:$T,应收未收表!AB:AB)</f>
        <v>#N/A</v>
      </c>
      <c r="AP256" s="235" t="e">
        <f>_xlfn.XLOOKUP($C256,应收未收表!$T:$T,应收未收表!AC:AC)</f>
        <v>#N/A</v>
      </c>
      <c r="AQ256" s="235" t="e">
        <f>_xlfn.XLOOKUP($C256,应收未收表!$T:$T,应收未收表!AE:AE)</f>
        <v>#N/A</v>
      </c>
      <c r="AR256" s="235" t="e">
        <f>_xlfn.XLOOKUP($C256,应收未收表!$T:$T,应收未收表!AF:AF)</f>
        <v>#N/A</v>
      </c>
      <c r="AS256" s="235" t="e" cm="1">
        <f t="array" ref="AS256">_xlfn.XLOOKUP($A256&amp;$B256,'[2]产值及收款计划（2026）'!$A:$A&amp;'[2]产值及收款计划（2026）'!$B:$B,'[2]产值及收款计划（2026）'!AS:AS)</f>
        <v>#REF!</v>
      </c>
      <c r="AT256" s="235" t="e" cm="1">
        <f t="array" ref="AT256">_xlfn.XLOOKUP($A256&amp;$B256,'[2]产值及收款计划（2026）'!$A:$A&amp;'[2]产值及收款计划（2026）'!$B:$B,'[2]产值及收款计划（2026）'!AT:AT)</f>
        <v>#REF!</v>
      </c>
      <c r="AU256" s="235" t="e" cm="1">
        <f t="array" ref="AU256">_xlfn.XLOOKUP($A256&amp;$B256,'[2]产值及收款计划（2026）'!$A:$A&amp;'[2]产值及收款计划（2026）'!$B:$B,'[2]产值及收款计划（2026）'!AU:AU)</f>
        <v>#REF!</v>
      </c>
      <c r="AV256" s="235" t="e" cm="1">
        <f t="array" ref="AV256">_xlfn.XLOOKUP($A256&amp;$B256,'[2]产值及收款计划（2026）'!$A:$A&amp;'[2]产值及收款计划（2026）'!$B:$B,'[2]产值及收款计划（2026）'!AV:AV)</f>
        <v>#REF!</v>
      </c>
      <c r="AW256" s="235" cm="1">
        <f t="array" ref="AW256">_xlfn.XLOOKUP($A256&amp;$B256,'[2]产值及收款计划（2026）'!$A:$A&amp;'[2]产值及收款计划（2026）'!$B:$B,'[2]产值及收款计划（2026）'!AW:AW)</f>
        <v>0</v>
      </c>
      <c r="AX256" s="235" cm="1">
        <f t="array" ref="AX256">_xlfn.XLOOKUP($A256&amp;$B256,'[2]产值及收款计划（2026）'!$A:$A&amp;'[2]产值及收款计划（2026）'!$B:$B,'[2]产值及收款计划（2026）'!AX:AX)</f>
        <v>0</v>
      </c>
      <c r="AY256" s="235" cm="1">
        <f t="array" ref="AY256">_xlfn.XLOOKUP($A256&amp;$B256,'[2]产值及收款计划（2026）'!$A:$A&amp;'[2]产值及收款计划（2026）'!$B:$B,'[2]产值及收款计划（2026）'!AY:AY)</f>
        <v>67</v>
      </c>
      <c r="AZ256" s="235" cm="1">
        <f t="array" ref="AZ256">_xlfn.XLOOKUP($A256&amp;$B256,'[2]产值及收款计划（2026）'!$A:$A&amp;'[2]产值及收款计划（2026）'!$B:$B,'[2]产值及收款计划（2026）'!AZ:AZ)</f>
        <v>63.65</v>
      </c>
      <c r="BA256" s="235" t="e" cm="1">
        <f t="array" ref="BA256">_xlfn.XLOOKUP($A256&amp;$B256,'[2]产值及收款计划（2026）'!$A:$A&amp;'[2]产值及收款计划（2026）'!$B:$B,'[2]产值及收款计划（2026）'!BA:BA)</f>
        <v>#REF!</v>
      </c>
      <c r="BB256" s="235" t="e" cm="1">
        <f t="array" ref="BB256">_xlfn.XLOOKUP($A256&amp;$B256,'[2]产值及收款计划（2026）'!$A:$A&amp;'[2]产值及收款计划（2026）'!$B:$B,'[2]产值及收款计划（2026）'!BB:BB)</f>
        <v>#REF!</v>
      </c>
      <c r="BC256" s="235" cm="1">
        <f t="array" ref="BC256">_xlfn.XLOOKUP($A256&amp;$B256,'[2]产值及收款计划（2026）'!$A:$A&amp;'[2]产值及收款计划（2026）'!$B:$B,'[2]产值及收款计划（2026）'!BC:BC)</f>
        <v>23.45</v>
      </c>
      <c r="BD256" s="235" t="e" cm="1">
        <f t="array" ref="BD256">_xlfn.XLOOKUP($A256&amp;$B256,'[2]产值及收款计划（2026）'!$A:$A&amp;'[2]产值及收款计划（2026）'!$B:$B,'[2]产值及收款计划（2026）'!BD:BD)</f>
        <v>#REF!</v>
      </c>
      <c r="BE256" s="235" t="e" cm="1">
        <f t="array" ref="BE256">_xlfn.XLOOKUP($A256&amp;$B256,'[2]产值及收款计划（2026）'!$A:$A&amp;'[2]产值及收款计划（2026）'!$B:$B,'[2]产值及收款计划（2026）'!BE:BE)</f>
        <v>#REF!</v>
      </c>
      <c r="BF256" s="235" t="e" cm="1">
        <f t="array" ref="BF256">_xlfn.XLOOKUP($A256&amp;$B256,'[2]产值及收款计划（2026）'!$A:$A&amp;'[2]产值及收款计划（2026）'!$B:$B,'[2]产值及收款计划（2026）'!BF:BF)</f>
        <v>#REF!</v>
      </c>
      <c r="BG256" s="235" t="e" cm="1">
        <f t="array" ref="BG256">_xlfn.XLOOKUP($A256&amp;$B256,'[2]产值及收款计划（2026）'!$A:$A&amp;'[2]产值及收款计划（2026）'!$B:$B,'[2]产值及收款计划（2026）'!BG:BG)</f>
        <v>#REF!</v>
      </c>
      <c r="BH256" s="235" t="e" cm="1">
        <f t="array" ref="BH256">_xlfn.XLOOKUP($A256&amp;$B256,'[2]产值及收款计划（2026）'!$A:$A&amp;'[2]产值及收款计划（2026）'!$B:$B,'[2]产值及收款计划（2026）'!BH:BH)</f>
        <v>#REF!</v>
      </c>
      <c r="BI256" s="235" t="e" cm="1">
        <f t="array" ref="BI256">_xlfn.XLOOKUP($A256&amp;$B256,'[2]产值及收款计划（2026）'!$A:$A&amp;'[2]产值及收款计划（2026）'!$B:$B,'[2]产值及收款计划（2026）'!BI:BI)</f>
        <v>#REF!</v>
      </c>
      <c r="BJ256" s="235" t="e" cm="1">
        <f t="array" ref="BJ256">_xlfn.XLOOKUP($A256&amp;$B256,'[2]产值及收款计划（2026）'!$A:$A&amp;'[2]产值及收款计划（2026）'!$B:$B,'[2]产值及收款计划（2026）'!BJ:BJ)</f>
        <v>#REF!</v>
      </c>
      <c r="BK256" s="235" t="e" cm="1">
        <f t="array" ref="BK256">_xlfn.XLOOKUP($A256&amp;$B256,'[2]产值及收款计划（2026）'!$A:$A&amp;'[2]产值及收款计划（2026）'!$B:$B,'[2]产值及收款计划（2026）'!BK:BK)</f>
        <v>#REF!</v>
      </c>
      <c r="BL256" s="235" t="e" cm="1">
        <f t="array" ref="BL256">_xlfn.XLOOKUP($A256&amp;$B256,'[2]产值及收款计划（2026）'!$A:$A&amp;'[2]产值及收款计划（2026）'!$B:$B,'[2]产值及收款计划（2026）'!BL:BL)</f>
        <v>#REF!</v>
      </c>
      <c r="BM256" s="235"/>
      <c r="BN256" s="235"/>
      <c r="BO256" s="235"/>
      <c r="BP256" s="235"/>
      <c r="BQ256" s="235">
        <f>_xlfn.XLOOKUP($C256,应收未收表!$AJ:$AJ,应收未收表!AK:AK)</f>
        <v>20</v>
      </c>
      <c r="BR256" s="235">
        <f>_xlfn.XLOOKUP($C256,应收未收表!$AJ:$AJ,应收未收表!AL:AL)</f>
        <v>20</v>
      </c>
      <c r="BS256" s="235" t="str">
        <f>_xlfn.XLOOKUP($C256,应收未收表!$AJ:$AJ,应收未收表!AM:AM)</f>
        <v>春节前落实且已上报一季度计划</v>
      </c>
      <c r="BT256" s="235">
        <f>_xlfn.XLOOKUP($C256,应收未收表!$AJ:$AJ,应收未收表!AN:AN)</f>
        <v>0</v>
      </c>
      <c r="BU256" s="234" t="str" cm="1">
        <f t="array" ref="BU256">_xlfn.XLOOKUP($A256&amp;$B256,'[2]产值及收款计划（2026）'!$A:$A&amp;'[2]产值及收款计划（2026）'!$B:$B,'[2]产值及收款计划（2026）'!BQ:BQ)</f>
        <v>上海城建智慧城市运营管理有限公司</v>
      </c>
      <c r="BV256" s="235" t="e" cm="1">
        <f t="array" ref="BV256">_xlfn.XLOOKUP($A256&amp;$B256,'[2]产值及收款计划（2026）'!$A:$A&amp;'[2]产值及收款计划（2026）'!$B:$B,'[2]产值及收款计划（2026）'!BR:BR)</f>
        <v>#REF!</v>
      </c>
      <c r="CE256" s="235" cm="1">
        <f t="array" ref="CE256">_xlfn.XLOOKUP($A256&amp;$B256,'[2]产值及收款计划（2026）'!$A:$A&amp;'[2]产值及收款计划（2026）'!$B:$B,'[2]产值及收款计划（2026）'!CA:CA)</f>
        <v>0</v>
      </c>
      <c r="CF256" s="235" cm="1">
        <f t="array" ref="CF256">_xlfn.XLOOKUP($A256&amp;$B256,'[2]产值及收款计划（2026）'!$A:$A&amp;'[2]产值及收款计划（2026）'!$B:$B,'[2]产值及收款计划（2026）'!CB:CB)</f>
        <v>0</v>
      </c>
      <c r="CG256" s="235" cm="1">
        <f t="array" ref="CG256">_xlfn.XLOOKUP($A256&amp;$B256,'[2]产值及收款计划（2026）'!$A:$A&amp;'[2]产值及收款计划（2026）'!$B:$B,'[2]产值及收款计划（2026）'!CC:CC)</f>
        <v>0</v>
      </c>
      <c r="CH256" s="235" cm="1">
        <f t="array" ref="CH256">_xlfn.XLOOKUP($A256&amp;$B256,'[2]产值及收款计划（2026）'!$A:$A&amp;'[2]产值及收款计划（2026）'!$B:$B,'[2]产值及收款计划（2026）'!CD:CD)</f>
        <v>0</v>
      </c>
      <c r="CI256" s="235" cm="1">
        <f t="array" ref="CI256">_xlfn.XLOOKUP($A256&amp;$B256,'[2]产值及收款计划（2026）'!$A:$A&amp;'[2]产值及收款计划（2026）'!$B:$B,'[2]产值及收款计划（2026）'!CE:CE)</f>
        <v>0</v>
      </c>
      <c r="CJ256" s="235" cm="1">
        <f t="array" ref="CJ256">_xlfn.XLOOKUP($A256&amp;$B256,'[2]产值及收款计划（2026）'!$A:$A&amp;'[2]产值及收款计划（2026）'!$B:$B,'[2]产值及收款计划（2026）'!CF:CF)</f>
        <v>0</v>
      </c>
      <c r="CK256" s="235" cm="1">
        <f t="array" ref="CK256">_xlfn.XLOOKUP($A256&amp;$B256,'[2]产值及收款计划（2026）'!$A:$A&amp;'[2]产值及收款计划（2026）'!$B:$B,'[2]产值及收款计划（2026）'!CG:CG)</f>
        <v>0</v>
      </c>
      <c r="CL256" s="235" cm="1">
        <f t="array" ref="CL256">_xlfn.XLOOKUP($A256&amp;$B256,'[2]产值及收款计划（2026）'!$A:$A&amp;'[2]产值及收款计划（2026）'!$B:$B,'[2]产值及收款计划（2026）'!CH:CH)</f>
        <v>0</v>
      </c>
      <c r="CM256" s="235" cm="1">
        <f t="array" ref="CM256">_xlfn.XLOOKUP($A256&amp;$B256,'[2]产值及收款计划（2026）'!$A:$A&amp;'[2]产值及收款计划（2026）'!$B:$B,'[2]产值及收款计划（2026）'!CI:CI)</f>
        <v>0</v>
      </c>
      <c r="CN256" s="235" cm="1">
        <f t="array" ref="CN256">_xlfn.XLOOKUP($A256&amp;$B256,'[2]产值及收款计划（2026）'!$A:$A&amp;'[2]产值及收款计划（2026）'!$B:$B,'[2]产值及收款计划（2026）'!CJ:CJ)</f>
        <v>0</v>
      </c>
      <c r="CO256" s="235" cm="1">
        <f t="array" ref="CO256">_xlfn.XLOOKUP($A256&amp;$B256,'[2]产值及收款计划（2026）'!$A:$A&amp;'[2]产值及收款计划（2026）'!$B:$B,'[2]产值及收款计划（2026）'!CK:CK)</f>
        <v>0</v>
      </c>
      <c r="CP256" s="235" cm="1">
        <f t="array" ref="CP256">_xlfn.XLOOKUP($A256&amp;$B256,'[2]产值及收款计划（2026）'!$A:$A&amp;'[2]产值及收款计划（2026）'!$B:$B,'[2]产值及收款计划（2026）'!CL:CL)</f>
        <v>0</v>
      </c>
      <c r="DE256" s="235" cm="1">
        <f t="array" ref="DE256">_xlfn.XLOOKUP($A256&amp;$B256,'[2]产值及收款计划（2026）'!$A:$A&amp;'[2]产值及收款计划（2026）'!$B:$B,'[2]产值及收款计划（2026）'!DA:DA)</f>
        <v>0</v>
      </c>
      <c r="DF256" s="235" cm="1">
        <f t="array" ref="DF256">_xlfn.XLOOKUP($A256&amp;$B256,'[2]产值及收款计划（2026）'!$A:$A&amp;'[2]产值及收款计划（2026）'!$B:$B,'[2]产值及收款计划（2026）'!DB:DB)</f>
        <v>0</v>
      </c>
      <c r="DG256" s="235" cm="1">
        <f t="array" ref="DG256">_xlfn.XLOOKUP($A256&amp;$B256,'[2]产值及收款计划（2026）'!$A:$A&amp;'[2]产值及收款计划（2026）'!$B:$B,'[2]产值及收款计划（2026）'!DC:DC)</f>
        <v>0</v>
      </c>
      <c r="DH256" s="235" cm="1">
        <f t="array" ref="DH256">_xlfn.XLOOKUP($A256&amp;$B256,'[2]产值及收款计划（2026）'!$A:$A&amp;'[2]产值及收款计划（2026）'!$B:$B,'[2]产值及收款计划（2026）'!DD:DD)</f>
        <v>0</v>
      </c>
      <c r="DI256" s="235" cm="1">
        <f t="array" ref="DI256">_xlfn.XLOOKUP($A256&amp;$B256,'[2]产值及收款计划（2026）'!$A:$A&amp;'[2]产值及收款计划（2026）'!$B:$B,'[2]产值及收款计划（2026）'!DE:DE)</f>
        <v>0</v>
      </c>
      <c r="DJ256" s="235" cm="1">
        <f t="array" ref="DJ256">_xlfn.XLOOKUP($A256&amp;$B256,'[2]产值及收款计划（2026）'!$A:$A&amp;'[2]产值及收款计划（2026）'!$B:$B,'[2]产值及收款计划（2026）'!DF:DF)</f>
        <v>0</v>
      </c>
      <c r="DK256" s="235" cm="1">
        <f t="array" ref="DK256">_xlfn.XLOOKUP($A256&amp;$B256,'[2]产值及收款计划（2026）'!$A:$A&amp;'[2]产值及收款计划（2026）'!$B:$B,'[2]产值及收款计划（2026）'!DG:DG)</f>
        <v>0</v>
      </c>
      <c r="DL256" s="235" cm="1">
        <f t="array" ref="DL256">_xlfn.XLOOKUP($A256&amp;$B256,'[2]产值及收款计划（2026）'!$A:$A&amp;'[2]产值及收款计划（2026）'!$B:$B,'[2]产值及收款计划（2026）'!DH:DH)</f>
        <v>0</v>
      </c>
      <c r="DM256" s="235" cm="1">
        <f t="array" ref="DM256">_xlfn.XLOOKUP($A256&amp;$B256,'[2]产值及收款计划（2026）'!$A:$A&amp;'[2]产值及收款计划（2026）'!$B:$B,'[2]产值及收款计划（2026）'!DI:DI)</f>
        <v>0</v>
      </c>
      <c r="DN256" s="235" cm="1">
        <f t="array" ref="DN256">_xlfn.XLOOKUP($A256&amp;$B256,'[2]产值及收款计划（2026）'!$A:$A&amp;'[2]产值及收款计划（2026）'!$B:$B,'[2]产值及收款计划（2026）'!DJ:DJ)</f>
        <v>0</v>
      </c>
      <c r="DO256" s="235" cm="1">
        <f t="array" ref="DO256">_xlfn.XLOOKUP($A256&amp;$B256,'[2]产值及收款计划（2026）'!$A:$A&amp;'[2]产值及收款计划（2026）'!$B:$B,'[2]产值及收款计划（2026）'!DK:DK)</f>
        <v>0</v>
      </c>
      <c r="DP256" s="235" cm="1">
        <f t="array" ref="DP256">_xlfn.XLOOKUP($A256&amp;$B256,'[2]产值及收款计划（2026）'!$A:$A&amp;'[2]产值及收款计划（2026）'!$B:$B,'[2]产值及收款计划（2026）'!DL:DL)</f>
        <v>0</v>
      </c>
      <c r="DQ256" s="243"/>
      <c r="DR256" s="229"/>
    </row>
    <row r="257" ht="20.25" spans="1:122">
      <c r="A257" s="233">
        <f t="shared" si="19"/>
        <v>108</v>
      </c>
      <c r="B257" s="233" t="s">
        <v>26</v>
      </c>
      <c r="C257" s="234" t="str" cm="1">
        <f t="array" ref="C257">_xlfn.XLOOKUP($A257&amp;$B257,'[2]产值及收款计划（2026）'!$A:$A&amp;'[2]产值及收款计划（2026）'!$B:$B,'[2]产值及收款计划（2026）'!C:C)</f>
        <v>C0CJZY-FW-T-2025026</v>
      </c>
      <c r="D257" s="234" t="str" cm="1">
        <f t="array" ref="D257">_xlfn.XLOOKUP($A257&amp;$B257,'[2]产值及收款计划（2026）'!$A:$A&amp;'[2]产值及收款计划（2026）'!$B:$B,'[2]产值及收款计划（2026）'!D:D)</f>
        <v>大桥及高速板块平台开发项目</v>
      </c>
      <c r="E257" s="235" cm="1">
        <f t="array" ref="E257">_xlfn.XLOOKUP($A257&amp;$B257,'[2]产值及收款计划（2026）'!$A:$A&amp;'[2]产值及收款计划（2026）'!$B:$B,'[2]产值及收款计划（2026）'!E:E)</f>
        <v>54</v>
      </c>
      <c r="F257" s="235" cm="1">
        <f t="array" ref="F257">_xlfn.XLOOKUP($A257&amp;$B257,'[2]产值及收款计划（2026）'!$A:$A&amp;'[2]产值及收款计划（2026）'!$B:$B,'[2]产值及收款计划（2026）'!F:F)</f>
        <v>54</v>
      </c>
      <c r="G257" s="235" cm="1">
        <f t="array" ref="G257">_xlfn.XLOOKUP($A257&amp;$B257,'[2]产值及收款计划（2026）'!$A:$A&amp;'[2]产值及收款计划（2026）'!$B:$B,'[2]产值及收款计划（2026）'!G:G)</f>
        <v>54</v>
      </c>
      <c r="H257" s="235" cm="1">
        <f t="array" ref="H257">_xlfn.XLOOKUP($A257&amp;$B257,'[2]产值及收款计划（2026）'!$A:$A&amp;'[2]产值及收款计划（2026）'!$B:$B,'[2]产值及收款计划（2026）'!H:H)</f>
        <v>29</v>
      </c>
      <c r="I257" s="236" cm="1">
        <f t="array" ref="I257">_xlfn.XLOOKUP($A257&amp;$B257,'[2]产值及收款计划（2026）'!$A:$A&amp;'[2]产值及收款计划（2026）'!$B:$B,'[2]产值及收款计划（2026）'!I:I)</f>
        <v>0.537037037037037</v>
      </c>
      <c r="J257" s="237" cm="1">
        <f t="array" ref="J257">_xlfn.XLOOKUP($A257&amp;$B257,'[2]产值及收款计划（2026）'!$A:$A&amp;'[2]产值及收款计划（2026）'!$B:$B,'[2]产值及收款计划（2026）'!J:J)</f>
        <v>0.06</v>
      </c>
      <c r="K257" s="235" t="e" cm="1">
        <f t="array" ref="K257">_xlfn.XLOOKUP($A257&amp;$B257,'[2]产值及收款计划（2026）'!$A:$A&amp;'[2]产值及收款计划（2026）'!$B:$B,'[2]产值及收款计划（2026）'!K:K)</f>
        <v>#REF!</v>
      </c>
      <c r="L257" s="235" t="e" cm="1">
        <f t="array" ref="L257">_xlfn.XLOOKUP($A257&amp;$B257,'[2]产值及收款计划（2026）'!$A:$A&amp;'[2]产值及收款计划（2026）'!$B:$B,'[2]产值及收款计划（2026）'!L:L)</f>
        <v>#REF!</v>
      </c>
      <c r="M257" s="235" t="str" cm="1">
        <f t="array" ref="M257">_xlfn.XLOOKUP($A257&amp;$B257,'[2]产值及收款计划（2026）'!$A:$A&amp;'[2]产值及收款计划（2026）'!$B:$B,'[2]产值及收款计划（2026）'!M:M)</f>
        <v>主导</v>
      </c>
      <c r="N257" s="235" t="str" cm="1">
        <f t="array" ref="N257">_xlfn.XLOOKUP($A257&amp;$B257,'[2]产值及收款计划（2026）'!$A:$A&amp;'[2]产值及收款计划（2026）'!$B:$B,'[2]产值及收款计划（2026）'!N:N)</f>
        <v>贺一玮团队</v>
      </c>
      <c r="O257" s="235" t="str" cm="1">
        <f t="array" ref="O257">_xlfn.XLOOKUP($A257&amp;$B257,'[2]产值及收款计划（2026）'!$A:$A&amp;'[2]产值及收款计划（2026）'!$B:$B,'[2]产值及收款计划（2026）'!O:O)</f>
        <v>贺一玮</v>
      </c>
      <c r="P257" s="234" t="str" cm="1">
        <f t="array" ref="P257">_xlfn.XLOOKUP($A257&amp;$B257,'[2]产值及收款计划（2026）'!$A:$A&amp;'[2]产值及收款计划（2026）'!$B:$B,'[2]产值及收款计划（2026）'!P:P)</f>
        <v>在建</v>
      </c>
      <c r="Q257" s="235" t="e" cm="1">
        <f t="array" ref="Q257">_xlfn.XLOOKUP($A257&amp;$B257,'[2]产值及收款计划（2026）'!$A:$A&amp;'[2]产值及收款计划（2026）'!$B:$B,'[2]产值及收款计划（2026）'!Q:Q)</f>
        <v>#REF!</v>
      </c>
      <c r="R257" s="235" t="e" cm="1">
        <f t="array" ref="R257">_xlfn.XLOOKUP($A257&amp;$B257,'[2]产值及收款计划（2026）'!$A:$A&amp;'[2]产值及收款计划（2026）'!$B:$B,'[2]产值及收款计划（2026）'!R:R)</f>
        <v>#REF!</v>
      </c>
      <c r="S257" s="235" t="e" cm="1">
        <f t="array" ref="S257">_xlfn.XLOOKUP($A257&amp;$B257,'[2]产值及收款计划（2026）'!$A:$A&amp;'[2]产值及收款计划（2026）'!$B:$B,'[2]产值及收款计划（2026）'!S:S)</f>
        <v>#REF!</v>
      </c>
      <c r="T257" s="235" cm="1">
        <f t="array" ref="T257">_xlfn.XLOOKUP($A257&amp;$B257,'[2]产值及收款计划（2026）'!$A:$A&amp;'[2]产值及收款计划（2026）'!$B:$B,'[2]产值及收款计划（2026）'!T:T)</f>
        <v>51.3</v>
      </c>
      <c r="U257" s="235" cm="1">
        <f t="array" ref="U257">_xlfn.XLOOKUP($A257&amp;$B257,'[2]产值及收款计划（2026）'!$A:$A&amp;'[2]产值及收款计划（2026）'!$B:$B,'[2]产值及收款计划（2026）'!U:U)</f>
        <v>0</v>
      </c>
      <c r="V257" s="235" cm="1">
        <f t="array" ref="V257">_xlfn.XLOOKUP($A257&amp;$B257,'[2]产值及收款计划（2026）'!$A:$A&amp;'[2]产值及收款计划（2026）'!$B:$B,'[2]产值及收款计划（2026）'!V:V)</f>
        <v>2.7</v>
      </c>
      <c r="W257" s="235" t="e" cm="1">
        <f t="array" ref="W257">_xlfn.XLOOKUP($A257&amp;$B257,'[2]产值及收款计划（2026）'!$A:$A&amp;'[2]产值及收款计划（2026）'!$B:$B,'[2]产值及收款计划（2026）'!W:W)</f>
        <v>#REF!</v>
      </c>
      <c r="X257" s="235" t="e" cm="1">
        <f t="array" ref="X257">_xlfn.XLOOKUP($A257&amp;$B257,'[2]产值及收款计划（2026）'!$A:$A&amp;'[2]产值及收款计划（2026）'!$B:$B,'[2]产值及收款计划（2026）'!X:X)</f>
        <v>#REF!</v>
      </c>
      <c r="Y257" s="235" t="e" cm="1">
        <f t="array" ref="Y257">_xlfn.XLOOKUP($A257&amp;$B257,'[2]产值及收款计划（2026）'!$A:$A&amp;'[2]产值及收款计划（2026）'!$B:$B,'[2]产值及收款计划（2026）'!Y:Y)</f>
        <v>#REF!</v>
      </c>
      <c r="Z257" s="235" t="e" cm="1">
        <f t="array" ref="Z257">_xlfn.XLOOKUP($A257&amp;$B257,'[2]产值及收款计划（2026）'!$A:$A&amp;'[2]产值及收款计划（2026）'!$B:$B,'[2]产值及收款计划（2026）'!Z:Z)</f>
        <v>#REF!</v>
      </c>
      <c r="AA257" s="235" t="e" cm="1">
        <f t="array" ref="AA257">_xlfn.XLOOKUP($A257&amp;$B257,'[2]产值及收款计划（2026）'!$A:$A&amp;'[2]产值及收款计划（2026）'!$B:$B,'[2]产值及收款计划（2026）'!AA:AA)</f>
        <v>#REF!</v>
      </c>
      <c r="AB257" s="235" t="e" cm="1">
        <f t="array" ref="AB257">_xlfn.XLOOKUP($A257&amp;$B257,'[2]产值及收款计划（2026）'!$A:$A&amp;'[2]产值及收款计划（2026）'!$B:$B,'[2]产值及收款计划（2026）'!AB:AB)</f>
        <v>#REF!</v>
      </c>
      <c r="AC257" s="235" t="e" cm="1">
        <f t="array" ref="AC257">_xlfn.XLOOKUP($A257&amp;$B257,'[2]产值及收款计划（2026）'!$A:$A&amp;'[2]产值及收款计划（2026）'!$B:$B,'[2]产值及收款计划（2026）'!AC:AC)</f>
        <v>#REF!</v>
      </c>
      <c r="AD257" s="235" t="e" cm="1">
        <f t="array" ref="AD257">_xlfn.XLOOKUP($A257&amp;$B257,'[2]产值及收款计划（2026）'!$A:$A&amp;'[2]产值及收款计划（2026）'!$B:$B,'[2]产值及收款计划（2026）'!AD:AD)</f>
        <v>#REF!</v>
      </c>
      <c r="AE257" s="235" t="e" cm="1">
        <f t="array" ref="AE257">_xlfn.XLOOKUP($A257&amp;$B257,'[2]产值及收款计划（2026）'!$A:$A&amp;'[2]产值及收款计划（2026）'!$B:$B,'[2]产值及收款计划（2026）'!AE:AE)</f>
        <v>#REF!</v>
      </c>
      <c r="AF257" s="235" t="e" cm="1">
        <f t="array" ref="AF257">_xlfn.XLOOKUP($A257&amp;$B257,'[2]产值及收款计划（2026）'!$A:$A&amp;'[2]产值及收款计划（2026）'!$B:$B,'[2]产值及收款计划（2026）'!AF:AF)</f>
        <v>#REF!</v>
      </c>
      <c r="AG257" s="235" t="e" cm="1">
        <f t="array" ref="AG257">_xlfn.XLOOKUP($A257&amp;$B257,'[2]产值及收款计划（2026）'!$A:$A&amp;'[2]产值及收款计划（2026）'!$B:$B,'[2]产值及收款计划（2026）'!AG:AG)</f>
        <v>#REF!</v>
      </c>
      <c r="AH257" s="235" cm="1">
        <f t="array" ref="AH257">_xlfn.XLOOKUP($A257&amp;$B257,'[2]产值及收款计划（2026）'!$A:$A&amp;'[2]产值及收款计划（2026）'!$B:$B,'[2]产值及收款计划（2026）'!AH:AH)</f>
        <v>2.7</v>
      </c>
      <c r="AI257" s="235" t="e" cm="1">
        <f t="array" ref="AI257">_xlfn.XLOOKUP($A257&amp;$B257,'[2]产值及收款计划（2026）'!$A:$A&amp;'[2]产值及收款计划（2026）'!$B:$B,'[2]产值及收款计划（2026）'!AI:AI)</f>
        <v>#REF!</v>
      </c>
      <c r="AJ257" s="235" t="e" cm="1">
        <f t="array" ref="AJ257">_xlfn.XLOOKUP($A257&amp;$B257,'[2]产值及收款计划（2026）'!$A:$A&amp;'[2]产值及收款计划（2026）'!$B:$B,'[2]产值及收款计划（2026）'!AJ:AJ)</f>
        <v>#REF!</v>
      </c>
      <c r="AK257" s="235" t="e" cm="1">
        <f t="array" ref="AK257">_xlfn.XLOOKUP($A257&amp;$B257,'[2]产值及收款计划（2026）'!$A:$A&amp;'[2]产值及收款计划（2026）'!$B:$B,'[2]产值及收款计划（2026）'!AK:AK)</f>
        <v>#REF!</v>
      </c>
      <c r="AL257" s="235" t="e" cm="1">
        <f t="array" ref="AL257">_xlfn.XLOOKUP($A257&amp;$B257,'[2]产值及收款计划（2026）'!$A:$A&amp;'[2]产值及收款计划（2026）'!$B:$B,'[2]产值及收款计划（2026）'!AL:AL)</f>
        <v>#REF!</v>
      </c>
      <c r="AM257" s="242" t="e" cm="1">
        <f t="array" ref="AM257">_xlfn.LET(_xlpm.勾选月份状态数组,TRANSPOSE('PPT(12-15页）-TOP10'!$A$3:$A$14),_xlpm.选择数据区,IF('PPT(12-15页）-TOP10'!$E$3="收款",$BA257:$BL257,$AA257:$AL257),SUM(_xlfn._xlws.FILTER(_xlpm.选择数据区,_xlpm.勾选月份状态数组,"")))</f>
        <v>#REF!</v>
      </c>
      <c r="AN257" s="235" t="e">
        <f>_xlfn.XLOOKUP($C257,应收未收表!$T:$T,应收未收表!AA:AA)</f>
        <v>#N/A</v>
      </c>
      <c r="AO257" s="235" t="e">
        <f>_xlfn.XLOOKUP($C257,应收未收表!$T:$T,应收未收表!AB:AB)</f>
        <v>#N/A</v>
      </c>
      <c r="AP257" s="235" t="e">
        <f>_xlfn.XLOOKUP($C257,应收未收表!$T:$T,应收未收表!AC:AC)</f>
        <v>#N/A</v>
      </c>
      <c r="AQ257" s="235" t="e">
        <f>_xlfn.XLOOKUP($C257,应收未收表!$T:$T,应收未收表!AE:AE)</f>
        <v>#N/A</v>
      </c>
      <c r="AR257" s="235" t="e">
        <f>_xlfn.XLOOKUP($C257,应收未收表!$T:$T,应收未收表!AF:AF)</f>
        <v>#N/A</v>
      </c>
      <c r="AS257" s="235" t="e" cm="1">
        <f t="array" ref="AS257">_xlfn.XLOOKUP($A257&amp;$B257,'[2]产值及收款计划（2026）'!$A:$A&amp;'[2]产值及收款计划（2026）'!$B:$B,'[2]产值及收款计划（2026）'!AS:AS)</f>
        <v>#REF!</v>
      </c>
      <c r="AT257" s="235" t="e" cm="1">
        <f t="array" ref="AT257">_xlfn.XLOOKUP($A257&amp;$B257,'[2]产值及收款计划（2026）'!$A:$A&amp;'[2]产值及收款计划（2026）'!$B:$B,'[2]产值及收款计划（2026）'!AT:AT)</f>
        <v>#REF!</v>
      </c>
      <c r="AU257" s="235" t="e" cm="1">
        <f t="array" ref="AU257">_xlfn.XLOOKUP($A257&amp;$B257,'[2]产值及收款计划（2026）'!$A:$A&amp;'[2]产值及收款计划（2026）'!$B:$B,'[2]产值及收款计划（2026）'!AU:AU)</f>
        <v>#REF!</v>
      </c>
      <c r="AV257" s="235" t="e" cm="1">
        <f t="array" ref="AV257">_xlfn.XLOOKUP($A257&amp;$B257,'[2]产值及收款计划（2026）'!$A:$A&amp;'[2]产值及收款计划（2026）'!$B:$B,'[2]产值及收款计划（2026）'!AV:AV)</f>
        <v>#REF!</v>
      </c>
      <c r="AW257" s="235" cm="1">
        <f t="array" ref="AW257">_xlfn.XLOOKUP($A257&amp;$B257,'[2]产值及收款计划（2026）'!$A:$A&amp;'[2]产值及收款计划（2026）'!$B:$B,'[2]产值及收款计划（2026）'!AW:AW)</f>
        <v>0</v>
      </c>
      <c r="AX257" s="235" cm="1">
        <f t="array" ref="AX257">_xlfn.XLOOKUP($A257&amp;$B257,'[2]产值及收款计划（2026）'!$A:$A&amp;'[2]产值及收款计划（2026）'!$B:$B,'[2]产值及收款计划（2026）'!AX:AX)</f>
        <v>0</v>
      </c>
      <c r="AY257" s="235" cm="1">
        <f t="array" ref="AY257">_xlfn.XLOOKUP($A257&amp;$B257,'[2]产值及收款计划（2026）'!$A:$A&amp;'[2]产值及收款计划（2026）'!$B:$B,'[2]产值及收款计划（2026）'!AY:AY)</f>
        <v>54</v>
      </c>
      <c r="AZ257" s="235" cm="1">
        <f t="array" ref="AZ257">_xlfn.XLOOKUP($A257&amp;$B257,'[2]产值及收款计划（2026）'!$A:$A&amp;'[2]产值及收款计划（2026）'!$B:$B,'[2]产值及收款计划（2026）'!AZ:AZ)</f>
        <v>51.3</v>
      </c>
      <c r="BA257" s="235" t="e" cm="1">
        <f t="array" ref="BA257">_xlfn.XLOOKUP($A257&amp;$B257,'[2]产值及收款计划（2026）'!$A:$A&amp;'[2]产值及收款计划（2026）'!$B:$B,'[2]产值及收款计划（2026）'!BA:BA)</f>
        <v>#REF!</v>
      </c>
      <c r="BB257" s="235" t="e" cm="1">
        <f t="array" ref="BB257">_xlfn.XLOOKUP($A257&amp;$B257,'[2]产值及收款计划（2026）'!$A:$A&amp;'[2]产值及收款计划（2026）'!$B:$B,'[2]产值及收款计划（2026）'!BB:BB)</f>
        <v>#REF!</v>
      </c>
      <c r="BC257" s="235" cm="1">
        <f t="array" ref="BC257">_xlfn.XLOOKUP($A257&amp;$B257,'[2]产值及收款计划（2026）'!$A:$A&amp;'[2]产值及收款计划（2026）'!$B:$B,'[2]产值及收款计划（2026）'!BC:BC)</f>
        <v>18.9</v>
      </c>
      <c r="BD257" s="235" t="e" cm="1">
        <f t="array" ref="BD257">_xlfn.XLOOKUP($A257&amp;$B257,'[2]产值及收款计划（2026）'!$A:$A&amp;'[2]产值及收款计划（2026）'!$B:$B,'[2]产值及收款计划（2026）'!BD:BD)</f>
        <v>#REF!</v>
      </c>
      <c r="BE257" s="235" t="e" cm="1">
        <f t="array" ref="BE257">_xlfn.XLOOKUP($A257&amp;$B257,'[2]产值及收款计划（2026）'!$A:$A&amp;'[2]产值及收款计划（2026）'!$B:$B,'[2]产值及收款计划（2026）'!BE:BE)</f>
        <v>#REF!</v>
      </c>
      <c r="BF257" s="235" t="e" cm="1">
        <f t="array" ref="BF257">_xlfn.XLOOKUP($A257&amp;$B257,'[2]产值及收款计划（2026）'!$A:$A&amp;'[2]产值及收款计划（2026）'!$B:$B,'[2]产值及收款计划（2026）'!BF:BF)</f>
        <v>#REF!</v>
      </c>
      <c r="BG257" s="235" t="e" cm="1">
        <f t="array" ref="BG257">_xlfn.XLOOKUP($A257&amp;$B257,'[2]产值及收款计划（2026）'!$A:$A&amp;'[2]产值及收款计划（2026）'!$B:$B,'[2]产值及收款计划（2026）'!BG:BG)</f>
        <v>#REF!</v>
      </c>
      <c r="BH257" s="235" t="e" cm="1">
        <f t="array" ref="BH257">_xlfn.XLOOKUP($A257&amp;$B257,'[2]产值及收款计划（2026）'!$A:$A&amp;'[2]产值及收款计划（2026）'!$B:$B,'[2]产值及收款计划（2026）'!BH:BH)</f>
        <v>#REF!</v>
      </c>
      <c r="BI257" s="235" t="e" cm="1">
        <f t="array" ref="BI257">_xlfn.XLOOKUP($A257&amp;$B257,'[2]产值及收款计划（2026）'!$A:$A&amp;'[2]产值及收款计划（2026）'!$B:$B,'[2]产值及收款计划（2026）'!BI:BI)</f>
        <v>#REF!</v>
      </c>
      <c r="BJ257" s="235" t="e" cm="1">
        <f t="array" ref="BJ257">_xlfn.XLOOKUP($A257&amp;$B257,'[2]产值及收款计划（2026）'!$A:$A&amp;'[2]产值及收款计划（2026）'!$B:$B,'[2]产值及收款计划（2026）'!BJ:BJ)</f>
        <v>#REF!</v>
      </c>
      <c r="BK257" s="235" t="e" cm="1">
        <f t="array" ref="BK257">_xlfn.XLOOKUP($A257&amp;$B257,'[2]产值及收款计划（2026）'!$A:$A&amp;'[2]产值及收款计划（2026）'!$B:$B,'[2]产值及收款计划（2026）'!BK:BK)</f>
        <v>#REF!</v>
      </c>
      <c r="BL257" s="235" t="e" cm="1">
        <f t="array" ref="BL257">_xlfn.XLOOKUP($A257&amp;$B257,'[2]产值及收款计划（2026）'!$A:$A&amp;'[2]产值及收款计划（2026）'!$B:$B,'[2]产值及收款计划（2026）'!BL:BL)</f>
        <v>#REF!</v>
      </c>
      <c r="BM257" s="235"/>
      <c r="BN257" s="235"/>
      <c r="BO257" s="235"/>
      <c r="BP257" s="235"/>
      <c r="BQ257" s="235" t="e">
        <f>_xlfn.XLOOKUP($C257,应收未收表!$AJ:$AJ,应收未收表!AK:AK)</f>
        <v>#N/A</v>
      </c>
      <c r="BR257" s="235" t="e">
        <f>_xlfn.XLOOKUP($C257,应收未收表!$AJ:$AJ,应收未收表!AL:AL)</f>
        <v>#N/A</v>
      </c>
      <c r="BS257" s="235" t="e">
        <f>_xlfn.XLOOKUP($C257,应收未收表!$AJ:$AJ,应收未收表!AM:AM)</f>
        <v>#N/A</v>
      </c>
      <c r="BT257" s="235" t="e">
        <f>_xlfn.XLOOKUP($C257,应收未收表!$AJ:$AJ,应收未收表!AN:AN)</f>
        <v>#N/A</v>
      </c>
      <c r="BU257" s="234" t="str" cm="1">
        <f t="array" ref="BU257">_xlfn.XLOOKUP($A257&amp;$B257,'[2]产值及收款计划（2026）'!$A:$A&amp;'[2]产值及收款计划（2026）'!$B:$B,'[2]产值及收款计划（2026）'!BQ:BQ)</f>
        <v>上海城建智慧城市运营管理有限公司</v>
      </c>
      <c r="BV257" s="235" t="e" cm="1">
        <f t="array" ref="BV257">_xlfn.XLOOKUP($A257&amp;$B257,'[2]产值及收款计划（2026）'!$A:$A&amp;'[2]产值及收款计划（2026）'!$B:$B,'[2]产值及收款计划（2026）'!BR:BR)</f>
        <v>#REF!</v>
      </c>
      <c r="CE257" s="235" cm="1">
        <f t="array" ref="CE257">_xlfn.XLOOKUP($A257&amp;$B257,'[2]产值及收款计划（2026）'!$A:$A&amp;'[2]产值及收款计划（2026）'!$B:$B,'[2]产值及收款计划（2026）'!CA:CA)</f>
        <v>0</v>
      </c>
      <c r="CF257" s="235" cm="1">
        <f t="array" ref="CF257">_xlfn.XLOOKUP($A257&amp;$B257,'[2]产值及收款计划（2026）'!$A:$A&amp;'[2]产值及收款计划（2026）'!$B:$B,'[2]产值及收款计划（2026）'!CB:CB)</f>
        <v>0</v>
      </c>
      <c r="CG257" s="235" cm="1">
        <f t="array" ref="CG257">_xlfn.XLOOKUP($A257&amp;$B257,'[2]产值及收款计划（2026）'!$A:$A&amp;'[2]产值及收款计划（2026）'!$B:$B,'[2]产值及收款计划（2026）'!CC:CC)</f>
        <v>0</v>
      </c>
      <c r="CH257" s="235" cm="1">
        <f t="array" ref="CH257">_xlfn.XLOOKUP($A257&amp;$B257,'[2]产值及收款计划（2026）'!$A:$A&amp;'[2]产值及收款计划（2026）'!$B:$B,'[2]产值及收款计划（2026）'!CD:CD)</f>
        <v>0</v>
      </c>
      <c r="CI257" s="235" cm="1">
        <f t="array" ref="CI257">_xlfn.XLOOKUP($A257&amp;$B257,'[2]产值及收款计划（2026）'!$A:$A&amp;'[2]产值及收款计划（2026）'!$B:$B,'[2]产值及收款计划（2026）'!CE:CE)</f>
        <v>0</v>
      </c>
      <c r="CJ257" s="235" cm="1">
        <f t="array" ref="CJ257">_xlfn.XLOOKUP($A257&amp;$B257,'[2]产值及收款计划（2026）'!$A:$A&amp;'[2]产值及收款计划（2026）'!$B:$B,'[2]产值及收款计划（2026）'!CF:CF)</f>
        <v>0</v>
      </c>
      <c r="CK257" s="235" cm="1">
        <f t="array" ref="CK257">_xlfn.XLOOKUP($A257&amp;$B257,'[2]产值及收款计划（2026）'!$A:$A&amp;'[2]产值及收款计划（2026）'!$B:$B,'[2]产值及收款计划（2026）'!CG:CG)</f>
        <v>0</v>
      </c>
      <c r="CL257" s="235" cm="1">
        <f t="array" ref="CL257">_xlfn.XLOOKUP($A257&amp;$B257,'[2]产值及收款计划（2026）'!$A:$A&amp;'[2]产值及收款计划（2026）'!$B:$B,'[2]产值及收款计划（2026）'!CH:CH)</f>
        <v>0</v>
      </c>
      <c r="CM257" s="235" cm="1">
        <f t="array" ref="CM257">_xlfn.XLOOKUP($A257&amp;$B257,'[2]产值及收款计划（2026）'!$A:$A&amp;'[2]产值及收款计划（2026）'!$B:$B,'[2]产值及收款计划（2026）'!CI:CI)</f>
        <v>0</v>
      </c>
      <c r="CN257" s="235" cm="1">
        <f t="array" ref="CN257">_xlfn.XLOOKUP($A257&amp;$B257,'[2]产值及收款计划（2026）'!$A:$A&amp;'[2]产值及收款计划（2026）'!$B:$B,'[2]产值及收款计划（2026）'!CJ:CJ)</f>
        <v>0</v>
      </c>
      <c r="CO257" s="235" cm="1">
        <f t="array" ref="CO257">_xlfn.XLOOKUP($A257&amp;$B257,'[2]产值及收款计划（2026）'!$A:$A&amp;'[2]产值及收款计划（2026）'!$B:$B,'[2]产值及收款计划（2026）'!CK:CK)</f>
        <v>0</v>
      </c>
      <c r="CP257" s="235" cm="1">
        <f t="array" ref="CP257">_xlfn.XLOOKUP($A257&amp;$B257,'[2]产值及收款计划（2026）'!$A:$A&amp;'[2]产值及收款计划（2026）'!$B:$B,'[2]产值及收款计划（2026）'!CL:CL)</f>
        <v>0</v>
      </c>
      <c r="DE257" s="235" cm="1">
        <f t="array" ref="DE257">_xlfn.XLOOKUP($A257&amp;$B257,'[2]产值及收款计划（2026）'!$A:$A&amp;'[2]产值及收款计划（2026）'!$B:$B,'[2]产值及收款计划（2026）'!DA:DA)</f>
        <v>0</v>
      </c>
      <c r="DF257" s="235" cm="1">
        <f t="array" ref="DF257">_xlfn.XLOOKUP($A257&amp;$B257,'[2]产值及收款计划（2026）'!$A:$A&amp;'[2]产值及收款计划（2026）'!$B:$B,'[2]产值及收款计划（2026）'!DB:DB)</f>
        <v>0</v>
      </c>
      <c r="DG257" s="235" cm="1">
        <f t="array" ref="DG257">_xlfn.XLOOKUP($A257&amp;$B257,'[2]产值及收款计划（2026）'!$A:$A&amp;'[2]产值及收款计划（2026）'!$B:$B,'[2]产值及收款计划（2026）'!DC:DC)</f>
        <v>0</v>
      </c>
      <c r="DH257" s="235" cm="1">
        <f t="array" ref="DH257">_xlfn.XLOOKUP($A257&amp;$B257,'[2]产值及收款计划（2026）'!$A:$A&amp;'[2]产值及收款计划（2026）'!$B:$B,'[2]产值及收款计划（2026）'!DD:DD)</f>
        <v>0</v>
      </c>
      <c r="DI257" s="235" cm="1">
        <f t="array" ref="DI257">_xlfn.XLOOKUP($A257&amp;$B257,'[2]产值及收款计划（2026）'!$A:$A&amp;'[2]产值及收款计划（2026）'!$B:$B,'[2]产值及收款计划（2026）'!DE:DE)</f>
        <v>0</v>
      </c>
      <c r="DJ257" s="235" cm="1">
        <f t="array" ref="DJ257">_xlfn.XLOOKUP($A257&amp;$B257,'[2]产值及收款计划（2026）'!$A:$A&amp;'[2]产值及收款计划（2026）'!$B:$B,'[2]产值及收款计划（2026）'!DF:DF)</f>
        <v>0</v>
      </c>
      <c r="DK257" s="235" cm="1">
        <f t="array" ref="DK257">_xlfn.XLOOKUP($A257&amp;$B257,'[2]产值及收款计划（2026）'!$A:$A&amp;'[2]产值及收款计划（2026）'!$B:$B,'[2]产值及收款计划（2026）'!DG:DG)</f>
        <v>0</v>
      </c>
      <c r="DL257" s="235" cm="1">
        <f t="array" ref="DL257">_xlfn.XLOOKUP($A257&amp;$B257,'[2]产值及收款计划（2026）'!$A:$A&amp;'[2]产值及收款计划（2026）'!$B:$B,'[2]产值及收款计划（2026）'!DH:DH)</f>
        <v>0</v>
      </c>
      <c r="DM257" s="235" cm="1">
        <f t="array" ref="DM257">_xlfn.XLOOKUP($A257&amp;$B257,'[2]产值及收款计划（2026）'!$A:$A&amp;'[2]产值及收款计划（2026）'!$B:$B,'[2]产值及收款计划（2026）'!DI:DI)</f>
        <v>0</v>
      </c>
      <c r="DN257" s="235" cm="1">
        <f t="array" ref="DN257">_xlfn.XLOOKUP($A257&amp;$B257,'[2]产值及收款计划（2026）'!$A:$A&amp;'[2]产值及收款计划（2026）'!$B:$B,'[2]产值及收款计划（2026）'!DJ:DJ)</f>
        <v>0</v>
      </c>
      <c r="DO257" s="235" cm="1">
        <f t="array" ref="DO257">_xlfn.XLOOKUP($A257&amp;$B257,'[2]产值及收款计划（2026）'!$A:$A&amp;'[2]产值及收款计划（2026）'!$B:$B,'[2]产值及收款计划（2026）'!DK:DK)</f>
        <v>0</v>
      </c>
      <c r="DP257" s="235" cm="1">
        <f t="array" ref="DP257">_xlfn.XLOOKUP($A257&amp;$B257,'[2]产值及收款计划（2026）'!$A:$A&amp;'[2]产值及收款计划（2026）'!$B:$B,'[2]产值及收款计划（2026）'!DL:DL)</f>
        <v>0</v>
      </c>
      <c r="DQ257" s="243"/>
      <c r="DR257" s="229"/>
    </row>
    <row r="258" ht="20.25" spans="1:122">
      <c r="A258" s="233">
        <f t="shared" si="19"/>
        <v>109</v>
      </c>
      <c r="B258" s="233" t="s">
        <v>26</v>
      </c>
      <c r="C258" s="234" t="str" cm="1">
        <f t="array" ref="C258">_xlfn.XLOOKUP($A258&amp;$B258,'[2]产值及收款计划（2026）'!$A:$A&amp;'[2]产值及收款计划（2026）'!$B:$B,'[2]产值及收款计划（2026）'!C:C)</f>
        <v>C0CJZY-FW-T-2025027</v>
      </c>
      <c r="D258" s="234" t="str" cm="1">
        <f t="array" ref="D258">_xlfn.XLOOKUP($A258&amp;$B258,'[2]产值及收款计划（2026）'!$A:$A&amp;'[2]产值及收款计划（2026）'!$B:$B,'[2]产值及收款计划（2026）'!D:D)</f>
        <v>临港新片区智能网联云控平台建设项目（一期）二标段项目 城市治理场景采购合同</v>
      </c>
      <c r="E258" s="235" cm="1">
        <f t="array" ref="E258">_xlfn.XLOOKUP($A258&amp;$B258,'[2]产值及收款计划（2026）'!$A:$A&amp;'[2]产值及收款计划（2026）'!$B:$B,'[2]产值及收款计划（2026）'!E:E)</f>
        <v>99.5</v>
      </c>
      <c r="F258" s="235" cm="1">
        <f t="array" ref="F258">_xlfn.XLOOKUP($A258&amp;$B258,'[2]产值及收款计划（2026）'!$A:$A&amp;'[2]产值及收款计划（2026）'!$B:$B,'[2]产值及收款计划（2026）'!F:F)</f>
        <v>99.5</v>
      </c>
      <c r="G258" s="235" cm="1">
        <f t="array" ref="G258">_xlfn.XLOOKUP($A258&amp;$B258,'[2]产值及收款计划（2026）'!$A:$A&amp;'[2]产值及收款计划（2026）'!$B:$B,'[2]产值及收款计划（2026）'!G:G)</f>
        <v>99.5</v>
      </c>
      <c r="H258" s="235" cm="1">
        <f t="array" ref="H258">_xlfn.XLOOKUP($A258&amp;$B258,'[2]产值及收款计划（2026）'!$A:$A&amp;'[2]产值及收款计划（2026）'!$B:$B,'[2]产值及收款计划（2026）'!H:H)</f>
        <v>84.5</v>
      </c>
      <c r="I258" s="236" cm="1">
        <f t="array" ref="I258">_xlfn.XLOOKUP($A258&amp;$B258,'[2]产值及收款计划（2026）'!$A:$A&amp;'[2]产值及收款计划（2026）'!$B:$B,'[2]产值及收款计划（2026）'!I:I)</f>
        <v>0.849246231155779</v>
      </c>
      <c r="J258" s="237" cm="1">
        <f t="array" ref="J258">_xlfn.XLOOKUP($A258&amp;$B258,'[2]产值及收款计划（2026）'!$A:$A&amp;'[2]产值及收款计划（2026）'!$B:$B,'[2]产值及收款计划（2026）'!J:J)</f>
        <v>0.06</v>
      </c>
      <c r="K258" s="235" t="e" cm="1">
        <f t="array" ref="K258">_xlfn.XLOOKUP($A258&amp;$B258,'[2]产值及收款计划（2026）'!$A:$A&amp;'[2]产值及收款计划（2026）'!$B:$B,'[2]产值及收款计划（2026）'!K:K)</f>
        <v>#REF!</v>
      </c>
      <c r="L258" s="235" t="e" cm="1">
        <f t="array" ref="L258">_xlfn.XLOOKUP($A258&amp;$B258,'[2]产值及收款计划（2026）'!$A:$A&amp;'[2]产值及收款计划（2026）'!$B:$B,'[2]产值及收款计划（2026）'!L:L)</f>
        <v>#REF!</v>
      </c>
      <c r="M258" s="235" t="str" cm="1">
        <f t="array" ref="M258">_xlfn.XLOOKUP($A258&amp;$B258,'[2]产值及收款计划（2026）'!$A:$A&amp;'[2]产值及收款计划（2026）'!$B:$B,'[2]产值及收款计划（2026）'!M:M)</f>
        <v>主导</v>
      </c>
      <c r="N258" s="235" t="str" cm="1">
        <f t="array" ref="N258">_xlfn.XLOOKUP($A258&amp;$B258,'[2]产值及收款计划（2026）'!$A:$A&amp;'[2]产值及收款计划（2026）'!$B:$B,'[2]产值及收款计划（2026）'!N:N)</f>
        <v>贺一玮团队</v>
      </c>
      <c r="O258" s="235" t="str" cm="1">
        <f t="array" ref="O258">_xlfn.XLOOKUP($A258&amp;$B258,'[2]产值及收款计划（2026）'!$A:$A&amp;'[2]产值及收款计划（2026）'!$B:$B,'[2]产值及收款计划（2026）'!O:O)</f>
        <v>贺一玮</v>
      </c>
      <c r="P258" s="234" t="str" cm="1">
        <f t="array" ref="P258">_xlfn.XLOOKUP($A258&amp;$B258,'[2]产值及收款计划（2026）'!$A:$A&amp;'[2]产值及收款计划（2026）'!$B:$B,'[2]产值及收款计划（2026）'!P:P)</f>
        <v>在建</v>
      </c>
      <c r="Q258" s="235" t="e" cm="1">
        <f t="array" ref="Q258">_xlfn.XLOOKUP($A258&amp;$B258,'[2]产值及收款计划（2026）'!$A:$A&amp;'[2]产值及收款计划（2026）'!$B:$B,'[2]产值及收款计划（2026）'!Q:Q)</f>
        <v>#REF!</v>
      </c>
      <c r="R258" s="235" t="e" cm="1">
        <f t="array" ref="R258">_xlfn.XLOOKUP($A258&amp;$B258,'[2]产值及收款计划（2026）'!$A:$A&amp;'[2]产值及收款计划（2026）'!$B:$B,'[2]产值及收款计划（2026）'!R:R)</f>
        <v>#REF!</v>
      </c>
      <c r="S258" s="235" t="e" cm="1">
        <f t="array" ref="S258">_xlfn.XLOOKUP($A258&amp;$B258,'[2]产值及收款计划（2026）'!$A:$A&amp;'[2]产值及收款计划（2026）'!$B:$B,'[2]产值及收款计划（2026）'!S:S)</f>
        <v>#REF!</v>
      </c>
      <c r="T258" s="235" cm="1">
        <f t="array" ref="T258">_xlfn.XLOOKUP($A258&amp;$B258,'[2]产值及收款计划（2026）'!$A:$A&amp;'[2]产值及收款计划（2026）'!$B:$B,'[2]产值及收款计划（2026）'!T:T)</f>
        <v>79.6</v>
      </c>
      <c r="U258" s="235" cm="1">
        <f t="array" ref="U258">_xlfn.XLOOKUP($A258&amp;$B258,'[2]产值及收款计划（2026）'!$A:$A&amp;'[2]产值及收款计划（2026）'!$B:$B,'[2]产值及收款计划（2026）'!U:U)</f>
        <v>0</v>
      </c>
      <c r="V258" s="235" cm="1">
        <f t="array" ref="V258">_xlfn.XLOOKUP($A258&amp;$B258,'[2]产值及收款计划（2026）'!$A:$A&amp;'[2]产值及收款计划（2026）'!$B:$B,'[2]产值及收款计划（2026）'!V:V)</f>
        <v>19.9</v>
      </c>
      <c r="W258" s="235" t="e" cm="1">
        <f t="array" ref="W258">_xlfn.XLOOKUP($A258&amp;$B258,'[2]产值及收款计划（2026）'!$A:$A&amp;'[2]产值及收款计划（2026）'!$B:$B,'[2]产值及收款计划（2026）'!W:W)</f>
        <v>#REF!</v>
      </c>
      <c r="X258" s="235" t="e" cm="1">
        <f t="array" ref="X258">_xlfn.XLOOKUP($A258&amp;$B258,'[2]产值及收款计划（2026）'!$A:$A&amp;'[2]产值及收款计划（2026）'!$B:$B,'[2]产值及收款计划（2026）'!X:X)</f>
        <v>#REF!</v>
      </c>
      <c r="Y258" s="235" t="e" cm="1">
        <f t="array" ref="Y258">_xlfn.XLOOKUP($A258&amp;$B258,'[2]产值及收款计划（2026）'!$A:$A&amp;'[2]产值及收款计划（2026）'!$B:$B,'[2]产值及收款计划（2026）'!Y:Y)</f>
        <v>#REF!</v>
      </c>
      <c r="Z258" s="235" t="e" cm="1">
        <f t="array" ref="Z258">_xlfn.XLOOKUP($A258&amp;$B258,'[2]产值及收款计划（2026）'!$A:$A&amp;'[2]产值及收款计划（2026）'!$B:$B,'[2]产值及收款计划（2026）'!Z:Z)</f>
        <v>#REF!</v>
      </c>
      <c r="AA258" s="235" t="e" cm="1">
        <f t="array" ref="AA258">_xlfn.XLOOKUP($A258&amp;$B258,'[2]产值及收款计划（2026）'!$A:$A&amp;'[2]产值及收款计划（2026）'!$B:$B,'[2]产值及收款计划（2026）'!AA:AA)</f>
        <v>#REF!</v>
      </c>
      <c r="AB258" s="235" t="e" cm="1">
        <f t="array" ref="AB258">_xlfn.XLOOKUP($A258&amp;$B258,'[2]产值及收款计划（2026）'!$A:$A&amp;'[2]产值及收款计划（2026）'!$B:$B,'[2]产值及收款计划（2026）'!AB:AB)</f>
        <v>#REF!</v>
      </c>
      <c r="AC258" s="235" t="e" cm="1">
        <f t="array" ref="AC258">_xlfn.XLOOKUP($A258&amp;$B258,'[2]产值及收款计划（2026）'!$A:$A&amp;'[2]产值及收款计划（2026）'!$B:$B,'[2]产值及收款计划（2026）'!AC:AC)</f>
        <v>#REF!</v>
      </c>
      <c r="AD258" s="235" t="e" cm="1">
        <f t="array" ref="AD258">_xlfn.XLOOKUP($A258&amp;$B258,'[2]产值及收款计划（2026）'!$A:$A&amp;'[2]产值及收款计划（2026）'!$B:$B,'[2]产值及收款计划（2026）'!AD:AD)</f>
        <v>#REF!</v>
      </c>
      <c r="AE258" s="235" t="e" cm="1">
        <f t="array" ref="AE258">_xlfn.XLOOKUP($A258&amp;$B258,'[2]产值及收款计划（2026）'!$A:$A&amp;'[2]产值及收款计划（2026）'!$B:$B,'[2]产值及收款计划（2026）'!AE:AE)</f>
        <v>#REF!</v>
      </c>
      <c r="AF258" s="235" t="e" cm="1">
        <f t="array" ref="AF258">_xlfn.XLOOKUP($A258&amp;$B258,'[2]产值及收款计划（2026）'!$A:$A&amp;'[2]产值及收款计划（2026）'!$B:$B,'[2]产值及收款计划（2026）'!AF:AF)</f>
        <v>#REF!</v>
      </c>
      <c r="AG258" s="235" t="e" cm="1">
        <f t="array" ref="AG258">_xlfn.XLOOKUP($A258&amp;$B258,'[2]产值及收款计划（2026）'!$A:$A&amp;'[2]产值及收款计划（2026）'!$B:$B,'[2]产值及收款计划（2026）'!AG:AG)</f>
        <v>#REF!</v>
      </c>
      <c r="AH258" s="235" cm="1">
        <f t="array" ref="AH258">_xlfn.XLOOKUP($A258&amp;$B258,'[2]产值及收款计划（2026）'!$A:$A&amp;'[2]产值及收款计划（2026）'!$B:$B,'[2]产值及收款计划（2026）'!AH:AH)</f>
        <v>19.9</v>
      </c>
      <c r="AI258" s="235" t="e" cm="1">
        <f t="array" ref="AI258">_xlfn.XLOOKUP($A258&amp;$B258,'[2]产值及收款计划（2026）'!$A:$A&amp;'[2]产值及收款计划（2026）'!$B:$B,'[2]产值及收款计划（2026）'!AI:AI)</f>
        <v>#REF!</v>
      </c>
      <c r="AJ258" s="235" t="e" cm="1">
        <f t="array" ref="AJ258">_xlfn.XLOOKUP($A258&amp;$B258,'[2]产值及收款计划（2026）'!$A:$A&amp;'[2]产值及收款计划（2026）'!$B:$B,'[2]产值及收款计划（2026）'!AJ:AJ)</f>
        <v>#REF!</v>
      </c>
      <c r="AK258" s="235" t="e" cm="1">
        <f t="array" ref="AK258">_xlfn.XLOOKUP($A258&amp;$B258,'[2]产值及收款计划（2026）'!$A:$A&amp;'[2]产值及收款计划（2026）'!$B:$B,'[2]产值及收款计划（2026）'!AK:AK)</f>
        <v>#REF!</v>
      </c>
      <c r="AL258" s="235" t="e" cm="1">
        <f t="array" ref="AL258">_xlfn.XLOOKUP($A258&amp;$B258,'[2]产值及收款计划（2026）'!$A:$A&amp;'[2]产值及收款计划（2026）'!$B:$B,'[2]产值及收款计划（2026）'!AL:AL)</f>
        <v>#REF!</v>
      </c>
      <c r="AM258" s="242" t="e" cm="1">
        <f t="array" ref="AM258">_xlfn.LET(_xlpm.勾选月份状态数组,TRANSPOSE('PPT(12-15页）-TOP10'!$A$3:$A$14),_xlpm.选择数据区,IF('PPT(12-15页）-TOP10'!$E$3="收款",$BA258:$BL258,$AA258:$AL258),SUM(_xlfn._xlws.FILTER(_xlpm.选择数据区,_xlpm.勾选月份状态数组,"")))</f>
        <v>#REF!</v>
      </c>
      <c r="AN258" s="235" t="e">
        <f>_xlfn.XLOOKUP($C258,应收未收表!$T:$T,应收未收表!AA:AA)</f>
        <v>#N/A</v>
      </c>
      <c r="AO258" s="235" t="e">
        <f>_xlfn.XLOOKUP($C258,应收未收表!$T:$T,应收未收表!AB:AB)</f>
        <v>#N/A</v>
      </c>
      <c r="AP258" s="235" t="e">
        <f>_xlfn.XLOOKUP($C258,应收未收表!$T:$T,应收未收表!AC:AC)</f>
        <v>#N/A</v>
      </c>
      <c r="AQ258" s="235" t="e">
        <f>_xlfn.XLOOKUP($C258,应收未收表!$T:$T,应收未收表!AE:AE)</f>
        <v>#N/A</v>
      </c>
      <c r="AR258" s="235" t="e">
        <f>_xlfn.XLOOKUP($C258,应收未收表!$T:$T,应收未收表!AF:AF)</f>
        <v>#N/A</v>
      </c>
      <c r="AS258" s="235" t="e" cm="1">
        <f t="array" ref="AS258">_xlfn.XLOOKUP($A258&amp;$B258,'[2]产值及收款计划（2026）'!$A:$A&amp;'[2]产值及收款计划（2026）'!$B:$B,'[2]产值及收款计划（2026）'!AS:AS)</f>
        <v>#REF!</v>
      </c>
      <c r="AT258" s="235" t="e" cm="1">
        <f t="array" ref="AT258">_xlfn.XLOOKUP($A258&amp;$B258,'[2]产值及收款计划（2026）'!$A:$A&amp;'[2]产值及收款计划（2026）'!$B:$B,'[2]产值及收款计划（2026）'!AT:AT)</f>
        <v>#REF!</v>
      </c>
      <c r="AU258" s="235" t="e" cm="1">
        <f t="array" ref="AU258">_xlfn.XLOOKUP($A258&amp;$B258,'[2]产值及收款计划（2026）'!$A:$A&amp;'[2]产值及收款计划（2026）'!$B:$B,'[2]产值及收款计划（2026）'!AU:AU)</f>
        <v>#REF!</v>
      </c>
      <c r="AV258" s="235" t="e" cm="1">
        <f t="array" ref="AV258">_xlfn.XLOOKUP($A258&amp;$B258,'[2]产值及收款计划（2026）'!$A:$A&amp;'[2]产值及收款计划（2026）'!$B:$B,'[2]产值及收款计划（2026）'!AV:AV)</f>
        <v>#REF!</v>
      </c>
      <c r="AW258" s="235" cm="1">
        <f t="array" ref="AW258">_xlfn.XLOOKUP($A258&amp;$B258,'[2]产值及收款计划（2026）'!$A:$A&amp;'[2]产值及收款计划（2026）'!$B:$B,'[2]产值及收款计划（2026）'!AW:AW)</f>
        <v>29.85</v>
      </c>
      <c r="AX258" s="235" cm="1">
        <f t="array" ref="AX258">_xlfn.XLOOKUP($A258&amp;$B258,'[2]产值及收款计划（2026）'!$A:$A&amp;'[2]产值及收款计划（2026）'!$B:$B,'[2]产值及收款计划（2026）'!AX:AX)</f>
        <v>29.85</v>
      </c>
      <c r="AY258" s="235" cm="1">
        <f t="array" ref="AY258">_xlfn.XLOOKUP($A258&amp;$B258,'[2]产值及收款计划（2026）'!$A:$A&amp;'[2]产值及收款计划（2026）'!$B:$B,'[2]产值及收款计划（2026）'!AY:AY)</f>
        <v>39.8</v>
      </c>
      <c r="AZ258" s="235" cm="1">
        <f t="array" ref="AZ258">_xlfn.XLOOKUP($A258&amp;$B258,'[2]产值及收款计划（2026）'!$A:$A&amp;'[2]产值及收款计划（2026）'!$B:$B,'[2]产值及收款计划（2026）'!AZ:AZ)</f>
        <v>19.9</v>
      </c>
      <c r="BA258" s="235" t="e" cm="1">
        <f t="array" ref="BA258">_xlfn.XLOOKUP($A258&amp;$B258,'[2]产值及收款计划（2026）'!$A:$A&amp;'[2]产值及收款计划（2026）'!$B:$B,'[2]产值及收款计划（2026）'!BA:BA)</f>
        <v>#REF!</v>
      </c>
      <c r="BB258" s="235" t="e" cm="1">
        <f t="array" ref="BB258">_xlfn.XLOOKUP($A258&amp;$B258,'[2]产值及收款计划（2026）'!$A:$A&amp;'[2]产值及收款计划（2026）'!$B:$B,'[2]产值及收款计划（2026）'!BB:BB)</f>
        <v>#REF!</v>
      </c>
      <c r="BC258" s="235" cm="1">
        <f t="array" ref="BC258">_xlfn.XLOOKUP($A258&amp;$B258,'[2]产值及收款计划（2026）'!$A:$A&amp;'[2]产值及收款计划（2026）'!$B:$B,'[2]产值及收款计划（2026）'!BC:BC)</f>
        <v>29.85</v>
      </c>
      <c r="BD258" s="235" t="e" cm="1">
        <f t="array" ref="BD258">_xlfn.XLOOKUP($A258&amp;$B258,'[2]产值及收款计划（2026）'!$A:$A&amp;'[2]产值及收款计划（2026）'!$B:$B,'[2]产值及收款计划（2026）'!BD:BD)</f>
        <v>#REF!</v>
      </c>
      <c r="BE258" s="235" t="e" cm="1">
        <f t="array" ref="BE258">_xlfn.XLOOKUP($A258&amp;$B258,'[2]产值及收款计划（2026）'!$A:$A&amp;'[2]产值及收款计划（2026）'!$B:$B,'[2]产值及收款计划（2026）'!BE:BE)</f>
        <v>#REF!</v>
      </c>
      <c r="BF258" s="235" t="e" cm="1">
        <f t="array" ref="BF258">_xlfn.XLOOKUP($A258&amp;$B258,'[2]产值及收款计划（2026）'!$A:$A&amp;'[2]产值及收款计划（2026）'!$B:$B,'[2]产值及收款计划（2026）'!BF:BF)</f>
        <v>#REF!</v>
      </c>
      <c r="BG258" s="235" t="e" cm="1">
        <f t="array" ref="BG258">_xlfn.XLOOKUP($A258&amp;$B258,'[2]产值及收款计划（2026）'!$A:$A&amp;'[2]产值及收款计划（2026）'!$B:$B,'[2]产值及收款计划（2026）'!BG:BG)</f>
        <v>#REF!</v>
      </c>
      <c r="BH258" s="235" t="e" cm="1">
        <f t="array" ref="BH258">_xlfn.XLOOKUP($A258&amp;$B258,'[2]产值及收款计划（2026）'!$A:$A&amp;'[2]产值及收款计划（2026）'!$B:$B,'[2]产值及收款计划（2026）'!BH:BH)</f>
        <v>#REF!</v>
      </c>
      <c r="BI258" s="235" t="e" cm="1">
        <f t="array" ref="BI258">_xlfn.XLOOKUP($A258&amp;$B258,'[2]产值及收款计划（2026）'!$A:$A&amp;'[2]产值及收款计划（2026）'!$B:$B,'[2]产值及收款计划（2026）'!BI:BI)</f>
        <v>#REF!</v>
      </c>
      <c r="BJ258" s="235" t="e" cm="1">
        <f t="array" ref="BJ258">_xlfn.XLOOKUP($A258&amp;$B258,'[2]产值及收款计划（2026）'!$A:$A&amp;'[2]产值及收款计划（2026）'!$B:$B,'[2]产值及收款计划（2026）'!BJ:BJ)</f>
        <v>#REF!</v>
      </c>
      <c r="BK258" s="235" t="e" cm="1">
        <f t="array" ref="BK258">_xlfn.XLOOKUP($A258&amp;$B258,'[2]产值及收款计划（2026）'!$A:$A&amp;'[2]产值及收款计划（2026）'!$B:$B,'[2]产值及收款计划（2026）'!BK:BK)</f>
        <v>#REF!</v>
      </c>
      <c r="BL258" s="235" t="e" cm="1">
        <f t="array" ref="BL258">_xlfn.XLOOKUP($A258&amp;$B258,'[2]产值及收款计划（2026）'!$A:$A&amp;'[2]产值及收款计划（2026）'!$B:$B,'[2]产值及收款计划（2026）'!BL:BL)</f>
        <v>#REF!</v>
      </c>
      <c r="BM258" s="235"/>
      <c r="BN258" s="235"/>
      <c r="BO258" s="235"/>
      <c r="BP258" s="235"/>
      <c r="BQ258" s="235" t="e">
        <f>_xlfn.XLOOKUP($C258,应收未收表!$AJ:$AJ,应收未收表!AK:AK)</f>
        <v>#N/A</v>
      </c>
      <c r="BR258" s="235" t="e">
        <f>_xlfn.XLOOKUP($C258,应收未收表!$AJ:$AJ,应收未收表!AL:AL)</f>
        <v>#N/A</v>
      </c>
      <c r="BS258" s="235" t="e">
        <f>_xlfn.XLOOKUP($C258,应收未收表!$AJ:$AJ,应收未收表!AM:AM)</f>
        <v>#N/A</v>
      </c>
      <c r="BT258" s="235" t="e">
        <f>_xlfn.XLOOKUP($C258,应收未收表!$AJ:$AJ,应收未收表!AN:AN)</f>
        <v>#N/A</v>
      </c>
      <c r="BU258" s="234" t="str" cm="1">
        <f t="array" ref="BU258">_xlfn.XLOOKUP($A258&amp;$B258,'[2]产值及收款计划（2026）'!$A:$A&amp;'[2]产值及收款计划（2026）'!$B:$B,'[2]产值及收款计划（2026）'!BQ:BQ)</f>
        <v>上海城建智慧城市运营管理有限公司</v>
      </c>
      <c r="BV258" s="235" t="e" cm="1">
        <f t="array" ref="BV258">_xlfn.XLOOKUP($A258&amp;$B258,'[2]产值及收款计划（2026）'!$A:$A&amp;'[2]产值及收款计划（2026）'!$B:$B,'[2]产值及收款计划（2026）'!BR:BR)</f>
        <v>#REF!</v>
      </c>
      <c r="CE258" s="235" cm="1">
        <f t="array" ref="CE258">_xlfn.XLOOKUP($A258&amp;$B258,'[2]产值及收款计划（2026）'!$A:$A&amp;'[2]产值及收款计划（2026）'!$B:$B,'[2]产值及收款计划（2026）'!CA:CA)</f>
        <v>0</v>
      </c>
      <c r="CF258" s="235" cm="1">
        <f t="array" ref="CF258">_xlfn.XLOOKUP($A258&amp;$B258,'[2]产值及收款计划（2026）'!$A:$A&amp;'[2]产值及收款计划（2026）'!$B:$B,'[2]产值及收款计划（2026）'!CB:CB)</f>
        <v>0</v>
      </c>
      <c r="CG258" s="235" cm="1">
        <f t="array" ref="CG258">_xlfn.XLOOKUP($A258&amp;$B258,'[2]产值及收款计划（2026）'!$A:$A&amp;'[2]产值及收款计划（2026）'!$B:$B,'[2]产值及收款计划（2026）'!CC:CC)</f>
        <v>0</v>
      </c>
      <c r="CH258" s="235" cm="1">
        <f t="array" ref="CH258">_xlfn.XLOOKUP($A258&amp;$B258,'[2]产值及收款计划（2026）'!$A:$A&amp;'[2]产值及收款计划（2026）'!$B:$B,'[2]产值及收款计划（2026）'!CD:CD)</f>
        <v>0</v>
      </c>
      <c r="CI258" s="235" cm="1">
        <f t="array" ref="CI258">_xlfn.XLOOKUP($A258&amp;$B258,'[2]产值及收款计划（2026）'!$A:$A&amp;'[2]产值及收款计划（2026）'!$B:$B,'[2]产值及收款计划（2026）'!CE:CE)</f>
        <v>0</v>
      </c>
      <c r="CJ258" s="235" cm="1">
        <f t="array" ref="CJ258">_xlfn.XLOOKUP($A258&amp;$B258,'[2]产值及收款计划（2026）'!$A:$A&amp;'[2]产值及收款计划（2026）'!$B:$B,'[2]产值及收款计划（2026）'!CF:CF)</f>
        <v>0</v>
      </c>
      <c r="CK258" s="235" cm="1">
        <f t="array" ref="CK258">_xlfn.XLOOKUP($A258&amp;$B258,'[2]产值及收款计划（2026）'!$A:$A&amp;'[2]产值及收款计划（2026）'!$B:$B,'[2]产值及收款计划（2026）'!CG:CG)</f>
        <v>0</v>
      </c>
      <c r="CL258" s="235" cm="1">
        <f t="array" ref="CL258">_xlfn.XLOOKUP($A258&amp;$B258,'[2]产值及收款计划（2026）'!$A:$A&amp;'[2]产值及收款计划（2026）'!$B:$B,'[2]产值及收款计划（2026）'!CH:CH)</f>
        <v>0</v>
      </c>
      <c r="CM258" s="235" cm="1">
        <f t="array" ref="CM258">_xlfn.XLOOKUP($A258&amp;$B258,'[2]产值及收款计划（2026）'!$A:$A&amp;'[2]产值及收款计划（2026）'!$B:$B,'[2]产值及收款计划（2026）'!CI:CI)</f>
        <v>0</v>
      </c>
      <c r="CN258" s="235" cm="1">
        <f t="array" ref="CN258">_xlfn.XLOOKUP($A258&amp;$B258,'[2]产值及收款计划（2026）'!$A:$A&amp;'[2]产值及收款计划（2026）'!$B:$B,'[2]产值及收款计划（2026）'!CJ:CJ)</f>
        <v>0</v>
      </c>
      <c r="CO258" s="235" cm="1">
        <f t="array" ref="CO258">_xlfn.XLOOKUP($A258&amp;$B258,'[2]产值及收款计划（2026）'!$A:$A&amp;'[2]产值及收款计划（2026）'!$B:$B,'[2]产值及收款计划（2026）'!CK:CK)</f>
        <v>0</v>
      </c>
      <c r="CP258" s="235" cm="1">
        <f t="array" ref="CP258">_xlfn.XLOOKUP($A258&amp;$B258,'[2]产值及收款计划（2026）'!$A:$A&amp;'[2]产值及收款计划（2026）'!$B:$B,'[2]产值及收款计划（2026）'!CL:CL)</f>
        <v>0</v>
      </c>
      <c r="DE258" s="235" cm="1">
        <f t="array" ref="DE258">_xlfn.XLOOKUP($A258&amp;$B258,'[2]产值及收款计划（2026）'!$A:$A&amp;'[2]产值及收款计划（2026）'!$B:$B,'[2]产值及收款计划（2026）'!DA:DA)</f>
        <v>0</v>
      </c>
      <c r="DF258" s="235" cm="1">
        <f t="array" ref="DF258">_xlfn.XLOOKUP($A258&amp;$B258,'[2]产值及收款计划（2026）'!$A:$A&amp;'[2]产值及收款计划（2026）'!$B:$B,'[2]产值及收款计划（2026）'!DB:DB)</f>
        <v>29.85</v>
      </c>
      <c r="DG258" s="235" cm="1">
        <f t="array" ref="DG258">_xlfn.XLOOKUP($A258&amp;$B258,'[2]产值及收款计划（2026）'!$A:$A&amp;'[2]产值及收款计划（2026）'!$B:$B,'[2]产值及收款计划（2026）'!DC:DC)</f>
        <v>0</v>
      </c>
      <c r="DH258" s="235" cm="1">
        <f t="array" ref="DH258">_xlfn.XLOOKUP($A258&amp;$B258,'[2]产值及收款计划（2026）'!$A:$A&amp;'[2]产值及收款计划（2026）'!$B:$B,'[2]产值及收款计划（2026）'!DD:DD)</f>
        <v>0</v>
      </c>
      <c r="DI258" s="235" cm="1">
        <f t="array" ref="DI258">_xlfn.XLOOKUP($A258&amp;$B258,'[2]产值及收款计划（2026）'!$A:$A&amp;'[2]产值及收款计划（2026）'!$B:$B,'[2]产值及收款计划（2026）'!DE:DE)</f>
        <v>0</v>
      </c>
      <c r="DJ258" s="235" cm="1">
        <f t="array" ref="DJ258">_xlfn.XLOOKUP($A258&amp;$B258,'[2]产值及收款计划（2026）'!$A:$A&amp;'[2]产值及收款计划（2026）'!$B:$B,'[2]产值及收款计划（2026）'!DF:DF)</f>
        <v>0</v>
      </c>
      <c r="DK258" s="235" cm="1">
        <f t="array" ref="DK258">_xlfn.XLOOKUP($A258&amp;$B258,'[2]产值及收款计划（2026）'!$A:$A&amp;'[2]产值及收款计划（2026）'!$B:$B,'[2]产值及收款计划（2026）'!DG:DG)</f>
        <v>0</v>
      </c>
      <c r="DL258" s="235" cm="1">
        <f t="array" ref="DL258">_xlfn.XLOOKUP($A258&amp;$B258,'[2]产值及收款计划（2026）'!$A:$A&amp;'[2]产值及收款计划（2026）'!$B:$B,'[2]产值及收款计划（2026）'!DH:DH)</f>
        <v>0</v>
      </c>
      <c r="DM258" s="235" cm="1">
        <f t="array" ref="DM258">_xlfn.XLOOKUP($A258&amp;$B258,'[2]产值及收款计划（2026）'!$A:$A&amp;'[2]产值及收款计划（2026）'!$B:$B,'[2]产值及收款计划（2026）'!DI:DI)</f>
        <v>0</v>
      </c>
      <c r="DN258" s="235" cm="1">
        <f t="array" ref="DN258">_xlfn.XLOOKUP($A258&amp;$B258,'[2]产值及收款计划（2026）'!$A:$A&amp;'[2]产值及收款计划（2026）'!$B:$B,'[2]产值及收款计划（2026）'!DJ:DJ)</f>
        <v>0</v>
      </c>
      <c r="DO258" s="235" cm="1">
        <f t="array" ref="DO258">_xlfn.XLOOKUP($A258&amp;$B258,'[2]产值及收款计划（2026）'!$A:$A&amp;'[2]产值及收款计划（2026）'!$B:$B,'[2]产值及收款计划（2026）'!DK:DK)</f>
        <v>0</v>
      </c>
      <c r="DP258" s="235" cm="1">
        <f t="array" ref="DP258">_xlfn.XLOOKUP($A258&amp;$B258,'[2]产值及收款计划（2026）'!$A:$A&amp;'[2]产值及收款计划（2026）'!$B:$B,'[2]产值及收款计划（2026）'!DL:DL)</f>
        <v>0</v>
      </c>
      <c r="DQ258" s="243"/>
      <c r="DR258" s="229"/>
    </row>
    <row r="259" ht="20.25" spans="1:122">
      <c r="A259" s="233">
        <f t="shared" si="19"/>
        <v>110</v>
      </c>
      <c r="B259" s="233" t="s">
        <v>26</v>
      </c>
      <c r="C259" s="234" t="str" cm="1">
        <f t="array" ref="C259">_xlfn.XLOOKUP($A259&amp;$B259,'[2]产值及收款计划（2026）'!$A:$A&amp;'[2]产值及收款计划（2026）'!$B:$B,'[2]产值及收款计划（2026）'!C:C)</f>
        <v>C0CJZY-FW-T/W-2025015</v>
      </c>
      <c r="D259" s="234" t="str" cm="1">
        <f t="array" ref="D259">_xlfn.XLOOKUP($A259&amp;$B259,'[2]产值及收款计划（2026）'!$A:$A&amp;'[2]产值及收款计划（2026）'!$B:$B,'[2]产值及收款计划（2026）'!D:D)</f>
        <v>成都市政开发有限公司智慧城市运维平台（一期）系统建设 服务合同</v>
      </c>
      <c r="E259" s="235" cm="1">
        <f t="array" ref="E259">_xlfn.XLOOKUP($A259&amp;$B259,'[2]产值及收款计划（2026）'!$A:$A&amp;'[2]产值及收款计划（2026）'!$B:$B,'[2]产值及收款计划（2026）'!E:E)</f>
        <v>400.6124</v>
      </c>
      <c r="F259" s="235" cm="1">
        <f t="array" ref="F259">_xlfn.XLOOKUP($A259&amp;$B259,'[2]产值及收款计划（2026）'!$A:$A&amp;'[2]产值及收款计划（2026）'!$B:$B,'[2]产值及收款计划（2026）'!F:F)</f>
        <v>400.6124</v>
      </c>
      <c r="G259" s="235" cm="1">
        <f t="array" ref="G259">_xlfn.XLOOKUP($A259&amp;$B259,'[2]产值及收款计划（2026）'!$A:$A&amp;'[2]产值及收款计划（2026）'!$B:$B,'[2]产值及收款计划（2026）'!G:G)</f>
        <v>400.6124</v>
      </c>
      <c r="H259" s="235" cm="1">
        <f t="array" ref="H259">_xlfn.XLOOKUP($A259&amp;$B259,'[2]产值及收款计划（2026）'!$A:$A&amp;'[2]产值及收款计划（2026）'!$B:$B,'[2]产值及收款计划（2026）'!H:H)</f>
        <v>364.7124</v>
      </c>
      <c r="I259" s="236" cm="1">
        <f t="array" ref="I259">_xlfn.XLOOKUP($A259&amp;$B259,'[2]产值及收款计划（2026）'!$A:$A&amp;'[2]产值及收款计划（2026）'!$B:$B,'[2]产值及收款计划（2026）'!I:I)</f>
        <v>0.910387197201085</v>
      </c>
      <c r="J259" s="237" cm="1">
        <f t="array" ref="J259">_xlfn.XLOOKUP($A259&amp;$B259,'[2]产值及收款计划（2026）'!$A:$A&amp;'[2]产值及收款计划（2026）'!$B:$B,'[2]产值及收款计划（2026）'!J:J)</f>
        <v>0.0649070813597321</v>
      </c>
      <c r="K259" s="235" t="e" cm="1">
        <f t="array" ref="K259">_xlfn.XLOOKUP($A259&amp;$B259,'[2]产值及收款计划（2026）'!$A:$A&amp;'[2]产值及收款计划（2026）'!$B:$B,'[2]产值及收款计划（2026）'!K:K)</f>
        <v>#REF!</v>
      </c>
      <c r="L259" s="235" t="e" cm="1">
        <f t="array" ref="L259">_xlfn.XLOOKUP($A259&amp;$B259,'[2]产值及收款计划（2026）'!$A:$A&amp;'[2]产值及收款计划（2026）'!$B:$B,'[2]产值及收款计划（2026）'!L:L)</f>
        <v>#REF!</v>
      </c>
      <c r="M259" s="235" t="str" cm="1">
        <f t="array" ref="M259">_xlfn.XLOOKUP($A259&amp;$B259,'[2]产值及收款计划（2026）'!$A:$A&amp;'[2]产值及收款计划（2026）'!$B:$B,'[2]产值及收款计划（2026）'!M:M)</f>
        <v>主导</v>
      </c>
      <c r="N259" s="235" t="str" cm="1">
        <f t="array" ref="N259">_xlfn.XLOOKUP($A259&amp;$B259,'[2]产值及收款计划（2026）'!$A:$A&amp;'[2]产值及收款计划（2026）'!$B:$B,'[2]产值及收款计划（2026）'!N:N)</f>
        <v>贺一玮团队</v>
      </c>
      <c r="O259" s="235" t="str" cm="1">
        <f t="array" ref="O259">_xlfn.XLOOKUP($A259&amp;$B259,'[2]产值及收款计划（2026）'!$A:$A&amp;'[2]产值及收款计划（2026）'!$B:$B,'[2]产值及收款计划（2026）'!O:O)</f>
        <v>崔彦勇</v>
      </c>
      <c r="P259" s="234" t="str" cm="1">
        <f t="array" ref="P259">_xlfn.XLOOKUP($A259&amp;$B259,'[2]产值及收款计划（2026）'!$A:$A&amp;'[2]产值及收款计划（2026）'!$B:$B,'[2]产值及收款计划（2026）'!P:P)</f>
        <v>在建</v>
      </c>
      <c r="Q259" s="235" t="e" cm="1">
        <f t="array" ref="Q259">_xlfn.XLOOKUP($A259&amp;$B259,'[2]产值及收款计划（2026）'!$A:$A&amp;'[2]产值及收款计划（2026）'!$B:$B,'[2]产值及收款计划（2026）'!Q:Q)</f>
        <v>#REF!</v>
      </c>
      <c r="R259" s="235" t="e" cm="1">
        <f t="array" ref="R259">_xlfn.XLOOKUP($A259&amp;$B259,'[2]产值及收款计划（2026）'!$A:$A&amp;'[2]产值及收款计划（2026）'!$B:$B,'[2]产值及收款计划（2026）'!R:R)</f>
        <v>#REF!</v>
      </c>
      <c r="S259" s="235" t="e" cm="1">
        <f t="array" ref="S259">_xlfn.XLOOKUP($A259&amp;$B259,'[2]产值及收款计划（2026）'!$A:$A&amp;'[2]产值及收款计划（2026）'!$B:$B,'[2]产值及收款计划（2026）'!S:S)</f>
        <v>#REF!</v>
      </c>
      <c r="T259" s="235" cm="1">
        <f t="array" ref="T259">_xlfn.XLOOKUP($A259&amp;$B259,'[2]产值及收款计划（2026）'!$A:$A&amp;'[2]产值及收款计划（2026）'!$B:$B,'[2]产值及收款计划（2026）'!T:T)</f>
        <v>394.5524</v>
      </c>
      <c r="U259" s="235" cm="1">
        <f t="array" ref="U259">_xlfn.XLOOKUP($A259&amp;$B259,'[2]产值及收款计划（2026）'!$A:$A&amp;'[2]产值及收款计划（2026）'!$B:$B,'[2]产值及收款计划（2026）'!U:U)</f>
        <v>0</v>
      </c>
      <c r="V259" s="235" cm="1">
        <f t="array" ref="V259">_xlfn.XLOOKUP($A259&amp;$B259,'[2]产值及收款计划（2026）'!$A:$A&amp;'[2]产值及收款计划（2026）'!$B:$B,'[2]产值及收款计划（2026）'!V:V)</f>
        <v>6.06</v>
      </c>
      <c r="W259" s="235" t="e" cm="1">
        <f t="array" ref="W259">_xlfn.XLOOKUP($A259&amp;$B259,'[2]产值及收款计划（2026）'!$A:$A&amp;'[2]产值及收款计划（2026）'!$B:$B,'[2]产值及收款计划（2026）'!W:W)</f>
        <v>#REF!</v>
      </c>
      <c r="X259" s="235" t="e" cm="1">
        <f t="array" ref="X259">_xlfn.XLOOKUP($A259&amp;$B259,'[2]产值及收款计划（2026）'!$A:$A&amp;'[2]产值及收款计划（2026）'!$B:$B,'[2]产值及收款计划（2026）'!X:X)</f>
        <v>#REF!</v>
      </c>
      <c r="Y259" s="235" t="e" cm="1">
        <f t="array" ref="Y259">_xlfn.XLOOKUP($A259&amp;$B259,'[2]产值及收款计划（2026）'!$A:$A&amp;'[2]产值及收款计划（2026）'!$B:$B,'[2]产值及收款计划（2026）'!Y:Y)</f>
        <v>#REF!</v>
      </c>
      <c r="Z259" s="235" t="e" cm="1">
        <f t="array" ref="Z259">_xlfn.XLOOKUP($A259&amp;$B259,'[2]产值及收款计划（2026）'!$A:$A&amp;'[2]产值及收款计划（2026）'!$B:$B,'[2]产值及收款计划（2026）'!Z:Z)</f>
        <v>#REF!</v>
      </c>
      <c r="AA259" s="235" t="e" cm="1">
        <f t="array" ref="AA259">_xlfn.XLOOKUP($A259&amp;$B259,'[2]产值及收款计划（2026）'!$A:$A&amp;'[2]产值及收款计划（2026）'!$B:$B,'[2]产值及收款计划（2026）'!AA:AA)</f>
        <v>#REF!</v>
      </c>
      <c r="AB259" s="235" t="e" cm="1">
        <f t="array" ref="AB259">_xlfn.XLOOKUP($A259&amp;$B259,'[2]产值及收款计划（2026）'!$A:$A&amp;'[2]产值及收款计划（2026）'!$B:$B,'[2]产值及收款计划（2026）'!AB:AB)</f>
        <v>#REF!</v>
      </c>
      <c r="AC259" s="235" t="e" cm="1">
        <f t="array" ref="AC259">_xlfn.XLOOKUP($A259&amp;$B259,'[2]产值及收款计划（2026）'!$A:$A&amp;'[2]产值及收款计划（2026）'!$B:$B,'[2]产值及收款计划（2026）'!AC:AC)</f>
        <v>#REF!</v>
      </c>
      <c r="AD259" s="235" t="e" cm="1">
        <f t="array" ref="AD259">_xlfn.XLOOKUP($A259&amp;$B259,'[2]产值及收款计划（2026）'!$A:$A&amp;'[2]产值及收款计划（2026）'!$B:$B,'[2]产值及收款计划（2026）'!AD:AD)</f>
        <v>#REF!</v>
      </c>
      <c r="AE259" s="235" t="e" cm="1">
        <f t="array" ref="AE259">_xlfn.XLOOKUP($A259&amp;$B259,'[2]产值及收款计划（2026）'!$A:$A&amp;'[2]产值及收款计划（2026）'!$B:$B,'[2]产值及收款计划（2026）'!AE:AE)</f>
        <v>#REF!</v>
      </c>
      <c r="AF259" s="235" t="e" cm="1">
        <f t="array" ref="AF259">_xlfn.XLOOKUP($A259&amp;$B259,'[2]产值及收款计划（2026）'!$A:$A&amp;'[2]产值及收款计划（2026）'!$B:$B,'[2]产值及收款计划（2026）'!AF:AF)</f>
        <v>#REF!</v>
      </c>
      <c r="AG259" s="235" t="e" cm="1">
        <f t="array" ref="AG259">_xlfn.XLOOKUP($A259&amp;$B259,'[2]产值及收款计划（2026）'!$A:$A&amp;'[2]产值及收款计划（2026）'!$B:$B,'[2]产值及收款计划（2026）'!AG:AG)</f>
        <v>#REF!</v>
      </c>
      <c r="AH259" s="235" t="e" cm="1">
        <f t="array" ref="AH259">_xlfn.XLOOKUP($A259&amp;$B259,'[2]产值及收款计划（2026）'!$A:$A&amp;'[2]产值及收款计划（2026）'!$B:$B,'[2]产值及收款计划（2026）'!AH:AH)</f>
        <v>#REF!</v>
      </c>
      <c r="AI259" s="235" t="e" cm="1">
        <f t="array" ref="AI259">_xlfn.XLOOKUP($A259&amp;$B259,'[2]产值及收款计划（2026）'!$A:$A&amp;'[2]产值及收款计划（2026）'!$B:$B,'[2]产值及收款计划（2026）'!AI:AI)</f>
        <v>#REF!</v>
      </c>
      <c r="AJ259" s="235" t="e" cm="1">
        <f t="array" ref="AJ259">_xlfn.XLOOKUP($A259&amp;$B259,'[2]产值及收款计划（2026）'!$A:$A&amp;'[2]产值及收款计划（2026）'!$B:$B,'[2]产值及收款计划（2026）'!AJ:AJ)</f>
        <v>#REF!</v>
      </c>
      <c r="AK259" s="235" t="e" cm="1">
        <f t="array" ref="AK259">_xlfn.XLOOKUP($A259&amp;$B259,'[2]产值及收款计划（2026）'!$A:$A&amp;'[2]产值及收款计划（2026）'!$B:$B,'[2]产值及收款计划（2026）'!AK:AK)</f>
        <v>#REF!</v>
      </c>
      <c r="AL259" s="235" t="e" cm="1">
        <f t="array" ref="AL259">_xlfn.XLOOKUP($A259&amp;$B259,'[2]产值及收款计划（2026）'!$A:$A&amp;'[2]产值及收款计划（2026）'!$B:$B,'[2]产值及收款计划（2026）'!AL:AL)</f>
        <v>#REF!</v>
      </c>
      <c r="AM259" s="242" t="e" cm="1">
        <f t="array" ref="AM259">_xlfn.LET(_xlpm.勾选月份状态数组,TRANSPOSE('PPT(12-15页）-TOP10'!$A$3:$A$14),_xlpm.选择数据区,IF('PPT(12-15页）-TOP10'!$E$3="收款",$BA259:$BL259,$AA259:$AL259),SUM(_xlfn._xlws.FILTER(_xlpm.选择数据区,_xlpm.勾选月份状态数组,"")))</f>
        <v>#REF!</v>
      </c>
      <c r="AN259" s="235" t="e">
        <f>_xlfn.XLOOKUP($C259,应收未收表!$T:$T,应收未收表!AA:AA)</f>
        <v>#N/A</v>
      </c>
      <c r="AO259" s="235" t="e">
        <f>_xlfn.XLOOKUP($C259,应收未收表!$T:$T,应收未收表!AB:AB)</f>
        <v>#N/A</v>
      </c>
      <c r="AP259" s="235" t="e">
        <f>_xlfn.XLOOKUP($C259,应收未收表!$T:$T,应收未收表!AC:AC)</f>
        <v>#N/A</v>
      </c>
      <c r="AQ259" s="235" t="e">
        <f>_xlfn.XLOOKUP($C259,应收未收表!$T:$T,应收未收表!AE:AE)</f>
        <v>#N/A</v>
      </c>
      <c r="AR259" s="235" t="e">
        <f>_xlfn.XLOOKUP($C259,应收未收表!$T:$T,应收未收表!AF:AF)</f>
        <v>#N/A</v>
      </c>
      <c r="AS259" s="235" t="e" cm="1">
        <f t="array" ref="AS259">_xlfn.XLOOKUP($A259&amp;$B259,'[2]产值及收款计划（2026）'!$A:$A&amp;'[2]产值及收款计划（2026）'!$B:$B,'[2]产值及收款计划（2026）'!AS:AS)</f>
        <v>#REF!</v>
      </c>
      <c r="AT259" s="235" t="e" cm="1">
        <f t="array" ref="AT259">_xlfn.XLOOKUP($A259&amp;$B259,'[2]产值及收款计划（2026）'!$A:$A&amp;'[2]产值及收款计划（2026）'!$B:$B,'[2]产值及收款计划（2026）'!AT:AT)</f>
        <v>#REF!</v>
      </c>
      <c r="AU259" s="235" t="e" cm="1">
        <f t="array" ref="AU259">_xlfn.XLOOKUP($A259&amp;$B259,'[2]产值及收款计划（2026）'!$A:$A&amp;'[2]产值及收款计划（2026）'!$B:$B,'[2]产值及收款计划（2026）'!AU:AU)</f>
        <v>#REF!</v>
      </c>
      <c r="AV259" s="235" t="e" cm="1">
        <f t="array" ref="AV259">_xlfn.XLOOKUP($A259&amp;$B259,'[2]产值及收款计划（2026）'!$A:$A&amp;'[2]产值及收款计划（2026）'!$B:$B,'[2]产值及收款计划（2026）'!AV:AV)</f>
        <v>#REF!</v>
      </c>
      <c r="AW259" s="235" cm="1">
        <f t="array" ref="AW259">_xlfn.XLOOKUP($A259&amp;$B259,'[2]产值及收款计划（2026）'!$A:$A&amp;'[2]产值及收款计划（2026）'!$B:$B,'[2]产值及收款计划（2026）'!AW:AW)</f>
        <v>38.88324</v>
      </c>
      <c r="AX259" s="235" cm="1">
        <f t="array" ref="AX259">_xlfn.XLOOKUP($A259&amp;$B259,'[2]产值及收款计划（2026）'!$A:$A&amp;'[2]产值及收款计划（2026）'!$B:$B,'[2]产值及收款计划（2026）'!AX:AX)</f>
        <v>77.76648</v>
      </c>
      <c r="AY259" s="235" cm="1">
        <f t="array" ref="AY259">_xlfn.XLOOKUP($A259&amp;$B259,'[2]产值及收款计划（2026）'!$A:$A&amp;'[2]产值及收款计划（2026）'!$B:$B,'[2]产值及收款计划（2026）'!AY:AY)</f>
        <v>283.96268</v>
      </c>
      <c r="AZ259" s="235" cm="1">
        <f t="array" ref="AZ259">_xlfn.XLOOKUP($A259&amp;$B259,'[2]产值及收款计划（2026）'!$A:$A&amp;'[2]产值及收款计划（2026）'!$B:$B,'[2]产值及收款计划（2026）'!AZ:AZ)</f>
        <v>277.90268</v>
      </c>
      <c r="BA259" s="235" t="e" cm="1">
        <f t="array" ref="BA259">_xlfn.XLOOKUP($A259&amp;$B259,'[2]产值及收款计划（2026）'!$A:$A&amp;'[2]产值及收款计划（2026）'!$B:$B,'[2]产值及收款计划（2026）'!BA:BA)</f>
        <v>#REF!</v>
      </c>
      <c r="BB259" s="235" cm="1">
        <f t="array" ref="BB259">_xlfn.XLOOKUP($A259&amp;$B259,'[2]产值及收款计划（2026）'!$A:$A&amp;'[2]产值及收款计划（2026）'!$B:$B,'[2]产值及收款计划（2026）'!BB:BB)</f>
        <v>120</v>
      </c>
      <c r="BC259" s="235" t="e" cm="1">
        <f t="array" ref="BC259">_xlfn.XLOOKUP($A259&amp;$B259,'[2]产值及收款计划（2026）'!$A:$A&amp;'[2]产值及收款计划（2026）'!$B:$B,'[2]产值及收款计划（2026）'!BC:BC)</f>
        <v>#REF!</v>
      </c>
      <c r="BD259" s="235" cm="1">
        <f t="array" ref="BD259">_xlfn.XLOOKUP($A259&amp;$B259,'[2]产值及收款计划（2026）'!$A:$A&amp;'[2]产值及收款计划（2026）'!$B:$B,'[2]产值及收款计划（2026）'!BD:BD)</f>
        <v>116</v>
      </c>
      <c r="BE259" s="235" t="e" cm="1">
        <f t="array" ref="BE259">_xlfn.XLOOKUP($A259&amp;$B259,'[2]产值及收款计划（2026）'!$A:$A&amp;'[2]产值及收款计划（2026）'!$B:$B,'[2]产值及收款计划（2026）'!BE:BE)</f>
        <v>#REF!</v>
      </c>
      <c r="BF259" s="235" t="e" cm="1">
        <f t="array" ref="BF259">_xlfn.XLOOKUP($A259&amp;$B259,'[2]产值及收款计划（2026）'!$A:$A&amp;'[2]产值及收款计划（2026）'!$B:$B,'[2]产值及收款计划（2026）'!BF:BF)</f>
        <v>#REF!</v>
      </c>
      <c r="BG259" s="235" t="e" cm="1">
        <f t="array" ref="BG259">_xlfn.XLOOKUP($A259&amp;$B259,'[2]产值及收款计划（2026）'!$A:$A&amp;'[2]产值及收款计划（2026）'!$B:$B,'[2]产值及收款计划（2026）'!BG:BG)</f>
        <v>#REF!</v>
      </c>
      <c r="BH259" s="235" t="e" cm="1">
        <f t="array" ref="BH259">_xlfn.XLOOKUP($A259&amp;$B259,'[2]产值及收款计划（2026）'!$A:$A&amp;'[2]产值及收款计划（2026）'!$B:$B,'[2]产值及收款计划（2026）'!BH:BH)</f>
        <v>#REF!</v>
      </c>
      <c r="BI259" s="235" t="e" cm="1">
        <f t="array" ref="BI259">_xlfn.XLOOKUP($A259&amp;$B259,'[2]产值及收款计划（2026）'!$A:$A&amp;'[2]产值及收款计划（2026）'!$B:$B,'[2]产值及收款计划（2026）'!BI:BI)</f>
        <v>#REF!</v>
      </c>
      <c r="BJ259" s="235" t="e" cm="1">
        <f t="array" ref="BJ259">_xlfn.XLOOKUP($A259&amp;$B259,'[2]产值及收款计划（2026）'!$A:$A&amp;'[2]产值及收款计划（2026）'!$B:$B,'[2]产值及收款计划（2026）'!BJ:BJ)</f>
        <v>#REF!</v>
      </c>
      <c r="BK259" s="235" t="e" cm="1">
        <f t="array" ref="BK259">_xlfn.XLOOKUP($A259&amp;$B259,'[2]产值及收款计划（2026）'!$A:$A&amp;'[2]产值及收款计划（2026）'!$B:$B,'[2]产值及收款计划（2026）'!BK:BK)</f>
        <v>#REF!</v>
      </c>
      <c r="BL259" s="235" t="e" cm="1">
        <f t="array" ref="BL259">_xlfn.XLOOKUP($A259&amp;$B259,'[2]产值及收款计划（2026）'!$A:$A&amp;'[2]产值及收款计划（2026）'!$B:$B,'[2]产值及收款计划（2026）'!BL:BL)</f>
        <v>#REF!</v>
      </c>
      <c r="BM259" s="235"/>
      <c r="BN259" s="235"/>
      <c r="BO259" s="235"/>
      <c r="BP259" s="235"/>
      <c r="BQ259" s="235" t="e">
        <f>_xlfn.XLOOKUP($C259,应收未收表!$AJ:$AJ,应收未收表!AK:AK)</f>
        <v>#N/A</v>
      </c>
      <c r="BR259" s="235" t="e">
        <f>_xlfn.XLOOKUP($C259,应收未收表!$AJ:$AJ,应收未收表!AL:AL)</f>
        <v>#N/A</v>
      </c>
      <c r="BS259" s="235" t="e">
        <f>_xlfn.XLOOKUP($C259,应收未收表!$AJ:$AJ,应收未收表!AM:AM)</f>
        <v>#N/A</v>
      </c>
      <c r="BT259" s="235" t="e">
        <f>_xlfn.XLOOKUP($C259,应收未收表!$AJ:$AJ,应收未收表!AN:AN)</f>
        <v>#N/A</v>
      </c>
      <c r="BU259" s="234" t="str" cm="1">
        <f t="array" ref="BU259">_xlfn.XLOOKUP($A259&amp;$B259,'[2]产值及收款计划（2026）'!$A:$A&amp;'[2]产值及收款计划（2026）'!$B:$B,'[2]产值及收款计划（2026）'!BQ:BQ)</f>
        <v>成都市政开发有限公司</v>
      </c>
      <c r="BV259" s="235" t="e" cm="1">
        <f t="array" ref="BV259">_xlfn.XLOOKUP($A259&amp;$B259,'[2]产值及收款计划（2026）'!$A:$A&amp;'[2]产值及收款计划（2026）'!$B:$B,'[2]产值及收款计划（2026）'!BR:BR)</f>
        <v>#REF!</v>
      </c>
      <c r="CE259" s="235" cm="1">
        <f t="array" ref="CE259">_xlfn.XLOOKUP($A259&amp;$B259,'[2]产值及收款计划（2026）'!$A:$A&amp;'[2]产值及收款计划（2026）'!$B:$B,'[2]产值及收款计划（2026）'!CA:CA)</f>
        <v>0</v>
      </c>
      <c r="CF259" s="235" cm="1">
        <f t="array" ref="CF259">_xlfn.XLOOKUP($A259&amp;$B259,'[2]产值及收款计划（2026）'!$A:$A&amp;'[2]产值及收款计划（2026）'!$B:$B,'[2]产值及收款计划（2026）'!CB:CB)</f>
        <v>0</v>
      </c>
      <c r="CG259" s="235" cm="1">
        <f t="array" ref="CG259">_xlfn.XLOOKUP($A259&amp;$B259,'[2]产值及收款计划（2026）'!$A:$A&amp;'[2]产值及收款计划（2026）'!$B:$B,'[2]产值及收款计划（2026）'!CC:CC)</f>
        <v>0</v>
      </c>
      <c r="CH259" s="235" cm="1">
        <f t="array" ref="CH259">_xlfn.XLOOKUP($A259&amp;$B259,'[2]产值及收款计划（2026）'!$A:$A&amp;'[2]产值及收款计划（2026）'!$B:$B,'[2]产值及收款计划（2026）'!CD:CD)</f>
        <v>0</v>
      </c>
      <c r="CI259" s="235" cm="1">
        <f t="array" ref="CI259">_xlfn.XLOOKUP($A259&amp;$B259,'[2]产值及收款计划（2026）'!$A:$A&amp;'[2]产值及收款计划（2026）'!$B:$B,'[2]产值及收款计划（2026）'!CE:CE)</f>
        <v>0</v>
      </c>
      <c r="CJ259" s="235" cm="1">
        <f t="array" ref="CJ259">_xlfn.XLOOKUP($A259&amp;$B259,'[2]产值及收款计划（2026）'!$A:$A&amp;'[2]产值及收款计划（2026）'!$B:$B,'[2]产值及收款计划（2026）'!CF:CF)</f>
        <v>0</v>
      </c>
      <c r="CK259" s="235" cm="1">
        <f t="array" ref="CK259">_xlfn.XLOOKUP($A259&amp;$B259,'[2]产值及收款计划（2026）'!$A:$A&amp;'[2]产值及收款计划（2026）'!$B:$B,'[2]产值及收款计划（2026）'!CG:CG)</f>
        <v>0</v>
      </c>
      <c r="CL259" s="235" cm="1">
        <f t="array" ref="CL259">_xlfn.XLOOKUP($A259&amp;$B259,'[2]产值及收款计划（2026）'!$A:$A&amp;'[2]产值及收款计划（2026）'!$B:$B,'[2]产值及收款计划（2026）'!CH:CH)</f>
        <v>0</v>
      </c>
      <c r="CM259" s="235" cm="1">
        <f t="array" ref="CM259">_xlfn.XLOOKUP($A259&amp;$B259,'[2]产值及收款计划（2026）'!$A:$A&amp;'[2]产值及收款计划（2026）'!$B:$B,'[2]产值及收款计划（2026）'!CI:CI)</f>
        <v>0</v>
      </c>
      <c r="CN259" s="235" cm="1">
        <f t="array" ref="CN259">_xlfn.XLOOKUP($A259&amp;$B259,'[2]产值及收款计划（2026）'!$A:$A&amp;'[2]产值及收款计划（2026）'!$B:$B,'[2]产值及收款计划（2026）'!CJ:CJ)</f>
        <v>0</v>
      </c>
      <c r="CO259" s="235" cm="1">
        <f t="array" ref="CO259">_xlfn.XLOOKUP($A259&amp;$B259,'[2]产值及收款计划（2026）'!$A:$A&amp;'[2]产值及收款计划（2026）'!$B:$B,'[2]产值及收款计划（2026）'!CK:CK)</f>
        <v>0</v>
      </c>
      <c r="CP259" s="235" cm="1">
        <f t="array" ref="CP259">_xlfn.XLOOKUP($A259&amp;$B259,'[2]产值及收款计划（2026）'!$A:$A&amp;'[2]产值及收款计划（2026）'!$B:$B,'[2]产值及收款计划（2026）'!CL:CL)</f>
        <v>0</v>
      </c>
      <c r="DE259" s="235" cm="1">
        <f t="array" ref="DE259">_xlfn.XLOOKUP($A259&amp;$B259,'[2]产值及收款计划（2026）'!$A:$A&amp;'[2]产值及收款计划（2026）'!$B:$B,'[2]产值及收款计划（2026）'!DA:DA)</f>
        <v>0</v>
      </c>
      <c r="DF259" s="235" cm="1">
        <f t="array" ref="DF259">_xlfn.XLOOKUP($A259&amp;$B259,'[2]产值及收款计划（2026）'!$A:$A&amp;'[2]产值及收款计划（2026）'!$B:$B,'[2]产值及收款计划（2026）'!DB:DB)</f>
        <v>77.76648</v>
      </c>
      <c r="DG259" s="235" cm="1">
        <f t="array" ref="DG259">_xlfn.XLOOKUP($A259&amp;$B259,'[2]产值及收款计划（2026）'!$A:$A&amp;'[2]产值及收款计划（2026）'!$B:$B,'[2]产值及收款计划（2026）'!DC:DC)</f>
        <v>0</v>
      </c>
      <c r="DH259" s="235" cm="1">
        <f t="array" ref="DH259">_xlfn.XLOOKUP($A259&amp;$B259,'[2]产值及收款计划（2026）'!$A:$A&amp;'[2]产值及收款计划（2026）'!$B:$B,'[2]产值及收款计划（2026）'!DD:DD)</f>
        <v>0</v>
      </c>
      <c r="DI259" s="235" cm="1">
        <f t="array" ref="DI259">_xlfn.XLOOKUP($A259&amp;$B259,'[2]产值及收款计划（2026）'!$A:$A&amp;'[2]产值及收款计划（2026）'!$B:$B,'[2]产值及收款计划（2026）'!DE:DE)</f>
        <v>0</v>
      </c>
      <c r="DJ259" s="235" cm="1">
        <f t="array" ref="DJ259">_xlfn.XLOOKUP($A259&amp;$B259,'[2]产值及收款计划（2026）'!$A:$A&amp;'[2]产值及收款计划（2026）'!$B:$B,'[2]产值及收款计划（2026）'!DF:DF)</f>
        <v>0</v>
      </c>
      <c r="DK259" s="235" cm="1">
        <f t="array" ref="DK259">_xlfn.XLOOKUP($A259&amp;$B259,'[2]产值及收款计划（2026）'!$A:$A&amp;'[2]产值及收款计划（2026）'!$B:$B,'[2]产值及收款计划（2026）'!DG:DG)</f>
        <v>0</v>
      </c>
      <c r="DL259" s="235" cm="1">
        <f t="array" ref="DL259">_xlfn.XLOOKUP($A259&amp;$B259,'[2]产值及收款计划（2026）'!$A:$A&amp;'[2]产值及收款计划（2026）'!$B:$B,'[2]产值及收款计划（2026）'!DH:DH)</f>
        <v>0</v>
      </c>
      <c r="DM259" s="235" cm="1">
        <f t="array" ref="DM259">_xlfn.XLOOKUP($A259&amp;$B259,'[2]产值及收款计划（2026）'!$A:$A&amp;'[2]产值及收款计划（2026）'!$B:$B,'[2]产值及收款计划（2026）'!DI:DI)</f>
        <v>0</v>
      </c>
      <c r="DN259" s="235" cm="1">
        <f t="array" ref="DN259">_xlfn.XLOOKUP($A259&amp;$B259,'[2]产值及收款计划（2026）'!$A:$A&amp;'[2]产值及收款计划（2026）'!$B:$B,'[2]产值及收款计划（2026）'!DJ:DJ)</f>
        <v>0</v>
      </c>
      <c r="DO259" s="235" cm="1">
        <f t="array" ref="DO259">_xlfn.XLOOKUP($A259&amp;$B259,'[2]产值及收款计划（2026）'!$A:$A&amp;'[2]产值及收款计划（2026）'!$B:$B,'[2]产值及收款计划（2026）'!DK:DK)</f>
        <v>0</v>
      </c>
      <c r="DP259" s="235" cm="1">
        <f t="array" ref="DP259">_xlfn.XLOOKUP($A259&amp;$B259,'[2]产值及收款计划（2026）'!$A:$A&amp;'[2]产值及收款计划（2026）'!$B:$B,'[2]产值及收款计划（2026）'!DL:DL)</f>
        <v>0</v>
      </c>
      <c r="DQ259" s="243"/>
      <c r="DR259" s="229"/>
    </row>
    <row r="260" ht="60.75" spans="1:122">
      <c r="A260" s="233">
        <f t="shared" si="19"/>
        <v>111</v>
      </c>
      <c r="B260" s="233" t="s">
        <v>26</v>
      </c>
      <c r="C260" s="234" t="str" cm="1">
        <f t="array" ref="C260">_xlfn.XLOOKUP($A260&amp;$B260,'[2]产值及收款计划（2026）'!$A:$A&amp;'[2]产值及收款计划（2026）'!$B:$B,'[2]产值及收款计划（2026）'!C:C)</f>
        <v>C0CJZY-FW-T-2025047</v>
      </c>
      <c r="D260" s="235" t="str" cm="1">
        <f t="array" ref="D260">_xlfn.XLOOKUP($A260&amp;$B260,'[2]产值及收款计划（2026）'!$A:$A&amp;'[2]产值及收款计划（2026）'!$B:$B,'[2]产值及收款计划（2026）'!D:D)</f>
        <v>2023年S9苏绍高速钱江隧道信息化提升实施及应用项目技术服务</v>
      </c>
      <c r="E260" s="235" cm="1">
        <f t="array" ref="E260">_xlfn.XLOOKUP($A260&amp;$B260,'[2]产值及收款计划（2026）'!$A:$A&amp;'[2]产值及收款计划（2026）'!$B:$B,'[2]产值及收款计划（2026）'!E:E)</f>
        <v>79.55139</v>
      </c>
      <c r="F260" s="235" cm="1">
        <f t="array" ref="F260">_xlfn.XLOOKUP($A260&amp;$B260,'[2]产值及收款计划（2026）'!$A:$A&amp;'[2]产值及收款计划（2026）'!$B:$B,'[2]产值及收款计划（2026）'!F:F)</f>
        <v>79.55139</v>
      </c>
      <c r="G260" s="235" cm="1">
        <f t="array" ref="G260">_xlfn.XLOOKUP($A260&amp;$B260,'[2]产值及收款计划（2026）'!$A:$A&amp;'[2]产值及收款计划（2026）'!$B:$B,'[2]产值及收款计划（2026）'!G:G)</f>
        <v>79.55139</v>
      </c>
      <c r="H260" s="235" cm="1">
        <f t="array" ref="H260">_xlfn.XLOOKUP($A260&amp;$B260,'[2]产值及收款计划（2026）'!$A:$A&amp;'[2]产值及收款计划（2026）'!$B:$B,'[2]产值及收款计划（2026）'!H:H)</f>
        <v>79.55139</v>
      </c>
      <c r="I260" s="236" cm="1">
        <f t="array" ref="I260">_xlfn.XLOOKUP($A260&amp;$B260,'[2]产值及收款计划（2026）'!$A:$A&amp;'[2]产值及收款计划（2026）'!$B:$B,'[2]产值及收款计划（2026）'!I:I)</f>
        <v>1</v>
      </c>
      <c r="J260" s="237" cm="1">
        <f t="array" ref="J260">_xlfn.XLOOKUP($A260&amp;$B260,'[2]产值及收款计划（2026）'!$A:$A&amp;'[2]产值及收款计划（2026）'!$B:$B,'[2]产值及收款计划（2026）'!J:J)</f>
        <v>0.06</v>
      </c>
      <c r="K260" s="235" t="e" cm="1">
        <f t="array" ref="K260">_xlfn.XLOOKUP($A260&amp;$B260,'[2]产值及收款计划（2026）'!$A:$A&amp;'[2]产值及收款计划（2026）'!$B:$B,'[2]产值及收款计划（2026）'!K:K)</f>
        <v>#REF!</v>
      </c>
      <c r="L260" s="235" t="e" cm="1">
        <f t="array" ref="L260">_xlfn.XLOOKUP($A260&amp;$B260,'[2]产值及收款计划（2026）'!$A:$A&amp;'[2]产值及收款计划（2026）'!$B:$B,'[2]产值及收款计划（2026）'!L:L)</f>
        <v>#REF!</v>
      </c>
      <c r="M260" s="235" t="str" cm="1">
        <f t="array" ref="M260">_xlfn.XLOOKUP($A260&amp;$B260,'[2]产值及收款计划（2026）'!$A:$A&amp;'[2]产值及收款计划（2026）'!$B:$B,'[2]产值及收款计划（2026）'!M:M)</f>
        <v>主导</v>
      </c>
      <c r="N260" s="235" t="str" cm="1">
        <f t="array" ref="N260">_xlfn.XLOOKUP($A260&amp;$B260,'[2]产值及收款计划（2026）'!$A:$A&amp;'[2]产值及收款计划（2026）'!$B:$B,'[2]产值及收款计划（2026）'!N:N)</f>
        <v>邱枫团队</v>
      </c>
      <c r="O260" s="235" t="str" cm="1">
        <f t="array" ref="O260">_xlfn.XLOOKUP($A260&amp;$B260,'[2]产值及收款计划（2026）'!$A:$A&amp;'[2]产值及收款计划（2026）'!$B:$B,'[2]产值及收款计划（2026）'!O:O)</f>
        <v>丁启明</v>
      </c>
      <c r="P260" s="234" t="str" cm="1">
        <f t="array" ref="P260">_xlfn.XLOOKUP($A260&amp;$B260,'[2]产值及收款计划（2026）'!$A:$A&amp;'[2]产值及收款计划（2026）'!$B:$B,'[2]产值及收款计划（2026）'!P:P)</f>
        <v>25已完结</v>
      </c>
      <c r="Q260" s="235" t="e" cm="1">
        <f t="array" ref="Q260">_xlfn.XLOOKUP($A260&amp;$B260,'[2]产值及收款计划（2026）'!$A:$A&amp;'[2]产值及收款计划（2026）'!$B:$B,'[2]产值及收款计划（2026）'!Q:Q)</f>
        <v>#REF!</v>
      </c>
      <c r="R260" s="235" t="e" cm="1">
        <f t="array" ref="R260">_xlfn.XLOOKUP($A260&amp;$B260,'[2]产值及收款计划（2026）'!$A:$A&amp;'[2]产值及收款计划（2026）'!$B:$B,'[2]产值及收款计划（2026）'!R:R)</f>
        <v>#REF!</v>
      </c>
      <c r="S260" s="235" t="e" cm="1">
        <f t="array" ref="S260">_xlfn.XLOOKUP($A260&amp;$B260,'[2]产值及收款计划（2026）'!$A:$A&amp;'[2]产值及收款计划（2026）'!$B:$B,'[2]产值及收款计划（2026）'!S:S)</f>
        <v>#REF!</v>
      </c>
      <c r="T260" s="235" cm="1">
        <f t="array" ref="T260">_xlfn.XLOOKUP($A260&amp;$B260,'[2]产值及收款计划（2026）'!$A:$A&amp;'[2]产值及收款计划（2026）'!$B:$B,'[2]产值及收款计划（2026）'!T:T)</f>
        <v>79.55139</v>
      </c>
      <c r="U260" s="235" cm="1">
        <f t="array" ref="U260">_xlfn.XLOOKUP($A260&amp;$B260,'[2]产值及收款计划（2026）'!$A:$A&amp;'[2]产值及收款计划（2026）'!$B:$B,'[2]产值及收款计划（2026）'!U:U)</f>
        <v>0</v>
      </c>
      <c r="V260" s="235" cm="1">
        <f t="array" ref="V260">_xlfn.XLOOKUP($A260&amp;$B260,'[2]产值及收款计划（2026）'!$A:$A&amp;'[2]产值及收款计划（2026）'!$B:$B,'[2]产值及收款计划（2026）'!V:V)</f>
        <v>0</v>
      </c>
      <c r="W260" s="235" t="e" cm="1">
        <f t="array" ref="W260">_xlfn.XLOOKUP($A260&amp;$B260,'[2]产值及收款计划（2026）'!$A:$A&amp;'[2]产值及收款计划（2026）'!$B:$B,'[2]产值及收款计划（2026）'!W:W)</f>
        <v>#REF!</v>
      </c>
      <c r="X260" s="235" t="e" cm="1">
        <f t="array" ref="X260">_xlfn.XLOOKUP($A260&amp;$B260,'[2]产值及收款计划（2026）'!$A:$A&amp;'[2]产值及收款计划（2026）'!$B:$B,'[2]产值及收款计划（2026）'!X:X)</f>
        <v>#REF!</v>
      </c>
      <c r="Y260" s="235" t="e" cm="1">
        <f t="array" ref="Y260">_xlfn.XLOOKUP($A260&amp;$B260,'[2]产值及收款计划（2026）'!$A:$A&amp;'[2]产值及收款计划（2026）'!$B:$B,'[2]产值及收款计划（2026）'!Y:Y)</f>
        <v>#REF!</v>
      </c>
      <c r="Z260" s="235" t="e" cm="1">
        <f t="array" ref="Z260">_xlfn.XLOOKUP($A260&amp;$B260,'[2]产值及收款计划（2026）'!$A:$A&amp;'[2]产值及收款计划（2026）'!$B:$B,'[2]产值及收款计划（2026）'!Z:Z)</f>
        <v>#REF!</v>
      </c>
      <c r="AA260" s="235" cm="1">
        <f t="array" ref="AA260">_xlfn.XLOOKUP($A260&amp;$B260,'[2]产值及收款计划（2026）'!$A:$A&amp;'[2]产值及收款计划（2026）'!$B:$B,'[2]产值及收款计划（2026）'!AA:AA)</f>
        <v>0</v>
      </c>
      <c r="AB260" s="235" cm="1">
        <f t="array" ref="AB260">_xlfn.XLOOKUP($A260&amp;$B260,'[2]产值及收款计划（2026）'!$A:$A&amp;'[2]产值及收款计划（2026）'!$B:$B,'[2]产值及收款计划（2026）'!AB:AB)</f>
        <v>0</v>
      </c>
      <c r="AC260" s="235" cm="1">
        <f t="array" ref="AC260">_xlfn.XLOOKUP($A260&amp;$B260,'[2]产值及收款计划（2026）'!$A:$A&amp;'[2]产值及收款计划（2026）'!$B:$B,'[2]产值及收款计划（2026）'!AC:AC)</f>
        <v>0</v>
      </c>
      <c r="AD260" s="235" cm="1">
        <f t="array" ref="AD260">_xlfn.XLOOKUP($A260&amp;$B260,'[2]产值及收款计划（2026）'!$A:$A&amp;'[2]产值及收款计划（2026）'!$B:$B,'[2]产值及收款计划（2026）'!AD:AD)</f>
        <v>0</v>
      </c>
      <c r="AE260" s="235" cm="1">
        <f t="array" ref="AE260">_xlfn.XLOOKUP($A260&amp;$B260,'[2]产值及收款计划（2026）'!$A:$A&amp;'[2]产值及收款计划（2026）'!$B:$B,'[2]产值及收款计划（2026）'!AE:AE)</f>
        <v>0</v>
      </c>
      <c r="AF260" s="235" cm="1">
        <f t="array" ref="AF260">_xlfn.XLOOKUP($A260&amp;$B260,'[2]产值及收款计划（2026）'!$A:$A&amp;'[2]产值及收款计划（2026）'!$B:$B,'[2]产值及收款计划（2026）'!AF:AF)</f>
        <v>0</v>
      </c>
      <c r="AG260" s="235" cm="1">
        <f t="array" ref="AG260">_xlfn.XLOOKUP($A260&amp;$B260,'[2]产值及收款计划（2026）'!$A:$A&amp;'[2]产值及收款计划（2026）'!$B:$B,'[2]产值及收款计划（2026）'!AG:AG)</f>
        <v>0</v>
      </c>
      <c r="AH260" s="235" cm="1">
        <f t="array" ref="AH260">_xlfn.XLOOKUP($A260&amp;$B260,'[2]产值及收款计划（2026）'!$A:$A&amp;'[2]产值及收款计划（2026）'!$B:$B,'[2]产值及收款计划（2026）'!AH:AH)</f>
        <v>0</v>
      </c>
      <c r="AI260" s="235" cm="1">
        <f t="array" ref="AI260">_xlfn.XLOOKUP($A260&amp;$B260,'[2]产值及收款计划（2026）'!$A:$A&amp;'[2]产值及收款计划（2026）'!$B:$B,'[2]产值及收款计划（2026）'!AI:AI)</f>
        <v>0</v>
      </c>
      <c r="AJ260" s="235" cm="1">
        <f t="array" ref="AJ260">_xlfn.XLOOKUP($A260&amp;$B260,'[2]产值及收款计划（2026）'!$A:$A&amp;'[2]产值及收款计划（2026）'!$B:$B,'[2]产值及收款计划（2026）'!AJ:AJ)</f>
        <v>0</v>
      </c>
      <c r="AK260" s="235" cm="1">
        <f t="array" ref="AK260">_xlfn.XLOOKUP($A260&amp;$B260,'[2]产值及收款计划（2026）'!$A:$A&amp;'[2]产值及收款计划（2026）'!$B:$B,'[2]产值及收款计划（2026）'!AK:AK)</f>
        <v>0</v>
      </c>
      <c r="AL260" s="235" cm="1">
        <f t="array" ref="AL260">_xlfn.XLOOKUP($A260&amp;$B260,'[2]产值及收款计划（2026）'!$A:$A&amp;'[2]产值及收款计划（2026）'!$B:$B,'[2]产值及收款计划（2026）'!AL:AL)</f>
        <v>0</v>
      </c>
      <c r="AM260" s="242" cm="1">
        <f t="array" ref="AM260">_xlfn.LET(_xlpm.勾选月份状态数组,TRANSPOSE('PPT(12-15页）-TOP10'!$A$3:$A$14),_xlpm.选择数据区,IF('PPT(12-15页）-TOP10'!$E$3="收款",$BA260:$BL260,$AA260:$AL260),SUM(_xlfn._xlws.FILTER(_xlpm.选择数据区,_xlpm.勾选月份状态数组,"")))</f>
        <v>0</v>
      </c>
      <c r="AN260" s="235" t="e">
        <f>_xlfn.XLOOKUP($C260,应收未收表!$T:$T,应收未收表!AA:AA)</f>
        <v>#N/A</v>
      </c>
      <c r="AO260" s="235" t="e">
        <f>_xlfn.XLOOKUP($C260,应收未收表!$T:$T,应收未收表!AB:AB)</f>
        <v>#N/A</v>
      </c>
      <c r="AP260" s="235" t="e">
        <f>_xlfn.XLOOKUP($C260,应收未收表!$T:$T,应收未收表!AC:AC)</f>
        <v>#N/A</v>
      </c>
      <c r="AQ260" s="235" t="e">
        <f>_xlfn.XLOOKUP($C260,应收未收表!$T:$T,应收未收表!AE:AE)</f>
        <v>#N/A</v>
      </c>
      <c r="AR260" s="235" t="e">
        <f>_xlfn.XLOOKUP($C260,应收未收表!$T:$T,应收未收表!AF:AF)</f>
        <v>#N/A</v>
      </c>
      <c r="AS260" s="235" t="e" cm="1">
        <f t="array" ref="AS260">_xlfn.XLOOKUP($A260&amp;$B260,'[2]产值及收款计划（2026）'!$A:$A&amp;'[2]产值及收款计划（2026）'!$B:$B,'[2]产值及收款计划（2026）'!AS:AS)</f>
        <v>#REF!</v>
      </c>
      <c r="AT260" s="235" t="e" cm="1">
        <f t="array" ref="AT260">_xlfn.XLOOKUP($A260&amp;$B260,'[2]产值及收款计划（2026）'!$A:$A&amp;'[2]产值及收款计划（2026）'!$B:$B,'[2]产值及收款计划（2026）'!AT:AT)</f>
        <v>#REF!</v>
      </c>
      <c r="AU260" s="235" t="e" cm="1">
        <f t="array" ref="AU260">_xlfn.XLOOKUP($A260&amp;$B260,'[2]产值及收款计划（2026）'!$A:$A&amp;'[2]产值及收款计划（2026）'!$B:$B,'[2]产值及收款计划（2026）'!AU:AU)</f>
        <v>#REF!</v>
      </c>
      <c r="AV260" s="235" t="e" cm="1">
        <f t="array" ref="AV260">_xlfn.XLOOKUP($A260&amp;$B260,'[2]产值及收款计划（2026）'!$A:$A&amp;'[2]产值及收款计划（2026）'!$B:$B,'[2]产值及收款计划（2026）'!AV:AV)</f>
        <v>#REF!</v>
      </c>
      <c r="AW260" s="235" cm="1">
        <f t="array" ref="AW260">_xlfn.XLOOKUP($A260&amp;$B260,'[2]产值及收款计划（2026）'!$A:$A&amp;'[2]产值及收款计划（2026）'!$B:$B,'[2]产值及收款计划（2026）'!AW:AW)</f>
        <v>0</v>
      </c>
      <c r="AX260" s="235" cm="1">
        <f t="array" ref="AX260">_xlfn.XLOOKUP($A260&amp;$B260,'[2]产值及收款计划（2026）'!$A:$A&amp;'[2]产值及收款计划（2026）'!$B:$B,'[2]产值及收款计划（2026）'!AX:AX)</f>
        <v>0</v>
      </c>
      <c r="AY260" s="235" cm="1">
        <f t="array" ref="AY260">_xlfn.XLOOKUP($A260&amp;$B260,'[2]产值及收款计划（2026）'!$A:$A&amp;'[2]产值及收款计划（2026）'!$B:$B,'[2]产值及收款计划（2026）'!AY:AY)</f>
        <v>79.55139</v>
      </c>
      <c r="AZ260" s="235" cm="1">
        <f t="array" ref="AZ260">_xlfn.XLOOKUP($A260&amp;$B260,'[2]产值及收款计划（2026）'!$A:$A&amp;'[2]产值及收款计划（2026）'!$B:$B,'[2]产值及收款计划（2026）'!AZ:AZ)</f>
        <v>79.55139</v>
      </c>
      <c r="BA260" s="235" t="e" cm="1">
        <f t="array" ref="BA260">_xlfn.XLOOKUP($A260&amp;$B260,'[2]产值及收款计划（2026）'!$A:$A&amp;'[2]产值及收款计划（2026）'!$B:$B,'[2]产值及收款计划（2026）'!BA:BA)</f>
        <v>#REF!</v>
      </c>
      <c r="BB260" s="235" t="e" cm="1">
        <f t="array" ref="BB260">_xlfn.XLOOKUP($A260&amp;$B260,'[2]产值及收款计划（2026）'!$A:$A&amp;'[2]产值及收款计划（2026）'!$B:$B,'[2]产值及收款计划（2026）'!BB:BB)</f>
        <v>#REF!</v>
      </c>
      <c r="BC260" s="235" t="e" cm="1">
        <f t="array" ref="BC260">_xlfn.XLOOKUP($A260&amp;$B260,'[2]产值及收款计划（2026）'!$A:$A&amp;'[2]产值及收款计划（2026）'!$B:$B,'[2]产值及收款计划（2026）'!BC:BC)</f>
        <v>#REF!</v>
      </c>
      <c r="BD260" s="235" t="e" cm="1">
        <f t="array" ref="BD260">_xlfn.XLOOKUP($A260&amp;$B260,'[2]产值及收款计划（2026）'!$A:$A&amp;'[2]产值及收款计划（2026）'!$B:$B,'[2]产值及收款计划（2026）'!BD:BD)</f>
        <v>#REF!</v>
      </c>
      <c r="BE260" s="235" t="e" cm="1">
        <f t="array" ref="BE260">_xlfn.XLOOKUP($A260&amp;$B260,'[2]产值及收款计划（2026）'!$A:$A&amp;'[2]产值及收款计划（2026）'!$B:$B,'[2]产值及收款计划（2026）'!BE:BE)</f>
        <v>#REF!</v>
      </c>
      <c r="BF260" s="235" t="e" cm="1">
        <f t="array" ref="BF260">_xlfn.XLOOKUP($A260&amp;$B260,'[2]产值及收款计划（2026）'!$A:$A&amp;'[2]产值及收款计划（2026）'!$B:$B,'[2]产值及收款计划（2026）'!BF:BF)</f>
        <v>#REF!</v>
      </c>
      <c r="BG260" s="235" t="e" cm="1">
        <f t="array" ref="BG260">_xlfn.XLOOKUP($A260&amp;$B260,'[2]产值及收款计划（2026）'!$A:$A&amp;'[2]产值及收款计划（2026）'!$B:$B,'[2]产值及收款计划（2026）'!BG:BG)</f>
        <v>#REF!</v>
      </c>
      <c r="BH260" s="235" t="e" cm="1">
        <f t="array" ref="BH260">_xlfn.XLOOKUP($A260&amp;$B260,'[2]产值及收款计划（2026）'!$A:$A&amp;'[2]产值及收款计划（2026）'!$B:$B,'[2]产值及收款计划（2026）'!BH:BH)</f>
        <v>#REF!</v>
      </c>
      <c r="BI260" s="235" t="e" cm="1">
        <f t="array" ref="BI260">_xlfn.XLOOKUP($A260&amp;$B260,'[2]产值及收款计划（2026）'!$A:$A&amp;'[2]产值及收款计划（2026）'!$B:$B,'[2]产值及收款计划（2026）'!BI:BI)</f>
        <v>#REF!</v>
      </c>
      <c r="BJ260" s="235" t="e" cm="1">
        <f t="array" ref="BJ260">_xlfn.XLOOKUP($A260&amp;$B260,'[2]产值及收款计划（2026）'!$A:$A&amp;'[2]产值及收款计划（2026）'!$B:$B,'[2]产值及收款计划（2026）'!BJ:BJ)</f>
        <v>#REF!</v>
      </c>
      <c r="BK260" s="235" t="e" cm="1">
        <f t="array" ref="BK260">_xlfn.XLOOKUP($A260&amp;$B260,'[2]产值及收款计划（2026）'!$A:$A&amp;'[2]产值及收款计划（2026）'!$B:$B,'[2]产值及收款计划（2026）'!BK:BK)</f>
        <v>#REF!</v>
      </c>
      <c r="BL260" s="235" t="e" cm="1">
        <f t="array" ref="BL260">_xlfn.XLOOKUP($A260&amp;$B260,'[2]产值及收款计划（2026）'!$A:$A&amp;'[2]产值及收款计划（2026）'!$B:$B,'[2]产值及收款计划（2026）'!BL:BL)</f>
        <v>#REF!</v>
      </c>
      <c r="BM260" s="235"/>
      <c r="BN260" s="235"/>
      <c r="BO260" s="235"/>
      <c r="BP260" s="235"/>
      <c r="BQ260" s="235" t="e">
        <f>_xlfn.XLOOKUP($C260,应收未收表!$AJ:$AJ,应收未收表!AK:AK)</f>
        <v>#N/A</v>
      </c>
      <c r="BR260" s="235" t="e">
        <f>_xlfn.XLOOKUP($C260,应收未收表!$AJ:$AJ,应收未收表!AL:AL)</f>
        <v>#N/A</v>
      </c>
      <c r="BS260" s="235" t="e">
        <f>_xlfn.XLOOKUP($C260,应收未收表!$AJ:$AJ,应收未收表!AM:AM)</f>
        <v>#N/A</v>
      </c>
      <c r="BT260" s="235" t="e">
        <f>_xlfn.XLOOKUP($C260,应收未收表!$AJ:$AJ,应收未收表!AN:AN)</f>
        <v>#N/A</v>
      </c>
      <c r="BU260" s="234" t="str" cm="1">
        <f t="array" ref="BU260">_xlfn.XLOOKUP($A260&amp;$B260,'[2]产值及收款计划（2026）'!$A:$A&amp;'[2]产值及收款计划（2026）'!$B:$B,'[2]产值及收款计划（2026）'!BQ:BQ)</f>
        <v>上海城建智慧城市运营管理有限公司</v>
      </c>
      <c r="BV260" s="235" t="e" cm="1">
        <f t="array" ref="BV260">_xlfn.XLOOKUP($A260&amp;$B260,'[2]产值及收款计划（2026）'!$A:$A&amp;'[2]产值及收款计划（2026）'!$B:$B,'[2]产值及收款计划（2026）'!BR:BR)</f>
        <v>#REF!</v>
      </c>
      <c r="CE260" s="235" cm="1">
        <f t="array" ref="CE260">_xlfn.XLOOKUP($A260&amp;$B260,'[2]产值及收款计划（2026）'!$A:$A&amp;'[2]产值及收款计划（2026）'!$B:$B,'[2]产值及收款计划（2026）'!CA:CA)</f>
        <v>0</v>
      </c>
      <c r="CF260" s="235" cm="1">
        <f t="array" ref="CF260">_xlfn.XLOOKUP($A260&amp;$B260,'[2]产值及收款计划（2026）'!$A:$A&amp;'[2]产值及收款计划（2026）'!$B:$B,'[2]产值及收款计划（2026）'!CB:CB)</f>
        <v>0</v>
      </c>
      <c r="CG260" s="235" cm="1">
        <f t="array" ref="CG260">_xlfn.XLOOKUP($A260&amp;$B260,'[2]产值及收款计划（2026）'!$A:$A&amp;'[2]产值及收款计划（2026）'!$B:$B,'[2]产值及收款计划（2026）'!CC:CC)</f>
        <v>0</v>
      </c>
      <c r="CH260" s="235" cm="1">
        <f t="array" ref="CH260">_xlfn.XLOOKUP($A260&amp;$B260,'[2]产值及收款计划（2026）'!$A:$A&amp;'[2]产值及收款计划（2026）'!$B:$B,'[2]产值及收款计划（2026）'!CD:CD)</f>
        <v>0</v>
      </c>
      <c r="CI260" s="235" cm="1">
        <f t="array" ref="CI260">_xlfn.XLOOKUP($A260&amp;$B260,'[2]产值及收款计划（2026）'!$A:$A&amp;'[2]产值及收款计划（2026）'!$B:$B,'[2]产值及收款计划（2026）'!CE:CE)</f>
        <v>0</v>
      </c>
      <c r="CJ260" s="235" cm="1">
        <f t="array" ref="CJ260">_xlfn.XLOOKUP($A260&amp;$B260,'[2]产值及收款计划（2026）'!$A:$A&amp;'[2]产值及收款计划（2026）'!$B:$B,'[2]产值及收款计划（2026）'!CF:CF)</f>
        <v>0</v>
      </c>
      <c r="CK260" s="235" cm="1">
        <f t="array" ref="CK260">_xlfn.XLOOKUP($A260&amp;$B260,'[2]产值及收款计划（2026）'!$A:$A&amp;'[2]产值及收款计划（2026）'!$B:$B,'[2]产值及收款计划（2026）'!CG:CG)</f>
        <v>0</v>
      </c>
      <c r="CL260" s="235" cm="1">
        <f t="array" ref="CL260">_xlfn.XLOOKUP($A260&amp;$B260,'[2]产值及收款计划（2026）'!$A:$A&amp;'[2]产值及收款计划（2026）'!$B:$B,'[2]产值及收款计划（2026）'!CH:CH)</f>
        <v>0</v>
      </c>
      <c r="CM260" s="235" cm="1">
        <f t="array" ref="CM260">_xlfn.XLOOKUP($A260&amp;$B260,'[2]产值及收款计划（2026）'!$A:$A&amp;'[2]产值及收款计划（2026）'!$B:$B,'[2]产值及收款计划（2026）'!CI:CI)</f>
        <v>0</v>
      </c>
      <c r="CN260" s="235" cm="1">
        <f t="array" ref="CN260">_xlfn.XLOOKUP($A260&amp;$B260,'[2]产值及收款计划（2026）'!$A:$A&amp;'[2]产值及收款计划（2026）'!$B:$B,'[2]产值及收款计划（2026）'!CJ:CJ)</f>
        <v>0</v>
      </c>
      <c r="CO260" s="235" cm="1">
        <f t="array" ref="CO260">_xlfn.XLOOKUP($A260&amp;$B260,'[2]产值及收款计划（2026）'!$A:$A&amp;'[2]产值及收款计划（2026）'!$B:$B,'[2]产值及收款计划（2026）'!CK:CK)</f>
        <v>0</v>
      </c>
      <c r="CP260" s="235" cm="1">
        <f t="array" ref="CP260">_xlfn.XLOOKUP($A260&amp;$B260,'[2]产值及收款计划（2026）'!$A:$A&amp;'[2]产值及收款计划（2026）'!$B:$B,'[2]产值及收款计划（2026）'!CL:CL)</f>
        <v>0</v>
      </c>
      <c r="DE260" s="235" cm="1">
        <f t="array" ref="DE260">_xlfn.XLOOKUP($A260&amp;$B260,'[2]产值及收款计划（2026）'!$A:$A&amp;'[2]产值及收款计划（2026）'!$B:$B,'[2]产值及收款计划（2026）'!DA:DA)</f>
        <v>0</v>
      </c>
      <c r="DF260" s="235" cm="1">
        <f t="array" ref="DF260">_xlfn.XLOOKUP($A260&amp;$B260,'[2]产值及收款计划（2026）'!$A:$A&amp;'[2]产值及收款计划（2026）'!$B:$B,'[2]产值及收款计划（2026）'!DB:DB)</f>
        <v>0</v>
      </c>
      <c r="DG260" s="235" cm="1">
        <f t="array" ref="DG260">_xlfn.XLOOKUP($A260&amp;$B260,'[2]产值及收款计划（2026）'!$A:$A&amp;'[2]产值及收款计划（2026）'!$B:$B,'[2]产值及收款计划（2026）'!DC:DC)</f>
        <v>0</v>
      </c>
      <c r="DH260" s="235" cm="1">
        <f t="array" ref="DH260">_xlfn.XLOOKUP($A260&amp;$B260,'[2]产值及收款计划（2026）'!$A:$A&amp;'[2]产值及收款计划（2026）'!$B:$B,'[2]产值及收款计划（2026）'!DD:DD)</f>
        <v>0</v>
      </c>
      <c r="DI260" s="235" cm="1">
        <f t="array" ref="DI260">_xlfn.XLOOKUP($A260&amp;$B260,'[2]产值及收款计划（2026）'!$A:$A&amp;'[2]产值及收款计划（2026）'!$B:$B,'[2]产值及收款计划（2026）'!DE:DE)</f>
        <v>0</v>
      </c>
      <c r="DJ260" s="235" cm="1">
        <f t="array" ref="DJ260">_xlfn.XLOOKUP($A260&amp;$B260,'[2]产值及收款计划（2026）'!$A:$A&amp;'[2]产值及收款计划（2026）'!$B:$B,'[2]产值及收款计划（2026）'!DF:DF)</f>
        <v>0</v>
      </c>
      <c r="DK260" s="235" cm="1">
        <f t="array" ref="DK260">_xlfn.XLOOKUP($A260&amp;$B260,'[2]产值及收款计划（2026）'!$A:$A&amp;'[2]产值及收款计划（2026）'!$B:$B,'[2]产值及收款计划（2026）'!DG:DG)</f>
        <v>0</v>
      </c>
      <c r="DL260" s="235" cm="1">
        <f t="array" ref="DL260">_xlfn.XLOOKUP($A260&amp;$B260,'[2]产值及收款计划（2026）'!$A:$A&amp;'[2]产值及收款计划（2026）'!$B:$B,'[2]产值及收款计划（2026）'!DH:DH)</f>
        <v>0</v>
      </c>
      <c r="DM260" s="235" cm="1">
        <f t="array" ref="DM260">_xlfn.XLOOKUP($A260&amp;$B260,'[2]产值及收款计划（2026）'!$A:$A&amp;'[2]产值及收款计划（2026）'!$B:$B,'[2]产值及收款计划（2026）'!DI:DI)</f>
        <v>0</v>
      </c>
      <c r="DN260" s="235" cm="1">
        <f t="array" ref="DN260">_xlfn.XLOOKUP($A260&amp;$B260,'[2]产值及收款计划（2026）'!$A:$A&amp;'[2]产值及收款计划（2026）'!$B:$B,'[2]产值及收款计划（2026）'!DJ:DJ)</f>
        <v>0</v>
      </c>
      <c r="DO260" s="235" cm="1">
        <f t="array" ref="DO260">_xlfn.XLOOKUP($A260&amp;$B260,'[2]产值及收款计划（2026）'!$A:$A&amp;'[2]产值及收款计划（2026）'!$B:$B,'[2]产值及收款计划（2026）'!DK:DK)</f>
        <v>0</v>
      </c>
      <c r="DP260" s="235" cm="1">
        <f t="array" ref="DP260">_xlfn.XLOOKUP($A260&amp;$B260,'[2]产值及收款计划（2026）'!$A:$A&amp;'[2]产值及收款计划（2026）'!$B:$B,'[2]产值及收款计划（2026）'!DL:DL)</f>
        <v>0</v>
      </c>
      <c r="DQ260" s="243"/>
      <c r="DR260" s="229"/>
    </row>
    <row r="261" ht="20.25" spans="1:122">
      <c r="A261" s="233">
        <f t="shared" si="19"/>
        <v>112</v>
      </c>
      <c r="B261" s="233" t="s">
        <v>26</v>
      </c>
      <c r="C261" s="234" t="str" cm="1">
        <f t="array" ref="C261">_xlfn.XLOOKUP($A261&amp;$B261,'[2]产值及收款计划（2026）'!$A:$A&amp;'[2]产值及收款计划（2026）'!$B:$B,'[2]产值及收款计划（2026）'!C:C)</f>
        <v>C0CJZY-FW-T-2025036</v>
      </c>
      <c r="D261" s="234" t="str" cm="1">
        <f t="array" ref="D261">_xlfn.XLOOKUP($A261&amp;$B261,'[2]产值及收款计划（2026）'!$A:$A&amp;'[2]产值及收款计划（2026）'!$B:$B,'[2]产值及收款计划（2026）'!D:D)</f>
        <v>嘉浏平台路面养护决策功能开发服务</v>
      </c>
      <c r="E261" s="235" cm="1">
        <f t="array" ref="E261">_xlfn.XLOOKUP($A261&amp;$B261,'[2]产值及收款计划（2026）'!$A:$A&amp;'[2]产值及收款计划（2026）'!$B:$B,'[2]产值及收款计划（2026）'!E:E)</f>
        <v>129.7</v>
      </c>
      <c r="F261" s="235" cm="1">
        <f t="array" ref="F261">_xlfn.XLOOKUP($A261&amp;$B261,'[2]产值及收款计划（2026）'!$A:$A&amp;'[2]产值及收款计划（2026）'!$B:$B,'[2]产值及收款计划（2026）'!F:F)</f>
        <v>129.7</v>
      </c>
      <c r="G261" s="235" cm="1">
        <f t="array" ref="G261">_xlfn.XLOOKUP($A261&amp;$B261,'[2]产值及收款计划（2026）'!$A:$A&amp;'[2]产值及收款计划（2026）'!$B:$B,'[2]产值及收款计划（2026）'!G:G)</f>
        <v>129.7</v>
      </c>
      <c r="H261" s="235" cm="1">
        <f t="array" ref="H261">_xlfn.XLOOKUP($A261&amp;$B261,'[2]产值及收款计划（2026）'!$A:$A&amp;'[2]产值及收款计划（2026）'!$B:$B,'[2]产值及收款计划（2026）'!H:H)</f>
        <v>74.7</v>
      </c>
      <c r="I261" s="236" cm="1">
        <f t="array" ref="I261">_xlfn.XLOOKUP($A261&amp;$B261,'[2]产值及收款计划（2026）'!$A:$A&amp;'[2]产值及收款计划（2026）'!$B:$B,'[2]产值及收款计划（2026）'!I:I)</f>
        <v>0.575944487278335</v>
      </c>
      <c r="J261" s="237" cm="1">
        <f t="array" ref="J261">_xlfn.XLOOKUP($A261&amp;$B261,'[2]产值及收款计划（2026）'!$A:$A&amp;'[2]产值及收款计划（2026）'!$B:$B,'[2]产值及收款计划（2026）'!J:J)</f>
        <v>0.06</v>
      </c>
      <c r="K261" s="235" t="e" cm="1">
        <f t="array" ref="K261">_xlfn.XLOOKUP($A261&amp;$B261,'[2]产值及收款计划（2026）'!$A:$A&amp;'[2]产值及收款计划（2026）'!$B:$B,'[2]产值及收款计划（2026）'!K:K)</f>
        <v>#REF!</v>
      </c>
      <c r="L261" s="235" t="e" cm="1">
        <f t="array" ref="L261">_xlfn.XLOOKUP($A261&amp;$B261,'[2]产值及收款计划（2026）'!$A:$A&amp;'[2]产值及收款计划（2026）'!$B:$B,'[2]产值及收款计划（2026）'!L:L)</f>
        <v>#REF!</v>
      </c>
      <c r="M261" s="235" t="str" cm="1">
        <f t="array" ref="M261">_xlfn.XLOOKUP($A261&amp;$B261,'[2]产值及收款计划（2026）'!$A:$A&amp;'[2]产值及收款计划（2026）'!$B:$B,'[2]产值及收款计划（2026）'!M:M)</f>
        <v>主导</v>
      </c>
      <c r="N261" s="235" t="str" cm="1">
        <f t="array" ref="N261">_xlfn.XLOOKUP($A261&amp;$B261,'[2]产值及收款计划（2026）'!$A:$A&amp;'[2]产值及收款计划（2026）'!$B:$B,'[2]产值及收款计划（2026）'!N:N)</f>
        <v>贺一玮团队</v>
      </c>
      <c r="O261" s="235" t="str" cm="1">
        <f t="array" ref="O261">_xlfn.XLOOKUP($A261&amp;$B261,'[2]产值及收款计划（2026）'!$A:$A&amp;'[2]产值及收款计划（2026）'!$B:$B,'[2]产值及收款计划（2026）'!O:O)</f>
        <v>贺一玮</v>
      </c>
      <c r="P261" s="234" t="str" cm="1">
        <f t="array" ref="P261">_xlfn.XLOOKUP($A261&amp;$B261,'[2]产值及收款计划（2026）'!$A:$A&amp;'[2]产值及收款计划（2026）'!$B:$B,'[2]产值及收款计划（2026）'!P:P)</f>
        <v>在建</v>
      </c>
      <c r="Q261" s="235" t="e" cm="1">
        <f t="array" ref="Q261">_xlfn.XLOOKUP($A261&amp;$B261,'[2]产值及收款计划（2026）'!$A:$A&amp;'[2]产值及收款计划（2026）'!$B:$B,'[2]产值及收款计划（2026）'!Q:Q)</f>
        <v>#REF!</v>
      </c>
      <c r="R261" s="235" t="e" cm="1">
        <f t="array" ref="R261">_xlfn.XLOOKUP($A261&amp;$B261,'[2]产值及收款计划（2026）'!$A:$A&amp;'[2]产值及收款计划（2026）'!$B:$B,'[2]产值及收款计划（2026）'!R:R)</f>
        <v>#REF!</v>
      </c>
      <c r="S261" s="235" t="e" cm="1">
        <f t="array" ref="S261">_xlfn.XLOOKUP($A261&amp;$B261,'[2]产值及收款计划（2026）'!$A:$A&amp;'[2]产值及收款计划（2026）'!$B:$B,'[2]产值及收款计划（2026）'!S:S)</f>
        <v>#REF!</v>
      </c>
      <c r="T261" s="235" cm="1">
        <f t="array" ref="T261">_xlfn.XLOOKUP($A261&amp;$B261,'[2]产值及收款计划（2026）'!$A:$A&amp;'[2]产值及收款计划（2026）'!$B:$B,'[2]产值及收款计划（2026）'!T:T)</f>
        <v>84.305</v>
      </c>
      <c r="U261" s="235" cm="1">
        <f t="array" ref="U261">_xlfn.XLOOKUP($A261&amp;$B261,'[2]产值及收款计划（2026）'!$A:$A&amp;'[2]产值及收款计划（2026）'!$B:$B,'[2]产值及收款计划（2026）'!U:U)</f>
        <v>0</v>
      </c>
      <c r="V261" s="235" cm="1">
        <f t="array" ref="V261">_xlfn.XLOOKUP($A261&amp;$B261,'[2]产值及收款计划（2026）'!$A:$A&amp;'[2]产值及收款计划（2026）'!$B:$B,'[2]产值及收款计划（2026）'!V:V)</f>
        <v>45.395</v>
      </c>
      <c r="W261" s="235" t="e" cm="1">
        <f t="array" ref="W261">_xlfn.XLOOKUP($A261&amp;$B261,'[2]产值及收款计划（2026）'!$A:$A&amp;'[2]产值及收款计划（2026）'!$B:$B,'[2]产值及收款计划（2026）'!W:W)</f>
        <v>#REF!</v>
      </c>
      <c r="X261" s="235" t="e" cm="1">
        <f t="array" ref="X261">_xlfn.XLOOKUP($A261&amp;$B261,'[2]产值及收款计划（2026）'!$A:$A&amp;'[2]产值及收款计划（2026）'!$B:$B,'[2]产值及收款计划（2026）'!X:X)</f>
        <v>#REF!</v>
      </c>
      <c r="Y261" s="235" t="e" cm="1">
        <f t="array" ref="Y261">_xlfn.XLOOKUP($A261&amp;$B261,'[2]产值及收款计划（2026）'!$A:$A&amp;'[2]产值及收款计划（2026）'!$B:$B,'[2]产值及收款计划（2026）'!Y:Y)</f>
        <v>#REF!</v>
      </c>
      <c r="Z261" s="235" t="e" cm="1">
        <f t="array" ref="Z261">_xlfn.XLOOKUP($A261&amp;$B261,'[2]产值及收款计划（2026）'!$A:$A&amp;'[2]产值及收款计划（2026）'!$B:$B,'[2]产值及收款计划（2026）'!Z:Z)</f>
        <v>#REF!</v>
      </c>
      <c r="AA261" s="235" t="e" cm="1">
        <f t="array" ref="AA261">_xlfn.XLOOKUP($A261&amp;$B261,'[2]产值及收款计划（2026）'!$A:$A&amp;'[2]产值及收款计划（2026）'!$B:$B,'[2]产值及收款计划（2026）'!AA:AA)</f>
        <v>#REF!</v>
      </c>
      <c r="AB261" s="235" t="e" cm="1">
        <f t="array" ref="AB261">_xlfn.XLOOKUP($A261&amp;$B261,'[2]产值及收款计划（2026）'!$A:$A&amp;'[2]产值及收款计划（2026）'!$B:$B,'[2]产值及收款计划（2026）'!AB:AB)</f>
        <v>#REF!</v>
      </c>
      <c r="AC261" s="235" t="e" cm="1">
        <f t="array" ref="AC261">_xlfn.XLOOKUP($A261&amp;$B261,'[2]产值及收款计划（2026）'!$A:$A&amp;'[2]产值及收款计划（2026）'!$B:$B,'[2]产值及收款计划（2026）'!AC:AC)</f>
        <v>#REF!</v>
      </c>
      <c r="AD261" s="235" t="e" cm="1">
        <f t="array" ref="AD261">_xlfn.XLOOKUP($A261&amp;$B261,'[2]产值及收款计划（2026）'!$A:$A&amp;'[2]产值及收款计划（2026）'!$B:$B,'[2]产值及收款计划（2026）'!AD:AD)</f>
        <v>#REF!</v>
      </c>
      <c r="AE261" s="235" t="e" cm="1">
        <f t="array" ref="AE261">_xlfn.XLOOKUP($A261&amp;$B261,'[2]产值及收款计划（2026）'!$A:$A&amp;'[2]产值及收款计划（2026）'!$B:$B,'[2]产值及收款计划（2026）'!AE:AE)</f>
        <v>#REF!</v>
      </c>
      <c r="AF261" s="235" t="e" cm="1">
        <f t="array" ref="AF261">_xlfn.XLOOKUP($A261&amp;$B261,'[2]产值及收款计划（2026）'!$A:$A&amp;'[2]产值及收款计划（2026）'!$B:$B,'[2]产值及收款计划（2026）'!AF:AF)</f>
        <v>#REF!</v>
      </c>
      <c r="AG261" s="235" t="e" cm="1">
        <f t="array" ref="AG261">_xlfn.XLOOKUP($A261&amp;$B261,'[2]产值及收款计划（2026）'!$A:$A&amp;'[2]产值及收款计划（2026）'!$B:$B,'[2]产值及收款计划（2026）'!AG:AG)</f>
        <v>#REF!</v>
      </c>
      <c r="AH261" s="235" t="e" cm="1">
        <f t="array" ref="AH261">_xlfn.XLOOKUP($A261&amp;$B261,'[2]产值及收款计划（2026）'!$A:$A&amp;'[2]产值及收款计划（2026）'!$B:$B,'[2]产值及收款计划（2026）'!AH:AH)</f>
        <v>#REF!</v>
      </c>
      <c r="AI261" s="235" cm="1">
        <f t="array" ref="AI261">_xlfn.XLOOKUP($A261&amp;$B261,'[2]产值及收款计划（2026）'!$A:$A&amp;'[2]产值及收款计划（2026）'!$B:$B,'[2]产值及收款计划（2026）'!AI:AI)</f>
        <v>45.395</v>
      </c>
      <c r="AJ261" s="235" t="e" cm="1">
        <f t="array" ref="AJ261">_xlfn.XLOOKUP($A261&amp;$B261,'[2]产值及收款计划（2026）'!$A:$A&amp;'[2]产值及收款计划（2026）'!$B:$B,'[2]产值及收款计划（2026）'!AJ:AJ)</f>
        <v>#REF!</v>
      </c>
      <c r="AK261" s="235" t="e" cm="1">
        <f t="array" ref="AK261">_xlfn.XLOOKUP($A261&amp;$B261,'[2]产值及收款计划（2026）'!$A:$A&amp;'[2]产值及收款计划（2026）'!$B:$B,'[2]产值及收款计划（2026）'!AK:AK)</f>
        <v>#REF!</v>
      </c>
      <c r="AL261" s="235" t="e" cm="1">
        <f t="array" ref="AL261">_xlfn.XLOOKUP($A261&amp;$B261,'[2]产值及收款计划（2026）'!$A:$A&amp;'[2]产值及收款计划（2026）'!$B:$B,'[2]产值及收款计划（2026）'!AL:AL)</f>
        <v>#REF!</v>
      </c>
      <c r="AM261" s="242" t="e" cm="1">
        <f t="array" ref="AM261">_xlfn.LET(_xlpm.勾选月份状态数组,TRANSPOSE('PPT(12-15页）-TOP10'!$A$3:$A$14),_xlpm.选择数据区,IF('PPT(12-15页）-TOP10'!$E$3="收款",$BA261:$BL261,$AA261:$AL261),SUM(_xlfn._xlws.FILTER(_xlpm.选择数据区,_xlpm.勾选月份状态数组,"")))</f>
        <v>#REF!</v>
      </c>
      <c r="AN261" s="235" t="e">
        <f>_xlfn.XLOOKUP($C261,应收未收表!$T:$T,应收未收表!AA:AA)</f>
        <v>#N/A</v>
      </c>
      <c r="AO261" s="235" t="e">
        <f>_xlfn.XLOOKUP($C261,应收未收表!$T:$T,应收未收表!AB:AB)</f>
        <v>#N/A</v>
      </c>
      <c r="AP261" s="235" t="e">
        <f>_xlfn.XLOOKUP($C261,应收未收表!$T:$T,应收未收表!AC:AC)</f>
        <v>#N/A</v>
      </c>
      <c r="AQ261" s="235" t="e">
        <f>_xlfn.XLOOKUP($C261,应收未收表!$T:$T,应收未收表!AE:AE)</f>
        <v>#N/A</v>
      </c>
      <c r="AR261" s="235" t="e">
        <f>_xlfn.XLOOKUP($C261,应收未收表!$T:$T,应收未收表!AF:AF)</f>
        <v>#N/A</v>
      </c>
      <c r="AS261" s="235" t="e" cm="1">
        <f t="array" ref="AS261">_xlfn.XLOOKUP($A261&amp;$B261,'[2]产值及收款计划（2026）'!$A:$A&amp;'[2]产值及收款计划（2026）'!$B:$B,'[2]产值及收款计划（2026）'!AS:AS)</f>
        <v>#REF!</v>
      </c>
      <c r="AT261" s="235" t="e" cm="1">
        <f t="array" ref="AT261">_xlfn.XLOOKUP($A261&amp;$B261,'[2]产值及收款计划（2026）'!$A:$A&amp;'[2]产值及收款计划（2026）'!$B:$B,'[2]产值及收款计划（2026）'!AT:AT)</f>
        <v>#REF!</v>
      </c>
      <c r="AU261" s="235" t="e" cm="1">
        <f t="array" ref="AU261">_xlfn.XLOOKUP($A261&amp;$B261,'[2]产值及收款计划（2026）'!$A:$A&amp;'[2]产值及收款计划（2026）'!$B:$B,'[2]产值及收款计划（2026）'!AU:AU)</f>
        <v>#REF!</v>
      </c>
      <c r="AV261" s="235" t="e" cm="1">
        <f t="array" ref="AV261">_xlfn.XLOOKUP($A261&amp;$B261,'[2]产值及收款计划（2026）'!$A:$A&amp;'[2]产值及收款计划（2026）'!$B:$B,'[2]产值及收款计划（2026）'!AV:AV)</f>
        <v>#REF!</v>
      </c>
      <c r="AW261" s="235" cm="1">
        <f t="array" ref="AW261">_xlfn.XLOOKUP($A261&amp;$B261,'[2]产值及收款计划（2026）'!$A:$A&amp;'[2]产值及收款计划（2026）'!$B:$B,'[2]产值及收款计划（2026）'!AW:AW)</f>
        <v>0</v>
      </c>
      <c r="AX261" s="235" cm="1">
        <f t="array" ref="AX261">_xlfn.XLOOKUP($A261&amp;$B261,'[2]产值及收款计划（2026）'!$A:$A&amp;'[2]产值及收款计划（2026）'!$B:$B,'[2]产值及收款计划（2026）'!AX:AX)</f>
        <v>0</v>
      </c>
      <c r="AY261" s="235" cm="1">
        <f t="array" ref="AY261">_xlfn.XLOOKUP($A261&amp;$B261,'[2]产值及收款计划（2026）'!$A:$A&amp;'[2]产值及收款计划（2026）'!$B:$B,'[2]产值及收款计划（2026）'!AY:AY)</f>
        <v>129.7</v>
      </c>
      <c r="AZ261" s="235" cm="1">
        <f t="array" ref="AZ261">_xlfn.XLOOKUP($A261&amp;$B261,'[2]产值及收款计划（2026）'!$A:$A&amp;'[2]产值及收款计划（2026）'!$B:$B,'[2]产值及收款计划（2026）'!AZ:AZ)</f>
        <v>84.305</v>
      </c>
      <c r="BA261" s="235" t="e" cm="1">
        <f t="array" ref="BA261">_xlfn.XLOOKUP($A261&amp;$B261,'[2]产值及收款计划（2026）'!$A:$A&amp;'[2]产值及收款计划（2026）'!$B:$B,'[2]产值及收款计划（2026）'!BA:BA)</f>
        <v>#REF!</v>
      </c>
      <c r="BB261" s="235" cm="1">
        <f t="array" ref="BB261">_xlfn.XLOOKUP($A261&amp;$B261,'[2]产值及收款计划（2026）'!$A:$A&amp;'[2]产值及收款计划（2026）'!$B:$B,'[2]产值及收款计划（2026）'!BB:BB)</f>
        <v>38.91</v>
      </c>
      <c r="BC261" s="235" t="e" cm="1">
        <f t="array" ref="BC261">_xlfn.XLOOKUP($A261&amp;$B261,'[2]产值及收款计划（2026）'!$A:$A&amp;'[2]产值及收款计划（2026）'!$B:$B,'[2]产值及收款计划（2026）'!BC:BC)</f>
        <v>#REF!</v>
      </c>
      <c r="BD261" s="235" t="e" cm="1">
        <f t="array" ref="BD261">_xlfn.XLOOKUP($A261&amp;$B261,'[2]产值及收款计划（2026）'!$A:$A&amp;'[2]产值及收款计划（2026）'!$B:$B,'[2]产值及收款计划（2026）'!BD:BD)</f>
        <v>#REF!</v>
      </c>
      <c r="BE261" s="235" t="e" cm="1">
        <f t="array" ref="BE261">_xlfn.XLOOKUP($A261&amp;$B261,'[2]产值及收款计划（2026）'!$A:$A&amp;'[2]产值及收款计划（2026）'!$B:$B,'[2]产值及收款计划（2026）'!BE:BE)</f>
        <v>#REF!</v>
      </c>
      <c r="BF261" s="235" t="e" cm="1">
        <f t="array" ref="BF261">_xlfn.XLOOKUP($A261&amp;$B261,'[2]产值及收款计划（2026）'!$A:$A&amp;'[2]产值及收款计划（2026）'!$B:$B,'[2]产值及收款计划（2026）'!BF:BF)</f>
        <v>#REF!</v>
      </c>
      <c r="BG261" s="235" t="e" cm="1">
        <f t="array" ref="BG261">_xlfn.XLOOKUP($A261&amp;$B261,'[2]产值及收款计划（2026）'!$A:$A&amp;'[2]产值及收款计划（2026）'!$B:$B,'[2]产值及收款计划（2026）'!BG:BG)</f>
        <v>#REF!</v>
      </c>
      <c r="BH261" s="235" t="e" cm="1">
        <f t="array" ref="BH261">_xlfn.XLOOKUP($A261&amp;$B261,'[2]产值及收款计划（2026）'!$A:$A&amp;'[2]产值及收款计划（2026）'!$B:$B,'[2]产值及收款计划（2026）'!BH:BH)</f>
        <v>#REF!</v>
      </c>
      <c r="BI261" s="235" t="e" cm="1">
        <f t="array" ref="BI261">_xlfn.XLOOKUP($A261&amp;$B261,'[2]产值及收款计划（2026）'!$A:$A&amp;'[2]产值及收款计划（2026）'!$B:$B,'[2]产值及收款计划（2026）'!BI:BI)</f>
        <v>#REF!</v>
      </c>
      <c r="BJ261" s="235" t="e" cm="1">
        <f t="array" ref="BJ261">_xlfn.XLOOKUP($A261&amp;$B261,'[2]产值及收款计划（2026）'!$A:$A&amp;'[2]产值及收款计划（2026）'!$B:$B,'[2]产值及收款计划（2026）'!BJ:BJ)</f>
        <v>#REF!</v>
      </c>
      <c r="BK261" s="235" t="e" cm="1">
        <f t="array" ref="BK261">_xlfn.XLOOKUP($A261&amp;$B261,'[2]产值及收款计划（2026）'!$A:$A&amp;'[2]产值及收款计划（2026）'!$B:$B,'[2]产值及收款计划（2026）'!BK:BK)</f>
        <v>#REF!</v>
      </c>
      <c r="BL261" s="235" t="e" cm="1">
        <f t="array" ref="BL261">_xlfn.XLOOKUP($A261&amp;$B261,'[2]产值及收款计划（2026）'!$A:$A&amp;'[2]产值及收款计划（2026）'!$B:$B,'[2]产值及收款计划（2026）'!BL:BL)</f>
        <v>#REF!</v>
      </c>
      <c r="BM261" s="235"/>
      <c r="BN261" s="235"/>
      <c r="BO261" s="235"/>
      <c r="BP261" s="235"/>
      <c r="BQ261" s="235" t="e">
        <f>_xlfn.XLOOKUP($C261,应收未收表!$AJ:$AJ,应收未收表!AK:AK)</f>
        <v>#N/A</v>
      </c>
      <c r="BR261" s="235" t="e">
        <f>_xlfn.XLOOKUP($C261,应收未收表!$AJ:$AJ,应收未收表!AL:AL)</f>
        <v>#N/A</v>
      </c>
      <c r="BS261" s="235" t="e">
        <f>_xlfn.XLOOKUP($C261,应收未收表!$AJ:$AJ,应收未收表!AM:AM)</f>
        <v>#N/A</v>
      </c>
      <c r="BT261" s="235" t="e">
        <f>_xlfn.XLOOKUP($C261,应收未收表!$AJ:$AJ,应收未收表!AN:AN)</f>
        <v>#N/A</v>
      </c>
      <c r="BU261" s="234" t="str" cm="1">
        <f t="array" ref="BU261">_xlfn.XLOOKUP($A261&amp;$B261,'[2]产值及收款计划（2026）'!$A:$A&amp;'[2]产值及收款计划（2026）'!$B:$B,'[2]产值及收款计划（2026）'!BQ:BQ)</f>
        <v>上海城建智慧城市运营管理有限公司</v>
      </c>
      <c r="BV261" s="235" t="e" cm="1">
        <f t="array" ref="BV261">_xlfn.XLOOKUP($A261&amp;$B261,'[2]产值及收款计划（2026）'!$A:$A&amp;'[2]产值及收款计划（2026）'!$B:$B,'[2]产值及收款计划（2026）'!BR:BR)</f>
        <v>#REF!</v>
      </c>
      <c r="CE261" s="235" cm="1">
        <f t="array" ref="CE261">_xlfn.XLOOKUP($A261&amp;$B261,'[2]产值及收款计划（2026）'!$A:$A&amp;'[2]产值及收款计划（2026）'!$B:$B,'[2]产值及收款计划（2026）'!CA:CA)</f>
        <v>0</v>
      </c>
      <c r="CF261" s="235" cm="1">
        <f t="array" ref="CF261">_xlfn.XLOOKUP($A261&amp;$B261,'[2]产值及收款计划（2026）'!$A:$A&amp;'[2]产值及收款计划（2026）'!$B:$B,'[2]产值及收款计划（2026）'!CB:CB)</f>
        <v>0</v>
      </c>
      <c r="CG261" s="235" cm="1">
        <f t="array" ref="CG261">_xlfn.XLOOKUP($A261&amp;$B261,'[2]产值及收款计划（2026）'!$A:$A&amp;'[2]产值及收款计划（2026）'!$B:$B,'[2]产值及收款计划（2026）'!CC:CC)</f>
        <v>0</v>
      </c>
      <c r="CH261" s="235" cm="1">
        <f t="array" ref="CH261">_xlfn.XLOOKUP($A261&amp;$B261,'[2]产值及收款计划（2026）'!$A:$A&amp;'[2]产值及收款计划（2026）'!$B:$B,'[2]产值及收款计划（2026）'!CD:CD)</f>
        <v>0</v>
      </c>
      <c r="CI261" s="235" cm="1">
        <f t="array" ref="CI261">_xlfn.XLOOKUP($A261&amp;$B261,'[2]产值及收款计划（2026）'!$A:$A&amp;'[2]产值及收款计划（2026）'!$B:$B,'[2]产值及收款计划（2026）'!CE:CE)</f>
        <v>0</v>
      </c>
      <c r="CJ261" s="235" cm="1">
        <f t="array" ref="CJ261">_xlfn.XLOOKUP($A261&amp;$B261,'[2]产值及收款计划（2026）'!$A:$A&amp;'[2]产值及收款计划（2026）'!$B:$B,'[2]产值及收款计划（2026）'!CF:CF)</f>
        <v>0</v>
      </c>
      <c r="CK261" s="235" cm="1">
        <f t="array" ref="CK261">_xlfn.XLOOKUP($A261&amp;$B261,'[2]产值及收款计划（2026）'!$A:$A&amp;'[2]产值及收款计划（2026）'!$B:$B,'[2]产值及收款计划（2026）'!CG:CG)</f>
        <v>0</v>
      </c>
      <c r="CL261" s="235" cm="1">
        <f t="array" ref="CL261">_xlfn.XLOOKUP($A261&amp;$B261,'[2]产值及收款计划（2026）'!$A:$A&amp;'[2]产值及收款计划（2026）'!$B:$B,'[2]产值及收款计划（2026）'!CH:CH)</f>
        <v>0</v>
      </c>
      <c r="CM261" s="235" cm="1">
        <f t="array" ref="CM261">_xlfn.XLOOKUP($A261&amp;$B261,'[2]产值及收款计划（2026）'!$A:$A&amp;'[2]产值及收款计划（2026）'!$B:$B,'[2]产值及收款计划（2026）'!CI:CI)</f>
        <v>0</v>
      </c>
      <c r="CN261" s="235" cm="1">
        <f t="array" ref="CN261">_xlfn.XLOOKUP($A261&amp;$B261,'[2]产值及收款计划（2026）'!$A:$A&amp;'[2]产值及收款计划（2026）'!$B:$B,'[2]产值及收款计划（2026）'!CJ:CJ)</f>
        <v>0</v>
      </c>
      <c r="CO261" s="235" cm="1">
        <f t="array" ref="CO261">_xlfn.XLOOKUP($A261&amp;$B261,'[2]产值及收款计划（2026）'!$A:$A&amp;'[2]产值及收款计划（2026）'!$B:$B,'[2]产值及收款计划（2026）'!CK:CK)</f>
        <v>0</v>
      </c>
      <c r="CP261" s="235" cm="1">
        <f t="array" ref="CP261">_xlfn.XLOOKUP($A261&amp;$B261,'[2]产值及收款计划（2026）'!$A:$A&amp;'[2]产值及收款计划（2026）'!$B:$B,'[2]产值及收款计划（2026）'!CL:CL)</f>
        <v>0</v>
      </c>
      <c r="DE261" s="235" cm="1">
        <f t="array" ref="DE261">_xlfn.XLOOKUP($A261&amp;$B261,'[2]产值及收款计划（2026）'!$A:$A&amp;'[2]产值及收款计划（2026）'!$B:$B,'[2]产值及收款计划（2026）'!DA:DA)</f>
        <v>0</v>
      </c>
      <c r="DF261" s="235" cm="1">
        <f t="array" ref="DF261">_xlfn.XLOOKUP($A261&amp;$B261,'[2]产值及收款计划（2026）'!$A:$A&amp;'[2]产值及收款计划（2026）'!$B:$B,'[2]产值及收款计划（2026）'!DB:DB)</f>
        <v>0</v>
      </c>
      <c r="DG261" s="235" cm="1">
        <f t="array" ref="DG261">_xlfn.XLOOKUP($A261&amp;$B261,'[2]产值及收款计划（2026）'!$A:$A&amp;'[2]产值及收款计划（2026）'!$B:$B,'[2]产值及收款计划（2026）'!DC:DC)</f>
        <v>0</v>
      </c>
      <c r="DH261" s="235" cm="1">
        <f t="array" ref="DH261">_xlfn.XLOOKUP($A261&amp;$B261,'[2]产值及收款计划（2026）'!$A:$A&amp;'[2]产值及收款计划（2026）'!$B:$B,'[2]产值及收款计划（2026）'!DD:DD)</f>
        <v>0</v>
      </c>
      <c r="DI261" s="235" cm="1">
        <f t="array" ref="DI261">_xlfn.XLOOKUP($A261&amp;$B261,'[2]产值及收款计划（2026）'!$A:$A&amp;'[2]产值及收款计划（2026）'!$B:$B,'[2]产值及收款计划（2026）'!DE:DE)</f>
        <v>0</v>
      </c>
      <c r="DJ261" s="235" cm="1">
        <f t="array" ref="DJ261">_xlfn.XLOOKUP($A261&amp;$B261,'[2]产值及收款计划（2026）'!$A:$A&amp;'[2]产值及收款计划（2026）'!$B:$B,'[2]产值及收款计划（2026）'!DF:DF)</f>
        <v>0</v>
      </c>
      <c r="DK261" s="235" cm="1">
        <f t="array" ref="DK261">_xlfn.XLOOKUP($A261&amp;$B261,'[2]产值及收款计划（2026）'!$A:$A&amp;'[2]产值及收款计划（2026）'!$B:$B,'[2]产值及收款计划（2026）'!DG:DG)</f>
        <v>0</v>
      </c>
      <c r="DL261" s="235" cm="1">
        <f t="array" ref="DL261">_xlfn.XLOOKUP($A261&amp;$B261,'[2]产值及收款计划（2026）'!$A:$A&amp;'[2]产值及收款计划（2026）'!$B:$B,'[2]产值及收款计划（2026）'!DH:DH)</f>
        <v>0</v>
      </c>
      <c r="DM261" s="235" cm="1">
        <f t="array" ref="DM261">_xlfn.XLOOKUP($A261&amp;$B261,'[2]产值及收款计划（2026）'!$A:$A&amp;'[2]产值及收款计划（2026）'!$B:$B,'[2]产值及收款计划（2026）'!DI:DI)</f>
        <v>0</v>
      </c>
      <c r="DN261" s="235" cm="1">
        <f t="array" ref="DN261">_xlfn.XLOOKUP($A261&amp;$B261,'[2]产值及收款计划（2026）'!$A:$A&amp;'[2]产值及收款计划（2026）'!$B:$B,'[2]产值及收款计划（2026）'!DJ:DJ)</f>
        <v>0</v>
      </c>
      <c r="DO261" s="235" cm="1">
        <f t="array" ref="DO261">_xlfn.XLOOKUP($A261&amp;$B261,'[2]产值及收款计划（2026）'!$A:$A&amp;'[2]产值及收款计划（2026）'!$B:$B,'[2]产值及收款计划（2026）'!DK:DK)</f>
        <v>0</v>
      </c>
      <c r="DP261" s="235" cm="1">
        <f t="array" ref="DP261">_xlfn.XLOOKUP($A261&amp;$B261,'[2]产值及收款计划（2026）'!$A:$A&amp;'[2]产值及收款计划（2026）'!$B:$B,'[2]产值及收款计划（2026）'!DL:DL)</f>
        <v>0</v>
      </c>
      <c r="DQ261" s="243"/>
      <c r="DR261" s="229"/>
    </row>
    <row r="262" ht="40.5" spans="1:122">
      <c r="A262" s="233">
        <f t="shared" si="19"/>
        <v>113</v>
      </c>
      <c r="B262" s="233" t="s">
        <v>26</v>
      </c>
      <c r="C262" s="234" t="str" cm="1">
        <f t="array" ref="C262">_xlfn.XLOOKUP($A262&amp;$B262,'[2]产值及收款计划（2026）'!$A:$A&amp;'[2]产值及收款计划（2026）'!$B:$B,'[2]产值及收款计划（2026）'!C:C)</f>
        <v>C0CJZY-FW-T-2025051</v>
      </c>
      <c r="D262" s="235" t="str" cm="1">
        <f t="array" ref="D262">_xlfn.XLOOKUP($A262&amp;$B262,'[2]产值及收款计划（2026）'!$A:$A&amp;'[2]产值及收款计划（2026）'!$B:$B,'[2]产值及收款计划（2026）'!D:D)</f>
        <v>无人机感知语料标注服务项目技术咨询及维护服务采购合同</v>
      </c>
      <c r="E262" s="235" cm="1">
        <f t="array" ref="E262">_xlfn.XLOOKUP($A262&amp;$B262,'[2]产值及收款计划（2026）'!$A:$A&amp;'[2]产值及收款计划（2026）'!$B:$B,'[2]产值及收款计划（2026）'!E:E)</f>
        <v>53.3532</v>
      </c>
      <c r="F262" s="235" cm="1">
        <f t="array" ref="F262">_xlfn.XLOOKUP($A262&amp;$B262,'[2]产值及收款计划（2026）'!$A:$A&amp;'[2]产值及收款计划（2026）'!$B:$B,'[2]产值及收款计划（2026）'!F:F)</f>
        <v>53.3532</v>
      </c>
      <c r="G262" s="235" cm="1">
        <f t="array" ref="G262">_xlfn.XLOOKUP($A262&amp;$B262,'[2]产值及收款计划（2026）'!$A:$A&amp;'[2]产值及收款计划（2026）'!$B:$B,'[2]产值及收款计划（2026）'!G:G)</f>
        <v>53.3532</v>
      </c>
      <c r="H262" s="235" cm="1">
        <f t="array" ref="H262">_xlfn.XLOOKUP($A262&amp;$B262,'[2]产值及收款计划（2026）'!$A:$A&amp;'[2]产值及收款计划（2026）'!$B:$B,'[2]产值及收款计划（2026）'!H:H)</f>
        <v>53.3532</v>
      </c>
      <c r="I262" s="236" cm="1">
        <f t="array" ref="I262">_xlfn.XLOOKUP($A262&amp;$B262,'[2]产值及收款计划（2026）'!$A:$A&amp;'[2]产值及收款计划（2026）'!$B:$B,'[2]产值及收款计划（2026）'!I:I)</f>
        <v>1</v>
      </c>
      <c r="J262" s="237" cm="1">
        <f t="array" ref="J262">_xlfn.XLOOKUP($A262&amp;$B262,'[2]产值及收款计划（2026）'!$A:$A&amp;'[2]产值及收款计划（2026）'!$B:$B,'[2]产值及收款计划（2026）'!J:J)</f>
        <v>0.06</v>
      </c>
      <c r="K262" s="235" t="e" cm="1">
        <f t="array" ref="K262">_xlfn.XLOOKUP($A262&amp;$B262,'[2]产值及收款计划（2026）'!$A:$A&amp;'[2]产值及收款计划（2026）'!$B:$B,'[2]产值及收款计划（2026）'!K:K)</f>
        <v>#REF!</v>
      </c>
      <c r="L262" s="235" t="e" cm="1">
        <f t="array" ref="L262">_xlfn.XLOOKUP($A262&amp;$B262,'[2]产值及收款计划（2026）'!$A:$A&amp;'[2]产值及收款计划（2026）'!$B:$B,'[2]产值及收款计划（2026）'!L:L)</f>
        <v>#REF!</v>
      </c>
      <c r="M262" s="235" t="str" cm="1">
        <f t="array" ref="M262">_xlfn.XLOOKUP($A262&amp;$B262,'[2]产值及收款计划（2026）'!$A:$A&amp;'[2]产值及收款计划（2026）'!$B:$B,'[2]产值及收款计划（2026）'!M:M)</f>
        <v>主导</v>
      </c>
      <c r="N262" s="235" t="str" cm="1">
        <f t="array" ref="N262">_xlfn.XLOOKUP($A262&amp;$B262,'[2]产值及收款计划（2026）'!$A:$A&amp;'[2]产值及收款计划（2026）'!$B:$B,'[2]产值及收款计划（2026）'!N:N)</f>
        <v>邱枫团队</v>
      </c>
      <c r="O262" s="235" t="str" cm="1">
        <f t="array" ref="O262">_xlfn.XLOOKUP($A262&amp;$B262,'[2]产值及收款计划（2026）'!$A:$A&amp;'[2]产值及收款计划（2026）'!$B:$B,'[2]产值及收款计划（2026）'!O:O)</f>
        <v>丁启明</v>
      </c>
      <c r="P262" s="234" t="str" cm="1">
        <f t="array" ref="P262">_xlfn.XLOOKUP($A262&amp;$B262,'[2]产值及收款计划（2026）'!$A:$A&amp;'[2]产值及收款计划（2026）'!$B:$B,'[2]产值及收款计划（2026）'!P:P)</f>
        <v>25已完结</v>
      </c>
      <c r="Q262" s="235" t="e" cm="1">
        <f t="array" ref="Q262">_xlfn.XLOOKUP($A262&amp;$B262,'[2]产值及收款计划（2026）'!$A:$A&amp;'[2]产值及收款计划（2026）'!$B:$B,'[2]产值及收款计划（2026）'!Q:Q)</f>
        <v>#REF!</v>
      </c>
      <c r="R262" s="235" t="e" cm="1">
        <f t="array" ref="R262">_xlfn.XLOOKUP($A262&amp;$B262,'[2]产值及收款计划（2026）'!$A:$A&amp;'[2]产值及收款计划（2026）'!$B:$B,'[2]产值及收款计划（2026）'!R:R)</f>
        <v>#REF!</v>
      </c>
      <c r="S262" s="235" t="e" cm="1">
        <f t="array" ref="S262">_xlfn.XLOOKUP($A262&amp;$B262,'[2]产值及收款计划（2026）'!$A:$A&amp;'[2]产值及收款计划（2026）'!$B:$B,'[2]产值及收款计划（2026）'!S:S)</f>
        <v>#REF!</v>
      </c>
      <c r="T262" s="235" cm="1">
        <f t="array" ref="T262">_xlfn.XLOOKUP($A262&amp;$B262,'[2]产值及收款计划（2026）'!$A:$A&amp;'[2]产值及收款计划（2026）'!$B:$B,'[2]产值及收款计划（2026）'!T:T)</f>
        <v>53.3532</v>
      </c>
      <c r="U262" s="235" cm="1">
        <f t="array" ref="U262">_xlfn.XLOOKUP($A262&amp;$B262,'[2]产值及收款计划（2026）'!$A:$A&amp;'[2]产值及收款计划（2026）'!$B:$B,'[2]产值及收款计划（2026）'!U:U)</f>
        <v>0</v>
      </c>
      <c r="V262" s="235" cm="1">
        <f t="array" ref="V262">_xlfn.XLOOKUP($A262&amp;$B262,'[2]产值及收款计划（2026）'!$A:$A&amp;'[2]产值及收款计划（2026）'!$B:$B,'[2]产值及收款计划（2026）'!V:V)</f>
        <v>0</v>
      </c>
      <c r="W262" s="235" t="e" cm="1">
        <f t="array" ref="W262">_xlfn.XLOOKUP($A262&amp;$B262,'[2]产值及收款计划（2026）'!$A:$A&amp;'[2]产值及收款计划（2026）'!$B:$B,'[2]产值及收款计划（2026）'!W:W)</f>
        <v>#REF!</v>
      </c>
      <c r="X262" s="235" t="e" cm="1">
        <f t="array" ref="X262">_xlfn.XLOOKUP($A262&amp;$B262,'[2]产值及收款计划（2026）'!$A:$A&amp;'[2]产值及收款计划（2026）'!$B:$B,'[2]产值及收款计划（2026）'!X:X)</f>
        <v>#REF!</v>
      </c>
      <c r="Y262" s="235" t="e" cm="1">
        <f t="array" ref="Y262">_xlfn.XLOOKUP($A262&amp;$B262,'[2]产值及收款计划（2026）'!$A:$A&amp;'[2]产值及收款计划（2026）'!$B:$B,'[2]产值及收款计划（2026）'!Y:Y)</f>
        <v>#REF!</v>
      </c>
      <c r="Z262" s="235" t="e" cm="1">
        <f t="array" ref="Z262">_xlfn.XLOOKUP($A262&amp;$B262,'[2]产值及收款计划（2026）'!$A:$A&amp;'[2]产值及收款计划（2026）'!$B:$B,'[2]产值及收款计划（2026）'!Z:Z)</f>
        <v>#REF!</v>
      </c>
      <c r="AA262" s="235" cm="1">
        <f t="array" ref="AA262">_xlfn.XLOOKUP($A262&amp;$B262,'[2]产值及收款计划（2026）'!$A:$A&amp;'[2]产值及收款计划（2026）'!$B:$B,'[2]产值及收款计划（2026）'!AA:AA)</f>
        <v>0</v>
      </c>
      <c r="AB262" s="235" cm="1">
        <f t="array" ref="AB262">_xlfn.XLOOKUP($A262&amp;$B262,'[2]产值及收款计划（2026）'!$A:$A&amp;'[2]产值及收款计划（2026）'!$B:$B,'[2]产值及收款计划（2026）'!AB:AB)</f>
        <v>0</v>
      </c>
      <c r="AC262" s="235" cm="1">
        <f t="array" ref="AC262">_xlfn.XLOOKUP($A262&amp;$B262,'[2]产值及收款计划（2026）'!$A:$A&amp;'[2]产值及收款计划（2026）'!$B:$B,'[2]产值及收款计划（2026）'!AC:AC)</f>
        <v>0</v>
      </c>
      <c r="AD262" s="235" cm="1">
        <f t="array" ref="AD262">_xlfn.XLOOKUP($A262&amp;$B262,'[2]产值及收款计划（2026）'!$A:$A&amp;'[2]产值及收款计划（2026）'!$B:$B,'[2]产值及收款计划（2026）'!AD:AD)</f>
        <v>0</v>
      </c>
      <c r="AE262" s="235" cm="1">
        <f t="array" ref="AE262">_xlfn.XLOOKUP($A262&amp;$B262,'[2]产值及收款计划（2026）'!$A:$A&amp;'[2]产值及收款计划（2026）'!$B:$B,'[2]产值及收款计划（2026）'!AE:AE)</f>
        <v>0</v>
      </c>
      <c r="AF262" s="235" cm="1">
        <f t="array" ref="AF262">_xlfn.XLOOKUP($A262&amp;$B262,'[2]产值及收款计划（2026）'!$A:$A&amp;'[2]产值及收款计划（2026）'!$B:$B,'[2]产值及收款计划（2026）'!AF:AF)</f>
        <v>0</v>
      </c>
      <c r="AG262" s="235" cm="1">
        <f t="array" ref="AG262">_xlfn.XLOOKUP($A262&amp;$B262,'[2]产值及收款计划（2026）'!$A:$A&amp;'[2]产值及收款计划（2026）'!$B:$B,'[2]产值及收款计划（2026）'!AG:AG)</f>
        <v>0</v>
      </c>
      <c r="AH262" s="235" cm="1">
        <f t="array" ref="AH262">_xlfn.XLOOKUP($A262&amp;$B262,'[2]产值及收款计划（2026）'!$A:$A&amp;'[2]产值及收款计划（2026）'!$B:$B,'[2]产值及收款计划（2026）'!AH:AH)</f>
        <v>0</v>
      </c>
      <c r="AI262" s="235" cm="1">
        <f t="array" ref="AI262">_xlfn.XLOOKUP($A262&amp;$B262,'[2]产值及收款计划（2026）'!$A:$A&amp;'[2]产值及收款计划（2026）'!$B:$B,'[2]产值及收款计划（2026）'!AI:AI)</f>
        <v>0</v>
      </c>
      <c r="AJ262" s="235" cm="1">
        <f t="array" ref="AJ262">_xlfn.XLOOKUP($A262&amp;$B262,'[2]产值及收款计划（2026）'!$A:$A&amp;'[2]产值及收款计划（2026）'!$B:$B,'[2]产值及收款计划（2026）'!AJ:AJ)</f>
        <v>0</v>
      </c>
      <c r="AK262" s="235" cm="1">
        <f t="array" ref="AK262">_xlfn.XLOOKUP($A262&amp;$B262,'[2]产值及收款计划（2026）'!$A:$A&amp;'[2]产值及收款计划（2026）'!$B:$B,'[2]产值及收款计划（2026）'!AK:AK)</f>
        <v>0</v>
      </c>
      <c r="AL262" s="235" cm="1">
        <f t="array" ref="AL262">_xlfn.XLOOKUP($A262&amp;$B262,'[2]产值及收款计划（2026）'!$A:$A&amp;'[2]产值及收款计划（2026）'!$B:$B,'[2]产值及收款计划（2026）'!AL:AL)</f>
        <v>0</v>
      </c>
      <c r="AM262" s="242" cm="1">
        <f t="array" ref="AM262">_xlfn.LET(_xlpm.勾选月份状态数组,TRANSPOSE('PPT(12-15页）-TOP10'!$A$3:$A$14),_xlpm.选择数据区,IF('PPT(12-15页）-TOP10'!$E$3="收款",$BA262:$BL262,$AA262:$AL262),SUM(_xlfn._xlws.FILTER(_xlpm.选择数据区,_xlpm.勾选月份状态数组,"")))</f>
        <v>0</v>
      </c>
      <c r="AN262" s="235" t="e">
        <f>_xlfn.XLOOKUP($C262,应收未收表!$T:$T,应收未收表!AA:AA)</f>
        <v>#N/A</v>
      </c>
      <c r="AO262" s="235" t="e">
        <f>_xlfn.XLOOKUP($C262,应收未收表!$T:$T,应收未收表!AB:AB)</f>
        <v>#N/A</v>
      </c>
      <c r="AP262" s="235" t="e">
        <f>_xlfn.XLOOKUP($C262,应收未收表!$T:$T,应收未收表!AC:AC)</f>
        <v>#N/A</v>
      </c>
      <c r="AQ262" s="235" t="e">
        <f>_xlfn.XLOOKUP($C262,应收未收表!$T:$T,应收未收表!AE:AE)</f>
        <v>#N/A</v>
      </c>
      <c r="AR262" s="235" t="e">
        <f>_xlfn.XLOOKUP($C262,应收未收表!$T:$T,应收未收表!AF:AF)</f>
        <v>#N/A</v>
      </c>
      <c r="AS262" s="235" t="e" cm="1">
        <f t="array" ref="AS262">_xlfn.XLOOKUP($A262&amp;$B262,'[2]产值及收款计划（2026）'!$A:$A&amp;'[2]产值及收款计划（2026）'!$B:$B,'[2]产值及收款计划（2026）'!AS:AS)</f>
        <v>#REF!</v>
      </c>
      <c r="AT262" s="235" t="e" cm="1">
        <f t="array" ref="AT262">_xlfn.XLOOKUP($A262&amp;$B262,'[2]产值及收款计划（2026）'!$A:$A&amp;'[2]产值及收款计划（2026）'!$B:$B,'[2]产值及收款计划（2026）'!AT:AT)</f>
        <v>#REF!</v>
      </c>
      <c r="AU262" s="235" t="e" cm="1">
        <f t="array" ref="AU262">_xlfn.XLOOKUP($A262&amp;$B262,'[2]产值及收款计划（2026）'!$A:$A&amp;'[2]产值及收款计划（2026）'!$B:$B,'[2]产值及收款计划（2026）'!AU:AU)</f>
        <v>#REF!</v>
      </c>
      <c r="AV262" s="235" t="e" cm="1">
        <f t="array" ref="AV262">_xlfn.XLOOKUP($A262&amp;$B262,'[2]产值及收款计划（2026）'!$A:$A&amp;'[2]产值及收款计划（2026）'!$B:$B,'[2]产值及收款计划（2026）'!AV:AV)</f>
        <v>#REF!</v>
      </c>
      <c r="AW262" s="235" cm="1">
        <f t="array" ref="AW262">_xlfn.XLOOKUP($A262&amp;$B262,'[2]产值及收款计划（2026）'!$A:$A&amp;'[2]产值及收款计划（2026）'!$B:$B,'[2]产值及收款计划（2026）'!AW:AW)</f>
        <v>0</v>
      </c>
      <c r="AX262" s="235" cm="1">
        <f t="array" ref="AX262">_xlfn.XLOOKUP($A262&amp;$B262,'[2]产值及收款计划（2026）'!$A:$A&amp;'[2]产值及收款计划（2026）'!$B:$B,'[2]产值及收款计划（2026）'!AX:AX)</f>
        <v>53.3532</v>
      </c>
      <c r="AY262" s="235" cm="1">
        <f t="array" ref="AY262">_xlfn.XLOOKUP($A262&amp;$B262,'[2]产值及收款计划（2026）'!$A:$A&amp;'[2]产值及收款计划（2026）'!$B:$B,'[2]产值及收款计划（2026）'!AY:AY)</f>
        <v>0</v>
      </c>
      <c r="AZ262" s="235" cm="1">
        <f t="array" ref="AZ262">_xlfn.XLOOKUP($A262&amp;$B262,'[2]产值及收款计划（2026）'!$A:$A&amp;'[2]产值及收款计划（2026）'!$B:$B,'[2]产值及收款计划（2026）'!AZ:AZ)</f>
        <v>0</v>
      </c>
      <c r="BA262" s="235" t="e" cm="1">
        <f t="array" ref="BA262">_xlfn.XLOOKUP($A262&amp;$B262,'[2]产值及收款计划（2026）'!$A:$A&amp;'[2]产值及收款计划（2026）'!$B:$B,'[2]产值及收款计划（2026）'!BA:BA)</f>
        <v>#REF!</v>
      </c>
      <c r="BB262" s="235" cm="1">
        <f t="array" ref="BB262">_xlfn.XLOOKUP($A262&amp;$B262,'[2]产值及收款计划（2026）'!$A:$A&amp;'[2]产值及收款计划（2026）'!$B:$B,'[2]产值及收款计划（2026）'!BB:BB)</f>
        <v>53.3532</v>
      </c>
      <c r="BC262" s="235" t="e" cm="1">
        <f t="array" ref="BC262">_xlfn.XLOOKUP($A262&amp;$B262,'[2]产值及收款计划（2026）'!$A:$A&amp;'[2]产值及收款计划（2026）'!$B:$B,'[2]产值及收款计划（2026）'!BC:BC)</f>
        <v>#REF!</v>
      </c>
      <c r="BD262" s="235" t="e" cm="1">
        <f t="array" ref="BD262">_xlfn.XLOOKUP($A262&amp;$B262,'[2]产值及收款计划（2026）'!$A:$A&amp;'[2]产值及收款计划（2026）'!$B:$B,'[2]产值及收款计划（2026）'!BD:BD)</f>
        <v>#REF!</v>
      </c>
      <c r="BE262" s="235" t="e" cm="1">
        <f t="array" ref="BE262">_xlfn.XLOOKUP($A262&amp;$B262,'[2]产值及收款计划（2026）'!$A:$A&amp;'[2]产值及收款计划（2026）'!$B:$B,'[2]产值及收款计划（2026）'!BE:BE)</f>
        <v>#REF!</v>
      </c>
      <c r="BF262" s="235" t="e" cm="1">
        <f t="array" ref="BF262">_xlfn.XLOOKUP($A262&amp;$B262,'[2]产值及收款计划（2026）'!$A:$A&amp;'[2]产值及收款计划（2026）'!$B:$B,'[2]产值及收款计划（2026）'!BF:BF)</f>
        <v>#REF!</v>
      </c>
      <c r="BG262" s="235" t="e" cm="1">
        <f t="array" ref="BG262">_xlfn.XLOOKUP($A262&amp;$B262,'[2]产值及收款计划（2026）'!$A:$A&amp;'[2]产值及收款计划（2026）'!$B:$B,'[2]产值及收款计划（2026）'!BG:BG)</f>
        <v>#REF!</v>
      </c>
      <c r="BH262" s="235" t="e" cm="1">
        <f t="array" ref="BH262">_xlfn.XLOOKUP($A262&amp;$B262,'[2]产值及收款计划（2026）'!$A:$A&amp;'[2]产值及收款计划（2026）'!$B:$B,'[2]产值及收款计划（2026）'!BH:BH)</f>
        <v>#REF!</v>
      </c>
      <c r="BI262" s="235" t="e" cm="1">
        <f t="array" ref="BI262">_xlfn.XLOOKUP($A262&amp;$B262,'[2]产值及收款计划（2026）'!$A:$A&amp;'[2]产值及收款计划（2026）'!$B:$B,'[2]产值及收款计划（2026）'!BI:BI)</f>
        <v>#REF!</v>
      </c>
      <c r="BJ262" s="235" t="e" cm="1">
        <f t="array" ref="BJ262">_xlfn.XLOOKUP($A262&amp;$B262,'[2]产值及收款计划（2026）'!$A:$A&amp;'[2]产值及收款计划（2026）'!$B:$B,'[2]产值及收款计划（2026）'!BJ:BJ)</f>
        <v>#REF!</v>
      </c>
      <c r="BK262" s="235" t="e" cm="1">
        <f t="array" ref="BK262">_xlfn.XLOOKUP($A262&amp;$B262,'[2]产值及收款计划（2026）'!$A:$A&amp;'[2]产值及收款计划（2026）'!$B:$B,'[2]产值及收款计划（2026）'!BK:BK)</f>
        <v>#REF!</v>
      </c>
      <c r="BL262" s="235" t="e" cm="1">
        <f t="array" ref="BL262">_xlfn.XLOOKUP($A262&amp;$B262,'[2]产值及收款计划（2026）'!$A:$A&amp;'[2]产值及收款计划（2026）'!$B:$B,'[2]产值及收款计划（2026）'!BL:BL)</f>
        <v>#REF!</v>
      </c>
      <c r="BM262" s="235"/>
      <c r="BN262" s="235"/>
      <c r="BO262" s="235"/>
      <c r="BP262" s="235"/>
      <c r="BQ262" s="235">
        <f>_xlfn.XLOOKUP($C262,应收未收表!$AJ:$AJ,应收未收表!AK:AK)</f>
        <v>53</v>
      </c>
      <c r="BR262" s="235">
        <f>_xlfn.XLOOKUP($C262,应收未收表!$AJ:$AJ,应收未收表!AL:AL)</f>
        <v>53</v>
      </c>
      <c r="BS262" s="235" t="str">
        <f>_xlfn.XLOOKUP($C262,应收未收表!$AJ:$AJ,应收未收表!AM:AM)</f>
        <v>春节前落实且已上报一季度计划</v>
      </c>
      <c r="BT262" s="235">
        <f>_xlfn.XLOOKUP($C262,应收未收表!$AJ:$AJ,应收未收表!AN:AN)</f>
        <v>0</v>
      </c>
      <c r="BU262" s="234" t="str" cm="1">
        <f t="array" ref="BU262">_xlfn.XLOOKUP($A262&amp;$B262,'[2]产值及收款计划（2026）'!$A:$A&amp;'[2]产值及收款计划（2026）'!$B:$B,'[2]产值及收款计划（2026）'!BQ:BQ)</f>
        <v>中国联合网络通信有限公司上海市分公司</v>
      </c>
      <c r="BV262" s="235" t="e" cm="1">
        <f t="array" ref="BV262">_xlfn.XLOOKUP($A262&amp;$B262,'[2]产值及收款计划（2026）'!$A:$A&amp;'[2]产值及收款计划（2026）'!$B:$B,'[2]产值及收款计划（2026）'!BR:BR)</f>
        <v>#REF!</v>
      </c>
      <c r="CE262" s="235" cm="1">
        <f t="array" ref="CE262">_xlfn.XLOOKUP($A262&amp;$B262,'[2]产值及收款计划（2026）'!$A:$A&amp;'[2]产值及收款计划（2026）'!$B:$B,'[2]产值及收款计划（2026）'!CA:CA)</f>
        <v>0</v>
      </c>
      <c r="CF262" s="235" cm="1">
        <f t="array" ref="CF262">_xlfn.XLOOKUP($A262&amp;$B262,'[2]产值及收款计划（2026）'!$A:$A&amp;'[2]产值及收款计划（2026）'!$B:$B,'[2]产值及收款计划（2026）'!CB:CB)</f>
        <v>0</v>
      </c>
      <c r="CG262" s="235" cm="1">
        <f t="array" ref="CG262">_xlfn.XLOOKUP($A262&amp;$B262,'[2]产值及收款计划（2026）'!$A:$A&amp;'[2]产值及收款计划（2026）'!$B:$B,'[2]产值及收款计划（2026）'!CC:CC)</f>
        <v>0</v>
      </c>
      <c r="CH262" s="235" cm="1">
        <f t="array" ref="CH262">_xlfn.XLOOKUP($A262&amp;$B262,'[2]产值及收款计划（2026）'!$A:$A&amp;'[2]产值及收款计划（2026）'!$B:$B,'[2]产值及收款计划（2026）'!CD:CD)</f>
        <v>0</v>
      </c>
      <c r="CI262" s="235" cm="1">
        <f t="array" ref="CI262">_xlfn.XLOOKUP($A262&amp;$B262,'[2]产值及收款计划（2026）'!$A:$A&amp;'[2]产值及收款计划（2026）'!$B:$B,'[2]产值及收款计划（2026）'!CE:CE)</f>
        <v>0</v>
      </c>
      <c r="CJ262" s="235" cm="1">
        <f t="array" ref="CJ262">_xlfn.XLOOKUP($A262&amp;$B262,'[2]产值及收款计划（2026）'!$A:$A&amp;'[2]产值及收款计划（2026）'!$B:$B,'[2]产值及收款计划（2026）'!CF:CF)</f>
        <v>0</v>
      </c>
      <c r="CK262" s="235" cm="1">
        <f t="array" ref="CK262">_xlfn.XLOOKUP($A262&amp;$B262,'[2]产值及收款计划（2026）'!$A:$A&amp;'[2]产值及收款计划（2026）'!$B:$B,'[2]产值及收款计划（2026）'!CG:CG)</f>
        <v>0</v>
      </c>
      <c r="CL262" s="235" cm="1">
        <f t="array" ref="CL262">_xlfn.XLOOKUP($A262&amp;$B262,'[2]产值及收款计划（2026）'!$A:$A&amp;'[2]产值及收款计划（2026）'!$B:$B,'[2]产值及收款计划（2026）'!CH:CH)</f>
        <v>0</v>
      </c>
      <c r="CM262" s="235" cm="1">
        <f t="array" ref="CM262">_xlfn.XLOOKUP($A262&amp;$B262,'[2]产值及收款计划（2026）'!$A:$A&amp;'[2]产值及收款计划（2026）'!$B:$B,'[2]产值及收款计划（2026）'!CI:CI)</f>
        <v>0</v>
      </c>
      <c r="CN262" s="235" cm="1">
        <f t="array" ref="CN262">_xlfn.XLOOKUP($A262&amp;$B262,'[2]产值及收款计划（2026）'!$A:$A&amp;'[2]产值及收款计划（2026）'!$B:$B,'[2]产值及收款计划（2026）'!CJ:CJ)</f>
        <v>0</v>
      </c>
      <c r="CO262" s="235" cm="1">
        <f t="array" ref="CO262">_xlfn.XLOOKUP($A262&amp;$B262,'[2]产值及收款计划（2026）'!$A:$A&amp;'[2]产值及收款计划（2026）'!$B:$B,'[2]产值及收款计划（2026）'!CK:CK)</f>
        <v>0</v>
      </c>
      <c r="CP262" s="235" cm="1">
        <f t="array" ref="CP262">_xlfn.XLOOKUP($A262&amp;$B262,'[2]产值及收款计划（2026）'!$A:$A&amp;'[2]产值及收款计划（2026）'!$B:$B,'[2]产值及收款计划（2026）'!CL:CL)</f>
        <v>0</v>
      </c>
      <c r="DE262" s="235" cm="1">
        <f t="array" ref="DE262">_xlfn.XLOOKUP($A262&amp;$B262,'[2]产值及收款计划（2026）'!$A:$A&amp;'[2]产值及收款计划（2026）'!$B:$B,'[2]产值及收款计划（2026）'!DA:DA)</f>
        <v>0</v>
      </c>
      <c r="DF262" s="235" cm="1">
        <f t="array" ref="DF262">_xlfn.XLOOKUP($A262&amp;$B262,'[2]产值及收款计划（2026）'!$A:$A&amp;'[2]产值及收款计划（2026）'!$B:$B,'[2]产值及收款计划（2026）'!DB:DB)</f>
        <v>53.3532</v>
      </c>
      <c r="DG262" s="235" cm="1">
        <f t="array" ref="DG262">_xlfn.XLOOKUP($A262&amp;$B262,'[2]产值及收款计划（2026）'!$A:$A&amp;'[2]产值及收款计划（2026）'!$B:$B,'[2]产值及收款计划（2026）'!DC:DC)</f>
        <v>0</v>
      </c>
      <c r="DH262" s="235" cm="1">
        <f t="array" ref="DH262">_xlfn.XLOOKUP($A262&amp;$B262,'[2]产值及收款计划（2026）'!$A:$A&amp;'[2]产值及收款计划（2026）'!$B:$B,'[2]产值及收款计划（2026）'!DD:DD)</f>
        <v>0</v>
      </c>
      <c r="DI262" s="235" cm="1">
        <f t="array" ref="DI262">_xlfn.XLOOKUP($A262&amp;$B262,'[2]产值及收款计划（2026）'!$A:$A&amp;'[2]产值及收款计划（2026）'!$B:$B,'[2]产值及收款计划（2026）'!DE:DE)</f>
        <v>0</v>
      </c>
      <c r="DJ262" s="235" cm="1">
        <f t="array" ref="DJ262">_xlfn.XLOOKUP($A262&amp;$B262,'[2]产值及收款计划（2026）'!$A:$A&amp;'[2]产值及收款计划（2026）'!$B:$B,'[2]产值及收款计划（2026）'!DF:DF)</f>
        <v>0</v>
      </c>
      <c r="DK262" s="235" cm="1">
        <f t="array" ref="DK262">_xlfn.XLOOKUP($A262&amp;$B262,'[2]产值及收款计划（2026）'!$A:$A&amp;'[2]产值及收款计划（2026）'!$B:$B,'[2]产值及收款计划（2026）'!DG:DG)</f>
        <v>0</v>
      </c>
      <c r="DL262" s="235" cm="1">
        <f t="array" ref="DL262">_xlfn.XLOOKUP($A262&amp;$B262,'[2]产值及收款计划（2026）'!$A:$A&amp;'[2]产值及收款计划（2026）'!$B:$B,'[2]产值及收款计划（2026）'!DH:DH)</f>
        <v>0</v>
      </c>
      <c r="DM262" s="235" cm="1">
        <f t="array" ref="DM262">_xlfn.XLOOKUP($A262&amp;$B262,'[2]产值及收款计划（2026）'!$A:$A&amp;'[2]产值及收款计划（2026）'!$B:$B,'[2]产值及收款计划（2026）'!DI:DI)</f>
        <v>0</v>
      </c>
      <c r="DN262" s="235" cm="1">
        <f t="array" ref="DN262">_xlfn.XLOOKUP($A262&amp;$B262,'[2]产值及收款计划（2026）'!$A:$A&amp;'[2]产值及收款计划（2026）'!$B:$B,'[2]产值及收款计划（2026）'!DJ:DJ)</f>
        <v>0</v>
      </c>
      <c r="DO262" s="235" cm="1">
        <f t="array" ref="DO262">_xlfn.XLOOKUP($A262&amp;$B262,'[2]产值及收款计划（2026）'!$A:$A&amp;'[2]产值及收款计划（2026）'!$B:$B,'[2]产值及收款计划（2026）'!DK:DK)</f>
        <v>0</v>
      </c>
      <c r="DP262" s="235" cm="1">
        <f t="array" ref="DP262">_xlfn.XLOOKUP($A262&amp;$B262,'[2]产值及收款计划（2026）'!$A:$A&amp;'[2]产值及收款计划（2026）'!$B:$B,'[2]产值及收款计划（2026）'!DL:DL)</f>
        <v>0</v>
      </c>
      <c r="DQ262" s="243"/>
      <c r="DR262" s="229"/>
    </row>
    <row r="263" ht="60.75" spans="1:122">
      <c r="A263" s="233">
        <f t="shared" si="19"/>
        <v>114</v>
      </c>
      <c r="B263" s="233" t="s">
        <v>26</v>
      </c>
      <c r="C263" s="234" t="str" cm="1">
        <f t="array" ref="C263">_xlfn.XLOOKUP($A263&amp;$B263,'[2]产值及收款计划（2026）'!$A:$A&amp;'[2]产值及收款计划（2026）'!$B:$B,'[2]产值及收款计划（2026）'!C:C)</f>
        <v>C0CJZY-FW-T-2025052</v>
      </c>
      <c r="D263" s="235" t="str" cm="1">
        <f t="array" ref="D263">_xlfn.XLOOKUP($A263&amp;$B263,'[2]产值及收款计划（2026）'!$A:$A&amp;'[2]产值及收款计划（2026）'!$B:$B,'[2]产值及收款计划（2026）'!D:D)</f>
        <v>智慧城市交通规划语料服务加工项目技术咨询及维护服务采购合同</v>
      </c>
      <c r="E263" s="235" cm="1">
        <f t="array" ref="E263">_xlfn.XLOOKUP($A263&amp;$B263,'[2]产值及收款计划（2026）'!$A:$A&amp;'[2]产值及收款计划（2026）'!$B:$B,'[2]产值及收款计划（2026）'!E:E)</f>
        <v>73.7032</v>
      </c>
      <c r="F263" s="235" cm="1">
        <f t="array" ref="F263">_xlfn.XLOOKUP($A263&amp;$B263,'[2]产值及收款计划（2026）'!$A:$A&amp;'[2]产值及收款计划（2026）'!$B:$B,'[2]产值及收款计划（2026）'!F:F)</f>
        <v>73.7032</v>
      </c>
      <c r="G263" s="235" cm="1">
        <f t="array" ref="G263">_xlfn.XLOOKUP($A263&amp;$B263,'[2]产值及收款计划（2026）'!$A:$A&amp;'[2]产值及收款计划（2026）'!$B:$B,'[2]产值及收款计划（2026）'!G:G)</f>
        <v>73.7032</v>
      </c>
      <c r="H263" s="235" cm="1">
        <f t="array" ref="H263">_xlfn.XLOOKUP($A263&amp;$B263,'[2]产值及收款计划（2026）'!$A:$A&amp;'[2]产值及收款计划（2026）'!$B:$B,'[2]产值及收款计划（2026）'!H:H)</f>
        <v>73.7032</v>
      </c>
      <c r="I263" s="236" cm="1">
        <f t="array" ref="I263">_xlfn.XLOOKUP($A263&amp;$B263,'[2]产值及收款计划（2026）'!$A:$A&amp;'[2]产值及收款计划（2026）'!$B:$B,'[2]产值及收款计划（2026）'!I:I)</f>
        <v>1</v>
      </c>
      <c r="J263" s="237" cm="1">
        <f t="array" ref="J263">_xlfn.XLOOKUP($A263&amp;$B263,'[2]产值及收款计划（2026）'!$A:$A&amp;'[2]产值及收款计划（2026）'!$B:$B,'[2]产值及收款计划（2026）'!J:J)</f>
        <v>0.06</v>
      </c>
      <c r="K263" s="235" t="e" cm="1">
        <f t="array" ref="K263">_xlfn.XLOOKUP($A263&amp;$B263,'[2]产值及收款计划（2026）'!$A:$A&amp;'[2]产值及收款计划（2026）'!$B:$B,'[2]产值及收款计划（2026）'!K:K)</f>
        <v>#REF!</v>
      </c>
      <c r="L263" s="235" t="e" cm="1">
        <f t="array" ref="L263">_xlfn.XLOOKUP($A263&amp;$B263,'[2]产值及收款计划（2026）'!$A:$A&amp;'[2]产值及收款计划（2026）'!$B:$B,'[2]产值及收款计划（2026）'!L:L)</f>
        <v>#REF!</v>
      </c>
      <c r="M263" s="235" t="str" cm="1">
        <f t="array" ref="M263">_xlfn.XLOOKUP($A263&amp;$B263,'[2]产值及收款计划（2026）'!$A:$A&amp;'[2]产值及收款计划（2026）'!$B:$B,'[2]产值及收款计划（2026）'!M:M)</f>
        <v>主导</v>
      </c>
      <c r="N263" s="235" t="str" cm="1">
        <f t="array" ref="N263">_xlfn.XLOOKUP($A263&amp;$B263,'[2]产值及收款计划（2026）'!$A:$A&amp;'[2]产值及收款计划（2026）'!$B:$B,'[2]产值及收款计划（2026）'!N:N)</f>
        <v>邱枫团队</v>
      </c>
      <c r="O263" s="235" t="str" cm="1">
        <f t="array" ref="O263">_xlfn.XLOOKUP($A263&amp;$B263,'[2]产值及收款计划（2026）'!$A:$A&amp;'[2]产值及收款计划（2026）'!$B:$B,'[2]产值及收款计划（2026）'!O:O)</f>
        <v>丁启明</v>
      </c>
      <c r="P263" s="234" t="str" cm="1">
        <f t="array" ref="P263">_xlfn.XLOOKUP($A263&amp;$B263,'[2]产值及收款计划（2026）'!$A:$A&amp;'[2]产值及收款计划（2026）'!$B:$B,'[2]产值及收款计划（2026）'!P:P)</f>
        <v>25已完结</v>
      </c>
      <c r="Q263" s="235" t="e" cm="1">
        <f t="array" ref="Q263">_xlfn.XLOOKUP($A263&amp;$B263,'[2]产值及收款计划（2026）'!$A:$A&amp;'[2]产值及收款计划（2026）'!$B:$B,'[2]产值及收款计划（2026）'!Q:Q)</f>
        <v>#REF!</v>
      </c>
      <c r="R263" s="235" t="e" cm="1">
        <f t="array" ref="R263">_xlfn.XLOOKUP($A263&amp;$B263,'[2]产值及收款计划（2026）'!$A:$A&amp;'[2]产值及收款计划（2026）'!$B:$B,'[2]产值及收款计划（2026）'!R:R)</f>
        <v>#REF!</v>
      </c>
      <c r="S263" s="235" t="e" cm="1">
        <f t="array" ref="S263">_xlfn.XLOOKUP($A263&amp;$B263,'[2]产值及收款计划（2026）'!$A:$A&amp;'[2]产值及收款计划（2026）'!$B:$B,'[2]产值及收款计划（2026）'!S:S)</f>
        <v>#REF!</v>
      </c>
      <c r="T263" s="235" cm="1">
        <f t="array" ref="T263">_xlfn.XLOOKUP($A263&amp;$B263,'[2]产值及收款计划（2026）'!$A:$A&amp;'[2]产值及收款计划（2026）'!$B:$B,'[2]产值及收款计划（2026）'!T:T)</f>
        <v>73.7032</v>
      </c>
      <c r="U263" s="235" cm="1">
        <f t="array" ref="U263">_xlfn.XLOOKUP($A263&amp;$B263,'[2]产值及收款计划（2026）'!$A:$A&amp;'[2]产值及收款计划（2026）'!$B:$B,'[2]产值及收款计划（2026）'!U:U)</f>
        <v>0</v>
      </c>
      <c r="V263" s="235" cm="1">
        <f t="array" ref="V263">_xlfn.XLOOKUP($A263&amp;$B263,'[2]产值及收款计划（2026）'!$A:$A&amp;'[2]产值及收款计划（2026）'!$B:$B,'[2]产值及收款计划（2026）'!V:V)</f>
        <v>0</v>
      </c>
      <c r="W263" s="235" t="e" cm="1">
        <f t="array" ref="W263">_xlfn.XLOOKUP($A263&amp;$B263,'[2]产值及收款计划（2026）'!$A:$A&amp;'[2]产值及收款计划（2026）'!$B:$B,'[2]产值及收款计划（2026）'!W:W)</f>
        <v>#REF!</v>
      </c>
      <c r="X263" s="235" t="e" cm="1">
        <f t="array" ref="X263">_xlfn.XLOOKUP($A263&amp;$B263,'[2]产值及收款计划（2026）'!$A:$A&amp;'[2]产值及收款计划（2026）'!$B:$B,'[2]产值及收款计划（2026）'!X:X)</f>
        <v>#REF!</v>
      </c>
      <c r="Y263" s="235" t="e" cm="1">
        <f t="array" ref="Y263">_xlfn.XLOOKUP($A263&amp;$B263,'[2]产值及收款计划（2026）'!$A:$A&amp;'[2]产值及收款计划（2026）'!$B:$B,'[2]产值及收款计划（2026）'!Y:Y)</f>
        <v>#REF!</v>
      </c>
      <c r="Z263" s="235" t="e" cm="1">
        <f t="array" ref="Z263">_xlfn.XLOOKUP($A263&amp;$B263,'[2]产值及收款计划（2026）'!$A:$A&amp;'[2]产值及收款计划（2026）'!$B:$B,'[2]产值及收款计划（2026）'!Z:Z)</f>
        <v>#REF!</v>
      </c>
      <c r="AA263" s="235" cm="1">
        <f t="array" ref="AA263">_xlfn.XLOOKUP($A263&amp;$B263,'[2]产值及收款计划（2026）'!$A:$A&amp;'[2]产值及收款计划（2026）'!$B:$B,'[2]产值及收款计划（2026）'!AA:AA)</f>
        <v>0</v>
      </c>
      <c r="AB263" s="235" cm="1">
        <f t="array" ref="AB263">_xlfn.XLOOKUP($A263&amp;$B263,'[2]产值及收款计划（2026）'!$A:$A&amp;'[2]产值及收款计划（2026）'!$B:$B,'[2]产值及收款计划（2026）'!AB:AB)</f>
        <v>0</v>
      </c>
      <c r="AC263" s="235" cm="1">
        <f t="array" ref="AC263">_xlfn.XLOOKUP($A263&amp;$B263,'[2]产值及收款计划（2026）'!$A:$A&amp;'[2]产值及收款计划（2026）'!$B:$B,'[2]产值及收款计划（2026）'!AC:AC)</f>
        <v>0</v>
      </c>
      <c r="AD263" s="235" cm="1">
        <f t="array" ref="AD263">_xlfn.XLOOKUP($A263&amp;$B263,'[2]产值及收款计划（2026）'!$A:$A&amp;'[2]产值及收款计划（2026）'!$B:$B,'[2]产值及收款计划（2026）'!AD:AD)</f>
        <v>0</v>
      </c>
      <c r="AE263" s="235" cm="1">
        <f t="array" ref="AE263">_xlfn.XLOOKUP($A263&amp;$B263,'[2]产值及收款计划（2026）'!$A:$A&amp;'[2]产值及收款计划（2026）'!$B:$B,'[2]产值及收款计划（2026）'!AE:AE)</f>
        <v>0</v>
      </c>
      <c r="AF263" s="235" cm="1">
        <f t="array" ref="AF263">_xlfn.XLOOKUP($A263&amp;$B263,'[2]产值及收款计划（2026）'!$A:$A&amp;'[2]产值及收款计划（2026）'!$B:$B,'[2]产值及收款计划（2026）'!AF:AF)</f>
        <v>0</v>
      </c>
      <c r="AG263" s="235" cm="1">
        <f t="array" ref="AG263">_xlfn.XLOOKUP($A263&amp;$B263,'[2]产值及收款计划（2026）'!$A:$A&amp;'[2]产值及收款计划（2026）'!$B:$B,'[2]产值及收款计划（2026）'!AG:AG)</f>
        <v>0</v>
      </c>
      <c r="AH263" s="235" cm="1">
        <f t="array" ref="AH263">_xlfn.XLOOKUP($A263&amp;$B263,'[2]产值及收款计划（2026）'!$A:$A&amp;'[2]产值及收款计划（2026）'!$B:$B,'[2]产值及收款计划（2026）'!AH:AH)</f>
        <v>0</v>
      </c>
      <c r="AI263" s="235" cm="1">
        <f t="array" ref="AI263">_xlfn.XLOOKUP($A263&amp;$B263,'[2]产值及收款计划（2026）'!$A:$A&amp;'[2]产值及收款计划（2026）'!$B:$B,'[2]产值及收款计划（2026）'!AI:AI)</f>
        <v>0</v>
      </c>
      <c r="AJ263" s="235" cm="1">
        <f t="array" ref="AJ263">_xlfn.XLOOKUP($A263&amp;$B263,'[2]产值及收款计划（2026）'!$A:$A&amp;'[2]产值及收款计划（2026）'!$B:$B,'[2]产值及收款计划（2026）'!AJ:AJ)</f>
        <v>0</v>
      </c>
      <c r="AK263" s="235" cm="1">
        <f t="array" ref="AK263">_xlfn.XLOOKUP($A263&amp;$B263,'[2]产值及收款计划（2026）'!$A:$A&amp;'[2]产值及收款计划（2026）'!$B:$B,'[2]产值及收款计划（2026）'!AK:AK)</f>
        <v>0</v>
      </c>
      <c r="AL263" s="235" cm="1">
        <f t="array" ref="AL263">_xlfn.XLOOKUP($A263&amp;$B263,'[2]产值及收款计划（2026）'!$A:$A&amp;'[2]产值及收款计划（2026）'!$B:$B,'[2]产值及收款计划（2026）'!AL:AL)</f>
        <v>0</v>
      </c>
      <c r="AM263" s="242" cm="1">
        <f t="array" ref="AM263">_xlfn.LET(_xlpm.勾选月份状态数组,TRANSPOSE('PPT(12-15页）-TOP10'!$A$3:$A$14),_xlpm.选择数据区,IF('PPT(12-15页）-TOP10'!$E$3="收款",$BA263:$BL263,$AA263:$AL263),SUM(_xlfn._xlws.FILTER(_xlpm.选择数据区,_xlpm.勾选月份状态数组,"")))</f>
        <v>0</v>
      </c>
      <c r="AN263" s="235" t="e">
        <f>_xlfn.XLOOKUP($C263,应收未收表!$T:$T,应收未收表!AA:AA)</f>
        <v>#N/A</v>
      </c>
      <c r="AO263" s="235" t="e">
        <f>_xlfn.XLOOKUP($C263,应收未收表!$T:$T,应收未收表!AB:AB)</f>
        <v>#N/A</v>
      </c>
      <c r="AP263" s="235" t="e">
        <f>_xlfn.XLOOKUP($C263,应收未收表!$T:$T,应收未收表!AC:AC)</f>
        <v>#N/A</v>
      </c>
      <c r="AQ263" s="235" t="e">
        <f>_xlfn.XLOOKUP($C263,应收未收表!$T:$T,应收未收表!AE:AE)</f>
        <v>#N/A</v>
      </c>
      <c r="AR263" s="235" t="e">
        <f>_xlfn.XLOOKUP($C263,应收未收表!$T:$T,应收未收表!AF:AF)</f>
        <v>#N/A</v>
      </c>
      <c r="AS263" s="235" t="e" cm="1">
        <f t="array" ref="AS263">_xlfn.XLOOKUP($A263&amp;$B263,'[2]产值及收款计划（2026）'!$A:$A&amp;'[2]产值及收款计划（2026）'!$B:$B,'[2]产值及收款计划（2026）'!AS:AS)</f>
        <v>#REF!</v>
      </c>
      <c r="AT263" s="235" t="e" cm="1">
        <f t="array" ref="AT263">_xlfn.XLOOKUP($A263&amp;$B263,'[2]产值及收款计划（2026）'!$A:$A&amp;'[2]产值及收款计划（2026）'!$B:$B,'[2]产值及收款计划（2026）'!AT:AT)</f>
        <v>#REF!</v>
      </c>
      <c r="AU263" s="235" t="e" cm="1">
        <f t="array" ref="AU263">_xlfn.XLOOKUP($A263&amp;$B263,'[2]产值及收款计划（2026）'!$A:$A&amp;'[2]产值及收款计划（2026）'!$B:$B,'[2]产值及收款计划（2026）'!AU:AU)</f>
        <v>#REF!</v>
      </c>
      <c r="AV263" s="235" t="e" cm="1">
        <f t="array" ref="AV263">_xlfn.XLOOKUP($A263&amp;$B263,'[2]产值及收款计划（2026）'!$A:$A&amp;'[2]产值及收款计划（2026）'!$B:$B,'[2]产值及收款计划（2026）'!AV:AV)</f>
        <v>#REF!</v>
      </c>
      <c r="AW263" s="235" cm="1">
        <f t="array" ref="AW263">_xlfn.XLOOKUP($A263&amp;$B263,'[2]产值及收款计划（2026）'!$A:$A&amp;'[2]产值及收款计划（2026）'!$B:$B,'[2]产值及收款计划（2026）'!AW:AW)</f>
        <v>0</v>
      </c>
      <c r="AX263" s="235" cm="1">
        <f t="array" ref="AX263">_xlfn.XLOOKUP($A263&amp;$B263,'[2]产值及收款计划（2026）'!$A:$A&amp;'[2]产值及收款计划（2026）'!$B:$B,'[2]产值及收款计划（2026）'!AX:AX)</f>
        <v>73.7032</v>
      </c>
      <c r="AY263" s="235" cm="1">
        <f t="array" ref="AY263">_xlfn.XLOOKUP($A263&amp;$B263,'[2]产值及收款计划（2026）'!$A:$A&amp;'[2]产值及收款计划（2026）'!$B:$B,'[2]产值及收款计划（2026）'!AY:AY)</f>
        <v>0</v>
      </c>
      <c r="AZ263" s="235" cm="1">
        <f t="array" ref="AZ263">_xlfn.XLOOKUP($A263&amp;$B263,'[2]产值及收款计划（2026）'!$A:$A&amp;'[2]产值及收款计划（2026）'!$B:$B,'[2]产值及收款计划（2026）'!AZ:AZ)</f>
        <v>0</v>
      </c>
      <c r="BA263" s="235" t="e" cm="1">
        <f t="array" ref="BA263">_xlfn.XLOOKUP($A263&amp;$B263,'[2]产值及收款计划（2026）'!$A:$A&amp;'[2]产值及收款计划（2026）'!$B:$B,'[2]产值及收款计划（2026）'!BA:BA)</f>
        <v>#REF!</v>
      </c>
      <c r="BB263" s="235" cm="1">
        <f t="array" ref="BB263">_xlfn.XLOOKUP($A263&amp;$B263,'[2]产值及收款计划（2026）'!$A:$A&amp;'[2]产值及收款计划（2026）'!$B:$B,'[2]产值及收款计划（2026）'!BB:BB)</f>
        <v>73.7032</v>
      </c>
      <c r="BC263" s="235" t="e" cm="1">
        <f t="array" ref="BC263">_xlfn.XLOOKUP($A263&amp;$B263,'[2]产值及收款计划（2026）'!$A:$A&amp;'[2]产值及收款计划（2026）'!$B:$B,'[2]产值及收款计划（2026）'!BC:BC)</f>
        <v>#REF!</v>
      </c>
      <c r="BD263" s="235" t="e" cm="1">
        <f t="array" ref="BD263">_xlfn.XLOOKUP($A263&amp;$B263,'[2]产值及收款计划（2026）'!$A:$A&amp;'[2]产值及收款计划（2026）'!$B:$B,'[2]产值及收款计划（2026）'!BD:BD)</f>
        <v>#REF!</v>
      </c>
      <c r="BE263" s="235" t="e" cm="1">
        <f t="array" ref="BE263">_xlfn.XLOOKUP($A263&amp;$B263,'[2]产值及收款计划（2026）'!$A:$A&amp;'[2]产值及收款计划（2026）'!$B:$B,'[2]产值及收款计划（2026）'!BE:BE)</f>
        <v>#REF!</v>
      </c>
      <c r="BF263" s="235" t="e" cm="1">
        <f t="array" ref="BF263">_xlfn.XLOOKUP($A263&amp;$B263,'[2]产值及收款计划（2026）'!$A:$A&amp;'[2]产值及收款计划（2026）'!$B:$B,'[2]产值及收款计划（2026）'!BF:BF)</f>
        <v>#REF!</v>
      </c>
      <c r="BG263" s="235" t="e" cm="1">
        <f t="array" ref="BG263">_xlfn.XLOOKUP($A263&amp;$B263,'[2]产值及收款计划（2026）'!$A:$A&amp;'[2]产值及收款计划（2026）'!$B:$B,'[2]产值及收款计划（2026）'!BG:BG)</f>
        <v>#REF!</v>
      </c>
      <c r="BH263" s="235" t="e" cm="1">
        <f t="array" ref="BH263">_xlfn.XLOOKUP($A263&amp;$B263,'[2]产值及收款计划（2026）'!$A:$A&amp;'[2]产值及收款计划（2026）'!$B:$B,'[2]产值及收款计划（2026）'!BH:BH)</f>
        <v>#REF!</v>
      </c>
      <c r="BI263" s="235" t="e" cm="1">
        <f t="array" ref="BI263">_xlfn.XLOOKUP($A263&amp;$B263,'[2]产值及收款计划（2026）'!$A:$A&amp;'[2]产值及收款计划（2026）'!$B:$B,'[2]产值及收款计划（2026）'!BI:BI)</f>
        <v>#REF!</v>
      </c>
      <c r="BJ263" s="235" t="e" cm="1">
        <f t="array" ref="BJ263">_xlfn.XLOOKUP($A263&amp;$B263,'[2]产值及收款计划（2026）'!$A:$A&amp;'[2]产值及收款计划（2026）'!$B:$B,'[2]产值及收款计划（2026）'!BJ:BJ)</f>
        <v>#REF!</v>
      </c>
      <c r="BK263" s="235" t="e" cm="1">
        <f t="array" ref="BK263">_xlfn.XLOOKUP($A263&amp;$B263,'[2]产值及收款计划（2026）'!$A:$A&amp;'[2]产值及收款计划（2026）'!$B:$B,'[2]产值及收款计划（2026）'!BK:BK)</f>
        <v>#REF!</v>
      </c>
      <c r="BL263" s="235" t="e" cm="1">
        <f t="array" ref="BL263">_xlfn.XLOOKUP($A263&amp;$B263,'[2]产值及收款计划（2026）'!$A:$A&amp;'[2]产值及收款计划（2026）'!$B:$B,'[2]产值及收款计划（2026）'!BL:BL)</f>
        <v>#REF!</v>
      </c>
      <c r="BM263" s="235"/>
      <c r="BN263" s="235"/>
      <c r="BO263" s="235"/>
      <c r="BP263" s="235"/>
      <c r="BQ263" s="235">
        <f>_xlfn.XLOOKUP($C263,应收未收表!$AJ:$AJ,应收未收表!AK:AK)</f>
        <v>74</v>
      </c>
      <c r="BR263" s="235">
        <f>_xlfn.XLOOKUP($C263,应收未收表!$AJ:$AJ,应收未收表!AL:AL)</f>
        <v>74</v>
      </c>
      <c r="BS263" s="235" t="str">
        <f>_xlfn.XLOOKUP($C263,应收未收表!$AJ:$AJ,应收未收表!AM:AM)</f>
        <v>春节前落实且已上报一季度计划</v>
      </c>
      <c r="BT263" s="235">
        <f>_xlfn.XLOOKUP($C263,应收未收表!$AJ:$AJ,应收未收表!AN:AN)</f>
        <v>0</v>
      </c>
      <c r="BU263" s="234" t="str" cm="1">
        <f t="array" ref="BU263">_xlfn.XLOOKUP($A263&amp;$B263,'[2]产值及收款计划（2026）'!$A:$A&amp;'[2]产值及收款计划（2026）'!$B:$B,'[2]产值及收款计划（2026）'!BQ:BQ)</f>
        <v>中国联合网络通信有限公司上海市分公司</v>
      </c>
      <c r="BV263" s="235" t="e" cm="1">
        <f t="array" ref="BV263">_xlfn.XLOOKUP($A263&amp;$B263,'[2]产值及收款计划（2026）'!$A:$A&amp;'[2]产值及收款计划（2026）'!$B:$B,'[2]产值及收款计划（2026）'!BR:BR)</f>
        <v>#REF!</v>
      </c>
      <c r="CE263" s="235" cm="1">
        <f t="array" ref="CE263">_xlfn.XLOOKUP($A263&amp;$B263,'[2]产值及收款计划（2026）'!$A:$A&amp;'[2]产值及收款计划（2026）'!$B:$B,'[2]产值及收款计划（2026）'!CA:CA)</f>
        <v>0</v>
      </c>
      <c r="CF263" s="235" cm="1">
        <f t="array" ref="CF263">_xlfn.XLOOKUP($A263&amp;$B263,'[2]产值及收款计划（2026）'!$A:$A&amp;'[2]产值及收款计划（2026）'!$B:$B,'[2]产值及收款计划（2026）'!CB:CB)</f>
        <v>0</v>
      </c>
      <c r="CG263" s="235" cm="1">
        <f t="array" ref="CG263">_xlfn.XLOOKUP($A263&amp;$B263,'[2]产值及收款计划（2026）'!$A:$A&amp;'[2]产值及收款计划（2026）'!$B:$B,'[2]产值及收款计划（2026）'!CC:CC)</f>
        <v>0</v>
      </c>
      <c r="CH263" s="235" cm="1">
        <f t="array" ref="CH263">_xlfn.XLOOKUP($A263&amp;$B263,'[2]产值及收款计划（2026）'!$A:$A&amp;'[2]产值及收款计划（2026）'!$B:$B,'[2]产值及收款计划（2026）'!CD:CD)</f>
        <v>0</v>
      </c>
      <c r="CI263" s="235" cm="1">
        <f t="array" ref="CI263">_xlfn.XLOOKUP($A263&amp;$B263,'[2]产值及收款计划（2026）'!$A:$A&amp;'[2]产值及收款计划（2026）'!$B:$B,'[2]产值及收款计划（2026）'!CE:CE)</f>
        <v>0</v>
      </c>
      <c r="CJ263" s="235" cm="1">
        <f t="array" ref="CJ263">_xlfn.XLOOKUP($A263&amp;$B263,'[2]产值及收款计划（2026）'!$A:$A&amp;'[2]产值及收款计划（2026）'!$B:$B,'[2]产值及收款计划（2026）'!CF:CF)</f>
        <v>0</v>
      </c>
      <c r="CK263" s="235" cm="1">
        <f t="array" ref="CK263">_xlfn.XLOOKUP($A263&amp;$B263,'[2]产值及收款计划（2026）'!$A:$A&amp;'[2]产值及收款计划（2026）'!$B:$B,'[2]产值及收款计划（2026）'!CG:CG)</f>
        <v>0</v>
      </c>
      <c r="CL263" s="235" cm="1">
        <f t="array" ref="CL263">_xlfn.XLOOKUP($A263&amp;$B263,'[2]产值及收款计划（2026）'!$A:$A&amp;'[2]产值及收款计划（2026）'!$B:$B,'[2]产值及收款计划（2026）'!CH:CH)</f>
        <v>0</v>
      </c>
      <c r="CM263" s="235" cm="1">
        <f t="array" ref="CM263">_xlfn.XLOOKUP($A263&amp;$B263,'[2]产值及收款计划（2026）'!$A:$A&amp;'[2]产值及收款计划（2026）'!$B:$B,'[2]产值及收款计划（2026）'!CI:CI)</f>
        <v>0</v>
      </c>
      <c r="CN263" s="235" cm="1">
        <f t="array" ref="CN263">_xlfn.XLOOKUP($A263&amp;$B263,'[2]产值及收款计划（2026）'!$A:$A&amp;'[2]产值及收款计划（2026）'!$B:$B,'[2]产值及收款计划（2026）'!CJ:CJ)</f>
        <v>0</v>
      </c>
      <c r="CO263" s="235" cm="1">
        <f t="array" ref="CO263">_xlfn.XLOOKUP($A263&amp;$B263,'[2]产值及收款计划（2026）'!$A:$A&amp;'[2]产值及收款计划（2026）'!$B:$B,'[2]产值及收款计划（2026）'!CK:CK)</f>
        <v>0</v>
      </c>
      <c r="CP263" s="235" cm="1">
        <f t="array" ref="CP263">_xlfn.XLOOKUP($A263&amp;$B263,'[2]产值及收款计划（2026）'!$A:$A&amp;'[2]产值及收款计划（2026）'!$B:$B,'[2]产值及收款计划（2026）'!CL:CL)</f>
        <v>0</v>
      </c>
      <c r="DE263" s="235" cm="1">
        <f t="array" ref="DE263">_xlfn.XLOOKUP($A263&amp;$B263,'[2]产值及收款计划（2026）'!$A:$A&amp;'[2]产值及收款计划（2026）'!$B:$B,'[2]产值及收款计划（2026）'!DA:DA)</f>
        <v>0</v>
      </c>
      <c r="DF263" s="235" cm="1">
        <f t="array" ref="DF263">_xlfn.XLOOKUP($A263&amp;$B263,'[2]产值及收款计划（2026）'!$A:$A&amp;'[2]产值及收款计划（2026）'!$B:$B,'[2]产值及收款计划（2026）'!DB:DB)</f>
        <v>73.7032</v>
      </c>
      <c r="DG263" s="235" cm="1">
        <f t="array" ref="DG263">_xlfn.XLOOKUP($A263&amp;$B263,'[2]产值及收款计划（2026）'!$A:$A&amp;'[2]产值及收款计划（2026）'!$B:$B,'[2]产值及收款计划（2026）'!DC:DC)</f>
        <v>0</v>
      </c>
      <c r="DH263" s="235" cm="1">
        <f t="array" ref="DH263">_xlfn.XLOOKUP($A263&amp;$B263,'[2]产值及收款计划（2026）'!$A:$A&amp;'[2]产值及收款计划（2026）'!$B:$B,'[2]产值及收款计划（2026）'!DD:DD)</f>
        <v>0</v>
      </c>
      <c r="DI263" s="235" cm="1">
        <f t="array" ref="DI263">_xlfn.XLOOKUP($A263&amp;$B263,'[2]产值及收款计划（2026）'!$A:$A&amp;'[2]产值及收款计划（2026）'!$B:$B,'[2]产值及收款计划（2026）'!DE:DE)</f>
        <v>0</v>
      </c>
      <c r="DJ263" s="235" cm="1">
        <f t="array" ref="DJ263">_xlfn.XLOOKUP($A263&amp;$B263,'[2]产值及收款计划（2026）'!$A:$A&amp;'[2]产值及收款计划（2026）'!$B:$B,'[2]产值及收款计划（2026）'!DF:DF)</f>
        <v>0</v>
      </c>
      <c r="DK263" s="235" cm="1">
        <f t="array" ref="DK263">_xlfn.XLOOKUP($A263&amp;$B263,'[2]产值及收款计划（2026）'!$A:$A&amp;'[2]产值及收款计划（2026）'!$B:$B,'[2]产值及收款计划（2026）'!DG:DG)</f>
        <v>0</v>
      </c>
      <c r="DL263" s="235" cm="1">
        <f t="array" ref="DL263">_xlfn.XLOOKUP($A263&amp;$B263,'[2]产值及收款计划（2026）'!$A:$A&amp;'[2]产值及收款计划（2026）'!$B:$B,'[2]产值及收款计划（2026）'!DH:DH)</f>
        <v>0</v>
      </c>
      <c r="DM263" s="235" cm="1">
        <f t="array" ref="DM263">_xlfn.XLOOKUP($A263&amp;$B263,'[2]产值及收款计划（2026）'!$A:$A&amp;'[2]产值及收款计划（2026）'!$B:$B,'[2]产值及收款计划（2026）'!DI:DI)</f>
        <v>0</v>
      </c>
      <c r="DN263" s="235" cm="1">
        <f t="array" ref="DN263">_xlfn.XLOOKUP($A263&amp;$B263,'[2]产值及收款计划（2026）'!$A:$A&amp;'[2]产值及收款计划（2026）'!$B:$B,'[2]产值及收款计划（2026）'!DJ:DJ)</f>
        <v>0</v>
      </c>
      <c r="DO263" s="235" cm="1">
        <f t="array" ref="DO263">_xlfn.XLOOKUP($A263&amp;$B263,'[2]产值及收款计划（2026）'!$A:$A&amp;'[2]产值及收款计划（2026）'!$B:$B,'[2]产值及收款计划（2026）'!DK:DK)</f>
        <v>0</v>
      </c>
      <c r="DP263" s="235" cm="1">
        <f t="array" ref="DP263">_xlfn.XLOOKUP($A263&amp;$B263,'[2]产值及收款计划（2026）'!$A:$A&amp;'[2]产值及收款计划（2026）'!$B:$B,'[2]产值及收款计划（2026）'!DL:DL)</f>
        <v>0</v>
      </c>
      <c r="DQ263" s="243"/>
      <c r="DR263" s="229"/>
    </row>
    <row r="264" ht="20.25" spans="1:122">
      <c r="A264" s="233">
        <f t="shared" si="19"/>
        <v>115</v>
      </c>
      <c r="B264" s="233" t="s">
        <v>26</v>
      </c>
      <c r="C264" s="234" t="str" cm="1">
        <f t="array" ref="C264">_xlfn.XLOOKUP($A264&amp;$B264,'[2]产值及收款计划（2026）'!$A:$A&amp;'[2]产值及收款计划（2026）'!$B:$B,'[2]产值及收款计划（2026）'!C:C)</f>
        <v>C0CJZY-FW-T/W-2025058</v>
      </c>
      <c r="D264" s="234" t="str" cm="1">
        <f t="array" ref="D264">_xlfn.XLOOKUP($A264&amp;$B264,'[2]产值及收款计划（2026）'!$A:$A&amp;'[2]产值及收款计划（2026）'!$B:$B,'[2]产值及收款计划（2026）'!D:D)</f>
        <v>湖南省高速公路交通基础设施数字化转型升级公共服务项目桥梁数字化管养平台技术劳务服务</v>
      </c>
      <c r="E264" s="235" cm="1">
        <f t="array" ref="E264">_xlfn.XLOOKUP($A264&amp;$B264,'[2]产值及收款计划（2026）'!$A:$A&amp;'[2]产值及收款计划（2026）'!$B:$B,'[2]产值及收款计划（2026）'!E:E)</f>
        <v>734.08</v>
      </c>
      <c r="F264" s="235" cm="1">
        <f t="array" ref="F264">_xlfn.XLOOKUP($A264&amp;$B264,'[2]产值及收款计划（2026）'!$A:$A&amp;'[2]产值及收款计划（2026）'!$B:$B,'[2]产值及收款计划（2026）'!F:F)</f>
        <v>734.08</v>
      </c>
      <c r="G264" s="235" cm="1">
        <f t="array" ref="G264">_xlfn.XLOOKUP($A264&amp;$B264,'[2]产值及收款计划（2026）'!$A:$A&amp;'[2]产值及收款计划（2026）'!$B:$B,'[2]产值及收款计划（2026）'!G:G)</f>
        <v>734.08</v>
      </c>
      <c r="H264" s="235" cm="1">
        <f t="array" ref="H264">_xlfn.XLOOKUP($A264&amp;$B264,'[2]产值及收款计划（2026）'!$A:$A&amp;'[2]产值及收款计划（2026）'!$B:$B,'[2]产值及收款计划（2026）'!H:H)</f>
        <v>104.08</v>
      </c>
      <c r="I264" s="236" cm="1">
        <f t="array" ref="I264">_xlfn.XLOOKUP($A264&amp;$B264,'[2]产值及收款计划（2026）'!$A:$A&amp;'[2]产值及收款计划（2026）'!$B:$B,'[2]产值及收款计划（2026）'!I:I)</f>
        <v>0.141782911944202</v>
      </c>
      <c r="J264" s="237" cm="1">
        <f t="array" ref="J264">_xlfn.XLOOKUP($A264&amp;$B264,'[2]产值及收款计划（2026）'!$A:$A&amp;'[2]产值及收款计划（2026）'!$B:$B,'[2]产值及收款计划（2026）'!J:J)</f>
        <v>0.06</v>
      </c>
      <c r="K264" s="235" t="e" cm="1">
        <f t="array" ref="K264">_xlfn.XLOOKUP($A264&amp;$B264,'[2]产值及收款计划（2026）'!$A:$A&amp;'[2]产值及收款计划（2026）'!$B:$B,'[2]产值及收款计划（2026）'!K:K)</f>
        <v>#REF!</v>
      </c>
      <c r="L264" s="235" t="e" cm="1">
        <f t="array" ref="L264">_xlfn.XLOOKUP($A264&amp;$B264,'[2]产值及收款计划（2026）'!$A:$A&amp;'[2]产值及收款计划（2026）'!$B:$B,'[2]产值及收款计划（2026）'!L:L)</f>
        <v>#REF!</v>
      </c>
      <c r="M264" s="235" t="str" cm="1">
        <f t="array" ref="M264">_xlfn.XLOOKUP($A264&amp;$B264,'[2]产值及收款计划（2026）'!$A:$A&amp;'[2]产值及收款计划（2026）'!$B:$B,'[2]产值及收款计划（2026）'!M:M)</f>
        <v>主导</v>
      </c>
      <c r="N264" s="235" t="str" cm="1">
        <f t="array" ref="N264">_xlfn.XLOOKUP($A264&amp;$B264,'[2]产值及收款计划（2026）'!$A:$A&amp;'[2]产值及收款计划（2026）'!$B:$B,'[2]产值及收款计划（2026）'!N:N)</f>
        <v>邱枫团队</v>
      </c>
      <c r="O264" s="235" t="str" cm="1">
        <f t="array" ref="O264">_xlfn.XLOOKUP($A264&amp;$B264,'[2]产值及收款计划（2026）'!$A:$A&amp;'[2]产值及收款计划（2026）'!$B:$B,'[2]产值及收款计划（2026）'!O:O)</f>
        <v>邱枫</v>
      </c>
      <c r="P264" s="234" t="str" cm="1">
        <f t="array" ref="P264">_xlfn.XLOOKUP($A264&amp;$B264,'[2]产值及收款计划（2026）'!$A:$A&amp;'[2]产值及收款计划（2026）'!$B:$B,'[2]产值及收款计划（2026）'!P:P)</f>
        <v>在建</v>
      </c>
      <c r="Q264" s="235" t="e" cm="1">
        <f t="array" ref="Q264">_xlfn.XLOOKUP($A264&amp;$B264,'[2]产值及收款计划（2026）'!$A:$A&amp;'[2]产值及收款计划（2026）'!$B:$B,'[2]产值及收款计划（2026）'!Q:Q)</f>
        <v>#REF!</v>
      </c>
      <c r="R264" s="235" t="e" cm="1">
        <f t="array" ref="R264">_xlfn.XLOOKUP($A264&amp;$B264,'[2]产值及收款计划（2026）'!$A:$A&amp;'[2]产值及收款计划（2026）'!$B:$B,'[2]产值及收款计划（2026）'!R:R)</f>
        <v>#REF!</v>
      </c>
      <c r="S264" s="235" t="e" cm="1">
        <f t="array" ref="S264">_xlfn.XLOOKUP($A264&amp;$B264,'[2]产值及收款计划（2026）'!$A:$A&amp;'[2]产值及收款计划（2026）'!$B:$B,'[2]产值及收款计划（2026）'!S:S)</f>
        <v>#REF!</v>
      </c>
      <c r="T264" s="235" cm="1">
        <f t="array" ref="T264">_xlfn.XLOOKUP($A264&amp;$B264,'[2]产值及收款计划（2026）'!$A:$A&amp;'[2]产值及收款计划（2026）'!$B:$B,'[2]产值及收款计划（2026）'!T:T)</f>
        <v>183.52</v>
      </c>
      <c r="U264" s="235" cm="1">
        <f t="array" ref="U264">_xlfn.XLOOKUP($A264&amp;$B264,'[2]产值及收款计划（2026）'!$A:$A&amp;'[2]产值及收款计划（2026）'!$B:$B,'[2]产值及收款计划（2026）'!U:U)</f>
        <v>0</v>
      </c>
      <c r="V264" s="235" cm="1">
        <f t="array" ref="V264">_xlfn.XLOOKUP($A264&amp;$B264,'[2]产值及收款计划（2026）'!$A:$A&amp;'[2]产值及收款计划（2026）'!$B:$B,'[2]产值及收款计划（2026）'!V:V)</f>
        <v>550.56</v>
      </c>
      <c r="W264" s="235" t="e" cm="1">
        <f t="array" ref="W264">_xlfn.XLOOKUP($A264&amp;$B264,'[2]产值及收款计划（2026）'!$A:$A&amp;'[2]产值及收款计划（2026）'!$B:$B,'[2]产值及收款计划（2026）'!W:W)</f>
        <v>#REF!</v>
      </c>
      <c r="X264" s="235" t="e" cm="1">
        <f t="array" ref="X264">_xlfn.XLOOKUP($A264&amp;$B264,'[2]产值及收款计划（2026）'!$A:$A&amp;'[2]产值及收款计划（2026）'!$B:$B,'[2]产值及收款计划（2026）'!X:X)</f>
        <v>#REF!</v>
      </c>
      <c r="Y264" s="235" t="e" cm="1">
        <f t="array" ref="Y264">_xlfn.XLOOKUP($A264&amp;$B264,'[2]产值及收款计划（2026）'!$A:$A&amp;'[2]产值及收款计划（2026）'!$B:$B,'[2]产值及收款计划（2026）'!Y:Y)</f>
        <v>#REF!</v>
      </c>
      <c r="Z264" s="235" t="e" cm="1">
        <f t="array" ref="Z264">_xlfn.XLOOKUP($A264&amp;$B264,'[2]产值及收款计划（2026）'!$A:$A&amp;'[2]产值及收款计划（2026）'!$B:$B,'[2]产值及收款计划（2026）'!Z:Z)</f>
        <v>#REF!</v>
      </c>
      <c r="AA264" s="235" t="e" cm="1">
        <f t="array" ref="AA264">_xlfn.XLOOKUP($A264&amp;$B264,'[2]产值及收款计划（2026）'!$A:$A&amp;'[2]产值及收款计划（2026）'!$B:$B,'[2]产值及收款计划（2026）'!AA:AA)</f>
        <v>#REF!</v>
      </c>
      <c r="AB264" s="235" t="e" cm="1">
        <f t="array" ref="AB264">_xlfn.XLOOKUP($A264&amp;$B264,'[2]产值及收款计划（2026）'!$A:$A&amp;'[2]产值及收款计划（2026）'!$B:$B,'[2]产值及收款计划（2026）'!AB:AB)</f>
        <v>#REF!</v>
      </c>
      <c r="AC264" s="235" t="e" cm="1">
        <f t="array" ref="AC264">_xlfn.XLOOKUP($A264&amp;$B264,'[2]产值及收款计划（2026）'!$A:$A&amp;'[2]产值及收款计划（2026）'!$B:$B,'[2]产值及收款计划（2026）'!AC:AC)</f>
        <v>#REF!</v>
      </c>
      <c r="AD264" s="235" cm="1">
        <f t="array" ref="AD264">_xlfn.XLOOKUP($A264&amp;$B264,'[2]产值及收款计划（2026）'!$A:$A&amp;'[2]产值及收款计划（2026）'!$B:$B,'[2]产值及收款计划（2026）'!AD:AD)</f>
        <v>137.64</v>
      </c>
      <c r="AE264" s="235" t="e" cm="1">
        <f t="array" ref="AE264">_xlfn.XLOOKUP($A264&amp;$B264,'[2]产值及收款计划（2026）'!$A:$A&amp;'[2]产值及收款计划（2026）'!$B:$B,'[2]产值及收款计划（2026）'!AE:AE)</f>
        <v>#REF!</v>
      </c>
      <c r="AF264" s="235" t="e" cm="1">
        <f t="array" ref="AF264">_xlfn.XLOOKUP($A264&amp;$B264,'[2]产值及收款计划（2026）'!$A:$A&amp;'[2]产值及收款计划（2026）'!$B:$B,'[2]产值及收款计划（2026）'!AF:AF)</f>
        <v>#REF!</v>
      </c>
      <c r="AG264" s="235" t="e" cm="1">
        <f t="array" ref="AG264">_xlfn.XLOOKUP($A264&amp;$B264,'[2]产值及收款计划（2026）'!$A:$A&amp;'[2]产值及收款计划（2026）'!$B:$B,'[2]产值及收款计划（2026）'!AG:AG)</f>
        <v>#REF!</v>
      </c>
      <c r="AH264" s="235" t="e" cm="1">
        <f t="array" ref="AH264">_xlfn.XLOOKUP($A264&amp;$B264,'[2]产值及收款计划（2026）'!$A:$A&amp;'[2]产值及收款计划（2026）'!$B:$B,'[2]产值及收款计划（2026）'!AH:AH)</f>
        <v>#REF!</v>
      </c>
      <c r="AI264" s="235" t="e" cm="1">
        <f t="array" ref="AI264">_xlfn.XLOOKUP($A264&amp;$B264,'[2]产值及收款计划（2026）'!$A:$A&amp;'[2]产值及收款计划（2026）'!$B:$B,'[2]产值及收款计划（2026）'!AI:AI)</f>
        <v>#REF!</v>
      </c>
      <c r="AJ264" s="235" t="e" cm="1">
        <f t="array" ref="AJ264">_xlfn.XLOOKUP($A264&amp;$B264,'[2]产值及收款计划（2026）'!$A:$A&amp;'[2]产值及收款计划（2026）'!$B:$B,'[2]产值及收款计划（2026）'!AJ:AJ)</f>
        <v>#REF!</v>
      </c>
      <c r="AK264" s="235" t="e" cm="1">
        <f t="array" ref="AK264">_xlfn.XLOOKUP($A264&amp;$B264,'[2]产值及收款计划（2026）'!$A:$A&amp;'[2]产值及收款计划（2026）'!$B:$B,'[2]产值及收款计划（2026）'!AK:AK)</f>
        <v>#REF!</v>
      </c>
      <c r="AL264" s="235" t="e" cm="1">
        <f t="array" ref="AL264">_xlfn.XLOOKUP($A264&amp;$B264,'[2]产值及收款计划（2026）'!$A:$A&amp;'[2]产值及收款计划（2026）'!$B:$B,'[2]产值及收款计划（2026）'!AL:AL)</f>
        <v>#REF!</v>
      </c>
      <c r="AM264" s="242" t="e" cm="1">
        <f t="array" ref="AM264">_xlfn.LET(_xlpm.勾选月份状态数组,TRANSPOSE('PPT(12-15页）-TOP10'!$A$3:$A$14),_xlpm.选择数据区,IF('PPT(12-15页）-TOP10'!$E$3="收款",$BA264:$BL264,$AA264:$AL264),SUM(_xlfn._xlws.FILTER(_xlpm.选择数据区,_xlpm.勾选月份状态数组,"")))</f>
        <v>#REF!</v>
      </c>
      <c r="AN264" s="235" t="e">
        <f>_xlfn.XLOOKUP($C264,应收未收表!$T:$T,应收未收表!AA:AA)</f>
        <v>#N/A</v>
      </c>
      <c r="AO264" s="235" t="e">
        <f>_xlfn.XLOOKUP($C264,应收未收表!$T:$T,应收未收表!AB:AB)</f>
        <v>#N/A</v>
      </c>
      <c r="AP264" s="235" t="e">
        <f>_xlfn.XLOOKUP($C264,应收未收表!$T:$T,应收未收表!AC:AC)</f>
        <v>#N/A</v>
      </c>
      <c r="AQ264" s="235" t="e">
        <f>_xlfn.XLOOKUP($C264,应收未收表!$T:$T,应收未收表!AE:AE)</f>
        <v>#N/A</v>
      </c>
      <c r="AR264" s="235" t="e">
        <f>_xlfn.XLOOKUP($C264,应收未收表!$T:$T,应收未收表!AF:AF)</f>
        <v>#N/A</v>
      </c>
      <c r="AS264" s="235" t="e" cm="1">
        <f t="array" ref="AS264">_xlfn.XLOOKUP($A264&amp;$B264,'[2]产值及收款计划（2026）'!$A:$A&amp;'[2]产值及收款计划（2026）'!$B:$B,'[2]产值及收款计划（2026）'!AS:AS)</f>
        <v>#REF!</v>
      </c>
      <c r="AT264" s="235" t="e" cm="1">
        <f t="array" ref="AT264">_xlfn.XLOOKUP($A264&amp;$B264,'[2]产值及收款计划（2026）'!$A:$A&amp;'[2]产值及收款计划（2026）'!$B:$B,'[2]产值及收款计划（2026）'!AT:AT)</f>
        <v>#REF!</v>
      </c>
      <c r="AU264" s="235" t="e" cm="1">
        <f t="array" ref="AU264">_xlfn.XLOOKUP($A264&amp;$B264,'[2]产值及收款计划（2026）'!$A:$A&amp;'[2]产值及收款计划（2026）'!$B:$B,'[2]产值及收款计划（2026）'!AU:AU)</f>
        <v>#REF!</v>
      </c>
      <c r="AV264" s="235" t="e" cm="1">
        <f t="array" ref="AV264">_xlfn.XLOOKUP($A264&amp;$B264,'[2]产值及收款计划（2026）'!$A:$A&amp;'[2]产值及收款计划（2026）'!$B:$B,'[2]产值及收款计划（2026）'!AV:AV)</f>
        <v>#REF!</v>
      </c>
      <c r="AW264" s="235" cm="1">
        <f t="array" ref="AW264">_xlfn.XLOOKUP($A264&amp;$B264,'[2]产值及收款计划（2026）'!$A:$A&amp;'[2]产值及收款计划（2026）'!$B:$B,'[2]产值及收款计划（2026）'!AW:AW)</f>
        <v>0</v>
      </c>
      <c r="AX264" s="235" cm="1">
        <f t="array" ref="AX264">_xlfn.XLOOKUP($A264&amp;$B264,'[2]产值及收款计划（2026）'!$A:$A&amp;'[2]产值及收款计划（2026）'!$B:$B,'[2]产值及收款计划（2026）'!AX:AX)</f>
        <v>0</v>
      </c>
      <c r="AY264" s="235" cm="1">
        <f t="array" ref="AY264">_xlfn.XLOOKUP($A264&amp;$B264,'[2]产值及收款计划（2026）'!$A:$A&amp;'[2]产值及收款计划（2026）'!$B:$B,'[2]产值及收款计划（2026）'!AY:AY)</f>
        <v>734.08</v>
      </c>
      <c r="AZ264" s="235" cm="1">
        <f t="array" ref="AZ264">_xlfn.XLOOKUP($A264&amp;$B264,'[2]产值及收款计划（2026）'!$A:$A&amp;'[2]产值及收款计划（2026）'!$B:$B,'[2]产值及收款计划（2026）'!AZ:AZ)</f>
        <v>183.52</v>
      </c>
      <c r="BA264" s="235" t="e" cm="1">
        <f t="array" ref="BA264">_xlfn.XLOOKUP($A264&amp;$B264,'[2]产值及收款计划（2026）'!$A:$A&amp;'[2]产值及收款计划（2026）'!$B:$B,'[2]产值及收款计划（2026）'!BA:BA)</f>
        <v>#REF!</v>
      </c>
      <c r="BB264" s="235" t="e" cm="1">
        <f t="array" ref="BB264">_xlfn.XLOOKUP($A264&amp;$B264,'[2]产值及收款计划（2026）'!$A:$A&amp;'[2]产值及收款计划（2026）'!$B:$B,'[2]产值及收款计划（2026）'!BB:BB)</f>
        <v>#REF!</v>
      </c>
      <c r="BC264" s="235" cm="1">
        <f t="array" ref="BC264">_xlfn.XLOOKUP($A264&amp;$B264,'[2]产值及收款计划（2026）'!$A:$A&amp;'[2]产值及收款计划（2026）'!$B:$B,'[2]产值及收款计划（2026）'!BC:BC)</f>
        <v>137.64</v>
      </c>
      <c r="BD264" s="235" t="e" cm="1">
        <f t="array" ref="BD264">_xlfn.XLOOKUP($A264&amp;$B264,'[2]产值及收款计划（2026）'!$A:$A&amp;'[2]产值及收款计划（2026）'!$B:$B,'[2]产值及收款计划（2026）'!BD:BD)</f>
        <v>#REF!</v>
      </c>
      <c r="BE264" s="235" t="e" cm="1">
        <f t="array" ref="BE264">_xlfn.XLOOKUP($A264&amp;$B264,'[2]产值及收款计划（2026）'!$A:$A&amp;'[2]产值及收款计划（2026）'!$B:$B,'[2]产值及收款计划（2026）'!BE:BE)</f>
        <v>#REF!</v>
      </c>
      <c r="BF264" s="235" t="e" cm="1">
        <f t="array" ref="BF264">_xlfn.XLOOKUP($A264&amp;$B264,'[2]产值及收款计划（2026）'!$A:$A&amp;'[2]产值及收款计划（2026）'!$B:$B,'[2]产值及收款计划（2026）'!BF:BF)</f>
        <v>#REF!</v>
      </c>
      <c r="BG264" s="235" t="e" cm="1">
        <f t="array" ref="BG264">_xlfn.XLOOKUP($A264&amp;$B264,'[2]产值及收款计划（2026）'!$A:$A&amp;'[2]产值及收款计划（2026）'!$B:$B,'[2]产值及收款计划（2026）'!BG:BG)</f>
        <v>#REF!</v>
      </c>
      <c r="BH264" s="235" t="e" cm="1">
        <f t="array" ref="BH264">_xlfn.XLOOKUP($A264&amp;$B264,'[2]产值及收款计划（2026）'!$A:$A&amp;'[2]产值及收款计划（2026）'!$B:$B,'[2]产值及收款计划（2026）'!BH:BH)</f>
        <v>#REF!</v>
      </c>
      <c r="BI264" s="235" t="e" cm="1">
        <f t="array" ref="BI264">_xlfn.XLOOKUP($A264&amp;$B264,'[2]产值及收款计划（2026）'!$A:$A&amp;'[2]产值及收款计划（2026）'!$B:$B,'[2]产值及收款计划（2026）'!BI:BI)</f>
        <v>#REF!</v>
      </c>
      <c r="BJ264" s="235" t="e" cm="1">
        <f t="array" ref="BJ264">_xlfn.XLOOKUP($A264&amp;$B264,'[2]产值及收款计划（2026）'!$A:$A&amp;'[2]产值及收款计划（2026）'!$B:$B,'[2]产值及收款计划（2026）'!BJ:BJ)</f>
        <v>#REF!</v>
      </c>
      <c r="BK264" s="235" t="e" cm="1">
        <f t="array" ref="BK264">_xlfn.XLOOKUP($A264&amp;$B264,'[2]产值及收款计划（2026）'!$A:$A&amp;'[2]产值及收款计划（2026）'!$B:$B,'[2]产值及收款计划（2026）'!BK:BK)</f>
        <v>#REF!</v>
      </c>
      <c r="BL264" s="235" t="e" cm="1">
        <f t="array" ref="BL264">_xlfn.XLOOKUP($A264&amp;$B264,'[2]产值及收款计划（2026）'!$A:$A&amp;'[2]产值及收款计划（2026）'!$B:$B,'[2]产值及收款计划（2026）'!BL:BL)</f>
        <v>#REF!</v>
      </c>
      <c r="BM264" s="235"/>
      <c r="BN264" s="235"/>
      <c r="BO264" s="235"/>
      <c r="BP264" s="235"/>
      <c r="BQ264" s="235" t="e">
        <f>_xlfn.XLOOKUP($C264,应收未收表!$AJ:$AJ,应收未收表!AK:AK)</f>
        <v>#N/A</v>
      </c>
      <c r="BR264" s="235" t="e">
        <f>_xlfn.XLOOKUP($C264,应收未收表!$AJ:$AJ,应收未收表!AL:AL)</f>
        <v>#N/A</v>
      </c>
      <c r="BS264" s="235" t="e">
        <f>_xlfn.XLOOKUP($C264,应收未收表!$AJ:$AJ,应收未收表!AM:AM)</f>
        <v>#N/A</v>
      </c>
      <c r="BT264" s="235" t="e">
        <f>_xlfn.XLOOKUP($C264,应收未收表!$AJ:$AJ,应收未收表!AN:AN)</f>
        <v>#N/A</v>
      </c>
      <c r="BU264" s="234" t="str" cm="1">
        <f t="array" ref="BU264">_xlfn.XLOOKUP($A264&amp;$B264,'[2]产值及收款计划（2026）'!$A:$A&amp;'[2]产值及收款计划（2026）'!$B:$B,'[2]产值及收款计划（2026）'!BQ:BQ)</f>
        <v>湖南高速信息科技有限公司</v>
      </c>
      <c r="BV264" s="235" t="e" cm="1">
        <f t="array" ref="BV264">_xlfn.XLOOKUP($A264&amp;$B264,'[2]产值及收款计划（2026）'!$A:$A&amp;'[2]产值及收款计划（2026）'!$B:$B,'[2]产值及收款计划（2026）'!BR:BR)</f>
        <v>#REF!</v>
      </c>
      <c r="CE264" s="235" cm="1">
        <f t="array" ref="CE264">_xlfn.XLOOKUP($A264&amp;$B264,'[2]产值及收款计划（2026）'!$A:$A&amp;'[2]产值及收款计划（2026）'!$B:$B,'[2]产值及收款计划（2026）'!CA:CA)</f>
        <v>0</v>
      </c>
      <c r="CF264" s="235" cm="1">
        <f t="array" ref="CF264">_xlfn.XLOOKUP($A264&amp;$B264,'[2]产值及收款计划（2026）'!$A:$A&amp;'[2]产值及收款计划（2026）'!$B:$B,'[2]产值及收款计划（2026）'!CB:CB)</f>
        <v>0</v>
      </c>
      <c r="CG264" s="235" cm="1">
        <f t="array" ref="CG264">_xlfn.XLOOKUP($A264&amp;$B264,'[2]产值及收款计划（2026）'!$A:$A&amp;'[2]产值及收款计划（2026）'!$B:$B,'[2]产值及收款计划（2026）'!CC:CC)</f>
        <v>0</v>
      </c>
      <c r="CH264" s="235" cm="1">
        <f t="array" ref="CH264">_xlfn.XLOOKUP($A264&amp;$B264,'[2]产值及收款计划（2026）'!$A:$A&amp;'[2]产值及收款计划（2026）'!$B:$B,'[2]产值及收款计划（2026）'!CD:CD)</f>
        <v>0</v>
      </c>
      <c r="CI264" s="235" cm="1">
        <f t="array" ref="CI264">_xlfn.XLOOKUP($A264&amp;$B264,'[2]产值及收款计划（2026）'!$A:$A&amp;'[2]产值及收款计划（2026）'!$B:$B,'[2]产值及收款计划（2026）'!CE:CE)</f>
        <v>0</v>
      </c>
      <c r="CJ264" s="235" cm="1">
        <f t="array" ref="CJ264">_xlfn.XLOOKUP($A264&amp;$B264,'[2]产值及收款计划（2026）'!$A:$A&amp;'[2]产值及收款计划（2026）'!$B:$B,'[2]产值及收款计划（2026）'!CF:CF)</f>
        <v>0</v>
      </c>
      <c r="CK264" s="235" cm="1">
        <f t="array" ref="CK264">_xlfn.XLOOKUP($A264&amp;$B264,'[2]产值及收款计划（2026）'!$A:$A&amp;'[2]产值及收款计划（2026）'!$B:$B,'[2]产值及收款计划（2026）'!CG:CG)</f>
        <v>0</v>
      </c>
      <c r="CL264" s="235" cm="1">
        <f t="array" ref="CL264">_xlfn.XLOOKUP($A264&amp;$B264,'[2]产值及收款计划（2026）'!$A:$A&amp;'[2]产值及收款计划（2026）'!$B:$B,'[2]产值及收款计划（2026）'!CH:CH)</f>
        <v>0</v>
      </c>
      <c r="CM264" s="235" cm="1">
        <f t="array" ref="CM264">_xlfn.XLOOKUP($A264&amp;$B264,'[2]产值及收款计划（2026）'!$A:$A&amp;'[2]产值及收款计划（2026）'!$B:$B,'[2]产值及收款计划（2026）'!CI:CI)</f>
        <v>0</v>
      </c>
      <c r="CN264" s="235" cm="1">
        <f t="array" ref="CN264">_xlfn.XLOOKUP($A264&amp;$B264,'[2]产值及收款计划（2026）'!$A:$A&amp;'[2]产值及收款计划（2026）'!$B:$B,'[2]产值及收款计划（2026）'!CJ:CJ)</f>
        <v>0</v>
      </c>
      <c r="CO264" s="235" cm="1">
        <f t="array" ref="CO264">_xlfn.XLOOKUP($A264&amp;$B264,'[2]产值及收款计划（2026）'!$A:$A&amp;'[2]产值及收款计划（2026）'!$B:$B,'[2]产值及收款计划（2026）'!CK:CK)</f>
        <v>0</v>
      </c>
      <c r="CP264" s="235" cm="1">
        <f t="array" ref="CP264">_xlfn.XLOOKUP($A264&amp;$B264,'[2]产值及收款计划（2026）'!$A:$A&amp;'[2]产值及收款计划（2026）'!$B:$B,'[2]产值及收款计划（2026）'!CL:CL)</f>
        <v>0</v>
      </c>
      <c r="DE264" s="235" cm="1">
        <f t="array" ref="DE264">_xlfn.XLOOKUP($A264&amp;$B264,'[2]产值及收款计划（2026）'!$A:$A&amp;'[2]产值及收款计划（2026）'!$B:$B,'[2]产值及收款计划（2026）'!DA:DA)</f>
        <v>0</v>
      </c>
      <c r="DF264" s="235" cm="1">
        <f t="array" ref="DF264">_xlfn.XLOOKUP($A264&amp;$B264,'[2]产值及收款计划（2026）'!$A:$A&amp;'[2]产值及收款计划（2026）'!$B:$B,'[2]产值及收款计划（2026）'!DB:DB)</f>
        <v>0</v>
      </c>
      <c r="DG264" s="235" cm="1">
        <f t="array" ref="DG264">_xlfn.XLOOKUP($A264&amp;$B264,'[2]产值及收款计划（2026）'!$A:$A&amp;'[2]产值及收款计划（2026）'!$B:$B,'[2]产值及收款计划（2026）'!DC:DC)</f>
        <v>0</v>
      </c>
      <c r="DH264" s="235" cm="1">
        <f t="array" ref="DH264">_xlfn.XLOOKUP($A264&amp;$B264,'[2]产值及收款计划（2026）'!$A:$A&amp;'[2]产值及收款计划（2026）'!$B:$B,'[2]产值及收款计划（2026）'!DD:DD)</f>
        <v>0</v>
      </c>
      <c r="DI264" s="235" cm="1">
        <f t="array" ref="DI264">_xlfn.XLOOKUP($A264&amp;$B264,'[2]产值及收款计划（2026）'!$A:$A&amp;'[2]产值及收款计划（2026）'!$B:$B,'[2]产值及收款计划（2026）'!DE:DE)</f>
        <v>0</v>
      </c>
      <c r="DJ264" s="235" cm="1">
        <f t="array" ref="DJ264">_xlfn.XLOOKUP($A264&amp;$B264,'[2]产值及收款计划（2026）'!$A:$A&amp;'[2]产值及收款计划（2026）'!$B:$B,'[2]产值及收款计划（2026）'!DF:DF)</f>
        <v>0</v>
      </c>
      <c r="DK264" s="235" cm="1">
        <f t="array" ref="DK264">_xlfn.XLOOKUP($A264&amp;$B264,'[2]产值及收款计划（2026）'!$A:$A&amp;'[2]产值及收款计划（2026）'!$B:$B,'[2]产值及收款计划（2026）'!DG:DG)</f>
        <v>0</v>
      </c>
      <c r="DL264" s="235" cm="1">
        <f t="array" ref="DL264">_xlfn.XLOOKUP($A264&amp;$B264,'[2]产值及收款计划（2026）'!$A:$A&amp;'[2]产值及收款计划（2026）'!$B:$B,'[2]产值及收款计划（2026）'!DH:DH)</f>
        <v>0</v>
      </c>
      <c r="DM264" s="235" cm="1">
        <f t="array" ref="DM264">_xlfn.XLOOKUP($A264&amp;$B264,'[2]产值及收款计划（2026）'!$A:$A&amp;'[2]产值及收款计划（2026）'!$B:$B,'[2]产值及收款计划（2026）'!DI:DI)</f>
        <v>0</v>
      </c>
      <c r="DN264" s="235" cm="1">
        <f t="array" ref="DN264">_xlfn.XLOOKUP($A264&amp;$B264,'[2]产值及收款计划（2026）'!$A:$A&amp;'[2]产值及收款计划（2026）'!$B:$B,'[2]产值及收款计划（2026）'!DJ:DJ)</f>
        <v>0</v>
      </c>
      <c r="DO264" s="235" cm="1">
        <f t="array" ref="DO264">_xlfn.XLOOKUP($A264&amp;$B264,'[2]产值及收款计划（2026）'!$A:$A&amp;'[2]产值及收款计划（2026）'!$B:$B,'[2]产值及收款计划（2026）'!DK:DK)</f>
        <v>0</v>
      </c>
      <c r="DP264" s="235" cm="1">
        <f t="array" ref="DP264">_xlfn.XLOOKUP($A264&amp;$B264,'[2]产值及收款计划（2026）'!$A:$A&amp;'[2]产值及收款计划（2026）'!$B:$B,'[2]产值及收款计划（2026）'!DL:DL)</f>
        <v>0</v>
      </c>
      <c r="DQ264" s="243"/>
      <c r="DR264" s="229"/>
    </row>
    <row r="265" ht="40.5" spans="1:122">
      <c r="A265" s="233">
        <f t="shared" si="19"/>
        <v>116</v>
      </c>
      <c r="B265" s="233" t="s">
        <v>26</v>
      </c>
      <c r="C265" s="234" t="str" cm="1">
        <f t="array" ref="C265">_xlfn.XLOOKUP($A265&amp;$B265,'[2]产值及收款计划（2026）'!$A:$A&amp;'[2]产值及收款计划（2026）'!$B:$B,'[2]产值及收款计划（2026）'!C:C)</f>
        <v>C0CJZY-FW-T-2025061</v>
      </c>
      <c r="D265" s="234" t="str" cm="1">
        <f t="array" ref="D265">_xlfn.XLOOKUP($A265&amp;$B265,'[2]产值及收款计划（2026）'!$A:$A&amp;'[2]产值及收款计划（2026）'!$B:$B,'[2]产值及收款计划（2026）'!D:D)</f>
        <v>成都双流动态感知项目技术服务合同</v>
      </c>
      <c r="E265" s="235" cm="1">
        <f t="array" ref="E265">_xlfn.XLOOKUP($A265&amp;$B265,'[2]产值及收款计划（2026）'!$A:$A&amp;'[2]产值及收款计划（2026）'!$B:$B,'[2]产值及收款计划（2026）'!E:E)</f>
        <v>14</v>
      </c>
      <c r="F265" s="235" cm="1">
        <f t="array" ref="F265">_xlfn.XLOOKUP($A265&amp;$B265,'[2]产值及收款计划（2026）'!$A:$A&amp;'[2]产值及收款计划（2026）'!$B:$B,'[2]产值及收款计划（2026）'!F:F)</f>
        <v>14</v>
      </c>
      <c r="G265" s="235" cm="1">
        <f t="array" ref="G265">_xlfn.XLOOKUP($A265&amp;$B265,'[2]产值及收款计划（2026）'!$A:$A&amp;'[2]产值及收款计划（2026）'!$B:$B,'[2]产值及收款计划（2026）'!G:G)</f>
        <v>14</v>
      </c>
      <c r="H265" s="235" cm="1">
        <f t="array" ref="H265">_xlfn.XLOOKUP($A265&amp;$B265,'[2]产值及收款计划（2026）'!$A:$A&amp;'[2]产值及收款计划（2026）'!$B:$B,'[2]产值及收款计划（2026）'!H:H)</f>
        <v>8.03</v>
      </c>
      <c r="I265" s="236" cm="1">
        <f t="array" ref="I265">_xlfn.XLOOKUP($A265&amp;$B265,'[2]产值及收款计划（2026）'!$A:$A&amp;'[2]产值及收款计划（2026）'!$B:$B,'[2]产值及收款计划（2026）'!I:I)</f>
        <v>0.573571428571429</v>
      </c>
      <c r="J265" s="237" cm="1">
        <f t="array" ref="J265">_xlfn.XLOOKUP($A265&amp;$B265,'[2]产值及收款计划（2026）'!$A:$A&amp;'[2]产值及收款计划（2026）'!$B:$B,'[2]产值及收款计划（2026）'!J:J)</f>
        <v>0.06</v>
      </c>
      <c r="K265" s="235" t="e" cm="1">
        <f t="array" ref="K265">_xlfn.XLOOKUP($A265&amp;$B265,'[2]产值及收款计划（2026）'!$A:$A&amp;'[2]产值及收款计划（2026）'!$B:$B,'[2]产值及收款计划（2026）'!K:K)</f>
        <v>#REF!</v>
      </c>
      <c r="L265" s="235" t="e" cm="1">
        <f t="array" ref="L265">_xlfn.XLOOKUP($A265&amp;$B265,'[2]产值及收款计划（2026）'!$A:$A&amp;'[2]产值及收款计划（2026）'!$B:$B,'[2]产值及收款计划（2026）'!L:L)</f>
        <v>#REF!</v>
      </c>
      <c r="M265" s="235" t="str" cm="1">
        <f t="array" ref="M265">_xlfn.XLOOKUP($A265&amp;$B265,'[2]产值及收款计划（2026）'!$A:$A&amp;'[2]产值及收款计划（2026）'!$B:$B,'[2]产值及收款计划（2026）'!M:M)</f>
        <v>主导</v>
      </c>
      <c r="N265" s="235" t="str" cm="1">
        <f t="array" ref="N265">_xlfn.XLOOKUP($A265&amp;$B265,'[2]产值及收款计划（2026）'!$A:$A&amp;'[2]产值及收款计划（2026）'!$B:$B,'[2]产值及收款计划（2026）'!N:N)</f>
        <v>邱枫团队</v>
      </c>
      <c r="O265" s="235" t="str" cm="1">
        <f t="array" ref="O265">_xlfn.XLOOKUP($A265&amp;$B265,'[2]产值及收款计划（2026）'!$A:$A&amp;'[2]产值及收款计划（2026）'!$B:$B,'[2]产值及收款计划（2026）'!O:O)</f>
        <v>段炼</v>
      </c>
      <c r="P265" s="234" t="str" cm="1">
        <f t="array" ref="P265">_xlfn.XLOOKUP($A265&amp;$B265,'[2]产值及收款计划（2026）'!$A:$A&amp;'[2]产值及收款计划（2026）'!$B:$B,'[2]产值及收款计划（2026）'!P:P)</f>
        <v>25已完结</v>
      </c>
      <c r="Q265" s="235" t="e" cm="1">
        <f t="array" ref="Q265">_xlfn.XLOOKUP($A265&amp;$B265,'[2]产值及收款计划（2026）'!$A:$A&amp;'[2]产值及收款计划（2026）'!$B:$B,'[2]产值及收款计划（2026）'!Q:Q)</f>
        <v>#REF!</v>
      </c>
      <c r="R265" s="235" t="e" cm="1">
        <f t="array" ref="R265">_xlfn.XLOOKUP($A265&amp;$B265,'[2]产值及收款计划（2026）'!$A:$A&amp;'[2]产值及收款计划（2026）'!$B:$B,'[2]产值及收款计划（2026）'!R:R)</f>
        <v>#REF!</v>
      </c>
      <c r="S265" s="235" t="e" cm="1">
        <f t="array" ref="S265">_xlfn.XLOOKUP($A265&amp;$B265,'[2]产值及收款计划（2026）'!$A:$A&amp;'[2]产值及收款计划（2026）'!$B:$B,'[2]产值及收款计划（2026）'!S:S)</f>
        <v>#REF!</v>
      </c>
      <c r="T265" s="235" cm="1">
        <f t="array" ref="T265">_xlfn.XLOOKUP($A265&amp;$B265,'[2]产值及收款计划（2026）'!$A:$A&amp;'[2]产值及收款计划（2026）'!$B:$B,'[2]产值及收款计划（2026）'!T:T)</f>
        <v>14</v>
      </c>
      <c r="U265" s="235" cm="1">
        <f t="array" ref="U265">_xlfn.XLOOKUP($A265&amp;$B265,'[2]产值及收款计划（2026）'!$A:$A&amp;'[2]产值及收款计划（2026）'!$B:$B,'[2]产值及收款计划（2026）'!U:U)</f>
        <v>0</v>
      </c>
      <c r="V265" s="235" cm="1">
        <f t="array" ref="V265">_xlfn.XLOOKUP($A265&amp;$B265,'[2]产值及收款计划（2026）'!$A:$A&amp;'[2]产值及收款计划（2026）'!$B:$B,'[2]产值及收款计划（2026）'!V:V)</f>
        <v>0</v>
      </c>
      <c r="W265" s="235" t="e" cm="1">
        <f t="array" ref="W265">_xlfn.XLOOKUP($A265&amp;$B265,'[2]产值及收款计划（2026）'!$A:$A&amp;'[2]产值及收款计划（2026）'!$B:$B,'[2]产值及收款计划（2026）'!W:W)</f>
        <v>#REF!</v>
      </c>
      <c r="X265" s="235" t="e" cm="1">
        <f t="array" ref="X265">_xlfn.XLOOKUP($A265&amp;$B265,'[2]产值及收款计划（2026）'!$A:$A&amp;'[2]产值及收款计划（2026）'!$B:$B,'[2]产值及收款计划（2026）'!X:X)</f>
        <v>#REF!</v>
      </c>
      <c r="Y265" s="235" t="e" cm="1">
        <f t="array" ref="Y265">_xlfn.XLOOKUP($A265&amp;$B265,'[2]产值及收款计划（2026）'!$A:$A&amp;'[2]产值及收款计划（2026）'!$B:$B,'[2]产值及收款计划（2026）'!Y:Y)</f>
        <v>#REF!</v>
      </c>
      <c r="Z265" s="235" t="e" cm="1">
        <f t="array" ref="Z265">_xlfn.XLOOKUP($A265&amp;$B265,'[2]产值及收款计划（2026）'!$A:$A&amp;'[2]产值及收款计划（2026）'!$B:$B,'[2]产值及收款计划（2026）'!Z:Z)</f>
        <v>#REF!</v>
      </c>
      <c r="AA265" s="235" cm="1">
        <f t="array" ref="AA265">_xlfn.XLOOKUP($A265&amp;$B265,'[2]产值及收款计划（2026）'!$A:$A&amp;'[2]产值及收款计划（2026）'!$B:$B,'[2]产值及收款计划（2026）'!AA:AA)</f>
        <v>0</v>
      </c>
      <c r="AB265" s="235" cm="1">
        <f t="array" ref="AB265">_xlfn.XLOOKUP($A265&amp;$B265,'[2]产值及收款计划（2026）'!$A:$A&amp;'[2]产值及收款计划（2026）'!$B:$B,'[2]产值及收款计划（2026）'!AB:AB)</f>
        <v>0</v>
      </c>
      <c r="AC265" s="235" cm="1">
        <f t="array" ref="AC265">_xlfn.XLOOKUP($A265&amp;$B265,'[2]产值及收款计划（2026）'!$A:$A&amp;'[2]产值及收款计划（2026）'!$B:$B,'[2]产值及收款计划（2026）'!AC:AC)</f>
        <v>0</v>
      </c>
      <c r="AD265" s="235" cm="1">
        <f t="array" ref="AD265">_xlfn.XLOOKUP($A265&amp;$B265,'[2]产值及收款计划（2026）'!$A:$A&amp;'[2]产值及收款计划（2026）'!$B:$B,'[2]产值及收款计划（2026）'!AD:AD)</f>
        <v>0</v>
      </c>
      <c r="AE265" s="235" cm="1">
        <f t="array" ref="AE265">_xlfn.XLOOKUP($A265&amp;$B265,'[2]产值及收款计划（2026）'!$A:$A&amp;'[2]产值及收款计划（2026）'!$B:$B,'[2]产值及收款计划（2026）'!AE:AE)</f>
        <v>0</v>
      </c>
      <c r="AF265" s="235" cm="1">
        <f t="array" ref="AF265">_xlfn.XLOOKUP($A265&amp;$B265,'[2]产值及收款计划（2026）'!$A:$A&amp;'[2]产值及收款计划（2026）'!$B:$B,'[2]产值及收款计划（2026）'!AF:AF)</f>
        <v>0</v>
      </c>
      <c r="AG265" s="235" cm="1">
        <f t="array" ref="AG265">_xlfn.XLOOKUP($A265&amp;$B265,'[2]产值及收款计划（2026）'!$A:$A&amp;'[2]产值及收款计划（2026）'!$B:$B,'[2]产值及收款计划（2026）'!AG:AG)</f>
        <v>0</v>
      </c>
      <c r="AH265" s="235" cm="1">
        <f t="array" ref="AH265">_xlfn.XLOOKUP($A265&amp;$B265,'[2]产值及收款计划（2026）'!$A:$A&amp;'[2]产值及收款计划（2026）'!$B:$B,'[2]产值及收款计划（2026）'!AH:AH)</f>
        <v>0</v>
      </c>
      <c r="AI265" s="235" cm="1">
        <f t="array" ref="AI265">_xlfn.XLOOKUP($A265&amp;$B265,'[2]产值及收款计划（2026）'!$A:$A&amp;'[2]产值及收款计划（2026）'!$B:$B,'[2]产值及收款计划（2026）'!AI:AI)</f>
        <v>0</v>
      </c>
      <c r="AJ265" s="235" cm="1">
        <f t="array" ref="AJ265">_xlfn.XLOOKUP($A265&amp;$B265,'[2]产值及收款计划（2026）'!$A:$A&amp;'[2]产值及收款计划（2026）'!$B:$B,'[2]产值及收款计划（2026）'!AJ:AJ)</f>
        <v>0</v>
      </c>
      <c r="AK265" s="235" cm="1">
        <f t="array" ref="AK265">_xlfn.XLOOKUP($A265&amp;$B265,'[2]产值及收款计划（2026）'!$A:$A&amp;'[2]产值及收款计划（2026）'!$B:$B,'[2]产值及收款计划（2026）'!AK:AK)</f>
        <v>0</v>
      </c>
      <c r="AL265" s="235" cm="1">
        <f t="array" ref="AL265">_xlfn.XLOOKUP($A265&amp;$B265,'[2]产值及收款计划（2026）'!$A:$A&amp;'[2]产值及收款计划（2026）'!$B:$B,'[2]产值及收款计划（2026）'!AL:AL)</f>
        <v>0</v>
      </c>
      <c r="AM265" s="242" cm="1">
        <f t="array" ref="AM265">_xlfn.LET(_xlpm.勾选月份状态数组,TRANSPOSE('PPT(12-15页）-TOP10'!$A$3:$A$14),_xlpm.选择数据区,IF('PPT(12-15页）-TOP10'!$E$3="收款",$BA265:$BL265,$AA265:$AL265),SUM(_xlfn._xlws.FILTER(_xlpm.选择数据区,_xlpm.勾选月份状态数组,"")))</f>
        <v>0</v>
      </c>
      <c r="AN265" s="235" t="e">
        <f>_xlfn.XLOOKUP($C265,应收未收表!$T:$T,应收未收表!AA:AA)</f>
        <v>#N/A</v>
      </c>
      <c r="AO265" s="235" t="e">
        <f>_xlfn.XLOOKUP($C265,应收未收表!$T:$T,应收未收表!AB:AB)</f>
        <v>#N/A</v>
      </c>
      <c r="AP265" s="235" t="e">
        <f>_xlfn.XLOOKUP($C265,应收未收表!$T:$T,应收未收表!AC:AC)</f>
        <v>#N/A</v>
      </c>
      <c r="AQ265" s="235" t="e">
        <f>_xlfn.XLOOKUP($C265,应收未收表!$T:$T,应收未收表!AE:AE)</f>
        <v>#N/A</v>
      </c>
      <c r="AR265" s="235" t="e">
        <f>_xlfn.XLOOKUP($C265,应收未收表!$T:$T,应收未收表!AF:AF)</f>
        <v>#N/A</v>
      </c>
      <c r="AS265" s="235" t="e" cm="1">
        <f t="array" ref="AS265">_xlfn.XLOOKUP($A265&amp;$B265,'[2]产值及收款计划（2026）'!$A:$A&amp;'[2]产值及收款计划（2026）'!$B:$B,'[2]产值及收款计划（2026）'!AS:AS)</f>
        <v>#REF!</v>
      </c>
      <c r="AT265" s="235" t="e" cm="1">
        <f t="array" ref="AT265">_xlfn.XLOOKUP($A265&amp;$B265,'[2]产值及收款计划（2026）'!$A:$A&amp;'[2]产值及收款计划（2026）'!$B:$B,'[2]产值及收款计划（2026）'!AT:AT)</f>
        <v>#REF!</v>
      </c>
      <c r="AU265" s="235" t="e" cm="1">
        <f t="array" ref="AU265">_xlfn.XLOOKUP($A265&amp;$B265,'[2]产值及收款计划（2026）'!$A:$A&amp;'[2]产值及收款计划（2026）'!$B:$B,'[2]产值及收款计划（2026）'!AU:AU)</f>
        <v>#REF!</v>
      </c>
      <c r="AV265" s="235" t="e" cm="1">
        <f t="array" ref="AV265">_xlfn.XLOOKUP($A265&amp;$B265,'[2]产值及收款计划（2026）'!$A:$A&amp;'[2]产值及收款计划（2026）'!$B:$B,'[2]产值及收款计划（2026）'!AV:AV)</f>
        <v>#REF!</v>
      </c>
      <c r="AW265" s="235" cm="1">
        <f t="array" ref="AW265">_xlfn.XLOOKUP($A265&amp;$B265,'[2]产值及收款计划（2026）'!$A:$A&amp;'[2]产值及收款计划（2026）'!$B:$B,'[2]产值及收款计划（2026）'!AW:AW)</f>
        <v>0</v>
      </c>
      <c r="AX265" s="235" cm="1">
        <f t="array" ref="AX265">_xlfn.XLOOKUP($A265&amp;$B265,'[2]产值及收款计划（2026）'!$A:$A&amp;'[2]产值及收款计划（2026）'!$B:$B,'[2]产值及收款计划（2026）'!AX:AX)</f>
        <v>0</v>
      </c>
      <c r="AY265" s="235" cm="1">
        <f t="array" ref="AY265">_xlfn.XLOOKUP($A265&amp;$B265,'[2]产值及收款计划（2026）'!$A:$A&amp;'[2]产值及收款计划（2026）'!$B:$B,'[2]产值及收款计划（2026）'!AY:AY)</f>
        <v>14</v>
      </c>
      <c r="AZ265" s="235" cm="1">
        <f t="array" ref="AZ265">_xlfn.XLOOKUP($A265&amp;$B265,'[2]产值及收款计划（2026）'!$A:$A&amp;'[2]产值及收款计划（2026）'!$B:$B,'[2]产值及收款计划（2026）'!AZ:AZ)</f>
        <v>14</v>
      </c>
      <c r="BA265" s="235" t="e" cm="1">
        <f t="array" ref="BA265">_xlfn.XLOOKUP($A265&amp;$B265,'[2]产值及收款计划（2026）'!$A:$A&amp;'[2]产值及收款计划（2026）'!$B:$B,'[2]产值及收款计划（2026）'!BA:BA)</f>
        <v>#REF!</v>
      </c>
      <c r="BB265" s="235" t="e" cm="1">
        <f t="array" ref="BB265">_xlfn.XLOOKUP($A265&amp;$B265,'[2]产值及收款计划（2026）'!$A:$A&amp;'[2]产值及收款计划（2026）'!$B:$B,'[2]产值及收款计划（2026）'!BB:BB)</f>
        <v>#REF!</v>
      </c>
      <c r="BC265" s="235" t="e" cm="1">
        <f t="array" ref="BC265">_xlfn.XLOOKUP($A265&amp;$B265,'[2]产值及收款计划（2026）'!$A:$A&amp;'[2]产值及收款计划（2026）'!$B:$B,'[2]产值及收款计划（2026）'!BC:BC)</f>
        <v>#REF!</v>
      </c>
      <c r="BD265" s="235" cm="1">
        <f t="array" ref="BD265">_xlfn.XLOOKUP($A265&amp;$B265,'[2]产值及收款计划（2026）'!$A:$A&amp;'[2]产值及收款计划（2026）'!$B:$B,'[2]产值及收款计划（2026）'!BD:BD)</f>
        <v>5.9</v>
      </c>
      <c r="BE265" s="235" t="e" cm="1">
        <f t="array" ref="BE265">_xlfn.XLOOKUP($A265&amp;$B265,'[2]产值及收款计划（2026）'!$A:$A&amp;'[2]产值及收款计划（2026）'!$B:$B,'[2]产值及收款计划（2026）'!BE:BE)</f>
        <v>#REF!</v>
      </c>
      <c r="BF265" s="235" t="e" cm="1">
        <f t="array" ref="BF265">_xlfn.XLOOKUP($A265&amp;$B265,'[2]产值及收款计划（2026）'!$A:$A&amp;'[2]产值及收款计划（2026）'!$B:$B,'[2]产值及收款计划（2026）'!BF:BF)</f>
        <v>#REF!</v>
      </c>
      <c r="BG265" s="235" t="e" cm="1">
        <f t="array" ref="BG265">_xlfn.XLOOKUP($A265&amp;$B265,'[2]产值及收款计划（2026）'!$A:$A&amp;'[2]产值及收款计划（2026）'!$B:$B,'[2]产值及收款计划（2026）'!BG:BG)</f>
        <v>#REF!</v>
      </c>
      <c r="BH265" s="235" t="e" cm="1">
        <f t="array" ref="BH265">_xlfn.XLOOKUP($A265&amp;$B265,'[2]产值及收款计划（2026）'!$A:$A&amp;'[2]产值及收款计划（2026）'!$B:$B,'[2]产值及收款计划（2026）'!BH:BH)</f>
        <v>#REF!</v>
      </c>
      <c r="BI265" s="235" t="e" cm="1">
        <f t="array" ref="BI265">_xlfn.XLOOKUP($A265&amp;$B265,'[2]产值及收款计划（2026）'!$A:$A&amp;'[2]产值及收款计划（2026）'!$B:$B,'[2]产值及收款计划（2026）'!BI:BI)</f>
        <v>#REF!</v>
      </c>
      <c r="BJ265" s="235" t="e" cm="1">
        <f t="array" ref="BJ265">_xlfn.XLOOKUP($A265&amp;$B265,'[2]产值及收款计划（2026）'!$A:$A&amp;'[2]产值及收款计划（2026）'!$B:$B,'[2]产值及收款计划（2026）'!BJ:BJ)</f>
        <v>#REF!</v>
      </c>
      <c r="BK265" s="235" t="e" cm="1">
        <f t="array" ref="BK265">_xlfn.XLOOKUP($A265&amp;$B265,'[2]产值及收款计划（2026）'!$A:$A&amp;'[2]产值及收款计划（2026）'!$B:$B,'[2]产值及收款计划（2026）'!BK:BK)</f>
        <v>#REF!</v>
      </c>
      <c r="BL265" s="235" t="e" cm="1">
        <f t="array" ref="BL265">_xlfn.XLOOKUP($A265&amp;$B265,'[2]产值及收款计划（2026）'!$A:$A&amp;'[2]产值及收款计划（2026）'!$B:$B,'[2]产值及收款计划（2026）'!BL:BL)</f>
        <v>#REF!</v>
      </c>
      <c r="BM265" s="235"/>
      <c r="BN265" s="235"/>
      <c r="BO265" s="235"/>
      <c r="BP265" s="235"/>
      <c r="BQ265" s="235">
        <f>_xlfn.XLOOKUP($C265,应收未收表!$AJ:$AJ,应收未收表!AK:AK)</f>
        <v>5</v>
      </c>
      <c r="BR265" s="235">
        <f>_xlfn.XLOOKUP($C265,应收未收表!$AJ:$AJ,应收未收表!AL:AL)</f>
        <v>5</v>
      </c>
      <c r="BS265" s="235" t="str">
        <f>_xlfn.XLOOKUP($C265,应收未收表!$AJ:$AJ,应收未收表!AM:AM)</f>
        <v>春节前落实且已上报一季度计划</v>
      </c>
      <c r="BT265" s="235">
        <f>_xlfn.XLOOKUP($C265,应收未收表!$AJ:$AJ,应收未收表!AN:AN)</f>
        <v>0</v>
      </c>
      <c r="BU265" s="234" t="str" cm="1">
        <f t="array" ref="BU265">_xlfn.XLOOKUP($A265&amp;$B265,'[2]产值及收款计划（2026）'!$A:$A&amp;'[2]产值及收款计划（2026）'!$B:$B,'[2]产值及收款计划（2026）'!BQ:BQ)</f>
        <v>成都申蓉城运城市管理服务有限公司</v>
      </c>
      <c r="BV265" s="235" t="e" cm="1">
        <f t="array" ref="BV265">_xlfn.XLOOKUP($A265&amp;$B265,'[2]产值及收款计划（2026）'!$A:$A&amp;'[2]产值及收款计划（2026）'!$B:$B,'[2]产值及收款计划（2026）'!BR:BR)</f>
        <v>#REF!</v>
      </c>
      <c r="CE265" s="235" cm="1">
        <f t="array" ref="CE265">_xlfn.XLOOKUP($A265&amp;$B265,'[2]产值及收款计划（2026）'!$A:$A&amp;'[2]产值及收款计划（2026）'!$B:$B,'[2]产值及收款计划（2026）'!CA:CA)</f>
        <v>0</v>
      </c>
      <c r="CF265" s="235" cm="1">
        <f t="array" ref="CF265">_xlfn.XLOOKUP($A265&amp;$B265,'[2]产值及收款计划（2026）'!$A:$A&amp;'[2]产值及收款计划（2026）'!$B:$B,'[2]产值及收款计划（2026）'!CB:CB)</f>
        <v>0</v>
      </c>
      <c r="CG265" s="235" cm="1">
        <f t="array" ref="CG265">_xlfn.XLOOKUP($A265&amp;$B265,'[2]产值及收款计划（2026）'!$A:$A&amp;'[2]产值及收款计划（2026）'!$B:$B,'[2]产值及收款计划（2026）'!CC:CC)</f>
        <v>0</v>
      </c>
      <c r="CH265" s="235" cm="1">
        <f t="array" ref="CH265">_xlfn.XLOOKUP($A265&amp;$B265,'[2]产值及收款计划（2026）'!$A:$A&amp;'[2]产值及收款计划（2026）'!$B:$B,'[2]产值及收款计划（2026）'!CD:CD)</f>
        <v>0</v>
      </c>
      <c r="CI265" s="235" cm="1">
        <f t="array" ref="CI265">_xlfn.XLOOKUP($A265&amp;$B265,'[2]产值及收款计划（2026）'!$A:$A&amp;'[2]产值及收款计划（2026）'!$B:$B,'[2]产值及收款计划（2026）'!CE:CE)</f>
        <v>0</v>
      </c>
      <c r="CJ265" s="235" cm="1">
        <f t="array" ref="CJ265">_xlfn.XLOOKUP($A265&amp;$B265,'[2]产值及收款计划（2026）'!$A:$A&amp;'[2]产值及收款计划（2026）'!$B:$B,'[2]产值及收款计划（2026）'!CF:CF)</f>
        <v>0</v>
      </c>
      <c r="CK265" s="235" cm="1">
        <f t="array" ref="CK265">_xlfn.XLOOKUP($A265&amp;$B265,'[2]产值及收款计划（2026）'!$A:$A&amp;'[2]产值及收款计划（2026）'!$B:$B,'[2]产值及收款计划（2026）'!CG:CG)</f>
        <v>0</v>
      </c>
      <c r="CL265" s="235" cm="1">
        <f t="array" ref="CL265">_xlfn.XLOOKUP($A265&amp;$B265,'[2]产值及收款计划（2026）'!$A:$A&amp;'[2]产值及收款计划（2026）'!$B:$B,'[2]产值及收款计划（2026）'!CH:CH)</f>
        <v>0</v>
      </c>
      <c r="CM265" s="235" cm="1">
        <f t="array" ref="CM265">_xlfn.XLOOKUP($A265&amp;$B265,'[2]产值及收款计划（2026）'!$A:$A&amp;'[2]产值及收款计划（2026）'!$B:$B,'[2]产值及收款计划（2026）'!CI:CI)</f>
        <v>0</v>
      </c>
      <c r="CN265" s="235" cm="1">
        <f t="array" ref="CN265">_xlfn.XLOOKUP($A265&amp;$B265,'[2]产值及收款计划（2026）'!$A:$A&amp;'[2]产值及收款计划（2026）'!$B:$B,'[2]产值及收款计划（2026）'!CJ:CJ)</f>
        <v>0</v>
      </c>
      <c r="CO265" s="235" cm="1">
        <f t="array" ref="CO265">_xlfn.XLOOKUP($A265&amp;$B265,'[2]产值及收款计划（2026）'!$A:$A&amp;'[2]产值及收款计划（2026）'!$B:$B,'[2]产值及收款计划（2026）'!CK:CK)</f>
        <v>0</v>
      </c>
      <c r="CP265" s="235" cm="1">
        <f t="array" ref="CP265">_xlfn.XLOOKUP($A265&amp;$B265,'[2]产值及收款计划（2026）'!$A:$A&amp;'[2]产值及收款计划（2026）'!$B:$B,'[2]产值及收款计划（2026）'!CL:CL)</f>
        <v>0</v>
      </c>
      <c r="DE265" s="235" cm="1">
        <f t="array" ref="DE265">_xlfn.XLOOKUP($A265&amp;$B265,'[2]产值及收款计划（2026）'!$A:$A&amp;'[2]产值及收款计划（2026）'!$B:$B,'[2]产值及收款计划（2026）'!DA:DA)</f>
        <v>0</v>
      </c>
      <c r="DF265" s="235" cm="1">
        <f t="array" ref="DF265">_xlfn.XLOOKUP($A265&amp;$B265,'[2]产值及收款计划（2026）'!$A:$A&amp;'[2]产值及收款计划（2026）'!$B:$B,'[2]产值及收款计划（2026）'!DB:DB)</f>
        <v>0</v>
      </c>
      <c r="DG265" s="235" cm="1">
        <f t="array" ref="DG265">_xlfn.XLOOKUP($A265&amp;$B265,'[2]产值及收款计划（2026）'!$A:$A&amp;'[2]产值及收款计划（2026）'!$B:$B,'[2]产值及收款计划（2026）'!DC:DC)</f>
        <v>0</v>
      </c>
      <c r="DH265" s="235" cm="1">
        <f t="array" ref="DH265">_xlfn.XLOOKUP($A265&amp;$B265,'[2]产值及收款计划（2026）'!$A:$A&amp;'[2]产值及收款计划（2026）'!$B:$B,'[2]产值及收款计划（2026）'!DD:DD)</f>
        <v>0</v>
      </c>
      <c r="DI265" s="235" cm="1">
        <f t="array" ref="DI265">_xlfn.XLOOKUP($A265&amp;$B265,'[2]产值及收款计划（2026）'!$A:$A&amp;'[2]产值及收款计划（2026）'!$B:$B,'[2]产值及收款计划（2026）'!DE:DE)</f>
        <v>0</v>
      </c>
      <c r="DJ265" s="235" cm="1">
        <f t="array" ref="DJ265">_xlfn.XLOOKUP($A265&amp;$B265,'[2]产值及收款计划（2026）'!$A:$A&amp;'[2]产值及收款计划（2026）'!$B:$B,'[2]产值及收款计划（2026）'!DF:DF)</f>
        <v>0</v>
      </c>
      <c r="DK265" s="235" cm="1">
        <f t="array" ref="DK265">_xlfn.XLOOKUP($A265&amp;$B265,'[2]产值及收款计划（2026）'!$A:$A&amp;'[2]产值及收款计划（2026）'!$B:$B,'[2]产值及收款计划（2026）'!DG:DG)</f>
        <v>0</v>
      </c>
      <c r="DL265" s="235" cm="1">
        <f t="array" ref="DL265">_xlfn.XLOOKUP($A265&amp;$B265,'[2]产值及收款计划（2026）'!$A:$A&amp;'[2]产值及收款计划（2026）'!$B:$B,'[2]产值及收款计划（2026）'!DH:DH)</f>
        <v>0</v>
      </c>
      <c r="DM265" s="235" cm="1">
        <f t="array" ref="DM265">_xlfn.XLOOKUP($A265&amp;$B265,'[2]产值及收款计划（2026）'!$A:$A&amp;'[2]产值及收款计划（2026）'!$B:$B,'[2]产值及收款计划（2026）'!DI:DI)</f>
        <v>0</v>
      </c>
      <c r="DN265" s="235" cm="1">
        <f t="array" ref="DN265">_xlfn.XLOOKUP($A265&amp;$B265,'[2]产值及收款计划（2026）'!$A:$A&amp;'[2]产值及收款计划（2026）'!$B:$B,'[2]产值及收款计划（2026）'!DJ:DJ)</f>
        <v>0</v>
      </c>
      <c r="DO265" s="235" cm="1">
        <f t="array" ref="DO265">_xlfn.XLOOKUP($A265&amp;$B265,'[2]产值及收款计划（2026）'!$A:$A&amp;'[2]产值及收款计划（2026）'!$B:$B,'[2]产值及收款计划（2026）'!DK:DK)</f>
        <v>0</v>
      </c>
      <c r="DP265" s="235" cm="1">
        <f t="array" ref="DP265">_xlfn.XLOOKUP($A265&amp;$B265,'[2]产值及收款计划（2026）'!$A:$A&amp;'[2]产值及收款计划（2026）'!$B:$B,'[2]产值及收款计划（2026）'!DL:DL)</f>
        <v>0</v>
      </c>
      <c r="DQ265" s="243"/>
      <c r="DR265" s="229"/>
    </row>
    <row r="266" ht="40.5" spans="1:122">
      <c r="A266" s="233">
        <f t="shared" si="19"/>
        <v>117</v>
      </c>
      <c r="B266" s="233" t="s">
        <v>26</v>
      </c>
      <c r="C266" s="234" t="str" cm="1">
        <f t="array" ref="C266">_xlfn.XLOOKUP($A266&amp;$B266,'[2]产值及收款计划（2026）'!$A:$A&amp;'[2]产值及收款计划（2026）'!$B:$B,'[2]产值及收款计划（2026）'!C:C)</f>
        <v>C0CJZY-FW-T-2025071</v>
      </c>
      <c r="D266" s="234" t="str" cm="1">
        <f t="array" ref="D266">_xlfn.XLOOKUP($A266&amp;$B266,'[2]产值及收款计划（2026）'!$A:$A&amp;'[2]产值及收款计划（2026）'!$B:$B,'[2]产值及收款计划（2026）'!D:D)</f>
        <v>隧道股份环境、社会和治理信息化平台技术开发服务项目</v>
      </c>
      <c r="E266" s="235" cm="1">
        <f t="array" ref="E266">_xlfn.XLOOKUP($A266&amp;$B266,'[2]产值及收款计划（2026）'!$A:$A&amp;'[2]产值及收款计划（2026）'!$B:$B,'[2]产值及收款计划（2026）'!E:E)</f>
        <v>69</v>
      </c>
      <c r="F266" s="235" cm="1">
        <f t="array" ref="F266">_xlfn.XLOOKUP($A266&amp;$B266,'[2]产值及收款计划（2026）'!$A:$A&amp;'[2]产值及收款计划（2026）'!$B:$B,'[2]产值及收款计划（2026）'!F:F)</f>
        <v>69</v>
      </c>
      <c r="G266" s="235" cm="1">
        <f t="array" ref="G266">_xlfn.XLOOKUP($A266&amp;$B266,'[2]产值及收款计划（2026）'!$A:$A&amp;'[2]产值及收款计划（2026）'!$B:$B,'[2]产值及收款计划（2026）'!G:G)</f>
        <v>69</v>
      </c>
      <c r="H266" s="235" cm="1">
        <f t="array" ref="H266">_xlfn.XLOOKUP($A266&amp;$B266,'[2]产值及收款计划（2026）'!$A:$A&amp;'[2]产值及收款计划（2026）'!$B:$B,'[2]产值及收款计划（2026）'!H:H)</f>
        <v>27</v>
      </c>
      <c r="I266" s="236" cm="1">
        <f t="array" ref="I266">_xlfn.XLOOKUP($A266&amp;$B266,'[2]产值及收款计划（2026）'!$A:$A&amp;'[2]产值及收款计划（2026）'!$B:$B,'[2]产值及收款计划（2026）'!I:I)</f>
        <v>0.391304347826087</v>
      </c>
      <c r="J266" s="237" cm="1">
        <f t="array" ref="J266">_xlfn.XLOOKUP($A266&amp;$B266,'[2]产值及收款计划（2026）'!$A:$A&amp;'[2]产值及收款计划（2026）'!$B:$B,'[2]产值及收款计划（2026）'!J:J)</f>
        <v>0.06</v>
      </c>
      <c r="K266" s="235" t="e" cm="1">
        <f t="array" ref="K266">_xlfn.XLOOKUP($A266&amp;$B266,'[2]产值及收款计划（2026）'!$A:$A&amp;'[2]产值及收款计划（2026）'!$B:$B,'[2]产值及收款计划（2026）'!K:K)</f>
        <v>#REF!</v>
      </c>
      <c r="L266" s="235" t="e" cm="1">
        <f t="array" ref="L266">_xlfn.XLOOKUP($A266&amp;$B266,'[2]产值及收款计划（2026）'!$A:$A&amp;'[2]产值及收款计划（2026）'!$B:$B,'[2]产值及收款计划（2026）'!L:L)</f>
        <v>#REF!</v>
      </c>
      <c r="M266" s="235" t="str" cm="1">
        <f t="array" ref="M266">_xlfn.XLOOKUP($A266&amp;$B266,'[2]产值及收款计划（2026）'!$A:$A&amp;'[2]产值及收款计划（2026）'!$B:$B,'[2]产值及收款计划（2026）'!M:M)</f>
        <v>主导</v>
      </c>
      <c r="N266" s="235" t="str" cm="1">
        <f t="array" ref="N266">_xlfn.XLOOKUP($A266&amp;$B266,'[2]产值及收款计划（2026）'!$A:$A&amp;'[2]产值及收款计划（2026）'!$B:$B,'[2]产值及收款计划（2026）'!N:N)</f>
        <v>贺一玮团队</v>
      </c>
      <c r="O266" s="235" t="str" cm="1">
        <f t="array" ref="O266">_xlfn.XLOOKUP($A266&amp;$B266,'[2]产值及收款计划（2026）'!$A:$A&amp;'[2]产值及收款计划（2026）'!$B:$B,'[2]产值及收款计划（2026）'!O:O)</f>
        <v>刘嘉成</v>
      </c>
      <c r="P266" s="234" t="str" cm="1">
        <f t="array" ref="P266">_xlfn.XLOOKUP($A266&amp;$B266,'[2]产值及收款计划（2026）'!$A:$A&amp;'[2]产值及收款计划（2026）'!$B:$B,'[2]产值及收款计划（2026）'!P:P)</f>
        <v>在建</v>
      </c>
      <c r="Q266" s="235" t="e" cm="1">
        <f t="array" ref="Q266">_xlfn.XLOOKUP($A266&amp;$B266,'[2]产值及收款计划（2026）'!$A:$A&amp;'[2]产值及收款计划（2026）'!$B:$B,'[2]产值及收款计划（2026）'!Q:Q)</f>
        <v>#REF!</v>
      </c>
      <c r="R266" s="235" t="e" cm="1">
        <f t="array" ref="R266">_xlfn.XLOOKUP($A266&amp;$B266,'[2]产值及收款计划（2026）'!$A:$A&amp;'[2]产值及收款计划（2026）'!$B:$B,'[2]产值及收款计划（2026）'!R:R)</f>
        <v>#REF!</v>
      </c>
      <c r="S266" s="235" t="e" cm="1">
        <f t="array" ref="S266">_xlfn.XLOOKUP($A266&amp;$B266,'[2]产值及收款计划（2026）'!$A:$A&amp;'[2]产值及收款计划（2026）'!$B:$B,'[2]产值及收款计划（2026）'!S:S)</f>
        <v>#REF!</v>
      </c>
      <c r="T266" s="235" cm="1">
        <f t="array" ref="T266">_xlfn.XLOOKUP($A266&amp;$B266,'[2]产值及收款计划（2026）'!$A:$A&amp;'[2]产值及收款计划（2026）'!$B:$B,'[2]产值及收款计划（2026）'!T:T)</f>
        <v>0</v>
      </c>
      <c r="U266" s="235" cm="1">
        <f t="array" ref="U266">_xlfn.XLOOKUP($A266&amp;$B266,'[2]产值及收款计划（2026）'!$A:$A&amp;'[2]产值及收款计划（2026）'!$B:$B,'[2]产值及收款计划（2026）'!U:U)</f>
        <v>0</v>
      </c>
      <c r="V266" s="235" cm="1">
        <f t="array" ref="V266">_xlfn.XLOOKUP($A266&amp;$B266,'[2]产值及收款计划（2026）'!$A:$A&amp;'[2]产值及收款计划（2026）'!$B:$B,'[2]产值及收款计划（2026）'!V:V)</f>
        <v>69</v>
      </c>
      <c r="W266" s="235" t="e" cm="1">
        <f t="array" ref="W266">_xlfn.XLOOKUP($A266&amp;$B266,'[2]产值及收款计划（2026）'!$A:$A&amp;'[2]产值及收款计划（2026）'!$B:$B,'[2]产值及收款计划（2026）'!W:W)</f>
        <v>#REF!</v>
      </c>
      <c r="X266" s="235" t="e" cm="1">
        <f t="array" ref="X266">_xlfn.XLOOKUP($A266&amp;$B266,'[2]产值及收款计划（2026）'!$A:$A&amp;'[2]产值及收款计划（2026）'!$B:$B,'[2]产值及收款计划（2026）'!X:X)</f>
        <v>#REF!</v>
      </c>
      <c r="Y266" s="235" t="e" cm="1">
        <f t="array" ref="Y266">_xlfn.XLOOKUP($A266&amp;$B266,'[2]产值及收款计划（2026）'!$A:$A&amp;'[2]产值及收款计划（2026）'!$B:$B,'[2]产值及收款计划（2026）'!Y:Y)</f>
        <v>#REF!</v>
      </c>
      <c r="Z266" s="235" t="e" cm="1">
        <f t="array" ref="Z266">_xlfn.XLOOKUP($A266&amp;$B266,'[2]产值及收款计划（2026）'!$A:$A&amp;'[2]产值及收款计划（2026）'!$B:$B,'[2]产值及收款计划（2026）'!Z:Z)</f>
        <v>#REF!</v>
      </c>
      <c r="AA266" s="235" t="e" cm="1">
        <f t="array" ref="AA266">_xlfn.XLOOKUP($A266&amp;$B266,'[2]产值及收款计划（2026）'!$A:$A&amp;'[2]产值及收款计划（2026）'!$B:$B,'[2]产值及收款计划（2026）'!AA:AA)</f>
        <v>#REF!</v>
      </c>
      <c r="AB266" s="235" t="e" cm="1">
        <f t="array" ref="AB266">_xlfn.XLOOKUP($A266&amp;$B266,'[2]产值及收款计划（2026）'!$A:$A&amp;'[2]产值及收款计划（2026）'!$B:$B,'[2]产值及收款计划（2026）'!AB:AB)</f>
        <v>#REF!</v>
      </c>
      <c r="AC266" s="235" t="e" cm="1">
        <f t="array" ref="AC266">_xlfn.XLOOKUP($A266&amp;$B266,'[2]产值及收款计划（2026）'!$A:$A&amp;'[2]产值及收款计划（2026）'!$B:$B,'[2]产值及收款计划（2026）'!AC:AC)</f>
        <v>#REF!</v>
      </c>
      <c r="AD266" s="235" t="e" cm="1">
        <f t="array" ref="AD266">_xlfn.XLOOKUP($A266&amp;$B266,'[2]产值及收款计划（2026）'!$A:$A&amp;'[2]产值及收款计划（2026）'!$B:$B,'[2]产值及收款计划（2026）'!AD:AD)</f>
        <v>#REF!</v>
      </c>
      <c r="AE266" s="235" cm="1">
        <f t="array" ref="AE266">_xlfn.XLOOKUP($A266&amp;$B266,'[2]产值及收款计划（2026）'!$A:$A&amp;'[2]产值及收款计划（2026）'!$B:$B,'[2]产值及收款计划（2026）'!AE:AE)</f>
        <v>69</v>
      </c>
      <c r="AF266" s="235" t="e" cm="1">
        <f t="array" ref="AF266">_xlfn.XLOOKUP($A266&amp;$B266,'[2]产值及收款计划（2026）'!$A:$A&amp;'[2]产值及收款计划（2026）'!$B:$B,'[2]产值及收款计划（2026）'!AF:AF)</f>
        <v>#REF!</v>
      </c>
      <c r="AG266" s="235" t="e" cm="1">
        <f t="array" ref="AG266">_xlfn.XLOOKUP($A266&amp;$B266,'[2]产值及收款计划（2026）'!$A:$A&amp;'[2]产值及收款计划（2026）'!$B:$B,'[2]产值及收款计划（2026）'!AG:AG)</f>
        <v>#REF!</v>
      </c>
      <c r="AH266" s="235" t="e" cm="1">
        <f t="array" ref="AH266">_xlfn.XLOOKUP($A266&amp;$B266,'[2]产值及收款计划（2026）'!$A:$A&amp;'[2]产值及收款计划（2026）'!$B:$B,'[2]产值及收款计划（2026）'!AH:AH)</f>
        <v>#REF!</v>
      </c>
      <c r="AI266" s="235" t="e" cm="1">
        <f t="array" ref="AI266">_xlfn.XLOOKUP($A266&amp;$B266,'[2]产值及收款计划（2026）'!$A:$A&amp;'[2]产值及收款计划（2026）'!$B:$B,'[2]产值及收款计划（2026）'!AI:AI)</f>
        <v>#REF!</v>
      </c>
      <c r="AJ266" s="235" t="e" cm="1">
        <f t="array" ref="AJ266">_xlfn.XLOOKUP($A266&amp;$B266,'[2]产值及收款计划（2026）'!$A:$A&amp;'[2]产值及收款计划（2026）'!$B:$B,'[2]产值及收款计划（2026）'!AJ:AJ)</f>
        <v>#REF!</v>
      </c>
      <c r="AK266" s="235" t="e" cm="1">
        <f t="array" ref="AK266">_xlfn.XLOOKUP($A266&amp;$B266,'[2]产值及收款计划（2026）'!$A:$A&amp;'[2]产值及收款计划（2026）'!$B:$B,'[2]产值及收款计划（2026）'!AK:AK)</f>
        <v>#REF!</v>
      </c>
      <c r="AL266" s="235" t="e" cm="1">
        <f t="array" ref="AL266">_xlfn.XLOOKUP($A266&amp;$B266,'[2]产值及收款计划（2026）'!$A:$A&amp;'[2]产值及收款计划（2026）'!$B:$B,'[2]产值及收款计划（2026）'!AL:AL)</f>
        <v>#REF!</v>
      </c>
      <c r="AM266" s="242" t="e" cm="1">
        <f t="array" ref="AM266">_xlfn.LET(_xlpm.勾选月份状态数组,TRANSPOSE('PPT(12-15页）-TOP10'!$A$3:$A$14),_xlpm.选择数据区,IF('PPT(12-15页）-TOP10'!$E$3="收款",$BA266:$BL266,$AA266:$AL266),SUM(_xlfn._xlws.FILTER(_xlpm.选择数据区,_xlpm.勾选月份状态数组,"")))</f>
        <v>#REF!</v>
      </c>
      <c r="AN266" s="235" t="e">
        <f>_xlfn.XLOOKUP($C266,应收未收表!$T:$T,应收未收表!AA:AA)</f>
        <v>#N/A</v>
      </c>
      <c r="AO266" s="235" t="e">
        <f>_xlfn.XLOOKUP($C266,应收未收表!$T:$T,应收未收表!AB:AB)</f>
        <v>#N/A</v>
      </c>
      <c r="AP266" s="235" t="e">
        <f>_xlfn.XLOOKUP($C266,应收未收表!$T:$T,应收未收表!AC:AC)</f>
        <v>#N/A</v>
      </c>
      <c r="AQ266" s="235" t="e">
        <f>_xlfn.XLOOKUP($C266,应收未收表!$T:$T,应收未收表!AE:AE)</f>
        <v>#N/A</v>
      </c>
      <c r="AR266" s="235" t="e">
        <f>_xlfn.XLOOKUP($C266,应收未收表!$T:$T,应收未收表!AF:AF)</f>
        <v>#N/A</v>
      </c>
      <c r="AS266" s="235" t="e" cm="1">
        <f t="array" ref="AS266">_xlfn.XLOOKUP($A266&amp;$B266,'[2]产值及收款计划（2026）'!$A:$A&amp;'[2]产值及收款计划（2026）'!$B:$B,'[2]产值及收款计划（2026）'!AS:AS)</f>
        <v>#REF!</v>
      </c>
      <c r="AT266" s="235" t="e" cm="1">
        <f t="array" ref="AT266">_xlfn.XLOOKUP($A266&amp;$B266,'[2]产值及收款计划（2026）'!$A:$A&amp;'[2]产值及收款计划（2026）'!$B:$B,'[2]产值及收款计划（2026）'!AT:AT)</f>
        <v>#REF!</v>
      </c>
      <c r="AU266" s="235" t="e" cm="1">
        <f t="array" ref="AU266">_xlfn.XLOOKUP($A266&amp;$B266,'[2]产值及收款计划（2026）'!$A:$A&amp;'[2]产值及收款计划（2026）'!$B:$B,'[2]产值及收款计划（2026）'!AU:AU)</f>
        <v>#REF!</v>
      </c>
      <c r="AV266" s="235" t="e" cm="1">
        <f t="array" ref="AV266">_xlfn.XLOOKUP($A266&amp;$B266,'[2]产值及收款计划（2026）'!$A:$A&amp;'[2]产值及收款计划（2026）'!$B:$B,'[2]产值及收款计划（2026）'!AV:AV)</f>
        <v>#REF!</v>
      </c>
      <c r="AW266" s="235" cm="1">
        <f t="array" ref="AW266">_xlfn.XLOOKUP($A266&amp;$B266,'[2]产值及收款计划（2026）'!$A:$A&amp;'[2]产值及收款计划（2026）'!$B:$B,'[2]产值及收款计划（2026）'!AW:AW)</f>
        <v>0</v>
      </c>
      <c r="AX266" s="235" cm="1">
        <f t="array" ref="AX266">_xlfn.XLOOKUP($A266&amp;$B266,'[2]产值及收款计划（2026）'!$A:$A&amp;'[2]产值及收款计划（2026）'!$B:$B,'[2]产值及收款计划（2026）'!AX:AX)</f>
        <v>13.8</v>
      </c>
      <c r="AY266" s="235" cm="1">
        <f t="array" ref="AY266">_xlfn.XLOOKUP($A266&amp;$B266,'[2]产值及收款计划（2026）'!$A:$A&amp;'[2]产值及收款计划（2026）'!$B:$B,'[2]产值及收款计划（2026）'!AY:AY)</f>
        <v>55.2</v>
      </c>
      <c r="AZ266" s="235" cm="1">
        <f t="array" ref="AZ266">_xlfn.XLOOKUP($A266&amp;$B266,'[2]产值及收款计划（2026）'!$A:$A&amp;'[2]产值及收款计划（2026）'!$B:$B,'[2]产值及收款计划（2026）'!AZ:AZ)</f>
        <v>-13.8</v>
      </c>
      <c r="BA266" s="235" t="e" cm="1">
        <f t="array" ref="BA266">_xlfn.XLOOKUP($A266&amp;$B266,'[2]产值及收款计划（2026）'!$A:$A&amp;'[2]产值及收款计划（2026）'!$B:$B,'[2]产值及收款计划（2026）'!BA:BA)</f>
        <v>#REF!</v>
      </c>
      <c r="BB266" s="235" t="e" cm="1">
        <f t="array" ref="BB266">_xlfn.XLOOKUP($A266&amp;$B266,'[2]产值及收款计划（2026）'!$A:$A&amp;'[2]产值及收款计划（2026）'!$B:$B,'[2]产值及收款计划（2026）'!BB:BB)</f>
        <v>#REF!</v>
      </c>
      <c r="BC266" s="235" t="e" cm="1">
        <f t="array" ref="BC266">_xlfn.XLOOKUP($A266&amp;$B266,'[2]产值及收款计划（2026）'!$A:$A&amp;'[2]产值及收款计划（2026）'!$B:$B,'[2]产值及收款计划（2026）'!BC:BC)</f>
        <v>#REF!</v>
      </c>
      <c r="BD266" s="235" cm="1">
        <f t="array" ref="BD266">_xlfn.XLOOKUP($A266&amp;$B266,'[2]产值及收款计划（2026）'!$A:$A&amp;'[2]产值及收款计划（2026）'!$B:$B,'[2]产值及收款计划（2026）'!BD:BD)</f>
        <v>34.5</v>
      </c>
      <c r="BE266" s="235" t="e" cm="1">
        <f t="array" ref="BE266">_xlfn.XLOOKUP($A266&amp;$B266,'[2]产值及收款计划（2026）'!$A:$A&amp;'[2]产值及收款计划（2026）'!$B:$B,'[2]产值及收款计划（2026）'!BE:BE)</f>
        <v>#REF!</v>
      </c>
      <c r="BF266" s="235" t="e" cm="1">
        <f t="array" ref="BF266">_xlfn.XLOOKUP($A266&amp;$B266,'[2]产值及收款计划（2026）'!$A:$A&amp;'[2]产值及收款计划（2026）'!$B:$B,'[2]产值及收款计划（2026）'!BF:BF)</f>
        <v>#REF!</v>
      </c>
      <c r="BG266" s="235" t="e" cm="1">
        <f t="array" ref="BG266">_xlfn.XLOOKUP($A266&amp;$B266,'[2]产值及收款计划（2026）'!$A:$A&amp;'[2]产值及收款计划（2026）'!$B:$B,'[2]产值及收款计划（2026）'!BG:BG)</f>
        <v>#REF!</v>
      </c>
      <c r="BH266" s="235" t="e" cm="1">
        <f t="array" ref="BH266">_xlfn.XLOOKUP($A266&amp;$B266,'[2]产值及收款计划（2026）'!$A:$A&amp;'[2]产值及收款计划（2026）'!$B:$B,'[2]产值及收款计划（2026）'!BH:BH)</f>
        <v>#REF!</v>
      </c>
      <c r="BI266" s="235" t="e" cm="1">
        <f t="array" ref="BI266">_xlfn.XLOOKUP($A266&amp;$B266,'[2]产值及收款计划（2026）'!$A:$A&amp;'[2]产值及收款计划（2026）'!$B:$B,'[2]产值及收款计划（2026）'!BI:BI)</f>
        <v>#REF!</v>
      </c>
      <c r="BJ266" s="235" t="e" cm="1">
        <f t="array" ref="BJ266">_xlfn.XLOOKUP($A266&amp;$B266,'[2]产值及收款计划（2026）'!$A:$A&amp;'[2]产值及收款计划（2026）'!$B:$B,'[2]产值及收款计划（2026）'!BJ:BJ)</f>
        <v>#REF!</v>
      </c>
      <c r="BK266" s="235" t="e" cm="1">
        <f t="array" ref="BK266">_xlfn.XLOOKUP($A266&amp;$B266,'[2]产值及收款计划（2026）'!$A:$A&amp;'[2]产值及收款计划（2026）'!$B:$B,'[2]产值及收款计划（2026）'!BK:BK)</f>
        <v>#REF!</v>
      </c>
      <c r="BL266" s="235" t="e" cm="1">
        <f t="array" ref="BL266">_xlfn.XLOOKUP($A266&amp;$B266,'[2]产值及收款计划（2026）'!$A:$A&amp;'[2]产值及收款计划（2026）'!$B:$B,'[2]产值及收款计划（2026）'!BL:BL)</f>
        <v>#REF!</v>
      </c>
      <c r="BM266" s="235"/>
      <c r="BN266" s="235"/>
      <c r="BO266" s="235"/>
      <c r="BP266" s="235"/>
      <c r="BQ266" s="235">
        <f>_xlfn.XLOOKUP($C266,应收未收表!$AJ:$AJ,应收未收表!AK:AK)</f>
        <v>14</v>
      </c>
      <c r="BR266" s="235">
        <f>_xlfn.XLOOKUP($C266,应收未收表!$AJ:$AJ,应收未收表!AL:AL)</f>
        <v>14</v>
      </c>
      <c r="BS266" s="235" t="str">
        <f>_xlfn.XLOOKUP($C266,应收未收表!$AJ:$AJ,应收未收表!AM:AM)</f>
        <v>春节前落实且已上报一季度计划</v>
      </c>
      <c r="BT266" s="235">
        <f>_xlfn.XLOOKUP($C266,应收未收表!$AJ:$AJ,应收未收表!AN:AN)</f>
        <v>0</v>
      </c>
      <c r="BU266" s="234" t="str" cm="1">
        <f t="array" ref="BU266">_xlfn.XLOOKUP($A266&amp;$B266,'[2]产值及收款计划（2026）'!$A:$A&amp;'[2]产值及收款计划（2026）'!$B:$B,'[2]产值及收款计划（2026）'!BQ:BQ)</f>
        <v>上海能源建设工程设计研究有限公司</v>
      </c>
      <c r="BV266" s="235" t="e" cm="1">
        <f t="array" ref="BV266">_xlfn.XLOOKUP($A266&amp;$B266,'[2]产值及收款计划（2026）'!$A:$A&amp;'[2]产值及收款计划（2026）'!$B:$B,'[2]产值及收款计划（2026）'!BR:BR)</f>
        <v>#REF!</v>
      </c>
      <c r="CE266" s="235" cm="1">
        <f t="array" ref="CE266">_xlfn.XLOOKUP($A266&amp;$B266,'[2]产值及收款计划（2026）'!$A:$A&amp;'[2]产值及收款计划（2026）'!$B:$B,'[2]产值及收款计划（2026）'!CA:CA)</f>
        <v>0</v>
      </c>
      <c r="CF266" s="235" cm="1">
        <f t="array" ref="CF266">_xlfn.XLOOKUP($A266&amp;$B266,'[2]产值及收款计划（2026）'!$A:$A&amp;'[2]产值及收款计划（2026）'!$B:$B,'[2]产值及收款计划（2026）'!CB:CB)</f>
        <v>0</v>
      </c>
      <c r="CG266" s="235" cm="1">
        <f t="array" ref="CG266">_xlfn.XLOOKUP($A266&amp;$B266,'[2]产值及收款计划（2026）'!$A:$A&amp;'[2]产值及收款计划（2026）'!$B:$B,'[2]产值及收款计划（2026）'!CC:CC)</f>
        <v>0</v>
      </c>
      <c r="CH266" s="235" cm="1">
        <f t="array" ref="CH266">_xlfn.XLOOKUP($A266&amp;$B266,'[2]产值及收款计划（2026）'!$A:$A&amp;'[2]产值及收款计划（2026）'!$B:$B,'[2]产值及收款计划（2026）'!CD:CD)</f>
        <v>0</v>
      </c>
      <c r="CI266" s="235" cm="1">
        <f t="array" ref="CI266">_xlfn.XLOOKUP($A266&amp;$B266,'[2]产值及收款计划（2026）'!$A:$A&amp;'[2]产值及收款计划（2026）'!$B:$B,'[2]产值及收款计划（2026）'!CE:CE)</f>
        <v>0</v>
      </c>
      <c r="CJ266" s="235" cm="1">
        <f t="array" ref="CJ266">_xlfn.XLOOKUP($A266&amp;$B266,'[2]产值及收款计划（2026）'!$A:$A&amp;'[2]产值及收款计划（2026）'!$B:$B,'[2]产值及收款计划（2026）'!CF:CF)</f>
        <v>0</v>
      </c>
      <c r="CK266" s="235" cm="1">
        <f t="array" ref="CK266">_xlfn.XLOOKUP($A266&amp;$B266,'[2]产值及收款计划（2026）'!$A:$A&amp;'[2]产值及收款计划（2026）'!$B:$B,'[2]产值及收款计划（2026）'!CG:CG)</f>
        <v>0</v>
      </c>
      <c r="CL266" s="235" cm="1">
        <f t="array" ref="CL266">_xlfn.XLOOKUP($A266&amp;$B266,'[2]产值及收款计划（2026）'!$A:$A&amp;'[2]产值及收款计划（2026）'!$B:$B,'[2]产值及收款计划（2026）'!CH:CH)</f>
        <v>0</v>
      </c>
      <c r="CM266" s="235" cm="1">
        <f t="array" ref="CM266">_xlfn.XLOOKUP($A266&amp;$B266,'[2]产值及收款计划（2026）'!$A:$A&amp;'[2]产值及收款计划（2026）'!$B:$B,'[2]产值及收款计划（2026）'!CI:CI)</f>
        <v>0</v>
      </c>
      <c r="CN266" s="235" cm="1">
        <f t="array" ref="CN266">_xlfn.XLOOKUP($A266&amp;$B266,'[2]产值及收款计划（2026）'!$A:$A&amp;'[2]产值及收款计划（2026）'!$B:$B,'[2]产值及收款计划（2026）'!CJ:CJ)</f>
        <v>0</v>
      </c>
      <c r="CO266" s="235" cm="1">
        <f t="array" ref="CO266">_xlfn.XLOOKUP($A266&amp;$B266,'[2]产值及收款计划（2026）'!$A:$A&amp;'[2]产值及收款计划（2026）'!$B:$B,'[2]产值及收款计划（2026）'!CK:CK)</f>
        <v>0</v>
      </c>
      <c r="CP266" s="235" cm="1">
        <f t="array" ref="CP266">_xlfn.XLOOKUP($A266&amp;$B266,'[2]产值及收款计划（2026）'!$A:$A&amp;'[2]产值及收款计划（2026）'!$B:$B,'[2]产值及收款计划（2026）'!CL:CL)</f>
        <v>0</v>
      </c>
      <c r="DE266" s="235" cm="1">
        <f t="array" ref="DE266">_xlfn.XLOOKUP($A266&amp;$B266,'[2]产值及收款计划（2026）'!$A:$A&amp;'[2]产值及收款计划（2026）'!$B:$B,'[2]产值及收款计划（2026）'!DA:DA)</f>
        <v>13.8</v>
      </c>
      <c r="DF266" s="235" cm="1">
        <f t="array" ref="DF266">_xlfn.XLOOKUP($A266&amp;$B266,'[2]产值及收款计划（2026）'!$A:$A&amp;'[2]产值及收款计划（2026）'!$B:$B,'[2]产值及收款计划（2026）'!DB:DB)</f>
        <v>0</v>
      </c>
      <c r="DG266" s="235" cm="1">
        <f t="array" ref="DG266">_xlfn.XLOOKUP($A266&amp;$B266,'[2]产值及收款计划（2026）'!$A:$A&amp;'[2]产值及收款计划（2026）'!$B:$B,'[2]产值及收款计划（2026）'!DC:DC)</f>
        <v>0</v>
      </c>
      <c r="DH266" s="235" cm="1">
        <f t="array" ref="DH266">_xlfn.XLOOKUP($A266&amp;$B266,'[2]产值及收款计划（2026）'!$A:$A&amp;'[2]产值及收款计划（2026）'!$B:$B,'[2]产值及收款计划（2026）'!DD:DD)</f>
        <v>0</v>
      </c>
      <c r="DI266" s="235" cm="1">
        <f t="array" ref="DI266">_xlfn.XLOOKUP($A266&amp;$B266,'[2]产值及收款计划（2026）'!$A:$A&amp;'[2]产值及收款计划（2026）'!$B:$B,'[2]产值及收款计划（2026）'!DE:DE)</f>
        <v>0</v>
      </c>
      <c r="DJ266" s="235" cm="1">
        <f t="array" ref="DJ266">_xlfn.XLOOKUP($A266&amp;$B266,'[2]产值及收款计划（2026）'!$A:$A&amp;'[2]产值及收款计划（2026）'!$B:$B,'[2]产值及收款计划（2026）'!DF:DF)</f>
        <v>0</v>
      </c>
      <c r="DK266" s="235" cm="1">
        <f t="array" ref="DK266">_xlfn.XLOOKUP($A266&amp;$B266,'[2]产值及收款计划（2026）'!$A:$A&amp;'[2]产值及收款计划（2026）'!$B:$B,'[2]产值及收款计划（2026）'!DG:DG)</f>
        <v>0</v>
      </c>
      <c r="DL266" s="235" cm="1">
        <f t="array" ref="DL266">_xlfn.XLOOKUP($A266&amp;$B266,'[2]产值及收款计划（2026）'!$A:$A&amp;'[2]产值及收款计划（2026）'!$B:$B,'[2]产值及收款计划（2026）'!DH:DH)</f>
        <v>0</v>
      </c>
      <c r="DM266" s="235" cm="1">
        <f t="array" ref="DM266">_xlfn.XLOOKUP($A266&amp;$B266,'[2]产值及收款计划（2026）'!$A:$A&amp;'[2]产值及收款计划（2026）'!$B:$B,'[2]产值及收款计划（2026）'!DI:DI)</f>
        <v>0</v>
      </c>
      <c r="DN266" s="235" cm="1">
        <f t="array" ref="DN266">_xlfn.XLOOKUP($A266&amp;$B266,'[2]产值及收款计划（2026）'!$A:$A&amp;'[2]产值及收款计划（2026）'!$B:$B,'[2]产值及收款计划（2026）'!DJ:DJ)</f>
        <v>0</v>
      </c>
      <c r="DO266" s="235" cm="1">
        <f t="array" ref="DO266">_xlfn.XLOOKUP($A266&amp;$B266,'[2]产值及收款计划（2026）'!$A:$A&amp;'[2]产值及收款计划（2026）'!$B:$B,'[2]产值及收款计划（2026）'!DK:DK)</f>
        <v>0</v>
      </c>
      <c r="DP266" s="235" cm="1">
        <f t="array" ref="DP266">_xlfn.XLOOKUP($A266&amp;$B266,'[2]产值及收款计划（2026）'!$A:$A&amp;'[2]产值及收款计划（2026）'!$B:$B,'[2]产值及收款计划（2026）'!DL:DL)</f>
        <v>0</v>
      </c>
      <c r="DQ266" s="243"/>
      <c r="DR266" s="229"/>
    </row>
    <row r="267" ht="20.25" spans="1:122">
      <c r="A267" s="233">
        <f t="shared" si="19"/>
        <v>118</v>
      </c>
      <c r="B267" s="233" t="s">
        <v>26</v>
      </c>
      <c r="C267" s="234" t="str" cm="1">
        <f t="array" ref="C267">_xlfn.XLOOKUP($A267&amp;$B267,'[2]产值及收款计划（2026）'!$A:$A&amp;'[2]产值及收款计划（2026）'!$B:$B,'[2]产值及收款计划（2026）'!C:C)</f>
        <v>C0CJZY-FW-T-2025093</v>
      </c>
      <c r="D267" s="234" t="str" cm="1">
        <f t="array" ref="D267">_xlfn.XLOOKUP($A267&amp;$B267,'[2]产值及收款计划（2026）'!$A:$A&amp;'[2]产值及收款计划（2026）'!$B:$B,'[2]产值及收款计划（2026）'!D:D)</f>
        <v>智慧公司2025积水检测项目</v>
      </c>
      <c r="E267" s="235" cm="1">
        <f t="array" ref="E267">_xlfn.XLOOKUP($A267&amp;$B267,'[2]产值及收款计划（2026）'!$A:$A&amp;'[2]产值及收款计划（2026）'!$B:$B,'[2]产值及收款计划（2026）'!E:E)</f>
        <v>0.795</v>
      </c>
      <c r="F267" s="235" cm="1">
        <f t="array" ref="F267">_xlfn.XLOOKUP($A267&amp;$B267,'[2]产值及收款计划（2026）'!$A:$A&amp;'[2]产值及收款计划（2026）'!$B:$B,'[2]产值及收款计划（2026）'!F:F)</f>
        <v>0.795</v>
      </c>
      <c r="G267" s="235" cm="1">
        <f t="array" ref="G267">_xlfn.XLOOKUP($A267&amp;$B267,'[2]产值及收款计划（2026）'!$A:$A&amp;'[2]产值及收款计划（2026）'!$B:$B,'[2]产值及收款计划（2026）'!G:G)</f>
        <v>0.795</v>
      </c>
      <c r="H267" s="235" cm="1">
        <f t="array" ref="H267">_xlfn.XLOOKUP($A267&amp;$B267,'[2]产值及收款计划（2026）'!$A:$A&amp;'[2]产值及收款计划（2026）'!$B:$B,'[2]产值及收款计划（2026）'!H:H)</f>
        <v>0.15</v>
      </c>
      <c r="I267" s="236" cm="1">
        <f t="array" ref="I267">_xlfn.XLOOKUP($A267&amp;$B267,'[2]产值及收款计划（2026）'!$A:$A&amp;'[2]产值及收款计划（2026）'!$B:$B,'[2]产值及收款计划（2026）'!I:I)</f>
        <v>0.188679245283019</v>
      </c>
      <c r="J267" s="237" cm="1">
        <f t="array" ref="J267">_xlfn.XLOOKUP($A267&amp;$B267,'[2]产值及收款计划（2026）'!$A:$A&amp;'[2]产值及收款计划（2026）'!$B:$B,'[2]产值及收款计划（2026）'!J:J)</f>
        <v>0.06</v>
      </c>
      <c r="K267" s="235" t="e" cm="1">
        <f t="array" ref="K267">_xlfn.XLOOKUP($A267&amp;$B267,'[2]产值及收款计划（2026）'!$A:$A&amp;'[2]产值及收款计划（2026）'!$B:$B,'[2]产值及收款计划（2026）'!K:K)</f>
        <v>#REF!</v>
      </c>
      <c r="L267" s="235" t="e" cm="1">
        <f t="array" ref="L267">_xlfn.XLOOKUP($A267&amp;$B267,'[2]产值及收款计划（2026）'!$A:$A&amp;'[2]产值及收款计划（2026）'!$B:$B,'[2]产值及收款计划（2026）'!L:L)</f>
        <v>#REF!</v>
      </c>
      <c r="M267" s="235" t="str" cm="1">
        <f t="array" ref="M267">_xlfn.XLOOKUP($A267&amp;$B267,'[2]产值及收款计划（2026）'!$A:$A&amp;'[2]产值及收款计划（2026）'!$B:$B,'[2]产值及收款计划（2026）'!M:M)</f>
        <v>主导</v>
      </c>
      <c r="N267" s="235" t="str" cm="1">
        <f t="array" ref="N267">_xlfn.XLOOKUP($A267&amp;$B267,'[2]产值及收款计划（2026）'!$A:$A&amp;'[2]产值及收款计划（2026）'!$B:$B,'[2]产值及收款计划（2026）'!N:N)</f>
        <v>邱枫团队</v>
      </c>
      <c r="O267" s="235" t="str" cm="1">
        <f t="array" ref="O267">_xlfn.XLOOKUP($A267&amp;$B267,'[2]产值及收款计划（2026）'!$A:$A&amp;'[2]产值及收款计划（2026）'!$B:$B,'[2]产值及收款计划（2026）'!O:O)</f>
        <v>段炼</v>
      </c>
      <c r="P267" s="234" t="str" cm="1">
        <f t="array" ref="P267">_xlfn.XLOOKUP($A267&amp;$B267,'[2]产值及收款计划（2026）'!$A:$A&amp;'[2]产值及收款计划（2026）'!$B:$B,'[2]产值及收款计划（2026）'!P:P)</f>
        <v>在建</v>
      </c>
      <c r="Q267" s="235" t="e" cm="1">
        <f t="array" ref="Q267">_xlfn.XLOOKUP($A267&amp;$B267,'[2]产值及收款计划（2026）'!$A:$A&amp;'[2]产值及收款计划（2026）'!$B:$B,'[2]产值及收款计划（2026）'!Q:Q)</f>
        <v>#REF!</v>
      </c>
      <c r="R267" s="235" t="e" cm="1">
        <f t="array" ref="R267">_xlfn.XLOOKUP($A267&amp;$B267,'[2]产值及收款计划（2026）'!$A:$A&amp;'[2]产值及收款计划（2026）'!$B:$B,'[2]产值及收款计划（2026）'!R:R)</f>
        <v>#REF!</v>
      </c>
      <c r="S267" s="235" t="e" cm="1">
        <f t="array" ref="S267">_xlfn.XLOOKUP($A267&amp;$B267,'[2]产值及收款计划（2026）'!$A:$A&amp;'[2]产值及收款计划（2026）'!$B:$B,'[2]产值及收款计划（2026）'!S:S)</f>
        <v>#REF!</v>
      </c>
      <c r="T267" s="235" cm="1">
        <f t="array" ref="T267">_xlfn.XLOOKUP($A267&amp;$B267,'[2]产值及收款计划（2026）'!$A:$A&amp;'[2]产值及收款计划（2026）'!$B:$B,'[2]产值及收款计划（2026）'!T:T)</f>
        <v>0</v>
      </c>
      <c r="U267" s="235" cm="1">
        <f t="array" ref="U267">_xlfn.XLOOKUP($A267&amp;$B267,'[2]产值及收款计划（2026）'!$A:$A&amp;'[2]产值及收款计划（2026）'!$B:$B,'[2]产值及收款计划（2026）'!U:U)</f>
        <v>0</v>
      </c>
      <c r="V267" s="235" cm="1">
        <f t="array" ref="V267">_xlfn.XLOOKUP($A267&amp;$B267,'[2]产值及收款计划（2026）'!$A:$A&amp;'[2]产值及收款计划（2026）'!$B:$B,'[2]产值及收款计划（2026）'!V:V)</f>
        <v>0.795</v>
      </c>
      <c r="W267" s="235" t="e" cm="1">
        <f t="array" ref="W267">_xlfn.XLOOKUP($A267&amp;$B267,'[2]产值及收款计划（2026）'!$A:$A&amp;'[2]产值及收款计划（2026）'!$B:$B,'[2]产值及收款计划（2026）'!W:W)</f>
        <v>#REF!</v>
      </c>
      <c r="X267" s="235" t="e" cm="1">
        <f t="array" ref="X267">_xlfn.XLOOKUP($A267&amp;$B267,'[2]产值及收款计划（2026）'!$A:$A&amp;'[2]产值及收款计划（2026）'!$B:$B,'[2]产值及收款计划（2026）'!X:X)</f>
        <v>#REF!</v>
      </c>
      <c r="Y267" s="235" t="e" cm="1">
        <f t="array" ref="Y267">_xlfn.XLOOKUP($A267&amp;$B267,'[2]产值及收款计划（2026）'!$A:$A&amp;'[2]产值及收款计划（2026）'!$B:$B,'[2]产值及收款计划（2026）'!Y:Y)</f>
        <v>#REF!</v>
      </c>
      <c r="Z267" s="235" t="e" cm="1">
        <f t="array" ref="Z267">_xlfn.XLOOKUP($A267&amp;$B267,'[2]产值及收款计划（2026）'!$A:$A&amp;'[2]产值及收款计划（2026）'!$B:$B,'[2]产值及收款计划（2026）'!Z:Z)</f>
        <v>#REF!</v>
      </c>
      <c r="AA267" s="235" t="e" cm="1">
        <f t="array" ref="AA267">_xlfn.XLOOKUP($A267&amp;$B267,'[2]产值及收款计划（2026）'!$A:$A&amp;'[2]产值及收款计划（2026）'!$B:$B,'[2]产值及收款计划（2026）'!AA:AA)</f>
        <v>#REF!</v>
      </c>
      <c r="AB267" s="235" cm="1">
        <f t="array" ref="AB267">_xlfn.XLOOKUP($A267&amp;$B267,'[2]产值及收款计划（2026）'!$A:$A&amp;'[2]产值及收款计划（2026）'!$B:$B,'[2]产值及收款计划（2026）'!AB:AB)</f>
        <v>0.795</v>
      </c>
      <c r="AC267" s="235" cm="1">
        <f t="array" ref="AC267">_xlfn.XLOOKUP($A267&amp;$B267,'[2]产值及收款计划（2026）'!$A:$A&amp;'[2]产值及收款计划（2026）'!$B:$B,'[2]产值及收款计划（2026）'!AC:AC)</f>
        <v>0.795</v>
      </c>
      <c r="AD267" s="235" t="e" cm="1">
        <f t="array" ref="AD267">_xlfn.XLOOKUP($A267&amp;$B267,'[2]产值及收款计划（2026）'!$A:$A&amp;'[2]产值及收款计划（2026）'!$B:$B,'[2]产值及收款计划（2026）'!AD:AD)</f>
        <v>#REF!</v>
      </c>
      <c r="AE267" s="235" t="e" cm="1">
        <f t="array" ref="AE267">_xlfn.XLOOKUP($A267&amp;$B267,'[2]产值及收款计划（2026）'!$A:$A&amp;'[2]产值及收款计划（2026）'!$B:$B,'[2]产值及收款计划（2026）'!AE:AE)</f>
        <v>#REF!</v>
      </c>
      <c r="AF267" s="235" t="e" cm="1">
        <f t="array" ref="AF267">_xlfn.XLOOKUP($A267&amp;$B267,'[2]产值及收款计划（2026）'!$A:$A&amp;'[2]产值及收款计划（2026）'!$B:$B,'[2]产值及收款计划（2026）'!AF:AF)</f>
        <v>#REF!</v>
      </c>
      <c r="AG267" s="235" t="e" cm="1">
        <f t="array" ref="AG267">_xlfn.XLOOKUP($A267&amp;$B267,'[2]产值及收款计划（2026）'!$A:$A&amp;'[2]产值及收款计划（2026）'!$B:$B,'[2]产值及收款计划（2026）'!AG:AG)</f>
        <v>#REF!</v>
      </c>
      <c r="AH267" s="235" t="e" cm="1">
        <f t="array" ref="AH267">_xlfn.XLOOKUP($A267&amp;$B267,'[2]产值及收款计划（2026）'!$A:$A&amp;'[2]产值及收款计划（2026）'!$B:$B,'[2]产值及收款计划（2026）'!AH:AH)</f>
        <v>#REF!</v>
      </c>
      <c r="AI267" s="235" t="e" cm="1">
        <f t="array" ref="AI267">_xlfn.XLOOKUP($A267&amp;$B267,'[2]产值及收款计划（2026）'!$A:$A&amp;'[2]产值及收款计划（2026）'!$B:$B,'[2]产值及收款计划（2026）'!AI:AI)</f>
        <v>#REF!</v>
      </c>
      <c r="AJ267" s="235" t="e" cm="1">
        <f t="array" ref="AJ267">_xlfn.XLOOKUP($A267&amp;$B267,'[2]产值及收款计划（2026）'!$A:$A&amp;'[2]产值及收款计划（2026）'!$B:$B,'[2]产值及收款计划（2026）'!AJ:AJ)</f>
        <v>#REF!</v>
      </c>
      <c r="AK267" s="235" t="e" cm="1">
        <f t="array" ref="AK267">_xlfn.XLOOKUP($A267&amp;$B267,'[2]产值及收款计划（2026）'!$A:$A&amp;'[2]产值及收款计划（2026）'!$B:$B,'[2]产值及收款计划（2026）'!AK:AK)</f>
        <v>#REF!</v>
      </c>
      <c r="AL267" s="235" t="e" cm="1">
        <f t="array" ref="AL267">_xlfn.XLOOKUP($A267&amp;$B267,'[2]产值及收款计划（2026）'!$A:$A&amp;'[2]产值及收款计划（2026）'!$B:$B,'[2]产值及收款计划（2026）'!AL:AL)</f>
        <v>#REF!</v>
      </c>
      <c r="AM267" s="242" t="e" cm="1">
        <f t="array" ref="AM267">_xlfn.LET(_xlpm.勾选月份状态数组,TRANSPOSE('PPT(12-15页）-TOP10'!$A$3:$A$14),_xlpm.选择数据区,IF('PPT(12-15页）-TOP10'!$E$3="收款",$BA267:$BL267,$AA267:$AL267),SUM(_xlfn._xlws.FILTER(_xlpm.选择数据区,_xlpm.勾选月份状态数组,"")))</f>
        <v>#REF!</v>
      </c>
      <c r="AN267" s="235" t="e">
        <f>_xlfn.XLOOKUP($C267,应收未收表!$T:$T,应收未收表!AA:AA)</f>
        <v>#N/A</v>
      </c>
      <c r="AO267" s="235" t="e">
        <f>_xlfn.XLOOKUP($C267,应收未收表!$T:$T,应收未收表!AB:AB)</f>
        <v>#N/A</v>
      </c>
      <c r="AP267" s="235" t="e">
        <f>_xlfn.XLOOKUP($C267,应收未收表!$T:$T,应收未收表!AC:AC)</f>
        <v>#N/A</v>
      </c>
      <c r="AQ267" s="235" t="e">
        <f>_xlfn.XLOOKUP($C267,应收未收表!$T:$T,应收未收表!AE:AE)</f>
        <v>#N/A</v>
      </c>
      <c r="AR267" s="235" t="e">
        <f>_xlfn.XLOOKUP($C267,应收未收表!$T:$T,应收未收表!AF:AF)</f>
        <v>#N/A</v>
      </c>
      <c r="AS267" s="235" t="e" cm="1">
        <f t="array" ref="AS267">_xlfn.XLOOKUP($A267&amp;$B267,'[2]产值及收款计划（2026）'!$A:$A&amp;'[2]产值及收款计划（2026）'!$B:$B,'[2]产值及收款计划（2026）'!AS:AS)</f>
        <v>#REF!</v>
      </c>
      <c r="AT267" s="235" t="e" cm="1">
        <f t="array" ref="AT267">_xlfn.XLOOKUP($A267&amp;$B267,'[2]产值及收款计划（2026）'!$A:$A&amp;'[2]产值及收款计划（2026）'!$B:$B,'[2]产值及收款计划（2026）'!AT:AT)</f>
        <v>#REF!</v>
      </c>
      <c r="AU267" s="235" t="e" cm="1">
        <f t="array" ref="AU267">_xlfn.XLOOKUP($A267&amp;$B267,'[2]产值及收款计划（2026）'!$A:$A&amp;'[2]产值及收款计划（2026）'!$B:$B,'[2]产值及收款计划（2026）'!AU:AU)</f>
        <v>#REF!</v>
      </c>
      <c r="AV267" s="235" t="e" cm="1">
        <f t="array" ref="AV267">_xlfn.XLOOKUP($A267&amp;$B267,'[2]产值及收款计划（2026）'!$A:$A&amp;'[2]产值及收款计划（2026）'!$B:$B,'[2]产值及收款计划（2026）'!AV:AV)</f>
        <v>#REF!</v>
      </c>
      <c r="AW267" s="235" cm="1">
        <f t="array" ref="AW267">_xlfn.XLOOKUP($A267&amp;$B267,'[2]产值及收款计划（2026）'!$A:$A&amp;'[2]产值及收款计划（2026）'!$B:$B,'[2]产值及收款计划（2026）'!AW:AW)</f>
        <v>0</v>
      </c>
      <c r="AX267" s="235" cm="1">
        <f t="array" ref="AX267">_xlfn.XLOOKUP($A267&amp;$B267,'[2]产值及收款计划（2026）'!$A:$A&amp;'[2]产值及收款计划（2026）'!$B:$B,'[2]产值及收款计划（2026）'!AX:AX)</f>
        <v>0.795</v>
      </c>
      <c r="AY267" s="235" cm="1">
        <f t="array" ref="AY267">_xlfn.XLOOKUP($A267&amp;$B267,'[2]产值及收款计划（2026）'!$A:$A&amp;'[2]产值及收款计划（2026）'!$B:$B,'[2]产值及收款计划（2026）'!AY:AY)</f>
        <v>0</v>
      </c>
      <c r="AZ267" s="235" cm="1">
        <f t="array" ref="AZ267">_xlfn.XLOOKUP($A267&amp;$B267,'[2]产值及收款计划（2026）'!$A:$A&amp;'[2]产值及收款计划（2026）'!$B:$B,'[2]产值及收款计划（2026）'!AZ:AZ)</f>
        <v>-0.795</v>
      </c>
      <c r="BA267" s="235" t="e" cm="1">
        <f t="array" ref="BA267">_xlfn.XLOOKUP($A267&amp;$B267,'[2]产值及收款计划（2026）'!$A:$A&amp;'[2]产值及收款计划（2026）'!$B:$B,'[2]产值及收款计划（2026）'!BA:BA)</f>
        <v>#REF!</v>
      </c>
      <c r="BB267" s="235" t="e" cm="1">
        <f t="array" ref="BB267">_xlfn.XLOOKUP($A267&amp;$B267,'[2]产值及收款计划（2026）'!$A:$A&amp;'[2]产值及收款计划（2026）'!$B:$B,'[2]产值及收款计划（2026）'!BB:BB)</f>
        <v>#REF!</v>
      </c>
      <c r="BC267" s="235" t="e" cm="1">
        <f t="array" ref="BC267">_xlfn.XLOOKUP($A267&amp;$B267,'[2]产值及收款计划（2026）'!$A:$A&amp;'[2]产值及收款计划（2026）'!$B:$B,'[2]产值及收款计划（2026）'!BC:BC)</f>
        <v>#REF!</v>
      </c>
      <c r="BD267" s="235" t="e" cm="1">
        <f t="array" ref="BD267">_xlfn.XLOOKUP($A267&amp;$B267,'[2]产值及收款计划（2026）'!$A:$A&amp;'[2]产值及收款计划（2026）'!$B:$B,'[2]产值及收款计划（2026）'!BD:BD)</f>
        <v>#REF!</v>
      </c>
      <c r="BE267" s="235" t="e" cm="1">
        <f t="array" ref="BE267">_xlfn.XLOOKUP($A267&amp;$B267,'[2]产值及收款计划（2026）'!$A:$A&amp;'[2]产值及收款计划（2026）'!$B:$B,'[2]产值及收款计划（2026）'!BE:BE)</f>
        <v>#REF!</v>
      </c>
      <c r="BF267" s="235" t="e" cm="1">
        <f t="array" ref="BF267">_xlfn.XLOOKUP($A267&amp;$B267,'[2]产值及收款计划（2026）'!$A:$A&amp;'[2]产值及收款计划（2026）'!$B:$B,'[2]产值及收款计划（2026）'!BF:BF)</f>
        <v>#REF!</v>
      </c>
      <c r="BG267" s="235" t="e" cm="1">
        <f t="array" ref="BG267">_xlfn.XLOOKUP($A267&amp;$B267,'[2]产值及收款计划（2026）'!$A:$A&amp;'[2]产值及收款计划（2026）'!$B:$B,'[2]产值及收款计划（2026）'!BG:BG)</f>
        <v>#REF!</v>
      </c>
      <c r="BH267" s="235" t="e" cm="1">
        <f t="array" ref="BH267">_xlfn.XLOOKUP($A267&amp;$B267,'[2]产值及收款计划（2026）'!$A:$A&amp;'[2]产值及收款计划（2026）'!$B:$B,'[2]产值及收款计划（2026）'!BH:BH)</f>
        <v>#REF!</v>
      </c>
      <c r="BI267" s="235" t="e" cm="1">
        <f t="array" ref="BI267">_xlfn.XLOOKUP($A267&amp;$B267,'[2]产值及收款计划（2026）'!$A:$A&amp;'[2]产值及收款计划（2026）'!$B:$B,'[2]产值及收款计划（2026）'!BI:BI)</f>
        <v>#REF!</v>
      </c>
      <c r="BJ267" s="235" t="e" cm="1">
        <f t="array" ref="BJ267">_xlfn.XLOOKUP($A267&amp;$B267,'[2]产值及收款计划（2026）'!$A:$A&amp;'[2]产值及收款计划（2026）'!$B:$B,'[2]产值及收款计划（2026）'!BJ:BJ)</f>
        <v>#REF!</v>
      </c>
      <c r="BK267" s="235" t="e" cm="1">
        <f t="array" ref="BK267">_xlfn.XLOOKUP($A267&amp;$B267,'[2]产值及收款计划（2026）'!$A:$A&amp;'[2]产值及收款计划（2026）'!$B:$B,'[2]产值及收款计划（2026）'!BK:BK)</f>
        <v>#REF!</v>
      </c>
      <c r="BL267" s="235" t="e" cm="1">
        <f t="array" ref="BL267">_xlfn.XLOOKUP($A267&amp;$B267,'[2]产值及收款计划（2026）'!$A:$A&amp;'[2]产值及收款计划（2026）'!$B:$B,'[2]产值及收款计划（2026）'!BL:BL)</f>
        <v>#REF!</v>
      </c>
      <c r="BM267" s="235"/>
      <c r="BN267" s="235"/>
      <c r="BO267" s="235"/>
      <c r="BP267" s="235"/>
      <c r="BQ267" s="235" t="e">
        <f>_xlfn.XLOOKUP($C267,应收未收表!$AJ:$AJ,应收未收表!AK:AK)</f>
        <v>#N/A</v>
      </c>
      <c r="BR267" s="235" t="e">
        <f>_xlfn.XLOOKUP($C267,应收未收表!$AJ:$AJ,应收未收表!AL:AL)</f>
        <v>#N/A</v>
      </c>
      <c r="BS267" s="235" t="e">
        <f>_xlfn.XLOOKUP($C267,应收未收表!$AJ:$AJ,应收未收表!AM:AM)</f>
        <v>#N/A</v>
      </c>
      <c r="BT267" s="235" t="e">
        <f>_xlfn.XLOOKUP($C267,应收未收表!$AJ:$AJ,应收未收表!AN:AN)</f>
        <v>#N/A</v>
      </c>
      <c r="BU267" s="234" t="str" cm="1">
        <f t="array" ref="BU267">_xlfn.XLOOKUP($A267&amp;$B267,'[2]产值及收款计划（2026）'!$A:$A&amp;'[2]产值及收款计划（2026）'!$B:$B,'[2]产值及收款计划（2026）'!BQ:BQ)</f>
        <v>上海城建智慧城市运营管理有限公司</v>
      </c>
      <c r="BV267" s="235" t="e" cm="1">
        <f t="array" ref="BV267">_xlfn.XLOOKUP($A267&amp;$B267,'[2]产值及收款计划（2026）'!$A:$A&amp;'[2]产值及收款计划（2026）'!$B:$B,'[2]产值及收款计划（2026）'!BR:BR)</f>
        <v>#REF!</v>
      </c>
      <c r="CE267" s="235" cm="1">
        <f t="array" ref="CE267">_xlfn.XLOOKUP($A267&amp;$B267,'[2]产值及收款计划（2026）'!$A:$A&amp;'[2]产值及收款计划（2026）'!$B:$B,'[2]产值及收款计划（2026）'!CA:CA)</f>
        <v>0</v>
      </c>
      <c r="CF267" s="235" cm="1">
        <f t="array" ref="CF267">_xlfn.XLOOKUP($A267&amp;$B267,'[2]产值及收款计划（2026）'!$A:$A&amp;'[2]产值及收款计划（2026）'!$B:$B,'[2]产值及收款计划（2026）'!CB:CB)</f>
        <v>0</v>
      </c>
      <c r="CG267" s="235" cm="1">
        <f t="array" ref="CG267">_xlfn.XLOOKUP($A267&amp;$B267,'[2]产值及收款计划（2026）'!$A:$A&amp;'[2]产值及收款计划（2026）'!$B:$B,'[2]产值及收款计划（2026）'!CC:CC)</f>
        <v>0</v>
      </c>
      <c r="CH267" s="235" cm="1">
        <f t="array" ref="CH267">_xlfn.XLOOKUP($A267&amp;$B267,'[2]产值及收款计划（2026）'!$A:$A&amp;'[2]产值及收款计划（2026）'!$B:$B,'[2]产值及收款计划（2026）'!CD:CD)</f>
        <v>0</v>
      </c>
      <c r="CI267" s="235" cm="1">
        <f t="array" ref="CI267">_xlfn.XLOOKUP($A267&amp;$B267,'[2]产值及收款计划（2026）'!$A:$A&amp;'[2]产值及收款计划（2026）'!$B:$B,'[2]产值及收款计划（2026）'!CE:CE)</f>
        <v>0</v>
      </c>
      <c r="CJ267" s="235" cm="1">
        <f t="array" ref="CJ267">_xlfn.XLOOKUP($A267&amp;$B267,'[2]产值及收款计划（2026）'!$A:$A&amp;'[2]产值及收款计划（2026）'!$B:$B,'[2]产值及收款计划（2026）'!CF:CF)</f>
        <v>0</v>
      </c>
      <c r="CK267" s="235" cm="1">
        <f t="array" ref="CK267">_xlfn.XLOOKUP($A267&amp;$B267,'[2]产值及收款计划（2026）'!$A:$A&amp;'[2]产值及收款计划（2026）'!$B:$B,'[2]产值及收款计划（2026）'!CG:CG)</f>
        <v>0</v>
      </c>
      <c r="CL267" s="235" cm="1">
        <f t="array" ref="CL267">_xlfn.XLOOKUP($A267&amp;$B267,'[2]产值及收款计划（2026）'!$A:$A&amp;'[2]产值及收款计划（2026）'!$B:$B,'[2]产值及收款计划（2026）'!CH:CH)</f>
        <v>0</v>
      </c>
      <c r="CM267" s="235" cm="1">
        <f t="array" ref="CM267">_xlfn.XLOOKUP($A267&amp;$B267,'[2]产值及收款计划（2026）'!$A:$A&amp;'[2]产值及收款计划（2026）'!$B:$B,'[2]产值及收款计划（2026）'!CI:CI)</f>
        <v>0</v>
      </c>
      <c r="CN267" s="235" cm="1">
        <f t="array" ref="CN267">_xlfn.XLOOKUP($A267&amp;$B267,'[2]产值及收款计划（2026）'!$A:$A&amp;'[2]产值及收款计划（2026）'!$B:$B,'[2]产值及收款计划（2026）'!CJ:CJ)</f>
        <v>0</v>
      </c>
      <c r="CO267" s="235" cm="1">
        <f t="array" ref="CO267">_xlfn.XLOOKUP($A267&amp;$B267,'[2]产值及收款计划（2026）'!$A:$A&amp;'[2]产值及收款计划（2026）'!$B:$B,'[2]产值及收款计划（2026）'!CK:CK)</f>
        <v>0</v>
      </c>
      <c r="CP267" s="235" cm="1">
        <f t="array" ref="CP267">_xlfn.XLOOKUP($A267&amp;$B267,'[2]产值及收款计划（2026）'!$A:$A&amp;'[2]产值及收款计划（2026）'!$B:$B,'[2]产值及收款计划（2026）'!CL:CL)</f>
        <v>0</v>
      </c>
      <c r="DE267" s="235" cm="1">
        <f t="array" ref="DE267">_xlfn.XLOOKUP($A267&amp;$B267,'[2]产值及收款计划（2026）'!$A:$A&amp;'[2]产值及收款计划（2026）'!$B:$B,'[2]产值及收款计划（2026）'!DA:DA)</f>
        <v>0.795</v>
      </c>
      <c r="DF267" s="235" cm="1">
        <f t="array" ref="DF267">_xlfn.XLOOKUP($A267&amp;$B267,'[2]产值及收款计划（2026）'!$A:$A&amp;'[2]产值及收款计划（2026）'!$B:$B,'[2]产值及收款计划（2026）'!DB:DB)</f>
        <v>0</v>
      </c>
      <c r="DG267" s="235" cm="1">
        <f t="array" ref="DG267">_xlfn.XLOOKUP($A267&amp;$B267,'[2]产值及收款计划（2026）'!$A:$A&amp;'[2]产值及收款计划（2026）'!$B:$B,'[2]产值及收款计划（2026）'!DC:DC)</f>
        <v>0</v>
      </c>
      <c r="DH267" s="235" cm="1">
        <f t="array" ref="DH267">_xlfn.XLOOKUP($A267&amp;$B267,'[2]产值及收款计划（2026）'!$A:$A&amp;'[2]产值及收款计划（2026）'!$B:$B,'[2]产值及收款计划（2026）'!DD:DD)</f>
        <v>0</v>
      </c>
      <c r="DI267" s="235" cm="1">
        <f t="array" ref="DI267">_xlfn.XLOOKUP($A267&amp;$B267,'[2]产值及收款计划（2026）'!$A:$A&amp;'[2]产值及收款计划（2026）'!$B:$B,'[2]产值及收款计划（2026）'!DE:DE)</f>
        <v>0</v>
      </c>
      <c r="DJ267" s="235" cm="1">
        <f t="array" ref="DJ267">_xlfn.XLOOKUP($A267&amp;$B267,'[2]产值及收款计划（2026）'!$A:$A&amp;'[2]产值及收款计划（2026）'!$B:$B,'[2]产值及收款计划（2026）'!DF:DF)</f>
        <v>0</v>
      </c>
      <c r="DK267" s="235" cm="1">
        <f t="array" ref="DK267">_xlfn.XLOOKUP($A267&amp;$B267,'[2]产值及收款计划（2026）'!$A:$A&amp;'[2]产值及收款计划（2026）'!$B:$B,'[2]产值及收款计划（2026）'!DG:DG)</f>
        <v>0</v>
      </c>
      <c r="DL267" s="235" cm="1">
        <f t="array" ref="DL267">_xlfn.XLOOKUP($A267&amp;$B267,'[2]产值及收款计划（2026）'!$A:$A&amp;'[2]产值及收款计划（2026）'!$B:$B,'[2]产值及收款计划（2026）'!DH:DH)</f>
        <v>0</v>
      </c>
      <c r="DM267" s="235" cm="1">
        <f t="array" ref="DM267">_xlfn.XLOOKUP($A267&amp;$B267,'[2]产值及收款计划（2026）'!$A:$A&amp;'[2]产值及收款计划（2026）'!$B:$B,'[2]产值及收款计划（2026）'!DI:DI)</f>
        <v>0</v>
      </c>
      <c r="DN267" s="235" cm="1">
        <f t="array" ref="DN267">_xlfn.XLOOKUP($A267&amp;$B267,'[2]产值及收款计划（2026）'!$A:$A&amp;'[2]产值及收款计划（2026）'!$B:$B,'[2]产值及收款计划（2026）'!DJ:DJ)</f>
        <v>0</v>
      </c>
      <c r="DO267" s="235" cm="1">
        <f t="array" ref="DO267">_xlfn.XLOOKUP($A267&amp;$B267,'[2]产值及收款计划（2026）'!$A:$A&amp;'[2]产值及收款计划（2026）'!$B:$B,'[2]产值及收款计划（2026）'!DK:DK)</f>
        <v>0</v>
      </c>
      <c r="DP267" s="235" cm="1">
        <f t="array" ref="DP267">_xlfn.XLOOKUP($A267&amp;$B267,'[2]产值及收款计划（2026）'!$A:$A&amp;'[2]产值及收款计划（2026）'!$B:$B,'[2]产值及收款计划（2026）'!DL:DL)</f>
        <v>0</v>
      </c>
      <c r="DQ267" s="243"/>
      <c r="DR267" s="229"/>
    </row>
    <row r="268" ht="20.25" spans="1:122">
      <c r="A268" s="233">
        <f t="shared" si="19"/>
        <v>119</v>
      </c>
      <c r="B268" s="233" t="s">
        <v>26</v>
      </c>
      <c r="C268" s="234" t="str" cm="1">
        <f t="array" ref="C268">_xlfn.XLOOKUP($A268&amp;$B268,'[2]产值及收款计划（2026）'!$A:$A&amp;'[2]产值及收款计划（2026）'!$B:$B,'[2]产值及收款计划（2026）'!C:C)</f>
        <v>C0CJZY-FW-T-2025102</v>
      </c>
      <c r="D268" s="234" t="str" cm="1">
        <f t="array" ref="D268">_xlfn.XLOOKUP($A268&amp;$B268,'[2]产值及收款计划（2026）'!$A:$A&amp;'[2]产值及收款计划（2026）'!$B:$B,'[2]产值及收款计划（2026）'!D:D)</f>
        <v>浦江桥隧2025气象监测项目技术服务合同</v>
      </c>
      <c r="E268" s="235" cm="1">
        <f t="array" ref="E268">_xlfn.XLOOKUP($A268&amp;$B268,'[2]产值及收款计划（2026）'!$A:$A&amp;'[2]产值及收款计划（2026）'!$B:$B,'[2]产值及收款计划（2026）'!E:E)</f>
        <v>4.035</v>
      </c>
      <c r="F268" s="235" cm="1">
        <f t="array" ref="F268">_xlfn.XLOOKUP($A268&amp;$B268,'[2]产值及收款计划（2026）'!$A:$A&amp;'[2]产值及收款计划（2026）'!$B:$B,'[2]产值及收款计划（2026）'!F:F)</f>
        <v>4.035</v>
      </c>
      <c r="G268" s="235" cm="1">
        <f t="array" ref="G268">_xlfn.XLOOKUP($A268&amp;$B268,'[2]产值及收款计划（2026）'!$A:$A&amp;'[2]产值及收款计划（2026）'!$B:$B,'[2]产值及收款计划（2026）'!G:G)</f>
        <v>4.035</v>
      </c>
      <c r="H268" s="235" cm="1">
        <f t="array" ref="H268">_xlfn.XLOOKUP($A268&amp;$B268,'[2]产值及收款计划（2026）'!$A:$A&amp;'[2]产值及收款计划（2026）'!$B:$B,'[2]产值及收款计划（2026）'!H:H)</f>
        <v>0.92</v>
      </c>
      <c r="I268" s="236" cm="1">
        <f t="array" ref="I268">_xlfn.XLOOKUP($A268&amp;$B268,'[2]产值及收款计划（2026）'!$A:$A&amp;'[2]产值及收款计划（2026）'!$B:$B,'[2]产值及收款计划（2026）'!I:I)</f>
        <v>0.228004956629492</v>
      </c>
      <c r="J268" s="237" cm="1">
        <f t="array" ref="J268">_xlfn.XLOOKUP($A268&amp;$B268,'[2]产值及收款计划（2026）'!$A:$A&amp;'[2]产值及收款计划（2026）'!$B:$B,'[2]产值及收款计划（2026）'!J:J)</f>
        <v>0.06</v>
      </c>
      <c r="K268" s="235" t="e" cm="1">
        <f t="array" ref="K268">_xlfn.XLOOKUP($A268&amp;$B268,'[2]产值及收款计划（2026）'!$A:$A&amp;'[2]产值及收款计划（2026）'!$B:$B,'[2]产值及收款计划（2026）'!K:K)</f>
        <v>#REF!</v>
      </c>
      <c r="L268" s="235" t="e" cm="1">
        <f t="array" ref="L268">_xlfn.XLOOKUP($A268&amp;$B268,'[2]产值及收款计划（2026）'!$A:$A&amp;'[2]产值及收款计划（2026）'!$B:$B,'[2]产值及收款计划（2026）'!L:L)</f>
        <v>#REF!</v>
      </c>
      <c r="M268" s="235" t="str" cm="1">
        <f t="array" ref="M268">_xlfn.XLOOKUP($A268&amp;$B268,'[2]产值及收款计划（2026）'!$A:$A&amp;'[2]产值及收款计划（2026）'!$B:$B,'[2]产值及收款计划（2026）'!M:M)</f>
        <v>主导</v>
      </c>
      <c r="N268" s="235" t="str" cm="1">
        <f t="array" ref="N268">_xlfn.XLOOKUP($A268&amp;$B268,'[2]产值及收款计划（2026）'!$A:$A&amp;'[2]产值及收款计划（2026）'!$B:$B,'[2]产值及收款计划（2026）'!N:N)</f>
        <v>邱枫团队</v>
      </c>
      <c r="O268" s="235" t="str" cm="1">
        <f t="array" ref="O268">_xlfn.XLOOKUP($A268&amp;$B268,'[2]产值及收款计划（2026）'!$A:$A&amp;'[2]产值及收款计划（2026）'!$B:$B,'[2]产值及收款计划（2026）'!O:O)</f>
        <v>段炼</v>
      </c>
      <c r="P268" s="234" t="str" cm="1">
        <f t="array" ref="P268">_xlfn.XLOOKUP($A268&amp;$B268,'[2]产值及收款计划（2026）'!$A:$A&amp;'[2]产值及收款计划（2026）'!$B:$B,'[2]产值及收款计划（2026）'!P:P)</f>
        <v>25已完结</v>
      </c>
      <c r="Q268" s="235" t="e" cm="1">
        <f t="array" ref="Q268">_xlfn.XLOOKUP($A268&amp;$B268,'[2]产值及收款计划（2026）'!$A:$A&amp;'[2]产值及收款计划（2026）'!$B:$B,'[2]产值及收款计划（2026）'!Q:Q)</f>
        <v>#REF!</v>
      </c>
      <c r="R268" s="235" t="e" cm="1">
        <f t="array" ref="R268">_xlfn.XLOOKUP($A268&amp;$B268,'[2]产值及收款计划（2026）'!$A:$A&amp;'[2]产值及收款计划（2026）'!$B:$B,'[2]产值及收款计划（2026）'!R:R)</f>
        <v>#REF!</v>
      </c>
      <c r="S268" s="235" t="e" cm="1">
        <f t="array" ref="S268">_xlfn.XLOOKUP($A268&amp;$B268,'[2]产值及收款计划（2026）'!$A:$A&amp;'[2]产值及收款计划（2026）'!$B:$B,'[2]产值及收款计划（2026）'!S:S)</f>
        <v>#REF!</v>
      </c>
      <c r="T268" s="235" cm="1">
        <f t="array" ref="T268">_xlfn.XLOOKUP($A268&amp;$B268,'[2]产值及收款计划（2026）'!$A:$A&amp;'[2]产值及收款计划（2026）'!$B:$B,'[2]产值及收款计划（2026）'!T:T)</f>
        <v>4.035</v>
      </c>
      <c r="U268" s="235" cm="1">
        <f t="array" ref="U268">_xlfn.XLOOKUP($A268&amp;$B268,'[2]产值及收款计划（2026）'!$A:$A&amp;'[2]产值及收款计划（2026）'!$B:$B,'[2]产值及收款计划（2026）'!U:U)</f>
        <v>0</v>
      </c>
      <c r="V268" s="235" cm="1">
        <f t="array" ref="V268">_xlfn.XLOOKUP($A268&amp;$B268,'[2]产值及收款计划（2026）'!$A:$A&amp;'[2]产值及收款计划（2026）'!$B:$B,'[2]产值及收款计划（2026）'!V:V)</f>
        <v>0</v>
      </c>
      <c r="W268" s="235" t="e" cm="1">
        <f t="array" ref="W268">_xlfn.XLOOKUP($A268&amp;$B268,'[2]产值及收款计划（2026）'!$A:$A&amp;'[2]产值及收款计划（2026）'!$B:$B,'[2]产值及收款计划（2026）'!W:W)</f>
        <v>#REF!</v>
      </c>
      <c r="X268" s="235" t="e" cm="1">
        <f t="array" ref="X268">_xlfn.XLOOKUP($A268&amp;$B268,'[2]产值及收款计划（2026）'!$A:$A&amp;'[2]产值及收款计划（2026）'!$B:$B,'[2]产值及收款计划（2026）'!X:X)</f>
        <v>#REF!</v>
      </c>
      <c r="Y268" s="235" t="e" cm="1">
        <f t="array" ref="Y268">_xlfn.XLOOKUP($A268&amp;$B268,'[2]产值及收款计划（2026）'!$A:$A&amp;'[2]产值及收款计划（2026）'!$B:$B,'[2]产值及收款计划（2026）'!Y:Y)</f>
        <v>#REF!</v>
      </c>
      <c r="Z268" s="235" t="e" cm="1">
        <f t="array" ref="Z268">_xlfn.XLOOKUP($A268&amp;$B268,'[2]产值及收款计划（2026）'!$A:$A&amp;'[2]产值及收款计划（2026）'!$B:$B,'[2]产值及收款计划（2026）'!Z:Z)</f>
        <v>#REF!</v>
      </c>
      <c r="AA268" s="235" cm="1">
        <f t="array" ref="AA268">_xlfn.XLOOKUP($A268&amp;$B268,'[2]产值及收款计划（2026）'!$A:$A&amp;'[2]产值及收款计划（2026）'!$B:$B,'[2]产值及收款计划（2026）'!AA:AA)</f>
        <v>0</v>
      </c>
      <c r="AB268" s="235" cm="1">
        <f t="array" ref="AB268">_xlfn.XLOOKUP($A268&amp;$B268,'[2]产值及收款计划（2026）'!$A:$A&amp;'[2]产值及收款计划（2026）'!$B:$B,'[2]产值及收款计划（2026）'!AB:AB)</f>
        <v>0</v>
      </c>
      <c r="AC268" s="235" cm="1">
        <f t="array" ref="AC268">_xlfn.XLOOKUP($A268&amp;$B268,'[2]产值及收款计划（2026）'!$A:$A&amp;'[2]产值及收款计划（2026）'!$B:$B,'[2]产值及收款计划（2026）'!AC:AC)</f>
        <v>0</v>
      </c>
      <c r="AD268" s="235" cm="1">
        <f t="array" ref="AD268">_xlfn.XLOOKUP($A268&amp;$B268,'[2]产值及收款计划（2026）'!$A:$A&amp;'[2]产值及收款计划（2026）'!$B:$B,'[2]产值及收款计划（2026）'!AD:AD)</f>
        <v>0</v>
      </c>
      <c r="AE268" s="235" cm="1">
        <f t="array" ref="AE268">_xlfn.XLOOKUP($A268&amp;$B268,'[2]产值及收款计划（2026）'!$A:$A&amp;'[2]产值及收款计划（2026）'!$B:$B,'[2]产值及收款计划（2026）'!AE:AE)</f>
        <v>0</v>
      </c>
      <c r="AF268" s="235" cm="1">
        <f t="array" ref="AF268">_xlfn.XLOOKUP($A268&amp;$B268,'[2]产值及收款计划（2026）'!$A:$A&amp;'[2]产值及收款计划（2026）'!$B:$B,'[2]产值及收款计划（2026）'!AF:AF)</f>
        <v>0</v>
      </c>
      <c r="AG268" s="235" cm="1">
        <f t="array" ref="AG268">_xlfn.XLOOKUP($A268&amp;$B268,'[2]产值及收款计划（2026）'!$A:$A&amp;'[2]产值及收款计划（2026）'!$B:$B,'[2]产值及收款计划（2026）'!AG:AG)</f>
        <v>0</v>
      </c>
      <c r="AH268" s="235" cm="1">
        <f t="array" ref="AH268">_xlfn.XLOOKUP($A268&amp;$B268,'[2]产值及收款计划（2026）'!$A:$A&amp;'[2]产值及收款计划（2026）'!$B:$B,'[2]产值及收款计划（2026）'!AH:AH)</f>
        <v>0</v>
      </c>
      <c r="AI268" s="235" cm="1">
        <f t="array" ref="AI268">_xlfn.XLOOKUP($A268&amp;$B268,'[2]产值及收款计划（2026）'!$A:$A&amp;'[2]产值及收款计划（2026）'!$B:$B,'[2]产值及收款计划（2026）'!AI:AI)</f>
        <v>0</v>
      </c>
      <c r="AJ268" s="235" cm="1">
        <f t="array" ref="AJ268">_xlfn.XLOOKUP($A268&amp;$B268,'[2]产值及收款计划（2026）'!$A:$A&amp;'[2]产值及收款计划（2026）'!$B:$B,'[2]产值及收款计划（2026）'!AJ:AJ)</f>
        <v>0</v>
      </c>
      <c r="AK268" s="235" cm="1">
        <f t="array" ref="AK268">_xlfn.XLOOKUP($A268&amp;$B268,'[2]产值及收款计划（2026）'!$A:$A&amp;'[2]产值及收款计划（2026）'!$B:$B,'[2]产值及收款计划（2026）'!AK:AK)</f>
        <v>0</v>
      </c>
      <c r="AL268" s="235" cm="1">
        <f t="array" ref="AL268">_xlfn.XLOOKUP($A268&amp;$B268,'[2]产值及收款计划（2026）'!$A:$A&amp;'[2]产值及收款计划（2026）'!$B:$B,'[2]产值及收款计划（2026）'!AL:AL)</f>
        <v>0</v>
      </c>
      <c r="AM268" s="242" cm="1">
        <f t="array" ref="AM268">_xlfn.LET(_xlpm.勾选月份状态数组,TRANSPOSE('PPT(12-15页）-TOP10'!$A$3:$A$14),_xlpm.选择数据区,IF('PPT(12-15页）-TOP10'!$E$3="收款",$BA268:$BL268,$AA268:$AL268),SUM(_xlfn._xlws.FILTER(_xlpm.选择数据区,_xlpm.勾选月份状态数组,"")))</f>
        <v>0</v>
      </c>
      <c r="AN268" s="235" t="e">
        <f>_xlfn.XLOOKUP($C268,应收未收表!$T:$T,应收未收表!AA:AA)</f>
        <v>#N/A</v>
      </c>
      <c r="AO268" s="235" t="e">
        <f>_xlfn.XLOOKUP($C268,应收未收表!$T:$T,应收未收表!AB:AB)</f>
        <v>#N/A</v>
      </c>
      <c r="AP268" s="235" t="e">
        <f>_xlfn.XLOOKUP($C268,应收未收表!$T:$T,应收未收表!AC:AC)</f>
        <v>#N/A</v>
      </c>
      <c r="AQ268" s="235" t="e">
        <f>_xlfn.XLOOKUP($C268,应收未收表!$T:$T,应收未收表!AE:AE)</f>
        <v>#N/A</v>
      </c>
      <c r="AR268" s="235" t="e">
        <f>_xlfn.XLOOKUP($C268,应收未收表!$T:$T,应收未收表!AF:AF)</f>
        <v>#N/A</v>
      </c>
      <c r="AS268" s="235" t="e" cm="1">
        <f t="array" ref="AS268">_xlfn.XLOOKUP($A268&amp;$B268,'[2]产值及收款计划（2026）'!$A:$A&amp;'[2]产值及收款计划（2026）'!$B:$B,'[2]产值及收款计划（2026）'!AS:AS)</f>
        <v>#REF!</v>
      </c>
      <c r="AT268" s="235" t="e" cm="1">
        <f t="array" ref="AT268">_xlfn.XLOOKUP($A268&amp;$B268,'[2]产值及收款计划（2026）'!$A:$A&amp;'[2]产值及收款计划（2026）'!$B:$B,'[2]产值及收款计划（2026）'!AT:AT)</f>
        <v>#REF!</v>
      </c>
      <c r="AU268" s="235" t="e" cm="1">
        <f t="array" ref="AU268">_xlfn.XLOOKUP($A268&amp;$B268,'[2]产值及收款计划（2026）'!$A:$A&amp;'[2]产值及收款计划（2026）'!$B:$B,'[2]产值及收款计划（2026）'!AU:AU)</f>
        <v>#REF!</v>
      </c>
      <c r="AV268" s="235" t="e" cm="1">
        <f t="array" ref="AV268">_xlfn.XLOOKUP($A268&amp;$B268,'[2]产值及收款计划（2026）'!$A:$A&amp;'[2]产值及收款计划（2026）'!$B:$B,'[2]产值及收款计划（2026）'!AV:AV)</f>
        <v>#REF!</v>
      </c>
      <c r="AW268" s="235" cm="1">
        <f t="array" ref="AW268">_xlfn.XLOOKUP($A268&amp;$B268,'[2]产值及收款计划（2026）'!$A:$A&amp;'[2]产值及收款计划（2026）'!$B:$B,'[2]产值及收款计划（2026）'!AW:AW)</f>
        <v>0</v>
      </c>
      <c r="AX268" s="235" cm="1">
        <f t="array" ref="AX268">_xlfn.XLOOKUP($A268&amp;$B268,'[2]产值及收款计划（2026）'!$A:$A&amp;'[2]产值及收款计划（2026）'!$B:$B,'[2]产值及收款计划（2026）'!AX:AX)</f>
        <v>4.035</v>
      </c>
      <c r="AY268" s="235" cm="1">
        <f t="array" ref="AY268">_xlfn.XLOOKUP($A268&amp;$B268,'[2]产值及收款计划（2026）'!$A:$A&amp;'[2]产值及收款计划（2026）'!$B:$B,'[2]产值及收款计划（2026）'!AY:AY)</f>
        <v>0</v>
      </c>
      <c r="AZ268" s="235" cm="1">
        <f t="array" ref="AZ268">_xlfn.XLOOKUP($A268&amp;$B268,'[2]产值及收款计划（2026）'!$A:$A&amp;'[2]产值及收款计划（2026）'!$B:$B,'[2]产值及收款计划（2026）'!AZ:AZ)</f>
        <v>0</v>
      </c>
      <c r="BA268" s="235" t="e" cm="1">
        <f t="array" ref="BA268">_xlfn.XLOOKUP($A268&amp;$B268,'[2]产值及收款计划（2026）'!$A:$A&amp;'[2]产值及收款计划（2026）'!$B:$B,'[2]产值及收款计划（2026）'!BA:BA)</f>
        <v>#REF!</v>
      </c>
      <c r="BB268" s="235" t="e" cm="1">
        <f t="array" ref="BB268">_xlfn.XLOOKUP($A268&amp;$B268,'[2]产值及收款计划（2026）'!$A:$A&amp;'[2]产值及收款计划（2026）'!$B:$B,'[2]产值及收款计划（2026）'!BB:BB)</f>
        <v>#REF!</v>
      </c>
      <c r="BC268" s="235" t="e" cm="1">
        <f t="array" ref="BC268">_xlfn.XLOOKUP($A268&amp;$B268,'[2]产值及收款计划（2026）'!$A:$A&amp;'[2]产值及收款计划（2026）'!$B:$B,'[2]产值及收款计划（2026）'!BC:BC)</f>
        <v>#REF!</v>
      </c>
      <c r="BD268" s="235" t="e" cm="1">
        <f t="array" ref="BD268">_xlfn.XLOOKUP($A268&amp;$B268,'[2]产值及收款计划（2026）'!$A:$A&amp;'[2]产值及收款计划（2026）'!$B:$B,'[2]产值及收款计划（2026）'!BD:BD)</f>
        <v>#REF!</v>
      </c>
      <c r="BE268" s="235" t="e" cm="1">
        <f t="array" ref="BE268">_xlfn.XLOOKUP($A268&amp;$B268,'[2]产值及收款计划（2026）'!$A:$A&amp;'[2]产值及收款计划（2026）'!$B:$B,'[2]产值及收款计划（2026）'!BE:BE)</f>
        <v>#REF!</v>
      </c>
      <c r="BF268" s="235" t="e" cm="1">
        <f t="array" ref="BF268">_xlfn.XLOOKUP($A268&amp;$B268,'[2]产值及收款计划（2026）'!$A:$A&amp;'[2]产值及收款计划（2026）'!$B:$B,'[2]产值及收款计划（2026）'!BF:BF)</f>
        <v>#REF!</v>
      </c>
      <c r="BG268" s="235" t="e" cm="1">
        <f t="array" ref="BG268">_xlfn.XLOOKUP($A268&amp;$B268,'[2]产值及收款计划（2026）'!$A:$A&amp;'[2]产值及收款计划（2026）'!$B:$B,'[2]产值及收款计划（2026）'!BG:BG)</f>
        <v>#REF!</v>
      </c>
      <c r="BH268" s="235" t="e" cm="1">
        <f t="array" ref="BH268">_xlfn.XLOOKUP($A268&amp;$B268,'[2]产值及收款计划（2026）'!$A:$A&amp;'[2]产值及收款计划（2026）'!$B:$B,'[2]产值及收款计划（2026）'!BH:BH)</f>
        <v>#REF!</v>
      </c>
      <c r="BI268" s="235" t="e" cm="1">
        <f t="array" ref="BI268">_xlfn.XLOOKUP($A268&amp;$B268,'[2]产值及收款计划（2026）'!$A:$A&amp;'[2]产值及收款计划（2026）'!$B:$B,'[2]产值及收款计划（2026）'!BI:BI)</f>
        <v>#REF!</v>
      </c>
      <c r="BJ268" s="235" t="e" cm="1">
        <f t="array" ref="BJ268">_xlfn.XLOOKUP($A268&amp;$B268,'[2]产值及收款计划（2026）'!$A:$A&amp;'[2]产值及收款计划（2026）'!$B:$B,'[2]产值及收款计划（2026）'!BJ:BJ)</f>
        <v>#REF!</v>
      </c>
      <c r="BK268" s="235" t="e" cm="1">
        <f t="array" ref="BK268">_xlfn.XLOOKUP($A268&amp;$B268,'[2]产值及收款计划（2026）'!$A:$A&amp;'[2]产值及收款计划（2026）'!$B:$B,'[2]产值及收款计划（2026）'!BK:BK)</f>
        <v>#REF!</v>
      </c>
      <c r="BL268" s="235" t="e" cm="1">
        <f t="array" ref="BL268">_xlfn.XLOOKUP($A268&amp;$B268,'[2]产值及收款计划（2026）'!$A:$A&amp;'[2]产值及收款计划（2026）'!$B:$B,'[2]产值及收款计划（2026）'!BL:BL)</f>
        <v>#REF!</v>
      </c>
      <c r="BM268" s="235"/>
      <c r="BN268" s="235"/>
      <c r="BO268" s="235"/>
      <c r="BP268" s="235"/>
      <c r="BQ268" s="235" t="e">
        <f>_xlfn.XLOOKUP($C268,应收未收表!$AJ:$AJ,应收未收表!AK:AK)</f>
        <v>#N/A</v>
      </c>
      <c r="BR268" s="235" t="e">
        <f>_xlfn.XLOOKUP($C268,应收未收表!$AJ:$AJ,应收未收表!AL:AL)</f>
        <v>#N/A</v>
      </c>
      <c r="BS268" s="235" t="e">
        <f>_xlfn.XLOOKUP($C268,应收未收表!$AJ:$AJ,应收未收表!AM:AM)</f>
        <v>#N/A</v>
      </c>
      <c r="BT268" s="235" t="e">
        <f>_xlfn.XLOOKUP($C268,应收未收表!$AJ:$AJ,应收未收表!AN:AN)</f>
        <v>#N/A</v>
      </c>
      <c r="BU268" s="234" t="str" cm="1">
        <f t="array" ref="BU268">_xlfn.XLOOKUP($A268&amp;$B268,'[2]产值及收款计划（2026）'!$A:$A&amp;'[2]产值及收款计划（2026）'!$B:$B,'[2]产值及收款计划（2026）'!BQ:BQ)</f>
        <v>上海浦江桥隧运营管理有限公司</v>
      </c>
      <c r="BV268" s="235" t="e" cm="1">
        <f t="array" ref="BV268">_xlfn.XLOOKUP($A268&amp;$B268,'[2]产值及收款计划（2026）'!$A:$A&amp;'[2]产值及收款计划（2026）'!$B:$B,'[2]产值及收款计划（2026）'!BR:BR)</f>
        <v>#REF!</v>
      </c>
      <c r="CE268" s="235" cm="1">
        <f t="array" ref="CE268">_xlfn.XLOOKUP($A268&amp;$B268,'[2]产值及收款计划（2026）'!$A:$A&amp;'[2]产值及收款计划（2026）'!$B:$B,'[2]产值及收款计划（2026）'!CA:CA)</f>
        <v>0</v>
      </c>
      <c r="CF268" s="235" cm="1">
        <f t="array" ref="CF268">_xlfn.XLOOKUP($A268&amp;$B268,'[2]产值及收款计划（2026）'!$A:$A&amp;'[2]产值及收款计划（2026）'!$B:$B,'[2]产值及收款计划（2026）'!CB:CB)</f>
        <v>0</v>
      </c>
      <c r="CG268" s="235" cm="1">
        <f t="array" ref="CG268">_xlfn.XLOOKUP($A268&amp;$B268,'[2]产值及收款计划（2026）'!$A:$A&amp;'[2]产值及收款计划（2026）'!$B:$B,'[2]产值及收款计划（2026）'!CC:CC)</f>
        <v>0</v>
      </c>
      <c r="CH268" s="235" cm="1">
        <f t="array" ref="CH268">_xlfn.XLOOKUP($A268&amp;$B268,'[2]产值及收款计划（2026）'!$A:$A&amp;'[2]产值及收款计划（2026）'!$B:$B,'[2]产值及收款计划（2026）'!CD:CD)</f>
        <v>0</v>
      </c>
      <c r="CI268" s="235" cm="1">
        <f t="array" ref="CI268">_xlfn.XLOOKUP($A268&amp;$B268,'[2]产值及收款计划（2026）'!$A:$A&amp;'[2]产值及收款计划（2026）'!$B:$B,'[2]产值及收款计划（2026）'!CE:CE)</f>
        <v>0</v>
      </c>
      <c r="CJ268" s="235" cm="1">
        <f t="array" ref="CJ268">_xlfn.XLOOKUP($A268&amp;$B268,'[2]产值及收款计划（2026）'!$A:$A&amp;'[2]产值及收款计划（2026）'!$B:$B,'[2]产值及收款计划（2026）'!CF:CF)</f>
        <v>0</v>
      </c>
      <c r="CK268" s="235" cm="1">
        <f t="array" ref="CK268">_xlfn.XLOOKUP($A268&amp;$B268,'[2]产值及收款计划（2026）'!$A:$A&amp;'[2]产值及收款计划（2026）'!$B:$B,'[2]产值及收款计划（2026）'!CG:CG)</f>
        <v>0</v>
      </c>
      <c r="CL268" s="235" cm="1">
        <f t="array" ref="CL268">_xlfn.XLOOKUP($A268&amp;$B268,'[2]产值及收款计划（2026）'!$A:$A&amp;'[2]产值及收款计划（2026）'!$B:$B,'[2]产值及收款计划（2026）'!CH:CH)</f>
        <v>0</v>
      </c>
      <c r="CM268" s="235" cm="1">
        <f t="array" ref="CM268">_xlfn.XLOOKUP($A268&amp;$B268,'[2]产值及收款计划（2026）'!$A:$A&amp;'[2]产值及收款计划（2026）'!$B:$B,'[2]产值及收款计划（2026）'!CI:CI)</f>
        <v>0</v>
      </c>
      <c r="CN268" s="235" cm="1">
        <f t="array" ref="CN268">_xlfn.XLOOKUP($A268&amp;$B268,'[2]产值及收款计划（2026）'!$A:$A&amp;'[2]产值及收款计划（2026）'!$B:$B,'[2]产值及收款计划（2026）'!CJ:CJ)</f>
        <v>0</v>
      </c>
      <c r="CO268" s="235" cm="1">
        <f t="array" ref="CO268">_xlfn.XLOOKUP($A268&amp;$B268,'[2]产值及收款计划（2026）'!$A:$A&amp;'[2]产值及收款计划（2026）'!$B:$B,'[2]产值及收款计划（2026）'!CK:CK)</f>
        <v>0</v>
      </c>
      <c r="CP268" s="235" cm="1">
        <f t="array" ref="CP268">_xlfn.XLOOKUP($A268&amp;$B268,'[2]产值及收款计划（2026）'!$A:$A&amp;'[2]产值及收款计划（2026）'!$B:$B,'[2]产值及收款计划（2026）'!CL:CL)</f>
        <v>0</v>
      </c>
      <c r="DE268" s="235" cm="1">
        <f t="array" ref="DE268">_xlfn.XLOOKUP($A268&amp;$B268,'[2]产值及收款计划（2026）'!$A:$A&amp;'[2]产值及收款计划（2026）'!$B:$B,'[2]产值及收款计划（2026）'!DA:DA)</f>
        <v>4.035</v>
      </c>
      <c r="DF268" s="235" cm="1">
        <f t="array" ref="DF268">_xlfn.XLOOKUP($A268&amp;$B268,'[2]产值及收款计划（2026）'!$A:$A&amp;'[2]产值及收款计划（2026）'!$B:$B,'[2]产值及收款计划（2026）'!DB:DB)</f>
        <v>0</v>
      </c>
      <c r="DG268" s="235" cm="1">
        <f t="array" ref="DG268">_xlfn.XLOOKUP($A268&amp;$B268,'[2]产值及收款计划（2026）'!$A:$A&amp;'[2]产值及收款计划（2026）'!$B:$B,'[2]产值及收款计划（2026）'!DC:DC)</f>
        <v>0</v>
      </c>
      <c r="DH268" s="235" cm="1">
        <f t="array" ref="DH268">_xlfn.XLOOKUP($A268&amp;$B268,'[2]产值及收款计划（2026）'!$A:$A&amp;'[2]产值及收款计划（2026）'!$B:$B,'[2]产值及收款计划（2026）'!DD:DD)</f>
        <v>0</v>
      </c>
      <c r="DI268" s="235" cm="1">
        <f t="array" ref="DI268">_xlfn.XLOOKUP($A268&amp;$B268,'[2]产值及收款计划（2026）'!$A:$A&amp;'[2]产值及收款计划（2026）'!$B:$B,'[2]产值及收款计划（2026）'!DE:DE)</f>
        <v>0</v>
      </c>
      <c r="DJ268" s="235" cm="1">
        <f t="array" ref="DJ268">_xlfn.XLOOKUP($A268&amp;$B268,'[2]产值及收款计划（2026）'!$A:$A&amp;'[2]产值及收款计划（2026）'!$B:$B,'[2]产值及收款计划（2026）'!DF:DF)</f>
        <v>0</v>
      </c>
      <c r="DK268" s="235" cm="1">
        <f t="array" ref="DK268">_xlfn.XLOOKUP($A268&amp;$B268,'[2]产值及收款计划（2026）'!$A:$A&amp;'[2]产值及收款计划（2026）'!$B:$B,'[2]产值及收款计划（2026）'!DG:DG)</f>
        <v>0</v>
      </c>
      <c r="DL268" s="235" cm="1">
        <f t="array" ref="DL268">_xlfn.XLOOKUP($A268&amp;$B268,'[2]产值及收款计划（2026）'!$A:$A&amp;'[2]产值及收款计划（2026）'!$B:$B,'[2]产值及收款计划（2026）'!DH:DH)</f>
        <v>0</v>
      </c>
      <c r="DM268" s="235" cm="1">
        <f t="array" ref="DM268">_xlfn.XLOOKUP($A268&amp;$B268,'[2]产值及收款计划（2026）'!$A:$A&amp;'[2]产值及收款计划（2026）'!$B:$B,'[2]产值及收款计划（2026）'!DI:DI)</f>
        <v>0</v>
      </c>
      <c r="DN268" s="235" cm="1">
        <f t="array" ref="DN268">_xlfn.XLOOKUP($A268&amp;$B268,'[2]产值及收款计划（2026）'!$A:$A&amp;'[2]产值及收款计划（2026）'!$B:$B,'[2]产值及收款计划（2026）'!DJ:DJ)</f>
        <v>0</v>
      </c>
      <c r="DO268" s="235" cm="1">
        <f t="array" ref="DO268">_xlfn.XLOOKUP($A268&amp;$B268,'[2]产值及收款计划（2026）'!$A:$A&amp;'[2]产值及收款计划（2026）'!$B:$B,'[2]产值及收款计划（2026）'!DK:DK)</f>
        <v>0</v>
      </c>
      <c r="DP268" s="235" cm="1">
        <f t="array" ref="DP268">_xlfn.XLOOKUP($A268&amp;$B268,'[2]产值及收款计划（2026）'!$A:$A&amp;'[2]产值及收款计划（2026）'!$B:$B,'[2]产值及收款计划（2026）'!DL:DL)</f>
        <v>0</v>
      </c>
      <c r="DQ268" s="243"/>
      <c r="DR268" s="229"/>
    </row>
    <row r="269" ht="60.75" spans="1:122">
      <c r="A269" s="233">
        <f t="shared" si="19"/>
        <v>120</v>
      </c>
      <c r="B269" s="233" t="s">
        <v>26</v>
      </c>
      <c r="C269" s="234" t="str" cm="1">
        <f t="array" ref="C269">_xlfn.XLOOKUP($A269&amp;$B269,'[2]产值及收款计划（2026）'!$A:$A&amp;'[2]产值及收款计划（2026）'!$B:$B,'[2]产值及收款计划（2026）'!C:C)</f>
        <v>C0CJZY-FW-T-2025117</v>
      </c>
      <c r="D269" s="235" t="str" cm="1">
        <f t="array" ref="D269">_xlfn.XLOOKUP($A269&amp;$B269,'[2]产值及收款计划（2026）'!$A:$A&amp;'[2]产值及收款计划（2026）'!$B:$B,'[2]产值及收款计划（2026）'!D:D)</f>
        <v>2025 年闵行区区管公路资产数字化信息采集（一路一档数据采集服务）——大屏开发</v>
      </c>
      <c r="E269" s="235" cm="1">
        <f t="array" ref="E269">_xlfn.XLOOKUP($A269&amp;$B269,'[2]产值及收款计划（2026）'!$A:$A&amp;'[2]产值及收款计划（2026）'!$B:$B,'[2]产值及收款计划（2026）'!E:E)</f>
        <v>68.99</v>
      </c>
      <c r="F269" s="235" cm="1">
        <f t="array" ref="F269">_xlfn.XLOOKUP($A269&amp;$B269,'[2]产值及收款计划（2026）'!$A:$A&amp;'[2]产值及收款计划（2026）'!$B:$B,'[2]产值及收款计划（2026）'!F:F)</f>
        <v>68.99</v>
      </c>
      <c r="G269" s="235" cm="1">
        <f t="array" ref="G269">_xlfn.XLOOKUP($A269&amp;$B269,'[2]产值及收款计划（2026）'!$A:$A&amp;'[2]产值及收款计划（2026）'!$B:$B,'[2]产值及收款计划（2026）'!G:G)</f>
        <v>68.99</v>
      </c>
      <c r="H269" s="235" cm="1">
        <f t="array" ref="H269">_xlfn.XLOOKUP($A269&amp;$B269,'[2]产值及收款计划（2026）'!$A:$A&amp;'[2]产值及收款计划（2026）'!$B:$B,'[2]产值及收款计划（2026）'!H:H)</f>
        <v>55.99</v>
      </c>
      <c r="I269" s="236" cm="1">
        <f t="array" ref="I269">_xlfn.XLOOKUP($A269&amp;$B269,'[2]产值及收款计划（2026）'!$A:$A&amp;'[2]产值及收款计划（2026）'!$B:$B,'[2]产值及收款计划（2026）'!I:I)</f>
        <v>0.811566893752718</v>
      </c>
      <c r="J269" s="237" cm="1">
        <f t="array" ref="J269">_xlfn.XLOOKUP($A269&amp;$B269,'[2]产值及收款计划（2026）'!$A:$A&amp;'[2]产值及收款计划（2026）'!$B:$B,'[2]产值及收款计划（2026）'!J:J)</f>
        <v>0.06</v>
      </c>
      <c r="K269" s="235" t="e" cm="1">
        <f t="array" ref="K269">_xlfn.XLOOKUP($A269&amp;$B269,'[2]产值及收款计划（2026）'!$A:$A&amp;'[2]产值及收款计划（2026）'!$B:$B,'[2]产值及收款计划（2026）'!K:K)</f>
        <v>#REF!</v>
      </c>
      <c r="L269" s="235" t="e" cm="1">
        <f t="array" ref="L269">_xlfn.XLOOKUP($A269&amp;$B269,'[2]产值及收款计划（2026）'!$A:$A&amp;'[2]产值及收款计划（2026）'!$B:$B,'[2]产值及收款计划（2026）'!L:L)</f>
        <v>#REF!</v>
      </c>
      <c r="M269" s="235" t="str" cm="1">
        <f t="array" ref="M269">_xlfn.XLOOKUP($A269&amp;$B269,'[2]产值及收款计划（2026）'!$A:$A&amp;'[2]产值及收款计划（2026）'!$B:$B,'[2]产值及收款计划（2026）'!M:M)</f>
        <v>主导</v>
      </c>
      <c r="N269" s="235" t="str" cm="1">
        <f t="array" ref="N269">_xlfn.XLOOKUP($A269&amp;$B269,'[2]产值及收款计划（2026）'!$A:$A&amp;'[2]产值及收款计划（2026）'!$B:$B,'[2]产值及收款计划（2026）'!N:N)</f>
        <v>贺一玮团队</v>
      </c>
      <c r="O269" s="235" t="str" cm="1">
        <f t="array" ref="O269">_xlfn.XLOOKUP($A269&amp;$B269,'[2]产值及收款计划（2026）'!$A:$A&amp;'[2]产值及收款计划（2026）'!$B:$B,'[2]产值及收款计划（2026）'!O:O)</f>
        <v>何栩</v>
      </c>
      <c r="P269" s="234" t="str" cm="1">
        <f t="array" ref="P269">_xlfn.XLOOKUP($A269&amp;$B269,'[2]产值及收款计划（2026）'!$A:$A&amp;'[2]产值及收款计划（2026）'!$B:$B,'[2]产值及收款计划（2026）'!P:P)</f>
        <v>在建</v>
      </c>
      <c r="Q269" s="235" t="e" cm="1">
        <f t="array" ref="Q269">_xlfn.XLOOKUP($A269&amp;$B269,'[2]产值及收款计划（2026）'!$A:$A&amp;'[2]产值及收款计划（2026）'!$B:$B,'[2]产值及收款计划（2026）'!Q:Q)</f>
        <v>#REF!</v>
      </c>
      <c r="R269" s="235" t="e" cm="1">
        <f t="array" ref="R269">_xlfn.XLOOKUP($A269&amp;$B269,'[2]产值及收款计划（2026）'!$A:$A&amp;'[2]产值及收款计划（2026）'!$B:$B,'[2]产值及收款计划（2026）'!R:R)</f>
        <v>#REF!</v>
      </c>
      <c r="S269" s="235" t="e" cm="1">
        <f t="array" ref="S269">_xlfn.XLOOKUP($A269&amp;$B269,'[2]产值及收款计划（2026）'!$A:$A&amp;'[2]产值及收款计划（2026）'!$B:$B,'[2]产值及收款计划（2026）'!S:S)</f>
        <v>#REF!</v>
      </c>
      <c r="T269" s="235" cm="1">
        <f t="array" ref="T269">_xlfn.XLOOKUP($A269&amp;$B269,'[2]产值及收款计划（2026）'!$A:$A&amp;'[2]产值及收款计划（2026）'!$B:$B,'[2]产值及收款计划（2026）'!T:T)</f>
        <v>0</v>
      </c>
      <c r="U269" s="235" cm="1">
        <f t="array" ref="U269">_xlfn.XLOOKUP($A269&amp;$B269,'[2]产值及收款计划（2026）'!$A:$A&amp;'[2]产值及收款计划（2026）'!$B:$B,'[2]产值及收款计划（2026）'!U:U)</f>
        <v>0</v>
      </c>
      <c r="V269" s="235" cm="1">
        <f t="array" ref="V269">_xlfn.XLOOKUP($A269&amp;$B269,'[2]产值及收款计划（2026）'!$A:$A&amp;'[2]产值及收款计划（2026）'!$B:$B,'[2]产值及收款计划（2026）'!V:V)</f>
        <v>68.99</v>
      </c>
      <c r="W269" s="235" t="e" cm="1">
        <f t="array" ref="W269">_xlfn.XLOOKUP($A269&amp;$B269,'[2]产值及收款计划（2026）'!$A:$A&amp;'[2]产值及收款计划（2026）'!$B:$B,'[2]产值及收款计划（2026）'!W:W)</f>
        <v>#REF!</v>
      </c>
      <c r="X269" s="235" t="e" cm="1">
        <f t="array" ref="X269">_xlfn.XLOOKUP($A269&amp;$B269,'[2]产值及收款计划（2026）'!$A:$A&amp;'[2]产值及收款计划（2026）'!$B:$B,'[2]产值及收款计划（2026）'!X:X)</f>
        <v>#REF!</v>
      </c>
      <c r="Y269" s="235" t="e" cm="1">
        <f t="array" ref="Y269">_xlfn.XLOOKUP($A269&amp;$B269,'[2]产值及收款计划（2026）'!$A:$A&amp;'[2]产值及收款计划（2026）'!$B:$B,'[2]产值及收款计划（2026）'!Y:Y)</f>
        <v>#REF!</v>
      </c>
      <c r="Z269" s="235" t="e" cm="1">
        <f t="array" ref="Z269">_xlfn.XLOOKUP($A269&amp;$B269,'[2]产值及收款计划（2026）'!$A:$A&amp;'[2]产值及收款计划（2026）'!$B:$B,'[2]产值及收款计划（2026）'!Z:Z)</f>
        <v>#REF!</v>
      </c>
      <c r="AA269" s="245" t="e" cm="1">
        <f t="array" ref="AA269">_xlfn.XLOOKUP($A269&amp;$B269,'[2]产值及收款计划（2026）'!$A:$A&amp;'[2]产值及收款计划（2026）'!$B:$B,'[2]产值及收款计划（2026）'!AA:AA)</f>
        <v>#REF!</v>
      </c>
      <c r="AB269" s="245" t="e" cm="1">
        <f t="array" ref="AB269">_xlfn.XLOOKUP($A269&amp;$B269,'[2]产值及收款计划（2026）'!$A:$A&amp;'[2]产值及收款计划（2026）'!$B:$B,'[2]产值及收款计划（2026）'!AB:AB)</f>
        <v>#REF!</v>
      </c>
      <c r="AC269" s="245" t="e" cm="1">
        <f t="array" ref="AC269">_xlfn.XLOOKUP($A269&amp;$B269,'[2]产值及收款计划（2026）'!$A:$A&amp;'[2]产值及收款计划（2026）'!$B:$B,'[2]产值及收款计划（2026）'!AC:AC)</f>
        <v>#REF!</v>
      </c>
      <c r="AD269" s="235" t="e" cm="1">
        <f t="array" ref="AD269">_xlfn.XLOOKUP($A269&amp;$B269,'[2]产值及收款计划（2026）'!$A:$A&amp;'[2]产值及收款计划（2026）'!$B:$B,'[2]产值及收款计划（2026）'!AD:AD)</f>
        <v>#REF!</v>
      </c>
      <c r="AE269" s="235" t="e" cm="1">
        <f t="array" ref="AE269">_xlfn.XLOOKUP($A269&amp;$B269,'[2]产值及收款计划（2026）'!$A:$A&amp;'[2]产值及收款计划（2026）'!$B:$B,'[2]产值及收款计划（2026）'!AE:AE)</f>
        <v>#REF!</v>
      </c>
      <c r="AF269" s="235" cm="1">
        <f t="array" ref="AF269">_xlfn.XLOOKUP($A269&amp;$B269,'[2]产值及收款计划（2026）'!$A:$A&amp;'[2]产值及收款计划（2026）'!$B:$B,'[2]产值及收款计划（2026）'!AF:AF)</f>
        <v>68.99</v>
      </c>
      <c r="AG269" s="235" t="e" cm="1">
        <f t="array" ref="AG269">_xlfn.XLOOKUP($A269&amp;$B269,'[2]产值及收款计划（2026）'!$A:$A&amp;'[2]产值及收款计划（2026）'!$B:$B,'[2]产值及收款计划（2026）'!AG:AG)</f>
        <v>#REF!</v>
      </c>
      <c r="AH269" s="235" t="e" cm="1">
        <f t="array" ref="AH269">_xlfn.XLOOKUP($A269&amp;$B269,'[2]产值及收款计划（2026）'!$A:$A&amp;'[2]产值及收款计划（2026）'!$B:$B,'[2]产值及收款计划（2026）'!AH:AH)</f>
        <v>#REF!</v>
      </c>
      <c r="AI269" s="235" t="e" cm="1">
        <f t="array" ref="AI269">_xlfn.XLOOKUP($A269&amp;$B269,'[2]产值及收款计划（2026）'!$A:$A&amp;'[2]产值及收款计划（2026）'!$B:$B,'[2]产值及收款计划（2026）'!AI:AI)</f>
        <v>#REF!</v>
      </c>
      <c r="AJ269" s="235" t="e" cm="1">
        <f t="array" ref="AJ269">_xlfn.XLOOKUP($A269&amp;$B269,'[2]产值及收款计划（2026）'!$A:$A&amp;'[2]产值及收款计划（2026）'!$B:$B,'[2]产值及收款计划（2026）'!AJ:AJ)</f>
        <v>#REF!</v>
      </c>
      <c r="AK269" s="235" t="e" cm="1">
        <f t="array" ref="AK269">_xlfn.XLOOKUP($A269&amp;$B269,'[2]产值及收款计划（2026）'!$A:$A&amp;'[2]产值及收款计划（2026）'!$B:$B,'[2]产值及收款计划（2026）'!AK:AK)</f>
        <v>#REF!</v>
      </c>
      <c r="AL269" s="235" t="e" cm="1">
        <f t="array" ref="AL269">_xlfn.XLOOKUP($A269&amp;$B269,'[2]产值及收款计划（2026）'!$A:$A&amp;'[2]产值及收款计划（2026）'!$B:$B,'[2]产值及收款计划（2026）'!AL:AL)</f>
        <v>#REF!</v>
      </c>
      <c r="AM269" s="242" t="e" cm="1">
        <f t="array" ref="AM269">_xlfn.LET(_xlpm.勾选月份状态数组,TRANSPOSE('PPT(12-15页）-TOP10'!$A$3:$A$14),_xlpm.选择数据区,IF('PPT(12-15页）-TOP10'!$E$3="收款",$BA269:$BL269,$AA269:$AL269),SUM(_xlfn._xlws.FILTER(_xlpm.选择数据区,_xlpm.勾选月份状态数组,"")))</f>
        <v>#REF!</v>
      </c>
      <c r="AN269" s="235">
        <f>_xlfn.XLOOKUP($C269,应收未收表!$T:$T,应收未收表!AA:AA)</f>
        <v>34</v>
      </c>
      <c r="AO269" s="235" t="s">
        <v>176</v>
      </c>
      <c r="AP269" s="235">
        <f>_xlfn.XLOOKUP($C269,应收未收表!$T:$T,应收未收表!AC:AC)</f>
        <v>34</v>
      </c>
      <c r="AQ269" s="245" t="str">
        <f>_xlfn.XLOOKUP($C269,应收未收表!$T:$T,应收未收表!AE:AE)</f>
        <v>春节后一季度内落实且已上报一季度计划</v>
      </c>
      <c r="AR269" s="235">
        <f>_xlfn.XLOOKUP($C269,应收未收表!$T:$T,应收未收表!AF:AF)</f>
        <v>0</v>
      </c>
      <c r="AS269" s="235" t="e" cm="1">
        <f t="array" ref="AS269">_xlfn.XLOOKUP($A269&amp;$B269,'[2]产值及收款计划（2026）'!$A:$A&amp;'[2]产值及收款计划（2026）'!$B:$B,'[2]产值及收款计划（2026）'!AS:AS)</f>
        <v>#REF!</v>
      </c>
      <c r="AT269" s="235" t="e" cm="1">
        <f t="array" ref="AT269">_xlfn.XLOOKUP($A269&amp;$B269,'[2]产值及收款计划（2026）'!$A:$A&amp;'[2]产值及收款计划（2026）'!$B:$B,'[2]产值及收款计划（2026）'!AT:AT)</f>
        <v>#REF!</v>
      </c>
      <c r="AU269" s="235" t="e" cm="1">
        <f t="array" ref="AU269">_xlfn.XLOOKUP($A269&amp;$B269,'[2]产值及收款计划（2026）'!$A:$A&amp;'[2]产值及收款计划（2026）'!$B:$B,'[2]产值及收款计划（2026）'!AU:AU)</f>
        <v>#REF!</v>
      </c>
      <c r="AV269" s="235" t="e" cm="1">
        <f t="array" ref="AV269">_xlfn.XLOOKUP($A269&amp;$B269,'[2]产值及收款计划（2026）'!$A:$A&amp;'[2]产值及收款计划（2026）'!$B:$B,'[2]产值及收款计划（2026）'!AV:AV)</f>
        <v>#REF!</v>
      </c>
      <c r="AW269" s="235" cm="1">
        <f t="array" ref="AW269">_xlfn.XLOOKUP($A269&amp;$B269,'[2]产值及收款计划（2026）'!$A:$A&amp;'[2]产值及收款计划（2026）'!$B:$B,'[2]产值及收款计划（2026）'!AW:AW)</f>
        <v>0</v>
      </c>
      <c r="AX269" s="235" cm="1">
        <f t="array" ref="AX269">_xlfn.XLOOKUP($A269&amp;$B269,'[2]产值及收款计划（2026）'!$A:$A&amp;'[2]产值及收款计划（2026）'!$B:$B,'[2]产值及收款计划（2026）'!AX:AX)</f>
        <v>0</v>
      </c>
      <c r="AY269" s="235" cm="1">
        <f t="array" ref="AY269">_xlfn.XLOOKUP($A269&amp;$B269,'[2]产值及收款计划（2026）'!$A:$A&amp;'[2]产值及收款计划（2026）'!$B:$B,'[2]产值及收款计划（2026）'!AY:AY)</f>
        <v>68.99</v>
      </c>
      <c r="AZ269" s="235" cm="1">
        <f t="array" ref="AZ269">_xlfn.XLOOKUP($A269&amp;$B269,'[2]产值及收款计划（2026）'!$A:$A&amp;'[2]产值及收款计划（2026）'!$B:$B,'[2]产值及收款计划（2026）'!AZ:AZ)</f>
        <v>0</v>
      </c>
      <c r="BA269" s="245" t="e" cm="1">
        <f t="array" ref="BA269">_xlfn.XLOOKUP($A269&amp;$B269,'[2]产值及收款计划（2026）'!$A:$A&amp;'[2]产值及收款计划（2026）'!$B:$B,'[2]产值及收款计划（2026）'!BA:BA)</f>
        <v>#REF!</v>
      </c>
      <c r="BB269" s="245" t="e" cm="1">
        <f t="array" ref="BB269">_xlfn.XLOOKUP($A269&amp;$B269,'[2]产值及收款计划（2026）'!$A:$A&amp;'[2]产值及收款计划（2026）'!$B:$B,'[2]产值及收款计划（2026）'!BB:BB)</f>
        <v>#REF!</v>
      </c>
      <c r="BC269" s="245" t="e" cm="1">
        <f t="array" ref="BC269">_xlfn.XLOOKUP($A269&amp;$B269,'[2]产值及收款计划（2026）'!$A:$A&amp;'[2]产值及收款计划（2026）'!$B:$B,'[2]产值及收款计划（2026）'!BC:BC)</f>
        <v>#REF!</v>
      </c>
      <c r="BD269" s="235" t="e" cm="1">
        <f t="array" ref="BD269">_xlfn.XLOOKUP($A269&amp;$B269,'[2]产值及收款计划（2026）'!$A:$A&amp;'[2]产值及收款计划（2026）'!$B:$B,'[2]产值及收款计划（2026）'!BD:BD)</f>
        <v>#REF!</v>
      </c>
      <c r="BE269" s="235" t="e" cm="1">
        <f t="array" ref="BE269">_xlfn.XLOOKUP($A269&amp;$B269,'[2]产值及收款计划（2026）'!$A:$A&amp;'[2]产值及收款计划（2026）'!$B:$B,'[2]产值及收款计划（2026）'!BE:BE)</f>
        <v>#REF!</v>
      </c>
      <c r="BF269" s="235" t="e" cm="1">
        <f t="array" ref="BF269">_xlfn.XLOOKUP($A269&amp;$B269,'[2]产值及收款计划（2026）'!$A:$A&amp;'[2]产值及收款计划（2026）'!$B:$B,'[2]产值及收款计划（2026）'!BF:BF)</f>
        <v>#REF!</v>
      </c>
      <c r="BG269" s="235" t="e" cm="1">
        <f t="array" ref="BG269">_xlfn.XLOOKUP($A269&amp;$B269,'[2]产值及收款计划（2026）'!$A:$A&amp;'[2]产值及收款计划（2026）'!$B:$B,'[2]产值及收款计划（2026）'!BG:BG)</f>
        <v>#REF!</v>
      </c>
      <c r="BH269" s="235" t="e" cm="1">
        <f t="array" ref="BH269">_xlfn.XLOOKUP($A269&amp;$B269,'[2]产值及收款计划（2026）'!$A:$A&amp;'[2]产值及收款计划（2026）'!$B:$B,'[2]产值及收款计划（2026）'!BH:BH)</f>
        <v>#REF!</v>
      </c>
      <c r="BI269" s="235" t="e" cm="1">
        <f t="array" ref="BI269">_xlfn.XLOOKUP($A269&amp;$B269,'[2]产值及收款计划（2026）'!$A:$A&amp;'[2]产值及收款计划（2026）'!$B:$B,'[2]产值及收款计划（2026）'!BI:BI)</f>
        <v>#REF!</v>
      </c>
      <c r="BJ269" s="235" t="e" cm="1">
        <f t="array" ref="BJ269">_xlfn.XLOOKUP($A269&amp;$B269,'[2]产值及收款计划（2026）'!$A:$A&amp;'[2]产值及收款计划（2026）'!$B:$B,'[2]产值及收款计划（2026）'!BJ:BJ)</f>
        <v>#REF!</v>
      </c>
      <c r="BK269" s="235" t="e" cm="1">
        <f t="array" ref="BK269">_xlfn.XLOOKUP($A269&amp;$B269,'[2]产值及收款计划（2026）'!$A:$A&amp;'[2]产值及收款计划（2026）'!$B:$B,'[2]产值及收款计划（2026）'!BK:BK)</f>
        <v>#REF!</v>
      </c>
      <c r="BL269" s="235" t="e" cm="1">
        <f t="array" ref="BL269">_xlfn.XLOOKUP($A269&amp;$B269,'[2]产值及收款计划（2026）'!$A:$A&amp;'[2]产值及收款计划（2026）'!$B:$B,'[2]产值及收款计划（2026）'!BL:BL)</f>
        <v>#REF!</v>
      </c>
      <c r="BM269" s="235"/>
      <c r="BN269" s="235"/>
      <c r="BO269" s="235"/>
      <c r="BP269" s="235"/>
      <c r="BQ269" s="235" t="e">
        <f>_xlfn.XLOOKUP($C269,应收未收表!$AJ:$AJ,应收未收表!AK:AK)</f>
        <v>#N/A</v>
      </c>
      <c r="BR269" s="235" t="e">
        <f>_xlfn.XLOOKUP($C269,应收未收表!$AJ:$AJ,应收未收表!AL:AL)</f>
        <v>#N/A</v>
      </c>
      <c r="BS269" s="235" t="e">
        <f>_xlfn.XLOOKUP($C269,应收未收表!$AJ:$AJ,应收未收表!AM:AM)</f>
        <v>#N/A</v>
      </c>
      <c r="BT269" s="235" t="e">
        <f>_xlfn.XLOOKUP($C269,应收未收表!$AJ:$AJ,应收未收表!AN:AN)</f>
        <v>#N/A</v>
      </c>
      <c r="BU269" s="234" t="str" cm="1">
        <f t="array" ref="BU269">_xlfn.XLOOKUP($A269&amp;$B269,'[2]产值及收款计划（2026）'!$A:$A&amp;'[2]产值及收款计划（2026）'!$B:$B,'[2]产值及收款计划（2026）'!BQ:BQ)</f>
        <v>上海城建智慧城市运营管理有限公司</v>
      </c>
      <c r="BV269" s="235" t="e" cm="1">
        <f t="array" ref="BV269">_xlfn.XLOOKUP($A269&amp;$B269,'[2]产值及收款计划（2026）'!$A:$A&amp;'[2]产值及收款计划（2026）'!$B:$B,'[2]产值及收款计划（2026）'!BR:BR)</f>
        <v>#REF!</v>
      </c>
      <c r="CE269" s="235" cm="1">
        <f t="array" ref="CE269">_xlfn.XLOOKUP($A269&amp;$B269,'[2]产值及收款计划（2026）'!$A:$A&amp;'[2]产值及收款计划（2026）'!$B:$B,'[2]产值及收款计划（2026）'!CA:CA)</f>
        <v>0</v>
      </c>
      <c r="CF269" s="235" cm="1">
        <f t="array" ref="CF269">_xlfn.XLOOKUP($A269&amp;$B269,'[2]产值及收款计划（2026）'!$A:$A&amp;'[2]产值及收款计划（2026）'!$B:$B,'[2]产值及收款计划（2026）'!CB:CB)</f>
        <v>0</v>
      </c>
      <c r="CG269" s="235" cm="1">
        <f t="array" ref="CG269">_xlfn.XLOOKUP($A269&amp;$B269,'[2]产值及收款计划（2026）'!$A:$A&amp;'[2]产值及收款计划（2026）'!$B:$B,'[2]产值及收款计划（2026）'!CC:CC)</f>
        <v>0</v>
      </c>
      <c r="CH269" s="235" cm="1">
        <f t="array" ref="CH269">_xlfn.XLOOKUP($A269&amp;$B269,'[2]产值及收款计划（2026）'!$A:$A&amp;'[2]产值及收款计划（2026）'!$B:$B,'[2]产值及收款计划（2026）'!CD:CD)</f>
        <v>0</v>
      </c>
      <c r="CI269" s="235" cm="1">
        <f t="array" ref="CI269">_xlfn.XLOOKUP($A269&amp;$B269,'[2]产值及收款计划（2026）'!$A:$A&amp;'[2]产值及收款计划（2026）'!$B:$B,'[2]产值及收款计划（2026）'!CE:CE)</f>
        <v>0</v>
      </c>
      <c r="CJ269" s="235" cm="1">
        <f t="array" ref="CJ269">_xlfn.XLOOKUP($A269&amp;$B269,'[2]产值及收款计划（2026）'!$A:$A&amp;'[2]产值及收款计划（2026）'!$B:$B,'[2]产值及收款计划（2026）'!CF:CF)</f>
        <v>0</v>
      </c>
      <c r="CK269" s="235" cm="1">
        <f t="array" ref="CK269">_xlfn.XLOOKUP($A269&amp;$B269,'[2]产值及收款计划（2026）'!$A:$A&amp;'[2]产值及收款计划（2026）'!$B:$B,'[2]产值及收款计划（2026）'!CG:CG)</f>
        <v>0</v>
      </c>
      <c r="CL269" s="235" cm="1">
        <f t="array" ref="CL269">_xlfn.XLOOKUP($A269&amp;$B269,'[2]产值及收款计划（2026）'!$A:$A&amp;'[2]产值及收款计划（2026）'!$B:$B,'[2]产值及收款计划（2026）'!CH:CH)</f>
        <v>0</v>
      </c>
      <c r="CM269" s="235" cm="1">
        <f t="array" ref="CM269">_xlfn.XLOOKUP($A269&amp;$B269,'[2]产值及收款计划（2026）'!$A:$A&amp;'[2]产值及收款计划（2026）'!$B:$B,'[2]产值及收款计划（2026）'!CI:CI)</f>
        <v>0</v>
      </c>
      <c r="CN269" s="235" cm="1">
        <f t="array" ref="CN269">_xlfn.XLOOKUP($A269&amp;$B269,'[2]产值及收款计划（2026）'!$A:$A&amp;'[2]产值及收款计划（2026）'!$B:$B,'[2]产值及收款计划（2026）'!CJ:CJ)</f>
        <v>0</v>
      </c>
      <c r="CO269" s="235" cm="1">
        <f t="array" ref="CO269">_xlfn.XLOOKUP($A269&amp;$B269,'[2]产值及收款计划（2026）'!$A:$A&amp;'[2]产值及收款计划（2026）'!$B:$B,'[2]产值及收款计划（2026）'!CK:CK)</f>
        <v>0</v>
      </c>
      <c r="CP269" s="235" cm="1">
        <f t="array" ref="CP269">_xlfn.XLOOKUP($A269&amp;$B269,'[2]产值及收款计划（2026）'!$A:$A&amp;'[2]产值及收款计划（2026）'!$B:$B,'[2]产值及收款计划（2026）'!CL:CL)</f>
        <v>0</v>
      </c>
      <c r="DE269" s="235" cm="1">
        <f t="array" ref="DE269">_xlfn.XLOOKUP($A269&amp;$B269,'[2]产值及收款计划（2026）'!$A:$A&amp;'[2]产值及收款计划（2026）'!$B:$B,'[2]产值及收款计划（2026）'!DA:DA)</f>
        <v>0</v>
      </c>
      <c r="DF269" s="235" cm="1">
        <f t="array" ref="DF269">_xlfn.XLOOKUP($A269&amp;$B269,'[2]产值及收款计划（2026）'!$A:$A&amp;'[2]产值及收款计划（2026）'!$B:$B,'[2]产值及收款计划（2026）'!DB:DB)</f>
        <v>0</v>
      </c>
      <c r="DG269" s="235" cm="1">
        <f t="array" ref="DG269">_xlfn.XLOOKUP($A269&amp;$B269,'[2]产值及收款计划（2026）'!$A:$A&amp;'[2]产值及收款计划（2026）'!$B:$B,'[2]产值及收款计划（2026）'!DC:DC)</f>
        <v>0</v>
      </c>
      <c r="DH269" s="235" cm="1">
        <f t="array" ref="DH269">_xlfn.XLOOKUP($A269&amp;$B269,'[2]产值及收款计划（2026）'!$A:$A&amp;'[2]产值及收款计划（2026）'!$B:$B,'[2]产值及收款计划（2026）'!DD:DD)</f>
        <v>0</v>
      </c>
      <c r="DI269" s="235" cm="1">
        <f t="array" ref="DI269">_xlfn.XLOOKUP($A269&amp;$B269,'[2]产值及收款计划（2026）'!$A:$A&amp;'[2]产值及收款计划（2026）'!$B:$B,'[2]产值及收款计划（2026）'!DE:DE)</f>
        <v>0</v>
      </c>
      <c r="DJ269" s="235" cm="1">
        <f t="array" ref="DJ269">_xlfn.XLOOKUP($A269&amp;$B269,'[2]产值及收款计划（2026）'!$A:$A&amp;'[2]产值及收款计划（2026）'!$B:$B,'[2]产值及收款计划（2026）'!DF:DF)</f>
        <v>0</v>
      </c>
      <c r="DK269" s="235" cm="1">
        <f t="array" ref="DK269">_xlfn.XLOOKUP($A269&amp;$B269,'[2]产值及收款计划（2026）'!$A:$A&amp;'[2]产值及收款计划（2026）'!$B:$B,'[2]产值及收款计划（2026）'!DG:DG)</f>
        <v>0</v>
      </c>
      <c r="DL269" s="235" cm="1">
        <f t="array" ref="DL269">_xlfn.XLOOKUP($A269&amp;$B269,'[2]产值及收款计划（2026）'!$A:$A&amp;'[2]产值及收款计划（2026）'!$B:$B,'[2]产值及收款计划（2026）'!DH:DH)</f>
        <v>0</v>
      </c>
      <c r="DM269" s="235" cm="1">
        <f t="array" ref="DM269">_xlfn.XLOOKUP($A269&amp;$B269,'[2]产值及收款计划（2026）'!$A:$A&amp;'[2]产值及收款计划（2026）'!$B:$B,'[2]产值及收款计划（2026）'!DI:DI)</f>
        <v>0</v>
      </c>
      <c r="DN269" s="235" cm="1">
        <f t="array" ref="DN269">_xlfn.XLOOKUP($A269&amp;$B269,'[2]产值及收款计划（2026）'!$A:$A&amp;'[2]产值及收款计划（2026）'!$B:$B,'[2]产值及收款计划（2026）'!DJ:DJ)</f>
        <v>0</v>
      </c>
      <c r="DO269" s="235" cm="1">
        <f t="array" ref="DO269">_xlfn.XLOOKUP($A269&amp;$B269,'[2]产值及收款计划（2026）'!$A:$A&amp;'[2]产值及收款计划（2026）'!$B:$B,'[2]产值及收款计划（2026）'!DK:DK)</f>
        <v>0</v>
      </c>
      <c r="DP269" s="235" cm="1">
        <f t="array" ref="DP269">_xlfn.XLOOKUP($A269&amp;$B269,'[2]产值及收款计划（2026）'!$A:$A&amp;'[2]产值及收款计划（2026）'!$B:$B,'[2]产值及收款计划（2026）'!DL:DL)</f>
        <v>0</v>
      </c>
      <c r="DQ269" s="243"/>
      <c r="DR269" s="229"/>
    </row>
    <row r="270" ht="20.25" spans="1:122">
      <c r="A270" s="233">
        <f t="shared" si="19"/>
        <v>121</v>
      </c>
      <c r="B270" s="233" t="s">
        <v>26</v>
      </c>
      <c r="C270" s="234" t="str" cm="1">
        <f t="array" ref="C270">_xlfn.XLOOKUP($A270&amp;$B270,'[2]产值及收款计划（2026）'!$A:$A&amp;'[2]产值及收款计划（2026）'!$B:$B,'[2]产值及收款计划（2026）'!C:C)</f>
        <v>C0CJZY-FW-T-2025120</v>
      </c>
      <c r="D270" s="234" t="str" cm="1">
        <f t="array" ref="D270">_xlfn.XLOOKUP($A270&amp;$B270,'[2]产值及收款计划（2026）'!$A:$A&amp;'[2]产值及收款计划（2026）'!$B:$B,'[2]产值及收款计划（2026）'!D:D)</f>
        <v>浦东新区城市道路管养平台(二期)-道路塌陷风险预警安全应急管理</v>
      </c>
      <c r="E270" s="235" cm="1">
        <f t="array" ref="E270">_xlfn.XLOOKUP($A270&amp;$B270,'[2]产值及收款计划（2026）'!$A:$A&amp;'[2]产值及收款计划（2026）'!$B:$B,'[2]产值及收款计划（2026）'!E:E)</f>
        <v>159.8269</v>
      </c>
      <c r="F270" s="235" cm="1">
        <f t="array" ref="F270">_xlfn.XLOOKUP($A270&amp;$B270,'[2]产值及收款计划（2026）'!$A:$A&amp;'[2]产值及收款计划（2026）'!$B:$B,'[2]产值及收款计划（2026）'!F:F)</f>
        <v>159.8269</v>
      </c>
      <c r="G270" s="235" cm="1">
        <f t="array" ref="G270">_xlfn.XLOOKUP($A270&amp;$B270,'[2]产值及收款计划（2026）'!$A:$A&amp;'[2]产值及收款计划（2026）'!$B:$B,'[2]产值及收款计划（2026）'!G:G)</f>
        <v>159.8269</v>
      </c>
      <c r="H270" s="235" cm="1">
        <f t="array" ref="H270">_xlfn.XLOOKUP($A270&amp;$B270,'[2]产值及收款计划（2026）'!$A:$A&amp;'[2]产值及收款计划（2026）'!$B:$B,'[2]产值及收款计划（2026）'!H:H)</f>
        <v>159.8269</v>
      </c>
      <c r="I270" s="236" cm="1">
        <f t="array" ref="I270">_xlfn.XLOOKUP($A270&amp;$B270,'[2]产值及收款计划（2026）'!$A:$A&amp;'[2]产值及收款计划（2026）'!$B:$B,'[2]产值及收款计划（2026）'!I:I)</f>
        <v>1</v>
      </c>
      <c r="J270" s="237" cm="1">
        <f t="array" ref="J270">_xlfn.XLOOKUP($A270&amp;$B270,'[2]产值及收款计划（2026）'!$A:$A&amp;'[2]产值及收款计划（2026）'!$B:$B,'[2]产值及收款计划（2026）'!J:J)</f>
        <v>0.06</v>
      </c>
      <c r="K270" s="235" t="e" cm="1">
        <f t="array" ref="K270">_xlfn.XLOOKUP($A270&amp;$B270,'[2]产值及收款计划（2026）'!$A:$A&amp;'[2]产值及收款计划（2026）'!$B:$B,'[2]产值及收款计划（2026）'!K:K)</f>
        <v>#REF!</v>
      </c>
      <c r="L270" s="235" t="e" cm="1">
        <f t="array" ref="L270">_xlfn.XLOOKUP($A270&amp;$B270,'[2]产值及收款计划（2026）'!$A:$A&amp;'[2]产值及收款计划（2026）'!$B:$B,'[2]产值及收款计划（2026）'!L:L)</f>
        <v>#REF!</v>
      </c>
      <c r="M270" s="235" t="str" cm="1">
        <f t="array" ref="M270">_xlfn.XLOOKUP($A270&amp;$B270,'[2]产值及收款计划（2026）'!$A:$A&amp;'[2]产值及收款计划（2026）'!$B:$B,'[2]产值及收款计划（2026）'!M:M)</f>
        <v>主导</v>
      </c>
      <c r="N270" s="235" t="str" cm="1">
        <f t="array" ref="N270">_xlfn.XLOOKUP($A270&amp;$B270,'[2]产值及收款计划（2026）'!$A:$A&amp;'[2]产值及收款计划（2026）'!$B:$B,'[2]产值及收款计划（2026）'!N:N)</f>
        <v>邱枫团队</v>
      </c>
      <c r="O270" s="235" t="str" cm="1">
        <f t="array" ref="O270">_xlfn.XLOOKUP($A270&amp;$B270,'[2]产值及收款计划（2026）'!$A:$A&amp;'[2]产值及收款计划（2026）'!$B:$B,'[2]产值及收款计划（2026）'!O:O)</f>
        <v>高建勇</v>
      </c>
      <c r="P270" s="234" t="str" cm="1">
        <f t="array" ref="P270">_xlfn.XLOOKUP($A270&amp;$B270,'[2]产值及收款计划（2026）'!$A:$A&amp;'[2]产值及收款计划（2026）'!$B:$B,'[2]产值及收款计划（2026）'!P:P)</f>
        <v>25已完结</v>
      </c>
      <c r="Q270" s="235" t="e" cm="1">
        <f t="array" ref="Q270">_xlfn.XLOOKUP($A270&amp;$B270,'[2]产值及收款计划（2026）'!$A:$A&amp;'[2]产值及收款计划（2026）'!$B:$B,'[2]产值及收款计划（2026）'!Q:Q)</f>
        <v>#REF!</v>
      </c>
      <c r="R270" s="235" t="e" cm="1">
        <f t="array" ref="R270">_xlfn.XLOOKUP($A270&amp;$B270,'[2]产值及收款计划（2026）'!$A:$A&amp;'[2]产值及收款计划（2026）'!$B:$B,'[2]产值及收款计划（2026）'!R:R)</f>
        <v>#REF!</v>
      </c>
      <c r="S270" s="235" t="e" cm="1">
        <f t="array" ref="S270">_xlfn.XLOOKUP($A270&amp;$B270,'[2]产值及收款计划（2026）'!$A:$A&amp;'[2]产值及收款计划（2026）'!$B:$B,'[2]产值及收款计划（2026）'!S:S)</f>
        <v>#REF!</v>
      </c>
      <c r="T270" s="235" cm="1">
        <f t="array" ref="T270">_xlfn.XLOOKUP($A270&amp;$B270,'[2]产值及收款计划（2026）'!$A:$A&amp;'[2]产值及收款计划（2026）'!$B:$B,'[2]产值及收款计划（2026）'!T:T)</f>
        <v>159.8269</v>
      </c>
      <c r="U270" s="235" cm="1">
        <f t="array" ref="U270">_xlfn.XLOOKUP($A270&amp;$B270,'[2]产值及收款计划（2026）'!$A:$A&amp;'[2]产值及收款计划（2026）'!$B:$B,'[2]产值及收款计划（2026）'!U:U)</f>
        <v>0</v>
      </c>
      <c r="V270" s="235" cm="1">
        <f t="array" ref="V270">_xlfn.XLOOKUP($A270&amp;$B270,'[2]产值及收款计划（2026）'!$A:$A&amp;'[2]产值及收款计划（2026）'!$B:$B,'[2]产值及收款计划（2026）'!V:V)</f>
        <v>0</v>
      </c>
      <c r="W270" s="235" t="e" cm="1">
        <f t="array" ref="W270">_xlfn.XLOOKUP($A270&amp;$B270,'[2]产值及收款计划（2026）'!$A:$A&amp;'[2]产值及收款计划（2026）'!$B:$B,'[2]产值及收款计划（2026）'!W:W)</f>
        <v>#REF!</v>
      </c>
      <c r="X270" s="235" t="e" cm="1">
        <f t="array" ref="X270">_xlfn.XLOOKUP($A270&amp;$B270,'[2]产值及收款计划（2026）'!$A:$A&amp;'[2]产值及收款计划（2026）'!$B:$B,'[2]产值及收款计划（2026）'!X:X)</f>
        <v>#REF!</v>
      </c>
      <c r="Y270" s="235" t="e" cm="1">
        <f t="array" ref="Y270">_xlfn.XLOOKUP($A270&amp;$B270,'[2]产值及收款计划（2026）'!$A:$A&amp;'[2]产值及收款计划（2026）'!$B:$B,'[2]产值及收款计划（2026）'!Y:Y)</f>
        <v>#REF!</v>
      </c>
      <c r="Z270" s="235" t="e" cm="1">
        <f t="array" ref="Z270">_xlfn.XLOOKUP($A270&amp;$B270,'[2]产值及收款计划（2026）'!$A:$A&amp;'[2]产值及收款计划（2026）'!$B:$B,'[2]产值及收款计划（2026）'!Z:Z)</f>
        <v>#REF!</v>
      </c>
      <c r="AA270" s="235" cm="1">
        <f t="array" ref="AA270">_xlfn.XLOOKUP($A270&amp;$B270,'[2]产值及收款计划（2026）'!$A:$A&amp;'[2]产值及收款计划（2026）'!$B:$B,'[2]产值及收款计划（2026）'!AA:AA)</f>
        <v>0</v>
      </c>
      <c r="AB270" s="235" cm="1">
        <f t="array" ref="AB270">_xlfn.XLOOKUP($A270&amp;$B270,'[2]产值及收款计划（2026）'!$A:$A&amp;'[2]产值及收款计划（2026）'!$B:$B,'[2]产值及收款计划（2026）'!AB:AB)</f>
        <v>0</v>
      </c>
      <c r="AC270" s="235" cm="1">
        <f t="array" ref="AC270">_xlfn.XLOOKUP($A270&amp;$B270,'[2]产值及收款计划（2026）'!$A:$A&amp;'[2]产值及收款计划（2026）'!$B:$B,'[2]产值及收款计划（2026）'!AC:AC)</f>
        <v>0</v>
      </c>
      <c r="AD270" s="235" cm="1">
        <f t="array" ref="AD270">_xlfn.XLOOKUP($A270&amp;$B270,'[2]产值及收款计划（2026）'!$A:$A&amp;'[2]产值及收款计划（2026）'!$B:$B,'[2]产值及收款计划（2026）'!AD:AD)</f>
        <v>0</v>
      </c>
      <c r="AE270" s="235" cm="1">
        <f t="array" ref="AE270">_xlfn.XLOOKUP($A270&amp;$B270,'[2]产值及收款计划（2026）'!$A:$A&amp;'[2]产值及收款计划（2026）'!$B:$B,'[2]产值及收款计划（2026）'!AE:AE)</f>
        <v>0</v>
      </c>
      <c r="AF270" s="235" cm="1">
        <f t="array" ref="AF270">_xlfn.XLOOKUP($A270&amp;$B270,'[2]产值及收款计划（2026）'!$A:$A&amp;'[2]产值及收款计划（2026）'!$B:$B,'[2]产值及收款计划（2026）'!AF:AF)</f>
        <v>0</v>
      </c>
      <c r="AG270" s="235" cm="1">
        <f t="array" ref="AG270">_xlfn.XLOOKUP($A270&amp;$B270,'[2]产值及收款计划（2026）'!$A:$A&amp;'[2]产值及收款计划（2026）'!$B:$B,'[2]产值及收款计划（2026）'!AG:AG)</f>
        <v>0</v>
      </c>
      <c r="AH270" s="235" cm="1">
        <f t="array" ref="AH270">_xlfn.XLOOKUP($A270&amp;$B270,'[2]产值及收款计划（2026）'!$A:$A&amp;'[2]产值及收款计划（2026）'!$B:$B,'[2]产值及收款计划（2026）'!AH:AH)</f>
        <v>0</v>
      </c>
      <c r="AI270" s="235" cm="1">
        <f t="array" ref="AI270">_xlfn.XLOOKUP($A270&amp;$B270,'[2]产值及收款计划（2026）'!$A:$A&amp;'[2]产值及收款计划（2026）'!$B:$B,'[2]产值及收款计划（2026）'!AI:AI)</f>
        <v>0</v>
      </c>
      <c r="AJ270" s="235" cm="1">
        <f t="array" ref="AJ270">_xlfn.XLOOKUP($A270&amp;$B270,'[2]产值及收款计划（2026）'!$A:$A&amp;'[2]产值及收款计划（2026）'!$B:$B,'[2]产值及收款计划（2026）'!AJ:AJ)</f>
        <v>0</v>
      </c>
      <c r="AK270" s="235" cm="1">
        <f t="array" ref="AK270">_xlfn.XLOOKUP($A270&amp;$B270,'[2]产值及收款计划（2026）'!$A:$A&amp;'[2]产值及收款计划（2026）'!$B:$B,'[2]产值及收款计划（2026）'!AK:AK)</f>
        <v>0</v>
      </c>
      <c r="AL270" s="235" cm="1">
        <f t="array" ref="AL270">_xlfn.XLOOKUP($A270&amp;$B270,'[2]产值及收款计划（2026）'!$A:$A&amp;'[2]产值及收款计划（2026）'!$B:$B,'[2]产值及收款计划（2026）'!AL:AL)</f>
        <v>0</v>
      </c>
      <c r="AM270" s="242" cm="1">
        <f t="array" ref="AM270">_xlfn.LET(_xlpm.勾选月份状态数组,TRANSPOSE('PPT(12-15页）-TOP10'!$A$3:$A$14),_xlpm.选择数据区,IF('PPT(12-15页）-TOP10'!$E$3="收款",$BA270:$BL270,$AA270:$AL270),SUM(_xlfn._xlws.FILTER(_xlpm.选择数据区,_xlpm.勾选月份状态数组,"")))</f>
        <v>0</v>
      </c>
      <c r="AN270" s="235" t="e">
        <f>_xlfn.XLOOKUP($C270,应收未收表!$T:$T,应收未收表!AA:AA)</f>
        <v>#N/A</v>
      </c>
      <c r="AO270" s="235" t="e">
        <f>_xlfn.XLOOKUP($C270,应收未收表!$T:$T,应收未收表!AB:AB)</f>
        <v>#N/A</v>
      </c>
      <c r="AP270" s="235" t="e">
        <f>_xlfn.XLOOKUP($C270,应收未收表!$T:$T,应收未收表!AC:AC)</f>
        <v>#N/A</v>
      </c>
      <c r="AQ270" s="235" t="e">
        <f>_xlfn.XLOOKUP($C270,应收未收表!$T:$T,应收未收表!AE:AE)</f>
        <v>#N/A</v>
      </c>
      <c r="AR270" s="235" t="e">
        <f>_xlfn.XLOOKUP($C270,应收未收表!$T:$T,应收未收表!AF:AF)</f>
        <v>#N/A</v>
      </c>
      <c r="AS270" s="235" t="e" cm="1">
        <f t="array" ref="AS270">_xlfn.XLOOKUP($A270&amp;$B270,'[2]产值及收款计划（2026）'!$A:$A&amp;'[2]产值及收款计划（2026）'!$B:$B,'[2]产值及收款计划（2026）'!AS:AS)</f>
        <v>#REF!</v>
      </c>
      <c r="AT270" s="235" t="e" cm="1">
        <f t="array" ref="AT270">_xlfn.XLOOKUP($A270&amp;$B270,'[2]产值及收款计划（2026）'!$A:$A&amp;'[2]产值及收款计划（2026）'!$B:$B,'[2]产值及收款计划（2026）'!AT:AT)</f>
        <v>#REF!</v>
      </c>
      <c r="AU270" s="235" t="e" cm="1">
        <f t="array" ref="AU270">_xlfn.XLOOKUP($A270&amp;$B270,'[2]产值及收款计划（2026）'!$A:$A&amp;'[2]产值及收款计划（2026）'!$B:$B,'[2]产值及收款计划（2026）'!AU:AU)</f>
        <v>#REF!</v>
      </c>
      <c r="AV270" s="235" t="e" cm="1">
        <f t="array" ref="AV270">_xlfn.XLOOKUP($A270&amp;$B270,'[2]产值及收款计划（2026）'!$A:$A&amp;'[2]产值及收款计划（2026）'!$B:$B,'[2]产值及收款计划（2026）'!AV:AV)</f>
        <v>#REF!</v>
      </c>
      <c r="AW270" s="235" cm="1">
        <f t="array" ref="AW270">_xlfn.XLOOKUP($A270&amp;$B270,'[2]产值及收款计划（2026）'!$A:$A&amp;'[2]产值及收款计划（2026）'!$B:$B,'[2]产值及收款计划（2026）'!AW:AW)</f>
        <v>0</v>
      </c>
      <c r="AX270" s="235" cm="1">
        <f t="array" ref="AX270">_xlfn.XLOOKUP($A270&amp;$B270,'[2]产值及收款计划（2026）'!$A:$A&amp;'[2]产值及收款计划（2026）'!$B:$B,'[2]产值及收款计划（2026）'!AX:AX)</f>
        <v>0</v>
      </c>
      <c r="AY270" s="235" cm="1">
        <f t="array" ref="AY270">_xlfn.XLOOKUP($A270&amp;$B270,'[2]产值及收款计划（2026）'!$A:$A&amp;'[2]产值及收款计划（2026）'!$B:$B,'[2]产值及收款计划（2026）'!AY:AY)</f>
        <v>159.8269</v>
      </c>
      <c r="AZ270" s="235" cm="1">
        <f t="array" ref="AZ270">_xlfn.XLOOKUP($A270&amp;$B270,'[2]产值及收款计划（2026）'!$A:$A&amp;'[2]产值及收款计划（2026）'!$B:$B,'[2]产值及收款计划（2026）'!AZ:AZ)</f>
        <v>159.8269</v>
      </c>
      <c r="BA270" s="235" t="e" cm="1">
        <f t="array" ref="BA270">_xlfn.XLOOKUP($A270&amp;$B270,'[2]产值及收款计划（2026）'!$A:$A&amp;'[2]产值及收款计划（2026）'!$B:$B,'[2]产值及收款计划（2026）'!BA:BA)</f>
        <v>#REF!</v>
      </c>
      <c r="BB270" s="235" t="e" cm="1">
        <f t="array" ref="BB270">_xlfn.XLOOKUP($A270&amp;$B270,'[2]产值及收款计划（2026）'!$A:$A&amp;'[2]产值及收款计划（2026）'!$B:$B,'[2]产值及收款计划（2026）'!BB:BB)</f>
        <v>#REF!</v>
      </c>
      <c r="BC270" s="235" t="e" cm="1">
        <f t="array" ref="BC270">_xlfn.XLOOKUP($A270&amp;$B270,'[2]产值及收款计划（2026）'!$A:$A&amp;'[2]产值及收款计划（2026）'!$B:$B,'[2]产值及收款计划（2026）'!BC:BC)</f>
        <v>#REF!</v>
      </c>
      <c r="BD270" s="235" t="e" cm="1">
        <f t="array" ref="BD270">_xlfn.XLOOKUP($A270&amp;$B270,'[2]产值及收款计划（2026）'!$A:$A&amp;'[2]产值及收款计划（2026）'!$B:$B,'[2]产值及收款计划（2026）'!BD:BD)</f>
        <v>#REF!</v>
      </c>
      <c r="BE270" s="235" cm="1">
        <f t="array" ref="BE270">_xlfn.XLOOKUP($A270&amp;$B270,'[2]产值及收款计划（2026）'!$A:$A&amp;'[2]产值及收款计划（2026）'!$B:$B,'[2]产值及收款计划（2026）'!BE:BE)</f>
        <v>47.94807</v>
      </c>
      <c r="BF270" s="235" t="e" cm="1">
        <f t="array" ref="BF270">_xlfn.XLOOKUP($A270&amp;$B270,'[2]产值及收款计划（2026）'!$A:$A&amp;'[2]产值及收款计划（2026）'!$B:$B,'[2]产值及收款计划（2026）'!BF:BF)</f>
        <v>#REF!</v>
      </c>
      <c r="BG270" s="235" t="e" cm="1">
        <f t="array" ref="BG270">_xlfn.XLOOKUP($A270&amp;$B270,'[2]产值及收款计划（2026）'!$A:$A&amp;'[2]产值及收款计划（2026）'!$B:$B,'[2]产值及收款计划（2026）'!BG:BG)</f>
        <v>#REF!</v>
      </c>
      <c r="BH270" s="235" t="e" cm="1">
        <f t="array" ref="BH270">_xlfn.XLOOKUP($A270&amp;$B270,'[2]产值及收款计划（2026）'!$A:$A&amp;'[2]产值及收款计划（2026）'!$B:$B,'[2]产值及收款计划（2026）'!BH:BH)</f>
        <v>#REF!</v>
      </c>
      <c r="BI270" s="235" t="e" cm="1">
        <f t="array" ref="BI270">_xlfn.XLOOKUP($A270&amp;$B270,'[2]产值及收款计划（2026）'!$A:$A&amp;'[2]产值及收款计划（2026）'!$B:$B,'[2]产值及收款计划（2026）'!BI:BI)</f>
        <v>#REF!</v>
      </c>
      <c r="BJ270" s="235" t="e" cm="1">
        <f t="array" ref="BJ270">_xlfn.XLOOKUP($A270&amp;$B270,'[2]产值及收款计划（2026）'!$A:$A&amp;'[2]产值及收款计划（2026）'!$B:$B,'[2]产值及收款计划（2026）'!BJ:BJ)</f>
        <v>#REF!</v>
      </c>
      <c r="BK270" s="235" t="e" cm="1">
        <f t="array" ref="BK270">_xlfn.XLOOKUP($A270&amp;$B270,'[2]产值及收款计划（2026）'!$A:$A&amp;'[2]产值及收款计划（2026）'!$B:$B,'[2]产值及收款计划（2026）'!BK:BK)</f>
        <v>#REF!</v>
      </c>
      <c r="BL270" s="235" t="e" cm="1">
        <f t="array" ref="BL270">_xlfn.XLOOKUP($A270&amp;$B270,'[2]产值及收款计划（2026）'!$A:$A&amp;'[2]产值及收款计划（2026）'!$B:$B,'[2]产值及收款计划（2026）'!BL:BL)</f>
        <v>#REF!</v>
      </c>
      <c r="BM270" s="235"/>
      <c r="BN270" s="235"/>
      <c r="BO270" s="235"/>
      <c r="BP270" s="235"/>
      <c r="BQ270" s="235" t="e">
        <f>_xlfn.XLOOKUP($C270,应收未收表!$AJ:$AJ,应收未收表!AK:AK)</f>
        <v>#N/A</v>
      </c>
      <c r="BR270" s="235" t="e">
        <f>_xlfn.XLOOKUP($C270,应收未收表!$AJ:$AJ,应收未收表!AL:AL)</f>
        <v>#N/A</v>
      </c>
      <c r="BS270" s="235" t="e">
        <f>_xlfn.XLOOKUP($C270,应收未收表!$AJ:$AJ,应收未收表!AM:AM)</f>
        <v>#N/A</v>
      </c>
      <c r="BT270" s="235" t="e">
        <f>_xlfn.XLOOKUP($C270,应收未收表!$AJ:$AJ,应收未收表!AN:AN)</f>
        <v>#N/A</v>
      </c>
      <c r="BU270" s="234" t="str" cm="1">
        <f t="array" ref="BU270">_xlfn.XLOOKUP($A270&amp;$B270,'[2]产值及收款计划（2026）'!$A:$A&amp;'[2]产值及收款计划（2026）'!$B:$B,'[2]产值及收款计划（2026）'!BQ:BQ)</f>
        <v>上海显晋自动化工程有限公司</v>
      </c>
      <c r="BV270" s="235" t="e" cm="1">
        <f t="array" ref="BV270">_xlfn.XLOOKUP($A270&amp;$B270,'[2]产值及收款计划（2026）'!$A:$A&amp;'[2]产值及收款计划（2026）'!$B:$B,'[2]产值及收款计划（2026）'!BR:BR)</f>
        <v>#REF!</v>
      </c>
      <c r="CE270" s="235" cm="1">
        <f t="array" ref="CE270">_xlfn.XLOOKUP($A270&amp;$B270,'[2]产值及收款计划（2026）'!$A:$A&amp;'[2]产值及收款计划（2026）'!$B:$B,'[2]产值及收款计划（2026）'!CA:CA)</f>
        <v>0</v>
      </c>
      <c r="CF270" s="235" cm="1">
        <f t="array" ref="CF270">_xlfn.XLOOKUP($A270&amp;$B270,'[2]产值及收款计划（2026）'!$A:$A&amp;'[2]产值及收款计划（2026）'!$B:$B,'[2]产值及收款计划（2026）'!CB:CB)</f>
        <v>0</v>
      </c>
      <c r="CG270" s="235" cm="1">
        <f t="array" ref="CG270">_xlfn.XLOOKUP($A270&amp;$B270,'[2]产值及收款计划（2026）'!$A:$A&amp;'[2]产值及收款计划（2026）'!$B:$B,'[2]产值及收款计划（2026）'!CC:CC)</f>
        <v>0</v>
      </c>
      <c r="CH270" s="235" cm="1">
        <f t="array" ref="CH270">_xlfn.XLOOKUP($A270&amp;$B270,'[2]产值及收款计划（2026）'!$A:$A&amp;'[2]产值及收款计划（2026）'!$B:$B,'[2]产值及收款计划（2026）'!CD:CD)</f>
        <v>0</v>
      </c>
      <c r="CI270" s="235" cm="1">
        <f t="array" ref="CI270">_xlfn.XLOOKUP($A270&amp;$B270,'[2]产值及收款计划（2026）'!$A:$A&amp;'[2]产值及收款计划（2026）'!$B:$B,'[2]产值及收款计划（2026）'!CE:CE)</f>
        <v>0</v>
      </c>
      <c r="CJ270" s="235" cm="1">
        <f t="array" ref="CJ270">_xlfn.XLOOKUP($A270&amp;$B270,'[2]产值及收款计划（2026）'!$A:$A&amp;'[2]产值及收款计划（2026）'!$B:$B,'[2]产值及收款计划（2026）'!CF:CF)</f>
        <v>0</v>
      </c>
      <c r="CK270" s="235" cm="1">
        <f t="array" ref="CK270">_xlfn.XLOOKUP($A270&amp;$B270,'[2]产值及收款计划（2026）'!$A:$A&amp;'[2]产值及收款计划（2026）'!$B:$B,'[2]产值及收款计划（2026）'!CG:CG)</f>
        <v>0</v>
      </c>
      <c r="CL270" s="235" cm="1">
        <f t="array" ref="CL270">_xlfn.XLOOKUP($A270&amp;$B270,'[2]产值及收款计划（2026）'!$A:$A&amp;'[2]产值及收款计划（2026）'!$B:$B,'[2]产值及收款计划（2026）'!CH:CH)</f>
        <v>0</v>
      </c>
      <c r="CM270" s="235" cm="1">
        <f t="array" ref="CM270">_xlfn.XLOOKUP($A270&amp;$B270,'[2]产值及收款计划（2026）'!$A:$A&amp;'[2]产值及收款计划（2026）'!$B:$B,'[2]产值及收款计划（2026）'!CI:CI)</f>
        <v>0</v>
      </c>
      <c r="CN270" s="235" cm="1">
        <f t="array" ref="CN270">_xlfn.XLOOKUP($A270&amp;$B270,'[2]产值及收款计划（2026）'!$A:$A&amp;'[2]产值及收款计划（2026）'!$B:$B,'[2]产值及收款计划（2026）'!CJ:CJ)</f>
        <v>0</v>
      </c>
      <c r="CO270" s="235" cm="1">
        <f t="array" ref="CO270">_xlfn.XLOOKUP($A270&amp;$B270,'[2]产值及收款计划（2026）'!$A:$A&amp;'[2]产值及收款计划（2026）'!$B:$B,'[2]产值及收款计划（2026）'!CK:CK)</f>
        <v>0</v>
      </c>
      <c r="CP270" s="235" cm="1">
        <f t="array" ref="CP270">_xlfn.XLOOKUP($A270&amp;$B270,'[2]产值及收款计划（2026）'!$A:$A&amp;'[2]产值及收款计划（2026）'!$B:$B,'[2]产值及收款计划（2026）'!CL:CL)</f>
        <v>0</v>
      </c>
      <c r="DE270" s="235" cm="1">
        <f t="array" ref="DE270">_xlfn.XLOOKUP($A270&amp;$B270,'[2]产值及收款计划（2026）'!$A:$A&amp;'[2]产值及收款计划（2026）'!$B:$B,'[2]产值及收款计划（2026）'!DA:DA)</f>
        <v>0</v>
      </c>
      <c r="DF270" s="235" cm="1">
        <f t="array" ref="DF270">_xlfn.XLOOKUP($A270&amp;$B270,'[2]产值及收款计划（2026）'!$A:$A&amp;'[2]产值及收款计划（2026）'!$B:$B,'[2]产值及收款计划（2026）'!DB:DB)</f>
        <v>0</v>
      </c>
      <c r="DG270" s="235" cm="1">
        <f t="array" ref="DG270">_xlfn.XLOOKUP($A270&amp;$B270,'[2]产值及收款计划（2026）'!$A:$A&amp;'[2]产值及收款计划（2026）'!$B:$B,'[2]产值及收款计划（2026）'!DC:DC)</f>
        <v>0</v>
      </c>
      <c r="DH270" s="235" cm="1">
        <f t="array" ref="DH270">_xlfn.XLOOKUP($A270&amp;$B270,'[2]产值及收款计划（2026）'!$A:$A&amp;'[2]产值及收款计划（2026）'!$B:$B,'[2]产值及收款计划（2026）'!DD:DD)</f>
        <v>0</v>
      </c>
      <c r="DI270" s="235" cm="1">
        <f t="array" ref="DI270">_xlfn.XLOOKUP($A270&amp;$B270,'[2]产值及收款计划（2026）'!$A:$A&amp;'[2]产值及收款计划（2026）'!$B:$B,'[2]产值及收款计划（2026）'!DE:DE)</f>
        <v>0</v>
      </c>
      <c r="DJ270" s="235" cm="1">
        <f t="array" ref="DJ270">_xlfn.XLOOKUP($A270&amp;$B270,'[2]产值及收款计划（2026）'!$A:$A&amp;'[2]产值及收款计划（2026）'!$B:$B,'[2]产值及收款计划（2026）'!DF:DF)</f>
        <v>0</v>
      </c>
      <c r="DK270" s="235" cm="1">
        <f t="array" ref="DK270">_xlfn.XLOOKUP($A270&amp;$B270,'[2]产值及收款计划（2026）'!$A:$A&amp;'[2]产值及收款计划（2026）'!$B:$B,'[2]产值及收款计划（2026）'!DG:DG)</f>
        <v>0</v>
      </c>
      <c r="DL270" s="235" cm="1">
        <f t="array" ref="DL270">_xlfn.XLOOKUP($A270&amp;$B270,'[2]产值及收款计划（2026）'!$A:$A&amp;'[2]产值及收款计划（2026）'!$B:$B,'[2]产值及收款计划（2026）'!DH:DH)</f>
        <v>0</v>
      </c>
      <c r="DM270" s="235" cm="1">
        <f t="array" ref="DM270">_xlfn.XLOOKUP($A270&amp;$B270,'[2]产值及收款计划（2026）'!$A:$A&amp;'[2]产值及收款计划（2026）'!$B:$B,'[2]产值及收款计划（2026）'!DI:DI)</f>
        <v>0</v>
      </c>
      <c r="DN270" s="235" cm="1">
        <f t="array" ref="DN270">_xlfn.XLOOKUP($A270&amp;$B270,'[2]产值及收款计划（2026）'!$A:$A&amp;'[2]产值及收款计划（2026）'!$B:$B,'[2]产值及收款计划（2026）'!DJ:DJ)</f>
        <v>0</v>
      </c>
      <c r="DO270" s="235" cm="1">
        <f t="array" ref="DO270">_xlfn.XLOOKUP($A270&amp;$B270,'[2]产值及收款计划（2026）'!$A:$A&amp;'[2]产值及收款计划（2026）'!$B:$B,'[2]产值及收款计划（2026）'!DK:DK)</f>
        <v>0</v>
      </c>
      <c r="DP270" s="235" cm="1">
        <f t="array" ref="DP270">_xlfn.XLOOKUP($A270&amp;$B270,'[2]产值及收款计划（2026）'!$A:$A&amp;'[2]产值及收款计划（2026）'!$B:$B,'[2]产值及收款计划（2026）'!DL:DL)</f>
        <v>0</v>
      </c>
      <c r="DQ270" s="243"/>
      <c r="DR270" s="229"/>
    </row>
    <row r="271" ht="20.25" spans="1:122">
      <c r="A271" s="233">
        <f t="shared" si="19"/>
        <v>122</v>
      </c>
      <c r="B271" s="233" t="s">
        <v>26</v>
      </c>
      <c r="C271" s="234" t="str" cm="1">
        <f t="array" ref="C271">_xlfn.XLOOKUP($A271&amp;$B271,'[2]产值及收款计划（2026）'!$A:$A&amp;'[2]产值及收款计划（2026）'!$B:$B,'[2]产值及收款计划（2026）'!C:C)</f>
        <v>C0CJZY--T-2025127</v>
      </c>
      <c r="D271" s="234" t="str" cm="1">
        <f t="array" ref="D271">_xlfn.XLOOKUP($A271&amp;$B271,'[2]产值及收款计划（2026）'!$A:$A&amp;'[2]产值及收款计划（2026）'!$B:$B,'[2]产值及收款计划（2026）'!D:D)</f>
        <v>城市运营会议系统维保项目</v>
      </c>
      <c r="E271" s="235" cm="1">
        <f t="array" ref="E271">_xlfn.XLOOKUP($A271&amp;$B271,'[2]产值及收款计划（2026）'!$A:$A&amp;'[2]产值及收款计划（2026）'!$B:$B,'[2]产值及收款计划（2026）'!E:E)</f>
        <v>2.36</v>
      </c>
      <c r="F271" s="235" cm="1">
        <f t="array" ref="F271">_xlfn.XLOOKUP($A271&amp;$B271,'[2]产值及收款计划（2026）'!$A:$A&amp;'[2]产值及收款计划（2026）'!$B:$B,'[2]产值及收款计划（2026）'!F:F)</f>
        <v>2.36</v>
      </c>
      <c r="G271" s="235" cm="1">
        <f t="array" ref="G271">_xlfn.XLOOKUP($A271&amp;$B271,'[2]产值及收款计划（2026）'!$A:$A&amp;'[2]产值及收款计划（2026）'!$B:$B,'[2]产值及收款计划（2026）'!G:G)</f>
        <v>2.36</v>
      </c>
      <c r="H271" s="235" cm="1">
        <f t="array" ref="H271">_xlfn.XLOOKUP($A271&amp;$B271,'[2]产值及收款计划（2026）'!$A:$A&amp;'[2]产值及收款计划（2026）'!$B:$B,'[2]产值及收款计划（2026）'!H:H)</f>
        <v>0.36</v>
      </c>
      <c r="I271" s="236" cm="1">
        <f t="array" ref="I271">_xlfn.XLOOKUP($A271&amp;$B271,'[2]产值及收款计划（2026）'!$A:$A&amp;'[2]产值及收款计划（2026）'!$B:$B,'[2]产值及收款计划（2026）'!I:I)</f>
        <v>0.152542372881356</v>
      </c>
      <c r="J271" s="237" cm="1">
        <f t="array" ref="J271">_xlfn.XLOOKUP($A271&amp;$B271,'[2]产值及收款计划（2026）'!$A:$A&amp;'[2]产值及收款计划（2026）'!$B:$B,'[2]产值及收款计划（2026）'!J:J)</f>
        <v>0.06</v>
      </c>
      <c r="K271" s="235" t="e" cm="1">
        <f t="array" ref="K271">_xlfn.XLOOKUP($A271&amp;$B271,'[2]产值及收款计划（2026）'!$A:$A&amp;'[2]产值及收款计划（2026）'!$B:$B,'[2]产值及收款计划（2026）'!K:K)</f>
        <v>#REF!</v>
      </c>
      <c r="L271" s="235" t="e" cm="1">
        <f t="array" ref="L271">_xlfn.XLOOKUP($A271&amp;$B271,'[2]产值及收款计划（2026）'!$A:$A&amp;'[2]产值及收款计划（2026）'!$B:$B,'[2]产值及收款计划（2026）'!L:L)</f>
        <v>#REF!</v>
      </c>
      <c r="M271" s="235" t="str" cm="1">
        <f t="array" ref="M271">_xlfn.XLOOKUP($A271&amp;$B271,'[2]产值及收款计划（2026）'!$A:$A&amp;'[2]产值及收款计划（2026）'!$B:$B,'[2]产值及收款计划（2026）'!M:M)</f>
        <v>主导</v>
      </c>
      <c r="N271" s="235" t="str" cm="1">
        <f t="array" ref="N271">_xlfn.XLOOKUP($A271&amp;$B271,'[2]产值及收款计划（2026）'!$A:$A&amp;'[2]产值及收款计划（2026）'!$B:$B,'[2]产值及收款计划（2026）'!N:N)</f>
        <v>邱枫团队</v>
      </c>
      <c r="O271" s="235" t="str" cm="1">
        <f t="array" ref="O271">_xlfn.XLOOKUP($A271&amp;$B271,'[2]产值及收款计划（2026）'!$A:$A&amp;'[2]产值及收款计划（2026）'!$B:$B,'[2]产值及收款计划（2026）'!O:O)</f>
        <v>段炼</v>
      </c>
      <c r="P271" s="234" t="str" cm="1">
        <f t="array" ref="P271">_xlfn.XLOOKUP($A271&amp;$B271,'[2]产值及收款计划（2026）'!$A:$A&amp;'[2]产值及收款计划（2026）'!$B:$B,'[2]产值及收款计划（2026）'!P:P)</f>
        <v>在建</v>
      </c>
      <c r="Q271" s="235" t="e" cm="1">
        <f t="array" ref="Q271">_xlfn.XLOOKUP($A271&amp;$B271,'[2]产值及收款计划（2026）'!$A:$A&amp;'[2]产值及收款计划（2026）'!$B:$B,'[2]产值及收款计划（2026）'!Q:Q)</f>
        <v>#REF!</v>
      </c>
      <c r="R271" s="235" t="e" cm="1">
        <f t="array" ref="R271">_xlfn.XLOOKUP($A271&amp;$B271,'[2]产值及收款计划（2026）'!$A:$A&amp;'[2]产值及收款计划（2026）'!$B:$B,'[2]产值及收款计划（2026）'!R:R)</f>
        <v>#REF!</v>
      </c>
      <c r="S271" s="235" t="e" cm="1">
        <f t="array" ref="S271">_xlfn.XLOOKUP($A271&amp;$B271,'[2]产值及收款计划（2026）'!$A:$A&amp;'[2]产值及收款计划（2026）'!$B:$B,'[2]产值及收款计划（2026）'!S:S)</f>
        <v>#REF!</v>
      </c>
      <c r="T271" s="235" cm="1">
        <f t="array" ref="T271">_xlfn.XLOOKUP($A271&amp;$B271,'[2]产值及收款计划（2026）'!$A:$A&amp;'[2]产值及收款计划（2026）'!$B:$B,'[2]产值及收款计划（2026）'!T:T)</f>
        <v>0</v>
      </c>
      <c r="U271" s="235" cm="1">
        <f t="array" ref="U271">_xlfn.XLOOKUP($A271&amp;$B271,'[2]产值及收款计划（2026）'!$A:$A&amp;'[2]产值及收款计划（2026）'!$B:$B,'[2]产值及收款计划（2026）'!U:U)</f>
        <v>0</v>
      </c>
      <c r="V271" s="235" cm="1">
        <f t="array" ref="V271">_xlfn.XLOOKUP($A271&amp;$B271,'[2]产值及收款计划（2026）'!$A:$A&amp;'[2]产值及收款计划（2026）'!$B:$B,'[2]产值及收款计划（2026）'!V:V)</f>
        <v>2.36</v>
      </c>
      <c r="W271" s="235" t="e" cm="1">
        <f t="array" ref="W271">_xlfn.XLOOKUP($A271&amp;$B271,'[2]产值及收款计划（2026）'!$A:$A&amp;'[2]产值及收款计划（2026）'!$B:$B,'[2]产值及收款计划（2026）'!W:W)</f>
        <v>#REF!</v>
      </c>
      <c r="X271" s="235" t="e" cm="1">
        <f t="array" ref="X271">_xlfn.XLOOKUP($A271&amp;$B271,'[2]产值及收款计划（2026）'!$A:$A&amp;'[2]产值及收款计划（2026）'!$B:$B,'[2]产值及收款计划（2026）'!X:X)</f>
        <v>#REF!</v>
      </c>
      <c r="Y271" s="235" t="e" cm="1">
        <f t="array" ref="Y271">_xlfn.XLOOKUP($A271&amp;$B271,'[2]产值及收款计划（2026）'!$A:$A&amp;'[2]产值及收款计划（2026）'!$B:$B,'[2]产值及收款计划（2026）'!Y:Y)</f>
        <v>#REF!</v>
      </c>
      <c r="Z271" s="235" t="e" cm="1">
        <f t="array" ref="Z271">_xlfn.XLOOKUP($A271&amp;$B271,'[2]产值及收款计划（2026）'!$A:$A&amp;'[2]产值及收款计划（2026）'!$B:$B,'[2]产值及收款计划（2026）'!Z:Z)</f>
        <v>#REF!</v>
      </c>
      <c r="AA271" s="235" t="e" cm="1">
        <f t="array" ref="AA271">_xlfn.XLOOKUP($A271&amp;$B271,'[2]产值及收款计划（2026）'!$A:$A&amp;'[2]产值及收款计划（2026）'!$B:$B,'[2]产值及收款计划（2026）'!AA:AA)</f>
        <v>#REF!</v>
      </c>
      <c r="AB271" s="235" t="e" cm="1">
        <f t="array" ref="AB271">_xlfn.XLOOKUP($A271&amp;$B271,'[2]产值及收款计划（2026）'!$A:$A&amp;'[2]产值及收款计划（2026）'!$B:$B,'[2]产值及收款计划（2026）'!AB:AB)</f>
        <v>#REF!</v>
      </c>
      <c r="AC271" s="235" cm="1">
        <f t="array" ref="AC271">_xlfn.XLOOKUP($A271&amp;$B271,'[2]产值及收款计划（2026）'!$A:$A&amp;'[2]产值及收款计划（2026）'!$B:$B,'[2]产值及收款计划（2026）'!AC:AC)</f>
        <v>2.36</v>
      </c>
      <c r="AD271" s="235" t="e" cm="1">
        <f t="array" ref="AD271">_xlfn.XLOOKUP($A271&amp;$B271,'[2]产值及收款计划（2026）'!$A:$A&amp;'[2]产值及收款计划（2026）'!$B:$B,'[2]产值及收款计划（2026）'!AD:AD)</f>
        <v>#REF!</v>
      </c>
      <c r="AE271" s="235" t="e" cm="1">
        <f t="array" ref="AE271">_xlfn.XLOOKUP($A271&amp;$B271,'[2]产值及收款计划（2026）'!$A:$A&amp;'[2]产值及收款计划（2026）'!$B:$B,'[2]产值及收款计划（2026）'!AE:AE)</f>
        <v>#REF!</v>
      </c>
      <c r="AF271" s="235" t="e" cm="1">
        <f t="array" ref="AF271">_xlfn.XLOOKUP($A271&amp;$B271,'[2]产值及收款计划（2026）'!$A:$A&amp;'[2]产值及收款计划（2026）'!$B:$B,'[2]产值及收款计划（2026）'!AF:AF)</f>
        <v>#REF!</v>
      </c>
      <c r="AG271" s="235" t="e" cm="1">
        <f t="array" ref="AG271">_xlfn.XLOOKUP($A271&amp;$B271,'[2]产值及收款计划（2026）'!$A:$A&amp;'[2]产值及收款计划（2026）'!$B:$B,'[2]产值及收款计划（2026）'!AG:AG)</f>
        <v>#REF!</v>
      </c>
      <c r="AH271" s="235" t="e" cm="1">
        <f t="array" ref="AH271">_xlfn.XLOOKUP($A271&amp;$B271,'[2]产值及收款计划（2026）'!$A:$A&amp;'[2]产值及收款计划（2026）'!$B:$B,'[2]产值及收款计划（2026）'!AH:AH)</f>
        <v>#REF!</v>
      </c>
      <c r="AI271" s="235" t="e" cm="1">
        <f t="array" ref="AI271">_xlfn.XLOOKUP($A271&amp;$B271,'[2]产值及收款计划（2026）'!$A:$A&amp;'[2]产值及收款计划（2026）'!$B:$B,'[2]产值及收款计划（2026）'!AI:AI)</f>
        <v>#REF!</v>
      </c>
      <c r="AJ271" s="235" t="e" cm="1">
        <f t="array" ref="AJ271">_xlfn.XLOOKUP($A271&amp;$B271,'[2]产值及收款计划（2026）'!$A:$A&amp;'[2]产值及收款计划（2026）'!$B:$B,'[2]产值及收款计划（2026）'!AJ:AJ)</f>
        <v>#REF!</v>
      </c>
      <c r="AK271" s="235" t="e" cm="1">
        <f t="array" ref="AK271">_xlfn.XLOOKUP($A271&amp;$B271,'[2]产值及收款计划（2026）'!$A:$A&amp;'[2]产值及收款计划（2026）'!$B:$B,'[2]产值及收款计划（2026）'!AK:AK)</f>
        <v>#REF!</v>
      </c>
      <c r="AL271" s="235" t="e" cm="1">
        <f t="array" ref="AL271">_xlfn.XLOOKUP($A271&amp;$B271,'[2]产值及收款计划（2026）'!$A:$A&amp;'[2]产值及收款计划（2026）'!$B:$B,'[2]产值及收款计划（2026）'!AL:AL)</f>
        <v>#REF!</v>
      </c>
      <c r="AM271" s="242" t="e" cm="1">
        <f t="array" ref="AM271">_xlfn.LET(_xlpm.勾选月份状态数组,TRANSPOSE('PPT(12-15页）-TOP10'!$A$3:$A$14),_xlpm.选择数据区,IF('PPT(12-15页）-TOP10'!$E$3="收款",$BA271:$BL271,$AA271:$AL271),SUM(_xlfn._xlws.FILTER(_xlpm.选择数据区,_xlpm.勾选月份状态数组,"")))</f>
        <v>#REF!</v>
      </c>
      <c r="AN271" s="235" t="e">
        <f>_xlfn.XLOOKUP($C271,应收未收表!$T:$T,应收未收表!AA:AA)</f>
        <v>#N/A</v>
      </c>
      <c r="AO271" s="235" t="e">
        <f>_xlfn.XLOOKUP($C271,应收未收表!$T:$T,应收未收表!AB:AB)</f>
        <v>#N/A</v>
      </c>
      <c r="AP271" s="235" t="e">
        <f>_xlfn.XLOOKUP($C271,应收未收表!$T:$T,应收未收表!AC:AC)</f>
        <v>#N/A</v>
      </c>
      <c r="AQ271" s="235" t="e">
        <f>_xlfn.XLOOKUP($C271,应收未收表!$T:$T,应收未收表!AE:AE)</f>
        <v>#N/A</v>
      </c>
      <c r="AR271" s="235" t="e">
        <f>_xlfn.XLOOKUP($C271,应收未收表!$T:$T,应收未收表!AF:AF)</f>
        <v>#N/A</v>
      </c>
      <c r="AS271" s="235" t="e" cm="1">
        <f t="array" ref="AS271">_xlfn.XLOOKUP($A271&amp;$B271,'[2]产值及收款计划（2026）'!$A:$A&amp;'[2]产值及收款计划（2026）'!$B:$B,'[2]产值及收款计划（2026）'!AS:AS)</f>
        <v>#REF!</v>
      </c>
      <c r="AT271" s="235" t="e" cm="1">
        <f t="array" ref="AT271">_xlfn.XLOOKUP($A271&amp;$B271,'[2]产值及收款计划（2026）'!$A:$A&amp;'[2]产值及收款计划（2026）'!$B:$B,'[2]产值及收款计划（2026）'!AT:AT)</f>
        <v>#REF!</v>
      </c>
      <c r="AU271" s="235" t="e" cm="1">
        <f t="array" ref="AU271">_xlfn.XLOOKUP($A271&amp;$B271,'[2]产值及收款计划（2026）'!$A:$A&amp;'[2]产值及收款计划（2026）'!$B:$B,'[2]产值及收款计划（2026）'!AU:AU)</f>
        <v>#REF!</v>
      </c>
      <c r="AV271" s="235" t="e" cm="1">
        <f t="array" ref="AV271">_xlfn.XLOOKUP($A271&amp;$B271,'[2]产值及收款计划（2026）'!$A:$A&amp;'[2]产值及收款计划（2026）'!$B:$B,'[2]产值及收款计划（2026）'!AV:AV)</f>
        <v>#REF!</v>
      </c>
      <c r="AW271" s="235" cm="1">
        <f t="array" ref="AW271">_xlfn.XLOOKUP($A271&amp;$B271,'[2]产值及收款计划（2026）'!$A:$A&amp;'[2]产值及收款计划（2026）'!$B:$B,'[2]产值及收款计划（2026）'!AW:AW)</f>
        <v>0</v>
      </c>
      <c r="AX271" s="235" cm="1">
        <f t="array" ref="AX271">_xlfn.XLOOKUP($A271&amp;$B271,'[2]产值及收款计划（2026）'!$A:$A&amp;'[2]产值及收款计划（2026）'!$B:$B,'[2]产值及收款计划（2026）'!AX:AX)</f>
        <v>2.36</v>
      </c>
      <c r="AY271" s="235" cm="1">
        <f t="array" ref="AY271">_xlfn.XLOOKUP($A271&amp;$B271,'[2]产值及收款计划（2026）'!$A:$A&amp;'[2]产值及收款计划（2026）'!$B:$B,'[2]产值及收款计划（2026）'!AY:AY)</f>
        <v>0</v>
      </c>
      <c r="AZ271" s="235" cm="1">
        <f t="array" ref="AZ271">_xlfn.XLOOKUP($A271&amp;$B271,'[2]产值及收款计划（2026）'!$A:$A&amp;'[2]产值及收款计划（2026）'!$B:$B,'[2]产值及收款计划（2026）'!AZ:AZ)</f>
        <v>-2.36</v>
      </c>
      <c r="BA271" s="235" t="e" cm="1">
        <f t="array" ref="BA271">_xlfn.XLOOKUP($A271&amp;$B271,'[2]产值及收款计划（2026）'!$A:$A&amp;'[2]产值及收款计划（2026）'!$B:$B,'[2]产值及收款计划（2026）'!BA:BA)</f>
        <v>#REF!</v>
      </c>
      <c r="BB271" s="235" t="e" cm="1">
        <f t="array" ref="BB271">_xlfn.XLOOKUP($A271&amp;$B271,'[2]产值及收款计划（2026）'!$A:$A&amp;'[2]产值及收款计划（2026）'!$B:$B,'[2]产值及收款计划（2026）'!BB:BB)</f>
        <v>#REF!</v>
      </c>
      <c r="BC271" s="235" t="e" cm="1">
        <f t="array" ref="BC271">_xlfn.XLOOKUP($A271&amp;$B271,'[2]产值及收款计划（2026）'!$A:$A&amp;'[2]产值及收款计划（2026）'!$B:$B,'[2]产值及收款计划（2026）'!BC:BC)</f>
        <v>#REF!</v>
      </c>
      <c r="BD271" s="235" t="e" cm="1">
        <f t="array" ref="BD271">_xlfn.XLOOKUP($A271&amp;$B271,'[2]产值及收款计划（2026）'!$A:$A&amp;'[2]产值及收款计划（2026）'!$B:$B,'[2]产值及收款计划（2026）'!BD:BD)</f>
        <v>#REF!</v>
      </c>
      <c r="BE271" s="235" t="e" cm="1">
        <f t="array" ref="BE271">_xlfn.XLOOKUP($A271&amp;$B271,'[2]产值及收款计划（2026）'!$A:$A&amp;'[2]产值及收款计划（2026）'!$B:$B,'[2]产值及收款计划（2026）'!BE:BE)</f>
        <v>#REF!</v>
      </c>
      <c r="BF271" s="235" t="e" cm="1">
        <f t="array" ref="BF271">_xlfn.XLOOKUP($A271&amp;$B271,'[2]产值及收款计划（2026）'!$A:$A&amp;'[2]产值及收款计划（2026）'!$B:$B,'[2]产值及收款计划（2026）'!BF:BF)</f>
        <v>#REF!</v>
      </c>
      <c r="BG271" s="235" t="e" cm="1">
        <f t="array" ref="BG271">_xlfn.XLOOKUP($A271&amp;$B271,'[2]产值及收款计划（2026）'!$A:$A&amp;'[2]产值及收款计划（2026）'!$B:$B,'[2]产值及收款计划（2026）'!BG:BG)</f>
        <v>#REF!</v>
      </c>
      <c r="BH271" s="235" t="e" cm="1">
        <f t="array" ref="BH271">_xlfn.XLOOKUP($A271&amp;$B271,'[2]产值及收款计划（2026）'!$A:$A&amp;'[2]产值及收款计划（2026）'!$B:$B,'[2]产值及收款计划（2026）'!BH:BH)</f>
        <v>#REF!</v>
      </c>
      <c r="BI271" s="235" t="e" cm="1">
        <f t="array" ref="BI271">_xlfn.XLOOKUP($A271&amp;$B271,'[2]产值及收款计划（2026）'!$A:$A&amp;'[2]产值及收款计划（2026）'!$B:$B,'[2]产值及收款计划（2026）'!BI:BI)</f>
        <v>#REF!</v>
      </c>
      <c r="BJ271" s="235" t="e" cm="1">
        <f t="array" ref="BJ271">_xlfn.XLOOKUP($A271&amp;$B271,'[2]产值及收款计划（2026）'!$A:$A&amp;'[2]产值及收款计划（2026）'!$B:$B,'[2]产值及收款计划（2026）'!BJ:BJ)</f>
        <v>#REF!</v>
      </c>
      <c r="BK271" s="235" t="e" cm="1">
        <f t="array" ref="BK271">_xlfn.XLOOKUP($A271&amp;$B271,'[2]产值及收款计划（2026）'!$A:$A&amp;'[2]产值及收款计划（2026）'!$B:$B,'[2]产值及收款计划（2026）'!BK:BK)</f>
        <v>#REF!</v>
      </c>
      <c r="BL271" s="235" t="e" cm="1">
        <f t="array" ref="BL271">_xlfn.XLOOKUP($A271&amp;$B271,'[2]产值及收款计划（2026）'!$A:$A&amp;'[2]产值及收款计划（2026）'!$B:$B,'[2]产值及收款计划（2026）'!BL:BL)</f>
        <v>#REF!</v>
      </c>
      <c r="BM271" s="235"/>
      <c r="BN271" s="235"/>
      <c r="BO271" s="235"/>
      <c r="BP271" s="235"/>
      <c r="BQ271" s="235" t="e">
        <f>_xlfn.XLOOKUP($C271,应收未收表!$AJ:$AJ,应收未收表!AK:AK)</f>
        <v>#N/A</v>
      </c>
      <c r="BR271" s="235" t="e">
        <f>_xlfn.XLOOKUP($C271,应收未收表!$AJ:$AJ,应收未收表!AL:AL)</f>
        <v>#N/A</v>
      </c>
      <c r="BS271" s="235" t="e">
        <f>_xlfn.XLOOKUP($C271,应收未收表!$AJ:$AJ,应收未收表!AM:AM)</f>
        <v>#N/A</v>
      </c>
      <c r="BT271" s="235" t="e">
        <f>_xlfn.XLOOKUP($C271,应收未收表!$AJ:$AJ,应收未收表!AN:AN)</f>
        <v>#N/A</v>
      </c>
      <c r="BU271" s="234" t="str" cm="1">
        <f t="array" ref="BU271">_xlfn.XLOOKUP($A271&amp;$B271,'[2]产值及收款计划（2026）'!$A:$A&amp;'[2]产值及收款计划（2026）'!$B:$B,'[2]产值及收款计划（2026）'!BQ:BQ)</f>
        <v>上海城建城市运营（集团）有限公司</v>
      </c>
      <c r="BV271" s="235" t="e" cm="1">
        <f t="array" ref="BV271">_xlfn.XLOOKUP($A271&amp;$B271,'[2]产值及收款计划（2026）'!$A:$A&amp;'[2]产值及收款计划（2026）'!$B:$B,'[2]产值及收款计划（2026）'!BR:BR)</f>
        <v>#REF!</v>
      </c>
      <c r="CE271" s="235" cm="1">
        <f t="array" ref="CE271">_xlfn.XLOOKUP($A271&amp;$B271,'[2]产值及收款计划（2026）'!$A:$A&amp;'[2]产值及收款计划（2026）'!$B:$B,'[2]产值及收款计划（2026）'!CA:CA)</f>
        <v>0</v>
      </c>
      <c r="CF271" s="235" cm="1">
        <f t="array" ref="CF271">_xlfn.XLOOKUP($A271&amp;$B271,'[2]产值及收款计划（2026）'!$A:$A&amp;'[2]产值及收款计划（2026）'!$B:$B,'[2]产值及收款计划（2026）'!CB:CB)</f>
        <v>0</v>
      </c>
      <c r="CG271" s="235" cm="1">
        <f t="array" ref="CG271">_xlfn.XLOOKUP($A271&amp;$B271,'[2]产值及收款计划（2026）'!$A:$A&amp;'[2]产值及收款计划（2026）'!$B:$B,'[2]产值及收款计划（2026）'!CC:CC)</f>
        <v>0</v>
      </c>
      <c r="CH271" s="235" cm="1">
        <f t="array" ref="CH271">_xlfn.XLOOKUP($A271&amp;$B271,'[2]产值及收款计划（2026）'!$A:$A&amp;'[2]产值及收款计划（2026）'!$B:$B,'[2]产值及收款计划（2026）'!CD:CD)</f>
        <v>0</v>
      </c>
      <c r="CI271" s="235" cm="1">
        <f t="array" ref="CI271">_xlfn.XLOOKUP($A271&amp;$B271,'[2]产值及收款计划（2026）'!$A:$A&amp;'[2]产值及收款计划（2026）'!$B:$B,'[2]产值及收款计划（2026）'!CE:CE)</f>
        <v>0</v>
      </c>
      <c r="CJ271" s="235" cm="1">
        <f t="array" ref="CJ271">_xlfn.XLOOKUP($A271&amp;$B271,'[2]产值及收款计划（2026）'!$A:$A&amp;'[2]产值及收款计划（2026）'!$B:$B,'[2]产值及收款计划（2026）'!CF:CF)</f>
        <v>0</v>
      </c>
      <c r="CK271" s="235" cm="1">
        <f t="array" ref="CK271">_xlfn.XLOOKUP($A271&amp;$B271,'[2]产值及收款计划（2026）'!$A:$A&amp;'[2]产值及收款计划（2026）'!$B:$B,'[2]产值及收款计划（2026）'!CG:CG)</f>
        <v>0</v>
      </c>
      <c r="CL271" s="235" cm="1">
        <f t="array" ref="CL271">_xlfn.XLOOKUP($A271&amp;$B271,'[2]产值及收款计划（2026）'!$A:$A&amp;'[2]产值及收款计划（2026）'!$B:$B,'[2]产值及收款计划（2026）'!CH:CH)</f>
        <v>0</v>
      </c>
      <c r="CM271" s="235" cm="1">
        <f t="array" ref="CM271">_xlfn.XLOOKUP($A271&amp;$B271,'[2]产值及收款计划（2026）'!$A:$A&amp;'[2]产值及收款计划（2026）'!$B:$B,'[2]产值及收款计划（2026）'!CI:CI)</f>
        <v>0</v>
      </c>
      <c r="CN271" s="235" cm="1">
        <f t="array" ref="CN271">_xlfn.XLOOKUP($A271&amp;$B271,'[2]产值及收款计划（2026）'!$A:$A&amp;'[2]产值及收款计划（2026）'!$B:$B,'[2]产值及收款计划（2026）'!CJ:CJ)</f>
        <v>0</v>
      </c>
      <c r="CO271" s="235" cm="1">
        <f t="array" ref="CO271">_xlfn.XLOOKUP($A271&amp;$B271,'[2]产值及收款计划（2026）'!$A:$A&amp;'[2]产值及收款计划（2026）'!$B:$B,'[2]产值及收款计划（2026）'!CK:CK)</f>
        <v>0</v>
      </c>
      <c r="CP271" s="235" cm="1">
        <f t="array" ref="CP271">_xlfn.XLOOKUP($A271&amp;$B271,'[2]产值及收款计划（2026）'!$A:$A&amp;'[2]产值及收款计划（2026）'!$B:$B,'[2]产值及收款计划（2026）'!CL:CL)</f>
        <v>0</v>
      </c>
      <c r="DE271" s="235" cm="1">
        <f t="array" ref="DE271">_xlfn.XLOOKUP($A271&amp;$B271,'[2]产值及收款计划（2026）'!$A:$A&amp;'[2]产值及收款计划（2026）'!$B:$B,'[2]产值及收款计划（2026）'!DA:DA)</f>
        <v>2.36</v>
      </c>
      <c r="DF271" s="235" cm="1">
        <f t="array" ref="DF271">_xlfn.XLOOKUP($A271&amp;$B271,'[2]产值及收款计划（2026）'!$A:$A&amp;'[2]产值及收款计划（2026）'!$B:$B,'[2]产值及收款计划（2026）'!DB:DB)</f>
        <v>0</v>
      </c>
      <c r="DG271" s="235" cm="1">
        <f t="array" ref="DG271">_xlfn.XLOOKUP($A271&amp;$B271,'[2]产值及收款计划（2026）'!$A:$A&amp;'[2]产值及收款计划（2026）'!$B:$B,'[2]产值及收款计划（2026）'!DC:DC)</f>
        <v>0</v>
      </c>
      <c r="DH271" s="235" cm="1">
        <f t="array" ref="DH271">_xlfn.XLOOKUP($A271&amp;$B271,'[2]产值及收款计划（2026）'!$A:$A&amp;'[2]产值及收款计划（2026）'!$B:$B,'[2]产值及收款计划（2026）'!DD:DD)</f>
        <v>0</v>
      </c>
      <c r="DI271" s="235" cm="1">
        <f t="array" ref="DI271">_xlfn.XLOOKUP($A271&amp;$B271,'[2]产值及收款计划（2026）'!$A:$A&amp;'[2]产值及收款计划（2026）'!$B:$B,'[2]产值及收款计划（2026）'!DE:DE)</f>
        <v>0</v>
      </c>
      <c r="DJ271" s="235" cm="1">
        <f t="array" ref="DJ271">_xlfn.XLOOKUP($A271&amp;$B271,'[2]产值及收款计划（2026）'!$A:$A&amp;'[2]产值及收款计划（2026）'!$B:$B,'[2]产值及收款计划（2026）'!DF:DF)</f>
        <v>0</v>
      </c>
      <c r="DK271" s="235" cm="1">
        <f t="array" ref="DK271">_xlfn.XLOOKUP($A271&amp;$B271,'[2]产值及收款计划（2026）'!$A:$A&amp;'[2]产值及收款计划（2026）'!$B:$B,'[2]产值及收款计划（2026）'!DG:DG)</f>
        <v>0</v>
      </c>
      <c r="DL271" s="235" cm="1">
        <f t="array" ref="DL271">_xlfn.XLOOKUP($A271&amp;$B271,'[2]产值及收款计划（2026）'!$A:$A&amp;'[2]产值及收款计划（2026）'!$B:$B,'[2]产值及收款计划（2026）'!DH:DH)</f>
        <v>0</v>
      </c>
      <c r="DM271" s="235" cm="1">
        <f t="array" ref="DM271">_xlfn.XLOOKUP($A271&amp;$B271,'[2]产值及收款计划（2026）'!$A:$A&amp;'[2]产值及收款计划（2026）'!$B:$B,'[2]产值及收款计划（2026）'!DI:DI)</f>
        <v>0</v>
      </c>
      <c r="DN271" s="235" cm="1">
        <f t="array" ref="DN271">_xlfn.XLOOKUP($A271&amp;$B271,'[2]产值及收款计划（2026）'!$A:$A&amp;'[2]产值及收款计划（2026）'!$B:$B,'[2]产值及收款计划（2026）'!DJ:DJ)</f>
        <v>0</v>
      </c>
      <c r="DO271" s="235" cm="1">
        <f t="array" ref="DO271">_xlfn.XLOOKUP($A271&amp;$B271,'[2]产值及收款计划（2026）'!$A:$A&amp;'[2]产值及收款计划（2026）'!$B:$B,'[2]产值及收款计划（2026）'!DK:DK)</f>
        <v>0</v>
      </c>
      <c r="DP271" s="235" cm="1">
        <f t="array" ref="DP271">_xlfn.XLOOKUP($A271&amp;$B271,'[2]产值及收款计划（2026）'!$A:$A&amp;'[2]产值及收款计划（2026）'!$B:$B,'[2]产值及收款计划（2026）'!DL:DL)</f>
        <v>0</v>
      </c>
      <c r="DQ271" s="243"/>
      <c r="DR271" s="229"/>
    </row>
    <row r="272" ht="20.25" spans="1:122">
      <c r="A272" s="233">
        <f t="shared" si="19"/>
        <v>123</v>
      </c>
      <c r="B272" s="233" t="s">
        <v>26</v>
      </c>
      <c r="C272" s="234" t="str" cm="1">
        <f t="array" ref="C272">_xlfn.XLOOKUP($A272&amp;$B272,'[2]产值及收款计划（2026）'!$A:$A&amp;'[2]产值及收款计划（2026）'!$B:$B,'[2]产值及收款计划（2026）'!C:C)</f>
        <v>C0CJZY-FW-T-2025122</v>
      </c>
      <c r="D272" s="234" t="str" cm="1">
        <f t="array" ref="D272">_xlfn.XLOOKUP($A272&amp;$B272,'[2]产值及收款计划（2026）'!$A:$A&amp;'[2]产值及收款计划（2026）'!$B:$B,'[2]产值及收款计划（2026）'!D:D)</f>
        <v>城市片区一体化管理数字化产品(南湖项目)大屏系统开发</v>
      </c>
      <c r="E272" s="235" cm="1">
        <f t="array" ref="E272">_xlfn.XLOOKUP($A272&amp;$B272,'[2]产值及收款计划（2026）'!$A:$A&amp;'[2]产值及收款计划（2026）'!$B:$B,'[2]产值及收款计划（2026）'!E:E)</f>
        <v>20.5</v>
      </c>
      <c r="F272" s="235" cm="1">
        <f t="array" ref="F272">_xlfn.XLOOKUP($A272&amp;$B272,'[2]产值及收款计划（2026）'!$A:$A&amp;'[2]产值及收款计划（2026）'!$B:$B,'[2]产值及收款计划（2026）'!F:F)</f>
        <v>20.5</v>
      </c>
      <c r="G272" s="235" cm="1">
        <f t="array" ref="G272">_xlfn.XLOOKUP($A272&amp;$B272,'[2]产值及收款计划（2026）'!$A:$A&amp;'[2]产值及收款计划（2026）'!$B:$B,'[2]产值及收款计划（2026）'!G:G)</f>
        <v>20.5</v>
      </c>
      <c r="H272" s="235" cm="1">
        <f t="array" ref="H272">_xlfn.XLOOKUP($A272&amp;$B272,'[2]产值及收款计划（2026）'!$A:$A&amp;'[2]产值及收款计划（2026）'!$B:$B,'[2]产值及收款计划（2026）'!H:H)</f>
        <v>20.5</v>
      </c>
      <c r="I272" s="236" cm="1">
        <f t="array" ref="I272">_xlfn.XLOOKUP($A272&amp;$B272,'[2]产值及收款计划（2026）'!$A:$A&amp;'[2]产值及收款计划（2026）'!$B:$B,'[2]产值及收款计划（2026）'!I:I)</f>
        <v>1</v>
      </c>
      <c r="J272" s="237" cm="1">
        <f t="array" ref="J272">_xlfn.XLOOKUP($A272&amp;$B272,'[2]产值及收款计划（2026）'!$A:$A&amp;'[2]产值及收款计划（2026）'!$B:$B,'[2]产值及收款计划（2026）'!J:J)</f>
        <v>0.06</v>
      </c>
      <c r="K272" s="235" t="e" cm="1">
        <f t="array" ref="K272">_xlfn.XLOOKUP($A272&amp;$B272,'[2]产值及收款计划（2026）'!$A:$A&amp;'[2]产值及收款计划（2026）'!$B:$B,'[2]产值及收款计划（2026）'!K:K)</f>
        <v>#REF!</v>
      </c>
      <c r="L272" s="235" t="e" cm="1">
        <f t="array" ref="L272">_xlfn.XLOOKUP($A272&amp;$B272,'[2]产值及收款计划（2026）'!$A:$A&amp;'[2]产值及收款计划（2026）'!$B:$B,'[2]产值及收款计划（2026）'!L:L)</f>
        <v>#REF!</v>
      </c>
      <c r="M272" s="235" t="str" cm="1">
        <f t="array" ref="M272">_xlfn.XLOOKUP($A272&amp;$B272,'[2]产值及收款计划（2026）'!$A:$A&amp;'[2]产值及收款计划（2026）'!$B:$B,'[2]产值及收款计划（2026）'!M:M)</f>
        <v>主导</v>
      </c>
      <c r="N272" s="235" t="str" cm="1">
        <f t="array" ref="N272">_xlfn.XLOOKUP($A272&amp;$B272,'[2]产值及收款计划（2026）'!$A:$A&amp;'[2]产值及收款计划（2026）'!$B:$B,'[2]产值及收款计划（2026）'!N:N)</f>
        <v>贺一玮团队</v>
      </c>
      <c r="O272" s="235" t="str" cm="1">
        <f t="array" ref="O272">_xlfn.XLOOKUP($A272&amp;$B272,'[2]产值及收款计划（2026）'!$A:$A&amp;'[2]产值及收款计划（2026）'!$B:$B,'[2]产值及收款计划（2026）'!O:O)</f>
        <v>何栩</v>
      </c>
      <c r="P272" s="234" t="str" cm="1">
        <f t="array" ref="P272">_xlfn.XLOOKUP($A272&amp;$B272,'[2]产值及收款计划（2026）'!$A:$A&amp;'[2]产值及收款计划（2026）'!$B:$B,'[2]产值及收款计划（2026）'!P:P)</f>
        <v>在建</v>
      </c>
      <c r="Q272" s="235" t="e" cm="1">
        <f t="array" ref="Q272">_xlfn.XLOOKUP($A272&amp;$B272,'[2]产值及收款计划（2026）'!$A:$A&amp;'[2]产值及收款计划（2026）'!$B:$B,'[2]产值及收款计划（2026）'!Q:Q)</f>
        <v>#REF!</v>
      </c>
      <c r="R272" s="235" t="e" cm="1">
        <f t="array" ref="R272">_xlfn.XLOOKUP($A272&amp;$B272,'[2]产值及收款计划（2026）'!$A:$A&amp;'[2]产值及收款计划（2026）'!$B:$B,'[2]产值及收款计划（2026）'!R:R)</f>
        <v>#REF!</v>
      </c>
      <c r="S272" s="235" t="e" cm="1">
        <f t="array" ref="S272">_xlfn.XLOOKUP($A272&amp;$B272,'[2]产值及收款计划（2026）'!$A:$A&amp;'[2]产值及收款计划（2026）'!$B:$B,'[2]产值及收款计划（2026）'!S:S)</f>
        <v>#REF!</v>
      </c>
      <c r="T272" s="235" cm="1">
        <f t="array" ref="T272">_xlfn.XLOOKUP($A272&amp;$B272,'[2]产值及收款计划（2026）'!$A:$A&amp;'[2]产值及收款计划（2026）'!$B:$B,'[2]产值及收款计划（2026）'!T:T)</f>
        <v>0</v>
      </c>
      <c r="U272" s="235" cm="1">
        <f t="array" ref="U272">_xlfn.XLOOKUP($A272&amp;$B272,'[2]产值及收款计划（2026）'!$A:$A&amp;'[2]产值及收款计划（2026）'!$B:$B,'[2]产值及收款计划（2026）'!U:U)</f>
        <v>0</v>
      </c>
      <c r="V272" s="235" cm="1">
        <f t="array" ref="V272">_xlfn.XLOOKUP($A272&amp;$B272,'[2]产值及收款计划（2026）'!$A:$A&amp;'[2]产值及收款计划（2026）'!$B:$B,'[2]产值及收款计划（2026）'!V:V)</f>
        <v>20.5</v>
      </c>
      <c r="W272" s="235" t="e" cm="1">
        <f t="array" ref="W272">_xlfn.XLOOKUP($A272&amp;$B272,'[2]产值及收款计划（2026）'!$A:$A&amp;'[2]产值及收款计划（2026）'!$B:$B,'[2]产值及收款计划（2026）'!W:W)</f>
        <v>#REF!</v>
      </c>
      <c r="X272" s="235" t="e" cm="1">
        <f t="array" ref="X272">_xlfn.XLOOKUP($A272&amp;$B272,'[2]产值及收款计划（2026）'!$A:$A&amp;'[2]产值及收款计划（2026）'!$B:$B,'[2]产值及收款计划（2026）'!X:X)</f>
        <v>#REF!</v>
      </c>
      <c r="Y272" s="235" t="e" cm="1">
        <f t="array" ref="Y272">_xlfn.XLOOKUP($A272&amp;$B272,'[2]产值及收款计划（2026）'!$A:$A&amp;'[2]产值及收款计划（2026）'!$B:$B,'[2]产值及收款计划（2026）'!Y:Y)</f>
        <v>#REF!</v>
      </c>
      <c r="Z272" s="235" t="e" cm="1">
        <f t="array" ref="Z272">_xlfn.XLOOKUP($A272&amp;$B272,'[2]产值及收款计划（2026）'!$A:$A&amp;'[2]产值及收款计划（2026）'!$B:$B,'[2]产值及收款计划（2026）'!Z:Z)</f>
        <v>#REF!</v>
      </c>
      <c r="AA272" s="235" t="e" cm="1">
        <f t="array" ref="AA272">_xlfn.XLOOKUP($A272&amp;$B272,'[2]产值及收款计划（2026）'!$A:$A&amp;'[2]产值及收款计划（2026）'!$B:$B,'[2]产值及收款计划（2026）'!AA:AA)</f>
        <v>#REF!</v>
      </c>
      <c r="AB272" s="235" t="e" cm="1">
        <f t="array" ref="AB272">_xlfn.XLOOKUP($A272&amp;$B272,'[2]产值及收款计划（2026）'!$A:$A&amp;'[2]产值及收款计划（2026）'!$B:$B,'[2]产值及收款计划（2026）'!AB:AB)</f>
        <v>#REF!</v>
      </c>
      <c r="AC272" s="235" t="e" cm="1">
        <f t="array" ref="AC272">_xlfn.XLOOKUP($A272&amp;$B272,'[2]产值及收款计划（2026）'!$A:$A&amp;'[2]产值及收款计划（2026）'!$B:$B,'[2]产值及收款计划（2026）'!AC:AC)</f>
        <v>#REF!</v>
      </c>
      <c r="AD272" s="235" t="e" cm="1">
        <f t="array" ref="AD272">_xlfn.XLOOKUP($A272&amp;$B272,'[2]产值及收款计划（2026）'!$A:$A&amp;'[2]产值及收款计划（2026）'!$B:$B,'[2]产值及收款计划（2026）'!AD:AD)</f>
        <v>#REF!</v>
      </c>
      <c r="AE272" s="235" cm="1">
        <f t="array" ref="AE272">_xlfn.XLOOKUP($A272&amp;$B272,'[2]产值及收款计划（2026）'!$A:$A&amp;'[2]产值及收款计划（2026）'!$B:$B,'[2]产值及收款计划（2026）'!AE:AE)</f>
        <v>20.5</v>
      </c>
      <c r="AF272" s="235" t="e" cm="1">
        <f t="array" ref="AF272">_xlfn.XLOOKUP($A272&amp;$B272,'[2]产值及收款计划（2026）'!$A:$A&amp;'[2]产值及收款计划（2026）'!$B:$B,'[2]产值及收款计划（2026）'!AF:AF)</f>
        <v>#REF!</v>
      </c>
      <c r="AG272" s="235" t="e" cm="1">
        <f t="array" ref="AG272">_xlfn.XLOOKUP($A272&amp;$B272,'[2]产值及收款计划（2026）'!$A:$A&amp;'[2]产值及收款计划（2026）'!$B:$B,'[2]产值及收款计划（2026）'!AG:AG)</f>
        <v>#REF!</v>
      </c>
      <c r="AH272" s="235" t="e" cm="1">
        <f t="array" ref="AH272">_xlfn.XLOOKUP($A272&amp;$B272,'[2]产值及收款计划（2026）'!$A:$A&amp;'[2]产值及收款计划（2026）'!$B:$B,'[2]产值及收款计划（2026）'!AH:AH)</f>
        <v>#REF!</v>
      </c>
      <c r="AI272" s="235" t="e" cm="1">
        <f t="array" ref="AI272">_xlfn.XLOOKUP($A272&amp;$B272,'[2]产值及收款计划（2026）'!$A:$A&amp;'[2]产值及收款计划（2026）'!$B:$B,'[2]产值及收款计划（2026）'!AI:AI)</f>
        <v>#REF!</v>
      </c>
      <c r="AJ272" s="235" t="e" cm="1">
        <f t="array" ref="AJ272">_xlfn.XLOOKUP($A272&amp;$B272,'[2]产值及收款计划（2026）'!$A:$A&amp;'[2]产值及收款计划（2026）'!$B:$B,'[2]产值及收款计划（2026）'!AJ:AJ)</f>
        <v>#REF!</v>
      </c>
      <c r="AK272" s="235" t="e" cm="1">
        <f t="array" ref="AK272">_xlfn.XLOOKUP($A272&amp;$B272,'[2]产值及收款计划（2026）'!$A:$A&amp;'[2]产值及收款计划（2026）'!$B:$B,'[2]产值及收款计划（2026）'!AK:AK)</f>
        <v>#REF!</v>
      </c>
      <c r="AL272" s="235" t="e" cm="1">
        <f t="array" ref="AL272">_xlfn.XLOOKUP($A272&amp;$B272,'[2]产值及收款计划（2026）'!$A:$A&amp;'[2]产值及收款计划（2026）'!$B:$B,'[2]产值及收款计划（2026）'!AL:AL)</f>
        <v>#REF!</v>
      </c>
      <c r="AM272" s="242" t="e" cm="1">
        <f t="array" ref="AM272">_xlfn.LET(_xlpm.勾选月份状态数组,TRANSPOSE('PPT(12-15页）-TOP10'!$A$3:$A$14),_xlpm.选择数据区,IF('PPT(12-15页）-TOP10'!$E$3="收款",$BA272:$BL272,$AA272:$AL272),SUM(_xlfn._xlws.FILTER(_xlpm.选择数据区,_xlpm.勾选月份状态数组,"")))</f>
        <v>#REF!</v>
      </c>
      <c r="AN272" s="235" t="e">
        <f>_xlfn.XLOOKUP($C272,应收未收表!$T:$T,应收未收表!AA:AA)</f>
        <v>#N/A</v>
      </c>
      <c r="AO272" s="235" t="e">
        <f>_xlfn.XLOOKUP($C272,应收未收表!$T:$T,应收未收表!AB:AB)</f>
        <v>#N/A</v>
      </c>
      <c r="AP272" s="235" t="e">
        <f>_xlfn.XLOOKUP($C272,应收未收表!$T:$T,应收未收表!AC:AC)</f>
        <v>#N/A</v>
      </c>
      <c r="AQ272" s="235" t="e">
        <f>_xlfn.XLOOKUP($C272,应收未收表!$T:$T,应收未收表!AE:AE)</f>
        <v>#N/A</v>
      </c>
      <c r="AR272" s="235" t="e">
        <f>_xlfn.XLOOKUP($C272,应收未收表!$T:$T,应收未收表!AF:AF)</f>
        <v>#N/A</v>
      </c>
      <c r="AS272" s="235" t="e" cm="1">
        <f t="array" ref="AS272">_xlfn.XLOOKUP($A272&amp;$B272,'[2]产值及收款计划（2026）'!$A:$A&amp;'[2]产值及收款计划（2026）'!$B:$B,'[2]产值及收款计划（2026）'!AS:AS)</f>
        <v>#REF!</v>
      </c>
      <c r="AT272" s="235" t="e" cm="1">
        <f t="array" ref="AT272">_xlfn.XLOOKUP($A272&amp;$B272,'[2]产值及收款计划（2026）'!$A:$A&amp;'[2]产值及收款计划（2026）'!$B:$B,'[2]产值及收款计划（2026）'!AT:AT)</f>
        <v>#REF!</v>
      </c>
      <c r="AU272" s="235" t="e" cm="1">
        <f t="array" ref="AU272">_xlfn.XLOOKUP($A272&amp;$B272,'[2]产值及收款计划（2026）'!$A:$A&amp;'[2]产值及收款计划（2026）'!$B:$B,'[2]产值及收款计划（2026）'!AU:AU)</f>
        <v>#REF!</v>
      </c>
      <c r="AV272" s="235" t="e" cm="1">
        <f t="array" ref="AV272">_xlfn.XLOOKUP($A272&amp;$B272,'[2]产值及收款计划（2026）'!$A:$A&amp;'[2]产值及收款计划（2026）'!$B:$B,'[2]产值及收款计划（2026）'!AV:AV)</f>
        <v>#REF!</v>
      </c>
      <c r="AW272" s="235" cm="1">
        <f t="array" ref="AW272">_xlfn.XLOOKUP($A272&amp;$B272,'[2]产值及收款计划（2026）'!$A:$A&amp;'[2]产值及收款计划（2026）'!$B:$B,'[2]产值及收款计划（2026）'!AW:AW)</f>
        <v>0</v>
      </c>
      <c r="AX272" s="235" cm="1">
        <f t="array" ref="AX272">_xlfn.XLOOKUP($A272&amp;$B272,'[2]产值及收款计划（2026）'!$A:$A&amp;'[2]产值及收款计划（2026）'!$B:$B,'[2]产值及收款计划（2026）'!AX:AX)</f>
        <v>0</v>
      </c>
      <c r="AY272" s="235" cm="1">
        <f t="array" ref="AY272">_xlfn.XLOOKUP($A272&amp;$B272,'[2]产值及收款计划（2026）'!$A:$A&amp;'[2]产值及收款计划（2026）'!$B:$B,'[2]产值及收款计划（2026）'!AY:AY)</f>
        <v>20.5</v>
      </c>
      <c r="AZ272" s="235" cm="1">
        <f t="array" ref="AZ272">_xlfn.XLOOKUP($A272&amp;$B272,'[2]产值及收款计划（2026）'!$A:$A&amp;'[2]产值及收款计划（2026）'!$B:$B,'[2]产值及收款计划（2026）'!AZ:AZ)</f>
        <v>0</v>
      </c>
      <c r="BA272" s="235" t="e" cm="1">
        <f t="array" ref="BA272">_xlfn.XLOOKUP($A272&amp;$B272,'[2]产值及收款计划（2026）'!$A:$A&amp;'[2]产值及收款计划（2026）'!$B:$B,'[2]产值及收款计划（2026）'!BA:BA)</f>
        <v>#REF!</v>
      </c>
      <c r="BB272" s="235" t="e" cm="1">
        <f t="array" ref="BB272">_xlfn.XLOOKUP($A272&amp;$B272,'[2]产值及收款计划（2026）'!$A:$A&amp;'[2]产值及收款计划（2026）'!$B:$B,'[2]产值及收款计划（2026）'!BB:BB)</f>
        <v>#REF!</v>
      </c>
      <c r="BC272" s="235" t="e" cm="1">
        <f t="array" ref="BC272">_xlfn.XLOOKUP($A272&amp;$B272,'[2]产值及收款计划（2026）'!$A:$A&amp;'[2]产值及收款计划（2026）'!$B:$B,'[2]产值及收款计划（2026）'!BC:BC)</f>
        <v>#REF!</v>
      </c>
      <c r="BD272" s="235" t="e" cm="1">
        <f t="array" ref="BD272">_xlfn.XLOOKUP($A272&amp;$B272,'[2]产值及收款计划（2026）'!$A:$A&amp;'[2]产值及收款计划（2026）'!$B:$B,'[2]产值及收款计划（2026）'!BD:BD)</f>
        <v>#REF!</v>
      </c>
      <c r="BE272" s="235" t="e" cm="1">
        <f t="array" ref="BE272">_xlfn.XLOOKUP($A272&amp;$B272,'[2]产值及收款计划（2026）'!$A:$A&amp;'[2]产值及收款计划（2026）'!$B:$B,'[2]产值及收款计划（2026）'!BE:BE)</f>
        <v>#REF!</v>
      </c>
      <c r="BF272" s="235" t="e" cm="1">
        <f t="array" ref="BF272">_xlfn.XLOOKUP($A272&amp;$B272,'[2]产值及收款计划（2026）'!$A:$A&amp;'[2]产值及收款计划（2026）'!$B:$B,'[2]产值及收款计划（2026）'!BF:BF)</f>
        <v>#REF!</v>
      </c>
      <c r="BG272" s="235" t="e" cm="1">
        <f t="array" ref="BG272">_xlfn.XLOOKUP($A272&amp;$B272,'[2]产值及收款计划（2026）'!$A:$A&amp;'[2]产值及收款计划（2026）'!$B:$B,'[2]产值及收款计划（2026）'!BG:BG)</f>
        <v>#REF!</v>
      </c>
      <c r="BH272" s="235" t="e" cm="1">
        <f t="array" ref="BH272">_xlfn.XLOOKUP($A272&amp;$B272,'[2]产值及收款计划（2026）'!$A:$A&amp;'[2]产值及收款计划（2026）'!$B:$B,'[2]产值及收款计划（2026）'!BH:BH)</f>
        <v>#REF!</v>
      </c>
      <c r="BI272" s="235" t="e" cm="1">
        <f t="array" ref="BI272">_xlfn.XLOOKUP($A272&amp;$B272,'[2]产值及收款计划（2026）'!$A:$A&amp;'[2]产值及收款计划（2026）'!$B:$B,'[2]产值及收款计划（2026）'!BI:BI)</f>
        <v>#REF!</v>
      </c>
      <c r="BJ272" s="235" t="e" cm="1">
        <f t="array" ref="BJ272">_xlfn.XLOOKUP($A272&amp;$B272,'[2]产值及收款计划（2026）'!$A:$A&amp;'[2]产值及收款计划（2026）'!$B:$B,'[2]产值及收款计划（2026）'!BJ:BJ)</f>
        <v>#REF!</v>
      </c>
      <c r="BK272" s="235" t="e" cm="1">
        <f t="array" ref="BK272">_xlfn.XLOOKUP($A272&amp;$B272,'[2]产值及收款计划（2026）'!$A:$A&amp;'[2]产值及收款计划（2026）'!$B:$B,'[2]产值及收款计划（2026）'!BK:BK)</f>
        <v>#REF!</v>
      </c>
      <c r="BL272" s="235" t="e" cm="1">
        <f t="array" ref="BL272">_xlfn.XLOOKUP($A272&amp;$B272,'[2]产值及收款计划（2026）'!$A:$A&amp;'[2]产值及收款计划（2026）'!$B:$B,'[2]产值及收款计划（2026）'!BL:BL)</f>
        <v>#REF!</v>
      </c>
      <c r="BM272" s="235"/>
      <c r="BN272" s="235"/>
      <c r="BO272" s="235"/>
      <c r="BP272" s="235"/>
      <c r="BQ272" s="235" t="e">
        <f>_xlfn.XLOOKUP($C272,应收未收表!$AJ:$AJ,应收未收表!AK:AK)</f>
        <v>#N/A</v>
      </c>
      <c r="BR272" s="235" t="e">
        <f>_xlfn.XLOOKUP($C272,应收未收表!$AJ:$AJ,应收未收表!AL:AL)</f>
        <v>#N/A</v>
      </c>
      <c r="BS272" s="235" t="e">
        <f>_xlfn.XLOOKUP($C272,应收未收表!$AJ:$AJ,应收未收表!AM:AM)</f>
        <v>#N/A</v>
      </c>
      <c r="BT272" s="235" t="e">
        <f>_xlfn.XLOOKUP($C272,应收未收表!$AJ:$AJ,应收未收表!AN:AN)</f>
        <v>#N/A</v>
      </c>
      <c r="BU272" s="234" t="str" cm="1">
        <f t="array" ref="BU272">_xlfn.XLOOKUP($A272&amp;$B272,'[2]产值及收款计划（2026）'!$A:$A&amp;'[2]产值及收款计划（2026）'!$B:$B,'[2]产值及收款计划（2026）'!BQ:BQ)</f>
        <v>上海城建智慧城市运营管理有限公司</v>
      </c>
      <c r="BV272" s="235" t="e" cm="1">
        <f t="array" ref="BV272">_xlfn.XLOOKUP($A272&amp;$B272,'[2]产值及收款计划（2026）'!$A:$A&amp;'[2]产值及收款计划（2026）'!$B:$B,'[2]产值及收款计划（2026）'!BR:BR)</f>
        <v>#REF!</v>
      </c>
      <c r="CE272" s="235" cm="1">
        <f t="array" ref="CE272">_xlfn.XLOOKUP($A272&amp;$B272,'[2]产值及收款计划（2026）'!$A:$A&amp;'[2]产值及收款计划（2026）'!$B:$B,'[2]产值及收款计划（2026）'!CA:CA)</f>
        <v>0</v>
      </c>
      <c r="CF272" s="235" cm="1">
        <f t="array" ref="CF272">_xlfn.XLOOKUP($A272&amp;$B272,'[2]产值及收款计划（2026）'!$A:$A&amp;'[2]产值及收款计划（2026）'!$B:$B,'[2]产值及收款计划（2026）'!CB:CB)</f>
        <v>0</v>
      </c>
      <c r="CG272" s="235" cm="1">
        <f t="array" ref="CG272">_xlfn.XLOOKUP($A272&amp;$B272,'[2]产值及收款计划（2026）'!$A:$A&amp;'[2]产值及收款计划（2026）'!$B:$B,'[2]产值及收款计划（2026）'!CC:CC)</f>
        <v>0</v>
      </c>
      <c r="CH272" s="235" cm="1">
        <f t="array" ref="CH272">_xlfn.XLOOKUP($A272&amp;$B272,'[2]产值及收款计划（2026）'!$A:$A&amp;'[2]产值及收款计划（2026）'!$B:$B,'[2]产值及收款计划（2026）'!CD:CD)</f>
        <v>0</v>
      </c>
      <c r="CI272" s="235" cm="1">
        <f t="array" ref="CI272">_xlfn.XLOOKUP($A272&amp;$B272,'[2]产值及收款计划（2026）'!$A:$A&amp;'[2]产值及收款计划（2026）'!$B:$B,'[2]产值及收款计划（2026）'!CE:CE)</f>
        <v>0</v>
      </c>
      <c r="CJ272" s="235" cm="1">
        <f t="array" ref="CJ272">_xlfn.XLOOKUP($A272&amp;$B272,'[2]产值及收款计划（2026）'!$A:$A&amp;'[2]产值及收款计划（2026）'!$B:$B,'[2]产值及收款计划（2026）'!CF:CF)</f>
        <v>0</v>
      </c>
      <c r="CK272" s="235" cm="1">
        <f t="array" ref="CK272">_xlfn.XLOOKUP($A272&amp;$B272,'[2]产值及收款计划（2026）'!$A:$A&amp;'[2]产值及收款计划（2026）'!$B:$B,'[2]产值及收款计划（2026）'!CG:CG)</f>
        <v>0</v>
      </c>
      <c r="CL272" s="235" cm="1">
        <f t="array" ref="CL272">_xlfn.XLOOKUP($A272&amp;$B272,'[2]产值及收款计划（2026）'!$A:$A&amp;'[2]产值及收款计划（2026）'!$B:$B,'[2]产值及收款计划（2026）'!CH:CH)</f>
        <v>0</v>
      </c>
      <c r="CM272" s="235" cm="1">
        <f t="array" ref="CM272">_xlfn.XLOOKUP($A272&amp;$B272,'[2]产值及收款计划（2026）'!$A:$A&amp;'[2]产值及收款计划（2026）'!$B:$B,'[2]产值及收款计划（2026）'!CI:CI)</f>
        <v>0</v>
      </c>
      <c r="CN272" s="235" cm="1">
        <f t="array" ref="CN272">_xlfn.XLOOKUP($A272&amp;$B272,'[2]产值及收款计划（2026）'!$A:$A&amp;'[2]产值及收款计划（2026）'!$B:$B,'[2]产值及收款计划（2026）'!CJ:CJ)</f>
        <v>0</v>
      </c>
      <c r="CO272" s="235" cm="1">
        <f t="array" ref="CO272">_xlfn.XLOOKUP($A272&amp;$B272,'[2]产值及收款计划（2026）'!$A:$A&amp;'[2]产值及收款计划（2026）'!$B:$B,'[2]产值及收款计划（2026）'!CK:CK)</f>
        <v>0</v>
      </c>
      <c r="CP272" s="235" cm="1">
        <f t="array" ref="CP272">_xlfn.XLOOKUP($A272&amp;$B272,'[2]产值及收款计划（2026）'!$A:$A&amp;'[2]产值及收款计划（2026）'!$B:$B,'[2]产值及收款计划（2026）'!CL:CL)</f>
        <v>0</v>
      </c>
      <c r="DE272" s="235" cm="1">
        <f t="array" ref="DE272">_xlfn.XLOOKUP($A272&amp;$B272,'[2]产值及收款计划（2026）'!$A:$A&amp;'[2]产值及收款计划（2026）'!$B:$B,'[2]产值及收款计划（2026）'!DA:DA)</f>
        <v>0</v>
      </c>
      <c r="DF272" s="235" cm="1">
        <f t="array" ref="DF272">_xlfn.XLOOKUP($A272&amp;$B272,'[2]产值及收款计划（2026）'!$A:$A&amp;'[2]产值及收款计划（2026）'!$B:$B,'[2]产值及收款计划（2026）'!DB:DB)</f>
        <v>0</v>
      </c>
      <c r="DG272" s="235" cm="1">
        <f t="array" ref="DG272">_xlfn.XLOOKUP($A272&amp;$B272,'[2]产值及收款计划（2026）'!$A:$A&amp;'[2]产值及收款计划（2026）'!$B:$B,'[2]产值及收款计划（2026）'!DC:DC)</f>
        <v>0</v>
      </c>
      <c r="DH272" s="235" cm="1">
        <f t="array" ref="DH272">_xlfn.XLOOKUP($A272&amp;$B272,'[2]产值及收款计划（2026）'!$A:$A&amp;'[2]产值及收款计划（2026）'!$B:$B,'[2]产值及收款计划（2026）'!DD:DD)</f>
        <v>0</v>
      </c>
      <c r="DI272" s="235" cm="1">
        <f t="array" ref="DI272">_xlfn.XLOOKUP($A272&amp;$B272,'[2]产值及收款计划（2026）'!$A:$A&amp;'[2]产值及收款计划（2026）'!$B:$B,'[2]产值及收款计划（2026）'!DE:DE)</f>
        <v>0</v>
      </c>
      <c r="DJ272" s="235" cm="1">
        <f t="array" ref="DJ272">_xlfn.XLOOKUP($A272&amp;$B272,'[2]产值及收款计划（2026）'!$A:$A&amp;'[2]产值及收款计划（2026）'!$B:$B,'[2]产值及收款计划（2026）'!DF:DF)</f>
        <v>0</v>
      </c>
      <c r="DK272" s="235" cm="1">
        <f t="array" ref="DK272">_xlfn.XLOOKUP($A272&amp;$B272,'[2]产值及收款计划（2026）'!$A:$A&amp;'[2]产值及收款计划（2026）'!$B:$B,'[2]产值及收款计划（2026）'!DG:DG)</f>
        <v>0</v>
      </c>
      <c r="DL272" s="235" cm="1">
        <f t="array" ref="DL272">_xlfn.XLOOKUP($A272&amp;$B272,'[2]产值及收款计划（2026）'!$A:$A&amp;'[2]产值及收款计划（2026）'!$B:$B,'[2]产值及收款计划（2026）'!DH:DH)</f>
        <v>0</v>
      </c>
      <c r="DM272" s="235" cm="1">
        <f t="array" ref="DM272">_xlfn.XLOOKUP($A272&amp;$B272,'[2]产值及收款计划（2026）'!$A:$A&amp;'[2]产值及收款计划（2026）'!$B:$B,'[2]产值及收款计划（2026）'!DI:DI)</f>
        <v>0</v>
      </c>
      <c r="DN272" s="235" cm="1">
        <f t="array" ref="DN272">_xlfn.XLOOKUP($A272&amp;$B272,'[2]产值及收款计划（2026）'!$A:$A&amp;'[2]产值及收款计划（2026）'!$B:$B,'[2]产值及收款计划（2026）'!DJ:DJ)</f>
        <v>0</v>
      </c>
      <c r="DO272" s="235" cm="1">
        <f t="array" ref="DO272">_xlfn.XLOOKUP($A272&amp;$B272,'[2]产值及收款计划（2026）'!$A:$A&amp;'[2]产值及收款计划（2026）'!$B:$B,'[2]产值及收款计划（2026）'!DK:DK)</f>
        <v>0</v>
      </c>
      <c r="DP272" s="235" cm="1">
        <f t="array" ref="DP272">_xlfn.XLOOKUP($A272&amp;$B272,'[2]产值及收款计划（2026）'!$A:$A&amp;'[2]产值及收款计划（2026）'!$B:$B,'[2]产值及收款计划（2026）'!DL:DL)</f>
        <v>0</v>
      </c>
      <c r="DQ272" s="243"/>
      <c r="DR272" s="229"/>
    </row>
    <row r="273" ht="20.25" spans="1:122">
      <c r="A273" s="233">
        <f t="shared" si="19"/>
        <v>124</v>
      </c>
      <c r="B273" s="233" t="s">
        <v>26</v>
      </c>
      <c r="C273" s="234" t="str" cm="1">
        <f t="array" ref="C273">_xlfn.XLOOKUP($A273&amp;$B273,'[2]产值及收款计划（2026）'!$A:$A&amp;'[2]产值及收款计划（2026）'!$B:$B,'[2]产值及收款计划（2026）'!C:C)</f>
        <v>C0CJZY-FW-T-2025128</v>
      </c>
      <c r="D273" s="234" t="str" cm="1">
        <f t="array" ref="D273">_xlfn.XLOOKUP($A273&amp;$B273,'[2]产值及收款计划（2026）'!$A:$A&amp;'[2]产值及收款计划（2026）'!$B:$B,'[2]产值及收款计划（2026）'!D:D)</f>
        <v>S9苏绍高速钱江通道及接线工程钱江隧道2025年专 项维修服务项目自动化应用平台服务项目技术服务合同</v>
      </c>
      <c r="E273" s="235" cm="1">
        <f t="array" ref="E273">_xlfn.XLOOKUP($A273&amp;$B273,'[2]产值及收款计划（2026）'!$A:$A&amp;'[2]产值及收款计划（2026）'!$B:$B,'[2]产值及收款计划（2026）'!E:E)</f>
        <v>189</v>
      </c>
      <c r="F273" s="235" cm="1">
        <f t="array" ref="F273">_xlfn.XLOOKUP($A273&amp;$B273,'[2]产值及收款计划（2026）'!$A:$A&amp;'[2]产值及收款计划（2026）'!$B:$B,'[2]产值及收款计划（2026）'!F:F)</f>
        <v>189</v>
      </c>
      <c r="G273" s="235" cm="1">
        <f t="array" ref="G273">_xlfn.XLOOKUP($A273&amp;$B273,'[2]产值及收款计划（2026）'!$A:$A&amp;'[2]产值及收款计划（2026）'!$B:$B,'[2]产值及收款计划（2026）'!G:G)</f>
        <v>189</v>
      </c>
      <c r="H273" s="235" cm="1">
        <f t="array" ref="H273">_xlfn.XLOOKUP($A273&amp;$B273,'[2]产值及收款计划（2026）'!$A:$A&amp;'[2]产值及收款计划（2026）'!$B:$B,'[2]产值及收款计划（2026）'!H:H)</f>
        <v>15</v>
      </c>
      <c r="I273" s="236" cm="1">
        <f t="array" ref="I273">_xlfn.XLOOKUP($A273&amp;$B273,'[2]产值及收款计划（2026）'!$A:$A&amp;'[2]产值及收款计划（2026）'!$B:$B,'[2]产值及收款计划（2026）'!I:I)</f>
        <v>0.0793650793650794</v>
      </c>
      <c r="J273" s="237" cm="1">
        <f t="array" ref="J273">_xlfn.XLOOKUP($A273&amp;$B273,'[2]产值及收款计划（2026）'!$A:$A&amp;'[2]产值及收款计划（2026）'!$B:$B,'[2]产值及收款计划（2026）'!J:J)</f>
        <v>0.06</v>
      </c>
      <c r="K273" s="235" t="e" cm="1">
        <f t="array" ref="K273">_xlfn.XLOOKUP($A273&amp;$B273,'[2]产值及收款计划（2026）'!$A:$A&amp;'[2]产值及收款计划（2026）'!$B:$B,'[2]产值及收款计划（2026）'!K:K)</f>
        <v>#REF!</v>
      </c>
      <c r="L273" s="235" t="e" cm="1">
        <f t="array" ref="L273">_xlfn.XLOOKUP($A273&amp;$B273,'[2]产值及收款计划（2026）'!$A:$A&amp;'[2]产值及收款计划（2026）'!$B:$B,'[2]产值及收款计划（2026）'!L:L)</f>
        <v>#REF!</v>
      </c>
      <c r="M273" s="235" t="str" cm="1">
        <f t="array" ref="M273">_xlfn.XLOOKUP($A273&amp;$B273,'[2]产值及收款计划（2026）'!$A:$A&amp;'[2]产值及收款计划（2026）'!$B:$B,'[2]产值及收款计划（2026）'!M:M)</f>
        <v>主导</v>
      </c>
      <c r="N273" s="235" t="str" cm="1">
        <f t="array" ref="N273">_xlfn.XLOOKUP($A273&amp;$B273,'[2]产值及收款计划（2026）'!$A:$A&amp;'[2]产值及收款计划（2026）'!$B:$B,'[2]产值及收款计划（2026）'!N:N)</f>
        <v>邱枫团队</v>
      </c>
      <c r="O273" s="235" t="str" cm="1">
        <f t="array" ref="O273">_xlfn.XLOOKUP($A273&amp;$B273,'[2]产值及收款计划（2026）'!$A:$A&amp;'[2]产值及收款计划（2026）'!$B:$B,'[2]产值及收款计划（2026）'!O:O)</f>
        <v>丁启明</v>
      </c>
      <c r="P273" s="234" t="str" cm="1">
        <f t="array" ref="P273">_xlfn.XLOOKUP($A273&amp;$B273,'[2]产值及收款计划（2026）'!$A:$A&amp;'[2]产值及收款计划（2026）'!$B:$B,'[2]产值及收款计划（2026）'!P:P)</f>
        <v>25已完结</v>
      </c>
      <c r="Q273" s="235" t="e" cm="1">
        <f t="array" ref="Q273">_xlfn.XLOOKUP($A273&amp;$B273,'[2]产值及收款计划（2026）'!$A:$A&amp;'[2]产值及收款计划（2026）'!$B:$B,'[2]产值及收款计划（2026）'!Q:Q)</f>
        <v>#REF!</v>
      </c>
      <c r="R273" s="235" t="e" cm="1">
        <f t="array" ref="R273">_xlfn.XLOOKUP($A273&amp;$B273,'[2]产值及收款计划（2026）'!$A:$A&amp;'[2]产值及收款计划（2026）'!$B:$B,'[2]产值及收款计划（2026）'!R:R)</f>
        <v>#REF!</v>
      </c>
      <c r="S273" s="235" t="e" cm="1">
        <f t="array" ref="S273">_xlfn.XLOOKUP($A273&amp;$B273,'[2]产值及收款计划（2026）'!$A:$A&amp;'[2]产值及收款计划（2026）'!$B:$B,'[2]产值及收款计划（2026）'!S:S)</f>
        <v>#REF!</v>
      </c>
      <c r="T273" s="235" cm="1">
        <f t="array" ref="T273">_xlfn.XLOOKUP($A273&amp;$B273,'[2]产值及收款计划（2026）'!$A:$A&amp;'[2]产值及收款计划（2026）'!$B:$B,'[2]产值及收款计划（2026）'!T:T)</f>
        <v>189</v>
      </c>
      <c r="U273" s="235" cm="1">
        <f t="array" ref="U273">_xlfn.XLOOKUP($A273&amp;$B273,'[2]产值及收款计划（2026）'!$A:$A&amp;'[2]产值及收款计划（2026）'!$B:$B,'[2]产值及收款计划（2026）'!U:U)</f>
        <v>0</v>
      </c>
      <c r="V273" s="235" cm="1">
        <f t="array" ref="V273">_xlfn.XLOOKUP($A273&amp;$B273,'[2]产值及收款计划（2026）'!$A:$A&amp;'[2]产值及收款计划（2026）'!$B:$B,'[2]产值及收款计划（2026）'!V:V)</f>
        <v>0</v>
      </c>
      <c r="W273" s="235" t="e" cm="1">
        <f t="array" ref="W273">_xlfn.XLOOKUP($A273&amp;$B273,'[2]产值及收款计划（2026）'!$A:$A&amp;'[2]产值及收款计划（2026）'!$B:$B,'[2]产值及收款计划（2026）'!W:W)</f>
        <v>#REF!</v>
      </c>
      <c r="X273" s="235" t="e" cm="1">
        <f t="array" ref="X273">_xlfn.XLOOKUP($A273&amp;$B273,'[2]产值及收款计划（2026）'!$A:$A&amp;'[2]产值及收款计划（2026）'!$B:$B,'[2]产值及收款计划（2026）'!X:X)</f>
        <v>#REF!</v>
      </c>
      <c r="Y273" s="235" t="e" cm="1">
        <f t="array" ref="Y273">_xlfn.XLOOKUP($A273&amp;$B273,'[2]产值及收款计划（2026）'!$A:$A&amp;'[2]产值及收款计划（2026）'!$B:$B,'[2]产值及收款计划（2026）'!Y:Y)</f>
        <v>#REF!</v>
      </c>
      <c r="Z273" s="235" t="e" cm="1">
        <f t="array" ref="Z273">_xlfn.XLOOKUP($A273&amp;$B273,'[2]产值及收款计划（2026）'!$A:$A&amp;'[2]产值及收款计划（2026）'!$B:$B,'[2]产值及收款计划（2026）'!Z:Z)</f>
        <v>#REF!</v>
      </c>
      <c r="AA273" s="235" cm="1">
        <f t="array" ref="AA273">_xlfn.XLOOKUP($A273&amp;$B273,'[2]产值及收款计划（2026）'!$A:$A&amp;'[2]产值及收款计划（2026）'!$B:$B,'[2]产值及收款计划（2026）'!AA:AA)</f>
        <v>0</v>
      </c>
      <c r="AB273" s="235" cm="1">
        <f t="array" ref="AB273">_xlfn.XLOOKUP($A273&amp;$B273,'[2]产值及收款计划（2026）'!$A:$A&amp;'[2]产值及收款计划（2026）'!$B:$B,'[2]产值及收款计划（2026）'!AB:AB)</f>
        <v>0</v>
      </c>
      <c r="AC273" s="235" cm="1">
        <f t="array" ref="AC273">_xlfn.XLOOKUP($A273&amp;$B273,'[2]产值及收款计划（2026）'!$A:$A&amp;'[2]产值及收款计划（2026）'!$B:$B,'[2]产值及收款计划（2026）'!AC:AC)</f>
        <v>0</v>
      </c>
      <c r="AD273" s="235" cm="1">
        <f t="array" ref="AD273">_xlfn.XLOOKUP($A273&amp;$B273,'[2]产值及收款计划（2026）'!$A:$A&amp;'[2]产值及收款计划（2026）'!$B:$B,'[2]产值及收款计划（2026）'!AD:AD)</f>
        <v>0</v>
      </c>
      <c r="AE273" s="235" cm="1">
        <f t="array" ref="AE273">_xlfn.XLOOKUP($A273&amp;$B273,'[2]产值及收款计划（2026）'!$A:$A&amp;'[2]产值及收款计划（2026）'!$B:$B,'[2]产值及收款计划（2026）'!AE:AE)</f>
        <v>0</v>
      </c>
      <c r="AF273" s="235" cm="1">
        <f t="array" ref="AF273">_xlfn.XLOOKUP($A273&amp;$B273,'[2]产值及收款计划（2026）'!$A:$A&amp;'[2]产值及收款计划（2026）'!$B:$B,'[2]产值及收款计划（2026）'!AF:AF)</f>
        <v>0</v>
      </c>
      <c r="AG273" s="235" cm="1">
        <f t="array" ref="AG273">_xlfn.XLOOKUP($A273&amp;$B273,'[2]产值及收款计划（2026）'!$A:$A&amp;'[2]产值及收款计划（2026）'!$B:$B,'[2]产值及收款计划（2026）'!AG:AG)</f>
        <v>0</v>
      </c>
      <c r="AH273" s="235" cm="1">
        <f t="array" ref="AH273">_xlfn.XLOOKUP($A273&amp;$B273,'[2]产值及收款计划（2026）'!$A:$A&amp;'[2]产值及收款计划（2026）'!$B:$B,'[2]产值及收款计划（2026）'!AH:AH)</f>
        <v>0</v>
      </c>
      <c r="AI273" s="235" cm="1">
        <f t="array" ref="AI273">_xlfn.XLOOKUP($A273&amp;$B273,'[2]产值及收款计划（2026）'!$A:$A&amp;'[2]产值及收款计划（2026）'!$B:$B,'[2]产值及收款计划（2026）'!AI:AI)</f>
        <v>0</v>
      </c>
      <c r="AJ273" s="235" cm="1">
        <f t="array" ref="AJ273">_xlfn.XLOOKUP($A273&amp;$B273,'[2]产值及收款计划（2026）'!$A:$A&amp;'[2]产值及收款计划（2026）'!$B:$B,'[2]产值及收款计划（2026）'!AJ:AJ)</f>
        <v>0</v>
      </c>
      <c r="AK273" s="235" cm="1">
        <f t="array" ref="AK273">_xlfn.XLOOKUP($A273&amp;$B273,'[2]产值及收款计划（2026）'!$A:$A&amp;'[2]产值及收款计划（2026）'!$B:$B,'[2]产值及收款计划（2026）'!AK:AK)</f>
        <v>0</v>
      </c>
      <c r="AL273" s="235" cm="1">
        <f t="array" ref="AL273">_xlfn.XLOOKUP($A273&amp;$B273,'[2]产值及收款计划（2026）'!$A:$A&amp;'[2]产值及收款计划（2026）'!$B:$B,'[2]产值及收款计划（2026）'!AL:AL)</f>
        <v>0</v>
      </c>
      <c r="AM273" s="242" cm="1">
        <f t="array" ref="AM273">_xlfn.LET(_xlpm.勾选月份状态数组,TRANSPOSE('PPT(12-15页）-TOP10'!$A$3:$A$14),_xlpm.选择数据区,IF('PPT(12-15页）-TOP10'!$E$3="收款",$BA273:$BL273,$AA273:$AL273),SUM(_xlfn._xlws.FILTER(_xlpm.选择数据区,_xlpm.勾选月份状态数组,"")))</f>
        <v>0</v>
      </c>
      <c r="AN273" s="235" t="e">
        <f>_xlfn.XLOOKUP($C273,应收未收表!$T:$T,应收未收表!AA:AA)</f>
        <v>#N/A</v>
      </c>
      <c r="AO273" s="235" t="e">
        <f>_xlfn.XLOOKUP($C273,应收未收表!$T:$T,应收未收表!AB:AB)</f>
        <v>#N/A</v>
      </c>
      <c r="AP273" s="235" t="e">
        <f>_xlfn.XLOOKUP($C273,应收未收表!$T:$T,应收未收表!AC:AC)</f>
        <v>#N/A</v>
      </c>
      <c r="AQ273" s="235" t="e">
        <f>_xlfn.XLOOKUP($C273,应收未收表!$T:$T,应收未收表!AE:AE)</f>
        <v>#N/A</v>
      </c>
      <c r="AR273" s="235" t="e">
        <f>_xlfn.XLOOKUP($C273,应收未收表!$T:$T,应收未收表!AF:AF)</f>
        <v>#N/A</v>
      </c>
      <c r="AS273" s="235" t="e" cm="1">
        <f t="array" ref="AS273">_xlfn.XLOOKUP($A273&amp;$B273,'[2]产值及收款计划（2026）'!$A:$A&amp;'[2]产值及收款计划（2026）'!$B:$B,'[2]产值及收款计划（2026）'!AS:AS)</f>
        <v>#REF!</v>
      </c>
      <c r="AT273" s="235" t="e" cm="1">
        <f t="array" ref="AT273">_xlfn.XLOOKUP($A273&amp;$B273,'[2]产值及收款计划（2026）'!$A:$A&amp;'[2]产值及收款计划（2026）'!$B:$B,'[2]产值及收款计划（2026）'!AT:AT)</f>
        <v>#REF!</v>
      </c>
      <c r="AU273" s="235" t="e" cm="1">
        <f t="array" ref="AU273">_xlfn.XLOOKUP($A273&amp;$B273,'[2]产值及收款计划（2026）'!$A:$A&amp;'[2]产值及收款计划（2026）'!$B:$B,'[2]产值及收款计划（2026）'!AU:AU)</f>
        <v>#REF!</v>
      </c>
      <c r="AV273" s="235" t="e" cm="1">
        <f t="array" ref="AV273">_xlfn.XLOOKUP($A273&amp;$B273,'[2]产值及收款计划（2026）'!$A:$A&amp;'[2]产值及收款计划（2026）'!$B:$B,'[2]产值及收款计划（2026）'!AV:AV)</f>
        <v>#REF!</v>
      </c>
      <c r="AW273" s="235" cm="1">
        <f t="array" ref="AW273">_xlfn.XLOOKUP($A273&amp;$B273,'[2]产值及收款计划（2026）'!$A:$A&amp;'[2]产值及收款计划（2026）'!$B:$B,'[2]产值及收款计划（2026）'!AW:AW)</f>
        <v>0</v>
      </c>
      <c r="AX273" s="235" cm="1">
        <f t="array" ref="AX273">_xlfn.XLOOKUP($A273&amp;$B273,'[2]产值及收款计划（2026）'!$A:$A&amp;'[2]产值及收款计划（2026）'!$B:$B,'[2]产值及收款计划（2026）'!AX:AX)</f>
        <v>0</v>
      </c>
      <c r="AY273" s="235" cm="1">
        <f t="array" ref="AY273">_xlfn.XLOOKUP($A273&amp;$B273,'[2]产值及收款计划（2026）'!$A:$A&amp;'[2]产值及收款计划（2026）'!$B:$B,'[2]产值及收款计划（2026）'!AY:AY)</f>
        <v>189</v>
      </c>
      <c r="AZ273" s="235" cm="1">
        <f t="array" ref="AZ273">_xlfn.XLOOKUP($A273&amp;$B273,'[2]产值及收款计划（2026）'!$A:$A&amp;'[2]产值及收款计划（2026）'!$B:$B,'[2]产值及收款计划（2026）'!AZ:AZ)</f>
        <v>189</v>
      </c>
      <c r="BA273" s="235" t="e" cm="1">
        <f t="array" ref="BA273">_xlfn.XLOOKUP($A273&amp;$B273,'[2]产值及收款计划（2026）'!$A:$A&amp;'[2]产值及收款计划（2026）'!$B:$B,'[2]产值及收款计划（2026）'!BA:BA)</f>
        <v>#REF!</v>
      </c>
      <c r="BB273" s="235" t="e" cm="1">
        <f t="array" ref="BB273">_xlfn.XLOOKUP($A273&amp;$B273,'[2]产值及收款计划（2026）'!$A:$A&amp;'[2]产值及收款计划（2026）'!$B:$B,'[2]产值及收款计划（2026）'!BB:BB)</f>
        <v>#REF!</v>
      </c>
      <c r="BC273" s="235" t="e" cm="1">
        <f t="array" ref="BC273">_xlfn.XLOOKUP($A273&amp;$B273,'[2]产值及收款计划（2026）'!$A:$A&amp;'[2]产值及收款计划（2026）'!$B:$B,'[2]产值及收款计划（2026）'!BC:BC)</f>
        <v>#REF!</v>
      </c>
      <c r="BD273" s="235" t="e" cm="1">
        <f t="array" ref="BD273">_xlfn.XLOOKUP($A273&amp;$B273,'[2]产值及收款计划（2026）'!$A:$A&amp;'[2]产值及收款计划（2026）'!$B:$B,'[2]产值及收款计划（2026）'!BD:BD)</f>
        <v>#REF!</v>
      </c>
      <c r="BE273" s="235" t="e" cm="1">
        <f t="array" ref="BE273">_xlfn.XLOOKUP($A273&amp;$B273,'[2]产值及收款计划（2026）'!$A:$A&amp;'[2]产值及收款计划（2026）'!$B:$B,'[2]产值及收款计划（2026）'!BE:BE)</f>
        <v>#REF!</v>
      </c>
      <c r="BF273" s="235" cm="1">
        <f t="array" ref="BF273">_xlfn.XLOOKUP($A273&amp;$B273,'[2]产值及收款计划（2026）'!$A:$A&amp;'[2]产值及收款计划（2026）'!$B:$B,'[2]产值及收款计划（2026）'!BF:BF)</f>
        <v>179.55</v>
      </c>
      <c r="BG273" s="235" t="e" cm="1">
        <f t="array" ref="BG273">_xlfn.XLOOKUP($A273&amp;$B273,'[2]产值及收款计划（2026）'!$A:$A&amp;'[2]产值及收款计划（2026）'!$B:$B,'[2]产值及收款计划（2026）'!BG:BG)</f>
        <v>#REF!</v>
      </c>
      <c r="BH273" s="235" t="e" cm="1">
        <f t="array" ref="BH273">_xlfn.XLOOKUP($A273&amp;$B273,'[2]产值及收款计划（2026）'!$A:$A&amp;'[2]产值及收款计划（2026）'!$B:$B,'[2]产值及收款计划（2026）'!BH:BH)</f>
        <v>#REF!</v>
      </c>
      <c r="BI273" s="235" t="e" cm="1">
        <f t="array" ref="BI273">_xlfn.XLOOKUP($A273&amp;$B273,'[2]产值及收款计划（2026）'!$A:$A&amp;'[2]产值及收款计划（2026）'!$B:$B,'[2]产值及收款计划（2026）'!BI:BI)</f>
        <v>#REF!</v>
      </c>
      <c r="BJ273" s="235" t="e" cm="1">
        <f t="array" ref="BJ273">_xlfn.XLOOKUP($A273&amp;$B273,'[2]产值及收款计划（2026）'!$A:$A&amp;'[2]产值及收款计划（2026）'!$B:$B,'[2]产值及收款计划（2026）'!BJ:BJ)</f>
        <v>#REF!</v>
      </c>
      <c r="BK273" s="235" t="e" cm="1">
        <f t="array" ref="BK273">_xlfn.XLOOKUP($A273&amp;$B273,'[2]产值及收款计划（2026）'!$A:$A&amp;'[2]产值及收款计划（2026）'!$B:$B,'[2]产值及收款计划（2026）'!BK:BK)</f>
        <v>#REF!</v>
      </c>
      <c r="BL273" s="235" t="e" cm="1">
        <f t="array" ref="BL273">_xlfn.XLOOKUP($A273&amp;$B273,'[2]产值及收款计划（2026）'!$A:$A&amp;'[2]产值及收款计划（2026）'!$B:$B,'[2]产值及收款计划（2026）'!BL:BL)</f>
        <v>#REF!</v>
      </c>
      <c r="BM273" s="235"/>
      <c r="BN273" s="235"/>
      <c r="BO273" s="235"/>
      <c r="BP273" s="235"/>
      <c r="BQ273" s="235" t="e">
        <f>_xlfn.XLOOKUP($C273,应收未收表!$AJ:$AJ,应收未收表!AK:AK)</f>
        <v>#N/A</v>
      </c>
      <c r="BR273" s="235" t="e">
        <f>_xlfn.XLOOKUP($C273,应收未收表!$AJ:$AJ,应收未收表!AL:AL)</f>
        <v>#N/A</v>
      </c>
      <c r="BS273" s="235" t="e">
        <f>_xlfn.XLOOKUP($C273,应收未收表!$AJ:$AJ,应收未收表!AM:AM)</f>
        <v>#N/A</v>
      </c>
      <c r="BT273" s="235" t="e">
        <f>_xlfn.XLOOKUP($C273,应收未收表!$AJ:$AJ,应收未收表!AN:AN)</f>
        <v>#N/A</v>
      </c>
      <c r="BU273" s="234" t="str" cm="1">
        <f t="array" ref="BU273">_xlfn.XLOOKUP($A273&amp;$B273,'[2]产值及收款计划（2026）'!$A:$A&amp;'[2]产值及收款计划（2026）'!$B:$B,'[2]产值及收款计划（2026）'!BQ:BQ)</f>
        <v>上海浦江桥隧运营管理有限公司</v>
      </c>
      <c r="BV273" s="235" t="e" cm="1">
        <f t="array" ref="BV273">_xlfn.XLOOKUP($A273&amp;$B273,'[2]产值及收款计划（2026）'!$A:$A&amp;'[2]产值及收款计划（2026）'!$B:$B,'[2]产值及收款计划（2026）'!BR:BR)</f>
        <v>#REF!</v>
      </c>
      <c r="CE273" s="235" cm="1">
        <f t="array" ref="CE273">_xlfn.XLOOKUP($A273&amp;$B273,'[2]产值及收款计划（2026）'!$A:$A&amp;'[2]产值及收款计划（2026）'!$B:$B,'[2]产值及收款计划（2026）'!CA:CA)</f>
        <v>0</v>
      </c>
      <c r="CF273" s="235" cm="1">
        <f t="array" ref="CF273">_xlfn.XLOOKUP($A273&amp;$B273,'[2]产值及收款计划（2026）'!$A:$A&amp;'[2]产值及收款计划（2026）'!$B:$B,'[2]产值及收款计划（2026）'!CB:CB)</f>
        <v>0</v>
      </c>
      <c r="CG273" s="235" cm="1">
        <f t="array" ref="CG273">_xlfn.XLOOKUP($A273&amp;$B273,'[2]产值及收款计划（2026）'!$A:$A&amp;'[2]产值及收款计划（2026）'!$B:$B,'[2]产值及收款计划（2026）'!CC:CC)</f>
        <v>0</v>
      </c>
      <c r="CH273" s="235" cm="1">
        <f t="array" ref="CH273">_xlfn.XLOOKUP($A273&amp;$B273,'[2]产值及收款计划（2026）'!$A:$A&amp;'[2]产值及收款计划（2026）'!$B:$B,'[2]产值及收款计划（2026）'!CD:CD)</f>
        <v>0</v>
      </c>
      <c r="CI273" s="235" cm="1">
        <f t="array" ref="CI273">_xlfn.XLOOKUP($A273&amp;$B273,'[2]产值及收款计划（2026）'!$A:$A&amp;'[2]产值及收款计划（2026）'!$B:$B,'[2]产值及收款计划（2026）'!CE:CE)</f>
        <v>0</v>
      </c>
      <c r="CJ273" s="235" cm="1">
        <f t="array" ref="CJ273">_xlfn.XLOOKUP($A273&amp;$B273,'[2]产值及收款计划（2026）'!$A:$A&amp;'[2]产值及收款计划（2026）'!$B:$B,'[2]产值及收款计划（2026）'!CF:CF)</f>
        <v>0</v>
      </c>
      <c r="CK273" s="235" cm="1">
        <f t="array" ref="CK273">_xlfn.XLOOKUP($A273&amp;$B273,'[2]产值及收款计划（2026）'!$A:$A&amp;'[2]产值及收款计划（2026）'!$B:$B,'[2]产值及收款计划（2026）'!CG:CG)</f>
        <v>0</v>
      </c>
      <c r="CL273" s="235" cm="1">
        <f t="array" ref="CL273">_xlfn.XLOOKUP($A273&amp;$B273,'[2]产值及收款计划（2026）'!$A:$A&amp;'[2]产值及收款计划（2026）'!$B:$B,'[2]产值及收款计划（2026）'!CH:CH)</f>
        <v>0</v>
      </c>
      <c r="CM273" s="235" cm="1">
        <f t="array" ref="CM273">_xlfn.XLOOKUP($A273&amp;$B273,'[2]产值及收款计划（2026）'!$A:$A&amp;'[2]产值及收款计划（2026）'!$B:$B,'[2]产值及收款计划（2026）'!CI:CI)</f>
        <v>0</v>
      </c>
      <c r="CN273" s="235" cm="1">
        <f t="array" ref="CN273">_xlfn.XLOOKUP($A273&amp;$B273,'[2]产值及收款计划（2026）'!$A:$A&amp;'[2]产值及收款计划（2026）'!$B:$B,'[2]产值及收款计划（2026）'!CJ:CJ)</f>
        <v>0</v>
      </c>
      <c r="CO273" s="235" cm="1">
        <f t="array" ref="CO273">_xlfn.XLOOKUP($A273&amp;$B273,'[2]产值及收款计划（2026）'!$A:$A&amp;'[2]产值及收款计划（2026）'!$B:$B,'[2]产值及收款计划（2026）'!CK:CK)</f>
        <v>0</v>
      </c>
      <c r="CP273" s="235" cm="1">
        <f t="array" ref="CP273">_xlfn.XLOOKUP($A273&amp;$B273,'[2]产值及收款计划（2026）'!$A:$A&amp;'[2]产值及收款计划（2026）'!$B:$B,'[2]产值及收款计划（2026）'!CL:CL)</f>
        <v>0</v>
      </c>
      <c r="DE273" s="235" cm="1">
        <f t="array" ref="DE273">_xlfn.XLOOKUP($A273&amp;$B273,'[2]产值及收款计划（2026）'!$A:$A&amp;'[2]产值及收款计划（2026）'!$B:$B,'[2]产值及收款计划（2026）'!DA:DA)</f>
        <v>0</v>
      </c>
      <c r="DF273" s="235" cm="1">
        <f t="array" ref="DF273">_xlfn.XLOOKUP($A273&amp;$B273,'[2]产值及收款计划（2026）'!$A:$A&amp;'[2]产值及收款计划（2026）'!$B:$B,'[2]产值及收款计划（2026）'!DB:DB)</f>
        <v>0</v>
      </c>
      <c r="DG273" s="235" cm="1">
        <f t="array" ref="DG273">_xlfn.XLOOKUP($A273&amp;$B273,'[2]产值及收款计划（2026）'!$A:$A&amp;'[2]产值及收款计划（2026）'!$B:$B,'[2]产值及收款计划（2026）'!DC:DC)</f>
        <v>0</v>
      </c>
      <c r="DH273" s="235" cm="1">
        <f t="array" ref="DH273">_xlfn.XLOOKUP($A273&amp;$B273,'[2]产值及收款计划（2026）'!$A:$A&amp;'[2]产值及收款计划（2026）'!$B:$B,'[2]产值及收款计划（2026）'!DD:DD)</f>
        <v>0</v>
      </c>
      <c r="DI273" s="235" cm="1">
        <f t="array" ref="DI273">_xlfn.XLOOKUP($A273&amp;$B273,'[2]产值及收款计划（2026）'!$A:$A&amp;'[2]产值及收款计划（2026）'!$B:$B,'[2]产值及收款计划（2026）'!DE:DE)</f>
        <v>0</v>
      </c>
      <c r="DJ273" s="235" cm="1">
        <f t="array" ref="DJ273">_xlfn.XLOOKUP($A273&amp;$B273,'[2]产值及收款计划（2026）'!$A:$A&amp;'[2]产值及收款计划（2026）'!$B:$B,'[2]产值及收款计划（2026）'!DF:DF)</f>
        <v>0</v>
      </c>
      <c r="DK273" s="235" cm="1">
        <f t="array" ref="DK273">_xlfn.XLOOKUP($A273&amp;$B273,'[2]产值及收款计划（2026）'!$A:$A&amp;'[2]产值及收款计划（2026）'!$B:$B,'[2]产值及收款计划（2026）'!DG:DG)</f>
        <v>0</v>
      </c>
      <c r="DL273" s="235" cm="1">
        <f t="array" ref="DL273">_xlfn.XLOOKUP($A273&amp;$B273,'[2]产值及收款计划（2026）'!$A:$A&amp;'[2]产值及收款计划（2026）'!$B:$B,'[2]产值及收款计划（2026）'!DH:DH)</f>
        <v>0</v>
      </c>
      <c r="DM273" s="235" cm="1">
        <f t="array" ref="DM273">_xlfn.XLOOKUP($A273&amp;$B273,'[2]产值及收款计划（2026）'!$A:$A&amp;'[2]产值及收款计划（2026）'!$B:$B,'[2]产值及收款计划（2026）'!DI:DI)</f>
        <v>0</v>
      </c>
      <c r="DN273" s="235" cm="1">
        <f t="array" ref="DN273">_xlfn.XLOOKUP($A273&amp;$B273,'[2]产值及收款计划（2026）'!$A:$A&amp;'[2]产值及收款计划（2026）'!$B:$B,'[2]产值及收款计划（2026）'!DJ:DJ)</f>
        <v>0</v>
      </c>
      <c r="DO273" s="235" cm="1">
        <f t="array" ref="DO273">_xlfn.XLOOKUP($A273&amp;$B273,'[2]产值及收款计划（2026）'!$A:$A&amp;'[2]产值及收款计划（2026）'!$B:$B,'[2]产值及收款计划（2026）'!DK:DK)</f>
        <v>0</v>
      </c>
      <c r="DP273" s="235" cm="1">
        <f t="array" ref="DP273">_xlfn.XLOOKUP($A273&amp;$B273,'[2]产值及收款计划（2026）'!$A:$A&amp;'[2]产值及收款计划（2026）'!$B:$B,'[2]产值及收款计划（2026）'!DL:DL)</f>
        <v>0</v>
      </c>
      <c r="DQ273" s="243"/>
      <c r="DR273" s="229"/>
    </row>
    <row r="274" ht="20.25" spans="1:122">
      <c r="A274" s="233">
        <f t="shared" si="19"/>
        <v>125</v>
      </c>
      <c r="B274" s="233" t="s">
        <v>26</v>
      </c>
      <c r="C274" s="234" t="str" cm="1">
        <f t="array" ref="C274">_xlfn.XLOOKUP($A274&amp;$B274,'[2]产值及收款计划（2026）'!$A:$A&amp;'[2]产值及收款计划（2026）'!$B:$B,'[2]产值及收款计划（2026）'!C:C)</f>
        <v>C0CJZY-FW-T-2025125</v>
      </c>
      <c r="D274" s="234" t="str" cm="1">
        <f t="array" ref="D274">_xlfn.XLOOKUP($A274&amp;$B274,'[2]产值及收款计划（2026）'!$A:$A&amp;'[2]产值及收款计划（2026）'!$B:$B,'[2]产值及收款计划（2026）'!D:D)</f>
        <v>2025市政养护道路结冰监测项目</v>
      </c>
      <c r="E274" s="235" cm="1">
        <f t="array" ref="E274">_xlfn.XLOOKUP($A274&amp;$B274,'[2]产值及收款计划（2026）'!$A:$A&amp;'[2]产值及收款计划（2026）'!$B:$B,'[2]产值及收款计划（2026）'!E:E)</f>
        <v>3.45</v>
      </c>
      <c r="F274" s="235" cm="1">
        <f t="array" ref="F274">_xlfn.XLOOKUP($A274&amp;$B274,'[2]产值及收款计划（2026）'!$A:$A&amp;'[2]产值及收款计划（2026）'!$B:$B,'[2]产值及收款计划（2026）'!F:F)</f>
        <v>3.45</v>
      </c>
      <c r="G274" s="235" cm="1">
        <f t="array" ref="G274">_xlfn.XLOOKUP($A274&amp;$B274,'[2]产值及收款计划（2026）'!$A:$A&amp;'[2]产值及收款计划（2026）'!$B:$B,'[2]产值及收款计划（2026）'!G:G)</f>
        <v>3.45</v>
      </c>
      <c r="H274" s="235" cm="1">
        <f t="array" ref="H274">_xlfn.XLOOKUP($A274&amp;$B274,'[2]产值及收款计划（2026）'!$A:$A&amp;'[2]产值及收款计划（2026）'!$B:$B,'[2]产值及收款计划（2026）'!H:H)</f>
        <v>0.45</v>
      </c>
      <c r="I274" s="236" cm="1">
        <f t="array" ref="I274">_xlfn.XLOOKUP($A274&amp;$B274,'[2]产值及收款计划（2026）'!$A:$A&amp;'[2]产值及收款计划（2026）'!$B:$B,'[2]产值及收款计划（2026）'!I:I)</f>
        <v>0.130434782608696</v>
      </c>
      <c r="J274" s="237" cm="1">
        <f t="array" ref="J274">_xlfn.XLOOKUP($A274&amp;$B274,'[2]产值及收款计划（2026）'!$A:$A&amp;'[2]产值及收款计划（2026）'!$B:$B,'[2]产值及收款计划（2026）'!J:J)</f>
        <v>0.06</v>
      </c>
      <c r="K274" s="235" t="e" cm="1">
        <f t="array" ref="K274">_xlfn.XLOOKUP($A274&amp;$B274,'[2]产值及收款计划（2026）'!$A:$A&amp;'[2]产值及收款计划（2026）'!$B:$B,'[2]产值及收款计划（2026）'!K:K)</f>
        <v>#REF!</v>
      </c>
      <c r="L274" s="235" t="e" cm="1">
        <f t="array" ref="L274">_xlfn.XLOOKUP($A274&amp;$B274,'[2]产值及收款计划（2026）'!$A:$A&amp;'[2]产值及收款计划（2026）'!$B:$B,'[2]产值及收款计划（2026）'!L:L)</f>
        <v>#REF!</v>
      </c>
      <c r="M274" s="235" t="str" cm="1">
        <f t="array" ref="M274">_xlfn.XLOOKUP($A274&amp;$B274,'[2]产值及收款计划（2026）'!$A:$A&amp;'[2]产值及收款计划（2026）'!$B:$B,'[2]产值及收款计划（2026）'!M:M)</f>
        <v>主导</v>
      </c>
      <c r="N274" s="235" t="str" cm="1">
        <f t="array" ref="N274">_xlfn.XLOOKUP($A274&amp;$B274,'[2]产值及收款计划（2026）'!$A:$A&amp;'[2]产值及收款计划（2026）'!$B:$B,'[2]产值及收款计划（2026）'!N:N)</f>
        <v>邱枫团队</v>
      </c>
      <c r="O274" s="235" t="str" cm="1">
        <f t="array" ref="O274">_xlfn.XLOOKUP($A274&amp;$B274,'[2]产值及收款计划（2026）'!$A:$A&amp;'[2]产值及收款计划（2026）'!$B:$B,'[2]产值及收款计划（2026）'!O:O)</f>
        <v>段炼</v>
      </c>
      <c r="P274" s="234" t="str" cm="1">
        <f t="array" ref="P274">_xlfn.XLOOKUP($A274&amp;$B274,'[2]产值及收款计划（2026）'!$A:$A&amp;'[2]产值及收款计划（2026）'!$B:$B,'[2]产值及收款计划（2026）'!P:P)</f>
        <v>25已完结</v>
      </c>
      <c r="Q274" s="235" t="e" cm="1">
        <f t="array" ref="Q274">_xlfn.XLOOKUP($A274&amp;$B274,'[2]产值及收款计划（2026）'!$A:$A&amp;'[2]产值及收款计划（2026）'!$B:$B,'[2]产值及收款计划（2026）'!Q:Q)</f>
        <v>#REF!</v>
      </c>
      <c r="R274" s="235" t="e" cm="1">
        <f t="array" ref="R274">_xlfn.XLOOKUP($A274&amp;$B274,'[2]产值及收款计划（2026）'!$A:$A&amp;'[2]产值及收款计划（2026）'!$B:$B,'[2]产值及收款计划（2026）'!R:R)</f>
        <v>#REF!</v>
      </c>
      <c r="S274" s="235" t="e" cm="1">
        <f t="array" ref="S274">_xlfn.XLOOKUP($A274&amp;$B274,'[2]产值及收款计划（2026）'!$A:$A&amp;'[2]产值及收款计划（2026）'!$B:$B,'[2]产值及收款计划（2026）'!S:S)</f>
        <v>#REF!</v>
      </c>
      <c r="T274" s="235" cm="1">
        <f t="array" ref="T274">_xlfn.XLOOKUP($A274&amp;$B274,'[2]产值及收款计划（2026）'!$A:$A&amp;'[2]产值及收款计划（2026）'!$B:$B,'[2]产值及收款计划（2026）'!T:T)</f>
        <v>3.45</v>
      </c>
      <c r="U274" s="235" cm="1">
        <f t="array" ref="U274">_xlfn.XLOOKUP($A274&amp;$B274,'[2]产值及收款计划（2026）'!$A:$A&amp;'[2]产值及收款计划（2026）'!$B:$B,'[2]产值及收款计划（2026）'!U:U)</f>
        <v>0</v>
      </c>
      <c r="V274" s="235" cm="1">
        <f t="array" ref="V274">_xlfn.XLOOKUP($A274&amp;$B274,'[2]产值及收款计划（2026）'!$A:$A&amp;'[2]产值及收款计划（2026）'!$B:$B,'[2]产值及收款计划（2026）'!V:V)</f>
        <v>0</v>
      </c>
      <c r="W274" s="235" t="e" cm="1">
        <f t="array" ref="W274">_xlfn.XLOOKUP($A274&amp;$B274,'[2]产值及收款计划（2026）'!$A:$A&amp;'[2]产值及收款计划（2026）'!$B:$B,'[2]产值及收款计划（2026）'!W:W)</f>
        <v>#REF!</v>
      </c>
      <c r="X274" s="235" t="e" cm="1">
        <f t="array" ref="X274">_xlfn.XLOOKUP($A274&amp;$B274,'[2]产值及收款计划（2026）'!$A:$A&amp;'[2]产值及收款计划（2026）'!$B:$B,'[2]产值及收款计划（2026）'!X:X)</f>
        <v>#REF!</v>
      </c>
      <c r="Y274" s="235" t="e" cm="1">
        <f t="array" ref="Y274">_xlfn.XLOOKUP($A274&amp;$B274,'[2]产值及收款计划（2026）'!$A:$A&amp;'[2]产值及收款计划（2026）'!$B:$B,'[2]产值及收款计划（2026）'!Y:Y)</f>
        <v>#REF!</v>
      </c>
      <c r="Z274" s="235" t="e" cm="1">
        <f t="array" ref="Z274">_xlfn.XLOOKUP($A274&amp;$B274,'[2]产值及收款计划（2026）'!$A:$A&amp;'[2]产值及收款计划（2026）'!$B:$B,'[2]产值及收款计划（2026）'!Z:Z)</f>
        <v>#REF!</v>
      </c>
      <c r="AA274" s="235" cm="1">
        <f t="array" ref="AA274">_xlfn.XLOOKUP($A274&amp;$B274,'[2]产值及收款计划（2026）'!$A:$A&amp;'[2]产值及收款计划（2026）'!$B:$B,'[2]产值及收款计划（2026）'!AA:AA)</f>
        <v>0</v>
      </c>
      <c r="AB274" s="235" cm="1">
        <f t="array" ref="AB274">_xlfn.XLOOKUP($A274&amp;$B274,'[2]产值及收款计划（2026）'!$A:$A&amp;'[2]产值及收款计划（2026）'!$B:$B,'[2]产值及收款计划（2026）'!AB:AB)</f>
        <v>0</v>
      </c>
      <c r="AC274" s="235" cm="1">
        <f t="array" ref="AC274">_xlfn.XLOOKUP($A274&amp;$B274,'[2]产值及收款计划（2026）'!$A:$A&amp;'[2]产值及收款计划（2026）'!$B:$B,'[2]产值及收款计划（2026）'!AC:AC)</f>
        <v>0</v>
      </c>
      <c r="AD274" s="235" cm="1">
        <f t="array" ref="AD274">_xlfn.XLOOKUP($A274&amp;$B274,'[2]产值及收款计划（2026）'!$A:$A&amp;'[2]产值及收款计划（2026）'!$B:$B,'[2]产值及收款计划（2026）'!AD:AD)</f>
        <v>0</v>
      </c>
      <c r="AE274" s="235" cm="1">
        <f t="array" ref="AE274">_xlfn.XLOOKUP($A274&amp;$B274,'[2]产值及收款计划（2026）'!$A:$A&amp;'[2]产值及收款计划（2026）'!$B:$B,'[2]产值及收款计划（2026）'!AE:AE)</f>
        <v>0</v>
      </c>
      <c r="AF274" s="235" cm="1">
        <f t="array" ref="AF274">_xlfn.XLOOKUP($A274&amp;$B274,'[2]产值及收款计划（2026）'!$A:$A&amp;'[2]产值及收款计划（2026）'!$B:$B,'[2]产值及收款计划（2026）'!AF:AF)</f>
        <v>0</v>
      </c>
      <c r="AG274" s="235" cm="1">
        <f t="array" ref="AG274">_xlfn.XLOOKUP($A274&amp;$B274,'[2]产值及收款计划（2026）'!$A:$A&amp;'[2]产值及收款计划（2026）'!$B:$B,'[2]产值及收款计划（2026）'!AG:AG)</f>
        <v>0</v>
      </c>
      <c r="AH274" s="235" cm="1">
        <f t="array" ref="AH274">_xlfn.XLOOKUP($A274&amp;$B274,'[2]产值及收款计划（2026）'!$A:$A&amp;'[2]产值及收款计划（2026）'!$B:$B,'[2]产值及收款计划（2026）'!AH:AH)</f>
        <v>0</v>
      </c>
      <c r="AI274" s="235" cm="1">
        <f t="array" ref="AI274">_xlfn.XLOOKUP($A274&amp;$B274,'[2]产值及收款计划（2026）'!$A:$A&amp;'[2]产值及收款计划（2026）'!$B:$B,'[2]产值及收款计划（2026）'!AI:AI)</f>
        <v>0</v>
      </c>
      <c r="AJ274" s="235" cm="1">
        <f t="array" ref="AJ274">_xlfn.XLOOKUP($A274&amp;$B274,'[2]产值及收款计划（2026）'!$A:$A&amp;'[2]产值及收款计划（2026）'!$B:$B,'[2]产值及收款计划（2026）'!AJ:AJ)</f>
        <v>0</v>
      </c>
      <c r="AK274" s="235" cm="1">
        <f t="array" ref="AK274">_xlfn.XLOOKUP($A274&amp;$B274,'[2]产值及收款计划（2026）'!$A:$A&amp;'[2]产值及收款计划（2026）'!$B:$B,'[2]产值及收款计划（2026）'!AK:AK)</f>
        <v>0</v>
      </c>
      <c r="AL274" s="235" cm="1">
        <f t="array" ref="AL274">_xlfn.XLOOKUP($A274&amp;$B274,'[2]产值及收款计划（2026）'!$A:$A&amp;'[2]产值及收款计划（2026）'!$B:$B,'[2]产值及收款计划（2026）'!AL:AL)</f>
        <v>0</v>
      </c>
      <c r="AM274" s="242" cm="1">
        <f t="array" ref="AM274">_xlfn.LET(_xlpm.勾选月份状态数组,TRANSPOSE('PPT(12-15页）-TOP10'!$A$3:$A$14),_xlpm.选择数据区,IF('PPT(12-15页）-TOP10'!$E$3="收款",$BA274:$BL274,$AA274:$AL274),SUM(_xlfn._xlws.FILTER(_xlpm.选择数据区,_xlpm.勾选月份状态数组,"")))</f>
        <v>0</v>
      </c>
      <c r="AN274" s="235" t="e">
        <f>_xlfn.XLOOKUP($C274,应收未收表!$T:$T,应收未收表!AA:AA)</f>
        <v>#N/A</v>
      </c>
      <c r="AO274" s="235" t="e">
        <f>_xlfn.XLOOKUP($C274,应收未收表!$T:$T,应收未收表!AB:AB)</f>
        <v>#N/A</v>
      </c>
      <c r="AP274" s="235" t="e">
        <f>_xlfn.XLOOKUP($C274,应收未收表!$T:$T,应收未收表!AC:AC)</f>
        <v>#N/A</v>
      </c>
      <c r="AQ274" s="235" t="e">
        <f>_xlfn.XLOOKUP($C274,应收未收表!$T:$T,应收未收表!AE:AE)</f>
        <v>#N/A</v>
      </c>
      <c r="AR274" s="235" t="e">
        <f>_xlfn.XLOOKUP($C274,应收未收表!$T:$T,应收未收表!AF:AF)</f>
        <v>#N/A</v>
      </c>
      <c r="AS274" s="235" t="e" cm="1">
        <f t="array" ref="AS274">_xlfn.XLOOKUP($A274&amp;$B274,'[2]产值及收款计划（2026）'!$A:$A&amp;'[2]产值及收款计划（2026）'!$B:$B,'[2]产值及收款计划（2026）'!AS:AS)</f>
        <v>#REF!</v>
      </c>
      <c r="AT274" s="235" t="e" cm="1">
        <f t="array" ref="AT274">_xlfn.XLOOKUP($A274&amp;$B274,'[2]产值及收款计划（2026）'!$A:$A&amp;'[2]产值及收款计划（2026）'!$B:$B,'[2]产值及收款计划（2026）'!AT:AT)</f>
        <v>#REF!</v>
      </c>
      <c r="AU274" s="235" t="e" cm="1">
        <f t="array" ref="AU274">_xlfn.XLOOKUP($A274&amp;$B274,'[2]产值及收款计划（2026）'!$A:$A&amp;'[2]产值及收款计划（2026）'!$B:$B,'[2]产值及收款计划（2026）'!AU:AU)</f>
        <v>#REF!</v>
      </c>
      <c r="AV274" s="235" t="e" cm="1">
        <f t="array" ref="AV274">_xlfn.XLOOKUP($A274&amp;$B274,'[2]产值及收款计划（2026）'!$A:$A&amp;'[2]产值及收款计划（2026）'!$B:$B,'[2]产值及收款计划（2026）'!AV:AV)</f>
        <v>#REF!</v>
      </c>
      <c r="AW274" s="235" cm="1">
        <f t="array" ref="AW274">_xlfn.XLOOKUP($A274&amp;$B274,'[2]产值及收款计划（2026）'!$A:$A&amp;'[2]产值及收款计划（2026）'!$B:$B,'[2]产值及收款计划（2026）'!AW:AW)</f>
        <v>0</v>
      </c>
      <c r="AX274" s="235" cm="1">
        <f t="array" ref="AX274">_xlfn.XLOOKUP($A274&amp;$B274,'[2]产值及收款计划（2026）'!$A:$A&amp;'[2]产值及收款计划（2026）'!$B:$B,'[2]产值及收款计划（2026）'!AX:AX)</f>
        <v>3.45</v>
      </c>
      <c r="AY274" s="235" cm="1">
        <f t="array" ref="AY274">_xlfn.XLOOKUP($A274&amp;$B274,'[2]产值及收款计划（2026）'!$A:$A&amp;'[2]产值及收款计划（2026）'!$B:$B,'[2]产值及收款计划（2026）'!AY:AY)</f>
        <v>0</v>
      </c>
      <c r="AZ274" s="235" cm="1">
        <f t="array" ref="AZ274">_xlfn.XLOOKUP($A274&amp;$B274,'[2]产值及收款计划（2026）'!$A:$A&amp;'[2]产值及收款计划（2026）'!$B:$B,'[2]产值及收款计划（2026）'!AZ:AZ)</f>
        <v>0</v>
      </c>
      <c r="BA274" s="235" t="e" cm="1">
        <f t="array" ref="BA274">_xlfn.XLOOKUP($A274&amp;$B274,'[2]产值及收款计划（2026）'!$A:$A&amp;'[2]产值及收款计划（2026）'!$B:$B,'[2]产值及收款计划（2026）'!BA:BA)</f>
        <v>#REF!</v>
      </c>
      <c r="BB274" s="235" t="e" cm="1">
        <f t="array" ref="BB274">_xlfn.XLOOKUP($A274&amp;$B274,'[2]产值及收款计划（2026）'!$A:$A&amp;'[2]产值及收款计划（2026）'!$B:$B,'[2]产值及收款计划（2026）'!BB:BB)</f>
        <v>#REF!</v>
      </c>
      <c r="BC274" s="235" t="e" cm="1">
        <f t="array" ref="BC274">_xlfn.XLOOKUP($A274&amp;$B274,'[2]产值及收款计划（2026）'!$A:$A&amp;'[2]产值及收款计划（2026）'!$B:$B,'[2]产值及收款计划（2026）'!BC:BC)</f>
        <v>#REF!</v>
      </c>
      <c r="BD274" s="235" t="e" cm="1">
        <f t="array" ref="BD274">_xlfn.XLOOKUP($A274&amp;$B274,'[2]产值及收款计划（2026）'!$A:$A&amp;'[2]产值及收款计划（2026）'!$B:$B,'[2]产值及收款计划（2026）'!BD:BD)</f>
        <v>#REF!</v>
      </c>
      <c r="BE274" s="235" t="e" cm="1">
        <f t="array" ref="BE274">_xlfn.XLOOKUP($A274&amp;$B274,'[2]产值及收款计划（2026）'!$A:$A&amp;'[2]产值及收款计划（2026）'!$B:$B,'[2]产值及收款计划（2026）'!BE:BE)</f>
        <v>#REF!</v>
      </c>
      <c r="BF274" s="235" t="e" cm="1">
        <f t="array" ref="BF274">_xlfn.XLOOKUP($A274&amp;$B274,'[2]产值及收款计划（2026）'!$A:$A&amp;'[2]产值及收款计划（2026）'!$B:$B,'[2]产值及收款计划（2026）'!BF:BF)</f>
        <v>#REF!</v>
      </c>
      <c r="BG274" s="235" t="e" cm="1">
        <f t="array" ref="BG274">_xlfn.XLOOKUP($A274&amp;$B274,'[2]产值及收款计划（2026）'!$A:$A&amp;'[2]产值及收款计划（2026）'!$B:$B,'[2]产值及收款计划（2026）'!BG:BG)</f>
        <v>#REF!</v>
      </c>
      <c r="BH274" s="235" t="e" cm="1">
        <f t="array" ref="BH274">_xlfn.XLOOKUP($A274&amp;$B274,'[2]产值及收款计划（2026）'!$A:$A&amp;'[2]产值及收款计划（2026）'!$B:$B,'[2]产值及收款计划（2026）'!BH:BH)</f>
        <v>#REF!</v>
      </c>
      <c r="BI274" s="235" t="e" cm="1">
        <f t="array" ref="BI274">_xlfn.XLOOKUP($A274&amp;$B274,'[2]产值及收款计划（2026）'!$A:$A&amp;'[2]产值及收款计划（2026）'!$B:$B,'[2]产值及收款计划（2026）'!BI:BI)</f>
        <v>#REF!</v>
      </c>
      <c r="BJ274" s="235" t="e" cm="1">
        <f t="array" ref="BJ274">_xlfn.XLOOKUP($A274&amp;$B274,'[2]产值及收款计划（2026）'!$A:$A&amp;'[2]产值及收款计划（2026）'!$B:$B,'[2]产值及收款计划（2026）'!BJ:BJ)</f>
        <v>#REF!</v>
      </c>
      <c r="BK274" s="235" t="e" cm="1">
        <f t="array" ref="BK274">_xlfn.XLOOKUP($A274&amp;$B274,'[2]产值及收款计划（2026）'!$A:$A&amp;'[2]产值及收款计划（2026）'!$B:$B,'[2]产值及收款计划（2026）'!BK:BK)</f>
        <v>#REF!</v>
      </c>
      <c r="BL274" s="235" t="e" cm="1">
        <f t="array" ref="BL274">_xlfn.XLOOKUP($A274&amp;$B274,'[2]产值及收款计划（2026）'!$A:$A&amp;'[2]产值及收款计划（2026）'!$B:$B,'[2]产值及收款计划（2026）'!BL:BL)</f>
        <v>#REF!</v>
      </c>
      <c r="BM274" s="235"/>
      <c r="BN274" s="235"/>
      <c r="BO274" s="235"/>
      <c r="BP274" s="235"/>
      <c r="BQ274" s="235" t="e">
        <f>_xlfn.XLOOKUP($C274,应收未收表!$AJ:$AJ,应收未收表!AK:AK)</f>
        <v>#N/A</v>
      </c>
      <c r="BR274" s="235" t="e">
        <f>_xlfn.XLOOKUP($C274,应收未收表!$AJ:$AJ,应收未收表!AL:AL)</f>
        <v>#N/A</v>
      </c>
      <c r="BS274" s="235" t="e">
        <f>_xlfn.XLOOKUP($C274,应收未收表!$AJ:$AJ,应收未收表!AM:AM)</f>
        <v>#N/A</v>
      </c>
      <c r="BT274" s="235" t="e">
        <f>_xlfn.XLOOKUP($C274,应收未收表!$AJ:$AJ,应收未收表!AN:AN)</f>
        <v>#N/A</v>
      </c>
      <c r="BU274" s="234" t="str" cm="1">
        <f t="array" ref="BU274">_xlfn.XLOOKUP($A274&amp;$B274,'[2]产值及收款计划（2026）'!$A:$A&amp;'[2]产值及收款计划（2026）'!$B:$B,'[2]产值及收款计划（2026）'!BQ:BQ)</f>
        <v>上海市政养护管理有限公司</v>
      </c>
      <c r="BV274" s="235" t="e" cm="1">
        <f t="array" ref="BV274">_xlfn.XLOOKUP($A274&amp;$B274,'[2]产值及收款计划（2026）'!$A:$A&amp;'[2]产值及收款计划（2026）'!$B:$B,'[2]产值及收款计划（2026）'!BR:BR)</f>
        <v>#REF!</v>
      </c>
      <c r="CE274" s="235" cm="1">
        <f t="array" ref="CE274">_xlfn.XLOOKUP($A274&amp;$B274,'[2]产值及收款计划（2026）'!$A:$A&amp;'[2]产值及收款计划（2026）'!$B:$B,'[2]产值及收款计划（2026）'!CA:CA)</f>
        <v>0</v>
      </c>
      <c r="CF274" s="235" cm="1">
        <f t="array" ref="CF274">_xlfn.XLOOKUP($A274&amp;$B274,'[2]产值及收款计划（2026）'!$A:$A&amp;'[2]产值及收款计划（2026）'!$B:$B,'[2]产值及收款计划（2026）'!CB:CB)</f>
        <v>0</v>
      </c>
      <c r="CG274" s="235" cm="1">
        <f t="array" ref="CG274">_xlfn.XLOOKUP($A274&amp;$B274,'[2]产值及收款计划（2026）'!$A:$A&amp;'[2]产值及收款计划（2026）'!$B:$B,'[2]产值及收款计划（2026）'!CC:CC)</f>
        <v>0</v>
      </c>
      <c r="CH274" s="235" cm="1">
        <f t="array" ref="CH274">_xlfn.XLOOKUP($A274&amp;$B274,'[2]产值及收款计划（2026）'!$A:$A&amp;'[2]产值及收款计划（2026）'!$B:$B,'[2]产值及收款计划（2026）'!CD:CD)</f>
        <v>0</v>
      </c>
      <c r="CI274" s="235" cm="1">
        <f t="array" ref="CI274">_xlfn.XLOOKUP($A274&amp;$B274,'[2]产值及收款计划（2026）'!$A:$A&amp;'[2]产值及收款计划（2026）'!$B:$B,'[2]产值及收款计划（2026）'!CE:CE)</f>
        <v>0</v>
      </c>
      <c r="CJ274" s="235" cm="1">
        <f t="array" ref="CJ274">_xlfn.XLOOKUP($A274&amp;$B274,'[2]产值及收款计划（2026）'!$A:$A&amp;'[2]产值及收款计划（2026）'!$B:$B,'[2]产值及收款计划（2026）'!CF:CF)</f>
        <v>0</v>
      </c>
      <c r="CK274" s="235" cm="1">
        <f t="array" ref="CK274">_xlfn.XLOOKUP($A274&amp;$B274,'[2]产值及收款计划（2026）'!$A:$A&amp;'[2]产值及收款计划（2026）'!$B:$B,'[2]产值及收款计划（2026）'!CG:CG)</f>
        <v>0</v>
      </c>
      <c r="CL274" s="235" cm="1">
        <f t="array" ref="CL274">_xlfn.XLOOKUP($A274&amp;$B274,'[2]产值及收款计划（2026）'!$A:$A&amp;'[2]产值及收款计划（2026）'!$B:$B,'[2]产值及收款计划（2026）'!CH:CH)</f>
        <v>0</v>
      </c>
      <c r="CM274" s="235" cm="1">
        <f t="array" ref="CM274">_xlfn.XLOOKUP($A274&amp;$B274,'[2]产值及收款计划（2026）'!$A:$A&amp;'[2]产值及收款计划（2026）'!$B:$B,'[2]产值及收款计划（2026）'!CI:CI)</f>
        <v>0</v>
      </c>
      <c r="CN274" s="235" cm="1">
        <f t="array" ref="CN274">_xlfn.XLOOKUP($A274&amp;$B274,'[2]产值及收款计划（2026）'!$A:$A&amp;'[2]产值及收款计划（2026）'!$B:$B,'[2]产值及收款计划（2026）'!CJ:CJ)</f>
        <v>0</v>
      </c>
      <c r="CO274" s="235" cm="1">
        <f t="array" ref="CO274">_xlfn.XLOOKUP($A274&amp;$B274,'[2]产值及收款计划（2026）'!$A:$A&amp;'[2]产值及收款计划（2026）'!$B:$B,'[2]产值及收款计划（2026）'!CK:CK)</f>
        <v>0</v>
      </c>
      <c r="CP274" s="235" cm="1">
        <f t="array" ref="CP274">_xlfn.XLOOKUP($A274&amp;$B274,'[2]产值及收款计划（2026）'!$A:$A&amp;'[2]产值及收款计划（2026）'!$B:$B,'[2]产值及收款计划（2026）'!CL:CL)</f>
        <v>0</v>
      </c>
      <c r="DE274" s="235" cm="1">
        <f t="array" ref="DE274">_xlfn.XLOOKUP($A274&amp;$B274,'[2]产值及收款计划（2026）'!$A:$A&amp;'[2]产值及收款计划（2026）'!$B:$B,'[2]产值及收款计划（2026）'!DA:DA)</f>
        <v>0</v>
      </c>
      <c r="DF274" s="235" cm="1">
        <f t="array" ref="DF274">_xlfn.XLOOKUP($A274&amp;$B274,'[2]产值及收款计划（2026）'!$A:$A&amp;'[2]产值及收款计划（2026）'!$B:$B,'[2]产值及收款计划（2026）'!DB:DB)</f>
        <v>3.45</v>
      </c>
      <c r="DG274" s="235" cm="1">
        <f t="array" ref="DG274">_xlfn.XLOOKUP($A274&amp;$B274,'[2]产值及收款计划（2026）'!$A:$A&amp;'[2]产值及收款计划（2026）'!$B:$B,'[2]产值及收款计划（2026）'!DC:DC)</f>
        <v>0</v>
      </c>
      <c r="DH274" s="235" cm="1">
        <f t="array" ref="DH274">_xlfn.XLOOKUP($A274&amp;$B274,'[2]产值及收款计划（2026）'!$A:$A&amp;'[2]产值及收款计划（2026）'!$B:$B,'[2]产值及收款计划（2026）'!DD:DD)</f>
        <v>0</v>
      </c>
      <c r="DI274" s="235" cm="1">
        <f t="array" ref="DI274">_xlfn.XLOOKUP($A274&amp;$B274,'[2]产值及收款计划（2026）'!$A:$A&amp;'[2]产值及收款计划（2026）'!$B:$B,'[2]产值及收款计划（2026）'!DE:DE)</f>
        <v>0</v>
      </c>
      <c r="DJ274" s="235" cm="1">
        <f t="array" ref="DJ274">_xlfn.XLOOKUP($A274&amp;$B274,'[2]产值及收款计划（2026）'!$A:$A&amp;'[2]产值及收款计划（2026）'!$B:$B,'[2]产值及收款计划（2026）'!DF:DF)</f>
        <v>0</v>
      </c>
      <c r="DK274" s="235" cm="1">
        <f t="array" ref="DK274">_xlfn.XLOOKUP($A274&amp;$B274,'[2]产值及收款计划（2026）'!$A:$A&amp;'[2]产值及收款计划（2026）'!$B:$B,'[2]产值及收款计划（2026）'!DG:DG)</f>
        <v>0</v>
      </c>
      <c r="DL274" s="235" cm="1">
        <f t="array" ref="DL274">_xlfn.XLOOKUP($A274&amp;$B274,'[2]产值及收款计划（2026）'!$A:$A&amp;'[2]产值及收款计划（2026）'!$B:$B,'[2]产值及收款计划（2026）'!DH:DH)</f>
        <v>0</v>
      </c>
      <c r="DM274" s="235" cm="1">
        <f t="array" ref="DM274">_xlfn.XLOOKUP($A274&amp;$B274,'[2]产值及收款计划（2026）'!$A:$A&amp;'[2]产值及收款计划（2026）'!$B:$B,'[2]产值及收款计划（2026）'!DI:DI)</f>
        <v>0</v>
      </c>
      <c r="DN274" s="235" cm="1">
        <f t="array" ref="DN274">_xlfn.XLOOKUP($A274&amp;$B274,'[2]产值及收款计划（2026）'!$A:$A&amp;'[2]产值及收款计划（2026）'!$B:$B,'[2]产值及收款计划（2026）'!DJ:DJ)</f>
        <v>0</v>
      </c>
      <c r="DO274" s="235" cm="1">
        <f t="array" ref="DO274">_xlfn.XLOOKUP($A274&amp;$B274,'[2]产值及收款计划（2026）'!$A:$A&amp;'[2]产值及收款计划（2026）'!$B:$B,'[2]产值及收款计划（2026）'!DK:DK)</f>
        <v>0</v>
      </c>
      <c r="DP274" s="235" cm="1">
        <f t="array" ref="DP274">_xlfn.XLOOKUP($A274&amp;$B274,'[2]产值及收款计划（2026）'!$A:$A&amp;'[2]产值及收款计划（2026）'!$B:$B,'[2]产值及收款计划（2026）'!DL:DL)</f>
        <v>0</v>
      </c>
      <c r="DQ274" s="243"/>
      <c r="DR274" s="229"/>
    </row>
    <row r="275" ht="20.25" spans="1:122">
      <c r="A275" s="233">
        <f t="shared" si="19"/>
        <v>126</v>
      </c>
      <c r="B275" s="233" t="s">
        <v>26</v>
      </c>
      <c r="C275" s="234" t="str" cm="1">
        <f t="array" ref="C275">_xlfn.XLOOKUP($A275&amp;$B275,'[2]产值及收款计划（2026）'!$A:$A&amp;'[2]产值及收款计划（2026）'!$B:$B,'[2]产值及收款计划（2026）'!C:C)</f>
        <v>C0CJZY-QT-T-2025142</v>
      </c>
      <c r="D275" s="234" t="str" cm="1">
        <f t="array" ref="D275">_xlfn.XLOOKUP($A275&amp;$B275,'[2]产值及收款计划（2026）'!$A:$A&amp;'[2]产值及收款计划（2026）'!$B:$B,'[2]产值及收款计划（2026）'!D:D)</f>
        <v>城市交通基础设施气象监测技术服务</v>
      </c>
      <c r="E275" s="235" cm="1">
        <f t="array" ref="E275">_xlfn.XLOOKUP($A275&amp;$B275,'[2]产值及收款计划（2026）'!$A:$A&amp;'[2]产值及收款计划（2026）'!$B:$B,'[2]产值及收款计划（2026）'!E:E)</f>
        <v>1.91</v>
      </c>
      <c r="F275" s="235" cm="1">
        <f t="array" ref="F275">_xlfn.XLOOKUP($A275&amp;$B275,'[2]产值及收款计划（2026）'!$A:$A&amp;'[2]产值及收款计划（2026）'!$B:$B,'[2]产值及收款计划（2026）'!F:F)</f>
        <v>1.91</v>
      </c>
      <c r="G275" s="235" cm="1">
        <f t="array" ref="G275">_xlfn.XLOOKUP($A275&amp;$B275,'[2]产值及收款计划（2026）'!$A:$A&amp;'[2]产值及收款计划（2026）'!$B:$B,'[2]产值及收款计划（2026）'!G:G)</f>
        <v>1.91</v>
      </c>
      <c r="H275" s="235" cm="1">
        <f t="array" ref="H275">_xlfn.XLOOKUP($A275&amp;$B275,'[2]产值及收款计划（2026）'!$A:$A&amp;'[2]产值及收款计划（2026）'!$B:$B,'[2]产值及收款计划（2026）'!H:H)</f>
        <v>0.975</v>
      </c>
      <c r="I275" s="236" cm="1">
        <f t="array" ref="I275">_xlfn.XLOOKUP($A275&amp;$B275,'[2]产值及收款计划（2026）'!$A:$A&amp;'[2]产值及收款计划（2026）'!$B:$B,'[2]产值及收款计划（2026）'!I:I)</f>
        <v>0.510471204188482</v>
      </c>
      <c r="J275" s="237" cm="1">
        <f t="array" ref="J275">_xlfn.XLOOKUP($A275&amp;$B275,'[2]产值及收款计划（2026）'!$A:$A&amp;'[2]产值及收款计划（2026）'!$B:$B,'[2]产值及收款计划（2026）'!J:J)</f>
        <v>0.06</v>
      </c>
      <c r="K275" s="235" t="e" cm="1">
        <f t="array" ref="K275">_xlfn.XLOOKUP($A275&amp;$B275,'[2]产值及收款计划（2026）'!$A:$A&amp;'[2]产值及收款计划（2026）'!$B:$B,'[2]产值及收款计划（2026）'!K:K)</f>
        <v>#REF!</v>
      </c>
      <c r="L275" s="235" t="e" cm="1">
        <f t="array" ref="L275">_xlfn.XLOOKUP($A275&amp;$B275,'[2]产值及收款计划（2026）'!$A:$A&amp;'[2]产值及收款计划（2026）'!$B:$B,'[2]产值及收款计划（2026）'!L:L)</f>
        <v>#REF!</v>
      </c>
      <c r="M275" s="235" t="str" cm="1">
        <f t="array" ref="M275">_xlfn.XLOOKUP($A275&amp;$B275,'[2]产值及收款计划（2026）'!$A:$A&amp;'[2]产值及收款计划（2026）'!$B:$B,'[2]产值及收款计划（2026）'!M:M)</f>
        <v>主导</v>
      </c>
      <c r="N275" s="235" t="str" cm="1">
        <f t="array" ref="N275">_xlfn.XLOOKUP($A275&amp;$B275,'[2]产值及收款计划（2026）'!$A:$A&amp;'[2]产值及收款计划（2026）'!$B:$B,'[2]产值及收款计划（2026）'!N:N)</f>
        <v>邱枫团队</v>
      </c>
      <c r="O275" s="235" t="str" cm="1">
        <f t="array" ref="O275">_xlfn.XLOOKUP($A275&amp;$B275,'[2]产值及收款计划（2026）'!$A:$A&amp;'[2]产值及收款计划（2026）'!$B:$B,'[2]产值及收款计划（2026）'!O:O)</f>
        <v>段炼</v>
      </c>
      <c r="P275" s="234" t="str" cm="1">
        <f t="array" ref="P275">_xlfn.XLOOKUP($A275&amp;$B275,'[2]产值及收款计划（2026）'!$A:$A&amp;'[2]产值及收款计划（2026）'!$B:$B,'[2]产值及收款计划（2026）'!P:P)</f>
        <v>在建</v>
      </c>
      <c r="Q275" s="235" t="e" cm="1">
        <f t="array" ref="Q275">_xlfn.XLOOKUP($A275&amp;$B275,'[2]产值及收款计划（2026）'!$A:$A&amp;'[2]产值及收款计划（2026）'!$B:$B,'[2]产值及收款计划（2026）'!Q:Q)</f>
        <v>#REF!</v>
      </c>
      <c r="R275" s="235" t="e" cm="1">
        <f t="array" ref="R275">_xlfn.XLOOKUP($A275&amp;$B275,'[2]产值及收款计划（2026）'!$A:$A&amp;'[2]产值及收款计划（2026）'!$B:$B,'[2]产值及收款计划（2026）'!R:R)</f>
        <v>#REF!</v>
      </c>
      <c r="S275" s="235" t="e" cm="1">
        <f t="array" ref="S275">_xlfn.XLOOKUP($A275&amp;$B275,'[2]产值及收款计划（2026）'!$A:$A&amp;'[2]产值及收款计划（2026）'!$B:$B,'[2]产值及收款计划（2026）'!S:S)</f>
        <v>#REF!</v>
      </c>
      <c r="T275" s="235" cm="1">
        <f t="array" ref="T275">_xlfn.XLOOKUP($A275&amp;$B275,'[2]产值及收款计划（2026）'!$A:$A&amp;'[2]产值及收款计划（2026）'!$B:$B,'[2]产值及收款计划（2026）'!T:T)</f>
        <v>0</v>
      </c>
      <c r="U275" s="235" cm="1">
        <f t="array" ref="U275">_xlfn.XLOOKUP($A275&amp;$B275,'[2]产值及收款计划（2026）'!$A:$A&amp;'[2]产值及收款计划（2026）'!$B:$B,'[2]产值及收款计划（2026）'!U:U)</f>
        <v>0</v>
      </c>
      <c r="V275" s="235" cm="1">
        <f t="array" ref="V275">_xlfn.XLOOKUP($A275&amp;$B275,'[2]产值及收款计划（2026）'!$A:$A&amp;'[2]产值及收款计划（2026）'!$B:$B,'[2]产值及收款计划（2026）'!V:V)</f>
        <v>1.91</v>
      </c>
      <c r="W275" s="235" t="e" cm="1">
        <f t="array" ref="W275">_xlfn.XLOOKUP($A275&amp;$B275,'[2]产值及收款计划（2026）'!$A:$A&amp;'[2]产值及收款计划（2026）'!$B:$B,'[2]产值及收款计划（2026）'!W:W)</f>
        <v>#REF!</v>
      </c>
      <c r="X275" s="235" t="e" cm="1">
        <f t="array" ref="X275">_xlfn.XLOOKUP($A275&amp;$B275,'[2]产值及收款计划（2026）'!$A:$A&amp;'[2]产值及收款计划（2026）'!$B:$B,'[2]产值及收款计划（2026）'!X:X)</f>
        <v>#REF!</v>
      </c>
      <c r="Y275" s="235" t="e" cm="1">
        <f t="array" ref="Y275">_xlfn.XLOOKUP($A275&amp;$B275,'[2]产值及收款计划（2026）'!$A:$A&amp;'[2]产值及收款计划（2026）'!$B:$B,'[2]产值及收款计划（2026）'!Y:Y)</f>
        <v>#REF!</v>
      </c>
      <c r="Z275" s="235" t="e" cm="1">
        <f t="array" ref="Z275">_xlfn.XLOOKUP($A275&amp;$B275,'[2]产值及收款计划（2026）'!$A:$A&amp;'[2]产值及收款计划（2026）'!$B:$B,'[2]产值及收款计划（2026）'!Z:Z)</f>
        <v>#REF!</v>
      </c>
      <c r="AA275" s="235" t="e" cm="1">
        <f t="array" ref="AA275">_xlfn.XLOOKUP($A275&amp;$B275,'[2]产值及收款计划（2026）'!$A:$A&amp;'[2]产值及收款计划（2026）'!$B:$B,'[2]产值及收款计划（2026）'!AA:AA)</f>
        <v>#REF!</v>
      </c>
      <c r="AB275" s="235" cm="1">
        <f t="array" ref="AB275">_xlfn.XLOOKUP($A275&amp;$B275,'[2]产值及收款计划（2026）'!$A:$A&amp;'[2]产值及收款计划（2026）'!$B:$B,'[2]产值及收款计划（2026）'!AB:AB)</f>
        <v>1.91</v>
      </c>
      <c r="AC275" s="235" cm="1">
        <f t="array" ref="AC275">_xlfn.XLOOKUP($A275&amp;$B275,'[2]产值及收款计划（2026）'!$A:$A&amp;'[2]产值及收款计划（2026）'!$B:$B,'[2]产值及收款计划（2026）'!AC:AC)</f>
        <v>1.91</v>
      </c>
      <c r="AD275" s="235" t="e" cm="1">
        <f t="array" ref="AD275">_xlfn.XLOOKUP($A275&amp;$B275,'[2]产值及收款计划（2026）'!$A:$A&amp;'[2]产值及收款计划（2026）'!$B:$B,'[2]产值及收款计划（2026）'!AD:AD)</f>
        <v>#REF!</v>
      </c>
      <c r="AE275" s="235" t="e" cm="1">
        <f t="array" ref="AE275">_xlfn.XLOOKUP($A275&amp;$B275,'[2]产值及收款计划（2026）'!$A:$A&amp;'[2]产值及收款计划（2026）'!$B:$B,'[2]产值及收款计划（2026）'!AE:AE)</f>
        <v>#REF!</v>
      </c>
      <c r="AF275" s="235" t="e" cm="1">
        <f t="array" ref="AF275">_xlfn.XLOOKUP($A275&amp;$B275,'[2]产值及收款计划（2026）'!$A:$A&amp;'[2]产值及收款计划（2026）'!$B:$B,'[2]产值及收款计划（2026）'!AF:AF)</f>
        <v>#REF!</v>
      </c>
      <c r="AG275" s="235" t="e" cm="1">
        <f t="array" ref="AG275">_xlfn.XLOOKUP($A275&amp;$B275,'[2]产值及收款计划（2026）'!$A:$A&amp;'[2]产值及收款计划（2026）'!$B:$B,'[2]产值及收款计划（2026）'!AG:AG)</f>
        <v>#REF!</v>
      </c>
      <c r="AH275" s="235" t="e" cm="1">
        <f t="array" ref="AH275">_xlfn.XLOOKUP($A275&amp;$B275,'[2]产值及收款计划（2026）'!$A:$A&amp;'[2]产值及收款计划（2026）'!$B:$B,'[2]产值及收款计划（2026）'!AH:AH)</f>
        <v>#REF!</v>
      </c>
      <c r="AI275" s="235" t="e" cm="1">
        <f t="array" ref="AI275">_xlfn.XLOOKUP($A275&amp;$B275,'[2]产值及收款计划（2026）'!$A:$A&amp;'[2]产值及收款计划（2026）'!$B:$B,'[2]产值及收款计划（2026）'!AI:AI)</f>
        <v>#REF!</v>
      </c>
      <c r="AJ275" s="235" t="e" cm="1">
        <f t="array" ref="AJ275">_xlfn.XLOOKUP($A275&amp;$B275,'[2]产值及收款计划（2026）'!$A:$A&amp;'[2]产值及收款计划（2026）'!$B:$B,'[2]产值及收款计划（2026）'!AJ:AJ)</f>
        <v>#REF!</v>
      </c>
      <c r="AK275" s="235" t="e" cm="1">
        <f t="array" ref="AK275">_xlfn.XLOOKUP($A275&amp;$B275,'[2]产值及收款计划（2026）'!$A:$A&amp;'[2]产值及收款计划（2026）'!$B:$B,'[2]产值及收款计划（2026）'!AK:AK)</f>
        <v>#REF!</v>
      </c>
      <c r="AL275" s="235" t="e" cm="1">
        <f t="array" ref="AL275">_xlfn.XLOOKUP($A275&amp;$B275,'[2]产值及收款计划（2026）'!$A:$A&amp;'[2]产值及收款计划（2026）'!$B:$B,'[2]产值及收款计划（2026）'!AL:AL)</f>
        <v>#REF!</v>
      </c>
      <c r="AM275" s="242" t="e" cm="1">
        <f t="array" ref="AM275">_xlfn.LET(_xlpm.勾选月份状态数组,TRANSPOSE('PPT(12-15页）-TOP10'!$A$3:$A$14),_xlpm.选择数据区,IF('PPT(12-15页）-TOP10'!$E$3="收款",$BA275:$BL275,$AA275:$AL275),SUM(_xlfn._xlws.FILTER(_xlpm.选择数据区,_xlpm.勾选月份状态数组,"")))</f>
        <v>#REF!</v>
      </c>
      <c r="AN275" s="235" t="e">
        <f>_xlfn.XLOOKUP($C275,应收未收表!$T:$T,应收未收表!AA:AA)</f>
        <v>#N/A</v>
      </c>
      <c r="AO275" s="235" t="e">
        <f>_xlfn.XLOOKUP($C275,应收未收表!$T:$T,应收未收表!AB:AB)</f>
        <v>#N/A</v>
      </c>
      <c r="AP275" s="235" t="e">
        <f>_xlfn.XLOOKUP($C275,应收未收表!$T:$T,应收未收表!AC:AC)</f>
        <v>#N/A</v>
      </c>
      <c r="AQ275" s="235" t="e">
        <f>_xlfn.XLOOKUP($C275,应收未收表!$T:$T,应收未收表!AE:AE)</f>
        <v>#N/A</v>
      </c>
      <c r="AR275" s="235" t="e">
        <f>_xlfn.XLOOKUP($C275,应收未收表!$T:$T,应收未收表!AF:AF)</f>
        <v>#N/A</v>
      </c>
      <c r="AS275" s="235" t="e" cm="1">
        <f t="array" ref="AS275">_xlfn.XLOOKUP($A275&amp;$B275,'[2]产值及收款计划（2026）'!$A:$A&amp;'[2]产值及收款计划（2026）'!$B:$B,'[2]产值及收款计划（2026）'!AS:AS)</f>
        <v>#REF!</v>
      </c>
      <c r="AT275" s="235" t="e" cm="1">
        <f t="array" ref="AT275">_xlfn.XLOOKUP($A275&amp;$B275,'[2]产值及收款计划（2026）'!$A:$A&amp;'[2]产值及收款计划（2026）'!$B:$B,'[2]产值及收款计划（2026）'!AT:AT)</f>
        <v>#REF!</v>
      </c>
      <c r="AU275" s="235" t="e" cm="1">
        <f t="array" ref="AU275">_xlfn.XLOOKUP($A275&amp;$B275,'[2]产值及收款计划（2026）'!$A:$A&amp;'[2]产值及收款计划（2026）'!$B:$B,'[2]产值及收款计划（2026）'!AU:AU)</f>
        <v>#REF!</v>
      </c>
      <c r="AV275" s="235" t="e" cm="1">
        <f t="array" ref="AV275">_xlfn.XLOOKUP($A275&amp;$B275,'[2]产值及收款计划（2026）'!$A:$A&amp;'[2]产值及收款计划（2026）'!$B:$B,'[2]产值及收款计划（2026）'!AV:AV)</f>
        <v>#REF!</v>
      </c>
      <c r="AW275" s="235" cm="1">
        <f t="array" ref="AW275">_xlfn.XLOOKUP($A275&amp;$B275,'[2]产值及收款计划（2026）'!$A:$A&amp;'[2]产值及收款计划（2026）'!$B:$B,'[2]产值及收款计划（2026）'!AW:AW)</f>
        <v>0</v>
      </c>
      <c r="AX275" s="235" cm="1">
        <f t="array" ref="AX275">_xlfn.XLOOKUP($A275&amp;$B275,'[2]产值及收款计划（2026）'!$A:$A&amp;'[2]产值及收款计划（2026）'!$B:$B,'[2]产值及收款计划（2026）'!AX:AX)</f>
        <v>0</v>
      </c>
      <c r="AY275" s="235" cm="1">
        <f t="array" ref="AY275">_xlfn.XLOOKUP($A275&amp;$B275,'[2]产值及收款计划（2026）'!$A:$A&amp;'[2]产值及收款计划（2026）'!$B:$B,'[2]产值及收款计划（2026）'!AY:AY)</f>
        <v>1.91</v>
      </c>
      <c r="AZ275" s="235" cm="1">
        <f t="array" ref="AZ275">_xlfn.XLOOKUP($A275&amp;$B275,'[2]产值及收款计划（2026）'!$A:$A&amp;'[2]产值及收款计划（2026）'!$B:$B,'[2]产值及收款计划（2026）'!AZ:AZ)</f>
        <v>0</v>
      </c>
      <c r="BA275" s="235" t="e" cm="1">
        <f t="array" ref="BA275">_xlfn.XLOOKUP($A275&amp;$B275,'[2]产值及收款计划（2026）'!$A:$A&amp;'[2]产值及收款计划（2026）'!$B:$B,'[2]产值及收款计划（2026）'!BA:BA)</f>
        <v>#REF!</v>
      </c>
      <c r="BB275" s="235" t="e" cm="1">
        <f t="array" ref="BB275">_xlfn.XLOOKUP($A275&amp;$B275,'[2]产值及收款计划（2026）'!$A:$A&amp;'[2]产值及收款计划（2026）'!$B:$B,'[2]产值及收款计划（2026）'!BB:BB)</f>
        <v>#REF!</v>
      </c>
      <c r="BC275" s="235" cm="1">
        <f t="array" ref="BC275">_xlfn.XLOOKUP($A275&amp;$B275,'[2]产值及收款计划（2026）'!$A:$A&amp;'[2]产值及收款计划（2026）'!$B:$B,'[2]产值及收款计划（2026）'!BC:BC)</f>
        <v>1.91</v>
      </c>
      <c r="BD275" s="235" t="e" cm="1">
        <f t="array" ref="BD275">_xlfn.XLOOKUP($A275&amp;$B275,'[2]产值及收款计划（2026）'!$A:$A&amp;'[2]产值及收款计划（2026）'!$B:$B,'[2]产值及收款计划（2026）'!BD:BD)</f>
        <v>#REF!</v>
      </c>
      <c r="BE275" s="235" t="e" cm="1">
        <f t="array" ref="BE275">_xlfn.XLOOKUP($A275&amp;$B275,'[2]产值及收款计划（2026）'!$A:$A&amp;'[2]产值及收款计划（2026）'!$B:$B,'[2]产值及收款计划（2026）'!BE:BE)</f>
        <v>#REF!</v>
      </c>
      <c r="BF275" s="235" t="e" cm="1">
        <f t="array" ref="BF275">_xlfn.XLOOKUP($A275&amp;$B275,'[2]产值及收款计划（2026）'!$A:$A&amp;'[2]产值及收款计划（2026）'!$B:$B,'[2]产值及收款计划（2026）'!BF:BF)</f>
        <v>#REF!</v>
      </c>
      <c r="BG275" s="235" t="e" cm="1">
        <f t="array" ref="BG275">_xlfn.XLOOKUP($A275&amp;$B275,'[2]产值及收款计划（2026）'!$A:$A&amp;'[2]产值及收款计划（2026）'!$B:$B,'[2]产值及收款计划（2026）'!BG:BG)</f>
        <v>#REF!</v>
      </c>
      <c r="BH275" s="235" t="e" cm="1">
        <f t="array" ref="BH275">_xlfn.XLOOKUP($A275&amp;$B275,'[2]产值及收款计划（2026）'!$A:$A&amp;'[2]产值及收款计划（2026）'!$B:$B,'[2]产值及收款计划（2026）'!BH:BH)</f>
        <v>#REF!</v>
      </c>
      <c r="BI275" s="235" t="e" cm="1">
        <f t="array" ref="BI275">_xlfn.XLOOKUP($A275&amp;$B275,'[2]产值及收款计划（2026）'!$A:$A&amp;'[2]产值及收款计划（2026）'!$B:$B,'[2]产值及收款计划（2026）'!BI:BI)</f>
        <v>#REF!</v>
      </c>
      <c r="BJ275" s="235" t="e" cm="1">
        <f t="array" ref="BJ275">_xlfn.XLOOKUP($A275&amp;$B275,'[2]产值及收款计划（2026）'!$A:$A&amp;'[2]产值及收款计划（2026）'!$B:$B,'[2]产值及收款计划（2026）'!BJ:BJ)</f>
        <v>#REF!</v>
      </c>
      <c r="BK275" s="235" t="e" cm="1">
        <f t="array" ref="BK275">_xlfn.XLOOKUP($A275&amp;$B275,'[2]产值及收款计划（2026）'!$A:$A&amp;'[2]产值及收款计划（2026）'!$B:$B,'[2]产值及收款计划（2026）'!BK:BK)</f>
        <v>#REF!</v>
      </c>
      <c r="BL275" s="235" t="e" cm="1">
        <f t="array" ref="BL275">_xlfn.XLOOKUP($A275&amp;$B275,'[2]产值及收款计划（2026）'!$A:$A&amp;'[2]产值及收款计划（2026）'!$B:$B,'[2]产值及收款计划（2026）'!BL:BL)</f>
        <v>#REF!</v>
      </c>
      <c r="BM275" s="235"/>
      <c r="BN275" s="235"/>
      <c r="BO275" s="235"/>
      <c r="BP275" s="235"/>
      <c r="BQ275" s="235" t="e">
        <f>_xlfn.XLOOKUP($C275,应收未收表!$AJ:$AJ,应收未收表!AK:AK)</f>
        <v>#N/A</v>
      </c>
      <c r="BR275" s="235" t="e">
        <f>_xlfn.XLOOKUP($C275,应收未收表!$AJ:$AJ,应收未收表!AL:AL)</f>
        <v>#N/A</v>
      </c>
      <c r="BS275" s="235" t="e">
        <f>_xlfn.XLOOKUP($C275,应收未收表!$AJ:$AJ,应收未收表!AM:AM)</f>
        <v>#N/A</v>
      </c>
      <c r="BT275" s="235" t="e">
        <f>_xlfn.XLOOKUP($C275,应收未收表!$AJ:$AJ,应收未收表!AN:AN)</f>
        <v>#N/A</v>
      </c>
      <c r="BU275" s="234" t="str" cm="1">
        <f t="array" ref="BU275">_xlfn.XLOOKUP($A275&amp;$B275,'[2]产值及收款计划（2026）'!$A:$A&amp;'[2]产值及收款计划（2026）'!$B:$B,'[2]产值及收款计划（2026）'!BQ:BQ)</f>
        <v>上海城建城市运营（集团）有限公司</v>
      </c>
      <c r="BV275" s="235" t="e" cm="1">
        <f t="array" ref="BV275">_xlfn.XLOOKUP($A275&amp;$B275,'[2]产值及收款计划（2026）'!$A:$A&amp;'[2]产值及收款计划（2026）'!$B:$B,'[2]产值及收款计划（2026）'!BR:BR)</f>
        <v>#REF!</v>
      </c>
      <c r="CE275" s="235" cm="1">
        <f t="array" ref="CE275">_xlfn.XLOOKUP($A275&amp;$B275,'[2]产值及收款计划（2026）'!$A:$A&amp;'[2]产值及收款计划（2026）'!$B:$B,'[2]产值及收款计划（2026）'!CA:CA)</f>
        <v>0</v>
      </c>
      <c r="CF275" s="235" cm="1">
        <f t="array" ref="CF275">_xlfn.XLOOKUP($A275&amp;$B275,'[2]产值及收款计划（2026）'!$A:$A&amp;'[2]产值及收款计划（2026）'!$B:$B,'[2]产值及收款计划（2026）'!CB:CB)</f>
        <v>0</v>
      </c>
      <c r="CG275" s="235" cm="1">
        <f t="array" ref="CG275">_xlfn.XLOOKUP($A275&amp;$B275,'[2]产值及收款计划（2026）'!$A:$A&amp;'[2]产值及收款计划（2026）'!$B:$B,'[2]产值及收款计划（2026）'!CC:CC)</f>
        <v>0</v>
      </c>
      <c r="CH275" s="235" cm="1">
        <f t="array" ref="CH275">_xlfn.XLOOKUP($A275&amp;$B275,'[2]产值及收款计划（2026）'!$A:$A&amp;'[2]产值及收款计划（2026）'!$B:$B,'[2]产值及收款计划（2026）'!CD:CD)</f>
        <v>0</v>
      </c>
      <c r="CI275" s="235" cm="1">
        <f t="array" ref="CI275">_xlfn.XLOOKUP($A275&amp;$B275,'[2]产值及收款计划（2026）'!$A:$A&amp;'[2]产值及收款计划（2026）'!$B:$B,'[2]产值及收款计划（2026）'!CE:CE)</f>
        <v>0</v>
      </c>
      <c r="CJ275" s="235" cm="1">
        <f t="array" ref="CJ275">_xlfn.XLOOKUP($A275&amp;$B275,'[2]产值及收款计划（2026）'!$A:$A&amp;'[2]产值及收款计划（2026）'!$B:$B,'[2]产值及收款计划（2026）'!CF:CF)</f>
        <v>0</v>
      </c>
      <c r="CK275" s="235" cm="1">
        <f t="array" ref="CK275">_xlfn.XLOOKUP($A275&amp;$B275,'[2]产值及收款计划（2026）'!$A:$A&amp;'[2]产值及收款计划（2026）'!$B:$B,'[2]产值及收款计划（2026）'!CG:CG)</f>
        <v>0</v>
      </c>
      <c r="CL275" s="235" cm="1">
        <f t="array" ref="CL275">_xlfn.XLOOKUP($A275&amp;$B275,'[2]产值及收款计划（2026）'!$A:$A&amp;'[2]产值及收款计划（2026）'!$B:$B,'[2]产值及收款计划（2026）'!CH:CH)</f>
        <v>0</v>
      </c>
      <c r="CM275" s="235" cm="1">
        <f t="array" ref="CM275">_xlfn.XLOOKUP($A275&amp;$B275,'[2]产值及收款计划（2026）'!$A:$A&amp;'[2]产值及收款计划（2026）'!$B:$B,'[2]产值及收款计划（2026）'!CI:CI)</f>
        <v>0</v>
      </c>
      <c r="CN275" s="235" cm="1">
        <f t="array" ref="CN275">_xlfn.XLOOKUP($A275&amp;$B275,'[2]产值及收款计划（2026）'!$A:$A&amp;'[2]产值及收款计划（2026）'!$B:$B,'[2]产值及收款计划（2026）'!CJ:CJ)</f>
        <v>0</v>
      </c>
      <c r="CO275" s="235" cm="1">
        <f t="array" ref="CO275">_xlfn.XLOOKUP($A275&amp;$B275,'[2]产值及收款计划（2026）'!$A:$A&amp;'[2]产值及收款计划（2026）'!$B:$B,'[2]产值及收款计划（2026）'!CK:CK)</f>
        <v>0</v>
      </c>
      <c r="CP275" s="235" cm="1">
        <f t="array" ref="CP275">_xlfn.XLOOKUP($A275&amp;$B275,'[2]产值及收款计划（2026）'!$A:$A&amp;'[2]产值及收款计划（2026）'!$B:$B,'[2]产值及收款计划（2026）'!CL:CL)</f>
        <v>0</v>
      </c>
      <c r="DE275" s="235" cm="1">
        <f t="array" ref="DE275">_xlfn.XLOOKUP($A275&amp;$B275,'[2]产值及收款计划（2026）'!$A:$A&amp;'[2]产值及收款计划（2026）'!$B:$B,'[2]产值及收款计划（2026）'!DA:DA)</f>
        <v>0</v>
      </c>
      <c r="DF275" s="235" cm="1">
        <f t="array" ref="DF275">_xlfn.XLOOKUP($A275&amp;$B275,'[2]产值及收款计划（2026）'!$A:$A&amp;'[2]产值及收款计划（2026）'!$B:$B,'[2]产值及收款计划（2026）'!DB:DB)</f>
        <v>0</v>
      </c>
      <c r="DG275" s="235" cm="1">
        <f t="array" ref="DG275">_xlfn.XLOOKUP($A275&amp;$B275,'[2]产值及收款计划（2026）'!$A:$A&amp;'[2]产值及收款计划（2026）'!$B:$B,'[2]产值及收款计划（2026）'!DC:DC)</f>
        <v>0</v>
      </c>
      <c r="DH275" s="235" cm="1">
        <f t="array" ref="DH275">_xlfn.XLOOKUP($A275&amp;$B275,'[2]产值及收款计划（2026）'!$A:$A&amp;'[2]产值及收款计划（2026）'!$B:$B,'[2]产值及收款计划（2026）'!DD:DD)</f>
        <v>0</v>
      </c>
      <c r="DI275" s="235" cm="1">
        <f t="array" ref="DI275">_xlfn.XLOOKUP($A275&amp;$B275,'[2]产值及收款计划（2026）'!$A:$A&amp;'[2]产值及收款计划（2026）'!$B:$B,'[2]产值及收款计划（2026）'!DE:DE)</f>
        <v>0</v>
      </c>
      <c r="DJ275" s="235" cm="1">
        <f t="array" ref="DJ275">_xlfn.XLOOKUP($A275&amp;$B275,'[2]产值及收款计划（2026）'!$A:$A&amp;'[2]产值及收款计划（2026）'!$B:$B,'[2]产值及收款计划（2026）'!DF:DF)</f>
        <v>0</v>
      </c>
      <c r="DK275" s="235" cm="1">
        <f t="array" ref="DK275">_xlfn.XLOOKUP($A275&amp;$B275,'[2]产值及收款计划（2026）'!$A:$A&amp;'[2]产值及收款计划（2026）'!$B:$B,'[2]产值及收款计划（2026）'!DG:DG)</f>
        <v>0</v>
      </c>
      <c r="DL275" s="235" cm="1">
        <f t="array" ref="DL275">_xlfn.XLOOKUP($A275&amp;$B275,'[2]产值及收款计划（2026）'!$A:$A&amp;'[2]产值及收款计划（2026）'!$B:$B,'[2]产值及收款计划（2026）'!DH:DH)</f>
        <v>0</v>
      </c>
      <c r="DM275" s="235" cm="1">
        <f t="array" ref="DM275">_xlfn.XLOOKUP($A275&amp;$B275,'[2]产值及收款计划（2026）'!$A:$A&amp;'[2]产值及收款计划（2026）'!$B:$B,'[2]产值及收款计划（2026）'!DI:DI)</f>
        <v>0</v>
      </c>
      <c r="DN275" s="235" cm="1">
        <f t="array" ref="DN275">_xlfn.XLOOKUP($A275&amp;$B275,'[2]产值及收款计划（2026）'!$A:$A&amp;'[2]产值及收款计划（2026）'!$B:$B,'[2]产值及收款计划（2026）'!DJ:DJ)</f>
        <v>0</v>
      </c>
      <c r="DO275" s="235" cm="1">
        <f t="array" ref="DO275">_xlfn.XLOOKUP($A275&amp;$B275,'[2]产值及收款计划（2026）'!$A:$A&amp;'[2]产值及收款计划（2026）'!$B:$B,'[2]产值及收款计划（2026）'!DK:DK)</f>
        <v>0</v>
      </c>
      <c r="DP275" s="235" cm="1">
        <f t="array" ref="DP275">_xlfn.XLOOKUP($A275&amp;$B275,'[2]产值及收款计划（2026）'!$A:$A&amp;'[2]产值及收款计划（2026）'!$B:$B,'[2]产值及收款计划（2026）'!DL:DL)</f>
        <v>0</v>
      </c>
      <c r="DQ275" s="243"/>
      <c r="DR275" s="229"/>
    </row>
    <row r="276" ht="20.25" spans="1:122">
      <c r="A276" s="233">
        <f t="shared" si="19"/>
        <v>127</v>
      </c>
      <c r="B276" s="233" t="s">
        <v>26</v>
      </c>
      <c r="C276" s="234" t="str" cm="1">
        <f t="array" ref="C276">_xlfn.XLOOKUP($A276&amp;$B276,'[2]产值及收款计划（2026）'!$A:$A&amp;'[2]产值及收款计划（2026）'!$B:$B,'[2]产值及收款计划（2026）'!C:C)</f>
        <v>C0CJZY-FW-T-2025140</v>
      </c>
      <c r="D276" s="234" t="str" cm="1">
        <f t="array" ref="D276">_xlfn.XLOOKUP($A276&amp;$B276,'[2]产值及收款计划（2026）'!$A:$A&amp;'[2]产值及收款计划（2026）'!$B:$B,'[2]产值及收款计划（2026）'!D:D)</f>
        <v>双流区基础设施智慧运营管理大屏软件建设项目</v>
      </c>
      <c r="E276" s="235" cm="1">
        <f t="array" ref="E276">_xlfn.XLOOKUP($A276&amp;$B276,'[2]产值及收款计划（2026）'!$A:$A&amp;'[2]产值及收款计划（2026）'!$B:$B,'[2]产值及收款计划（2026）'!E:E)</f>
        <v>191.99</v>
      </c>
      <c r="F276" s="235" cm="1">
        <f t="array" ref="F276">_xlfn.XLOOKUP($A276&amp;$B276,'[2]产值及收款计划（2026）'!$A:$A&amp;'[2]产值及收款计划（2026）'!$B:$B,'[2]产值及收款计划（2026）'!F:F)</f>
        <v>191.99</v>
      </c>
      <c r="G276" s="235" cm="1">
        <f t="array" ref="G276">_xlfn.XLOOKUP($A276&amp;$B276,'[2]产值及收款计划（2026）'!$A:$A&amp;'[2]产值及收款计划（2026）'!$B:$B,'[2]产值及收款计划（2026）'!G:G)</f>
        <v>191.99</v>
      </c>
      <c r="H276" s="235" cm="1">
        <f t="array" ref="H276">_xlfn.XLOOKUP($A276&amp;$B276,'[2]产值及收款计划（2026）'!$A:$A&amp;'[2]产值及收款计划（2026）'!$B:$B,'[2]产值及收款计划（2026）'!H:H)</f>
        <v>87.99</v>
      </c>
      <c r="I276" s="236" cm="1">
        <f t="array" ref="I276">_xlfn.XLOOKUP($A276&amp;$B276,'[2]产值及收款计划（2026）'!$A:$A&amp;'[2]产值及收款计划（2026）'!$B:$B,'[2]产值及收款计划（2026）'!I:I)</f>
        <v>0.458305120058336</v>
      </c>
      <c r="J276" s="237" cm="1">
        <f t="array" ref="J276">_xlfn.XLOOKUP($A276&amp;$B276,'[2]产值及收款计划（2026）'!$A:$A&amp;'[2]产值及收款计划（2026）'!$B:$B,'[2]产值及收款计划（2026）'!J:J)</f>
        <v>0.06</v>
      </c>
      <c r="K276" s="235" t="e" cm="1">
        <f t="array" ref="K276">_xlfn.XLOOKUP($A276&amp;$B276,'[2]产值及收款计划（2026）'!$A:$A&amp;'[2]产值及收款计划（2026）'!$B:$B,'[2]产值及收款计划（2026）'!K:K)</f>
        <v>#REF!</v>
      </c>
      <c r="L276" s="235" t="e" cm="1">
        <f t="array" ref="L276">_xlfn.XLOOKUP($A276&amp;$B276,'[2]产值及收款计划（2026）'!$A:$A&amp;'[2]产值及收款计划（2026）'!$B:$B,'[2]产值及收款计划（2026）'!L:L)</f>
        <v>#REF!</v>
      </c>
      <c r="M276" s="235" t="str" cm="1">
        <f t="array" ref="M276">_xlfn.XLOOKUP($A276&amp;$B276,'[2]产值及收款计划（2026）'!$A:$A&amp;'[2]产值及收款计划（2026）'!$B:$B,'[2]产值及收款计划（2026）'!M:M)</f>
        <v>主导</v>
      </c>
      <c r="N276" s="235" t="str" cm="1">
        <f t="array" ref="N276">_xlfn.XLOOKUP($A276&amp;$B276,'[2]产值及收款计划（2026）'!$A:$A&amp;'[2]产值及收款计划（2026）'!$B:$B,'[2]产值及收款计划（2026）'!N:N)</f>
        <v>贺一玮团队</v>
      </c>
      <c r="O276" s="235" t="str" cm="1">
        <f t="array" ref="O276">_xlfn.XLOOKUP($A276&amp;$B276,'[2]产值及收款计划（2026）'!$A:$A&amp;'[2]产值及收款计划（2026）'!$B:$B,'[2]产值及收款计划（2026）'!O:O)</f>
        <v>贺一玮</v>
      </c>
      <c r="P276" s="234" t="str" cm="1">
        <f t="array" ref="P276">_xlfn.XLOOKUP($A276&amp;$B276,'[2]产值及收款计划（2026）'!$A:$A&amp;'[2]产值及收款计划（2026）'!$B:$B,'[2]产值及收款计划（2026）'!P:P)</f>
        <v>25已完结</v>
      </c>
      <c r="Q276" s="235" t="e" cm="1">
        <f t="array" ref="Q276">_xlfn.XLOOKUP($A276&amp;$B276,'[2]产值及收款计划（2026）'!$A:$A&amp;'[2]产值及收款计划（2026）'!$B:$B,'[2]产值及收款计划（2026）'!Q:Q)</f>
        <v>#REF!</v>
      </c>
      <c r="R276" s="235" t="e" cm="1">
        <f t="array" ref="R276">_xlfn.XLOOKUP($A276&amp;$B276,'[2]产值及收款计划（2026）'!$A:$A&amp;'[2]产值及收款计划（2026）'!$B:$B,'[2]产值及收款计划（2026）'!R:R)</f>
        <v>#REF!</v>
      </c>
      <c r="S276" s="235" t="e" cm="1">
        <f t="array" ref="S276">_xlfn.XLOOKUP($A276&amp;$B276,'[2]产值及收款计划（2026）'!$A:$A&amp;'[2]产值及收款计划（2026）'!$B:$B,'[2]产值及收款计划（2026）'!S:S)</f>
        <v>#REF!</v>
      </c>
      <c r="T276" s="235" cm="1">
        <f t="array" ref="T276">_xlfn.XLOOKUP($A276&amp;$B276,'[2]产值及收款计划（2026）'!$A:$A&amp;'[2]产值及收款计划（2026）'!$B:$B,'[2]产值及收款计划（2026）'!T:T)</f>
        <v>191.99</v>
      </c>
      <c r="U276" s="235" cm="1">
        <f t="array" ref="U276">_xlfn.XLOOKUP($A276&amp;$B276,'[2]产值及收款计划（2026）'!$A:$A&amp;'[2]产值及收款计划（2026）'!$B:$B,'[2]产值及收款计划（2026）'!U:U)</f>
        <v>0</v>
      </c>
      <c r="V276" s="235" cm="1">
        <f t="array" ref="V276">_xlfn.XLOOKUP($A276&amp;$B276,'[2]产值及收款计划（2026）'!$A:$A&amp;'[2]产值及收款计划（2026）'!$B:$B,'[2]产值及收款计划（2026）'!V:V)</f>
        <v>0</v>
      </c>
      <c r="W276" s="235" t="e" cm="1">
        <f t="array" ref="W276">_xlfn.XLOOKUP($A276&amp;$B276,'[2]产值及收款计划（2026）'!$A:$A&amp;'[2]产值及收款计划（2026）'!$B:$B,'[2]产值及收款计划（2026）'!W:W)</f>
        <v>#REF!</v>
      </c>
      <c r="X276" s="235" t="e" cm="1">
        <f t="array" ref="X276">_xlfn.XLOOKUP($A276&amp;$B276,'[2]产值及收款计划（2026）'!$A:$A&amp;'[2]产值及收款计划（2026）'!$B:$B,'[2]产值及收款计划（2026）'!X:X)</f>
        <v>#REF!</v>
      </c>
      <c r="Y276" s="235" t="e" cm="1">
        <f t="array" ref="Y276">_xlfn.XLOOKUP($A276&amp;$B276,'[2]产值及收款计划（2026）'!$A:$A&amp;'[2]产值及收款计划（2026）'!$B:$B,'[2]产值及收款计划（2026）'!Y:Y)</f>
        <v>#REF!</v>
      </c>
      <c r="Z276" s="235" t="e" cm="1">
        <f t="array" ref="Z276">_xlfn.XLOOKUP($A276&amp;$B276,'[2]产值及收款计划（2026）'!$A:$A&amp;'[2]产值及收款计划（2026）'!$B:$B,'[2]产值及收款计划（2026）'!Z:Z)</f>
        <v>#REF!</v>
      </c>
      <c r="AA276" s="235" cm="1">
        <f t="array" ref="AA276">_xlfn.XLOOKUP($A276&amp;$B276,'[2]产值及收款计划（2026）'!$A:$A&amp;'[2]产值及收款计划（2026）'!$B:$B,'[2]产值及收款计划（2026）'!AA:AA)</f>
        <v>0</v>
      </c>
      <c r="AB276" s="235" cm="1">
        <f t="array" ref="AB276">_xlfn.XLOOKUP($A276&amp;$B276,'[2]产值及收款计划（2026）'!$A:$A&amp;'[2]产值及收款计划（2026）'!$B:$B,'[2]产值及收款计划（2026）'!AB:AB)</f>
        <v>0</v>
      </c>
      <c r="AC276" s="235" cm="1">
        <f t="array" ref="AC276">_xlfn.XLOOKUP($A276&amp;$B276,'[2]产值及收款计划（2026）'!$A:$A&amp;'[2]产值及收款计划（2026）'!$B:$B,'[2]产值及收款计划（2026）'!AC:AC)</f>
        <v>0</v>
      </c>
      <c r="AD276" s="235" cm="1">
        <f t="array" ref="AD276">_xlfn.XLOOKUP($A276&amp;$B276,'[2]产值及收款计划（2026）'!$A:$A&amp;'[2]产值及收款计划（2026）'!$B:$B,'[2]产值及收款计划（2026）'!AD:AD)</f>
        <v>0</v>
      </c>
      <c r="AE276" s="235" cm="1">
        <f t="array" ref="AE276">_xlfn.XLOOKUP($A276&amp;$B276,'[2]产值及收款计划（2026）'!$A:$A&amp;'[2]产值及收款计划（2026）'!$B:$B,'[2]产值及收款计划（2026）'!AE:AE)</f>
        <v>0</v>
      </c>
      <c r="AF276" s="235" cm="1">
        <f t="array" ref="AF276">_xlfn.XLOOKUP($A276&amp;$B276,'[2]产值及收款计划（2026）'!$A:$A&amp;'[2]产值及收款计划（2026）'!$B:$B,'[2]产值及收款计划（2026）'!AF:AF)</f>
        <v>0</v>
      </c>
      <c r="AG276" s="235" cm="1">
        <f t="array" ref="AG276">_xlfn.XLOOKUP($A276&amp;$B276,'[2]产值及收款计划（2026）'!$A:$A&amp;'[2]产值及收款计划（2026）'!$B:$B,'[2]产值及收款计划（2026）'!AG:AG)</f>
        <v>0</v>
      </c>
      <c r="AH276" s="235" cm="1">
        <f t="array" ref="AH276">_xlfn.XLOOKUP($A276&amp;$B276,'[2]产值及收款计划（2026）'!$A:$A&amp;'[2]产值及收款计划（2026）'!$B:$B,'[2]产值及收款计划（2026）'!AH:AH)</f>
        <v>0</v>
      </c>
      <c r="AI276" s="235" cm="1">
        <f t="array" ref="AI276">_xlfn.XLOOKUP($A276&amp;$B276,'[2]产值及收款计划（2026）'!$A:$A&amp;'[2]产值及收款计划（2026）'!$B:$B,'[2]产值及收款计划（2026）'!AI:AI)</f>
        <v>0</v>
      </c>
      <c r="AJ276" s="235" cm="1">
        <f t="array" ref="AJ276">_xlfn.XLOOKUP($A276&amp;$B276,'[2]产值及收款计划（2026）'!$A:$A&amp;'[2]产值及收款计划（2026）'!$B:$B,'[2]产值及收款计划（2026）'!AJ:AJ)</f>
        <v>0</v>
      </c>
      <c r="AK276" s="235" cm="1">
        <f t="array" ref="AK276">_xlfn.XLOOKUP($A276&amp;$B276,'[2]产值及收款计划（2026）'!$A:$A&amp;'[2]产值及收款计划（2026）'!$B:$B,'[2]产值及收款计划（2026）'!AK:AK)</f>
        <v>0</v>
      </c>
      <c r="AL276" s="235" cm="1">
        <f t="array" ref="AL276">_xlfn.XLOOKUP($A276&amp;$B276,'[2]产值及收款计划（2026）'!$A:$A&amp;'[2]产值及收款计划（2026）'!$B:$B,'[2]产值及收款计划（2026）'!AL:AL)</f>
        <v>0</v>
      </c>
      <c r="AM276" s="242" cm="1">
        <f t="array" ref="AM276">_xlfn.LET(_xlpm.勾选月份状态数组,TRANSPOSE('PPT(12-15页）-TOP10'!$A$3:$A$14),_xlpm.选择数据区,IF('PPT(12-15页）-TOP10'!$E$3="收款",$BA276:$BL276,$AA276:$AL276),SUM(_xlfn._xlws.FILTER(_xlpm.选择数据区,_xlpm.勾选月份状态数组,"")))</f>
        <v>0</v>
      </c>
      <c r="AN276" s="235" t="e">
        <f>_xlfn.XLOOKUP($C276,应收未收表!$T:$T,应收未收表!AA:AA)</f>
        <v>#N/A</v>
      </c>
      <c r="AO276" s="235" t="e">
        <f>_xlfn.XLOOKUP($C276,应收未收表!$T:$T,应收未收表!AB:AB)</f>
        <v>#N/A</v>
      </c>
      <c r="AP276" s="235" t="e">
        <f>_xlfn.XLOOKUP($C276,应收未收表!$T:$T,应收未收表!AC:AC)</f>
        <v>#N/A</v>
      </c>
      <c r="AQ276" s="235" t="e">
        <f>_xlfn.XLOOKUP($C276,应收未收表!$T:$T,应收未收表!AE:AE)</f>
        <v>#N/A</v>
      </c>
      <c r="AR276" s="235" t="e">
        <f>_xlfn.XLOOKUP($C276,应收未收表!$T:$T,应收未收表!AF:AF)</f>
        <v>#N/A</v>
      </c>
      <c r="AS276" s="235" t="e" cm="1">
        <f t="array" ref="AS276">_xlfn.XLOOKUP($A276&amp;$B276,'[2]产值及收款计划（2026）'!$A:$A&amp;'[2]产值及收款计划（2026）'!$B:$B,'[2]产值及收款计划（2026）'!AS:AS)</f>
        <v>#REF!</v>
      </c>
      <c r="AT276" s="235" t="e" cm="1">
        <f t="array" ref="AT276">_xlfn.XLOOKUP($A276&amp;$B276,'[2]产值及收款计划（2026）'!$A:$A&amp;'[2]产值及收款计划（2026）'!$B:$B,'[2]产值及收款计划（2026）'!AT:AT)</f>
        <v>#REF!</v>
      </c>
      <c r="AU276" s="235" t="e" cm="1">
        <f t="array" ref="AU276">_xlfn.XLOOKUP($A276&amp;$B276,'[2]产值及收款计划（2026）'!$A:$A&amp;'[2]产值及收款计划（2026）'!$B:$B,'[2]产值及收款计划（2026）'!AU:AU)</f>
        <v>#REF!</v>
      </c>
      <c r="AV276" s="235" t="e" cm="1">
        <f t="array" ref="AV276">_xlfn.XLOOKUP($A276&amp;$B276,'[2]产值及收款计划（2026）'!$A:$A&amp;'[2]产值及收款计划（2026）'!$B:$B,'[2]产值及收款计划（2026）'!AV:AV)</f>
        <v>#REF!</v>
      </c>
      <c r="AW276" s="235" cm="1">
        <f t="array" ref="AW276">_xlfn.XLOOKUP($A276&amp;$B276,'[2]产值及收款计划（2026）'!$A:$A&amp;'[2]产值及收款计划（2026）'!$B:$B,'[2]产值及收款计划（2026）'!AW:AW)</f>
        <v>0</v>
      </c>
      <c r="AX276" s="235" cm="1">
        <f t="array" ref="AX276">_xlfn.XLOOKUP($A276&amp;$B276,'[2]产值及收款计划（2026）'!$A:$A&amp;'[2]产值及收款计划（2026）'!$B:$B,'[2]产值及收款计划（2026）'!AX:AX)</f>
        <v>0</v>
      </c>
      <c r="AY276" s="235" cm="1">
        <f t="array" ref="AY276">_xlfn.XLOOKUP($A276&amp;$B276,'[2]产值及收款计划（2026）'!$A:$A&amp;'[2]产值及收款计划（2026）'!$B:$B,'[2]产值及收款计划（2026）'!AY:AY)</f>
        <v>191.99</v>
      </c>
      <c r="AZ276" s="235" cm="1">
        <f t="array" ref="AZ276">_xlfn.XLOOKUP($A276&amp;$B276,'[2]产值及收款计划（2026）'!$A:$A&amp;'[2]产值及收款计划（2026）'!$B:$B,'[2]产值及收款计划（2026）'!AZ:AZ)</f>
        <v>191.99</v>
      </c>
      <c r="BA276" s="235" t="e" cm="1">
        <f t="array" ref="BA276">_xlfn.XLOOKUP($A276&amp;$B276,'[2]产值及收款计划（2026）'!$A:$A&amp;'[2]产值及收款计划（2026）'!$B:$B,'[2]产值及收款计划（2026）'!BA:BA)</f>
        <v>#REF!</v>
      </c>
      <c r="BB276" s="235" t="e" cm="1">
        <f t="array" ref="BB276">_xlfn.XLOOKUP($A276&amp;$B276,'[2]产值及收款计划（2026）'!$A:$A&amp;'[2]产值及收款计划（2026）'!$B:$B,'[2]产值及收款计划（2026）'!BB:BB)</f>
        <v>#REF!</v>
      </c>
      <c r="BC276" s="235" t="e" cm="1">
        <f t="array" ref="BC276">_xlfn.XLOOKUP($A276&amp;$B276,'[2]产值及收款计划（2026）'!$A:$A&amp;'[2]产值及收款计划（2026）'!$B:$B,'[2]产值及收款计划（2026）'!BC:BC)</f>
        <v>#REF!</v>
      </c>
      <c r="BD276" s="235" cm="1">
        <f t="array" ref="BD276">_xlfn.XLOOKUP($A276&amp;$B276,'[2]产值及收款计划（2026）'!$A:$A&amp;'[2]产值及收款计划（2026）'!$B:$B,'[2]产值及收款计划（2026）'!BD:BD)</f>
        <v>65.2766</v>
      </c>
      <c r="BE276" s="235" t="e" cm="1">
        <f t="array" ref="BE276">_xlfn.XLOOKUP($A276&amp;$B276,'[2]产值及收款计划（2026）'!$A:$A&amp;'[2]产值及收款计划（2026）'!$B:$B,'[2]产值及收款计划（2026）'!BE:BE)</f>
        <v>#REF!</v>
      </c>
      <c r="BF276" s="235" t="e" cm="1">
        <f t="array" ref="BF276">_xlfn.XLOOKUP($A276&amp;$B276,'[2]产值及收款计划（2026）'!$A:$A&amp;'[2]产值及收款计划（2026）'!$B:$B,'[2]产值及收款计划（2026）'!BF:BF)</f>
        <v>#REF!</v>
      </c>
      <c r="BG276" s="235" t="e" cm="1">
        <f t="array" ref="BG276">_xlfn.XLOOKUP($A276&amp;$B276,'[2]产值及收款计划（2026）'!$A:$A&amp;'[2]产值及收款计划（2026）'!$B:$B,'[2]产值及收款计划（2026）'!BG:BG)</f>
        <v>#REF!</v>
      </c>
      <c r="BH276" s="235" t="e" cm="1">
        <f t="array" ref="BH276">_xlfn.XLOOKUP($A276&amp;$B276,'[2]产值及收款计划（2026）'!$A:$A&amp;'[2]产值及收款计划（2026）'!$B:$B,'[2]产值及收款计划（2026）'!BH:BH)</f>
        <v>#REF!</v>
      </c>
      <c r="BI276" s="235" t="e" cm="1">
        <f t="array" ref="BI276">_xlfn.XLOOKUP($A276&amp;$B276,'[2]产值及收款计划（2026）'!$A:$A&amp;'[2]产值及收款计划（2026）'!$B:$B,'[2]产值及收款计划（2026）'!BI:BI)</f>
        <v>#REF!</v>
      </c>
      <c r="BJ276" s="235" t="e" cm="1">
        <f t="array" ref="BJ276">_xlfn.XLOOKUP($A276&amp;$B276,'[2]产值及收款计划（2026）'!$A:$A&amp;'[2]产值及收款计划（2026）'!$B:$B,'[2]产值及收款计划（2026）'!BJ:BJ)</f>
        <v>#REF!</v>
      </c>
      <c r="BK276" s="235" t="e" cm="1">
        <f t="array" ref="BK276">_xlfn.XLOOKUP($A276&amp;$B276,'[2]产值及收款计划（2026）'!$A:$A&amp;'[2]产值及收款计划（2026）'!$B:$B,'[2]产值及收款计划（2026）'!BK:BK)</f>
        <v>#REF!</v>
      </c>
      <c r="BL276" s="235" t="e" cm="1">
        <f t="array" ref="BL276">_xlfn.XLOOKUP($A276&amp;$B276,'[2]产值及收款计划（2026）'!$A:$A&amp;'[2]产值及收款计划（2026）'!$B:$B,'[2]产值及收款计划（2026）'!BL:BL)</f>
        <v>#REF!</v>
      </c>
      <c r="BM276" s="235"/>
      <c r="BN276" s="235"/>
      <c r="BO276" s="235"/>
      <c r="BP276" s="235"/>
      <c r="BQ276" s="235" t="e">
        <f>_xlfn.XLOOKUP($C276,应收未收表!$AJ:$AJ,应收未收表!AK:AK)</f>
        <v>#N/A</v>
      </c>
      <c r="BR276" s="235" t="e">
        <f>_xlfn.XLOOKUP($C276,应收未收表!$AJ:$AJ,应收未收表!AL:AL)</f>
        <v>#N/A</v>
      </c>
      <c r="BS276" s="235" t="e">
        <f>_xlfn.XLOOKUP($C276,应收未收表!$AJ:$AJ,应收未收表!AM:AM)</f>
        <v>#N/A</v>
      </c>
      <c r="BT276" s="235" t="e">
        <f>_xlfn.XLOOKUP($C276,应收未收表!$AJ:$AJ,应收未收表!AN:AN)</f>
        <v>#N/A</v>
      </c>
      <c r="BU276" s="234" t="str" cm="1">
        <f t="array" ref="BU276">_xlfn.XLOOKUP($A276&amp;$B276,'[2]产值及收款计划（2026）'!$A:$A&amp;'[2]产值及收款计划（2026）'!$B:$B,'[2]产值及收款计划（2026）'!BQ:BQ)</f>
        <v>上海城建智慧城市运营管理有限公司</v>
      </c>
      <c r="BV276" s="235" t="e" cm="1">
        <f t="array" ref="BV276">_xlfn.XLOOKUP($A276&amp;$B276,'[2]产值及收款计划（2026）'!$A:$A&amp;'[2]产值及收款计划（2026）'!$B:$B,'[2]产值及收款计划（2026）'!BR:BR)</f>
        <v>#REF!</v>
      </c>
      <c r="CE276" s="235" cm="1">
        <f t="array" ref="CE276">_xlfn.XLOOKUP($A276&amp;$B276,'[2]产值及收款计划（2026）'!$A:$A&amp;'[2]产值及收款计划（2026）'!$B:$B,'[2]产值及收款计划（2026）'!CA:CA)</f>
        <v>0</v>
      </c>
      <c r="CF276" s="235" cm="1">
        <f t="array" ref="CF276">_xlfn.XLOOKUP($A276&amp;$B276,'[2]产值及收款计划（2026）'!$A:$A&amp;'[2]产值及收款计划（2026）'!$B:$B,'[2]产值及收款计划（2026）'!CB:CB)</f>
        <v>0</v>
      </c>
      <c r="CG276" s="235" cm="1">
        <f t="array" ref="CG276">_xlfn.XLOOKUP($A276&amp;$B276,'[2]产值及收款计划（2026）'!$A:$A&amp;'[2]产值及收款计划（2026）'!$B:$B,'[2]产值及收款计划（2026）'!CC:CC)</f>
        <v>0</v>
      </c>
      <c r="CH276" s="235" cm="1">
        <f t="array" ref="CH276">_xlfn.XLOOKUP($A276&amp;$B276,'[2]产值及收款计划（2026）'!$A:$A&amp;'[2]产值及收款计划（2026）'!$B:$B,'[2]产值及收款计划（2026）'!CD:CD)</f>
        <v>0</v>
      </c>
      <c r="CI276" s="235" cm="1">
        <f t="array" ref="CI276">_xlfn.XLOOKUP($A276&amp;$B276,'[2]产值及收款计划（2026）'!$A:$A&amp;'[2]产值及收款计划（2026）'!$B:$B,'[2]产值及收款计划（2026）'!CE:CE)</f>
        <v>0</v>
      </c>
      <c r="CJ276" s="235" cm="1">
        <f t="array" ref="CJ276">_xlfn.XLOOKUP($A276&amp;$B276,'[2]产值及收款计划（2026）'!$A:$A&amp;'[2]产值及收款计划（2026）'!$B:$B,'[2]产值及收款计划（2026）'!CF:CF)</f>
        <v>0</v>
      </c>
      <c r="CK276" s="235" cm="1">
        <f t="array" ref="CK276">_xlfn.XLOOKUP($A276&amp;$B276,'[2]产值及收款计划（2026）'!$A:$A&amp;'[2]产值及收款计划（2026）'!$B:$B,'[2]产值及收款计划（2026）'!CG:CG)</f>
        <v>0</v>
      </c>
      <c r="CL276" s="235" cm="1">
        <f t="array" ref="CL276">_xlfn.XLOOKUP($A276&amp;$B276,'[2]产值及收款计划（2026）'!$A:$A&amp;'[2]产值及收款计划（2026）'!$B:$B,'[2]产值及收款计划（2026）'!CH:CH)</f>
        <v>0</v>
      </c>
      <c r="CM276" s="235" cm="1">
        <f t="array" ref="CM276">_xlfn.XLOOKUP($A276&amp;$B276,'[2]产值及收款计划（2026）'!$A:$A&amp;'[2]产值及收款计划（2026）'!$B:$B,'[2]产值及收款计划（2026）'!CI:CI)</f>
        <v>0</v>
      </c>
      <c r="CN276" s="235" cm="1">
        <f t="array" ref="CN276">_xlfn.XLOOKUP($A276&amp;$B276,'[2]产值及收款计划（2026）'!$A:$A&amp;'[2]产值及收款计划（2026）'!$B:$B,'[2]产值及收款计划（2026）'!CJ:CJ)</f>
        <v>0</v>
      </c>
      <c r="CO276" s="235" cm="1">
        <f t="array" ref="CO276">_xlfn.XLOOKUP($A276&amp;$B276,'[2]产值及收款计划（2026）'!$A:$A&amp;'[2]产值及收款计划（2026）'!$B:$B,'[2]产值及收款计划（2026）'!CK:CK)</f>
        <v>0</v>
      </c>
      <c r="CP276" s="235" cm="1">
        <f t="array" ref="CP276">_xlfn.XLOOKUP($A276&amp;$B276,'[2]产值及收款计划（2026）'!$A:$A&amp;'[2]产值及收款计划（2026）'!$B:$B,'[2]产值及收款计划（2026）'!CL:CL)</f>
        <v>0</v>
      </c>
      <c r="DE276" s="235" cm="1">
        <f t="array" ref="DE276">_xlfn.XLOOKUP($A276&amp;$B276,'[2]产值及收款计划（2026）'!$A:$A&amp;'[2]产值及收款计划（2026）'!$B:$B,'[2]产值及收款计划（2026）'!DA:DA)</f>
        <v>0</v>
      </c>
      <c r="DF276" s="235" cm="1">
        <f t="array" ref="DF276">_xlfn.XLOOKUP($A276&amp;$B276,'[2]产值及收款计划（2026）'!$A:$A&amp;'[2]产值及收款计划（2026）'!$B:$B,'[2]产值及收款计划（2026）'!DB:DB)</f>
        <v>0</v>
      </c>
      <c r="DG276" s="235" cm="1">
        <f t="array" ref="DG276">_xlfn.XLOOKUP($A276&amp;$B276,'[2]产值及收款计划（2026）'!$A:$A&amp;'[2]产值及收款计划（2026）'!$B:$B,'[2]产值及收款计划（2026）'!DC:DC)</f>
        <v>0</v>
      </c>
      <c r="DH276" s="235" cm="1">
        <f t="array" ref="DH276">_xlfn.XLOOKUP($A276&amp;$B276,'[2]产值及收款计划（2026）'!$A:$A&amp;'[2]产值及收款计划（2026）'!$B:$B,'[2]产值及收款计划（2026）'!DD:DD)</f>
        <v>0</v>
      </c>
      <c r="DI276" s="235" cm="1">
        <f t="array" ref="DI276">_xlfn.XLOOKUP($A276&amp;$B276,'[2]产值及收款计划（2026）'!$A:$A&amp;'[2]产值及收款计划（2026）'!$B:$B,'[2]产值及收款计划（2026）'!DE:DE)</f>
        <v>0</v>
      </c>
      <c r="DJ276" s="235" cm="1">
        <f t="array" ref="DJ276">_xlfn.XLOOKUP($A276&amp;$B276,'[2]产值及收款计划（2026）'!$A:$A&amp;'[2]产值及收款计划（2026）'!$B:$B,'[2]产值及收款计划（2026）'!DF:DF)</f>
        <v>0</v>
      </c>
      <c r="DK276" s="235" cm="1">
        <f t="array" ref="DK276">_xlfn.XLOOKUP($A276&amp;$B276,'[2]产值及收款计划（2026）'!$A:$A&amp;'[2]产值及收款计划（2026）'!$B:$B,'[2]产值及收款计划（2026）'!DG:DG)</f>
        <v>0</v>
      </c>
      <c r="DL276" s="235" cm="1">
        <f t="array" ref="DL276">_xlfn.XLOOKUP($A276&amp;$B276,'[2]产值及收款计划（2026）'!$A:$A&amp;'[2]产值及收款计划（2026）'!$B:$B,'[2]产值及收款计划（2026）'!DH:DH)</f>
        <v>0</v>
      </c>
      <c r="DM276" s="235" cm="1">
        <f t="array" ref="DM276">_xlfn.XLOOKUP($A276&amp;$B276,'[2]产值及收款计划（2026）'!$A:$A&amp;'[2]产值及收款计划（2026）'!$B:$B,'[2]产值及收款计划（2026）'!DI:DI)</f>
        <v>0</v>
      </c>
      <c r="DN276" s="235" cm="1">
        <f t="array" ref="DN276">_xlfn.XLOOKUP($A276&amp;$B276,'[2]产值及收款计划（2026）'!$A:$A&amp;'[2]产值及收款计划（2026）'!$B:$B,'[2]产值及收款计划（2026）'!DJ:DJ)</f>
        <v>0</v>
      </c>
      <c r="DO276" s="235" cm="1">
        <f t="array" ref="DO276">_xlfn.XLOOKUP($A276&amp;$B276,'[2]产值及收款计划（2026）'!$A:$A&amp;'[2]产值及收款计划（2026）'!$B:$B,'[2]产值及收款计划（2026）'!DK:DK)</f>
        <v>0</v>
      </c>
      <c r="DP276" s="235" cm="1">
        <f t="array" ref="DP276">_xlfn.XLOOKUP($A276&amp;$B276,'[2]产值及收款计划（2026）'!$A:$A&amp;'[2]产值及收款计划（2026）'!$B:$B,'[2]产值及收款计划（2026）'!DL:DL)</f>
        <v>0</v>
      </c>
      <c r="DQ276" s="243"/>
      <c r="DR276" s="229"/>
    </row>
    <row r="277" ht="20.25" spans="1:122">
      <c r="A277" s="233">
        <f t="shared" si="19"/>
        <v>128</v>
      </c>
      <c r="B277" s="233" t="s">
        <v>26</v>
      </c>
      <c r="C277" s="234" t="str" cm="1">
        <f t="array" ref="C277">_xlfn.XLOOKUP($A277&amp;$B277,'[2]产值及收款计划（2026）'!$A:$A&amp;'[2]产值及收款计划（2026）'!$B:$B,'[2]产值及收款计划（2026）'!C:C)</f>
        <v>C0CJZY-FW-T-2025126</v>
      </c>
      <c r="D277" s="234" t="str" cm="1">
        <f t="array" ref="D277">_xlfn.XLOOKUP($A277&amp;$B277,'[2]产值及收款计划（2026）'!$A:$A&amp;'[2]产值及收款计划（2026）'!$B:$B,'[2]产值及收款计划（2026）'!D:D)</f>
        <v>花木项目部环境监测项目</v>
      </c>
      <c r="E277" s="235" cm="1">
        <f t="array" ref="E277">_xlfn.XLOOKUP($A277&amp;$B277,'[2]产值及收款计划（2026）'!$A:$A&amp;'[2]产值及收款计划（2026）'!$B:$B,'[2]产值及收款计划（2026）'!E:E)</f>
        <v>3.35</v>
      </c>
      <c r="F277" s="235" cm="1">
        <f t="array" ref="F277">_xlfn.XLOOKUP($A277&amp;$B277,'[2]产值及收款计划（2026）'!$A:$A&amp;'[2]产值及收款计划（2026）'!$B:$B,'[2]产值及收款计划（2026）'!F:F)</f>
        <v>3.35</v>
      </c>
      <c r="G277" s="235" cm="1">
        <f t="array" ref="G277">_xlfn.XLOOKUP($A277&amp;$B277,'[2]产值及收款计划（2026）'!$A:$A&amp;'[2]产值及收款计划（2026）'!$B:$B,'[2]产值及收款计划（2026）'!G:G)</f>
        <v>3.35</v>
      </c>
      <c r="H277" s="235" cm="1">
        <f t="array" ref="H277">_xlfn.XLOOKUP($A277&amp;$B277,'[2]产值及收款计划（2026）'!$A:$A&amp;'[2]产值及收款计划（2026）'!$B:$B,'[2]产值及收款计划（2026）'!H:H)</f>
        <v>0.345</v>
      </c>
      <c r="I277" s="236" cm="1">
        <f t="array" ref="I277">_xlfn.XLOOKUP($A277&amp;$B277,'[2]产值及收款计划（2026）'!$A:$A&amp;'[2]产值及收款计划（2026）'!$B:$B,'[2]产值及收款计划（2026）'!I:I)</f>
        <v>0.102985074626866</v>
      </c>
      <c r="J277" s="237" cm="1">
        <f t="array" ref="J277">_xlfn.XLOOKUP($A277&amp;$B277,'[2]产值及收款计划（2026）'!$A:$A&amp;'[2]产值及收款计划（2026）'!$B:$B,'[2]产值及收款计划（2026）'!J:J)</f>
        <v>0.06</v>
      </c>
      <c r="K277" s="235" t="e" cm="1">
        <f t="array" ref="K277">_xlfn.XLOOKUP($A277&amp;$B277,'[2]产值及收款计划（2026）'!$A:$A&amp;'[2]产值及收款计划（2026）'!$B:$B,'[2]产值及收款计划（2026）'!K:K)</f>
        <v>#REF!</v>
      </c>
      <c r="L277" s="235" t="e" cm="1">
        <f t="array" ref="L277">_xlfn.XLOOKUP($A277&amp;$B277,'[2]产值及收款计划（2026）'!$A:$A&amp;'[2]产值及收款计划（2026）'!$B:$B,'[2]产值及收款计划（2026）'!L:L)</f>
        <v>#REF!</v>
      </c>
      <c r="M277" s="235" t="str" cm="1">
        <f t="array" ref="M277">_xlfn.XLOOKUP($A277&amp;$B277,'[2]产值及收款计划（2026）'!$A:$A&amp;'[2]产值及收款计划（2026）'!$B:$B,'[2]产值及收款计划（2026）'!M:M)</f>
        <v>主导</v>
      </c>
      <c r="N277" s="235" t="str" cm="1">
        <f t="array" ref="N277">_xlfn.XLOOKUP($A277&amp;$B277,'[2]产值及收款计划（2026）'!$A:$A&amp;'[2]产值及收款计划（2026）'!$B:$B,'[2]产值及收款计划（2026）'!N:N)</f>
        <v>邱枫团队</v>
      </c>
      <c r="O277" s="235" t="str" cm="1">
        <f t="array" ref="O277">_xlfn.XLOOKUP($A277&amp;$B277,'[2]产值及收款计划（2026）'!$A:$A&amp;'[2]产值及收款计划（2026）'!$B:$B,'[2]产值及收款计划（2026）'!O:O)</f>
        <v>段炼</v>
      </c>
      <c r="P277" s="234" t="str" cm="1">
        <f t="array" ref="P277">_xlfn.XLOOKUP($A277&amp;$B277,'[2]产值及收款计划（2026）'!$A:$A&amp;'[2]产值及收款计划（2026）'!$B:$B,'[2]产值及收款计划（2026）'!P:P)</f>
        <v>在建</v>
      </c>
      <c r="Q277" s="235" t="e" cm="1">
        <f t="array" ref="Q277">_xlfn.XLOOKUP($A277&amp;$B277,'[2]产值及收款计划（2026）'!$A:$A&amp;'[2]产值及收款计划（2026）'!$B:$B,'[2]产值及收款计划（2026）'!Q:Q)</f>
        <v>#REF!</v>
      </c>
      <c r="R277" s="235" t="e" cm="1">
        <f t="array" ref="R277">_xlfn.XLOOKUP($A277&amp;$B277,'[2]产值及收款计划（2026）'!$A:$A&amp;'[2]产值及收款计划（2026）'!$B:$B,'[2]产值及收款计划（2026）'!R:R)</f>
        <v>#REF!</v>
      </c>
      <c r="S277" s="235" t="e" cm="1">
        <f t="array" ref="S277">_xlfn.XLOOKUP($A277&amp;$B277,'[2]产值及收款计划（2026）'!$A:$A&amp;'[2]产值及收款计划（2026）'!$B:$B,'[2]产值及收款计划（2026）'!S:S)</f>
        <v>#REF!</v>
      </c>
      <c r="T277" s="235" cm="1">
        <f t="array" ref="T277">_xlfn.XLOOKUP($A277&amp;$B277,'[2]产值及收款计划（2026）'!$A:$A&amp;'[2]产值及收款计划（2026）'!$B:$B,'[2]产值及收款计划（2026）'!T:T)</f>
        <v>0</v>
      </c>
      <c r="U277" s="235" cm="1">
        <f t="array" ref="U277">_xlfn.XLOOKUP($A277&amp;$B277,'[2]产值及收款计划（2026）'!$A:$A&amp;'[2]产值及收款计划（2026）'!$B:$B,'[2]产值及收款计划（2026）'!U:U)</f>
        <v>3.35</v>
      </c>
      <c r="V277" s="235" cm="1">
        <f t="array" ref="V277">_xlfn.XLOOKUP($A277&amp;$B277,'[2]产值及收款计划（2026）'!$A:$A&amp;'[2]产值及收款计划（2026）'!$B:$B,'[2]产值及收款计划（2026）'!V:V)</f>
        <v>0</v>
      </c>
      <c r="W277" s="235" t="e" cm="1">
        <f t="array" ref="W277">_xlfn.XLOOKUP($A277&amp;$B277,'[2]产值及收款计划（2026）'!$A:$A&amp;'[2]产值及收款计划（2026）'!$B:$B,'[2]产值及收款计划（2026）'!W:W)</f>
        <v>#REF!</v>
      </c>
      <c r="X277" s="235" t="e" cm="1">
        <f t="array" ref="X277">_xlfn.XLOOKUP($A277&amp;$B277,'[2]产值及收款计划（2026）'!$A:$A&amp;'[2]产值及收款计划（2026）'!$B:$B,'[2]产值及收款计划（2026）'!X:X)</f>
        <v>#REF!</v>
      </c>
      <c r="Y277" s="235" t="e" cm="1">
        <f t="array" ref="Y277">_xlfn.XLOOKUP($A277&amp;$B277,'[2]产值及收款计划（2026）'!$A:$A&amp;'[2]产值及收款计划（2026）'!$B:$B,'[2]产值及收款计划（2026）'!Y:Y)</f>
        <v>#REF!</v>
      </c>
      <c r="Z277" s="235" t="e" cm="1">
        <f t="array" ref="Z277">_xlfn.XLOOKUP($A277&amp;$B277,'[2]产值及收款计划（2026）'!$A:$A&amp;'[2]产值及收款计划（2026）'!$B:$B,'[2]产值及收款计划（2026）'!Z:Z)</f>
        <v>#REF!</v>
      </c>
      <c r="AA277" s="235" t="e" cm="1">
        <f t="array" ref="AA277">_xlfn.XLOOKUP($A277&amp;$B277,'[2]产值及收款计划（2026）'!$A:$A&amp;'[2]产值及收款计划（2026）'!$B:$B,'[2]产值及收款计划（2026）'!AA:AA)</f>
        <v>#REF!</v>
      </c>
      <c r="AB277" s="235" cm="1">
        <f t="array" ref="AB277">_xlfn.XLOOKUP($A277&amp;$B277,'[2]产值及收款计划（2026）'!$A:$A&amp;'[2]产值及收款计划（2026）'!$B:$B,'[2]产值及收款计划（2026）'!AB:AB)</f>
        <v>3.35</v>
      </c>
      <c r="AC277" s="235" t="e" cm="1">
        <f t="array" ref="AC277">_xlfn.XLOOKUP($A277&amp;$B277,'[2]产值及收款计划（2026）'!$A:$A&amp;'[2]产值及收款计划（2026）'!$B:$B,'[2]产值及收款计划（2026）'!AC:AC)</f>
        <v>#REF!</v>
      </c>
      <c r="AD277" s="235" t="e" cm="1">
        <f t="array" ref="AD277">_xlfn.XLOOKUP($A277&amp;$B277,'[2]产值及收款计划（2026）'!$A:$A&amp;'[2]产值及收款计划（2026）'!$B:$B,'[2]产值及收款计划（2026）'!AD:AD)</f>
        <v>#REF!</v>
      </c>
      <c r="AE277" s="235" t="e" cm="1">
        <f t="array" ref="AE277">_xlfn.XLOOKUP($A277&amp;$B277,'[2]产值及收款计划（2026）'!$A:$A&amp;'[2]产值及收款计划（2026）'!$B:$B,'[2]产值及收款计划（2026）'!AE:AE)</f>
        <v>#REF!</v>
      </c>
      <c r="AF277" s="235" t="e" cm="1">
        <f t="array" ref="AF277">_xlfn.XLOOKUP($A277&amp;$B277,'[2]产值及收款计划（2026）'!$A:$A&amp;'[2]产值及收款计划（2026）'!$B:$B,'[2]产值及收款计划（2026）'!AF:AF)</f>
        <v>#REF!</v>
      </c>
      <c r="AG277" s="235" t="e" cm="1">
        <f t="array" ref="AG277">_xlfn.XLOOKUP($A277&amp;$B277,'[2]产值及收款计划（2026）'!$A:$A&amp;'[2]产值及收款计划（2026）'!$B:$B,'[2]产值及收款计划（2026）'!AG:AG)</f>
        <v>#REF!</v>
      </c>
      <c r="AH277" s="235" t="e" cm="1">
        <f t="array" ref="AH277">_xlfn.XLOOKUP($A277&amp;$B277,'[2]产值及收款计划（2026）'!$A:$A&amp;'[2]产值及收款计划（2026）'!$B:$B,'[2]产值及收款计划（2026）'!AH:AH)</f>
        <v>#REF!</v>
      </c>
      <c r="AI277" s="235" t="e" cm="1">
        <f t="array" ref="AI277">_xlfn.XLOOKUP($A277&amp;$B277,'[2]产值及收款计划（2026）'!$A:$A&amp;'[2]产值及收款计划（2026）'!$B:$B,'[2]产值及收款计划（2026）'!AI:AI)</f>
        <v>#REF!</v>
      </c>
      <c r="AJ277" s="235" t="e" cm="1">
        <f t="array" ref="AJ277">_xlfn.XLOOKUP($A277&amp;$B277,'[2]产值及收款计划（2026）'!$A:$A&amp;'[2]产值及收款计划（2026）'!$B:$B,'[2]产值及收款计划（2026）'!AJ:AJ)</f>
        <v>#REF!</v>
      </c>
      <c r="AK277" s="235" t="e" cm="1">
        <f t="array" ref="AK277">_xlfn.XLOOKUP($A277&amp;$B277,'[2]产值及收款计划（2026）'!$A:$A&amp;'[2]产值及收款计划（2026）'!$B:$B,'[2]产值及收款计划（2026）'!AK:AK)</f>
        <v>#REF!</v>
      </c>
      <c r="AL277" s="235" t="e" cm="1">
        <f t="array" ref="AL277">_xlfn.XLOOKUP($A277&amp;$B277,'[2]产值及收款计划（2026）'!$A:$A&amp;'[2]产值及收款计划（2026）'!$B:$B,'[2]产值及收款计划（2026）'!AL:AL)</f>
        <v>#REF!</v>
      </c>
      <c r="AM277" s="242" t="e" cm="1">
        <f t="array" ref="AM277">_xlfn.LET(_xlpm.勾选月份状态数组,TRANSPOSE('PPT(12-15页）-TOP10'!$A$3:$A$14),_xlpm.选择数据区,IF('PPT(12-15页）-TOP10'!$E$3="收款",$BA277:$BL277,$AA277:$AL277),SUM(_xlfn._xlws.FILTER(_xlpm.选择数据区,_xlpm.勾选月份状态数组,"")))</f>
        <v>#REF!</v>
      </c>
      <c r="AN277" s="235" t="e">
        <f>_xlfn.XLOOKUP($C277,应收未收表!$T:$T,应收未收表!AA:AA)</f>
        <v>#N/A</v>
      </c>
      <c r="AO277" s="235" t="e">
        <f>_xlfn.XLOOKUP($C277,应收未收表!$T:$T,应收未收表!AB:AB)</f>
        <v>#N/A</v>
      </c>
      <c r="AP277" s="235" t="e">
        <f>_xlfn.XLOOKUP($C277,应收未收表!$T:$T,应收未收表!AC:AC)</f>
        <v>#N/A</v>
      </c>
      <c r="AQ277" s="235" t="e">
        <f>_xlfn.XLOOKUP($C277,应收未收表!$T:$T,应收未收表!AE:AE)</f>
        <v>#N/A</v>
      </c>
      <c r="AR277" s="235" t="e">
        <f>_xlfn.XLOOKUP($C277,应收未收表!$T:$T,应收未收表!AF:AF)</f>
        <v>#N/A</v>
      </c>
      <c r="AS277" s="235" t="e" cm="1">
        <f t="array" ref="AS277">_xlfn.XLOOKUP($A277&amp;$B277,'[2]产值及收款计划（2026）'!$A:$A&amp;'[2]产值及收款计划（2026）'!$B:$B,'[2]产值及收款计划（2026）'!AS:AS)</f>
        <v>#REF!</v>
      </c>
      <c r="AT277" s="235" t="e" cm="1">
        <f t="array" ref="AT277">_xlfn.XLOOKUP($A277&amp;$B277,'[2]产值及收款计划（2026）'!$A:$A&amp;'[2]产值及收款计划（2026）'!$B:$B,'[2]产值及收款计划（2026）'!AT:AT)</f>
        <v>#REF!</v>
      </c>
      <c r="AU277" s="235" t="e" cm="1">
        <f t="array" ref="AU277">_xlfn.XLOOKUP($A277&amp;$B277,'[2]产值及收款计划（2026）'!$A:$A&amp;'[2]产值及收款计划（2026）'!$B:$B,'[2]产值及收款计划（2026）'!AU:AU)</f>
        <v>#REF!</v>
      </c>
      <c r="AV277" s="235" t="e" cm="1">
        <f t="array" ref="AV277">_xlfn.XLOOKUP($A277&amp;$B277,'[2]产值及收款计划（2026）'!$A:$A&amp;'[2]产值及收款计划（2026）'!$B:$B,'[2]产值及收款计划（2026）'!AV:AV)</f>
        <v>#REF!</v>
      </c>
      <c r="AW277" s="235" cm="1">
        <f t="array" ref="AW277">_xlfn.XLOOKUP($A277&amp;$B277,'[2]产值及收款计划（2026）'!$A:$A&amp;'[2]产值及收款计划（2026）'!$B:$B,'[2]产值及收款计划（2026）'!AW:AW)</f>
        <v>0</v>
      </c>
      <c r="AX277" s="235" cm="1">
        <f t="array" ref="AX277">_xlfn.XLOOKUP($A277&amp;$B277,'[2]产值及收款计划（2026）'!$A:$A&amp;'[2]产值及收款计划（2026）'!$B:$B,'[2]产值及收款计划（2026）'!AX:AX)</f>
        <v>3.35</v>
      </c>
      <c r="AY277" s="235" cm="1">
        <f t="array" ref="AY277">_xlfn.XLOOKUP($A277&amp;$B277,'[2]产值及收款计划（2026）'!$A:$A&amp;'[2]产值及收款计划（2026）'!$B:$B,'[2]产值及收款计划（2026）'!AY:AY)</f>
        <v>0</v>
      </c>
      <c r="AZ277" s="235" cm="1">
        <f t="array" ref="AZ277">_xlfn.XLOOKUP($A277&amp;$B277,'[2]产值及收款计划（2026）'!$A:$A&amp;'[2]产值及收款计划（2026）'!$B:$B,'[2]产值及收款计划（2026）'!AZ:AZ)</f>
        <v>0</v>
      </c>
      <c r="BA277" s="235" t="e" cm="1">
        <f t="array" ref="BA277">_xlfn.XLOOKUP($A277&amp;$B277,'[2]产值及收款计划（2026）'!$A:$A&amp;'[2]产值及收款计划（2026）'!$B:$B,'[2]产值及收款计划（2026）'!BA:BA)</f>
        <v>#REF!</v>
      </c>
      <c r="BB277" s="235" cm="1">
        <f t="array" ref="BB277">_xlfn.XLOOKUP($A277&amp;$B277,'[2]产值及收款计划（2026）'!$A:$A&amp;'[2]产值及收款计划（2026）'!$B:$B,'[2]产值及收款计划（2026）'!BB:BB)</f>
        <v>3.35</v>
      </c>
      <c r="BC277" s="235" t="e" cm="1">
        <f t="array" ref="BC277">_xlfn.XLOOKUP($A277&amp;$B277,'[2]产值及收款计划（2026）'!$A:$A&amp;'[2]产值及收款计划（2026）'!$B:$B,'[2]产值及收款计划（2026）'!BC:BC)</f>
        <v>#REF!</v>
      </c>
      <c r="BD277" s="235" t="e" cm="1">
        <f t="array" ref="BD277">_xlfn.XLOOKUP($A277&amp;$B277,'[2]产值及收款计划（2026）'!$A:$A&amp;'[2]产值及收款计划（2026）'!$B:$B,'[2]产值及收款计划（2026）'!BD:BD)</f>
        <v>#REF!</v>
      </c>
      <c r="BE277" s="235" t="e" cm="1">
        <f t="array" ref="BE277">_xlfn.XLOOKUP($A277&amp;$B277,'[2]产值及收款计划（2026）'!$A:$A&amp;'[2]产值及收款计划（2026）'!$B:$B,'[2]产值及收款计划（2026）'!BE:BE)</f>
        <v>#REF!</v>
      </c>
      <c r="BF277" s="235" t="e" cm="1">
        <f t="array" ref="BF277">_xlfn.XLOOKUP($A277&amp;$B277,'[2]产值及收款计划（2026）'!$A:$A&amp;'[2]产值及收款计划（2026）'!$B:$B,'[2]产值及收款计划（2026）'!BF:BF)</f>
        <v>#REF!</v>
      </c>
      <c r="BG277" s="235" t="e" cm="1">
        <f t="array" ref="BG277">_xlfn.XLOOKUP($A277&amp;$B277,'[2]产值及收款计划（2026）'!$A:$A&amp;'[2]产值及收款计划（2026）'!$B:$B,'[2]产值及收款计划（2026）'!BG:BG)</f>
        <v>#REF!</v>
      </c>
      <c r="BH277" s="235" t="e" cm="1">
        <f t="array" ref="BH277">_xlfn.XLOOKUP($A277&amp;$B277,'[2]产值及收款计划（2026）'!$A:$A&amp;'[2]产值及收款计划（2026）'!$B:$B,'[2]产值及收款计划（2026）'!BH:BH)</f>
        <v>#REF!</v>
      </c>
      <c r="BI277" s="235" t="e" cm="1">
        <f t="array" ref="BI277">_xlfn.XLOOKUP($A277&amp;$B277,'[2]产值及收款计划（2026）'!$A:$A&amp;'[2]产值及收款计划（2026）'!$B:$B,'[2]产值及收款计划（2026）'!BI:BI)</f>
        <v>#REF!</v>
      </c>
      <c r="BJ277" s="235" t="e" cm="1">
        <f t="array" ref="BJ277">_xlfn.XLOOKUP($A277&amp;$B277,'[2]产值及收款计划（2026）'!$A:$A&amp;'[2]产值及收款计划（2026）'!$B:$B,'[2]产值及收款计划（2026）'!BJ:BJ)</f>
        <v>#REF!</v>
      </c>
      <c r="BK277" s="235" t="e" cm="1">
        <f t="array" ref="BK277">_xlfn.XLOOKUP($A277&amp;$B277,'[2]产值及收款计划（2026）'!$A:$A&amp;'[2]产值及收款计划（2026）'!$B:$B,'[2]产值及收款计划（2026）'!BK:BK)</f>
        <v>#REF!</v>
      </c>
      <c r="BL277" s="235" t="e" cm="1">
        <f t="array" ref="BL277">_xlfn.XLOOKUP($A277&amp;$B277,'[2]产值及收款计划（2026）'!$A:$A&amp;'[2]产值及收款计划（2026）'!$B:$B,'[2]产值及收款计划（2026）'!BL:BL)</f>
        <v>#REF!</v>
      </c>
      <c r="BM277" s="235"/>
      <c r="BN277" s="235"/>
      <c r="BO277" s="235"/>
      <c r="BP277" s="235"/>
      <c r="BQ277" s="235" t="e">
        <f>_xlfn.XLOOKUP($C277,应收未收表!$AJ:$AJ,应收未收表!AK:AK)</f>
        <v>#N/A</v>
      </c>
      <c r="BR277" s="235" t="e">
        <f>_xlfn.XLOOKUP($C277,应收未收表!$AJ:$AJ,应收未收表!AL:AL)</f>
        <v>#N/A</v>
      </c>
      <c r="BS277" s="235" t="e">
        <f>_xlfn.XLOOKUP($C277,应收未收表!$AJ:$AJ,应收未收表!AM:AM)</f>
        <v>#N/A</v>
      </c>
      <c r="BT277" s="235" t="e">
        <f>_xlfn.XLOOKUP($C277,应收未收表!$AJ:$AJ,应收未收表!AN:AN)</f>
        <v>#N/A</v>
      </c>
      <c r="BU277" s="234" t="str" cm="1">
        <f t="array" ref="BU277">_xlfn.XLOOKUP($A277&amp;$B277,'[2]产值及收款计划（2026）'!$A:$A&amp;'[2]产值及收款计划（2026）'!$B:$B,'[2]产值及收款计划（2026）'!BQ:BQ)</f>
        <v>上海城建养护管理有限公司</v>
      </c>
      <c r="BV277" s="235" t="e" cm="1">
        <f t="array" ref="BV277">_xlfn.XLOOKUP($A277&amp;$B277,'[2]产值及收款计划（2026）'!$A:$A&amp;'[2]产值及收款计划（2026）'!$B:$B,'[2]产值及收款计划（2026）'!BR:BR)</f>
        <v>#REF!</v>
      </c>
      <c r="CE277" s="235" cm="1">
        <f t="array" ref="CE277">_xlfn.XLOOKUP($A277&amp;$B277,'[2]产值及收款计划（2026）'!$A:$A&amp;'[2]产值及收款计划（2026）'!$B:$B,'[2]产值及收款计划（2026）'!CA:CA)</f>
        <v>0</v>
      </c>
      <c r="CF277" s="235" cm="1">
        <f t="array" ref="CF277">_xlfn.XLOOKUP($A277&amp;$B277,'[2]产值及收款计划（2026）'!$A:$A&amp;'[2]产值及收款计划（2026）'!$B:$B,'[2]产值及收款计划（2026）'!CB:CB)</f>
        <v>3.35</v>
      </c>
      <c r="CG277" s="235" cm="1">
        <f t="array" ref="CG277">_xlfn.XLOOKUP($A277&amp;$B277,'[2]产值及收款计划（2026）'!$A:$A&amp;'[2]产值及收款计划（2026）'!$B:$B,'[2]产值及收款计划（2026）'!CC:CC)</f>
        <v>0</v>
      </c>
      <c r="CH277" s="235" cm="1">
        <f t="array" ref="CH277">_xlfn.XLOOKUP($A277&amp;$B277,'[2]产值及收款计划（2026）'!$A:$A&amp;'[2]产值及收款计划（2026）'!$B:$B,'[2]产值及收款计划（2026）'!CD:CD)</f>
        <v>0</v>
      </c>
      <c r="CI277" s="235" cm="1">
        <f t="array" ref="CI277">_xlfn.XLOOKUP($A277&amp;$B277,'[2]产值及收款计划（2026）'!$A:$A&amp;'[2]产值及收款计划（2026）'!$B:$B,'[2]产值及收款计划（2026）'!CE:CE)</f>
        <v>0</v>
      </c>
      <c r="CJ277" s="235" cm="1">
        <f t="array" ref="CJ277">_xlfn.XLOOKUP($A277&amp;$B277,'[2]产值及收款计划（2026）'!$A:$A&amp;'[2]产值及收款计划（2026）'!$B:$B,'[2]产值及收款计划（2026）'!CF:CF)</f>
        <v>0</v>
      </c>
      <c r="CK277" s="235" cm="1">
        <f t="array" ref="CK277">_xlfn.XLOOKUP($A277&amp;$B277,'[2]产值及收款计划（2026）'!$A:$A&amp;'[2]产值及收款计划（2026）'!$B:$B,'[2]产值及收款计划（2026）'!CG:CG)</f>
        <v>0</v>
      </c>
      <c r="CL277" s="235" cm="1">
        <f t="array" ref="CL277">_xlfn.XLOOKUP($A277&amp;$B277,'[2]产值及收款计划（2026）'!$A:$A&amp;'[2]产值及收款计划（2026）'!$B:$B,'[2]产值及收款计划（2026）'!CH:CH)</f>
        <v>0</v>
      </c>
      <c r="CM277" s="235" cm="1">
        <f t="array" ref="CM277">_xlfn.XLOOKUP($A277&amp;$B277,'[2]产值及收款计划（2026）'!$A:$A&amp;'[2]产值及收款计划（2026）'!$B:$B,'[2]产值及收款计划（2026）'!CI:CI)</f>
        <v>0</v>
      </c>
      <c r="CN277" s="235" cm="1">
        <f t="array" ref="CN277">_xlfn.XLOOKUP($A277&amp;$B277,'[2]产值及收款计划（2026）'!$A:$A&amp;'[2]产值及收款计划（2026）'!$B:$B,'[2]产值及收款计划（2026）'!CJ:CJ)</f>
        <v>0</v>
      </c>
      <c r="CO277" s="235" cm="1">
        <f t="array" ref="CO277">_xlfn.XLOOKUP($A277&amp;$B277,'[2]产值及收款计划（2026）'!$A:$A&amp;'[2]产值及收款计划（2026）'!$B:$B,'[2]产值及收款计划（2026）'!CK:CK)</f>
        <v>0</v>
      </c>
      <c r="CP277" s="235" cm="1">
        <f t="array" ref="CP277">_xlfn.XLOOKUP($A277&amp;$B277,'[2]产值及收款计划（2026）'!$A:$A&amp;'[2]产值及收款计划（2026）'!$B:$B,'[2]产值及收款计划（2026）'!CL:CL)</f>
        <v>0</v>
      </c>
      <c r="DE277" s="235" cm="1">
        <f t="array" ref="DE277">_xlfn.XLOOKUP($A277&amp;$B277,'[2]产值及收款计划（2026）'!$A:$A&amp;'[2]产值及收款计划（2026）'!$B:$B,'[2]产值及收款计划（2026）'!DA:DA)</f>
        <v>0</v>
      </c>
      <c r="DF277" s="235" cm="1">
        <f t="array" ref="DF277">_xlfn.XLOOKUP($A277&amp;$B277,'[2]产值及收款计划（2026）'!$A:$A&amp;'[2]产值及收款计划（2026）'!$B:$B,'[2]产值及收款计划（2026）'!DB:DB)</f>
        <v>3.35</v>
      </c>
      <c r="DG277" s="235" cm="1">
        <f t="array" ref="DG277">_xlfn.XLOOKUP($A277&amp;$B277,'[2]产值及收款计划（2026）'!$A:$A&amp;'[2]产值及收款计划（2026）'!$B:$B,'[2]产值及收款计划（2026）'!DC:DC)</f>
        <v>0</v>
      </c>
      <c r="DH277" s="235" cm="1">
        <f t="array" ref="DH277">_xlfn.XLOOKUP($A277&amp;$B277,'[2]产值及收款计划（2026）'!$A:$A&amp;'[2]产值及收款计划（2026）'!$B:$B,'[2]产值及收款计划（2026）'!DD:DD)</f>
        <v>0</v>
      </c>
      <c r="DI277" s="235" cm="1">
        <f t="array" ref="DI277">_xlfn.XLOOKUP($A277&amp;$B277,'[2]产值及收款计划（2026）'!$A:$A&amp;'[2]产值及收款计划（2026）'!$B:$B,'[2]产值及收款计划（2026）'!DE:DE)</f>
        <v>0</v>
      </c>
      <c r="DJ277" s="235" cm="1">
        <f t="array" ref="DJ277">_xlfn.XLOOKUP($A277&amp;$B277,'[2]产值及收款计划（2026）'!$A:$A&amp;'[2]产值及收款计划（2026）'!$B:$B,'[2]产值及收款计划（2026）'!DF:DF)</f>
        <v>0</v>
      </c>
      <c r="DK277" s="235" cm="1">
        <f t="array" ref="DK277">_xlfn.XLOOKUP($A277&amp;$B277,'[2]产值及收款计划（2026）'!$A:$A&amp;'[2]产值及收款计划（2026）'!$B:$B,'[2]产值及收款计划（2026）'!DG:DG)</f>
        <v>0</v>
      </c>
      <c r="DL277" s="235" cm="1">
        <f t="array" ref="DL277">_xlfn.XLOOKUP($A277&amp;$B277,'[2]产值及收款计划（2026）'!$A:$A&amp;'[2]产值及收款计划（2026）'!$B:$B,'[2]产值及收款计划（2026）'!DH:DH)</f>
        <v>0</v>
      </c>
      <c r="DM277" s="235" cm="1">
        <f t="array" ref="DM277">_xlfn.XLOOKUP($A277&amp;$B277,'[2]产值及收款计划（2026）'!$A:$A&amp;'[2]产值及收款计划（2026）'!$B:$B,'[2]产值及收款计划（2026）'!DI:DI)</f>
        <v>0</v>
      </c>
      <c r="DN277" s="235" cm="1">
        <f t="array" ref="DN277">_xlfn.XLOOKUP($A277&amp;$B277,'[2]产值及收款计划（2026）'!$A:$A&amp;'[2]产值及收款计划（2026）'!$B:$B,'[2]产值及收款计划（2026）'!DJ:DJ)</f>
        <v>0</v>
      </c>
      <c r="DO277" s="235" cm="1">
        <f t="array" ref="DO277">_xlfn.XLOOKUP($A277&amp;$B277,'[2]产值及收款计划（2026）'!$A:$A&amp;'[2]产值及收款计划（2026）'!$B:$B,'[2]产值及收款计划（2026）'!DK:DK)</f>
        <v>0</v>
      </c>
      <c r="DP277" s="235" cm="1">
        <f t="array" ref="DP277">_xlfn.XLOOKUP($A277&amp;$B277,'[2]产值及收款计划（2026）'!$A:$A&amp;'[2]产值及收款计划（2026）'!$B:$B,'[2]产值及收款计划（2026）'!DL:DL)</f>
        <v>0</v>
      </c>
      <c r="DQ277" s="243"/>
      <c r="DR277" s="229"/>
    </row>
    <row r="278" ht="40.5" spans="1:122">
      <c r="A278" s="233">
        <f t="shared" si="19"/>
        <v>129</v>
      </c>
      <c r="B278" s="233" t="s">
        <v>26</v>
      </c>
      <c r="C278" s="234" t="str" cm="1">
        <f t="array" ref="C278">_xlfn.XLOOKUP($A278&amp;$B278,'[2]产值及收款计划（2026）'!$A:$A&amp;'[2]产值及收款计划（2026）'!$B:$B,'[2]产值及收款计划（2026）'!C:C)</f>
        <v>C0CJZY-FW-T-2025145</v>
      </c>
      <c r="D278" s="235" t="str" cm="1">
        <f t="array" ref="D278">_xlfn.XLOOKUP($A278&amp;$B278,'[2]产值及收款计划（2026）'!$A:$A&amp;'[2]产值及收款计划（2026）'!$B:$B,'[2]产值及收款计划（2026）'!D:D)</f>
        <v>环境集团排水数智运维平台建设服务框架协议</v>
      </c>
      <c r="E278" s="235" cm="1">
        <f t="array" ref="E278">_xlfn.XLOOKUP($A278&amp;$B278,'[2]产值及收款计划（2026）'!$A:$A&amp;'[2]产值及收款计划（2026）'!$B:$B,'[2]产值及收款计划（2026）'!E:E)</f>
        <v>367</v>
      </c>
      <c r="F278" s="235" cm="1">
        <f t="array" ref="F278">_xlfn.XLOOKUP($A278&amp;$B278,'[2]产值及收款计划（2026）'!$A:$A&amp;'[2]产值及收款计划（2026）'!$B:$B,'[2]产值及收款计划（2026）'!F:F)</f>
        <v>367</v>
      </c>
      <c r="G278" s="235" cm="1">
        <f t="array" ref="G278">_xlfn.XLOOKUP($A278&amp;$B278,'[2]产值及收款计划（2026）'!$A:$A&amp;'[2]产值及收款计划（2026）'!$B:$B,'[2]产值及收款计划（2026）'!G:G)</f>
        <v>367</v>
      </c>
      <c r="H278" s="235" cm="1">
        <f t="array" ref="H278">_xlfn.XLOOKUP($A278&amp;$B278,'[2]产值及收款计划（2026）'!$A:$A&amp;'[2]产值及收款计划（2026）'!$B:$B,'[2]产值及收款计划（2026）'!H:H)</f>
        <v>153</v>
      </c>
      <c r="I278" s="236" cm="1">
        <f t="array" ref="I278">_xlfn.XLOOKUP($A278&amp;$B278,'[2]产值及收款计划（2026）'!$A:$A&amp;'[2]产值及收款计划（2026）'!$B:$B,'[2]产值及收款计划（2026）'!I:I)</f>
        <v>0.416893732970027</v>
      </c>
      <c r="J278" s="237" cm="1">
        <f t="array" ref="J278">_xlfn.XLOOKUP($A278&amp;$B278,'[2]产值及收款计划（2026）'!$A:$A&amp;'[2]产值及收款计划（2026）'!$B:$B,'[2]产值及收款计划（2026）'!J:J)</f>
        <v>0.06</v>
      </c>
      <c r="K278" s="235" t="e" cm="1">
        <f t="array" ref="K278">_xlfn.XLOOKUP($A278&amp;$B278,'[2]产值及收款计划（2026）'!$A:$A&amp;'[2]产值及收款计划（2026）'!$B:$B,'[2]产值及收款计划（2026）'!K:K)</f>
        <v>#REF!</v>
      </c>
      <c r="L278" s="235" t="e" cm="1">
        <f t="array" ref="L278">_xlfn.XLOOKUP($A278&amp;$B278,'[2]产值及收款计划（2026）'!$A:$A&amp;'[2]产值及收款计划（2026）'!$B:$B,'[2]产值及收款计划（2026）'!L:L)</f>
        <v>#REF!</v>
      </c>
      <c r="M278" s="235" t="str" cm="1">
        <f t="array" ref="M278">_xlfn.XLOOKUP($A278&amp;$B278,'[2]产值及收款计划（2026）'!$A:$A&amp;'[2]产值及收款计划（2026）'!$B:$B,'[2]产值及收款计划（2026）'!M:M)</f>
        <v>主导</v>
      </c>
      <c r="N278" s="235" t="str" cm="1">
        <f t="array" ref="N278">_xlfn.XLOOKUP($A278&amp;$B278,'[2]产值及收款计划（2026）'!$A:$A&amp;'[2]产值及收款计划（2026）'!$B:$B,'[2]产值及收款计划（2026）'!N:N)</f>
        <v>董力健团队</v>
      </c>
      <c r="O278" s="235" t="str" cm="1">
        <f t="array" ref="O278">_xlfn.XLOOKUP($A278&amp;$B278,'[2]产值及收款计划（2026）'!$A:$A&amp;'[2]产值及收款计划（2026）'!$B:$B,'[2]产值及收款计划（2026）'!O:O)</f>
        <v>董力健</v>
      </c>
      <c r="P278" s="234" t="str" cm="1">
        <f t="array" ref="P278">_xlfn.XLOOKUP($A278&amp;$B278,'[2]产值及收款计划（2026）'!$A:$A&amp;'[2]产值及收款计划（2026）'!$B:$B,'[2]产值及收款计划（2026）'!P:P)</f>
        <v>在建</v>
      </c>
      <c r="Q278" s="235" t="e" cm="1">
        <f t="array" ref="Q278">_xlfn.XLOOKUP($A278&amp;$B278,'[2]产值及收款计划（2026）'!$A:$A&amp;'[2]产值及收款计划（2026）'!$B:$B,'[2]产值及收款计划（2026）'!Q:Q)</f>
        <v>#REF!</v>
      </c>
      <c r="R278" s="235" t="e" cm="1">
        <f t="array" ref="R278">_xlfn.XLOOKUP($A278&amp;$B278,'[2]产值及收款计划（2026）'!$A:$A&amp;'[2]产值及收款计划（2026）'!$B:$B,'[2]产值及收款计划（2026）'!R:R)</f>
        <v>#REF!</v>
      </c>
      <c r="S278" s="235" t="e" cm="1">
        <f t="array" ref="S278">_xlfn.XLOOKUP($A278&amp;$B278,'[2]产值及收款计划（2026）'!$A:$A&amp;'[2]产值及收款计划（2026）'!$B:$B,'[2]产值及收款计划（2026）'!S:S)</f>
        <v>#REF!</v>
      </c>
      <c r="T278" s="235" cm="1">
        <f t="array" ref="T278">_xlfn.XLOOKUP($A278&amp;$B278,'[2]产值及收款计划（2026）'!$A:$A&amp;'[2]产值及收款计划（2026）'!$B:$B,'[2]产值及收款计划（2026）'!T:T)</f>
        <v>293.6</v>
      </c>
      <c r="U278" s="235" cm="1">
        <f t="array" ref="U278">_xlfn.XLOOKUP($A278&amp;$B278,'[2]产值及收款计划（2026）'!$A:$A&amp;'[2]产值及收款计划（2026）'!$B:$B,'[2]产值及收款计划（2026）'!U:U)</f>
        <v>0</v>
      </c>
      <c r="V278" s="235" cm="1">
        <f t="array" ref="V278">_xlfn.XLOOKUP($A278&amp;$B278,'[2]产值及收款计划（2026）'!$A:$A&amp;'[2]产值及收款计划（2026）'!$B:$B,'[2]产值及收款计划（2026）'!V:V)</f>
        <v>73.4</v>
      </c>
      <c r="W278" s="235" t="e" cm="1">
        <f t="array" ref="W278">_xlfn.XLOOKUP($A278&amp;$B278,'[2]产值及收款计划（2026）'!$A:$A&amp;'[2]产值及收款计划（2026）'!$B:$B,'[2]产值及收款计划（2026）'!W:W)</f>
        <v>#REF!</v>
      </c>
      <c r="X278" s="235" t="e" cm="1">
        <f t="array" ref="X278">_xlfn.XLOOKUP($A278&amp;$B278,'[2]产值及收款计划（2026）'!$A:$A&amp;'[2]产值及收款计划（2026）'!$B:$B,'[2]产值及收款计划（2026）'!X:X)</f>
        <v>#REF!</v>
      </c>
      <c r="Y278" s="235" t="e" cm="1">
        <f t="array" ref="Y278">_xlfn.XLOOKUP($A278&amp;$B278,'[2]产值及收款计划（2026）'!$A:$A&amp;'[2]产值及收款计划（2026）'!$B:$B,'[2]产值及收款计划（2026）'!Y:Y)</f>
        <v>#REF!</v>
      </c>
      <c r="Z278" s="235" t="e" cm="1">
        <f t="array" ref="Z278">_xlfn.XLOOKUP($A278&amp;$B278,'[2]产值及收款计划（2026）'!$A:$A&amp;'[2]产值及收款计划（2026）'!$B:$B,'[2]产值及收款计划（2026）'!Z:Z)</f>
        <v>#REF!</v>
      </c>
      <c r="AA278" s="235" cm="1">
        <f t="array" ref="AA278">_xlfn.XLOOKUP($A278&amp;$B278,'[2]产值及收款计划（2026）'!$A:$A&amp;'[2]产值及收款计划（2026）'!$B:$B,'[2]产值及收款计划（2026）'!AA:AA)</f>
        <v>0</v>
      </c>
      <c r="AB278" s="235" cm="1">
        <f t="array" ref="AB278">_xlfn.XLOOKUP($A278&amp;$B278,'[2]产值及收款计划（2026）'!$A:$A&amp;'[2]产值及收款计划（2026）'!$B:$B,'[2]产值及收款计划（2026）'!AB:AB)</f>
        <v>0</v>
      </c>
      <c r="AC278" s="235" cm="1">
        <f t="array" ref="AC278">_xlfn.XLOOKUP($A278&amp;$B278,'[2]产值及收款计划（2026）'!$A:$A&amp;'[2]产值及收款计划（2026）'!$B:$B,'[2]产值及收款计划（2026）'!AC:AC)</f>
        <v>0</v>
      </c>
      <c r="AD278" s="235" t="e" cm="1">
        <f t="array" ref="AD278">_xlfn.XLOOKUP($A278&amp;$B278,'[2]产值及收款计划（2026）'!$A:$A&amp;'[2]产值及收款计划（2026）'!$B:$B,'[2]产值及收款计划（2026）'!AD:AD)</f>
        <v>#REF!</v>
      </c>
      <c r="AE278" s="235" t="e" cm="1">
        <f t="array" ref="AE278">_xlfn.XLOOKUP($A278&amp;$B278,'[2]产值及收款计划（2026）'!$A:$A&amp;'[2]产值及收款计划（2026）'!$B:$B,'[2]产值及收款计划（2026）'!AE:AE)</f>
        <v>#REF!</v>
      </c>
      <c r="AF278" s="235" t="e" cm="1">
        <f t="array" ref="AF278">_xlfn.XLOOKUP($A278&amp;$B278,'[2]产值及收款计划（2026）'!$A:$A&amp;'[2]产值及收款计划（2026）'!$B:$B,'[2]产值及收款计划（2026）'!AF:AF)</f>
        <v>#REF!</v>
      </c>
      <c r="AG278" s="235" t="e" cm="1">
        <f t="array" ref="AG278">_xlfn.XLOOKUP($A278&amp;$B278,'[2]产值及收款计划（2026）'!$A:$A&amp;'[2]产值及收款计划（2026）'!$B:$B,'[2]产值及收款计划（2026）'!AG:AG)</f>
        <v>#REF!</v>
      </c>
      <c r="AH278" s="235" t="e" cm="1">
        <f t="array" ref="AH278">_xlfn.XLOOKUP($A278&amp;$B278,'[2]产值及收款计划（2026）'!$A:$A&amp;'[2]产值及收款计划（2026）'!$B:$B,'[2]产值及收款计划（2026）'!AH:AH)</f>
        <v>#REF!</v>
      </c>
      <c r="AI278" s="235" t="e" cm="1">
        <f t="array" ref="AI278">_xlfn.XLOOKUP($A278&amp;$B278,'[2]产值及收款计划（2026）'!$A:$A&amp;'[2]产值及收款计划（2026）'!$B:$B,'[2]产值及收款计划（2026）'!AI:AI)</f>
        <v>#REF!</v>
      </c>
      <c r="AJ278" s="235" t="e" cm="1">
        <f t="array" ref="AJ278">_xlfn.XLOOKUP($A278&amp;$B278,'[2]产值及收款计划（2026）'!$A:$A&amp;'[2]产值及收款计划（2026）'!$B:$B,'[2]产值及收款计划（2026）'!AJ:AJ)</f>
        <v>#REF!</v>
      </c>
      <c r="AK278" s="235" t="e" cm="1">
        <f t="array" ref="AK278">_xlfn.XLOOKUP($A278&amp;$B278,'[2]产值及收款计划（2026）'!$A:$A&amp;'[2]产值及收款计划（2026）'!$B:$B,'[2]产值及收款计划（2026）'!AK:AK)</f>
        <v>#REF!</v>
      </c>
      <c r="AL278" s="235" t="e" cm="1">
        <f t="array" ref="AL278">_xlfn.XLOOKUP($A278&amp;$B278,'[2]产值及收款计划（2026）'!$A:$A&amp;'[2]产值及收款计划（2026）'!$B:$B,'[2]产值及收款计划（2026）'!AL:AL)</f>
        <v>#REF!</v>
      </c>
      <c r="AM278" s="242" t="e" cm="1">
        <f t="array" ref="AM278">_xlfn.LET(_xlpm.勾选月份状态数组,TRANSPOSE('PPT(12-15页）-TOP10'!$A$3:$A$14),_xlpm.选择数据区,IF('PPT(12-15页）-TOP10'!$E$3="收款",$BA278:$BL278,$AA278:$AL278),SUM(_xlfn._xlws.FILTER(_xlpm.选择数据区,_xlpm.勾选月份状态数组,"")))</f>
        <v>#REF!</v>
      </c>
      <c r="AN278" s="235" t="e">
        <f>_xlfn.XLOOKUP($C278,应收未收表!$T:$T,应收未收表!AA:AA)</f>
        <v>#N/A</v>
      </c>
      <c r="AO278" s="235" t="e">
        <f>_xlfn.XLOOKUP($C278,应收未收表!$T:$T,应收未收表!AB:AB)</f>
        <v>#N/A</v>
      </c>
      <c r="AP278" s="235" t="e">
        <f>_xlfn.XLOOKUP($C278,应收未收表!$T:$T,应收未收表!AC:AC)</f>
        <v>#N/A</v>
      </c>
      <c r="AQ278" s="235" t="e">
        <f>_xlfn.XLOOKUP($C278,应收未收表!$T:$T,应收未收表!AE:AE)</f>
        <v>#N/A</v>
      </c>
      <c r="AR278" s="235" t="e">
        <f>_xlfn.XLOOKUP($C278,应收未收表!$T:$T,应收未收表!AF:AF)</f>
        <v>#N/A</v>
      </c>
      <c r="AS278" s="235" t="e" cm="1">
        <f t="array" ref="AS278">_xlfn.XLOOKUP($A278&amp;$B278,'[2]产值及收款计划（2026）'!$A:$A&amp;'[2]产值及收款计划（2026）'!$B:$B,'[2]产值及收款计划（2026）'!AS:AS)</f>
        <v>#REF!</v>
      </c>
      <c r="AT278" s="235" t="e" cm="1">
        <f t="array" ref="AT278">_xlfn.XLOOKUP($A278&amp;$B278,'[2]产值及收款计划（2026）'!$A:$A&amp;'[2]产值及收款计划（2026）'!$B:$B,'[2]产值及收款计划（2026）'!AT:AT)</f>
        <v>#REF!</v>
      </c>
      <c r="AU278" s="235" t="e" cm="1">
        <f t="array" ref="AU278">_xlfn.XLOOKUP($A278&amp;$B278,'[2]产值及收款计划（2026）'!$A:$A&amp;'[2]产值及收款计划（2026）'!$B:$B,'[2]产值及收款计划（2026）'!AU:AU)</f>
        <v>#REF!</v>
      </c>
      <c r="AV278" s="235" t="e" cm="1">
        <f t="array" ref="AV278">_xlfn.XLOOKUP($A278&amp;$B278,'[2]产值及收款计划（2026）'!$A:$A&amp;'[2]产值及收款计划（2026）'!$B:$B,'[2]产值及收款计划（2026）'!AV:AV)</f>
        <v>#REF!</v>
      </c>
      <c r="AW278" s="235" cm="1">
        <f t="array" ref="AW278">_xlfn.XLOOKUP($A278&amp;$B278,'[2]产值及收款计划（2026）'!$A:$A&amp;'[2]产值及收款计划（2026）'!$B:$B,'[2]产值及收款计划（2026）'!AW:AW)</f>
        <v>0</v>
      </c>
      <c r="AX278" s="235" cm="1">
        <f t="array" ref="AX278">_xlfn.XLOOKUP($A278&amp;$B278,'[2]产值及收款计划（2026）'!$A:$A&amp;'[2]产值及收款计划（2026）'!$B:$B,'[2]产值及收款计划（2026）'!AX:AX)</f>
        <v>0</v>
      </c>
      <c r="AY278" s="235" cm="1">
        <f t="array" ref="AY278">_xlfn.XLOOKUP($A278&amp;$B278,'[2]产值及收款计划（2026）'!$A:$A&amp;'[2]产值及收款计划（2026）'!$B:$B,'[2]产值及收款计划（2026）'!AY:AY)</f>
        <v>367</v>
      </c>
      <c r="AZ278" s="235" cm="1">
        <f t="array" ref="AZ278">_xlfn.XLOOKUP($A278&amp;$B278,'[2]产值及收款计划（2026）'!$A:$A&amp;'[2]产值及收款计划（2026）'!$B:$B,'[2]产值及收款计划（2026）'!AZ:AZ)</f>
        <v>293.6</v>
      </c>
      <c r="BA278" s="235" cm="1">
        <f t="array" ref="BA278">_xlfn.XLOOKUP($A278&amp;$B278,'[2]产值及收款计划（2026）'!$A:$A&amp;'[2]产值及收款计划（2026）'!$B:$B,'[2]产值及收款计划（2026）'!BA:BA)</f>
        <v>0</v>
      </c>
      <c r="BB278" s="235" t="e" cm="1">
        <f t="array" ref="BB278">_xlfn.XLOOKUP($A278&amp;$B278,'[2]产值及收款计划（2026）'!$A:$A&amp;'[2]产值及收款计划（2026）'!$B:$B,'[2]产值及收款计划（2026）'!BB:BB)</f>
        <v>#REF!</v>
      </c>
      <c r="BC278" s="235" cm="1">
        <f t="array" ref="BC278">_xlfn.XLOOKUP($A278&amp;$B278,'[2]产值及收款计划（2026）'!$A:$A&amp;'[2]产值及收款计划（2026）'!$B:$B,'[2]产值及收款计划（2026）'!BC:BC)</f>
        <v>165.15</v>
      </c>
      <c r="BD278" s="235" t="e" cm="1">
        <f t="array" ref="BD278">_xlfn.XLOOKUP($A278&amp;$B278,'[2]产值及收款计划（2026）'!$A:$A&amp;'[2]产值及收款计划（2026）'!$B:$B,'[2]产值及收款计划（2026）'!BD:BD)</f>
        <v>#REF!</v>
      </c>
      <c r="BE278" s="235" t="e" cm="1">
        <f t="array" ref="BE278">_xlfn.XLOOKUP($A278&amp;$B278,'[2]产值及收款计划（2026）'!$A:$A&amp;'[2]产值及收款计划（2026）'!$B:$B,'[2]产值及收款计划（2026）'!BE:BE)</f>
        <v>#REF!</v>
      </c>
      <c r="BF278" s="235" t="e" cm="1">
        <f t="array" ref="BF278">_xlfn.XLOOKUP($A278&amp;$B278,'[2]产值及收款计划（2026）'!$A:$A&amp;'[2]产值及收款计划（2026）'!$B:$B,'[2]产值及收款计划（2026）'!BF:BF)</f>
        <v>#REF!</v>
      </c>
      <c r="BG278" s="235" t="e" cm="1">
        <f t="array" ref="BG278">_xlfn.XLOOKUP($A278&amp;$B278,'[2]产值及收款计划（2026）'!$A:$A&amp;'[2]产值及收款计划（2026）'!$B:$B,'[2]产值及收款计划（2026）'!BG:BG)</f>
        <v>#REF!</v>
      </c>
      <c r="BH278" s="235" t="e" cm="1">
        <f t="array" ref="BH278">_xlfn.XLOOKUP($A278&amp;$B278,'[2]产值及收款计划（2026）'!$A:$A&amp;'[2]产值及收款计划（2026）'!$B:$B,'[2]产值及收款计划（2026）'!BH:BH)</f>
        <v>#REF!</v>
      </c>
      <c r="BI278" s="235" t="e" cm="1">
        <f t="array" ref="BI278">_xlfn.XLOOKUP($A278&amp;$B278,'[2]产值及收款计划（2026）'!$A:$A&amp;'[2]产值及收款计划（2026）'!$B:$B,'[2]产值及收款计划（2026）'!BI:BI)</f>
        <v>#REF!</v>
      </c>
      <c r="BJ278" s="235" t="e" cm="1">
        <f t="array" ref="BJ278">_xlfn.XLOOKUP($A278&amp;$B278,'[2]产值及收款计划（2026）'!$A:$A&amp;'[2]产值及收款计划（2026）'!$B:$B,'[2]产值及收款计划（2026）'!BJ:BJ)</f>
        <v>#REF!</v>
      </c>
      <c r="BK278" s="235" t="e" cm="1">
        <f t="array" ref="BK278">_xlfn.XLOOKUP($A278&amp;$B278,'[2]产值及收款计划（2026）'!$A:$A&amp;'[2]产值及收款计划（2026）'!$B:$B,'[2]产值及收款计划（2026）'!BK:BK)</f>
        <v>#REF!</v>
      </c>
      <c r="BL278" s="235" t="e" cm="1">
        <f t="array" ref="BL278">_xlfn.XLOOKUP($A278&amp;$B278,'[2]产值及收款计划（2026）'!$A:$A&amp;'[2]产值及收款计划（2026）'!$B:$B,'[2]产值及收款计划（2026）'!BL:BL)</f>
        <v>#REF!</v>
      </c>
      <c r="BM278" s="235"/>
      <c r="BN278" s="235"/>
      <c r="BO278" s="235"/>
      <c r="BP278" s="235"/>
      <c r="BQ278" s="235" t="e">
        <f>_xlfn.XLOOKUP($C278,应收未收表!$AJ:$AJ,应收未收表!AK:AK)</f>
        <v>#N/A</v>
      </c>
      <c r="BR278" s="235" t="e">
        <f>_xlfn.XLOOKUP($C278,应收未收表!$AJ:$AJ,应收未收表!AL:AL)</f>
        <v>#N/A</v>
      </c>
      <c r="BS278" s="235" t="e">
        <f>_xlfn.XLOOKUP($C278,应收未收表!$AJ:$AJ,应收未收表!AM:AM)</f>
        <v>#N/A</v>
      </c>
      <c r="BT278" s="235" t="e">
        <f>_xlfn.XLOOKUP($C278,应收未收表!$AJ:$AJ,应收未收表!AN:AN)</f>
        <v>#N/A</v>
      </c>
      <c r="BU278" s="234" t="str" cm="1">
        <f t="array" ref="BU278">_xlfn.XLOOKUP($A278&amp;$B278,'[2]产值及收款计划（2026）'!$A:$A&amp;'[2]产值及收款计划（2026）'!$B:$B,'[2]产值及收款计划（2026）'!BQ:BQ)</f>
        <v>上海城市环境集团有限公司</v>
      </c>
      <c r="BV278" s="235" t="e" cm="1">
        <f t="array" ref="BV278">_xlfn.XLOOKUP($A278&amp;$B278,'[2]产值及收款计划（2026）'!$A:$A&amp;'[2]产值及收款计划（2026）'!$B:$B,'[2]产值及收款计划（2026）'!BR:BR)</f>
        <v>#REF!</v>
      </c>
      <c r="CE278" s="235" cm="1">
        <f t="array" ref="CE278">_xlfn.XLOOKUP($A278&amp;$B278,'[2]产值及收款计划（2026）'!$A:$A&amp;'[2]产值及收款计划（2026）'!$B:$B,'[2]产值及收款计划（2026）'!CA:CA)</f>
        <v>0</v>
      </c>
      <c r="CF278" s="235" cm="1">
        <f t="array" ref="CF278">_xlfn.XLOOKUP($A278&amp;$B278,'[2]产值及收款计划（2026）'!$A:$A&amp;'[2]产值及收款计划（2026）'!$B:$B,'[2]产值及收款计划（2026）'!CB:CB)</f>
        <v>0</v>
      </c>
      <c r="CG278" s="235" cm="1">
        <f t="array" ref="CG278">_xlfn.XLOOKUP($A278&amp;$B278,'[2]产值及收款计划（2026）'!$A:$A&amp;'[2]产值及收款计划（2026）'!$B:$B,'[2]产值及收款计划（2026）'!CC:CC)</f>
        <v>0</v>
      </c>
      <c r="CH278" s="235" cm="1">
        <f t="array" ref="CH278">_xlfn.XLOOKUP($A278&amp;$B278,'[2]产值及收款计划（2026）'!$A:$A&amp;'[2]产值及收款计划（2026）'!$B:$B,'[2]产值及收款计划（2026）'!CD:CD)</f>
        <v>0</v>
      </c>
      <c r="CI278" s="235" cm="1">
        <f t="array" ref="CI278">_xlfn.XLOOKUP($A278&amp;$B278,'[2]产值及收款计划（2026）'!$A:$A&amp;'[2]产值及收款计划（2026）'!$B:$B,'[2]产值及收款计划（2026）'!CE:CE)</f>
        <v>0</v>
      </c>
      <c r="CJ278" s="235" cm="1">
        <f t="array" ref="CJ278">_xlfn.XLOOKUP($A278&amp;$B278,'[2]产值及收款计划（2026）'!$A:$A&amp;'[2]产值及收款计划（2026）'!$B:$B,'[2]产值及收款计划（2026）'!CF:CF)</f>
        <v>0</v>
      </c>
      <c r="CK278" s="235" cm="1">
        <f t="array" ref="CK278">_xlfn.XLOOKUP($A278&amp;$B278,'[2]产值及收款计划（2026）'!$A:$A&amp;'[2]产值及收款计划（2026）'!$B:$B,'[2]产值及收款计划（2026）'!CG:CG)</f>
        <v>0</v>
      </c>
      <c r="CL278" s="235" cm="1">
        <f t="array" ref="CL278">_xlfn.XLOOKUP($A278&amp;$B278,'[2]产值及收款计划（2026）'!$A:$A&amp;'[2]产值及收款计划（2026）'!$B:$B,'[2]产值及收款计划（2026）'!CH:CH)</f>
        <v>0</v>
      </c>
      <c r="CM278" s="235" cm="1">
        <f t="array" ref="CM278">_xlfn.XLOOKUP($A278&amp;$B278,'[2]产值及收款计划（2026）'!$A:$A&amp;'[2]产值及收款计划（2026）'!$B:$B,'[2]产值及收款计划（2026）'!CI:CI)</f>
        <v>0</v>
      </c>
      <c r="CN278" s="235" cm="1">
        <f t="array" ref="CN278">_xlfn.XLOOKUP($A278&amp;$B278,'[2]产值及收款计划（2026）'!$A:$A&amp;'[2]产值及收款计划（2026）'!$B:$B,'[2]产值及收款计划（2026）'!CJ:CJ)</f>
        <v>0</v>
      </c>
      <c r="CO278" s="235" cm="1">
        <f t="array" ref="CO278">_xlfn.XLOOKUP($A278&amp;$B278,'[2]产值及收款计划（2026）'!$A:$A&amp;'[2]产值及收款计划（2026）'!$B:$B,'[2]产值及收款计划（2026）'!CK:CK)</f>
        <v>0</v>
      </c>
      <c r="CP278" s="235" cm="1">
        <f t="array" ref="CP278">_xlfn.XLOOKUP($A278&amp;$B278,'[2]产值及收款计划（2026）'!$A:$A&amp;'[2]产值及收款计划（2026）'!$B:$B,'[2]产值及收款计划（2026）'!CL:CL)</f>
        <v>0</v>
      </c>
      <c r="DE278" s="235" cm="1">
        <f t="array" ref="DE278">_xlfn.XLOOKUP($A278&amp;$B278,'[2]产值及收款计划（2026）'!$A:$A&amp;'[2]产值及收款计划（2026）'!$B:$B,'[2]产值及收款计划（2026）'!DA:DA)</f>
        <v>0</v>
      </c>
      <c r="DF278" s="235" cm="1">
        <f t="array" ref="DF278">_xlfn.XLOOKUP($A278&amp;$B278,'[2]产值及收款计划（2026）'!$A:$A&amp;'[2]产值及收款计划（2026）'!$B:$B,'[2]产值及收款计划（2026）'!DB:DB)</f>
        <v>0</v>
      </c>
      <c r="DG278" s="235" cm="1">
        <f t="array" ref="DG278">_xlfn.XLOOKUP($A278&amp;$B278,'[2]产值及收款计划（2026）'!$A:$A&amp;'[2]产值及收款计划（2026）'!$B:$B,'[2]产值及收款计划（2026）'!DC:DC)</f>
        <v>0</v>
      </c>
      <c r="DH278" s="235" cm="1">
        <f t="array" ref="DH278">_xlfn.XLOOKUP($A278&amp;$B278,'[2]产值及收款计划（2026）'!$A:$A&amp;'[2]产值及收款计划（2026）'!$B:$B,'[2]产值及收款计划（2026）'!DD:DD)</f>
        <v>0</v>
      </c>
      <c r="DI278" s="235" cm="1">
        <f t="array" ref="DI278">_xlfn.XLOOKUP($A278&amp;$B278,'[2]产值及收款计划（2026）'!$A:$A&amp;'[2]产值及收款计划（2026）'!$B:$B,'[2]产值及收款计划（2026）'!DE:DE)</f>
        <v>0</v>
      </c>
      <c r="DJ278" s="235" cm="1">
        <f t="array" ref="DJ278">_xlfn.XLOOKUP($A278&amp;$B278,'[2]产值及收款计划（2026）'!$A:$A&amp;'[2]产值及收款计划（2026）'!$B:$B,'[2]产值及收款计划（2026）'!DF:DF)</f>
        <v>0</v>
      </c>
      <c r="DK278" s="235" cm="1">
        <f t="array" ref="DK278">_xlfn.XLOOKUP($A278&amp;$B278,'[2]产值及收款计划（2026）'!$A:$A&amp;'[2]产值及收款计划（2026）'!$B:$B,'[2]产值及收款计划（2026）'!DG:DG)</f>
        <v>0</v>
      </c>
      <c r="DL278" s="235" cm="1">
        <f t="array" ref="DL278">_xlfn.XLOOKUP($A278&amp;$B278,'[2]产值及收款计划（2026）'!$A:$A&amp;'[2]产值及收款计划（2026）'!$B:$B,'[2]产值及收款计划（2026）'!DH:DH)</f>
        <v>0</v>
      </c>
      <c r="DM278" s="235" cm="1">
        <f t="array" ref="DM278">_xlfn.XLOOKUP($A278&amp;$B278,'[2]产值及收款计划（2026）'!$A:$A&amp;'[2]产值及收款计划（2026）'!$B:$B,'[2]产值及收款计划（2026）'!DI:DI)</f>
        <v>0</v>
      </c>
      <c r="DN278" s="235" cm="1">
        <f t="array" ref="DN278">_xlfn.XLOOKUP($A278&amp;$B278,'[2]产值及收款计划（2026）'!$A:$A&amp;'[2]产值及收款计划（2026）'!$B:$B,'[2]产值及收款计划（2026）'!DJ:DJ)</f>
        <v>0</v>
      </c>
      <c r="DO278" s="235" cm="1">
        <f t="array" ref="DO278">_xlfn.XLOOKUP($A278&amp;$B278,'[2]产值及收款计划（2026）'!$A:$A&amp;'[2]产值及收款计划（2026）'!$B:$B,'[2]产值及收款计划（2026）'!DK:DK)</f>
        <v>0</v>
      </c>
      <c r="DP278" s="235" cm="1">
        <f t="array" ref="DP278">_xlfn.XLOOKUP($A278&amp;$B278,'[2]产值及收款计划（2026）'!$A:$A&amp;'[2]产值及收款计划（2026）'!$B:$B,'[2]产值及收款计划（2026）'!DL:DL)</f>
        <v>0</v>
      </c>
      <c r="DQ278" s="243"/>
      <c r="DR278" s="229"/>
    </row>
    <row r="279" ht="20.25" spans="1:122">
      <c r="A279" s="233">
        <f t="shared" si="19"/>
        <v>130</v>
      </c>
      <c r="B279" s="233" t="s">
        <v>26</v>
      </c>
      <c r="C279" s="234" t="str" cm="1">
        <f t="array" ref="C279">_xlfn.XLOOKUP($A279&amp;$B279,'[2]产值及收款计划（2026）'!$A:$A&amp;'[2]产值及收款计划（2026）'!$B:$B,'[2]产值及收款计划（2026）'!C:C)</f>
        <v>C0CJZY-FW-T-2025119</v>
      </c>
      <c r="D279" s="234" t="str" cm="1">
        <f t="array" ref="D279">_xlfn.XLOOKUP($A279&amp;$B279,'[2]产值及收款计划（2026）'!$A:$A&amp;'[2]产值及收款计划（2026）'!$B:$B,'[2]产值及收款计划（2026）'!D:D)</f>
        <v>浦东新区城市道路管养平台(二期)-重 大交通基础设施全生命周期安全监测平台项目</v>
      </c>
      <c r="E279" s="235" cm="1">
        <f t="array" ref="E279">_xlfn.XLOOKUP($A279&amp;$B279,'[2]产值及收款计划（2026）'!$A:$A&amp;'[2]产值及收款计划（2026）'!$B:$B,'[2]产值及收款计划（2026）'!E:E)</f>
        <v>194.8269</v>
      </c>
      <c r="F279" s="235" cm="1">
        <f t="array" ref="F279">_xlfn.XLOOKUP($A279&amp;$B279,'[2]产值及收款计划（2026）'!$A:$A&amp;'[2]产值及收款计划（2026）'!$B:$B,'[2]产值及收款计划（2026）'!F:F)</f>
        <v>194.8269</v>
      </c>
      <c r="G279" s="235" cm="1">
        <f t="array" ref="G279">_xlfn.XLOOKUP($A279&amp;$B279,'[2]产值及收款计划（2026）'!$A:$A&amp;'[2]产值及收款计划（2026）'!$B:$B,'[2]产值及收款计划（2026）'!G:G)</f>
        <v>194.8269</v>
      </c>
      <c r="H279" s="235" cm="1">
        <f t="array" ref="H279">_xlfn.XLOOKUP($A279&amp;$B279,'[2]产值及收款计划（2026）'!$A:$A&amp;'[2]产值及收款计划（2026）'!$B:$B,'[2]产值及收款计划（2026）'!H:H)</f>
        <v>194.8269</v>
      </c>
      <c r="I279" s="236" cm="1">
        <f t="array" ref="I279">_xlfn.XLOOKUP($A279&amp;$B279,'[2]产值及收款计划（2026）'!$A:$A&amp;'[2]产值及收款计划（2026）'!$B:$B,'[2]产值及收款计划（2026）'!I:I)</f>
        <v>1</v>
      </c>
      <c r="J279" s="237" cm="1">
        <f t="array" ref="J279">_xlfn.XLOOKUP($A279&amp;$B279,'[2]产值及收款计划（2026）'!$A:$A&amp;'[2]产值及收款计划（2026）'!$B:$B,'[2]产值及收款计划（2026）'!J:J)</f>
        <v>0.06</v>
      </c>
      <c r="K279" s="235" t="e" cm="1">
        <f t="array" ref="K279">_xlfn.XLOOKUP($A279&amp;$B279,'[2]产值及收款计划（2026）'!$A:$A&amp;'[2]产值及收款计划（2026）'!$B:$B,'[2]产值及收款计划（2026）'!K:K)</f>
        <v>#REF!</v>
      </c>
      <c r="L279" s="235" t="e" cm="1">
        <f t="array" ref="L279">_xlfn.XLOOKUP($A279&amp;$B279,'[2]产值及收款计划（2026）'!$A:$A&amp;'[2]产值及收款计划（2026）'!$B:$B,'[2]产值及收款计划（2026）'!L:L)</f>
        <v>#REF!</v>
      </c>
      <c r="M279" s="235" t="str" cm="1">
        <f t="array" ref="M279">_xlfn.XLOOKUP($A279&amp;$B279,'[2]产值及收款计划（2026）'!$A:$A&amp;'[2]产值及收款计划（2026）'!$B:$B,'[2]产值及收款计划（2026）'!M:M)</f>
        <v>主导</v>
      </c>
      <c r="N279" s="235" t="str" cm="1">
        <f t="array" ref="N279">_xlfn.XLOOKUP($A279&amp;$B279,'[2]产值及收款计划（2026）'!$A:$A&amp;'[2]产值及收款计划（2026）'!$B:$B,'[2]产值及收款计划（2026）'!N:N)</f>
        <v>邱枫团队</v>
      </c>
      <c r="O279" s="235" t="str" cm="1">
        <f t="array" ref="O279">_xlfn.XLOOKUP($A279&amp;$B279,'[2]产值及收款计划（2026）'!$A:$A&amp;'[2]产值及收款计划（2026）'!$B:$B,'[2]产值及收款计划（2026）'!O:O)</f>
        <v>高建勇</v>
      </c>
      <c r="P279" s="234" t="str" cm="1">
        <f t="array" ref="P279">_xlfn.XLOOKUP($A279&amp;$B279,'[2]产值及收款计划（2026）'!$A:$A&amp;'[2]产值及收款计划（2026）'!$B:$B,'[2]产值及收款计划（2026）'!P:P)</f>
        <v>在建</v>
      </c>
      <c r="Q279" s="235" t="e" cm="1">
        <f t="array" ref="Q279">_xlfn.XLOOKUP($A279&amp;$B279,'[2]产值及收款计划（2026）'!$A:$A&amp;'[2]产值及收款计划（2026）'!$B:$B,'[2]产值及收款计划（2026）'!Q:Q)</f>
        <v>#REF!</v>
      </c>
      <c r="R279" s="235" t="e" cm="1">
        <f t="array" ref="R279">_xlfn.XLOOKUP($A279&amp;$B279,'[2]产值及收款计划（2026）'!$A:$A&amp;'[2]产值及收款计划（2026）'!$B:$B,'[2]产值及收款计划（2026）'!R:R)</f>
        <v>#REF!</v>
      </c>
      <c r="S279" s="235" t="e" cm="1">
        <f t="array" ref="S279">_xlfn.XLOOKUP($A279&amp;$B279,'[2]产值及收款计划（2026）'!$A:$A&amp;'[2]产值及收款计划（2026）'!$B:$B,'[2]产值及收款计划（2026）'!S:S)</f>
        <v>#REF!</v>
      </c>
      <c r="T279" s="235" cm="1">
        <f t="array" ref="T279">_xlfn.XLOOKUP($A279&amp;$B279,'[2]产值及收款计划（2026）'!$A:$A&amp;'[2]产值及收款计划（2026）'!$B:$B,'[2]产值及收款计划（2026）'!T:T)</f>
        <v>0</v>
      </c>
      <c r="U279" s="235" cm="1">
        <f t="array" ref="U279">_xlfn.XLOOKUP($A279&amp;$B279,'[2]产值及收款计划（2026）'!$A:$A&amp;'[2]产值及收款计划（2026）'!$B:$B,'[2]产值及收款计划（2026）'!U:U)</f>
        <v>0</v>
      </c>
      <c r="V279" s="235" cm="1">
        <f t="array" ref="V279">_xlfn.XLOOKUP($A279&amp;$B279,'[2]产值及收款计划（2026）'!$A:$A&amp;'[2]产值及收款计划（2026）'!$B:$B,'[2]产值及收款计划（2026）'!V:V)</f>
        <v>194.8269</v>
      </c>
      <c r="W279" s="235" t="e" cm="1">
        <f t="array" ref="W279">_xlfn.XLOOKUP($A279&amp;$B279,'[2]产值及收款计划（2026）'!$A:$A&amp;'[2]产值及收款计划（2026）'!$B:$B,'[2]产值及收款计划（2026）'!W:W)</f>
        <v>#REF!</v>
      </c>
      <c r="X279" s="235" t="e" cm="1">
        <f t="array" ref="X279">_xlfn.XLOOKUP($A279&amp;$B279,'[2]产值及收款计划（2026）'!$A:$A&amp;'[2]产值及收款计划（2026）'!$B:$B,'[2]产值及收款计划（2026）'!X:X)</f>
        <v>#REF!</v>
      </c>
      <c r="Y279" s="235" t="e" cm="1">
        <f t="array" ref="Y279">_xlfn.XLOOKUP($A279&amp;$B279,'[2]产值及收款计划（2026）'!$A:$A&amp;'[2]产值及收款计划（2026）'!$B:$B,'[2]产值及收款计划（2026）'!Y:Y)</f>
        <v>#REF!</v>
      </c>
      <c r="Z279" s="235" t="e" cm="1">
        <f t="array" ref="Z279">_xlfn.XLOOKUP($A279&amp;$B279,'[2]产值及收款计划（2026）'!$A:$A&amp;'[2]产值及收款计划（2026）'!$B:$B,'[2]产值及收款计划（2026）'!Z:Z)</f>
        <v>#REF!</v>
      </c>
      <c r="AA279" s="235" t="e" cm="1">
        <f t="array" ref="AA279">_xlfn.XLOOKUP($A279&amp;$B279,'[2]产值及收款计划（2026）'!$A:$A&amp;'[2]产值及收款计划（2026）'!$B:$B,'[2]产值及收款计划（2026）'!AA:AA)</f>
        <v>#REF!</v>
      </c>
      <c r="AB279" s="235" t="e" cm="1">
        <f t="array" ref="AB279">_xlfn.XLOOKUP($A279&amp;$B279,'[2]产值及收款计划（2026）'!$A:$A&amp;'[2]产值及收款计划（2026）'!$B:$B,'[2]产值及收款计划（2026）'!AB:AB)</f>
        <v>#REF!</v>
      </c>
      <c r="AC279" s="235" t="e" cm="1">
        <f t="array" ref="AC279">_xlfn.XLOOKUP($A279&amp;$B279,'[2]产值及收款计划（2026）'!$A:$A&amp;'[2]产值及收款计划（2026）'!$B:$B,'[2]产值及收款计划（2026）'!AC:AC)</f>
        <v>#REF!</v>
      </c>
      <c r="AD279" s="235" cm="1">
        <f t="array" ref="AD279">_xlfn.XLOOKUP($A279&amp;$B279,'[2]产值及收款计划（2026）'!$A:$A&amp;'[2]产值及收款计划（2026）'!$B:$B,'[2]产值及收款计划（2026）'!AD:AD)</f>
        <v>155.86152</v>
      </c>
      <c r="AE279" s="235" t="e" cm="1">
        <f t="array" ref="AE279">_xlfn.XLOOKUP($A279&amp;$B279,'[2]产值及收款计划（2026）'!$A:$A&amp;'[2]产值及收款计划（2026）'!$B:$B,'[2]产值及收款计划（2026）'!AE:AE)</f>
        <v>#REF!</v>
      </c>
      <c r="AF279" s="235" t="e" cm="1">
        <f t="array" ref="AF279">_xlfn.XLOOKUP($A279&amp;$B279,'[2]产值及收款计划（2026）'!$A:$A&amp;'[2]产值及收款计划（2026）'!$B:$B,'[2]产值及收款计划（2026）'!AF:AF)</f>
        <v>#REF!</v>
      </c>
      <c r="AG279" s="235" t="e" cm="1">
        <f t="array" ref="AG279">_xlfn.XLOOKUP($A279&amp;$B279,'[2]产值及收款计划（2026）'!$A:$A&amp;'[2]产值及收款计划（2026）'!$B:$B,'[2]产值及收款计划（2026）'!AG:AG)</f>
        <v>#REF!</v>
      </c>
      <c r="AH279" s="235" t="e" cm="1">
        <f t="array" ref="AH279">_xlfn.XLOOKUP($A279&amp;$B279,'[2]产值及收款计划（2026）'!$A:$A&amp;'[2]产值及收款计划（2026）'!$B:$B,'[2]产值及收款计划（2026）'!AH:AH)</f>
        <v>#REF!</v>
      </c>
      <c r="AI279" s="235" t="e" cm="1">
        <f t="array" ref="AI279">_xlfn.XLOOKUP($A279&amp;$B279,'[2]产值及收款计划（2026）'!$A:$A&amp;'[2]产值及收款计划（2026）'!$B:$B,'[2]产值及收款计划（2026）'!AI:AI)</f>
        <v>#REF!</v>
      </c>
      <c r="AJ279" s="235" t="e" cm="1">
        <f t="array" ref="AJ279">_xlfn.XLOOKUP($A279&amp;$B279,'[2]产值及收款计划（2026）'!$A:$A&amp;'[2]产值及收款计划（2026）'!$B:$B,'[2]产值及收款计划（2026）'!AJ:AJ)</f>
        <v>#REF!</v>
      </c>
      <c r="AK279" s="235" t="e" cm="1">
        <f t="array" ref="AK279">_xlfn.XLOOKUP($A279&amp;$B279,'[2]产值及收款计划（2026）'!$A:$A&amp;'[2]产值及收款计划（2026）'!$B:$B,'[2]产值及收款计划（2026）'!AK:AK)</f>
        <v>#REF!</v>
      </c>
      <c r="AL279" s="235" t="e" cm="1">
        <f t="array" ref="AL279">_xlfn.XLOOKUP($A279&amp;$B279,'[2]产值及收款计划（2026）'!$A:$A&amp;'[2]产值及收款计划（2026）'!$B:$B,'[2]产值及收款计划（2026）'!AL:AL)</f>
        <v>#REF!</v>
      </c>
      <c r="AM279" s="242" t="e" cm="1">
        <f t="array" ref="AM279">_xlfn.LET(_xlpm.勾选月份状态数组,TRANSPOSE('PPT(12-15页）-TOP10'!$A$3:$A$14),_xlpm.选择数据区,IF('PPT(12-15页）-TOP10'!$E$3="收款",$BA279:$BL279,$AA279:$AL279),SUM(_xlfn._xlws.FILTER(_xlpm.选择数据区,_xlpm.勾选月份状态数组,"")))</f>
        <v>#REF!</v>
      </c>
      <c r="AN279" s="235" t="e">
        <f>_xlfn.XLOOKUP($C279,应收未收表!$T:$T,应收未收表!AA:AA)</f>
        <v>#N/A</v>
      </c>
      <c r="AO279" s="235" t="e">
        <f>_xlfn.XLOOKUP($C279,应收未收表!$T:$T,应收未收表!AB:AB)</f>
        <v>#N/A</v>
      </c>
      <c r="AP279" s="235" t="e">
        <f>_xlfn.XLOOKUP($C279,应收未收表!$T:$T,应收未收表!AC:AC)</f>
        <v>#N/A</v>
      </c>
      <c r="AQ279" s="235" t="e">
        <f>_xlfn.XLOOKUP($C279,应收未收表!$T:$T,应收未收表!AE:AE)</f>
        <v>#N/A</v>
      </c>
      <c r="AR279" s="235" t="e">
        <f>_xlfn.XLOOKUP($C279,应收未收表!$T:$T,应收未收表!AF:AF)</f>
        <v>#N/A</v>
      </c>
      <c r="AS279" s="235" t="e" cm="1">
        <f t="array" ref="AS279">_xlfn.XLOOKUP($A279&amp;$B279,'[2]产值及收款计划（2026）'!$A:$A&amp;'[2]产值及收款计划（2026）'!$B:$B,'[2]产值及收款计划（2026）'!AS:AS)</f>
        <v>#REF!</v>
      </c>
      <c r="AT279" s="235" t="e" cm="1">
        <f t="array" ref="AT279">_xlfn.XLOOKUP($A279&amp;$B279,'[2]产值及收款计划（2026）'!$A:$A&amp;'[2]产值及收款计划（2026）'!$B:$B,'[2]产值及收款计划（2026）'!AT:AT)</f>
        <v>#REF!</v>
      </c>
      <c r="AU279" s="235" t="e" cm="1">
        <f t="array" ref="AU279">_xlfn.XLOOKUP($A279&amp;$B279,'[2]产值及收款计划（2026）'!$A:$A&amp;'[2]产值及收款计划（2026）'!$B:$B,'[2]产值及收款计划（2026）'!AU:AU)</f>
        <v>#REF!</v>
      </c>
      <c r="AV279" s="235" t="e" cm="1">
        <f t="array" ref="AV279">_xlfn.XLOOKUP($A279&amp;$B279,'[2]产值及收款计划（2026）'!$A:$A&amp;'[2]产值及收款计划（2026）'!$B:$B,'[2]产值及收款计划（2026）'!AV:AV)</f>
        <v>#REF!</v>
      </c>
      <c r="AW279" s="235" cm="1">
        <f t="array" ref="AW279">_xlfn.XLOOKUP($A279&amp;$B279,'[2]产值及收款计划（2026）'!$A:$A&amp;'[2]产值及收款计划（2026）'!$B:$B,'[2]产值及收款计划（2026）'!AW:AW)</f>
        <v>0</v>
      </c>
      <c r="AX279" s="235" cm="1">
        <f t="array" ref="AX279">_xlfn.XLOOKUP($A279&amp;$B279,'[2]产值及收款计划（2026）'!$A:$A&amp;'[2]产值及收款计划（2026）'!$B:$B,'[2]产值及收款计划（2026）'!AX:AX)</f>
        <v>0</v>
      </c>
      <c r="AY279" s="235" cm="1">
        <f t="array" ref="AY279">_xlfn.XLOOKUP($A279&amp;$B279,'[2]产值及收款计划（2026）'!$A:$A&amp;'[2]产值及收款计划（2026）'!$B:$B,'[2]产值及收款计划（2026）'!AY:AY)</f>
        <v>194.8269</v>
      </c>
      <c r="AZ279" s="235" cm="1">
        <f t="array" ref="AZ279">_xlfn.XLOOKUP($A279&amp;$B279,'[2]产值及收款计划（2026）'!$A:$A&amp;'[2]产值及收款计划（2026）'!$B:$B,'[2]产值及收款计划（2026）'!AZ:AZ)</f>
        <v>0</v>
      </c>
      <c r="BA279" s="235" t="e" cm="1">
        <f t="array" ref="BA279">_xlfn.XLOOKUP($A279&amp;$B279,'[2]产值及收款计划（2026）'!$A:$A&amp;'[2]产值及收款计划（2026）'!$B:$B,'[2]产值及收款计划（2026）'!BA:BA)</f>
        <v>#REF!</v>
      </c>
      <c r="BB279" s="235" t="e" cm="1">
        <f t="array" ref="BB279">_xlfn.XLOOKUP($A279&amp;$B279,'[2]产值及收款计划（2026）'!$A:$A&amp;'[2]产值及收款计划（2026）'!$B:$B,'[2]产值及收款计划（2026）'!BB:BB)</f>
        <v>#REF!</v>
      </c>
      <c r="BC279" s="235" t="e" cm="1">
        <f t="array" ref="BC279">_xlfn.XLOOKUP($A279&amp;$B279,'[2]产值及收款计划（2026）'!$A:$A&amp;'[2]产值及收款计划（2026）'!$B:$B,'[2]产值及收款计划（2026）'!BC:BC)</f>
        <v>#REF!</v>
      </c>
      <c r="BD279" s="235" cm="1">
        <f t="array" ref="BD279">_xlfn.XLOOKUP($A279&amp;$B279,'[2]产值及收款计划（2026）'!$A:$A&amp;'[2]产值及收款计划（2026）'!$B:$B,'[2]产值及收款计划（2026）'!BD:BD)</f>
        <v>58.44807</v>
      </c>
      <c r="BE279" s="235" t="e" cm="1">
        <f t="array" ref="BE279">_xlfn.XLOOKUP($A279&amp;$B279,'[2]产值及收款计划（2026）'!$A:$A&amp;'[2]产值及收款计划（2026）'!$B:$B,'[2]产值及收款计划（2026）'!BE:BE)</f>
        <v>#REF!</v>
      </c>
      <c r="BF279" s="235" t="e" cm="1">
        <f t="array" ref="BF279">_xlfn.XLOOKUP($A279&amp;$B279,'[2]产值及收款计划（2026）'!$A:$A&amp;'[2]产值及收款计划（2026）'!$B:$B,'[2]产值及收款计划（2026）'!BF:BF)</f>
        <v>#REF!</v>
      </c>
      <c r="BG279" s="235" t="e" cm="1">
        <f t="array" ref="BG279">_xlfn.XLOOKUP($A279&amp;$B279,'[2]产值及收款计划（2026）'!$A:$A&amp;'[2]产值及收款计划（2026）'!$B:$B,'[2]产值及收款计划（2026）'!BG:BG)</f>
        <v>#REF!</v>
      </c>
      <c r="BH279" s="235" t="e" cm="1">
        <f t="array" ref="BH279">_xlfn.XLOOKUP($A279&amp;$B279,'[2]产值及收款计划（2026）'!$A:$A&amp;'[2]产值及收款计划（2026）'!$B:$B,'[2]产值及收款计划（2026）'!BH:BH)</f>
        <v>#REF!</v>
      </c>
      <c r="BI279" s="235" t="e" cm="1">
        <f t="array" ref="BI279">_xlfn.XLOOKUP($A279&amp;$B279,'[2]产值及收款计划（2026）'!$A:$A&amp;'[2]产值及收款计划（2026）'!$B:$B,'[2]产值及收款计划（2026）'!BI:BI)</f>
        <v>#REF!</v>
      </c>
      <c r="BJ279" s="235" t="e" cm="1">
        <f t="array" ref="BJ279">_xlfn.XLOOKUP($A279&amp;$B279,'[2]产值及收款计划（2026）'!$A:$A&amp;'[2]产值及收款计划（2026）'!$B:$B,'[2]产值及收款计划（2026）'!BJ:BJ)</f>
        <v>#REF!</v>
      </c>
      <c r="BK279" s="235" t="e" cm="1">
        <f t="array" ref="BK279">_xlfn.XLOOKUP($A279&amp;$B279,'[2]产值及收款计划（2026）'!$A:$A&amp;'[2]产值及收款计划（2026）'!$B:$B,'[2]产值及收款计划（2026）'!BK:BK)</f>
        <v>#REF!</v>
      </c>
      <c r="BL279" s="235" t="e" cm="1">
        <f t="array" ref="BL279">_xlfn.XLOOKUP($A279&amp;$B279,'[2]产值及收款计划（2026）'!$A:$A&amp;'[2]产值及收款计划（2026）'!$B:$B,'[2]产值及收款计划（2026）'!BL:BL)</f>
        <v>#REF!</v>
      </c>
      <c r="BM279" s="235"/>
      <c r="BN279" s="235"/>
      <c r="BO279" s="235"/>
      <c r="BP279" s="235"/>
      <c r="BQ279" s="235" t="e">
        <f>_xlfn.XLOOKUP($C279,应收未收表!$AJ:$AJ,应收未收表!AK:AK)</f>
        <v>#N/A</v>
      </c>
      <c r="BR279" s="235" t="e">
        <f>_xlfn.XLOOKUP($C279,应收未收表!$AJ:$AJ,应收未收表!AL:AL)</f>
        <v>#N/A</v>
      </c>
      <c r="BS279" s="235" t="e">
        <f>_xlfn.XLOOKUP($C279,应收未收表!$AJ:$AJ,应收未收表!AM:AM)</f>
        <v>#N/A</v>
      </c>
      <c r="BT279" s="235" t="e">
        <f>_xlfn.XLOOKUP($C279,应收未收表!$AJ:$AJ,应收未收表!AN:AN)</f>
        <v>#N/A</v>
      </c>
      <c r="BU279" s="234" t="str" cm="1">
        <f t="array" ref="BU279">_xlfn.XLOOKUP($A279&amp;$B279,'[2]产值及收款计划（2026）'!$A:$A&amp;'[2]产值及收款计划（2026）'!$B:$B,'[2]产值及收款计划（2026）'!BQ:BQ)</f>
        <v>上海城建智慧城市运营管理有限公司</v>
      </c>
      <c r="BV279" s="235" t="e" cm="1">
        <f t="array" ref="BV279">_xlfn.XLOOKUP($A279&amp;$B279,'[2]产值及收款计划（2026）'!$A:$A&amp;'[2]产值及收款计划（2026）'!$B:$B,'[2]产值及收款计划（2026）'!BR:BR)</f>
        <v>#REF!</v>
      </c>
      <c r="CE279" s="235" cm="1">
        <f t="array" ref="CE279">_xlfn.XLOOKUP($A279&amp;$B279,'[2]产值及收款计划（2026）'!$A:$A&amp;'[2]产值及收款计划（2026）'!$B:$B,'[2]产值及收款计划（2026）'!CA:CA)</f>
        <v>0</v>
      </c>
      <c r="CF279" s="235" cm="1">
        <f t="array" ref="CF279">_xlfn.XLOOKUP($A279&amp;$B279,'[2]产值及收款计划（2026）'!$A:$A&amp;'[2]产值及收款计划（2026）'!$B:$B,'[2]产值及收款计划（2026）'!CB:CB)</f>
        <v>0</v>
      </c>
      <c r="CG279" s="235" cm="1">
        <f t="array" ref="CG279">_xlfn.XLOOKUP($A279&amp;$B279,'[2]产值及收款计划（2026）'!$A:$A&amp;'[2]产值及收款计划（2026）'!$B:$B,'[2]产值及收款计划（2026）'!CC:CC)</f>
        <v>0</v>
      </c>
      <c r="CH279" s="235" cm="1">
        <f t="array" ref="CH279">_xlfn.XLOOKUP($A279&amp;$B279,'[2]产值及收款计划（2026）'!$A:$A&amp;'[2]产值及收款计划（2026）'!$B:$B,'[2]产值及收款计划（2026）'!CD:CD)</f>
        <v>0</v>
      </c>
      <c r="CI279" s="235" cm="1">
        <f t="array" ref="CI279">_xlfn.XLOOKUP($A279&amp;$B279,'[2]产值及收款计划（2026）'!$A:$A&amp;'[2]产值及收款计划（2026）'!$B:$B,'[2]产值及收款计划（2026）'!CE:CE)</f>
        <v>0</v>
      </c>
      <c r="CJ279" s="235" cm="1">
        <f t="array" ref="CJ279">_xlfn.XLOOKUP($A279&amp;$B279,'[2]产值及收款计划（2026）'!$A:$A&amp;'[2]产值及收款计划（2026）'!$B:$B,'[2]产值及收款计划（2026）'!CF:CF)</f>
        <v>0</v>
      </c>
      <c r="CK279" s="235" cm="1">
        <f t="array" ref="CK279">_xlfn.XLOOKUP($A279&amp;$B279,'[2]产值及收款计划（2026）'!$A:$A&amp;'[2]产值及收款计划（2026）'!$B:$B,'[2]产值及收款计划（2026）'!CG:CG)</f>
        <v>0</v>
      </c>
      <c r="CL279" s="235" cm="1">
        <f t="array" ref="CL279">_xlfn.XLOOKUP($A279&amp;$B279,'[2]产值及收款计划（2026）'!$A:$A&amp;'[2]产值及收款计划（2026）'!$B:$B,'[2]产值及收款计划（2026）'!CH:CH)</f>
        <v>0</v>
      </c>
      <c r="CM279" s="235" cm="1">
        <f t="array" ref="CM279">_xlfn.XLOOKUP($A279&amp;$B279,'[2]产值及收款计划（2026）'!$A:$A&amp;'[2]产值及收款计划（2026）'!$B:$B,'[2]产值及收款计划（2026）'!CI:CI)</f>
        <v>0</v>
      </c>
      <c r="CN279" s="235" cm="1">
        <f t="array" ref="CN279">_xlfn.XLOOKUP($A279&amp;$B279,'[2]产值及收款计划（2026）'!$A:$A&amp;'[2]产值及收款计划（2026）'!$B:$B,'[2]产值及收款计划（2026）'!CJ:CJ)</f>
        <v>0</v>
      </c>
      <c r="CO279" s="235" cm="1">
        <f t="array" ref="CO279">_xlfn.XLOOKUP($A279&amp;$B279,'[2]产值及收款计划（2026）'!$A:$A&amp;'[2]产值及收款计划（2026）'!$B:$B,'[2]产值及收款计划（2026）'!CK:CK)</f>
        <v>0</v>
      </c>
      <c r="CP279" s="235" cm="1">
        <f t="array" ref="CP279">_xlfn.XLOOKUP($A279&amp;$B279,'[2]产值及收款计划（2026）'!$A:$A&amp;'[2]产值及收款计划（2026）'!$B:$B,'[2]产值及收款计划（2026）'!CL:CL)</f>
        <v>0</v>
      </c>
      <c r="DE279" s="235" cm="1">
        <f t="array" ref="DE279">_xlfn.XLOOKUP($A279&amp;$B279,'[2]产值及收款计划（2026）'!$A:$A&amp;'[2]产值及收款计划（2026）'!$B:$B,'[2]产值及收款计划（2026）'!DA:DA)</f>
        <v>0</v>
      </c>
      <c r="DF279" s="235" cm="1">
        <f t="array" ref="DF279">_xlfn.XLOOKUP($A279&amp;$B279,'[2]产值及收款计划（2026）'!$A:$A&amp;'[2]产值及收款计划（2026）'!$B:$B,'[2]产值及收款计划（2026）'!DB:DB)</f>
        <v>0</v>
      </c>
      <c r="DG279" s="235" cm="1">
        <f t="array" ref="DG279">_xlfn.XLOOKUP($A279&amp;$B279,'[2]产值及收款计划（2026）'!$A:$A&amp;'[2]产值及收款计划（2026）'!$B:$B,'[2]产值及收款计划（2026）'!DC:DC)</f>
        <v>0</v>
      </c>
      <c r="DH279" s="235" cm="1">
        <f t="array" ref="DH279">_xlfn.XLOOKUP($A279&amp;$B279,'[2]产值及收款计划（2026）'!$A:$A&amp;'[2]产值及收款计划（2026）'!$B:$B,'[2]产值及收款计划（2026）'!DD:DD)</f>
        <v>0</v>
      </c>
      <c r="DI279" s="235" cm="1">
        <f t="array" ref="DI279">_xlfn.XLOOKUP($A279&amp;$B279,'[2]产值及收款计划（2026）'!$A:$A&amp;'[2]产值及收款计划（2026）'!$B:$B,'[2]产值及收款计划（2026）'!DE:DE)</f>
        <v>0</v>
      </c>
      <c r="DJ279" s="235" cm="1">
        <f t="array" ref="DJ279">_xlfn.XLOOKUP($A279&amp;$B279,'[2]产值及收款计划（2026）'!$A:$A&amp;'[2]产值及收款计划（2026）'!$B:$B,'[2]产值及收款计划（2026）'!DF:DF)</f>
        <v>0</v>
      </c>
      <c r="DK279" s="235" cm="1">
        <f t="array" ref="DK279">_xlfn.XLOOKUP($A279&amp;$B279,'[2]产值及收款计划（2026）'!$A:$A&amp;'[2]产值及收款计划（2026）'!$B:$B,'[2]产值及收款计划（2026）'!DG:DG)</f>
        <v>0</v>
      </c>
      <c r="DL279" s="235" cm="1">
        <f t="array" ref="DL279">_xlfn.XLOOKUP($A279&amp;$B279,'[2]产值及收款计划（2026）'!$A:$A&amp;'[2]产值及收款计划（2026）'!$B:$B,'[2]产值及收款计划（2026）'!DH:DH)</f>
        <v>0</v>
      </c>
      <c r="DM279" s="235" cm="1">
        <f t="array" ref="DM279">_xlfn.XLOOKUP($A279&amp;$B279,'[2]产值及收款计划（2026）'!$A:$A&amp;'[2]产值及收款计划（2026）'!$B:$B,'[2]产值及收款计划（2026）'!DI:DI)</f>
        <v>0</v>
      </c>
      <c r="DN279" s="235" cm="1">
        <f t="array" ref="DN279">_xlfn.XLOOKUP($A279&amp;$B279,'[2]产值及收款计划（2026）'!$A:$A&amp;'[2]产值及收款计划（2026）'!$B:$B,'[2]产值及收款计划（2026）'!DJ:DJ)</f>
        <v>0</v>
      </c>
      <c r="DO279" s="235" cm="1">
        <f t="array" ref="DO279">_xlfn.XLOOKUP($A279&amp;$B279,'[2]产值及收款计划（2026）'!$A:$A&amp;'[2]产值及收款计划（2026）'!$B:$B,'[2]产值及收款计划（2026）'!DK:DK)</f>
        <v>0</v>
      </c>
      <c r="DP279" s="235" cm="1">
        <f t="array" ref="DP279">_xlfn.XLOOKUP($A279&amp;$B279,'[2]产值及收款计划（2026）'!$A:$A&amp;'[2]产值及收款计划（2026）'!$B:$B,'[2]产值及收款计划（2026）'!DL:DL)</f>
        <v>0</v>
      </c>
      <c r="DQ279" s="243"/>
      <c r="DR279" s="229"/>
    </row>
    <row r="280" ht="20.25" spans="1:122">
      <c r="A280" s="233">
        <f t="shared" si="19"/>
        <v>131</v>
      </c>
      <c r="B280" s="233" t="s">
        <v>26</v>
      </c>
      <c r="C280" s="234" t="str" cm="1">
        <f t="array" ref="C280">_xlfn.XLOOKUP($A280&amp;$B280,'[2]产值及收款计划（2026）'!$A:$A&amp;'[2]产值及收款计划（2026）'!$B:$B,'[2]产值及收款计划（2026）'!C:C)</f>
        <v>C0CJZY-FW-T-2025144</v>
      </c>
      <c r="D280" s="234" t="str" cm="1">
        <f t="array" ref="D280">_xlfn.XLOOKUP($A280&amp;$B280,'[2]产值及收款计划（2026）'!$A:$A&amp;'[2]产值及收款计划（2026）'!$B:$B,'[2]产值及收款计划（2026）'!D:D)</f>
        <v>2025年隧道及综合杆平台开发服务项目</v>
      </c>
      <c r="E280" s="235" cm="1">
        <f t="array" ref="E280">_xlfn.XLOOKUP($A280&amp;$B280,'[2]产值及收款计划（2026）'!$A:$A&amp;'[2]产值及收款计划（2026）'!$B:$B,'[2]产值及收款计划（2026）'!E:E)</f>
        <v>73.96</v>
      </c>
      <c r="F280" s="235" cm="1">
        <f t="array" ref="F280">_xlfn.XLOOKUP($A280&amp;$B280,'[2]产值及收款计划（2026）'!$A:$A&amp;'[2]产值及收款计划（2026）'!$B:$B,'[2]产值及收款计划（2026）'!F:F)</f>
        <v>73.96</v>
      </c>
      <c r="G280" s="235" cm="1">
        <f t="array" ref="G280">_xlfn.XLOOKUP($A280&amp;$B280,'[2]产值及收款计划（2026）'!$A:$A&amp;'[2]产值及收款计划（2026）'!$B:$B,'[2]产值及收款计划（2026）'!G:G)</f>
        <v>73.96</v>
      </c>
      <c r="H280" s="235" cm="1">
        <f t="array" ref="H280">_xlfn.XLOOKUP($A280&amp;$B280,'[2]产值及收款计划（2026）'!$A:$A&amp;'[2]产值及收款计划（2026）'!$B:$B,'[2]产值及收款计划（2026）'!H:H)</f>
        <v>73.96</v>
      </c>
      <c r="I280" s="236" cm="1">
        <f t="array" ref="I280">_xlfn.XLOOKUP($A280&amp;$B280,'[2]产值及收款计划（2026）'!$A:$A&amp;'[2]产值及收款计划（2026）'!$B:$B,'[2]产值及收款计划（2026）'!I:I)</f>
        <v>1</v>
      </c>
      <c r="J280" s="237" cm="1">
        <f t="array" ref="J280">_xlfn.XLOOKUP($A280&amp;$B280,'[2]产值及收款计划（2026）'!$A:$A&amp;'[2]产值及收款计划（2026）'!$B:$B,'[2]产值及收款计划（2026）'!J:J)</f>
        <v>0.06</v>
      </c>
      <c r="K280" s="235" t="e" cm="1">
        <f t="array" ref="K280">_xlfn.XLOOKUP($A280&amp;$B280,'[2]产值及收款计划（2026）'!$A:$A&amp;'[2]产值及收款计划（2026）'!$B:$B,'[2]产值及收款计划（2026）'!K:K)</f>
        <v>#REF!</v>
      </c>
      <c r="L280" s="235" t="e" cm="1">
        <f t="array" ref="L280">_xlfn.XLOOKUP($A280&amp;$B280,'[2]产值及收款计划（2026）'!$A:$A&amp;'[2]产值及收款计划（2026）'!$B:$B,'[2]产值及收款计划（2026）'!L:L)</f>
        <v>#REF!</v>
      </c>
      <c r="M280" s="235" t="str" cm="1">
        <f t="array" ref="M280">_xlfn.XLOOKUP($A280&amp;$B280,'[2]产值及收款计划（2026）'!$A:$A&amp;'[2]产值及收款计划（2026）'!$B:$B,'[2]产值及收款计划（2026）'!M:M)</f>
        <v>主导</v>
      </c>
      <c r="N280" s="235" t="str" cm="1">
        <f t="array" ref="N280">_xlfn.XLOOKUP($A280&amp;$B280,'[2]产值及收款计划（2026）'!$A:$A&amp;'[2]产值及收款计划（2026）'!$B:$B,'[2]产值及收款计划（2026）'!N:N)</f>
        <v>贺一玮团队</v>
      </c>
      <c r="O280" s="235" t="str" cm="1">
        <f t="array" ref="O280">_xlfn.XLOOKUP($A280&amp;$B280,'[2]产值及收款计划（2026）'!$A:$A&amp;'[2]产值及收款计划（2026）'!$B:$B,'[2]产值及收款计划（2026）'!O:O)</f>
        <v>何栩</v>
      </c>
      <c r="P280" s="234" t="str" cm="1">
        <f t="array" ref="P280">_xlfn.XLOOKUP($A280&amp;$B280,'[2]产值及收款计划（2026）'!$A:$A&amp;'[2]产值及收款计划（2026）'!$B:$B,'[2]产值及收款计划（2026）'!P:P)</f>
        <v>26新签</v>
      </c>
      <c r="Q280" s="235" t="e" cm="1">
        <f t="array" ref="Q280">_xlfn.XLOOKUP($A280&amp;$B280,'[2]产值及收款计划（2026）'!$A:$A&amp;'[2]产值及收款计划（2026）'!$B:$B,'[2]产值及收款计划（2026）'!Q:Q)</f>
        <v>#REF!</v>
      </c>
      <c r="R280" s="235" t="e" cm="1">
        <f t="array" ref="R280">_xlfn.XLOOKUP($A280&amp;$B280,'[2]产值及收款计划（2026）'!$A:$A&amp;'[2]产值及收款计划（2026）'!$B:$B,'[2]产值及收款计划（2026）'!R:R)</f>
        <v>#REF!</v>
      </c>
      <c r="S280" s="235" t="e" cm="1">
        <f t="array" ref="S280">_xlfn.XLOOKUP($A280&amp;$B280,'[2]产值及收款计划（2026）'!$A:$A&amp;'[2]产值及收款计划（2026）'!$B:$B,'[2]产值及收款计划（2026）'!S:S)</f>
        <v>#REF!</v>
      </c>
      <c r="T280" s="235" cm="1">
        <f t="array" ref="T280">_xlfn.XLOOKUP($A280&amp;$B280,'[2]产值及收款计划（2026）'!$A:$A&amp;'[2]产值及收款计划（2026）'!$B:$B,'[2]产值及收款计划（2026）'!T:T)</f>
        <v>0</v>
      </c>
      <c r="U280" s="235" cm="1">
        <f t="array" ref="U280">_xlfn.XLOOKUP($A280&amp;$B280,'[2]产值及收款计划（2026）'!$A:$A&amp;'[2]产值及收款计划（2026）'!$B:$B,'[2]产值及收款计划（2026）'!U:U)</f>
        <v>0</v>
      </c>
      <c r="V280" s="235" cm="1">
        <f t="array" ref="V280">_xlfn.XLOOKUP($A280&amp;$B280,'[2]产值及收款计划（2026）'!$A:$A&amp;'[2]产值及收款计划（2026）'!$B:$B,'[2]产值及收款计划（2026）'!V:V)</f>
        <v>73.96</v>
      </c>
      <c r="W280" s="235" t="e" cm="1">
        <f t="array" ref="W280">_xlfn.XLOOKUP($A280&amp;$B280,'[2]产值及收款计划（2026）'!$A:$A&amp;'[2]产值及收款计划（2026）'!$B:$B,'[2]产值及收款计划（2026）'!W:W)</f>
        <v>#REF!</v>
      </c>
      <c r="X280" s="235" t="e" cm="1">
        <f t="array" ref="X280">_xlfn.XLOOKUP($A280&amp;$B280,'[2]产值及收款计划（2026）'!$A:$A&amp;'[2]产值及收款计划（2026）'!$B:$B,'[2]产值及收款计划（2026）'!X:X)</f>
        <v>#REF!</v>
      </c>
      <c r="Y280" s="235" t="e" cm="1">
        <f t="array" ref="Y280">_xlfn.XLOOKUP($A280&amp;$B280,'[2]产值及收款计划（2026）'!$A:$A&amp;'[2]产值及收款计划（2026）'!$B:$B,'[2]产值及收款计划（2026）'!Y:Y)</f>
        <v>#REF!</v>
      </c>
      <c r="Z280" s="235" t="e" cm="1">
        <f t="array" ref="Z280">_xlfn.XLOOKUP($A280&amp;$B280,'[2]产值及收款计划（2026）'!$A:$A&amp;'[2]产值及收款计划（2026）'!$B:$B,'[2]产值及收款计划（2026）'!Z:Z)</f>
        <v>#REF!</v>
      </c>
      <c r="AA280" s="235" t="e" cm="1">
        <f t="array" ref="AA280">_xlfn.XLOOKUP($A280&amp;$B280,'[2]产值及收款计划（2026）'!$A:$A&amp;'[2]产值及收款计划（2026）'!$B:$B,'[2]产值及收款计划（2026）'!AA:AA)</f>
        <v>#REF!</v>
      </c>
      <c r="AB280" s="235" t="e" cm="1">
        <f t="array" ref="AB280">_xlfn.XLOOKUP($A280&amp;$B280,'[2]产值及收款计划（2026）'!$A:$A&amp;'[2]产值及收款计划（2026）'!$B:$B,'[2]产值及收款计划（2026）'!AB:AB)</f>
        <v>#REF!</v>
      </c>
      <c r="AC280" s="235" t="e" cm="1">
        <f t="array" ref="AC280">_xlfn.XLOOKUP($A280&amp;$B280,'[2]产值及收款计划（2026）'!$A:$A&amp;'[2]产值及收款计划（2026）'!$B:$B,'[2]产值及收款计划（2026）'!AC:AC)</f>
        <v>#REF!</v>
      </c>
      <c r="AD280" s="235" t="e" cm="1">
        <f t="array" ref="AD280">_xlfn.XLOOKUP($A280&amp;$B280,'[2]产值及收款计划（2026）'!$A:$A&amp;'[2]产值及收款计划（2026）'!$B:$B,'[2]产值及收款计划（2026）'!AD:AD)</f>
        <v>#REF!</v>
      </c>
      <c r="AE280" s="235" t="e" cm="1">
        <f t="array" ref="AE280">_xlfn.XLOOKUP($A280&amp;$B280,'[2]产值及收款计划（2026）'!$A:$A&amp;'[2]产值及收款计划（2026）'!$B:$B,'[2]产值及收款计划（2026）'!AE:AE)</f>
        <v>#REF!</v>
      </c>
      <c r="AF280" s="235" cm="1">
        <f t="array" ref="AF280">_xlfn.XLOOKUP($A280&amp;$B280,'[2]产值及收款计划（2026）'!$A:$A&amp;'[2]产值及收款计划（2026）'!$B:$B,'[2]产值及收款计划（2026）'!AF:AF)</f>
        <v>48.074</v>
      </c>
      <c r="AG280" s="235" t="e" cm="1">
        <f t="array" ref="AG280">_xlfn.XLOOKUP($A280&amp;$B280,'[2]产值及收款计划（2026）'!$A:$A&amp;'[2]产值及收款计划（2026）'!$B:$B,'[2]产值及收款计划（2026）'!AG:AG)</f>
        <v>#REF!</v>
      </c>
      <c r="AH280" s="235" t="e" cm="1">
        <f t="array" ref="AH280">_xlfn.XLOOKUP($A280&amp;$B280,'[2]产值及收款计划（2026）'!$A:$A&amp;'[2]产值及收款计划（2026）'!$B:$B,'[2]产值及收款计划（2026）'!AH:AH)</f>
        <v>#REF!</v>
      </c>
      <c r="AI280" s="235" t="e" cm="1">
        <f t="array" ref="AI280">_xlfn.XLOOKUP($A280&amp;$B280,'[2]产值及收款计划（2026）'!$A:$A&amp;'[2]产值及收款计划（2026）'!$B:$B,'[2]产值及收款计划（2026）'!AI:AI)</f>
        <v>#REF!</v>
      </c>
      <c r="AJ280" s="235" t="e" cm="1">
        <f t="array" ref="AJ280">_xlfn.XLOOKUP($A280&amp;$B280,'[2]产值及收款计划（2026）'!$A:$A&amp;'[2]产值及收款计划（2026）'!$B:$B,'[2]产值及收款计划（2026）'!AJ:AJ)</f>
        <v>#REF!</v>
      </c>
      <c r="AK280" s="235" cm="1">
        <f t="array" ref="AK280">_xlfn.XLOOKUP($A280&amp;$B280,'[2]产值及收款计划（2026）'!$A:$A&amp;'[2]产值及收款计划（2026）'!$B:$B,'[2]产值及收款计划（2026）'!AK:AK)</f>
        <v>25.886</v>
      </c>
      <c r="AL280" s="235" t="e" cm="1">
        <f t="array" ref="AL280">_xlfn.XLOOKUP($A280&amp;$B280,'[2]产值及收款计划（2026）'!$A:$A&amp;'[2]产值及收款计划（2026）'!$B:$B,'[2]产值及收款计划（2026）'!AL:AL)</f>
        <v>#REF!</v>
      </c>
      <c r="AM280" s="242" t="e" cm="1">
        <f t="array" ref="AM280">_xlfn.LET(_xlpm.勾选月份状态数组,TRANSPOSE('PPT(12-15页）-TOP10'!$A$3:$A$14),_xlpm.选择数据区,IF('PPT(12-15页）-TOP10'!$E$3="收款",$BA280:$BL280,$AA280:$AL280),SUM(_xlfn._xlws.FILTER(_xlpm.选择数据区,_xlpm.勾选月份状态数组,"")))</f>
        <v>#REF!</v>
      </c>
      <c r="AN280" s="235" t="e">
        <f>_xlfn.XLOOKUP($C280,应收未收表!$T:$T,应收未收表!AA:AA)</f>
        <v>#N/A</v>
      </c>
      <c r="AO280" s="235" t="e">
        <f>_xlfn.XLOOKUP($C280,应收未收表!$T:$T,应收未收表!AB:AB)</f>
        <v>#N/A</v>
      </c>
      <c r="AP280" s="235" t="e">
        <f>_xlfn.XLOOKUP($C280,应收未收表!$T:$T,应收未收表!AC:AC)</f>
        <v>#N/A</v>
      </c>
      <c r="AQ280" s="235" t="e">
        <f>_xlfn.XLOOKUP($C280,应收未收表!$T:$T,应收未收表!AE:AE)</f>
        <v>#N/A</v>
      </c>
      <c r="AR280" s="235" t="e">
        <f>_xlfn.XLOOKUP($C280,应收未收表!$T:$T,应收未收表!AF:AF)</f>
        <v>#N/A</v>
      </c>
      <c r="AS280" s="235" t="e" cm="1">
        <f t="array" ref="AS280">_xlfn.XLOOKUP($A280&amp;$B280,'[2]产值及收款计划（2026）'!$A:$A&amp;'[2]产值及收款计划（2026）'!$B:$B,'[2]产值及收款计划（2026）'!AS:AS)</f>
        <v>#REF!</v>
      </c>
      <c r="AT280" s="235" t="e" cm="1">
        <f t="array" ref="AT280">_xlfn.XLOOKUP($A280&amp;$B280,'[2]产值及收款计划（2026）'!$A:$A&amp;'[2]产值及收款计划（2026）'!$B:$B,'[2]产值及收款计划（2026）'!AT:AT)</f>
        <v>#REF!</v>
      </c>
      <c r="AU280" s="235" t="e" cm="1">
        <f t="array" ref="AU280">_xlfn.XLOOKUP($A280&amp;$B280,'[2]产值及收款计划（2026）'!$A:$A&amp;'[2]产值及收款计划（2026）'!$B:$B,'[2]产值及收款计划（2026）'!AU:AU)</f>
        <v>#REF!</v>
      </c>
      <c r="AV280" s="235" t="e" cm="1">
        <f t="array" ref="AV280">_xlfn.XLOOKUP($A280&amp;$B280,'[2]产值及收款计划（2026）'!$A:$A&amp;'[2]产值及收款计划（2026）'!$B:$B,'[2]产值及收款计划（2026）'!AV:AV)</f>
        <v>#REF!</v>
      </c>
      <c r="AW280" s="235" cm="1">
        <f t="array" ref="AW280">_xlfn.XLOOKUP($A280&amp;$B280,'[2]产值及收款计划（2026）'!$A:$A&amp;'[2]产值及收款计划（2026）'!$B:$B,'[2]产值及收款计划（2026）'!AW:AW)</f>
        <v>0</v>
      </c>
      <c r="AX280" s="235" cm="1">
        <f t="array" ref="AX280">_xlfn.XLOOKUP($A280&amp;$B280,'[2]产值及收款计划（2026）'!$A:$A&amp;'[2]产值及收款计划（2026）'!$B:$B,'[2]产值及收款计划（2026）'!AX:AX)</f>
        <v>0</v>
      </c>
      <c r="AY280" s="235" cm="1">
        <f t="array" ref="AY280">_xlfn.XLOOKUP($A280&amp;$B280,'[2]产值及收款计划（2026）'!$A:$A&amp;'[2]产值及收款计划（2026）'!$B:$B,'[2]产值及收款计划（2026）'!AY:AY)</f>
        <v>73.96</v>
      </c>
      <c r="AZ280" s="235" cm="1">
        <f t="array" ref="AZ280">_xlfn.XLOOKUP($A280&amp;$B280,'[2]产值及收款计划（2026）'!$A:$A&amp;'[2]产值及收款计划（2026）'!$B:$B,'[2]产值及收款计划（2026）'!AZ:AZ)</f>
        <v>0</v>
      </c>
      <c r="BA280" s="235" t="e" cm="1">
        <f t="array" ref="BA280">_xlfn.XLOOKUP($A280&amp;$B280,'[2]产值及收款计划（2026）'!$A:$A&amp;'[2]产值及收款计划（2026）'!$B:$B,'[2]产值及收款计划（2026）'!BA:BA)</f>
        <v>#REF!</v>
      </c>
      <c r="BB280" s="235" t="e" cm="1">
        <f t="array" ref="BB280">_xlfn.XLOOKUP($A280&amp;$B280,'[2]产值及收款计划（2026）'!$A:$A&amp;'[2]产值及收款计划（2026）'!$B:$B,'[2]产值及收款计划（2026）'!BB:BB)</f>
        <v>#REF!</v>
      </c>
      <c r="BC280" s="235" t="e" cm="1">
        <f t="array" ref="BC280">_xlfn.XLOOKUP($A280&amp;$B280,'[2]产值及收款计划（2026）'!$A:$A&amp;'[2]产值及收款计划（2026）'!$B:$B,'[2]产值及收款计划（2026）'!BC:BC)</f>
        <v>#REF!</v>
      </c>
      <c r="BD280" s="235" cm="1">
        <f t="array" ref="BD280">_xlfn.XLOOKUP($A280&amp;$B280,'[2]产值及收款计划（2026）'!$A:$A&amp;'[2]产值及收款计划（2026）'!$B:$B,'[2]产值及收款计划（2026）'!BD:BD)</f>
        <v>22.188</v>
      </c>
      <c r="BE280" s="235" t="e" cm="1">
        <f t="array" ref="BE280">_xlfn.XLOOKUP($A280&amp;$B280,'[2]产值及收款计划（2026）'!$A:$A&amp;'[2]产值及收款计划（2026）'!$B:$B,'[2]产值及收款计划（2026）'!BE:BE)</f>
        <v>#REF!</v>
      </c>
      <c r="BF280" s="235" t="e" cm="1">
        <f t="array" ref="BF280">_xlfn.XLOOKUP($A280&amp;$B280,'[2]产值及收款计划（2026）'!$A:$A&amp;'[2]产值及收款计划（2026）'!$B:$B,'[2]产值及收款计划（2026）'!BF:BF)</f>
        <v>#REF!</v>
      </c>
      <c r="BG280" s="235" t="e" cm="1">
        <f t="array" ref="BG280">_xlfn.XLOOKUP($A280&amp;$B280,'[2]产值及收款计划（2026）'!$A:$A&amp;'[2]产值及收款计划（2026）'!$B:$B,'[2]产值及收款计划（2026）'!BG:BG)</f>
        <v>#REF!</v>
      </c>
      <c r="BH280" s="235" t="e" cm="1">
        <f t="array" ref="BH280">_xlfn.XLOOKUP($A280&amp;$B280,'[2]产值及收款计划（2026）'!$A:$A&amp;'[2]产值及收款计划（2026）'!$B:$B,'[2]产值及收款计划（2026）'!BH:BH)</f>
        <v>#REF!</v>
      </c>
      <c r="BI280" s="235" t="e" cm="1">
        <f t="array" ref="BI280">_xlfn.XLOOKUP($A280&amp;$B280,'[2]产值及收款计划（2026）'!$A:$A&amp;'[2]产值及收款计划（2026）'!$B:$B,'[2]产值及收款计划（2026）'!BI:BI)</f>
        <v>#REF!</v>
      </c>
      <c r="BJ280" s="235" t="e" cm="1">
        <f t="array" ref="BJ280">_xlfn.XLOOKUP($A280&amp;$B280,'[2]产值及收款计划（2026）'!$A:$A&amp;'[2]产值及收款计划（2026）'!$B:$B,'[2]产值及收款计划（2026）'!BJ:BJ)</f>
        <v>#REF!</v>
      </c>
      <c r="BK280" s="235" t="e" cm="1">
        <f t="array" ref="BK280">_xlfn.XLOOKUP($A280&amp;$B280,'[2]产值及收款计划（2026）'!$A:$A&amp;'[2]产值及收款计划（2026）'!$B:$B,'[2]产值及收款计划（2026）'!BK:BK)</f>
        <v>#REF!</v>
      </c>
      <c r="BL280" s="235" t="e" cm="1">
        <f t="array" ref="BL280">_xlfn.XLOOKUP($A280&amp;$B280,'[2]产值及收款计划（2026）'!$A:$A&amp;'[2]产值及收款计划（2026）'!$B:$B,'[2]产值及收款计划（2026）'!BL:BL)</f>
        <v>#REF!</v>
      </c>
      <c r="BM280" s="235"/>
      <c r="BN280" s="235"/>
      <c r="BO280" s="235"/>
      <c r="BP280" s="235"/>
      <c r="BQ280" s="235" t="e">
        <f>_xlfn.XLOOKUP($C280,应收未收表!$AJ:$AJ,应收未收表!AK:AK)</f>
        <v>#N/A</v>
      </c>
      <c r="BR280" s="235" t="e">
        <f>_xlfn.XLOOKUP($C280,应收未收表!$AJ:$AJ,应收未收表!AL:AL)</f>
        <v>#N/A</v>
      </c>
      <c r="BS280" s="235" t="e">
        <f>_xlfn.XLOOKUP($C280,应收未收表!$AJ:$AJ,应收未收表!AM:AM)</f>
        <v>#N/A</v>
      </c>
      <c r="BT280" s="235" t="e">
        <f>_xlfn.XLOOKUP($C280,应收未收表!$AJ:$AJ,应收未收表!AN:AN)</f>
        <v>#N/A</v>
      </c>
      <c r="BU280" s="234" t="str" cm="1">
        <f t="array" ref="BU280">_xlfn.XLOOKUP($A280&amp;$B280,'[2]产值及收款计划（2026）'!$A:$A&amp;'[2]产值及收款计划（2026）'!$B:$B,'[2]产值及收款计划（2026）'!BQ:BQ)</f>
        <v>上海城建智慧城市运营管理有限公司</v>
      </c>
      <c r="BV280" s="235" t="e" cm="1">
        <f t="array" ref="BV280">_xlfn.XLOOKUP($A280&amp;$B280,'[2]产值及收款计划（2026）'!$A:$A&amp;'[2]产值及收款计划（2026）'!$B:$B,'[2]产值及收款计划（2026）'!BR:BR)</f>
        <v>#REF!</v>
      </c>
      <c r="CE280" s="235" cm="1">
        <f t="array" ref="CE280">_xlfn.XLOOKUP($A280&amp;$B280,'[2]产值及收款计划（2026）'!$A:$A&amp;'[2]产值及收款计划（2026）'!$B:$B,'[2]产值及收款计划（2026）'!CA:CA)</f>
        <v>0</v>
      </c>
      <c r="CF280" s="235" cm="1">
        <f t="array" ref="CF280">_xlfn.XLOOKUP($A280&amp;$B280,'[2]产值及收款计划（2026）'!$A:$A&amp;'[2]产值及收款计划（2026）'!$B:$B,'[2]产值及收款计划（2026）'!CB:CB)</f>
        <v>0</v>
      </c>
      <c r="CG280" s="235" cm="1">
        <f t="array" ref="CG280">_xlfn.XLOOKUP($A280&amp;$B280,'[2]产值及收款计划（2026）'!$A:$A&amp;'[2]产值及收款计划（2026）'!$B:$B,'[2]产值及收款计划（2026）'!CC:CC)</f>
        <v>0</v>
      </c>
      <c r="CH280" s="235" cm="1">
        <f t="array" ref="CH280">_xlfn.XLOOKUP($A280&amp;$B280,'[2]产值及收款计划（2026）'!$A:$A&amp;'[2]产值及收款计划（2026）'!$B:$B,'[2]产值及收款计划（2026）'!CD:CD)</f>
        <v>0</v>
      </c>
      <c r="CI280" s="235" cm="1">
        <f t="array" ref="CI280">_xlfn.XLOOKUP($A280&amp;$B280,'[2]产值及收款计划（2026）'!$A:$A&amp;'[2]产值及收款计划（2026）'!$B:$B,'[2]产值及收款计划（2026）'!CE:CE)</f>
        <v>0</v>
      </c>
      <c r="CJ280" s="235" cm="1">
        <f t="array" ref="CJ280">_xlfn.XLOOKUP($A280&amp;$B280,'[2]产值及收款计划（2026）'!$A:$A&amp;'[2]产值及收款计划（2026）'!$B:$B,'[2]产值及收款计划（2026）'!CF:CF)</f>
        <v>0</v>
      </c>
      <c r="CK280" s="235" cm="1">
        <f t="array" ref="CK280">_xlfn.XLOOKUP($A280&amp;$B280,'[2]产值及收款计划（2026）'!$A:$A&amp;'[2]产值及收款计划（2026）'!$B:$B,'[2]产值及收款计划（2026）'!CG:CG)</f>
        <v>0</v>
      </c>
      <c r="CL280" s="235" cm="1">
        <f t="array" ref="CL280">_xlfn.XLOOKUP($A280&amp;$B280,'[2]产值及收款计划（2026）'!$A:$A&amp;'[2]产值及收款计划（2026）'!$B:$B,'[2]产值及收款计划（2026）'!CH:CH)</f>
        <v>0</v>
      </c>
      <c r="CM280" s="235" cm="1">
        <f t="array" ref="CM280">_xlfn.XLOOKUP($A280&amp;$B280,'[2]产值及收款计划（2026）'!$A:$A&amp;'[2]产值及收款计划（2026）'!$B:$B,'[2]产值及收款计划（2026）'!CI:CI)</f>
        <v>0</v>
      </c>
      <c r="CN280" s="235" cm="1">
        <f t="array" ref="CN280">_xlfn.XLOOKUP($A280&amp;$B280,'[2]产值及收款计划（2026）'!$A:$A&amp;'[2]产值及收款计划（2026）'!$B:$B,'[2]产值及收款计划（2026）'!CJ:CJ)</f>
        <v>0</v>
      </c>
      <c r="CO280" s="235" cm="1">
        <f t="array" ref="CO280">_xlfn.XLOOKUP($A280&amp;$B280,'[2]产值及收款计划（2026）'!$A:$A&amp;'[2]产值及收款计划（2026）'!$B:$B,'[2]产值及收款计划（2026）'!CK:CK)</f>
        <v>0</v>
      </c>
      <c r="CP280" s="235" cm="1">
        <f t="array" ref="CP280">_xlfn.XLOOKUP($A280&amp;$B280,'[2]产值及收款计划（2026）'!$A:$A&amp;'[2]产值及收款计划（2026）'!$B:$B,'[2]产值及收款计划（2026）'!CL:CL)</f>
        <v>0</v>
      </c>
      <c r="DE280" s="235" cm="1">
        <f t="array" ref="DE280">_xlfn.XLOOKUP($A280&amp;$B280,'[2]产值及收款计划（2026）'!$A:$A&amp;'[2]产值及收款计划（2026）'!$B:$B,'[2]产值及收款计划（2026）'!DA:DA)</f>
        <v>0</v>
      </c>
      <c r="DF280" s="235" cm="1">
        <f t="array" ref="DF280">_xlfn.XLOOKUP($A280&amp;$B280,'[2]产值及收款计划（2026）'!$A:$A&amp;'[2]产值及收款计划（2026）'!$B:$B,'[2]产值及收款计划（2026）'!DB:DB)</f>
        <v>0</v>
      </c>
      <c r="DG280" s="235" cm="1">
        <f t="array" ref="DG280">_xlfn.XLOOKUP($A280&amp;$B280,'[2]产值及收款计划（2026）'!$A:$A&amp;'[2]产值及收款计划（2026）'!$B:$B,'[2]产值及收款计划（2026）'!DC:DC)</f>
        <v>0</v>
      </c>
      <c r="DH280" s="235" cm="1">
        <f t="array" ref="DH280">_xlfn.XLOOKUP($A280&amp;$B280,'[2]产值及收款计划（2026）'!$A:$A&amp;'[2]产值及收款计划（2026）'!$B:$B,'[2]产值及收款计划（2026）'!DD:DD)</f>
        <v>0</v>
      </c>
      <c r="DI280" s="235" cm="1">
        <f t="array" ref="DI280">_xlfn.XLOOKUP($A280&amp;$B280,'[2]产值及收款计划（2026）'!$A:$A&amp;'[2]产值及收款计划（2026）'!$B:$B,'[2]产值及收款计划（2026）'!DE:DE)</f>
        <v>0</v>
      </c>
      <c r="DJ280" s="235" cm="1">
        <f t="array" ref="DJ280">_xlfn.XLOOKUP($A280&amp;$B280,'[2]产值及收款计划（2026）'!$A:$A&amp;'[2]产值及收款计划（2026）'!$B:$B,'[2]产值及收款计划（2026）'!DF:DF)</f>
        <v>0</v>
      </c>
      <c r="DK280" s="235" cm="1">
        <f t="array" ref="DK280">_xlfn.XLOOKUP($A280&amp;$B280,'[2]产值及收款计划（2026）'!$A:$A&amp;'[2]产值及收款计划（2026）'!$B:$B,'[2]产值及收款计划（2026）'!DG:DG)</f>
        <v>0</v>
      </c>
      <c r="DL280" s="235" cm="1">
        <f t="array" ref="DL280">_xlfn.XLOOKUP($A280&amp;$B280,'[2]产值及收款计划（2026）'!$A:$A&amp;'[2]产值及收款计划（2026）'!$B:$B,'[2]产值及收款计划（2026）'!DH:DH)</f>
        <v>0</v>
      </c>
      <c r="DM280" s="235" cm="1">
        <f t="array" ref="DM280">_xlfn.XLOOKUP($A280&amp;$B280,'[2]产值及收款计划（2026）'!$A:$A&amp;'[2]产值及收款计划（2026）'!$B:$B,'[2]产值及收款计划（2026）'!DI:DI)</f>
        <v>0</v>
      </c>
      <c r="DN280" s="235" cm="1">
        <f t="array" ref="DN280">_xlfn.XLOOKUP($A280&amp;$B280,'[2]产值及收款计划（2026）'!$A:$A&amp;'[2]产值及收款计划（2026）'!$B:$B,'[2]产值及收款计划（2026）'!DJ:DJ)</f>
        <v>0</v>
      </c>
      <c r="DO280" s="235" cm="1">
        <f t="array" ref="DO280">_xlfn.XLOOKUP($A280&amp;$B280,'[2]产值及收款计划（2026）'!$A:$A&amp;'[2]产值及收款计划（2026）'!$B:$B,'[2]产值及收款计划（2026）'!DK:DK)</f>
        <v>0</v>
      </c>
      <c r="DP280" s="235" cm="1">
        <f t="array" ref="DP280">_xlfn.XLOOKUP($A280&amp;$B280,'[2]产值及收款计划（2026）'!$A:$A&amp;'[2]产值及收款计划（2026）'!$B:$B,'[2]产值及收款计划（2026）'!DL:DL)</f>
        <v>0</v>
      </c>
      <c r="DQ280" s="243"/>
      <c r="DR280" s="229"/>
    </row>
    <row r="281" ht="20.25" spans="1:122">
      <c r="A281" s="233">
        <f t="shared" si="19"/>
        <v>132</v>
      </c>
      <c r="B281" s="233" t="s">
        <v>26</v>
      </c>
      <c r="C281" s="234" t="str" cm="1">
        <f t="array" ref="C281">_xlfn.XLOOKUP($A281&amp;$B281,'[2]产值及收款计划（2026）'!$A:$A&amp;'[2]产值及收款计划（2026）'!$B:$B,'[2]产值及收款计划（2026）'!C:C)</f>
        <v>C0CJZY-QT-T-2026006</v>
      </c>
      <c r="D281" s="234" t="str" cm="1">
        <f t="array" ref="D281">_xlfn.XLOOKUP($A281&amp;$B281,'[2]产值及收款计划（2026）'!$A:$A&amp;'[2]产值及收款计划（2026）'!$B:$B,'[2]产值及收款计划（2026）'!D:D)</f>
        <v>打浦路600号 8号楼801室设备维保合同</v>
      </c>
      <c r="E281" s="235" cm="1">
        <f t="array" ref="E281">_xlfn.XLOOKUP($A281&amp;$B281,'[2]产值及收款计划（2026）'!$A:$A&amp;'[2]产值及收款计划（2026）'!$B:$B,'[2]产值及收款计划（2026）'!E:E)</f>
        <v>5.39</v>
      </c>
      <c r="F281" s="235" cm="1">
        <f t="array" ref="F281">_xlfn.XLOOKUP($A281&amp;$B281,'[2]产值及收款计划（2026）'!$A:$A&amp;'[2]产值及收款计划（2026）'!$B:$B,'[2]产值及收款计划（2026）'!F:F)</f>
        <v>5.39</v>
      </c>
      <c r="G281" s="235" cm="1">
        <f t="array" ref="G281">_xlfn.XLOOKUP($A281&amp;$B281,'[2]产值及收款计划（2026）'!$A:$A&amp;'[2]产值及收款计划（2026）'!$B:$B,'[2]产值及收款计划（2026）'!G:G)</f>
        <v>5.39</v>
      </c>
      <c r="H281" s="235" cm="1">
        <f t="array" ref="H281">_xlfn.XLOOKUP($A281&amp;$B281,'[2]产值及收款计划（2026）'!$A:$A&amp;'[2]产值及收款计划（2026）'!$B:$B,'[2]产值及收款计划（2026）'!H:H)</f>
        <v>0.909999999999999</v>
      </c>
      <c r="I281" s="236" cm="1">
        <f t="array" ref="I281">_xlfn.XLOOKUP($A281&amp;$B281,'[2]产值及收款计划（2026）'!$A:$A&amp;'[2]产值及收款计划（2026）'!$B:$B,'[2]产值及收款计划（2026）'!I:I)</f>
        <v>0.168831168831169</v>
      </c>
      <c r="J281" s="237" cm="1">
        <f t="array" ref="J281">_xlfn.XLOOKUP($A281&amp;$B281,'[2]产值及收款计划（2026）'!$A:$A&amp;'[2]产值及收款计划（2026）'!$B:$B,'[2]产值及收款计划（2026）'!J:J)</f>
        <v>0.06</v>
      </c>
      <c r="K281" s="235" t="e" cm="1">
        <f t="array" ref="K281">_xlfn.XLOOKUP($A281&amp;$B281,'[2]产值及收款计划（2026）'!$A:$A&amp;'[2]产值及收款计划（2026）'!$B:$B,'[2]产值及收款计划（2026）'!K:K)</f>
        <v>#REF!</v>
      </c>
      <c r="L281" s="235" t="e" cm="1">
        <f t="array" ref="L281">_xlfn.XLOOKUP($A281&amp;$B281,'[2]产值及收款计划（2026）'!$A:$A&amp;'[2]产值及收款计划（2026）'!$B:$B,'[2]产值及收款计划（2026）'!L:L)</f>
        <v>#REF!</v>
      </c>
      <c r="M281" s="235" t="str" cm="1">
        <f t="array" ref="M281">_xlfn.XLOOKUP($A281&amp;$B281,'[2]产值及收款计划（2026）'!$A:$A&amp;'[2]产值及收款计划（2026）'!$B:$B,'[2]产值及收款计划（2026）'!M:M)</f>
        <v>主导</v>
      </c>
      <c r="N281" s="235" t="str" cm="1">
        <f t="array" ref="N281">_xlfn.XLOOKUP($A281&amp;$B281,'[2]产值及收款计划（2026）'!$A:$A&amp;'[2]产值及收款计划（2026）'!$B:$B,'[2]产值及收款计划（2026）'!N:N)</f>
        <v>邱枫团队</v>
      </c>
      <c r="O281" s="235" t="str" cm="1">
        <f t="array" ref="O281">_xlfn.XLOOKUP($A281&amp;$B281,'[2]产值及收款计划（2026）'!$A:$A&amp;'[2]产值及收款计划（2026）'!$B:$B,'[2]产值及收款计划（2026）'!O:O)</f>
        <v>段炼</v>
      </c>
      <c r="P281" s="234" t="str" cm="1">
        <f t="array" ref="P281">_xlfn.XLOOKUP($A281&amp;$B281,'[2]产值及收款计划（2026）'!$A:$A&amp;'[2]产值及收款计划（2026）'!$B:$B,'[2]产值及收款计划（2026）'!P:P)</f>
        <v>26新签</v>
      </c>
      <c r="Q281" s="235" t="e" cm="1">
        <f t="array" ref="Q281">_xlfn.XLOOKUP($A281&amp;$B281,'[2]产值及收款计划（2026）'!$A:$A&amp;'[2]产值及收款计划（2026）'!$B:$B,'[2]产值及收款计划（2026）'!Q:Q)</f>
        <v>#REF!</v>
      </c>
      <c r="R281" s="235" t="e" cm="1">
        <f t="array" ref="R281">_xlfn.XLOOKUP($A281&amp;$B281,'[2]产值及收款计划（2026）'!$A:$A&amp;'[2]产值及收款计划（2026）'!$B:$B,'[2]产值及收款计划（2026）'!R:R)</f>
        <v>#REF!</v>
      </c>
      <c r="S281" s="235" t="e" cm="1">
        <f t="array" ref="S281">_xlfn.XLOOKUP($A281&amp;$B281,'[2]产值及收款计划（2026）'!$A:$A&amp;'[2]产值及收款计划（2026）'!$B:$B,'[2]产值及收款计划（2026）'!S:S)</f>
        <v>#REF!</v>
      </c>
      <c r="T281" s="235" cm="1">
        <f t="array" ref="T281">_xlfn.XLOOKUP($A281&amp;$B281,'[2]产值及收款计划（2026）'!$A:$A&amp;'[2]产值及收款计划（2026）'!$B:$B,'[2]产值及收款计划（2026）'!T:T)</f>
        <v>0</v>
      </c>
      <c r="U281" s="235" cm="1">
        <f t="array" ref="U281">_xlfn.XLOOKUP($A281&amp;$B281,'[2]产值及收款计划（2026）'!$A:$A&amp;'[2]产值及收款计划（2026）'!$B:$B,'[2]产值及收款计划（2026）'!U:U)</f>
        <v>0</v>
      </c>
      <c r="V281" s="235" cm="1">
        <f t="array" ref="V281">_xlfn.XLOOKUP($A281&amp;$B281,'[2]产值及收款计划（2026）'!$A:$A&amp;'[2]产值及收款计划（2026）'!$B:$B,'[2]产值及收款计划（2026）'!V:V)</f>
        <v>5.39</v>
      </c>
      <c r="W281" s="235" t="e" cm="1">
        <f t="array" ref="W281">_xlfn.XLOOKUP($A281&amp;$B281,'[2]产值及收款计划（2026）'!$A:$A&amp;'[2]产值及收款计划（2026）'!$B:$B,'[2]产值及收款计划（2026）'!W:W)</f>
        <v>#REF!</v>
      </c>
      <c r="X281" s="235" t="e" cm="1">
        <f t="array" ref="X281">_xlfn.XLOOKUP($A281&amp;$B281,'[2]产值及收款计划（2026）'!$A:$A&amp;'[2]产值及收款计划（2026）'!$B:$B,'[2]产值及收款计划（2026）'!X:X)</f>
        <v>#REF!</v>
      </c>
      <c r="Y281" s="235" t="e" cm="1">
        <f t="array" ref="Y281">_xlfn.XLOOKUP($A281&amp;$B281,'[2]产值及收款计划（2026）'!$A:$A&amp;'[2]产值及收款计划（2026）'!$B:$B,'[2]产值及收款计划（2026）'!Y:Y)</f>
        <v>#REF!</v>
      </c>
      <c r="Z281" s="235" t="e" cm="1">
        <f t="array" ref="Z281">_xlfn.XLOOKUP($A281&amp;$B281,'[2]产值及收款计划（2026）'!$A:$A&amp;'[2]产值及收款计划（2026）'!$B:$B,'[2]产值及收款计划（2026）'!Z:Z)</f>
        <v>#REF!</v>
      </c>
      <c r="AA281" s="235" t="e" cm="1">
        <f t="array" ref="AA281">_xlfn.XLOOKUP($A281&amp;$B281,'[2]产值及收款计划（2026）'!$A:$A&amp;'[2]产值及收款计划（2026）'!$B:$B,'[2]产值及收款计划（2026）'!AA:AA)</f>
        <v>#REF!</v>
      </c>
      <c r="AB281" s="235" t="e" cm="1">
        <f t="array" ref="AB281">_xlfn.XLOOKUP($A281&amp;$B281,'[2]产值及收款计划（2026）'!$A:$A&amp;'[2]产值及收款计划（2026）'!$B:$B,'[2]产值及收款计划（2026）'!AB:AB)</f>
        <v>#REF!</v>
      </c>
      <c r="AC281" s="235" t="e" cm="1">
        <f t="array" ref="AC281">_xlfn.XLOOKUP($A281&amp;$B281,'[2]产值及收款计划（2026）'!$A:$A&amp;'[2]产值及收款计划（2026）'!$B:$B,'[2]产值及收款计划（2026）'!AC:AC)</f>
        <v>#REF!</v>
      </c>
      <c r="AD281" s="235" t="e" cm="1">
        <f t="array" ref="AD281">_xlfn.XLOOKUP($A281&amp;$B281,'[2]产值及收款计划（2026）'!$A:$A&amp;'[2]产值及收款计划（2026）'!$B:$B,'[2]产值及收款计划（2026）'!AD:AD)</f>
        <v>#REF!</v>
      </c>
      <c r="AE281" s="235" t="e" cm="1">
        <f t="array" ref="AE281">_xlfn.XLOOKUP($A281&amp;$B281,'[2]产值及收款计划（2026）'!$A:$A&amp;'[2]产值及收款计划（2026）'!$B:$B,'[2]产值及收款计划（2026）'!AE:AE)</f>
        <v>#REF!</v>
      </c>
      <c r="AF281" s="235" t="e" cm="1">
        <f t="array" ref="AF281">_xlfn.XLOOKUP($A281&amp;$B281,'[2]产值及收款计划（2026）'!$A:$A&amp;'[2]产值及收款计划（2026）'!$B:$B,'[2]产值及收款计划（2026）'!AF:AF)</f>
        <v>#REF!</v>
      </c>
      <c r="AG281" s="235" t="e" cm="1">
        <f t="array" ref="AG281">_xlfn.XLOOKUP($A281&amp;$B281,'[2]产值及收款计划（2026）'!$A:$A&amp;'[2]产值及收款计划（2026）'!$B:$B,'[2]产值及收款计划（2026）'!AG:AG)</f>
        <v>#REF!</v>
      </c>
      <c r="AH281" s="235" t="e" cm="1">
        <f t="array" ref="AH281">_xlfn.XLOOKUP($A281&amp;$B281,'[2]产值及收款计划（2026）'!$A:$A&amp;'[2]产值及收款计划（2026）'!$B:$B,'[2]产值及收款计划（2026）'!AH:AH)</f>
        <v>#REF!</v>
      </c>
      <c r="AI281" s="235" t="e" cm="1">
        <f t="array" ref="AI281">_xlfn.XLOOKUP($A281&amp;$B281,'[2]产值及收款计划（2026）'!$A:$A&amp;'[2]产值及收款计划（2026）'!$B:$B,'[2]产值及收款计划（2026）'!AI:AI)</f>
        <v>#REF!</v>
      </c>
      <c r="AJ281" s="235" t="e" cm="1">
        <f t="array" ref="AJ281">_xlfn.XLOOKUP($A281&amp;$B281,'[2]产值及收款计划（2026）'!$A:$A&amp;'[2]产值及收款计划（2026）'!$B:$B,'[2]产值及收款计划（2026）'!AJ:AJ)</f>
        <v>#REF!</v>
      </c>
      <c r="AK281" s="235" t="e" cm="1">
        <f t="array" ref="AK281">_xlfn.XLOOKUP($A281&amp;$B281,'[2]产值及收款计划（2026）'!$A:$A&amp;'[2]产值及收款计划（2026）'!$B:$B,'[2]产值及收款计划（2026）'!AK:AK)</f>
        <v>#REF!</v>
      </c>
      <c r="AL281" s="235" t="e" cm="1">
        <f t="array" ref="AL281">_xlfn.XLOOKUP($A281&amp;$B281,'[2]产值及收款计划（2026）'!$A:$A&amp;'[2]产值及收款计划（2026）'!$B:$B,'[2]产值及收款计划（2026）'!AL:AL)</f>
        <v>#REF!</v>
      </c>
      <c r="AM281" s="242" t="e" cm="1">
        <f t="array" ref="AM281">_xlfn.LET(_xlpm.勾选月份状态数组,TRANSPOSE('PPT(12-15页）-TOP10'!$A$3:$A$14),_xlpm.选择数据区,IF('PPT(12-15页）-TOP10'!$E$3="收款",$BA281:$BL281,$AA281:$AL281),SUM(_xlfn._xlws.FILTER(_xlpm.选择数据区,_xlpm.勾选月份状态数组,"")))</f>
        <v>#REF!</v>
      </c>
      <c r="AN281" s="235" t="e">
        <f>_xlfn.XLOOKUP($C281,应收未收表!$T:$T,应收未收表!AA:AA)</f>
        <v>#N/A</v>
      </c>
      <c r="AO281" s="235" t="e">
        <f>_xlfn.XLOOKUP($C281,应收未收表!$T:$T,应收未收表!AB:AB)</f>
        <v>#N/A</v>
      </c>
      <c r="AP281" s="235" t="e">
        <f>_xlfn.XLOOKUP($C281,应收未收表!$T:$T,应收未收表!AC:AC)</f>
        <v>#N/A</v>
      </c>
      <c r="AQ281" s="235" t="e">
        <f>_xlfn.XLOOKUP($C281,应收未收表!$T:$T,应收未收表!AE:AE)</f>
        <v>#N/A</v>
      </c>
      <c r="AR281" s="235" t="e">
        <f>_xlfn.XLOOKUP($C281,应收未收表!$T:$T,应收未收表!AF:AF)</f>
        <v>#N/A</v>
      </c>
      <c r="AS281" s="235" t="e" cm="1">
        <f t="array" ref="AS281">_xlfn.XLOOKUP($A281&amp;$B281,'[2]产值及收款计划（2026）'!$A:$A&amp;'[2]产值及收款计划（2026）'!$B:$B,'[2]产值及收款计划（2026）'!AS:AS)</f>
        <v>#REF!</v>
      </c>
      <c r="AT281" s="235" t="e" cm="1">
        <f t="array" ref="AT281">_xlfn.XLOOKUP($A281&amp;$B281,'[2]产值及收款计划（2026）'!$A:$A&amp;'[2]产值及收款计划（2026）'!$B:$B,'[2]产值及收款计划（2026）'!AT:AT)</f>
        <v>#REF!</v>
      </c>
      <c r="AU281" s="235" t="e" cm="1">
        <f t="array" ref="AU281">_xlfn.XLOOKUP($A281&amp;$B281,'[2]产值及收款计划（2026）'!$A:$A&amp;'[2]产值及收款计划（2026）'!$B:$B,'[2]产值及收款计划（2026）'!AU:AU)</f>
        <v>#REF!</v>
      </c>
      <c r="AV281" s="235" t="e" cm="1">
        <f t="array" ref="AV281">_xlfn.XLOOKUP($A281&amp;$B281,'[2]产值及收款计划（2026）'!$A:$A&amp;'[2]产值及收款计划（2026）'!$B:$B,'[2]产值及收款计划（2026）'!AV:AV)</f>
        <v>#REF!</v>
      </c>
      <c r="AW281" s="235" cm="1">
        <f t="array" ref="AW281">_xlfn.XLOOKUP($A281&amp;$B281,'[2]产值及收款计划（2026）'!$A:$A&amp;'[2]产值及收款计划（2026）'!$B:$B,'[2]产值及收款计划（2026）'!AW:AW)</f>
        <v>0</v>
      </c>
      <c r="AX281" s="235" cm="1">
        <f t="array" ref="AX281">_xlfn.XLOOKUP($A281&amp;$B281,'[2]产值及收款计划（2026）'!$A:$A&amp;'[2]产值及收款计划（2026）'!$B:$B,'[2]产值及收款计划（2026）'!AX:AX)</f>
        <v>0</v>
      </c>
      <c r="AY281" s="235" cm="1">
        <f t="array" ref="AY281">_xlfn.XLOOKUP($A281&amp;$B281,'[2]产值及收款计划（2026）'!$A:$A&amp;'[2]产值及收款计划（2026）'!$B:$B,'[2]产值及收款计划（2026）'!AY:AY)</f>
        <v>5.39</v>
      </c>
      <c r="AZ281" s="235" cm="1">
        <f t="array" ref="AZ281">_xlfn.XLOOKUP($A281&amp;$B281,'[2]产值及收款计划（2026）'!$A:$A&amp;'[2]产值及收款计划（2026）'!$B:$B,'[2]产值及收款计划（2026）'!AZ:AZ)</f>
        <v>0</v>
      </c>
      <c r="BA281" s="235" t="e" cm="1">
        <f t="array" ref="BA281">_xlfn.XLOOKUP($A281&amp;$B281,'[2]产值及收款计划（2026）'!$A:$A&amp;'[2]产值及收款计划（2026）'!$B:$B,'[2]产值及收款计划（2026）'!BA:BA)</f>
        <v>#REF!</v>
      </c>
      <c r="BB281" s="235" t="e" cm="1">
        <f t="array" ref="BB281">_xlfn.XLOOKUP($A281&amp;$B281,'[2]产值及收款计划（2026）'!$A:$A&amp;'[2]产值及收款计划（2026）'!$B:$B,'[2]产值及收款计划（2026）'!BB:BB)</f>
        <v>#REF!</v>
      </c>
      <c r="BC281" s="235" t="e" cm="1">
        <f t="array" ref="BC281">_xlfn.XLOOKUP($A281&amp;$B281,'[2]产值及收款计划（2026）'!$A:$A&amp;'[2]产值及收款计划（2026）'!$B:$B,'[2]产值及收款计划（2026）'!BC:BC)</f>
        <v>#REF!</v>
      </c>
      <c r="BD281" s="235" cm="1">
        <f t="array" ref="BD281">_xlfn.XLOOKUP($A281&amp;$B281,'[2]产值及收款计划（2026）'!$A:$A&amp;'[2]产值及收款计划（2026）'!$B:$B,'[2]产值及收款计划（2026）'!BD:BD)</f>
        <v>12</v>
      </c>
      <c r="BE281" s="235" t="e" cm="1">
        <f t="array" ref="BE281">_xlfn.XLOOKUP($A281&amp;$B281,'[2]产值及收款计划（2026）'!$A:$A&amp;'[2]产值及收款计划（2026）'!$B:$B,'[2]产值及收款计划（2026）'!BE:BE)</f>
        <v>#REF!</v>
      </c>
      <c r="BF281" s="235" t="e" cm="1">
        <f t="array" ref="BF281">_xlfn.XLOOKUP($A281&amp;$B281,'[2]产值及收款计划（2026）'!$A:$A&amp;'[2]产值及收款计划（2026）'!$B:$B,'[2]产值及收款计划（2026）'!BF:BF)</f>
        <v>#REF!</v>
      </c>
      <c r="BG281" s="235" t="e" cm="1">
        <f t="array" ref="BG281">_xlfn.XLOOKUP($A281&amp;$B281,'[2]产值及收款计划（2026）'!$A:$A&amp;'[2]产值及收款计划（2026）'!$B:$B,'[2]产值及收款计划（2026）'!BG:BG)</f>
        <v>#REF!</v>
      </c>
      <c r="BH281" s="235" t="e" cm="1">
        <f t="array" ref="BH281">_xlfn.XLOOKUP($A281&amp;$B281,'[2]产值及收款计划（2026）'!$A:$A&amp;'[2]产值及收款计划（2026）'!$B:$B,'[2]产值及收款计划（2026）'!BH:BH)</f>
        <v>#REF!</v>
      </c>
      <c r="BI281" s="235" t="e" cm="1">
        <f t="array" ref="BI281">_xlfn.XLOOKUP($A281&amp;$B281,'[2]产值及收款计划（2026）'!$A:$A&amp;'[2]产值及收款计划（2026）'!$B:$B,'[2]产值及收款计划（2026）'!BI:BI)</f>
        <v>#REF!</v>
      </c>
      <c r="BJ281" s="235" t="e" cm="1">
        <f t="array" ref="BJ281">_xlfn.XLOOKUP($A281&amp;$B281,'[2]产值及收款计划（2026）'!$A:$A&amp;'[2]产值及收款计划（2026）'!$B:$B,'[2]产值及收款计划（2026）'!BJ:BJ)</f>
        <v>#REF!</v>
      </c>
      <c r="BK281" s="235" t="e" cm="1">
        <f t="array" ref="BK281">_xlfn.XLOOKUP($A281&amp;$B281,'[2]产值及收款计划（2026）'!$A:$A&amp;'[2]产值及收款计划（2026）'!$B:$B,'[2]产值及收款计划（2026）'!BK:BK)</f>
        <v>#REF!</v>
      </c>
      <c r="BL281" s="235" t="e" cm="1">
        <f t="array" ref="BL281">_xlfn.XLOOKUP($A281&amp;$B281,'[2]产值及收款计划（2026）'!$A:$A&amp;'[2]产值及收款计划（2026）'!$B:$B,'[2]产值及收款计划（2026）'!BL:BL)</f>
        <v>#REF!</v>
      </c>
      <c r="BM281" s="235"/>
      <c r="BN281" s="235"/>
      <c r="BO281" s="235"/>
      <c r="BP281" s="235"/>
      <c r="BQ281" s="235" t="e">
        <f>_xlfn.XLOOKUP($C281,应收未收表!$AJ:$AJ,应收未收表!AK:AK)</f>
        <v>#N/A</v>
      </c>
      <c r="BR281" s="235" t="e">
        <f>_xlfn.XLOOKUP($C281,应收未收表!$AJ:$AJ,应收未收表!AL:AL)</f>
        <v>#N/A</v>
      </c>
      <c r="BS281" s="235" t="e">
        <f>_xlfn.XLOOKUP($C281,应收未收表!$AJ:$AJ,应收未收表!AM:AM)</f>
        <v>#N/A</v>
      </c>
      <c r="BT281" s="235" t="e">
        <f>_xlfn.XLOOKUP($C281,应收未收表!$AJ:$AJ,应收未收表!AN:AN)</f>
        <v>#N/A</v>
      </c>
      <c r="BU281" s="234" t="str" cm="1">
        <f t="array" ref="BU281">_xlfn.XLOOKUP($A281&amp;$B281,'[2]产值及收款计划（2026）'!$A:$A&amp;'[2]产值及收款计划（2026）'!$B:$B,'[2]产值及收款计划（2026）'!BQ:BQ)</f>
        <v>上海城建智慧城市运营管理有限公司</v>
      </c>
      <c r="BV281" s="235" t="e" cm="1">
        <f t="array" ref="BV281">_xlfn.XLOOKUP($A281&amp;$B281,'[2]产值及收款计划（2026）'!$A:$A&amp;'[2]产值及收款计划（2026）'!$B:$B,'[2]产值及收款计划（2026）'!BR:BR)</f>
        <v>#REF!</v>
      </c>
      <c r="CE281" s="235" cm="1">
        <f t="array" ref="CE281">_xlfn.XLOOKUP($A281&amp;$B281,'[2]产值及收款计划（2026）'!$A:$A&amp;'[2]产值及收款计划（2026）'!$B:$B,'[2]产值及收款计划（2026）'!CA:CA)</f>
        <v>0</v>
      </c>
      <c r="CF281" s="235" cm="1">
        <f t="array" ref="CF281">_xlfn.XLOOKUP($A281&amp;$B281,'[2]产值及收款计划（2026）'!$A:$A&amp;'[2]产值及收款计划（2026）'!$B:$B,'[2]产值及收款计划（2026）'!CB:CB)</f>
        <v>0</v>
      </c>
      <c r="CG281" s="235" cm="1">
        <f t="array" ref="CG281">_xlfn.XLOOKUP($A281&amp;$B281,'[2]产值及收款计划（2026）'!$A:$A&amp;'[2]产值及收款计划（2026）'!$B:$B,'[2]产值及收款计划（2026）'!CC:CC)</f>
        <v>0</v>
      </c>
      <c r="CH281" s="235" cm="1">
        <f t="array" ref="CH281">_xlfn.XLOOKUP($A281&amp;$B281,'[2]产值及收款计划（2026）'!$A:$A&amp;'[2]产值及收款计划（2026）'!$B:$B,'[2]产值及收款计划（2026）'!CD:CD)</f>
        <v>0</v>
      </c>
      <c r="CI281" s="235" cm="1">
        <f t="array" ref="CI281">_xlfn.XLOOKUP($A281&amp;$B281,'[2]产值及收款计划（2026）'!$A:$A&amp;'[2]产值及收款计划（2026）'!$B:$B,'[2]产值及收款计划（2026）'!CE:CE)</f>
        <v>0</v>
      </c>
      <c r="CJ281" s="235" cm="1">
        <f t="array" ref="CJ281">_xlfn.XLOOKUP($A281&amp;$B281,'[2]产值及收款计划（2026）'!$A:$A&amp;'[2]产值及收款计划（2026）'!$B:$B,'[2]产值及收款计划（2026）'!CF:CF)</f>
        <v>0</v>
      </c>
      <c r="CK281" s="235" cm="1">
        <f t="array" ref="CK281">_xlfn.XLOOKUP($A281&amp;$B281,'[2]产值及收款计划（2026）'!$A:$A&amp;'[2]产值及收款计划（2026）'!$B:$B,'[2]产值及收款计划（2026）'!CG:CG)</f>
        <v>0</v>
      </c>
      <c r="CL281" s="235" cm="1">
        <f t="array" ref="CL281">_xlfn.XLOOKUP($A281&amp;$B281,'[2]产值及收款计划（2026）'!$A:$A&amp;'[2]产值及收款计划（2026）'!$B:$B,'[2]产值及收款计划（2026）'!CH:CH)</f>
        <v>0</v>
      </c>
      <c r="CM281" s="235" cm="1">
        <f t="array" ref="CM281">_xlfn.XLOOKUP($A281&amp;$B281,'[2]产值及收款计划（2026）'!$A:$A&amp;'[2]产值及收款计划（2026）'!$B:$B,'[2]产值及收款计划（2026）'!CI:CI)</f>
        <v>0</v>
      </c>
      <c r="CN281" s="235" cm="1">
        <f t="array" ref="CN281">_xlfn.XLOOKUP($A281&amp;$B281,'[2]产值及收款计划（2026）'!$A:$A&amp;'[2]产值及收款计划（2026）'!$B:$B,'[2]产值及收款计划（2026）'!CJ:CJ)</f>
        <v>0</v>
      </c>
      <c r="CO281" s="235" cm="1">
        <f t="array" ref="CO281">_xlfn.XLOOKUP($A281&amp;$B281,'[2]产值及收款计划（2026）'!$A:$A&amp;'[2]产值及收款计划（2026）'!$B:$B,'[2]产值及收款计划（2026）'!CK:CK)</f>
        <v>0</v>
      </c>
      <c r="CP281" s="235" cm="1">
        <f t="array" ref="CP281">_xlfn.XLOOKUP($A281&amp;$B281,'[2]产值及收款计划（2026）'!$A:$A&amp;'[2]产值及收款计划（2026）'!$B:$B,'[2]产值及收款计划（2026）'!CL:CL)</f>
        <v>0</v>
      </c>
      <c r="DE281" s="235" cm="1">
        <f t="array" ref="DE281">_xlfn.XLOOKUP($A281&amp;$B281,'[2]产值及收款计划（2026）'!$A:$A&amp;'[2]产值及收款计划（2026）'!$B:$B,'[2]产值及收款计划（2026）'!DA:DA)</f>
        <v>0</v>
      </c>
      <c r="DF281" s="235" cm="1">
        <f t="array" ref="DF281">_xlfn.XLOOKUP($A281&amp;$B281,'[2]产值及收款计划（2026）'!$A:$A&amp;'[2]产值及收款计划（2026）'!$B:$B,'[2]产值及收款计划（2026）'!DB:DB)</f>
        <v>0</v>
      </c>
      <c r="DG281" s="235" cm="1">
        <f t="array" ref="DG281">_xlfn.XLOOKUP($A281&amp;$B281,'[2]产值及收款计划（2026）'!$A:$A&amp;'[2]产值及收款计划（2026）'!$B:$B,'[2]产值及收款计划（2026）'!DC:DC)</f>
        <v>0</v>
      </c>
      <c r="DH281" s="235" cm="1">
        <f t="array" ref="DH281">_xlfn.XLOOKUP($A281&amp;$B281,'[2]产值及收款计划（2026）'!$A:$A&amp;'[2]产值及收款计划（2026）'!$B:$B,'[2]产值及收款计划（2026）'!DD:DD)</f>
        <v>0</v>
      </c>
      <c r="DI281" s="235" cm="1">
        <f t="array" ref="DI281">_xlfn.XLOOKUP($A281&amp;$B281,'[2]产值及收款计划（2026）'!$A:$A&amp;'[2]产值及收款计划（2026）'!$B:$B,'[2]产值及收款计划（2026）'!DE:DE)</f>
        <v>0</v>
      </c>
      <c r="DJ281" s="235" cm="1">
        <f t="array" ref="DJ281">_xlfn.XLOOKUP($A281&amp;$B281,'[2]产值及收款计划（2026）'!$A:$A&amp;'[2]产值及收款计划（2026）'!$B:$B,'[2]产值及收款计划（2026）'!DF:DF)</f>
        <v>0</v>
      </c>
      <c r="DK281" s="235" cm="1">
        <f t="array" ref="DK281">_xlfn.XLOOKUP($A281&amp;$B281,'[2]产值及收款计划（2026）'!$A:$A&amp;'[2]产值及收款计划（2026）'!$B:$B,'[2]产值及收款计划（2026）'!DG:DG)</f>
        <v>0</v>
      </c>
      <c r="DL281" s="235" cm="1">
        <f t="array" ref="DL281">_xlfn.XLOOKUP($A281&amp;$B281,'[2]产值及收款计划（2026）'!$A:$A&amp;'[2]产值及收款计划（2026）'!$B:$B,'[2]产值及收款计划（2026）'!DH:DH)</f>
        <v>0</v>
      </c>
      <c r="DM281" s="235" cm="1">
        <f t="array" ref="DM281">_xlfn.XLOOKUP($A281&amp;$B281,'[2]产值及收款计划（2026）'!$A:$A&amp;'[2]产值及收款计划（2026）'!$B:$B,'[2]产值及收款计划（2026）'!DI:DI)</f>
        <v>0</v>
      </c>
      <c r="DN281" s="235" cm="1">
        <f t="array" ref="DN281">_xlfn.XLOOKUP($A281&amp;$B281,'[2]产值及收款计划（2026）'!$A:$A&amp;'[2]产值及收款计划（2026）'!$B:$B,'[2]产值及收款计划（2026）'!DJ:DJ)</f>
        <v>0</v>
      </c>
      <c r="DO281" s="235" cm="1">
        <f t="array" ref="DO281">_xlfn.XLOOKUP($A281&amp;$B281,'[2]产值及收款计划（2026）'!$A:$A&amp;'[2]产值及收款计划（2026）'!$B:$B,'[2]产值及收款计划（2026）'!DK:DK)</f>
        <v>0</v>
      </c>
      <c r="DP281" s="235" cm="1">
        <f t="array" ref="DP281">_xlfn.XLOOKUP($A281&amp;$B281,'[2]产值及收款计划（2026）'!$A:$A&amp;'[2]产值及收款计划（2026）'!$B:$B,'[2]产值及收款计划（2026）'!DL:DL)</f>
        <v>0</v>
      </c>
      <c r="DQ281" s="243"/>
      <c r="DR281" s="229"/>
    </row>
    <row r="282" ht="20.25" spans="1:122">
      <c r="A282" s="233">
        <f t="shared" si="19"/>
        <v>133</v>
      </c>
      <c r="B282" s="233" t="s">
        <v>26</v>
      </c>
      <c r="C282" s="234" t="str" cm="1">
        <f t="array" ref="C282">_xlfn.XLOOKUP($A282&amp;$B282,'[2]产值及收款计划（2026）'!$A:$A&amp;'[2]产值及收款计划（2026）'!$B:$B,'[2]产值及收款计划（2026）'!C:C)</f>
        <v>C0CJZY-FW-T/Y-2025146</v>
      </c>
      <c r="D282" s="234" t="str" cm="1">
        <f t="array" ref="D282">_xlfn.XLOOKUP($A282&amp;$B282,'[2]产值及收款计划（2026）'!$A:$A&amp;'[2]产值及收款计划（2026）'!$B:$B,'[2]产值及收款计划（2026）'!D:D)</f>
        <v>太原市城市安全生命线-桥梁及隧道健康监测系统项目（一标段-软件集成部分）</v>
      </c>
      <c r="E282" s="235" cm="1">
        <f t="array" ref="E282">_xlfn.XLOOKUP($A282&amp;$B282,'[2]产值及收款计划（2026）'!$A:$A&amp;'[2]产值及收款计划（2026）'!$B:$B,'[2]产值及收款计划（2026）'!E:E)</f>
        <v>800.3518</v>
      </c>
      <c r="F282" s="235" cm="1">
        <f t="array" ref="F282">_xlfn.XLOOKUP($A282&amp;$B282,'[2]产值及收款计划（2026）'!$A:$A&amp;'[2]产值及收款计划（2026）'!$B:$B,'[2]产值及收款计划（2026）'!F:F)</f>
        <v>800.3518</v>
      </c>
      <c r="G282" s="235" cm="1">
        <f t="array" ref="G282">_xlfn.XLOOKUP($A282&amp;$B282,'[2]产值及收款计划（2026）'!$A:$A&amp;'[2]产值及收款计划（2026）'!$B:$B,'[2]产值及收款计划（2026）'!G:G)</f>
        <v>800.3518</v>
      </c>
      <c r="H282" s="235" cm="1">
        <f t="array" ref="H282">_xlfn.XLOOKUP($A282&amp;$B282,'[2]产值及收款计划（2026）'!$A:$A&amp;'[2]产值及收款计划（2026）'!$B:$B,'[2]产值及收款计划（2026）'!H:H)</f>
        <v>288.3518</v>
      </c>
      <c r="I282" s="236" cm="1">
        <f t="array" ref="I282">_xlfn.XLOOKUP($A282&amp;$B282,'[2]产值及收款计划（2026）'!$A:$A&amp;'[2]产值及收款计划（2026）'!$B:$B,'[2]产值及收款计划（2026）'!I:I)</f>
        <v>0.360281316291161</v>
      </c>
      <c r="J282" s="237" cm="1">
        <f t="array" ref="J282">_xlfn.XLOOKUP($A282&amp;$B282,'[2]产值及收款计划（2026）'!$A:$A&amp;'[2]产值及收款计划（2026）'!$B:$B,'[2]产值及收款计划（2026）'!J:J)</f>
        <v>0.0608054686357236</v>
      </c>
      <c r="K282" s="235" t="e" cm="1">
        <f t="array" ref="K282">_xlfn.XLOOKUP($A282&amp;$B282,'[2]产值及收款计划（2026）'!$A:$A&amp;'[2]产值及收款计划（2026）'!$B:$B,'[2]产值及收款计划（2026）'!K:K)</f>
        <v>#REF!</v>
      </c>
      <c r="L282" s="235" t="e" cm="1">
        <f t="array" ref="L282">_xlfn.XLOOKUP($A282&amp;$B282,'[2]产值及收款计划（2026）'!$A:$A&amp;'[2]产值及收款计划（2026）'!$B:$B,'[2]产值及收款计划（2026）'!L:L)</f>
        <v>#REF!</v>
      </c>
      <c r="M282" s="235" t="str" cm="1">
        <f t="array" ref="M282">_xlfn.XLOOKUP($A282&amp;$B282,'[2]产值及收款计划（2026）'!$A:$A&amp;'[2]产值及收款计划（2026）'!$B:$B,'[2]产值及收款计划（2026）'!M:M)</f>
        <v>主导</v>
      </c>
      <c r="N282" s="235" t="str" cm="1">
        <f t="array" ref="N282">_xlfn.XLOOKUP($A282&amp;$B282,'[2]产值及收款计划（2026）'!$A:$A&amp;'[2]产值及收款计划（2026）'!$B:$B,'[2]产值及收款计划（2026）'!N:N)</f>
        <v>邱枫团队</v>
      </c>
      <c r="O282" s="235" t="str" cm="1">
        <f t="array" ref="O282">_xlfn.XLOOKUP($A282&amp;$B282,'[2]产值及收款计划（2026）'!$A:$A&amp;'[2]产值及收款计划（2026）'!$B:$B,'[2]产值及收款计划（2026）'!O:O)</f>
        <v>邱枫</v>
      </c>
      <c r="P282" s="234" t="str" cm="1">
        <f t="array" ref="P282">_xlfn.XLOOKUP($A282&amp;$B282,'[2]产值及收款计划（2026）'!$A:$A&amp;'[2]产值及收款计划（2026）'!$B:$B,'[2]产值及收款计划（2026）'!P:P)</f>
        <v>在建</v>
      </c>
      <c r="Q282" s="235" t="e" cm="1">
        <f t="array" ref="Q282">_xlfn.XLOOKUP($A282&amp;$B282,'[2]产值及收款计划（2026）'!$A:$A&amp;'[2]产值及收款计划（2026）'!$B:$B,'[2]产值及收款计划（2026）'!Q:Q)</f>
        <v>#REF!</v>
      </c>
      <c r="R282" s="235" t="e" cm="1">
        <f t="array" ref="R282">_xlfn.XLOOKUP($A282&amp;$B282,'[2]产值及收款计划（2026）'!$A:$A&amp;'[2]产值及收款计划（2026）'!$B:$B,'[2]产值及收款计划（2026）'!R:R)</f>
        <v>#REF!</v>
      </c>
      <c r="S282" s="235" t="e" cm="1">
        <f t="array" ref="S282">_xlfn.XLOOKUP($A282&amp;$B282,'[2]产值及收款计划（2026）'!$A:$A&amp;'[2]产值及收款计划（2026）'!$B:$B,'[2]产值及收款计划（2026）'!S:S)</f>
        <v>#REF!</v>
      </c>
      <c r="T282" s="235" cm="1">
        <f t="array" ref="T282">_xlfn.XLOOKUP($A282&amp;$B282,'[2]产值及收款计划（2026）'!$A:$A&amp;'[2]产值及收款计划（2026）'!$B:$B,'[2]产值及收款计划（2026）'!T:T)</f>
        <v>0</v>
      </c>
      <c r="U282" s="235" cm="1">
        <f t="array" ref="U282">_xlfn.XLOOKUP($A282&amp;$B282,'[2]产值及收款计划（2026）'!$A:$A&amp;'[2]产值及收款计划（2026）'!$B:$B,'[2]产值及收款计划（2026）'!U:U)</f>
        <v>0</v>
      </c>
      <c r="V282" s="235" cm="1">
        <f t="array" ref="V282">_xlfn.XLOOKUP($A282&amp;$B282,'[2]产值及收款计划（2026）'!$A:$A&amp;'[2]产值及收款计划（2026）'!$B:$B,'[2]产值及收款计划（2026）'!V:V)</f>
        <v>800.3518</v>
      </c>
      <c r="W282" s="235" t="e" cm="1">
        <f t="array" ref="W282">_xlfn.XLOOKUP($A282&amp;$B282,'[2]产值及收款计划（2026）'!$A:$A&amp;'[2]产值及收款计划（2026）'!$B:$B,'[2]产值及收款计划（2026）'!W:W)</f>
        <v>#REF!</v>
      </c>
      <c r="X282" s="235" t="e" cm="1">
        <f t="array" ref="X282">_xlfn.XLOOKUP($A282&amp;$B282,'[2]产值及收款计划（2026）'!$A:$A&amp;'[2]产值及收款计划（2026）'!$B:$B,'[2]产值及收款计划（2026）'!X:X)</f>
        <v>#REF!</v>
      </c>
      <c r="Y282" s="235" t="e" cm="1">
        <f t="array" ref="Y282">_xlfn.XLOOKUP($A282&amp;$B282,'[2]产值及收款计划（2026）'!$A:$A&amp;'[2]产值及收款计划（2026）'!$B:$B,'[2]产值及收款计划（2026）'!Y:Y)</f>
        <v>#REF!</v>
      </c>
      <c r="Z282" s="235" t="e" cm="1">
        <f t="array" ref="Z282">_xlfn.XLOOKUP($A282&amp;$B282,'[2]产值及收款计划（2026）'!$A:$A&amp;'[2]产值及收款计划（2026）'!$B:$B,'[2]产值及收款计划（2026）'!Z:Z)</f>
        <v>#REF!</v>
      </c>
      <c r="AA282" s="235" t="e" cm="1">
        <f t="array" ref="AA282">_xlfn.XLOOKUP($A282&amp;$B282,'[2]产值及收款计划（2026）'!$A:$A&amp;'[2]产值及收款计划（2026）'!$B:$B,'[2]产值及收款计划（2026）'!AA:AA)</f>
        <v>#REF!</v>
      </c>
      <c r="AB282" s="235" t="e" cm="1">
        <f t="array" ref="AB282">_xlfn.XLOOKUP($A282&amp;$B282,'[2]产值及收款计划（2026）'!$A:$A&amp;'[2]产值及收款计划（2026）'!$B:$B,'[2]产值及收款计划（2026）'!AB:AB)</f>
        <v>#REF!</v>
      </c>
      <c r="AC282" s="235" t="e" cm="1">
        <f t="array" ref="AC282">_xlfn.XLOOKUP($A282&amp;$B282,'[2]产值及收款计划（2026）'!$A:$A&amp;'[2]产值及收款计划（2026）'!$B:$B,'[2]产值及收款计划（2026）'!AC:AC)</f>
        <v>#REF!</v>
      </c>
      <c r="AD282" s="235" t="e" cm="1">
        <f t="array" ref="AD282">_xlfn.XLOOKUP($A282&amp;$B282,'[2]产值及收款计划（2026）'!$A:$A&amp;'[2]产值及收款计划（2026）'!$B:$B,'[2]产值及收款计划（2026）'!AD:AD)</f>
        <v>#REF!</v>
      </c>
      <c r="AE282" s="235" t="e" cm="1">
        <f t="array" ref="AE282">_xlfn.XLOOKUP($A282&amp;$B282,'[2]产值及收款计划（2026）'!$A:$A&amp;'[2]产值及收款计划（2026）'!$B:$B,'[2]产值及收款计划（2026）'!AE:AE)</f>
        <v>#REF!</v>
      </c>
      <c r="AF282" s="235" cm="1">
        <f t="array" ref="AF282">_xlfn.XLOOKUP($A282&amp;$B282,'[2]产值及收款计划（2026）'!$A:$A&amp;'[2]产值及收款计划（2026）'!$B:$B,'[2]产值及收款计划（2026）'!AF:AF)</f>
        <v>800</v>
      </c>
      <c r="AG282" s="235" t="e" cm="1">
        <f t="array" ref="AG282">_xlfn.XLOOKUP($A282&amp;$B282,'[2]产值及收款计划（2026）'!$A:$A&amp;'[2]产值及收款计划（2026）'!$B:$B,'[2]产值及收款计划（2026）'!AG:AG)</f>
        <v>#REF!</v>
      </c>
      <c r="AH282" s="235" t="e" cm="1">
        <f t="array" ref="AH282">_xlfn.XLOOKUP($A282&amp;$B282,'[2]产值及收款计划（2026）'!$A:$A&amp;'[2]产值及收款计划（2026）'!$B:$B,'[2]产值及收款计划（2026）'!AH:AH)</f>
        <v>#REF!</v>
      </c>
      <c r="AI282" s="235" t="e" cm="1">
        <f t="array" ref="AI282">_xlfn.XLOOKUP($A282&amp;$B282,'[2]产值及收款计划（2026）'!$A:$A&amp;'[2]产值及收款计划（2026）'!$B:$B,'[2]产值及收款计划（2026）'!AI:AI)</f>
        <v>#REF!</v>
      </c>
      <c r="AJ282" s="235" t="e" cm="1">
        <f t="array" ref="AJ282">_xlfn.XLOOKUP($A282&amp;$B282,'[2]产值及收款计划（2026）'!$A:$A&amp;'[2]产值及收款计划（2026）'!$B:$B,'[2]产值及收款计划（2026）'!AJ:AJ)</f>
        <v>#REF!</v>
      </c>
      <c r="AK282" s="235" t="e" cm="1">
        <f t="array" ref="AK282">_xlfn.XLOOKUP($A282&amp;$B282,'[2]产值及收款计划（2026）'!$A:$A&amp;'[2]产值及收款计划（2026）'!$B:$B,'[2]产值及收款计划（2026）'!AK:AK)</f>
        <v>#REF!</v>
      </c>
      <c r="AL282" s="235" t="e" cm="1">
        <f t="array" ref="AL282">_xlfn.XLOOKUP($A282&amp;$B282,'[2]产值及收款计划（2026）'!$A:$A&amp;'[2]产值及收款计划（2026）'!$B:$B,'[2]产值及收款计划（2026）'!AL:AL)</f>
        <v>#REF!</v>
      </c>
      <c r="AM282" s="242" t="e" cm="1">
        <f t="array" ref="AM282">_xlfn.LET(_xlpm.勾选月份状态数组,TRANSPOSE('PPT(12-15页）-TOP10'!$A$3:$A$14),_xlpm.选择数据区,IF('PPT(12-15页）-TOP10'!$E$3="收款",$BA282:$BL282,$AA282:$AL282),SUM(_xlfn._xlws.FILTER(_xlpm.选择数据区,_xlpm.勾选月份状态数组,"")))</f>
        <v>#REF!</v>
      </c>
      <c r="AN282" s="235" t="e">
        <f>_xlfn.XLOOKUP($C282,应收未收表!$T:$T,应收未收表!AA:AA)</f>
        <v>#N/A</v>
      </c>
      <c r="AO282" s="235" t="e">
        <f>_xlfn.XLOOKUP($C282,应收未收表!$T:$T,应收未收表!AB:AB)</f>
        <v>#N/A</v>
      </c>
      <c r="AP282" s="235" t="e">
        <f>_xlfn.XLOOKUP($C282,应收未收表!$T:$T,应收未收表!AC:AC)</f>
        <v>#N/A</v>
      </c>
      <c r="AQ282" s="235" t="e">
        <f>_xlfn.XLOOKUP($C282,应收未收表!$T:$T,应收未收表!AE:AE)</f>
        <v>#N/A</v>
      </c>
      <c r="AR282" s="235" t="e">
        <f>_xlfn.XLOOKUP($C282,应收未收表!$T:$T,应收未收表!AF:AF)</f>
        <v>#N/A</v>
      </c>
      <c r="AS282" s="235" t="e" cm="1">
        <f t="array" ref="AS282">_xlfn.XLOOKUP($A282&amp;$B282,'[2]产值及收款计划（2026）'!$A:$A&amp;'[2]产值及收款计划（2026）'!$B:$B,'[2]产值及收款计划（2026）'!AS:AS)</f>
        <v>#REF!</v>
      </c>
      <c r="AT282" s="235" t="e" cm="1">
        <f t="array" ref="AT282">_xlfn.XLOOKUP($A282&amp;$B282,'[2]产值及收款计划（2026）'!$A:$A&amp;'[2]产值及收款计划（2026）'!$B:$B,'[2]产值及收款计划（2026）'!AT:AT)</f>
        <v>#REF!</v>
      </c>
      <c r="AU282" s="235" t="e" cm="1">
        <f t="array" ref="AU282">_xlfn.XLOOKUP($A282&amp;$B282,'[2]产值及收款计划（2026）'!$A:$A&amp;'[2]产值及收款计划（2026）'!$B:$B,'[2]产值及收款计划（2026）'!AU:AU)</f>
        <v>#REF!</v>
      </c>
      <c r="AV282" s="235" t="e" cm="1">
        <f t="array" ref="AV282">_xlfn.XLOOKUP($A282&amp;$B282,'[2]产值及收款计划（2026）'!$A:$A&amp;'[2]产值及收款计划（2026）'!$B:$B,'[2]产值及收款计划（2026）'!AV:AV)</f>
        <v>#REF!</v>
      </c>
      <c r="AW282" s="235" cm="1">
        <f t="array" ref="AW282">_xlfn.XLOOKUP($A282&amp;$B282,'[2]产值及收款计划（2026）'!$A:$A&amp;'[2]产值及收款计划（2026）'!$B:$B,'[2]产值及收款计划（2026）'!AW:AW)</f>
        <v>0</v>
      </c>
      <c r="AX282" s="235" cm="1">
        <f t="array" ref="AX282">_xlfn.XLOOKUP($A282&amp;$B282,'[2]产值及收款计划（2026）'!$A:$A&amp;'[2]产值及收款计划（2026）'!$B:$B,'[2]产值及收款计划（2026）'!AX:AX)</f>
        <v>240.1</v>
      </c>
      <c r="AY282" s="235" cm="1">
        <f t="array" ref="AY282">_xlfn.XLOOKUP($A282&amp;$B282,'[2]产值及收款计划（2026）'!$A:$A&amp;'[2]产值及收款计划（2026）'!$B:$B,'[2]产值及收款计划（2026）'!AY:AY)</f>
        <v>560.2518</v>
      </c>
      <c r="AZ282" s="235" cm="1">
        <f t="array" ref="AZ282">_xlfn.XLOOKUP($A282&amp;$B282,'[2]产值及收款计划（2026）'!$A:$A&amp;'[2]产值及收款计划（2026）'!$B:$B,'[2]产值及收款计划（2026）'!AZ:AZ)</f>
        <v>-240.1</v>
      </c>
      <c r="BA282" s="235" t="e" cm="1">
        <f t="array" ref="BA282">_xlfn.XLOOKUP($A282&amp;$B282,'[2]产值及收款计划（2026）'!$A:$A&amp;'[2]产值及收款计划（2026）'!$B:$B,'[2]产值及收款计划（2026）'!BA:BA)</f>
        <v>#REF!</v>
      </c>
      <c r="BB282" s="235" t="e" cm="1">
        <f t="array" ref="BB282">_xlfn.XLOOKUP($A282&amp;$B282,'[2]产值及收款计划（2026）'!$A:$A&amp;'[2]产值及收款计划（2026）'!$B:$B,'[2]产值及收款计划（2026）'!BB:BB)</f>
        <v>#REF!</v>
      </c>
      <c r="BC282" s="235" t="e" cm="1">
        <f t="array" ref="BC282">_xlfn.XLOOKUP($A282&amp;$B282,'[2]产值及收款计划（2026）'!$A:$A&amp;'[2]产值及收款计划（2026）'!$B:$B,'[2]产值及收款计划（2026）'!BC:BC)</f>
        <v>#REF!</v>
      </c>
      <c r="BD282" s="235" t="e" cm="1">
        <f t="array" ref="BD282">_xlfn.XLOOKUP($A282&amp;$B282,'[2]产值及收款计划（2026）'!$A:$A&amp;'[2]产值及收款计划（2026）'!$B:$B,'[2]产值及收款计划（2026）'!BD:BD)</f>
        <v>#REF!</v>
      </c>
      <c r="BE282" s="235" cm="1">
        <f t="array" ref="BE282">_xlfn.XLOOKUP($A282&amp;$B282,'[2]产值及收款计划（2026）'!$A:$A&amp;'[2]产值及收款计划（2026）'!$B:$B,'[2]产值及收款计划（2026）'!BE:BE)</f>
        <v>320</v>
      </c>
      <c r="BF282" s="235" t="e" cm="1">
        <f t="array" ref="BF282">_xlfn.XLOOKUP($A282&amp;$B282,'[2]产值及收款计划（2026）'!$A:$A&amp;'[2]产值及收款计划（2026）'!$B:$B,'[2]产值及收款计划（2026）'!BF:BF)</f>
        <v>#REF!</v>
      </c>
      <c r="BG282" s="235" t="e" cm="1">
        <f t="array" ref="BG282">_xlfn.XLOOKUP($A282&amp;$B282,'[2]产值及收款计划（2026）'!$A:$A&amp;'[2]产值及收款计划（2026）'!$B:$B,'[2]产值及收款计划（2026）'!BG:BG)</f>
        <v>#REF!</v>
      </c>
      <c r="BH282" s="235" t="e" cm="1">
        <f t="array" ref="BH282">_xlfn.XLOOKUP($A282&amp;$B282,'[2]产值及收款计划（2026）'!$A:$A&amp;'[2]产值及收款计划（2026）'!$B:$B,'[2]产值及收款计划（2026）'!BH:BH)</f>
        <v>#REF!</v>
      </c>
      <c r="BI282" s="235" t="e" cm="1">
        <f t="array" ref="BI282">_xlfn.XLOOKUP($A282&amp;$B282,'[2]产值及收款计划（2026）'!$A:$A&amp;'[2]产值及收款计划（2026）'!$B:$B,'[2]产值及收款计划（2026）'!BI:BI)</f>
        <v>#REF!</v>
      </c>
      <c r="BJ282" s="235" t="e" cm="1">
        <f t="array" ref="BJ282">_xlfn.XLOOKUP($A282&amp;$B282,'[2]产值及收款计划（2026）'!$A:$A&amp;'[2]产值及收款计划（2026）'!$B:$B,'[2]产值及收款计划（2026）'!BJ:BJ)</f>
        <v>#REF!</v>
      </c>
      <c r="BK282" s="235" t="e" cm="1">
        <f t="array" ref="BK282">_xlfn.XLOOKUP($A282&amp;$B282,'[2]产值及收款计划（2026）'!$A:$A&amp;'[2]产值及收款计划（2026）'!$B:$B,'[2]产值及收款计划（2026）'!BK:BK)</f>
        <v>#REF!</v>
      </c>
      <c r="BL282" s="235" t="e" cm="1">
        <f t="array" ref="BL282">_xlfn.XLOOKUP($A282&amp;$B282,'[2]产值及收款计划（2026）'!$A:$A&amp;'[2]产值及收款计划（2026）'!$B:$B,'[2]产值及收款计划（2026）'!BL:BL)</f>
        <v>#REF!</v>
      </c>
      <c r="BM282" s="235"/>
      <c r="BN282" s="235"/>
      <c r="BO282" s="235"/>
      <c r="BP282" s="235"/>
      <c r="BQ282" s="235" t="e">
        <f>_xlfn.XLOOKUP($C282,应收未收表!$AJ:$AJ,应收未收表!AK:AK)</f>
        <v>#N/A</v>
      </c>
      <c r="BR282" s="235" t="e">
        <f>_xlfn.XLOOKUP($C282,应收未收表!$AJ:$AJ,应收未收表!AL:AL)</f>
        <v>#N/A</v>
      </c>
      <c r="BS282" s="235" t="e">
        <f>_xlfn.XLOOKUP($C282,应收未收表!$AJ:$AJ,应收未收表!AM:AM)</f>
        <v>#N/A</v>
      </c>
      <c r="BT282" s="235" t="e">
        <f>_xlfn.XLOOKUP($C282,应收未收表!$AJ:$AJ,应收未收表!AN:AN)</f>
        <v>#N/A</v>
      </c>
      <c r="BU282" s="234" t="str" cm="1">
        <f t="array" ref="BU282">_xlfn.XLOOKUP($A282&amp;$B282,'[2]产值及收款计划（2026）'!$A:$A&amp;'[2]产值及收款计划（2026）'!$B:$B,'[2]产值及收款计划（2026）'!BQ:BQ)</f>
        <v>太原市市政公共设施建设管理中心</v>
      </c>
      <c r="BV282" s="235" t="e" cm="1">
        <f t="array" ref="BV282">_xlfn.XLOOKUP($A282&amp;$B282,'[2]产值及收款计划（2026）'!$A:$A&amp;'[2]产值及收款计划（2026）'!$B:$B,'[2]产值及收款计划（2026）'!BR:BR)</f>
        <v>#REF!</v>
      </c>
      <c r="CE282" s="235" cm="1">
        <f t="array" ref="CE282">_xlfn.XLOOKUP($A282&amp;$B282,'[2]产值及收款计划（2026）'!$A:$A&amp;'[2]产值及收款计划（2026）'!$B:$B,'[2]产值及收款计划（2026）'!CA:CA)</f>
        <v>0</v>
      </c>
      <c r="CF282" s="235" cm="1">
        <f t="array" ref="CF282">_xlfn.XLOOKUP($A282&amp;$B282,'[2]产值及收款计划（2026）'!$A:$A&amp;'[2]产值及收款计划（2026）'!$B:$B,'[2]产值及收款计划（2026）'!CB:CB)</f>
        <v>0</v>
      </c>
      <c r="CG282" s="235" cm="1">
        <f t="array" ref="CG282">_xlfn.XLOOKUP($A282&amp;$B282,'[2]产值及收款计划（2026）'!$A:$A&amp;'[2]产值及收款计划（2026）'!$B:$B,'[2]产值及收款计划（2026）'!CC:CC)</f>
        <v>0</v>
      </c>
      <c r="CH282" s="235" cm="1">
        <f t="array" ref="CH282">_xlfn.XLOOKUP($A282&amp;$B282,'[2]产值及收款计划（2026）'!$A:$A&amp;'[2]产值及收款计划（2026）'!$B:$B,'[2]产值及收款计划（2026）'!CD:CD)</f>
        <v>0</v>
      </c>
      <c r="CI282" s="235" cm="1">
        <f t="array" ref="CI282">_xlfn.XLOOKUP($A282&amp;$B282,'[2]产值及收款计划（2026）'!$A:$A&amp;'[2]产值及收款计划（2026）'!$B:$B,'[2]产值及收款计划（2026）'!CE:CE)</f>
        <v>0</v>
      </c>
      <c r="CJ282" s="235" cm="1">
        <f t="array" ref="CJ282">_xlfn.XLOOKUP($A282&amp;$B282,'[2]产值及收款计划（2026）'!$A:$A&amp;'[2]产值及收款计划（2026）'!$B:$B,'[2]产值及收款计划（2026）'!CF:CF)</f>
        <v>0</v>
      </c>
      <c r="CK282" s="235" cm="1">
        <f t="array" ref="CK282">_xlfn.XLOOKUP($A282&amp;$B282,'[2]产值及收款计划（2026）'!$A:$A&amp;'[2]产值及收款计划（2026）'!$B:$B,'[2]产值及收款计划（2026）'!CG:CG)</f>
        <v>0</v>
      </c>
      <c r="CL282" s="235" cm="1">
        <f t="array" ref="CL282">_xlfn.XLOOKUP($A282&amp;$B282,'[2]产值及收款计划（2026）'!$A:$A&amp;'[2]产值及收款计划（2026）'!$B:$B,'[2]产值及收款计划（2026）'!CH:CH)</f>
        <v>0</v>
      </c>
      <c r="CM282" s="235" cm="1">
        <f t="array" ref="CM282">_xlfn.XLOOKUP($A282&amp;$B282,'[2]产值及收款计划（2026）'!$A:$A&amp;'[2]产值及收款计划（2026）'!$B:$B,'[2]产值及收款计划（2026）'!CI:CI)</f>
        <v>0</v>
      </c>
      <c r="CN282" s="235" cm="1">
        <f t="array" ref="CN282">_xlfn.XLOOKUP($A282&amp;$B282,'[2]产值及收款计划（2026）'!$A:$A&amp;'[2]产值及收款计划（2026）'!$B:$B,'[2]产值及收款计划（2026）'!CJ:CJ)</f>
        <v>0</v>
      </c>
      <c r="CO282" s="235" cm="1">
        <f t="array" ref="CO282">_xlfn.XLOOKUP($A282&amp;$B282,'[2]产值及收款计划（2026）'!$A:$A&amp;'[2]产值及收款计划（2026）'!$B:$B,'[2]产值及收款计划（2026）'!CK:CK)</f>
        <v>0</v>
      </c>
      <c r="CP282" s="235" cm="1">
        <f t="array" ref="CP282">_xlfn.XLOOKUP($A282&amp;$B282,'[2]产值及收款计划（2026）'!$A:$A&amp;'[2]产值及收款计划（2026）'!$B:$B,'[2]产值及收款计划（2026）'!CL:CL)</f>
        <v>0</v>
      </c>
      <c r="DE282" s="235" cm="1">
        <f t="array" ref="DE282">_xlfn.XLOOKUP($A282&amp;$B282,'[2]产值及收款计划（2026）'!$A:$A&amp;'[2]产值及收款计划（2026）'!$B:$B,'[2]产值及收款计划（2026）'!DA:DA)</f>
        <v>0</v>
      </c>
      <c r="DF282" s="235" cm="1">
        <f t="array" ref="DF282">_xlfn.XLOOKUP($A282&amp;$B282,'[2]产值及收款计划（2026）'!$A:$A&amp;'[2]产值及收款计划（2026）'!$B:$B,'[2]产值及收款计划（2026）'!DB:DB)</f>
        <v>240.1</v>
      </c>
      <c r="DG282" s="235" cm="1">
        <f t="array" ref="DG282">_xlfn.XLOOKUP($A282&amp;$B282,'[2]产值及收款计划（2026）'!$A:$A&amp;'[2]产值及收款计划（2026）'!$B:$B,'[2]产值及收款计划（2026）'!DC:DC)</f>
        <v>0</v>
      </c>
      <c r="DH282" s="235" cm="1">
        <f t="array" ref="DH282">_xlfn.XLOOKUP($A282&amp;$B282,'[2]产值及收款计划（2026）'!$A:$A&amp;'[2]产值及收款计划（2026）'!$B:$B,'[2]产值及收款计划（2026）'!DD:DD)</f>
        <v>0</v>
      </c>
      <c r="DI282" s="235" cm="1">
        <f t="array" ref="DI282">_xlfn.XLOOKUP($A282&amp;$B282,'[2]产值及收款计划（2026）'!$A:$A&amp;'[2]产值及收款计划（2026）'!$B:$B,'[2]产值及收款计划（2026）'!DE:DE)</f>
        <v>0</v>
      </c>
      <c r="DJ282" s="235" cm="1">
        <f t="array" ref="DJ282">_xlfn.XLOOKUP($A282&amp;$B282,'[2]产值及收款计划（2026）'!$A:$A&amp;'[2]产值及收款计划（2026）'!$B:$B,'[2]产值及收款计划（2026）'!DF:DF)</f>
        <v>0</v>
      </c>
      <c r="DK282" s="235" cm="1">
        <f t="array" ref="DK282">_xlfn.XLOOKUP($A282&amp;$B282,'[2]产值及收款计划（2026）'!$A:$A&amp;'[2]产值及收款计划（2026）'!$B:$B,'[2]产值及收款计划（2026）'!DG:DG)</f>
        <v>0</v>
      </c>
      <c r="DL282" s="235" cm="1">
        <f t="array" ref="DL282">_xlfn.XLOOKUP($A282&amp;$B282,'[2]产值及收款计划（2026）'!$A:$A&amp;'[2]产值及收款计划（2026）'!$B:$B,'[2]产值及收款计划（2026）'!DH:DH)</f>
        <v>0</v>
      </c>
      <c r="DM282" s="235" cm="1">
        <f t="array" ref="DM282">_xlfn.XLOOKUP($A282&amp;$B282,'[2]产值及收款计划（2026）'!$A:$A&amp;'[2]产值及收款计划（2026）'!$B:$B,'[2]产值及收款计划（2026）'!DI:DI)</f>
        <v>0</v>
      </c>
      <c r="DN282" s="235" cm="1">
        <f t="array" ref="DN282">_xlfn.XLOOKUP($A282&amp;$B282,'[2]产值及收款计划（2026）'!$A:$A&amp;'[2]产值及收款计划（2026）'!$B:$B,'[2]产值及收款计划（2026）'!DJ:DJ)</f>
        <v>0</v>
      </c>
      <c r="DO282" s="235" cm="1">
        <f t="array" ref="DO282">_xlfn.XLOOKUP($A282&amp;$B282,'[2]产值及收款计划（2026）'!$A:$A&amp;'[2]产值及收款计划（2026）'!$B:$B,'[2]产值及收款计划（2026）'!DK:DK)</f>
        <v>0</v>
      </c>
      <c r="DP282" s="235" cm="1">
        <f t="array" ref="DP282">_xlfn.XLOOKUP($A282&amp;$B282,'[2]产值及收款计划（2026）'!$A:$A&amp;'[2]产值及收款计划（2026）'!$B:$B,'[2]产值及收款计划（2026）'!DL:DL)</f>
        <v>0</v>
      </c>
      <c r="DQ282" s="243"/>
      <c r="DR282" s="229"/>
    </row>
    <row r="283" ht="20.25" spans="1:122">
      <c r="A283" s="233">
        <f t="shared" si="19"/>
        <v>134</v>
      </c>
      <c r="B283" s="233" t="s">
        <v>26</v>
      </c>
      <c r="C283" s="234" t="str" cm="1">
        <f t="array" ref="C283">_xlfn.XLOOKUP($A283&amp;$B283,'[2]产值及收款计划（2026）'!$A:$A&amp;'[2]产值及收款计划（2026）'!$B:$B,'[2]产值及收款计划（2026）'!C:C)</f>
        <v>C0CJZY-JCCG-W-2026010</v>
      </c>
      <c r="D283" s="234" t="str" cm="1">
        <f t="array" ref="D283">_xlfn.XLOOKUP($A283&amp;$B283,'[2]产值及收款计划（2026）'!$A:$A&amp;'[2]产值及收款计划（2026）'!$B:$B,'[2]产值及收款计划（2026）'!D:D)</f>
        <v>打浦路600号房屋修缮工程弱电设备采购合同</v>
      </c>
      <c r="E283" s="235" cm="1">
        <f t="array" ref="E283">_xlfn.XLOOKUP($A283&amp;$B283,'[2]产值及收款计划（2026）'!$A:$A&amp;'[2]产值及收款计划（2026）'!$B:$B,'[2]产值及收款计划（2026）'!E:E)</f>
        <v>44.0364</v>
      </c>
      <c r="F283" s="235" cm="1">
        <f t="array" ref="F283">_xlfn.XLOOKUP($A283&amp;$B283,'[2]产值及收款计划（2026）'!$A:$A&amp;'[2]产值及收款计划（2026）'!$B:$B,'[2]产值及收款计划（2026）'!F:F)</f>
        <v>44.0364</v>
      </c>
      <c r="G283" s="235" cm="1">
        <f t="array" ref="G283">_xlfn.XLOOKUP($A283&amp;$B283,'[2]产值及收款计划（2026）'!$A:$A&amp;'[2]产值及收款计划（2026）'!$B:$B,'[2]产值及收款计划（2026）'!G:G)</f>
        <v>44.0364</v>
      </c>
      <c r="H283" s="235" cm="1">
        <f t="array" ref="H283">_xlfn.XLOOKUP($A283&amp;$B283,'[2]产值及收款计划（2026）'!$A:$A&amp;'[2]产值及收款计划（2026）'!$B:$B,'[2]产值及收款计划（2026）'!H:H)</f>
        <v>7.0364</v>
      </c>
      <c r="I283" s="236" cm="1">
        <f t="array" ref="I283">_xlfn.XLOOKUP($A283&amp;$B283,'[2]产值及收款计划（2026）'!$A:$A&amp;'[2]产值及收款计划（2026）'!$B:$B,'[2]产值及收款计划（2026）'!I:I)</f>
        <v>0.159785995222134</v>
      </c>
      <c r="J283" s="237" cm="1">
        <f t="array" ref="J283">_xlfn.XLOOKUP($A283&amp;$B283,'[2]产值及收款计划（2026）'!$A:$A&amp;'[2]产值及收款计划（2026）'!$B:$B,'[2]产值及收款计划（2026）'!J:J)</f>
        <v>0.13</v>
      </c>
      <c r="K283" s="235" t="e" cm="1">
        <f t="array" ref="K283">_xlfn.XLOOKUP($A283&amp;$B283,'[2]产值及收款计划（2026）'!$A:$A&amp;'[2]产值及收款计划（2026）'!$B:$B,'[2]产值及收款计划（2026）'!K:K)</f>
        <v>#REF!</v>
      </c>
      <c r="L283" s="235" t="e" cm="1">
        <f t="array" ref="L283">_xlfn.XLOOKUP($A283&amp;$B283,'[2]产值及收款计划（2026）'!$A:$A&amp;'[2]产值及收款计划（2026）'!$B:$B,'[2]产值及收款计划（2026）'!L:L)</f>
        <v>#REF!</v>
      </c>
      <c r="M283" s="235" t="str" cm="1">
        <f t="array" ref="M283">_xlfn.XLOOKUP($A283&amp;$B283,'[2]产值及收款计划（2026）'!$A:$A&amp;'[2]产值及收款计划（2026）'!$B:$B,'[2]产值及收款计划（2026）'!M:M)</f>
        <v>主导</v>
      </c>
      <c r="N283" s="235" t="str" cm="1">
        <f t="array" ref="N283">_xlfn.XLOOKUP($A283&amp;$B283,'[2]产值及收款计划（2026）'!$A:$A&amp;'[2]产值及收款计划（2026）'!$B:$B,'[2]产值及收款计划（2026）'!N:N)</f>
        <v>邱枫团队</v>
      </c>
      <c r="O283" s="235" t="str" cm="1">
        <f t="array" ref="O283">_xlfn.XLOOKUP($A283&amp;$B283,'[2]产值及收款计划（2026）'!$A:$A&amp;'[2]产值及收款计划（2026）'!$B:$B,'[2]产值及收款计划（2026）'!O:O)</f>
        <v>段炼</v>
      </c>
      <c r="P283" s="234" t="str" cm="1">
        <f t="array" ref="P283">_xlfn.XLOOKUP($A283&amp;$B283,'[2]产值及收款计划（2026）'!$A:$A&amp;'[2]产值及收款计划（2026）'!$B:$B,'[2]产值及收款计划（2026）'!P:P)</f>
        <v>26新签</v>
      </c>
      <c r="Q283" s="235" t="e" cm="1">
        <f t="array" ref="Q283">_xlfn.XLOOKUP($A283&amp;$B283,'[2]产值及收款计划（2026）'!$A:$A&amp;'[2]产值及收款计划（2026）'!$B:$B,'[2]产值及收款计划（2026）'!Q:Q)</f>
        <v>#REF!</v>
      </c>
      <c r="R283" s="235" t="e" cm="1">
        <f t="array" ref="R283">_xlfn.XLOOKUP($A283&amp;$B283,'[2]产值及收款计划（2026）'!$A:$A&amp;'[2]产值及收款计划（2026）'!$B:$B,'[2]产值及收款计划（2026）'!R:R)</f>
        <v>#REF!</v>
      </c>
      <c r="S283" s="235" t="e" cm="1">
        <f t="array" ref="S283">_xlfn.XLOOKUP($A283&amp;$B283,'[2]产值及收款计划（2026）'!$A:$A&amp;'[2]产值及收款计划（2026）'!$B:$B,'[2]产值及收款计划（2026）'!S:S)</f>
        <v>#REF!</v>
      </c>
      <c r="T283" s="235" cm="1">
        <f t="array" ref="T283">_xlfn.XLOOKUP($A283&amp;$B283,'[2]产值及收款计划（2026）'!$A:$A&amp;'[2]产值及收款计划（2026）'!$B:$B,'[2]产值及收款计划（2026）'!T:T)</f>
        <v>0</v>
      </c>
      <c r="U283" s="235" cm="1">
        <f t="array" ref="U283">_xlfn.XLOOKUP($A283&amp;$B283,'[2]产值及收款计划（2026）'!$A:$A&amp;'[2]产值及收款计划（2026）'!$B:$B,'[2]产值及收款计划（2026）'!U:U)</f>
        <v>0</v>
      </c>
      <c r="V283" s="235" cm="1">
        <f t="array" ref="V283">_xlfn.XLOOKUP($A283&amp;$B283,'[2]产值及收款计划（2026）'!$A:$A&amp;'[2]产值及收款计划（2026）'!$B:$B,'[2]产值及收款计划（2026）'!V:V)</f>
        <v>44.0364</v>
      </c>
      <c r="W283" s="235" t="e" cm="1">
        <f t="array" ref="W283">_xlfn.XLOOKUP($A283&amp;$B283,'[2]产值及收款计划（2026）'!$A:$A&amp;'[2]产值及收款计划（2026）'!$B:$B,'[2]产值及收款计划（2026）'!W:W)</f>
        <v>#REF!</v>
      </c>
      <c r="X283" s="235" t="e" cm="1">
        <f t="array" ref="X283">_xlfn.XLOOKUP($A283&amp;$B283,'[2]产值及收款计划（2026）'!$A:$A&amp;'[2]产值及收款计划（2026）'!$B:$B,'[2]产值及收款计划（2026）'!X:X)</f>
        <v>#REF!</v>
      </c>
      <c r="Y283" s="235" t="e" cm="1">
        <f t="array" ref="Y283">_xlfn.XLOOKUP($A283&amp;$B283,'[2]产值及收款计划（2026）'!$A:$A&amp;'[2]产值及收款计划（2026）'!$B:$B,'[2]产值及收款计划（2026）'!Y:Y)</f>
        <v>#REF!</v>
      </c>
      <c r="Z283" s="235" t="e" cm="1">
        <f t="array" ref="Z283">_xlfn.XLOOKUP($A283&amp;$B283,'[2]产值及收款计划（2026）'!$A:$A&amp;'[2]产值及收款计划（2026）'!$B:$B,'[2]产值及收款计划（2026）'!Z:Z)</f>
        <v>#REF!</v>
      </c>
      <c r="AA283" s="235" t="e" cm="1">
        <f t="array" ref="AA283">_xlfn.XLOOKUP($A283&amp;$B283,'[2]产值及收款计划（2026）'!$A:$A&amp;'[2]产值及收款计划（2026）'!$B:$B,'[2]产值及收款计划（2026）'!AA:AA)</f>
        <v>#REF!</v>
      </c>
      <c r="AB283" s="235" t="e" cm="1">
        <f t="array" ref="AB283">_xlfn.XLOOKUP($A283&amp;$B283,'[2]产值及收款计划（2026）'!$A:$A&amp;'[2]产值及收款计划（2026）'!$B:$B,'[2]产值及收款计划（2026）'!AB:AB)</f>
        <v>#REF!</v>
      </c>
      <c r="AC283" s="235" cm="1">
        <f t="array" ref="AC283">_xlfn.XLOOKUP($A283&amp;$B283,'[2]产值及收款计划（2026）'!$A:$A&amp;'[2]产值及收款计划（2026）'!$B:$B,'[2]产值及收款计划（2026）'!AC:AC)</f>
        <v>44.0364</v>
      </c>
      <c r="AD283" s="235" t="e" cm="1">
        <f t="array" ref="AD283">_xlfn.XLOOKUP($A283&amp;$B283,'[2]产值及收款计划（2026）'!$A:$A&amp;'[2]产值及收款计划（2026）'!$B:$B,'[2]产值及收款计划（2026）'!AD:AD)</f>
        <v>#REF!</v>
      </c>
      <c r="AE283" s="235" t="e" cm="1">
        <f t="array" ref="AE283">_xlfn.XLOOKUP($A283&amp;$B283,'[2]产值及收款计划（2026）'!$A:$A&amp;'[2]产值及收款计划（2026）'!$B:$B,'[2]产值及收款计划（2026）'!AE:AE)</f>
        <v>#REF!</v>
      </c>
      <c r="AF283" s="235" t="e" cm="1">
        <f t="array" ref="AF283">_xlfn.XLOOKUP($A283&amp;$B283,'[2]产值及收款计划（2026）'!$A:$A&amp;'[2]产值及收款计划（2026）'!$B:$B,'[2]产值及收款计划（2026）'!AF:AF)</f>
        <v>#REF!</v>
      </c>
      <c r="AG283" s="235" t="e" cm="1">
        <f t="array" ref="AG283">_xlfn.XLOOKUP($A283&amp;$B283,'[2]产值及收款计划（2026）'!$A:$A&amp;'[2]产值及收款计划（2026）'!$B:$B,'[2]产值及收款计划（2026）'!AG:AG)</f>
        <v>#REF!</v>
      </c>
      <c r="AH283" s="235" t="e" cm="1">
        <f t="array" ref="AH283">_xlfn.XLOOKUP($A283&amp;$B283,'[2]产值及收款计划（2026）'!$A:$A&amp;'[2]产值及收款计划（2026）'!$B:$B,'[2]产值及收款计划（2026）'!AH:AH)</f>
        <v>#REF!</v>
      </c>
      <c r="AI283" s="235" t="e" cm="1">
        <f t="array" ref="AI283">_xlfn.XLOOKUP($A283&amp;$B283,'[2]产值及收款计划（2026）'!$A:$A&amp;'[2]产值及收款计划（2026）'!$B:$B,'[2]产值及收款计划（2026）'!AI:AI)</f>
        <v>#REF!</v>
      </c>
      <c r="AJ283" s="235" t="e" cm="1">
        <f t="array" ref="AJ283">_xlfn.XLOOKUP($A283&amp;$B283,'[2]产值及收款计划（2026）'!$A:$A&amp;'[2]产值及收款计划（2026）'!$B:$B,'[2]产值及收款计划（2026）'!AJ:AJ)</f>
        <v>#REF!</v>
      </c>
      <c r="AK283" s="235" t="e" cm="1">
        <f t="array" ref="AK283">_xlfn.XLOOKUP($A283&amp;$B283,'[2]产值及收款计划（2026）'!$A:$A&amp;'[2]产值及收款计划（2026）'!$B:$B,'[2]产值及收款计划（2026）'!AK:AK)</f>
        <v>#REF!</v>
      </c>
      <c r="AL283" s="235" t="e" cm="1">
        <f t="array" ref="AL283">_xlfn.XLOOKUP($A283&amp;$B283,'[2]产值及收款计划（2026）'!$A:$A&amp;'[2]产值及收款计划（2026）'!$B:$B,'[2]产值及收款计划（2026）'!AL:AL)</f>
        <v>#REF!</v>
      </c>
      <c r="AM283" s="242" t="e" cm="1">
        <f t="array" ref="AM283">_xlfn.LET(_xlpm.勾选月份状态数组,TRANSPOSE('PPT(12-15页）-TOP10'!$A$3:$A$14),_xlpm.选择数据区,IF('PPT(12-15页）-TOP10'!$E$3="收款",$BA283:$BL283,$AA283:$AL283),SUM(_xlfn._xlws.FILTER(_xlpm.选择数据区,_xlpm.勾选月份状态数组,"")))</f>
        <v>#REF!</v>
      </c>
      <c r="AN283" s="235" t="e">
        <f>_xlfn.XLOOKUP($C283,应收未收表!$T:$T,应收未收表!AA:AA)</f>
        <v>#N/A</v>
      </c>
      <c r="AO283" s="235" t="e">
        <f>_xlfn.XLOOKUP($C283,应收未收表!$T:$T,应收未收表!AB:AB)</f>
        <v>#N/A</v>
      </c>
      <c r="AP283" s="235" t="e">
        <f>_xlfn.XLOOKUP($C283,应收未收表!$T:$T,应收未收表!AC:AC)</f>
        <v>#N/A</v>
      </c>
      <c r="AQ283" s="235" t="e">
        <f>_xlfn.XLOOKUP($C283,应收未收表!$T:$T,应收未收表!AE:AE)</f>
        <v>#N/A</v>
      </c>
      <c r="AR283" s="235" t="e">
        <f>_xlfn.XLOOKUP($C283,应收未收表!$T:$T,应收未收表!AF:AF)</f>
        <v>#N/A</v>
      </c>
      <c r="AS283" s="235" t="e" cm="1">
        <f t="array" ref="AS283">_xlfn.XLOOKUP($A283&amp;$B283,'[2]产值及收款计划（2026）'!$A:$A&amp;'[2]产值及收款计划（2026）'!$B:$B,'[2]产值及收款计划（2026）'!AS:AS)</f>
        <v>#REF!</v>
      </c>
      <c r="AT283" s="235" t="e" cm="1">
        <f t="array" ref="AT283">_xlfn.XLOOKUP($A283&amp;$B283,'[2]产值及收款计划（2026）'!$A:$A&amp;'[2]产值及收款计划（2026）'!$B:$B,'[2]产值及收款计划（2026）'!AT:AT)</f>
        <v>#REF!</v>
      </c>
      <c r="AU283" s="235" t="e" cm="1">
        <f t="array" ref="AU283">_xlfn.XLOOKUP($A283&amp;$B283,'[2]产值及收款计划（2026）'!$A:$A&amp;'[2]产值及收款计划（2026）'!$B:$B,'[2]产值及收款计划（2026）'!AU:AU)</f>
        <v>#REF!</v>
      </c>
      <c r="AV283" s="235" t="e" cm="1">
        <f t="array" ref="AV283">_xlfn.XLOOKUP($A283&amp;$B283,'[2]产值及收款计划（2026）'!$A:$A&amp;'[2]产值及收款计划（2026）'!$B:$B,'[2]产值及收款计划（2026）'!AV:AV)</f>
        <v>#REF!</v>
      </c>
      <c r="AW283" s="235" cm="1">
        <f t="array" ref="AW283">_xlfn.XLOOKUP($A283&amp;$B283,'[2]产值及收款计划（2026）'!$A:$A&amp;'[2]产值及收款计划（2026）'!$B:$B,'[2]产值及收款计划（2026）'!AW:AW)</f>
        <v>0</v>
      </c>
      <c r="AX283" s="235" cm="1">
        <f t="array" ref="AX283">_xlfn.XLOOKUP($A283&amp;$B283,'[2]产值及收款计划（2026）'!$A:$A&amp;'[2]产值及收款计划（2026）'!$B:$B,'[2]产值及收款计划（2026）'!AX:AX)</f>
        <v>0</v>
      </c>
      <c r="AY283" s="235" cm="1">
        <f t="array" ref="AY283">_xlfn.XLOOKUP($A283&amp;$B283,'[2]产值及收款计划（2026）'!$A:$A&amp;'[2]产值及收款计划（2026）'!$B:$B,'[2]产值及收款计划（2026）'!AY:AY)</f>
        <v>44.0364</v>
      </c>
      <c r="AZ283" s="235" cm="1">
        <f t="array" ref="AZ283">_xlfn.XLOOKUP($A283&amp;$B283,'[2]产值及收款计划（2026）'!$A:$A&amp;'[2]产值及收款计划（2026）'!$B:$B,'[2]产值及收款计划（2026）'!AZ:AZ)</f>
        <v>0</v>
      </c>
      <c r="BA283" s="235" t="e" cm="1">
        <f t="array" ref="BA283">_xlfn.XLOOKUP($A283&amp;$B283,'[2]产值及收款计划（2026）'!$A:$A&amp;'[2]产值及收款计划（2026）'!$B:$B,'[2]产值及收款计划（2026）'!BA:BA)</f>
        <v>#REF!</v>
      </c>
      <c r="BB283" s="235" t="e" cm="1">
        <f t="array" ref="BB283">_xlfn.XLOOKUP($A283&amp;$B283,'[2]产值及收款计划（2026）'!$A:$A&amp;'[2]产值及收款计划（2026）'!$B:$B,'[2]产值及收款计划（2026）'!BB:BB)</f>
        <v>#REF!</v>
      </c>
      <c r="BC283" s="235" t="e" cm="1">
        <f t="array" ref="BC283">_xlfn.XLOOKUP($A283&amp;$B283,'[2]产值及收款计划（2026）'!$A:$A&amp;'[2]产值及收款计划（2026）'!$B:$B,'[2]产值及收款计划（2026）'!BC:BC)</f>
        <v>#REF!</v>
      </c>
      <c r="BD283" s="235" cm="1">
        <f t="array" ref="BD283">_xlfn.XLOOKUP($A283&amp;$B283,'[2]产值及收款计划（2026）'!$A:$A&amp;'[2]产值及收款计划（2026）'!$B:$B,'[2]产值及收款计划（2026）'!BD:BD)</f>
        <v>44.0364</v>
      </c>
      <c r="BE283" s="235" t="e" cm="1">
        <f t="array" ref="BE283">_xlfn.XLOOKUP($A283&amp;$B283,'[2]产值及收款计划（2026）'!$A:$A&amp;'[2]产值及收款计划（2026）'!$B:$B,'[2]产值及收款计划（2026）'!BE:BE)</f>
        <v>#REF!</v>
      </c>
      <c r="BF283" s="235" t="e" cm="1">
        <f t="array" ref="BF283">_xlfn.XLOOKUP($A283&amp;$B283,'[2]产值及收款计划（2026）'!$A:$A&amp;'[2]产值及收款计划（2026）'!$B:$B,'[2]产值及收款计划（2026）'!BF:BF)</f>
        <v>#REF!</v>
      </c>
      <c r="BG283" s="235" t="e" cm="1">
        <f t="array" ref="BG283">_xlfn.XLOOKUP($A283&amp;$B283,'[2]产值及收款计划（2026）'!$A:$A&amp;'[2]产值及收款计划（2026）'!$B:$B,'[2]产值及收款计划（2026）'!BG:BG)</f>
        <v>#REF!</v>
      </c>
      <c r="BH283" s="235" t="e" cm="1">
        <f t="array" ref="BH283">_xlfn.XLOOKUP($A283&amp;$B283,'[2]产值及收款计划（2026）'!$A:$A&amp;'[2]产值及收款计划（2026）'!$B:$B,'[2]产值及收款计划（2026）'!BH:BH)</f>
        <v>#REF!</v>
      </c>
      <c r="BI283" s="235" t="e" cm="1">
        <f t="array" ref="BI283">_xlfn.XLOOKUP($A283&amp;$B283,'[2]产值及收款计划（2026）'!$A:$A&amp;'[2]产值及收款计划（2026）'!$B:$B,'[2]产值及收款计划（2026）'!BI:BI)</f>
        <v>#REF!</v>
      </c>
      <c r="BJ283" s="235" t="e" cm="1">
        <f t="array" ref="BJ283">_xlfn.XLOOKUP($A283&amp;$B283,'[2]产值及收款计划（2026）'!$A:$A&amp;'[2]产值及收款计划（2026）'!$B:$B,'[2]产值及收款计划（2026）'!BJ:BJ)</f>
        <v>#REF!</v>
      </c>
      <c r="BK283" s="235" t="e" cm="1">
        <f t="array" ref="BK283">_xlfn.XLOOKUP($A283&amp;$B283,'[2]产值及收款计划（2026）'!$A:$A&amp;'[2]产值及收款计划（2026）'!$B:$B,'[2]产值及收款计划（2026）'!BK:BK)</f>
        <v>#REF!</v>
      </c>
      <c r="BL283" s="235" t="e" cm="1">
        <f t="array" ref="BL283">_xlfn.XLOOKUP($A283&amp;$B283,'[2]产值及收款计划（2026）'!$A:$A&amp;'[2]产值及收款计划（2026）'!$B:$B,'[2]产值及收款计划（2026）'!BL:BL)</f>
        <v>#REF!</v>
      </c>
      <c r="BM283" s="235"/>
      <c r="BN283" s="235"/>
      <c r="BO283" s="235"/>
      <c r="BP283" s="235"/>
      <c r="BQ283" s="235" t="e">
        <f>_xlfn.XLOOKUP($C283,应收未收表!$AJ:$AJ,应收未收表!AK:AK)</f>
        <v>#N/A</v>
      </c>
      <c r="BR283" s="235" t="e">
        <f>_xlfn.XLOOKUP($C283,应收未收表!$AJ:$AJ,应收未收表!AL:AL)</f>
        <v>#N/A</v>
      </c>
      <c r="BS283" s="235" t="e">
        <f>_xlfn.XLOOKUP($C283,应收未收表!$AJ:$AJ,应收未收表!AM:AM)</f>
        <v>#N/A</v>
      </c>
      <c r="BT283" s="235" t="e">
        <f>_xlfn.XLOOKUP($C283,应收未收表!$AJ:$AJ,应收未收表!AN:AN)</f>
        <v>#N/A</v>
      </c>
      <c r="BU283" s="234" t="str" cm="1">
        <f t="array" ref="BU283">_xlfn.XLOOKUP($A283&amp;$B283,'[2]产值及收款计划（2026）'!$A:$A&amp;'[2]产值及收款计划（2026）'!$B:$B,'[2]产值及收款计划（2026）'!BQ:BQ)</f>
        <v>上海城建城市运营（集团）有限公司</v>
      </c>
      <c r="BV283" s="235" t="e" cm="1">
        <f t="array" ref="BV283">_xlfn.XLOOKUP($A283&amp;$B283,'[2]产值及收款计划（2026）'!$A:$A&amp;'[2]产值及收款计划（2026）'!$B:$B,'[2]产值及收款计划（2026）'!BR:BR)</f>
        <v>#REF!</v>
      </c>
      <c r="CE283" s="235" cm="1">
        <f t="array" ref="CE283">_xlfn.XLOOKUP($A283&amp;$B283,'[2]产值及收款计划（2026）'!$A:$A&amp;'[2]产值及收款计划（2026）'!$B:$B,'[2]产值及收款计划（2026）'!CA:CA)</f>
        <v>0</v>
      </c>
      <c r="CF283" s="235" cm="1">
        <f t="array" ref="CF283">_xlfn.XLOOKUP($A283&amp;$B283,'[2]产值及收款计划（2026）'!$A:$A&amp;'[2]产值及收款计划（2026）'!$B:$B,'[2]产值及收款计划（2026）'!CB:CB)</f>
        <v>0</v>
      </c>
      <c r="CG283" s="235" cm="1">
        <f t="array" ref="CG283">_xlfn.XLOOKUP($A283&amp;$B283,'[2]产值及收款计划（2026）'!$A:$A&amp;'[2]产值及收款计划（2026）'!$B:$B,'[2]产值及收款计划（2026）'!CC:CC)</f>
        <v>0</v>
      </c>
      <c r="CH283" s="235" cm="1">
        <f t="array" ref="CH283">_xlfn.XLOOKUP($A283&amp;$B283,'[2]产值及收款计划（2026）'!$A:$A&amp;'[2]产值及收款计划（2026）'!$B:$B,'[2]产值及收款计划（2026）'!CD:CD)</f>
        <v>0</v>
      </c>
      <c r="CI283" s="235" cm="1">
        <f t="array" ref="CI283">_xlfn.XLOOKUP($A283&amp;$B283,'[2]产值及收款计划（2026）'!$A:$A&amp;'[2]产值及收款计划（2026）'!$B:$B,'[2]产值及收款计划（2026）'!CE:CE)</f>
        <v>0</v>
      </c>
      <c r="CJ283" s="235" cm="1">
        <f t="array" ref="CJ283">_xlfn.XLOOKUP($A283&amp;$B283,'[2]产值及收款计划（2026）'!$A:$A&amp;'[2]产值及收款计划（2026）'!$B:$B,'[2]产值及收款计划（2026）'!CF:CF)</f>
        <v>0</v>
      </c>
      <c r="CK283" s="235" cm="1">
        <f t="array" ref="CK283">_xlfn.XLOOKUP($A283&amp;$B283,'[2]产值及收款计划（2026）'!$A:$A&amp;'[2]产值及收款计划（2026）'!$B:$B,'[2]产值及收款计划（2026）'!CG:CG)</f>
        <v>0</v>
      </c>
      <c r="CL283" s="235" cm="1">
        <f t="array" ref="CL283">_xlfn.XLOOKUP($A283&amp;$B283,'[2]产值及收款计划（2026）'!$A:$A&amp;'[2]产值及收款计划（2026）'!$B:$B,'[2]产值及收款计划（2026）'!CH:CH)</f>
        <v>0</v>
      </c>
      <c r="CM283" s="235" cm="1">
        <f t="array" ref="CM283">_xlfn.XLOOKUP($A283&amp;$B283,'[2]产值及收款计划（2026）'!$A:$A&amp;'[2]产值及收款计划（2026）'!$B:$B,'[2]产值及收款计划（2026）'!CI:CI)</f>
        <v>0</v>
      </c>
      <c r="CN283" s="235" cm="1">
        <f t="array" ref="CN283">_xlfn.XLOOKUP($A283&amp;$B283,'[2]产值及收款计划（2026）'!$A:$A&amp;'[2]产值及收款计划（2026）'!$B:$B,'[2]产值及收款计划（2026）'!CJ:CJ)</f>
        <v>0</v>
      </c>
      <c r="CO283" s="235" cm="1">
        <f t="array" ref="CO283">_xlfn.XLOOKUP($A283&amp;$B283,'[2]产值及收款计划（2026）'!$A:$A&amp;'[2]产值及收款计划（2026）'!$B:$B,'[2]产值及收款计划（2026）'!CK:CK)</f>
        <v>0</v>
      </c>
      <c r="CP283" s="235" cm="1">
        <f t="array" ref="CP283">_xlfn.XLOOKUP($A283&amp;$B283,'[2]产值及收款计划（2026）'!$A:$A&amp;'[2]产值及收款计划（2026）'!$B:$B,'[2]产值及收款计划（2026）'!CL:CL)</f>
        <v>0</v>
      </c>
      <c r="DE283" s="235" cm="1">
        <f t="array" ref="DE283">_xlfn.XLOOKUP($A283&amp;$B283,'[2]产值及收款计划（2026）'!$A:$A&amp;'[2]产值及收款计划（2026）'!$B:$B,'[2]产值及收款计划（2026）'!DA:DA)</f>
        <v>0</v>
      </c>
      <c r="DF283" s="235" cm="1">
        <f t="array" ref="DF283">_xlfn.XLOOKUP($A283&amp;$B283,'[2]产值及收款计划（2026）'!$A:$A&amp;'[2]产值及收款计划（2026）'!$B:$B,'[2]产值及收款计划（2026）'!DB:DB)</f>
        <v>0</v>
      </c>
      <c r="DG283" s="235" cm="1">
        <f t="array" ref="DG283">_xlfn.XLOOKUP($A283&amp;$B283,'[2]产值及收款计划（2026）'!$A:$A&amp;'[2]产值及收款计划（2026）'!$B:$B,'[2]产值及收款计划（2026）'!DC:DC)</f>
        <v>0</v>
      </c>
      <c r="DH283" s="235" cm="1">
        <f t="array" ref="DH283">_xlfn.XLOOKUP($A283&amp;$B283,'[2]产值及收款计划（2026）'!$A:$A&amp;'[2]产值及收款计划（2026）'!$B:$B,'[2]产值及收款计划（2026）'!DD:DD)</f>
        <v>0</v>
      </c>
      <c r="DI283" s="235" cm="1">
        <f t="array" ref="DI283">_xlfn.XLOOKUP($A283&amp;$B283,'[2]产值及收款计划（2026）'!$A:$A&amp;'[2]产值及收款计划（2026）'!$B:$B,'[2]产值及收款计划（2026）'!DE:DE)</f>
        <v>0</v>
      </c>
      <c r="DJ283" s="235" cm="1">
        <f t="array" ref="DJ283">_xlfn.XLOOKUP($A283&amp;$B283,'[2]产值及收款计划（2026）'!$A:$A&amp;'[2]产值及收款计划（2026）'!$B:$B,'[2]产值及收款计划（2026）'!DF:DF)</f>
        <v>0</v>
      </c>
      <c r="DK283" s="235" cm="1">
        <f t="array" ref="DK283">_xlfn.XLOOKUP($A283&amp;$B283,'[2]产值及收款计划（2026）'!$A:$A&amp;'[2]产值及收款计划（2026）'!$B:$B,'[2]产值及收款计划（2026）'!DG:DG)</f>
        <v>0</v>
      </c>
      <c r="DL283" s="235" cm="1">
        <f t="array" ref="DL283">_xlfn.XLOOKUP($A283&amp;$B283,'[2]产值及收款计划（2026）'!$A:$A&amp;'[2]产值及收款计划（2026）'!$B:$B,'[2]产值及收款计划（2026）'!DH:DH)</f>
        <v>0</v>
      </c>
      <c r="DM283" s="235" cm="1">
        <f t="array" ref="DM283">_xlfn.XLOOKUP($A283&amp;$B283,'[2]产值及收款计划（2026）'!$A:$A&amp;'[2]产值及收款计划（2026）'!$B:$B,'[2]产值及收款计划（2026）'!DI:DI)</f>
        <v>0</v>
      </c>
      <c r="DN283" s="235" cm="1">
        <f t="array" ref="DN283">_xlfn.XLOOKUP($A283&amp;$B283,'[2]产值及收款计划（2026）'!$A:$A&amp;'[2]产值及收款计划（2026）'!$B:$B,'[2]产值及收款计划（2026）'!DJ:DJ)</f>
        <v>0</v>
      </c>
      <c r="DO283" s="235" cm="1">
        <f t="array" ref="DO283">_xlfn.XLOOKUP($A283&amp;$B283,'[2]产值及收款计划（2026）'!$A:$A&amp;'[2]产值及收款计划（2026）'!$B:$B,'[2]产值及收款计划（2026）'!DK:DK)</f>
        <v>0</v>
      </c>
      <c r="DP283" s="235" cm="1">
        <f t="array" ref="DP283">_xlfn.XLOOKUP($A283&amp;$B283,'[2]产值及收款计划（2026）'!$A:$A&amp;'[2]产值及收款计划（2026）'!$B:$B,'[2]产值及收款计划（2026）'!DL:DL)</f>
        <v>0</v>
      </c>
      <c r="DQ283" s="243"/>
      <c r="DR283" s="229"/>
    </row>
    <row r="284" ht="20.25" spans="1:122">
      <c r="A284" s="233">
        <f t="shared" si="19"/>
        <v>135</v>
      </c>
      <c r="B284" s="233" t="s">
        <v>26</v>
      </c>
      <c r="C284" s="234" t="str" cm="1">
        <f t="array" ref="C284">_xlfn.XLOOKUP($A284&amp;$B284,'[2]产值及收款计划（2026）'!$A:$A&amp;'[2]产值及收款计划（2026）'!$B:$B,'[2]产值及收款计划（2026）'!C:C)</f>
        <v>C0CJZY-FW-T-2026009</v>
      </c>
      <c r="D284" s="234" t="str" cm="1">
        <f t="array" ref="D284">_xlfn.XLOOKUP($A284&amp;$B284,'[2]产值及收款计划（2026）'!$A:$A&amp;'[2]产值及收款计划（2026）'!$B:$B,'[2]产值及收款计划（2026）'!D:D)</f>
        <v>片区绿植灌溉分析与研究－环境监测系统</v>
      </c>
      <c r="E284" s="235" cm="1">
        <f t="array" ref="E284">_xlfn.XLOOKUP($A284&amp;$B284,'[2]产值及收款计划（2026）'!$A:$A&amp;'[2]产值及收款计划（2026）'!$B:$B,'[2]产值及收款计划（2026）'!E:E)</f>
        <v>8.662</v>
      </c>
      <c r="F284" s="235" cm="1">
        <f t="array" ref="F284">_xlfn.XLOOKUP($A284&amp;$B284,'[2]产值及收款计划（2026）'!$A:$A&amp;'[2]产值及收款计划（2026）'!$B:$B,'[2]产值及收款计划（2026）'!F:F)</f>
        <v>8.662</v>
      </c>
      <c r="G284" s="235" cm="1">
        <f t="array" ref="G284">_xlfn.XLOOKUP($A284&amp;$B284,'[2]产值及收款计划（2026）'!$A:$A&amp;'[2]产值及收款计划（2026）'!$B:$B,'[2]产值及收款计划（2026）'!G:G)</f>
        <v>8.662</v>
      </c>
      <c r="H284" s="235" cm="1">
        <f t="array" ref="H284">_xlfn.XLOOKUP($A284&amp;$B284,'[2]产值及收款计划（2026）'!$A:$A&amp;'[2]产值及收款计划（2026）'!$B:$B,'[2]产值及收款计划（2026）'!H:H)</f>
        <v>1.662</v>
      </c>
      <c r="I284" s="236" cm="1">
        <f t="array" ref="I284">_xlfn.XLOOKUP($A284&amp;$B284,'[2]产值及收款计划（2026）'!$A:$A&amp;'[2]产值及收款计划（2026）'!$B:$B,'[2]产值及收款计划（2026）'!I:I)</f>
        <v>0.191872546755946</v>
      </c>
      <c r="J284" s="237" cm="1">
        <f t="array" ref="J284">_xlfn.XLOOKUP($A284&amp;$B284,'[2]产值及收款计划（2026）'!$A:$A&amp;'[2]产值及收款计划（2026）'!$B:$B,'[2]产值及收款计划（2026）'!J:J)</f>
        <v>0.06</v>
      </c>
      <c r="K284" s="235" t="e" cm="1">
        <f t="array" ref="K284">_xlfn.XLOOKUP($A284&amp;$B284,'[2]产值及收款计划（2026）'!$A:$A&amp;'[2]产值及收款计划（2026）'!$B:$B,'[2]产值及收款计划（2026）'!K:K)</f>
        <v>#REF!</v>
      </c>
      <c r="L284" s="235" t="e" cm="1">
        <f t="array" ref="L284">_xlfn.XLOOKUP($A284&amp;$B284,'[2]产值及收款计划（2026）'!$A:$A&amp;'[2]产值及收款计划（2026）'!$B:$B,'[2]产值及收款计划（2026）'!L:L)</f>
        <v>#REF!</v>
      </c>
      <c r="M284" s="235" t="str" cm="1">
        <f t="array" ref="M284">_xlfn.XLOOKUP($A284&amp;$B284,'[2]产值及收款计划（2026）'!$A:$A&amp;'[2]产值及收款计划（2026）'!$B:$B,'[2]产值及收款计划（2026）'!M:M)</f>
        <v>主导</v>
      </c>
      <c r="N284" s="235" t="str" cm="1">
        <f t="array" ref="N284">_xlfn.XLOOKUP($A284&amp;$B284,'[2]产值及收款计划（2026）'!$A:$A&amp;'[2]产值及收款计划（2026）'!$B:$B,'[2]产值及收款计划（2026）'!N:N)</f>
        <v>邱枫团队</v>
      </c>
      <c r="O284" s="235" t="str" cm="1">
        <f t="array" ref="O284">_xlfn.XLOOKUP($A284&amp;$B284,'[2]产值及收款计划（2026）'!$A:$A&amp;'[2]产值及收款计划（2026）'!$B:$B,'[2]产值及收款计划（2026）'!O:O)</f>
        <v>段炼</v>
      </c>
      <c r="P284" s="234" t="str" cm="1">
        <f t="array" ref="P284">_xlfn.XLOOKUP($A284&amp;$B284,'[2]产值及收款计划（2026）'!$A:$A&amp;'[2]产值及收款计划（2026）'!$B:$B,'[2]产值及收款计划（2026）'!P:P)</f>
        <v>26新签</v>
      </c>
      <c r="Q284" s="235" t="e" cm="1">
        <f t="array" ref="Q284">_xlfn.XLOOKUP($A284&amp;$B284,'[2]产值及收款计划（2026）'!$A:$A&amp;'[2]产值及收款计划（2026）'!$B:$B,'[2]产值及收款计划（2026）'!Q:Q)</f>
        <v>#REF!</v>
      </c>
      <c r="R284" s="235" t="e" cm="1">
        <f t="array" ref="R284">_xlfn.XLOOKUP($A284&amp;$B284,'[2]产值及收款计划（2026）'!$A:$A&amp;'[2]产值及收款计划（2026）'!$B:$B,'[2]产值及收款计划（2026）'!R:R)</f>
        <v>#REF!</v>
      </c>
      <c r="S284" s="235" t="e" cm="1">
        <f t="array" ref="S284">_xlfn.XLOOKUP($A284&amp;$B284,'[2]产值及收款计划（2026）'!$A:$A&amp;'[2]产值及收款计划（2026）'!$B:$B,'[2]产值及收款计划（2026）'!S:S)</f>
        <v>#REF!</v>
      </c>
      <c r="T284" s="235" cm="1">
        <f t="array" ref="T284">_xlfn.XLOOKUP($A284&amp;$B284,'[2]产值及收款计划（2026）'!$A:$A&amp;'[2]产值及收款计划（2026）'!$B:$B,'[2]产值及收款计划（2026）'!T:T)</f>
        <v>0</v>
      </c>
      <c r="U284" s="235" cm="1">
        <f t="array" ref="U284">_xlfn.XLOOKUP($A284&amp;$B284,'[2]产值及收款计划（2026）'!$A:$A&amp;'[2]产值及收款计划（2026）'!$B:$B,'[2]产值及收款计划（2026）'!U:U)</f>
        <v>0</v>
      </c>
      <c r="V284" s="235" cm="1">
        <f t="array" ref="V284">_xlfn.XLOOKUP($A284&amp;$B284,'[2]产值及收款计划（2026）'!$A:$A&amp;'[2]产值及收款计划（2026）'!$B:$B,'[2]产值及收款计划（2026）'!V:V)</f>
        <v>8.662</v>
      </c>
      <c r="W284" s="235" t="e" cm="1">
        <f t="array" ref="W284">_xlfn.XLOOKUP($A284&amp;$B284,'[2]产值及收款计划（2026）'!$A:$A&amp;'[2]产值及收款计划（2026）'!$B:$B,'[2]产值及收款计划（2026）'!W:W)</f>
        <v>#REF!</v>
      </c>
      <c r="X284" s="235" t="e" cm="1">
        <f t="array" ref="X284">_xlfn.XLOOKUP($A284&amp;$B284,'[2]产值及收款计划（2026）'!$A:$A&amp;'[2]产值及收款计划（2026）'!$B:$B,'[2]产值及收款计划（2026）'!X:X)</f>
        <v>#REF!</v>
      </c>
      <c r="Y284" s="235" t="e" cm="1">
        <f t="array" ref="Y284">_xlfn.XLOOKUP($A284&amp;$B284,'[2]产值及收款计划（2026）'!$A:$A&amp;'[2]产值及收款计划（2026）'!$B:$B,'[2]产值及收款计划（2026）'!Y:Y)</f>
        <v>#REF!</v>
      </c>
      <c r="Z284" s="235" t="e" cm="1">
        <f t="array" ref="Z284">_xlfn.XLOOKUP($A284&amp;$B284,'[2]产值及收款计划（2026）'!$A:$A&amp;'[2]产值及收款计划（2026）'!$B:$B,'[2]产值及收款计划（2026）'!Z:Z)</f>
        <v>#REF!</v>
      </c>
      <c r="AA284" s="235" t="e" cm="1">
        <f t="array" ref="AA284">_xlfn.XLOOKUP($A284&amp;$B284,'[2]产值及收款计划（2026）'!$A:$A&amp;'[2]产值及收款计划（2026）'!$B:$B,'[2]产值及收款计划（2026）'!AA:AA)</f>
        <v>#REF!</v>
      </c>
      <c r="AB284" s="235" t="e" cm="1">
        <f t="array" ref="AB284">_xlfn.XLOOKUP($A284&amp;$B284,'[2]产值及收款计划（2026）'!$A:$A&amp;'[2]产值及收款计划（2026）'!$B:$B,'[2]产值及收款计划（2026）'!AB:AB)</f>
        <v>#REF!</v>
      </c>
      <c r="AC284" s="235" cm="1">
        <f t="array" ref="AC284">_xlfn.XLOOKUP($A284&amp;$B284,'[2]产值及收款计划（2026）'!$A:$A&amp;'[2]产值及收款计划（2026）'!$B:$B,'[2]产值及收款计划（2026）'!AC:AC)</f>
        <v>8.662</v>
      </c>
      <c r="AD284" s="235" t="e" cm="1">
        <f t="array" ref="AD284">_xlfn.XLOOKUP($A284&amp;$B284,'[2]产值及收款计划（2026）'!$A:$A&amp;'[2]产值及收款计划（2026）'!$B:$B,'[2]产值及收款计划（2026）'!AD:AD)</f>
        <v>#REF!</v>
      </c>
      <c r="AE284" s="235" t="e" cm="1">
        <f t="array" ref="AE284">_xlfn.XLOOKUP($A284&amp;$B284,'[2]产值及收款计划（2026）'!$A:$A&amp;'[2]产值及收款计划（2026）'!$B:$B,'[2]产值及收款计划（2026）'!AE:AE)</f>
        <v>#REF!</v>
      </c>
      <c r="AF284" s="235" t="e" cm="1">
        <f t="array" ref="AF284">_xlfn.XLOOKUP($A284&amp;$B284,'[2]产值及收款计划（2026）'!$A:$A&amp;'[2]产值及收款计划（2026）'!$B:$B,'[2]产值及收款计划（2026）'!AF:AF)</f>
        <v>#REF!</v>
      </c>
      <c r="AG284" s="235" t="e" cm="1">
        <f t="array" ref="AG284">_xlfn.XLOOKUP($A284&amp;$B284,'[2]产值及收款计划（2026）'!$A:$A&amp;'[2]产值及收款计划（2026）'!$B:$B,'[2]产值及收款计划（2026）'!AG:AG)</f>
        <v>#REF!</v>
      </c>
      <c r="AH284" s="235" t="e" cm="1">
        <f t="array" ref="AH284">_xlfn.XLOOKUP($A284&amp;$B284,'[2]产值及收款计划（2026）'!$A:$A&amp;'[2]产值及收款计划（2026）'!$B:$B,'[2]产值及收款计划（2026）'!AH:AH)</f>
        <v>#REF!</v>
      </c>
      <c r="AI284" s="235" t="e" cm="1">
        <f t="array" ref="AI284">_xlfn.XLOOKUP($A284&amp;$B284,'[2]产值及收款计划（2026）'!$A:$A&amp;'[2]产值及收款计划（2026）'!$B:$B,'[2]产值及收款计划（2026）'!AI:AI)</f>
        <v>#REF!</v>
      </c>
      <c r="AJ284" s="235" t="e" cm="1">
        <f t="array" ref="AJ284">_xlfn.XLOOKUP($A284&amp;$B284,'[2]产值及收款计划（2026）'!$A:$A&amp;'[2]产值及收款计划（2026）'!$B:$B,'[2]产值及收款计划（2026）'!AJ:AJ)</f>
        <v>#REF!</v>
      </c>
      <c r="AK284" s="235" t="e" cm="1">
        <f t="array" ref="AK284">_xlfn.XLOOKUP($A284&amp;$B284,'[2]产值及收款计划（2026）'!$A:$A&amp;'[2]产值及收款计划（2026）'!$B:$B,'[2]产值及收款计划（2026）'!AK:AK)</f>
        <v>#REF!</v>
      </c>
      <c r="AL284" s="235" t="e" cm="1">
        <f t="array" ref="AL284">_xlfn.XLOOKUP($A284&amp;$B284,'[2]产值及收款计划（2026）'!$A:$A&amp;'[2]产值及收款计划（2026）'!$B:$B,'[2]产值及收款计划（2026）'!AL:AL)</f>
        <v>#REF!</v>
      </c>
      <c r="AM284" s="242" t="e" cm="1">
        <f t="array" ref="AM284">_xlfn.LET(_xlpm.勾选月份状态数组,TRANSPOSE('PPT(12-15页）-TOP10'!$A$3:$A$14),_xlpm.选择数据区,IF('PPT(12-15页）-TOP10'!$E$3="收款",$BA284:$BL284,$AA284:$AL284),SUM(_xlfn._xlws.FILTER(_xlpm.选择数据区,_xlpm.勾选月份状态数组,"")))</f>
        <v>#REF!</v>
      </c>
      <c r="AN284" s="235" t="e">
        <f>_xlfn.XLOOKUP($C284,应收未收表!$T:$T,应收未收表!AA:AA)</f>
        <v>#N/A</v>
      </c>
      <c r="AO284" s="235" t="e">
        <f>_xlfn.XLOOKUP($C284,应收未收表!$T:$T,应收未收表!AB:AB)</f>
        <v>#N/A</v>
      </c>
      <c r="AP284" s="235" t="e">
        <f>_xlfn.XLOOKUP($C284,应收未收表!$T:$T,应收未收表!AC:AC)</f>
        <v>#N/A</v>
      </c>
      <c r="AQ284" s="235" t="e">
        <f>_xlfn.XLOOKUP($C284,应收未收表!$T:$T,应收未收表!AE:AE)</f>
        <v>#N/A</v>
      </c>
      <c r="AR284" s="235" t="e">
        <f>_xlfn.XLOOKUP($C284,应收未收表!$T:$T,应收未收表!AF:AF)</f>
        <v>#N/A</v>
      </c>
      <c r="AS284" s="235" t="e" cm="1">
        <f t="array" ref="AS284">_xlfn.XLOOKUP($A284&amp;$B284,'[2]产值及收款计划（2026）'!$A:$A&amp;'[2]产值及收款计划（2026）'!$B:$B,'[2]产值及收款计划（2026）'!AS:AS)</f>
        <v>#REF!</v>
      </c>
      <c r="AT284" s="235" t="e" cm="1">
        <f t="array" ref="AT284">_xlfn.XLOOKUP($A284&amp;$B284,'[2]产值及收款计划（2026）'!$A:$A&amp;'[2]产值及收款计划（2026）'!$B:$B,'[2]产值及收款计划（2026）'!AT:AT)</f>
        <v>#REF!</v>
      </c>
      <c r="AU284" s="235" t="e" cm="1">
        <f t="array" ref="AU284">_xlfn.XLOOKUP($A284&amp;$B284,'[2]产值及收款计划（2026）'!$A:$A&amp;'[2]产值及收款计划（2026）'!$B:$B,'[2]产值及收款计划（2026）'!AU:AU)</f>
        <v>#REF!</v>
      </c>
      <c r="AV284" s="235" t="e" cm="1">
        <f t="array" ref="AV284">_xlfn.XLOOKUP($A284&amp;$B284,'[2]产值及收款计划（2026）'!$A:$A&amp;'[2]产值及收款计划（2026）'!$B:$B,'[2]产值及收款计划（2026）'!AV:AV)</f>
        <v>#REF!</v>
      </c>
      <c r="AW284" s="235" cm="1">
        <f t="array" ref="AW284">_xlfn.XLOOKUP($A284&amp;$B284,'[2]产值及收款计划（2026）'!$A:$A&amp;'[2]产值及收款计划（2026）'!$B:$B,'[2]产值及收款计划（2026）'!AW:AW)</f>
        <v>0</v>
      </c>
      <c r="AX284" s="235" cm="1">
        <f t="array" ref="AX284">_xlfn.XLOOKUP($A284&amp;$B284,'[2]产值及收款计划（2026）'!$A:$A&amp;'[2]产值及收款计划（2026）'!$B:$B,'[2]产值及收款计划（2026）'!AX:AX)</f>
        <v>0</v>
      </c>
      <c r="AY284" s="235" cm="1">
        <f t="array" ref="AY284">_xlfn.XLOOKUP($A284&amp;$B284,'[2]产值及收款计划（2026）'!$A:$A&amp;'[2]产值及收款计划（2026）'!$B:$B,'[2]产值及收款计划（2026）'!AY:AY)</f>
        <v>8.662</v>
      </c>
      <c r="AZ284" s="235" cm="1">
        <f t="array" ref="AZ284">_xlfn.XLOOKUP($A284&amp;$B284,'[2]产值及收款计划（2026）'!$A:$A&amp;'[2]产值及收款计划（2026）'!$B:$B,'[2]产值及收款计划（2026）'!AZ:AZ)</f>
        <v>0</v>
      </c>
      <c r="BA284" s="235" t="e" cm="1">
        <f t="array" ref="BA284">_xlfn.XLOOKUP($A284&amp;$B284,'[2]产值及收款计划（2026）'!$A:$A&amp;'[2]产值及收款计划（2026）'!$B:$B,'[2]产值及收款计划（2026）'!BA:BA)</f>
        <v>#REF!</v>
      </c>
      <c r="BB284" s="235" t="e" cm="1">
        <f t="array" ref="BB284">_xlfn.XLOOKUP($A284&amp;$B284,'[2]产值及收款计划（2026）'!$A:$A&amp;'[2]产值及收款计划（2026）'!$B:$B,'[2]产值及收款计划（2026）'!BB:BB)</f>
        <v>#REF!</v>
      </c>
      <c r="BC284" s="235" t="e" cm="1">
        <f t="array" ref="BC284">_xlfn.XLOOKUP($A284&amp;$B284,'[2]产值及收款计划（2026）'!$A:$A&amp;'[2]产值及收款计划（2026）'!$B:$B,'[2]产值及收款计划（2026）'!BC:BC)</f>
        <v>#REF!</v>
      </c>
      <c r="BD284" s="235" t="e" cm="1">
        <f t="array" ref="BD284">_xlfn.XLOOKUP($A284&amp;$B284,'[2]产值及收款计划（2026）'!$A:$A&amp;'[2]产值及收款计划（2026）'!$B:$B,'[2]产值及收款计划（2026）'!BD:BD)</f>
        <v>#REF!</v>
      </c>
      <c r="BE284" s="235" t="e" cm="1">
        <f t="array" ref="BE284">_xlfn.XLOOKUP($A284&amp;$B284,'[2]产值及收款计划（2026）'!$A:$A&amp;'[2]产值及收款计划（2026）'!$B:$B,'[2]产值及收款计划（2026）'!BE:BE)</f>
        <v>#REF!</v>
      </c>
      <c r="BF284" s="235" t="e" cm="1">
        <f t="array" ref="BF284">_xlfn.XLOOKUP($A284&amp;$B284,'[2]产值及收款计划（2026）'!$A:$A&amp;'[2]产值及收款计划（2026）'!$B:$B,'[2]产值及收款计划（2026）'!BF:BF)</f>
        <v>#REF!</v>
      </c>
      <c r="BG284" s="235" t="e" cm="1">
        <f t="array" ref="BG284">_xlfn.XLOOKUP($A284&amp;$B284,'[2]产值及收款计划（2026）'!$A:$A&amp;'[2]产值及收款计划（2026）'!$B:$B,'[2]产值及收款计划（2026）'!BG:BG)</f>
        <v>#REF!</v>
      </c>
      <c r="BH284" s="235" t="e" cm="1">
        <f t="array" ref="BH284">_xlfn.XLOOKUP($A284&amp;$B284,'[2]产值及收款计划（2026）'!$A:$A&amp;'[2]产值及收款计划（2026）'!$B:$B,'[2]产值及收款计划（2026）'!BH:BH)</f>
        <v>#REF!</v>
      </c>
      <c r="BI284" s="235" t="e" cm="1">
        <f t="array" ref="BI284">_xlfn.XLOOKUP($A284&amp;$B284,'[2]产值及收款计划（2026）'!$A:$A&amp;'[2]产值及收款计划（2026）'!$B:$B,'[2]产值及收款计划（2026）'!BI:BI)</f>
        <v>#REF!</v>
      </c>
      <c r="BJ284" s="235" t="e" cm="1">
        <f t="array" ref="BJ284">_xlfn.XLOOKUP($A284&amp;$B284,'[2]产值及收款计划（2026）'!$A:$A&amp;'[2]产值及收款计划（2026）'!$B:$B,'[2]产值及收款计划（2026）'!BJ:BJ)</f>
        <v>#REF!</v>
      </c>
      <c r="BK284" s="235" t="e" cm="1">
        <f t="array" ref="BK284">_xlfn.XLOOKUP($A284&amp;$B284,'[2]产值及收款计划（2026）'!$A:$A&amp;'[2]产值及收款计划（2026）'!$B:$B,'[2]产值及收款计划（2026）'!BK:BK)</f>
        <v>#REF!</v>
      </c>
      <c r="BL284" s="235" t="e" cm="1">
        <f t="array" ref="BL284">_xlfn.XLOOKUP($A284&amp;$B284,'[2]产值及收款计划（2026）'!$A:$A&amp;'[2]产值及收款计划（2026）'!$B:$B,'[2]产值及收款计划（2026）'!BL:BL)</f>
        <v>#REF!</v>
      </c>
      <c r="BM284" s="235"/>
      <c r="BN284" s="235"/>
      <c r="BO284" s="235"/>
      <c r="BP284" s="235"/>
      <c r="BQ284" s="235" t="e">
        <f>_xlfn.XLOOKUP($C284,应收未收表!$AJ:$AJ,应收未收表!AK:AK)</f>
        <v>#N/A</v>
      </c>
      <c r="BR284" s="235" t="e">
        <f>_xlfn.XLOOKUP($C284,应收未收表!$AJ:$AJ,应收未收表!AL:AL)</f>
        <v>#N/A</v>
      </c>
      <c r="BS284" s="235" t="e">
        <f>_xlfn.XLOOKUP($C284,应收未收表!$AJ:$AJ,应收未收表!AM:AM)</f>
        <v>#N/A</v>
      </c>
      <c r="BT284" s="235" t="e">
        <f>_xlfn.XLOOKUP($C284,应收未收表!$AJ:$AJ,应收未收表!AN:AN)</f>
        <v>#N/A</v>
      </c>
      <c r="BU284" s="234" t="str" cm="1">
        <f t="array" ref="BU284">_xlfn.XLOOKUP($A284&amp;$B284,'[2]产值及收款计划（2026）'!$A:$A&amp;'[2]产值及收款计划（2026）'!$B:$B,'[2]产值及收款计划（2026）'!BQ:BQ)</f>
        <v>上海城建养护管理有限公司</v>
      </c>
      <c r="BV284" s="235" t="e" cm="1">
        <f t="array" ref="BV284">_xlfn.XLOOKUP($A284&amp;$B284,'[2]产值及收款计划（2026）'!$A:$A&amp;'[2]产值及收款计划（2026）'!$B:$B,'[2]产值及收款计划（2026）'!BR:BR)</f>
        <v>#REF!</v>
      </c>
      <c r="CE284" s="235" cm="1">
        <f t="array" ref="CE284">_xlfn.XLOOKUP($A284&amp;$B284,'[2]产值及收款计划（2026）'!$A:$A&amp;'[2]产值及收款计划（2026）'!$B:$B,'[2]产值及收款计划（2026）'!CA:CA)</f>
        <v>0</v>
      </c>
      <c r="CF284" s="235" cm="1">
        <f t="array" ref="CF284">_xlfn.XLOOKUP($A284&amp;$B284,'[2]产值及收款计划（2026）'!$A:$A&amp;'[2]产值及收款计划（2026）'!$B:$B,'[2]产值及收款计划（2026）'!CB:CB)</f>
        <v>0</v>
      </c>
      <c r="CG284" s="235" cm="1">
        <f t="array" ref="CG284">_xlfn.XLOOKUP($A284&amp;$B284,'[2]产值及收款计划（2026）'!$A:$A&amp;'[2]产值及收款计划（2026）'!$B:$B,'[2]产值及收款计划（2026）'!CC:CC)</f>
        <v>0</v>
      </c>
      <c r="CH284" s="235" cm="1">
        <f t="array" ref="CH284">_xlfn.XLOOKUP($A284&amp;$B284,'[2]产值及收款计划（2026）'!$A:$A&amp;'[2]产值及收款计划（2026）'!$B:$B,'[2]产值及收款计划（2026）'!CD:CD)</f>
        <v>0</v>
      </c>
      <c r="CI284" s="235" cm="1">
        <f t="array" ref="CI284">_xlfn.XLOOKUP($A284&amp;$B284,'[2]产值及收款计划（2026）'!$A:$A&amp;'[2]产值及收款计划（2026）'!$B:$B,'[2]产值及收款计划（2026）'!CE:CE)</f>
        <v>0</v>
      </c>
      <c r="CJ284" s="235" cm="1">
        <f t="array" ref="CJ284">_xlfn.XLOOKUP($A284&amp;$B284,'[2]产值及收款计划（2026）'!$A:$A&amp;'[2]产值及收款计划（2026）'!$B:$B,'[2]产值及收款计划（2026）'!CF:CF)</f>
        <v>0</v>
      </c>
      <c r="CK284" s="235" cm="1">
        <f t="array" ref="CK284">_xlfn.XLOOKUP($A284&amp;$B284,'[2]产值及收款计划（2026）'!$A:$A&amp;'[2]产值及收款计划（2026）'!$B:$B,'[2]产值及收款计划（2026）'!CG:CG)</f>
        <v>0</v>
      </c>
      <c r="CL284" s="235" cm="1">
        <f t="array" ref="CL284">_xlfn.XLOOKUP($A284&amp;$B284,'[2]产值及收款计划（2026）'!$A:$A&amp;'[2]产值及收款计划（2026）'!$B:$B,'[2]产值及收款计划（2026）'!CH:CH)</f>
        <v>0</v>
      </c>
      <c r="CM284" s="235" cm="1">
        <f t="array" ref="CM284">_xlfn.XLOOKUP($A284&amp;$B284,'[2]产值及收款计划（2026）'!$A:$A&amp;'[2]产值及收款计划（2026）'!$B:$B,'[2]产值及收款计划（2026）'!CI:CI)</f>
        <v>0</v>
      </c>
      <c r="CN284" s="235" cm="1">
        <f t="array" ref="CN284">_xlfn.XLOOKUP($A284&amp;$B284,'[2]产值及收款计划（2026）'!$A:$A&amp;'[2]产值及收款计划（2026）'!$B:$B,'[2]产值及收款计划（2026）'!CJ:CJ)</f>
        <v>0</v>
      </c>
      <c r="CO284" s="235" cm="1">
        <f t="array" ref="CO284">_xlfn.XLOOKUP($A284&amp;$B284,'[2]产值及收款计划（2026）'!$A:$A&amp;'[2]产值及收款计划（2026）'!$B:$B,'[2]产值及收款计划（2026）'!CK:CK)</f>
        <v>0</v>
      </c>
      <c r="CP284" s="235" cm="1">
        <f t="array" ref="CP284">_xlfn.XLOOKUP($A284&amp;$B284,'[2]产值及收款计划（2026）'!$A:$A&amp;'[2]产值及收款计划（2026）'!$B:$B,'[2]产值及收款计划（2026）'!CL:CL)</f>
        <v>0</v>
      </c>
      <c r="DE284" s="235" cm="1">
        <f t="array" ref="DE284">_xlfn.XLOOKUP($A284&amp;$B284,'[2]产值及收款计划（2026）'!$A:$A&amp;'[2]产值及收款计划（2026）'!$B:$B,'[2]产值及收款计划（2026）'!DA:DA)</f>
        <v>0</v>
      </c>
      <c r="DF284" s="235" cm="1">
        <f t="array" ref="DF284">_xlfn.XLOOKUP($A284&amp;$B284,'[2]产值及收款计划（2026）'!$A:$A&amp;'[2]产值及收款计划（2026）'!$B:$B,'[2]产值及收款计划（2026）'!DB:DB)</f>
        <v>0</v>
      </c>
      <c r="DG284" s="235" cm="1">
        <f t="array" ref="DG284">_xlfn.XLOOKUP($A284&amp;$B284,'[2]产值及收款计划（2026）'!$A:$A&amp;'[2]产值及收款计划（2026）'!$B:$B,'[2]产值及收款计划（2026）'!DC:DC)</f>
        <v>0</v>
      </c>
      <c r="DH284" s="235" cm="1">
        <f t="array" ref="DH284">_xlfn.XLOOKUP($A284&amp;$B284,'[2]产值及收款计划（2026）'!$A:$A&amp;'[2]产值及收款计划（2026）'!$B:$B,'[2]产值及收款计划（2026）'!DD:DD)</f>
        <v>0</v>
      </c>
      <c r="DI284" s="235" cm="1">
        <f t="array" ref="DI284">_xlfn.XLOOKUP($A284&amp;$B284,'[2]产值及收款计划（2026）'!$A:$A&amp;'[2]产值及收款计划（2026）'!$B:$B,'[2]产值及收款计划（2026）'!DE:DE)</f>
        <v>0</v>
      </c>
      <c r="DJ284" s="235" cm="1">
        <f t="array" ref="DJ284">_xlfn.XLOOKUP($A284&amp;$B284,'[2]产值及收款计划（2026）'!$A:$A&amp;'[2]产值及收款计划（2026）'!$B:$B,'[2]产值及收款计划（2026）'!DF:DF)</f>
        <v>0</v>
      </c>
      <c r="DK284" s="235" cm="1">
        <f t="array" ref="DK284">_xlfn.XLOOKUP($A284&amp;$B284,'[2]产值及收款计划（2026）'!$A:$A&amp;'[2]产值及收款计划（2026）'!$B:$B,'[2]产值及收款计划（2026）'!DG:DG)</f>
        <v>0</v>
      </c>
      <c r="DL284" s="235" cm="1">
        <f t="array" ref="DL284">_xlfn.XLOOKUP($A284&amp;$B284,'[2]产值及收款计划（2026）'!$A:$A&amp;'[2]产值及收款计划（2026）'!$B:$B,'[2]产值及收款计划（2026）'!DH:DH)</f>
        <v>0</v>
      </c>
      <c r="DM284" s="235" cm="1">
        <f t="array" ref="DM284">_xlfn.XLOOKUP($A284&amp;$B284,'[2]产值及收款计划（2026）'!$A:$A&amp;'[2]产值及收款计划（2026）'!$B:$B,'[2]产值及收款计划（2026）'!DI:DI)</f>
        <v>0</v>
      </c>
      <c r="DN284" s="235" cm="1">
        <f t="array" ref="DN284">_xlfn.XLOOKUP($A284&amp;$B284,'[2]产值及收款计划（2026）'!$A:$A&amp;'[2]产值及收款计划（2026）'!$B:$B,'[2]产值及收款计划（2026）'!DJ:DJ)</f>
        <v>0</v>
      </c>
      <c r="DO284" s="235" cm="1">
        <f t="array" ref="DO284">_xlfn.XLOOKUP($A284&amp;$B284,'[2]产值及收款计划（2026）'!$A:$A&amp;'[2]产值及收款计划（2026）'!$B:$B,'[2]产值及收款计划（2026）'!DK:DK)</f>
        <v>0</v>
      </c>
      <c r="DP284" s="235" cm="1">
        <f t="array" ref="DP284">_xlfn.XLOOKUP($A284&amp;$B284,'[2]产值及收款计划（2026）'!$A:$A&amp;'[2]产值及收款计划（2026）'!$B:$B,'[2]产值及收款计划（2026）'!DL:DL)</f>
        <v>0</v>
      </c>
      <c r="DQ284" s="243"/>
      <c r="DR284" s="229"/>
    </row>
    <row r="285" ht="20.25" spans="1:122">
      <c r="A285" s="233">
        <f t="shared" si="19"/>
        <v>136</v>
      </c>
      <c r="B285" s="233" t="s">
        <v>26</v>
      </c>
      <c r="C285" s="234" t="str" cm="1">
        <f t="array" ref="C285">_xlfn.XLOOKUP($A285&amp;$B285,'[2]产值及收款计划（2026）'!$A:$A&amp;'[2]产值及收款计划（2026）'!$B:$B,'[2]产值及收款计划（2026）'!C:C)</f>
        <v>C0CJZY-SGCG-W-2026008</v>
      </c>
      <c r="D285" s="234" t="str" cm="1">
        <f t="array" ref="D285">_xlfn.XLOOKUP($A285&amp;$B285,'[2]产值及收款计划（2026）'!$A:$A&amp;'[2]产值及收款计划（2026）'!$B:$B,'[2]产值及收款计划（2026）'!D:D)</f>
        <v>浙江区域大屏建设项目设备采购合同</v>
      </c>
      <c r="E285" s="235" cm="1">
        <f t="array" ref="E285">_xlfn.XLOOKUP($A285&amp;$B285,'[2]产值及收款计划（2026）'!$A:$A&amp;'[2]产值及收款计划（2026）'!$B:$B,'[2]产值及收款计划（2026）'!E:E)</f>
        <v>32.00703</v>
      </c>
      <c r="F285" s="235" cm="1">
        <f t="array" ref="F285">_xlfn.XLOOKUP($A285&amp;$B285,'[2]产值及收款计划（2026）'!$A:$A&amp;'[2]产值及收款计划（2026）'!$B:$B,'[2]产值及收款计划（2026）'!F:F)</f>
        <v>32.00703</v>
      </c>
      <c r="G285" s="235" cm="1">
        <f t="array" ref="G285">_xlfn.XLOOKUP($A285&amp;$B285,'[2]产值及收款计划（2026）'!$A:$A&amp;'[2]产值及收款计划（2026）'!$B:$B,'[2]产值及收款计划（2026）'!G:G)</f>
        <v>32.00703</v>
      </c>
      <c r="H285" s="235" cm="1">
        <f t="array" ref="H285">_xlfn.XLOOKUP($A285&amp;$B285,'[2]产值及收款计划（2026）'!$A:$A&amp;'[2]产值及收款计划（2026）'!$B:$B,'[2]产值及收款计划（2026）'!H:H)</f>
        <v>5.33703</v>
      </c>
      <c r="I285" s="236" cm="1">
        <f t="array" ref="I285">_xlfn.XLOOKUP($A285&amp;$B285,'[2]产值及收款计划（2026）'!$A:$A&amp;'[2]产值及收款计划（2026）'!$B:$B,'[2]产值及收款计划（2026）'!I:I)</f>
        <v>0.166745555585757</v>
      </c>
      <c r="J285" s="237" cm="1">
        <f t="array" ref="J285">_xlfn.XLOOKUP($A285&amp;$B285,'[2]产值及收款计划（2026）'!$A:$A&amp;'[2]产值及收款计划（2026）'!$B:$B,'[2]产值及收款计划（2026）'!J:J)</f>
        <v>0.13</v>
      </c>
      <c r="K285" s="235" t="e" cm="1">
        <f t="array" ref="K285">_xlfn.XLOOKUP($A285&amp;$B285,'[2]产值及收款计划（2026）'!$A:$A&amp;'[2]产值及收款计划（2026）'!$B:$B,'[2]产值及收款计划（2026）'!K:K)</f>
        <v>#REF!</v>
      </c>
      <c r="L285" s="235" t="e" cm="1">
        <f t="array" ref="L285">_xlfn.XLOOKUP($A285&amp;$B285,'[2]产值及收款计划（2026）'!$A:$A&amp;'[2]产值及收款计划（2026）'!$B:$B,'[2]产值及收款计划（2026）'!L:L)</f>
        <v>#REF!</v>
      </c>
      <c r="M285" s="235" t="str" cm="1">
        <f t="array" ref="M285">_xlfn.XLOOKUP($A285&amp;$B285,'[2]产值及收款计划（2026）'!$A:$A&amp;'[2]产值及收款计划（2026）'!$B:$B,'[2]产值及收款计划（2026）'!M:M)</f>
        <v>主导</v>
      </c>
      <c r="N285" s="235" t="str" cm="1">
        <f t="array" ref="N285">_xlfn.XLOOKUP($A285&amp;$B285,'[2]产值及收款计划（2026）'!$A:$A&amp;'[2]产值及收款计划（2026）'!$B:$B,'[2]产值及收款计划（2026）'!N:N)</f>
        <v>邱枫团队</v>
      </c>
      <c r="O285" s="235" t="str" cm="1">
        <f t="array" ref="O285">_xlfn.XLOOKUP($A285&amp;$B285,'[2]产值及收款计划（2026）'!$A:$A&amp;'[2]产值及收款计划（2026）'!$B:$B,'[2]产值及收款计划（2026）'!O:O)</f>
        <v>段炼</v>
      </c>
      <c r="P285" s="234" t="str" cm="1">
        <f t="array" ref="P285">_xlfn.XLOOKUP($A285&amp;$B285,'[2]产值及收款计划（2026）'!$A:$A&amp;'[2]产值及收款计划（2026）'!$B:$B,'[2]产值及收款计划（2026）'!P:P)</f>
        <v>26新签</v>
      </c>
      <c r="Q285" s="235" t="e" cm="1">
        <f t="array" ref="Q285">_xlfn.XLOOKUP($A285&amp;$B285,'[2]产值及收款计划（2026）'!$A:$A&amp;'[2]产值及收款计划（2026）'!$B:$B,'[2]产值及收款计划（2026）'!Q:Q)</f>
        <v>#REF!</v>
      </c>
      <c r="R285" s="235" t="e" cm="1">
        <f t="array" ref="R285">_xlfn.XLOOKUP($A285&amp;$B285,'[2]产值及收款计划（2026）'!$A:$A&amp;'[2]产值及收款计划（2026）'!$B:$B,'[2]产值及收款计划（2026）'!R:R)</f>
        <v>#REF!</v>
      </c>
      <c r="S285" s="235" t="e" cm="1">
        <f t="array" ref="S285">_xlfn.XLOOKUP($A285&amp;$B285,'[2]产值及收款计划（2026）'!$A:$A&amp;'[2]产值及收款计划（2026）'!$B:$B,'[2]产值及收款计划（2026）'!S:S)</f>
        <v>#REF!</v>
      </c>
      <c r="T285" s="235" cm="1">
        <f t="array" ref="T285">_xlfn.XLOOKUP($A285&amp;$B285,'[2]产值及收款计划（2026）'!$A:$A&amp;'[2]产值及收款计划（2026）'!$B:$B,'[2]产值及收款计划（2026）'!T:T)</f>
        <v>0</v>
      </c>
      <c r="U285" s="235" cm="1">
        <f t="array" ref="U285">_xlfn.XLOOKUP($A285&amp;$B285,'[2]产值及收款计划（2026）'!$A:$A&amp;'[2]产值及收款计划（2026）'!$B:$B,'[2]产值及收款计划（2026）'!U:U)</f>
        <v>0</v>
      </c>
      <c r="V285" s="235" cm="1">
        <f t="array" ref="V285">_xlfn.XLOOKUP($A285&amp;$B285,'[2]产值及收款计划（2026）'!$A:$A&amp;'[2]产值及收款计划（2026）'!$B:$B,'[2]产值及收款计划（2026）'!V:V)</f>
        <v>32.00703</v>
      </c>
      <c r="W285" s="235" t="e" cm="1">
        <f t="array" ref="W285">_xlfn.XLOOKUP($A285&amp;$B285,'[2]产值及收款计划（2026）'!$A:$A&amp;'[2]产值及收款计划（2026）'!$B:$B,'[2]产值及收款计划（2026）'!W:W)</f>
        <v>#REF!</v>
      </c>
      <c r="X285" s="235" t="e" cm="1">
        <f t="array" ref="X285">_xlfn.XLOOKUP($A285&amp;$B285,'[2]产值及收款计划（2026）'!$A:$A&amp;'[2]产值及收款计划（2026）'!$B:$B,'[2]产值及收款计划（2026）'!X:X)</f>
        <v>#REF!</v>
      </c>
      <c r="Y285" s="235" t="e" cm="1">
        <f t="array" ref="Y285">_xlfn.XLOOKUP($A285&amp;$B285,'[2]产值及收款计划（2026）'!$A:$A&amp;'[2]产值及收款计划（2026）'!$B:$B,'[2]产值及收款计划（2026）'!Y:Y)</f>
        <v>#REF!</v>
      </c>
      <c r="Z285" s="235" t="e" cm="1">
        <f t="array" ref="Z285">_xlfn.XLOOKUP($A285&amp;$B285,'[2]产值及收款计划（2026）'!$A:$A&amp;'[2]产值及收款计划（2026）'!$B:$B,'[2]产值及收款计划（2026）'!Z:Z)</f>
        <v>#REF!</v>
      </c>
      <c r="AA285" s="235" t="e" cm="1">
        <f t="array" ref="AA285">_xlfn.XLOOKUP($A285&amp;$B285,'[2]产值及收款计划（2026）'!$A:$A&amp;'[2]产值及收款计划（2026）'!$B:$B,'[2]产值及收款计划（2026）'!AA:AA)</f>
        <v>#REF!</v>
      </c>
      <c r="AB285" s="235" t="e" cm="1">
        <f t="array" ref="AB285">_xlfn.XLOOKUP($A285&amp;$B285,'[2]产值及收款计划（2026）'!$A:$A&amp;'[2]产值及收款计划（2026）'!$B:$B,'[2]产值及收款计划（2026）'!AB:AB)</f>
        <v>#REF!</v>
      </c>
      <c r="AC285" s="235" t="e" cm="1">
        <f t="array" ref="AC285">_xlfn.XLOOKUP($A285&amp;$B285,'[2]产值及收款计划（2026）'!$A:$A&amp;'[2]产值及收款计划（2026）'!$B:$B,'[2]产值及收款计划（2026）'!AC:AC)</f>
        <v>#REF!</v>
      </c>
      <c r="AD285" s="235" t="e" cm="1">
        <f t="array" ref="AD285">_xlfn.XLOOKUP($A285&amp;$B285,'[2]产值及收款计划（2026）'!$A:$A&amp;'[2]产值及收款计划（2026）'!$B:$B,'[2]产值及收款计划（2026）'!AD:AD)</f>
        <v>#REF!</v>
      </c>
      <c r="AE285" s="235" t="e" cm="1">
        <f t="array" ref="AE285">_xlfn.XLOOKUP($A285&amp;$B285,'[2]产值及收款计划（2026）'!$A:$A&amp;'[2]产值及收款计划（2026）'!$B:$B,'[2]产值及收款计划（2026）'!AE:AE)</f>
        <v>#REF!</v>
      </c>
      <c r="AF285" s="235" t="e" cm="1">
        <f t="array" ref="AF285">_xlfn.XLOOKUP($A285&amp;$B285,'[2]产值及收款计划（2026）'!$A:$A&amp;'[2]产值及收款计划（2026）'!$B:$B,'[2]产值及收款计划（2026）'!AF:AF)</f>
        <v>#REF!</v>
      </c>
      <c r="AG285" s="235" t="e" cm="1">
        <f t="array" ref="AG285">_xlfn.XLOOKUP($A285&amp;$B285,'[2]产值及收款计划（2026）'!$A:$A&amp;'[2]产值及收款计划（2026）'!$B:$B,'[2]产值及收款计划（2026）'!AG:AG)</f>
        <v>#REF!</v>
      </c>
      <c r="AH285" s="235" t="e" cm="1">
        <f t="array" ref="AH285">_xlfn.XLOOKUP($A285&amp;$B285,'[2]产值及收款计划（2026）'!$A:$A&amp;'[2]产值及收款计划（2026）'!$B:$B,'[2]产值及收款计划（2026）'!AH:AH)</f>
        <v>#REF!</v>
      </c>
      <c r="AI285" s="235" t="e" cm="1">
        <f t="array" ref="AI285">_xlfn.XLOOKUP($A285&amp;$B285,'[2]产值及收款计划（2026）'!$A:$A&amp;'[2]产值及收款计划（2026）'!$B:$B,'[2]产值及收款计划（2026）'!AI:AI)</f>
        <v>#REF!</v>
      </c>
      <c r="AJ285" s="235" t="e" cm="1">
        <f t="array" ref="AJ285">_xlfn.XLOOKUP($A285&amp;$B285,'[2]产值及收款计划（2026）'!$A:$A&amp;'[2]产值及收款计划（2026）'!$B:$B,'[2]产值及收款计划（2026）'!AJ:AJ)</f>
        <v>#REF!</v>
      </c>
      <c r="AK285" s="235" t="e" cm="1">
        <f t="array" ref="AK285">_xlfn.XLOOKUP($A285&amp;$B285,'[2]产值及收款计划（2026）'!$A:$A&amp;'[2]产值及收款计划（2026）'!$B:$B,'[2]产值及收款计划（2026）'!AK:AK)</f>
        <v>#REF!</v>
      </c>
      <c r="AL285" s="235" t="e" cm="1">
        <f t="array" ref="AL285">_xlfn.XLOOKUP($A285&amp;$B285,'[2]产值及收款计划（2026）'!$A:$A&amp;'[2]产值及收款计划（2026）'!$B:$B,'[2]产值及收款计划（2026）'!AL:AL)</f>
        <v>#REF!</v>
      </c>
      <c r="AM285" s="242" t="e" cm="1">
        <f t="array" ref="AM285">_xlfn.LET(_xlpm.勾选月份状态数组,TRANSPOSE('PPT(12-15页）-TOP10'!$A$3:$A$14),_xlpm.选择数据区,IF('PPT(12-15页）-TOP10'!$E$3="收款",$BA285:$BL285,$AA285:$AL285),SUM(_xlfn._xlws.FILTER(_xlpm.选择数据区,_xlpm.勾选月份状态数组,"")))</f>
        <v>#REF!</v>
      </c>
      <c r="AN285" s="235" t="e">
        <f>_xlfn.XLOOKUP($C285,应收未收表!$T:$T,应收未收表!AA:AA)</f>
        <v>#N/A</v>
      </c>
      <c r="AO285" s="235" t="e">
        <f>_xlfn.XLOOKUP($C285,应收未收表!$T:$T,应收未收表!AB:AB)</f>
        <v>#N/A</v>
      </c>
      <c r="AP285" s="235" t="e">
        <f>_xlfn.XLOOKUP($C285,应收未收表!$T:$T,应收未收表!AC:AC)</f>
        <v>#N/A</v>
      </c>
      <c r="AQ285" s="235" t="e">
        <f>_xlfn.XLOOKUP($C285,应收未收表!$T:$T,应收未收表!AE:AE)</f>
        <v>#N/A</v>
      </c>
      <c r="AR285" s="235" t="e">
        <f>_xlfn.XLOOKUP($C285,应收未收表!$T:$T,应收未收表!AF:AF)</f>
        <v>#N/A</v>
      </c>
      <c r="AS285" s="235" t="e" cm="1">
        <f t="array" ref="AS285">_xlfn.XLOOKUP($A285&amp;$B285,'[2]产值及收款计划（2026）'!$A:$A&amp;'[2]产值及收款计划（2026）'!$B:$B,'[2]产值及收款计划（2026）'!AS:AS)</f>
        <v>#REF!</v>
      </c>
      <c r="AT285" s="235" t="e" cm="1">
        <f t="array" ref="AT285">_xlfn.XLOOKUP($A285&amp;$B285,'[2]产值及收款计划（2026）'!$A:$A&amp;'[2]产值及收款计划（2026）'!$B:$B,'[2]产值及收款计划（2026）'!AT:AT)</f>
        <v>#REF!</v>
      </c>
      <c r="AU285" s="235" t="e" cm="1">
        <f t="array" ref="AU285">_xlfn.XLOOKUP($A285&amp;$B285,'[2]产值及收款计划（2026）'!$A:$A&amp;'[2]产值及收款计划（2026）'!$B:$B,'[2]产值及收款计划（2026）'!AU:AU)</f>
        <v>#REF!</v>
      </c>
      <c r="AV285" s="235" t="e" cm="1">
        <f t="array" ref="AV285">_xlfn.XLOOKUP($A285&amp;$B285,'[2]产值及收款计划（2026）'!$A:$A&amp;'[2]产值及收款计划（2026）'!$B:$B,'[2]产值及收款计划（2026）'!AV:AV)</f>
        <v>#REF!</v>
      </c>
      <c r="AW285" s="235" cm="1">
        <f t="array" ref="AW285">_xlfn.XLOOKUP($A285&amp;$B285,'[2]产值及收款计划（2026）'!$A:$A&amp;'[2]产值及收款计划（2026）'!$B:$B,'[2]产值及收款计划（2026）'!AW:AW)</f>
        <v>0</v>
      </c>
      <c r="AX285" s="235" cm="1">
        <f t="array" ref="AX285">_xlfn.XLOOKUP($A285&amp;$B285,'[2]产值及收款计划（2026）'!$A:$A&amp;'[2]产值及收款计划（2026）'!$B:$B,'[2]产值及收款计划（2026）'!AX:AX)</f>
        <v>0</v>
      </c>
      <c r="AY285" s="235" cm="1">
        <f t="array" ref="AY285">_xlfn.XLOOKUP($A285&amp;$B285,'[2]产值及收款计划（2026）'!$A:$A&amp;'[2]产值及收款计划（2026）'!$B:$B,'[2]产值及收款计划（2026）'!AY:AY)</f>
        <v>32.00703</v>
      </c>
      <c r="AZ285" s="235" cm="1">
        <f t="array" ref="AZ285">_xlfn.XLOOKUP($A285&amp;$B285,'[2]产值及收款计划（2026）'!$A:$A&amp;'[2]产值及收款计划（2026）'!$B:$B,'[2]产值及收款计划（2026）'!AZ:AZ)</f>
        <v>0</v>
      </c>
      <c r="BA285" s="235" t="e" cm="1">
        <f t="array" ref="BA285">_xlfn.XLOOKUP($A285&amp;$B285,'[2]产值及收款计划（2026）'!$A:$A&amp;'[2]产值及收款计划（2026）'!$B:$B,'[2]产值及收款计划（2026）'!BA:BA)</f>
        <v>#REF!</v>
      </c>
      <c r="BB285" s="235" t="e" cm="1">
        <f t="array" ref="BB285">_xlfn.XLOOKUP($A285&amp;$B285,'[2]产值及收款计划（2026）'!$A:$A&amp;'[2]产值及收款计划（2026）'!$B:$B,'[2]产值及收款计划（2026）'!BB:BB)</f>
        <v>#REF!</v>
      </c>
      <c r="BC285" s="235" t="e" cm="1">
        <f t="array" ref="BC285">_xlfn.XLOOKUP($A285&amp;$B285,'[2]产值及收款计划（2026）'!$A:$A&amp;'[2]产值及收款计划（2026）'!$B:$B,'[2]产值及收款计划（2026）'!BC:BC)</f>
        <v>#REF!</v>
      </c>
      <c r="BD285" s="235" t="e" cm="1">
        <f t="array" ref="BD285">_xlfn.XLOOKUP($A285&amp;$B285,'[2]产值及收款计划（2026）'!$A:$A&amp;'[2]产值及收款计划（2026）'!$B:$B,'[2]产值及收款计划（2026）'!BD:BD)</f>
        <v>#REF!</v>
      </c>
      <c r="BE285" s="235" t="e" cm="1">
        <f t="array" ref="BE285">_xlfn.XLOOKUP($A285&amp;$B285,'[2]产值及收款计划（2026）'!$A:$A&amp;'[2]产值及收款计划（2026）'!$B:$B,'[2]产值及收款计划（2026）'!BE:BE)</f>
        <v>#REF!</v>
      </c>
      <c r="BF285" s="235" t="e" cm="1">
        <f t="array" ref="BF285">_xlfn.XLOOKUP($A285&amp;$B285,'[2]产值及收款计划（2026）'!$A:$A&amp;'[2]产值及收款计划（2026）'!$B:$B,'[2]产值及收款计划（2026）'!BF:BF)</f>
        <v>#REF!</v>
      </c>
      <c r="BG285" s="235" t="e" cm="1">
        <f t="array" ref="BG285">_xlfn.XLOOKUP($A285&amp;$B285,'[2]产值及收款计划（2026）'!$A:$A&amp;'[2]产值及收款计划（2026）'!$B:$B,'[2]产值及收款计划（2026）'!BG:BG)</f>
        <v>#REF!</v>
      </c>
      <c r="BH285" s="235" t="e" cm="1">
        <f t="array" ref="BH285">_xlfn.XLOOKUP($A285&amp;$B285,'[2]产值及收款计划（2026）'!$A:$A&amp;'[2]产值及收款计划（2026）'!$B:$B,'[2]产值及收款计划（2026）'!BH:BH)</f>
        <v>#REF!</v>
      </c>
      <c r="BI285" s="235" t="e" cm="1">
        <f t="array" ref="BI285">_xlfn.XLOOKUP($A285&amp;$B285,'[2]产值及收款计划（2026）'!$A:$A&amp;'[2]产值及收款计划（2026）'!$B:$B,'[2]产值及收款计划（2026）'!BI:BI)</f>
        <v>#REF!</v>
      </c>
      <c r="BJ285" s="235" t="e" cm="1">
        <f t="array" ref="BJ285">_xlfn.XLOOKUP($A285&amp;$B285,'[2]产值及收款计划（2026）'!$A:$A&amp;'[2]产值及收款计划（2026）'!$B:$B,'[2]产值及收款计划（2026）'!BJ:BJ)</f>
        <v>#REF!</v>
      </c>
      <c r="BK285" s="235" t="e" cm="1">
        <f t="array" ref="BK285">_xlfn.XLOOKUP($A285&amp;$B285,'[2]产值及收款计划（2026）'!$A:$A&amp;'[2]产值及收款计划（2026）'!$B:$B,'[2]产值及收款计划（2026）'!BK:BK)</f>
        <v>#REF!</v>
      </c>
      <c r="BL285" s="235" t="e" cm="1">
        <f t="array" ref="BL285">_xlfn.XLOOKUP($A285&amp;$B285,'[2]产值及收款计划（2026）'!$A:$A&amp;'[2]产值及收款计划（2026）'!$B:$B,'[2]产值及收款计划（2026）'!BL:BL)</f>
        <v>#REF!</v>
      </c>
      <c r="BM285" s="235"/>
      <c r="BN285" s="235"/>
      <c r="BO285" s="235"/>
      <c r="BP285" s="235"/>
      <c r="BQ285" s="235" t="e">
        <f>_xlfn.XLOOKUP($C285,应收未收表!$AJ:$AJ,应收未收表!AK:AK)</f>
        <v>#N/A</v>
      </c>
      <c r="BR285" s="235" t="e">
        <f>_xlfn.XLOOKUP($C285,应收未收表!$AJ:$AJ,应收未收表!AL:AL)</f>
        <v>#N/A</v>
      </c>
      <c r="BS285" s="235" t="e">
        <f>_xlfn.XLOOKUP($C285,应收未收表!$AJ:$AJ,应收未收表!AM:AM)</f>
        <v>#N/A</v>
      </c>
      <c r="BT285" s="235" t="e">
        <f>_xlfn.XLOOKUP($C285,应收未收表!$AJ:$AJ,应收未收表!AN:AN)</f>
        <v>#N/A</v>
      </c>
      <c r="BU285" s="234" t="str" cm="1">
        <f t="array" ref="BU285">_xlfn.XLOOKUP($A285&amp;$B285,'[2]产值及收款计划（2026）'!$A:$A&amp;'[2]产值及收款计划（2026）'!$B:$B,'[2]产值及收款计划（2026）'!BQ:BQ)</f>
        <v>上海城建智慧城市运营管理有限公司</v>
      </c>
      <c r="BV285" s="235" t="e" cm="1">
        <f t="array" ref="BV285">_xlfn.XLOOKUP($A285&amp;$B285,'[2]产值及收款计划（2026）'!$A:$A&amp;'[2]产值及收款计划（2026）'!$B:$B,'[2]产值及收款计划（2026）'!BR:BR)</f>
        <v>#REF!</v>
      </c>
      <c r="CE285" s="235" cm="1">
        <f t="array" ref="CE285">_xlfn.XLOOKUP($A285&amp;$B285,'[2]产值及收款计划（2026）'!$A:$A&amp;'[2]产值及收款计划（2026）'!$B:$B,'[2]产值及收款计划（2026）'!CA:CA)</f>
        <v>0</v>
      </c>
      <c r="CF285" s="235" cm="1">
        <f t="array" ref="CF285">_xlfn.XLOOKUP($A285&amp;$B285,'[2]产值及收款计划（2026）'!$A:$A&amp;'[2]产值及收款计划（2026）'!$B:$B,'[2]产值及收款计划（2026）'!CB:CB)</f>
        <v>0</v>
      </c>
      <c r="CG285" s="235" cm="1">
        <f t="array" ref="CG285">_xlfn.XLOOKUP($A285&amp;$B285,'[2]产值及收款计划（2026）'!$A:$A&amp;'[2]产值及收款计划（2026）'!$B:$B,'[2]产值及收款计划（2026）'!CC:CC)</f>
        <v>0</v>
      </c>
      <c r="CH285" s="235" cm="1">
        <f t="array" ref="CH285">_xlfn.XLOOKUP($A285&amp;$B285,'[2]产值及收款计划（2026）'!$A:$A&amp;'[2]产值及收款计划（2026）'!$B:$B,'[2]产值及收款计划（2026）'!CD:CD)</f>
        <v>0</v>
      </c>
      <c r="CI285" s="235" cm="1">
        <f t="array" ref="CI285">_xlfn.XLOOKUP($A285&amp;$B285,'[2]产值及收款计划（2026）'!$A:$A&amp;'[2]产值及收款计划（2026）'!$B:$B,'[2]产值及收款计划（2026）'!CE:CE)</f>
        <v>0</v>
      </c>
      <c r="CJ285" s="235" cm="1">
        <f t="array" ref="CJ285">_xlfn.XLOOKUP($A285&amp;$B285,'[2]产值及收款计划（2026）'!$A:$A&amp;'[2]产值及收款计划（2026）'!$B:$B,'[2]产值及收款计划（2026）'!CF:CF)</f>
        <v>0</v>
      </c>
      <c r="CK285" s="235" cm="1">
        <f t="array" ref="CK285">_xlfn.XLOOKUP($A285&amp;$B285,'[2]产值及收款计划（2026）'!$A:$A&amp;'[2]产值及收款计划（2026）'!$B:$B,'[2]产值及收款计划（2026）'!CG:CG)</f>
        <v>0</v>
      </c>
      <c r="CL285" s="235" cm="1">
        <f t="array" ref="CL285">_xlfn.XLOOKUP($A285&amp;$B285,'[2]产值及收款计划（2026）'!$A:$A&amp;'[2]产值及收款计划（2026）'!$B:$B,'[2]产值及收款计划（2026）'!CH:CH)</f>
        <v>0</v>
      </c>
      <c r="CM285" s="235" cm="1">
        <f t="array" ref="CM285">_xlfn.XLOOKUP($A285&amp;$B285,'[2]产值及收款计划（2026）'!$A:$A&amp;'[2]产值及收款计划（2026）'!$B:$B,'[2]产值及收款计划（2026）'!CI:CI)</f>
        <v>0</v>
      </c>
      <c r="CN285" s="235" cm="1">
        <f t="array" ref="CN285">_xlfn.XLOOKUP($A285&amp;$B285,'[2]产值及收款计划（2026）'!$A:$A&amp;'[2]产值及收款计划（2026）'!$B:$B,'[2]产值及收款计划（2026）'!CJ:CJ)</f>
        <v>0</v>
      </c>
      <c r="CO285" s="235" cm="1">
        <f t="array" ref="CO285">_xlfn.XLOOKUP($A285&amp;$B285,'[2]产值及收款计划（2026）'!$A:$A&amp;'[2]产值及收款计划（2026）'!$B:$B,'[2]产值及收款计划（2026）'!CK:CK)</f>
        <v>0</v>
      </c>
      <c r="CP285" s="235" cm="1">
        <f t="array" ref="CP285">_xlfn.XLOOKUP($A285&amp;$B285,'[2]产值及收款计划（2026）'!$A:$A&amp;'[2]产值及收款计划（2026）'!$B:$B,'[2]产值及收款计划（2026）'!CL:CL)</f>
        <v>0</v>
      </c>
      <c r="DE285" s="235" cm="1">
        <f t="array" ref="DE285">_xlfn.XLOOKUP($A285&amp;$B285,'[2]产值及收款计划（2026）'!$A:$A&amp;'[2]产值及收款计划（2026）'!$B:$B,'[2]产值及收款计划（2026）'!DA:DA)</f>
        <v>0</v>
      </c>
      <c r="DF285" s="235" cm="1">
        <f t="array" ref="DF285">_xlfn.XLOOKUP($A285&amp;$B285,'[2]产值及收款计划（2026）'!$A:$A&amp;'[2]产值及收款计划（2026）'!$B:$B,'[2]产值及收款计划（2026）'!DB:DB)</f>
        <v>0</v>
      </c>
      <c r="DG285" s="235" cm="1">
        <f t="array" ref="DG285">_xlfn.XLOOKUP($A285&amp;$B285,'[2]产值及收款计划（2026）'!$A:$A&amp;'[2]产值及收款计划（2026）'!$B:$B,'[2]产值及收款计划（2026）'!DC:DC)</f>
        <v>0</v>
      </c>
      <c r="DH285" s="235" cm="1">
        <f t="array" ref="DH285">_xlfn.XLOOKUP($A285&amp;$B285,'[2]产值及收款计划（2026）'!$A:$A&amp;'[2]产值及收款计划（2026）'!$B:$B,'[2]产值及收款计划（2026）'!DD:DD)</f>
        <v>0</v>
      </c>
      <c r="DI285" s="235" cm="1">
        <f t="array" ref="DI285">_xlfn.XLOOKUP($A285&amp;$B285,'[2]产值及收款计划（2026）'!$A:$A&amp;'[2]产值及收款计划（2026）'!$B:$B,'[2]产值及收款计划（2026）'!DE:DE)</f>
        <v>0</v>
      </c>
      <c r="DJ285" s="235" cm="1">
        <f t="array" ref="DJ285">_xlfn.XLOOKUP($A285&amp;$B285,'[2]产值及收款计划（2026）'!$A:$A&amp;'[2]产值及收款计划（2026）'!$B:$B,'[2]产值及收款计划（2026）'!DF:DF)</f>
        <v>0</v>
      </c>
      <c r="DK285" s="235" cm="1">
        <f t="array" ref="DK285">_xlfn.XLOOKUP($A285&amp;$B285,'[2]产值及收款计划（2026）'!$A:$A&amp;'[2]产值及收款计划（2026）'!$B:$B,'[2]产值及收款计划（2026）'!DG:DG)</f>
        <v>0</v>
      </c>
      <c r="DL285" s="235" cm="1">
        <f t="array" ref="DL285">_xlfn.XLOOKUP($A285&amp;$B285,'[2]产值及收款计划（2026）'!$A:$A&amp;'[2]产值及收款计划（2026）'!$B:$B,'[2]产值及收款计划（2026）'!DH:DH)</f>
        <v>0</v>
      </c>
      <c r="DM285" s="235" cm="1">
        <f t="array" ref="DM285">_xlfn.XLOOKUP($A285&amp;$B285,'[2]产值及收款计划（2026）'!$A:$A&amp;'[2]产值及收款计划（2026）'!$B:$B,'[2]产值及收款计划（2026）'!DI:DI)</f>
        <v>0</v>
      </c>
      <c r="DN285" s="235" cm="1">
        <f t="array" ref="DN285">_xlfn.XLOOKUP($A285&amp;$B285,'[2]产值及收款计划（2026）'!$A:$A&amp;'[2]产值及收款计划（2026）'!$B:$B,'[2]产值及收款计划（2026）'!DJ:DJ)</f>
        <v>0</v>
      </c>
      <c r="DO285" s="235" cm="1">
        <f t="array" ref="DO285">_xlfn.XLOOKUP($A285&amp;$B285,'[2]产值及收款计划（2026）'!$A:$A&amp;'[2]产值及收款计划（2026）'!$B:$B,'[2]产值及收款计划（2026）'!DK:DK)</f>
        <v>0</v>
      </c>
      <c r="DP285" s="235" cm="1">
        <f t="array" ref="DP285">_xlfn.XLOOKUP($A285&amp;$B285,'[2]产值及收款计划（2026）'!$A:$A&amp;'[2]产值及收款计划（2026）'!$B:$B,'[2]产值及收款计划（2026）'!DL:DL)</f>
        <v>0</v>
      </c>
      <c r="DQ285" s="243"/>
      <c r="DR285" s="229"/>
    </row>
    <row r="286" ht="20.25" spans="1:122">
      <c r="A286" s="233">
        <f t="shared" si="19"/>
        <v>137</v>
      </c>
      <c r="B286" s="233" t="s">
        <v>26</v>
      </c>
      <c r="C286" s="234" t="e" cm="1">
        <f t="array" ref="C286">_xlfn.XLOOKUP($A286&amp;$B286,'[2]产值及收款计划（2026）'!$A:$A&amp;'[2]产值及收款计划（2026）'!$B:$B,'[2]产值及收款计划（2026）'!C:C)</f>
        <v>#REF!</v>
      </c>
      <c r="D286" s="234" t="e" cm="1">
        <f t="array" ref="D286">_xlfn.XLOOKUP($A286&amp;$B286,'[2]产值及收款计划（2026）'!$A:$A&amp;'[2]产值及收款计划（2026）'!$B:$B,'[2]产值及收款计划（2026）'!D:D)</f>
        <v>#REF!</v>
      </c>
      <c r="E286" s="235" t="e" cm="1">
        <f t="array" ref="E286">_xlfn.XLOOKUP($A286&amp;$B286,'[2]产值及收款计划（2026）'!$A:$A&amp;'[2]产值及收款计划（2026）'!$B:$B,'[2]产值及收款计划（2026）'!E:E)</f>
        <v>#REF!</v>
      </c>
      <c r="F286" s="235" t="e" cm="1">
        <f t="array" ref="F286">_xlfn.XLOOKUP($A286&amp;$B286,'[2]产值及收款计划（2026）'!$A:$A&amp;'[2]产值及收款计划（2026）'!$B:$B,'[2]产值及收款计划（2026）'!F:F)</f>
        <v>#REF!</v>
      </c>
      <c r="G286" s="235" t="e" cm="1">
        <f t="array" ref="G286">_xlfn.XLOOKUP($A286&amp;$B286,'[2]产值及收款计划（2026）'!$A:$A&amp;'[2]产值及收款计划（2026）'!$B:$B,'[2]产值及收款计划（2026）'!G:G)</f>
        <v>#REF!</v>
      </c>
      <c r="H286" s="235" t="e" cm="1">
        <f t="array" ref="H286">_xlfn.XLOOKUP($A286&amp;$B286,'[2]产值及收款计划（2026）'!$A:$A&amp;'[2]产值及收款计划（2026）'!$B:$B,'[2]产值及收款计划（2026）'!H:H)</f>
        <v>#REF!</v>
      </c>
      <c r="I286" s="236" t="e" cm="1">
        <f t="array" ref="I286">_xlfn.XLOOKUP($A286&amp;$B286,'[2]产值及收款计划（2026）'!$A:$A&amp;'[2]产值及收款计划（2026）'!$B:$B,'[2]产值及收款计划（2026）'!I:I)</f>
        <v>#REF!</v>
      </c>
      <c r="J286" s="237" t="e" cm="1">
        <f t="array" ref="J286">_xlfn.XLOOKUP($A286&amp;$B286,'[2]产值及收款计划（2026）'!$A:$A&amp;'[2]产值及收款计划（2026）'!$B:$B,'[2]产值及收款计划（2026）'!J:J)</f>
        <v>#REF!</v>
      </c>
      <c r="K286" s="235" t="e" cm="1">
        <f t="array" ref="K286">_xlfn.XLOOKUP($A286&amp;$B286,'[2]产值及收款计划（2026）'!$A:$A&amp;'[2]产值及收款计划（2026）'!$B:$B,'[2]产值及收款计划（2026）'!K:K)</f>
        <v>#REF!</v>
      </c>
      <c r="L286" s="235" t="e" cm="1">
        <f t="array" ref="L286">_xlfn.XLOOKUP($A286&amp;$B286,'[2]产值及收款计划（2026）'!$A:$A&amp;'[2]产值及收款计划（2026）'!$B:$B,'[2]产值及收款计划（2026）'!L:L)</f>
        <v>#REF!</v>
      </c>
      <c r="M286" s="235" t="e" cm="1">
        <f t="array" ref="M286">_xlfn.XLOOKUP($A286&amp;$B286,'[2]产值及收款计划（2026）'!$A:$A&amp;'[2]产值及收款计划（2026）'!$B:$B,'[2]产值及收款计划（2026）'!M:M)</f>
        <v>#REF!</v>
      </c>
      <c r="N286" s="235" t="e" cm="1">
        <f t="array" ref="N286">_xlfn.XLOOKUP($A286&amp;$B286,'[2]产值及收款计划（2026）'!$A:$A&amp;'[2]产值及收款计划（2026）'!$B:$B,'[2]产值及收款计划（2026）'!N:N)</f>
        <v>#REF!</v>
      </c>
      <c r="O286" s="235" t="e" cm="1">
        <f t="array" ref="O286">_xlfn.XLOOKUP($A286&amp;$B286,'[2]产值及收款计划（2026）'!$A:$A&amp;'[2]产值及收款计划（2026）'!$B:$B,'[2]产值及收款计划（2026）'!O:O)</f>
        <v>#REF!</v>
      </c>
      <c r="P286" s="234" t="e" cm="1">
        <f t="array" ref="P286">_xlfn.XLOOKUP($A286&amp;$B286,'[2]产值及收款计划（2026）'!$A:$A&amp;'[2]产值及收款计划（2026）'!$B:$B,'[2]产值及收款计划（2026）'!P:P)</f>
        <v>#REF!</v>
      </c>
      <c r="Q286" s="235" t="e" cm="1">
        <f t="array" ref="Q286">_xlfn.XLOOKUP($A286&amp;$B286,'[2]产值及收款计划（2026）'!$A:$A&amp;'[2]产值及收款计划（2026）'!$B:$B,'[2]产值及收款计划（2026）'!Q:Q)</f>
        <v>#REF!</v>
      </c>
      <c r="R286" s="235" t="e" cm="1">
        <f t="array" ref="R286">_xlfn.XLOOKUP($A286&amp;$B286,'[2]产值及收款计划（2026）'!$A:$A&amp;'[2]产值及收款计划（2026）'!$B:$B,'[2]产值及收款计划（2026）'!R:R)</f>
        <v>#REF!</v>
      </c>
      <c r="S286" s="235" t="e" cm="1">
        <f t="array" ref="S286">_xlfn.XLOOKUP($A286&amp;$B286,'[2]产值及收款计划（2026）'!$A:$A&amp;'[2]产值及收款计划（2026）'!$B:$B,'[2]产值及收款计划（2026）'!S:S)</f>
        <v>#REF!</v>
      </c>
      <c r="T286" s="235" t="e" cm="1">
        <f t="array" ref="T286">_xlfn.XLOOKUP($A286&amp;$B286,'[2]产值及收款计划（2026）'!$A:$A&amp;'[2]产值及收款计划（2026）'!$B:$B,'[2]产值及收款计划（2026）'!T:T)</f>
        <v>#REF!</v>
      </c>
      <c r="U286" s="235" t="e" cm="1">
        <f t="array" ref="U286">_xlfn.XLOOKUP($A286&amp;$B286,'[2]产值及收款计划（2026）'!$A:$A&amp;'[2]产值及收款计划（2026）'!$B:$B,'[2]产值及收款计划（2026）'!U:U)</f>
        <v>#REF!</v>
      </c>
      <c r="V286" s="235" t="e" cm="1">
        <f t="array" ref="V286">_xlfn.XLOOKUP($A286&amp;$B286,'[2]产值及收款计划（2026）'!$A:$A&amp;'[2]产值及收款计划（2026）'!$B:$B,'[2]产值及收款计划（2026）'!V:V)</f>
        <v>#REF!</v>
      </c>
      <c r="W286" s="235" t="e" cm="1">
        <f t="array" ref="W286">_xlfn.XLOOKUP($A286&amp;$B286,'[2]产值及收款计划（2026）'!$A:$A&amp;'[2]产值及收款计划（2026）'!$B:$B,'[2]产值及收款计划（2026）'!W:W)</f>
        <v>#REF!</v>
      </c>
      <c r="X286" s="235" t="e" cm="1">
        <f t="array" ref="X286">_xlfn.XLOOKUP($A286&amp;$B286,'[2]产值及收款计划（2026）'!$A:$A&amp;'[2]产值及收款计划（2026）'!$B:$B,'[2]产值及收款计划（2026）'!X:X)</f>
        <v>#REF!</v>
      </c>
      <c r="Y286" s="235" t="e" cm="1">
        <f t="array" ref="Y286">_xlfn.XLOOKUP($A286&amp;$B286,'[2]产值及收款计划（2026）'!$A:$A&amp;'[2]产值及收款计划（2026）'!$B:$B,'[2]产值及收款计划（2026）'!Y:Y)</f>
        <v>#REF!</v>
      </c>
      <c r="Z286" s="235" t="e" cm="1">
        <f t="array" ref="Z286">_xlfn.XLOOKUP($A286&amp;$B286,'[2]产值及收款计划（2026）'!$A:$A&amp;'[2]产值及收款计划（2026）'!$B:$B,'[2]产值及收款计划（2026）'!Z:Z)</f>
        <v>#REF!</v>
      </c>
      <c r="AA286" s="235" t="e" cm="1">
        <f t="array" ref="AA286">_xlfn.XLOOKUP($A286&amp;$B286,'[2]产值及收款计划（2026）'!$A:$A&amp;'[2]产值及收款计划（2026）'!$B:$B,'[2]产值及收款计划（2026）'!AA:AA)</f>
        <v>#REF!</v>
      </c>
      <c r="AB286" s="235" t="e" cm="1">
        <f t="array" ref="AB286">_xlfn.XLOOKUP($A286&amp;$B286,'[2]产值及收款计划（2026）'!$A:$A&amp;'[2]产值及收款计划（2026）'!$B:$B,'[2]产值及收款计划（2026）'!AB:AB)</f>
        <v>#REF!</v>
      </c>
      <c r="AC286" s="235" t="e" cm="1">
        <f t="array" ref="AC286">_xlfn.XLOOKUP($A286&amp;$B286,'[2]产值及收款计划（2026）'!$A:$A&amp;'[2]产值及收款计划（2026）'!$B:$B,'[2]产值及收款计划（2026）'!AC:AC)</f>
        <v>#REF!</v>
      </c>
      <c r="AD286" s="235" t="e" cm="1">
        <f t="array" ref="AD286">_xlfn.XLOOKUP($A286&amp;$B286,'[2]产值及收款计划（2026）'!$A:$A&amp;'[2]产值及收款计划（2026）'!$B:$B,'[2]产值及收款计划（2026）'!AD:AD)</f>
        <v>#REF!</v>
      </c>
      <c r="AE286" s="235" t="e" cm="1">
        <f t="array" ref="AE286">_xlfn.XLOOKUP($A286&amp;$B286,'[2]产值及收款计划（2026）'!$A:$A&amp;'[2]产值及收款计划（2026）'!$B:$B,'[2]产值及收款计划（2026）'!AE:AE)</f>
        <v>#REF!</v>
      </c>
      <c r="AF286" s="235" t="e" cm="1">
        <f t="array" ref="AF286">_xlfn.XLOOKUP($A286&amp;$B286,'[2]产值及收款计划（2026）'!$A:$A&amp;'[2]产值及收款计划（2026）'!$B:$B,'[2]产值及收款计划（2026）'!AF:AF)</f>
        <v>#REF!</v>
      </c>
      <c r="AG286" s="235" t="e" cm="1">
        <f t="array" ref="AG286">_xlfn.XLOOKUP($A286&amp;$B286,'[2]产值及收款计划（2026）'!$A:$A&amp;'[2]产值及收款计划（2026）'!$B:$B,'[2]产值及收款计划（2026）'!AG:AG)</f>
        <v>#REF!</v>
      </c>
      <c r="AH286" s="235" t="e" cm="1">
        <f t="array" ref="AH286">_xlfn.XLOOKUP($A286&amp;$B286,'[2]产值及收款计划（2026）'!$A:$A&amp;'[2]产值及收款计划（2026）'!$B:$B,'[2]产值及收款计划（2026）'!AH:AH)</f>
        <v>#REF!</v>
      </c>
      <c r="AI286" s="235" t="e" cm="1">
        <f t="array" ref="AI286">_xlfn.XLOOKUP($A286&amp;$B286,'[2]产值及收款计划（2026）'!$A:$A&amp;'[2]产值及收款计划（2026）'!$B:$B,'[2]产值及收款计划（2026）'!AI:AI)</f>
        <v>#REF!</v>
      </c>
      <c r="AJ286" s="235" t="e" cm="1">
        <f t="array" ref="AJ286">_xlfn.XLOOKUP($A286&amp;$B286,'[2]产值及收款计划（2026）'!$A:$A&amp;'[2]产值及收款计划（2026）'!$B:$B,'[2]产值及收款计划（2026）'!AJ:AJ)</f>
        <v>#REF!</v>
      </c>
      <c r="AK286" s="235" t="e" cm="1">
        <f t="array" ref="AK286">_xlfn.XLOOKUP($A286&amp;$B286,'[2]产值及收款计划（2026）'!$A:$A&amp;'[2]产值及收款计划（2026）'!$B:$B,'[2]产值及收款计划（2026）'!AK:AK)</f>
        <v>#REF!</v>
      </c>
      <c r="AL286" s="235" t="e" cm="1">
        <f t="array" ref="AL286">_xlfn.XLOOKUP($A286&amp;$B286,'[2]产值及收款计划（2026）'!$A:$A&amp;'[2]产值及收款计划（2026）'!$B:$B,'[2]产值及收款计划（2026）'!AL:AL)</f>
        <v>#REF!</v>
      </c>
      <c r="AM286" s="242" t="e" cm="1">
        <f t="array" ref="AM286">_xlfn.LET(_xlpm.勾选月份状态数组,TRANSPOSE('PPT(12-15页）-TOP10'!$A$3:$A$14),_xlpm.选择数据区,IF('PPT(12-15页）-TOP10'!$E$3="收款",$BA286:$BL286,$AA286:$AL286),SUM(_xlfn._xlws.FILTER(_xlpm.选择数据区,_xlpm.勾选月份状态数组,"")))</f>
        <v>#REF!</v>
      </c>
      <c r="AN286" s="235" t="e">
        <f>_xlfn.XLOOKUP($C286,应收未收表!$T:$T,应收未收表!AA:AA)</f>
        <v>#REF!</v>
      </c>
      <c r="AO286" s="235" t="e">
        <f>_xlfn.XLOOKUP($C286,应收未收表!$T:$T,应收未收表!AB:AB)</f>
        <v>#REF!</v>
      </c>
      <c r="AP286" s="235" t="e">
        <f>_xlfn.XLOOKUP($C286,应收未收表!$T:$T,应收未收表!AC:AC)</f>
        <v>#REF!</v>
      </c>
      <c r="AQ286" s="235" t="e">
        <f>_xlfn.XLOOKUP($C286,应收未收表!$T:$T,应收未收表!AE:AE)</f>
        <v>#REF!</v>
      </c>
      <c r="AR286" s="235" t="e">
        <f>_xlfn.XLOOKUP($C286,应收未收表!$T:$T,应收未收表!AF:AF)</f>
        <v>#REF!</v>
      </c>
      <c r="AS286" s="235" t="e" cm="1">
        <f t="array" ref="AS286">_xlfn.XLOOKUP($A286&amp;$B286,'[2]产值及收款计划（2026）'!$A:$A&amp;'[2]产值及收款计划（2026）'!$B:$B,'[2]产值及收款计划（2026）'!AS:AS)</f>
        <v>#REF!</v>
      </c>
      <c r="AT286" s="235" t="e" cm="1">
        <f t="array" ref="AT286">_xlfn.XLOOKUP($A286&amp;$B286,'[2]产值及收款计划（2026）'!$A:$A&amp;'[2]产值及收款计划（2026）'!$B:$B,'[2]产值及收款计划（2026）'!AT:AT)</f>
        <v>#REF!</v>
      </c>
      <c r="AU286" s="235" t="e" cm="1">
        <f t="array" ref="AU286">_xlfn.XLOOKUP($A286&amp;$B286,'[2]产值及收款计划（2026）'!$A:$A&amp;'[2]产值及收款计划（2026）'!$B:$B,'[2]产值及收款计划（2026）'!AU:AU)</f>
        <v>#REF!</v>
      </c>
      <c r="AV286" s="235" t="e" cm="1">
        <f t="array" ref="AV286">_xlfn.XLOOKUP($A286&amp;$B286,'[2]产值及收款计划（2026）'!$A:$A&amp;'[2]产值及收款计划（2026）'!$B:$B,'[2]产值及收款计划（2026）'!AV:AV)</f>
        <v>#REF!</v>
      </c>
      <c r="AW286" s="235" t="e" cm="1">
        <f t="array" ref="AW286">_xlfn.XLOOKUP($A286&amp;$B286,'[2]产值及收款计划（2026）'!$A:$A&amp;'[2]产值及收款计划（2026）'!$B:$B,'[2]产值及收款计划（2026）'!AW:AW)</f>
        <v>#REF!</v>
      </c>
      <c r="AX286" s="235" t="e" cm="1">
        <f t="array" ref="AX286">_xlfn.XLOOKUP($A286&amp;$B286,'[2]产值及收款计划（2026）'!$A:$A&amp;'[2]产值及收款计划（2026）'!$B:$B,'[2]产值及收款计划（2026）'!AX:AX)</f>
        <v>#REF!</v>
      </c>
      <c r="AY286" s="235" t="e" cm="1">
        <f t="array" ref="AY286">_xlfn.XLOOKUP($A286&amp;$B286,'[2]产值及收款计划（2026）'!$A:$A&amp;'[2]产值及收款计划（2026）'!$B:$B,'[2]产值及收款计划（2026）'!AY:AY)</f>
        <v>#REF!</v>
      </c>
      <c r="AZ286" s="235" t="e" cm="1">
        <f t="array" ref="AZ286">_xlfn.XLOOKUP($A286&amp;$B286,'[2]产值及收款计划（2026）'!$A:$A&amp;'[2]产值及收款计划（2026）'!$B:$B,'[2]产值及收款计划（2026）'!AZ:AZ)</f>
        <v>#REF!</v>
      </c>
      <c r="BA286" s="235" t="e" cm="1">
        <f t="array" ref="BA286">_xlfn.XLOOKUP($A286&amp;$B286,'[2]产值及收款计划（2026）'!$A:$A&amp;'[2]产值及收款计划（2026）'!$B:$B,'[2]产值及收款计划（2026）'!BA:BA)</f>
        <v>#REF!</v>
      </c>
      <c r="BB286" s="235" t="e" cm="1">
        <f t="array" ref="BB286">_xlfn.XLOOKUP($A286&amp;$B286,'[2]产值及收款计划（2026）'!$A:$A&amp;'[2]产值及收款计划（2026）'!$B:$B,'[2]产值及收款计划（2026）'!BB:BB)</f>
        <v>#REF!</v>
      </c>
      <c r="BC286" s="235" t="e" cm="1">
        <f t="array" ref="BC286">_xlfn.XLOOKUP($A286&amp;$B286,'[2]产值及收款计划（2026）'!$A:$A&amp;'[2]产值及收款计划（2026）'!$B:$B,'[2]产值及收款计划（2026）'!BC:BC)</f>
        <v>#REF!</v>
      </c>
      <c r="BD286" s="235" t="e" cm="1">
        <f t="array" ref="BD286">_xlfn.XLOOKUP($A286&amp;$B286,'[2]产值及收款计划（2026）'!$A:$A&amp;'[2]产值及收款计划（2026）'!$B:$B,'[2]产值及收款计划（2026）'!BD:BD)</f>
        <v>#REF!</v>
      </c>
      <c r="BE286" s="235" t="e" cm="1">
        <f t="array" ref="BE286">_xlfn.XLOOKUP($A286&amp;$B286,'[2]产值及收款计划（2026）'!$A:$A&amp;'[2]产值及收款计划（2026）'!$B:$B,'[2]产值及收款计划（2026）'!BE:BE)</f>
        <v>#REF!</v>
      </c>
      <c r="BF286" s="235" t="e" cm="1">
        <f t="array" ref="BF286">_xlfn.XLOOKUP($A286&amp;$B286,'[2]产值及收款计划（2026）'!$A:$A&amp;'[2]产值及收款计划（2026）'!$B:$B,'[2]产值及收款计划（2026）'!BF:BF)</f>
        <v>#REF!</v>
      </c>
      <c r="BG286" s="235" t="e" cm="1">
        <f t="array" ref="BG286">_xlfn.XLOOKUP($A286&amp;$B286,'[2]产值及收款计划（2026）'!$A:$A&amp;'[2]产值及收款计划（2026）'!$B:$B,'[2]产值及收款计划（2026）'!BG:BG)</f>
        <v>#REF!</v>
      </c>
      <c r="BH286" s="235" t="e" cm="1">
        <f t="array" ref="BH286">_xlfn.XLOOKUP($A286&amp;$B286,'[2]产值及收款计划（2026）'!$A:$A&amp;'[2]产值及收款计划（2026）'!$B:$B,'[2]产值及收款计划（2026）'!BH:BH)</f>
        <v>#REF!</v>
      </c>
      <c r="BI286" s="235" t="e" cm="1">
        <f t="array" ref="BI286">_xlfn.XLOOKUP($A286&amp;$B286,'[2]产值及收款计划（2026）'!$A:$A&amp;'[2]产值及收款计划（2026）'!$B:$B,'[2]产值及收款计划（2026）'!BI:BI)</f>
        <v>#REF!</v>
      </c>
      <c r="BJ286" s="235" t="e" cm="1">
        <f t="array" ref="BJ286">_xlfn.XLOOKUP($A286&amp;$B286,'[2]产值及收款计划（2026）'!$A:$A&amp;'[2]产值及收款计划（2026）'!$B:$B,'[2]产值及收款计划（2026）'!BJ:BJ)</f>
        <v>#REF!</v>
      </c>
      <c r="BK286" s="235" t="e" cm="1">
        <f t="array" ref="BK286">_xlfn.XLOOKUP($A286&amp;$B286,'[2]产值及收款计划（2026）'!$A:$A&amp;'[2]产值及收款计划（2026）'!$B:$B,'[2]产值及收款计划（2026）'!BK:BK)</f>
        <v>#REF!</v>
      </c>
      <c r="BL286" s="235" t="e" cm="1">
        <f t="array" ref="BL286">_xlfn.XLOOKUP($A286&amp;$B286,'[2]产值及收款计划（2026）'!$A:$A&amp;'[2]产值及收款计划（2026）'!$B:$B,'[2]产值及收款计划（2026）'!BL:BL)</f>
        <v>#REF!</v>
      </c>
      <c r="BM286" s="235"/>
      <c r="BN286" s="235"/>
      <c r="BO286" s="235"/>
      <c r="BP286" s="235"/>
      <c r="BQ286" s="235" t="e">
        <f>_xlfn.XLOOKUP($C286,应收未收表!$AJ:$AJ,应收未收表!AK:AK)</f>
        <v>#REF!</v>
      </c>
      <c r="BR286" s="235" t="e">
        <f>_xlfn.XLOOKUP($C286,应收未收表!$AJ:$AJ,应收未收表!AL:AL)</f>
        <v>#REF!</v>
      </c>
      <c r="BS286" s="235" t="e">
        <f>_xlfn.XLOOKUP($C286,应收未收表!$AJ:$AJ,应收未收表!AM:AM)</f>
        <v>#REF!</v>
      </c>
      <c r="BT286" s="235" t="e">
        <f>_xlfn.XLOOKUP($C286,应收未收表!$AJ:$AJ,应收未收表!AN:AN)</f>
        <v>#REF!</v>
      </c>
      <c r="BU286" s="234" t="e" cm="1">
        <f t="array" ref="BU286">_xlfn.XLOOKUP($A286&amp;$B286,'[2]产值及收款计划（2026）'!$A:$A&amp;'[2]产值及收款计划（2026）'!$B:$B,'[2]产值及收款计划（2026）'!BQ:BQ)</f>
        <v>#REF!</v>
      </c>
      <c r="BV286" s="235" t="e" cm="1">
        <f t="array" ref="BV286">_xlfn.XLOOKUP($A286&amp;$B286,'[2]产值及收款计划（2026）'!$A:$A&amp;'[2]产值及收款计划（2026）'!$B:$B,'[2]产值及收款计划（2026）'!BR:BR)</f>
        <v>#REF!</v>
      </c>
      <c r="CE286" s="235" cm="1">
        <f t="array" ref="CE286">_xlfn.XLOOKUP($A286&amp;$B286,'[2]产值及收款计划（2026）'!$A:$A&amp;'[2]产值及收款计划（2026）'!$B:$B,'[2]产值及收款计划（2026）'!CA:CA)</f>
        <v>0</v>
      </c>
      <c r="CF286" s="235" cm="1">
        <f t="array" ref="CF286">_xlfn.XLOOKUP($A286&amp;$B286,'[2]产值及收款计划（2026）'!$A:$A&amp;'[2]产值及收款计划（2026）'!$B:$B,'[2]产值及收款计划（2026）'!CB:CB)</f>
        <v>0</v>
      </c>
      <c r="CG286" s="235" cm="1">
        <f t="array" ref="CG286">_xlfn.XLOOKUP($A286&amp;$B286,'[2]产值及收款计划（2026）'!$A:$A&amp;'[2]产值及收款计划（2026）'!$B:$B,'[2]产值及收款计划（2026）'!CC:CC)</f>
        <v>0</v>
      </c>
      <c r="CH286" s="235" cm="1">
        <f t="array" ref="CH286">_xlfn.XLOOKUP($A286&amp;$B286,'[2]产值及收款计划（2026）'!$A:$A&amp;'[2]产值及收款计划（2026）'!$B:$B,'[2]产值及收款计划（2026）'!CD:CD)</f>
        <v>0</v>
      </c>
      <c r="CI286" s="235" cm="1">
        <f t="array" ref="CI286">_xlfn.XLOOKUP($A286&amp;$B286,'[2]产值及收款计划（2026）'!$A:$A&amp;'[2]产值及收款计划（2026）'!$B:$B,'[2]产值及收款计划（2026）'!CE:CE)</f>
        <v>0</v>
      </c>
      <c r="CJ286" s="235" cm="1">
        <f t="array" ref="CJ286">_xlfn.XLOOKUP($A286&amp;$B286,'[2]产值及收款计划（2026）'!$A:$A&amp;'[2]产值及收款计划（2026）'!$B:$B,'[2]产值及收款计划（2026）'!CF:CF)</f>
        <v>0</v>
      </c>
      <c r="CK286" s="235" cm="1">
        <f t="array" ref="CK286">_xlfn.XLOOKUP($A286&amp;$B286,'[2]产值及收款计划（2026）'!$A:$A&amp;'[2]产值及收款计划（2026）'!$B:$B,'[2]产值及收款计划（2026）'!CG:CG)</f>
        <v>0</v>
      </c>
      <c r="CL286" s="235" cm="1">
        <f t="array" ref="CL286">_xlfn.XLOOKUP($A286&amp;$B286,'[2]产值及收款计划（2026）'!$A:$A&amp;'[2]产值及收款计划（2026）'!$B:$B,'[2]产值及收款计划（2026）'!CH:CH)</f>
        <v>0</v>
      </c>
      <c r="CM286" s="235" cm="1">
        <f t="array" ref="CM286">_xlfn.XLOOKUP($A286&amp;$B286,'[2]产值及收款计划（2026）'!$A:$A&amp;'[2]产值及收款计划（2026）'!$B:$B,'[2]产值及收款计划（2026）'!CI:CI)</f>
        <v>0</v>
      </c>
      <c r="CN286" s="235" cm="1">
        <f t="array" ref="CN286">_xlfn.XLOOKUP($A286&amp;$B286,'[2]产值及收款计划（2026）'!$A:$A&amp;'[2]产值及收款计划（2026）'!$B:$B,'[2]产值及收款计划（2026）'!CJ:CJ)</f>
        <v>0</v>
      </c>
      <c r="CO286" s="235" cm="1">
        <f t="array" ref="CO286">_xlfn.XLOOKUP($A286&amp;$B286,'[2]产值及收款计划（2026）'!$A:$A&amp;'[2]产值及收款计划（2026）'!$B:$B,'[2]产值及收款计划（2026）'!CK:CK)</f>
        <v>0</v>
      </c>
      <c r="CP286" s="235" cm="1">
        <f t="array" ref="CP286">_xlfn.XLOOKUP($A286&amp;$B286,'[2]产值及收款计划（2026）'!$A:$A&amp;'[2]产值及收款计划（2026）'!$B:$B,'[2]产值及收款计划（2026）'!CL:CL)</f>
        <v>0</v>
      </c>
      <c r="DE286" s="235" cm="1">
        <f t="array" ref="DE286">_xlfn.XLOOKUP($A286&amp;$B286,'[2]产值及收款计划（2026）'!$A:$A&amp;'[2]产值及收款计划（2026）'!$B:$B,'[2]产值及收款计划（2026）'!DA:DA)</f>
        <v>0</v>
      </c>
      <c r="DF286" s="235" cm="1">
        <f t="array" ref="DF286">_xlfn.XLOOKUP($A286&amp;$B286,'[2]产值及收款计划（2026）'!$A:$A&amp;'[2]产值及收款计划（2026）'!$B:$B,'[2]产值及收款计划（2026）'!DB:DB)</f>
        <v>0</v>
      </c>
      <c r="DG286" s="235" cm="1">
        <f t="array" ref="DG286">_xlfn.XLOOKUP($A286&amp;$B286,'[2]产值及收款计划（2026）'!$A:$A&amp;'[2]产值及收款计划（2026）'!$B:$B,'[2]产值及收款计划（2026）'!DC:DC)</f>
        <v>0</v>
      </c>
      <c r="DH286" s="235" cm="1">
        <f t="array" ref="DH286">_xlfn.XLOOKUP($A286&amp;$B286,'[2]产值及收款计划（2026）'!$A:$A&amp;'[2]产值及收款计划（2026）'!$B:$B,'[2]产值及收款计划（2026）'!DD:DD)</f>
        <v>0</v>
      </c>
      <c r="DI286" s="235" cm="1">
        <f t="array" ref="DI286">_xlfn.XLOOKUP($A286&amp;$B286,'[2]产值及收款计划（2026）'!$A:$A&amp;'[2]产值及收款计划（2026）'!$B:$B,'[2]产值及收款计划（2026）'!DE:DE)</f>
        <v>0</v>
      </c>
      <c r="DJ286" s="235" cm="1">
        <f t="array" ref="DJ286">_xlfn.XLOOKUP($A286&amp;$B286,'[2]产值及收款计划（2026）'!$A:$A&amp;'[2]产值及收款计划（2026）'!$B:$B,'[2]产值及收款计划（2026）'!DF:DF)</f>
        <v>0</v>
      </c>
      <c r="DK286" s="235" cm="1">
        <f t="array" ref="DK286">_xlfn.XLOOKUP($A286&amp;$B286,'[2]产值及收款计划（2026）'!$A:$A&amp;'[2]产值及收款计划（2026）'!$B:$B,'[2]产值及收款计划（2026）'!DG:DG)</f>
        <v>0</v>
      </c>
      <c r="DL286" s="235" cm="1">
        <f t="array" ref="DL286">_xlfn.XLOOKUP($A286&amp;$B286,'[2]产值及收款计划（2026）'!$A:$A&amp;'[2]产值及收款计划（2026）'!$B:$B,'[2]产值及收款计划（2026）'!DH:DH)</f>
        <v>0</v>
      </c>
      <c r="DM286" s="235" cm="1">
        <f t="array" ref="DM286">_xlfn.XLOOKUP($A286&amp;$B286,'[2]产值及收款计划（2026）'!$A:$A&amp;'[2]产值及收款计划（2026）'!$B:$B,'[2]产值及收款计划（2026）'!DI:DI)</f>
        <v>0</v>
      </c>
      <c r="DN286" s="235" cm="1">
        <f t="array" ref="DN286">_xlfn.XLOOKUP($A286&amp;$B286,'[2]产值及收款计划（2026）'!$A:$A&amp;'[2]产值及收款计划（2026）'!$B:$B,'[2]产值及收款计划（2026）'!DJ:DJ)</f>
        <v>0</v>
      </c>
      <c r="DO286" s="235" cm="1">
        <f t="array" ref="DO286">_xlfn.XLOOKUP($A286&amp;$B286,'[2]产值及收款计划（2026）'!$A:$A&amp;'[2]产值及收款计划（2026）'!$B:$B,'[2]产值及收款计划（2026）'!DK:DK)</f>
        <v>0</v>
      </c>
      <c r="DP286" s="235" cm="1">
        <f t="array" ref="DP286">_xlfn.XLOOKUP($A286&amp;$B286,'[2]产值及收款计划（2026）'!$A:$A&amp;'[2]产值及收款计划（2026）'!$B:$B,'[2]产值及收款计划（2026）'!DL:DL)</f>
        <v>0</v>
      </c>
      <c r="DQ286" s="243"/>
      <c r="DR286" s="229"/>
    </row>
    <row r="287" ht="20.25" spans="1:122">
      <c r="A287" s="233">
        <f t="shared" si="19"/>
        <v>138</v>
      </c>
      <c r="B287" s="233" t="s">
        <v>26</v>
      </c>
      <c r="C287" s="234" t="e" cm="1">
        <f t="array" ref="C287">_xlfn.XLOOKUP($A287&amp;$B287,'[2]产值及收款计划（2026）'!$A:$A&amp;'[2]产值及收款计划（2026）'!$B:$B,'[2]产值及收款计划（2026）'!C:C)</f>
        <v>#REF!</v>
      </c>
      <c r="D287" s="234" t="e" cm="1">
        <f t="array" ref="D287">_xlfn.XLOOKUP($A287&amp;$B287,'[2]产值及收款计划（2026）'!$A:$A&amp;'[2]产值及收款计划（2026）'!$B:$B,'[2]产值及收款计划（2026）'!D:D)</f>
        <v>#REF!</v>
      </c>
      <c r="E287" s="235" t="e" cm="1">
        <f t="array" ref="E287">_xlfn.XLOOKUP($A287&amp;$B287,'[2]产值及收款计划（2026）'!$A:$A&amp;'[2]产值及收款计划（2026）'!$B:$B,'[2]产值及收款计划（2026）'!E:E)</f>
        <v>#REF!</v>
      </c>
      <c r="F287" s="235" t="e" cm="1">
        <f t="array" ref="F287">_xlfn.XLOOKUP($A287&amp;$B287,'[2]产值及收款计划（2026）'!$A:$A&amp;'[2]产值及收款计划（2026）'!$B:$B,'[2]产值及收款计划（2026）'!F:F)</f>
        <v>#REF!</v>
      </c>
      <c r="G287" s="235" t="e" cm="1">
        <f t="array" ref="G287">_xlfn.XLOOKUP($A287&amp;$B287,'[2]产值及收款计划（2026）'!$A:$A&amp;'[2]产值及收款计划（2026）'!$B:$B,'[2]产值及收款计划（2026）'!G:G)</f>
        <v>#REF!</v>
      </c>
      <c r="H287" s="235" t="e" cm="1">
        <f t="array" ref="H287">_xlfn.XLOOKUP($A287&amp;$B287,'[2]产值及收款计划（2026）'!$A:$A&amp;'[2]产值及收款计划（2026）'!$B:$B,'[2]产值及收款计划（2026）'!H:H)</f>
        <v>#REF!</v>
      </c>
      <c r="I287" s="236" t="e" cm="1">
        <f t="array" ref="I287">_xlfn.XLOOKUP($A287&amp;$B287,'[2]产值及收款计划（2026）'!$A:$A&amp;'[2]产值及收款计划（2026）'!$B:$B,'[2]产值及收款计划（2026）'!I:I)</f>
        <v>#REF!</v>
      </c>
      <c r="J287" s="237" t="e" cm="1">
        <f t="array" ref="J287">_xlfn.XLOOKUP($A287&amp;$B287,'[2]产值及收款计划（2026）'!$A:$A&amp;'[2]产值及收款计划（2026）'!$B:$B,'[2]产值及收款计划（2026）'!J:J)</f>
        <v>#REF!</v>
      </c>
      <c r="K287" s="235" t="e" cm="1">
        <f t="array" ref="K287">_xlfn.XLOOKUP($A287&amp;$B287,'[2]产值及收款计划（2026）'!$A:$A&amp;'[2]产值及收款计划（2026）'!$B:$B,'[2]产值及收款计划（2026）'!K:K)</f>
        <v>#REF!</v>
      </c>
      <c r="L287" s="235" t="e" cm="1">
        <f t="array" ref="L287">_xlfn.XLOOKUP($A287&amp;$B287,'[2]产值及收款计划（2026）'!$A:$A&amp;'[2]产值及收款计划（2026）'!$B:$B,'[2]产值及收款计划（2026）'!L:L)</f>
        <v>#REF!</v>
      </c>
      <c r="M287" s="235" t="e" cm="1">
        <f t="array" ref="M287">_xlfn.XLOOKUP($A287&amp;$B287,'[2]产值及收款计划（2026）'!$A:$A&amp;'[2]产值及收款计划（2026）'!$B:$B,'[2]产值及收款计划（2026）'!M:M)</f>
        <v>#REF!</v>
      </c>
      <c r="N287" s="235" t="e" cm="1">
        <f t="array" ref="N287">_xlfn.XLOOKUP($A287&amp;$B287,'[2]产值及收款计划（2026）'!$A:$A&amp;'[2]产值及收款计划（2026）'!$B:$B,'[2]产值及收款计划（2026）'!N:N)</f>
        <v>#REF!</v>
      </c>
      <c r="O287" s="235" t="e" cm="1">
        <f t="array" ref="O287">_xlfn.XLOOKUP($A287&amp;$B287,'[2]产值及收款计划（2026）'!$A:$A&amp;'[2]产值及收款计划（2026）'!$B:$B,'[2]产值及收款计划（2026）'!O:O)</f>
        <v>#REF!</v>
      </c>
      <c r="P287" s="234" t="e" cm="1">
        <f t="array" ref="P287">_xlfn.XLOOKUP($A287&amp;$B287,'[2]产值及收款计划（2026）'!$A:$A&amp;'[2]产值及收款计划（2026）'!$B:$B,'[2]产值及收款计划（2026）'!P:P)</f>
        <v>#REF!</v>
      </c>
      <c r="Q287" s="235" t="e" cm="1">
        <f t="array" ref="Q287">_xlfn.XLOOKUP($A287&amp;$B287,'[2]产值及收款计划（2026）'!$A:$A&amp;'[2]产值及收款计划（2026）'!$B:$B,'[2]产值及收款计划（2026）'!Q:Q)</f>
        <v>#REF!</v>
      </c>
      <c r="R287" s="235" t="e" cm="1">
        <f t="array" ref="R287">_xlfn.XLOOKUP($A287&amp;$B287,'[2]产值及收款计划（2026）'!$A:$A&amp;'[2]产值及收款计划（2026）'!$B:$B,'[2]产值及收款计划（2026）'!R:R)</f>
        <v>#REF!</v>
      </c>
      <c r="S287" s="235" t="e" cm="1">
        <f t="array" ref="S287">_xlfn.XLOOKUP($A287&amp;$B287,'[2]产值及收款计划（2026）'!$A:$A&amp;'[2]产值及收款计划（2026）'!$B:$B,'[2]产值及收款计划（2026）'!S:S)</f>
        <v>#REF!</v>
      </c>
      <c r="T287" s="235" t="e" cm="1">
        <f t="array" ref="T287">_xlfn.XLOOKUP($A287&amp;$B287,'[2]产值及收款计划（2026）'!$A:$A&amp;'[2]产值及收款计划（2026）'!$B:$B,'[2]产值及收款计划（2026）'!T:T)</f>
        <v>#REF!</v>
      </c>
      <c r="U287" s="235" t="e" cm="1">
        <f t="array" ref="U287">_xlfn.XLOOKUP($A287&amp;$B287,'[2]产值及收款计划（2026）'!$A:$A&amp;'[2]产值及收款计划（2026）'!$B:$B,'[2]产值及收款计划（2026）'!U:U)</f>
        <v>#REF!</v>
      </c>
      <c r="V287" s="235" t="e" cm="1">
        <f t="array" ref="V287">_xlfn.XLOOKUP($A287&amp;$B287,'[2]产值及收款计划（2026）'!$A:$A&amp;'[2]产值及收款计划（2026）'!$B:$B,'[2]产值及收款计划（2026）'!V:V)</f>
        <v>#REF!</v>
      </c>
      <c r="W287" s="235" t="e" cm="1">
        <f t="array" ref="W287">_xlfn.XLOOKUP($A287&amp;$B287,'[2]产值及收款计划（2026）'!$A:$A&amp;'[2]产值及收款计划（2026）'!$B:$B,'[2]产值及收款计划（2026）'!W:W)</f>
        <v>#REF!</v>
      </c>
      <c r="X287" s="235" t="e" cm="1">
        <f t="array" ref="X287">_xlfn.XLOOKUP($A287&amp;$B287,'[2]产值及收款计划（2026）'!$A:$A&amp;'[2]产值及收款计划（2026）'!$B:$B,'[2]产值及收款计划（2026）'!X:X)</f>
        <v>#REF!</v>
      </c>
      <c r="Y287" s="235" t="e" cm="1">
        <f t="array" ref="Y287">_xlfn.XLOOKUP($A287&amp;$B287,'[2]产值及收款计划（2026）'!$A:$A&amp;'[2]产值及收款计划（2026）'!$B:$B,'[2]产值及收款计划（2026）'!Y:Y)</f>
        <v>#REF!</v>
      </c>
      <c r="Z287" s="235" t="e" cm="1">
        <f t="array" ref="Z287">_xlfn.XLOOKUP($A287&amp;$B287,'[2]产值及收款计划（2026）'!$A:$A&amp;'[2]产值及收款计划（2026）'!$B:$B,'[2]产值及收款计划（2026）'!Z:Z)</f>
        <v>#REF!</v>
      </c>
      <c r="AA287" s="235" t="e" cm="1">
        <f t="array" ref="AA287">_xlfn.XLOOKUP($A287&amp;$B287,'[2]产值及收款计划（2026）'!$A:$A&amp;'[2]产值及收款计划（2026）'!$B:$B,'[2]产值及收款计划（2026）'!AA:AA)</f>
        <v>#REF!</v>
      </c>
      <c r="AB287" s="235" t="e" cm="1">
        <f t="array" ref="AB287">_xlfn.XLOOKUP($A287&amp;$B287,'[2]产值及收款计划（2026）'!$A:$A&amp;'[2]产值及收款计划（2026）'!$B:$B,'[2]产值及收款计划（2026）'!AB:AB)</f>
        <v>#REF!</v>
      </c>
      <c r="AC287" s="235" t="e" cm="1">
        <f t="array" ref="AC287">_xlfn.XLOOKUP($A287&amp;$B287,'[2]产值及收款计划（2026）'!$A:$A&amp;'[2]产值及收款计划（2026）'!$B:$B,'[2]产值及收款计划（2026）'!AC:AC)</f>
        <v>#REF!</v>
      </c>
      <c r="AD287" s="235" t="e" cm="1">
        <f t="array" ref="AD287">_xlfn.XLOOKUP($A287&amp;$B287,'[2]产值及收款计划（2026）'!$A:$A&amp;'[2]产值及收款计划（2026）'!$B:$B,'[2]产值及收款计划（2026）'!AD:AD)</f>
        <v>#REF!</v>
      </c>
      <c r="AE287" s="235" t="e" cm="1">
        <f t="array" ref="AE287">_xlfn.XLOOKUP($A287&amp;$B287,'[2]产值及收款计划（2026）'!$A:$A&amp;'[2]产值及收款计划（2026）'!$B:$B,'[2]产值及收款计划（2026）'!AE:AE)</f>
        <v>#REF!</v>
      </c>
      <c r="AF287" s="235" t="e" cm="1">
        <f t="array" ref="AF287">_xlfn.XLOOKUP($A287&amp;$B287,'[2]产值及收款计划（2026）'!$A:$A&amp;'[2]产值及收款计划（2026）'!$B:$B,'[2]产值及收款计划（2026）'!AF:AF)</f>
        <v>#REF!</v>
      </c>
      <c r="AG287" s="235" t="e" cm="1">
        <f t="array" ref="AG287">_xlfn.XLOOKUP($A287&amp;$B287,'[2]产值及收款计划（2026）'!$A:$A&amp;'[2]产值及收款计划（2026）'!$B:$B,'[2]产值及收款计划（2026）'!AG:AG)</f>
        <v>#REF!</v>
      </c>
      <c r="AH287" s="235" t="e" cm="1">
        <f t="array" ref="AH287">_xlfn.XLOOKUP($A287&amp;$B287,'[2]产值及收款计划（2026）'!$A:$A&amp;'[2]产值及收款计划（2026）'!$B:$B,'[2]产值及收款计划（2026）'!AH:AH)</f>
        <v>#REF!</v>
      </c>
      <c r="AI287" s="235" t="e" cm="1">
        <f t="array" ref="AI287">_xlfn.XLOOKUP($A287&amp;$B287,'[2]产值及收款计划（2026）'!$A:$A&amp;'[2]产值及收款计划（2026）'!$B:$B,'[2]产值及收款计划（2026）'!AI:AI)</f>
        <v>#REF!</v>
      </c>
      <c r="AJ287" s="235" t="e" cm="1">
        <f t="array" ref="AJ287">_xlfn.XLOOKUP($A287&amp;$B287,'[2]产值及收款计划（2026）'!$A:$A&amp;'[2]产值及收款计划（2026）'!$B:$B,'[2]产值及收款计划（2026）'!AJ:AJ)</f>
        <v>#REF!</v>
      </c>
      <c r="AK287" s="235" t="e" cm="1">
        <f t="array" ref="AK287">_xlfn.XLOOKUP($A287&amp;$B287,'[2]产值及收款计划（2026）'!$A:$A&amp;'[2]产值及收款计划（2026）'!$B:$B,'[2]产值及收款计划（2026）'!AK:AK)</f>
        <v>#REF!</v>
      </c>
      <c r="AL287" s="235" t="e" cm="1">
        <f t="array" ref="AL287">_xlfn.XLOOKUP($A287&amp;$B287,'[2]产值及收款计划（2026）'!$A:$A&amp;'[2]产值及收款计划（2026）'!$B:$B,'[2]产值及收款计划（2026）'!AL:AL)</f>
        <v>#REF!</v>
      </c>
      <c r="AM287" s="242" t="e" cm="1">
        <f t="array" ref="AM287">_xlfn.LET(_xlpm.勾选月份状态数组,TRANSPOSE('PPT(12-15页）-TOP10'!$A$3:$A$14),_xlpm.选择数据区,IF('PPT(12-15页）-TOP10'!$E$3="收款",$BA287:$BL287,$AA287:$AL287),SUM(_xlfn._xlws.FILTER(_xlpm.选择数据区,_xlpm.勾选月份状态数组,"")))</f>
        <v>#REF!</v>
      </c>
      <c r="AN287" s="235" t="e">
        <f>_xlfn.XLOOKUP($C287,应收未收表!$T:$T,应收未收表!AA:AA)</f>
        <v>#REF!</v>
      </c>
      <c r="AO287" s="235" t="e">
        <f>_xlfn.XLOOKUP($C287,应收未收表!$T:$T,应收未收表!AB:AB)</f>
        <v>#REF!</v>
      </c>
      <c r="AP287" s="235" t="e">
        <f>_xlfn.XLOOKUP($C287,应收未收表!$T:$T,应收未收表!AC:AC)</f>
        <v>#REF!</v>
      </c>
      <c r="AQ287" s="235" t="e">
        <f>_xlfn.XLOOKUP($C287,应收未收表!$T:$T,应收未收表!AE:AE)</f>
        <v>#REF!</v>
      </c>
      <c r="AR287" s="235" t="e">
        <f>_xlfn.XLOOKUP($C287,应收未收表!$T:$T,应收未收表!AF:AF)</f>
        <v>#REF!</v>
      </c>
      <c r="AS287" s="235" t="e" cm="1">
        <f t="array" ref="AS287">_xlfn.XLOOKUP($A287&amp;$B287,'[2]产值及收款计划（2026）'!$A:$A&amp;'[2]产值及收款计划（2026）'!$B:$B,'[2]产值及收款计划（2026）'!AS:AS)</f>
        <v>#REF!</v>
      </c>
      <c r="AT287" s="235" t="e" cm="1">
        <f t="array" ref="AT287">_xlfn.XLOOKUP($A287&amp;$B287,'[2]产值及收款计划（2026）'!$A:$A&amp;'[2]产值及收款计划（2026）'!$B:$B,'[2]产值及收款计划（2026）'!AT:AT)</f>
        <v>#REF!</v>
      </c>
      <c r="AU287" s="235" t="e" cm="1">
        <f t="array" ref="AU287">_xlfn.XLOOKUP($A287&amp;$B287,'[2]产值及收款计划（2026）'!$A:$A&amp;'[2]产值及收款计划（2026）'!$B:$B,'[2]产值及收款计划（2026）'!AU:AU)</f>
        <v>#REF!</v>
      </c>
      <c r="AV287" s="235" t="e" cm="1">
        <f t="array" ref="AV287">_xlfn.XLOOKUP($A287&amp;$B287,'[2]产值及收款计划（2026）'!$A:$A&amp;'[2]产值及收款计划（2026）'!$B:$B,'[2]产值及收款计划（2026）'!AV:AV)</f>
        <v>#REF!</v>
      </c>
      <c r="AW287" s="235" t="e" cm="1">
        <f t="array" ref="AW287">_xlfn.XLOOKUP($A287&amp;$B287,'[2]产值及收款计划（2026）'!$A:$A&amp;'[2]产值及收款计划（2026）'!$B:$B,'[2]产值及收款计划（2026）'!AW:AW)</f>
        <v>#REF!</v>
      </c>
      <c r="AX287" s="235" t="e" cm="1">
        <f t="array" ref="AX287">_xlfn.XLOOKUP($A287&amp;$B287,'[2]产值及收款计划（2026）'!$A:$A&amp;'[2]产值及收款计划（2026）'!$B:$B,'[2]产值及收款计划（2026）'!AX:AX)</f>
        <v>#REF!</v>
      </c>
      <c r="AY287" s="235" t="e" cm="1">
        <f t="array" ref="AY287">_xlfn.XLOOKUP($A287&amp;$B287,'[2]产值及收款计划（2026）'!$A:$A&amp;'[2]产值及收款计划（2026）'!$B:$B,'[2]产值及收款计划（2026）'!AY:AY)</f>
        <v>#REF!</v>
      </c>
      <c r="AZ287" s="235" t="e" cm="1">
        <f t="array" ref="AZ287">_xlfn.XLOOKUP($A287&amp;$B287,'[2]产值及收款计划（2026）'!$A:$A&amp;'[2]产值及收款计划（2026）'!$B:$B,'[2]产值及收款计划（2026）'!AZ:AZ)</f>
        <v>#REF!</v>
      </c>
      <c r="BA287" s="235" t="e" cm="1">
        <f t="array" ref="BA287">_xlfn.XLOOKUP($A287&amp;$B287,'[2]产值及收款计划（2026）'!$A:$A&amp;'[2]产值及收款计划（2026）'!$B:$B,'[2]产值及收款计划（2026）'!BA:BA)</f>
        <v>#REF!</v>
      </c>
      <c r="BB287" s="235" t="e" cm="1">
        <f t="array" ref="BB287">_xlfn.XLOOKUP($A287&amp;$B287,'[2]产值及收款计划（2026）'!$A:$A&amp;'[2]产值及收款计划（2026）'!$B:$B,'[2]产值及收款计划（2026）'!BB:BB)</f>
        <v>#REF!</v>
      </c>
      <c r="BC287" s="235" t="e" cm="1">
        <f t="array" ref="BC287">_xlfn.XLOOKUP($A287&amp;$B287,'[2]产值及收款计划（2026）'!$A:$A&amp;'[2]产值及收款计划（2026）'!$B:$B,'[2]产值及收款计划（2026）'!BC:BC)</f>
        <v>#REF!</v>
      </c>
      <c r="BD287" s="235" t="e" cm="1">
        <f t="array" ref="BD287">_xlfn.XLOOKUP($A287&amp;$B287,'[2]产值及收款计划（2026）'!$A:$A&amp;'[2]产值及收款计划（2026）'!$B:$B,'[2]产值及收款计划（2026）'!BD:BD)</f>
        <v>#REF!</v>
      </c>
      <c r="BE287" s="235" t="e" cm="1">
        <f t="array" ref="BE287">_xlfn.XLOOKUP($A287&amp;$B287,'[2]产值及收款计划（2026）'!$A:$A&amp;'[2]产值及收款计划（2026）'!$B:$B,'[2]产值及收款计划（2026）'!BE:BE)</f>
        <v>#REF!</v>
      </c>
      <c r="BF287" s="235" t="e" cm="1">
        <f t="array" ref="BF287">_xlfn.XLOOKUP($A287&amp;$B287,'[2]产值及收款计划（2026）'!$A:$A&amp;'[2]产值及收款计划（2026）'!$B:$B,'[2]产值及收款计划（2026）'!BF:BF)</f>
        <v>#REF!</v>
      </c>
      <c r="BG287" s="235" t="e" cm="1">
        <f t="array" ref="BG287">_xlfn.XLOOKUP($A287&amp;$B287,'[2]产值及收款计划（2026）'!$A:$A&amp;'[2]产值及收款计划（2026）'!$B:$B,'[2]产值及收款计划（2026）'!BG:BG)</f>
        <v>#REF!</v>
      </c>
      <c r="BH287" s="235" t="e" cm="1">
        <f t="array" ref="BH287">_xlfn.XLOOKUP($A287&amp;$B287,'[2]产值及收款计划（2026）'!$A:$A&amp;'[2]产值及收款计划（2026）'!$B:$B,'[2]产值及收款计划（2026）'!BH:BH)</f>
        <v>#REF!</v>
      </c>
      <c r="BI287" s="235" t="e" cm="1">
        <f t="array" ref="BI287">_xlfn.XLOOKUP($A287&amp;$B287,'[2]产值及收款计划（2026）'!$A:$A&amp;'[2]产值及收款计划（2026）'!$B:$B,'[2]产值及收款计划（2026）'!BI:BI)</f>
        <v>#REF!</v>
      </c>
      <c r="BJ287" s="235" t="e" cm="1">
        <f t="array" ref="BJ287">_xlfn.XLOOKUP($A287&amp;$B287,'[2]产值及收款计划（2026）'!$A:$A&amp;'[2]产值及收款计划（2026）'!$B:$B,'[2]产值及收款计划（2026）'!BJ:BJ)</f>
        <v>#REF!</v>
      </c>
      <c r="BK287" s="235" t="e" cm="1">
        <f t="array" ref="BK287">_xlfn.XLOOKUP($A287&amp;$B287,'[2]产值及收款计划（2026）'!$A:$A&amp;'[2]产值及收款计划（2026）'!$B:$B,'[2]产值及收款计划（2026）'!BK:BK)</f>
        <v>#REF!</v>
      </c>
      <c r="BL287" s="235" t="e" cm="1">
        <f t="array" ref="BL287">_xlfn.XLOOKUP($A287&amp;$B287,'[2]产值及收款计划（2026）'!$A:$A&amp;'[2]产值及收款计划（2026）'!$B:$B,'[2]产值及收款计划（2026）'!BL:BL)</f>
        <v>#REF!</v>
      </c>
      <c r="BM287" s="235"/>
      <c r="BN287" s="235"/>
      <c r="BO287" s="235"/>
      <c r="BP287" s="235"/>
      <c r="BQ287" s="235" t="e">
        <f>_xlfn.XLOOKUP($C287,应收未收表!$AJ:$AJ,应收未收表!AK:AK)</f>
        <v>#REF!</v>
      </c>
      <c r="BR287" s="235" t="e">
        <f>_xlfn.XLOOKUP($C287,应收未收表!$AJ:$AJ,应收未收表!AL:AL)</f>
        <v>#REF!</v>
      </c>
      <c r="BS287" s="235" t="e">
        <f>_xlfn.XLOOKUP($C287,应收未收表!$AJ:$AJ,应收未收表!AM:AM)</f>
        <v>#REF!</v>
      </c>
      <c r="BT287" s="235" t="e">
        <f>_xlfn.XLOOKUP($C287,应收未收表!$AJ:$AJ,应收未收表!AN:AN)</f>
        <v>#REF!</v>
      </c>
      <c r="BU287" s="234" t="e" cm="1">
        <f t="array" ref="BU287">_xlfn.XLOOKUP($A287&amp;$B287,'[2]产值及收款计划（2026）'!$A:$A&amp;'[2]产值及收款计划（2026）'!$B:$B,'[2]产值及收款计划（2026）'!BQ:BQ)</f>
        <v>#REF!</v>
      </c>
      <c r="BV287" s="235" t="e" cm="1">
        <f t="array" ref="BV287">_xlfn.XLOOKUP($A287&amp;$B287,'[2]产值及收款计划（2026）'!$A:$A&amp;'[2]产值及收款计划（2026）'!$B:$B,'[2]产值及收款计划（2026）'!BR:BR)</f>
        <v>#REF!</v>
      </c>
      <c r="CE287" s="235" cm="1">
        <f t="array" ref="CE287">_xlfn.XLOOKUP($A287&amp;$B287,'[2]产值及收款计划（2026）'!$A:$A&amp;'[2]产值及收款计划（2026）'!$B:$B,'[2]产值及收款计划（2026）'!CA:CA)</f>
        <v>0</v>
      </c>
      <c r="CF287" s="235" cm="1">
        <f t="array" ref="CF287">_xlfn.XLOOKUP($A287&amp;$B287,'[2]产值及收款计划（2026）'!$A:$A&amp;'[2]产值及收款计划（2026）'!$B:$B,'[2]产值及收款计划（2026）'!CB:CB)</f>
        <v>0</v>
      </c>
      <c r="CG287" s="235" cm="1">
        <f t="array" ref="CG287">_xlfn.XLOOKUP($A287&amp;$B287,'[2]产值及收款计划（2026）'!$A:$A&amp;'[2]产值及收款计划（2026）'!$B:$B,'[2]产值及收款计划（2026）'!CC:CC)</f>
        <v>0</v>
      </c>
      <c r="CH287" s="235" cm="1">
        <f t="array" ref="CH287">_xlfn.XLOOKUP($A287&amp;$B287,'[2]产值及收款计划（2026）'!$A:$A&amp;'[2]产值及收款计划（2026）'!$B:$B,'[2]产值及收款计划（2026）'!CD:CD)</f>
        <v>0</v>
      </c>
      <c r="CI287" s="235" cm="1">
        <f t="array" ref="CI287">_xlfn.XLOOKUP($A287&amp;$B287,'[2]产值及收款计划（2026）'!$A:$A&amp;'[2]产值及收款计划（2026）'!$B:$B,'[2]产值及收款计划（2026）'!CE:CE)</f>
        <v>0</v>
      </c>
      <c r="CJ287" s="235" cm="1">
        <f t="array" ref="CJ287">_xlfn.XLOOKUP($A287&amp;$B287,'[2]产值及收款计划（2026）'!$A:$A&amp;'[2]产值及收款计划（2026）'!$B:$B,'[2]产值及收款计划（2026）'!CF:CF)</f>
        <v>0</v>
      </c>
      <c r="CK287" s="235" cm="1">
        <f t="array" ref="CK287">_xlfn.XLOOKUP($A287&amp;$B287,'[2]产值及收款计划（2026）'!$A:$A&amp;'[2]产值及收款计划（2026）'!$B:$B,'[2]产值及收款计划（2026）'!CG:CG)</f>
        <v>0</v>
      </c>
      <c r="CL287" s="235" cm="1">
        <f t="array" ref="CL287">_xlfn.XLOOKUP($A287&amp;$B287,'[2]产值及收款计划（2026）'!$A:$A&amp;'[2]产值及收款计划（2026）'!$B:$B,'[2]产值及收款计划（2026）'!CH:CH)</f>
        <v>0</v>
      </c>
      <c r="CM287" s="235" cm="1">
        <f t="array" ref="CM287">_xlfn.XLOOKUP($A287&amp;$B287,'[2]产值及收款计划（2026）'!$A:$A&amp;'[2]产值及收款计划（2026）'!$B:$B,'[2]产值及收款计划（2026）'!CI:CI)</f>
        <v>0</v>
      </c>
      <c r="CN287" s="235" cm="1">
        <f t="array" ref="CN287">_xlfn.XLOOKUP($A287&amp;$B287,'[2]产值及收款计划（2026）'!$A:$A&amp;'[2]产值及收款计划（2026）'!$B:$B,'[2]产值及收款计划（2026）'!CJ:CJ)</f>
        <v>0</v>
      </c>
      <c r="CO287" s="235" cm="1">
        <f t="array" ref="CO287">_xlfn.XLOOKUP($A287&amp;$B287,'[2]产值及收款计划（2026）'!$A:$A&amp;'[2]产值及收款计划（2026）'!$B:$B,'[2]产值及收款计划（2026）'!CK:CK)</f>
        <v>0</v>
      </c>
      <c r="CP287" s="235" cm="1">
        <f t="array" ref="CP287">_xlfn.XLOOKUP($A287&amp;$B287,'[2]产值及收款计划（2026）'!$A:$A&amp;'[2]产值及收款计划（2026）'!$B:$B,'[2]产值及收款计划（2026）'!CL:CL)</f>
        <v>0</v>
      </c>
      <c r="DE287" s="235" cm="1">
        <f t="array" ref="DE287">_xlfn.XLOOKUP($A287&amp;$B287,'[2]产值及收款计划（2026）'!$A:$A&amp;'[2]产值及收款计划（2026）'!$B:$B,'[2]产值及收款计划（2026）'!DA:DA)</f>
        <v>0</v>
      </c>
      <c r="DF287" s="235" cm="1">
        <f t="array" ref="DF287">_xlfn.XLOOKUP($A287&amp;$B287,'[2]产值及收款计划（2026）'!$A:$A&amp;'[2]产值及收款计划（2026）'!$B:$B,'[2]产值及收款计划（2026）'!DB:DB)</f>
        <v>0</v>
      </c>
      <c r="DG287" s="235" cm="1">
        <f t="array" ref="DG287">_xlfn.XLOOKUP($A287&amp;$B287,'[2]产值及收款计划（2026）'!$A:$A&amp;'[2]产值及收款计划（2026）'!$B:$B,'[2]产值及收款计划（2026）'!DC:DC)</f>
        <v>0</v>
      </c>
      <c r="DH287" s="235" cm="1">
        <f t="array" ref="DH287">_xlfn.XLOOKUP($A287&amp;$B287,'[2]产值及收款计划（2026）'!$A:$A&amp;'[2]产值及收款计划（2026）'!$B:$B,'[2]产值及收款计划（2026）'!DD:DD)</f>
        <v>0</v>
      </c>
      <c r="DI287" s="235" cm="1">
        <f t="array" ref="DI287">_xlfn.XLOOKUP($A287&amp;$B287,'[2]产值及收款计划（2026）'!$A:$A&amp;'[2]产值及收款计划（2026）'!$B:$B,'[2]产值及收款计划（2026）'!DE:DE)</f>
        <v>0</v>
      </c>
      <c r="DJ287" s="235" cm="1">
        <f t="array" ref="DJ287">_xlfn.XLOOKUP($A287&amp;$B287,'[2]产值及收款计划（2026）'!$A:$A&amp;'[2]产值及收款计划（2026）'!$B:$B,'[2]产值及收款计划（2026）'!DF:DF)</f>
        <v>0</v>
      </c>
      <c r="DK287" s="235" cm="1">
        <f t="array" ref="DK287">_xlfn.XLOOKUP($A287&amp;$B287,'[2]产值及收款计划（2026）'!$A:$A&amp;'[2]产值及收款计划（2026）'!$B:$B,'[2]产值及收款计划（2026）'!DG:DG)</f>
        <v>0</v>
      </c>
      <c r="DL287" s="235" cm="1">
        <f t="array" ref="DL287">_xlfn.XLOOKUP($A287&amp;$B287,'[2]产值及收款计划（2026）'!$A:$A&amp;'[2]产值及收款计划（2026）'!$B:$B,'[2]产值及收款计划（2026）'!DH:DH)</f>
        <v>0</v>
      </c>
      <c r="DM287" s="235" cm="1">
        <f t="array" ref="DM287">_xlfn.XLOOKUP($A287&amp;$B287,'[2]产值及收款计划（2026）'!$A:$A&amp;'[2]产值及收款计划（2026）'!$B:$B,'[2]产值及收款计划（2026）'!DI:DI)</f>
        <v>0</v>
      </c>
      <c r="DN287" s="235" cm="1">
        <f t="array" ref="DN287">_xlfn.XLOOKUP($A287&amp;$B287,'[2]产值及收款计划（2026）'!$A:$A&amp;'[2]产值及收款计划（2026）'!$B:$B,'[2]产值及收款计划（2026）'!DJ:DJ)</f>
        <v>0</v>
      </c>
      <c r="DO287" s="235" cm="1">
        <f t="array" ref="DO287">_xlfn.XLOOKUP($A287&amp;$B287,'[2]产值及收款计划（2026）'!$A:$A&amp;'[2]产值及收款计划（2026）'!$B:$B,'[2]产值及收款计划（2026）'!DK:DK)</f>
        <v>0</v>
      </c>
      <c r="DP287" s="235" cm="1">
        <f t="array" ref="DP287">_xlfn.XLOOKUP($A287&amp;$B287,'[2]产值及收款计划（2026）'!$A:$A&amp;'[2]产值及收款计划（2026）'!$B:$B,'[2]产值及收款计划（2026）'!DL:DL)</f>
        <v>0</v>
      </c>
      <c r="DQ287" s="243"/>
      <c r="DR287" s="229"/>
    </row>
    <row r="288" ht="20.25" spans="1:122">
      <c r="A288" s="233">
        <f t="shared" si="19"/>
        <v>139</v>
      </c>
      <c r="B288" s="233" t="s">
        <v>26</v>
      </c>
      <c r="C288" s="234" t="e" cm="1">
        <f t="array" ref="C288">_xlfn.XLOOKUP($A288&amp;$B288,'[2]产值及收款计划（2026）'!$A:$A&amp;'[2]产值及收款计划（2026）'!$B:$B,'[2]产值及收款计划（2026）'!C:C)</f>
        <v>#REF!</v>
      </c>
      <c r="D288" s="234" t="e" cm="1">
        <f t="array" ref="D288">_xlfn.XLOOKUP($A288&amp;$B288,'[2]产值及收款计划（2026）'!$A:$A&amp;'[2]产值及收款计划（2026）'!$B:$B,'[2]产值及收款计划（2026）'!D:D)</f>
        <v>#REF!</v>
      </c>
      <c r="E288" s="235" t="e" cm="1">
        <f t="array" ref="E288">_xlfn.XLOOKUP($A288&amp;$B288,'[2]产值及收款计划（2026）'!$A:$A&amp;'[2]产值及收款计划（2026）'!$B:$B,'[2]产值及收款计划（2026）'!E:E)</f>
        <v>#REF!</v>
      </c>
      <c r="F288" s="235" t="e" cm="1">
        <f t="array" ref="F288">_xlfn.XLOOKUP($A288&amp;$B288,'[2]产值及收款计划（2026）'!$A:$A&amp;'[2]产值及收款计划（2026）'!$B:$B,'[2]产值及收款计划（2026）'!F:F)</f>
        <v>#REF!</v>
      </c>
      <c r="G288" s="235" t="e" cm="1">
        <f t="array" ref="G288">_xlfn.XLOOKUP($A288&amp;$B288,'[2]产值及收款计划（2026）'!$A:$A&amp;'[2]产值及收款计划（2026）'!$B:$B,'[2]产值及收款计划（2026）'!G:G)</f>
        <v>#REF!</v>
      </c>
      <c r="H288" s="235" t="e" cm="1">
        <f t="array" ref="H288">_xlfn.XLOOKUP($A288&amp;$B288,'[2]产值及收款计划（2026）'!$A:$A&amp;'[2]产值及收款计划（2026）'!$B:$B,'[2]产值及收款计划（2026）'!H:H)</f>
        <v>#REF!</v>
      </c>
      <c r="I288" s="236" t="e" cm="1">
        <f t="array" ref="I288">_xlfn.XLOOKUP($A288&amp;$B288,'[2]产值及收款计划（2026）'!$A:$A&amp;'[2]产值及收款计划（2026）'!$B:$B,'[2]产值及收款计划（2026）'!I:I)</f>
        <v>#REF!</v>
      </c>
      <c r="J288" s="237" t="e" cm="1">
        <f t="array" ref="J288">_xlfn.XLOOKUP($A288&amp;$B288,'[2]产值及收款计划（2026）'!$A:$A&amp;'[2]产值及收款计划（2026）'!$B:$B,'[2]产值及收款计划（2026）'!J:J)</f>
        <v>#REF!</v>
      </c>
      <c r="K288" s="235" t="e" cm="1">
        <f t="array" ref="K288">_xlfn.XLOOKUP($A288&amp;$B288,'[2]产值及收款计划（2026）'!$A:$A&amp;'[2]产值及收款计划（2026）'!$B:$B,'[2]产值及收款计划（2026）'!K:K)</f>
        <v>#REF!</v>
      </c>
      <c r="L288" s="235" t="e" cm="1">
        <f t="array" ref="L288">_xlfn.XLOOKUP($A288&amp;$B288,'[2]产值及收款计划（2026）'!$A:$A&amp;'[2]产值及收款计划（2026）'!$B:$B,'[2]产值及收款计划（2026）'!L:L)</f>
        <v>#REF!</v>
      </c>
      <c r="M288" s="235" t="e" cm="1">
        <f t="array" ref="M288">_xlfn.XLOOKUP($A288&amp;$B288,'[2]产值及收款计划（2026）'!$A:$A&amp;'[2]产值及收款计划（2026）'!$B:$B,'[2]产值及收款计划（2026）'!M:M)</f>
        <v>#REF!</v>
      </c>
      <c r="N288" s="235" t="e" cm="1">
        <f t="array" ref="N288">_xlfn.XLOOKUP($A288&amp;$B288,'[2]产值及收款计划（2026）'!$A:$A&amp;'[2]产值及收款计划（2026）'!$B:$B,'[2]产值及收款计划（2026）'!N:N)</f>
        <v>#REF!</v>
      </c>
      <c r="O288" s="235" t="e" cm="1">
        <f t="array" ref="O288">_xlfn.XLOOKUP($A288&amp;$B288,'[2]产值及收款计划（2026）'!$A:$A&amp;'[2]产值及收款计划（2026）'!$B:$B,'[2]产值及收款计划（2026）'!O:O)</f>
        <v>#REF!</v>
      </c>
      <c r="P288" s="234" t="e" cm="1">
        <f t="array" ref="P288">_xlfn.XLOOKUP($A288&amp;$B288,'[2]产值及收款计划（2026）'!$A:$A&amp;'[2]产值及收款计划（2026）'!$B:$B,'[2]产值及收款计划（2026）'!P:P)</f>
        <v>#REF!</v>
      </c>
      <c r="Q288" s="235" t="e" cm="1">
        <f t="array" ref="Q288">_xlfn.XLOOKUP($A288&amp;$B288,'[2]产值及收款计划（2026）'!$A:$A&amp;'[2]产值及收款计划（2026）'!$B:$B,'[2]产值及收款计划（2026）'!Q:Q)</f>
        <v>#REF!</v>
      </c>
      <c r="R288" s="235" t="e" cm="1">
        <f t="array" ref="R288">_xlfn.XLOOKUP($A288&amp;$B288,'[2]产值及收款计划（2026）'!$A:$A&amp;'[2]产值及收款计划（2026）'!$B:$B,'[2]产值及收款计划（2026）'!R:R)</f>
        <v>#REF!</v>
      </c>
      <c r="S288" s="235" t="e" cm="1">
        <f t="array" ref="S288">_xlfn.XLOOKUP($A288&amp;$B288,'[2]产值及收款计划（2026）'!$A:$A&amp;'[2]产值及收款计划（2026）'!$B:$B,'[2]产值及收款计划（2026）'!S:S)</f>
        <v>#REF!</v>
      </c>
      <c r="T288" s="235" t="e" cm="1">
        <f t="array" ref="T288">_xlfn.XLOOKUP($A288&amp;$B288,'[2]产值及收款计划（2026）'!$A:$A&amp;'[2]产值及收款计划（2026）'!$B:$B,'[2]产值及收款计划（2026）'!T:T)</f>
        <v>#REF!</v>
      </c>
      <c r="U288" s="235" t="e" cm="1">
        <f t="array" ref="U288">_xlfn.XLOOKUP($A288&amp;$B288,'[2]产值及收款计划（2026）'!$A:$A&amp;'[2]产值及收款计划（2026）'!$B:$B,'[2]产值及收款计划（2026）'!U:U)</f>
        <v>#REF!</v>
      </c>
      <c r="V288" s="235" t="e" cm="1">
        <f t="array" ref="V288">_xlfn.XLOOKUP($A288&amp;$B288,'[2]产值及收款计划（2026）'!$A:$A&amp;'[2]产值及收款计划（2026）'!$B:$B,'[2]产值及收款计划（2026）'!V:V)</f>
        <v>#REF!</v>
      </c>
      <c r="W288" s="235" t="e" cm="1">
        <f t="array" ref="W288">_xlfn.XLOOKUP($A288&amp;$B288,'[2]产值及收款计划（2026）'!$A:$A&amp;'[2]产值及收款计划（2026）'!$B:$B,'[2]产值及收款计划（2026）'!W:W)</f>
        <v>#REF!</v>
      </c>
      <c r="X288" s="235" t="e" cm="1">
        <f t="array" ref="X288">_xlfn.XLOOKUP($A288&amp;$B288,'[2]产值及收款计划（2026）'!$A:$A&amp;'[2]产值及收款计划（2026）'!$B:$B,'[2]产值及收款计划（2026）'!X:X)</f>
        <v>#REF!</v>
      </c>
      <c r="Y288" s="235" t="e" cm="1">
        <f t="array" ref="Y288">_xlfn.XLOOKUP($A288&amp;$B288,'[2]产值及收款计划（2026）'!$A:$A&amp;'[2]产值及收款计划（2026）'!$B:$B,'[2]产值及收款计划（2026）'!Y:Y)</f>
        <v>#REF!</v>
      </c>
      <c r="Z288" s="235" t="e" cm="1">
        <f t="array" ref="Z288">_xlfn.XLOOKUP($A288&amp;$B288,'[2]产值及收款计划（2026）'!$A:$A&amp;'[2]产值及收款计划（2026）'!$B:$B,'[2]产值及收款计划（2026）'!Z:Z)</f>
        <v>#REF!</v>
      </c>
      <c r="AA288" s="235" t="e" cm="1">
        <f t="array" ref="AA288">_xlfn.XLOOKUP($A288&amp;$B288,'[2]产值及收款计划（2026）'!$A:$A&amp;'[2]产值及收款计划（2026）'!$B:$B,'[2]产值及收款计划（2026）'!AA:AA)</f>
        <v>#REF!</v>
      </c>
      <c r="AB288" s="235" t="e" cm="1">
        <f t="array" ref="AB288">_xlfn.XLOOKUP($A288&amp;$B288,'[2]产值及收款计划（2026）'!$A:$A&amp;'[2]产值及收款计划（2026）'!$B:$B,'[2]产值及收款计划（2026）'!AB:AB)</f>
        <v>#REF!</v>
      </c>
      <c r="AC288" s="235" t="e" cm="1">
        <f t="array" ref="AC288">_xlfn.XLOOKUP($A288&amp;$B288,'[2]产值及收款计划（2026）'!$A:$A&amp;'[2]产值及收款计划（2026）'!$B:$B,'[2]产值及收款计划（2026）'!AC:AC)</f>
        <v>#REF!</v>
      </c>
      <c r="AD288" s="235" t="e" cm="1">
        <f t="array" ref="AD288">_xlfn.XLOOKUP($A288&amp;$B288,'[2]产值及收款计划（2026）'!$A:$A&amp;'[2]产值及收款计划（2026）'!$B:$B,'[2]产值及收款计划（2026）'!AD:AD)</f>
        <v>#REF!</v>
      </c>
      <c r="AE288" s="235" t="e" cm="1">
        <f t="array" ref="AE288">_xlfn.XLOOKUP($A288&amp;$B288,'[2]产值及收款计划（2026）'!$A:$A&amp;'[2]产值及收款计划（2026）'!$B:$B,'[2]产值及收款计划（2026）'!AE:AE)</f>
        <v>#REF!</v>
      </c>
      <c r="AF288" s="235" t="e" cm="1">
        <f t="array" ref="AF288">_xlfn.XLOOKUP($A288&amp;$B288,'[2]产值及收款计划（2026）'!$A:$A&amp;'[2]产值及收款计划（2026）'!$B:$B,'[2]产值及收款计划（2026）'!AF:AF)</f>
        <v>#REF!</v>
      </c>
      <c r="AG288" s="235" t="e" cm="1">
        <f t="array" ref="AG288">_xlfn.XLOOKUP($A288&amp;$B288,'[2]产值及收款计划（2026）'!$A:$A&amp;'[2]产值及收款计划（2026）'!$B:$B,'[2]产值及收款计划（2026）'!AG:AG)</f>
        <v>#REF!</v>
      </c>
      <c r="AH288" s="235" t="e" cm="1">
        <f t="array" ref="AH288">_xlfn.XLOOKUP($A288&amp;$B288,'[2]产值及收款计划（2026）'!$A:$A&amp;'[2]产值及收款计划（2026）'!$B:$B,'[2]产值及收款计划（2026）'!AH:AH)</f>
        <v>#REF!</v>
      </c>
      <c r="AI288" s="235" t="e" cm="1">
        <f t="array" ref="AI288">_xlfn.XLOOKUP($A288&amp;$B288,'[2]产值及收款计划（2026）'!$A:$A&amp;'[2]产值及收款计划（2026）'!$B:$B,'[2]产值及收款计划（2026）'!AI:AI)</f>
        <v>#REF!</v>
      </c>
      <c r="AJ288" s="235" t="e" cm="1">
        <f t="array" ref="AJ288">_xlfn.XLOOKUP($A288&amp;$B288,'[2]产值及收款计划（2026）'!$A:$A&amp;'[2]产值及收款计划（2026）'!$B:$B,'[2]产值及收款计划（2026）'!AJ:AJ)</f>
        <v>#REF!</v>
      </c>
      <c r="AK288" s="235" t="e" cm="1">
        <f t="array" ref="AK288">_xlfn.XLOOKUP($A288&amp;$B288,'[2]产值及收款计划（2026）'!$A:$A&amp;'[2]产值及收款计划（2026）'!$B:$B,'[2]产值及收款计划（2026）'!AK:AK)</f>
        <v>#REF!</v>
      </c>
      <c r="AL288" s="235" t="e" cm="1">
        <f t="array" ref="AL288">_xlfn.XLOOKUP($A288&amp;$B288,'[2]产值及收款计划（2026）'!$A:$A&amp;'[2]产值及收款计划（2026）'!$B:$B,'[2]产值及收款计划（2026）'!AL:AL)</f>
        <v>#REF!</v>
      </c>
      <c r="AM288" s="242" t="e" cm="1">
        <f t="array" ref="AM288">_xlfn.LET(_xlpm.勾选月份状态数组,TRANSPOSE('PPT(12-15页）-TOP10'!$A$3:$A$14),_xlpm.选择数据区,IF('PPT(12-15页）-TOP10'!$E$3="收款",$BA288:$BL288,$AA288:$AL288),SUM(_xlfn._xlws.FILTER(_xlpm.选择数据区,_xlpm.勾选月份状态数组,"")))</f>
        <v>#REF!</v>
      </c>
      <c r="AN288" s="235" t="e">
        <f>_xlfn.XLOOKUP($C288,应收未收表!$T:$T,应收未收表!AA:AA)</f>
        <v>#REF!</v>
      </c>
      <c r="AO288" s="235" t="e">
        <f>_xlfn.XLOOKUP($C288,应收未收表!$T:$T,应收未收表!AB:AB)</f>
        <v>#REF!</v>
      </c>
      <c r="AP288" s="235" t="e">
        <f>_xlfn.XLOOKUP($C288,应收未收表!$T:$T,应收未收表!AC:AC)</f>
        <v>#REF!</v>
      </c>
      <c r="AQ288" s="235" t="e">
        <f>_xlfn.XLOOKUP($C288,应收未收表!$T:$T,应收未收表!AE:AE)</f>
        <v>#REF!</v>
      </c>
      <c r="AR288" s="235" t="e">
        <f>_xlfn.XLOOKUP($C288,应收未收表!$T:$T,应收未收表!AF:AF)</f>
        <v>#REF!</v>
      </c>
      <c r="AS288" s="235" t="e" cm="1">
        <f t="array" ref="AS288">_xlfn.XLOOKUP($A288&amp;$B288,'[2]产值及收款计划（2026）'!$A:$A&amp;'[2]产值及收款计划（2026）'!$B:$B,'[2]产值及收款计划（2026）'!AS:AS)</f>
        <v>#REF!</v>
      </c>
      <c r="AT288" s="235" t="e" cm="1">
        <f t="array" ref="AT288">_xlfn.XLOOKUP($A288&amp;$B288,'[2]产值及收款计划（2026）'!$A:$A&amp;'[2]产值及收款计划（2026）'!$B:$B,'[2]产值及收款计划（2026）'!AT:AT)</f>
        <v>#REF!</v>
      </c>
      <c r="AU288" s="235" t="e" cm="1">
        <f t="array" ref="AU288">_xlfn.XLOOKUP($A288&amp;$B288,'[2]产值及收款计划（2026）'!$A:$A&amp;'[2]产值及收款计划（2026）'!$B:$B,'[2]产值及收款计划（2026）'!AU:AU)</f>
        <v>#REF!</v>
      </c>
      <c r="AV288" s="235" t="e" cm="1">
        <f t="array" ref="AV288">_xlfn.XLOOKUP($A288&amp;$B288,'[2]产值及收款计划（2026）'!$A:$A&amp;'[2]产值及收款计划（2026）'!$B:$B,'[2]产值及收款计划（2026）'!AV:AV)</f>
        <v>#REF!</v>
      </c>
      <c r="AW288" s="235" t="e" cm="1">
        <f t="array" ref="AW288">_xlfn.XLOOKUP($A288&amp;$B288,'[2]产值及收款计划（2026）'!$A:$A&amp;'[2]产值及收款计划（2026）'!$B:$B,'[2]产值及收款计划（2026）'!AW:AW)</f>
        <v>#REF!</v>
      </c>
      <c r="AX288" s="235" t="e" cm="1">
        <f t="array" ref="AX288">_xlfn.XLOOKUP($A288&amp;$B288,'[2]产值及收款计划（2026）'!$A:$A&amp;'[2]产值及收款计划（2026）'!$B:$B,'[2]产值及收款计划（2026）'!AX:AX)</f>
        <v>#REF!</v>
      </c>
      <c r="AY288" s="235" t="e" cm="1">
        <f t="array" ref="AY288">_xlfn.XLOOKUP($A288&amp;$B288,'[2]产值及收款计划（2026）'!$A:$A&amp;'[2]产值及收款计划（2026）'!$B:$B,'[2]产值及收款计划（2026）'!AY:AY)</f>
        <v>#REF!</v>
      </c>
      <c r="AZ288" s="235" t="e" cm="1">
        <f t="array" ref="AZ288">_xlfn.XLOOKUP($A288&amp;$B288,'[2]产值及收款计划（2026）'!$A:$A&amp;'[2]产值及收款计划（2026）'!$B:$B,'[2]产值及收款计划（2026）'!AZ:AZ)</f>
        <v>#REF!</v>
      </c>
      <c r="BA288" s="235" t="e" cm="1">
        <f t="array" ref="BA288">_xlfn.XLOOKUP($A288&amp;$B288,'[2]产值及收款计划（2026）'!$A:$A&amp;'[2]产值及收款计划（2026）'!$B:$B,'[2]产值及收款计划（2026）'!BA:BA)</f>
        <v>#REF!</v>
      </c>
      <c r="BB288" s="235" t="e" cm="1">
        <f t="array" ref="BB288">_xlfn.XLOOKUP($A288&amp;$B288,'[2]产值及收款计划（2026）'!$A:$A&amp;'[2]产值及收款计划（2026）'!$B:$B,'[2]产值及收款计划（2026）'!BB:BB)</f>
        <v>#REF!</v>
      </c>
      <c r="BC288" s="235" t="e" cm="1">
        <f t="array" ref="BC288">_xlfn.XLOOKUP($A288&amp;$B288,'[2]产值及收款计划（2026）'!$A:$A&amp;'[2]产值及收款计划（2026）'!$B:$B,'[2]产值及收款计划（2026）'!BC:BC)</f>
        <v>#REF!</v>
      </c>
      <c r="BD288" s="235" t="e" cm="1">
        <f t="array" ref="BD288">_xlfn.XLOOKUP($A288&amp;$B288,'[2]产值及收款计划（2026）'!$A:$A&amp;'[2]产值及收款计划（2026）'!$B:$B,'[2]产值及收款计划（2026）'!BD:BD)</f>
        <v>#REF!</v>
      </c>
      <c r="BE288" s="235" t="e" cm="1">
        <f t="array" ref="BE288">_xlfn.XLOOKUP($A288&amp;$B288,'[2]产值及收款计划（2026）'!$A:$A&amp;'[2]产值及收款计划（2026）'!$B:$B,'[2]产值及收款计划（2026）'!BE:BE)</f>
        <v>#REF!</v>
      </c>
      <c r="BF288" s="235" t="e" cm="1">
        <f t="array" ref="BF288">_xlfn.XLOOKUP($A288&amp;$B288,'[2]产值及收款计划（2026）'!$A:$A&amp;'[2]产值及收款计划（2026）'!$B:$B,'[2]产值及收款计划（2026）'!BF:BF)</f>
        <v>#REF!</v>
      </c>
      <c r="BG288" s="235" t="e" cm="1">
        <f t="array" ref="BG288">_xlfn.XLOOKUP($A288&amp;$B288,'[2]产值及收款计划（2026）'!$A:$A&amp;'[2]产值及收款计划（2026）'!$B:$B,'[2]产值及收款计划（2026）'!BG:BG)</f>
        <v>#REF!</v>
      </c>
      <c r="BH288" s="235" t="e" cm="1">
        <f t="array" ref="BH288">_xlfn.XLOOKUP($A288&amp;$B288,'[2]产值及收款计划（2026）'!$A:$A&amp;'[2]产值及收款计划（2026）'!$B:$B,'[2]产值及收款计划（2026）'!BH:BH)</f>
        <v>#REF!</v>
      </c>
      <c r="BI288" s="235" t="e" cm="1">
        <f t="array" ref="BI288">_xlfn.XLOOKUP($A288&amp;$B288,'[2]产值及收款计划（2026）'!$A:$A&amp;'[2]产值及收款计划（2026）'!$B:$B,'[2]产值及收款计划（2026）'!BI:BI)</f>
        <v>#REF!</v>
      </c>
      <c r="BJ288" s="235" t="e" cm="1">
        <f t="array" ref="BJ288">_xlfn.XLOOKUP($A288&amp;$B288,'[2]产值及收款计划（2026）'!$A:$A&amp;'[2]产值及收款计划（2026）'!$B:$B,'[2]产值及收款计划（2026）'!BJ:BJ)</f>
        <v>#REF!</v>
      </c>
      <c r="BK288" s="235" t="e" cm="1">
        <f t="array" ref="BK288">_xlfn.XLOOKUP($A288&amp;$B288,'[2]产值及收款计划（2026）'!$A:$A&amp;'[2]产值及收款计划（2026）'!$B:$B,'[2]产值及收款计划（2026）'!BK:BK)</f>
        <v>#REF!</v>
      </c>
      <c r="BL288" s="235" t="e" cm="1">
        <f t="array" ref="BL288">_xlfn.XLOOKUP($A288&amp;$B288,'[2]产值及收款计划（2026）'!$A:$A&amp;'[2]产值及收款计划（2026）'!$B:$B,'[2]产值及收款计划（2026）'!BL:BL)</f>
        <v>#REF!</v>
      </c>
      <c r="BM288" s="235"/>
      <c r="BN288" s="235"/>
      <c r="BO288" s="235"/>
      <c r="BP288" s="235"/>
      <c r="BQ288" s="235" t="e">
        <f>_xlfn.XLOOKUP($C288,应收未收表!$AJ:$AJ,应收未收表!AK:AK)</f>
        <v>#REF!</v>
      </c>
      <c r="BR288" s="235" t="e">
        <f>_xlfn.XLOOKUP($C288,应收未收表!$AJ:$AJ,应收未收表!AL:AL)</f>
        <v>#REF!</v>
      </c>
      <c r="BS288" s="235" t="e">
        <f>_xlfn.XLOOKUP($C288,应收未收表!$AJ:$AJ,应收未收表!AM:AM)</f>
        <v>#REF!</v>
      </c>
      <c r="BT288" s="235" t="e">
        <f>_xlfn.XLOOKUP($C288,应收未收表!$AJ:$AJ,应收未收表!AN:AN)</f>
        <v>#REF!</v>
      </c>
      <c r="BU288" s="234" t="e" cm="1">
        <f t="array" ref="BU288">_xlfn.XLOOKUP($A288&amp;$B288,'[2]产值及收款计划（2026）'!$A:$A&amp;'[2]产值及收款计划（2026）'!$B:$B,'[2]产值及收款计划（2026）'!BQ:BQ)</f>
        <v>#REF!</v>
      </c>
      <c r="BV288" s="235" t="e" cm="1">
        <f t="array" ref="BV288">_xlfn.XLOOKUP($A288&amp;$B288,'[2]产值及收款计划（2026）'!$A:$A&amp;'[2]产值及收款计划（2026）'!$B:$B,'[2]产值及收款计划（2026）'!BR:BR)</f>
        <v>#REF!</v>
      </c>
      <c r="CE288" s="235" cm="1">
        <f t="array" ref="CE288">_xlfn.XLOOKUP($A288&amp;$B288,'[2]产值及收款计划（2026）'!$A:$A&amp;'[2]产值及收款计划（2026）'!$B:$B,'[2]产值及收款计划（2026）'!CA:CA)</f>
        <v>0</v>
      </c>
      <c r="CF288" s="235" cm="1">
        <f t="array" ref="CF288">_xlfn.XLOOKUP($A288&amp;$B288,'[2]产值及收款计划（2026）'!$A:$A&amp;'[2]产值及收款计划（2026）'!$B:$B,'[2]产值及收款计划（2026）'!CB:CB)</f>
        <v>0</v>
      </c>
      <c r="CG288" s="235" cm="1">
        <f t="array" ref="CG288">_xlfn.XLOOKUP($A288&amp;$B288,'[2]产值及收款计划（2026）'!$A:$A&amp;'[2]产值及收款计划（2026）'!$B:$B,'[2]产值及收款计划（2026）'!CC:CC)</f>
        <v>0</v>
      </c>
      <c r="CH288" s="235" cm="1">
        <f t="array" ref="CH288">_xlfn.XLOOKUP($A288&amp;$B288,'[2]产值及收款计划（2026）'!$A:$A&amp;'[2]产值及收款计划（2026）'!$B:$B,'[2]产值及收款计划（2026）'!CD:CD)</f>
        <v>0</v>
      </c>
      <c r="CI288" s="235" cm="1">
        <f t="array" ref="CI288">_xlfn.XLOOKUP($A288&amp;$B288,'[2]产值及收款计划（2026）'!$A:$A&amp;'[2]产值及收款计划（2026）'!$B:$B,'[2]产值及收款计划（2026）'!CE:CE)</f>
        <v>0</v>
      </c>
      <c r="CJ288" s="235" cm="1">
        <f t="array" ref="CJ288">_xlfn.XLOOKUP($A288&amp;$B288,'[2]产值及收款计划（2026）'!$A:$A&amp;'[2]产值及收款计划（2026）'!$B:$B,'[2]产值及收款计划（2026）'!CF:CF)</f>
        <v>0</v>
      </c>
      <c r="CK288" s="235" cm="1">
        <f t="array" ref="CK288">_xlfn.XLOOKUP($A288&amp;$B288,'[2]产值及收款计划（2026）'!$A:$A&amp;'[2]产值及收款计划（2026）'!$B:$B,'[2]产值及收款计划（2026）'!CG:CG)</f>
        <v>0</v>
      </c>
      <c r="CL288" s="235" cm="1">
        <f t="array" ref="CL288">_xlfn.XLOOKUP($A288&amp;$B288,'[2]产值及收款计划（2026）'!$A:$A&amp;'[2]产值及收款计划（2026）'!$B:$B,'[2]产值及收款计划（2026）'!CH:CH)</f>
        <v>0</v>
      </c>
      <c r="CM288" s="235" cm="1">
        <f t="array" ref="CM288">_xlfn.XLOOKUP($A288&amp;$B288,'[2]产值及收款计划（2026）'!$A:$A&amp;'[2]产值及收款计划（2026）'!$B:$B,'[2]产值及收款计划（2026）'!CI:CI)</f>
        <v>0</v>
      </c>
      <c r="CN288" s="235" cm="1">
        <f t="array" ref="CN288">_xlfn.XLOOKUP($A288&amp;$B288,'[2]产值及收款计划（2026）'!$A:$A&amp;'[2]产值及收款计划（2026）'!$B:$B,'[2]产值及收款计划（2026）'!CJ:CJ)</f>
        <v>0</v>
      </c>
      <c r="CO288" s="235" cm="1">
        <f t="array" ref="CO288">_xlfn.XLOOKUP($A288&amp;$B288,'[2]产值及收款计划（2026）'!$A:$A&amp;'[2]产值及收款计划（2026）'!$B:$B,'[2]产值及收款计划（2026）'!CK:CK)</f>
        <v>0</v>
      </c>
      <c r="CP288" s="235" cm="1">
        <f t="array" ref="CP288">_xlfn.XLOOKUP($A288&amp;$B288,'[2]产值及收款计划（2026）'!$A:$A&amp;'[2]产值及收款计划（2026）'!$B:$B,'[2]产值及收款计划（2026）'!CL:CL)</f>
        <v>0</v>
      </c>
      <c r="DE288" s="235" cm="1">
        <f t="array" ref="DE288">_xlfn.XLOOKUP($A288&amp;$B288,'[2]产值及收款计划（2026）'!$A:$A&amp;'[2]产值及收款计划（2026）'!$B:$B,'[2]产值及收款计划（2026）'!DA:DA)</f>
        <v>0</v>
      </c>
      <c r="DF288" s="235" cm="1">
        <f t="array" ref="DF288">_xlfn.XLOOKUP($A288&amp;$B288,'[2]产值及收款计划（2026）'!$A:$A&amp;'[2]产值及收款计划（2026）'!$B:$B,'[2]产值及收款计划（2026）'!DB:DB)</f>
        <v>0</v>
      </c>
      <c r="DG288" s="235" cm="1">
        <f t="array" ref="DG288">_xlfn.XLOOKUP($A288&amp;$B288,'[2]产值及收款计划（2026）'!$A:$A&amp;'[2]产值及收款计划（2026）'!$B:$B,'[2]产值及收款计划（2026）'!DC:DC)</f>
        <v>0</v>
      </c>
      <c r="DH288" s="235" cm="1">
        <f t="array" ref="DH288">_xlfn.XLOOKUP($A288&amp;$B288,'[2]产值及收款计划（2026）'!$A:$A&amp;'[2]产值及收款计划（2026）'!$B:$B,'[2]产值及收款计划（2026）'!DD:DD)</f>
        <v>0</v>
      </c>
      <c r="DI288" s="235" cm="1">
        <f t="array" ref="DI288">_xlfn.XLOOKUP($A288&amp;$B288,'[2]产值及收款计划（2026）'!$A:$A&amp;'[2]产值及收款计划（2026）'!$B:$B,'[2]产值及收款计划（2026）'!DE:DE)</f>
        <v>0</v>
      </c>
      <c r="DJ288" s="235" cm="1">
        <f t="array" ref="DJ288">_xlfn.XLOOKUP($A288&amp;$B288,'[2]产值及收款计划（2026）'!$A:$A&amp;'[2]产值及收款计划（2026）'!$B:$B,'[2]产值及收款计划（2026）'!DF:DF)</f>
        <v>0</v>
      </c>
      <c r="DK288" s="235" cm="1">
        <f t="array" ref="DK288">_xlfn.XLOOKUP($A288&amp;$B288,'[2]产值及收款计划（2026）'!$A:$A&amp;'[2]产值及收款计划（2026）'!$B:$B,'[2]产值及收款计划（2026）'!DG:DG)</f>
        <v>0</v>
      </c>
      <c r="DL288" s="235" cm="1">
        <f t="array" ref="DL288">_xlfn.XLOOKUP($A288&amp;$B288,'[2]产值及收款计划（2026）'!$A:$A&amp;'[2]产值及收款计划（2026）'!$B:$B,'[2]产值及收款计划（2026）'!DH:DH)</f>
        <v>0</v>
      </c>
      <c r="DM288" s="235" cm="1">
        <f t="array" ref="DM288">_xlfn.XLOOKUP($A288&amp;$B288,'[2]产值及收款计划（2026）'!$A:$A&amp;'[2]产值及收款计划（2026）'!$B:$B,'[2]产值及收款计划（2026）'!DI:DI)</f>
        <v>0</v>
      </c>
      <c r="DN288" s="235" cm="1">
        <f t="array" ref="DN288">_xlfn.XLOOKUP($A288&amp;$B288,'[2]产值及收款计划（2026）'!$A:$A&amp;'[2]产值及收款计划（2026）'!$B:$B,'[2]产值及收款计划（2026）'!DJ:DJ)</f>
        <v>0</v>
      </c>
      <c r="DO288" s="235" cm="1">
        <f t="array" ref="DO288">_xlfn.XLOOKUP($A288&amp;$B288,'[2]产值及收款计划（2026）'!$A:$A&amp;'[2]产值及收款计划（2026）'!$B:$B,'[2]产值及收款计划（2026）'!DK:DK)</f>
        <v>0</v>
      </c>
      <c r="DP288" s="235" cm="1">
        <f t="array" ref="DP288">_xlfn.XLOOKUP($A288&amp;$B288,'[2]产值及收款计划（2026）'!$A:$A&amp;'[2]产值及收款计划（2026）'!$B:$B,'[2]产值及收款计划（2026）'!DL:DL)</f>
        <v>0</v>
      </c>
      <c r="DQ288" s="243"/>
      <c r="DR288" s="229"/>
    </row>
    <row r="289" ht="20.25" spans="1:122">
      <c r="A289" s="233">
        <f t="shared" ref="A289:A295" si="20">A288+1</f>
        <v>140</v>
      </c>
      <c r="B289" s="233" t="s">
        <v>26</v>
      </c>
      <c r="C289" s="234" t="e" cm="1">
        <f t="array" ref="C289">_xlfn.XLOOKUP($A289&amp;$B289,'[2]产值及收款计划（2026）'!$A:$A&amp;'[2]产值及收款计划（2026）'!$B:$B,'[2]产值及收款计划（2026）'!C:C)</f>
        <v>#REF!</v>
      </c>
      <c r="D289" s="234" t="e" cm="1">
        <f t="array" ref="D289">_xlfn.XLOOKUP($A289&amp;$B289,'[2]产值及收款计划（2026）'!$A:$A&amp;'[2]产值及收款计划（2026）'!$B:$B,'[2]产值及收款计划（2026）'!D:D)</f>
        <v>#REF!</v>
      </c>
      <c r="E289" s="235" t="e" cm="1">
        <f t="array" ref="E289">_xlfn.XLOOKUP($A289&amp;$B289,'[2]产值及收款计划（2026）'!$A:$A&amp;'[2]产值及收款计划（2026）'!$B:$B,'[2]产值及收款计划（2026）'!E:E)</f>
        <v>#REF!</v>
      </c>
      <c r="F289" s="235" t="e" cm="1">
        <f t="array" ref="F289">_xlfn.XLOOKUP($A289&amp;$B289,'[2]产值及收款计划（2026）'!$A:$A&amp;'[2]产值及收款计划（2026）'!$B:$B,'[2]产值及收款计划（2026）'!F:F)</f>
        <v>#REF!</v>
      </c>
      <c r="G289" s="235" t="e" cm="1">
        <f t="array" ref="G289">_xlfn.XLOOKUP($A289&amp;$B289,'[2]产值及收款计划（2026）'!$A:$A&amp;'[2]产值及收款计划（2026）'!$B:$B,'[2]产值及收款计划（2026）'!G:G)</f>
        <v>#REF!</v>
      </c>
      <c r="H289" s="235" t="e" cm="1">
        <f t="array" ref="H289">_xlfn.XLOOKUP($A289&amp;$B289,'[2]产值及收款计划（2026）'!$A:$A&amp;'[2]产值及收款计划（2026）'!$B:$B,'[2]产值及收款计划（2026）'!H:H)</f>
        <v>#REF!</v>
      </c>
      <c r="I289" s="236" t="e" cm="1">
        <f t="array" ref="I289">_xlfn.XLOOKUP($A289&amp;$B289,'[2]产值及收款计划（2026）'!$A:$A&amp;'[2]产值及收款计划（2026）'!$B:$B,'[2]产值及收款计划（2026）'!I:I)</f>
        <v>#REF!</v>
      </c>
      <c r="J289" s="237" t="e" cm="1">
        <f t="array" ref="J289">_xlfn.XLOOKUP($A289&amp;$B289,'[2]产值及收款计划（2026）'!$A:$A&amp;'[2]产值及收款计划（2026）'!$B:$B,'[2]产值及收款计划（2026）'!J:J)</f>
        <v>#REF!</v>
      </c>
      <c r="K289" s="235" t="e" cm="1">
        <f t="array" ref="K289">_xlfn.XLOOKUP($A289&amp;$B289,'[2]产值及收款计划（2026）'!$A:$A&amp;'[2]产值及收款计划（2026）'!$B:$B,'[2]产值及收款计划（2026）'!K:K)</f>
        <v>#REF!</v>
      </c>
      <c r="L289" s="235" t="e" cm="1">
        <f t="array" ref="L289">_xlfn.XLOOKUP($A289&amp;$B289,'[2]产值及收款计划（2026）'!$A:$A&amp;'[2]产值及收款计划（2026）'!$B:$B,'[2]产值及收款计划（2026）'!L:L)</f>
        <v>#REF!</v>
      </c>
      <c r="M289" s="235" t="e" cm="1">
        <f t="array" ref="M289">_xlfn.XLOOKUP($A289&amp;$B289,'[2]产值及收款计划（2026）'!$A:$A&amp;'[2]产值及收款计划（2026）'!$B:$B,'[2]产值及收款计划（2026）'!M:M)</f>
        <v>#REF!</v>
      </c>
      <c r="N289" s="235" t="e" cm="1">
        <f t="array" ref="N289">_xlfn.XLOOKUP($A289&amp;$B289,'[2]产值及收款计划（2026）'!$A:$A&amp;'[2]产值及收款计划（2026）'!$B:$B,'[2]产值及收款计划（2026）'!N:N)</f>
        <v>#REF!</v>
      </c>
      <c r="O289" s="235" t="e" cm="1">
        <f t="array" ref="O289">_xlfn.XLOOKUP($A289&amp;$B289,'[2]产值及收款计划（2026）'!$A:$A&amp;'[2]产值及收款计划（2026）'!$B:$B,'[2]产值及收款计划（2026）'!O:O)</f>
        <v>#REF!</v>
      </c>
      <c r="P289" s="234" t="e" cm="1">
        <f t="array" ref="P289">_xlfn.XLOOKUP($A289&amp;$B289,'[2]产值及收款计划（2026）'!$A:$A&amp;'[2]产值及收款计划（2026）'!$B:$B,'[2]产值及收款计划（2026）'!P:P)</f>
        <v>#REF!</v>
      </c>
      <c r="Q289" s="235" t="e" cm="1">
        <f t="array" ref="Q289">_xlfn.XLOOKUP($A289&amp;$B289,'[2]产值及收款计划（2026）'!$A:$A&amp;'[2]产值及收款计划（2026）'!$B:$B,'[2]产值及收款计划（2026）'!Q:Q)</f>
        <v>#REF!</v>
      </c>
      <c r="R289" s="235" t="e" cm="1">
        <f t="array" ref="R289">_xlfn.XLOOKUP($A289&amp;$B289,'[2]产值及收款计划（2026）'!$A:$A&amp;'[2]产值及收款计划（2026）'!$B:$B,'[2]产值及收款计划（2026）'!R:R)</f>
        <v>#REF!</v>
      </c>
      <c r="S289" s="235" t="e" cm="1">
        <f t="array" ref="S289">_xlfn.XLOOKUP($A289&amp;$B289,'[2]产值及收款计划（2026）'!$A:$A&amp;'[2]产值及收款计划（2026）'!$B:$B,'[2]产值及收款计划（2026）'!S:S)</f>
        <v>#REF!</v>
      </c>
      <c r="T289" s="235" t="e" cm="1">
        <f t="array" ref="T289">_xlfn.XLOOKUP($A289&amp;$B289,'[2]产值及收款计划（2026）'!$A:$A&amp;'[2]产值及收款计划（2026）'!$B:$B,'[2]产值及收款计划（2026）'!T:T)</f>
        <v>#REF!</v>
      </c>
      <c r="U289" s="235" t="e" cm="1">
        <f t="array" ref="U289">_xlfn.XLOOKUP($A289&amp;$B289,'[2]产值及收款计划（2026）'!$A:$A&amp;'[2]产值及收款计划（2026）'!$B:$B,'[2]产值及收款计划（2026）'!U:U)</f>
        <v>#REF!</v>
      </c>
      <c r="V289" s="235" t="e" cm="1">
        <f t="array" ref="V289">_xlfn.XLOOKUP($A289&amp;$B289,'[2]产值及收款计划（2026）'!$A:$A&amp;'[2]产值及收款计划（2026）'!$B:$B,'[2]产值及收款计划（2026）'!V:V)</f>
        <v>#REF!</v>
      </c>
      <c r="W289" s="235" t="e" cm="1">
        <f t="array" ref="W289">_xlfn.XLOOKUP($A289&amp;$B289,'[2]产值及收款计划（2026）'!$A:$A&amp;'[2]产值及收款计划（2026）'!$B:$B,'[2]产值及收款计划（2026）'!W:W)</f>
        <v>#REF!</v>
      </c>
      <c r="X289" s="235" t="e" cm="1">
        <f t="array" ref="X289">_xlfn.XLOOKUP($A289&amp;$B289,'[2]产值及收款计划（2026）'!$A:$A&amp;'[2]产值及收款计划（2026）'!$B:$B,'[2]产值及收款计划（2026）'!X:X)</f>
        <v>#REF!</v>
      </c>
      <c r="Y289" s="235" t="e" cm="1">
        <f t="array" ref="Y289">_xlfn.XLOOKUP($A289&amp;$B289,'[2]产值及收款计划（2026）'!$A:$A&amp;'[2]产值及收款计划（2026）'!$B:$B,'[2]产值及收款计划（2026）'!Y:Y)</f>
        <v>#REF!</v>
      </c>
      <c r="Z289" s="235" t="e" cm="1">
        <f t="array" ref="Z289">_xlfn.XLOOKUP($A289&amp;$B289,'[2]产值及收款计划（2026）'!$A:$A&amp;'[2]产值及收款计划（2026）'!$B:$B,'[2]产值及收款计划（2026）'!Z:Z)</f>
        <v>#REF!</v>
      </c>
      <c r="AA289" s="235" t="e" cm="1">
        <f t="array" ref="AA289">_xlfn.XLOOKUP($A289&amp;$B289,'[2]产值及收款计划（2026）'!$A:$A&amp;'[2]产值及收款计划（2026）'!$B:$B,'[2]产值及收款计划（2026）'!AA:AA)</f>
        <v>#REF!</v>
      </c>
      <c r="AB289" s="235" t="e" cm="1">
        <f t="array" ref="AB289">_xlfn.XLOOKUP($A289&amp;$B289,'[2]产值及收款计划（2026）'!$A:$A&amp;'[2]产值及收款计划（2026）'!$B:$B,'[2]产值及收款计划（2026）'!AB:AB)</f>
        <v>#REF!</v>
      </c>
      <c r="AC289" s="235" t="e" cm="1">
        <f t="array" ref="AC289">_xlfn.XLOOKUP($A289&amp;$B289,'[2]产值及收款计划（2026）'!$A:$A&amp;'[2]产值及收款计划（2026）'!$B:$B,'[2]产值及收款计划（2026）'!AC:AC)</f>
        <v>#REF!</v>
      </c>
      <c r="AD289" s="235" t="e" cm="1">
        <f t="array" ref="AD289">_xlfn.XLOOKUP($A289&amp;$B289,'[2]产值及收款计划（2026）'!$A:$A&amp;'[2]产值及收款计划（2026）'!$B:$B,'[2]产值及收款计划（2026）'!AD:AD)</f>
        <v>#REF!</v>
      </c>
      <c r="AE289" s="235" t="e" cm="1">
        <f t="array" ref="AE289">_xlfn.XLOOKUP($A289&amp;$B289,'[2]产值及收款计划（2026）'!$A:$A&amp;'[2]产值及收款计划（2026）'!$B:$B,'[2]产值及收款计划（2026）'!AE:AE)</f>
        <v>#REF!</v>
      </c>
      <c r="AF289" s="235" t="e" cm="1">
        <f t="array" ref="AF289">_xlfn.XLOOKUP($A289&amp;$B289,'[2]产值及收款计划（2026）'!$A:$A&amp;'[2]产值及收款计划（2026）'!$B:$B,'[2]产值及收款计划（2026）'!AF:AF)</f>
        <v>#REF!</v>
      </c>
      <c r="AG289" s="235" t="e" cm="1">
        <f t="array" ref="AG289">_xlfn.XLOOKUP($A289&amp;$B289,'[2]产值及收款计划（2026）'!$A:$A&amp;'[2]产值及收款计划（2026）'!$B:$B,'[2]产值及收款计划（2026）'!AG:AG)</f>
        <v>#REF!</v>
      </c>
      <c r="AH289" s="235" t="e" cm="1">
        <f t="array" ref="AH289">_xlfn.XLOOKUP($A289&amp;$B289,'[2]产值及收款计划（2026）'!$A:$A&amp;'[2]产值及收款计划（2026）'!$B:$B,'[2]产值及收款计划（2026）'!AH:AH)</f>
        <v>#REF!</v>
      </c>
      <c r="AI289" s="235" t="e" cm="1">
        <f t="array" ref="AI289">_xlfn.XLOOKUP($A289&amp;$B289,'[2]产值及收款计划（2026）'!$A:$A&amp;'[2]产值及收款计划（2026）'!$B:$B,'[2]产值及收款计划（2026）'!AI:AI)</f>
        <v>#REF!</v>
      </c>
      <c r="AJ289" s="235" t="e" cm="1">
        <f t="array" ref="AJ289">_xlfn.XLOOKUP($A289&amp;$B289,'[2]产值及收款计划（2026）'!$A:$A&amp;'[2]产值及收款计划（2026）'!$B:$B,'[2]产值及收款计划（2026）'!AJ:AJ)</f>
        <v>#REF!</v>
      </c>
      <c r="AK289" s="235" t="e" cm="1">
        <f t="array" ref="AK289">_xlfn.XLOOKUP($A289&amp;$B289,'[2]产值及收款计划（2026）'!$A:$A&amp;'[2]产值及收款计划（2026）'!$B:$B,'[2]产值及收款计划（2026）'!AK:AK)</f>
        <v>#REF!</v>
      </c>
      <c r="AL289" s="235" t="e" cm="1">
        <f t="array" ref="AL289">_xlfn.XLOOKUP($A289&amp;$B289,'[2]产值及收款计划（2026）'!$A:$A&amp;'[2]产值及收款计划（2026）'!$B:$B,'[2]产值及收款计划（2026）'!AL:AL)</f>
        <v>#REF!</v>
      </c>
      <c r="AM289" s="242" t="e" cm="1">
        <f t="array" ref="AM289">_xlfn.LET(_xlpm.勾选月份状态数组,TRANSPOSE('PPT(12-15页）-TOP10'!$A$3:$A$14),_xlpm.选择数据区,IF('PPT(12-15页）-TOP10'!$E$3="收款",$BA289:$BL289,$AA289:$AL289),SUM(_xlfn._xlws.FILTER(_xlpm.选择数据区,_xlpm.勾选月份状态数组,"")))</f>
        <v>#REF!</v>
      </c>
      <c r="AN289" s="235" t="e">
        <f>_xlfn.XLOOKUP($C289,应收未收表!$T:$T,应收未收表!AA:AA)</f>
        <v>#REF!</v>
      </c>
      <c r="AO289" s="235" t="e">
        <f>_xlfn.XLOOKUP($C289,应收未收表!$T:$T,应收未收表!AB:AB)</f>
        <v>#REF!</v>
      </c>
      <c r="AP289" s="235" t="e">
        <f>_xlfn.XLOOKUP($C289,应收未收表!$T:$T,应收未收表!AC:AC)</f>
        <v>#REF!</v>
      </c>
      <c r="AQ289" s="235" t="e">
        <f>_xlfn.XLOOKUP($C289,应收未收表!$T:$T,应收未收表!AE:AE)</f>
        <v>#REF!</v>
      </c>
      <c r="AR289" s="235" t="e">
        <f>_xlfn.XLOOKUP($C289,应收未收表!$T:$T,应收未收表!AF:AF)</f>
        <v>#REF!</v>
      </c>
      <c r="AS289" s="235" t="e" cm="1">
        <f t="array" ref="AS289">_xlfn.XLOOKUP($A289&amp;$B289,'[2]产值及收款计划（2026）'!$A:$A&amp;'[2]产值及收款计划（2026）'!$B:$B,'[2]产值及收款计划（2026）'!AS:AS)</f>
        <v>#REF!</v>
      </c>
      <c r="AT289" s="235" t="e" cm="1">
        <f t="array" ref="AT289">_xlfn.XLOOKUP($A289&amp;$B289,'[2]产值及收款计划（2026）'!$A:$A&amp;'[2]产值及收款计划（2026）'!$B:$B,'[2]产值及收款计划（2026）'!AT:AT)</f>
        <v>#REF!</v>
      </c>
      <c r="AU289" s="235" t="e" cm="1">
        <f t="array" ref="AU289">_xlfn.XLOOKUP($A289&amp;$B289,'[2]产值及收款计划（2026）'!$A:$A&amp;'[2]产值及收款计划（2026）'!$B:$B,'[2]产值及收款计划（2026）'!AU:AU)</f>
        <v>#REF!</v>
      </c>
      <c r="AV289" s="235" t="e" cm="1">
        <f t="array" ref="AV289">_xlfn.XLOOKUP($A289&amp;$B289,'[2]产值及收款计划（2026）'!$A:$A&amp;'[2]产值及收款计划（2026）'!$B:$B,'[2]产值及收款计划（2026）'!AV:AV)</f>
        <v>#REF!</v>
      </c>
      <c r="AW289" s="235" t="e" cm="1">
        <f t="array" ref="AW289">_xlfn.XLOOKUP($A289&amp;$B289,'[2]产值及收款计划（2026）'!$A:$A&amp;'[2]产值及收款计划（2026）'!$B:$B,'[2]产值及收款计划（2026）'!AW:AW)</f>
        <v>#REF!</v>
      </c>
      <c r="AX289" s="235" t="e" cm="1">
        <f t="array" ref="AX289">_xlfn.XLOOKUP($A289&amp;$B289,'[2]产值及收款计划（2026）'!$A:$A&amp;'[2]产值及收款计划（2026）'!$B:$B,'[2]产值及收款计划（2026）'!AX:AX)</f>
        <v>#REF!</v>
      </c>
      <c r="AY289" s="235" t="e" cm="1">
        <f t="array" ref="AY289">_xlfn.XLOOKUP($A289&amp;$B289,'[2]产值及收款计划（2026）'!$A:$A&amp;'[2]产值及收款计划（2026）'!$B:$B,'[2]产值及收款计划（2026）'!AY:AY)</f>
        <v>#REF!</v>
      </c>
      <c r="AZ289" s="235" t="e" cm="1">
        <f t="array" ref="AZ289">_xlfn.XLOOKUP($A289&amp;$B289,'[2]产值及收款计划（2026）'!$A:$A&amp;'[2]产值及收款计划（2026）'!$B:$B,'[2]产值及收款计划（2026）'!AZ:AZ)</f>
        <v>#REF!</v>
      </c>
      <c r="BA289" s="235" t="e" cm="1">
        <f t="array" ref="BA289">_xlfn.XLOOKUP($A289&amp;$B289,'[2]产值及收款计划（2026）'!$A:$A&amp;'[2]产值及收款计划（2026）'!$B:$B,'[2]产值及收款计划（2026）'!BA:BA)</f>
        <v>#REF!</v>
      </c>
      <c r="BB289" s="235" t="e" cm="1">
        <f t="array" ref="BB289">_xlfn.XLOOKUP($A289&amp;$B289,'[2]产值及收款计划（2026）'!$A:$A&amp;'[2]产值及收款计划（2026）'!$B:$B,'[2]产值及收款计划（2026）'!BB:BB)</f>
        <v>#REF!</v>
      </c>
      <c r="BC289" s="235" t="e" cm="1">
        <f t="array" ref="BC289">_xlfn.XLOOKUP($A289&amp;$B289,'[2]产值及收款计划（2026）'!$A:$A&amp;'[2]产值及收款计划（2026）'!$B:$B,'[2]产值及收款计划（2026）'!BC:BC)</f>
        <v>#REF!</v>
      </c>
      <c r="BD289" s="235" t="e" cm="1">
        <f t="array" ref="BD289">_xlfn.XLOOKUP($A289&amp;$B289,'[2]产值及收款计划（2026）'!$A:$A&amp;'[2]产值及收款计划（2026）'!$B:$B,'[2]产值及收款计划（2026）'!BD:BD)</f>
        <v>#REF!</v>
      </c>
      <c r="BE289" s="235" t="e" cm="1">
        <f t="array" ref="BE289">_xlfn.XLOOKUP($A289&amp;$B289,'[2]产值及收款计划（2026）'!$A:$A&amp;'[2]产值及收款计划（2026）'!$B:$B,'[2]产值及收款计划（2026）'!BE:BE)</f>
        <v>#REF!</v>
      </c>
      <c r="BF289" s="235" t="e" cm="1">
        <f t="array" ref="BF289">_xlfn.XLOOKUP($A289&amp;$B289,'[2]产值及收款计划（2026）'!$A:$A&amp;'[2]产值及收款计划（2026）'!$B:$B,'[2]产值及收款计划（2026）'!BF:BF)</f>
        <v>#REF!</v>
      </c>
      <c r="BG289" s="235" t="e" cm="1">
        <f t="array" ref="BG289">_xlfn.XLOOKUP($A289&amp;$B289,'[2]产值及收款计划（2026）'!$A:$A&amp;'[2]产值及收款计划（2026）'!$B:$B,'[2]产值及收款计划（2026）'!BG:BG)</f>
        <v>#REF!</v>
      </c>
      <c r="BH289" s="235" t="e" cm="1">
        <f t="array" ref="BH289">_xlfn.XLOOKUP($A289&amp;$B289,'[2]产值及收款计划（2026）'!$A:$A&amp;'[2]产值及收款计划（2026）'!$B:$B,'[2]产值及收款计划（2026）'!BH:BH)</f>
        <v>#REF!</v>
      </c>
      <c r="BI289" s="235" t="e" cm="1">
        <f t="array" ref="BI289">_xlfn.XLOOKUP($A289&amp;$B289,'[2]产值及收款计划（2026）'!$A:$A&amp;'[2]产值及收款计划（2026）'!$B:$B,'[2]产值及收款计划（2026）'!BI:BI)</f>
        <v>#REF!</v>
      </c>
      <c r="BJ289" s="235" t="e" cm="1">
        <f t="array" ref="BJ289">_xlfn.XLOOKUP($A289&amp;$B289,'[2]产值及收款计划（2026）'!$A:$A&amp;'[2]产值及收款计划（2026）'!$B:$B,'[2]产值及收款计划（2026）'!BJ:BJ)</f>
        <v>#REF!</v>
      </c>
      <c r="BK289" s="235" t="e" cm="1">
        <f t="array" ref="BK289">_xlfn.XLOOKUP($A289&amp;$B289,'[2]产值及收款计划（2026）'!$A:$A&amp;'[2]产值及收款计划（2026）'!$B:$B,'[2]产值及收款计划（2026）'!BK:BK)</f>
        <v>#REF!</v>
      </c>
      <c r="BL289" s="235" t="e" cm="1">
        <f t="array" ref="BL289">_xlfn.XLOOKUP($A289&amp;$B289,'[2]产值及收款计划（2026）'!$A:$A&amp;'[2]产值及收款计划（2026）'!$B:$B,'[2]产值及收款计划（2026）'!BL:BL)</f>
        <v>#REF!</v>
      </c>
      <c r="BM289" s="235"/>
      <c r="BN289" s="235"/>
      <c r="BO289" s="235"/>
      <c r="BP289" s="235"/>
      <c r="BQ289" s="235" t="e">
        <f>_xlfn.XLOOKUP($C289,应收未收表!$AJ:$AJ,应收未收表!AK:AK)</f>
        <v>#REF!</v>
      </c>
      <c r="BR289" s="235" t="e">
        <f>_xlfn.XLOOKUP($C289,应收未收表!$AJ:$AJ,应收未收表!AL:AL)</f>
        <v>#REF!</v>
      </c>
      <c r="BS289" s="235" t="e">
        <f>_xlfn.XLOOKUP($C289,应收未收表!$AJ:$AJ,应收未收表!AM:AM)</f>
        <v>#REF!</v>
      </c>
      <c r="BT289" s="235" t="e">
        <f>_xlfn.XLOOKUP($C289,应收未收表!$AJ:$AJ,应收未收表!AN:AN)</f>
        <v>#REF!</v>
      </c>
      <c r="BU289" s="234" t="e" cm="1">
        <f t="array" ref="BU289">_xlfn.XLOOKUP($A289&amp;$B289,'[2]产值及收款计划（2026）'!$A:$A&amp;'[2]产值及收款计划（2026）'!$B:$B,'[2]产值及收款计划（2026）'!BQ:BQ)</f>
        <v>#REF!</v>
      </c>
      <c r="BV289" s="235" t="e" cm="1">
        <f t="array" ref="BV289">_xlfn.XLOOKUP($A289&amp;$B289,'[2]产值及收款计划（2026）'!$A:$A&amp;'[2]产值及收款计划（2026）'!$B:$B,'[2]产值及收款计划（2026）'!BR:BR)</f>
        <v>#REF!</v>
      </c>
      <c r="CE289" s="235" cm="1">
        <f t="array" ref="CE289">_xlfn.XLOOKUP($A289&amp;$B289,'[2]产值及收款计划（2026）'!$A:$A&amp;'[2]产值及收款计划（2026）'!$B:$B,'[2]产值及收款计划（2026）'!CA:CA)</f>
        <v>0</v>
      </c>
      <c r="CF289" s="235" cm="1">
        <f t="array" ref="CF289">_xlfn.XLOOKUP($A289&amp;$B289,'[2]产值及收款计划（2026）'!$A:$A&amp;'[2]产值及收款计划（2026）'!$B:$B,'[2]产值及收款计划（2026）'!CB:CB)</f>
        <v>0</v>
      </c>
      <c r="CG289" s="235" cm="1">
        <f t="array" ref="CG289">_xlfn.XLOOKUP($A289&amp;$B289,'[2]产值及收款计划（2026）'!$A:$A&amp;'[2]产值及收款计划（2026）'!$B:$B,'[2]产值及收款计划（2026）'!CC:CC)</f>
        <v>0</v>
      </c>
      <c r="CH289" s="235" cm="1">
        <f t="array" ref="CH289">_xlfn.XLOOKUP($A289&amp;$B289,'[2]产值及收款计划（2026）'!$A:$A&amp;'[2]产值及收款计划（2026）'!$B:$B,'[2]产值及收款计划（2026）'!CD:CD)</f>
        <v>0</v>
      </c>
      <c r="CI289" s="235" cm="1">
        <f t="array" ref="CI289">_xlfn.XLOOKUP($A289&amp;$B289,'[2]产值及收款计划（2026）'!$A:$A&amp;'[2]产值及收款计划（2026）'!$B:$B,'[2]产值及收款计划（2026）'!CE:CE)</f>
        <v>0</v>
      </c>
      <c r="CJ289" s="235" cm="1">
        <f t="array" ref="CJ289">_xlfn.XLOOKUP($A289&amp;$B289,'[2]产值及收款计划（2026）'!$A:$A&amp;'[2]产值及收款计划（2026）'!$B:$B,'[2]产值及收款计划（2026）'!CF:CF)</f>
        <v>0</v>
      </c>
      <c r="CK289" s="235" cm="1">
        <f t="array" ref="CK289">_xlfn.XLOOKUP($A289&amp;$B289,'[2]产值及收款计划（2026）'!$A:$A&amp;'[2]产值及收款计划（2026）'!$B:$B,'[2]产值及收款计划（2026）'!CG:CG)</f>
        <v>0</v>
      </c>
      <c r="CL289" s="235" cm="1">
        <f t="array" ref="CL289">_xlfn.XLOOKUP($A289&amp;$B289,'[2]产值及收款计划（2026）'!$A:$A&amp;'[2]产值及收款计划（2026）'!$B:$B,'[2]产值及收款计划（2026）'!CH:CH)</f>
        <v>0</v>
      </c>
      <c r="CM289" s="235" cm="1">
        <f t="array" ref="CM289">_xlfn.XLOOKUP($A289&amp;$B289,'[2]产值及收款计划（2026）'!$A:$A&amp;'[2]产值及收款计划（2026）'!$B:$B,'[2]产值及收款计划（2026）'!CI:CI)</f>
        <v>0</v>
      </c>
      <c r="CN289" s="235" cm="1">
        <f t="array" ref="CN289">_xlfn.XLOOKUP($A289&amp;$B289,'[2]产值及收款计划（2026）'!$A:$A&amp;'[2]产值及收款计划（2026）'!$B:$B,'[2]产值及收款计划（2026）'!CJ:CJ)</f>
        <v>0</v>
      </c>
      <c r="CO289" s="235" cm="1">
        <f t="array" ref="CO289">_xlfn.XLOOKUP($A289&amp;$B289,'[2]产值及收款计划（2026）'!$A:$A&amp;'[2]产值及收款计划（2026）'!$B:$B,'[2]产值及收款计划（2026）'!CK:CK)</f>
        <v>0</v>
      </c>
      <c r="CP289" s="235" cm="1">
        <f t="array" ref="CP289">_xlfn.XLOOKUP($A289&amp;$B289,'[2]产值及收款计划（2026）'!$A:$A&amp;'[2]产值及收款计划（2026）'!$B:$B,'[2]产值及收款计划（2026）'!CL:CL)</f>
        <v>0</v>
      </c>
      <c r="DE289" s="235" cm="1">
        <f t="array" ref="DE289">_xlfn.XLOOKUP($A289&amp;$B289,'[2]产值及收款计划（2026）'!$A:$A&amp;'[2]产值及收款计划（2026）'!$B:$B,'[2]产值及收款计划（2026）'!DA:DA)</f>
        <v>0</v>
      </c>
      <c r="DF289" s="235" cm="1">
        <f t="array" ref="DF289">_xlfn.XLOOKUP($A289&amp;$B289,'[2]产值及收款计划（2026）'!$A:$A&amp;'[2]产值及收款计划（2026）'!$B:$B,'[2]产值及收款计划（2026）'!DB:DB)</f>
        <v>0</v>
      </c>
      <c r="DG289" s="235" cm="1">
        <f t="array" ref="DG289">_xlfn.XLOOKUP($A289&amp;$B289,'[2]产值及收款计划（2026）'!$A:$A&amp;'[2]产值及收款计划（2026）'!$B:$B,'[2]产值及收款计划（2026）'!DC:DC)</f>
        <v>0</v>
      </c>
      <c r="DH289" s="235" cm="1">
        <f t="array" ref="DH289">_xlfn.XLOOKUP($A289&amp;$B289,'[2]产值及收款计划（2026）'!$A:$A&amp;'[2]产值及收款计划（2026）'!$B:$B,'[2]产值及收款计划（2026）'!DD:DD)</f>
        <v>0</v>
      </c>
      <c r="DI289" s="235" cm="1">
        <f t="array" ref="DI289">_xlfn.XLOOKUP($A289&amp;$B289,'[2]产值及收款计划（2026）'!$A:$A&amp;'[2]产值及收款计划（2026）'!$B:$B,'[2]产值及收款计划（2026）'!DE:DE)</f>
        <v>0</v>
      </c>
      <c r="DJ289" s="235" cm="1">
        <f t="array" ref="DJ289">_xlfn.XLOOKUP($A289&amp;$B289,'[2]产值及收款计划（2026）'!$A:$A&amp;'[2]产值及收款计划（2026）'!$B:$B,'[2]产值及收款计划（2026）'!DF:DF)</f>
        <v>0</v>
      </c>
      <c r="DK289" s="235" cm="1">
        <f t="array" ref="DK289">_xlfn.XLOOKUP($A289&amp;$B289,'[2]产值及收款计划（2026）'!$A:$A&amp;'[2]产值及收款计划（2026）'!$B:$B,'[2]产值及收款计划（2026）'!DG:DG)</f>
        <v>0</v>
      </c>
      <c r="DL289" s="235" cm="1">
        <f t="array" ref="DL289">_xlfn.XLOOKUP($A289&amp;$B289,'[2]产值及收款计划（2026）'!$A:$A&amp;'[2]产值及收款计划（2026）'!$B:$B,'[2]产值及收款计划（2026）'!DH:DH)</f>
        <v>0</v>
      </c>
      <c r="DM289" s="235" cm="1">
        <f t="array" ref="DM289">_xlfn.XLOOKUP($A289&amp;$B289,'[2]产值及收款计划（2026）'!$A:$A&amp;'[2]产值及收款计划（2026）'!$B:$B,'[2]产值及收款计划（2026）'!DI:DI)</f>
        <v>0</v>
      </c>
      <c r="DN289" s="235" cm="1">
        <f t="array" ref="DN289">_xlfn.XLOOKUP($A289&amp;$B289,'[2]产值及收款计划（2026）'!$A:$A&amp;'[2]产值及收款计划（2026）'!$B:$B,'[2]产值及收款计划（2026）'!DJ:DJ)</f>
        <v>0</v>
      </c>
      <c r="DO289" s="235" cm="1">
        <f t="array" ref="DO289">_xlfn.XLOOKUP($A289&amp;$B289,'[2]产值及收款计划（2026）'!$A:$A&amp;'[2]产值及收款计划（2026）'!$B:$B,'[2]产值及收款计划（2026）'!DK:DK)</f>
        <v>0</v>
      </c>
      <c r="DP289" s="235" cm="1">
        <f t="array" ref="DP289">_xlfn.XLOOKUP($A289&amp;$B289,'[2]产值及收款计划（2026）'!$A:$A&amp;'[2]产值及收款计划（2026）'!$B:$B,'[2]产值及收款计划（2026）'!DL:DL)</f>
        <v>0</v>
      </c>
      <c r="DQ289" s="243"/>
      <c r="DR289" s="229"/>
    </row>
    <row r="290" ht="20.25" spans="1:122">
      <c r="A290" s="233">
        <f t="shared" si="20"/>
        <v>141</v>
      </c>
      <c r="B290" s="233" t="s">
        <v>26</v>
      </c>
      <c r="C290" s="234" t="e" cm="1">
        <f t="array" ref="C290">_xlfn.XLOOKUP($A290&amp;$B290,'[2]产值及收款计划（2026）'!$A:$A&amp;'[2]产值及收款计划（2026）'!$B:$B,'[2]产值及收款计划（2026）'!C:C)</f>
        <v>#REF!</v>
      </c>
      <c r="D290" s="234" t="e" cm="1">
        <f t="array" ref="D290">_xlfn.XLOOKUP($A290&amp;$B290,'[2]产值及收款计划（2026）'!$A:$A&amp;'[2]产值及收款计划（2026）'!$B:$B,'[2]产值及收款计划（2026）'!D:D)</f>
        <v>#REF!</v>
      </c>
      <c r="E290" s="235" t="e" cm="1">
        <f t="array" ref="E290">_xlfn.XLOOKUP($A290&amp;$B290,'[2]产值及收款计划（2026）'!$A:$A&amp;'[2]产值及收款计划（2026）'!$B:$B,'[2]产值及收款计划（2026）'!E:E)</f>
        <v>#REF!</v>
      </c>
      <c r="F290" s="235" t="e" cm="1">
        <f t="array" ref="F290">_xlfn.XLOOKUP($A290&amp;$B290,'[2]产值及收款计划（2026）'!$A:$A&amp;'[2]产值及收款计划（2026）'!$B:$B,'[2]产值及收款计划（2026）'!F:F)</f>
        <v>#REF!</v>
      </c>
      <c r="G290" s="235" t="e" cm="1">
        <f t="array" ref="G290">_xlfn.XLOOKUP($A290&amp;$B290,'[2]产值及收款计划（2026）'!$A:$A&amp;'[2]产值及收款计划（2026）'!$B:$B,'[2]产值及收款计划（2026）'!G:G)</f>
        <v>#REF!</v>
      </c>
      <c r="H290" s="235" t="e" cm="1">
        <f t="array" ref="H290">_xlfn.XLOOKUP($A290&amp;$B290,'[2]产值及收款计划（2026）'!$A:$A&amp;'[2]产值及收款计划（2026）'!$B:$B,'[2]产值及收款计划（2026）'!H:H)</f>
        <v>#REF!</v>
      </c>
      <c r="I290" s="236" t="e" cm="1">
        <f t="array" ref="I290">_xlfn.XLOOKUP($A290&amp;$B290,'[2]产值及收款计划（2026）'!$A:$A&amp;'[2]产值及收款计划（2026）'!$B:$B,'[2]产值及收款计划（2026）'!I:I)</f>
        <v>#REF!</v>
      </c>
      <c r="J290" s="237" t="e" cm="1">
        <f t="array" ref="J290">_xlfn.XLOOKUP($A290&amp;$B290,'[2]产值及收款计划（2026）'!$A:$A&amp;'[2]产值及收款计划（2026）'!$B:$B,'[2]产值及收款计划（2026）'!J:J)</f>
        <v>#REF!</v>
      </c>
      <c r="K290" s="235" t="e" cm="1">
        <f t="array" ref="K290">_xlfn.XLOOKUP($A290&amp;$B290,'[2]产值及收款计划（2026）'!$A:$A&amp;'[2]产值及收款计划（2026）'!$B:$B,'[2]产值及收款计划（2026）'!K:K)</f>
        <v>#REF!</v>
      </c>
      <c r="L290" s="235" t="e" cm="1">
        <f t="array" ref="L290">_xlfn.XLOOKUP($A290&amp;$B290,'[2]产值及收款计划（2026）'!$A:$A&amp;'[2]产值及收款计划（2026）'!$B:$B,'[2]产值及收款计划（2026）'!L:L)</f>
        <v>#REF!</v>
      </c>
      <c r="M290" s="235" t="e" cm="1">
        <f t="array" ref="M290">_xlfn.XLOOKUP($A290&amp;$B290,'[2]产值及收款计划（2026）'!$A:$A&amp;'[2]产值及收款计划（2026）'!$B:$B,'[2]产值及收款计划（2026）'!M:M)</f>
        <v>#REF!</v>
      </c>
      <c r="N290" s="235" t="e" cm="1">
        <f t="array" ref="N290">_xlfn.XLOOKUP($A290&amp;$B290,'[2]产值及收款计划（2026）'!$A:$A&amp;'[2]产值及收款计划（2026）'!$B:$B,'[2]产值及收款计划（2026）'!N:N)</f>
        <v>#REF!</v>
      </c>
      <c r="O290" s="235" t="e" cm="1">
        <f t="array" ref="O290">_xlfn.XLOOKUP($A290&amp;$B290,'[2]产值及收款计划（2026）'!$A:$A&amp;'[2]产值及收款计划（2026）'!$B:$B,'[2]产值及收款计划（2026）'!O:O)</f>
        <v>#REF!</v>
      </c>
      <c r="P290" s="234" t="e" cm="1">
        <f t="array" ref="P290">_xlfn.XLOOKUP($A290&amp;$B290,'[2]产值及收款计划（2026）'!$A:$A&amp;'[2]产值及收款计划（2026）'!$B:$B,'[2]产值及收款计划（2026）'!P:P)</f>
        <v>#REF!</v>
      </c>
      <c r="Q290" s="235" t="e" cm="1">
        <f t="array" ref="Q290">_xlfn.XLOOKUP($A290&amp;$B290,'[2]产值及收款计划（2026）'!$A:$A&amp;'[2]产值及收款计划（2026）'!$B:$B,'[2]产值及收款计划（2026）'!Q:Q)</f>
        <v>#REF!</v>
      </c>
      <c r="R290" s="235" t="e" cm="1">
        <f t="array" ref="R290">_xlfn.XLOOKUP($A290&amp;$B290,'[2]产值及收款计划（2026）'!$A:$A&amp;'[2]产值及收款计划（2026）'!$B:$B,'[2]产值及收款计划（2026）'!R:R)</f>
        <v>#REF!</v>
      </c>
      <c r="S290" s="235" t="e" cm="1">
        <f t="array" ref="S290">_xlfn.XLOOKUP($A290&amp;$B290,'[2]产值及收款计划（2026）'!$A:$A&amp;'[2]产值及收款计划（2026）'!$B:$B,'[2]产值及收款计划（2026）'!S:S)</f>
        <v>#REF!</v>
      </c>
      <c r="T290" s="235" t="e" cm="1">
        <f t="array" ref="T290">_xlfn.XLOOKUP($A290&amp;$B290,'[2]产值及收款计划（2026）'!$A:$A&amp;'[2]产值及收款计划（2026）'!$B:$B,'[2]产值及收款计划（2026）'!T:T)</f>
        <v>#REF!</v>
      </c>
      <c r="U290" s="235" t="e" cm="1">
        <f t="array" ref="U290">_xlfn.XLOOKUP($A290&amp;$B290,'[2]产值及收款计划（2026）'!$A:$A&amp;'[2]产值及收款计划（2026）'!$B:$B,'[2]产值及收款计划（2026）'!U:U)</f>
        <v>#REF!</v>
      </c>
      <c r="V290" s="235" t="e" cm="1">
        <f t="array" ref="V290">_xlfn.XLOOKUP($A290&amp;$B290,'[2]产值及收款计划（2026）'!$A:$A&amp;'[2]产值及收款计划（2026）'!$B:$B,'[2]产值及收款计划（2026）'!V:V)</f>
        <v>#REF!</v>
      </c>
      <c r="W290" s="235" t="e" cm="1">
        <f t="array" ref="W290">_xlfn.XLOOKUP($A290&amp;$B290,'[2]产值及收款计划（2026）'!$A:$A&amp;'[2]产值及收款计划（2026）'!$B:$B,'[2]产值及收款计划（2026）'!W:W)</f>
        <v>#REF!</v>
      </c>
      <c r="X290" s="235" t="e" cm="1">
        <f t="array" ref="X290">_xlfn.XLOOKUP($A290&amp;$B290,'[2]产值及收款计划（2026）'!$A:$A&amp;'[2]产值及收款计划（2026）'!$B:$B,'[2]产值及收款计划（2026）'!X:X)</f>
        <v>#REF!</v>
      </c>
      <c r="Y290" s="235" t="e" cm="1">
        <f t="array" ref="Y290">_xlfn.XLOOKUP($A290&amp;$B290,'[2]产值及收款计划（2026）'!$A:$A&amp;'[2]产值及收款计划（2026）'!$B:$B,'[2]产值及收款计划（2026）'!Y:Y)</f>
        <v>#REF!</v>
      </c>
      <c r="Z290" s="235" t="e" cm="1">
        <f t="array" ref="Z290">_xlfn.XLOOKUP($A290&amp;$B290,'[2]产值及收款计划（2026）'!$A:$A&amp;'[2]产值及收款计划（2026）'!$B:$B,'[2]产值及收款计划（2026）'!Z:Z)</f>
        <v>#REF!</v>
      </c>
      <c r="AA290" s="235" t="e" cm="1">
        <f t="array" ref="AA290">_xlfn.XLOOKUP($A290&amp;$B290,'[2]产值及收款计划（2026）'!$A:$A&amp;'[2]产值及收款计划（2026）'!$B:$B,'[2]产值及收款计划（2026）'!AA:AA)</f>
        <v>#REF!</v>
      </c>
      <c r="AB290" s="235" t="e" cm="1">
        <f t="array" ref="AB290">_xlfn.XLOOKUP($A290&amp;$B290,'[2]产值及收款计划（2026）'!$A:$A&amp;'[2]产值及收款计划（2026）'!$B:$B,'[2]产值及收款计划（2026）'!AB:AB)</f>
        <v>#REF!</v>
      </c>
      <c r="AC290" s="235" t="e" cm="1">
        <f t="array" ref="AC290">_xlfn.XLOOKUP($A290&amp;$B290,'[2]产值及收款计划（2026）'!$A:$A&amp;'[2]产值及收款计划（2026）'!$B:$B,'[2]产值及收款计划（2026）'!AC:AC)</f>
        <v>#REF!</v>
      </c>
      <c r="AD290" s="235" t="e" cm="1">
        <f t="array" ref="AD290">_xlfn.XLOOKUP($A290&amp;$B290,'[2]产值及收款计划（2026）'!$A:$A&amp;'[2]产值及收款计划（2026）'!$B:$B,'[2]产值及收款计划（2026）'!AD:AD)</f>
        <v>#REF!</v>
      </c>
      <c r="AE290" s="235" t="e" cm="1">
        <f t="array" ref="AE290">_xlfn.XLOOKUP($A290&amp;$B290,'[2]产值及收款计划（2026）'!$A:$A&amp;'[2]产值及收款计划（2026）'!$B:$B,'[2]产值及收款计划（2026）'!AE:AE)</f>
        <v>#REF!</v>
      </c>
      <c r="AF290" s="235" t="e" cm="1">
        <f t="array" ref="AF290">_xlfn.XLOOKUP($A290&amp;$B290,'[2]产值及收款计划（2026）'!$A:$A&amp;'[2]产值及收款计划（2026）'!$B:$B,'[2]产值及收款计划（2026）'!AF:AF)</f>
        <v>#REF!</v>
      </c>
      <c r="AG290" s="235" t="e" cm="1">
        <f t="array" ref="AG290">_xlfn.XLOOKUP($A290&amp;$B290,'[2]产值及收款计划（2026）'!$A:$A&amp;'[2]产值及收款计划（2026）'!$B:$B,'[2]产值及收款计划（2026）'!AG:AG)</f>
        <v>#REF!</v>
      </c>
      <c r="AH290" s="235" t="e" cm="1">
        <f t="array" ref="AH290">_xlfn.XLOOKUP($A290&amp;$B290,'[2]产值及收款计划（2026）'!$A:$A&amp;'[2]产值及收款计划（2026）'!$B:$B,'[2]产值及收款计划（2026）'!AH:AH)</f>
        <v>#REF!</v>
      </c>
      <c r="AI290" s="235" t="e" cm="1">
        <f t="array" ref="AI290">_xlfn.XLOOKUP($A290&amp;$B290,'[2]产值及收款计划（2026）'!$A:$A&amp;'[2]产值及收款计划（2026）'!$B:$B,'[2]产值及收款计划（2026）'!AI:AI)</f>
        <v>#REF!</v>
      </c>
      <c r="AJ290" s="235" t="e" cm="1">
        <f t="array" ref="AJ290">_xlfn.XLOOKUP($A290&amp;$B290,'[2]产值及收款计划（2026）'!$A:$A&amp;'[2]产值及收款计划（2026）'!$B:$B,'[2]产值及收款计划（2026）'!AJ:AJ)</f>
        <v>#REF!</v>
      </c>
      <c r="AK290" s="235" t="e" cm="1">
        <f t="array" ref="AK290">_xlfn.XLOOKUP($A290&amp;$B290,'[2]产值及收款计划（2026）'!$A:$A&amp;'[2]产值及收款计划（2026）'!$B:$B,'[2]产值及收款计划（2026）'!AK:AK)</f>
        <v>#REF!</v>
      </c>
      <c r="AL290" s="235" t="e" cm="1">
        <f t="array" ref="AL290">_xlfn.XLOOKUP($A290&amp;$B290,'[2]产值及收款计划（2026）'!$A:$A&amp;'[2]产值及收款计划（2026）'!$B:$B,'[2]产值及收款计划（2026）'!AL:AL)</f>
        <v>#REF!</v>
      </c>
      <c r="AM290" s="242" t="e" cm="1">
        <f t="array" ref="AM290">_xlfn.LET(_xlpm.勾选月份状态数组,TRANSPOSE('PPT(12-15页）-TOP10'!$A$3:$A$14),_xlpm.选择数据区,IF('PPT(12-15页）-TOP10'!$E$3="收款",$BA290:$BL290,$AA290:$AL290),SUM(_xlfn._xlws.FILTER(_xlpm.选择数据区,_xlpm.勾选月份状态数组,"")))</f>
        <v>#REF!</v>
      </c>
      <c r="AN290" s="235" t="e">
        <f>_xlfn.XLOOKUP($C290,应收未收表!$T:$T,应收未收表!AA:AA)</f>
        <v>#REF!</v>
      </c>
      <c r="AO290" s="235" t="e">
        <f>_xlfn.XLOOKUP($C290,应收未收表!$T:$T,应收未收表!AB:AB)</f>
        <v>#REF!</v>
      </c>
      <c r="AP290" s="235" t="e">
        <f>_xlfn.XLOOKUP($C290,应收未收表!$T:$T,应收未收表!AC:AC)</f>
        <v>#REF!</v>
      </c>
      <c r="AQ290" s="235" t="e">
        <f>_xlfn.XLOOKUP($C290,应收未收表!$T:$T,应收未收表!AE:AE)</f>
        <v>#REF!</v>
      </c>
      <c r="AR290" s="235" t="e">
        <f>_xlfn.XLOOKUP($C290,应收未收表!$T:$T,应收未收表!AF:AF)</f>
        <v>#REF!</v>
      </c>
      <c r="AS290" s="235" t="e" cm="1">
        <f t="array" ref="AS290">_xlfn.XLOOKUP($A290&amp;$B290,'[2]产值及收款计划（2026）'!$A:$A&amp;'[2]产值及收款计划（2026）'!$B:$B,'[2]产值及收款计划（2026）'!AS:AS)</f>
        <v>#REF!</v>
      </c>
      <c r="AT290" s="235" t="e" cm="1">
        <f t="array" ref="AT290">_xlfn.XLOOKUP($A290&amp;$B290,'[2]产值及收款计划（2026）'!$A:$A&amp;'[2]产值及收款计划（2026）'!$B:$B,'[2]产值及收款计划（2026）'!AT:AT)</f>
        <v>#REF!</v>
      </c>
      <c r="AU290" s="235" t="e" cm="1">
        <f t="array" ref="AU290">_xlfn.XLOOKUP($A290&amp;$B290,'[2]产值及收款计划（2026）'!$A:$A&amp;'[2]产值及收款计划（2026）'!$B:$B,'[2]产值及收款计划（2026）'!AU:AU)</f>
        <v>#REF!</v>
      </c>
      <c r="AV290" s="235" t="e" cm="1">
        <f t="array" ref="AV290">_xlfn.XLOOKUP($A290&amp;$B290,'[2]产值及收款计划（2026）'!$A:$A&amp;'[2]产值及收款计划（2026）'!$B:$B,'[2]产值及收款计划（2026）'!AV:AV)</f>
        <v>#REF!</v>
      </c>
      <c r="AW290" s="235" t="e" cm="1">
        <f t="array" ref="AW290">_xlfn.XLOOKUP($A290&amp;$B290,'[2]产值及收款计划（2026）'!$A:$A&amp;'[2]产值及收款计划（2026）'!$B:$B,'[2]产值及收款计划（2026）'!AW:AW)</f>
        <v>#REF!</v>
      </c>
      <c r="AX290" s="235" t="e" cm="1">
        <f t="array" ref="AX290">_xlfn.XLOOKUP($A290&amp;$B290,'[2]产值及收款计划（2026）'!$A:$A&amp;'[2]产值及收款计划（2026）'!$B:$B,'[2]产值及收款计划（2026）'!AX:AX)</f>
        <v>#REF!</v>
      </c>
      <c r="AY290" s="235" t="e" cm="1">
        <f t="array" ref="AY290">_xlfn.XLOOKUP($A290&amp;$B290,'[2]产值及收款计划（2026）'!$A:$A&amp;'[2]产值及收款计划（2026）'!$B:$B,'[2]产值及收款计划（2026）'!AY:AY)</f>
        <v>#REF!</v>
      </c>
      <c r="AZ290" s="235" t="e" cm="1">
        <f t="array" ref="AZ290">_xlfn.XLOOKUP($A290&amp;$B290,'[2]产值及收款计划（2026）'!$A:$A&amp;'[2]产值及收款计划（2026）'!$B:$B,'[2]产值及收款计划（2026）'!AZ:AZ)</f>
        <v>#REF!</v>
      </c>
      <c r="BA290" s="235" t="e" cm="1">
        <f t="array" ref="BA290">_xlfn.XLOOKUP($A290&amp;$B290,'[2]产值及收款计划（2026）'!$A:$A&amp;'[2]产值及收款计划（2026）'!$B:$B,'[2]产值及收款计划（2026）'!BA:BA)</f>
        <v>#REF!</v>
      </c>
      <c r="BB290" s="235" t="e" cm="1">
        <f t="array" ref="BB290">_xlfn.XLOOKUP($A290&amp;$B290,'[2]产值及收款计划（2026）'!$A:$A&amp;'[2]产值及收款计划（2026）'!$B:$B,'[2]产值及收款计划（2026）'!BB:BB)</f>
        <v>#REF!</v>
      </c>
      <c r="BC290" s="235" t="e" cm="1">
        <f t="array" ref="BC290">_xlfn.XLOOKUP($A290&amp;$B290,'[2]产值及收款计划（2026）'!$A:$A&amp;'[2]产值及收款计划（2026）'!$B:$B,'[2]产值及收款计划（2026）'!BC:BC)</f>
        <v>#REF!</v>
      </c>
      <c r="BD290" s="235" t="e" cm="1">
        <f t="array" ref="BD290">_xlfn.XLOOKUP($A290&amp;$B290,'[2]产值及收款计划（2026）'!$A:$A&amp;'[2]产值及收款计划（2026）'!$B:$B,'[2]产值及收款计划（2026）'!BD:BD)</f>
        <v>#REF!</v>
      </c>
      <c r="BE290" s="235" t="e" cm="1">
        <f t="array" ref="BE290">_xlfn.XLOOKUP($A290&amp;$B290,'[2]产值及收款计划（2026）'!$A:$A&amp;'[2]产值及收款计划（2026）'!$B:$B,'[2]产值及收款计划（2026）'!BE:BE)</f>
        <v>#REF!</v>
      </c>
      <c r="BF290" s="235" t="e" cm="1">
        <f t="array" ref="BF290">_xlfn.XLOOKUP($A290&amp;$B290,'[2]产值及收款计划（2026）'!$A:$A&amp;'[2]产值及收款计划（2026）'!$B:$B,'[2]产值及收款计划（2026）'!BF:BF)</f>
        <v>#REF!</v>
      </c>
      <c r="BG290" s="235" t="e" cm="1">
        <f t="array" ref="BG290">_xlfn.XLOOKUP($A290&amp;$B290,'[2]产值及收款计划（2026）'!$A:$A&amp;'[2]产值及收款计划（2026）'!$B:$B,'[2]产值及收款计划（2026）'!BG:BG)</f>
        <v>#REF!</v>
      </c>
      <c r="BH290" s="235" t="e" cm="1">
        <f t="array" ref="BH290">_xlfn.XLOOKUP($A290&amp;$B290,'[2]产值及收款计划（2026）'!$A:$A&amp;'[2]产值及收款计划（2026）'!$B:$B,'[2]产值及收款计划（2026）'!BH:BH)</f>
        <v>#REF!</v>
      </c>
      <c r="BI290" s="235" t="e" cm="1">
        <f t="array" ref="BI290">_xlfn.XLOOKUP($A290&amp;$B290,'[2]产值及收款计划（2026）'!$A:$A&amp;'[2]产值及收款计划（2026）'!$B:$B,'[2]产值及收款计划（2026）'!BI:BI)</f>
        <v>#REF!</v>
      </c>
      <c r="BJ290" s="235" t="e" cm="1">
        <f t="array" ref="BJ290">_xlfn.XLOOKUP($A290&amp;$B290,'[2]产值及收款计划（2026）'!$A:$A&amp;'[2]产值及收款计划（2026）'!$B:$B,'[2]产值及收款计划（2026）'!BJ:BJ)</f>
        <v>#REF!</v>
      </c>
      <c r="BK290" s="235" t="e" cm="1">
        <f t="array" ref="BK290">_xlfn.XLOOKUP($A290&amp;$B290,'[2]产值及收款计划（2026）'!$A:$A&amp;'[2]产值及收款计划（2026）'!$B:$B,'[2]产值及收款计划（2026）'!BK:BK)</f>
        <v>#REF!</v>
      </c>
      <c r="BL290" s="235" t="e" cm="1">
        <f t="array" ref="BL290">_xlfn.XLOOKUP($A290&amp;$B290,'[2]产值及收款计划（2026）'!$A:$A&amp;'[2]产值及收款计划（2026）'!$B:$B,'[2]产值及收款计划（2026）'!BL:BL)</f>
        <v>#REF!</v>
      </c>
      <c r="BM290" s="235"/>
      <c r="BN290" s="235"/>
      <c r="BO290" s="235"/>
      <c r="BP290" s="235"/>
      <c r="BQ290" s="235" t="e">
        <f>_xlfn.XLOOKUP($C290,应收未收表!$AJ:$AJ,应收未收表!AK:AK)</f>
        <v>#REF!</v>
      </c>
      <c r="BR290" s="235" t="e">
        <f>_xlfn.XLOOKUP($C290,应收未收表!$AJ:$AJ,应收未收表!AL:AL)</f>
        <v>#REF!</v>
      </c>
      <c r="BS290" s="235" t="e">
        <f>_xlfn.XLOOKUP($C290,应收未收表!$AJ:$AJ,应收未收表!AM:AM)</f>
        <v>#REF!</v>
      </c>
      <c r="BT290" s="235" t="e">
        <f>_xlfn.XLOOKUP($C290,应收未收表!$AJ:$AJ,应收未收表!AN:AN)</f>
        <v>#REF!</v>
      </c>
      <c r="BU290" s="234" t="e" cm="1">
        <f t="array" ref="BU290">_xlfn.XLOOKUP($A290&amp;$B290,'[2]产值及收款计划（2026）'!$A:$A&amp;'[2]产值及收款计划（2026）'!$B:$B,'[2]产值及收款计划（2026）'!BQ:BQ)</f>
        <v>#REF!</v>
      </c>
      <c r="BV290" s="235" t="e" cm="1">
        <f t="array" ref="BV290">_xlfn.XLOOKUP($A290&amp;$B290,'[2]产值及收款计划（2026）'!$A:$A&amp;'[2]产值及收款计划（2026）'!$B:$B,'[2]产值及收款计划（2026）'!BR:BR)</f>
        <v>#REF!</v>
      </c>
      <c r="CE290" s="235" cm="1">
        <f t="array" ref="CE290">_xlfn.XLOOKUP($A290&amp;$B290,'[2]产值及收款计划（2026）'!$A:$A&amp;'[2]产值及收款计划（2026）'!$B:$B,'[2]产值及收款计划（2026）'!CA:CA)</f>
        <v>0</v>
      </c>
      <c r="CF290" s="235" cm="1">
        <f t="array" ref="CF290">_xlfn.XLOOKUP($A290&amp;$B290,'[2]产值及收款计划（2026）'!$A:$A&amp;'[2]产值及收款计划（2026）'!$B:$B,'[2]产值及收款计划（2026）'!CB:CB)</f>
        <v>0</v>
      </c>
      <c r="CG290" s="235" cm="1">
        <f t="array" ref="CG290">_xlfn.XLOOKUP($A290&amp;$B290,'[2]产值及收款计划（2026）'!$A:$A&amp;'[2]产值及收款计划（2026）'!$B:$B,'[2]产值及收款计划（2026）'!CC:CC)</f>
        <v>0</v>
      </c>
      <c r="CH290" s="235" cm="1">
        <f t="array" ref="CH290">_xlfn.XLOOKUP($A290&amp;$B290,'[2]产值及收款计划（2026）'!$A:$A&amp;'[2]产值及收款计划（2026）'!$B:$B,'[2]产值及收款计划（2026）'!CD:CD)</f>
        <v>0</v>
      </c>
      <c r="CI290" s="235" cm="1">
        <f t="array" ref="CI290">_xlfn.XLOOKUP($A290&amp;$B290,'[2]产值及收款计划（2026）'!$A:$A&amp;'[2]产值及收款计划（2026）'!$B:$B,'[2]产值及收款计划（2026）'!CE:CE)</f>
        <v>0</v>
      </c>
      <c r="CJ290" s="235" cm="1">
        <f t="array" ref="CJ290">_xlfn.XLOOKUP($A290&amp;$B290,'[2]产值及收款计划（2026）'!$A:$A&amp;'[2]产值及收款计划（2026）'!$B:$B,'[2]产值及收款计划（2026）'!CF:CF)</f>
        <v>0</v>
      </c>
      <c r="CK290" s="235" cm="1">
        <f t="array" ref="CK290">_xlfn.XLOOKUP($A290&amp;$B290,'[2]产值及收款计划（2026）'!$A:$A&amp;'[2]产值及收款计划（2026）'!$B:$B,'[2]产值及收款计划（2026）'!CG:CG)</f>
        <v>0</v>
      </c>
      <c r="CL290" s="235" cm="1">
        <f t="array" ref="CL290">_xlfn.XLOOKUP($A290&amp;$B290,'[2]产值及收款计划（2026）'!$A:$A&amp;'[2]产值及收款计划（2026）'!$B:$B,'[2]产值及收款计划（2026）'!CH:CH)</f>
        <v>0</v>
      </c>
      <c r="CM290" s="235" cm="1">
        <f t="array" ref="CM290">_xlfn.XLOOKUP($A290&amp;$B290,'[2]产值及收款计划（2026）'!$A:$A&amp;'[2]产值及收款计划（2026）'!$B:$B,'[2]产值及收款计划（2026）'!CI:CI)</f>
        <v>0</v>
      </c>
      <c r="CN290" s="235" cm="1">
        <f t="array" ref="CN290">_xlfn.XLOOKUP($A290&amp;$B290,'[2]产值及收款计划（2026）'!$A:$A&amp;'[2]产值及收款计划（2026）'!$B:$B,'[2]产值及收款计划（2026）'!CJ:CJ)</f>
        <v>0</v>
      </c>
      <c r="CO290" s="235" cm="1">
        <f t="array" ref="CO290">_xlfn.XLOOKUP($A290&amp;$B290,'[2]产值及收款计划（2026）'!$A:$A&amp;'[2]产值及收款计划（2026）'!$B:$B,'[2]产值及收款计划（2026）'!CK:CK)</f>
        <v>0</v>
      </c>
      <c r="CP290" s="235" cm="1">
        <f t="array" ref="CP290">_xlfn.XLOOKUP($A290&amp;$B290,'[2]产值及收款计划（2026）'!$A:$A&amp;'[2]产值及收款计划（2026）'!$B:$B,'[2]产值及收款计划（2026）'!CL:CL)</f>
        <v>0</v>
      </c>
      <c r="DE290" s="235" cm="1">
        <f t="array" ref="DE290">_xlfn.XLOOKUP($A290&amp;$B290,'[2]产值及收款计划（2026）'!$A:$A&amp;'[2]产值及收款计划（2026）'!$B:$B,'[2]产值及收款计划（2026）'!DA:DA)</f>
        <v>0</v>
      </c>
      <c r="DF290" s="235" cm="1">
        <f t="array" ref="DF290">_xlfn.XLOOKUP($A290&amp;$B290,'[2]产值及收款计划（2026）'!$A:$A&amp;'[2]产值及收款计划（2026）'!$B:$B,'[2]产值及收款计划（2026）'!DB:DB)</f>
        <v>0</v>
      </c>
      <c r="DG290" s="235" cm="1">
        <f t="array" ref="DG290">_xlfn.XLOOKUP($A290&amp;$B290,'[2]产值及收款计划（2026）'!$A:$A&amp;'[2]产值及收款计划（2026）'!$B:$B,'[2]产值及收款计划（2026）'!DC:DC)</f>
        <v>0</v>
      </c>
      <c r="DH290" s="235" cm="1">
        <f t="array" ref="DH290">_xlfn.XLOOKUP($A290&amp;$B290,'[2]产值及收款计划（2026）'!$A:$A&amp;'[2]产值及收款计划（2026）'!$B:$B,'[2]产值及收款计划（2026）'!DD:DD)</f>
        <v>0</v>
      </c>
      <c r="DI290" s="235" cm="1">
        <f t="array" ref="DI290">_xlfn.XLOOKUP($A290&amp;$B290,'[2]产值及收款计划（2026）'!$A:$A&amp;'[2]产值及收款计划（2026）'!$B:$B,'[2]产值及收款计划（2026）'!DE:DE)</f>
        <v>0</v>
      </c>
      <c r="DJ290" s="235" cm="1">
        <f t="array" ref="DJ290">_xlfn.XLOOKUP($A290&amp;$B290,'[2]产值及收款计划（2026）'!$A:$A&amp;'[2]产值及收款计划（2026）'!$B:$B,'[2]产值及收款计划（2026）'!DF:DF)</f>
        <v>0</v>
      </c>
      <c r="DK290" s="235" cm="1">
        <f t="array" ref="DK290">_xlfn.XLOOKUP($A290&amp;$B290,'[2]产值及收款计划（2026）'!$A:$A&amp;'[2]产值及收款计划（2026）'!$B:$B,'[2]产值及收款计划（2026）'!DG:DG)</f>
        <v>0</v>
      </c>
      <c r="DL290" s="235" cm="1">
        <f t="array" ref="DL290">_xlfn.XLOOKUP($A290&amp;$B290,'[2]产值及收款计划（2026）'!$A:$A&amp;'[2]产值及收款计划（2026）'!$B:$B,'[2]产值及收款计划（2026）'!DH:DH)</f>
        <v>0</v>
      </c>
      <c r="DM290" s="235" cm="1">
        <f t="array" ref="DM290">_xlfn.XLOOKUP($A290&amp;$B290,'[2]产值及收款计划（2026）'!$A:$A&amp;'[2]产值及收款计划（2026）'!$B:$B,'[2]产值及收款计划（2026）'!DI:DI)</f>
        <v>0</v>
      </c>
      <c r="DN290" s="235" cm="1">
        <f t="array" ref="DN290">_xlfn.XLOOKUP($A290&amp;$B290,'[2]产值及收款计划（2026）'!$A:$A&amp;'[2]产值及收款计划（2026）'!$B:$B,'[2]产值及收款计划（2026）'!DJ:DJ)</f>
        <v>0</v>
      </c>
      <c r="DO290" s="235" cm="1">
        <f t="array" ref="DO290">_xlfn.XLOOKUP($A290&amp;$B290,'[2]产值及收款计划（2026）'!$A:$A&amp;'[2]产值及收款计划（2026）'!$B:$B,'[2]产值及收款计划（2026）'!DK:DK)</f>
        <v>0</v>
      </c>
      <c r="DP290" s="235" cm="1">
        <f t="array" ref="DP290">_xlfn.XLOOKUP($A290&amp;$B290,'[2]产值及收款计划（2026）'!$A:$A&amp;'[2]产值及收款计划（2026）'!$B:$B,'[2]产值及收款计划（2026）'!DL:DL)</f>
        <v>0</v>
      </c>
      <c r="DQ290" s="243"/>
      <c r="DR290" s="229"/>
    </row>
    <row r="291" ht="20.25" spans="1:122">
      <c r="A291" s="233">
        <f t="shared" si="20"/>
        <v>142</v>
      </c>
      <c r="B291" s="233" t="s">
        <v>26</v>
      </c>
      <c r="C291" s="234" t="e" cm="1">
        <f t="array" ref="C291">_xlfn.XLOOKUP($A291&amp;$B291,'[2]产值及收款计划（2026）'!$A:$A&amp;'[2]产值及收款计划（2026）'!$B:$B,'[2]产值及收款计划（2026）'!C:C)</f>
        <v>#REF!</v>
      </c>
      <c r="D291" s="234" t="e" cm="1">
        <f t="array" ref="D291">_xlfn.XLOOKUP($A291&amp;$B291,'[2]产值及收款计划（2026）'!$A:$A&amp;'[2]产值及收款计划（2026）'!$B:$B,'[2]产值及收款计划（2026）'!D:D)</f>
        <v>#REF!</v>
      </c>
      <c r="E291" s="235" t="e" cm="1">
        <f t="array" ref="E291">_xlfn.XLOOKUP($A291&amp;$B291,'[2]产值及收款计划（2026）'!$A:$A&amp;'[2]产值及收款计划（2026）'!$B:$B,'[2]产值及收款计划（2026）'!E:E)</f>
        <v>#REF!</v>
      </c>
      <c r="F291" s="235" t="e" cm="1">
        <f t="array" ref="F291">_xlfn.XLOOKUP($A291&amp;$B291,'[2]产值及收款计划（2026）'!$A:$A&amp;'[2]产值及收款计划（2026）'!$B:$B,'[2]产值及收款计划（2026）'!F:F)</f>
        <v>#REF!</v>
      </c>
      <c r="G291" s="235" t="e" cm="1">
        <f t="array" ref="G291">_xlfn.XLOOKUP($A291&amp;$B291,'[2]产值及收款计划（2026）'!$A:$A&amp;'[2]产值及收款计划（2026）'!$B:$B,'[2]产值及收款计划（2026）'!G:G)</f>
        <v>#REF!</v>
      </c>
      <c r="H291" s="235" t="e" cm="1">
        <f t="array" ref="H291">_xlfn.XLOOKUP($A291&amp;$B291,'[2]产值及收款计划（2026）'!$A:$A&amp;'[2]产值及收款计划（2026）'!$B:$B,'[2]产值及收款计划（2026）'!H:H)</f>
        <v>#REF!</v>
      </c>
      <c r="I291" s="236" t="e" cm="1">
        <f t="array" ref="I291">_xlfn.XLOOKUP($A291&amp;$B291,'[2]产值及收款计划（2026）'!$A:$A&amp;'[2]产值及收款计划（2026）'!$B:$B,'[2]产值及收款计划（2026）'!I:I)</f>
        <v>#REF!</v>
      </c>
      <c r="J291" s="237" t="e" cm="1">
        <f t="array" ref="J291">_xlfn.XLOOKUP($A291&amp;$B291,'[2]产值及收款计划（2026）'!$A:$A&amp;'[2]产值及收款计划（2026）'!$B:$B,'[2]产值及收款计划（2026）'!J:J)</f>
        <v>#REF!</v>
      </c>
      <c r="K291" s="235" t="e" cm="1">
        <f t="array" ref="K291">_xlfn.XLOOKUP($A291&amp;$B291,'[2]产值及收款计划（2026）'!$A:$A&amp;'[2]产值及收款计划（2026）'!$B:$B,'[2]产值及收款计划（2026）'!K:K)</f>
        <v>#REF!</v>
      </c>
      <c r="L291" s="235" t="e" cm="1">
        <f t="array" ref="L291">_xlfn.XLOOKUP($A291&amp;$B291,'[2]产值及收款计划（2026）'!$A:$A&amp;'[2]产值及收款计划（2026）'!$B:$B,'[2]产值及收款计划（2026）'!L:L)</f>
        <v>#REF!</v>
      </c>
      <c r="M291" s="235" t="e" cm="1">
        <f t="array" ref="M291">_xlfn.XLOOKUP($A291&amp;$B291,'[2]产值及收款计划（2026）'!$A:$A&amp;'[2]产值及收款计划（2026）'!$B:$B,'[2]产值及收款计划（2026）'!M:M)</f>
        <v>#REF!</v>
      </c>
      <c r="N291" s="235" t="e" cm="1">
        <f t="array" ref="N291">_xlfn.XLOOKUP($A291&amp;$B291,'[2]产值及收款计划（2026）'!$A:$A&amp;'[2]产值及收款计划（2026）'!$B:$B,'[2]产值及收款计划（2026）'!N:N)</f>
        <v>#REF!</v>
      </c>
      <c r="O291" s="235" t="e" cm="1">
        <f t="array" ref="O291">_xlfn.XLOOKUP($A291&amp;$B291,'[2]产值及收款计划（2026）'!$A:$A&amp;'[2]产值及收款计划（2026）'!$B:$B,'[2]产值及收款计划（2026）'!O:O)</f>
        <v>#REF!</v>
      </c>
      <c r="P291" s="234" t="e" cm="1">
        <f t="array" ref="P291">_xlfn.XLOOKUP($A291&amp;$B291,'[2]产值及收款计划（2026）'!$A:$A&amp;'[2]产值及收款计划（2026）'!$B:$B,'[2]产值及收款计划（2026）'!P:P)</f>
        <v>#REF!</v>
      </c>
      <c r="Q291" s="235" t="e" cm="1">
        <f t="array" ref="Q291">_xlfn.XLOOKUP($A291&amp;$B291,'[2]产值及收款计划（2026）'!$A:$A&amp;'[2]产值及收款计划（2026）'!$B:$B,'[2]产值及收款计划（2026）'!Q:Q)</f>
        <v>#REF!</v>
      </c>
      <c r="R291" s="235" t="e" cm="1">
        <f t="array" ref="R291">_xlfn.XLOOKUP($A291&amp;$B291,'[2]产值及收款计划（2026）'!$A:$A&amp;'[2]产值及收款计划（2026）'!$B:$B,'[2]产值及收款计划（2026）'!R:R)</f>
        <v>#REF!</v>
      </c>
      <c r="S291" s="235" t="e" cm="1">
        <f t="array" ref="S291">_xlfn.XLOOKUP($A291&amp;$B291,'[2]产值及收款计划（2026）'!$A:$A&amp;'[2]产值及收款计划（2026）'!$B:$B,'[2]产值及收款计划（2026）'!S:S)</f>
        <v>#REF!</v>
      </c>
      <c r="T291" s="235" t="e" cm="1">
        <f t="array" ref="T291">_xlfn.XLOOKUP($A291&amp;$B291,'[2]产值及收款计划（2026）'!$A:$A&amp;'[2]产值及收款计划（2026）'!$B:$B,'[2]产值及收款计划（2026）'!T:T)</f>
        <v>#REF!</v>
      </c>
      <c r="U291" s="235" t="e" cm="1">
        <f t="array" ref="U291">_xlfn.XLOOKUP($A291&amp;$B291,'[2]产值及收款计划（2026）'!$A:$A&amp;'[2]产值及收款计划（2026）'!$B:$B,'[2]产值及收款计划（2026）'!U:U)</f>
        <v>#REF!</v>
      </c>
      <c r="V291" s="235" t="e" cm="1">
        <f t="array" ref="V291">_xlfn.XLOOKUP($A291&amp;$B291,'[2]产值及收款计划（2026）'!$A:$A&amp;'[2]产值及收款计划（2026）'!$B:$B,'[2]产值及收款计划（2026）'!V:V)</f>
        <v>#REF!</v>
      </c>
      <c r="W291" s="235" t="e" cm="1">
        <f t="array" ref="W291">_xlfn.XLOOKUP($A291&amp;$B291,'[2]产值及收款计划（2026）'!$A:$A&amp;'[2]产值及收款计划（2026）'!$B:$B,'[2]产值及收款计划（2026）'!W:W)</f>
        <v>#REF!</v>
      </c>
      <c r="X291" s="235" t="e" cm="1">
        <f t="array" ref="X291">_xlfn.XLOOKUP($A291&amp;$B291,'[2]产值及收款计划（2026）'!$A:$A&amp;'[2]产值及收款计划（2026）'!$B:$B,'[2]产值及收款计划（2026）'!X:X)</f>
        <v>#REF!</v>
      </c>
      <c r="Y291" s="235" t="e" cm="1">
        <f t="array" ref="Y291">_xlfn.XLOOKUP($A291&amp;$B291,'[2]产值及收款计划（2026）'!$A:$A&amp;'[2]产值及收款计划（2026）'!$B:$B,'[2]产值及收款计划（2026）'!Y:Y)</f>
        <v>#REF!</v>
      </c>
      <c r="Z291" s="235" t="e" cm="1">
        <f t="array" ref="Z291">_xlfn.XLOOKUP($A291&amp;$B291,'[2]产值及收款计划（2026）'!$A:$A&amp;'[2]产值及收款计划（2026）'!$B:$B,'[2]产值及收款计划（2026）'!Z:Z)</f>
        <v>#REF!</v>
      </c>
      <c r="AA291" s="235" t="e" cm="1">
        <f t="array" ref="AA291">_xlfn.XLOOKUP($A291&amp;$B291,'[2]产值及收款计划（2026）'!$A:$A&amp;'[2]产值及收款计划（2026）'!$B:$B,'[2]产值及收款计划（2026）'!AA:AA)</f>
        <v>#REF!</v>
      </c>
      <c r="AB291" s="235" t="e" cm="1">
        <f t="array" ref="AB291">_xlfn.XLOOKUP($A291&amp;$B291,'[2]产值及收款计划（2026）'!$A:$A&amp;'[2]产值及收款计划（2026）'!$B:$B,'[2]产值及收款计划（2026）'!AB:AB)</f>
        <v>#REF!</v>
      </c>
      <c r="AC291" s="235" t="e" cm="1">
        <f t="array" ref="AC291">_xlfn.XLOOKUP($A291&amp;$B291,'[2]产值及收款计划（2026）'!$A:$A&amp;'[2]产值及收款计划（2026）'!$B:$B,'[2]产值及收款计划（2026）'!AC:AC)</f>
        <v>#REF!</v>
      </c>
      <c r="AD291" s="235" t="e" cm="1">
        <f t="array" ref="AD291">_xlfn.XLOOKUP($A291&amp;$B291,'[2]产值及收款计划（2026）'!$A:$A&amp;'[2]产值及收款计划（2026）'!$B:$B,'[2]产值及收款计划（2026）'!AD:AD)</f>
        <v>#REF!</v>
      </c>
      <c r="AE291" s="235" t="e" cm="1">
        <f t="array" ref="AE291">_xlfn.XLOOKUP($A291&amp;$B291,'[2]产值及收款计划（2026）'!$A:$A&amp;'[2]产值及收款计划（2026）'!$B:$B,'[2]产值及收款计划（2026）'!AE:AE)</f>
        <v>#REF!</v>
      </c>
      <c r="AF291" s="235" t="e" cm="1">
        <f t="array" ref="AF291">_xlfn.XLOOKUP($A291&amp;$B291,'[2]产值及收款计划（2026）'!$A:$A&amp;'[2]产值及收款计划（2026）'!$B:$B,'[2]产值及收款计划（2026）'!AF:AF)</f>
        <v>#REF!</v>
      </c>
      <c r="AG291" s="235" t="e" cm="1">
        <f t="array" ref="AG291">_xlfn.XLOOKUP($A291&amp;$B291,'[2]产值及收款计划（2026）'!$A:$A&amp;'[2]产值及收款计划（2026）'!$B:$B,'[2]产值及收款计划（2026）'!AG:AG)</f>
        <v>#REF!</v>
      </c>
      <c r="AH291" s="235" t="e" cm="1">
        <f t="array" ref="AH291">_xlfn.XLOOKUP($A291&amp;$B291,'[2]产值及收款计划（2026）'!$A:$A&amp;'[2]产值及收款计划（2026）'!$B:$B,'[2]产值及收款计划（2026）'!AH:AH)</f>
        <v>#REF!</v>
      </c>
      <c r="AI291" s="235" t="e" cm="1">
        <f t="array" ref="AI291">_xlfn.XLOOKUP($A291&amp;$B291,'[2]产值及收款计划（2026）'!$A:$A&amp;'[2]产值及收款计划（2026）'!$B:$B,'[2]产值及收款计划（2026）'!AI:AI)</f>
        <v>#REF!</v>
      </c>
      <c r="AJ291" s="235" t="e" cm="1">
        <f t="array" ref="AJ291">_xlfn.XLOOKUP($A291&amp;$B291,'[2]产值及收款计划（2026）'!$A:$A&amp;'[2]产值及收款计划（2026）'!$B:$B,'[2]产值及收款计划（2026）'!AJ:AJ)</f>
        <v>#REF!</v>
      </c>
      <c r="AK291" s="235" t="e" cm="1">
        <f t="array" ref="AK291">_xlfn.XLOOKUP($A291&amp;$B291,'[2]产值及收款计划（2026）'!$A:$A&amp;'[2]产值及收款计划（2026）'!$B:$B,'[2]产值及收款计划（2026）'!AK:AK)</f>
        <v>#REF!</v>
      </c>
      <c r="AL291" s="235" t="e" cm="1">
        <f t="array" ref="AL291">_xlfn.XLOOKUP($A291&amp;$B291,'[2]产值及收款计划（2026）'!$A:$A&amp;'[2]产值及收款计划（2026）'!$B:$B,'[2]产值及收款计划（2026）'!AL:AL)</f>
        <v>#REF!</v>
      </c>
      <c r="AM291" s="242" t="e" cm="1">
        <f t="array" ref="AM291">_xlfn.LET(_xlpm.勾选月份状态数组,TRANSPOSE('PPT(12-15页）-TOP10'!$A$3:$A$14),_xlpm.选择数据区,IF('PPT(12-15页）-TOP10'!$E$3="收款",$BA291:$BL291,$AA291:$AL291),SUM(_xlfn._xlws.FILTER(_xlpm.选择数据区,_xlpm.勾选月份状态数组,"")))</f>
        <v>#REF!</v>
      </c>
      <c r="AN291" s="235" t="e">
        <f>_xlfn.XLOOKUP($C291,应收未收表!$T:$T,应收未收表!AA:AA)</f>
        <v>#REF!</v>
      </c>
      <c r="AO291" s="235" t="e">
        <f>_xlfn.XLOOKUP($C291,应收未收表!$T:$T,应收未收表!AB:AB)</f>
        <v>#REF!</v>
      </c>
      <c r="AP291" s="235" t="e">
        <f>_xlfn.XLOOKUP($C291,应收未收表!$T:$T,应收未收表!AC:AC)</f>
        <v>#REF!</v>
      </c>
      <c r="AQ291" s="235" t="e">
        <f>_xlfn.XLOOKUP($C291,应收未收表!$T:$T,应收未收表!AE:AE)</f>
        <v>#REF!</v>
      </c>
      <c r="AR291" s="235" t="e">
        <f>_xlfn.XLOOKUP($C291,应收未收表!$T:$T,应收未收表!AF:AF)</f>
        <v>#REF!</v>
      </c>
      <c r="AS291" s="235" t="e" cm="1">
        <f t="array" ref="AS291">_xlfn.XLOOKUP($A291&amp;$B291,'[2]产值及收款计划（2026）'!$A:$A&amp;'[2]产值及收款计划（2026）'!$B:$B,'[2]产值及收款计划（2026）'!AS:AS)</f>
        <v>#REF!</v>
      </c>
      <c r="AT291" s="235" t="e" cm="1">
        <f t="array" ref="AT291">_xlfn.XLOOKUP($A291&amp;$B291,'[2]产值及收款计划（2026）'!$A:$A&amp;'[2]产值及收款计划（2026）'!$B:$B,'[2]产值及收款计划（2026）'!AT:AT)</f>
        <v>#REF!</v>
      </c>
      <c r="AU291" s="235" t="e" cm="1">
        <f t="array" ref="AU291">_xlfn.XLOOKUP($A291&amp;$B291,'[2]产值及收款计划（2026）'!$A:$A&amp;'[2]产值及收款计划（2026）'!$B:$B,'[2]产值及收款计划（2026）'!AU:AU)</f>
        <v>#REF!</v>
      </c>
      <c r="AV291" s="235" t="e" cm="1">
        <f t="array" ref="AV291">_xlfn.XLOOKUP($A291&amp;$B291,'[2]产值及收款计划（2026）'!$A:$A&amp;'[2]产值及收款计划（2026）'!$B:$B,'[2]产值及收款计划（2026）'!AV:AV)</f>
        <v>#REF!</v>
      </c>
      <c r="AW291" s="235" t="e" cm="1">
        <f t="array" ref="AW291">_xlfn.XLOOKUP($A291&amp;$B291,'[2]产值及收款计划（2026）'!$A:$A&amp;'[2]产值及收款计划（2026）'!$B:$B,'[2]产值及收款计划（2026）'!AW:AW)</f>
        <v>#REF!</v>
      </c>
      <c r="AX291" s="235" t="e" cm="1">
        <f t="array" ref="AX291">_xlfn.XLOOKUP($A291&amp;$B291,'[2]产值及收款计划（2026）'!$A:$A&amp;'[2]产值及收款计划（2026）'!$B:$B,'[2]产值及收款计划（2026）'!AX:AX)</f>
        <v>#REF!</v>
      </c>
      <c r="AY291" s="235" t="e" cm="1">
        <f t="array" ref="AY291">_xlfn.XLOOKUP($A291&amp;$B291,'[2]产值及收款计划（2026）'!$A:$A&amp;'[2]产值及收款计划（2026）'!$B:$B,'[2]产值及收款计划（2026）'!AY:AY)</f>
        <v>#REF!</v>
      </c>
      <c r="AZ291" s="235" t="e" cm="1">
        <f t="array" ref="AZ291">_xlfn.XLOOKUP($A291&amp;$B291,'[2]产值及收款计划（2026）'!$A:$A&amp;'[2]产值及收款计划（2026）'!$B:$B,'[2]产值及收款计划（2026）'!AZ:AZ)</f>
        <v>#REF!</v>
      </c>
      <c r="BA291" s="235" t="e" cm="1">
        <f t="array" ref="BA291">_xlfn.XLOOKUP($A291&amp;$B291,'[2]产值及收款计划（2026）'!$A:$A&amp;'[2]产值及收款计划（2026）'!$B:$B,'[2]产值及收款计划（2026）'!BA:BA)</f>
        <v>#REF!</v>
      </c>
      <c r="BB291" s="235" t="e" cm="1">
        <f t="array" ref="BB291">_xlfn.XLOOKUP($A291&amp;$B291,'[2]产值及收款计划（2026）'!$A:$A&amp;'[2]产值及收款计划（2026）'!$B:$B,'[2]产值及收款计划（2026）'!BB:BB)</f>
        <v>#REF!</v>
      </c>
      <c r="BC291" s="235" t="e" cm="1">
        <f t="array" ref="BC291">_xlfn.XLOOKUP($A291&amp;$B291,'[2]产值及收款计划（2026）'!$A:$A&amp;'[2]产值及收款计划（2026）'!$B:$B,'[2]产值及收款计划（2026）'!BC:BC)</f>
        <v>#REF!</v>
      </c>
      <c r="BD291" s="235" t="e" cm="1">
        <f t="array" ref="BD291">_xlfn.XLOOKUP($A291&amp;$B291,'[2]产值及收款计划（2026）'!$A:$A&amp;'[2]产值及收款计划（2026）'!$B:$B,'[2]产值及收款计划（2026）'!BD:BD)</f>
        <v>#REF!</v>
      </c>
      <c r="BE291" s="235" t="e" cm="1">
        <f t="array" ref="BE291">_xlfn.XLOOKUP($A291&amp;$B291,'[2]产值及收款计划（2026）'!$A:$A&amp;'[2]产值及收款计划（2026）'!$B:$B,'[2]产值及收款计划（2026）'!BE:BE)</f>
        <v>#REF!</v>
      </c>
      <c r="BF291" s="235" t="e" cm="1">
        <f t="array" ref="BF291">_xlfn.XLOOKUP($A291&amp;$B291,'[2]产值及收款计划（2026）'!$A:$A&amp;'[2]产值及收款计划（2026）'!$B:$B,'[2]产值及收款计划（2026）'!BF:BF)</f>
        <v>#REF!</v>
      </c>
      <c r="BG291" s="235" t="e" cm="1">
        <f t="array" ref="BG291">_xlfn.XLOOKUP($A291&amp;$B291,'[2]产值及收款计划（2026）'!$A:$A&amp;'[2]产值及收款计划（2026）'!$B:$B,'[2]产值及收款计划（2026）'!BG:BG)</f>
        <v>#REF!</v>
      </c>
      <c r="BH291" s="235" t="e" cm="1">
        <f t="array" ref="BH291">_xlfn.XLOOKUP($A291&amp;$B291,'[2]产值及收款计划（2026）'!$A:$A&amp;'[2]产值及收款计划（2026）'!$B:$B,'[2]产值及收款计划（2026）'!BH:BH)</f>
        <v>#REF!</v>
      </c>
      <c r="BI291" s="235" t="e" cm="1">
        <f t="array" ref="BI291">_xlfn.XLOOKUP($A291&amp;$B291,'[2]产值及收款计划（2026）'!$A:$A&amp;'[2]产值及收款计划（2026）'!$B:$B,'[2]产值及收款计划（2026）'!BI:BI)</f>
        <v>#REF!</v>
      </c>
      <c r="BJ291" s="235" t="e" cm="1">
        <f t="array" ref="BJ291">_xlfn.XLOOKUP($A291&amp;$B291,'[2]产值及收款计划（2026）'!$A:$A&amp;'[2]产值及收款计划（2026）'!$B:$B,'[2]产值及收款计划（2026）'!BJ:BJ)</f>
        <v>#REF!</v>
      </c>
      <c r="BK291" s="235" t="e" cm="1">
        <f t="array" ref="BK291">_xlfn.XLOOKUP($A291&amp;$B291,'[2]产值及收款计划（2026）'!$A:$A&amp;'[2]产值及收款计划（2026）'!$B:$B,'[2]产值及收款计划（2026）'!BK:BK)</f>
        <v>#REF!</v>
      </c>
      <c r="BL291" s="235" t="e" cm="1">
        <f t="array" ref="BL291">_xlfn.XLOOKUP($A291&amp;$B291,'[2]产值及收款计划（2026）'!$A:$A&amp;'[2]产值及收款计划（2026）'!$B:$B,'[2]产值及收款计划（2026）'!BL:BL)</f>
        <v>#REF!</v>
      </c>
      <c r="BM291" s="235"/>
      <c r="BN291" s="235"/>
      <c r="BO291" s="235"/>
      <c r="BP291" s="235"/>
      <c r="BQ291" s="235" t="e">
        <f>_xlfn.XLOOKUP($C291,应收未收表!$AJ:$AJ,应收未收表!AK:AK)</f>
        <v>#REF!</v>
      </c>
      <c r="BR291" s="235" t="e">
        <f>_xlfn.XLOOKUP($C291,应收未收表!$AJ:$AJ,应收未收表!AL:AL)</f>
        <v>#REF!</v>
      </c>
      <c r="BS291" s="235" t="e">
        <f>_xlfn.XLOOKUP($C291,应收未收表!$AJ:$AJ,应收未收表!AM:AM)</f>
        <v>#REF!</v>
      </c>
      <c r="BT291" s="235" t="e">
        <f>_xlfn.XLOOKUP($C291,应收未收表!$AJ:$AJ,应收未收表!AN:AN)</f>
        <v>#REF!</v>
      </c>
      <c r="BU291" s="234" t="e" cm="1">
        <f t="array" ref="BU291">_xlfn.XLOOKUP($A291&amp;$B291,'[2]产值及收款计划（2026）'!$A:$A&amp;'[2]产值及收款计划（2026）'!$B:$B,'[2]产值及收款计划（2026）'!BQ:BQ)</f>
        <v>#REF!</v>
      </c>
      <c r="BV291" s="235" t="e" cm="1">
        <f t="array" ref="BV291">_xlfn.XLOOKUP($A291&amp;$B291,'[2]产值及收款计划（2026）'!$A:$A&amp;'[2]产值及收款计划（2026）'!$B:$B,'[2]产值及收款计划（2026）'!BR:BR)</f>
        <v>#REF!</v>
      </c>
      <c r="CE291" s="235" cm="1">
        <f t="array" ref="CE291">_xlfn.XLOOKUP($A291&amp;$B291,'[2]产值及收款计划（2026）'!$A:$A&amp;'[2]产值及收款计划（2026）'!$B:$B,'[2]产值及收款计划（2026）'!CA:CA)</f>
        <v>0</v>
      </c>
      <c r="CF291" s="235" cm="1">
        <f t="array" ref="CF291">_xlfn.XLOOKUP($A291&amp;$B291,'[2]产值及收款计划（2026）'!$A:$A&amp;'[2]产值及收款计划（2026）'!$B:$B,'[2]产值及收款计划（2026）'!CB:CB)</f>
        <v>0</v>
      </c>
      <c r="CG291" s="235" cm="1">
        <f t="array" ref="CG291">_xlfn.XLOOKUP($A291&amp;$B291,'[2]产值及收款计划（2026）'!$A:$A&amp;'[2]产值及收款计划（2026）'!$B:$B,'[2]产值及收款计划（2026）'!CC:CC)</f>
        <v>0</v>
      </c>
      <c r="CH291" s="235" cm="1">
        <f t="array" ref="CH291">_xlfn.XLOOKUP($A291&amp;$B291,'[2]产值及收款计划（2026）'!$A:$A&amp;'[2]产值及收款计划（2026）'!$B:$B,'[2]产值及收款计划（2026）'!CD:CD)</f>
        <v>0</v>
      </c>
      <c r="CI291" s="235" cm="1">
        <f t="array" ref="CI291">_xlfn.XLOOKUP($A291&amp;$B291,'[2]产值及收款计划（2026）'!$A:$A&amp;'[2]产值及收款计划（2026）'!$B:$B,'[2]产值及收款计划（2026）'!CE:CE)</f>
        <v>0</v>
      </c>
      <c r="CJ291" s="235" cm="1">
        <f t="array" ref="CJ291">_xlfn.XLOOKUP($A291&amp;$B291,'[2]产值及收款计划（2026）'!$A:$A&amp;'[2]产值及收款计划（2026）'!$B:$B,'[2]产值及收款计划（2026）'!CF:CF)</f>
        <v>0</v>
      </c>
      <c r="CK291" s="235" cm="1">
        <f t="array" ref="CK291">_xlfn.XLOOKUP($A291&amp;$B291,'[2]产值及收款计划（2026）'!$A:$A&amp;'[2]产值及收款计划（2026）'!$B:$B,'[2]产值及收款计划（2026）'!CG:CG)</f>
        <v>0</v>
      </c>
      <c r="CL291" s="235" cm="1">
        <f t="array" ref="CL291">_xlfn.XLOOKUP($A291&amp;$B291,'[2]产值及收款计划（2026）'!$A:$A&amp;'[2]产值及收款计划（2026）'!$B:$B,'[2]产值及收款计划（2026）'!CH:CH)</f>
        <v>0</v>
      </c>
      <c r="CM291" s="235" cm="1">
        <f t="array" ref="CM291">_xlfn.XLOOKUP($A291&amp;$B291,'[2]产值及收款计划（2026）'!$A:$A&amp;'[2]产值及收款计划（2026）'!$B:$B,'[2]产值及收款计划（2026）'!CI:CI)</f>
        <v>0</v>
      </c>
      <c r="CN291" s="235" cm="1">
        <f t="array" ref="CN291">_xlfn.XLOOKUP($A291&amp;$B291,'[2]产值及收款计划（2026）'!$A:$A&amp;'[2]产值及收款计划（2026）'!$B:$B,'[2]产值及收款计划（2026）'!CJ:CJ)</f>
        <v>0</v>
      </c>
      <c r="CO291" s="235" cm="1">
        <f t="array" ref="CO291">_xlfn.XLOOKUP($A291&amp;$B291,'[2]产值及收款计划（2026）'!$A:$A&amp;'[2]产值及收款计划（2026）'!$B:$B,'[2]产值及收款计划（2026）'!CK:CK)</f>
        <v>0</v>
      </c>
      <c r="CP291" s="235" cm="1">
        <f t="array" ref="CP291">_xlfn.XLOOKUP($A291&amp;$B291,'[2]产值及收款计划（2026）'!$A:$A&amp;'[2]产值及收款计划（2026）'!$B:$B,'[2]产值及收款计划（2026）'!CL:CL)</f>
        <v>0</v>
      </c>
      <c r="DE291" s="235" cm="1">
        <f t="array" ref="DE291">_xlfn.XLOOKUP($A291&amp;$B291,'[2]产值及收款计划（2026）'!$A:$A&amp;'[2]产值及收款计划（2026）'!$B:$B,'[2]产值及收款计划（2026）'!DA:DA)</f>
        <v>0</v>
      </c>
      <c r="DF291" s="235" cm="1">
        <f t="array" ref="DF291">_xlfn.XLOOKUP($A291&amp;$B291,'[2]产值及收款计划（2026）'!$A:$A&amp;'[2]产值及收款计划（2026）'!$B:$B,'[2]产值及收款计划（2026）'!DB:DB)</f>
        <v>0</v>
      </c>
      <c r="DG291" s="235" cm="1">
        <f t="array" ref="DG291">_xlfn.XLOOKUP($A291&amp;$B291,'[2]产值及收款计划（2026）'!$A:$A&amp;'[2]产值及收款计划（2026）'!$B:$B,'[2]产值及收款计划（2026）'!DC:DC)</f>
        <v>0</v>
      </c>
      <c r="DH291" s="235" cm="1">
        <f t="array" ref="DH291">_xlfn.XLOOKUP($A291&amp;$B291,'[2]产值及收款计划（2026）'!$A:$A&amp;'[2]产值及收款计划（2026）'!$B:$B,'[2]产值及收款计划（2026）'!DD:DD)</f>
        <v>0</v>
      </c>
      <c r="DI291" s="235" cm="1">
        <f t="array" ref="DI291">_xlfn.XLOOKUP($A291&amp;$B291,'[2]产值及收款计划（2026）'!$A:$A&amp;'[2]产值及收款计划（2026）'!$B:$B,'[2]产值及收款计划（2026）'!DE:DE)</f>
        <v>0</v>
      </c>
      <c r="DJ291" s="235" cm="1">
        <f t="array" ref="DJ291">_xlfn.XLOOKUP($A291&amp;$B291,'[2]产值及收款计划（2026）'!$A:$A&amp;'[2]产值及收款计划（2026）'!$B:$B,'[2]产值及收款计划（2026）'!DF:DF)</f>
        <v>0</v>
      </c>
      <c r="DK291" s="235" cm="1">
        <f t="array" ref="DK291">_xlfn.XLOOKUP($A291&amp;$B291,'[2]产值及收款计划（2026）'!$A:$A&amp;'[2]产值及收款计划（2026）'!$B:$B,'[2]产值及收款计划（2026）'!DG:DG)</f>
        <v>0</v>
      </c>
      <c r="DL291" s="235" cm="1">
        <f t="array" ref="DL291">_xlfn.XLOOKUP($A291&amp;$B291,'[2]产值及收款计划（2026）'!$A:$A&amp;'[2]产值及收款计划（2026）'!$B:$B,'[2]产值及收款计划（2026）'!DH:DH)</f>
        <v>0</v>
      </c>
      <c r="DM291" s="235" cm="1">
        <f t="array" ref="DM291">_xlfn.XLOOKUP($A291&amp;$B291,'[2]产值及收款计划（2026）'!$A:$A&amp;'[2]产值及收款计划（2026）'!$B:$B,'[2]产值及收款计划（2026）'!DI:DI)</f>
        <v>0</v>
      </c>
      <c r="DN291" s="235" cm="1">
        <f t="array" ref="DN291">_xlfn.XLOOKUP($A291&amp;$B291,'[2]产值及收款计划（2026）'!$A:$A&amp;'[2]产值及收款计划（2026）'!$B:$B,'[2]产值及收款计划（2026）'!DJ:DJ)</f>
        <v>0</v>
      </c>
      <c r="DO291" s="235" cm="1">
        <f t="array" ref="DO291">_xlfn.XLOOKUP($A291&amp;$B291,'[2]产值及收款计划（2026）'!$A:$A&amp;'[2]产值及收款计划（2026）'!$B:$B,'[2]产值及收款计划（2026）'!DK:DK)</f>
        <v>0</v>
      </c>
      <c r="DP291" s="235" cm="1">
        <f t="array" ref="DP291">_xlfn.XLOOKUP($A291&amp;$B291,'[2]产值及收款计划（2026）'!$A:$A&amp;'[2]产值及收款计划（2026）'!$B:$B,'[2]产值及收款计划（2026）'!DL:DL)</f>
        <v>0</v>
      </c>
      <c r="DQ291" s="243"/>
      <c r="DR291" s="229"/>
    </row>
    <row r="292" ht="20.25" spans="1:122">
      <c r="A292" s="247"/>
      <c r="B292" s="247"/>
      <c r="C292" s="248"/>
      <c r="D292" s="252"/>
      <c r="E292" s="253"/>
      <c r="F292" s="253"/>
      <c r="G292" s="253"/>
      <c r="H292" s="253"/>
      <c r="I292" s="254"/>
      <c r="J292" s="255"/>
      <c r="K292" s="253"/>
      <c r="L292" s="253"/>
      <c r="M292" s="253"/>
      <c r="N292" s="253"/>
      <c r="O292" s="253"/>
      <c r="P292" s="252"/>
      <c r="Q292" s="253"/>
      <c r="R292" s="253"/>
      <c r="S292" s="253"/>
      <c r="T292" s="253"/>
      <c r="U292" s="253"/>
      <c r="V292" s="253"/>
      <c r="W292" s="253"/>
      <c r="X292" s="253"/>
      <c r="Y292" s="253"/>
      <c r="Z292" s="253"/>
      <c r="AA292" s="253"/>
      <c r="AB292" s="253"/>
      <c r="AC292" s="253"/>
      <c r="AD292" s="253"/>
      <c r="AE292" s="253"/>
      <c r="AF292" s="253"/>
      <c r="AG292" s="253"/>
      <c r="AH292" s="253"/>
      <c r="AI292" s="253"/>
      <c r="AJ292" s="253"/>
      <c r="AK292" s="253"/>
      <c r="AL292" s="253"/>
      <c r="AM292" s="242" cm="1">
        <f t="array" ref="AM292">_xlfn.LET(_xlpm.勾选月份状态数组,TRANSPOSE('PPT(12-15页）-TOP10'!$A$3:$A$14),_xlpm.选择数据区,IF('PPT(12-15页）-TOP10'!$E$3="收款",$BA292:$BL292,$AA292:$AL292),SUM(_xlfn._xlws.FILTER(_xlpm.选择数据区,_xlpm.勾选月份状态数组,"")))</f>
        <v>0</v>
      </c>
      <c r="AN292" s="253"/>
      <c r="AO292" s="253"/>
      <c r="AP292" s="253"/>
      <c r="AQ292" s="253"/>
      <c r="AR292" s="253"/>
      <c r="AS292" s="253"/>
      <c r="AT292" s="253"/>
      <c r="AU292" s="253"/>
      <c r="AV292" s="253"/>
      <c r="AW292" s="253"/>
      <c r="AX292" s="253"/>
      <c r="AY292" s="253"/>
      <c r="AZ292" s="253"/>
      <c r="BA292" s="253"/>
      <c r="BB292" s="253"/>
      <c r="BC292" s="253"/>
      <c r="BD292" s="253"/>
      <c r="BE292" s="253"/>
      <c r="BF292" s="253"/>
      <c r="BG292" s="253"/>
      <c r="BH292" s="253"/>
      <c r="BI292" s="253"/>
      <c r="BJ292" s="253"/>
      <c r="BK292" s="253"/>
      <c r="BL292" s="253"/>
      <c r="BM292" s="253"/>
      <c r="BN292" s="253"/>
      <c r="BO292" s="253"/>
      <c r="BP292" s="253"/>
      <c r="BQ292" s="253"/>
      <c r="BR292" s="253"/>
      <c r="BS292" s="253"/>
      <c r="BT292" s="253"/>
      <c r="BU292" s="252"/>
      <c r="BV292" s="253"/>
      <c r="DQ292" s="243"/>
      <c r="DR292" s="229"/>
    </row>
    <row r="293" ht="20.25" spans="1:122">
      <c r="A293" s="233">
        <v>1</v>
      </c>
      <c r="B293" s="233" t="s">
        <v>27</v>
      </c>
      <c r="C293" s="234" t="str" cm="1">
        <f t="array" ref="C293">_xlfn.XLOOKUP($A293&amp;$B293,'[3]产值及收款计划（2026）'!$A:$A&amp;'[3]产值及收款计划（2026）'!$B:$B,'[3]产值及收款计划（2026）'!C:C)</f>
        <v>ZHT2020071300032</v>
      </c>
      <c r="D293" s="234" t="str" cm="1">
        <f t="array" ref="D293">_xlfn.XLOOKUP($A293&amp;$B293,'[3]产值及收款计划（2026）'!$A:$A&amp;'[3]产值及收款计划（2026）'!$B:$B,'[3]产值及收款计划（2026）'!D:D)</f>
        <v>上海隧道资金项目合同</v>
      </c>
      <c r="E293" s="235" cm="1">
        <f t="array" ref="E293">_xlfn.XLOOKUP($A293&amp;$B293,'[3]产值及收款计划（2026）'!$A:$A&amp;'[3]产值及收款计划（2026）'!$B:$B,'[3]产值及收款计划（2026）'!E:E)</f>
        <v>42</v>
      </c>
      <c r="F293" s="235" cm="1">
        <f t="array" ref="F293">_xlfn.XLOOKUP($A293&amp;$B293,'[3]产值及收款计划（2026）'!$A:$A&amp;'[3]产值及收款计划（2026）'!$B:$B,'[3]产值及收款计划（2026）'!F:F)</f>
        <v>42</v>
      </c>
      <c r="G293" s="235" cm="1">
        <f t="array" ref="G293">_xlfn.XLOOKUP($A293&amp;$B293,'[3]产值及收款计划（2026）'!$A:$A&amp;'[3]产值及收款计划（2026）'!$B:$B,'[3]产值及收款计划（2026）'!G:G)</f>
        <v>42</v>
      </c>
      <c r="H293" s="235" cm="1">
        <f t="array" ref="H293">_xlfn.XLOOKUP($A293&amp;$B293,'[3]产值及收款计划（2026）'!$A:$A&amp;'[3]产值及收款计划（2026）'!$B:$B,'[3]产值及收款计划（2026）'!H:H)</f>
        <v>42</v>
      </c>
      <c r="I293" s="236" cm="1">
        <f t="array" ref="I293">_xlfn.XLOOKUP($A293&amp;$B293,'[3]产值及收款计划（2026）'!$A:$A&amp;'[3]产值及收款计划（2026）'!$B:$B,'[3]产值及收款计划（2026）'!I:I)</f>
        <v>1</v>
      </c>
      <c r="J293" s="237" cm="1">
        <f t="array" ref="J293">_xlfn.XLOOKUP($A293&amp;$B293,'[3]产值及收款计划（2026）'!$A:$A&amp;'[3]产值及收款计划（2026）'!$B:$B,'[3]产值及收款计划（2026）'!J:J)</f>
        <v>0.06</v>
      </c>
      <c r="K293" s="235" t="e" cm="1">
        <f t="array" ref="K293">_xlfn.XLOOKUP($A293&amp;$B293,'[3]产值及收款计划（2026）'!$A:$A&amp;'[3]产值及收款计划（2026）'!$B:$B,'[3]产值及收款计划（2026）'!K:K)</f>
        <v>#REF!</v>
      </c>
      <c r="L293" s="235" t="e" cm="1">
        <f t="array" ref="L293">_xlfn.XLOOKUP($A293&amp;$B293,'[3]产值及收款计划（2026）'!$A:$A&amp;'[3]产值及收款计划（2026）'!$B:$B,'[3]产值及收款计划（2026）'!L:L)</f>
        <v>#REF!</v>
      </c>
      <c r="M293" s="235" t="str" cm="1">
        <f t="array" ref="M293">_xlfn.XLOOKUP($A293&amp;$B293,'[3]产值及收款计划（2026）'!$A:$A&amp;'[3]产值及收款计划（2026）'!$B:$B,'[3]产值及收款计划（2026）'!M:M)</f>
        <v>主导</v>
      </c>
      <c r="N293" s="235" cm="1">
        <f t="array" ref="N293">_xlfn.XLOOKUP($A293&amp;$B293,'[3]产值及收款计划（2026）'!$A:$A&amp;'[3]产值及收款计划（2026）'!$B:$B,'[3]产值及收款计划（2026）'!N:N)</f>
        <v>0</v>
      </c>
      <c r="O293" s="235" t="str" cm="1">
        <f t="array" ref="O293">_xlfn.XLOOKUP($A293&amp;$B293,'[3]产值及收款计划（2026）'!$A:$A&amp;'[3]产值及收款计划（2026）'!$B:$B,'[3]产值及收款计划（2026）'!O:O)</f>
        <v>肖龚惠</v>
      </c>
      <c r="P293" s="234" t="str" cm="1">
        <f t="array" ref="P293">_xlfn.XLOOKUP($A293&amp;$B293,'[3]产值及收款计划（2026）'!$A:$A&amp;'[3]产值及收款计划（2026）'!$B:$B,'[3]产值及收款计划（2026）'!P:P)</f>
        <v>过往已完结</v>
      </c>
      <c r="Q293" s="235" t="e" cm="1">
        <f t="array" ref="Q293">_xlfn.XLOOKUP($A293&amp;$B293,'[3]产值及收款计划（2026）'!$A:$A&amp;'[3]产值及收款计划（2026）'!$B:$B,'[3]产值及收款计划（2026）'!Q:Q)</f>
        <v>#REF!</v>
      </c>
      <c r="R293" s="235" t="e" cm="1">
        <f t="array" ref="R293">_xlfn.XLOOKUP($A293&amp;$B293,'[3]产值及收款计划（2026）'!$A:$A&amp;'[3]产值及收款计划（2026）'!$B:$B,'[3]产值及收款计划（2026）'!R:R)</f>
        <v>#REF!</v>
      </c>
      <c r="S293" s="235" t="e" cm="1">
        <f t="array" ref="S293">_xlfn.XLOOKUP($A293&amp;$B293,'[3]产值及收款计划（2026）'!$A:$A&amp;'[3]产值及收款计划（2026）'!$B:$B,'[3]产值及收款计划（2026）'!S:S)</f>
        <v>#REF!</v>
      </c>
      <c r="T293" s="235" cm="1">
        <f t="array" ref="T293">_xlfn.XLOOKUP($A293&amp;$B293,'[3]产值及收款计划（2026）'!$A:$A&amp;'[3]产值及收款计划（2026）'!$B:$B,'[3]产值及收款计划（2026）'!T:T)</f>
        <v>33.6</v>
      </c>
      <c r="U293" s="235" cm="1">
        <f t="array" ref="U293">_xlfn.XLOOKUP($A293&amp;$B293,'[3]产值及收款计划（2026）'!$A:$A&amp;'[3]产值及收款计划（2026）'!$B:$B,'[3]产值及收款计划（2026）'!U:U)</f>
        <v>0</v>
      </c>
      <c r="V293" s="235" cm="1">
        <f t="array" ref="V293">_xlfn.XLOOKUP($A293&amp;$B293,'[3]产值及收款计划（2026）'!$A:$A&amp;'[3]产值及收款计划（2026）'!$B:$B,'[3]产值及收款计划（2026）'!V:V)</f>
        <v>8.4</v>
      </c>
      <c r="W293" s="235" t="e" cm="1">
        <f t="array" ref="W293">_xlfn.XLOOKUP($A293&amp;$B293,'[3]产值及收款计划（2026）'!$A:$A&amp;'[3]产值及收款计划（2026）'!$B:$B,'[3]产值及收款计划（2026）'!W:W)</f>
        <v>#REF!</v>
      </c>
      <c r="X293" s="235" t="e" cm="1">
        <f t="array" ref="X293">_xlfn.XLOOKUP($A293&amp;$B293,'[3]产值及收款计划（2026）'!$A:$A&amp;'[3]产值及收款计划（2026）'!$B:$B,'[3]产值及收款计划（2026）'!X:X)</f>
        <v>#REF!</v>
      </c>
      <c r="Y293" s="235" t="e" cm="1">
        <f t="array" ref="Y293">_xlfn.XLOOKUP($A293&amp;$B293,'[3]产值及收款计划（2026）'!$A:$A&amp;'[3]产值及收款计划（2026）'!$B:$B,'[3]产值及收款计划（2026）'!Y:Y)</f>
        <v>#REF!</v>
      </c>
      <c r="Z293" s="235" t="e" cm="1">
        <f t="array" ref="Z293">_xlfn.XLOOKUP($A293&amp;$B293,'[3]产值及收款计划（2026）'!$A:$A&amp;'[3]产值及收款计划（2026）'!$B:$B,'[3]产值及收款计划（2026）'!Z:Z)</f>
        <v>#REF!</v>
      </c>
      <c r="AA293" s="235" cm="1">
        <f t="array" ref="AA293">_xlfn.XLOOKUP($A293&amp;$B293,'[3]产值及收款计划（2026）'!$A:$A&amp;'[3]产值及收款计划（2026）'!$B:$B,'[3]产值及收款计划（2026）'!AA:AA)</f>
        <v>0</v>
      </c>
      <c r="AB293" s="235" cm="1">
        <f t="array" ref="AB293">_xlfn.XLOOKUP($A293&amp;$B293,'[3]产值及收款计划（2026）'!$A:$A&amp;'[3]产值及收款计划（2026）'!$B:$B,'[3]产值及收款计划（2026）'!AB:AB)</f>
        <v>0</v>
      </c>
      <c r="AC293" s="235" cm="1">
        <f t="array" ref="AC293">_xlfn.XLOOKUP($A293&amp;$B293,'[3]产值及收款计划（2026）'!$A:$A&amp;'[3]产值及收款计划（2026）'!$B:$B,'[3]产值及收款计划（2026）'!AC:AC)</f>
        <v>0</v>
      </c>
      <c r="AD293" s="235" cm="1">
        <f t="array" ref="AD293">_xlfn.XLOOKUP($A293&amp;$B293,'[3]产值及收款计划（2026）'!$A:$A&amp;'[3]产值及收款计划（2026）'!$B:$B,'[3]产值及收款计划（2026）'!AD:AD)</f>
        <v>0</v>
      </c>
      <c r="AE293" s="235" cm="1">
        <f t="array" ref="AE293">_xlfn.XLOOKUP($A293&amp;$B293,'[3]产值及收款计划（2026）'!$A:$A&amp;'[3]产值及收款计划（2026）'!$B:$B,'[3]产值及收款计划（2026）'!AE:AE)</f>
        <v>0</v>
      </c>
      <c r="AF293" s="235" cm="1">
        <f t="array" ref="AF293">_xlfn.XLOOKUP($A293&amp;$B293,'[3]产值及收款计划（2026）'!$A:$A&amp;'[3]产值及收款计划（2026）'!$B:$B,'[3]产值及收款计划（2026）'!AF:AF)</f>
        <v>0</v>
      </c>
      <c r="AG293" s="235" cm="1">
        <f t="array" ref="AG293">_xlfn.XLOOKUP($A293&amp;$B293,'[3]产值及收款计划（2026）'!$A:$A&amp;'[3]产值及收款计划（2026）'!$B:$B,'[3]产值及收款计划（2026）'!AG:AG)</f>
        <v>0</v>
      </c>
      <c r="AH293" s="235" cm="1">
        <f t="array" ref="AH293">_xlfn.XLOOKUP($A293&amp;$B293,'[3]产值及收款计划（2026）'!$A:$A&amp;'[3]产值及收款计划（2026）'!$B:$B,'[3]产值及收款计划（2026）'!AH:AH)</f>
        <v>0</v>
      </c>
      <c r="AI293" s="235" cm="1">
        <f t="array" ref="AI293">_xlfn.XLOOKUP($A293&amp;$B293,'[3]产值及收款计划（2026）'!$A:$A&amp;'[3]产值及收款计划（2026）'!$B:$B,'[3]产值及收款计划（2026）'!AI:AI)</f>
        <v>0</v>
      </c>
      <c r="AJ293" s="235" cm="1">
        <f t="array" ref="AJ293">_xlfn.XLOOKUP($A293&amp;$B293,'[3]产值及收款计划（2026）'!$A:$A&amp;'[3]产值及收款计划（2026）'!$B:$B,'[3]产值及收款计划（2026）'!AJ:AJ)</f>
        <v>0</v>
      </c>
      <c r="AK293" s="235" cm="1">
        <f t="array" ref="AK293">_xlfn.XLOOKUP($A293&amp;$B293,'[3]产值及收款计划（2026）'!$A:$A&amp;'[3]产值及收款计划（2026）'!$B:$B,'[3]产值及收款计划（2026）'!AK:AK)</f>
        <v>0</v>
      </c>
      <c r="AL293" s="235" cm="1">
        <f t="array" ref="AL293">_xlfn.XLOOKUP($A293&amp;$B293,'[3]产值及收款计划（2026）'!$A:$A&amp;'[3]产值及收款计划（2026）'!$B:$B,'[3]产值及收款计划（2026）'!AL:AL)</f>
        <v>0</v>
      </c>
      <c r="AM293" s="242" cm="1">
        <f t="array" ref="AM293">_xlfn.LET(_xlpm.勾选月份状态数组,TRANSPOSE('PPT(12-15页）-TOP10'!$A$3:$A$14),_xlpm.选择数据区,IF('PPT(12-15页）-TOP10'!$E$3="收款",$BA293:$BL293,$AA293:$AL293),SUM(_xlfn._xlws.FILTER(_xlpm.选择数据区,_xlpm.勾选月份状态数组,"")))</f>
        <v>0</v>
      </c>
      <c r="AN293" s="235" t="e">
        <f>_xlfn.XLOOKUP($C293,应收未收表!$T:$T,应收未收表!AA:AA)</f>
        <v>#N/A</v>
      </c>
      <c r="AO293" s="235" t="e">
        <f>_xlfn.XLOOKUP($C293,应收未收表!$T:$T,应收未收表!AB:AB)</f>
        <v>#N/A</v>
      </c>
      <c r="AP293" s="235" t="e">
        <f>_xlfn.XLOOKUP($C293,应收未收表!$T:$T,应收未收表!AC:AC)</f>
        <v>#N/A</v>
      </c>
      <c r="AQ293" s="235" t="e">
        <f>_xlfn.XLOOKUP($C293,应收未收表!$T:$T,应收未收表!AE:AE)</f>
        <v>#N/A</v>
      </c>
      <c r="AR293" s="235" t="e">
        <f>_xlfn.XLOOKUP($C293,应收未收表!$T:$T,应收未收表!AF:AF)</f>
        <v>#N/A</v>
      </c>
      <c r="AS293" s="235" t="e" cm="1">
        <f t="array" ref="AS293">_xlfn.XLOOKUP($A293&amp;$B293,'[3]产值及收款计划（2026）'!$A:$A&amp;'[3]产值及收款计划（2026）'!$B:$B,'[3]产值及收款计划（2026）'!AS:AS)</f>
        <v>#REF!</v>
      </c>
      <c r="AT293" s="235" t="e" cm="1">
        <f t="array" ref="AT293">_xlfn.XLOOKUP($A293&amp;$B293,'[3]产值及收款计划（2026）'!$A:$A&amp;'[3]产值及收款计划（2026）'!$B:$B,'[3]产值及收款计划（2026）'!AT:AT)</f>
        <v>#REF!</v>
      </c>
      <c r="AU293" s="235" t="e" cm="1">
        <f t="array" ref="AU293">_xlfn.XLOOKUP($A293&amp;$B293,'[3]产值及收款计划（2026）'!$A:$A&amp;'[3]产值及收款计划（2026）'!$B:$B,'[3]产值及收款计划（2026）'!AU:AU)</f>
        <v>#REF!</v>
      </c>
      <c r="AV293" s="235" t="e" cm="1">
        <f t="array" ref="AV293">_xlfn.XLOOKUP($A293&amp;$B293,'[3]产值及收款计划（2026）'!$A:$A&amp;'[3]产值及收款计划（2026）'!$B:$B,'[3]产值及收款计划（2026）'!AV:AV)</f>
        <v>#REF!</v>
      </c>
      <c r="AW293" s="235" cm="1">
        <f t="array" ref="AW293">_xlfn.XLOOKUP($A293&amp;$B293,'[3]产值及收款计划（2026）'!$A:$A&amp;'[3]产值及收款计划（2026）'!$B:$B,'[3]产值及收款计划（2026）'!AW:AW)</f>
        <v>33.6</v>
      </c>
      <c r="AX293" s="235" cm="1">
        <f t="array" ref="AX293">_xlfn.XLOOKUP($A293&amp;$B293,'[3]产值及收款计划（2026）'!$A:$A&amp;'[3]产值及收款计划（2026）'!$B:$B,'[3]产值及收款计划（2026）'!AX:AX)</f>
        <v>0</v>
      </c>
      <c r="AY293" s="235" cm="1">
        <f t="array" ref="AY293">_xlfn.XLOOKUP($A293&amp;$B293,'[3]产值及收款计划（2026）'!$A:$A&amp;'[3]产值及收款计划（2026）'!$B:$B,'[3]产值及收款计划（2026）'!AY:AY)</f>
        <v>8.4</v>
      </c>
      <c r="AZ293" s="235" cm="1">
        <f t="array" ref="AZ293">_xlfn.XLOOKUP($A293&amp;$B293,'[3]产值及收款计划（2026）'!$A:$A&amp;'[3]产值及收款计划（2026）'!$B:$B,'[3]产值及收款计划（2026）'!AZ:AZ)</f>
        <v>0</v>
      </c>
      <c r="BA293" s="235" cm="1">
        <f t="array" ref="BA293">_xlfn.XLOOKUP($A293&amp;$B293,'[3]产值及收款计划（2026）'!$A:$A&amp;'[3]产值及收款计划（2026）'!$B:$B,'[3]产值及收款计划（2026）'!BA:BA)</f>
        <v>0</v>
      </c>
      <c r="BB293" s="235" cm="1">
        <f t="array" ref="BB293">_xlfn.XLOOKUP($A293&amp;$B293,'[3]产值及收款计划（2026）'!$A:$A&amp;'[3]产值及收款计划（2026）'!$B:$B,'[3]产值及收款计划（2026）'!BB:BB)</f>
        <v>0</v>
      </c>
      <c r="BC293" s="235" cm="1">
        <f t="array" ref="BC293">_xlfn.XLOOKUP($A293&amp;$B293,'[3]产值及收款计划（2026）'!$A:$A&amp;'[3]产值及收款计划（2026）'!$B:$B,'[3]产值及收款计划（2026）'!BC:BC)</f>
        <v>0</v>
      </c>
      <c r="BD293" s="235" cm="1">
        <f t="array" ref="BD293">_xlfn.XLOOKUP($A293&amp;$B293,'[3]产值及收款计划（2026）'!$A:$A&amp;'[3]产值及收款计划（2026）'!$B:$B,'[3]产值及收款计划（2026）'!BD:BD)</f>
        <v>0</v>
      </c>
      <c r="BE293" s="235" cm="1">
        <f t="array" ref="BE293">_xlfn.XLOOKUP($A293&amp;$B293,'[3]产值及收款计划（2026）'!$A:$A&amp;'[3]产值及收款计划（2026）'!$B:$B,'[3]产值及收款计划（2026）'!BE:BE)</f>
        <v>0</v>
      </c>
      <c r="BF293" s="235" cm="1">
        <f t="array" ref="BF293">_xlfn.XLOOKUP($A293&amp;$B293,'[3]产值及收款计划（2026）'!$A:$A&amp;'[3]产值及收款计划（2026）'!$B:$B,'[3]产值及收款计划（2026）'!BF:BF)</f>
        <v>0</v>
      </c>
      <c r="BG293" s="235" cm="1">
        <f t="array" ref="BG293">_xlfn.XLOOKUP($A293&amp;$B293,'[3]产值及收款计划（2026）'!$A:$A&amp;'[3]产值及收款计划（2026）'!$B:$B,'[3]产值及收款计划（2026）'!BG:BG)</f>
        <v>0</v>
      </c>
      <c r="BH293" s="235" cm="1">
        <f t="array" ref="BH293">_xlfn.XLOOKUP($A293&amp;$B293,'[3]产值及收款计划（2026）'!$A:$A&amp;'[3]产值及收款计划（2026）'!$B:$B,'[3]产值及收款计划（2026）'!BH:BH)</f>
        <v>0</v>
      </c>
      <c r="BI293" s="235" cm="1">
        <f t="array" ref="BI293">_xlfn.XLOOKUP($A293&amp;$B293,'[3]产值及收款计划（2026）'!$A:$A&amp;'[3]产值及收款计划（2026）'!$B:$B,'[3]产值及收款计划（2026）'!BI:BI)</f>
        <v>0</v>
      </c>
      <c r="BJ293" s="235" cm="1">
        <f t="array" ref="BJ293">_xlfn.XLOOKUP($A293&amp;$B293,'[3]产值及收款计划（2026）'!$A:$A&amp;'[3]产值及收款计划（2026）'!$B:$B,'[3]产值及收款计划（2026）'!BJ:BJ)</f>
        <v>0</v>
      </c>
      <c r="BK293" s="235" cm="1">
        <f t="array" ref="BK293">_xlfn.XLOOKUP($A293&amp;$B293,'[3]产值及收款计划（2026）'!$A:$A&amp;'[3]产值及收款计划（2026）'!$B:$B,'[3]产值及收款计划（2026）'!BK:BK)</f>
        <v>0</v>
      </c>
      <c r="BL293" s="235" cm="1">
        <f t="array" ref="BL293">_xlfn.XLOOKUP($A293&amp;$B293,'[3]产值及收款计划（2026）'!$A:$A&amp;'[3]产值及收款计划（2026）'!$B:$B,'[3]产值及收款计划（2026）'!BL:BL)</f>
        <v>0</v>
      </c>
      <c r="BM293" s="235"/>
      <c r="BN293" s="235"/>
      <c r="BO293" s="235"/>
      <c r="BP293" s="235"/>
      <c r="BQ293" s="235" t="e">
        <f>_xlfn.XLOOKUP($C293,应收未收表!$AJ:$AJ,应收未收表!AK:AK)</f>
        <v>#N/A</v>
      </c>
      <c r="BR293" s="235" t="e">
        <f>_xlfn.XLOOKUP($C293,应收未收表!$AJ:$AJ,应收未收表!AL:AL)</f>
        <v>#N/A</v>
      </c>
      <c r="BS293" s="235" t="e">
        <f>_xlfn.XLOOKUP($C293,应收未收表!$AJ:$AJ,应收未收表!AM:AM)</f>
        <v>#N/A</v>
      </c>
      <c r="BT293" s="235" t="e">
        <f>_xlfn.XLOOKUP($C293,应收未收表!$AJ:$AJ,应收未收表!AN:AN)</f>
        <v>#N/A</v>
      </c>
      <c r="BU293" s="234" t="str" cm="1">
        <f t="array" ref="BU293">_xlfn.XLOOKUP($A293&amp;$B293,'[3]产值及收款计划（2026）'!$A:$A&amp;'[3]产值及收款计划（2026）'!$B:$B,'[3]产值及收款计划（2026）'!BQ:BQ)</f>
        <v>上海隧道工程有限公司</v>
      </c>
      <c r="BV293" s="235" t="e" cm="1">
        <f t="array" ref="BV293">_xlfn.XLOOKUP($A293&amp;$B293,'[3]产值及收款计划（2026）'!$A:$A&amp;'[3]产值及收款计划（2026）'!$B:$B,'[3]产值及收款计划（2026）'!BR:BR)</f>
        <v>#REF!</v>
      </c>
      <c r="CE293" s="235" cm="1">
        <f t="array" ref="CE293">_xlfn.XLOOKUP($A293&amp;$B293,'[3]产值及收款计划（2026）'!$A:$A&amp;'[3]产值及收款计划（2026）'!$B:$B,'[3]产值及收款计划（2026）'!CA:CA)</f>
        <v>0</v>
      </c>
      <c r="CF293" s="235" cm="1">
        <f t="array" ref="CF293">_xlfn.XLOOKUP($A293&amp;$B293,'[3]产值及收款计划（2026）'!$A:$A&amp;'[3]产值及收款计划（2026）'!$B:$B,'[3]产值及收款计划（2026）'!CB:CB)</f>
        <v>0</v>
      </c>
      <c r="CG293" s="235" cm="1">
        <f t="array" ref="CG293">_xlfn.XLOOKUP($A293&amp;$B293,'[3]产值及收款计划（2026）'!$A:$A&amp;'[3]产值及收款计划（2026）'!$B:$B,'[3]产值及收款计划（2026）'!CC:CC)</f>
        <v>0</v>
      </c>
      <c r="CH293" s="235" cm="1">
        <f t="array" ref="CH293">_xlfn.XLOOKUP($A293&amp;$B293,'[3]产值及收款计划（2026）'!$A:$A&amp;'[3]产值及收款计划（2026）'!$B:$B,'[3]产值及收款计划（2026）'!CD:CD)</f>
        <v>0</v>
      </c>
      <c r="CI293" s="235" cm="1">
        <f t="array" ref="CI293">_xlfn.XLOOKUP($A293&amp;$B293,'[3]产值及收款计划（2026）'!$A:$A&amp;'[3]产值及收款计划（2026）'!$B:$B,'[3]产值及收款计划（2026）'!CE:CE)</f>
        <v>0</v>
      </c>
      <c r="CJ293" s="235" cm="1">
        <f t="array" ref="CJ293">_xlfn.XLOOKUP($A293&amp;$B293,'[3]产值及收款计划（2026）'!$A:$A&amp;'[3]产值及收款计划（2026）'!$B:$B,'[3]产值及收款计划（2026）'!CF:CF)</f>
        <v>0</v>
      </c>
      <c r="CK293" s="235" cm="1">
        <f t="array" ref="CK293">_xlfn.XLOOKUP($A293&amp;$B293,'[3]产值及收款计划（2026）'!$A:$A&amp;'[3]产值及收款计划（2026）'!$B:$B,'[3]产值及收款计划（2026）'!CG:CG)</f>
        <v>0</v>
      </c>
      <c r="CL293" s="235" cm="1">
        <f t="array" ref="CL293">_xlfn.XLOOKUP($A293&amp;$B293,'[3]产值及收款计划（2026）'!$A:$A&amp;'[3]产值及收款计划（2026）'!$B:$B,'[3]产值及收款计划（2026）'!CH:CH)</f>
        <v>0</v>
      </c>
      <c r="CM293" s="235" cm="1">
        <f t="array" ref="CM293">_xlfn.XLOOKUP($A293&amp;$B293,'[3]产值及收款计划（2026）'!$A:$A&amp;'[3]产值及收款计划（2026）'!$B:$B,'[3]产值及收款计划（2026）'!CI:CI)</f>
        <v>0</v>
      </c>
      <c r="CN293" s="235" cm="1">
        <f t="array" ref="CN293">_xlfn.XLOOKUP($A293&amp;$B293,'[3]产值及收款计划（2026）'!$A:$A&amp;'[3]产值及收款计划（2026）'!$B:$B,'[3]产值及收款计划（2026）'!CJ:CJ)</f>
        <v>0</v>
      </c>
      <c r="CO293" s="235" cm="1">
        <f t="array" ref="CO293">_xlfn.XLOOKUP($A293&amp;$B293,'[3]产值及收款计划（2026）'!$A:$A&amp;'[3]产值及收款计划（2026）'!$B:$B,'[3]产值及收款计划（2026）'!CK:CK)</f>
        <v>0</v>
      </c>
      <c r="CP293" s="235" cm="1">
        <f t="array" ref="CP293">_xlfn.XLOOKUP($A293&amp;$B293,'[3]产值及收款计划（2026）'!$A:$A&amp;'[3]产值及收款计划（2026）'!$B:$B,'[3]产值及收款计划（2026）'!CL:CL)</f>
        <v>0</v>
      </c>
      <c r="DE293" s="235" cm="1">
        <f t="array" ref="DE293">_xlfn.XLOOKUP($A293&amp;$B293,'[3]产值及收款计划（2026）'!$A:$A&amp;'[3]产值及收款计划（2026）'!$B:$B,'[3]产值及收款计划（2026）'!DA:DA)</f>
        <v>0</v>
      </c>
      <c r="DF293" s="235" cm="1">
        <f t="array" ref="DF293">_xlfn.XLOOKUP($A293&amp;$B293,'[3]产值及收款计划（2026）'!$A:$A&amp;'[3]产值及收款计划（2026）'!$B:$B,'[3]产值及收款计划（2026）'!DB:DB)</f>
        <v>0</v>
      </c>
      <c r="DG293" s="235" cm="1">
        <f t="array" ref="DG293">_xlfn.XLOOKUP($A293&amp;$B293,'[3]产值及收款计划（2026）'!$A:$A&amp;'[3]产值及收款计划（2026）'!$B:$B,'[3]产值及收款计划（2026）'!DC:DC)</f>
        <v>0</v>
      </c>
      <c r="DH293" s="235" cm="1">
        <f t="array" ref="DH293">_xlfn.XLOOKUP($A293&amp;$B293,'[3]产值及收款计划（2026）'!$A:$A&amp;'[3]产值及收款计划（2026）'!$B:$B,'[3]产值及收款计划（2026）'!DD:DD)</f>
        <v>0</v>
      </c>
      <c r="DI293" s="235" cm="1">
        <f t="array" ref="DI293">_xlfn.XLOOKUP($A293&amp;$B293,'[3]产值及收款计划（2026）'!$A:$A&amp;'[3]产值及收款计划（2026）'!$B:$B,'[3]产值及收款计划（2026）'!DE:DE)</f>
        <v>0</v>
      </c>
      <c r="DJ293" s="235" cm="1">
        <f t="array" ref="DJ293">_xlfn.XLOOKUP($A293&amp;$B293,'[3]产值及收款计划（2026）'!$A:$A&amp;'[3]产值及收款计划（2026）'!$B:$B,'[3]产值及收款计划（2026）'!DF:DF)</f>
        <v>0</v>
      </c>
      <c r="DK293" s="235" cm="1">
        <f t="array" ref="DK293">_xlfn.XLOOKUP($A293&amp;$B293,'[3]产值及收款计划（2026）'!$A:$A&amp;'[3]产值及收款计划（2026）'!$B:$B,'[3]产值及收款计划（2026）'!DG:DG)</f>
        <v>0</v>
      </c>
      <c r="DL293" s="235" cm="1">
        <f t="array" ref="DL293">_xlfn.XLOOKUP($A293&amp;$B293,'[3]产值及收款计划（2026）'!$A:$A&amp;'[3]产值及收款计划（2026）'!$B:$B,'[3]产值及收款计划（2026）'!DH:DH)</f>
        <v>0</v>
      </c>
      <c r="DM293" s="235" cm="1">
        <f t="array" ref="DM293">_xlfn.XLOOKUP($A293&amp;$B293,'[3]产值及收款计划（2026）'!$A:$A&amp;'[3]产值及收款计划（2026）'!$B:$B,'[3]产值及收款计划（2026）'!DI:DI)</f>
        <v>0</v>
      </c>
      <c r="DN293" s="235" cm="1">
        <f t="array" ref="DN293">_xlfn.XLOOKUP($A293&amp;$B293,'[3]产值及收款计划（2026）'!$A:$A&amp;'[3]产值及收款计划（2026）'!$B:$B,'[3]产值及收款计划（2026）'!DJ:DJ)</f>
        <v>0</v>
      </c>
      <c r="DO293" s="235" cm="1">
        <f t="array" ref="DO293">_xlfn.XLOOKUP($A293&amp;$B293,'[3]产值及收款计划（2026）'!$A:$A&amp;'[3]产值及收款计划（2026）'!$B:$B,'[3]产值及收款计划（2026）'!DK:DK)</f>
        <v>0</v>
      </c>
      <c r="DP293" s="235" cm="1">
        <f t="array" ref="DP293">_xlfn.XLOOKUP($A293&amp;$B293,'[3]产值及收款计划（2026）'!$A:$A&amp;'[3]产值及收款计划（2026）'!$B:$B,'[3]产值及收款计划（2026）'!DL:DL)</f>
        <v>0</v>
      </c>
      <c r="DQ293" s="243"/>
      <c r="DR293" s="229"/>
    </row>
    <row r="294" ht="20.25" spans="1:122">
      <c r="A294" s="233">
        <f t="shared" si="20"/>
        <v>2</v>
      </c>
      <c r="B294" s="233" t="s">
        <v>27</v>
      </c>
      <c r="C294" s="234" t="str" cm="1">
        <f t="array" ref="C294">_xlfn.XLOOKUP($A294&amp;$B294,'[3]产值及收款计划（2026）'!$A:$A&amp;'[3]产值及收款计划（2026）'!$B:$B,'[3]产值及收款计划（2026）'!C:C)</f>
        <v>ZHT2022070400053</v>
      </c>
      <c r="D294" s="234" t="str" cm="1">
        <f t="array" ref="D294">_xlfn.XLOOKUP($A294&amp;$B294,'[3]产值及收款计划（2026）'!$A:$A&amp;'[3]产值及收款计划（2026）'!$B:$B,'[3]产值及收款计划（2026）'!D:D)</f>
        <v>徐汇区滨江C单元188N-Q-1地块商办楼项目BIM运营平台开发服务合同</v>
      </c>
      <c r="E294" s="235" cm="1">
        <f t="array" ref="E294">_xlfn.XLOOKUP($A294&amp;$B294,'[3]产值及收款计划（2026）'!$A:$A&amp;'[3]产值及收款计划（2026）'!$B:$B,'[3]产值及收款计划（2026）'!E:E)</f>
        <v>328.8458</v>
      </c>
      <c r="F294" s="235" cm="1">
        <f t="array" ref="F294">_xlfn.XLOOKUP($A294&amp;$B294,'[3]产值及收款计划（2026）'!$A:$A&amp;'[3]产值及收款计划（2026）'!$B:$B,'[3]产值及收款计划（2026）'!F:F)</f>
        <v>328.8458</v>
      </c>
      <c r="G294" s="235" cm="1">
        <f t="array" ref="G294">_xlfn.XLOOKUP($A294&amp;$B294,'[3]产值及收款计划（2026）'!$A:$A&amp;'[3]产值及收款计划（2026）'!$B:$B,'[3]产值及收款计划（2026）'!G:G)</f>
        <v>328.8458</v>
      </c>
      <c r="H294" s="235" cm="1">
        <f t="array" ref="H294">_xlfn.XLOOKUP($A294&amp;$B294,'[3]产值及收款计划（2026）'!$A:$A&amp;'[3]产值及收款计划（2026）'!$B:$B,'[3]产值及收款计划（2026）'!H:H)</f>
        <v>82.8312</v>
      </c>
      <c r="I294" s="236" cm="1">
        <f t="array" ref="I294">_xlfn.XLOOKUP($A294&amp;$B294,'[3]产值及收款计划（2026）'!$A:$A&amp;'[3]产值及收款计划（2026）'!$B:$B,'[3]产值及收款计划（2026）'!I:I)</f>
        <v>0.251884621910938</v>
      </c>
      <c r="J294" s="237" cm="1">
        <f t="array" ref="J294">_xlfn.XLOOKUP($A294&amp;$B294,'[3]产值及收款计划（2026）'!$A:$A&amp;'[3]产值及收款计划（2026）'!$B:$B,'[3]产值及收款计划（2026）'!J:J)</f>
        <v>0.06</v>
      </c>
      <c r="K294" s="235" t="e" cm="1">
        <f t="array" ref="K294">_xlfn.XLOOKUP($A294&amp;$B294,'[3]产值及收款计划（2026）'!$A:$A&amp;'[3]产值及收款计划（2026）'!$B:$B,'[3]产值及收款计划（2026）'!K:K)</f>
        <v>#REF!</v>
      </c>
      <c r="L294" s="235" t="e" cm="1">
        <f t="array" ref="L294">_xlfn.XLOOKUP($A294&amp;$B294,'[3]产值及收款计划（2026）'!$A:$A&amp;'[3]产值及收款计划（2026）'!$B:$B,'[3]产值及收款计划（2026）'!L:L)</f>
        <v>#REF!</v>
      </c>
      <c r="M294" s="235" t="str" cm="1">
        <f t="array" ref="M294">_xlfn.XLOOKUP($A294&amp;$B294,'[3]产值及收款计划（2026）'!$A:$A&amp;'[3]产值及收款计划（2026）'!$B:$B,'[3]产值及收款计划（2026）'!M:M)</f>
        <v>主导</v>
      </c>
      <c r="N294" s="235" cm="1">
        <f t="array" ref="N294">_xlfn.XLOOKUP($A294&amp;$B294,'[3]产值及收款计划（2026）'!$A:$A&amp;'[3]产值及收款计划（2026）'!$B:$B,'[3]产值及收款计划（2026）'!N:N)</f>
        <v>0</v>
      </c>
      <c r="O294" s="235" t="str" cm="1">
        <f t="array" ref="O294">_xlfn.XLOOKUP($A294&amp;$B294,'[3]产值及收款计划（2026）'!$A:$A&amp;'[3]产值及收款计划（2026）'!$B:$B,'[3]产值及收款计划（2026）'!O:O)</f>
        <v>肖龚惠</v>
      </c>
      <c r="P294" s="234" t="str" cm="1">
        <f t="array" ref="P294">_xlfn.XLOOKUP($A294&amp;$B294,'[3]产值及收款计划（2026）'!$A:$A&amp;'[3]产值及收款计划（2026）'!$B:$B,'[3]产值及收款计划（2026）'!P:P)</f>
        <v>过往已完结</v>
      </c>
      <c r="Q294" s="235" t="e" cm="1">
        <f t="array" ref="Q294">_xlfn.XLOOKUP($A294&amp;$B294,'[3]产值及收款计划（2026）'!$A:$A&amp;'[3]产值及收款计划（2026）'!$B:$B,'[3]产值及收款计划（2026）'!Q:Q)</f>
        <v>#REF!</v>
      </c>
      <c r="R294" s="235" t="e" cm="1">
        <f t="array" ref="R294">_xlfn.XLOOKUP($A294&amp;$B294,'[3]产值及收款计划（2026）'!$A:$A&amp;'[3]产值及收款计划（2026）'!$B:$B,'[3]产值及收款计划（2026）'!R:R)</f>
        <v>#REF!</v>
      </c>
      <c r="S294" s="235" t="e" cm="1">
        <f t="array" ref="S294">_xlfn.XLOOKUP($A294&amp;$B294,'[3]产值及收款计划（2026）'!$A:$A&amp;'[3]产值及收款计划（2026）'!$B:$B,'[3]产值及收款计划（2026）'!S:S)</f>
        <v>#REF!</v>
      </c>
      <c r="T294" s="235" cm="1">
        <f t="array" ref="T294">_xlfn.XLOOKUP($A294&amp;$B294,'[3]产值及收款计划（2026）'!$A:$A&amp;'[3]产值及收款计划（2026）'!$B:$B,'[3]产值及收款计划（2026）'!T:T)</f>
        <v>328.8458</v>
      </c>
      <c r="U294" s="235" cm="1">
        <f t="array" ref="U294">_xlfn.XLOOKUP($A294&amp;$B294,'[3]产值及收款计划（2026）'!$A:$A&amp;'[3]产值及收款计划（2026）'!$B:$B,'[3]产值及收款计划（2026）'!U:U)</f>
        <v>0</v>
      </c>
      <c r="V294" s="235" cm="1">
        <f t="array" ref="V294">_xlfn.XLOOKUP($A294&amp;$B294,'[3]产值及收款计划（2026）'!$A:$A&amp;'[3]产值及收款计划（2026）'!$B:$B,'[3]产值及收款计划（2026）'!V:V)</f>
        <v>0</v>
      </c>
      <c r="W294" s="235" t="e" cm="1">
        <f t="array" ref="W294">_xlfn.XLOOKUP($A294&amp;$B294,'[3]产值及收款计划（2026）'!$A:$A&amp;'[3]产值及收款计划（2026）'!$B:$B,'[3]产值及收款计划（2026）'!W:W)</f>
        <v>#REF!</v>
      </c>
      <c r="X294" s="235" t="e" cm="1">
        <f t="array" ref="X294">_xlfn.XLOOKUP($A294&amp;$B294,'[3]产值及收款计划（2026）'!$A:$A&amp;'[3]产值及收款计划（2026）'!$B:$B,'[3]产值及收款计划（2026）'!X:X)</f>
        <v>#REF!</v>
      </c>
      <c r="Y294" s="235" t="e" cm="1">
        <f t="array" ref="Y294">_xlfn.XLOOKUP($A294&amp;$B294,'[3]产值及收款计划（2026）'!$A:$A&amp;'[3]产值及收款计划（2026）'!$B:$B,'[3]产值及收款计划（2026）'!Y:Y)</f>
        <v>#REF!</v>
      </c>
      <c r="Z294" s="235" t="e" cm="1">
        <f t="array" ref="Z294">_xlfn.XLOOKUP($A294&amp;$B294,'[3]产值及收款计划（2026）'!$A:$A&amp;'[3]产值及收款计划（2026）'!$B:$B,'[3]产值及收款计划（2026）'!Z:Z)</f>
        <v>#REF!</v>
      </c>
      <c r="AA294" s="235" cm="1">
        <f t="array" ref="AA294">_xlfn.XLOOKUP($A294&amp;$B294,'[3]产值及收款计划（2026）'!$A:$A&amp;'[3]产值及收款计划（2026）'!$B:$B,'[3]产值及收款计划（2026）'!AA:AA)</f>
        <v>0</v>
      </c>
      <c r="AB294" s="235" cm="1">
        <f t="array" ref="AB294">_xlfn.XLOOKUP($A294&amp;$B294,'[3]产值及收款计划（2026）'!$A:$A&amp;'[3]产值及收款计划（2026）'!$B:$B,'[3]产值及收款计划（2026）'!AB:AB)</f>
        <v>0</v>
      </c>
      <c r="AC294" s="235" cm="1">
        <f t="array" ref="AC294">_xlfn.XLOOKUP($A294&amp;$B294,'[3]产值及收款计划（2026）'!$A:$A&amp;'[3]产值及收款计划（2026）'!$B:$B,'[3]产值及收款计划（2026）'!AC:AC)</f>
        <v>0</v>
      </c>
      <c r="AD294" s="235" cm="1">
        <f t="array" ref="AD294">_xlfn.XLOOKUP($A294&amp;$B294,'[3]产值及收款计划（2026）'!$A:$A&amp;'[3]产值及收款计划（2026）'!$B:$B,'[3]产值及收款计划（2026）'!AD:AD)</f>
        <v>0</v>
      </c>
      <c r="AE294" s="235" cm="1">
        <f t="array" ref="AE294">_xlfn.XLOOKUP($A294&amp;$B294,'[3]产值及收款计划（2026）'!$A:$A&amp;'[3]产值及收款计划（2026）'!$B:$B,'[3]产值及收款计划（2026）'!AE:AE)</f>
        <v>0</v>
      </c>
      <c r="AF294" s="235" cm="1">
        <f t="array" ref="AF294">_xlfn.XLOOKUP($A294&amp;$B294,'[3]产值及收款计划（2026）'!$A:$A&amp;'[3]产值及收款计划（2026）'!$B:$B,'[3]产值及收款计划（2026）'!AF:AF)</f>
        <v>0</v>
      </c>
      <c r="AG294" s="235" cm="1">
        <f t="array" ref="AG294">_xlfn.XLOOKUP($A294&amp;$B294,'[3]产值及收款计划（2026）'!$A:$A&amp;'[3]产值及收款计划（2026）'!$B:$B,'[3]产值及收款计划（2026）'!AG:AG)</f>
        <v>0</v>
      </c>
      <c r="AH294" s="235" cm="1">
        <f t="array" ref="AH294">_xlfn.XLOOKUP($A294&amp;$B294,'[3]产值及收款计划（2026）'!$A:$A&amp;'[3]产值及收款计划（2026）'!$B:$B,'[3]产值及收款计划（2026）'!AH:AH)</f>
        <v>0</v>
      </c>
      <c r="AI294" s="235" cm="1">
        <f t="array" ref="AI294">_xlfn.XLOOKUP($A294&amp;$B294,'[3]产值及收款计划（2026）'!$A:$A&amp;'[3]产值及收款计划（2026）'!$B:$B,'[3]产值及收款计划（2026）'!AI:AI)</f>
        <v>0</v>
      </c>
      <c r="AJ294" s="235" cm="1">
        <f t="array" ref="AJ294">_xlfn.XLOOKUP($A294&amp;$B294,'[3]产值及收款计划（2026）'!$A:$A&amp;'[3]产值及收款计划（2026）'!$B:$B,'[3]产值及收款计划（2026）'!AJ:AJ)</f>
        <v>0</v>
      </c>
      <c r="AK294" s="235" cm="1">
        <f t="array" ref="AK294">_xlfn.XLOOKUP($A294&amp;$B294,'[3]产值及收款计划（2026）'!$A:$A&amp;'[3]产值及收款计划（2026）'!$B:$B,'[3]产值及收款计划（2026）'!AK:AK)</f>
        <v>0</v>
      </c>
      <c r="AL294" s="235" cm="1">
        <f t="array" ref="AL294">_xlfn.XLOOKUP($A294&amp;$B294,'[3]产值及收款计划（2026）'!$A:$A&amp;'[3]产值及收款计划（2026）'!$B:$B,'[3]产值及收款计划（2026）'!AL:AL)</f>
        <v>0</v>
      </c>
      <c r="AM294" s="242" cm="1">
        <f t="array" ref="AM294">_xlfn.LET(_xlpm.勾选月份状态数组,TRANSPOSE('PPT(12-15页）-TOP10'!$A$3:$A$14),_xlpm.选择数据区,IF('PPT(12-15页）-TOP10'!$E$3="收款",$BA294:$BL294,$AA294:$AL294),SUM(_xlfn._xlws.FILTER(_xlpm.选择数据区,_xlpm.勾选月份状态数组,"")))</f>
        <v>0</v>
      </c>
      <c r="AN294" s="235" t="e">
        <f>_xlfn.XLOOKUP($C294,应收未收表!$T:$T,应收未收表!AA:AA)</f>
        <v>#N/A</v>
      </c>
      <c r="AO294" s="235" t="e">
        <f>_xlfn.XLOOKUP($C294,应收未收表!$T:$T,应收未收表!AB:AB)</f>
        <v>#N/A</v>
      </c>
      <c r="AP294" s="235" t="e">
        <f>_xlfn.XLOOKUP($C294,应收未收表!$T:$T,应收未收表!AC:AC)</f>
        <v>#N/A</v>
      </c>
      <c r="AQ294" s="235" t="e">
        <f>_xlfn.XLOOKUP($C294,应收未收表!$T:$T,应收未收表!AE:AE)</f>
        <v>#N/A</v>
      </c>
      <c r="AR294" s="235" t="e">
        <f>_xlfn.XLOOKUP($C294,应收未收表!$T:$T,应收未收表!AF:AF)</f>
        <v>#N/A</v>
      </c>
      <c r="AS294" s="235" t="e" cm="1">
        <f t="array" ref="AS294">_xlfn.XLOOKUP($A294&amp;$B294,'[3]产值及收款计划（2026）'!$A:$A&amp;'[3]产值及收款计划（2026）'!$B:$B,'[3]产值及收款计划（2026）'!AS:AS)</f>
        <v>#REF!</v>
      </c>
      <c r="AT294" s="235" t="e" cm="1">
        <f t="array" ref="AT294">_xlfn.XLOOKUP($A294&amp;$B294,'[3]产值及收款计划（2026）'!$A:$A&amp;'[3]产值及收款计划（2026）'!$B:$B,'[3]产值及收款计划（2026）'!AT:AT)</f>
        <v>#REF!</v>
      </c>
      <c r="AU294" s="235" t="e" cm="1">
        <f t="array" ref="AU294">_xlfn.XLOOKUP($A294&amp;$B294,'[3]产值及收款计划（2026）'!$A:$A&amp;'[3]产值及收款计划（2026）'!$B:$B,'[3]产值及收款计划（2026）'!AU:AU)</f>
        <v>#REF!</v>
      </c>
      <c r="AV294" s="235" t="e" cm="1">
        <f t="array" ref="AV294">_xlfn.XLOOKUP($A294&amp;$B294,'[3]产值及收款计划（2026）'!$A:$A&amp;'[3]产值及收款计划（2026）'!$B:$B,'[3]产值及收款计划（2026）'!AV:AV)</f>
        <v>#REF!</v>
      </c>
      <c r="AW294" s="235" cm="1">
        <f t="array" ref="AW294">_xlfn.XLOOKUP($A294&amp;$B294,'[3]产值及收款计划（2026）'!$A:$A&amp;'[3]产值及收款计划（2026）'!$B:$B,'[3]产值及收款计划（2026）'!AW:AW)</f>
        <v>295.96122</v>
      </c>
      <c r="AX294" s="235" cm="1">
        <f t="array" ref="AX294">_xlfn.XLOOKUP($A294&amp;$B294,'[3]产值及收款计划（2026）'!$A:$A&amp;'[3]产值及收款计划（2026）'!$B:$B,'[3]产值及收款计划（2026）'!AX:AX)</f>
        <v>0</v>
      </c>
      <c r="AY294" s="235" cm="1">
        <f t="array" ref="AY294">_xlfn.XLOOKUP($A294&amp;$B294,'[3]产值及收款计划（2026）'!$A:$A&amp;'[3]产值及收款计划（2026）'!$B:$B,'[3]产值及收款计划（2026）'!AY:AY)</f>
        <v>32.88458</v>
      </c>
      <c r="AZ294" s="235" cm="1">
        <f t="array" ref="AZ294">_xlfn.XLOOKUP($A294&amp;$B294,'[3]产值及收款计划（2026）'!$A:$A&amp;'[3]产值及收款计划（2026）'!$B:$B,'[3]产值及收款计划（2026）'!AZ:AZ)</f>
        <v>32.88458</v>
      </c>
      <c r="BA294" s="235" cm="1">
        <f t="array" ref="BA294">_xlfn.XLOOKUP($A294&amp;$B294,'[3]产值及收款计划（2026）'!$A:$A&amp;'[3]产值及收款计划（2026）'!$B:$B,'[3]产值及收款计划（2026）'!BA:BA)</f>
        <v>0</v>
      </c>
      <c r="BB294" s="235" cm="1">
        <f t="array" ref="BB294">_xlfn.XLOOKUP($A294&amp;$B294,'[3]产值及收款计划（2026）'!$A:$A&amp;'[3]产值及收款计划（2026）'!$B:$B,'[3]产值及收款计划（2026）'!BB:BB)</f>
        <v>0</v>
      </c>
      <c r="BC294" s="235" cm="1">
        <f t="array" ref="BC294">_xlfn.XLOOKUP($A294&amp;$B294,'[3]产值及收款计划（2026）'!$A:$A&amp;'[3]产值及收款计划（2026）'!$B:$B,'[3]产值及收款计划（2026）'!BC:BC)</f>
        <v>0</v>
      </c>
      <c r="BD294" s="235" cm="1">
        <f t="array" ref="BD294">_xlfn.XLOOKUP($A294&amp;$B294,'[3]产值及收款计划（2026）'!$A:$A&amp;'[3]产值及收款计划（2026）'!$B:$B,'[3]产值及收款计划（2026）'!BD:BD)</f>
        <v>0</v>
      </c>
      <c r="BE294" s="235" cm="1">
        <f t="array" ref="BE294">_xlfn.XLOOKUP($A294&amp;$B294,'[3]产值及收款计划（2026）'!$A:$A&amp;'[3]产值及收款计划（2026）'!$B:$B,'[3]产值及收款计划（2026）'!BE:BE)</f>
        <v>0</v>
      </c>
      <c r="BF294" s="235" cm="1">
        <f t="array" ref="BF294">_xlfn.XLOOKUP($A294&amp;$B294,'[3]产值及收款计划（2026）'!$A:$A&amp;'[3]产值及收款计划（2026）'!$B:$B,'[3]产值及收款计划（2026）'!BF:BF)</f>
        <v>0</v>
      </c>
      <c r="BG294" s="235" cm="1">
        <f t="array" ref="BG294">_xlfn.XLOOKUP($A294&amp;$B294,'[3]产值及收款计划（2026）'!$A:$A&amp;'[3]产值及收款计划（2026）'!$B:$B,'[3]产值及收款计划（2026）'!BG:BG)</f>
        <v>0</v>
      </c>
      <c r="BH294" s="235" cm="1">
        <f t="array" ref="BH294">_xlfn.XLOOKUP($A294&amp;$B294,'[3]产值及收款计划（2026）'!$A:$A&amp;'[3]产值及收款计划（2026）'!$B:$B,'[3]产值及收款计划（2026）'!BH:BH)</f>
        <v>0</v>
      </c>
      <c r="BI294" s="235" cm="1">
        <f t="array" ref="BI294">_xlfn.XLOOKUP($A294&amp;$B294,'[3]产值及收款计划（2026）'!$A:$A&amp;'[3]产值及收款计划（2026）'!$B:$B,'[3]产值及收款计划（2026）'!BI:BI)</f>
        <v>0</v>
      </c>
      <c r="BJ294" s="235" cm="1">
        <f t="array" ref="BJ294">_xlfn.XLOOKUP($A294&amp;$B294,'[3]产值及收款计划（2026）'!$A:$A&amp;'[3]产值及收款计划（2026）'!$B:$B,'[3]产值及收款计划（2026）'!BJ:BJ)</f>
        <v>0</v>
      </c>
      <c r="BK294" s="235" cm="1">
        <f t="array" ref="BK294">_xlfn.XLOOKUP($A294&amp;$B294,'[3]产值及收款计划（2026）'!$A:$A&amp;'[3]产值及收款计划（2026）'!$B:$B,'[3]产值及收款计划（2026）'!BK:BK)</f>
        <v>0</v>
      </c>
      <c r="BL294" s="235" cm="1">
        <f t="array" ref="BL294">_xlfn.XLOOKUP($A294&amp;$B294,'[3]产值及收款计划（2026）'!$A:$A&amp;'[3]产值及收款计划（2026）'!$B:$B,'[3]产值及收款计划（2026）'!BL:BL)</f>
        <v>0</v>
      </c>
      <c r="BM294" s="235"/>
      <c r="BN294" s="235"/>
      <c r="BO294" s="235"/>
      <c r="BP294" s="235"/>
      <c r="BQ294" s="235" t="e">
        <f>_xlfn.XLOOKUP($C294,应收未收表!$AJ:$AJ,应收未收表!AK:AK)</f>
        <v>#N/A</v>
      </c>
      <c r="BR294" s="235" t="e">
        <f>_xlfn.XLOOKUP($C294,应收未收表!$AJ:$AJ,应收未收表!AL:AL)</f>
        <v>#N/A</v>
      </c>
      <c r="BS294" s="235" t="e">
        <f>_xlfn.XLOOKUP($C294,应收未收表!$AJ:$AJ,应收未收表!AM:AM)</f>
        <v>#N/A</v>
      </c>
      <c r="BT294" s="235" t="e">
        <f>_xlfn.XLOOKUP($C294,应收未收表!$AJ:$AJ,应收未收表!AN:AN)</f>
        <v>#N/A</v>
      </c>
      <c r="BU294" s="234" t="str" cm="1">
        <f t="array" ref="BU294">_xlfn.XLOOKUP($A294&amp;$B294,'[3]产值及收款计划（2026）'!$A:$A&amp;'[3]产值及收款计划（2026）'!$B:$B,'[3]产值及收款计划（2026）'!BQ:BQ)</f>
        <v>上海瑞腾国际置业有限公司</v>
      </c>
      <c r="BV294" s="235" t="e" cm="1">
        <f t="array" ref="BV294">_xlfn.XLOOKUP($A294&amp;$B294,'[3]产值及收款计划（2026）'!$A:$A&amp;'[3]产值及收款计划（2026）'!$B:$B,'[3]产值及收款计划（2026）'!BR:BR)</f>
        <v>#REF!</v>
      </c>
      <c r="CE294" s="235" cm="1">
        <f t="array" ref="CE294">_xlfn.XLOOKUP($A294&amp;$B294,'[3]产值及收款计划（2026）'!$A:$A&amp;'[3]产值及收款计划（2026）'!$B:$B,'[3]产值及收款计划（2026）'!CA:CA)</f>
        <v>0</v>
      </c>
      <c r="CF294" s="235" cm="1">
        <f t="array" ref="CF294">_xlfn.XLOOKUP($A294&amp;$B294,'[3]产值及收款计划（2026）'!$A:$A&amp;'[3]产值及收款计划（2026）'!$B:$B,'[3]产值及收款计划（2026）'!CB:CB)</f>
        <v>0</v>
      </c>
      <c r="CG294" s="235" cm="1">
        <f t="array" ref="CG294">_xlfn.XLOOKUP($A294&amp;$B294,'[3]产值及收款计划（2026）'!$A:$A&amp;'[3]产值及收款计划（2026）'!$B:$B,'[3]产值及收款计划（2026）'!CC:CC)</f>
        <v>0</v>
      </c>
      <c r="CH294" s="235" cm="1">
        <f t="array" ref="CH294">_xlfn.XLOOKUP($A294&amp;$B294,'[3]产值及收款计划（2026）'!$A:$A&amp;'[3]产值及收款计划（2026）'!$B:$B,'[3]产值及收款计划（2026）'!CD:CD)</f>
        <v>0</v>
      </c>
      <c r="CI294" s="235" cm="1">
        <f t="array" ref="CI294">_xlfn.XLOOKUP($A294&amp;$B294,'[3]产值及收款计划（2026）'!$A:$A&amp;'[3]产值及收款计划（2026）'!$B:$B,'[3]产值及收款计划（2026）'!CE:CE)</f>
        <v>0</v>
      </c>
      <c r="CJ294" s="235" cm="1">
        <f t="array" ref="CJ294">_xlfn.XLOOKUP($A294&amp;$B294,'[3]产值及收款计划（2026）'!$A:$A&amp;'[3]产值及收款计划（2026）'!$B:$B,'[3]产值及收款计划（2026）'!CF:CF)</f>
        <v>0</v>
      </c>
      <c r="CK294" s="235" cm="1">
        <f t="array" ref="CK294">_xlfn.XLOOKUP($A294&amp;$B294,'[3]产值及收款计划（2026）'!$A:$A&amp;'[3]产值及收款计划（2026）'!$B:$B,'[3]产值及收款计划（2026）'!CG:CG)</f>
        <v>0</v>
      </c>
      <c r="CL294" s="235" cm="1">
        <f t="array" ref="CL294">_xlfn.XLOOKUP($A294&amp;$B294,'[3]产值及收款计划（2026）'!$A:$A&amp;'[3]产值及收款计划（2026）'!$B:$B,'[3]产值及收款计划（2026）'!CH:CH)</f>
        <v>0</v>
      </c>
      <c r="CM294" s="235" cm="1">
        <f t="array" ref="CM294">_xlfn.XLOOKUP($A294&amp;$B294,'[3]产值及收款计划（2026）'!$A:$A&amp;'[3]产值及收款计划（2026）'!$B:$B,'[3]产值及收款计划（2026）'!CI:CI)</f>
        <v>0</v>
      </c>
      <c r="CN294" s="235" cm="1">
        <f t="array" ref="CN294">_xlfn.XLOOKUP($A294&amp;$B294,'[3]产值及收款计划（2026）'!$A:$A&amp;'[3]产值及收款计划（2026）'!$B:$B,'[3]产值及收款计划（2026）'!CJ:CJ)</f>
        <v>0</v>
      </c>
      <c r="CO294" s="235" cm="1">
        <f t="array" ref="CO294">_xlfn.XLOOKUP($A294&amp;$B294,'[3]产值及收款计划（2026）'!$A:$A&amp;'[3]产值及收款计划（2026）'!$B:$B,'[3]产值及收款计划（2026）'!CK:CK)</f>
        <v>0</v>
      </c>
      <c r="CP294" s="235" cm="1">
        <f t="array" ref="CP294">_xlfn.XLOOKUP($A294&amp;$B294,'[3]产值及收款计划（2026）'!$A:$A&amp;'[3]产值及收款计划（2026）'!$B:$B,'[3]产值及收款计划（2026）'!CL:CL)</f>
        <v>0</v>
      </c>
      <c r="DE294" s="235" cm="1">
        <f t="array" ref="DE294">_xlfn.XLOOKUP($A294&amp;$B294,'[3]产值及收款计划（2026）'!$A:$A&amp;'[3]产值及收款计划（2026）'!$B:$B,'[3]产值及收款计划（2026）'!DA:DA)</f>
        <v>0</v>
      </c>
      <c r="DF294" s="235" cm="1">
        <f t="array" ref="DF294">_xlfn.XLOOKUP($A294&amp;$B294,'[3]产值及收款计划（2026）'!$A:$A&amp;'[3]产值及收款计划（2026）'!$B:$B,'[3]产值及收款计划（2026）'!DB:DB)</f>
        <v>0</v>
      </c>
      <c r="DG294" s="235" cm="1">
        <f t="array" ref="DG294">_xlfn.XLOOKUP($A294&amp;$B294,'[3]产值及收款计划（2026）'!$A:$A&amp;'[3]产值及收款计划（2026）'!$B:$B,'[3]产值及收款计划（2026）'!DC:DC)</f>
        <v>0</v>
      </c>
      <c r="DH294" s="235" cm="1">
        <f t="array" ref="DH294">_xlfn.XLOOKUP($A294&amp;$B294,'[3]产值及收款计划（2026）'!$A:$A&amp;'[3]产值及收款计划（2026）'!$B:$B,'[3]产值及收款计划（2026）'!DD:DD)</f>
        <v>0</v>
      </c>
      <c r="DI294" s="235" cm="1">
        <f t="array" ref="DI294">_xlfn.XLOOKUP($A294&amp;$B294,'[3]产值及收款计划（2026）'!$A:$A&amp;'[3]产值及收款计划（2026）'!$B:$B,'[3]产值及收款计划（2026）'!DE:DE)</f>
        <v>0</v>
      </c>
      <c r="DJ294" s="235" cm="1">
        <f t="array" ref="DJ294">_xlfn.XLOOKUP($A294&amp;$B294,'[3]产值及收款计划（2026）'!$A:$A&amp;'[3]产值及收款计划（2026）'!$B:$B,'[3]产值及收款计划（2026）'!DF:DF)</f>
        <v>0</v>
      </c>
      <c r="DK294" s="235" cm="1">
        <f t="array" ref="DK294">_xlfn.XLOOKUP($A294&amp;$B294,'[3]产值及收款计划（2026）'!$A:$A&amp;'[3]产值及收款计划（2026）'!$B:$B,'[3]产值及收款计划（2026）'!DG:DG)</f>
        <v>0</v>
      </c>
      <c r="DL294" s="235" cm="1">
        <f t="array" ref="DL294">_xlfn.XLOOKUP($A294&amp;$B294,'[3]产值及收款计划（2026）'!$A:$A&amp;'[3]产值及收款计划（2026）'!$B:$B,'[3]产值及收款计划（2026）'!DH:DH)</f>
        <v>0</v>
      </c>
      <c r="DM294" s="235" cm="1">
        <f t="array" ref="DM294">_xlfn.XLOOKUP($A294&amp;$B294,'[3]产值及收款计划（2026）'!$A:$A&amp;'[3]产值及收款计划（2026）'!$B:$B,'[3]产值及收款计划（2026）'!DI:DI)</f>
        <v>0</v>
      </c>
      <c r="DN294" s="235" cm="1">
        <f t="array" ref="DN294">_xlfn.XLOOKUP($A294&amp;$B294,'[3]产值及收款计划（2026）'!$A:$A&amp;'[3]产值及收款计划（2026）'!$B:$B,'[3]产值及收款计划（2026）'!DJ:DJ)</f>
        <v>0</v>
      </c>
      <c r="DO294" s="235" cm="1">
        <f t="array" ref="DO294">_xlfn.XLOOKUP($A294&amp;$B294,'[3]产值及收款计划（2026）'!$A:$A&amp;'[3]产值及收款计划（2026）'!$B:$B,'[3]产值及收款计划（2026）'!DK:DK)</f>
        <v>0</v>
      </c>
      <c r="DP294" s="235" cm="1">
        <f t="array" ref="DP294">_xlfn.XLOOKUP($A294&amp;$B294,'[3]产值及收款计划（2026）'!$A:$A&amp;'[3]产值及收款计划（2026）'!$B:$B,'[3]产值及收款计划（2026）'!DL:DL)</f>
        <v>0</v>
      </c>
      <c r="DQ294" s="243"/>
      <c r="DR294" s="229"/>
    </row>
    <row r="295" ht="60.75" spans="1:122">
      <c r="A295" s="233">
        <f t="shared" si="20"/>
        <v>3</v>
      </c>
      <c r="B295" s="233" t="s">
        <v>27</v>
      </c>
      <c r="C295" s="234" t="str" cm="1">
        <f t="array" ref="C295">_xlfn.XLOOKUP($A295&amp;$B295,'[3]产值及收款计划（2026）'!$A:$A&amp;'[3]产值及收款计划（2026）'!$B:$B,'[3]产值及收款计划（2026）'!C:C)</f>
        <v>ZHT2022092800083</v>
      </c>
      <c r="D295" s="234" t="str" cm="1">
        <f t="array" ref="D295">_xlfn.XLOOKUP($A295&amp;$B295,'[3]产值及收款计划（2026）'!$A:$A&amp;'[3]产值及收款计划（2026）'!$B:$B,'[3]产值及收款计划（2026）'!D:D)</f>
        <v>南湖工业污水处理厂配套项目智慧水务项目合同</v>
      </c>
      <c r="E295" s="235" cm="1">
        <f t="array" ref="E295">_xlfn.XLOOKUP($A295&amp;$B295,'[3]产值及收款计划（2026）'!$A:$A&amp;'[3]产值及收款计划（2026）'!$B:$B,'[3]产值及收款计划（2026）'!E:E)</f>
        <v>944.74</v>
      </c>
      <c r="F295" s="235" t="e" cm="1">
        <f t="array" ref="F295">_xlfn.XLOOKUP($A295&amp;$B295,'[3]产值及收款计划（2026）'!$A:$A&amp;'[3]产值及收款计划（2026）'!$B:$B,'[3]产值及收款计划（2026）'!F:F)</f>
        <v>#REF!</v>
      </c>
      <c r="G295" s="235" t="e" cm="1">
        <f t="array" ref="G295">_xlfn.XLOOKUP($A295&amp;$B295,'[3]产值及收款计划（2026）'!$A:$A&amp;'[3]产值及收款计划（2026）'!$B:$B,'[3]产值及收款计划（2026）'!G:G)</f>
        <v>#REF!</v>
      </c>
      <c r="H295" s="235" t="e" cm="1">
        <f t="array" ref="H295">_xlfn.XLOOKUP($A295&amp;$B295,'[3]产值及收款计划（2026）'!$A:$A&amp;'[3]产值及收款计划（2026）'!$B:$B,'[3]产值及收款计划（2026）'!H:H)</f>
        <v>#REF!</v>
      </c>
      <c r="I295" s="236" t="e" cm="1">
        <f t="array" ref="I295">_xlfn.XLOOKUP($A295&amp;$B295,'[3]产值及收款计划（2026）'!$A:$A&amp;'[3]产值及收款计划（2026）'!$B:$B,'[3]产值及收款计划（2026）'!I:I)</f>
        <v>#REF!</v>
      </c>
      <c r="J295" s="237" cm="1">
        <f t="array" ref="J295">_xlfn.XLOOKUP($A295&amp;$B295,'[3]产值及收款计划（2026）'!$A:$A&amp;'[3]产值及收款计划（2026）'!$B:$B,'[3]产值及收款计划（2026）'!J:J)</f>
        <v>0.0658524444814854</v>
      </c>
      <c r="K295" s="235" t="e" cm="1">
        <f t="array" ref="K295">_xlfn.XLOOKUP($A295&amp;$B295,'[3]产值及收款计划（2026）'!$A:$A&amp;'[3]产值及收款计划（2026）'!$B:$B,'[3]产值及收款计划（2026）'!K:K)</f>
        <v>#REF!</v>
      </c>
      <c r="L295" s="235" t="e" cm="1">
        <f t="array" ref="L295">_xlfn.XLOOKUP($A295&amp;$B295,'[3]产值及收款计划（2026）'!$A:$A&amp;'[3]产值及收款计划（2026）'!$B:$B,'[3]产值及收款计划（2026）'!L:L)</f>
        <v>#REF!</v>
      </c>
      <c r="M295" s="235" cm="1">
        <f t="array" ref="M295">_xlfn.XLOOKUP($A295&amp;$B295,'[3]产值及收款计划（2026）'!$A:$A&amp;'[3]产值及收款计划（2026）'!$B:$B,'[3]产值及收款计划（2026）'!M:M)</f>
        <v>0</v>
      </c>
      <c r="N295" s="235" t="str" cm="1">
        <f t="array" ref="N295">_xlfn.XLOOKUP($A295&amp;$B295,'[3]产值及收款计划（2026）'!$A:$A&amp;'[3]产值及收款计划（2026）'!$B:$B,'[3]产值及收款计划（2026）'!N:N)</f>
        <v>董力健团队</v>
      </c>
      <c r="O295" s="235" t="str" cm="1">
        <f t="array" ref="O295">_xlfn.XLOOKUP($A295&amp;$B295,'[3]产值及收款计划（2026）'!$A:$A&amp;'[3]产值及收款计划（2026）'!$B:$B,'[3]产值及收款计划（2026）'!O:O)</f>
        <v>郑炜明</v>
      </c>
      <c r="P295" s="234" t="str" cm="1">
        <f t="array" ref="P295">_xlfn.XLOOKUP($A295&amp;$B295,'[3]产值及收款计划（2026）'!$A:$A&amp;'[3]产值及收款计划（2026）'!$B:$B,'[3]产值及收款计划（2026）'!P:P)</f>
        <v>在建</v>
      </c>
      <c r="Q295" s="235" t="e" cm="1">
        <f t="array" ref="Q295">_xlfn.XLOOKUP($A295&amp;$B295,'[3]产值及收款计划（2026）'!$A:$A&amp;'[3]产值及收款计划（2026）'!$B:$B,'[3]产值及收款计划（2026）'!Q:Q)</f>
        <v>#REF!</v>
      </c>
      <c r="R295" s="235" t="e" cm="1">
        <f t="array" ref="R295">_xlfn.XLOOKUP($A295&amp;$B295,'[3]产值及收款计划（2026）'!$A:$A&amp;'[3]产值及收款计划（2026）'!$B:$B,'[3]产值及收款计划（2026）'!R:R)</f>
        <v>#REF!</v>
      </c>
      <c r="S295" s="235" t="e" cm="1">
        <f t="array" ref="S295">_xlfn.XLOOKUP($A295&amp;$B295,'[3]产值及收款计划（2026）'!$A:$A&amp;'[3]产值及收款计划（2026）'!$B:$B,'[3]产值及收款计划（2026）'!S:S)</f>
        <v>#REF!</v>
      </c>
      <c r="T295" s="235" cm="1">
        <f t="array" ref="T295">_xlfn.XLOOKUP($A295&amp;$B295,'[3]产值及收款计划（2026）'!$A:$A&amp;'[3]产值及收款计划（2026）'!$B:$B,'[3]产值及收款计划（2026）'!T:T)</f>
        <v>906.38</v>
      </c>
      <c r="U295" s="235" cm="1">
        <f t="array" ref="U295">_xlfn.XLOOKUP($A295&amp;$B295,'[3]产值及收款计划（2026）'!$A:$A&amp;'[3]产值及收款计划（2026）'!$B:$B,'[3]产值及收款计划（2026）'!U:U)</f>
        <v>0</v>
      </c>
      <c r="V295" s="235" cm="1">
        <f t="array" ref="V295">_xlfn.XLOOKUP($A295&amp;$B295,'[3]产值及收款计划（2026）'!$A:$A&amp;'[3]产值及收款计划（2026）'!$B:$B,'[3]产值及收款计划（2026）'!V:V)</f>
        <v>38.36</v>
      </c>
      <c r="W295" s="235" t="e" cm="1">
        <f t="array" ref="W295">_xlfn.XLOOKUP($A295&amp;$B295,'[3]产值及收款计划（2026）'!$A:$A&amp;'[3]产值及收款计划（2026）'!$B:$B,'[3]产值及收款计划（2026）'!W:W)</f>
        <v>#REF!</v>
      </c>
      <c r="X295" s="235" t="e" cm="1">
        <f t="array" ref="X295">_xlfn.XLOOKUP($A295&amp;$B295,'[3]产值及收款计划（2026）'!$A:$A&amp;'[3]产值及收款计划（2026）'!$B:$B,'[3]产值及收款计划（2026）'!X:X)</f>
        <v>#REF!</v>
      </c>
      <c r="Y295" s="235" t="e" cm="1">
        <f t="array" ref="Y295">_xlfn.XLOOKUP($A295&amp;$B295,'[3]产值及收款计划（2026）'!$A:$A&amp;'[3]产值及收款计划（2026）'!$B:$B,'[3]产值及收款计划（2026）'!Y:Y)</f>
        <v>#REF!</v>
      </c>
      <c r="Z295" s="235" t="e" cm="1">
        <f t="array" ref="Z295">_xlfn.XLOOKUP($A295&amp;$B295,'[3]产值及收款计划（2026）'!$A:$A&amp;'[3]产值及收款计划（2026）'!$B:$B,'[3]产值及收款计划（2026）'!Z:Z)</f>
        <v>#REF!</v>
      </c>
      <c r="AA295" s="235" t="e" cm="1">
        <f t="array" ref="AA295">_xlfn.XLOOKUP($A295&amp;$B295,'[3]产值及收款计划（2026）'!$A:$A&amp;'[3]产值及收款计划（2026）'!$B:$B,'[3]产值及收款计划（2026）'!AA:AA)</f>
        <v>#REF!</v>
      </c>
      <c r="AB295" s="235" t="e" cm="1">
        <f t="array" ref="AB295">_xlfn.XLOOKUP($A295&amp;$B295,'[3]产值及收款计划（2026）'!$A:$A&amp;'[3]产值及收款计划（2026）'!$B:$B,'[3]产值及收款计划（2026）'!AB:AB)</f>
        <v>#REF!</v>
      </c>
      <c r="AC295" s="235" t="e" cm="1">
        <f t="array" ref="AC295">_xlfn.XLOOKUP($A295&amp;$B295,'[3]产值及收款计划（2026）'!$A:$A&amp;'[3]产值及收款计划（2026）'!$B:$B,'[3]产值及收款计划（2026）'!AC:AC)</f>
        <v>#REF!</v>
      </c>
      <c r="AD295" s="235" t="e" cm="1">
        <f t="array" ref="AD295">_xlfn.XLOOKUP($A295&amp;$B295,'[3]产值及收款计划（2026）'!$A:$A&amp;'[3]产值及收款计划（2026）'!$B:$B,'[3]产值及收款计划（2026）'!AD:AD)</f>
        <v>#REF!</v>
      </c>
      <c r="AE295" s="235" t="e" cm="1">
        <f t="array" ref="AE295">_xlfn.XLOOKUP($A295&amp;$B295,'[3]产值及收款计划（2026）'!$A:$A&amp;'[3]产值及收款计划（2026）'!$B:$B,'[3]产值及收款计划（2026）'!AE:AE)</f>
        <v>#REF!</v>
      </c>
      <c r="AF295" s="235" t="e" cm="1">
        <f t="array" ref="AF295">_xlfn.XLOOKUP($A295&amp;$B295,'[3]产值及收款计划（2026）'!$A:$A&amp;'[3]产值及收款计划（2026）'!$B:$B,'[3]产值及收款计划（2026）'!AF:AF)</f>
        <v>#REF!</v>
      </c>
      <c r="AG295" s="235" t="e" cm="1">
        <f t="array" ref="AG295">_xlfn.XLOOKUP($A295&amp;$B295,'[3]产值及收款计划（2026）'!$A:$A&amp;'[3]产值及收款计划（2026）'!$B:$B,'[3]产值及收款计划（2026）'!AG:AG)</f>
        <v>#REF!</v>
      </c>
      <c r="AH295" s="235" t="e" cm="1">
        <f t="array" ref="AH295">_xlfn.XLOOKUP($A295&amp;$B295,'[3]产值及收款计划（2026）'!$A:$A&amp;'[3]产值及收款计划（2026）'!$B:$B,'[3]产值及收款计划（2026）'!AH:AH)</f>
        <v>#REF!</v>
      </c>
      <c r="AI295" s="235" t="e" cm="1">
        <f t="array" ref="AI295">_xlfn.XLOOKUP($A295&amp;$B295,'[3]产值及收款计划（2026）'!$A:$A&amp;'[3]产值及收款计划（2026）'!$B:$B,'[3]产值及收款计划（2026）'!AI:AI)</f>
        <v>#REF!</v>
      </c>
      <c r="AJ295" s="235" t="e" cm="1">
        <f t="array" ref="AJ295">_xlfn.XLOOKUP($A295&amp;$B295,'[3]产值及收款计划（2026）'!$A:$A&amp;'[3]产值及收款计划（2026）'!$B:$B,'[3]产值及收款计划（2026）'!AJ:AJ)</f>
        <v>#REF!</v>
      </c>
      <c r="AK295" s="235" t="e" cm="1">
        <f t="array" ref="AK295">_xlfn.XLOOKUP($A295&amp;$B295,'[3]产值及收款计划（2026）'!$A:$A&amp;'[3]产值及收款计划（2026）'!$B:$B,'[3]产值及收款计划（2026）'!AK:AK)</f>
        <v>#REF!</v>
      </c>
      <c r="AL295" s="235" t="e" cm="1">
        <f t="array" ref="AL295">_xlfn.XLOOKUP($A295&amp;$B295,'[3]产值及收款计划（2026）'!$A:$A&amp;'[3]产值及收款计划（2026）'!$B:$B,'[3]产值及收款计划（2026）'!AL:AL)</f>
        <v>#REF!</v>
      </c>
      <c r="AM295" s="242" t="e" cm="1">
        <f t="array" ref="AM295">_xlfn.LET(_xlpm.勾选月份状态数组,TRANSPOSE('PPT(12-15页）-TOP10'!$A$3:$A$14),_xlpm.选择数据区,IF('PPT(12-15页）-TOP10'!$E$3="收款",$BA295:$BL295,$AA295:$AL295),SUM(_xlfn._xlws.FILTER(_xlpm.选择数据区,_xlpm.勾选月份状态数组,"")))</f>
        <v>#REF!</v>
      </c>
      <c r="AN295" s="235" t="e">
        <f>_xlfn.XLOOKUP($C295,应收未收表!$T:$T,应收未收表!AA:AA)</f>
        <v>#N/A</v>
      </c>
      <c r="AO295" s="235" t="e">
        <f>_xlfn.XLOOKUP($C295,应收未收表!$T:$T,应收未收表!AB:AB)</f>
        <v>#N/A</v>
      </c>
      <c r="AP295" s="235" t="e">
        <f>_xlfn.XLOOKUP($C295,应收未收表!$T:$T,应收未收表!AC:AC)</f>
        <v>#N/A</v>
      </c>
      <c r="AQ295" s="235" t="e">
        <f>_xlfn.XLOOKUP($C295,应收未收表!$T:$T,应收未收表!AE:AE)</f>
        <v>#N/A</v>
      </c>
      <c r="AR295" s="235" t="e">
        <f>_xlfn.XLOOKUP($C295,应收未收表!$T:$T,应收未收表!AF:AF)</f>
        <v>#N/A</v>
      </c>
      <c r="AS295" s="235" t="e" cm="1">
        <f t="array" ref="AS295">_xlfn.XLOOKUP($A295&amp;$B295,'[3]产值及收款计划（2026）'!$A:$A&amp;'[3]产值及收款计划（2026）'!$B:$B,'[3]产值及收款计划（2026）'!AS:AS)</f>
        <v>#REF!</v>
      </c>
      <c r="AT295" s="235" t="e" cm="1">
        <f t="array" ref="AT295">_xlfn.XLOOKUP($A295&amp;$B295,'[3]产值及收款计划（2026）'!$A:$A&amp;'[3]产值及收款计划（2026）'!$B:$B,'[3]产值及收款计划（2026）'!AT:AT)</f>
        <v>#REF!</v>
      </c>
      <c r="AU295" s="235" t="e" cm="1">
        <f t="array" ref="AU295">_xlfn.XLOOKUP($A295&amp;$B295,'[3]产值及收款计划（2026）'!$A:$A&amp;'[3]产值及收款计划（2026）'!$B:$B,'[3]产值及收款计划（2026）'!AU:AU)</f>
        <v>#REF!</v>
      </c>
      <c r="AV295" s="235" t="e" cm="1">
        <f t="array" ref="AV295">_xlfn.XLOOKUP($A295&amp;$B295,'[3]产值及收款计划（2026）'!$A:$A&amp;'[3]产值及收款计划（2026）'!$B:$B,'[3]产值及收款计划（2026）'!AV:AV)</f>
        <v>#REF!</v>
      </c>
      <c r="AW295" s="235" cm="1">
        <f t="array" ref="AW295">_xlfn.XLOOKUP($A295&amp;$B295,'[3]产值及收款计划（2026）'!$A:$A&amp;'[3]产值及收款计划（2026）'!$B:$B,'[3]产值及收款计划（2026）'!AW:AW)</f>
        <v>315.068</v>
      </c>
      <c r="AX295" s="235" cm="1">
        <f t="array" ref="AX295">_xlfn.XLOOKUP($A295&amp;$B295,'[3]产值及收款计划（2026）'!$A:$A&amp;'[3]产值及收款计划（2026）'!$B:$B,'[3]产值及收款计划（2026）'!AX:AX)</f>
        <v>67.6434</v>
      </c>
      <c r="AY295" s="235" cm="1">
        <f t="array" ref="AY295">_xlfn.XLOOKUP($A295&amp;$B295,'[3]产值及收款计划（2026）'!$A:$A&amp;'[3]产值及收款计划（2026）'!$B:$B,'[3]产值及收款计划（2026）'!AY:AY)</f>
        <v>562.0286</v>
      </c>
      <c r="AZ295" s="235" cm="1">
        <f t="array" ref="AZ295">_xlfn.XLOOKUP($A295&amp;$B295,'[3]产值及收款计划（2026）'!$A:$A&amp;'[3]产值及收款计划（2026）'!$B:$B,'[3]产值及收款计划（2026）'!AZ:AZ)</f>
        <v>523.6686</v>
      </c>
      <c r="BA295" s="235" t="e" cm="1">
        <f t="array" ref="BA295">_xlfn.XLOOKUP($A295&amp;$B295,'[3]产值及收款计划（2026）'!$A:$A&amp;'[3]产值及收款计划（2026）'!$B:$B,'[3]产值及收款计划（2026）'!BA:BA)</f>
        <v>#REF!</v>
      </c>
      <c r="BB295" s="235" t="e" cm="1">
        <f t="array" ref="BB295">_xlfn.XLOOKUP($A295&amp;$B295,'[3]产值及收款计划（2026）'!$A:$A&amp;'[3]产值及收款计划（2026）'!$B:$B,'[3]产值及收款计划（2026）'!BB:BB)</f>
        <v>#REF!</v>
      </c>
      <c r="BC295" s="235" t="e" cm="1">
        <f t="array" ref="BC295">_xlfn.XLOOKUP($A295&amp;$B295,'[3]产值及收款计划（2026）'!$A:$A&amp;'[3]产值及收款计划（2026）'!$B:$B,'[3]产值及收款计划（2026）'!BC:BC)</f>
        <v>#REF!</v>
      </c>
      <c r="BD295" s="235" t="e" cm="1">
        <f t="array" ref="BD295">_xlfn.XLOOKUP($A295&amp;$B295,'[3]产值及收款计划（2026）'!$A:$A&amp;'[3]产值及收款计划（2026）'!$B:$B,'[3]产值及收款计划（2026）'!BD:BD)</f>
        <v>#REF!</v>
      </c>
      <c r="BE295" s="235" t="e" cm="1">
        <f t="array" ref="BE295">_xlfn.XLOOKUP($A295&amp;$B295,'[3]产值及收款计划（2026）'!$A:$A&amp;'[3]产值及收款计划（2026）'!$B:$B,'[3]产值及收款计划（2026）'!BE:BE)</f>
        <v>#REF!</v>
      </c>
      <c r="BF295" s="235" t="e" cm="1">
        <f t="array" ref="BF295">_xlfn.XLOOKUP($A295&amp;$B295,'[3]产值及收款计划（2026）'!$A:$A&amp;'[3]产值及收款计划（2026）'!$B:$B,'[3]产值及收款计划（2026）'!BF:BF)</f>
        <v>#REF!</v>
      </c>
      <c r="BG295" s="235" t="e" cm="1">
        <f t="array" ref="BG295">_xlfn.XLOOKUP($A295&amp;$B295,'[3]产值及收款计划（2026）'!$A:$A&amp;'[3]产值及收款计划（2026）'!$B:$B,'[3]产值及收款计划（2026）'!BG:BG)</f>
        <v>#REF!</v>
      </c>
      <c r="BH295" s="235" t="e" cm="1">
        <f t="array" ref="BH295">_xlfn.XLOOKUP($A295&amp;$B295,'[3]产值及收款计划（2026）'!$A:$A&amp;'[3]产值及收款计划（2026）'!$B:$B,'[3]产值及收款计划（2026）'!BH:BH)</f>
        <v>#REF!</v>
      </c>
      <c r="BI295" s="235" t="e" cm="1">
        <f t="array" ref="BI295">_xlfn.XLOOKUP($A295&amp;$B295,'[3]产值及收款计划（2026）'!$A:$A&amp;'[3]产值及收款计划（2026）'!$B:$B,'[3]产值及收款计划（2026）'!BI:BI)</f>
        <v>#REF!</v>
      </c>
      <c r="BJ295" s="235" t="e" cm="1">
        <f t="array" ref="BJ295">_xlfn.XLOOKUP($A295&amp;$B295,'[3]产值及收款计划（2026）'!$A:$A&amp;'[3]产值及收款计划（2026）'!$B:$B,'[3]产值及收款计划（2026）'!BJ:BJ)</f>
        <v>#REF!</v>
      </c>
      <c r="BK295" s="235" t="e" cm="1">
        <f t="array" ref="BK295">_xlfn.XLOOKUP($A295&amp;$B295,'[3]产值及收款计划（2026）'!$A:$A&amp;'[3]产值及收款计划（2026）'!$B:$B,'[3]产值及收款计划（2026）'!BK:BK)</f>
        <v>#REF!</v>
      </c>
      <c r="BL295" s="235" t="e" cm="1">
        <f t="array" ref="BL295">_xlfn.XLOOKUP($A295&amp;$B295,'[3]产值及收款计划（2026）'!$A:$A&amp;'[3]产值及收款计划（2026）'!$B:$B,'[3]产值及收款计划（2026）'!BL:BL)</f>
        <v>#REF!</v>
      </c>
      <c r="BM295" s="235"/>
      <c r="BN295" s="235"/>
      <c r="BO295" s="235"/>
      <c r="BP295" s="235"/>
      <c r="BQ295" s="235">
        <f>_xlfn.XLOOKUP($C295,应收未收表!$AJ:$AJ,应收未收表!AK:AK)</f>
        <v>110</v>
      </c>
      <c r="BR295" s="235">
        <f>_xlfn.XLOOKUP($C295,应收未收表!$AJ:$AJ,应收未收表!AL:AL)</f>
        <v>110</v>
      </c>
      <c r="BS295" s="235" t="str">
        <f>_xlfn.XLOOKUP($C295,应收未收表!$AJ:$AJ,应收未收表!AM:AM)</f>
        <v>春节前落实且已上报一季度计划</v>
      </c>
      <c r="BT295" s="235" t="str">
        <f>_xlfn.XLOOKUP($C295,应收未收表!$AJ:$AJ,应收未收表!AN:AN)</f>
        <v>总包反馈春节前资金链紧张，可先支付60%左右。收款流程流转中。</v>
      </c>
      <c r="BU295" s="234" t="str" cm="1">
        <f t="array" ref="BU295">_xlfn.XLOOKUP($A295&amp;$B295,'[3]产值及收款计划（2026）'!$A:$A&amp;'[3]产值及收款计划（2026）'!$B:$B,'[3]产值及收款计划（2026）'!BQ:BQ)</f>
        <v>嘉兴市南数运营科技有限公司</v>
      </c>
      <c r="BV295" s="235" t="e" cm="1">
        <f t="array" ref="BV295">_xlfn.XLOOKUP($A295&amp;$B295,'[3]产值及收款计划（2026）'!$A:$A&amp;'[3]产值及收款计划（2026）'!$B:$B,'[3]产值及收款计划（2026）'!BR:BR)</f>
        <v>#REF!</v>
      </c>
      <c r="CE295" s="235" cm="1">
        <f t="array" ref="CE295">_xlfn.XLOOKUP($A295&amp;$B295,'[3]产值及收款计划（2026）'!$A:$A&amp;'[3]产值及收款计划（2026）'!$B:$B,'[3]产值及收款计划（2026）'!CA:CA)</f>
        <v>0</v>
      </c>
      <c r="CF295" s="235" cm="1">
        <f t="array" ref="CF295">_xlfn.XLOOKUP($A295&amp;$B295,'[3]产值及收款计划（2026）'!$A:$A&amp;'[3]产值及收款计划（2026）'!$B:$B,'[3]产值及收款计划（2026）'!CB:CB)</f>
        <v>0</v>
      </c>
      <c r="CG295" s="235" cm="1">
        <f t="array" ref="CG295">_xlfn.XLOOKUP($A295&amp;$B295,'[3]产值及收款计划（2026）'!$A:$A&amp;'[3]产值及收款计划（2026）'!$B:$B,'[3]产值及收款计划（2026）'!CC:CC)</f>
        <v>0</v>
      </c>
      <c r="CH295" s="235" cm="1">
        <f t="array" ref="CH295">_xlfn.XLOOKUP($A295&amp;$B295,'[3]产值及收款计划（2026）'!$A:$A&amp;'[3]产值及收款计划（2026）'!$B:$B,'[3]产值及收款计划（2026）'!CD:CD)</f>
        <v>0</v>
      </c>
      <c r="CI295" s="235" cm="1">
        <f t="array" ref="CI295">_xlfn.XLOOKUP($A295&amp;$B295,'[3]产值及收款计划（2026）'!$A:$A&amp;'[3]产值及收款计划（2026）'!$B:$B,'[3]产值及收款计划（2026）'!CE:CE)</f>
        <v>0</v>
      </c>
      <c r="CJ295" s="235" cm="1">
        <f t="array" ref="CJ295">_xlfn.XLOOKUP($A295&amp;$B295,'[3]产值及收款计划（2026）'!$A:$A&amp;'[3]产值及收款计划（2026）'!$B:$B,'[3]产值及收款计划（2026）'!CF:CF)</f>
        <v>0</v>
      </c>
      <c r="CK295" s="235" cm="1">
        <f t="array" ref="CK295">_xlfn.XLOOKUP($A295&amp;$B295,'[3]产值及收款计划（2026）'!$A:$A&amp;'[3]产值及收款计划（2026）'!$B:$B,'[3]产值及收款计划（2026）'!CG:CG)</f>
        <v>0</v>
      </c>
      <c r="CL295" s="235" cm="1">
        <f t="array" ref="CL295">_xlfn.XLOOKUP($A295&amp;$B295,'[3]产值及收款计划（2026）'!$A:$A&amp;'[3]产值及收款计划（2026）'!$B:$B,'[3]产值及收款计划（2026）'!CH:CH)</f>
        <v>0</v>
      </c>
      <c r="CM295" s="235" cm="1">
        <f t="array" ref="CM295">_xlfn.XLOOKUP($A295&amp;$B295,'[3]产值及收款计划（2026）'!$A:$A&amp;'[3]产值及收款计划（2026）'!$B:$B,'[3]产值及收款计划（2026）'!CI:CI)</f>
        <v>0</v>
      </c>
      <c r="CN295" s="235" cm="1">
        <f t="array" ref="CN295">_xlfn.XLOOKUP($A295&amp;$B295,'[3]产值及收款计划（2026）'!$A:$A&amp;'[3]产值及收款计划（2026）'!$B:$B,'[3]产值及收款计划（2026）'!CJ:CJ)</f>
        <v>0</v>
      </c>
      <c r="CO295" s="235" cm="1">
        <f t="array" ref="CO295">_xlfn.XLOOKUP($A295&amp;$B295,'[3]产值及收款计划（2026）'!$A:$A&amp;'[3]产值及收款计划（2026）'!$B:$B,'[3]产值及收款计划（2026）'!CK:CK)</f>
        <v>0</v>
      </c>
      <c r="CP295" s="235" cm="1">
        <f t="array" ref="CP295">_xlfn.XLOOKUP($A295&amp;$B295,'[3]产值及收款计划（2026）'!$A:$A&amp;'[3]产值及收款计划（2026）'!$B:$B,'[3]产值及收款计划（2026）'!CL:CL)</f>
        <v>0</v>
      </c>
      <c r="DE295" s="235" cm="1">
        <f t="array" ref="DE295">_xlfn.XLOOKUP($A295&amp;$B295,'[3]产值及收款计划（2026）'!$A:$A&amp;'[3]产值及收款计划（2026）'!$B:$B,'[3]产值及收款计划（2026）'!DA:DA)</f>
        <v>67.6434</v>
      </c>
      <c r="DF295" s="235" cm="1">
        <f t="array" ref="DF295">_xlfn.XLOOKUP($A295&amp;$B295,'[3]产值及收款计划（2026）'!$A:$A&amp;'[3]产值及收款计划（2026）'!$B:$B,'[3]产值及收款计划（2026）'!DB:DB)</f>
        <v>0</v>
      </c>
      <c r="DG295" s="235" cm="1">
        <f t="array" ref="DG295">_xlfn.XLOOKUP($A295&amp;$B295,'[3]产值及收款计划（2026）'!$A:$A&amp;'[3]产值及收款计划（2026）'!$B:$B,'[3]产值及收款计划（2026）'!DC:DC)</f>
        <v>0</v>
      </c>
      <c r="DH295" s="235" cm="1">
        <f t="array" ref="DH295">_xlfn.XLOOKUP($A295&amp;$B295,'[3]产值及收款计划（2026）'!$A:$A&amp;'[3]产值及收款计划（2026）'!$B:$B,'[3]产值及收款计划（2026）'!DD:DD)</f>
        <v>0</v>
      </c>
      <c r="DI295" s="235" cm="1">
        <f t="array" ref="DI295">_xlfn.XLOOKUP($A295&amp;$B295,'[3]产值及收款计划（2026）'!$A:$A&amp;'[3]产值及收款计划（2026）'!$B:$B,'[3]产值及收款计划（2026）'!DE:DE)</f>
        <v>0</v>
      </c>
      <c r="DJ295" s="235" cm="1">
        <f t="array" ref="DJ295">_xlfn.XLOOKUP($A295&amp;$B295,'[3]产值及收款计划（2026）'!$A:$A&amp;'[3]产值及收款计划（2026）'!$B:$B,'[3]产值及收款计划（2026）'!DF:DF)</f>
        <v>0</v>
      </c>
      <c r="DK295" s="235" cm="1">
        <f t="array" ref="DK295">_xlfn.XLOOKUP($A295&amp;$B295,'[3]产值及收款计划（2026）'!$A:$A&amp;'[3]产值及收款计划（2026）'!$B:$B,'[3]产值及收款计划（2026）'!DG:DG)</f>
        <v>0</v>
      </c>
      <c r="DL295" s="235" cm="1">
        <f t="array" ref="DL295">_xlfn.XLOOKUP($A295&amp;$B295,'[3]产值及收款计划（2026）'!$A:$A&amp;'[3]产值及收款计划（2026）'!$B:$B,'[3]产值及收款计划（2026）'!DH:DH)</f>
        <v>0</v>
      </c>
      <c r="DM295" s="235" cm="1">
        <f t="array" ref="DM295">_xlfn.XLOOKUP($A295&amp;$B295,'[3]产值及收款计划（2026）'!$A:$A&amp;'[3]产值及收款计划（2026）'!$B:$B,'[3]产值及收款计划（2026）'!DI:DI)</f>
        <v>0</v>
      </c>
      <c r="DN295" s="235" cm="1">
        <f t="array" ref="DN295">_xlfn.XLOOKUP($A295&amp;$B295,'[3]产值及收款计划（2026）'!$A:$A&amp;'[3]产值及收款计划（2026）'!$B:$B,'[3]产值及收款计划（2026）'!DJ:DJ)</f>
        <v>0</v>
      </c>
      <c r="DO295" s="235" cm="1">
        <f t="array" ref="DO295">_xlfn.XLOOKUP($A295&amp;$B295,'[3]产值及收款计划（2026）'!$A:$A&amp;'[3]产值及收款计划（2026）'!$B:$B,'[3]产值及收款计划（2026）'!DK:DK)</f>
        <v>0</v>
      </c>
      <c r="DP295" s="235" cm="1">
        <f t="array" ref="DP295">_xlfn.XLOOKUP($A295&amp;$B295,'[3]产值及收款计划（2026）'!$A:$A&amp;'[3]产值及收款计划（2026）'!$B:$B,'[3]产值及收款计划（2026）'!DL:DL)</f>
        <v>0</v>
      </c>
      <c r="DQ295" s="243"/>
      <c r="DR295" s="229"/>
    </row>
    <row r="296" ht="20.25" spans="1:122">
      <c r="A296" s="233">
        <f t="shared" ref="A296:A343" si="21">A295+1</f>
        <v>4</v>
      </c>
      <c r="B296" s="233" t="s">
        <v>27</v>
      </c>
      <c r="C296" s="234" t="str" cm="1">
        <f t="array" ref="C296">_xlfn.XLOOKUP($A296&amp;$B296,'[3]产值及收款计划（2026）'!$A:$A&amp;'[3]产值及收款计划（2026）'!$B:$B,'[3]产值及收款计划（2026）'!C:C)</f>
        <v>ZHT2023120600148</v>
      </c>
      <c r="D296" s="234" t="str" cm="1">
        <f t="array" ref="D296">_xlfn.XLOOKUP($A296&amp;$B296,'[3]产值及收款计划（2026）'!$A:$A&amp;'[3]产值及收款计划（2026）'!$B:$B,'[3]产值及收款计划（2026）'!D:D)</f>
        <v>城市运营管理域信息系统数据治理技术服务</v>
      </c>
      <c r="E296" s="235" cm="1">
        <f t="array" ref="E296">_xlfn.XLOOKUP($A296&amp;$B296,'[3]产值及收款计划（2026）'!$A:$A&amp;'[3]产值及收款计划（2026）'!$B:$B,'[3]产值及收款计划（2026）'!E:E)</f>
        <v>45</v>
      </c>
      <c r="F296" s="235" cm="1">
        <f t="array" ref="F296">_xlfn.XLOOKUP($A296&amp;$B296,'[3]产值及收款计划（2026）'!$A:$A&amp;'[3]产值及收款计划（2026）'!$B:$B,'[3]产值及收款计划（2026）'!F:F)</f>
        <v>45</v>
      </c>
      <c r="G296" s="235" cm="1">
        <f t="array" ref="G296">_xlfn.XLOOKUP($A296&amp;$B296,'[3]产值及收款计划（2026）'!$A:$A&amp;'[3]产值及收款计划（2026）'!$B:$B,'[3]产值及收款计划（2026）'!G:G)</f>
        <v>45</v>
      </c>
      <c r="H296" s="235" cm="1">
        <f t="array" ref="H296">_xlfn.XLOOKUP($A296&amp;$B296,'[3]产值及收款计划（2026）'!$A:$A&amp;'[3]产值及收款计划（2026）'!$B:$B,'[3]产值及收款计划（2026）'!H:H)</f>
        <v>45</v>
      </c>
      <c r="I296" s="236" cm="1">
        <f t="array" ref="I296">_xlfn.XLOOKUP($A296&amp;$B296,'[3]产值及收款计划（2026）'!$A:$A&amp;'[3]产值及收款计划（2026）'!$B:$B,'[3]产值及收款计划（2026）'!I:I)</f>
        <v>1</v>
      </c>
      <c r="J296" s="237" cm="1">
        <f t="array" ref="J296">_xlfn.XLOOKUP($A296&amp;$B296,'[3]产值及收款计划（2026）'!$A:$A&amp;'[3]产值及收款计划（2026）'!$B:$B,'[3]产值及收款计划（2026）'!J:J)</f>
        <v>0.06</v>
      </c>
      <c r="K296" s="235" t="e" cm="1">
        <f t="array" ref="K296">_xlfn.XLOOKUP($A296&amp;$B296,'[3]产值及收款计划（2026）'!$A:$A&amp;'[3]产值及收款计划（2026）'!$B:$B,'[3]产值及收款计划（2026）'!K:K)</f>
        <v>#REF!</v>
      </c>
      <c r="L296" s="235" t="e" cm="1">
        <f t="array" ref="L296">_xlfn.XLOOKUP($A296&amp;$B296,'[3]产值及收款计划（2026）'!$A:$A&amp;'[3]产值及收款计划（2026）'!$B:$B,'[3]产值及收款计划（2026）'!L:L)</f>
        <v>#REF!</v>
      </c>
      <c r="M296" s="235" t="str" cm="1">
        <f t="array" ref="M296">_xlfn.XLOOKUP($A296&amp;$B296,'[3]产值及收款计划（2026）'!$A:$A&amp;'[3]产值及收款计划（2026）'!$B:$B,'[3]产值及收款计划（2026）'!M:M)</f>
        <v>主导</v>
      </c>
      <c r="N296" s="235" cm="1">
        <f t="array" ref="N296">_xlfn.XLOOKUP($A296&amp;$B296,'[3]产值及收款计划（2026）'!$A:$A&amp;'[3]产值及收款计划（2026）'!$B:$B,'[3]产值及收款计划（2026）'!N:N)</f>
        <v>0</v>
      </c>
      <c r="O296" s="235" t="str" cm="1">
        <f t="array" ref="O296">_xlfn.XLOOKUP($A296&amp;$B296,'[3]产值及收款计划（2026）'!$A:$A&amp;'[3]产值及收款计划（2026）'!$B:$B,'[3]产值及收款计划（2026）'!O:O)</f>
        <v>涂勋</v>
      </c>
      <c r="P296" s="234" t="str" cm="1">
        <f t="array" ref="P296">_xlfn.XLOOKUP($A296&amp;$B296,'[3]产值及收款计划（2026）'!$A:$A&amp;'[3]产值及收款计划（2026）'!$B:$B,'[3]产值及收款计划（2026）'!P:P)</f>
        <v>在建</v>
      </c>
      <c r="Q296" s="235" t="e" cm="1">
        <f t="array" ref="Q296">_xlfn.XLOOKUP($A296&amp;$B296,'[3]产值及收款计划（2026）'!$A:$A&amp;'[3]产值及收款计划（2026）'!$B:$B,'[3]产值及收款计划（2026）'!Q:Q)</f>
        <v>#REF!</v>
      </c>
      <c r="R296" s="235" t="e" cm="1">
        <f t="array" ref="R296">_xlfn.XLOOKUP($A296&amp;$B296,'[3]产值及收款计划（2026）'!$A:$A&amp;'[3]产值及收款计划（2026）'!$B:$B,'[3]产值及收款计划（2026）'!R:R)</f>
        <v>#REF!</v>
      </c>
      <c r="S296" s="235" t="e" cm="1">
        <f t="array" ref="S296">_xlfn.XLOOKUP($A296&amp;$B296,'[3]产值及收款计划（2026）'!$A:$A&amp;'[3]产值及收款计划（2026）'!$B:$B,'[3]产值及收款计划（2026）'!S:S)</f>
        <v>#REF!</v>
      </c>
      <c r="T296" s="235" cm="1">
        <f t="array" ref="T296">_xlfn.XLOOKUP($A296&amp;$B296,'[3]产值及收款计划（2026）'!$A:$A&amp;'[3]产值及收款计划（2026）'!$B:$B,'[3]产值及收款计划（2026）'!T:T)</f>
        <v>42.75</v>
      </c>
      <c r="U296" s="235" cm="1">
        <f t="array" ref="U296">_xlfn.XLOOKUP($A296&amp;$B296,'[3]产值及收款计划（2026）'!$A:$A&amp;'[3]产值及收款计划（2026）'!$B:$B,'[3]产值及收款计划（2026）'!U:U)</f>
        <v>0</v>
      </c>
      <c r="V296" s="235" cm="1">
        <f t="array" ref="V296">_xlfn.XLOOKUP($A296&amp;$B296,'[3]产值及收款计划（2026）'!$A:$A&amp;'[3]产值及收款计划（2026）'!$B:$B,'[3]产值及收款计划（2026）'!V:V)</f>
        <v>2.25</v>
      </c>
      <c r="W296" s="235" t="e" cm="1">
        <f t="array" ref="W296">_xlfn.XLOOKUP($A296&amp;$B296,'[3]产值及收款计划（2026）'!$A:$A&amp;'[3]产值及收款计划（2026）'!$B:$B,'[3]产值及收款计划（2026）'!W:W)</f>
        <v>#REF!</v>
      </c>
      <c r="X296" s="235" t="e" cm="1">
        <f t="array" ref="X296">_xlfn.XLOOKUP($A296&amp;$B296,'[3]产值及收款计划（2026）'!$A:$A&amp;'[3]产值及收款计划（2026）'!$B:$B,'[3]产值及收款计划（2026）'!X:X)</f>
        <v>#REF!</v>
      </c>
      <c r="Y296" s="235" t="e" cm="1">
        <f t="array" ref="Y296">_xlfn.XLOOKUP($A296&amp;$B296,'[3]产值及收款计划（2026）'!$A:$A&amp;'[3]产值及收款计划（2026）'!$B:$B,'[3]产值及收款计划（2026）'!Y:Y)</f>
        <v>#REF!</v>
      </c>
      <c r="Z296" s="235" t="e" cm="1">
        <f t="array" ref="Z296">_xlfn.XLOOKUP($A296&amp;$B296,'[3]产值及收款计划（2026）'!$A:$A&amp;'[3]产值及收款计划（2026）'!$B:$B,'[3]产值及收款计划（2026）'!Z:Z)</f>
        <v>#REF!</v>
      </c>
      <c r="AA296" s="235" cm="1">
        <f t="array" ref="AA296">_xlfn.XLOOKUP($A296&amp;$B296,'[3]产值及收款计划（2026）'!$A:$A&amp;'[3]产值及收款计划（2026）'!$B:$B,'[3]产值及收款计划（2026）'!AA:AA)</f>
        <v>0</v>
      </c>
      <c r="AB296" s="235" cm="1">
        <f t="array" ref="AB296">_xlfn.XLOOKUP($A296&amp;$B296,'[3]产值及收款计划（2026）'!$A:$A&amp;'[3]产值及收款计划（2026）'!$B:$B,'[3]产值及收款计划（2026）'!AB:AB)</f>
        <v>0</v>
      </c>
      <c r="AC296" s="235" cm="1">
        <f t="array" ref="AC296">_xlfn.XLOOKUP($A296&amp;$B296,'[3]产值及收款计划（2026）'!$A:$A&amp;'[3]产值及收款计划（2026）'!$B:$B,'[3]产值及收款计划（2026）'!AC:AC)</f>
        <v>2.25</v>
      </c>
      <c r="AD296" s="235" cm="1">
        <f t="array" ref="AD296">_xlfn.XLOOKUP($A296&amp;$B296,'[3]产值及收款计划（2026）'!$A:$A&amp;'[3]产值及收款计划（2026）'!$B:$B,'[3]产值及收款计划（2026）'!AD:AD)</f>
        <v>0</v>
      </c>
      <c r="AE296" s="235" cm="1">
        <f t="array" ref="AE296">_xlfn.XLOOKUP($A296&amp;$B296,'[3]产值及收款计划（2026）'!$A:$A&amp;'[3]产值及收款计划（2026）'!$B:$B,'[3]产值及收款计划（2026）'!AE:AE)</f>
        <v>0</v>
      </c>
      <c r="AF296" s="235" cm="1">
        <f t="array" ref="AF296">_xlfn.XLOOKUP($A296&amp;$B296,'[3]产值及收款计划（2026）'!$A:$A&amp;'[3]产值及收款计划（2026）'!$B:$B,'[3]产值及收款计划（2026）'!AF:AF)</f>
        <v>0</v>
      </c>
      <c r="AG296" s="235" cm="1">
        <f t="array" ref="AG296">_xlfn.XLOOKUP($A296&amp;$B296,'[3]产值及收款计划（2026）'!$A:$A&amp;'[3]产值及收款计划（2026）'!$B:$B,'[3]产值及收款计划（2026）'!AG:AG)</f>
        <v>0</v>
      </c>
      <c r="AH296" s="235" cm="1">
        <f t="array" ref="AH296">_xlfn.XLOOKUP($A296&amp;$B296,'[3]产值及收款计划（2026）'!$A:$A&amp;'[3]产值及收款计划（2026）'!$B:$B,'[3]产值及收款计划（2026）'!AH:AH)</f>
        <v>0</v>
      </c>
      <c r="AI296" s="235" cm="1">
        <f t="array" ref="AI296">_xlfn.XLOOKUP($A296&amp;$B296,'[3]产值及收款计划（2026）'!$A:$A&amp;'[3]产值及收款计划（2026）'!$B:$B,'[3]产值及收款计划（2026）'!AI:AI)</f>
        <v>0</v>
      </c>
      <c r="AJ296" s="235" cm="1">
        <f t="array" ref="AJ296">_xlfn.XLOOKUP($A296&amp;$B296,'[3]产值及收款计划（2026）'!$A:$A&amp;'[3]产值及收款计划（2026）'!$B:$B,'[3]产值及收款计划（2026）'!AJ:AJ)</f>
        <v>0</v>
      </c>
      <c r="AK296" s="235" cm="1">
        <f t="array" ref="AK296">_xlfn.XLOOKUP($A296&amp;$B296,'[3]产值及收款计划（2026）'!$A:$A&amp;'[3]产值及收款计划（2026）'!$B:$B,'[3]产值及收款计划（2026）'!AK:AK)</f>
        <v>0</v>
      </c>
      <c r="AL296" s="235" cm="1">
        <f t="array" ref="AL296">_xlfn.XLOOKUP($A296&amp;$B296,'[3]产值及收款计划（2026）'!$A:$A&amp;'[3]产值及收款计划（2026）'!$B:$B,'[3]产值及收款计划（2026）'!AL:AL)</f>
        <v>0</v>
      </c>
      <c r="AM296" s="242" cm="1">
        <f t="array" ref="AM296">_xlfn.LET(_xlpm.勾选月份状态数组,TRANSPOSE('PPT(12-15页）-TOP10'!$A$3:$A$14),_xlpm.选择数据区,IF('PPT(12-15页）-TOP10'!$E$3="收款",$BA296:$BL296,$AA296:$AL296),SUM(_xlfn._xlws.FILTER(_xlpm.选择数据区,_xlpm.勾选月份状态数组,"")))</f>
        <v>0</v>
      </c>
      <c r="AN296" s="235" t="e">
        <f>_xlfn.XLOOKUP($C296,应收未收表!$T:$T,应收未收表!AA:AA)</f>
        <v>#N/A</v>
      </c>
      <c r="AO296" s="235" t="e">
        <f>_xlfn.XLOOKUP($C296,应收未收表!$T:$T,应收未收表!AB:AB)</f>
        <v>#N/A</v>
      </c>
      <c r="AP296" s="235" t="e">
        <f>_xlfn.XLOOKUP($C296,应收未收表!$T:$T,应收未收表!AC:AC)</f>
        <v>#N/A</v>
      </c>
      <c r="AQ296" s="235" t="e">
        <f>_xlfn.XLOOKUP($C296,应收未收表!$T:$T,应收未收表!AE:AE)</f>
        <v>#N/A</v>
      </c>
      <c r="AR296" s="235" t="e">
        <f>_xlfn.XLOOKUP($C296,应收未收表!$T:$T,应收未收表!AF:AF)</f>
        <v>#N/A</v>
      </c>
      <c r="AS296" s="235" t="e" cm="1">
        <f t="array" ref="AS296">_xlfn.XLOOKUP($A296&amp;$B296,'[3]产值及收款计划（2026）'!$A:$A&amp;'[3]产值及收款计划（2026）'!$B:$B,'[3]产值及收款计划（2026）'!AS:AS)</f>
        <v>#REF!</v>
      </c>
      <c r="AT296" s="235" t="e" cm="1">
        <f t="array" ref="AT296">_xlfn.XLOOKUP($A296&amp;$B296,'[3]产值及收款计划（2026）'!$A:$A&amp;'[3]产值及收款计划（2026）'!$B:$B,'[3]产值及收款计划（2026）'!AT:AT)</f>
        <v>#REF!</v>
      </c>
      <c r="AU296" s="235" t="e" cm="1">
        <f t="array" ref="AU296">_xlfn.XLOOKUP($A296&amp;$B296,'[3]产值及收款计划（2026）'!$A:$A&amp;'[3]产值及收款计划（2026）'!$B:$B,'[3]产值及收款计划（2026）'!AU:AU)</f>
        <v>#REF!</v>
      </c>
      <c r="AV296" s="235" t="e" cm="1">
        <f t="array" ref="AV296">_xlfn.XLOOKUP($A296&amp;$B296,'[3]产值及收款计划（2026）'!$A:$A&amp;'[3]产值及收款计划（2026）'!$B:$B,'[3]产值及收款计划（2026）'!AV:AV)</f>
        <v>#REF!</v>
      </c>
      <c r="AW296" s="235" cm="1">
        <f t="array" ref="AW296">_xlfn.XLOOKUP($A296&amp;$B296,'[3]产值及收款计划（2026）'!$A:$A&amp;'[3]产值及收款计划（2026）'!$B:$B,'[3]产值及收款计划（2026）'!AW:AW)</f>
        <v>42.75</v>
      </c>
      <c r="AX296" s="235" cm="1">
        <f t="array" ref="AX296">_xlfn.XLOOKUP($A296&amp;$B296,'[3]产值及收款计划（2026）'!$A:$A&amp;'[3]产值及收款计划（2026）'!$B:$B,'[3]产值及收款计划（2026）'!AX:AX)</f>
        <v>0</v>
      </c>
      <c r="AY296" s="235" cm="1">
        <f t="array" ref="AY296">_xlfn.XLOOKUP($A296&amp;$B296,'[3]产值及收款计划（2026）'!$A:$A&amp;'[3]产值及收款计划（2026）'!$B:$B,'[3]产值及收款计划（2026）'!AY:AY)</f>
        <v>2.25</v>
      </c>
      <c r="AZ296" s="235" cm="1">
        <f t="array" ref="AZ296">_xlfn.XLOOKUP($A296&amp;$B296,'[3]产值及收款计划（2026）'!$A:$A&amp;'[3]产值及收款计划（2026）'!$B:$B,'[3]产值及收款计划（2026）'!AZ:AZ)</f>
        <v>0</v>
      </c>
      <c r="BA296" s="235" cm="1">
        <f t="array" ref="BA296">_xlfn.XLOOKUP($A296&amp;$B296,'[3]产值及收款计划（2026）'!$A:$A&amp;'[3]产值及收款计划（2026）'!$B:$B,'[3]产值及收款计划（2026）'!BA:BA)</f>
        <v>0</v>
      </c>
      <c r="BB296" s="235" cm="1">
        <f t="array" ref="BB296">_xlfn.XLOOKUP($A296&amp;$B296,'[3]产值及收款计划（2026）'!$A:$A&amp;'[3]产值及收款计划（2026）'!$B:$B,'[3]产值及收款计划（2026）'!BB:BB)</f>
        <v>0</v>
      </c>
      <c r="BC296" s="235" cm="1">
        <f t="array" ref="BC296">_xlfn.XLOOKUP($A296&amp;$B296,'[3]产值及收款计划（2026）'!$A:$A&amp;'[3]产值及收款计划（2026）'!$B:$B,'[3]产值及收款计划（2026）'!BC:BC)</f>
        <v>0</v>
      </c>
      <c r="BD296" s="235" cm="1">
        <f t="array" ref="BD296">_xlfn.XLOOKUP($A296&amp;$B296,'[3]产值及收款计划（2026）'!$A:$A&amp;'[3]产值及收款计划（2026）'!$B:$B,'[3]产值及收款计划（2026）'!BD:BD)</f>
        <v>0</v>
      </c>
      <c r="BE296" s="235" cm="1">
        <f t="array" ref="BE296">_xlfn.XLOOKUP($A296&amp;$B296,'[3]产值及收款计划（2026）'!$A:$A&amp;'[3]产值及收款计划（2026）'!$B:$B,'[3]产值及收款计划（2026）'!BE:BE)</f>
        <v>0</v>
      </c>
      <c r="BF296" s="235" cm="1">
        <f t="array" ref="BF296">_xlfn.XLOOKUP($A296&amp;$B296,'[3]产值及收款计划（2026）'!$A:$A&amp;'[3]产值及收款计划（2026）'!$B:$B,'[3]产值及收款计划（2026）'!BF:BF)</f>
        <v>0</v>
      </c>
      <c r="BG296" s="235" cm="1">
        <f t="array" ref="BG296">_xlfn.XLOOKUP($A296&amp;$B296,'[3]产值及收款计划（2026）'!$A:$A&amp;'[3]产值及收款计划（2026）'!$B:$B,'[3]产值及收款计划（2026）'!BG:BG)</f>
        <v>0</v>
      </c>
      <c r="BH296" s="235" cm="1">
        <f t="array" ref="BH296">_xlfn.XLOOKUP($A296&amp;$B296,'[3]产值及收款计划（2026）'!$A:$A&amp;'[3]产值及收款计划（2026）'!$B:$B,'[3]产值及收款计划（2026）'!BH:BH)</f>
        <v>2.25</v>
      </c>
      <c r="BI296" s="235" cm="1">
        <f t="array" ref="BI296">_xlfn.XLOOKUP($A296&amp;$B296,'[3]产值及收款计划（2026）'!$A:$A&amp;'[3]产值及收款计划（2026）'!$B:$B,'[3]产值及收款计划（2026）'!BI:BI)</f>
        <v>0</v>
      </c>
      <c r="BJ296" s="235" cm="1">
        <f t="array" ref="BJ296">_xlfn.XLOOKUP($A296&amp;$B296,'[3]产值及收款计划（2026）'!$A:$A&amp;'[3]产值及收款计划（2026）'!$B:$B,'[3]产值及收款计划（2026）'!BJ:BJ)</f>
        <v>0</v>
      </c>
      <c r="BK296" s="235" cm="1">
        <f t="array" ref="BK296">_xlfn.XLOOKUP($A296&amp;$B296,'[3]产值及收款计划（2026）'!$A:$A&amp;'[3]产值及收款计划（2026）'!$B:$B,'[3]产值及收款计划（2026）'!BK:BK)</f>
        <v>0</v>
      </c>
      <c r="BL296" s="235" cm="1">
        <f t="array" ref="BL296">_xlfn.XLOOKUP($A296&amp;$B296,'[3]产值及收款计划（2026）'!$A:$A&amp;'[3]产值及收款计划（2026）'!$B:$B,'[3]产值及收款计划（2026）'!BL:BL)</f>
        <v>0</v>
      </c>
      <c r="BM296" s="235"/>
      <c r="BN296" s="235"/>
      <c r="BO296" s="235"/>
      <c r="BP296" s="235"/>
      <c r="BQ296" s="235" t="e">
        <f>_xlfn.XLOOKUP($C296,应收未收表!$AJ:$AJ,应收未收表!AK:AK)</f>
        <v>#N/A</v>
      </c>
      <c r="BR296" s="235" t="e">
        <f>_xlfn.XLOOKUP($C296,应收未收表!$AJ:$AJ,应收未收表!AL:AL)</f>
        <v>#N/A</v>
      </c>
      <c r="BS296" s="235" t="e">
        <f>_xlfn.XLOOKUP($C296,应收未收表!$AJ:$AJ,应收未收表!AM:AM)</f>
        <v>#N/A</v>
      </c>
      <c r="BT296" s="235" t="e">
        <f>_xlfn.XLOOKUP($C296,应收未收表!$AJ:$AJ,应收未收表!AN:AN)</f>
        <v>#N/A</v>
      </c>
      <c r="BU296" s="234" t="str" cm="1">
        <f t="array" ref="BU296">_xlfn.XLOOKUP($A296&amp;$B296,'[3]产值及收款计划（2026）'!$A:$A&amp;'[3]产值及收款计划（2026）'!$B:$B,'[3]产值及收款计划（2026）'!BQ:BQ)</f>
        <v>上海城建城市运营（集团）有限公司</v>
      </c>
      <c r="BV296" s="235" t="e" cm="1">
        <f t="array" ref="BV296">_xlfn.XLOOKUP($A296&amp;$B296,'[3]产值及收款计划（2026）'!$A:$A&amp;'[3]产值及收款计划（2026）'!$B:$B,'[3]产值及收款计划（2026）'!BR:BR)</f>
        <v>#REF!</v>
      </c>
      <c r="CE296" s="235" cm="1">
        <f t="array" ref="CE296">_xlfn.XLOOKUP($A296&amp;$B296,'[3]产值及收款计划（2026）'!$A:$A&amp;'[3]产值及收款计划（2026）'!$B:$B,'[3]产值及收款计划（2026）'!CA:CA)</f>
        <v>0</v>
      </c>
      <c r="CF296" s="235" cm="1">
        <f t="array" ref="CF296">_xlfn.XLOOKUP($A296&amp;$B296,'[3]产值及收款计划（2026）'!$A:$A&amp;'[3]产值及收款计划（2026）'!$B:$B,'[3]产值及收款计划（2026）'!CB:CB)</f>
        <v>0</v>
      </c>
      <c r="CG296" s="235" cm="1">
        <f t="array" ref="CG296">_xlfn.XLOOKUP($A296&amp;$B296,'[3]产值及收款计划（2026）'!$A:$A&amp;'[3]产值及收款计划（2026）'!$B:$B,'[3]产值及收款计划（2026）'!CC:CC)</f>
        <v>0</v>
      </c>
      <c r="CH296" s="235" cm="1">
        <f t="array" ref="CH296">_xlfn.XLOOKUP($A296&amp;$B296,'[3]产值及收款计划（2026）'!$A:$A&amp;'[3]产值及收款计划（2026）'!$B:$B,'[3]产值及收款计划（2026）'!CD:CD)</f>
        <v>0</v>
      </c>
      <c r="CI296" s="235" cm="1">
        <f t="array" ref="CI296">_xlfn.XLOOKUP($A296&amp;$B296,'[3]产值及收款计划（2026）'!$A:$A&amp;'[3]产值及收款计划（2026）'!$B:$B,'[3]产值及收款计划（2026）'!CE:CE)</f>
        <v>0</v>
      </c>
      <c r="CJ296" s="235" cm="1">
        <f t="array" ref="CJ296">_xlfn.XLOOKUP($A296&amp;$B296,'[3]产值及收款计划（2026）'!$A:$A&amp;'[3]产值及收款计划（2026）'!$B:$B,'[3]产值及收款计划（2026）'!CF:CF)</f>
        <v>0</v>
      </c>
      <c r="CK296" s="235" cm="1">
        <f t="array" ref="CK296">_xlfn.XLOOKUP($A296&amp;$B296,'[3]产值及收款计划（2026）'!$A:$A&amp;'[3]产值及收款计划（2026）'!$B:$B,'[3]产值及收款计划（2026）'!CG:CG)</f>
        <v>0</v>
      </c>
      <c r="CL296" s="235" cm="1">
        <f t="array" ref="CL296">_xlfn.XLOOKUP($A296&amp;$B296,'[3]产值及收款计划（2026）'!$A:$A&amp;'[3]产值及收款计划（2026）'!$B:$B,'[3]产值及收款计划（2026）'!CH:CH)</f>
        <v>0</v>
      </c>
      <c r="CM296" s="235" cm="1">
        <f t="array" ref="CM296">_xlfn.XLOOKUP($A296&amp;$B296,'[3]产值及收款计划（2026）'!$A:$A&amp;'[3]产值及收款计划（2026）'!$B:$B,'[3]产值及收款计划（2026）'!CI:CI)</f>
        <v>0</v>
      </c>
      <c r="CN296" s="235" cm="1">
        <f t="array" ref="CN296">_xlfn.XLOOKUP($A296&amp;$B296,'[3]产值及收款计划（2026）'!$A:$A&amp;'[3]产值及收款计划（2026）'!$B:$B,'[3]产值及收款计划（2026）'!CJ:CJ)</f>
        <v>0</v>
      </c>
      <c r="CO296" s="235" cm="1">
        <f t="array" ref="CO296">_xlfn.XLOOKUP($A296&amp;$B296,'[3]产值及收款计划（2026）'!$A:$A&amp;'[3]产值及收款计划（2026）'!$B:$B,'[3]产值及收款计划（2026）'!CK:CK)</f>
        <v>0</v>
      </c>
      <c r="CP296" s="235" cm="1">
        <f t="array" ref="CP296">_xlfn.XLOOKUP($A296&amp;$B296,'[3]产值及收款计划（2026）'!$A:$A&amp;'[3]产值及收款计划（2026）'!$B:$B,'[3]产值及收款计划（2026）'!CL:CL)</f>
        <v>0</v>
      </c>
      <c r="DE296" s="235" cm="1">
        <f t="array" ref="DE296">_xlfn.XLOOKUP($A296&amp;$B296,'[3]产值及收款计划（2026）'!$A:$A&amp;'[3]产值及收款计划（2026）'!$B:$B,'[3]产值及收款计划（2026）'!DA:DA)</f>
        <v>0</v>
      </c>
      <c r="DF296" s="235" cm="1">
        <f t="array" ref="DF296">_xlfn.XLOOKUP($A296&amp;$B296,'[3]产值及收款计划（2026）'!$A:$A&amp;'[3]产值及收款计划（2026）'!$B:$B,'[3]产值及收款计划（2026）'!DB:DB)</f>
        <v>0</v>
      </c>
      <c r="DG296" s="235" cm="1">
        <f t="array" ref="DG296">_xlfn.XLOOKUP($A296&amp;$B296,'[3]产值及收款计划（2026）'!$A:$A&amp;'[3]产值及收款计划（2026）'!$B:$B,'[3]产值及收款计划（2026）'!DC:DC)</f>
        <v>0</v>
      </c>
      <c r="DH296" s="235" cm="1">
        <f t="array" ref="DH296">_xlfn.XLOOKUP($A296&amp;$B296,'[3]产值及收款计划（2026）'!$A:$A&amp;'[3]产值及收款计划（2026）'!$B:$B,'[3]产值及收款计划（2026）'!DD:DD)</f>
        <v>0</v>
      </c>
      <c r="DI296" s="235" cm="1">
        <f t="array" ref="DI296">_xlfn.XLOOKUP($A296&amp;$B296,'[3]产值及收款计划（2026）'!$A:$A&amp;'[3]产值及收款计划（2026）'!$B:$B,'[3]产值及收款计划（2026）'!DE:DE)</f>
        <v>0</v>
      </c>
      <c r="DJ296" s="235" cm="1">
        <f t="array" ref="DJ296">_xlfn.XLOOKUP($A296&amp;$B296,'[3]产值及收款计划（2026）'!$A:$A&amp;'[3]产值及收款计划（2026）'!$B:$B,'[3]产值及收款计划（2026）'!DF:DF)</f>
        <v>0</v>
      </c>
      <c r="DK296" s="235" cm="1">
        <f t="array" ref="DK296">_xlfn.XLOOKUP($A296&amp;$B296,'[3]产值及收款计划（2026）'!$A:$A&amp;'[3]产值及收款计划（2026）'!$B:$B,'[3]产值及收款计划（2026）'!DG:DG)</f>
        <v>0</v>
      </c>
      <c r="DL296" s="235" cm="1">
        <f t="array" ref="DL296">_xlfn.XLOOKUP($A296&amp;$B296,'[3]产值及收款计划（2026）'!$A:$A&amp;'[3]产值及收款计划（2026）'!$B:$B,'[3]产值及收款计划（2026）'!DH:DH)</f>
        <v>0</v>
      </c>
      <c r="DM296" s="235" cm="1">
        <f t="array" ref="DM296">_xlfn.XLOOKUP($A296&amp;$B296,'[3]产值及收款计划（2026）'!$A:$A&amp;'[3]产值及收款计划（2026）'!$B:$B,'[3]产值及收款计划（2026）'!DI:DI)</f>
        <v>0</v>
      </c>
      <c r="DN296" s="235" cm="1">
        <f t="array" ref="DN296">_xlfn.XLOOKUP($A296&amp;$B296,'[3]产值及收款计划（2026）'!$A:$A&amp;'[3]产值及收款计划（2026）'!$B:$B,'[3]产值及收款计划（2026）'!DJ:DJ)</f>
        <v>0</v>
      </c>
      <c r="DO296" s="235" cm="1">
        <f t="array" ref="DO296">_xlfn.XLOOKUP($A296&amp;$B296,'[3]产值及收款计划（2026）'!$A:$A&amp;'[3]产值及收款计划（2026）'!$B:$B,'[3]产值及收款计划（2026）'!DK:DK)</f>
        <v>0</v>
      </c>
      <c r="DP296" s="235" cm="1">
        <f t="array" ref="DP296">_xlfn.XLOOKUP($A296&amp;$B296,'[3]产值及收款计划（2026）'!$A:$A&amp;'[3]产值及收款计划（2026）'!$B:$B,'[3]产值及收款计划（2026）'!DL:DL)</f>
        <v>0</v>
      </c>
      <c r="DQ296" s="243"/>
      <c r="DR296" s="229"/>
    </row>
    <row r="297" ht="20.25" spans="1:122">
      <c r="A297" s="233">
        <f t="shared" si="21"/>
        <v>5</v>
      </c>
      <c r="B297" s="233" t="s">
        <v>27</v>
      </c>
      <c r="C297" s="234" t="str" cm="1">
        <f t="array" ref="C297">_xlfn.XLOOKUP($A297&amp;$B297,'[3]产值及收款计划（2026）'!$A:$A&amp;'[3]产值及收款计划（2026）'!$B:$B,'[3]产值及收款计划（2026）'!C:C)</f>
        <v>ZHT2023120600145</v>
      </c>
      <c r="D297" s="234" t="str" cm="1">
        <f t="array" ref="D297">_xlfn.XLOOKUP($A297&amp;$B297,'[3]产值及收款计划（2026）'!$A:$A&amp;'[3]产值及收款计划（2026）'!$B:$B,'[3]产值及收款计划（2026）'!D:D)</f>
        <v>城市运营主数据平台建设开发技术服务合同</v>
      </c>
      <c r="E297" s="235" cm="1">
        <f t="array" ref="E297">_xlfn.XLOOKUP($A297&amp;$B297,'[3]产值及收款计划（2026）'!$A:$A&amp;'[3]产值及收款计划（2026）'!$B:$B,'[3]产值及收款计划（2026）'!E:E)</f>
        <v>75</v>
      </c>
      <c r="F297" s="235" cm="1">
        <f t="array" ref="F297">_xlfn.XLOOKUP($A297&amp;$B297,'[3]产值及收款计划（2026）'!$A:$A&amp;'[3]产值及收款计划（2026）'!$B:$B,'[3]产值及收款计划（2026）'!F:F)</f>
        <v>75</v>
      </c>
      <c r="G297" s="235" cm="1">
        <f t="array" ref="G297">_xlfn.XLOOKUP($A297&amp;$B297,'[3]产值及收款计划（2026）'!$A:$A&amp;'[3]产值及收款计划（2026）'!$B:$B,'[3]产值及收款计划（2026）'!G:G)</f>
        <v>75</v>
      </c>
      <c r="H297" s="235" cm="1">
        <f t="array" ref="H297">_xlfn.XLOOKUP($A297&amp;$B297,'[3]产值及收款计划（2026）'!$A:$A&amp;'[3]产值及收款计划（2026）'!$B:$B,'[3]产值及收款计划（2026）'!H:H)</f>
        <v>17</v>
      </c>
      <c r="I297" s="236" cm="1">
        <f t="array" ref="I297">_xlfn.XLOOKUP($A297&amp;$B297,'[3]产值及收款计划（2026）'!$A:$A&amp;'[3]产值及收款计划（2026）'!$B:$B,'[3]产值及收款计划（2026）'!I:I)</f>
        <v>0.226666666666667</v>
      </c>
      <c r="J297" s="237" cm="1">
        <f t="array" ref="J297">_xlfn.XLOOKUP($A297&amp;$B297,'[3]产值及收款计划（2026）'!$A:$A&amp;'[3]产值及收款计划（2026）'!$B:$B,'[3]产值及收款计划（2026）'!J:J)</f>
        <v>0.0915552916417428</v>
      </c>
      <c r="K297" s="235" t="e" cm="1">
        <f t="array" ref="K297">_xlfn.XLOOKUP($A297&amp;$B297,'[3]产值及收款计划（2026）'!$A:$A&amp;'[3]产值及收款计划（2026）'!$B:$B,'[3]产值及收款计划（2026）'!K:K)</f>
        <v>#REF!</v>
      </c>
      <c r="L297" s="235" t="e" cm="1">
        <f t="array" ref="L297">_xlfn.XLOOKUP($A297&amp;$B297,'[3]产值及收款计划（2026）'!$A:$A&amp;'[3]产值及收款计划（2026）'!$B:$B,'[3]产值及收款计划（2026）'!L:L)</f>
        <v>#REF!</v>
      </c>
      <c r="M297" s="235" t="str" cm="1">
        <f t="array" ref="M297">_xlfn.XLOOKUP($A297&amp;$B297,'[3]产值及收款计划（2026）'!$A:$A&amp;'[3]产值及收款计划（2026）'!$B:$B,'[3]产值及收款计划（2026）'!M:M)</f>
        <v>主导</v>
      </c>
      <c r="N297" s="235" cm="1">
        <f t="array" ref="N297">_xlfn.XLOOKUP($A297&amp;$B297,'[3]产值及收款计划（2026）'!$A:$A&amp;'[3]产值及收款计划（2026）'!$B:$B,'[3]产值及收款计划（2026）'!N:N)</f>
        <v>0</v>
      </c>
      <c r="O297" s="235" t="str" cm="1">
        <f t="array" ref="O297">_xlfn.XLOOKUP($A297&amp;$B297,'[3]产值及收款计划（2026）'!$A:$A&amp;'[3]产值及收款计划（2026）'!$B:$B,'[3]产值及收款计划（2026）'!O:O)</f>
        <v>涂勋</v>
      </c>
      <c r="P297" s="234" t="str" cm="1">
        <f t="array" ref="P297">_xlfn.XLOOKUP($A297&amp;$B297,'[3]产值及收款计划（2026）'!$A:$A&amp;'[3]产值及收款计划（2026）'!$B:$B,'[3]产值及收款计划（2026）'!P:P)</f>
        <v>在建</v>
      </c>
      <c r="Q297" s="235" t="e" cm="1">
        <f t="array" ref="Q297">_xlfn.XLOOKUP($A297&amp;$B297,'[3]产值及收款计划（2026）'!$A:$A&amp;'[3]产值及收款计划（2026）'!$B:$B,'[3]产值及收款计划（2026）'!Q:Q)</f>
        <v>#REF!</v>
      </c>
      <c r="R297" s="235" t="e" cm="1">
        <f t="array" ref="R297">_xlfn.XLOOKUP($A297&amp;$B297,'[3]产值及收款计划（2026）'!$A:$A&amp;'[3]产值及收款计划（2026）'!$B:$B,'[3]产值及收款计划（2026）'!R:R)</f>
        <v>#REF!</v>
      </c>
      <c r="S297" s="235" t="e" cm="1">
        <f t="array" ref="S297">_xlfn.XLOOKUP($A297&amp;$B297,'[3]产值及收款计划（2026）'!$A:$A&amp;'[3]产值及收款计划（2026）'!$B:$B,'[3]产值及收款计划（2026）'!S:S)</f>
        <v>#REF!</v>
      </c>
      <c r="T297" s="235" cm="1">
        <f t="array" ref="T297">_xlfn.XLOOKUP($A297&amp;$B297,'[3]产值及收款计划（2026）'!$A:$A&amp;'[3]产值及收款计划（2026）'!$B:$B,'[3]产值及收款计划（2026）'!T:T)</f>
        <v>71.25</v>
      </c>
      <c r="U297" s="235" cm="1">
        <f t="array" ref="U297">_xlfn.XLOOKUP($A297&amp;$B297,'[3]产值及收款计划（2026）'!$A:$A&amp;'[3]产值及收款计划（2026）'!$B:$B,'[3]产值及收款计划（2026）'!U:U)</f>
        <v>0</v>
      </c>
      <c r="V297" s="235" cm="1">
        <f t="array" ref="V297">_xlfn.XLOOKUP($A297&amp;$B297,'[3]产值及收款计划（2026）'!$A:$A&amp;'[3]产值及收款计划（2026）'!$B:$B,'[3]产值及收款计划（2026）'!V:V)</f>
        <v>3.75</v>
      </c>
      <c r="W297" s="235" t="e" cm="1">
        <f t="array" ref="W297">_xlfn.XLOOKUP($A297&amp;$B297,'[3]产值及收款计划（2026）'!$A:$A&amp;'[3]产值及收款计划（2026）'!$B:$B,'[3]产值及收款计划（2026）'!W:W)</f>
        <v>#REF!</v>
      </c>
      <c r="X297" s="235" t="e" cm="1">
        <f t="array" ref="X297">_xlfn.XLOOKUP($A297&amp;$B297,'[3]产值及收款计划（2026）'!$A:$A&amp;'[3]产值及收款计划（2026）'!$B:$B,'[3]产值及收款计划（2026）'!X:X)</f>
        <v>#REF!</v>
      </c>
      <c r="Y297" s="235" t="e" cm="1">
        <f t="array" ref="Y297">_xlfn.XLOOKUP($A297&amp;$B297,'[3]产值及收款计划（2026）'!$A:$A&amp;'[3]产值及收款计划（2026）'!$B:$B,'[3]产值及收款计划（2026）'!Y:Y)</f>
        <v>#REF!</v>
      </c>
      <c r="Z297" s="235" t="e" cm="1">
        <f t="array" ref="Z297">_xlfn.XLOOKUP($A297&amp;$B297,'[3]产值及收款计划（2026）'!$A:$A&amp;'[3]产值及收款计划（2026）'!$B:$B,'[3]产值及收款计划（2026）'!Z:Z)</f>
        <v>#REF!</v>
      </c>
      <c r="AA297" s="235" cm="1">
        <f t="array" ref="AA297">_xlfn.XLOOKUP($A297&amp;$B297,'[3]产值及收款计划（2026）'!$A:$A&amp;'[3]产值及收款计划（2026）'!$B:$B,'[3]产值及收款计划（2026）'!AA:AA)</f>
        <v>0</v>
      </c>
      <c r="AB297" s="235" cm="1">
        <f t="array" ref="AB297">_xlfn.XLOOKUP($A297&amp;$B297,'[3]产值及收款计划（2026）'!$A:$A&amp;'[3]产值及收款计划（2026）'!$B:$B,'[3]产值及收款计划（2026）'!AB:AB)</f>
        <v>0</v>
      </c>
      <c r="AC297" s="235" cm="1">
        <f t="array" ref="AC297">_xlfn.XLOOKUP($A297&amp;$B297,'[3]产值及收款计划（2026）'!$A:$A&amp;'[3]产值及收款计划（2026）'!$B:$B,'[3]产值及收款计划（2026）'!AC:AC)</f>
        <v>3.75</v>
      </c>
      <c r="AD297" s="235" cm="1">
        <f t="array" ref="AD297">_xlfn.XLOOKUP($A297&amp;$B297,'[3]产值及收款计划（2026）'!$A:$A&amp;'[3]产值及收款计划（2026）'!$B:$B,'[3]产值及收款计划（2026）'!AD:AD)</f>
        <v>0</v>
      </c>
      <c r="AE297" s="235" cm="1">
        <f t="array" ref="AE297">_xlfn.XLOOKUP($A297&amp;$B297,'[3]产值及收款计划（2026）'!$A:$A&amp;'[3]产值及收款计划（2026）'!$B:$B,'[3]产值及收款计划（2026）'!AE:AE)</f>
        <v>0</v>
      </c>
      <c r="AF297" s="235" cm="1">
        <f t="array" ref="AF297">_xlfn.XLOOKUP($A297&amp;$B297,'[3]产值及收款计划（2026）'!$A:$A&amp;'[3]产值及收款计划（2026）'!$B:$B,'[3]产值及收款计划（2026）'!AF:AF)</f>
        <v>0</v>
      </c>
      <c r="AG297" s="235" cm="1">
        <f t="array" ref="AG297">_xlfn.XLOOKUP($A297&amp;$B297,'[3]产值及收款计划（2026）'!$A:$A&amp;'[3]产值及收款计划（2026）'!$B:$B,'[3]产值及收款计划（2026）'!AG:AG)</f>
        <v>0</v>
      </c>
      <c r="AH297" s="235" cm="1">
        <f t="array" ref="AH297">_xlfn.XLOOKUP($A297&amp;$B297,'[3]产值及收款计划（2026）'!$A:$A&amp;'[3]产值及收款计划（2026）'!$B:$B,'[3]产值及收款计划（2026）'!AH:AH)</f>
        <v>0</v>
      </c>
      <c r="AI297" s="235" cm="1">
        <f t="array" ref="AI297">_xlfn.XLOOKUP($A297&amp;$B297,'[3]产值及收款计划（2026）'!$A:$A&amp;'[3]产值及收款计划（2026）'!$B:$B,'[3]产值及收款计划（2026）'!AI:AI)</f>
        <v>0</v>
      </c>
      <c r="AJ297" s="235" cm="1">
        <f t="array" ref="AJ297">_xlfn.XLOOKUP($A297&amp;$B297,'[3]产值及收款计划（2026）'!$A:$A&amp;'[3]产值及收款计划（2026）'!$B:$B,'[3]产值及收款计划（2026）'!AJ:AJ)</f>
        <v>0</v>
      </c>
      <c r="AK297" s="235" cm="1">
        <f t="array" ref="AK297">_xlfn.XLOOKUP($A297&amp;$B297,'[3]产值及收款计划（2026）'!$A:$A&amp;'[3]产值及收款计划（2026）'!$B:$B,'[3]产值及收款计划（2026）'!AK:AK)</f>
        <v>0</v>
      </c>
      <c r="AL297" s="235" cm="1">
        <f t="array" ref="AL297">_xlfn.XLOOKUP($A297&amp;$B297,'[3]产值及收款计划（2026）'!$A:$A&amp;'[3]产值及收款计划（2026）'!$B:$B,'[3]产值及收款计划（2026）'!AL:AL)</f>
        <v>0</v>
      </c>
      <c r="AM297" s="242" cm="1">
        <f t="array" ref="AM297">_xlfn.LET(_xlpm.勾选月份状态数组,TRANSPOSE('PPT(12-15页）-TOP10'!$A$3:$A$14),_xlpm.选择数据区,IF('PPT(12-15页）-TOP10'!$E$3="收款",$BA297:$BL297,$AA297:$AL297),SUM(_xlfn._xlws.FILTER(_xlpm.选择数据区,_xlpm.勾选月份状态数组,"")))</f>
        <v>0</v>
      </c>
      <c r="AN297" s="235" t="e">
        <f>_xlfn.XLOOKUP($C297,应收未收表!$T:$T,应收未收表!AA:AA)</f>
        <v>#N/A</v>
      </c>
      <c r="AO297" s="235" t="e">
        <f>_xlfn.XLOOKUP($C297,应收未收表!$T:$T,应收未收表!AB:AB)</f>
        <v>#N/A</v>
      </c>
      <c r="AP297" s="235" t="e">
        <f>_xlfn.XLOOKUP($C297,应收未收表!$T:$T,应收未收表!AC:AC)</f>
        <v>#N/A</v>
      </c>
      <c r="AQ297" s="235" t="e">
        <f>_xlfn.XLOOKUP($C297,应收未收表!$T:$T,应收未收表!AE:AE)</f>
        <v>#N/A</v>
      </c>
      <c r="AR297" s="235" t="e">
        <f>_xlfn.XLOOKUP($C297,应收未收表!$T:$T,应收未收表!AF:AF)</f>
        <v>#N/A</v>
      </c>
      <c r="AS297" s="235" t="e" cm="1">
        <f t="array" ref="AS297">_xlfn.XLOOKUP($A297&amp;$B297,'[3]产值及收款计划（2026）'!$A:$A&amp;'[3]产值及收款计划（2026）'!$B:$B,'[3]产值及收款计划（2026）'!AS:AS)</f>
        <v>#REF!</v>
      </c>
      <c r="AT297" s="235" t="e" cm="1">
        <f t="array" ref="AT297">_xlfn.XLOOKUP($A297&amp;$B297,'[3]产值及收款计划（2026）'!$A:$A&amp;'[3]产值及收款计划（2026）'!$B:$B,'[3]产值及收款计划（2026）'!AT:AT)</f>
        <v>#REF!</v>
      </c>
      <c r="AU297" s="235" t="e" cm="1">
        <f t="array" ref="AU297">_xlfn.XLOOKUP($A297&amp;$B297,'[3]产值及收款计划（2026）'!$A:$A&amp;'[3]产值及收款计划（2026）'!$B:$B,'[3]产值及收款计划（2026）'!AU:AU)</f>
        <v>#REF!</v>
      </c>
      <c r="AV297" s="235" t="e" cm="1">
        <f t="array" ref="AV297">_xlfn.XLOOKUP($A297&amp;$B297,'[3]产值及收款计划（2026）'!$A:$A&amp;'[3]产值及收款计划（2026）'!$B:$B,'[3]产值及收款计划（2026）'!AV:AV)</f>
        <v>#REF!</v>
      </c>
      <c r="AW297" s="235" cm="1">
        <f t="array" ref="AW297">_xlfn.XLOOKUP($A297&amp;$B297,'[3]产值及收款计划（2026）'!$A:$A&amp;'[3]产值及收款计划（2026）'!$B:$B,'[3]产值及收款计划（2026）'!AW:AW)</f>
        <v>71.25</v>
      </c>
      <c r="AX297" s="235" cm="1">
        <f t="array" ref="AX297">_xlfn.XLOOKUP($A297&amp;$B297,'[3]产值及收款计划（2026）'!$A:$A&amp;'[3]产值及收款计划（2026）'!$B:$B,'[3]产值及收款计划（2026）'!AX:AX)</f>
        <v>0</v>
      </c>
      <c r="AY297" s="235" cm="1">
        <f t="array" ref="AY297">_xlfn.XLOOKUP($A297&amp;$B297,'[3]产值及收款计划（2026）'!$A:$A&amp;'[3]产值及收款计划（2026）'!$B:$B,'[3]产值及收款计划（2026）'!AY:AY)</f>
        <v>3.75</v>
      </c>
      <c r="AZ297" s="235" cm="1">
        <f t="array" ref="AZ297">_xlfn.XLOOKUP($A297&amp;$B297,'[3]产值及收款计划（2026）'!$A:$A&amp;'[3]产值及收款计划（2026）'!$B:$B,'[3]产值及收款计划（2026）'!AZ:AZ)</f>
        <v>0</v>
      </c>
      <c r="BA297" s="235" cm="1">
        <f t="array" ref="BA297">_xlfn.XLOOKUP($A297&amp;$B297,'[3]产值及收款计划（2026）'!$A:$A&amp;'[3]产值及收款计划（2026）'!$B:$B,'[3]产值及收款计划（2026）'!BA:BA)</f>
        <v>0</v>
      </c>
      <c r="BB297" s="235" cm="1">
        <f t="array" ref="BB297">_xlfn.XLOOKUP($A297&amp;$B297,'[3]产值及收款计划（2026）'!$A:$A&amp;'[3]产值及收款计划（2026）'!$B:$B,'[3]产值及收款计划（2026）'!BB:BB)</f>
        <v>0</v>
      </c>
      <c r="BC297" s="235" cm="1">
        <f t="array" ref="BC297">_xlfn.XLOOKUP($A297&amp;$B297,'[3]产值及收款计划（2026）'!$A:$A&amp;'[3]产值及收款计划（2026）'!$B:$B,'[3]产值及收款计划（2026）'!BC:BC)</f>
        <v>0</v>
      </c>
      <c r="BD297" s="235" cm="1">
        <f t="array" ref="BD297">_xlfn.XLOOKUP($A297&amp;$B297,'[3]产值及收款计划（2026）'!$A:$A&amp;'[3]产值及收款计划（2026）'!$B:$B,'[3]产值及收款计划（2026）'!BD:BD)</f>
        <v>0</v>
      </c>
      <c r="BE297" s="235" cm="1">
        <f t="array" ref="BE297">_xlfn.XLOOKUP($A297&amp;$B297,'[3]产值及收款计划（2026）'!$A:$A&amp;'[3]产值及收款计划（2026）'!$B:$B,'[3]产值及收款计划（2026）'!BE:BE)</f>
        <v>0</v>
      </c>
      <c r="BF297" s="235" cm="1">
        <f t="array" ref="BF297">_xlfn.XLOOKUP($A297&amp;$B297,'[3]产值及收款计划（2026）'!$A:$A&amp;'[3]产值及收款计划（2026）'!$B:$B,'[3]产值及收款计划（2026）'!BF:BF)</f>
        <v>0</v>
      </c>
      <c r="BG297" s="235" cm="1">
        <f t="array" ref="BG297">_xlfn.XLOOKUP($A297&amp;$B297,'[3]产值及收款计划（2026）'!$A:$A&amp;'[3]产值及收款计划（2026）'!$B:$B,'[3]产值及收款计划（2026）'!BG:BG)</f>
        <v>3.75</v>
      </c>
      <c r="BH297" s="235" cm="1">
        <f t="array" ref="BH297">_xlfn.XLOOKUP($A297&amp;$B297,'[3]产值及收款计划（2026）'!$A:$A&amp;'[3]产值及收款计划（2026）'!$B:$B,'[3]产值及收款计划（2026）'!BH:BH)</f>
        <v>0</v>
      </c>
      <c r="BI297" s="235" cm="1">
        <f t="array" ref="BI297">_xlfn.XLOOKUP($A297&amp;$B297,'[3]产值及收款计划（2026）'!$A:$A&amp;'[3]产值及收款计划（2026）'!$B:$B,'[3]产值及收款计划（2026）'!BI:BI)</f>
        <v>0</v>
      </c>
      <c r="BJ297" s="235" cm="1">
        <f t="array" ref="BJ297">_xlfn.XLOOKUP($A297&amp;$B297,'[3]产值及收款计划（2026）'!$A:$A&amp;'[3]产值及收款计划（2026）'!$B:$B,'[3]产值及收款计划（2026）'!BJ:BJ)</f>
        <v>0</v>
      </c>
      <c r="BK297" s="235" cm="1">
        <f t="array" ref="BK297">_xlfn.XLOOKUP($A297&amp;$B297,'[3]产值及收款计划（2026）'!$A:$A&amp;'[3]产值及收款计划（2026）'!$B:$B,'[3]产值及收款计划（2026）'!BK:BK)</f>
        <v>0</v>
      </c>
      <c r="BL297" s="235" cm="1">
        <f t="array" ref="BL297">_xlfn.XLOOKUP($A297&amp;$B297,'[3]产值及收款计划（2026）'!$A:$A&amp;'[3]产值及收款计划（2026）'!$B:$B,'[3]产值及收款计划（2026）'!BL:BL)</f>
        <v>0</v>
      </c>
      <c r="BM297" s="235"/>
      <c r="BN297" s="235"/>
      <c r="BO297" s="235"/>
      <c r="BP297" s="235"/>
      <c r="BQ297" s="235" t="e">
        <f>_xlfn.XLOOKUP($C297,应收未收表!$AJ:$AJ,应收未收表!AK:AK)</f>
        <v>#N/A</v>
      </c>
      <c r="BR297" s="235" t="e">
        <f>_xlfn.XLOOKUP($C297,应收未收表!$AJ:$AJ,应收未收表!AL:AL)</f>
        <v>#N/A</v>
      </c>
      <c r="BS297" s="235" t="e">
        <f>_xlfn.XLOOKUP($C297,应收未收表!$AJ:$AJ,应收未收表!AM:AM)</f>
        <v>#N/A</v>
      </c>
      <c r="BT297" s="235" t="e">
        <f>_xlfn.XLOOKUP($C297,应收未收表!$AJ:$AJ,应收未收表!AN:AN)</f>
        <v>#N/A</v>
      </c>
      <c r="BU297" s="234" t="str" cm="1">
        <f t="array" ref="BU297">_xlfn.XLOOKUP($A297&amp;$B297,'[3]产值及收款计划（2026）'!$A:$A&amp;'[3]产值及收款计划（2026）'!$B:$B,'[3]产值及收款计划（2026）'!BQ:BQ)</f>
        <v>上海城建城市运营（集团）有限公司</v>
      </c>
      <c r="BV297" s="235" t="e" cm="1">
        <f t="array" ref="BV297">_xlfn.XLOOKUP($A297&amp;$B297,'[3]产值及收款计划（2026）'!$A:$A&amp;'[3]产值及收款计划（2026）'!$B:$B,'[3]产值及收款计划（2026）'!BR:BR)</f>
        <v>#REF!</v>
      </c>
      <c r="CE297" s="235" cm="1">
        <f t="array" ref="CE297">_xlfn.XLOOKUP($A297&amp;$B297,'[3]产值及收款计划（2026）'!$A:$A&amp;'[3]产值及收款计划（2026）'!$B:$B,'[3]产值及收款计划（2026）'!CA:CA)</f>
        <v>0</v>
      </c>
      <c r="CF297" s="235" cm="1">
        <f t="array" ref="CF297">_xlfn.XLOOKUP($A297&amp;$B297,'[3]产值及收款计划（2026）'!$A:$A&amp;'[3]产值及收款计划（2026）'!$B:$B,'[3]产值及收款计划（2026）'!CB:CB)</f>
        <v>0</v>
      </c>
      <c r="CG297" s="235" cm="1">
        <f t="array" ref="CG297">_xlfn.XLOOKUP($A297&amp;$B297,'[3]产值及收款计划（2026）'!$A:$A&amp;'[3]产值及收款计划（2026）'!$B:$B,'[3]产值及收款计划（2026）'!CC:CC)</f>
        <v>0</v>
      </c>
      <c r="CH297" s="235" cm="1">
        <f t="array" ref="CH297">_xlfn.XLOOKUP($A297&amp;$B297,'[3]产值及收款计划（2026）'!$A:$A&amp;'[3]产值及收款计划（2026）'!$B:$B,'[3]产值及收款计划（2026）'!CD:CD)</f>
        <v>0</v>
      </c>
      <c r="CI297" s="235" cm="1">
        <f t="array" ref="CI297">_xlfn.XLOOKUP($A297&amp;$B297,'[3]产值及收款计划（2026）'!$A:$A&amp;'[3]产值及收款计划（2026）'!$B:$B,'[3]产值及收款计划（2026）'!CE:CE)</f>
        <v>0</v>
      </c>
      <c r="CJ297" s="235" cm="1">
        <f t="array" ref="CJ297">_xlfn.XLOOKUP($A297&amp;$B297,'[3]产值及收款计划（2026）'!$A:$A&amp;'[3]产值及收款计划（2026）'!$B:$B,'[3]产值及收款计划（2026）'!CF:CF)</f>
        <v>0</v>
      </c>
      <c r="CK297" s="235" cm="1">
        <f t="array" ref="CK297">_xlfn.XLOOKUP($A297&amp;$B297,'[3]产值及收款计划（2026）'!$A:$A&amp;'[3]产值及收款计划（2026）'!$B:$B,'[3]产值及收款计划（2026）'!CG:CG)</f>
        <v>0</v>
      </c>
      <c r="CL297" s="235" cm="1">
        <f t="array" ref="CL297">_xlfn.XLOOKUP($A297&amp;$B297,'[3]产值及收款计划（2026）'!$A:$A&amp;'[3]产值及收款计划（2026）'!$B:$B,'[3]产值及收款计划（2026）'!CH:CH)</f>
        <v>0</v>
      </c>
      <c r="CM297" s="235" cm="1">
        <f t="array" ref="CM297">_xlfn.XLOOKUP($A297&amp;$B297,'[3]产值及收款计划（2026）'!$A:$A&amp;'[3]产值及收款计划（2026）'!$B:$B,'[3]产值及收款计划（2026）'!CI:CI)</f>
        <v>0</v>
      </c>
      <c r="CN297" s="235" cm="1">
        <f t="array" ref="CN297">_xlfn.XLOOKUP($A297&amp;$B297,'[3]产值及收款计划（2026）'!$A:$A&amp;'[3]产值及收款计划（2026）'!$B:$B,'[3]产值及收款计划（2026）'!CJ:CJ)</f>
        <v>0</v>
      </c>
      <c r="CO297" s="235" cm="1">
        <f t="array" ref="CO297">_xlfn.XLOOKUP($A297&amp;$B297,'[3]产值及收款计划（2026）'!$A:$A&amp;'[3]产值及收款计划（2026）'!$B:$B,'[3]产值及收款计划（2026）'!CK:CK)</f>
        <v>0</v>
      </c>
      <c r="CP297" s="235" cm="1">
        <f t="array" ref="CP297">_xlfn.XLOOKUP($A297&amp;$B297,'[3]产值及收款计划（2026）'!$A:$A&amp;'[3]产值及收款计划（2026）'!$B:$B,'[3]产值及收款计划（2026）'!CL:CL)</f>
        <v>0</v>
      </c>
      <c r="DE297" s="235" cm="1">
        <f t="array" ref="DE297">_xlfn.XLOOKUP($A297&amp;$B297,'[3]产值及收款计划（2026）'!$A:$A&amp;'[3]产值及收款计划（2026）'!$B:$B,'[3]产值及收款计划（2026）'!DA:DA)</f>
        <v>0</v>
      </c>
      <c r="DF297" s="235" cm="1">
        <f t="array" ref="DF297">_xlfn.XLOOKUP($A297&amp;$B297,'[3]产值及收款计划（2026）'!$A:$A&amp;'[3]产值及收款计划（2026）'!$B:$B,'[3]产值及收款计划（2026）'!DB:DB)</f>
        <v>0</v>
      </c>
      <c r="DG297" s="235" cm="1">
        <f t="array" ref="DG297">_xlfn.XLOOKUP($A297&amp;$B297,'[3]产值及收款计划（2026）'!$A:$A&amp;'[3]产值及收款计划（2026）'!$B:$B,'[3]产值及收款计划（2026）'!DC:DC)</f>
        <v>0</v>
      </c>
      <c r="DH297" s="235" cm="1">
        <f t="array" ref="DH297">_xlfn.XLOOKUP($A297&amp;$B297,'[3]产值及收款计划（2026）'!$A:$A&amp;'[3]产值及收款计划（2026）'!$B:$B,'[3]产值及收款计划（2026）'!DD:DD)</f>
        <v>0</v>
      </c>
      <c r="DI297" s="235" cm="1">
        <f t="array" ref="DI297">_xlfn.XLOOKUP($A297&amp;$B297,'[3]产值及收款计划（2026）'!$A:$A&amp;'[3]产值及收款计划（2026）'!$B:$B,'[3]产值及收款计划（2026）'!DE:DE)</f>
        <v>0</v>
      </c>
      <c r="DJ297" s="235" cm="1">
        <f t="array" ref="DJ297">_xlfn.XLOOKUP($A297&amp;$B297,'[3]产值及收款计划（2026）'!$A:$A&amp;'[3]产值及收款计划（2026）'!$B:$B,'[3]产值及收款计划（2026）'!DF:DF)</f>
        <v>0</v>
      </c>
      <c r="DK297" s="235" cm="1">
        <f t="array" ref="DK297">_xlfn.XLOOKUP($A297&amp;$B297,'[3]产值及收款计划（2026）'!$A:$A&amp;'[3]产值及收款计划（2026）'!$B:$B,'[3]产值及收款计划（2026）'!DG:DG)</f>
        <v>0</v>
      </c>
      <c r="DL297" s="235" cm="1">
        <f t="array" ref="DL297">_xlfn.XLOOKUP($A297&amp;$B297,'[3]产值及收款计划（2026）'!$A:$A&amp;'[3]产值及收款计划（2026）'!$B:$B,'[3]产值及收款计划（2026）'!DH:DH)</f>
        <v>0</v>
      </c>
      <c r="DM297" s="235" cm="1">
        <f t="array" ref="DM297">_xlfn.XLOOKUP($A297&amp;$B297,'[3]产值及收款计划（2026）'!$A:$A&amp;'[3]产值及收款计划（2026）'!$B:$B,'[3]产值及收款计划（2026）'!DI:DI)</f>
        <v>0</v>
      </c>
      <c r="DN297" s="235" cm="1">
        <f t="array" ref="DN297">_xlfn.XLOOKUP($A297&amp;$B297,'[3]产值及收款计划（2026）'!$A:$A&amp;'[3]产值及收款计划（2026）'!$B:$B,'[3]产值及收款计划（2026）'!DJ:DJ)</f>
        <v>0</v>
      </c>
      <c r="DO297" s="235" cm="1">
        <f t="array" ref="DO297">_xlfn.XLOOKUP($A297&amp;$B297,'[3]产值及收款计划（2026）'!$A:$A&amp;'[3]产值及收款计划（2026）'!$B:$B,'[3]产值及收款计划（2026）'!DK:DK)</f>
        <v>0</v>
      </c>
      <c r="DP297" s="235" cm="1">
        <f t="array" ref="DP297">_xlfn.XLOOKUP($A297&amp;$B297,'[3]产值及收款计划（2026）'!$A:$A&amp;'[3]产值及收款计划（2026）'!$B:$B,'[3]产值及收款计划（2026）'!DL:DL)</f>
        <v>0</v>
      </c>
      <c r="DQ297" s="243"/>
      <c r="DR297" s="229"/>
    </row>
    <row r="298" ht="20.25" spans="1:122">
      <c r="A298" s="233">
        <f t="shared" si="21"/>
        <v>6</v>
      </c>
      <c r="B298" s="233" t="s">
        <v>27</v>
      </c>
      <c r="C298" s="234" t="str" cm="1">
        <f t="array" ref="C298">_xlfn.XLOOKUP($A298&amp;$B298,'[3]产值及收款计划（2026）'!$A:$A&amp;'[3]产值及收款计划（2026）'!$B:$B,'[3]产值及收款计划（2026）'!C:C)</f>
        <v>ZHT2023120600146</v>
      </c>
      <c r="D298" s="234" t="str" cm="1">
        <f t="array" ref="D298">_xlfn.XLOOKUP($A298&amp;$B298,'[3]产值及收款计划（2026）'!$A:$A&amp;'[3]产值及收款计划（2026）'!$B:$B,'[3]产值及收款计划（2026）'!D:D)</f>
        <v>城市运营管理域数据分析技术开发服务合同</v>
      </c>
      <c r="E298" s="235" cm="1">
        <f t="array" ref="E298">_xlfn.XLOOKUP($A298&amp;$B298,'[3]产值及收款计划（2026）'!$A:$A&amp;'[3]产值及收款计划（2026）'!$B:$B,'[3]产值及收款计划（2026）'!E:E)</f>
        <v>91</v>
      </c>
      <c r="F298" s="235" cm="1">
        <f t="array" ref="F298">_xlfn.XLOOKUP($A298&amp;$B298,'[3]产值及收款计划（2026）'!$A:$A&amp;'[3]产值及收款计划（2026）'!$B:$B,'[3]产值及收款计划（2026）'!F:F)</f>
        <v>91</v>
      </c>
      <c r="G298" s="235" cm="1">
        <f t="array" ref="G298">_xlfn.XLOOKUP($A298&amp;$B298,'[3]产值及收款计划（2026）'!$A:$A&amp;'[3]产值及收款计划（2026）'!$B:$B,'[3]产值及收款计划（2026）'!G:G)</f>
        <v>91</v>
      </c>
      <c r="H298" s="235" cm="1">
        <f t="array" ref="H298">_xlfn.XLOOKUP($A298&amp;$B298,'[3]产值及收款计划（2026）'!$A:$A&amp;'[3]产值及收款计划（2026）'!$B:$B,'[3]产值及收款计划（2026）'!H:H)</f>
        <v>61</v>
      </c>
      <c r="I298" s="236" cm="1">
        <f t="array" ref="I298">_xlfn.XLOOKUP($A298&amp;$B298,'[3]产值及收款计划（2026）'!$A:$A&amp;'[3]产值及收款计划（2026）'!$B:$B,'[3]产值及收款计划（2026）'!I:I)</f>
        <v>0.67032967032967</v>
      </c>
      <c r="J298" s="237" cm="1">
        <f t="array" ref="J298">_xlfn.XLOOKUP($A298&amp;$B298,'[3]产值及收款计划（2026）'!$A:$A&amp;'[3]产值及收款计划（2026）'!$B:$B,'[3]产值及收款计划（2026）'!J:J)</f>
        <v>0.06</v>
      </c>
      <c r="K298" s="235" t="e" cm="1">
        <f t="array" ref="K298">_xlfn.XLOOKUP($A298&amp;$B298,'[3]产值及收款计划（2026）'!$A:$A&amp;'[3]产值及收款计划（2026）'!$B:$B,'[3]产值及收款计划（2026）'!K:K)</f>
        <v>#REF!</v>
      </c>
      <c r="L298" s="235" t="e" cm="1">
        <f t="array" ref="L298">_xlfn.XLOOKUP($A298&amp;$B298,'[3]产值及收款计划（2026）'!$A:$A&amp;'[3]产值及收款计划（2026）'!$B:$B,'[3]产值及收款计划（2026）'!L:L)</f>
        <v>#REF!</v>
      </c>
      <c r="M298" s="235" t="str" cm="1">
        <f t="array" ref="M298">_xlfn.XLOOKUP($A298&amp;$B298,'[3]产值及收款计划（2026）'!$A:$A&amp;'[3]产值及收款计划（2026）'!$B:$B,'[3]产值及收款计划（2026）'!M:M)</f>
        <v>主导</v>
      </c>
      <c r="N298" s="235" cm="1">
        <f t="array" ref="N298">_xlfn.XLOOKUP($A298&amp;$B298,'[3]产值及收款计划（2026）'!$A:$A&amp;'[3]产值及收款计划（2026）'!$B:$B,'[3]产值及收款计划（2026）'!N:N)</f>
        <v>0</v>
      </c>
      <c r="O298" s="235" t="str" cm="1">
        <f t="array" ref="O298">_xlfn.XLOOKUP($A298&amp;$B298,'[3]产值及收款计划（2026）'!$A:$A&amp;'[3]产值及收款计划（2026）'!$B:$B,'[3]产值及收款计划（2026）'!O:O)</f>
        <v>涂勋</v>
      </c>
      <c r="P298" s="234" t="str" cm="1">
        <f t="array" ref="P298">_xlfn.XLOOKUP($A298&amp;$B298,'[3]产值及收款计划（2026）'!$A:$A&amp;'[3]产值及收款计划（2026）'!$B:$B,'[3]产值及收款计划（2026）'!P:P)</f>
        <v>在建</v>
      </c>
      <c r="Q298" s="235" t="e" cm="1">
        <f t="array" ref="Q298">_xlfn.XLOOKUP($A298&amp;$B298,'[3]产值及收款计划（2026）'!$A:$A&amp;'[3]产值及收款计划（2026）'!$B:$B,'[3]产值及收款计划（2026）'!Q:Q)</f>
        <v>#REF!</v>
      </c>
      <c r="R298" s="235" t="e" cm="1">
        <f t="array" ref="R298">_xlfn.XLOOKUP($A298&amp;$B298,'[3]产值及收款计划（2026）'!$A:$A&amp;'[3]产值及收款计划（2026）'!$B:$B,'[3]产值及收款计划（2026）'!R:R)</f>
        <v>#REF!</v>
      </c>
      <c r="S298" s="235" t="e" cm="1">
        <f t="array" ref="S298">_xlfn.XLOOKUP($A298&amp;$B298,'[3]产值及收款计划（2026）'!$A:$A&amp;'[3]产值及收款计划（2026）'!$B:$B,'[3]产值及收款计划（2026）'!S:S)</f>
        <v>#REF!</v>
      </c>
      <c r="T298" s="235" cm="1">
        <f t="array" ref="T298">_xlfn.XLOOKUP($A298&amp;$B298,'[3]产值及收款计划（2026）'!$A:$A&amp;'[3]产值及收款计划（2026）'!$B:$B,'[3]产值及收款计划（2026）'!T:T)</f>
        <v>86.45</v>
      </c>
      <c r="U298" s="235" cm="1">
        <f t="array" ref="U298">_xlfn.XLOOKUP($A298&amp;$B298,'[3]产值及收款计划（2026）'!$A:$A&amp;'[3]产值及收款计划（2026）'!$B:$B,'[3]产值及收款计划（2026）'!U:U)</f>
        <v>0</v>
      </c>
      <c r="V298" s="235" cm="1">
        <f t="array" ref="V298">_xlfn.XLOOKUP($A298&amp;$B298,'[3]产值及收款计划（2026）'!$A:$A&amp;'[3]产值及收款计划（2026）'!$B:$B,'[3]产值及收款计划（2026）'!V:V)</f>
        <v>4.55</v>
      </c>
      <c r="W298" s="235" t="e" cm="1">
        <f t="array" ref="W298">_xlfn.XLOOKUP($A298&amp;$B298,'[3]产值及收款计划（2026）'!$A:$A&amp;'[3]产值及收款计划（2026）'!$B:$B,'[3]产值及收款计划（2026）'!W:W)</f>
        <v>#REF!</v>
      </c>
      <c r="X298" s="235" t="e" cm="1">
        <f t="array" ref="X298">_xlfn.XLOOKUP($A298&amp;$B298,'[3]产值及收款计划（2026）'!$A:$A&amp;'[3]产值及收款计划（2026）'!$B:$B,'[3]产值及收款计划（2026）'!X:X)</f>
        <v>#REF!</v>
      </c>
      <c r="Y298" s="235" t="e" cm="1">
        <f t="array" ref="Y298">_xlfn.XLOOKUP($A298&amp;$B298,'[3]产值及收款计划（2026）'!$A:$A&amp;'[3]产值及收款计划（2026）'!$B:$B,'[3]产值及收款计划（2026）'!Y:Y)</f>
        <v>#REF!</v>
      </c>
      <c r="Z298" s="235" t="e" cm="1">
        <f t="array" ref="Z298">_xlfn.XLOOKUP($A298&amp;$B298,'[3]产值及收款计划（2026）'!$A:$A&amp;'[3]产值及收款计划（2026）'!$B:$B,'[3]产值及收款计划（2026）'!Z:Z)</f>
        <v>#REF!</v>
      </c>
      <c r="AA298" s="235" cm="1">
        <f t="array" ref="AA298">_xlfn.XLOOKUP($A298&amp;$B298,'[3]产值及收款计划（2026）'!$A:$A&amp;'[3]产值及收款计划（2026）'!$B:$B,'[3]产值及收款计划（2026）'!AA:AA)</f>
        <v>0</v>
      </c>
      <c r="AB298" s="235" cm="1">
        <f t="array" ref="AB298">_xlfn.XLOOKUP($A298&amp;$B298,'[3]产值及收款计划（2026）'!$A:$A&amp;'[3]产值及收款计划（2026）'!$B:$B,'[3]产值及收款计划（2026）'!AB:AB)</f>
        <v>0</v>
      </c>
      <c r="AC298" s="235" cm="1">
        <f t="array" ref="AC298">_xlfn.XLOOKUP($A298&amp;$B298,'[3]产值及收款计划（2026）'!$A:$A&amp;'[3]产值及收款计划（2026）'!$B:$B,'[3]产值及收款计划（2026）'!AC:AC)</f>
        <v>4.55</v>
      </c>
      <c r="AD298" s="235" cm="1">
        <f t="array" ref="AD298">_xlfn.XLOOKUP($A298&amp;$B298,'[3]产值及收款计划（2026）'!$A:$A&amp;'[3]产值及收款计划（2026）'!$B:$B,'[3]产值及收款计划（2026）'!AD:AD)</f>
        <v>0</v>
      </c>
      <c r="AE298" s="235" cm="1">
        <f t="array" ref="AE298">_xlfn.XLOOKUP($A298&amp;$B298,'[3]产值及收款计划（2026）'!$A:$A&amp;'[3]产值及收款计划（2026）'!$B:$B,'[3]产值及收款计划（2026）'!AE:AE)</f>
        <v>0</v>
      </c>
      <c r="AF298" s="235" cm="1">
        <f t="array" ref="AF298">_xlfn.XLOOKUP($A298&amp;$B298,'[3]产值及收款计划（2026）'!$A:$A&amp;'[3]产值及收款计划（2026）'!$B:$B,'[3]产值及收款计划（2026）'!AF:AF)</f>
        <v>0</v>
      </c>
      <c r="AG298" s="235" cm="1">
        <f t="array" ref="AG298">_xlfn.XLOOKUP($A298&amp;$B298,'[3]产值及收款计划（2026）'!$A:$A&amp;'[3]产值及收款计划（2026）'!$B:$B,'[3]产值及收款计划（2026）'!AG:AG)</f>
        <v>0</v>
      </c>
      <c r="AH298" s="235" cm="1">
        <f t="array" ref="AH298">_xlfn.XLOOKUP($A298&amp;$B298,'[3]产值及收款计划（2026）'!$A:$A&amp;'[3]产值及收款计划（2026）'!$B:$B,'[3]产值及收款计划（2026）'!AH:AH)</f>
        <v>0</v>
      </c>
      <c r="AI298" s="235" cm="1">
        <f t="array" ref="AI298">_xlfn.XLOOKUP($A298&amp;$B298,'[3]产值及收款计划（2026）'!$A:$A&amp;'[3]产值及收款计划（2026）'!$B:$B,'[3]产值及收款计划（2026）'!AI:AI)</f>
        <v>0</v>
      </c>
      <c r="AJ298" s="235" cm="1">
        <f t="array" ref="AJ298">_xlfn.XLOOKUP($A298&amp;$B298,'[3]产值及收款计划（2026）'!$A:$A&amp;'[3]产值及收款计划（2026）'!$B:$B,'[3]产值及收款计划（2026）'!AJ:AJ)</f>
        <v>0</v>
      </c>
      <c r="AK298" s="235" cm="1">
        <f t="array" ref="AK298">_xlfn.XLOOKUP($A298&amp;$B298,'[3]产值及收款计划（2026）'!$A:$A&amp;'[3]产值及收款计划（2026）'!$B:$B,'[3]产值及收款计划（2026）'!AK:AK)</f>
        <v>0</v>
      </c>
      <c r="AL298" s="235" cm="1">
        <f t="array" ref="AL298">_xlfn.XLOOKUP($A298&amp;$B298,'[3]产值及收款计划（2026）'!$A:$A&amp;'[3]产值及收款计划（2026）'!$B:$B,'[3]产值及收款计划（2026）'!AL:AL)</f>
        <v>0</v>
      </c>
      <c r="AM298" s="242" cm="1">
        <f t="array" ref="AM298">_xlfn.LET(_xlpm.勾选月份状态数组,TRANSPOSE('PPT(12-15页）-TOP10'!$A$3:$A$14),_xlpm.选择数据区,IF('PPT(12-15页）-TOP10'!$E$3="收款",$BA298:$BL298,$AA298:$AL298),SUM(_xlfn._xlws.FILTER(_xlpm.选择数据区,_xlpm.勾选月份状态数组,"")))</f>
        <v>0</v>
      </c>
      <c r="AN298" s="235" t="e">
        <f>_xlfn.XLOOKUP($C298,应收未收表!$T:$T,应收未收表!AA:AA)</f>
        <v>#N/A</v>
      </c>
      <c r="AO298" s="235" t="e">
        <f>_xlfn.XLOOKUP($C298,应收未收表!$T:$T,应收未收表!AB:AB)</f>
        <v>#N/A</v>
      </c>
      <c r="AP298" s="235" t="e">
        <f>_xlfn.XLOOKUP($C298,应收未收表!$T:$T,应收未收表!AC:AC)</f>
        <v>#N/A</v>
      </c>
      <c r="AQ298" s="235" t="e">
        <f>_xlfn.XLOOKUP($C298,应收未收表!$T:$T,应收未收表!AE:AE)</f>
        <v>#N/A</v>
      </c>
      <c r="AR298" s="235" t="e">
        <f>_xlfn.XLOOKUP($C298,应收未收表!$T:$T,应收未收表!AF:AF)</f>
        <v>#N/A</v>
      </c>
      <c r="AS298" s="235" t="e" cm="1">
        <f t="array" ref="AS298">_xlfn.XLOOKUP($A298&amp;$B298,'[3]产值及收款计划（2026）'!$A:$A&amp;'[3]产值及收款计划（2026）'!$B:$B,'[3]产值及收款计划（2026）'!AS:AS)</f>
        <v>#REF!</v>
      </c>
      <c r="AT298" s="235" t="e" cm="1">
        <f t="array" ref="AT298">_xlfn.XLOOKUP($A298&amp;$B298,'[3]产值及收款计划（2026）'!$A:$A&amp;'[3]产值及收款计划（2026）'!$B:$B,'[3]产值及收款计划（2026）'!AT:AT)</f>
        <v>#REF!</v>
      </c>
      <c r="AU298" s="235" t="e" cm="1">
        <f t="array" ref="AU298">_xlfn.XLOOKUP($A298&amp;$B298,'[3]产值及收款计划（2026）'!$A:$A&amp;'[3]产值及收款计划（2026）'!$B:$B,'[3]产值及收款计划（2026）'!AU:AU)</f>
        <v>#REF!</v>
      </c>
      <c r="AV298" s="235" t="e" cm="1">
        <f t="array" ref="AV298">_xlfn.XLOOKUP($A298&amp;$B298,'[3]产值及收款计划（2026）'!$A:$A&amp;'[3]产值及收款计划（2026）'!$B:$B,'[3]产值及收款计划（2026）'!AV:AV)</f>
        <v>#REF!</v>
      </c>
      <c r="AW298" s="235" cm="1">
        <f t="array" ref="AW298">_xlfn.XLOOKUP($A298&amp;$B298,'[3]产值及收款计划（2026）'!$A:$A&amp;'[3]产值及收款计划（2026）'!$B:$B,'[3]产值及收款计划（2026）'!AW:AW)</f>
        <v>86.45</v>
      </c>
      <c r="AX298" s="235" cm="1">
        <f t="array" ref="AX298">_xlfn.XLOOKUP($A298&amp;$B298,'[3]产值及收款计划（2026）'!$A:$A&amp;'[3]产值及收款计划（2026）'!$B:$B,'[3]产值及收款计划（2026）'!AX:AX)</f>
        <v>0</v>
      </c>
      <c r="AY298" s="235" cm="1">
        <f t="array" ref="AY298">_xlfn.XLOOKUP($A298&amp;$B298,'[3]产值及收款计划（2026）'!$A:$A&amp;'[3]产值及收款计划（2026）'!$B:$B,'[3]产值及收款计划（2026）'!AY:AY)</f>
        <v>4.55</v>
      </c>
      <c r="AZ298" s="235" cm="1">
        <f t="array" ref="AZ298">_xlfn.XLOOKUP($A298&amp;$B298,'[3]产值及收款计划（2026）'!$A:$A&amp;'[3]产值及收款计划（2026）'!$B:$B,'[3]产值及收款计划（2026）'!AZ:AZ)</f>
        <v>0</v>
      </c>
      <c r="BA298" s="235" cm="1">
        <f t="array" ref="BA298">_xlfn.XLOOKUP($A298&amp;$B298,'[3]产值及收款计划（2026）'!$A:$A&amp;'[3]产值及收款计划（2026）'!$B:$B,'[3]产值及收款计划（2026）'!BA:BA)</f>
        <v>0</v>
      </c>
      <c r="BB298" s="235" cm="1">
        <f t="array" ref="BB298">_xlfn.XLOOKUP($A298&amp;$B298,'[3]产值及收款计划（2026）'!$A:$A&amp;'[3]产值及收款计划（2026）'!$B:$B,'[3]产值及收款计划（2026）'!BB:BB)</f>
        <v>0</v>
      </c>
      <c r="BC298" s="235" cm="1">
        <f t="array" ref="BC298">_xlfn.XLOOKUP($A298&amp;$B298,'[3]产值及收款计划（2026）'!$A:$A&amp;'[3]产值及收款计划（2026）'!$B:$B,'[3]产值及收款计划（2026）'!BC:BC)</f>
        <v>0</v>
      </c>
      <c r="BD298" s="235" cm="1">
        <f t="array" ref="BD298">_xlfn.XLOOKUP($A298&amp;$B298,'[3]产值及收款计划（2026）'!$A:$A&amp;'[3]产值及收款计划（2026）'!$B:$B,'[3]产值及收款计划（2026）'!BD:BD)</f>
        <v>0</v>
      </c>
      <c r="BE298" s="235" cm="1">
        <f t="array" ref="BE298">_xlfn.XLOOKUP($A298&amp;$B298,'[3]产值及收款计划（2026）'!$A:$A&amp;'[3]产值及收款计划（2026）'!$B:$B,'[3]产值及收款计划（2026）'!BE:BE)</f>
        <v>0</v>
      </c>
      <c r="BF298" s="235" cm="1">
        <f t="array" ref="BF298">_xlfn.XLOOKUP($A298&amp;$B298,'[3]产值及收款计划（2026）'!$A:$A&amp;'[3]产值及收款计划（2026）'!$B:$B,'[3]产值及收款计划（2026）'!BF:BF)</f>
        <v>0</v>
      </c>
      <c r="BG298" s="235" cm="1">
        <f t="array" ref="BG298">_xlfn.XLOOKUP($A298&amp;$B298,'[3]产值及收款计划（2026）'!$A:$A&amp;'[3]产值及收款计划（2026）'!$B:$B,'[3]产值及收款计划（2026）'!BG:BG)</f>
        <v>4.55</v>
      </c>
      <c r="BH298" s="235" cm="1">
        <f t="array" ref="BH298">_xlfn.XLOOKUP($A298&amp;$B298,'[3]产值及收款计划（2026）'!$A:$A&amp;'[3]产值及收款计划（2026）'!$B:$B,'[3]产值及收款计划（2026）'!BH:BH)</f>
        <v>0</v>
      </c>
      <c r="BI298" s="235" cm="1">
        <f t="array" ref="BI298">_xlfn.XLOOKUP($A298&amp;$B298,'[3]产值及收款计划（2026）'!$A:$A&amp;'[3]产值及收款计划（2026）'!$B:$B,'[3]产值及收款计划（2026）'!BI:BI)</f>
        <v>0</v>
      </c>
      <c r="BJ298" s="235" cm="1">
        <f t="array" ref="BJ298">_xlfn.XLOOKUP($A298&amp;$B298,'[3]产值及收款计划（2026）'!$A:$A&amp;'[3]产值及收款计划（2026）'!$B:$B,'[3]产值及收款计划（2026）'!BJ:BJ)</f>
        <v>0</v>
      </c>
      <c r="BK298" s="235" cm="1">
        <f t="array" ref="BK298">_xlfn.XLOOKUP($A298&amp;$B298,'[3]产值及收款计划（2026）'!$A:$A&amp;'[3]产值及收款计划（2026）'!$B:$B,'[3]产值及收款计划（2026）'!BK:BK)</f>
        <v>0</v>
      </c>
      <c r="BL298" s="235" cm="1">
        <f t="array" ref="BL298">_xlfn.XLOOKUP($A298&amp;$B298,'[3]产值及收款计划（2026）'!$A:$A&amp;'[3]产值及收款计划（2026）'!$B:$B,'[3]产值及收款计划（2026）'!BL:BL)</f>
        <v>0</v>
      </c>
      <c r="BM298" s="235"/>
      <c r="BN298" s="235"/>
      <c r="BO298" s="235"/>
      <c r="BP298" s="235"/>
      <c r="BQ298" s="235" t="e">
        <f>_xlfn.XLOOKUP($C298,应收未收表!$AJ:$AJ,应收未收表!AK:AK)</f>
        <v>#N/A</v>
      </c>
      <c r="BR298" s="235" t="e">
        <f>_xlfn.XLOOKUP($C298,应收未收表!$AJ:$AJ,应收未收表!AL:AL)</f>
        <v>#N/A</v>
      </c>
      <c r="BS298" s="235" t="e">
        <f>_xlfn.XLOOKUP($C298,应收未收表!$AJ:$AJ,应收未收表!AM:AM)</f>
        <v>#N/A</v>
      </c>
      <c r="BT298" s="235" t="e">
        <f>_xlfn.XLOOKUP($C298,应收未收表!$AJ:$AJ,应收未收表!AN:AN)</f>
        <v>#N/A</v>
      </c>
      <c r="BU298" s="234" t="str" cm="1">
        <f t="array" ref="BU298">_xlfn.XLOOKUP($A298&amp;$B298,'[3]产值及收款计划（2026）'!$A:$A&amp;'[3]产值及收款计划（2026）'!$B:$B,'[3]产值及收款计划（2026）'!BQ:BQ)</f>
        <v>上海城建城市运营（集团）有限公司</v>
      </c>
      <c r="BV298" s="235" t="e" cm="1">
        <f t="array" ref="BV298">_xlfn.XLOOKUP($A298&amp;$B298,'[3]产值及收款计划（2026）'!$A:$A&amp;'[3]产值及收款计划（2026）'!$B:$B,'[3]产值及收款计划（2026）'!BR:BR)</f>
        <v>#REF!</v>
      </c>
      <c r="CE298" s="235" cm="1">
        <f t="array" ref="CE298">_xlfn.XLOOKUP($A298&amp;$B298,'[3]产值及收款计划（2026）'!$A:$A&amp;'[3]产值及收款计划（2026）'!$B:$B,'[3]产值及收款计划（2026）'!CA:CA)</f>
        <v>0</v>
      </c>
      <c r="CF298" s="235" cm="1">
        <f t="array" ref="CF298">_xlfn.XLOOKUP($A298&amp;$B298,'[3]产值及收款计划（2026）'!$A:$A&amp;'[3]产值及收款计划（2026）'!$B:$B,'[3]产值及收款计划（2026）'!CB:CB)</f>
        <v>0</v>
      </c>
      <c r="CG298" s="235" cm="1">
        <f t="array" ref="CG298">_xlfn.XLOOKUP($A298&amp;$B298,'[3]产值及收款计划（2026）'!$A:$A&amp;'[3]产值及收款计划（2026）'!$B:$B,'[3]产值及收款计划（2026）'!CC:CC)</f>
        <v>0</v>
      </c>
      <c r="CH298" s="235" cm="1">
        <f t="array" ref="CH298">_xlfn.XLOOKUP($A298&amp;$B298,'[3]产值及收款计划（2026）'!$A:$A&amp;'[3]产值及收款计划（2026）'!$B:$B,'[3]产值及收款计划（2026）'!CD:CD)</f>
        <v>0</v>
      </c>
      <c r="CI298" s="235" cm="1">
        <f t="array" ref="CI298">_xlfn.XLOOKUP($A298&amp;$B298,'[3]产值及收款计划（2026）'!$A:$A&amp;'[3]产值及收款计划（2026）'!$B:$B,'[3]产值及收款计划（2026）'!CE:CE)</f>
        <v>0</v>
      </c>
      <c r="CJ298" s="235" cm="1">
        <f t="array" ref="CJ298">_xlfn.XLOOKUP($A298&amp;$B298,'[3]产值及收款计划（2026）'!$A:$A&amp;'[3]产值及收款计划（2026）'!$B:$B,'[3]产值及收款计划（2026）'!CF:CF)</f>
        <v>0</v>
      </c>
      <c r="CK298" s="235" cm="1">
        <f t="array" ref="CK298">_xlfn.XLOOKUP($A298&amp;$B298,'[3]产值及收款计划（2026）'!$A:$A&amp;'[3]产值及收款计划（2026）'!$B:$B,'[3]产值及收款计划（2026）'!CG:CG)</f>
        <v>0</v>
      </c>
      <c r="CL298" s="235" cm="1">
        <f t="array" ref="CL298">_xlfn.XLOOKUP($A298&amp;$B298,'[3]产值及收款计划（2026）'!$A:$A&amp;'[3]产值及收款计划（2026）'!$B:$B,'[3]产值及收款计划（2026）'!CH:CH)</f>
        <v>0</v>
      </c>
      <c r="CM298" s="235" cm="1">
        <f t="array" ref="CM298">_xlfn.XLOOKUP($A298&amp;$B298,'[3]产值及收款计划（2026）'!$A:$A&amp;'[3]产值及收款计划（2026）'!$B:$B,'[3]产值及收款计划（2026）'!CI:CI)</f>
        <v>0</v>
      </c>
      <c r="CN298" s="235" cm="1">
        <f t="array" ref="CN298">_xlfn.XLOOKUP($A298&amp;$B298,'[3]产值及收款计划（2026）'!$A:$A&amp;'[3]产值及收款计划（2026）'!$B:$B,'[3]产值及收款计划（2026）'!CJ:CJ)</f>
        <v>0</v>
      </c>
      <c r="CO298" s="235" cm="1">
        <f t="array" ref="CO298">_xlfn.XLOOKUP($A298&amp;$B298,'[3]产值及收款计划（2026）'!$A:$A&amp;'[3]产值及收款计划（2026）'!$B:$B,'[3]产值及收款计划（2026）'!CK:CK)</f>
        <v>0</v>
      </c>
      <c r="CP298" s="235" cm="1">
        <f t="array" ref="CP298">_xlfn.XLOOKUP($A298&amp;$B298,'[3]产值及收款计划（2026）'!$A:$A&amp;'[3]产值及收款计划（2026）'!$B:$B,'[3]产值及收款计划（2026）'!CL:CL)</f>
        <v>0</v>
      </c>
      <c r="DE298" s="235" cm="1">
        <f t="array" ref="DE298">_xlfn.XLOOKUP($A298&amp;$B298,'[3]产值及收款计划（2026）'!$A:$A&amp;'[3]产值及收款计划（2026）'!$B:$B,'[3]产值及收款计划（2026）'!DA:DA)</f>
        <v>0</v>
      </c>
      <c r="DF298" s="235" cm="1">
        <f t="array" ref="DF298">_xlfn.XLOOKUP($A298&amp;$B298,'[3]产值及收款计划（2026）'!$A:$A&amp;'[3]产值及收款计划（2026）'!$B:$B,'[3]产值及收款计划（2026）'!DB:DB)</f>
        <v>0</v>
      </c>
      <c r="DG298" s="235" cm="1">
        <f t="array" ref="DG298">_xlfn.XLOOKUP($A298&amp;$B298,'[3]产值及收款计划（2026）'!$A:$A&amp;'[3]产值及收款计划（2026）'!$B:$B,'[3]产值及收款计划（2026）'!DC:DC)</f>
        <v>0</v>
      </c>
      <c r="DH298" s="235" cm="1">
        <f t="array" ref="DH298">_xlfn.XLOOKUP($A298&amp;$B298,'[3]产值及收款计划（2026）'!$A:$A&amp;'[3]产值及收款计划（2026）'!$B:$B,'[3]产值及收款计划（2026）'!DD:DD)</f>
        <v>0</v>
      </c>
      <c r="DI298" s="235" cm="1">
        <f t="array" ref="DI298">_xlfn.XLOOKUP($A298&amp;$B298,'[3]产值及收款计划（2026）'!$A:$A&amp;'[3]产值及收款计划（2026）'!$B:$B,'[3]产值及收款计划（2026）'!DE:DE)</f>
        <v>0</v>
      </c>
      <c r="DJ298" s="235" cm="1">
        <f t="array" ref="DJ298">_xlfn.XLOOKUP($A298&amp;$B298,'[3]产值及收款计划（2026）'!$A:$A&amp;'[3]产值及收款计划（2026）'!$B:$B,'[3]产值及收款计划（2026）'!DF:DF)</f>
        <v>0</v>
      </c>
      <c r="DK298" s="235" cm="1">
        <f t="array" ref="DK298">_xlfn.XLOOKUP($A298&amp;$B298,'[3]产值及收款计划（2026）'!$A:$A&amp;'[3]产值及收款计划（2026）'!$B:$B,'[3]产值及收款计划（2026）'!DG:DG)</f>
        <v>0</v>
      </c>
      <c r="DL298" s="235" cm="1">
        <f t="array" ref="DL298">_xlfn.XLOOKUP($A298&amp;$B298,'[3]产值及收款计划（2026）'!$A:$A&amp;'[3]产值及收款计划（2026）'!$B:$B,'[3]产值及收款计划（2026）'!DH:DH)</f>
        <v>0</v>
      </c>
      <c r="DM298" s="235" cm="1">
        <f t="array" ref="DM298">_xlfn.XLOOKUP($A298&amp;$B298,'[3]产值及收款计划（2026）'!$A:$A&amp;'[3]产值及收款计划（2026）'!$B:$B,'[3]产值及收款计划（2026）'!DI:DI)</f>
        <v>0</v>
      </c>
      <c r="DN298" s="235" cm="1">
        <f t="array" ref="DN298">_xlfn.XLOOKUP($A298&amp;$B298,'[3]产值及收款计划（2026）'!$A:$A&amp;'[3]产值及收款计划（2026）'!$B:$B,'[3]产值及收款计划（2026）'!DJ:DJ)</f>
        <v>0</v>
      </c>
      <c r="DO298" s="235" cm="1">
        <f t="array" ref="DO298">_xlfn.XLOOKUP($A298&amp;$B298,'[3]产值及收款计划（2026）'!$A:$A&amp;'[3]产值及收款计划（2026）'!$B:$B,'[3]产值及收款计划（2026）'!DK:DK)</f>
        <v>0</v>
      </c>
      <c r="DP298" s="235" cm="1">
        <f t="array" ref="DP298">_xlfn.XLOOKUP($A298&amp;$B298,'[3]产值及收款计划（2026）'!$A:$A&amp;'[3]产值及收款计划（2026）'!$B:$B,'[3]产值及收款计划（2026）'!DL:DL)</f>
        <v>0</v>
      </c>
      <c r="DQ298" s="243"/>
      <c r="DR298" s="229"/>
    </row>
    <row r="299" ht="20.25" spans="1:122">
      <c r="A299" s="233">
        <f t="shared" si="21"/>
        <v>7</v>
      </c>
      <c r="B299" s="233" t="s">
        <v>27</v>
      </c>
      <c r="C299" s="234" t="str" cm="1">
        <f t="array" ref="C299">_xlfn.XLOOKUP($A299&amp;$B299,'[3]产值及收款计划（2026）'!$A:$A&amp;'[3]产值及收款计划（2026）'!$B:$B,'[3]产值及收款计划（2026）'!C:C)</f>
        <v>ZHT2023122500175</v>
      </c>
      <c r="D299" s="234" t="str" cm="1">
        <f t="array" ref="D299">_xlfn.XLOOKUP($A299&amp;$B299,'[3]产值及收款计划（2026）'!$A:$A&amp;'[3]产值及收款计划（2026）'!$B:$B,'[3]产值及收款计划（2026）'!D:D)</f>
        <v>城市运营验工月报开发服务</v>
      </c>
      <c r="E299" s="235" cm="1">
        <f t="array" ref="E299">_xlfn.XLOOKUP($A299&amp;$B299,'[3]产值及收款计划（2026）'!$A:$A&amp;'[3]产值及收款计划（2026）'!$B:$B,'[3]产值及收款计划（2026）'!E:E)</f>
        <v>20</v>
      </c>
      <c r="F299" s="235" cm="1">
        <f t="array" ref="F299">_xlfn.XLOOKUP($A299&amp;$B299,'[3]产值及收款计划（2026）'!$A:$A&amp;'[3]产值及收款计划（2026）'!$B:$B,'[3]产值及收款计划（2026）'!F:F)</f>
        <v>20</v>
      </c>
      <c r="G299" s="235" cm="1">
        <f t="array" ref="G299">_xlfn.XLOOKUP($A299&amp;$B299,'[3]产值及收款计划（2026）'!$A:$A&amp;'[3]产值及收款计划（2026）'!$B:$B,'[3]产值及收款计划（2026）'!G:G)</f>
        <v>20</v>
      </c>
      <c r="H299" s="235" cm="1">
        <f t="array" ref="H299">_xlfn.XLOOKUP($A299&amp;$B299,'[3]产值及收款计划（2026）'!$A:$A&amp;'[3]产值及收款计划（2026）'!$B:$B,'[3]产值及收款计划（2026）'!H:H)</f>
        <v>20</v>
      </c>
      <c r="I299" s="236" cm="1">
        <f t="array" ref="I299">_xlfn.XLOOKUP($A299&amp;$B299,'[3]产值及收款计划（2026）'!$A:$A&amp;'[3]产值及收款计划（2026）'!$B:$B,'[3]产值及收款计划（2026）'!I:I)</f>
        <v>1</v>
      </c>
      <c r="J299" s="237" cm="1">
        <f t="array" ref="J299">_xlfn.XLOOKUP($A299&amp;$B299,'[3]产值及收款计划（2026）'!$A:$A&amp;'[3]产值及收款计划（2026）'!$B:$B,'[3]产值及收款计划（2026）'!J:J)</f>
        <v>0.06</v>
      </c>
      <c r="K299" s="235" t="e" cm="1">
        <f t="array" ref="K299">_xlfn.XLOOKUP($A299&amp;$B299,'[3]产值及收款计划（2026）'!$A:$A&amp;'[3]产值及收款计划（2026）'!$B:$B,'[3]产值及收款计划（2026）'!K:K)</f>
        <v>#REF!</v>
      </c>
      <c r="L299" s="235" t="e" cm="1">
        <f t="array" ref="L299">_xlfn.XLOOKUP($A299&amp;$B299,'[3]产值及收款计划（2026）'!$A:$A&amp;'[3]产值及收款计划（2026）'!$B:$B,'[3]产值及收款计划（2026）'!L:L)</f>
        <v>#REF!</v>
      </c>
      <c r="M299" s="235" t="str" cm="1">
        <f t="array" ref="M299">_xlfn.XLOOKUP($A299&amp;$B299,'[3]产值及收款计划（2026）'!$A:$A&amp;'[3]产值及收款计划（2026）'!$B:$B,'[3]产值及收款计划（2026）'!M:M)</f>
        <v>主导</v>
      </c>
      <c r="N299" s="235" cm="1">
        <f t="array" ref="N299">_xlfn.XLOOKUP($A299&amp;$B299,'[3]产值及收款计划（2026）'!$A:$A&amp;'[3]产值及收款计划（2026）'!$B:$B,'[3]产值及收款计划（2026）'!N:N)</f>
        <v>0</v>
      </c>
      <c r="O299" s="235" t="str" cm="1">
        <f t="array" ref="O299">_xlfn.XLOOKUP($A299&amp;$B299,'[3]产值及收款计划（2026）'!$A:$A&amp;'[3]产值及收款计划（2026）'!$B:$B,'[3]产值及收款计划（2026）'!O:O)</f>
        <v>涂勋</v>
      </c>
      <c r="P299" s="234" t="str" cm="1">
        <f t="array" ref="P299">_xlfn.XLOOKUP($A299&amp;$B299,'[3]产值及收款计划（2026）'!$A:$A&amp;'[3]产值及收款计划（2026）'!$B:$B,'[3]产值及收款计划（2026）'!P:P)</f>
        <v>在建</v>
      </c>
      <c r="Q299" s="235" t="e" cm="1">
        <f t="array" ref="Q299">_xlfn.XLOOKUP($A299&amp;$B299,'[3]产值及收款计划（2026）'!$A:$A&amp;'[3]产值及收款计划（2026）'!$B:$B,'[3]产值及收款计划（2026）'!Q:Q)</f>
        <v>#REF!</v>
      </c>
      <c r="R299" s="235" t="e" cm="1">
        <f t="array" ref="R299">_xlfn.XLOOKUP($A299&amp;$B299,'[3]产值及收款计划（2026）'!$A:$A&amp;'[3]产值及收款计划（2026）'!$B:$B,'[3]产值及收款计划（2026）'!R:R)</f>
        <v>#REF!</v>
      </c>
      <c r="S299" s="235" t="e" cm="1">
        <f t="array" ref="S299">_xlfn.XLOOKUP($A299&amp;$B299,'[3]产值及收款计划（2026）'!$A:$A&amp;'[3]产值及收款计划（2026）'!$B:$B,'[3]产值及收款计划（2026）'!S:S)</f>
        <v>#REF!</v>
      </c>
      <c r="T299" s="235" cm="1">
        <f t="array" ref="T299">_xlfn.XLOOKUP($A299&amp;$B299,'[3]产值及收款计划（2026）'!$A:$A&amp;'[3]产值及收款计划（2026）'!$B:$B,'[3]产值及收款计划（2026）'!T:T)</f>
        <v>14</v>
      </c>
      <c r="U299" s="235" cm="1">
        <f t="array" ref="U299">_xlfn.XLOOKUP($A299&amp;$B299,'[3]产值及收款计划（2026）'!$A:$A&amp;'[3]产值及收款计划（2026）'!$B:$B,'[3]产值及收款计划（2026）'!U:U)</f>
        <v>0</v>
      </c>
      <c r="V299" s="235" cm="1">
        <f t="array" ref="V299">_xlfn.XLOOKUP($A299&amp;$B299,'[3]产值及收款计划（2026）'!$A:$A&amp;'[3]产值及收款计划（2026）'!$B:$B,'[3]产值及收款计划（2026）'!V:V)</f>
        <v>6</v>
      </c>
      <c r="W299" s="235" t="e" cm="1">
        <f t="array" ref="W299">_xlfn.XLOOKUP($A299&amp;$B299,'[3]产值及收款计划（2026）'!$A:$A&amp;'[3]产值及收款计划（2026）'!$B:$B,'[3]产值及收款计划（2026）'!W:W)</f>
        <v>#REF!</v>
      </c>
      <c r="X299" s="235" t="e" cm="1">
        <f t="array" ref="X299">_xlfn.XLOOKUP($A299&amp;$B299,'[3]产值及收款计划（2026）'!$A:$A&amp;'[3]产值及收款计划（2026）'!$B:$B,'[3]产值及收款计划（2026）'!X:X)</f>
        <v>#REF!</v>
      </c>
      <c r="Y299" s="235" t="e" cm="1">
        <f t="array" ref="Y299">_xlfn.XLOOKUP($A299&amp;$B299,'[3]产值及收款计划（2026）'!$A:$A&amp;'[3]产值及收款计划（2026）'!$B:$B,'[3]产值及收款计划（2026）'!Y:Y)</f>
        <v>#REF!</v>
      </c>
      <c r="Z299" s="235" t="e" cm="1">
        <f t="array" ref="Z299">_xlfn.XLOOKUP($A299&amp;$B299,'[3]产值及收款计划（2026）'!$A:$A&amp;'[3]产值及收款计划（2026）'!$B:$B,'[3]产值及收款计划（2026）'!Z:Z)</f>
        <v>#REF!</v>
      </c>
      <c r="AA299" s="235" cm="1">
        <f t="array" ref="AA299">_xlfn.XLOOKUP($A299&amp;$B299,'[3]产值及收款计划（2026）'!$A:$A&amp;'[3]产值及收款计划（2026）'!$B:$B,'[3]产值及收款计划（2026）'!AA:AA)</f>
        <v>5</v>
      </c>
      <c r="AB299" s="235" cm="1">
        <f t="array" ref="AB299">_xlfn.XLOOKUP($A299&amp;$B299,'[3]产值及收款计划（2026）'!$A:$A&amp;'[3]产值及收款计划（2026）'!$B:$B,'[3]产值及收款计划（2026）'!AB:AB)</f>
        <v>0</v>
      </c>
      <c r="AC299" s="235" cm="1">
        <f t="array" ref="AC299">_xlfn.XLOOKUP($A299&amp;$B299,'[3]产值及收款计划（2026）'!$A:$A&amp;'[3]产值及收款计划（2026）'!$B:$B,'[3]产值及收款计划（2026）'!AC:AC)</f>
        <v>0</v>
      </c>
      <c r="AD299" s="235" cm="1">
        <f t="array" ref="AD299">_xlfn.XLOOKUP($A299&amp;$B299,'[3]产值及收款计划（2026）'!$A:$A&amp;'[3]产值及收款计划（2026）'!$B:$B,'[3]产值及收款计划（2026）'!AD:AD)</f>
        <v>0</v>
      </c>
      <c r="AE299" s="235" cm="1">
        <f t="array" ref="AE299">_xlfn.XLOOKUP($A299&amp;$B299,'[3]产值及收款计划（2026）'!$A:$A&amp;'[3]产值及收款计划（2026）'!$B:$B,'[3]产值及收款计划（2026）'!AE:AE)</f>
        <v>0</v>
      </c>
      <c r="AF299" s="235" cm="1">
        <f t="array" ref="AF299">_xlfn.XLOOKUP($A299&amp;$B299,'[3]产值及收款计划（2026）'!$A:$A&amp;'[3]产值及收款计划（2026）'!$B:$B,'[3]产值及收款计划（2026）'!AF:AF)</f>
        <v>5</v>
      </c>
      <c r="AG299" s="235" cm="1">
        <f t="array" ref="AG299">_xlfn.XLOOKUP($A299&amp;$B299,'[3]产值及收款计划（2026）'!$A:$A&amp;'[3]产值及收款计划（2026）'!$B:$B,'[3]产值及收款计划（2026）'!AG:AG)</f>
        <v>0</v>
      </c>
      <c r="AH299" s="235" cm="1">
        <f t="array" ref="AH299">_xlfn.XLOOKUP($A299&amp;$B299,'[3]产值及收款计划（2026）'!$A:$A&amp;'[3]产值及收款计划（2026）'!$B:$B,'[3]产值及收款计划（2026）'!AH:AH)</f>
        <v>0</v>
      </c>
      <c r="AI299" s="235" cm="1">
        <f t="array" ref="AI299">_xlfn.XLOOKUP($A299&amp;$B299,'[3]产值及收款计划（2026）'!$A:$A&amp;'[3]产值及收款计划（2026）'!$B:$B,'[3]产值及收款计划（2026）'!AI:AI)</f>
        <v>0</v>
      </c>
      <c r="AJ299" s="235" cm="1">
        <f t="array" ref="AJ299">_xlfn.XLOOKUP($A299&amp;$B299,'[3]产值及收款计划（2026）'!$A:$A&amp;'[3]产值及收款计划（2026）'!$B:$B,'[3]产值及收款计划（2026）'!AJ:AJ)</f>
        <v>1</v>
      </c>
      <c r="AK299" s="235" cm="1">
        <f t="array" ref="AK299">_xlfn.XLOOKUP($A299&amp;$B299,'[3]产值及收款计划（2026）'!$A:$A&amp;'[3]产值及收款计划（2026）'!$B:$B,'[3]产值及收款计划（2026）'!AK:AK)</f>
        <v>0</v>
      </c>
      <c r="AL299" s="235" cm="1">
        <f t="array" ref="AL299">_xlfn.XLOOKUP($A299&amp;$B299,'[3]产值及收款计划（2026）'!$A:$A&amp;'[3]产值及收款计划（2026）'!$B:$B,'[3]产值及收款计划（2026）'!AL:AL)</f>
        <v>0</v>
      </c>
      <c r="AM299" s="242" cm="1">
        <f t="array" ref="AM299">_xlfn.LET(_xlpm.勾选月份状态数组,TRANSPOSE('PPT(12-15页）-TOP10'!$A$3:$A$14),_xlpm.选择数据区,IF('PPT(12-15页）-TOP10'!$E$3="收款",$BA299:$BL299,$AA299:$AL299),SUM(_xlfn._xlws.FILTER(_xlpm.选择数据区,_xlpm.勾选月份状态数组,"")))</f>
        <v>5</v>
      </c>
      <c r="AN299" s="235" t="e">
        <f>_xlfn.XLOOKUP($C299,应收未收表!$T:$T,应收未收表!AA:AA)</f>
        <v>#N/A</v>
      </c>
      <c r="AO299" s="235" t="e">
        <f>_xlfn.XLOOKUP($C299,应收未收表!$T:$T,应收未收表!AB:AB)</f>
        <v>#N/A</v>
      </c>
      <c r="AP299" s="235" t="e">
        <f>_xlfn.XLOOKUP($C299,应收未收表!$T:$T,应收未收表!AC:AC)</f>
        <v>#N/A</v>
      </c>
      <c r="AQ299" s="235" t="e">
        <f>_xlfn.XLOOKUP($C299,应收未收表!$T:$T,应收未收表!AE:AE)</f>
        <v>#N/A</v>
      </c>
      <c r="AR299" s="235" t="e">
        <f>_xlfn.XLOOKUP($C299,应收未收表!$T:$T,应收未收表!AF:AF)</f>
        <v>#N/A</v>
      </c>
      <c r="AS299" s="235" t="e" cm="1">
        <f t="array" ref="AS299">_xlfn.XLOOKUP($A299&amp;$B299,'[3]产值及收款计划（2026）'!$A:$A&amp;'[3]产值及收款计划（2026）'!$B:$B,'[3]产值及收款计划（2026）'!AS:AS)</f>
        <v>#REF!</v>
      </c>
      <c r="AT299" s="235" t="e" cm="1">
        <f t="array" ref="AT299">_xlfn.XLOOKUP($A299&amp;$B299,'[3]产值及收款计划（2026）'!$A:$A&amp;'[3]产值及收款计划（2026）'!$B:$B,'[3]产值及收款计划（2026）'!AT:AT)</f>
        <v>#REF!</v>
      </c>
      <c r="AU299" s="235" t="e" cm="1">
        <f t="array" ref="AU299">_xlfn.XLOOKUP($A299&amp;$B299,'[3]产值及收款计划（2026）'!$A:$A&amp;'[3]产值及收款计划（2026）'!$B:$B,'[3]产值及收款计划（2026）'!AU:AU)</f>
        <v>#REF!</v>
      </c>
      <c r="AV299" s="235" t="e" cm="1">
        <f t="array" ref="AV299">_xlfn.XLOOKUP($A299&amp;$B299,'[3]产值及收款计划（2026）'!$A:$A&amp;'[3]产值及收款计划（2026）'!$B:$B,'[3]产值及收款计划（2026）'!AV:AV)</f>
        <v>#REF!</v>
      </c>
      <c r="AW299" s="235" cm="1">
        <f t="array" ref="AW299">_xlfn.XLOOKUP($A299&amp;$B299,'[3]产值及收款计划（2026）'!$A:$A&amp;'[3]产值及收款计划（2026）'!$B:$B,'[3]产值及收款计划（2026）'!AW:AW)</f>
        <v>6</v>
      </c>
      <c r="AX299" s="235" cm="1">
        <f t="array" ref="AX299">_xlfn.XLOOKUP($A299&amp;$B299,'[3]产值及收款计划（2026）'!$A:$A&amp;'[3]产值及收款计划（2026）'!$B:$B,'[3]产值及收款计划（2026）'!AX:AX)</f>
        <v>0</v>
      </c>
      <c r="AY299" s="235" cm="1">
        <f t="array" ref="AY299">_xlfn.XLOOKUP($A299&amp;$B299,'[3]产值及收款计划（2026）'!$A:$A&amp;'[3]产值及收款计划（2026）'!$B:$B,'[3]产值及收款计划（2026）'!AY:AY)</f>
        <v>14</v>
      </c>
      <c r="AZ299" s="235" cm="1">
        <f t="array" ref="AZ299">_xlfn.XLOOKUP($A299&amp;$B299,'[3]产值及收款计划（2026）'!$A:$A&amp;'[3]产值及收款计划（2026）'!$B:$B,'[3]产值及收款计划（2026）'!AZ:AZ)</f>
        <v>8</v>
      </c>
      <c r="BA299" s="235" cm="1">
        <f t="array" ref="BA299">_xlfn.XLOOKUP($A299&amp;$B299,'[3]产值及收款计划（2026）'!$A:$A&amp;'[3]产值及收款计划（2026）'!$B:$B,'[3]产值及收款计划（2026）'!BA:BA)</f>
        <v>13</v>
      </c>
      <c r="BB299" s="235" cm="1">
        <f t="array" ref="BB299">_xlfn.XLOOKUP($A299&amp;$B299,'[3]产值及收款计划（2026）'!$A:$A&amp;'[3]产值及收款计划（2026）'!$B:$B,'[3]产值及收款计划（2026）'!BB:BB)</f>
        <v>0</v>
      </c>
      <c r="BC299" s="235" cm="1">
        <f t="array" ref="BC299">_xlfn.XLOOKUP($A299&amp;$B299,'[3]产值及收款计划（2026）'!$A:$A&amp;'[3]产值及收款计划（2026）'!$B:$B,'[3]产值及收款计划（2026）'!BC:BC)</f>
        <v>0</v>
      </c>
      <c r="BD299" s="235" cm="1">
        <f t="array" ref="BD299">_xlfn.XLOOKUP($A299&amp;$B299,'[3]产值及收款计划（2026）'!$A:$A&amp;'[3]产值及收款计划（2026）'!$B:$B,'[3]产值及收款计划（2026）'!BD:BD)</f>
        <v>0</v>
      </c>
      <c r="BE299" s="235" cm="1">
        <f t="array" ref="BE299">_xlfn.XLOOKUP($A299&amp;$B299,'[3]产值及收款计划（2026）'!$A:$A&amp;'[3]产值及收款计划（2026）'!$B:$B,'[3]产值及收款计划（2026）'!BE:BE)</f>
        <v>0</v>
      </c>
      <c r="BF299" s="235" cm="1">
        <f t="array" ref="BF299">_xlfn.XLOOKUP($A299&amp;$B299,'[3]产值及收款计划（2026）'!$A:$A&amp;'[3]产值及收款计划（2026）'!$B:$B,'[3]产值及收款计划（2026）'!BF:BF)</f>
        <v>13</v>
      </c>
      <c r="BG299" s="235" cm="1">
        <f t="array" ref="BG299">_xlfn.XLOOKUP($A299&amp;$B299,'[3]产值及收款计划（2026）'!$A:$A&amp;'[3]产值及收款计划（2026）'!$B:$B,'[3]产值及收款计划（2026）'!BG:BG)</f>
        <v>0</v>
      </c>
      <c r="BH299" s="235" cm="1">
        <f t="array" ref="BH299">_xlfn.XLOOKUP($A299&amp;$B299,'[3]产值及收款计划（2026）'!$A:$A&amp;'[3]产值及收款计划（2026）'!$B:$B,'[3]产值及收款计划（2026）'!BH:BH)</f>
        <v>0</v>
      </c>
      <c r="BI299" s="235" cm="1">
        <f t="array" ref="BI299">_xlfn.XLOOKUP($A299&amp;$B299,'[3]产值及收款计划（2026）'!$A:$A&amp;'[3]产值及收款计划（2026）'!$B:$B,'[3]产值及收款计划（2026）'!BI:BI)</f>
        <v>0</v>
      </c>
      <c r="BJ299" s="235" cm="1">
        <f t="array" ref="BJ299">_xlfn.XLOOKUP($A299&amp;$B299,'[3]产值及收款计划（2026）'!$A:$A&amp;'[3]产值及收款计划（2026）'!$B:$B,'[3]产值及收款计划（2026）'!BJ:BJ)</f>
        <v>1</v>
      </c>
      <c r="BK299" s="235" cm="1">
        <f t="array" ref="BK299">_xlfn.XLOOKUP($A299&amp;$B299,'[3]产值及收款计划（2026）'!$A:$A&amp;'[3]产值及收款计划（2026）'!$B:$B,'[3]产值及收款计划（2026）'!BK:BK)</f>
        <v>0</v>
      </c>
      <c r="BL299" s="235" cm="1">
        <f t="array" ref="BL299">_xlfn.XLOOKUP($A299&amp;$B299,'[3]产值及收款计划（2026）'!$A:$A&amp;'[3]产值及收款计划（2026）'!$B:$B,'[3]产值及收款计划（2026）'!BL:BL)</f>
        <v>0</v>
      </c>
      <c r="BM299" s="235"/>
      <c r="BN299" s="235"/>
      <c r="BO299" s="235"/>
      <c r="BP299" s="235"/>
      <c r="BQ299" s="235" t="e">
        <f>_xlfn.XLOOKUP($C299,应收未收表!$AJ:$AJ,应收未收表!AK:AK)</f>
        <v>#N/A</v>
      </c>
      <c r="BR299" s="235" t="e">
        <f>_xlfn.XLOOKUP($C299,应收未收表!$AJ:$AJ,应收未收表!AL:AL)</f>
        <v>#N/A</v>
      </c>
      <c r="BS299" s="235" t="e">
        <f>_xlfn.XLOOKUP($C299,应收未收表!$AJ:$AJ,应收未收表!AM:AM)</f>
        <v>#N/A</v>
      </c>
      <c r="BT299" s="235" t="e">
        <f>_xlfn.XLOOKUP($C299,应收未收表!$AJ:$AJ,应收未收表!AN:AN)</f>
        <v>#N/A</v>
      </c>
      <c r="BU299" s="234" t="str" cm="1">
        <f t="array" ref="BU299">_xlfn.XLOOKUP($A299&amp;$B299,'[3]产值及收款计划（2026）'!$A:$A&amp;'[3]产值及收款计划（2026）'!$B:$B,'[3]产值及收款计划（2026）'!BQ:BQ)</f>
        <v>上海城建城市运营（集团）有限公司</v>
      </c>
      <c r="BV299" s="235" t="e" cm="1">
        <f t="array" ref="BV299">_xlfn.XLOOKUP($A299&amp;$B299,'[3]产值及收款计划（2026）'!$A:$A&amp;'[3]产值及收款计划（2026）'!$B:$B,'[3]产值及收款计划（2026）'!BR:BR)</f>
        <v>#REF!</v>
      </c>
      <c r="CE299" s="235" cm="1">
        <f t="array" ref="CE299">_xlfn.XLOOKUP($A299&amp;$B299,'[3]产值及收款计划（2026）'!$A:$A&amp;'[3]产值及收款计划（2026）'!$B:$B,'[3]产值及收款计划（2026）'!CA:CA)</f>
        <v>0</v>
      </c>
      <c r="CF299" s="235" cm="1">
        <f t="array" ref="CF299">_xlfn.XLOOKUP($A299&amp;$B299,'[3]产值及收款计划（2026）'!$A:$A&amp;'[3]产值及收款计划（2026）'!$B:$B,'[3]产值及收款计划（2026）'!CB:CB)</f>
        <v>0</v>
      </c>
      <c r="CG299" s="235" cm="1">
        <f t="array" ref="CG299">_xlfn.XLOOKUP($A299&amp;$B299,'[3]产值及收款计划（2026）'!$A:$A&amp;'[3]产值及收款计划（2026）'!$B:$B,'[3]产值及收款计划（2026）'!CC:CC)</f>
        <v>0</v>
      </c>
      <c r="CH299" s="235" cm="1">
        <f t="array" ref="CH299">_xlfn.XLOOKUP($A299&amp;$B299,'[3]产值及收款计划（2026）'!$A:$A&amp;'[3]产值及收款计划（2026）'!$B:$B,'[3]产值及收款计划（2026）'!CD:CD)</f>
        <v>0</v>
      </c>
      <c r="CI299" s="235" cm="1">
        <f t="array" ref="CI299">_xlfn.XLOOKUP($A299&amp;$B299,'[3]产值及收款计划（2026）'!$A:$A&amp;'[3]产值及收款计划（2026）'!$B:$B,'[3]产值及收款计划（2026）'!CE:CE)</f>
        <v>0</v>
      </c>
      <c r="CJ299" s="235" cm="1">
        <f t="array" ref="CJ299">_xlfn.XLOOKUP($A299&amp;$B299,'[3]产值及收款计划（2026）'!$A:$A&amp;'[3]产值及收款计划（2026）'!$B:$B,'[3]产值及收款计划（2026）'!CF:CF)</f>
        <v>0</v>
      </c>
      <c r="CK299" s="235" cm="1">
        <f t="array" ref="CK299">_xlfn.XLOOKUP($A299&amp;$B299,'[3]产值及收款计划（2026）'!$A:$A&amp;'[3]产值及收款计划（2026）'!$B:$B,'[3]产值及收款计划（2026）'!CG:CG)</f>
        <v>0</v>
      </c>
      <c r="CL299" s="235" cm="1">
        <f t="array" ref="CL299">_xlfn.XLOOKUP($A299&amp;$B299,'[3]产值及收款计划（2026）'!$A:$A&amp;'[3]产值及收款计划（2026）'!$B:$B,'[3]产值及收款计划（2026）'!CH:CH)</f>
        <v>0</v>
      </c>
      <c r="CM299" s="235" cm="1">
        <f t="array" ref="CM299">_xlfn.XLOOKUP($A299&amp;$B299,'[3]产值及收款计划（2026）'!$A:$A&amp;'[3]产值及收款计划（2026）'!$B:$B,'[3]产值及收款计划（2026）'!CI:CI)</f>
        <v>0</v>
      </c>
      <c r="CN299" s="235" cm="1">
        <f t="array" ref="CN299">_xlfn.XLOOKUP($A299&amp;$B299,'[3]产值及收款计划（2026）'!$A:$A&amp;'[3]产值及收款计划（2026）'!$B:$B,'[3]产值及收款计划（2026）'!CJ:CJ)</f>
        <v>0</v>
      </c>
      <c r="CO299" s="235" cm="1">
        <f t="array" ref="CO299">_xlfn.XLOOKUP($A299&amp;$B299,'[3]产值及收款计划（2026）'!$A:$A&amp;'[3]产值及收款计划（2026）'!$B:$B,'[3]产值及收款计划（2026）'!CK:CK)</f>
        <v>0</v>
      </c>
      <c r="CP299" s="235" cm="1">
        <f t="array" ref="CP299">_xlfn.XLOOKUP($A299&amp;$B299,'[3]产值及收款计划（2026）'!$A:$A&amp;'[3]产值及收款计划（2026）'!$B:$B,'[3]产值及收款计划（2026）'!CL:CL)</f>
        <v>0</v>
      </c>
      <c r="DE299" s="235" cm="1">
        <f t="array" ref="DE299">_xlfn.XLOOKUP($A299&amp;$B299,'[3]产值及收款计划（2026）'!$A:$A&amp;'[3]产值及收款计划（2026）'!$B:$B,'[3]产值及收款计划（2026）'!DA:DA)</f>
        <v>0</v>
      </c>
      <c r="DF299" s="235" cm="1">
        <f t="array" ref="DF299">_xlfn.XLOOKUP($A299&amp;$B299,'[3]产值及收款计划（2026）'!$A:$A&amp;'[3]产值及收款计划（2026）'!$B:$B,'[3]产值及收款计划（2026）'!DB:DB)</f>
        <v>0</v>
      </c>
      <c r="DG299" s="235" cm="1">
        <f t="array" ref="DG299">_xlfn.XLOOKUP($A299&amp;$B299,'[3]产值及收款计划（2026）'!$A:$A&amp;'[3]产值及收款计划（2026）'!$B:$B,'[3]产值及收款计划（2026）'!DC:DC)</f>
        <v>0</v>
      </c>
      <c r="DH299" s="235" cm="1">
        <f t="array" ref="DH299">_xlfn.XLOOKUP($A299&amp;$B299,'[3]产值及收款计划（2026）'!$A:$A&amp;'[3]产值及收款计划（2026）'!$B:$B,'[3]产值及收款计划（2026）'!DD:DD)</f>
        <v>0</v>
      </c>
      <c r="DI299" s="235" cm="1">
        <f t="array" ref="DI299">_xlfn.XLOOKUP($A299&amp;$B299,'[3]产值及收款计划（2026）'!$A:$A&amp;'[3]产值及收款计划（2026）'!$B:$B,'[3]产值及收款计划（2026）'!DE:DE)</f>
        <v>0</v>
      </c>
      <c r="DJ299" s="235" cm="1">
        <f t="array" ref="DJ299">_xlfn.XLOOKUP($A299&amp;$B299,'[3]产值及收款计划（2026）'!$A:$A&amp;'[3]产值及收款计划（2026）'!$B:$B,'[3]产值及收款计划（2026）'!DF:DF)</f>
        <v>0</v>
      </c>
      <c r="DK299" s="235" cm="1">
        <f t="array" ref="DK299">_xlfn.XLOOKUP($A299&amp;$B299,'[3]产值及收款计划（2026）'!$A:$A&amp;'[3]产值及收款计划（2026）'!$B:$B,'[3]产值及收款计划（2026）'!DG:DG)</f>
        <v>0</v>
      </c>
      <c r="DL299" s="235" cm="1">
        <f t="array" ref="DL299">_xlfn.XLOOKUP($A299&amp;$B299,'[3]产值及收款计划（2026）'!$A:$A&amp;'[3]产值及收款计划（2026）'!$B:$B,'[3]产值及收款计划（2026）'!DH:DH)</f>
        <v>0</v>
      </c>
      <c r="DM299" s="235" cm="1">
        <f t="array" ref="DM299">_xlfn.XLOOKUP($A299&amp;$B299,'[3]产值及收款计划（2026）'!$A:$A&amp;'[3]产值及收款计划（2026）'!$B:$B,'[3]产值及收款计划（2026）'!DI:DI)</f>
        <v>0</v>
      </c>
      <c r="DN299" s="235" cm="1">
        <f t="array" ref="DN299">_xlfn.XLOOKUP($A299&amp;$B299,'[3]产值及收款计划（2026）'!$A:$A&amp;'[3]产值及收款计划（2026）'!$B:$B,'[3]产值及收款计划（2026）'!DJ:DJ)</f>
        <v>0</v>
      </c>
      <c r="DO299" s="235" cm="1">
        <f t="array" ref="DO299">_xlfn.XLOOKUP($A299&amp;$B299,'[3]产值及收款计划（2026）'!$A:$A&amp;'[3]产值及收款计划（2026）'!$B:$B,'[3]产值及收款计划（2026）'!DK:DK)</f>
        <v>0</v>
      </c>
      <c r="DP299" s="235" cm="1">
        <f t="array" ref="DP299">_xlfn.XLOOKUP($A299&amp;$B299,'[3]产值及收款计划（2026）'!$A:$A&amp;'[3]产值及收款计划（2026）'!$B:$B,'[3]产值及收款计划（2026）'!DL:DL)</f>
        <v>0</v>
      </c>
      <c r="DQ299" s="243"/>
      <c r="DR299" s="229"/>
    </row>
    <row r="300" ht="81" spans="1:122">
      <c r="A300" s="233">
        <f t="shared" si="21"/>
        <v>8</v>
      </c>
      <c r="B300" s="233" t="s">
        <v>27</v>
      </c>
      <c r="C300" s="234" t="str" cm="1">
        <f t="array" ref="C300">_xlfn.XLOOKUP($A300&amp;$B300,'[3]产值及收款计划（2026）'!$A:$A&amp;'[3]产值及收款计划（2026）'!$B:$B,'[3]产值及收款计划（2026）'!C:C)</f>
        <v>ZHT2024041800038</v>
      </c>
      <c r="D300" s="235" t="str" cm="1">
        <f t="array" ref="D300">_xlfn.XLOOKUP($A300&amp;$B300,'[3]产值及收款计划（2026）'!$A:$A&amp;'[3]产值及收款计划（2026）'!$B:$B,'[3]产值及收款计划（2026）'!D:D)</f>
        <v>上海市奉贤区政府采购信息 2024-026 ——奉贤公安分局全警实战大练兵管 理与智慧练兵比武平台（一期）项目</v>
      </c>
      <c r="E300" s="235" cm="1">
        <f t="array" ref="E300">_xlfn.XLOOKUP($A300&amp;$B300,'[3]产值及收款计划（2026）'!$A:$A&amp;'[3]产值及收款计划（2026）'!$B:$B,'[3]产值及收款计划（2026）'!E:E)</f>
        <v>312.2</v>
      </c>
      <c r="F300" s="235" cm="1">
        <f t="array" ref="F300">_xlfn.XLOOKUP($A300&amp;$B300,'[3]产值及收款计划（2026）'!$A:$A&amp;'[3]产值及收款计划（2026）'!$B:$B,'[3]产值及收款计划（2026）'!F:F)</f>
        <v>312.2</v>
      </c>
      <c r="G300" s="235" cm="1">
        <f t="array" ref="G300">_xlfn.XLOOKUP($A300&amp;$B300,'[3]产值及收款计划（2026）'!$A:$A&amp;'[3]产值及收款计划（2026）'!$B:$B,'[3]产值及收款计划（2026）'!G:G)</f>
        <v>312.2</v>
      </c>
      <c r="H300" s="235" cm="1">
        <f t="array" ref="H300">_xlfn.XLOOKUP($A300&amp;$B300,'[3]产值及收款计划（2026）'!$A:$A&amp;'[3]产值及收款计划（2026）'!$B:$B,'[3]产值及收款计划（2026）'!H:H)</f>
        <v>9.7</v>
      </c>
      <c r="I300" s="236" cm="1">
        <f t="array" ref="I300">_xlfn.XLOOKUP($A300&amp;$B300,'[3]产值及收款计划（2026）'!$A:$A&amp;'[3]产值及收款计划（2026）'!$B:$B,'[3]产值及收款计划（2026）'!I:I)</f>
        <v>0.0310698270339526</v>
      </c>
      <c r="J300" s="237" cm="1">
        <f t="array" ref="J300">_xlfn.XLOOKUP($A300&amp;$B300,'[3]产值及收款计划（2026）'!$A:$A&amp;'[3]产值及收款计划（2026）'!$B:$B,'[3]产值及收款计划（2026）'!J:J)</f>
        <v>0.06</v>
      </c>
      <c r="K300" s="235" t="e" cm="1">
        <f t="array" ref="K300">_xlfn.XLOOKUP($A300&amp;$B300,'[3]产值及收款计划（2026）'!$A:$A&amp;'[3]产值及收款计划（2026）'!$B:$B,'[3]产值及收款计划（2026）'!K:K)</f>
        <v>#REF!</v>
      </c>
      <c r="L300" s="235" t="e" cm="1">
        <f t="array" ref="L300">_xlfn.XLOOKUP($A300&amp;$B300,'[3]产值及收款计划（2026）'!$A:$A&amp;'[3]产值及收款计划（2026）'!$B:$B,'[3]产值及收款计划（2026）'!L:L)</f>
        <v>#REF!</v>
      </c>
      <c r="M300" s="235" t="str" cm="1">
        <f t="array" ref="M300">_xlfn.XLOOKUP($A300&amp;$B300,'[3]产值及收款计划（2026）'!$A:$A&amp;'[3]产值及收款计划（2026）'!$B:$B,'[3]产值及收款计划（2026）'!M:M)</f>
        <v>主导</v>
      </c>
      <c r="N300" s="235" cm="1">
        <f t="array" ref="N300">_xlfn.XLOOKUP($A300&amp;$B300,'[3]产值及收款计划（2026）'!$A:$A&amp;'[3]产值及收款计划（2026）'!$B:$B,'[3]产值及收款计划（2026）'!N:N)</f>
        <v>0</v>
      </c>
      <c r="O300" s="235" t="str" cm="1">
        <f t="array" ref="O300">_xlfn.XLOOKUP($A300&amp;$B300,'[3]产值及收款计划（2026）'!$A:$A&amp;'[3]产值及收款计划（2026）'!$B:$B,'[3]产值及收款计划（2026）'!O:O)</f>
        <v>季娜娜</v>
      </c>
      <c r="P300" s="234" t="str" cm="1">
        <f t="array" ref="P300">_xlfn.XLOOKUP($A300&amp;$B300,'[3]产值及收款计划（2026）'!$A:$A&amp;'[3]产值及收款计划（2026）'!$B:$B,'[3]产值及收款计划（2026）'!P:P)</f>
        <v>25已完结</v>
      </c>
      <c r="Q300" s="235" t="e" cm="1">
        <f t="array" ref="Q300">_xlfn.XLOOKUP($A300&amp;$B300,'[3]产值及收款计划（2026）'!$A:$A&amp;'[3]产值及收款计划（2026）'!$B:$B,'[3]产值及收款计划（2026）'!Q:Q)</f>
        <v>#REF!</v>
      </c>
      <c r="R300" s="235" t="e" cm="1">
        <f t="array" ref="R300">_xlfn.XLOOKUP($A300&amp;$B300,'[3]产值及收款计划（2026）'!$A:$A&amp;'[3]产值及收款计划（2026）'!$B:$B,'[3]产值及收款计划（2026）'!R:R)</f>
        <v>#REF!</v>
      </c>
      <c r="S300" s="235" t="e" cm="1">
        <f t="array" ref="S300">_xlfn.XLOOKUP($A300&amp;$B300,'[3]产值及收款计划（2026）'!$A:$A&amp;'[3]产值及收款计划（2026）'!$B:$B,'[3]产值及收款计划（2026）'!S:S)</f>
        <v>#REF!</v>
      </c>
      <c r="T300" s="235" cm="1">
        <f t="array" ref="T300">_xlfn.XLOOKUP($A300&amp;$B300,'[3]产值及收款计划（2026）'!$A:$A&amp;'[3]产值及收款计划（2026）'!$B:$B,'[3]产值及收款计划（2026）'!T:T)</f>
        <v>312.2</v>
      </c>
      <c r="U300" s="235" cm="1">
        <f t="array" ref="U300">_xlfn.XLOOKUP($A300&amp;$B300,'[3]产值及收款计划（2026）'!$A:$A&amp;'[3]产值及收款计划（2026）'!$B:$B,'[3]产值及收款计划（2026）'!U:U)</f>
        <v>0</v>
      </c>
      <c r="V300" s="235" cm="1">
        <f t="array" ref="V300">_xlfn.XLOOKUP($A300&amp;$B300,'[3]产值及收款计划（2026）'!$A:$A&amp;'[3]产值及收款计划（2026）'!$B:$B,'[3]产值及收款计划（2026）'!V:V)</f>
        <v>0</v>
      </c>
      <c r="W300" s="235" t="e" cm="1">
        <f t="array" ref="W300">_xlfn.XLOOKUP($A300&amp;$B300,'[3]产值及收款计划（2026）'!$A:$A&amp;'[3]产值及收款计划（2026）'!$B:$B,'[3]产值及收款计划（2026）'!W:W)</f>
        <v>#REF!</v>
      </c>
      <c r="X300" s="235" t="e" cm="1">
        <f t="array" ref="X300">_xlfn.XLOOKUP($A300&amp;$B300,'[3]产值及收款计划（2026）'!$A:$A&amp;'[3]产值及收款计划（2026）'!$B:$B,'[3]产值及收款计划（2026）'!X:X)</f>
        <v>#REF!</v>
      </c>
      <c r="Y300" s="235" t="e" cm="1">
        <f t="array" ref="Y300">_xlfn.XLOOKUP($A300&amp;$B300,'[3]产值及收款计划（2026）'!$A:$A&amp;'[3]产值及收款计划（2026）'!$B:$B,'[3]产值及收款计划（2026）'!Y:Y)</f>
        <v>#REF!</v>
      </c>
      <c r="Z300" s="235" t="e" cm="1">
        <f t="array" ref="Z300">_xlfn.XLOOKUP($A300&amp;$B300,'[3]产值及收款计划（2026）'!$A:$A&amp;'[3]产值及收款计划（2026）'!$B:$B,'[3]产值及收款计划（2026）'!Z:Z)</f>
        <v>#REF!</v>
      </c>
      <c r="AA300" s="235" cm="1">
        <f t="array" ref="AA300">_xlfn.XLOOKUP($A300&amp;$B300,'[3]产值及收款计划（2026）'!$A:$A&amp;'[3]产值及收款计划（2026）'!$B:$B,'[3]产值及收款计划（2026）'!AA:AA)</f>
        <v>0</v>
      </c>
      <c r="AB300" s="235" cm="1">
        <f t="array" ref="AB300">_xlfn.XLOOKUP($A300&amp;$B300,'[3]产值及收款计划（2026）'!$A:$A&amp;'[3]产值及收款计划（2026）'!$B:$B,'[3]产值及收款计划（2026）'!AB:AB)</f>
        <v>0</v>
      </c>
      <c r="AC300" s="235" cm="1">
        <f t="array" ref="AC300">_xlfn.XLOOKUP($A300&amp;$B300,'[3]产值及收款计划（2026）'!$A:$A&amp;'[3]产值及收款计划（2026）'!$B:$B,'[3]产值及收款计划（2026）'!AC:AC)</f>
        <v>0</v>
      </c>
      <c r="AD300" s="235" cm="1">
        <f t="array" ref="AD300">_xlfn.XLOOKUP($A300&amp;$B300,'[3]产值及收款计划（2026）'!$A:$A&amp;'[3]产值及收款计划（2026）'!$B:$B,'[3]产值及收款计划（2026）'!AD:AD)</f>
        <v>0</v>
      </c>
      <c r="AE300" s="235" cm="1">
        <f t="array" ref="AE300">_xlfn.XLOOKUP($A300&amp;$B300,'[3]产值及收款计划（2026）'!$A:$A&amp;'[3]产值及收款计划（2026）'!$B:$B,'[3]产值及收款计划（2026）'!AE:AE)</f>
        <v>0</v>
      </c>
      <c r="AF300" s="235" cm="1">
        <f t="array" ref="AF300">_xlfn.XLOOKUP($A300&amp;$B300,'[3]产值及收款计划（2026）'!$A:$A&amp;'[3]产值及收款计划（2026）'!$B:$B,'[3]产值及收款计划（2026）'!AF:AF)</f>
        <v>0</v>
      </c>
      <c r="AG300" s="235" cm="1">
        <f t="array" ref="AG300">_xlfn.XLOOKUP($A300&amp;$B300,'[3]产值及收款计划（2026）'!$A:$A&amp;'[3]产值及收款计划（2026）'!$B:$B,'[3]产值及收款计划（2026）'!AG:AG)</f>
        <v>0</v>
      </c>
      <c r="AH300" s="235" cm="1">
        <f t="array" ref="AH300">_xlfn.XLOOKUP($A300&amp;$B300,'[3]产值及收款计划（2026）'!$A:$A&amp;'[3]产值及收款计划（2026）'!$B:$B,'[3]产值及收款计划（2026）'!AH:AH)</f>
        <v>0</v>
      </c>
      <c r="AI300" s="235" cm="1">
        <f t="array" ref="AI300">_xlfn.XLOOKUP($A300&amp;$B300,'[3]产值及收款计划（2026）'!$A:$A&amp;'[3]产值及收款计划（2026）'!$B:$B,'[3]产值及收款计划（2026）'!AI:AI)</f>
        <v>0</v>
      </c>
      <c r="AJ300" s="235" cm="1">
        <f t="array" ref="AJ300">_xlfn.XLOOKUP($A300&amp;$B300,'[3]产值及收款计划（2026）'!$A:$A&amp;'[3]产值及收款计划（2026）'!$B:$B,'[3]产值及收款计划（2026）'!AJ:AJ)</f>
        <v>0</v>
      </c>
      <c r="AK300" s="235" cm="1">
        <f t="array" ref="AK300">_xlfn.XLOOKUP($A300&amp;$B300,'[3]产值及收款计划（2026）'!$A:$A&amp;'[3]产值及收款计划（2026）'!$B:$B,'[3]产值及收款计划（2026）'!AK:AK)</f>
        <v>0</v>
      </c>
      <c r="AL300" s="235" cm="1">
        <f t="array" ref="AL300">_xlfn.XLOOKUP($A300&amp;$B300,'[3]产值及收款计划（2026）'!$A:$A&amp;'[3]产值及收款计划（2026）'!$B:$B,'[3]产值及收款计划（2026）'!AL:AL)</f>
        <v>0</v>
      </c>
      <c r="AM300" s="242" cm="1">
        <f t="array" ref="AM300">_xlfn.LET(_xlpm.勾选月份状态数组,TRANSPOSE('PPT(12-15页）-TOP10'!$A$3:$A$14),_xlpm.选择数据区,IF('PPT(12-15页）-TOP10'!$E$3="收款",$BA300:$BL300,$AA300:$AL300),SUM(_xlfn._xlws.FILTER(_xlpm.选择数据区,_xlpm.勾选月份状态数组,"")))</f>
        <v>0</v>
      </c>
      <c r="AN300" s="235" t="e">
        <f>_xlfn.XLOOKUP($C300,应收未收表!$T:$T,应收未收表!AA:AA)</f>
        <v>#N/A</v>
      </c>
      <c r="AO300" s="235" t="e">
        <f>_xlfn.XLOOKUP($C300,应收未收表!$T:$T,应收未收表!AB:AB)</f>
        <v>#N/A</v>
      </c>
      <c r="AP300" s="235" t="e">
        <f>_xlfn.XLOOKUP($C300,应收未收表!$T:$T,应收未收表!AC:AC)</f>
        <v>#N/A</v>
      </c>
      <c r="AQ300" s="235" t="e">
        <f>_xlfn.XLOOKUP($C300,应收未收表!$T:$T,应收未收表!AE:AE)</f>
        <v>#N/A</v>
      </c>
      <c r="AR300" s="235" t="e">
        <f>_xlfn.XLOOKUP($C300,应收未收表!$T:$T,应收未收表!AF:AF)</f>
        <v>#N/A</v>
      </c>
      <c r="AS300" s="235" t="e" cm="1">
        <f t="array" ref="AS300">_xlfn.XLOOKUP($A300&amp;$B300,'[3]产值及收款计划（2026）'!$A:$A&amp;'[3]产值及收款计划（2026）'!$B:$B,'[3]产值及收款计划（2026）'!AS:AS)</f>
        <v>#REF!</v>
      </c>
      <c r="AT300" s="235" t="e" cm="1">
        <f t="array" ref="AT300">_xlfn.XLOOKUP($A300&amp;$B300,'[3]产值及收款计划（2026）'!$A:$A&amp;'[3]产值及收款计划（2026）'!$B:$B,'[3]产值及收款计划（2026）'!AT:AT)</f>
        <v>#REF!</v>
      </c>
      <c r="AU300" s="235" t="e" cm="1">
        <f t="array" ref="AU300">_xlfn.XLOOKUP($A300&amp;$B300,'[3]产值及收款计划（2026）'!$A:$A&amp;'[3]产值及收款计划（2026）'!$B:$B,'[3]产值及收款计划（2026）'!AU:AU)</f>
        <v>#REF!</v>
      </c>
      <c r="AV300" s="235" t="e" cm="1">
        <f t="array" ref="AV300">_xlfn.XLOOKUP($A300&amp;$B300,'[3]产值及收款计划（2026）'!$A:$A&amp;'[3]产值及收款计划（2026）'!$B:$B,'[3]产值及收款计划（2026）'!AV:AV)</f>
        <v>#REF!</v>
      </c>
      <c r="AW300" s="235" cm="1">
        <f t="array" ref="AW300">_xlfn.XLOOKUP($A300&amp;$B300,'[3]产值及收款计划（2026）'!$A:$A&amp;'[3]产值及收款计划（2026）'!$B:$B,'[3]产值及收款计划（2026）'!AW:AW)</f>
        <v>218.54</v>
      </c>
      <c r="AX300" s="235" cm="1">
        <f t="array" ref="AX300">_xlfn.XLOOKUP($A300&amp;$B300,'[3]产值及收款计划（2026）'!$A:$A&amp;'[3]产值及收款计划（2026）'!$B:$B,'[3]产值及收款计划（2026）'!AX:AX)</f>
        <v>0</v>
      </c>
      <c r="AY300" s="235" cm="1">
        <f t="array" ref="AY300">_xlfn.XLOOKUP($A300&amp;$B300,'[3]产值及收款计划（2026）'!$A:$A&amp;'[3]产值及收款计划（2026）'!$B:$B,'[3]产值及收款计划（2026）'!AY:AY)</f>
        <v>93.66</v>
      </c>
      <c r="AZ300" s="235" cm="1">
        <f t="array" ref="AZ300">_xlfn.XLOOKUP($A300&amp;$B300,'[3]产值及收款计划（2026）'!$A:$A&amp;'[3]产值及收款计划（2026）'!$B:$B,'[3]产值及收款计划（2026）'!AZ:AZ)</f>
        <v>93.66</v>
      </c>
      <c r="BA300" s="235" cm="1">
        <f t="array" ref="BA300">_xlfn.XLOOKUP($A300&amp;$B300,'[3]产值及收款计划（2026）'!$A:$A&amp;'[3]产值及收款计划（2026）'!$B:$B,'[3]产值及收款计划（2026）'!BA:BA)</f>
        <v>0</v>
      </c>
      <c r="BB300" s="235" cm="1">
        <f t="array" ref="BB300">_xlfn.XLOOKUP($A300&amp;$B300,'[3]产值及收款计划（2026）'!$A:$A&amp;'[3]产值及收款计划（2026）'!$B:$B,'[3]产值及收款计划（2026）'!BB:BB)</f>
        <v>93.66</v>
      </c>
      <c r="BC300" s="235" cm="1">
        <f t="array" ref="BC300">_xlfn.XLOOKUP($A300&amp;$B300,'[3]产值及收款计划（2026）'!$A:$A&amp;'[3]产值及收款计划（2026）'!$B:$B,'[3]产值及收款计划（2026）'!BC:BC)</f>
        <v>93.66</v>
      </c>
      <c r="BD300" s="235" cm="1">
        <f t="array" ref="BD300">_xlfn.XLOOKUP($A300&amp;$B300,'[3]产值及收款计划（2026）'!$A:$A&amp;'[3]产值及收款计划（2026）'!$B:$B,'[3]产值及收款计划（2026）'!BD:BD)</f>
        <v>0</v>
      </c>
      <c r="BE300" s="235" cm="1">
        <f t="array" ref="BE300">_xlfn.XLOOKUP($A300&amp;$B300,'[3]产值及收款计划（2026）'!$A:$A&amp;'[3]产值及收款计划（2026）'!$B:$B,'[3]产值及收款计划（2026）'!BE:BE)</f>
        <v>0</v>
      </c>
      <c r="BF300" s="235" cm="1">
        <f t="array" ref="BF300">_xlfn.XLOOKUP($A300&amp;$B300,'[3]产值及收款计划（2026）'!$A:$A&amp;'[3]产值及收款计划（2026）'!$B:$B,'[3]产值及收款计划（2026）'!BF:BF)</f>
        <v>0</v>
      </c>
      <c r="BG300" s="235" cm="1">
        <f t="array" ref="BG300">_xlfn.XLOOKUP($A300&amp;$B300,'[3]产值及收款计划（2026）'!$A:$A&amp;'[3]产值及收款计划（2026）'!$B:$B,'[3]产值及收款计划（2026）'!BG:BG)</f>
        <v>0</v>
      </c>
      <c r="BH300" s="235" cm="1">
        <f t="array" ref="BH300">_xlfn.XLOOKUP($A300&amp;$B300,'[3]产值及收款计划（2026）'!$A:$A&amp;'[3]产值及收款计划（2026）'!$B:$B,'[3]产值及收款计划（2026）'!BH:BH)</f>
        <v>0</v>
      </c>
      <c r="BI300" s="235" cm="1">
        <f t="array" ref="BI300">_xlfn.XLOOKUP($A300&amp;$B300,'[3]产值及收款计划（2026）'!$A:$A&amp;'[3]产值及收款计划（2026）'!$B:$B,'[3]产值及收款计划（2026）'!BI:BI)</f>
        <v>0</v>
      </c>
      <c r="BJ300" s="235" cm="1">
        <f t="array" ref="BJ300">_xlfn.XLOOKUP($A300&amp;$B300,'[3]产值及收款计划（2026）'!$A:$A&amp;'[3]产值及收款计划（2026）'!$B:$B,'[3]产值及收款计划（2026）'!BJ:BJ)</f>
        <v>0</v>
      </c>
      <c r="BK300" s="235" cm="1">
        <f t="array" ref="BK300">_xlfn.XLOOKUP($A300&amp;$B300,'[3]产值及收款计划（2026）'!$A:$A&amp;'[3]产值及收款计划（2026）'!$B:$B,'[3]产值及收款计划（2026）'!BK:BK)</f>
        <v>0</v>
      </c>
      <c r="BL300" s="235" cm="1">
        <f t="array" ref="BL300">_xlfn.XLOOKUP($A300&amp;$B300,'[3]产值及收款计划（2026）'!$A:$A&amp;'[3]产值及收款计划（2026）'!$B:$B,'[3]产值及收款计划（2026）'!BL:BL)</f>
        <v>0</v>
      </c>
      <c r="BM300" s="235"/>
      <c r="BN300" s="235"/>
      <c r="BO300" s="235"/>
      <c r="BP300" s="235"/>
      <c r="BQ300" s="235" t="e">
        <f>_xlfn.XLOOKUP($C300,应收未收表!$AJ:$AJ,应收未收表!AK:AK)</f>
        <v>#N/A</v>
      </c>
      <c r="BR300" s="235" t="e">
        <f>_xlfn.XLOOKUP($C300,应收未收表!$AJ:$AJ,应收未收表!AL:AL)</f>
        <v>#N/A</v>
      </c>
      <c r="BS300" s="235" t="e">
        <f>_xlfn.XLOOKUP($C300,应收未收表!$AJ:$AJ,应收未收表!AM:AM)</f>
        <v>#N/A</v>
      </c>
      <c r="BT300" s="235" t="e">
        <f>_xlfn.XLOOKUP($C300,应收未收表!$AJ:$AJ,应收未收表!AN:AN)</f>
        <v>#N/A</v>
      </c>
      <c r="BU300" s="234" t="str" cm="1">
        <f t="array" ref="BU300">_xlfn.XLOOKUP($A300&amp;$B300,'[3]产值及收款计划（2026）'!$A:$A&amp;'[3]产值及收款计划（2026）'!$B:$B,'[3]产值及收款计划（2026）'!BQ:BQ)</f>
        <v>上海市公安局奉贤分局</v>
      </c>
      <c r="BV300" s="235" t="e" cm="1">
        <f t="array" ref="BV300">_xlfn.XLOOKUP($A300&amp;$B300,'[3]产值及收款计划（2026）'!$A:$A&amp;'[3]产值及收款计划（2026）'!$B:$B,'[3]产值及收款计划（2026）'!BR:BR)</f>
        <v>#REF!</v>
      </c>
      <c r="CE300" s="235" cm="1">
        <f t="array" ref="CE300">_xlfn.XLOOKUP($A300&amp;$B300,'[3]产值及收款计划（2026）'!$A:$A&amp;'[3]产值及收款计划（2026）'!$B:$B,'[3]产值及收款计划（2026）'!CA:CA)</f>
        <v>0</v>
      </c>
      <c r="CF300" s="235" cm="1">
        <f t="array" ref="CF300">_xlfn.XLOOKUP($A300&amp;$B300,'[3]产值及收款计划（2026）'!$A:$A&amp;'[3]产值及收款计划（2026）'!$B:$B,'[3]产值及收款计划（2026）'!CB:CB)</f>
        <v>0</v>
      </c>
      <c r="CG300" s="235" cm="1">
        <f t="array" ref="CG300">_xlfn.XLOOKUP($A300&amp;$B300,'[3]产值及收款计划（2026）'!$A:$A&amp;'[3]产值及收款计划（2026）'!$B:$B,'[3]产值及收款计划（2026）'!CC:CC)</f>
        <v>0</v>
      </c>
      <c r="CH300" s="235" cm="1">
        <f t="array" ref="CH300">_xlfn.XLOOKUP($A300&amp;$B300,'[3]产值及收款计划（2026）'!$A:$A&amp;'[3]产值及收款计划（2026）'!$B:$B,'[3]产值及收款计划（2026）'!CD:CD)</f>
        <v>0</v>
      </c>
      <c r="CI300" s="235" cm="1">
        <f t="array" ref="CI300">_xlfn.XLOOKUP($A300&amp;$B300,'[3]产值及收款计划（2026）'!$A:$A&amp;'[3]产值及收款计划（2026）'!$B:$B,'[3]产值及收款计划（2026）'!CE:CE)</f>
        <v>0</v>
      </c>
      <c r="CJ300" s="235" cm="1">
        <f t="array" ref="CJ300">_xlfn.XLOOKUP($A300&amp;$B300,'[3]产值及收款计划（2026）'!$A:$A&amp;'[3]产值及收款计划（2026）'!$B:$B,'[3]产值及收款计划（2026）'!CF:CF)</f>
        <v>0</v>
      </c>
      <c r="CK300" s="235" cm="1">
        <f t="array" ref="CK300">_xlfn.XLOOKUP($A300&amp;$B300,'[3]产值及收款计划（2026）'!$A:$A&amp;'[3]产值及收款计划（2026）'!$B:$B,'[3]产值及收款计划（2026）'!CG:CG)</f>
        <v>0</v>
      </c>
      <c r="CL300" s="235" cm="1">
        <f t="array" ref="CL300">_xlfn.XLOOKUP($A300&amp;$B300,'[3]产值及收款计划（2026）'!$A:$A&amp;'[3]产值及收款计划（2026）'!$B:$B,'[3]产值及收款计划（2026）'!CH:CH)</f>
        <v>0</v>
      </c>
      <c r="CM300" s="235" cm="1">
        <f t="array" ref="CM300">_xlfn.XLOOKUP($A300&amp;$B300,'[3]产值及收款计划（2026）'!$A:$A&amp;'[3]产值及收款计划（2026）'!$B:$B,'[3]产值及收款计划（2026）'!CI:CI)</f>
        <v>0</v>
      </c>
      <c r="CN300" s="235" cm="1">
        <f t="array" ref="CN300">_xlfn.XLOOKUP($A300&amp;$B300,'[3]产值及收款计划（2026）'!$A:$A&amp;'[3]产值及收款计划（2026）'!$B:$B,'[3]产值及收款计划（2026）'!CJ:CJ)</f>
        <v>0</v>
      </c>
      <c r="CO300" s="235" cm="1">
        <f t="array" ref="CO300">_xlfn.XLOOKUP($A300&amp;$B300,'[3]产值及收款计划（2026）'!$A:$A&amp;'[3]产值及收款计划（2026）'!$B:$B,'[3]产值及收款计划（2026）'!CK:CK)</f>
        <v>0</v>
      </c>
      <c r="CP300" s="235" cm="1">
        <f t="array" ref="CP300">_xlfn.XLOOKUP($A300&amp;$B300,'[3]产值及收款计划（2026）'!$A:$A&amp;'[3]产值及收款计划（2026）'!$B:$B,'[3]产值及收款计划（2026）'!CL:CL)</f>
        <v>0</v>
      </c>
      <c r="DE300" s="235" cm="1">
        <f t="array" ref="DE300">_xlfn.XLOOKUP($A300&amp;$B300,'[3]产值及收款计划（2026）'!$A:$A&amp;'[3]产值及收款计划（2026）'!$B:$B,'[3]产值及收款计划（2026）'!DA:DA)</f>
        <v>0</v>
      </c>
      <c r="DF300" s="235" cm="1">
        <f t="array" ref="DF300">_xlfn.XLOOKUP($A300&amp;$B300,'[3]产值及收款计划（2026）'!$A:$A&amp;'[3]产值及收款计划（2026）'!$B:$B,'[3]产值及收款计划（2026）'!DB:DB)</f>
        <v>0</v>
      </c>
      <c r="DG300" s="235" cm="1">
        <f t="array" ref="DG300">_xlfn.XLOOKUP($A300&amp;$B300,'[3]产值及收款计划（2026）'!$A:$A&amp;'[3]产值及收款计划（2026）'!$B:$B,'[3]产值及收款计划（2026）'!DC:DC)</f>
        <v>0</v>
      </c>
      <c r="DH300" s="235" cm="1">
        <f t="array" ref="DH300">_xlfn.XLOOKUP($A300&amp;$B300,'[3]产值及收款计划（2026）'!$A:$A&amp;'[3]产值及收款计划（2026）'!$B:$B,'[3]产值及收款计划（2026）'!DD:DD)</f>
        <v>0</v>
      </c>
      <c r="DI300" s="235" cm="1">
        <f t="array" ref="DI300">_xlfn.XLOOKUP($A300&amp;$B300,'[3]产值及收款计划（2026）'!$A:$A&amp;'[3]产值及收款计划（2026）'!$B:$B,'[3]产值及收款计划（2026）'!DE:DE)</f>
        <v>0</v>
      </c>
      <c r="DJ300" s="235" cm="1">
        <f t="array" ref="DJ300">_xlfn.XLOOKUP($A300&amp;$B300,'[3]产值及收款计划（2026）'!$A:$A&amp;'[3]产值及收款计划（2026）'!$B:$B,'[3]产值及收款计划（2026）'!DF:DF)</f>
        <v>0</v>
      </c>
      <c r="DK300" s="235" cm="1">
        <f t="array" ref="DK300">_xlfn.XLOOKUP($A300&amp;$B300,'[3]产值及收款计划（2026）'!$A:$A&amp;'[3]产值及收款计划（2026）'!$B:$B,'[3]产值及收款计划（2026）'!DG:DG)</f>
        <v>0</v>
      </c>
      <c r="DL300" s="235" cm="1">
        <f t="array" ref="DL300">_xlfn.XLOOKUP($A300&amp;$B300,'[3]产值及收款计划（2026）'!$A:$A&amp;'[3]产值及收款计划（2026）'!$B:$B,'[3]产值及收款计划（2026）'!DH:DH)</f>
        <v>0</v>
      </c>
      <c r="DM300" s="235" cm="1">
        <f t="array" ref="DM300">_xlfn.XLOOKUP($A300&amp;$B300,'[3]产值及收款计划（2026）'!$A:$A&amp;'[3]产值及收款计划（2026）'!$B:$B,'[3]产值及收款计划（2026）'!DI:DI)</f>
        <v>0</v>
      </c>
      <c r="DN300" s="235" cm="1">
        <f t="array" ref="DN300">_xlfn.XLOOKUP($A300&amp;$B300,'[3]产值及收款计划（2026）'!$A:$A&amp;'[3]产值及收款计划（2026）'!$B:$B,'[3]产值及收款计划（2026）'!DJ:DJ)</f>
        <v>0</v>
      </c>
      <c r="DO300" s="235" cm="1">
        <f t="array" ref="DO300">_xlfn.XLOOKUP($A300&amp;$B300,'[3]产值及收款计划（2026）'!$A:$A&amp;'[3]产值及收款计划（2026）'!$B:$B,'[3]产值及收款计划（2026）'!DK:DK)</f>
        <v>0</v>
      </c>
      <c r="DP300" s="235" cm="1">
        <f t="array" ref="DP300">_xlfn.XLOOKUP($A300&amp;$B300,'[3]产值及收款计划（2026）'!$A:$A&amp;'[3]产值及收款计划（2026）'!$B:$B,'[3]产值及收款计划（2026）'!DL:DL)</f>
        <v>0</v>
      </c>
      <c r="DQ300" s="243"/>
      <c r="DR300" s="229"/>
    </row>
    <row r="301" ht="20.25" spans="1:122">
      <c r="A301" s="233">
        <f t="shared" si="21"/>
        <v>9</v>
      </c>
      <c r="B301" s="233" t="s">
        <v>27</v>
      </c>
      <c r="C301" s="234" t="str" cm="1">
        <f t="array" ref="C301">_xlfn.XLOOKUP($A301&amp;$B301,'[3]产值及收款计划（2026）'!$A:$A&amp;'[3]产值及收款计划（2026）'!$B:$B,'[3]产值及收款计划（2026）'!C:C)</f>
        <v>ZHT2024071000086</v>
      </c>
      <c r="D301" s="234" t="str" cm="1">
        <f t="array" ref="D301">_xlfn.XLOOKUP($A301&amp;$B301,'[3]产值及收款计划（2026）'!$A:$A&amp;'[3]产值及收款计划（2026）'!$B:$B,'[3]产值及收款计划（2026）'!D:D)</f>
        <v>2024年城市运营上海停车APP等保测评服务</v>
      </c>
      <c r="E301" s="235" cm="1">
        <f t="array" ref="E301">_xlfn.XLOOKUP($A301&amp;$B301,'[3]产值及收款计划（2026）'!$A:$A&amp;'[3]产值及收款计划（2026）'!$B:$B,'[3]产值及收款计划（2026）'!E:E)</f>
        <v>15.5</v>
      </c>
      <c r="F301" s="235" cm="1">
        <f t="array" ref="F301">_xlfn.XLOOKUP($A301&amp;$B301,'[3]产值及收款计划（2026）'!$A:$A&amp;'[3]产值及收款计划（2026）'!$B:$B,'[3]产值及收款计划（2026）'!F:F)</f>
        <v>15.5</v>
      </c>
      <c r="G301" s="235" cm="1">
        <f t="array" ref="G301">_xlfn.XLOOKUP($A301&amp;$B301,'[3]产值及收款计划（2026）'!$A:$A&amp;'[3]产值及收款计划（2026）'!$B:$B,'[3]产值及收款计划（2026）'!G:G)</f>
        <v>15.5</v>
      </c>
      <c r="H301" s="235" cm="1">
        <f t="array" ref="H301">_xlfn.XLOOKUP($A301&amp;$B301,'[3]产值及收款计划（2026）'!$A:$A&amp;'[3]产值及收款计划（2026）'!$B:$B,'[3]产值及收款计划（2026）'!H:H)</f>
        <v>2</v>
      </c>
      <c r="I301" s="236" cm="1">
        <f t="array" ref="I301">_xlfn.XLOOKUP($A301&amp;$B301,'[3]产值及收款计划（2026）'!$A:$A&amp;'[3]产值及收款计划（2026）'!$B:$B,'[3]产值及收款计划（2026）'!I:I)</f>
        <v>0.129032258064516</v>
      </c>
      <c r="J301" s="237" cm="1">
        <f t="array" ref="J301">_xlfn.XLOOKUP($A301&amp;$B301,'[3]产值及收款计划（2026）'!$A:$A&amp;'[3]产值及收款计划（2026）'!$B:$B,'[3]产值及收款计划（2026）'!J:J)</f>
        <v>0.06</v>
      </c>
      <c r="K301" s="235" t="e" cm="1">
        <f t="array" ref="K301">_xlfn.XLOOKUP($A301&amp;$B301,'[3]产值及收款计划（2026）'!$A:$A&amp;'[3]产值及收款计划（2026）'!$B:$B,'[3]产值及收款计划（2026）'!K:K)</f>
        <v>#REF!</v>
      </c>
      <c r="L301" s="235" t="e" cm="1">
        <f t="array" ref="L301">_xlfn.XLOOKUP($A301&amp;$B301,'[3]产值及收款计划（2026）'!$A:$A&amp;'[3]产值及收款计划（2026）'!$B:$B,'[3]产值及收款计划（2026）'!L:L)</f>
        <v>#REF!</v>
      </c>
      <c r="M301" s="235" t="str" cm="1">
        <f t="array" ref="M301">_xlfn.XLOOKUP($A301&amp;$B301,'[3]产值及收款计划（2026）'!$A:$A&amp;'[3]产值及收款计划（2026）'!$B:$B,'[3]产值及收款计划（2026）'!M:M)</f>
        <v>主导</v>
      </c>
      <c r="N301" s="235" cm="1">
        <f t="array" ref="N301">_xlfn.XLOOKUP($A301&amp;$B301,'[3]产值及收款计划（2026）'!$A:$A&amp;'[3]产值及收款计划（2026）'!$B:$B,'[3]产值及收款计划（2026）'!N:N)</f>
        <v>0</v>
      </c>
      <c r="O301" s="235" t="str" cm="1">
        <f t="array" ref="O301">_xlfn.XLOOKUP($A301&amp;$B301,'[3]产值及收款计划（2026）'!$A:$A&amp;'[3]产值及收款计划（2026）'!$B:$B,'[3]产值及收款计划（2026）'!O:O)</f>
        <v>涂勋</v>
      </c>
      <c r="P301" s="234" t="str" cm="1">
        <f t="array" ref="P301">_xlfn.XLOOKUP($A301&amp;$B301,'[3]产值及收款计划（2026）'!$A:$A&amp;'[3]产值及收款计划（2026）'!$B:$B,'[3]产值及收款计划（2026）'!P:P)</f>
        <v>在建</v>
      </c>
      <c r="Q301" s="235" t="e" cm="1">
        <f t="array" ref="Q301">_xlfn.XLOOKUP($A301&amp;$B301,'[3]产值及收款计划（2026）'!$A:$A&amp;'[3]产值及收款计划（2026）'!$B:$B,'[3]产值及收款计划（2026）'!Q:Q)</f>
        <v>#REF!</v>
      </c>
      <c r="R301" s="235" t="e" cm="1">
        <f t="array" ref="R301">_xlfn.XLOOKUP($A301&amp;$B301,'[3]产值及收款计划（2026）'!$A:$A&amp;'[3]产值及收款计划（2026）'!$B:$B,'[3]产值及收款计划（2026）'!R:R)</f>
        <v>#REF!</v>
      </c>
      <c r="S301" s="235" t="e" cm="1">
        <f t="array" ref="S301">_xlfn.XLOOKUP($A301&amp;$B301,'[3]产值及收款计划（2026）'!$A:$A&amp;'[3]产值及收款计划（2026）'!$B:$B,'[3]产值及收款计划（2026）'!S:S)</f>
        <v>#REF!</v>
      </c>
      <c r="T301" s="235" cm="1">
        <f t="array" ref="T301">_xlfn.XLOOKUP($A301&amp;$B301,'[3]产值及收款计划（2026）'!$A:$A&amp;'[3]产值及收款计划（2026）'!$B:$B,'[3]产值及收款计划（2026）'!T:T)</f>
        <v>0</v>
      </c>
      <c r="U301" s="235" cm="1">
        <f t="array" ref="U301">_xlfn.XLOOKUP($A301&amp;$B301,'[3]产值及收款计划（2026）'!$A:$A&amp;'[3]产值及收款计划（2026）'!$B:$B,'[3]产值及收款计划（2026）'!U:U)</f>
        <v>0</v>
      </c>
      <c r="V301" s="235" cm="1">
        <f t="array" ref="V301">_xlfn.XLOOKUP($A301&amp;$B301,'[3]产值及收款计划（2026）'!$A:$A&amp;'[3]产值及收款计划（2026）'!$B:$B,'[3]产值及收款计划（2026）'!V:V)</f>
        <v>15.5</v>
      </c>
      <c r="W301" s="235" t="e" cm="1">
        <f t="array" ref="W301">_xlfn.XLOOKUP($A301&amp;$B301,'[3]产值及收款计划（2026）'!$A:$A&amp;'[3]产值及收款计划（2026）'!$B:$B,'[3]产值及收款计划（2026）'!W:W)</f>
        <v>#REF!</v>
      </c>
      <c r="X301" s="235" t="e" cm="1">
        <f t="array" ref="X301">_xlfn.XLOOKUP($A301&amp;$B301,'[3]产值及收款计划（2026）'!$A:$A&amp;'[3]产值及收款计划（2026）'!$B:$B,'[3]产值及收款计划（2026）'!X:X)</f>
        <v>#REF!</v>
      </c>
      <c r="Y301" s="235" t="e" cm="1">
        <f t="array" ref="Y301">_xlfn.XLOOKUP($A301&amp;$B301,'[3]产值及收款计划（2026）'!$A:$A&amp;'[3]产值及收款计划（2026）'!$B:$B,'[3]产值及收款计划（2026）'!Y:Y)</f>
        <v>#REF!</v>
      </c>
      <c r="Z301" s="235" t="e" cm="1">
        <f t="array" ref="Z301">_xlfn.XLOOKUP($A301&amp;$B301,'[3]产值及收款计划（2026）'!$A:$A&amp;'[3]产值及收款计划（2026）'!$B:$B,'[3]产值及收款计划（2026）'!Z:Z)</f>
        <v>#REF!</v>
      </c>
      <c r="AA301" s="235" cm="1">
        <f t="array" ref="AA301">_xlfn.XLOOKUP($A301&amp;$B301,'[3]产值及收款计划（2026）'!$A:$A&amp;'[3]产值及收款计划（2026）'!$B:$B,'[3]产值及收款计划（2026）'!AA:AA)</f>
        <v>0</v>
      </c>
      <c r="AB301" s="235" cm="1">
        <f t="array" ref="AB301">_xlfn.XLOOKUP($A301&amp;$B301,'[3]产值及收款计划（2026）'!$A:$A&amp;'[3]产值及收款计划（2026）'!$B:$B,'[3]产值及收款计划（2026）'!AB:AB)</f>
        <v>0</v>
      </c>
      <c r="AC301" s="235" cm="1">
        <f t="array" ref="AC301">_xlfn.XLOOKUP($A301&amp;$B301,'[3]产值及收款计划（2026）'!$A:$A&amp;'[3]产值及收款计划（2026）'!$B:$B,'[3]产值及收款计划（2026）'!AC:AC)</f>
        <v>0</v>
      </c>
      <c r="AD301" s="235" cm="1">
        <f t="array" ref="AD301">_xlfn.XLOOKUP($A301&amp;$B301,'[3]产值及收款计划（2026）'!$A:$A&amp;'[3]产值及收款计划（2026）'!$B:$B,'[3]产值及收款计划（2026）'!AD:AD)</f>
        <v>0</v>
      </c>
      <c r="AE301" s="235" cm="1">
        <f t="array" ref="AE301">_xlfn.XLOOKUP($A301&amp;$B301,'[3]产值及收款计划（2026）'!$A:$A&amp;'[3]产值及收款计划（2026）'!$B:$B,'[3]产值及收款计划（2026）'!AE:AE)</f>
        <v>0</v>
      </c>
      <c r="AF301" s="235" cm="1">
        <f t="array" ref="AF301">_xlfn.XLOOKUP($A301&amp;$B301,'[3]产值及收款计划（2026）'!$A:$A&amp;'[3]产值及收款计划（2026）'!$B:$B,'[3]产值及收款计划（2026）'!AF:AF)</f>
        <v>0</v>
      </c>
      <c r="AG301" s="235" cm="1">
        <f t="array" ref="AG301">_xlfn.XLOOKUP($A301&amp;$B301,'[3]产值及收款计划（2026）'!$A:$A&amp;'[3]产值及收款计划（2026）'!$B:$B,'[3]产值及收款计划（2026）'!AG:AG)</f>
        <v>0</v>
      </c>
      <c r="AH301" s="235" cm="1">
        <f t="array" ref="AH301">_xlfn.XLOOKUP($A301&amp;$B301,'[3]产值及收款计划（2026）'!$A:$A&amp;'[3]产值及收款计划（2026）'!$B:$B,'[3]产值及收款计划（2026）'!AH:AH)</f>
        <v>0</v>
      </c>
      <c r="AI301" s="235" cm="1">
        <f t="array" ref="AI301">_xlfn.XLOOKUP($A301&amp;$B301,'[3]产值及收款计划（2026）'!$A:$A&amp;'[3]产值及收款计划（2026）'!$B:$B,'[3]产值及收款计划（2026）'!AI:AI)</f>
        <v>0</v>
      </c>
      <c r="AJ301" s="235" cm="1">
        <f t="array" ref="AJ301">_xlfn.XLOOKUP($A301&amp;$B301,'[3]产值及收款计划（2026）'!$A:$A&amp;'[3]产值及收款计划（2026）'!$B:$B,'[3]产值及收款计划（2026）'!AJ:AJ)</f>
        <v>0</v>
      </c>
      <c r="AK301" s="235" cm="1">
        <f t="array" ref="AK301">_xlfn.XLOOKUP($A301&amp;$B301,'[3]产值及收款计划（2026）'!$A:$A&amp;'[3]产值及收款计划（2026）'!$B:$B,'[3]产值及收款计划（2026）'!AK:AK)</f>
        <v>0</v>
      </c>
      <c r="AL301" s="235" cm="1">
        <f t="array" ref="AL301">_xlfn.XLOOKUP($A301&amp;$B301,'[3]产值及收款计划（2026）'!$A:$A&amp;'[3]产值及收款计划（2026）'!$B:$B,'[3]产值及收款计划（2026）'!AL:AL)</f>
        <v>0</v>
      </c>
      <c r="AM301" s="242" cm="1">
        <f t="array" ref="AM301">_xlfn.LET(_xlpm.勾选月份状态数组,TRANSPOSE('PPT(12-15页）-TOP10'!$A$3:$A$14),_xlpm.选择数据区,IF('PPT(12-15页）-TOP10'!$E$3="收款",$BA301:$BL301,$AA301:$AL301),SUM(_xlfn._xlws.FILTER(_xlpm.选择数据区,_xlpm.勾选月份状态数组,"")))</f>
        <v>0</v>
      </c>
      <c r="AN301" s="235" t="e">
        <f>_xlfn.XLOOKUP($C301,应收未收表!$T:$T,应收未收表!AA:AA)</f>
        <v>#N/A</v>
      </c>
      <c r="AO301" s="235" t="e">
        <f>_xlfn.XLOOKUP($C301,应收未收表!$T:$T,应收未收表!AB:AB)</f>
        <v>#N/A</v>
      </c>
      <c r="AP301" s="235" t="e">
        <f>_xlfn.XLOOKUP($C301,应收未收表!$T:$T,应收未收表!AC:AC)</f>
        <v>#N/A</v>
      </c>
      <c r="AQ301" s="235" t="e">
        <f>_xlfn.XLOOKUP($C301,应收未收表!$T:$T,应收未收表!AE:AE)</f>
        <v>#N/A</v>
      </c>
      <c r="AR301" s="235" t="e">
        <f>_xlfn.XLOOKUP($C301,应收未收表!$T:$T,应收未收表!AF:AF)</f>
        <v>#N/A</v>
      </c>
      <c r="AS301" s="235" t="e" cm="1">
        <f t="array" ref="AS301">_xlfn.XLOOKUP($A301&amp;$B301,'[3]产值及收款计划（2026）'!$A:$A&amp;'[3]产值及收款计划（2026）'!$B:$B,'[3]产值及收款计划（2026）'!AS:AS)</f>
        <v>#REF!</v>
      </c>
      <c r="AT301" s="235" t="e" cm="1">
        <f t="array" ref="AT301">_xlfn.XLOOKUP($A301&amp;$B301,'[3]产值及收款计划（2026）'!$A:$A&amp;'[3]产值及收款计划（2026）'!$B:$B,'[3]产值及收款计划（2026）'!AT:AT)</f>
        <v>#REF!</v>
      </c>
      <c r="AU301" s="235" t="e" cm="1">
        <f t="array" ref="AU301">_xlfn.XLOOKUP($A301&amp;$B301,'[3]产值及收款计划（2026）'!$A:$A&amp;'[3]产值及收款计划（2026）'!$B:$B,'[3]产值及收款计划（2026）'!AU:AU)</f>
        <v>#REF!</v>
      </c>
      <c r="AV301" s="235" t="e" cm="1">
        <f t="array" ref="AV301">_xlfn.XLOOKUP($A301&amp;$B301,'[3]产值及收款计划（2026）'!$A:$A&amp;'[3]产值及收款计划（2026）'!$B:$B,'[3]产值及收款计划（2026）'!AV:AV)</f>
        <v>#REF!</v>
      </c>
      <c r="AW301" s="235" cm="1">
        <f t="array" ref="AW301">_xlfn.XLOOKUP($A301&amp;$B301,'[3]产值及收款计划（2026）'!$A:$A&amp;'[3]产值及收款计划（2026）'!$B:$B,'[3]产值及收款计划（2026）'!AW:AW)</f>
        <v>15.5</v>
      </c>
      <c r="AX301" s="235" cm="1">
        <f t="array" ref="AX301">_xlfn.XLOOKUP($A301&amp;$B301,'[3]产值及收款计划（2026）'!$A:$A&amp;'[3]产值及收款计划（2026）'!$B:$B,'[3]产值及收款计划（2026）'!AX:AX)</f>
        <v>0</v>
      </c>
      <c r="AY301" s="235" cm="1">
        <f t="array" ref="AY301">_xlfn.XLOOKUP($A301&amp;$B301,'[3]产值及收款计划（2026）'!$A:$A&amp;'[3]产值及收款计划（2026）'!$B:$B,'[3]产值及收款计划（2026）'!AY:AY)</f>
        <v>0</v>
      </c>
      <c r="AZ301" s="235" cm="1">
        <f t="array" ref="AZ301">_xlfn.XLOOKUP($A301&amp;$B301,'[3]产值及收款计划（2026）'!$A:$A&amp;'[3]产值及收款计划（2026）'!$B:$B,'[3]产值及收款计划（2026）'!AZ:AZ)</f>
        <v>-15.5</v>
      </c>
      <c r="BA301" s="235" cm="1">
        <f t="array" ref="BA301">_xlfn.XLOOKUP($A301&amp;$B301,'[3]产值及收款计划（2026）'!$A:$A&amp;'[3]产值及收款计划（2026）'!$B:$B,'[3]产值及收款计划（2026）'!BA:BA)</f>
        <v>0</v>
      </c>
      <c r="BB301" s="235" cm="1">
        <f t="array" ref="BB301">_xlfn.XLOOKUP($A301&amp;$B301,'[3]产值及收款计划（2026）'!$A:$A&amp;'[3]产值及收款计划（2026）'!$B:$B,'[3]产值及收款计划（2026）'!BB:BB)</f>
        <v>0</v>
      </c>
      <c r="BC301" s="235" cm="1">
        <f t="array" ref="BC301">_xlfn.XLOOKUP($A301&amp;$B301,'[3]产值及收款计划（2026）'!$A:$A&amp;'[3]产值及收款计划（2026）'!$B:$B,'[3]产值及收款计划（2026）'!BC:BC)</f>
        <v>0</v>
      </c>
      <c r="BD301" s="235" cm="1">
        <f t="array" ref="BD301">_xlfn.XLOOKUP($A301&amp;$B301,'[3]产值及收款计划（2026）'!$A:$A&amp;'[3]产值及收款计划（2026）'!$B:$B,'[3]产值及收款计划（2026）'!BD:BD)</f>
        <v>0</v>
      </c>
      <c r="BE301" s="235" cm="1">
        <f t="array" ref="BE301">_xlfn.XLOOKUP($A301&amp;$B301,'[3]产值及收款计划（2026）'!$A:$A&amp;'[3]产值及收款计划（2026）'!$B:$B,'[3]产值及收款计划（2026）'!BE:BE)</f>
        <v>0</v>
      </c>
      <c r="BF301" s="235" cm="1">
        <f t="array" ref="BF301">_xlfn.XLOOKUP($A301&amp;$B301,'[3]产值及收款计划（2026）'!$A:$A&amp;'[3]产值及收款计划（2026）'!$B:$B,'[3]产值及收款计划（2026）'!BF:BF)</f>
        <v>0</v>
      </c>
      <c r="BG301" s="235" cm="1">
        <f t="array" ref="BG301">_xlfn.XLOOKUP($A301&amp;$B301,'[3]产值及收款计划（2026）'!$A:$A&amp;'[3]产值及收款计划（2026）'!$B:$B,'[3]产值及收款计划（2026）'!BG:BG)</f>
        <v>0</v>
      </c>
      <c r="BH301" s="235" cm="1">
        <f t="array" ref="BH301">_xlfn.XLOOKUP($A301&amp;$B301,'[3]产值及收款计划（2026）'!$A:$A&amp;'[3]产值及收款计划（2026）'!$B:$B,'[3]产值及收款计划（2026）'!BH:BH)</f>
        <v>0</v>
      </c>
      <c r="BI301" s="235" cm="1">
        <f t="array" ref="BI301">_xlfn.XLOOKUP($A301&amp;$B301,'[3]产值及收款计划（2026）'!$A:$A&amp;'[3]产值及收款计划（2026）'!$B:$B,'[3]产值及收款计划（2026）'!BI:BI)</f>
        <v>0</v>
      </c>
      <c r="BJ301" s="235" cm="1">
        <f t="array" ref="BJ301">_xlfn.XLOOKUP($A301&amp;$B301,'[3]产值及收款计划（2026）'!$A:$A&amp;'[3]产值及收款计划（2026）'!$B:$B,'[3]产值及收款计划（2026）'!BJ:BJ)</f>
        <v>0</v>
      </c>
      <c r="BK301" s="235" cm="1">
        <f t="array" ref="BK301">_xlfn.XLOOKUP($A301&amp;$B301,'[3]产值及收款计划（2026）'!$A:$A&amp;'[3]产值及收款计划（2026）'!$B:$B,'[3]产值及收款计划（2026）'!BK:BK)</f>
        <v>0</v>
      </c>
      <c r="BL301" s="235" cm="1">
        <f t="array" ref="BL301">_xlfn.XLOOKUP($A301&amp;$B301,'[3]产值及收款计划（2026）'!$A:$A&amp;'[3]产值及收款计划（2026）'!$B:$B,'[3]产值及收款计划（2026）'!BL:BL)</f>
        <v>0</v>
      </c>
      <c r="BM301" s="235"/>
      <c r="BN301" s="235"/>
      <c r="BO301" s="235"/>
      <c r="BP301" s="235"/>
      <c r="BQ301" s="235" t="e">
        <f>_xlfn.XLOOKUP($C301,应收未收表!$AJ:$AJ,应收未收表!AK:AK)</f>
        <v>#N/A</v>
      </c>
      <c r="BR301" s="235" t="e">
        <f>_xlfn.XLOOKUP($C301,应收未收表!$AJ:$AJ,应收未收表!AL:AL)</f>
        <v>#N/A</v>
      </c>
      <c r="BS301" s="235" t="e">
        <f>_xlfn.XLOOKUP($C301,应收未收表!$AJ:$AJ,应收未收表!AM:AM)</f>
        <v>#N/A</v>
      </c>
      <c r="BT301" s="235" t="e">
        <f>_xlfn.XLOOKUP($C301,应收未收表!$AJ:$AJ,应收未收表!AN:AN)</f>
        <v>#N/A</v>
      </c>
      <c r="BU301" s="234" t="str" cm="1">
        <f t="array" ref="BU301">_xlfn.XLOOKUP($A301&amp;$B301,'[3]产值及收款计划（2026）'!$A:$A&amp;'[3]产值及收款计划（2026）'!$B:$B,'[3]产值及收款计划（2026）'!BQ:BQ)</f>
        <v>上海停车信息科技有限公司</v>
      </c>
      <c r="BV301" s="235" t="e" cm="1">
        <f t="array" ref="BV301">_xlfn.XLOOKUP($A301&amp;$B301,'[3]产值及收款计划（2026）'!$A:$A&amp;'[3]产值及收款计划（2026）'!$B:$B,'[3]产值及收款计划（2026）'!BR:BR)</f>
        <v>#REF!</v>
      </c>
      <c r="CE301" s="235" cm="1">
        <f t="array" ref="CE301">_xlfn.XLOOKUP($A301&amp;$B301,'[3]产值及收款计划（2026）'!$A:$A&amp;'[3]产值及收款计划（2026）'!$B:$B,'[3]产值及收款计划（2026）'!CA:CA)</f>
        <v>0</v>
      </c>
      <c r="CF301" s="235" cm="1">
        <f t="array" ref="CF301">_xlfn.XLOOKUP($A301&amp;$B301,'[3]产值及收款计划（2026）'!$A:$A&amp;'[3]产值及收款计划（2026）'!$B:$B,'[3]产值及收款计划（2026）'!CB:CB)</f>
        <v>0</v>
      </c>
      <c r="CG301" s="235" cm="1">
        <f t="array" ref="CG301">_xlfn.XLOOKUP($A301&amp;$B301,'[3]产值及收款计划（2026）'!$A:$A&amp;'[3]产值及收款计划（2026）'!$B:$B,'[3]产值及收款计划（2026）'!CC:CC)</f>
        <v>0</v>
      </c>
      <c r="CH301" s="235" cm="1">
        <f t="array" ref="CH301">_xlfn.XLOOKUP($A301&amp;$B301,'[3]产值及收款计划（2026）'!$A:$A&amp;'[3]产值及收款计划（2026）'!$B:$B,'[3]产值及收款计划（2026）'!CD:CD)</f>
        <v>0</v>
      </c>
      <c r="CI301" s="235" cm="1">
        <f t="array" ref="CI301">_xlfn.XLOOKUP($A301&amp;$B301,'[3]产值及收款计划（2026）'!$A:$A&amp;'[3]产值及收款计划（2026）'!$B:$B,'[3]产值及收款计划（2026）'!CE:CE)</f>
        <v>0</v>
      </c>
      <c r="CJ301" s="235" cm="1">
        <f t="array" ref="CJ301">_xlfn.XLOOKUP($A301&amp;$B301,'[3]产值及收款计划（2026）'!$A:$A&amp;'[3]产值及收款计划（2026）'!$B:$B,'[3]产值及收款计划（2026）'!CF:CF)</f>
        <v>0</v>
      </c>
      <c r="CK301" s="235" cm="1">
        <f t="array" ref="CK301">_xlfn.XLOOKUP($A301&amp;$B301,'[3]产值及收款计划（2026）'!$A:$A&amp;'[3]产值及收款计划（2026）'!$B:$B,'[3]产值及收款计划（2026）'!CG:CG)</f>
        <v>0</v>
      </c>
      <c r="CL301" s="235" cm="1">
        <f t="array" ref="CL301">_xlfn.XLOOKUP($A301&amp;$B301,'[3]产值及收款计划（2026）'!$A:$A&amp;'[3]产值及收款计划（2026）'!$B:$B,'[3]产值及收款计划（2026）'!CH:CH)</f>
        <v>0</v>
      </c>
      <c r="CM301" s="235" cm="1">
        <f t="array" ref="CM301">_xlfn.XLOOKUP($A301&amp;$B301,'[3]产值及收款计划（2026）'!$A:$A&amp;'[3]产值及收款计划（2026）'!$B:$B,'[3]产值及收款计划（2026）'!CI:CI)</f>
        <v>0</v>
      </c>
      <c r="CN301" s="235" cm="1">
        <f t="array" ref="CN301">_xlfn.XLOOKUP($A301&amp;$B301,'[3]产值及收款计划（2026）'!$A:$A&amp;'[3]产值及收款计划（2026）'!$B:$B,'[3]产值及收款计划（2026）'!CJ:CJ)</f>
        <v>0</v>
      </c>
      <c r="CO301" s="235" cm="1">
        <f t="array" ref="CO301">_xlfn.XLOOKUP($A301&amp;$B301,'[3]产值及收款计划（2026）'!$A:$A&amp;'[3]产值及收款计划（2026）'!$B:$B,'[3]产值及收款计划（2026）'!CK:CK)</f>
        <v>0</v>
      </c>
      <c r="CP301" s="235" cm="1">
        <f t="array" ref="CP301">_xlfn.XLOOKUP($A301&amp;$B301,'[3]产值及收款计划（2026）'!$A:$A&amp;'[3]产值及收款计划（2026）'!$B:$B,'[3]产值及收款计划（2026）'!CL:CL)</f>
        <v>0</v>
      </c>
      <c r="DE301" s="235" cm="1">
        <f t="array" ref="DE301">_xlfn.XLOOKUP($A301&amp;$B301,'[3]产值及收款计划（2026）'!$A:$A&amp;'[3]产值及收款计划（2026）'!$B:$B,'[3]产值及收款计划（2026）'!DA:DA)</f>
        <v>0</v>
      </c>
      <c r="DF301" s="235" cm="1">
        <f t="array" ref="DF301">_xlfn.XLOOKUP($A301&amp;$B301,'[3]产值及收款计划（2026）'!$A:$A&amp;'[3]产值及收款计划（2026）'!$B:$B,'[3]产值及收款计划（2026）'!DB:DB)</f>
        <v>0</v>
      </c>
      <c r="DG301" s="235" cm="1">
        <f t="array" ref="DG301">_xlfn.XLOOKUP($A301&amp;$B301,'[3]产值及收款计划（2026）'!$A:$A&amp;'[3]产值及收款计划（2026）'!$B:$B,'[3]产值及收款计划（2026）'!DC:DC)</f>
        <v>0</v>
      </c>
      <c r="DH301" s="235" cm="1">
        <f t="array" ref="DH301">_xlfn.XLOOKUP($A301&amp;$B301,'[3]产值及收款计划（2026）'!$A:$A&amp;'[3]产值及收款计划（2026）'!$B:$B,'[3]产值及收款计划（2026）'!DD:DD)</f>
        <v>0</v>
      </c>
      <c r="DI301" s="235" cm="1">
        <f t="array" ref="DI301">_xlfn.XLOOKUP($A301&amp;$B301,'[3]产值及收款计划（2026）'!$A:$A&amp;'[3]产值及收款计划（2026）'!$B:$B,'[3]产值及收款计划（2026）'!DE:DE)</f>
        <v>0</v>
      </c>
      <c r="DJ301" s="235" cm="1">
        <f t="array" ref="DJ301">_xlfn.XLOOKUP($A301&amp;$B301,'[3]产值及收款计划（2026）'!$A:$A&amp;'[3]产值及收款计划（2026）'!$B:$B,'[3]产值及收款计划（2026）'!DF:DF)</f>
        <v>0</v>
      </c>
      <c r="DK301" s="235" cm="1">
        <f t="array" ref="DK301">_xlfn.XLOOKUP($A301&amp;$B301,'[3]产值及收款计划（2026）'!$A:$A&amp;'[3]产值及收款计划（2026）'!$B:$B,'[3]产值及收款计划（2026）'!DG:DG)</f>
        <v>0</v>
      </c>
      <c r="DL301" s="235" cm="1">
        <f t="array" ref="DL301">_xlfn.XLOOKUP($A301&amp;$B301,'[3]产值及收款计划（2026）'!$A:$A&amp;'[3]产值及收款计划（2026）'!$B:$B,'[3]产值及收款计划（2026）'!DH:DH)</f>
        <v>0</v>
      </c>
      <c r="DM301" s="235" cm="1">
        <f t="array" ref="DM301">_xlfn.XLOOKUP($A301&amp;$B301,'[3]产值及收款计划（2026）'!$A:$A&amp;'[3]产值及收款计划（2026）'!$B:$B,'[3]产值及收款计划（2026）'!DI:DI)</f>
        <v>0</v>
      </c>
      <c r="DN301" s="235" cm="1">
        <f t="array" ref="DN301">_xlfn.XLOOKUP($A301&amp;$B301,'[3]产值及收款计划（2026）'!$A:$A&amp;'[3]产值及收款计划（2026）'!$B:$B,'[3]产值及收款计划（2026）'!DJ:DJ)</f>
        <v>0</v>
      </c>
      <c r="DO301" s="235" cm="1">
        <f t="array" ref="DO301">_xlfn.XLOOKUP($A301&amp;$B301,'[3]产值及收款计划（2026）'!$A:$A&amp;'[3]产值及收款计划（2026）'!$B:$B,'[3]产值及收款计划（2026）'!DK:DK)</f>
        <v>0</v>
      </c>
      <c r="DP301" s="235" cm="1">
        <f t="array" ref="DP301">_xlfn.XLOOKUP($A301&amp;$B301,'[3]产值及收款计划（2026）'!$A:$A&amp;'[3]产值及收款计划（2026）'!$B:$B,'[3]产值及收款计划（2026）'!DL:DL)</f>
        <v>0</v>
      </c>
      <c r="DQ301" s="243"/>
      <c r="DR301" s="229"/>
    </row>
    <row r="302" ht="20.25" spans="1:122">
      <c r="A302" s="233">
        <f t="shared" si="21"/>
        <v>10</v>
      </c>
      <c r="B302" s="233" t="s">
        <v>27</v>
      </c>
      <c r="C302" s="234" t="str" cm="1">
        <f t="array" ref="C302">_xlfn.XLOOKUP($A302&amp;$B302,'[3]产值及收款计划（2026）'!$A:$A&amp;'[3]产值及收款计划（2026）'!$B:$B,'[3]产值及收款计划（2026）'!C:C)</f>
        <v>ZHT2024102800133</v>
      </c>
      <c r="D302" s="234" t="str" cm="1">
        <f t="array" ref="D302">_xlfn.XLOOKUP($A302&amp;$B302,'[3]产值及收款计划（2026）'!$A:$A&amp;'[3]产值及收款计划（2026）'!$B:$B,'[3]产值及收款计划（2026）'!D:D)</f>
        <v>2025年陆家嘴乐居租赁公寓管理软件 系统运维、运营及开发服务合同</v>
      </c>
      <c r="E302" s="235" cm="1">
        <f t="array" ref="E302">_xlfn.XLOOKUP($A302&amp;$B302,'[3]产值及收款计划（2026）'!$A:$A&amp;'[3]产值及收款计划（2026）'!$B:$B,'[3]产值及收款计划（2026）'!E:E)</f>
        <v>170.05315</v>
      </c>
      <c r="F302" s="235" cm="1">
        <f t="array" ref="F302">_xlfn.XLOOKUP($A302&amp;$B302,'[3]产值及收款计划（2026）'!$A:$A&amp;'[3]产值及收款计划（2026）'!$B:$B,'[3]产值及收款计划（2026）'!F:F)</f>
        <v>170.05315</v>
      </c>
      <c r="G302" s="235" cm="1">
        <f t="array" ref="G302">_xlfn.XLOOKUP($A302&amp;$B302,'[3]产值及收款计划（2026）'!$A:$A&amp;'[3]产值及收款计划（2026）'!$B:$B,'[3]产值及收款计划（2026）'!G:G)</f>
        <v>170.05315</v>
      </c>
      <c r="H302" s="235" cm="1">
        <f t="array" ref="H302">_xlfn.XLOOKUP($A302&amp;$B302,'[3]产值及收款计划（2026）'!$A:$A&amp;'[3]产值及收款计划（2026）'!$B:$B,'[3]产值及收款计划（2026）'!H:H)</f>
        <v>69</v>
      </c>
      <c r="I302" s="236" cm="1">
        <f t="array" ref="I302">_xlfn.XLOOKUP($A302&amp;$B302,'[3]产值及收款计划（2026）'!$A:$A&amp;'[3]产值及收款计划（2026）'!$B:$B,'[3]产值及收款计划（2026）'!I:I)</f>
        <v>0.405755494679164</v>
      </c>
      <c r="J302" s="237" cm="1">
        <f t="array" ref="J302">_xlfn.XLOOKUP($A302&amp;$B302,'[3]产值及收款计划（2026）'!$A:$A&amp;'[3]产值及收款计划（2026）'!$B:$B,'[3]产值及收款计划（2026）'!J:J)</f>
        <v>0.06</v>
      </c>
      <c r="K302" s="235" t="e" cm="1">
        <f t="array" ref="K302">_xlfn.XLOOKUP($A302&amp;$B302,'[3]产值及收款计划（2026）'!$A:$A&amp;'[3]产值及收款计划（2026）'!$B:$B,'[3]产值及收款计划（2026）'!K:K)</f>
        <v>#REF!</v>
      </c>
      <c r="L302" s="235" t="e" cm="1">
        <f t="array" ref="L302">_xlfn.XLOOKUP($A302&amp;$B302,'[3]产值及收款计划（2026）'!$A:$A&amp;'[3]产值及收款计划（2026）'!$B:$B,'[3]产值及收款计划（2026）'!L:L)</f>
        <v>#REF!</v>
      </c>
      <c r="M302" s="235" t="str" cm="1">
        <f t="array" ref="M302">_xlfn.XLOOKUP($A302&amp;$B302,'[3]产值及收款计划（2026）'!$A:$A&amp;'[3]产值及收款计划（2026）'!$B:$B,'[3]产值及收款计划（2026）'!M:M)</f>
        <v>主导</v>
      </c>
      <c r="N302" s="235" cm="1">
        <f t="array" ref="N302">_xlfn.XLOOKUP($A302&amp;$B302,'[3]产值及收款计划（2026）'!$A:$A&amp;'[3]产值及收款计划（2026）'!$B:$B,'[3]产值及收款计划（2026）'!N:N)</f>
        <v>0</v>
      </c>
      <c r="O302" s="235" t="str" cm="1">
        <f t="array" ref="O302">_xlfn.XLOOKUP($A302&amp;$B302,'[3]产值及收款计划（2026）'!$A:$A&amp;'[3]产值及收款计划（2026）'!$B:$B,'[3]产值及收款计划（2026）'!O:O)</f>
        <v>权玺平</v>
      </c>
      <c r="P302" s="234" t="str" cm="1">
        <f t="array" ref="P302">_xlfn.XLOOKUP($A302&amp;$B302,'[3]产值及收款计划（2026）'!$A:$A&amp;'[3]产值及收款计划（2026）'!$B:$B,'[3]产值及收款计划（2026）'!P:P)</f>
        <v>在建</v>
      </c>
      <c r="Q302" s="235" t="e" cm="1">
        <f t="array" ref="Q302">_xlfn.XLOOKUP($A302&amp;$B302,'[3]产值及收款计划（2026）'!$A:$A&amp;'[3]产值及收款计划（2026）'!$B:$B,'[3]产值及收款计划（2026）'!Q:Q)</f>
        <v>#REF!</v>
      </c>
      <c r="R302" s="235" t="e" cm="1">
        <f t="array" ref="R302">_xlfn.XLOOKUP($A302&amp;$B302,'[3]产值及收款计划（2026）'!$A:$A&amp;'[3]产值及收款计划（2026）'!$B:$B,'[3]产值及收款计划（2026）'!R:R)</f>
        <v>#REF!</v>
      </c>
      <c r="S302" s="235" t="e" cm="1">
        <f t="array" ref="S302">_xlfn.XLOOKUP($A302&amp;$B302,'[3]产值及收款计划（2026）'!$A:$A&amp;'[3]产值及收款计划（2026）'!$B:$B,'[3]产值及收款计划（2026）'!S:S)</f>
        <v>#REF!</v>
      </c>
      <c r="T302" s="235" cm="1">
        <f t="array" ref="T302">_xlfn.XLOOKUP($A302&amp;$B302,'[3]产值及收款计划（2026）'!$A:$A&amp;'[3]产值及收款计划（2026）'!$B:$B,'[3]产值及收款计划（2026）'!T:T)</f>
        <v>100.78395</v>
      </c>
      <c r="U302" s="235" cm="1">
        <f t="array" ref="U302">_xlfn.XLOOKUP($A302&amp;$B302,'[3]产值及收款计划（2026）'!$A:$A&amp;'[3]产值及收款计划（2026）'!$B:$B,'[3]产值及收款计划（2026）'!U:U)</f>
        <v>31.26925</v>
      </c>
      <c r="V302" s="235" cm="1">
        <f t="array" ref="V302">_xlfn.XLOOKUP($A302&amp;$B302,'[3]产值及收款计划（2026）'!$A:$A&amp;'[3]产值及收款计划（2026）'!$B:$B,'[3]产值及收款计划（2026）'!V:V)</f>
        <v>37.99995</v>
      </c>
      <c r="W302" s="235" t="e" cm="1">
        <f t="array" ref="W302">_xlfn.XLOOKUP($A302&amp;$B302,'[3]产值及收款计划（2026）'!$A:$A&amp;'[3]产值及收款计划（2026）'!$B:$B,'[3]产值及收款计划（2026）'!W:W)</f>
        <v>#REF!</v>
      </c>
      <c r="X302" s="235" t="e" cm="1">
        <f t="array" ref="X302">_xlfn.XLOOKUP($A302&amp;$B302,'[3]产值及收款计划（2026）'!$A:$A&amp;'[3]产值及收款计划（2026）'!$B:$B,'[3]产值及收款计划（2026）'!X:X)</f>
        <v>#REF!</v>
      </c>
      <c r="Y302" s="235" t="e" cm="1">
        <f t="array" ref="Y302">_xlfn.XLOOKUP($A302&amp;$B302,'[3]产值及收款计划（2026）'!$A:$A&amp;'[3]产值及收款计划（2026）'!$B:$B,'[3]产值及收款计划（2026）'!Y:Y)</f>
        <v>#REF!</v>
      </c>
      <c r="Z302" s="235" t="e" cm="1">
        <f t="array" ref="Z302">_xlfn.XLOOKUP($A302&amp;$B302,'[3]产值及收款计划（2026）'!$A:$A&amp;'[3]产值及收款计划（2026）'!$B:$B,'[3]产值及收款计划（2026）'!Z:Z)</f>
        <v>#REF!</v>
      </c>
      <c r="AA302" s="235" cm="1">
        <f t="array" ref="AA302">_xlfn.XLOOKUP($A302&amp;$B302,'[3]产值及收款计划（2026）'!$A:$A&amp;'[3]产值及收款计划（2026）'!$B:$B,'[3]产值及收款计划（2026）'!AA:AA)</f>
        <v>31.2693</v>
      </c>
      <c r="AB302" s="235" cm="1">
        <f t="array" ref="AB302">_xlfn.XLOOKUP($A302&amp;$B302,'[3]产值及收款计划（2026）'!$A:$A&amp;'[3]产值及收款计划（2026）'!$B:$B,'[3]产值及收款计划（2026）'!AB:AB)</f>
        <v>0</v>
      </c>
      <c r="AC302" s="235" cm="1">
        <f t="array" ref="AC302">_xlfn.XLOOKUP($A302&amp;$B302,'[3]产值及收款计划（2026）'!$A:$A&amp;'[3]产值及收款计划（2026）'!$B:$B,'[3]产值及收款计划（2026）'!AC:AC)</f>
        <v>0</v>
      </c>
      <c r="AD302" s="235" cm="1">
        <f t="array" ref="AD302">_xlfn.XLOOKUP($A302&amp;$B302,'[3]产值及收款计划（2026）'!$A:$A&amp;'[3]产值及收款计划（2026）'!$B:$B,'[3]产值及收款计划（2026）'!AD:AD)</f>
        <v>0</v>
      </c>
      <c r="AE302" s="235" cm="1">
        <f t="array" ref="AE302">_xlfn.XLOOKUP($A302&amp;$B302,'[3]产值及收款计划（2026）'!$A:$A&amp;'[3]产值及收款计划（2026）'!$B:$B,'[3]产值及收款计划（2026）'!AE:AE)</f>
        <v>19</v>
      </c>
      <c r="AF302" s="235" cm="1">
        <f t="array" ref="AF302">_xlfn.XLOOKUP($A302&amp;$B302,'[3]产值及收款计划（2026）'!$A:$A&amp;'[3]产值及收款计划（2026）'!$B:$B,'[3]产值及收款计划（2026）'!AF:AF)</f>
        <v>0</v>
      </c>
      <c r="AG302" s="235" cm="1">
        <f t="array" ref="AG302">_xlfn.XLOOKUP($A302&amp;$B302,'[3]产值及收款计划（2026）'!$A:$A&amp;'[3]产值及收款计划（2026）'!$B:$B,'[3]产值及收款计划（2026）'!AG:AG)</f>
        <v>0</v>
      </c>
      <c r="AH302" s="235" cm="1">
        <f t="array" ref="AH302">_xlfn.XLOOKUP($A302&amp;$B302,'[3]产值及收款计划（2026）'!$A:$A&amp;'[3]产值及收款计划（2026）'!$B:$B,'[3]产值及收款计划（2026）'!AH:AH)</f>
        <v>19</v>
      </c>
      <c r="AI302" s="235" cm="1">
        <f t="array" ref="AI302">_xlfn.XLOOKUP($A302&amp;$B302,'[3]产值及收款计划（2026）'!$A:$A&amp;'[3]产值及收款计划（2026）'!$B:$B,'[3]产值及收款计划（2026）'!AI:AI)</f>
        <v>0</v>
      </c>
      <c r="AJ302" s="235" cm="1">
        <f t="array" ref="AJ302">_xlfn.XLOOKUP($A302&amp;$B302,'[3]产值及收款计划（2026）'!$A:$A&amp;'[3]产值及收款计划（2026）'!$B:$B,'[3]产值及收款计划（2026）'!AJ:AJ)</f>
        <v>0</v>
      </c>
      <c r="AK302" s="235" cm="1">
        <f t="array" ref="AK302">_xlfn.XLOOKUP($A302&amp;$B302,'[3]产值及收款计划（2026）'!$A:$A&amp;'[3]产值及收款计划（2026）'!$B:$B,'[3]产值及收款计划（2026）'!AK:AK)</f>
        <v>0</v>
      </c>
      <c r="AL302" s="235" cm="1">
        <f t="array" ref="AL302">_xlfn.XLOOKUP($A302&amp;$B302,'[3]产值及收款计划（2026）'!$A:$A&amp;'[3]产值及收款计划（2026）'!$B:$B,'[3]产值及收款计划（2026）'!AL:AL)</f>
        <v>0</v>
      </c>
      <c r="AM302" s="242" cm="1">
        <f t="array" ref="AM302">_xlfn.LET(_xlpm.勾选月份状态数组,TRANSPOSE('PPT(12-15页）-TOP10'!$A$3:$A$14),_xlpm.选择数据区,IF('PPT(12-15页）-TOP10'!$E$3="收款",$BA302:$BL302,$AA302:$AL302),SUM(_xlfn._xlws.FILTER(_xlpm.选择数据区,_xlpm.勾选月份状态数组,"")))</f>
        <v>19</v>
      </c>
      <c r="AN302" s="235" t="e">
        <f>_xlfn.XLOOKUP($C302,应收未收表!$T:$T,应收未收表!AA:AA)</f>
        <v>#N/A</v>
      </c>
      <c r="AO302" s="235" t="e">
        <f>_xlfn.XLOOKUP($C302,应收未收表!$T:$T,应收未收表!AB:AB)</f>
        <v>#N/A</v>
      </c>
      <c r="AP302" s="235" t="e">
        <f>_xlfn.XLOOKUP($C302,应收未收表!$T:$T,应收未收表!AC:AC)</f>
        <v>#N/A</v>
      </c>
      <c r="AQ302" s="235" t="e">
        <f>_xlfn.XLOOKUP($C302,应收未收表!$T:$T,应收未收表!AE:AE)</f>
        <v>#N/A</v>
      </c>
      <c r="AR302" s="235" t="e">
        <f>_xlfn.XLOOKUP($C302,应收未收表!$T:$T,应收未收表!AF:AF)</f>
        <v>#N/A</v>
      </c>
      <c r="AS302" s="235" t="e" cm="1">
        <f t="array" ref="AS302">_xlfn.XLOOKUP($A302&amp;$B302,'[3]产值及收款计划（2026）'!$A:$A&amp;'[3]产值及收款计划（2026）'!$B:$B,'[3]产值及收款计划（2026）'!AS:AS)</f>
        <v>#REF!</v>
      </c>
      <c r="AT302" s="235" t="e" cm="1">
        <f t="array" ref="AT302">_xlfn.XLOOKUP($A302&amp;$B302,'[3]产值及收款计划（2026）'!$A:$A&amp;'[3]产值及收款计划（2026）'!$B:$B,'[3]产值及收款计划（2026）'!AT:AT)</f>
        <v>#REF!</v>
      </c>
      <c r="AU302" s="235" t="e" cm="1">
        <f t="array" ref="AU302">_xlfn.XLOOKUP($A302&amp;$B302,'[3]产值及收款计划（2026）'!$A:$A&amp;'[3]产值及收款计划（2026）'!$B:$B,'[3]产值及收款计划（2026）'!AU:AU)</f>
        <v>#REF!</v>
      </c>
      <c r="AV302" s="235" t="e" cm="1">
        <f t="array" ref="AV302">_xlfn.XLOOKUP($A302&amp;$B302,'[3]产值及收款计划（2026）'!$A:$A&amp;'[3]产值及收款计划（2026）'!$B:$B,'[3]产值及收款计划（2026）'!AV:AV)</f>
        <v>#REF!</v>
      </c>
      <c r="AW302" s="235" cm="1">
        <f t="array" ref="AW302">_xlfn.XLOOKUP($A302&amp;$B302,'[3]产值及收款计划（2026）'!$A:$A&amp;'[3]产值及收款计划（2026）'!$B:$B,'[3]产值及收款计划（2026）'!AW:AW)</f>
        <v>100.78395</v>
      </c>
      <c r="AX302" s="235" cm="1">
        <f t="array" ref="AX302">_xlfn.XLOOKUP($A302&amp;$B302,'[3]产值及收款计划（2026）'!$A:$A&amp;'[3]产值及收款计划（2026）'!$B:$B,'[3]产值及收款计划（2026）'!AX:AX)</f>
        <v>31.26925</v>
      </c>
      <c r="AY302" s="235" cm="1">
        <f t="array" ref="AY302">_xlfn.XLOOKUP($A302&amp;$B302,'[3]产值及收款计划（2026）'!$A:$A&amp;'[3]产值及收款计划（2026）'!$B:$B,'[3]产值及收款计划（2026）'!AY:AY)</f>
        <v>37.99995</v>
      </c>
      <c r="AZ302" s="235" cm="1">
        <f t="array" ref="AZ302">_xlfn.XLOOKUP($A302&amp;$B302,'[3]产值及收款计划（2026）'!$A:$A&amp;'[3]产值及收款计划（2026）'!$B:$B,'[3]产值及收款计划（2026）'!AZ:AZ)</f>
        <v>0</v>
      </c>
      <c r="BA302" s="235" cm="1">
        <f t="array" ref="BA302">_xlfn.XLOOKUP($A302&amp;$B302,'[3]产值及收款计划（2026）'!$A:$A&amp;'[3]产值及收款计划（2026）'!$B:$B,'[3]产值及收款计划（2026）'!BA:BA)</f>
        <v>31.2693</v>
      </c>
      <c r="BB302" s="235" cm="1">
        <f t="array" ref="BB302">_xlfn.XLOOKUP($A302&amp;$B302,'[3]产值及收款计划（2026）'!$A:$A&amp;'[3]产值及收款计划（2026）'!$B:$B,'[3]产值及收款计划（2026）'!BB:BB)</f>
        <v>0</v>
      </c>
      <c r="BC302" s="235" cm="1">
        <f t="array" ref="BC302">_xlfn.XLOOKUP($A302&amp;$B302,'[3]产值及收款计划（2026）'!$A:$A&amp;'[3]产值及收款计划（2026）'!$B:$B,'[3]产值及收款计划（2026）'!BC:BC)</f>
        <v>0</v>
      </c>
      <c r="BD302" s="235" cm="1">
        <f t="array" ref="BD302">_xlfn.XLOOKUP($A302&amp;$B302,'[3]产值及收款计划（2026）'!$A:$A&amp;'[3]产值及收款计划（2026）'!$B:$B,'[3]产值及收款计划（2026）'!BD:BD)</f>
        <v>0</v>
      </c>
      <c r="BE302" s="235" cm="1">
        <f t="array" ref="BE302">_xlfn.XLOOKUP($A302&amp;$B302,'[3]产值及收款计划（2026）'!$A:$A&amp;'[3]产值及收款计划（2026）'!$B:$B,'[3]产值及收款计划（2026）'!BE:BE)</f>
        <v>0</v>
      </c>
      <c r="BF302" s="235" cm="1">
        <f t="array" ref="BF302">_xlfn.XLOOKUP($A302&amp;$B302,'[3]产值及收款计划（2026）'!$A:$A&amp;'[3]产值及收款计划（2026）'!$B:$B,'[3]产值及收款计划（2026）'!BF:BF)</f>
        <v>19</v>
      </c>
      <c r="BG302" s="235" cm="1">
        <f t="array" ref="BG302">_xlfn.XLOOKUP($A302&amp;$B302,'[3]产值及收款计划（2026）'!$A:$A&amp;'[3]产值及收款计划（2026）'!$B:$B,'[3]产值及收款计划（2026）'!BG:BG)</f>
        <v>0</v>
      </c>
      <c r="BH302" s="235" cm="1">
        <f t="array" ref="BH302">_xlfn.XLOOKUP($A302&amp;$B302,'[3]产值及收款计划（2026）'!$A:$A&amp;'[3]产值及收款计划（2026）'!$B:$B,'[3]产值及收款计划（2026）'!BH:BH)</f>
        <v>0</v>
      </c>
      <c r="BI302" s="235" cm="1">
        <f t="array" ref="BI302">_xlfn.XLOOKUP($A302&amp;$B302,'[3]产值及收款计划（2026）'!$A:$A&amp;'[3]产值及收款计划（2026）'!$B:$B,'[3]产值及收款计划（2026）'!BI:BI)</f>
        <v>19</v>
      </c>
      <c r="BJ302" s="235" cm="1">
        <f t="array" ref="BJ302">_xlfn.XLOOKUP($A302&amp;$B302,'[3]产值及收款计划（2026）'!$A:$A&amp;'[3]产值及收款计划（2026）'!$B:$B,'[3]产值及收款计划（2026）'!BJ:BJ)</f>
        <v>0</v>
      </c>
      <c r="BK302" s="235" cm="1">
        <f t="array" ref="BK302">_xlfn.XLOOKUP($A302&amp;$B302,'[3]产值及收款计划（2026）'!$A:$A&amp;'[3]产值及收款计划（2026）'!$B:$B,'[3]产值及收款计划（2026）'!BK:BK)</f>
        <v>0</v>
      </c>
      <c r="BL302" s="235" cm="1">
        <f t="array" ref="BL302">_xlfn.XLOOKUP($A302&amp;$B302,'[3]产值及收款计划（2026）'!$A:$A&amp;'[3]产值及收款计划（2026）'!$B:$B,'[3]产值及收款计划（2026）'!BL:BL)</f>
        <v>0</v>
      </c>
      <c r="BM302" s="235"/>
      <c r="BN302" s="235"/>
      <c r="BO302" s="235"/>
      <c r="BP302" s="235"/>
      <c r="BQ302" s="235" t="e">
        <f>_xlfn.XLOOKUP($C302,应收未收表!$AJ:$AJ,应收未收表!AK:AK)</f>
        <v>#N/A</v>
      </c>
      <c r="BR302" s="235" t="e">
        <f>_xlfn.XLOOKUP($C302,应收未收表!$AJ:$AJ,应收未收表!AL:AL)</f>
        <v>#N/A</v>
      </c>
      <c r="BS302" s="235" t="e">
        <f>_xlfn.XLOOKUP($C302,应收未收表!$AJ:$AJ,应收未收表!AM:AM)</f>
        <v>#N/A</v>
      </c>
      <c r="BT302" s="235" t="e">
        <f>_xlfn.XLOOKUP($C302,应收未收表!$AJ:$AJ,应收未收表!AN:AN)</f>
        <v>#N/A</v>
      </c>
      <c r="BU302" s="234" t="str" cm="1">
        <f t="array" ref="BU302">_xlfn.XLOOKUP($A302&amp;$B302,'[3]产值及收款计划（2026）'!$A:$A&amp;'[3]产值及收款计划（2026）'!$B:$B,'[3]产值及收款计划（2026）'!BQ:BQ)</f>
        <v>上海陆家嘴乐居资产管理有限公司</v>
      </c>
      <c r="BV302" s="235" t="e" cm="1">
        <f t="array" ref="BV302">_xlfn.XLOOKUP($A302&amp;$B302,'[3]产值及收款计划（2026）'!$A:$A&amp;'[3]产值及收款计划（2026）'!$B:$B,'[3]产值及收款计划（2026）'!BR:BR)</f>
        <v>#REF!</v>
      </c>
      <c r="CE302" s="235" cm="1">
        <f t="array" ref="CE302">_xlfn.XLOOKUP($A302&amp;$B302,'[3]产值及收款计划（2026）'!$A:$A&amp;'[3]产值及收款计划（2026）'!$B:$B,'[3]产值及收款计划（2026）'!CA:CA)</f>
        <v>31.26925</v>
      </c>
      <c r="CF302" s="235" cm="1">
        <f t="array" ref="CF302">_xlfn.XLOOKUP($A302&amp;$B302,'[3]产值及收款计划（2026）'!$A:$A&amp;'[3]产值及收款计划（2026）'!$B:$B,'[3]产值及收款计划（2026）'!CB:CB)</f>
        <v>0</v>
      </c>
      <c r="CG302" s="235" cm="1">
        <f t="array" ref="CG302">_xlfn.XLOOKUP($A302&amp;$B302,'[3]产值及收款计划（2026）'!$A:$A&amp;'[3]产值及收款计划（2026）'!$B:$B,'[3]产值及收款计划（2026）'!CC:CC)</f>
        <v>0</v>
      </c>
      <c r="CH302" s="235" cm="1">
        <f t="array" ref="CH302">_xlfn.XLOOKUP($A302&amp;$B302,'[3]产值及收款计划（2026）'!$A:$A&amp;'[3]产值及收款计划（2026）'!$B:$B,'[3]产值及收款计划（2026）'!CD:CD)</f>
        <v>0</v>
      </c>
      <c r="CI302" s="235" cm="1">
        <f t="array" ref="CI302">_xlfn.XLOOKUP($A302&amp;$B302,'[3]产值及收款计划（2026）'!$A:$A&amp;'[3]产值及收款计划（2026）'!$B:$B,'[3]产值及收款计划（2026）'!CE:CE)</f>
        <v>0</v>
      </c>
      <c r="CJ302" s="235" cm="1">
        <f t="array" ref="CJ302">_xlfn.XLOOKUP($A302&amp;$B302,'[3]产值及收款计划（2026）'!$A:$A&amp;'[3]产值及收款计划（2026）'!$B:$B,'[3]产值及收款计划（2026）'!CF:CF)</f>
        <v>0</v>
      </c>
      <c r="CK302" s="235" cm="1">
        <f t="array" ref="CK302">_xlfn.XLOOKUP($A302&amp;$B302,'[3]产值及收款计划（2026）'!$A:$A&amp;'[3]产值及收款计划（2026）'!$B:$B,'[3]产值及收款计划（2026）'!CG:CG)</f>
        <v>0</v>
      </c>
      <c r="CL302" s="235" cm="1">
        <f t="array" ref="CL302">_xlfn.XLOOKUP($A302&amp;$B302,'[3]产值及收款计划（2026）'!$A:$A&amp;'[3]产值及收款计划（2026）'!$B:$B,'[3]产值及收款计划（2026）'!CH:CH)</f>
        <v>0</v>
      </c>
      <c r="CM302" s="235" cm="1">
        <f t="array" ref="CM302">_xlfn.XLOOKUP($A302&amp;$B302,'[3]产值及收款计划（2026）'!$A:$A&amp;'[3]产值及收款计划（2026）'!$B:$B,'[3]产值及收款计划（2026）'!CI:CI)</f>
        <v>0</v>
      </c>
      <c r="CN302" s="235" cm="1">
        <f t="array" ref="CN302">_xlfn.XLOOKUP($A302&amp;$B302,'[3]产值及收款计划（2026）'!$A:$A&amp;'[3]产值及收款计划（2026）'!$B:$B,'[3]产值及收款计划（2026）'!CJ:CJ)</f>
        <v>0</v>
      </c>
      <c r="CO302" s="235" cm="1">
        <f t="array" ref="CO302">_xlfn.XLOOKUP($A302&amp;$B302,'[3]产值及收款计划（2026）'!$A:$A&amp;'[3]产值及收款计划（2026）'!$B:$B,'[3]产值及收款计划（2026）'!CK:CK)</f>
        <v>0</v>
      </c>
      <c r="CP302" s="235" cm="1">
        <f t="array" ref="CP302">_xlfn.XLOOKUP($A302&amp;$B302,'[3]产值及收款计划（2026）'!$A:$A&amp;'[3]产值及收款计划（2026）'!$B:$B,'[3]产值及收款计划（2026）'!CL:CL)</f>
        <v>0</v>
      </c>
      <c r="DE302" s="235" cm="1">
        <f t="array" ref="DE302">_xlfn.XLOOKUP($A302&amp;$B302,'[3]产值及收款计划（2026）'!$A:$A&amp;'[3]产值及收款计划（2026）'!$B:$B,'[3]产值及收款计划（2026）'!DA:DA)</f>
        <v>31.26925</v>
      </c>
      <c r="DF302" s="235" cm="1">
        <f t="array" ref="DF302">_xlfn.XLOOKUP($A302&amp;$B302,'[3]产值及收款计划（2026）'!$A:$A&amp;'[3]产值及收款计划（2026）'!$B:$B,'[3]产值及收款计划（2026）'!DB:DB)</f>
        <v>0</v>
      </c>
      <c r="DG302" s="235" cm="1">
        <f t="array" ref="DG302">_xlfn.XLOOKUP($A302&amp;$B302,'[3]产值及收款计划（2026）'!$A:$A&amp;'[3]产值及收款计划（2026）'!$B:$B,'[3]产值及收款计划（2026）'!DC:DC)</f>
        <v>0</v>
      </c>
      <c r="DH302" s="235" cm="1">
        <f t="array" ref="DH302">_xlfn.XLOOKUP($A302&amp;$B302,'[3]产值及收款计划（2026）'!$A:$A&amp;'[3]产值及收款计划（2026）'!$B:$B,'[3]产值及收款计划（2026）'!DD:DD)</f>
        <v>0</v>
      </c>
      <c r="DI302" s="235" cm="1">
        <f t="array" ref="DI302">_xlfn.XLOOKUP($A302&amp;$B302,'[3]产值及收款计划（2026）'!$A:$A&amp;'[3]产值及收款计划（2026）'!$B:$B,'[3]产值及收款计划（2026）'!DE:DE)</f>
        <v>0</v>
      </c>
      <c r="DJ302" s="235" cm="1">
        <f t="array" ref="DJ302">_xlfn.XLOOKUP($A302&amp;$B302,'[3]产值及收款计划（2026）'!$A:$A&amp;'[3]产值及收款计划（2026）'!$B:$B,'[3]产值及收款计划（2026）'!DF:DF)</f>
        <v>0</v>
      </c>
      <c r="DK302" s="235" cm="1">
        <f t="array" ref="DK302">_xlfn.XLOOKUP($A302&amp;$B302,'[3]产值及收款计划（2026）'!$A:$A&amp;'[3]产值及收款计划（2026）'!$B:$B,'[3]产值及收款计划（2026）'!DG:DG)</f>
        <v>0</v>
      </c>
      <c r="DL302" s="235" cm="1">
        <f t="array" ref="DL302">_xlfn.XLOOKUP($A302&amp;$B302,'[3]产值及收款计划（2026）'!$A:$A&amp;'[3]产值及收款计划（2026）'!$B:$B,'[3]产值及收款计划（2026）'!DH:DH)</f>
        <v>0</v>
      </c>
      <c r="DM302" s="235" cm="1">
        <f t="array" ref="DM302">_xlfn.XLOOKUP($A302&amp;$B302,'[3]产值及收款计划（2026）'!$A:$A&amp;'[3]产值及收款计划（2026）'!$B:$B,'[3]产值及收款计划（2026）'!DI:DI)</f>
        <v>0</v>
      </c>
      <c r="DN302" s="235" cm="1">
        <f t="array" ref="DN302">_xlfn.XLOOKUP($A302&amp;$B302,'[3]产值及收款计划（2026）'!$A:$A&amp;'[3]产值及收款计划（2026）'!$B:$B,'[3]产值及收款计划（2026）'!DJ:DJ)</f>
        <v>0</v>
      </c>
      <c r="DO302" s="235" cm="1">
        <f t="array" ref="DO302">_xlfn.XLOOKUP($A302&amp;$B302,'[3]产值及收款计划（2026）'!$A:$A&amp;'[3]产值及收款计划（2026）'!$B:$B,'[3]产值及收款计划（2026）'!DK:DK)</f>
        <v>0</v>
      </c>
      <c r="DP302" s="235" cm="1">
        <f t="array" ref="DP302">_xlfn.XLOOKUP($A302&amp;$B302,'[3]产值及收款计划（2026）'!$A:$A&amp;'[3]产值及收款计划（2026）'!$B:$B,'[3]产值及收款计划（2026）'!DL:DL)</f>
        <v>0</v>
      </c>
      <c r="DQ302" s="243"/>
      <c r="DR302" s="229"/>
    </row>
    <row r="303" ht="20.25" spans="1:122">
      <c r="A303" s="233">
        <f t="shared" si="21"/>
        <v>11</v>
      </c>
      <c r="B303" s="233" t="s">
        <v>27</v>
      </c>
      <c r="C303" s="234" t="str" cm="1">
        <f t="array" ref="C303">_xlfn.XLOOKUP($A303&amp;$B303,'[3]产值及收款计划（2026）'!$A:$A&amp;'[3]产值及收款计划（2026）'!$B:$B,'[3]产值及收款计划（2026）'!C:C)</f>
        <v>ZHT2024092700121</v>
      </c>
      <c r="D303" s="234" t="str" cm="1">
        <f t="array" ref="D303">_xlfn.XLOOKUP($A303&amp;$B303,'[3]产值及收款计划（2026）'!$A:$A&amp;'[3]产值及收款计划（2026）'!$B:$B,'[3]产值及收款计划（2026）'!D:D)</f>
        <v>2024年城市运营集团资信管理平台建设项目</v>
      </c>
      <c r="E303" s="235" cm="1">
        <f t="array" ref="E303">_xlfn.XLOOKUP($A303&amp;$B303,'[3]产值及收款计划（2026）'!$A:$A&amp;'[3]产值及收款计划（2026）'!$B:$B,'[3]产值及收款计划（2026）'!E:E)</f>
        <v>45</v>
      </c>
      <c r="F303" s="235" cm="1">
        <f t="array" ref="F303">_xlfn.XLOOKUP($A303&amp;$B303,'[3]产值及收款计划（2026）'!$A:$A&amp;'[3]产值及收款计划（2026）'!$B:$B,'[3]产值及收款计划（2026）'!F:F)</f>
        <v>45</v>
      </c>
      <c r="G303" s="235" cm="1">
        <f t="array" ref="G303">_xlfn.XLOOKUP($A303&amp;$B303,'[3]产值及收款计划（2026）'!$A:$A&amp;'[3]产值及收款计划（2026）'!$B:$B,'[3]产值及收款计划（2026）'!G:G)</f>
        <v>45</v>
      </c>
      <c r="H303" s="235" cm="1">
        <f t="array" ref="H303">_xlfn.XLOOKUP($A303&amp;$B303,'[3]产值及收款计划（2026）'!$A:$A&amp;'[3]产值及收款计划（2026）'!$B:$B,'[3]产值及收款计划（2026）'!H:H)</f>
        <v>23</v>
      </c>
      <c r="I303" s="236" cm="1">
        <f t="array" ref="I303">_xlfn.XLOOKUP($A303&amp;$B303,'[3]产值及收款计划（2026）'!$A:$A&amp;'[3]产值及收款计划（2026）'!$B:$B,'[3]产值及收款计划（2026）'!I:I)</f>
        <v>0.511111111111111</v>
      </c>
      <c r="J303" s="237" cm="1">
        <f t="array" ref="J303">_xlfn.XLOOKUP($A303&amp;$B303,'[3]产值及收款计划（2026）'!$A:$A&amp;'[3]产值及收款计划（2026）'!$B:$B,'[3]产值及收款计划（2026）'!J:J)</f>
        <v>0.06</v>
      </c>
      <c r="K303" s="235" t="e" cm="1">
        <f t="array" ref="K303">_xlfn.XLOOKUP($A303&amp;$B303,'[3]产值及收款计划（2026）'!$A:$A&amp;'[3]产值及收款计划（2026）'!$B:$B,'[3]产值及收款计划（2026）'!K:K)</f>
        <v>#REF!</v>
      </c>
      <c r="L303" s="235" t="e" cm="1">
        <f t="array" ref="L303">_xlfn.XLOOKUP($A303&amp;$B303,'[3]产值及收款计划（2026）'!$A:$A&amp;'[3]产值及收款计划（2026）'!$B:$B,'[3]产值及收款计划（2026）'!L:L)</f>
        <v>#REF!</v>
      </c>
      <c r="M303" s="235" t="str" cm="1">
        <f t="array" ref="M303">_xlfn.XLOOKUP($A303&amp;$B303,'[3]产值及收款计划（2026）'!$A:$A&amp;'[3]产值及收款计划（2026）'!$B:$B,'[3]产值及收款计划（2026）'!M:M)</f>
        <v>主导</v>
      </c>
      <c r="N303" s="235" cm="1">
        <f t="array" ref="N303">_xlfn.XLOOKUP($A303&amp;$B303,'[3]产值及收款计划（2026）'!$A:$A&amp;'[3]产值及收款计划（2026）'!$B:$B,'[3]产值及收款计划（2026）'!N:N)</f>
        <v>0</v>
      </c>
      <c r="O303" s="235" t="str" cm="1">
        <f t="array" ref="O303">_xlfn.XLOOKUP($A303&amp;$B303,'[3]产值及收款计划（2026）'!$A:$A&amp;'[3]产值及收款计划（2026）'!$B:$B,'[3]产值及收款计划（2026）'!O:O)</f>
        <v>涂勋</v>
      </c>
      <c r="P303" s="234" t="str" cm="1">
        <f t="array" ref="P303">_xlfn.XLOOKUP($A303&amp;$B303,'[3]产值及收款计划（2026）'!$A:$A&amp;'[3]产值及收款计划（2026）'!$B:$B,'[3]产值及收款计划（2026）'!P:P)</f>
        <v>25已完结</v>
      </c>
      <c r="Q303" s="235" t="e" cm="1">
        <f t="array" ref="Q303">_xlfn.XLOOKUP($A303&amp;$B303,'[3]产值及收款计划（2026）'!$A:$A&amp;'[3]产值及收款计划（2026）'!$B:$B,'[3]产值及收款计划（2026）'!Q:Q)</f>
        <v>#REF!</v>
      </c>
      <c r="R303" s="235" t="e" cm="1">
        <f t="array" ref="R303">_xlfn.XLOOKUP($A303&amp;$B303,'[3]产值及收款计划（2026）'!$A:$A&amp;'[3]产值及收款计划（2026）'!$B:$B,'[3]产值及收款计划（2026）'!R:R)</f>
        <v>#REF!</v>
      </c>
      <c r="S303" s="235" t="e" cm="1">
        <f t="array" ref="S303">_xlfn.XLOOKUP($A303&amp;$B303,'[3]产值及收款计划（2026）'!$A:$A&amp;'[3]产值及收款计划（2026）'!$B:$B,'[3]产值及收款计划（2026）'!S:S)</f>
        <v>#REF!</v>
      </c>
      <c r="T303" s="235" cm="1">
        <f t="array" ref="T303">_xlfn.XLOOKUP($A303&amp;$B303,'[3]产值及收款计划（2026）'!$A:$A&amp;'[3]产值及收款计划（2026）'!$B:$B,'[3]产值及收款计划（2026）'!T:T)</f>
        <v>45</v>
      </c>
      <c r="U303" s="235" cm="1">
        <f t="array" ref="U303">_xlfn.XLOOKUP($A303&amp;$B303,'[3]产值及收款计划（2026）'!$A:$A&amp;'[3]产值及收款计划（2026）'!$B:$B,'[3]产值及收款计划（2026）'!U:U)</f>
        <v>0</v>
      </c>
      <c r="V303" s="235" cm="1">
        <f t="array" ref="V303">_xlfn.XLOOKUP($A303&amp;$B303,'[3]产值及收款计划（2026）'!$A:$A&amp;'[3]产值及收款计划（2026）'!$B:$B,'[3]产值及收款计划（2026）'!V:V)</f>
        <v>0</v>
      </c>
      <c r="W303" s="235" t="e" cm="1">
        <f t="array" ref="W303">_xlfn.XLOOKUP($A303&amp;$B303,'[3]产值及收款计划（2026）'!$A:$A&amp;'[3]产值及收款计划（2026）'!$B:$B,'[3]产值及收款计划（2026）'!W:W)</f>
        <v>#REF!</v>
      </c>
      <c r="X303" s="235" t="e" cm="1">
        <f t="array" ref="X303">_xlfn.XLOOKUP($A303&amp;$B303,'[3]产值及收款计划（2026）'!$A:$A&amp;'[3]产值及收款计划（2026）'!$B:$B,'[3]产值及收款计划（2026）'!X:X)</f>
        <v>#REF!</v>
      </c>
      <c r="Y303" s="235" t="e" cm="1">
        <f t="array" ref="Y303">_xlfn.XLOOKUP($A303&amp;$B303,'[3]产值及收款计划（2026）'!$A:$A&amp;'[3]产值及收款计划（2026）'!$B:$B,'[3]产值及收款计划（2026）'!Y:Y)</f>
        <v>#REF!</v>
      </c>
      <c r="Z303" s="235" t="e" cm="1">
        <f t="array" ref="Z303">_xlfn.XLOOKUP($A303&amp;$B303,'[3]产值及收款计划（2026）'!$A:$A&amp;'[3]产值及收款计划（2026）'!$B:$B,'[3]产值及收款计划（2026）'!Z:Z)</f>
        <v>#REF!</v>
      </c>
      <c r="AA303" s="235" cm="1">
        <f t="array" ref="AA303">_xlfn.XLOOKUP($A303&amp;$B303,'[3]产值及收款计划（2026）'!$A:$A&amp;'[3]产值及收款计划（2026）'!$B:$B,'[3]产值及收款计划（2026）'!AA:AA)</f>
        <v>0</v>
      </c>
      <c r="AB303" s="235" cm="1">
        <f t="array" ref="AB303">_xlfn.XLOOKUP($A303&amp;$B303,'[3]产值及收款计划（2026）'!$A:$A&amp;'[3]产值及收款计划（2026）'!$B:$B,'[3]产值及收款计划（2026）'!AB:AB)</f>
        <v>0</v>
      </c>
      <c r="AC303" s="235" cm="1">
        <f t="array" ref="AC303">_xlfn.XLOOKUP($A303&amp;$B303,'[3]产值及收款计划（2026）'!$A:$A&amp;'[3]产值及收款计划（2026）'!$B:$B,'[3]产值及收款计划（2026）'!AC:AC)</f>
        <v>0</v>
      </c>
      <c r="AD303" s="235" cm="1">
        <f t="array" ref="AD303">_xlfn.XLOOKUP($A303&amp;$B303,'[3]产值及收款计划（2026）'!$A:$A&amp;'[3]产值及收款计划（2026）'!$B:$B,'[3]产值及收款计划（2026）'!AD:AD)</f>
        <v>0</v>
      </c>
      <c r="AE303" s="235" cm="1">
        <f t="array" ref="AE303">_xlfn.XLOOKUP($A303&amp;$B303,'[3]产值及收款计划（2026）'!$A:$A&amp;'[3]产值及收款计划（2026）'!$B:$B,'[3]产值及收款计划（2026）'!AE:AE)</f>
        <v>0</v>
      </c>
      <c r="AF303" s="235" cm="1">
        <f t="array" ref="AF303">_xlfn.XLOOKUP($A303&amp;$B303,'[3]产值及收款计划（2026）'!$A:$A&amp;'[3]产值及收款计划（2026）'!$B:$B,'[3]产值及收款计划（2026）'!AF:AF)</f>
        <v>0</v>
      </c>
      <c r="AG303" s="235" cm="1">
        <f t="array" ref="AG303">_xlfn.XLOOKUP($A303&amp;$B303,'[3]产值及收款计划（2026）'!$A:$A&amp;'[3]产值及收款计划（2026）'!$B:$B,'[3]产值及收款计划（2026）'!AG:AG)</f>
        <v>0</v>
      </c>
      <c r="AH303" s="235" cm="1">
        <f t="array" ref="AH303">_xlfn.XLOOKUP($A303&amp;$B303,'[3]产值及收款计划（2026）'!$A:$A&amp;'[3]产值及收款计划（2026）'!$B:$B,'[3]产值及收款计划（2026）'!AH:AH)</f>
        <v>0</v>
      </c>
      <c r="AI303" s="235" cm="1">
        <f t="array" ref="AI303">_xlfn.XLOOKUP($A303&amp;$B303,'[3]产值及收款计划（2026）'!$A:$A&amp;'[3]产值及收款计划（2026）'!$B:$B,'[3]产值及收款计划（2026）'!AI:AI)</f>
        <v>0</v>
      </c>
      <c r="AJ303" s="235" cm="1">
        <f t="array" ref="AJ303">_xlfn.XLOOKUP($A303&amp;$B303,'[3]产值及收款计划（2026）'!$A:$A&amp;'[3]产值及收款计划（2026）'!$B:$B,'[3]产值及收款计划（2026）'!AJ:AJ)</f>
        <v>0</v>
      </c>
      <c r="AK303" s="235" cm="1">
        <f t="array" ref="AK303">_xlfn.XLOOKUP($A303&amp;$B303,'[3]产值及收款计划（2026）'!$A:$A&amp;'[3]产值及收款计划（2026）'!$B:$B,'[3]产值及收款计划（2026）'!AK:AK)</f>
        <v>0</v>
      </c>
      <c r="AL303" s="235" cm="1">
        <f t="array" ref="AL303">_xlfn.XLOOKUP($A303&amp;$B303,'[3]产值及收款计划（2026）'!$A:$A&amp;'[3]产值及收款计划（2026）'!$B:$B,'[3]产值及收款计划（2026）'!AL:AL)</f>
        <v>0</v>
      </c>
      <c r="AM303" s="242" cm="1">
        <f t="array" ref="AM303">_xlfn.LET(_xlpm.勾选月份状态数组,TRANSPOSE('PPT(12-15页）-TOP10'!$A$3:$A$14),_xlpm.选择数据区,IF('PPT(12-15页）-TOP10'!$E$3="收款",$BA303:$BL303,$AA303:$AL303),SUM(_xlfn._xlws.FILTER(_xlpm.选择数据区,_xlpm.勾选月份状态数组,"")))</f>
        <v>0</v>
      </c>
      <c r="AN303" s="235" t="e">
        <f>_xlfn.XLOOKUP($C303,应收未收表!$T:$T,应收未收表!AA:AA)</f>
        <v>#N/A</v>
      </c>
      <c r="AO303" s="235" t="e">
        <f>_xlfn.XLOOKUP($C303,应收未收表!$T:$T,应收未收表!AB:AB)</f>
        <v>#N/A</v>
      </c>
      <c r="AP303" s="235" t="e">
        <f>_xlfn.XLOOKUP($C303,应收未收表!$T:$T,应收未收表!AC:AC)</f>
        <v>#N/A</v>
      </c>
      <c r="AQ303" s="235" t="e">
        <f>_xlfn.XLOOKUP($C303,应收未收表!$T:$T,应收未收表!AE:AE)</f>
        <v>#N/A</v>
      </c>
      <c r="AR303" s="235" t="e">
        <f>_xlfn.XLOOKUP($C303,应收未收表!$T:$T,应收未收表!AF:AF)</f>
        <v>#N/A</v>
      </c>
      <c r="AS303" s="235" t="e" cm="1">
        <f t="array" ref="AS303">_xlfn.XLOOKUP($A303&amp;$B303,'[3]产值及收款计划（2026）'!$A:$A&amp;'[3]产值及收款计划（2026）'!$B:$B,'[3]产值及收款计划（2026）'!AS:AS)</f>
        <v>#REF!</v>
      </c>
      <c r="AT303" s="235" t="e" cm="1">
        <f t="array" ref="AT303">_xlfn.XLOOKUP($A303&amp;$B303,'[3]产值及收款计划（2026）'!$A:$A&amp;'[3]产值及收款计划（2026）'!$B:$B,'[3]产值及收款计划（2026）'!AT:AT)</f>
        <v>#REF!</v>
      </c>
      <c r="AU303" s="235" t="e" cm="1">
        <f t="array" ref="AU303">_xlfn.XLOOKUP($A303&amp;$B303,'[3]产值及收款计划（2026）'!$A:$A&amp;'[3]产值及收款计划（2026）'!$B:$B,'[3]产值及收款计划（2026）'!AU:AU)</f>
        <v>#REF!</v>
      </c>
      <c r="AV303" s="235" t="e" cm="1">
        <f t="array" ref="AV303">_xlfn.XLOOKUP($A303&amp;$B303,'[3]产值及收款计划（2026）'!$A:$A&amp;'[3]产值及收款计划（2026）'!$B:$B,'[3]产值及收款计划（2026）'!AV:AV)</f>
        <v>#REF!</v>
      </c>
      <c r="AW303" s="235" cm="1">
        <f t="array" ref="AW303">_xlfn.XLOOKUP($A303&amp;$B303,'[3]产值及收款计划（2026）'!$A:$A&amp;'[3]产值及收款计划（2026）'!$B:$B,'[3]产值及收款计划（2026）'!AW:AW)</f>
        <v>42.75</v>
      </c>
      <c r="AX303" s="235" cm="1">
        <f t="array" ref="AX303">_xlfn.XLOOKUP($A303&amp;$B303,'[3]产值及收款计划（2026）'!$A:$A&amp;'[3]产值及收款计划（2026）'!$B:$B,'[3]产值及收款计划（2026）'!AX:AX)</f>
        <v>0</v>
      </c>
      <c r="AY303" s="235" cm="1">
        <f t="array" ref="AY303">_xlfn.XLOOKUP($A303&amp;$B303,'[3]产值及收款计划（2026）'!$A:$A&amp;'[3]产值及收款计划（2026）'!$B:$B,'[3]产值及收款计划（2026）'!AY:AY)</f>
        <v>2.25</v>
      </c>
      <c r="AZ303" s="235" cm="1">
        <f t="array" ref="AZ303">_xlfn.XLOOKUP($A303&amp;$B303,'[3]产值及收款计划（2026）'!$A:$A&amp;'[3]产值及收款计划（2026）'!$B:$B,'[3]产值及收款计划（2026）'!AZ:AZ)</f>
        <v>2.25</v>
      </c>
      <c r="BA303" s="235" cm="1">
        <f t="array" ref="BA303">_xlfn.XLOOKUP($A303&amp;$B303,'[3]产值及收款计划（2026）'!$A:$A&amp;'[3]产值及收款计划（2026）'!$B:$B,'[3]产值及收款计划（2026）'!BA:BA)</f>
        <v>0</v>
      </c>
      <c r="BB303" s="235" cm="1">
        <f t="array" ref="BB303">_xlfn.XLOOKUP($A303&amp;$B303,'[3]产值及收款计划（2026）'!$A:$A&amp;'[3]产值及收款计划（2026）'!$B:$B,'[3]产值及收款计划（2026）'!BB:BB)</f>
        <v>0</v>
      </c>
      <c r="BC303" s="235" cm="1">
        <f t="array" ref="BC303">_xlfn.XLOOKUP($A303&amp;$B303,'[3]产值及收款计划（2026）'!$A:$A&amp;'[3]产值及收款计划（2026）'!$B:$B,'[3]产值及收款计划（2026）'!BC:BC)</f>
        <v>2.25</v>
      </c>
      <c r="BD303" s="235" cm="1">
        <f t="array" ref="BD303">_xlfn.XLOOKUP($A303&amp;$B303,'[3]产值及收款计划（2026）'!$A:$A&amp;'[3]产值及收款计划（2026）'!$B:$B,'[3]产值及收款计划（2026）'!BD:BD)</f>
        <v>0</v>
      </c>
      <c r="BE303" s="235" cm="1">
        <f t="array" ref="BE303">_xlfn.XLOOKUP($A303&amp;$B303,'[3]产值及收款计划（2026）'!$A:$A&amp;'[3]产值及收款计划（2026）'!$B:$B,'[3]产值及收款计划（2026）'!BE:BE)</f>
        <v>0</v>
      </c>
      <c r="BF303" s="235" cm="1">
        <f t="array" ref="BF303">_xlfn.XLOOKUP($A303&amp;$B303,'[3]产值及收款计划（2026）'!$A:$A&amp;'[3]产值及收款计划（2026）'!$B:$B,'[3]产值及收款计划（2026）'!BF:BF)</f>
        <v>0</v>
      </c>
      <c r="BG303" s="235" cm="1">
        <f t="array" ref="BG303">_xlfn.XLOOKUP($A303&amp;$B303,'[3]产值及收款计划（2026）'!$A:$A&amp;'[3]产值及收款计划（2026）'!$B:$B,'[3]产值及收款计划（2026）'!BG:BG)</f>
        <v>0</v>
      </c>
      <c r="BH303" s="235" cm="1">
        <f t="array" ref="BH303">_xlfn.XLOOKUP($A303&amp;$B303,'[3]产值及收款计划（2026）'!$A:$A&amp;'[3]产值及收款计划（2026）'!$B:$B,'[3]产值及收款计划（2026）'!BH:BH)</f>
        <v>0</v>
      </c>
      <c r="BI303" s="235" cm="1">
        <f t="array" ref="BI303">_xlfn.XLOOKUP($A303&amp;$B303,'[3]产值及收款计划（2026）'!$A:$A&amp;'[3]产值及收款计划（2026）'!$B:$B,'[3]产值及收款计划（2026）'!BI:BI)</f>
        <v>0</v>
      </c>
      <c r="BJ303" s="235" cm="1">
        <f t="array" ref="BJ303">_xlfn.XLOOKUP($A303&amp;$B303,'[3]产值及收款计划（2026）'!$A:$A&amp;'[3]产值及收款计划（2026）'!$B:$B,'[3]产值及收款计划（2026）'!BJ:BJ)</f>
        <v>0</v>
      </c>
      <c r="BK303" s="235" cm="1">
        <f t="array" ref="BK303">_xlfn.XLOOKUP($A303&amp;$B303,'[3]产值及收款计划（2026）'!$A:$A&amp;'[3]产值及收款计划（2026）'!$B:$B,'[3]产值及收款计划（2026）'!BK:BK)</f>
        <v>0</v>
      </c>
      <c r="BL303" s="235" cm="1">
        <f t="array" ref="BL303">_xlfn.XLOOKUP($A303&amp;$B303,'[3]产值及收款计划（2026）'!$A:$A&amp;'[3]产值及收款计划（2026）'!$B:$B,'[3]产值及收款计划（2026）'!BL:BL)</f>
        <v>0</v>
      </c>
      <c r="BM303" s="235"/>
      <c r="BN303" s="235"/>
      <c r="BO303" s="235"/>
      <c r="BP303" s="235"/>
      <c r="BQ303" s="235" t="e">
        <f>_xlfn.XLOOKUP($C303,应收未收表!$AJ:$AJ,应收未收表!AK:AK)</f>
        <v>#N/A</v>
      </c>
      <c r="BR303" s="235" t="e">
        <f>_xlfn.XLOOKUP($C303,应收未收表!$AJ:$AJ,应收未收表!AL:AL)</f>
        <v>#N/A</v>
      </c>
      <c r="BS303" s="235" t="e">
        <f>_xlfn.XLOOKUP($C303,应收未收表!$AJ:$AJ,应收未收表!AM:AM)</f>
        <v>#N/A</v>
      </c>
      <c r="BT303" s="235" t="e">
        <f>_xlfn.XLOOKUP($C303,应收未收表!$AJ:$AJ,应收未收表!AN:AN)</f>
        <v>#N/A</v>
      </c>
      <c r="BU303" s="234" t="str" cm="1">
        <f t="array" ref="BU303">_xlfn.XLOOKUP($A303&amp;$B303,'[3]产值及收款计划（2026）'!$A:$A&amp;'[3]产值及收款计划（2026）'!$B:$B,'[3]产值及收款计划（2026）'!BQ:BQ)</f>
        <v>上海城建城市运营（集团）有限公司</v>
      </c>
      <c r="BV303" s="235" t="e" cm="1">
        <f t="array" ref="BV303">_xlfn.XLOOKUP($A303&amp;$B303,'[3]产值及收款计划（2026）'!$A:$A&amp;'[3]产值及收款计划（2026）'!$B:$B,'[3]产值及收款计划（2026）'!BR:BR)</f>
        <v>#REF!</v>
      </c>
      <c r="CE303" s="235" cm="1">
        <f t="array" ref="CE303">_xlfn.XLOOKUP($A303&amp;$B303,'[3]产值及收款计划（2026）'!$A:$A&amp;'[3]产值及收款计划（2026）'!$B:$B,'[3]产值及收款计划（2026）'!CA:CA)</f>
        <v>0</v>
      </c>
      <c r="CF303" s="235" cm="1">
        <f t="array" ref="CF303">_xlfn.XLOOKUP($A303&amp;$B303,'[3]产值及收款计划（2026）'!$A:$A&amp;'[3]产值及收款计划（2026）'!$B:$B,'[3]产值及收款计划（2026）'!CB:CB)</f>
        <v>0</v>
      </c>
      <c r="CG303" s="235" cm="1">
        <f t="array" ref="CG303">_xlfn.XLOOKUP($A303&amp;$B303,'[3]产值及收款计划（2026）'!$A:$A&amp;'[3]产值及收款计划（2026）'!$B:$B,'[3]产值及收款计划（2026）'!CC:CC)</f>
        <v>0</v>
      </c>
      <c r="CH303" s="235" cm="1">
        <f t="array" ref="CH303">_xlfn.XLOOKUP($A303&amp;$B303,'[3]产值及收款计划（2026）'!$A:$A&amp;'[3]产值及收款计划（2026）'!$B:$B,'[3]产值及收款计划（2026）'!CD:CD)</f>
        <v>0</v>
      </c>
      <c r="CI303" s="235" cm="1">
        <f t="array" ref="CI303">_xlfn.XLOOKUP($A303&amp;$B303,'[3]产值及收款计划（2026）'!$A:$A&amp;'[3]产值及收款计划（2026）'!$B:$B,'[3]产值及收款计划（2026）'!CE:CE)</f>
        <v>0</v>
      </c>
      <c r="CJ303" s="235" cm="1">
        <f t="array" ref="CJ303">_xlfn.XLOOKUP($A303&amp;$B303,'[3]产值及收款计划（2026）'!$A:$A&amp;'[3]产值及收款计划（2026）'!$B:$B,'[3]产值及收款计划（2026）'!CF:CF)</f>
        <v>0</v>
      </c>
      <c r="CK303" s="235" cm="1">
        <f t="array" ref="CK303">_xlfn.XLOOKUP($A303&amp;$B303,'[3]产值及收款计划（2026）'!$A:$A&amp;'[3]产值及收款计划（2026）'!$B:$B,'[3]产值及收款计划（2026）'!CG:CG)</f>
        <v>0</v>
      </c>
      <c r="CL303" s="235" cm="1">
        <f t="array" ref="CL303">_xlfn.XLOOKUP($A303&amp;$B303,'[3]产值及收款计划（2026）'!$A:$A&amp;'[3]产值及收款计划（2026）'!$B:$B,'[3]产值及收款计划（2026）'!CH:CH)</f>
        <v>0</v>
      </c>
      <c r="CM303" s="235" cm="1">
        <f t="array" ref="CM303">_xlfn.XLOOKUP($A303&amp;$B303,'[3]产值及收款计划（2026）'!$A:$A&amp;'[3]产值及收款计划（2026）'!$B:$B,'[3]产值及收款计划（2026）'!CI:CI)</f>
        <v>0</v>
      </c>
      <c r="CN303" s="235" cm="1">
        <f t="array" ref="CN303">_xlfn.XLOOKUP($A303&amp;$B303,'[3]产值及收款计划（2026）'!$A:$A&amp;'[3]产值及收款计划（2026）'!$B:$B,'[3]产值及收款计划（2026）'!CJ:CJ)</f>
        <v>0</v>
      </c>
      <c r="CO303" s="235" cm="1">
        <f t="array" ref="CO303">_xlfn.XLOOKUP($A303&amp;$B303,'[3]产值及收款计划（2026）'!$A:$A&amp;'[3]产值及收款计划（2026）'!$B:$B,'[3]产值及收款计划（2026）'!CK:CK)</f>
        <v>0</v>
      </c>
      <c r="CP303" s="235" cm="1">
        <f t="array" ref="CP303">_xlfn.XLOOKUP($A303&amp;$B303,'[3]产值及收款计划（2026）'!$A:$A&amp;'[3]产值及收款计划（2026）'!$B:$B,'[3]产值及收款计划（2026）'!CL:CL)</f>
        <v>0</v>
      </c>
      <c r="DE303" s="235" cm="1">
        <f t="array" ref="DE303">_xlfn.XLOOKUP($A303&amp;$B303,'[3]产值及收款计划（2026）'!$A:$A&amp;'[3]产值及收款计划（2026）'!$B:$B,'[3]产值及收款计划（2026）'!DA:DA)</f>
        <v>0</v>
      </c>
      <c r="DF303" s="235" cm="1">
        <f t="array" ref="DF303">_xlfn.XLOOKUP($A303&amp;$B303,'[3]产值及收款计划（2026）'!$A:$A&amp;'[3]产值及收款计划（2026）'!$B:$B,'[3]产值及收款计划（2026）'!DB:DB)</f>
        <v>0</v>
      </c>
      <c r="DG303" s="235" cm="1">
        <f t="array" ref="DG303">_xlfn.XLOOKUP($A303&amp;$B303,'[3]产值及收款计划（2026）'!$A:$A&amp;'[3]产值及收款计划（2026）'!$B:$B,'[3]产值及收款计划（2026）'!DC:DC)</f>
        <v>0</v>
      </c>
      <c r="DH303" s="235" cm="1">
        <f t="array" ref="DH303">_xlfn.XLOOKUP($A303&amp;$B303,'[3]产值及收款计划（2026）'!$A:$A&amp;'[3]产值及收款计划（2026）'!$B:$B,'[3]产值及收款计划（2026）'!DD:DD)</f>
        <v>0</v>
      </c>
      <c r="DI303" s="235" cm="1">
        <f t="array" ref="DI303">_xlfn.XLOOKUP($A303&amp;$B303,'[3]产值及收款计划（2026）'!$A:$A&amp;'[3]产值及收款计划（2026）'!$B:$B,'[3]产值及收款计划（2026）'!DE:DE)</f>
        <v>0</v>
      </c>
      <c r="DJ303" s="235" cm="1">
        <f t="array" ref="DJ303">_xlfn.XLOOKUP($A303&amp;$B303,'[3]产值及收款计划（2026）'!$A:$A&amp;'[3]产值及收款计划（2026）'!$B:$B,'[3]产值及收款计划（2026）'!DF:DF)</f>
        <v>0</v>
      </c>
      <c r="DK303" s="235" cm="1">
        <f t="array" ref="DK303">_xlfn.XLOOKUP($A303&amp;$B303,'[3]产值及收款计划（2026）'!$A:$A&amp;'[3]产值及收款计划（2026）'!$B:$B,'[3]产值及收款计划（2026）'!DG:DG)</f>
        <v>0</v>
      </c>
      <c r="DL303" s="235" cm="1">
        <f t="array" ref="DL303">_xlfn.XLOOKUP($A303&amp;$B303,'[3]产值及收款计划（2026）'!$A:$A&amp;'[3]产值及收款计划（2026）'!$B:$B,'[3]产值及收款计划（2026）'!DH:DH)</f>
        <v>0</v>
      </c>
      <c r="DM303" s="235" cm="1">
        <f t="array" ref="DM303">_xlfn.XLOOKUP($A303&amp;$B303,'[3]产值及收款计划（2026）'!$A:$A&amp;'[3]产值及收款计划（2026）'!$B:$B,'[3]产值及收款计划（2026）'!DI:DI)</f>
        <v>0</v>
      </c>
      <c r="DN303" s="235" cm="1">
        <f t="array" ref="DN303">_xlfn.XLOOKUP($A303&amp;$B303,'[3]产值及收款计划（2026）'!$A:$A&amp;'[3]产值及收款计划（2026）'!$B:$B,'[3]产值及收款计划（2026）'!DJ:DJ)</f>
        <v>0</v>
      </c>
      <c r="DO303" s="235" cm="1">
        <f t="array" ref="DO303">_xlfn.XLOOKUP($A303&amp;$B303,'[3]产值及收款计划（2026）'!$A:$A&amp;'[3]产值及收款计划（2026）'!$B:$B,'[3]产值及收款计划（2026）'!DK:DK)</f>
        <v>0</v>
      </c>
      <c r="DP303" s="235" cm="1">
        <f t="array" ref="DP303">_xlfn.XLOOKUP($A303&amp;$B303,'[3]产值及收款计划（2026）'!$A:$A&amp;'[3]产值及收款计划（2026）'!$B:$B,'[3]产值及收款计划（2026）'!DL:DL)</f>
        <v>0</v>
      </c>
      <c r="DQ303" s="243"/>
      <c r="DR303" s="229"/>
    </row>
    <row r="304" ht="20.25" spans="1:122">
      <c r="A304" s="233">
        <f t="shared" si="21"/>
        <v>12</v>
      </c>
      <c r="B304" s="233" t="s">
        <v>27</v>
      </c>
      <c r="C304" s="234" t="str" cm="1">
        <f t="array" ref="C304">_xlfn.XLOOKUP($A304&amp;$B304,'[3]产值及收款计划（2026）'!$A:$A&amp;'[3]产值及收款计划（2026）'!$B:$B,'[3]产值及收款计划（2026）'!C:C)</f>
        <v>ZHT2024101400127</v>
      </c>
      <c r="D304" s="234" t="str" cm="1">
        <f t="array" ref="D304">_xlfn.XLOOKUP($A304&amp;$B304,'[3]产值及收款计划（2026）'!$A:$A&amp;'[3]产值及收款计划（2026）'!$B:$B,'[3]产值及收款计划（2026）'!D:D)</f>
        <v>2024年城市运营综合管理平台建设项目</v>
      </c>
      <c r="E304" s="235" cm="1">
        <f t="array" ref="E304">_xlfn.XLOOKUP($A304&amp;$B304,'[3]产值及收款计划（2026）'!$A:$A&amp;'[3]产值及收款计划（2026）'!$B:$B,'[3]产值及收款计划（2026）'!E:E)</f>
        <v>62.5</v>
      </c>
      <c r="F304" s="235" cm="1">
        <f t="array" ref="F304">_xlfn.XLOOKUP($A304&amp;$B304,'[3]产值及收款计划（2026）'!$A:$A&amp;'[3]产值及收款计划（2026）'!$B:$B,'[3]产值及收款计划（2026）'!F:F)</f>
        <v>62.5</v>
      </c>
      <c r="G304" s="235" cm="1">
        <f t="array" ref="G304">_xlfn.XLOOKUP($A304&amp;$B304,'[3]产值及收款计划（2026）'!$A:$A&amp;'[3]产值及收款计划（2026）'!$B:$B,'[3]产值及收款计划（2026）'!G:G)</f>
        <v>62.5</v>
      </c>
      <c r="H304" s="235" cm="1">
        <f t="array" ref="H304">_xlfn.XLOOKUP($A304&amp;$B304,'[3]产值及收款计划（2026）'!$A:$A&amp;'[3]产值及收款计划（2026）'!$B:$B,'[3]产值及收款计划（2026）'!H:H)</f>
        <v>17.5</v>
      </c>
      <c r="I304" s="236" cm="1">
        <f t="array" ref="I304">_xlfn.XLOOKUP($A304&amp;$B304,'[3]产值及收款计划（2026）'!$A:$A&amp;'[3]产值及收款计划（2026）'!$B:$B,'[3]产值及收款计划（2026）'!I:I)</f>
        <v>0.28</v>
      </c>
      <c r="J304" s="237" cm="1">
        <f t="array" ref="J304">_xlfn.XLOOKUP($A304&amp;$B304,'[3]产值及收款计划（2026）'!$A:$A&amp;'[3]产值及收款计划（2026）'!$B:$B,'[3]产值及收款计划（2026）'!J:J)</f>
        <v>0.06</v>
      </c>
      <c r="K304" s="235" t="e" cm="1">
        <f t="array" ref="K304">_xlfn.XLOOKUP($A304&amp;$B304,'[3]产值及收款计划（2026）'!$A:$A&amp;'[3]产值及收款计划（2026）'!$B:$B,'[3]产值及收款计划（2026）'!K:K)</f>
        <v>#REF!</v>
      </c>
      <c r="L304" s="235" t="e" cm="1">
        <f t="array" ref="L304">_xlfn.XLOOKUP($A304&amp;$B304,'[3]产值及收款计划（2026）'!$A:$A&amp;'[3]产值及收款计划（2026）'!$B:$B,'[3]产值及收款计划（2026）'!L:L)</f>
        <v>#REF!</v>
      </c>
      <c r="M304" s="235" t="str" cm="1">
        <f t="array" ref="M304">_xlfn.XLOOKUP($A304&amp;$B304,'[3]产值及收款计划（2026）'!$A:$A&amp;'[3]产值及收款计划（2026）'!$B:$B,'[3]产值及收款计划（2026）'!M:M)</f>
        <v>主导</v>
      </c>
      <c r="N304" s="235" cm="1">
        <f t="array" ref="N304">_xlfn.XLOOKUP($A304&amp;$B304,'[3]产值及收款计划（2026）'!$A:$A&amp;'[3]产值及收款计划（2026）'!$B:$B,'[3]产值及收款计划（2026）'!N:N)</f>
        <v>0</v>
      </c>
      <c r="O304" s="235" t="str" cm="1">
        <f t="array" ref="O304">_xlfn.XLOOKUP($A304&amp;$B304,'[3]产值及收款计划（2026）'!$A:$A&amp;'[3]产值及收款计划（2026）'!$B:$B,'[3]产值及收款计划（2026）'!O:O)</f>
        <v>涂勋</v>
      </c>
      <c r="P304" s="234" t="str" cm="1">
        <f t="array" ref="P304">_xlfn.XLOOKUP($A304&amp;$B304,'[3]产值及收款计划（2026）'!$A:$A&amp;'[3]产值及收款计划（2026）'!$B:$B,'[3]产值及收款计划（2026）'!P:P)</f>
        <v>25已完结</v>
      </c>
      <c r="Q304" s="235" t="e" cm="1">
        <f t="array" ref="Q304">_xlfn.XLOOKUP($A304&amp;$B304,'[3]产值及收款计划（2026）'!$A:$A&amp;'[3]产值及收款计划（2026）'!$B:$B,'[3]产值及收款计划（2026）'!Q:Q)</f>
        <v>#REF!</v>
      </c>
      <c r="R304" s="235" t="e" cm="1">
        <f t="array" ref="R304">_xlfn.XLOOKUP($A304&amp;$B304,'[3]产值及收款计划（2026）'!$A:$A&amp;'[3]产值及收款计划（2026）'!$B:$B,'[3]产值及收款计划（2026）'!R:R)</f>
        <v>#REF!</v>
      </c>
      <c r="S304" s="235" t="e" cm="1">
        <f t="array" ref="S304">_xlfn.XLOOKUP($A304&amp;$B304,'[3]产值及收款计划（2026）'!$A:$A&amp;'[3]产值及收款计划（2026）'!$B:$B,'[3]产值及收款计划（2026）'!S:S)</f>
        <v>#REF!</v>
      </c>
      <c r="T304" s="235" cm="1">
        <f t="array" ref="T304">_xlfn.XLOOKUP($A304&amp;$B304,'[3]产值及收款计划（2026）'!$A:$A&amp;'[3]产值及收款计划（2026）'!$B:$B,'[3]产值及收款计划（2026）'!T:T)</f>
        <v>62.5</v>
      </c>
      <c r="U304" s="235" cm="1">
        <f t="array" ref="U304">_xlfn.XLOOKUP($A304&amp;$B304,'[3]产值及收款计划（2026）'!$A:$A&amp;'[3]产值及收款计划（2026）'!$B:$B,'[3]产值及收款计划（2026）'!U:U)</f>
        <v>0</v>
      </c>
      <c r="V304" s="235" cm="1">
        <f t="array" ref="V304">_xlfn.XLOOKUP($A304&amp;$B304,'[3]产值及收款计划（2026）'!$A:$A&amp;'[3]产值及收款计划（2026）'!$B:$B,'[3]产值及收款计划（2026）'!V:V)</f>
        <v>0</v>
      </c>
      <c r="W304" s="235" t="e" cm="1">
        <f t="array" ref="W304">_xlfn.XLOOKUP($A304&amp;$B304,'[3]产值及收款计划（2026）'!$A:$A&amp;'[3]产值及收款计划（2026）'!$B:$B,'[3]产值及收款计划（2026）'!W:W)</f>
        <v>#REF!</v>
      </c>
      <c r="X304" s="235" t="e" cm="1">
        <f t="array" ref="X304">_xlfn.XLOOKUP($A304&amp;$B304,'[3]产值及收款计划（2026）'!$A:$A&amp;'[3]产值及收款计划（2026）'!$B:$B,'[3]产值及收款计划（2026）'!X:X)</f>
        <v>#REF!</v>
      </c>
      <c r="Y304" s="235" t="e" cm="1">
        <f t="array" ref="Y304">_xlfn.XLOOKUP($A304&amp;$B304,'[3]产值及收款计划（2026）'!$A:$A&amp;'[3]产值及收款计划（2026）'!$B:$B,'[3]产值及收款计划（2026）'!Y:Y)</f>
        <v>#REF!</v>
      </c>
      <c r="Z304" s="235" t="e" cm="1">
        <f t="array" ref="Z304">_xlfn.XLOOKUP($A304&amp;$B304,'[3]产值及收款计划（2026）'!$A:$A&amp;'[3]产值及收款计划（2026）'!$B:$B,'[3]产值及收款计划（2026）'!Z:Z)</f>
        <v>#REF!</v>
      </c>
      <c r="AA304" s="235" cm="1">
        <f t="array" ref="AA304">_xlfn.XLOOKUP($A304&amp;$B304,'[3]产值及收款计划（2026）'!$A:$A&amp;'[3]产值及收款计划（2026）'!$B:$B,'[3]产值及收款计划（2026）'!AA:AA)</f>
        <v>0</v>
      </c>
      <c r="AB304" s="235" cm="1">
        <f t="array" ref="AB304">_xlfn.XLOOKUP($A304&amp;$B304,'[3]产值及收款计划（2026）'!$A:$A&amp;'[3]产值及收款计划（2026）'!$B:$B,'[3]产值及收款计划（2026）'!AB:AB)</f>
        <v>0</v>
      </c>
      <c r="AC304" s="235" cm="1">
        <f t="array" ref="AC304">_xlfn.XLOOKUP($A304&amp;$B304,'[3]产值及收款计划（2026）'!$A:$A&amp;'[3]产值及收款计划（2026）'!$B:$B,'[3]产值及收款计划（2026）'!AC:AC)</f>
        <v>0</v>
      </c>
      <c r="AD304" s="235" cm="1">
        <f t="array" ref="AD304">_xlfn.XLOOKUP($A304&amp;$B304,'[3]产值及收款计划（2026）'!$A:$A&amp;'[3]产值及收款计划（2026）'!$B:$B,'[3]产值及收款计划（2026）'!AD:AD)</f>
        <v>0</v>
      </c>
      <c r="AE304" s="235" cm="1">
        <f t="array" ref="AE304">_xlfn.XLOOKUP($A304&amp;$B304,'[3]产值及收款计划（2026）'!$A:$A&amp;'[3]产值及收款计划（2026）'!$B:$B,'[3]产值及收款计划（2026）'!AE:AE)</f>
        <v>0</v>
      </c>
      <c r="AF304" s="235" cm="1">
        <f t="array" ref="AF304">_xlfn.XLOOKUP($A304&amp;$B304,'[3]产值及收款计划（2026）'!$A:$A&amp;'[3]产值及收款计划（2026）'!$B:$B,'[3]产值及收款计划（2026）'!AF:AF)</f>
        <v>0</v>
      </c>
      <c r="AG304" s="235" cm="1">
        <f t="array" ref="AG304">_xlfn.XLOOKUP($A304&amp;$B304,'[3]产值及收款计划（2026）'!$A:$A&amp;'[3]产值及收款计划（2026）'!$B:$B,'[3]产值及收款计划（2026）'!AG:AG)</f>
        <v>0</v>
      </c>
      <c r="AH304" s="235" cm="1">
        <f t="array" ref="AH304">_xlfn.XLOOKUP($A304&amp;$B304,'[3]产值及收款计划（2026）'!$A:$A&amp;'[3]产值及收款计划（2026）'!$B:$B,'[3]产值及收款计划（2026）'!AH:AH)</f>
        <v>0</v>
      </c>
      <c r="AI304" s="235" cm="1">
        <f t="array" ref="AI304">_xlfn.XLOOKUP($A304&amp;$B304,'[3]产值及收款计划（2026）'!$A:$A&amp;'[3]产值及收款计划（2026）'!$B:$B,'[3]产值及收款计划（2026）'!AI:AI)</f>
        <v>0</v>
      </c>
      <c r="AJ304" s="235" cm="1">
        <f t="array" ref="AJ304">_xlfn.XLOOKUP($A304&amp;$B304,'[3]产值及收款计划（2026）'!$A:$A&amp;'[3]产值及收款计划（2026）'!$B:$B,'[3]产值及收款计划（2026）'!AJ:AJ)</f>
        <v>0</v>
      </c>
      <c r="AK304" s="235" cm="1">
        <f t="array" ref="AK304">_xlfn.XLOOKUP($A304&amp;$B304,'[3]产值及收款计划（2026）'!$A:$A&amp;'[3]产值及收款计划（2026）'!$B:$B,'[3]产值及收款计划（2026）'!AK:AK)</f>
        <v>0</v>
      </c>
      <c r="AL304" s="235" cm="1">
        <f t="array" ref="AL304">_xlfn.XLOOKUP($A304&amp;$B304,'[3]产值及收款计划（2026）'!$A:$A&amp;'[3]产值及收款计划（2026）'!$B:$B,'[3]产值及收款计划（2026）'!AL:AL)</f>
        <v>0</v>
      </c>
      <c r="AM304" s="242" cm="1">
        <f t="array" ref="AM304">_xlfn.LET(_xlpm.勾选月份状态数组,TRANSPOSE('PPT(12-15页）-TOP10'!$A$3:$A$14),_xlpm.选择数据区,IF('PPT(12-15页）-TOP10'!$E$3="收款",$BA304:$BL304,$AA304:$AL304),SUM(_xlfn._xlws.FILTER(_xlpm.选择数据区,_xlpm.勾选月份状态数组,"")))</f>
        <v>0</v>
      </c>
      <c r="AN304" s="235" t="e">
        <f>_xlfn.XLOOKUP($C304,应收未收表!$T:$T,应收未收表!AA:AA)</f>
        <v>#N/A</v>
      </c>
      <c r="AO304" s="235" t="e">
        <f>_xlfn.XLOOKUP($C304,应收未收表!$T:$T,应收未收表!AB:AB)</f>
        <v>#N/A</v>
      </c>
      <c r="AP304" s="235" t="e">
        <f>_xlfn.XLOOKUP($C304,应收未收表!$T:$T,应收未收表!AC:AC)</f>
        <v>#N/A</v>
      </c>
      <c r="AQ304" s="235" t="e">
        <f>_xlfn.XLOOKUP($C304,应收未收表!$T:$T,应收未收表!AE:AE)</f>
        <v>#N/A</v>
      </c>
      <c r="AR304" s="235" t="e">
        <f>_xlfn.XLOOKUP($C304,应收未收表!$T:$T,应收未收表!AF:AF)</f>
        <v>#N/A</v>
      </c>
      <c r="AS304" s="235" t="e" cm="1">
        <f t="array" ref="AS304">_xlfn.XLOOKUP($A304&amp;$B304,'[3]产值及收款计划（2026）'!$A:$A&amp;'[3]产值及收款计划（2026）'!$B:$B,'[3]产值及收款计划（2026）'!AS:AS)</f>
        <v>#REF!</v>
      </c>
      <c r="AT304" s="235" t="e" cm="1">
        <f t="array" ref="AT304">_xlfn.XLOOKUP($A304&amp;$B304,'[3]产值及收款计划（2026）'!$A:$A&amp;'[3]产值及收款计划（2026）'!$B:$B,'[3]产值及收款计划（2026）'!AT:AT)</f>
        <v>#REF!</v>
      </c>
      <c r="AU304" s="235" t="e" cm="1">
        <f t="array" ref="AU304">_xlfn.XLOOKUP($A304&amp;$B304,'[3]产值及收款计划（2026）'!$A:$A&amp;'[3]产值及收款计划（2026）'!$B:$B,'[3]产值及收款计划（2026）'!AU:AU)</f>
        <v>#REF!</v>
      </c>
      <c r="AV304" s="235" t="e" cm="1">
        <f t="array" ref="AV304">_xlfn.XLOOKUP($A304&amp;$B304,'[3]产值及收款计划（2026）'!$A:$A&amp;'[3]产值及收款计划（2026）'!$B:$B,'[3]产值及收款计划（2026）'!AV:AV)</f>
        <v>#REF!</v>
      </c>
      <c r="AW304" s="235" cm="1">
        <f t="array" ref="AW304">_xlfn.XLOOKUP($A304&amp;$B304,'[3]产值及收款计划（2026）'!$A:$A&amp;'[3]产值及收款计划（2026）'!$B:$B,'[3]产值及收款计划（2026）'!AW:AW)</f>
        <v>59.375</v>
      </c>
      <c r="AX304" s="235" cm="1">
        <f t="array" ref="AX304">_xlfn.XLOOKUP($A304&amp;$B304,'[3]产值及收款计划（2026）'!$A:$A&amp;'[3]产值及收款计划（2026）'!$B:$B,'[3]产值及收款计划（2026）'!AX:AX)</f>
        <v>0</v>
      </c>
      <c r="AY304" s="235" cm="1">
        <f t="array" ref="AY304">_xlfn.XLOOKUP($A304&amp;$B304,'[3]产值及收款计划（2026）'!$A:$A&amp;'[3]产值及收款计划（2026）'!$B:$B,'[3]产值及收款计划（2026）'!AY:AY)</f>
        <v>3.125</v>
      </c>
      <c r="AZ304" s="235" cm="1">
        <f t="array" ref="AZ304">_xlfn.XLOOKUP($A304&amp;$B304,'[3]产值及收款计划（2026）'!$A:$A&amp;'[3]产值及收款计划（2026）'!$B:$B,'[3]产值及收款计划（2026）'!AZ:AZ)</f>
        <v>3.125</v>
      </c>
      <c r="BA304" s="235" cm="1">
        <f t="array" ref="BA304">_xlfn.XLOOKUP($A304&amp;$B304,'[3]产值及收款计划（2026）'!$A:$A&amp;'[3]产值及收款计划（2026）'!$B:$B,'[3]产值及收款计划（2026）'!BA:BA)</f>
        <v>0</v>
      </c>
      <c r="BB304" s="235" cm="1">
        <f t="array" ref="BB304">_xlfn.XLOOKUP($A304&amp;$B304,'[3]产值及收款计划（2026）'!$A:$A&amp;'[3]产值及收款计划（2026）'!$B:$B,'[3]产值及收款计划（2026）'!BB:BB)</f>
        <v>0</v>
      </c>
      <c r="BC304" s="235" cm="1">
        <f t="array" ref="BC304">_xlfn.XLOOKUP($A304&amp;$B304,'[3]产值及收款计划（2026）'!$A:$A&amp;'[3]产值及收款计划（2026）'!$B:$B,'[3]产值及收款计划（2026）'!BC:BC)</f>
        <v>3.125</v>
      </c>
      <c r="BD304" s="235" cm="1">
        <f t="array" ref="BD304">_xlfn.XLOOKUP($A304&amp;$B304,'[3]产值及收款计划（2026）'!$A:$A&amp;'[3]产值及收款计划（2026）'!$B:$B,'[3]产值及收款计划（2026）'!BD:BD)</f>
        <v>0</v>
      </c>
      <c r="BE304" s="235" cm="1">
        <f t="array" ref="BE304">_xlfn.XLOOKUP($A304&amp;$B304,'[3]产值及收款计划（2026）'!$A:$A&amp;'[3]产值及收款计划（2026）'!$B:$B,'[3]产值及收款计划（2026）'!BE:BE)</f>
        <v>0</v>
      </c>
      <c r="BF304" s="235" cm="1">
        <f t="array" ref="BF304">_xlfn.XLOOKUP($A304&amp;$B304,'[3]产值及收款计划（2026）'!$A:$A&amp;'[3]产值及收款计划（2026）'!$B:$B,'[3]产值及收款计划（2026）'!BF:BF)</f>
        <v>0</v>
      </c>
      <c r="BG304" s="235" cm="1">
        <f t="array" ref="BG304">_xlfn.XLOOKUP($A304&amp;$B304,'[3]产值及收款计划（2026）'!$A:$A&amp;'[3]产值及收款计划（2026）'!$B:$B,'[3]产值及收款计划（2026）'!BG:BG)</f>
        <v>0</v>
      </c>
      <c r="BH304" s="235" cm="1">
        <f t="array" ref="BH304">_xlfn.XLOOKUP($A304&amp;$B304,'[3]产值及收款计划（2026）'!$A:$A&amp;'[3]产值及收款计划（2026）'!$B:$B,'[3]产值及收款计划（2026）'!BH:BH)</f>
        <v>0</v>
      </c>
      <c r="BI304" s="235" cm="1">
        <f t="array" ref="BI304">_xlfn.XLOOKUP($A304&amp;$B304,'[3]产值及收款计划（2026）'!$A:$A&amp;'[3]产值及收款计划（2026）'!$B:$B,'[3]产值及收款计划（2026）'!BI:BI)</f>
        <v>0</v>
      </c>
      <c r="BJ304" s="235" cm="1">
        <f t="array" ref="BJ304">_xlfn.XLOOKUP($A304&amp;$B304,'[3]产值及收款计划（2026）'!$A:$A&amp;'[3]产值及收款计划（2026）'!$B:$B,'[3]产值及收款计划（2026）'!BJ:BJ)</f>
        <v>0</v>
      </c>
      <c r="BK304" s="235" cm="1">
        <f t="array" ref="BK304">_xlfn.XLOOKUP($A304&amp;$B304,'[3]产值及收款计划（2026）'!$A:$A&amp;'[3]产值及收款计划（2026）'!$B:$B,'[3]产值及收款计划（2026）'!BK:BK)</f>
        <v>0</v>
      </c>
      <c r="BL304" s="235" cm="1">
        <f t="array" ref="BL304">_xlfn.XLOOKUP($A304&amp;$B304,'[3]产值及收款计划（2026）'!$A:$A&amp;'[3]产值及收款计划（2026）'!$B:$B,'[3]产值及收款计划（2026）'!BL:BL)</f>
        <v>0</v>
      </c>
      <c r="BM304" s="235"/>
      <c r="BN304" s="235"/>
      <c r="BO304" s="235"/>
      <c r="BP304" s="235"/>
      <c r="BQ304" s="235" t="e">
        <f>_xlfn.XLOOKUP($C304,应收未收表!$AJ:$AJ,应收未收表!AK:AK)</f>
        <v>#N/A</v>
      </c>
      <c r="BR304" s="235" t="e">
        <f>_xlfn.XLOOKUP($C304,应收未收表!$AJ:$AJ,应收未收表!AL:AL)</f>
        <v>#N/A</v>
      </c>
      <c r="BS304" s="235" t="e">
        <f>_xlfn.XLOOKUP($C304,应收未收表!$AJ:$AJ,应收未收表!AM:AM)</f>
        <v>#N/A</v>
      </c>
      <c r="BT304" s="235" t="e">
        <f>_xlfn.XLOOKUP($C304,应收未收表!$AJ:$AJ,应收未收表!AN:AN)</f>
        <v>#N/A</v>
      </c>
      <c r="BU304" s="234" t="str" cm="1">
        <f t="array" ref="BU304">_xlfn.XLOOKUP($A304&amp;$B304,'[3]产值及收款计划（2026）'!$A:$A&amp;'[3]产值及收款计划（2026）'!$B:$B,'[3]产值及收款计划（2026）'!BQ:BQ)</f>
        <v>上海城建城市运营（集团）有限公司</v>
      </c>
      <c r="BV304" s="235" t="e" cm="1">
        <f t="array" ref="BV304">_xlfn.XLOOKUP($A304&amp;$B304,'[3]产值及收款计划（2026）'!$A:$A&amp;'[3]产值及收款计划（2026）'!$B:$B,'[3]产值及收款计划（2026）'!BR:BR)</f>
        <v>#REF!</v>
      </c>
      <c r="CE304" s="235" cm="1">
        <f t="array" ref="CE304">_xlfn.XLOOKUP($A304&amp;$B304,'[3]产值及收款计划（2026）'!$A:$A&amp;'[3]产值及收款计划（2026）'!$B:$B,'[3]产值及收款计划（2026）'!CA:CA)</f>
        <v>0</v>
      </c>
      <c r="CF304" s="235" cm="1">
        <f t="array" ref="CF304">_xlfn.XLOOKUP($A304&amp;$B304,'[3]产值及收款计划（2026）'!$A:$A&amp;'[3]产值及收款计划（2026）'!$B:$B,'[3]产值及收款计划（2026）'!CB:CB)</f>
        <v>0</v>
      </c>
      <c r="CG304" s="235" cm="1">
        <f t="array" ref="CG304">_xlfn.XLOOKUP($A304&amp;$B304,'[3]产值及收款计划（2026）'!$A:$A&amp;'[3]产值及收款计划（2026）'!$B:$B,'[3]产值及收款计划（2026）'!CC:CC)</f>
        <v>0</v>
      </c>
      <c r="CH304" s="235" cm="1">
        <f t="array" ref="CH304">_xlfn.XLOOKUP($A304&amp;$B304,'[3]产值及收款计划（2026）'!$A:$A&amp;'[3]产值及收款计划（2026）'!$B:$B,'[3]产值及收款计划（2026）'!CD:CD)</f>
        <v>0</v>
      </c>
      <c r="CI304" s="235" cm="1">
        <f t="array" ref="CI304">_xlfn.XLOOKUP($A304&amp;$B304,'[3]产值及收款计划（2026）'!$A:$A&amp;'[3]产值及收款计划（2026）'!$B:$B,'[3]产值及收款计划（2026）'!CE:CE)</f>
        <v>0</v>
      </c>
      <c r="CJ304" s="235" cm="1">
        <f t="array" ref="CJ304">_xlfn.XLOOKUP($A304&amp;$B304,'[3]产值及收款计划（2026）'!$A:$A&amp;'[3]产值及收款计划（2026）'!$B:$B,'[3]产值及收款计划（2026）'!CF:CF)</f>
        <v>0</v>
      </c>
      <c r="CK304" s="235" cm="1">
        <f t="array" ref="CK304">_xlfn.XLOOKUP($A304&amp;$B304,'[3]产值及收款计划（2026）'!$A:$A&amp;'[3]产值及收款计划（2026）'!$B:$B,'[3]产值及收款计划（2026）'!CG:CG)</f>
        <v>0</v>
      </c>
      <c r="CL304" s="235" cm="1">
        <f t="array" ref="CL304">_xlfn.XLOOKUP($A304&amp;$B304,'[3]产值及收款计划（2026）'!$A:$A&amp;'[3]产值及收款计划（2026）'!$B:$B,'[3]产值及收款计划（2026）'!CH:CH)</f>
        <v>0</v>
      </c>
      <c r="CM304" s="235" cm="1">
        <f t="array" ref="CM304">_xlfn.XLOOKUP($A304&amp;$B304,'[3]产值及收款计划（2026）'!$A:$A&amp;'[3]产值及收款计划（2026）'!$B:$B,'[3]产值及收款计划（2026）'!CI:CI)</f>
        <v>0</v>
      </c>
      <c r="CN304" s="235" cm="1">
        <f t="array" ref="CN304">_xlfn.XLOOKUP($A304&amp;$B304,'[3]产值及收款计划（2026）'!$A:$A&amp;'[3]产值及收款计划（2026）'!$B:$B,'[3]产值及收款计划（2026）'!CJ:CJ)</f>
        <v>0</v>
      </c>
      <c r="CO304" s="235" cm="1">
        <f t="array" ref="CO304">_xlfn.XLOOKUP($A304&amp;$B304,'[3]产值及收款计划（2026）'!$A:$A&amp;'[3]产值及收款计划（2026）'!$B:$B,'[3]产值及收款计划（2026）'!CK:CK)</f>
        <v>0</v>
      </c>
      <c r="CP304" s="235" cm="1">
        <f t="array" ref="CP304">_xlfn.XLOOKUP($A304&amp;$B304,'[3]产值及收款计划（2026）'!$A:$A&amp;'[3]产值及收款计划（2026）'!$B:$B,'[3]产值及收款计划（2026）'!CL:CL)</f>
        <v>0</v>
      </c>
      <c r="DE304" s="235" cm="1">
        <f t="array" ref="DE304">_xlfn.XLOOKUP($A304&amp;$B304,'[3]产值及收款计划（2026）'!$A:$A&amp;'[3]产值及收款计划（2026）'!$B:$B,'[3]产值及收款计划（2026）'!DA:DA)</f>
        <v>0</v>
      </c>
      <c r="DF304" s="235" cm="1">
        <f t="array" ref="DF304">_xlfn.XLOOKUP($A304&amp;$B304,'[3]产值及收款计划（2026）'!$A:$A&amp;'[3]产值及收款计划（2026）'!$B:$B,'[3]产值及收款计划（2026）'!DB:DB)</f>
        <v>0</v>
      </c>
      <c r="DG304" s="235" cm="1">
        <f t="array" ref="DG304">_xlfn.XLOOKUP($A304&amp;$B304,'[3]产值及收款计划（2026）'!$A:$A&amp;'[3]产值及收款计划（2026）'!$B:$B,'[3]产值及收款计划（2026）'!DC:DC)</f>
        <v>0</v>
      </c>
      <c r="DH304" s="235" cm="1">
        <f t="array" ref="DH304">_xlfn.XLOOKUP($A304&amp;$B304,'[3]产值及收款计划（2026）'!$A:$A&amp;'[3]产值及收款计划（2026）'!$B:$B,'[3]产值及收款计划（2026）'!DD:DD)</f>
        <v>0</v>
      </c>
      <c r="DI304" s="235" cm="1">
        <f t="array" ref="DI304">_xlfn.XLOOKUP($A304&amp;$B304,'[3]产值及收款计划（2026）'!$A:$A&amp;'[3]产值及收款计划（2026）'!$B:$B,'[3]产值及收款计划（2026）'!DE:DE)</f>
        <v>0</v>
      </c>
      <c r="DJ304" s="235" cm="1">
        <f t="array" ref="DJ304">_xlfn.XLOOKUP($A304&amp;$B304,'[3]产值及收款计划（2026）'!$A:$A&amp;'[3]产值及收款计划（2026）'!$B:$B,'[3]产值及收款计划（2026）'!DF:DF)</f>
        <v>0</v>
      </c>
      <c r="DK304" s="235" cm="1">
        <f t="array" ref="DK304">_xlfn.XLOOKUP($A304&amp;$B304,'[3]产值及收款计划（2026）'!$A:$A&amp;'[3]产值及收款计划（2026）'!$B:$B,'[3]产值及收款计划（2026）'!DG:DG)</f>
        <v>0</v>
      </c>
      <c r="DL304" s="235" cm="1">
        <f t="array" ref="DL304">_xlfn.XLOOKUP($A304&amp;$B304,'[3]产值及收款计划（2026）'!$A:$A&amp;'[3]产值及收款计划（2026）'!$B:$B,'[3]产值及收款计划（2026）'!DH:DH)</f>
        <v>0</v>
      </c>
      <c r="DM304" s="235" cm="1">
        <f t="array" ref="DM304">_xlfn.XLOOKUP($A304&amp;$B304,'[3]产值及收款计划（2026）'!$A:$A&amp;'[3]产值及收款计划（2026）'!$B:$B,'[3]产值及收款计划（2026）'!DI:DI)</f>
        <v>0</v>
      </c>
      <c r="DN304" s="235" cm="1">
        <f t="array" ref="DN304">_xlfn.XLOOKUP($A304&amp;$B304,'[3]产值及收款计划（2026）'!$A:$A&amp;'[3]产值及收款计划（2026）'!$B:$B,'[3]产值及收款计划（2026）'!DJ:DJ)</f>
        <v>0</v>
      </c>
      <c r="DO304" s="235" cm="1">
        <f t="array" ref="DO304">_xlfn.XLOOKUP($A304&amp;$B304,'[3]产值及收款计划（2026）'!$A:$A&amp;'[3]产值及收款计划（2026）'!$B:$B,'[3]产值及收款计划（2026）'!DK:DK)</f>
        <v>0</v>
      </c>
      <c r="DP304" s="235" cm="1">
        <f t="array" ref="DP304">_xlfn.XLOOKUP($A304&amp;$B304,'[3]产值及收款计划（2026）'!$A:$A&amp;'[3]产值及收款计划（2026）'!$B:$B,'[3]产值及收款计划（2026）'!DL:DL)</f>
        <v>0</v>
      </c>
      <c r="DQ304" s="243"/>
      <c r="DR304" s="229"/>
    </row>
    <row r="305" ht="20.25" spans="1:122">
      <c r="A305" s="233">
        <f t="shared" si="21"/>
        <v>13</v>
      </c>
      <c r="B305" s="233" t="s">
        <v>27</v>
      </c>
      <c r="C305" s="234" t="str" cm="1">
        <f t="array" ref="C305">_xlfn.XLOOKUP($A305&amp;$B305,'[3]产值及收款计划（2026）'!$A:$A&amp;'[3]产值及收款计划（2026）'!$B:$B,'[3]产值及收款计划（2026）'!C:C)</f>
        <v>ZHT2024110500136</v>
      </c>
      <c r="D305" s="234" t="str" cm="1">
        <f t="array" ref="D305">_xlfn.XLOOKUP($A305&amp;$B305,'[3]产值及收款计划（2026）'!$A:$A&amp;'[3]产值及收款计划（2026）'!$B:$B,'[3]产值及收款计划（2026）'!D:D)</f>
        <v>2024年城市运营生产资源管理数据标准化服务合同</v>
      </c>
      <c r="E305" s="235" cm="1">
        <f t="array" ref="E305">_xlfn.XLOOKUP($A305&amp;$B305,'[3]产值及收款计划（2026）'!$A:$A&amp;'[3]产值及收款计划（2026）'!$B:$B,'[3]产值及收款计划（2026）'!E:E)</f>
        <v>64</v>
      </c>
      <c r="F305" s="235" cm="1">
        <f t="array" ref="F305">_xlfn.XLOOKUP($A305&amp;$B305,'[3]产值及收款计划（2026）'!$A:$A&amp;'[3]产值及收款计划（2026）'!$B:$B,'[3]产值及收款计划（2026）'!F:F)</f>
        <v>64</v>
      </c>
      <c r="G305" s="235" cm="1">
        <f t="array" ref="G305">_xlfn.XLOOKUP($A305&amp;$B305,'[3]产值及收款计划（2026）'!$A:$A&amp;'[3]产值及收款计划（2026）'!$B:$B,'[3]产值及收款计划（2026）'!G:G)</f>
        <v>64</v>
      </c>
      <c r="H305" s="235" cm="1">
        <f t="array" ref="H305">_xlfn.XLOOKUP($A305&amp;$B305,'[3]产值及收款计划（2026）'!$A:$A&amp;'[3]产值及收款计划（2026）'!$B:$B,'[3]产值及收款计划（2026）'!H:H)</f>
        <v>25.5</v>
      </c>
      <c r="I305" s="236" cm="1">
        <f t="array" ref="I305">_xlfn.XLOOKUP($A305&amp;$B305,'[3]产值及收款计划（2026）'!$A:$A&amp;'[3]产值及收款计划（2026）'!$B:$B,'[3]产值及收款计划（2026）'!I:I)</f>
        <v>0.3984375</v>
      </c>
      <c r="J305" s="237" cm="1">
        <f t="array" ref="J305">_xlfn.XLOOKUP($A305&amp;$B305,'[3]产值及收款计划（2026）'!$A:$A&amp;'[3]产值及收款计划（2026）'!$B:$B,'[3]产值及收款计划（2026）'!J:J)</f>
        <v>0.06</v>
      </c>
      <c r="K305" s="235" t="e" cm="1">
        <f t="array" ref="K305">_xlfn.XLOOKUP($A305&amp;$B305,'[3]产值及收款计划（2026）'!$A:$A&amp;'[3]产值及收款计划（2026）'!$B:$B,'[3]产值及收款计划（2026）'!K:K)</f>
        <v>#REF!</v>
      </c>
      <c r="L305" s="235" t="e" cm="1">
        <f t="array" ref="L305">_xlfn.XLOOKUP($A305&amp;$B305,'[3]产值及收款计划（2026）'!$A:$A&amp;'[3]产值及收款计划（2026）'!$B:$B,'[3]产值及收款计划（2026）'!L:L)</f>
        <v>#REF!</v>
      </c>
      <c r="M305" s="235" t="str" cm="1">
        <f t="array" ref="M305">_xlfn.XLOOKUP($A305&amp;$B305,'[3]产值及收款计划（2026）'!$A:$A&amp;'[3]产值及收款计划（2026）'!$B:$B,'[3]产值及收款计划（2026）'!M:M)</f>
        <v>主导</v>
      </c>
      <c r="N305" s="235" cm="1">
        <f t="array" ref="N305">_xlfn.XLOOKUP($A305&amp;$B305,'[3]产值及收款计划（2026）'!$A:$A&amp;'[3]产值及收款计划（2026）'!$B:$B,'[3]产值及收款计划（2026）'!N:N)</f>
        <v>0</v>
      </c>
      <c r="O305" s="235" t="str" cm="1">
        <f t="array" ref="O305">_xlfn.XLOOKUP($A305&amp;$B305,'[3]产值及收款计划（2026）'!$A:$A&amp;'[3]产值及收款计划（2026）'!$B:$B,'[3]产值及收款计划（2026）'!O:O)</f>
        <v>涂勋</v>
      </c>
      <c r="P305" s="234" t="str" cm="1">
        <f t="array" ref="P305">_xlfn.XLOOKUP($A305&amp;$B305,'[3]产值及收款计划（2026）'!$A:$A&amp;'[3]产值及收款计划（2026）'!$B:$B,'[3]产值及收款计划（2026）'!P:P)</f>
        <v>在建</v>
      </c>
      <c r="Q305" s="235" t="e" cm="1">
        <f t="array" ref="Q305">_xlfn.XLOOKUP($A305&amp;$B305,'[3]产值及收款计划（2026）'!$A:$A&amp;'[3]产值及收款计划（2026）'!$B:$B,'[3]产值及收款计划（2026）'!Q:Q)</f>
        <v>#REF!</v>
      </c>
      <c r="R305" s="235" t="e" cm="1">
        <f t="array" ref="R305">_xlfn.XLOOKUP($A305&amp;$B305,'[3]产值及收款计划（2026）'!$A:$A&amp;'[3]产值及收款计划（2026）'!$B:$B,'[3]产值及收款计划（2026）'!R:R)</f>
        <v>#REF!</v>
      </c>
      <c r="S305" s="235" t="e" cm="1">
        <f t="array" ref="S305">_xlfn.XLOOKUP($A305&amp;$B305,'[3]产值及收款计划（2026）'!$A:$A&amp;'[3]产值及收款计划（2026）'!$B:$B,'[3]产值及收款计划（2026）'!S:S)</f>
        <v>#REF!</v>
      </c>
      <c r="T305" s="235" cm="1">
        <f t="array" ref="T305">_xlfn.XLOOKUP($A305&amp;$B305,'[3]产值及收款计划（2026）'!$A:$A&amp;'[3]产值及收款计划（2026）'!$B:$B,'[3]产值及收款计划（2026）'!T:T)</f>
        <v>60.8</v>
      </c>
      <c r="U305" s="235" cm="1">
        <f t="array" ref="U305">_xlfn.XLOOKUP($A305&amp;$B305,'[3]产值及收款计划（2026）'!$A:$A&amp;'[3]产值及收款计划（2026）'!$B:$B,'[3]产值及收款计划（2026）'!U:U)</f>
        <v>0</v>
      </c>
      <c r="V305" s="235" cm="1">
        <f t="array" ref="V305">_xlfn.XLOOKUP($A305&amp;$B305,'[3]产值及收款计划（2026）'!$A:$A&amp;'[3]产值及收款计划（2026）'!$B:$B,'[3]产值及收款计划（2026）'!V:V)</f>
        <v>3.2</v>
      </c>
      <c r="W305" s="235" t="e" cm="1">
        <f t="array" ref="W305">_xlfn.XLOOKUP($A305&amp;$B305,'[3]产值及收款计划（2026）'!$A:$A&amp;'[3]产值及收款计划（2026）'!$B:$B,'[3]产值及收款计划（2026）'!W:W)</f>
        <v>#REF!</v>
      </c>
      <c r="X305" s="235" t="e" cm="1">
        <f t="array" ref="X305">_xlfn.XLOOKUP($A305&amp;$B305,'[3]产值及收款计划（2026）'!$A:$A&amp;'[3]产值及收款计划（2026）'!$B:$B,'[3]产值及收款计划（2026）'!X:X)</f>
        <v>#REF!</v>
      </c>
      <c r="Y305" s="235" t="e" cm="1">
        <f t="array" ref="Y305">_xlfn.XLOOKUP($A305&amp;$B305,'[3]产值及收款计划（2026）'!$A:$A&amp;'[3]产值及收款计划（2026）'!$B:$B,'[3]产值及收款计划（2026）'!Y:Y)</f>
        <v>#REF!</v>
      </c>
      <c r="Z305" s="235" t="e" cm="1">
        <f t="array" ref="Z305">_xlfn.XLOOKUP($A305&amp;$B305,'[3]产值及收款计划（2026）'!$A:$A&amp;'[3]产值及收款计划（2026）'!$B:$B,'[3]产值及收款计划（2026）'!Z:Z)</f>
        <v>#REF!</v>
      </c>
      <c r="AA305" s="235" cm="1">
        <f t="array" ref="AA305">_xlfn.XLOOKUP($A305&amp;$B305,'[3]产值及收款计划（2026）'!$A:$A&amp;'[3]产值及收款计划（2026）'!$B:$B,'[3]产值及收款计划（2026）'!AA:AA)</f>
        <v>0</v>
      </c>
      <c r="AB305" s="235" cm="1">
        <f t="array" ref="AB305">_xlfn.XLOOKUP($A305&amp;$B305,'[3]产值及收款计划（2026）'!$A:$A&amp;'[3]产值及收款计划（2026）'!$B:$B,'[3]产值及收款计划（2026）'!AB:AB)</f>
        <v>0</v>
      </c>
      <c r="AC305" s="235" cm="1">
        <f t="array" ref="AC305">_xlfn.XLOOKUP($A305&amp;$B305,'[3]产值及收款计划（2026）'!$A:$A&amp;'[3]产值及收款计划（2026）'!$B:$B,'[3]产值及收款计划（2026）'!AC:AC)</f>
        <v>0</v>
      </c>
      <c r="AD305" s="235" cm="1">
        <f t="array" ref="AD305">_xlfn.XLOOKUP($A305&amp;$B305,'[3]产值及收款计划（2026）'!$A:$A&amp;'[3]产值及收款计划（2026）'!$B:$B,'[3]产值及收款计划（2026）'!AD:AD)</f>
        <v>0</v>
      </c>
      <c r="AE305" s="235" cm="1">
        <f t="array" ref="AE305">_xlfn.XLOOKUP($A305&amp;$B305,'[3]产值及收款计划（2026）'!$A:$A&amp;'[3]产值及收款计划（2026）'!$B:$B,'[3]产值及收款计划（2026）'!AE:AE)</f>
        <v>0</v>
      </c>
      <c r="AF305" s="235" cm="1">
        <f t="array" ref="AF305">_xlfn.XLOOKUP($A305&amp;$B305,'[3]产值及收款计划（2026）'!$A:$A&amp;'[3]产值及收款计划（2026）'!$B:$B,'[3]产值及收款计划（2026）'!AF:AF)</f>
        <v>0</v>
      </c>
      <c r="AG305" s="235" cm="1">
        <f t="array" ref="AG305">_xlfn.XLOOKUP($A305&amp;$B305,'[3]产值及收款计划（2026）'!$A:$A&amp;'[3]产值及收款计划（2026）'!$B:$B,'[3]产值及收款计划（2026）'!AG:AG)</f>
        <v>0</v>
      </c>
      <c r="AH305" s="235" cm="1">
        <f t="array" ref="AH305">_xlfn.XLOOKUP($A305&amp;$B305,'[3]产值及收款计划（2026）'!$A:$A&amp;'[3]产值及收款计划（2026）'!$B:$B,'[3]产值及收款计划（2026）'!AH:AH)</f>
        <v>0</v>
      </c>
      <c r="AI305" s="235" cm="1">
        <f t="array" ref="AI305">_xlfn.XLOOKUP($A305&amp;$B305,'[3]产值及收款计划（2026）'!$A:$A&amp;'[3]产值及收款计划（2026）'!$B:$B,'[3]产值及收款计划（2026）'!AI:AI)</f>
        <v>3.2</v>
      </c>
      <c r="AJ305" s="235" cm="1">
        <f t="array" ref="AJ305">_xlfn.XLOOKUP($A305&amp;$B305,'[3]产值及收款计划（2026）'!$A:$A&amp;'[3]产值及收款计划（2026）'!$B:$B,'[3]产值及收款计划（2026）'!AJ:AJ)</f>
        <v>0</v>
      </c>
      <c r="AK305" s="235" cm="1">
        <f t="array" ref="AK305">_xlfn.XLOOKUP($A305&amp;$B305,'[3]产值及收款计划（2026）'!$A:$A&amp;'[3]产值及收款计划（2026）'!$B:$B,'[3]产值及收款计划（2026）'!AK:AK)</f>
        <v>0</v>
      </c>
      <c r="AL305" s="235" cm="1">
        <f t="array" ref="AL305">_xlfn.XLOOKUP($A305&amp;$B305,'[3]产值及收款计划（2026）'!$A:$A&amp;'[3]产值及收款计划（2026）'!$B:$B,'[3]产值及收款计划（2026）'!AL:AL)</f>
        <v>0</v>
      </c>
      <c r="AM305" s="242" cm="1">
        <f t="array" ref="AM305">_xlfn.LET(_xlpm.勾选月份状态数组,TRANSPOSE('PPT(12-15页）-TOP10'!$A$3:$A$14),_xlpm.选择数据区,IF('PPT(12-15页）-TOP10'!$E$3="收款",$BA305:$BL305,$AA305:$AL305),SUM(_xlfn._xlws.FILTER(_xlpm.选择数据区,_xlpm.勾选月份状态数组,"")))</f>
        <v>0</v>
      </c>
      <c r="AN305" s="235" t="e">
        <f>_xlfn.XLOOKUP($C305,应收未收表!$T:$T,应收未收表!AA:AA)</f>
        <v>#N/A</v>
      </c>
      <c r="AO305" s="235" t="e">
        <f>_xlfn.XLOOKUP($C305,应收未收表!$T:$T,应收未收表!AB:AB)</f>
        <v>#N/A</v>
      </c>
      <c r="AP305" s="235" t="e">
        <f>_xlfn.XLOOKUP($C305,应收未收表!$T:$T,应收未收表!AC:AC)</f>
        <v>#N/A</v>
      </c>
      <c r="AQ305" s="235" t="e">
        <f>_xlfn.XLOOKUP($C305,应收未收表!$T:$T,应收未收表!AE:AE)</f>
        <v>#N/A</v>
      </c>
      <c r="AR305" s="235" t="e">
        <f>_xlfn.XLOOKUP($C305,应收未收表!$T:$T,应收未收表!AF:AF)</f>
        <v>#N/A</v>
      </c>
      <c r="AS305" s="235" t="e" cm="1">
        <f t="array" ref="AS305">_xlfn.XLOOKUP($A305&amp;$B305,'[3]产值及收款计划（2026）'!$A:$A&amp;'[3]产值及收款计划（2026）'!$B:$B,'[3]产值及收款计划（2026）'!AS:AS)</f>
        <v>#REF!</v>
      </c>
      <c r="AT305" s="235" t="e" cm="1">
        <f t="array" ref="AT305">_xlfn.XLOOKUP($A305&amp;$B305,'[3]产值及收款计划（2026）'!$A:$A&amp;'[3]产值及收款计划（2026）'!$B:$B,'[3]产值及收款计划（2026）'!AT:AT)</f>
        <v>#REF!</v>
      </c>
      <c r="AU305" s="235" t="e" cm="1">
        <f t="array" ref="AU305">_xlfn.XLOOKUP($A305&amp;$B305,'[3]产值及收款计划（2026）'!$A:$A&amp;'[3]产值及收款计划（2026）'!$B:$B,'[3]产值及收款计划（2026）'!AU:AU)</f>
        <v>#REF!</v>
      </c>
      <c r="AV305" s="235" t="e" cm="1">
        <f t="array" ref="AV305">_xlfn.XLOOKUP($A305&amp;$B305,'[3]产值及收款计划（2026）'!$A:$A&amp;'[3]产值及收款计划（2026）'!$B:$B,'[3]产值及收款计划（2026）'!AV:AV)</f>
        <v>#REF!</v>
      </c>
      <c r="AW305" s="235" cm="1">
        <f t="array" ref="AW305">_xlfn.XLOOKUP($A305&amp;$B305,'[3]产值及收款计划（2026）'!$A:$A&amp;'[3]产值及收款计划（2026）'!$B:$B,'[3]产值及收款计划（2026）'!AW:AW)</f>
        <v>60.8</v>
      </c>
      <c r="AX305" s="235" cm="1">
        <f t="array" ref="AX305">_xlfn.XLOOKUP($A305&amp;$B305,'[3]产值及收款计划（2026）'!$A:$A&amp;'[3]产值及收款计划（2026）'!$B:$B,'[3]产值及收款计划（2026）'!AX:AX)</f>
        <v>0</v>
      </c>
      <c r="AY305" s="235" cm="1">
        <f t="array" ref="AY305">_xlfn.XLOOKUP($A305&amp;$B305,'[3]产值及收款计划（2026）'!$A:$A&amp;'[3]产值及收款计划（2026）'!$B:$B,'[3]产值及收款计划（2026）'!AY:AY)</f>
        <v>3.2</v>
      </c>
      <c r="AZ305" s="235" cm="1">
        <f t="array" ref="AZ305">_xlfn.XLOOKUP($A305&amp;$B305,'[3]产值及收款计划（2026）'!$A:$A&amp;'[3]产值及收款计划（2026）'!$B:$B,'[3]产值及收款计划（2026）'!AZ:AZ)</f>
        <v>0</v>
      </c>
      <c r="BA305" s="235" cm="1">
        <f t="array" ref="BA305">_xlfn.XLOOKUP($A305&amp;$B305,'[3]产值及收款计划（2026）'!$A:$A&amp;'[3]产值及收款计划（2026）'!$B:$B,'[3]产值及收款计划（2026）'!BA:BA)</f>
        <v>0</v>
      </c>
      <c r="BB305" s="235" cm="1">
        <f t="array" ref="BB305">_xlfn.XLOOKUP($A305&amp;$B305,'[3]产值及收款计划（2026）'!$A:$A&amp;'[3]产值及收款计划（2026）'!$B:$B,'[3]产值及收款计划（2026）'!BB:BB)</f>
        <v>0</v>
      </c>
      <c r="BC305" s="235" cm="1">
        <f t="array" ref="BC305">_xlfn.XLOOKUP($A305&amp;$B305,'[3]产值及收款计划（2026）'!$A:$A&amp;'[3]产值及收款计划（2026）'!$B:$B,'[3]产值及收款计划（2026）'!BC:BC)</f>
        <v>0</v>
      </c>
      <c r="BD305" s="235" cm="1">
        <f t="array" ref="BD305">_xlfn.XLOOKUP($A305&amp;$B305,'[3]产值及收款计划（2026）'!$A:$A&amp;'[3]产值及收款计划（2026）'!$B:$B,'[3]产值及收款计划（2026）'!BD:BD)</f>
        <v>0</v>
      </c>
      <c r="BE305" s="235" cm="1">
        <f t="array" ref="BE305">_xlfn.XLOOKUP($A305&amp;$B305,'[3]产值及收款计划（2026）'!$A:$A&amp;'[3]产值及收款计划（2026）'!$B:$B,'[3]产值及收款计划（2026）'!BE:BE)</f>
        <v>0</v>
      </c>
      <c r="BF305" s="235" cm="1">
        <f t="array" ref="BF305">_xlfn.XLOOKUP($A305&amp;$B305,'[3]产值及收款计划（2026）'!$A:$A&amp;'[3]产值及收款计划（2026）'!$B:$B,'[3]产值及收款计划（2026）'!BF:BF)</f>
        <v>0</v>
      </c>
      <c r="BG305" s="235" cm="1">
        <f t="array" ref="BG305">_xlfn.XLOOKUP($A305&amp;$B305,'[3]产值及收款计划（2026）'!$A:$A&amp;'[3]产值及收款计划（2026）'!$B:$B,'[3]产值及收款计划（2026）'!BG:BG)</f>
        <v>0</v>
      </c>
      <c r="BH305" s="235" cm="1">
        <f t="array" ref="BH305">_xlfn.XLOOKUP($A305&amp;$B305,'[3]产值及收款计划（2026）'!$A:$A&amp;'[3]产值及收款计划（2026）'!$B:$B,'[3]产值及收款计划（2026）'!BH:BH)</f>
        <v>0</v>
      </c>
      <c r="BI305" s="235" cm="1">
        <f t="array" ref="BI305">_xlfn.XLOOKUP($A305&amp;$B305,'[3]产值及收款计划（2026）'!$A:$A&amp;'[3]产值及收款计划（2026）'!$B:$B,'[3]产值及收款计划（2026）'!BI:BI)</f>
        <v>3.2</v>
      </c>
      <c r="BJ305" s="235" cm="1">
        <f t="array" ref="BJ305">_xlfn.XLOOKUP($A305&amp;$B305,'[3]产值及收款计划（2026）'!$A:$A&amp;'[3]产值及收款计划（2026）'!$B:$B,'[3]产值及收款计划（2026）'!BJ:BJ)</f>
        <v>0</v>
      </c>
      <c r="BK305" s="235" cm="1">
        <f t="array" ref="BK305">_xlfn.XLOOKUP($A305&amp;$B305,'[3]产值及收款计划（2026）'!$A:$A&amp;'[3]产值及收款计划（2026）'!$B:$B,'[3]产值及收款计划（2026）'!BK:BK)</f>
        <v>0</v>
      </c>
      <c r="BL305" s="235" cm="1">
        <f t="array" ref="BL305">_xlfn.XLOOKUP($A305&amp;$B305,'[3]产值及收款计划（2026）'!$A:$A&amp;'[3]产值及收款计划（2026）'!$B:$B,'[3]产值及收款计划（2026）'!BL:BL)</f>
        <v>0</v>
      </c>
      <c r="BM305" s="235"/>
      <c r="BN305" s="235"/>
      <c r="BO305" s="235"/>
      <c r="BP305" s="235"/>
      <c r="BQ305" s="235" t="e">
        <f>_xlfn.XLOOKUP($C305,应收未收表!$AJ:$AJ,应收未收表!AK:AK)</f>
        <v>#N/A</v>
      </c>
      <c r="BR305" s="235" t="e">
        <f>_xlfn.XLOOKUP($C305,应收未收表!$AJ:$AJ,应收未收表!AL:AL)</f>
        <v>#N/A</v>
      </c>
      <c r="BS305" s="235" t="e">
        <f>_xlfn.XLOOKUP($C305,应收未收表!$AJ:$AJ,应收未收表!AM:AM)</f>
        <v>#N/A</v>
      </c>
      <c r="BT305" s="235" t="e">
        <f>_xlfn.XLOOKUP($C305,应收未收表!$AJ:$AJ,应收未收表!AN:AN)</f>
        <v>#N/A</v>
      </c>
      <c r="BU305" s="234" t="str" cm="1">
        <f t="array" ref="BU305">_xlfn.XLOOKUP($A305&amp;$B305,'[3]产值及收款计划（2026）'!$A:$A&amp;'[3]产值及收款计划（2026）'!$B:$B,'[3]产值及收款计划（2026）'!BQ:BQ)</f>
        <v>上海城建城市运营（集团）有限公司</v>
      </c>
      <c r="BV305" s="235" t="e" cm="1">
        <f t="array" ref="BV305">_xlfn.XLOOKUP($A305&amp;$B305,'[3]产值及收款计划（2026）'!$A:$A&amp;'[3]产值及收款计划（2026）'!$B:$B,'[3]产值及收款计划（2026）'!BR:BR)</f>
        <v>#REF!</v>
      </c>
      <c r="CE305" s="235" cm="1">
        <f t="array" ref="CE305">_xlfn.XLOOKUP($A305&amp;$B305,'[3]产值及收款计划（2026）'!$A:$A&amp;'[3]产值及收款计划（2026）'!$B:$B,'[3]产值及收款计划（2026）'!CA:CA)</f>
        <v>0</v>
      </c>
      <c r="CF305" s="235" cm="1">
        <f t="array" ref="CF305">_xlfn.XLOOKUP($A305&amp;$B305,'[3]产值及收款计划（2026）'!$A:$A&amp;'[3]产值及收款计划（2026）'!$B:$B,'[3]产值及收款计划（2026）'!CB:CB)</f>
        <v>0</v>
      </c>
      <c r="CG305" s="235" cm="1">
        <f t="array" ref="CG305">_xlfn.XLOOKUP($A305&amp;$B305,'[3]产值及收款计划（2026）'!$A:$A&amp;'[3]产值及收款计划（2026）'!$B:$B,'[3]产值及收款计划（2026）'!CC:CC)</f>
        <v>0</v>
      </c>
      <c r="CH305" s="235" cm="1">
        <f t="array" ref="CH305">_xlfn.XLOOKUP($A305&amp;$B305,'[3]产值及收款计划（2026）'!$A:$A&amp;'[3]产值及收款计划（2026）'!$B:$B,'[3]产值及收款计划（2026）'!CD:CD)</f>
        <v>0</v>
      </c>
      <c r="CI305" s="235" cm="1">
        <f t="array" ref="CI305">_xlfn.XLOOKUP($A305&amp;$B305,'[3]产值及收款计划（2026）'!$A:$A&amp;'[3]产值及收款计划（2026）'!$B:$B,'[3]产值及收款计划（2026）'!CE:CE)</f>
        <v>0</v>
      </c>
      <c r="CJ305" s="235" cm="1">
        <f t="array" ref="CJ305">_xlfn.XLOOKUP($A305&amp;$B305,'[3]产值及收款计划（2026）'!$A:$A&amp;'[3]产值及收款计划（2026）'!$B:$B,'[3]产值及收款计划（2026）'!CF:CF)</f>
        <v>0</v>
      </c>
      <c r="CK305" s="235" cm="1">
        <f t="array" ref="CK305">_xlfn.XLOOKUP($A305&amp;$B305,'[3]产值及收款计划（2026）'!$A:$A&amp;'[3]产值及收款计划（2026）'!$B:$B,'[3]产值及收款计划（2026）'!CG:CG)</f>
        <v>0</v>
      </c>
      <c r="CL305" s="235" cm="1">
        <f t="array" ref="CL305">_xlfn.XLOOKUP($A305&amp;$B305,'[3]产值及收款计划（2026）'!$A:$A&amp;'[3]产值及收款计划（2026）'!$B:$B,'[3]产值及收款计划（2026）'!CH:CH)</f>
        <v>0</v>
      </c>
      <c r="CM305" s="235" cm="1">
        <f t="array" ref="CM305">_xlfn.XLOOKUP($A305&amp;$B305,'[3]产值及收款计划（2026）'!$A:$A&amp;'[3]产值及收款计划（2026）'!$B:$B,'[3]产值及收款计划（2026）'!CI:CI)</f>
        <v>0</v>
      </c>
      <c r="CN305" s="235" cm="1">
        <f t="array" ref="CN305">_xlfn.XLOOKUP($A305&amp;$B305,'[3]产值及收款计划（2026）'!$A:$A&amp;'[3]产值及收款计划（2026）'!$B:$B,'[3]产值及收款计划（2026）'!CJ:CJ)</f>
        <v>0</v>
      </c>
      <c r="CO305" s="235" cm="1">
        <f t="array" ref="CO305">_xlfn.XLOOKUP($A305&amp;$B305,'[3]产值及收款计划（2026）'!$A:$A&amp;'[3]产值及收款计划（2026）'!$B:$B,'[3]产值及收款计划（2026）'!CK:CK)</f>
        <v>0</v>
      </c>
      <c r="CP305" s="235" cm="1">
        <f t="array" ref="CP305">_xlfn.XLOOKUP($A305&amp;$B305,'[3]产值及收款计划（2026）'!$A:$A&amp;'[3]产值及收款计划（2026）'!$B:$B,'[3]产值及收款计划（2026）'!CL:CL)</f>
        <v>0</v>
      </c>
      <c r="DE305" s="235" cm="1">
        <f t="array" ref="DE305">_xlfn.XLOOKUP($A305&amp;$B305,'[3]产值及收款计划（2026）'!$A:$A&amp;'[3]产值及收款计划（2026）'!$B:$B,'[3]产值及收款计划（2026）'!DA:DA)</f>
        <v>0</v>
      </c>
      <c r="DF305" s="235" cm="1">
        <f t="array" ref="DF305">_xlfn.XLOOKUP($A305&amp;$B305,'[3]产值及收款计划（2026）'!$A:$A&amp;'[3]产值及收款计划（2026）'!$B:$B,'[3]产值及收款计划（2026）'!DB:DB)</f>
        <v>0</v>
      </c>
      <c r="DG305" s="235" cm="1">
        <f t="array" ref="DG305">_xlfn.XLOOKUP($A305&amp;$B305,'[3]产值及收款计划（2026）'!$A:$A&amp;'[3]产值及收款计划（2026）'!$B:$B,'[3]产值及收款计划（2026）'!DC:DC)</f>
        <v>0</v>
      </c>
      <c r="DH305" s="235" cm="1">
        <f t="array" ref="DH305">_xlfn.XLOOKUP($A305&amp;$B305,'[3]产值及收款计划（2026）'!$A:$A&amp;'[3]产值及收款计划（2026）'!$B:$B,'[3]产值及收款计划（2026）'!DD:DD)</f>
        <v>0</v>
      </c>
      <c r="DI305" s="235" cm="1">
        <f t="array" ref="DI305">_xlfn.XLOOKUP($A305&amp;$B305,'[3]产值及收款计划（2026）'!$A:$A&amp;'[3]产值及收款计划（2026）'!$B:$B,'[3]产值及收款计划（2026）'!DE:DE)</f>
        <v>0</v>
      </c>
      <c r="DJ305" s="235" cm="1">
        <f t="array" ref="DJ305">_xlfn.XLOOKUP($A305&amp;$B305,'[3]产值及收款计划（2026）'!$A:$A&amp;'[3]产值及收款计划（2026）'!$B:$B,'[3]产值及收款计划（2026）'!DF:DF)</f>
        <v>0</v>
      </c>
      <c r="DK305" s="235" cm="1">
        <f t="array" ref="DK305">_xlfn.XLOOKUP($A305&amp;$B305,'[3]产值及收款计划（2026）'!$A:$A&amp;'[3]产值及收款计划（2026）'!$B:$B,'[3]产值及收款计划（2026）'!DG:DG)</f>
        <v>0</v>
      </c>
      <c r="DL305" s="235" cm="1">
        <f t="array" ref="DL305">_xlfn.XLOOKUP($A305&amp;$B305,'[3]产值及收款计划（2026）'!$A:$A&amp;'[3]产值及收款计划（2026）'!$B:$B,'[3]产值及收款计划（2026）'!DH:DH)</f>
        <v>0</v>
      </c>
      <c r="DM305" s="235" cm="1">
        <f t="array" ref="DM305">_xlfn.XLOOKUP($A305&amp;$B305,'[3]产值及收款计划（2026）'!$A:$A&amp;'[3]产值及收款计划（2026）'!$B:$B,'[3]产值及收款计划（2026）'!DI:DI)</f>
        <v>0</v>
      </c>
      <c r="DN305" s="235" cm="1">
        <f t="array" ref="DN305">_xlfn.XLOOKUP($A305&amp;$B305,'[3]产值及收款计划（2026）'!$A:$A&amp;'[3]产值及收款计划（2026）'!$B:$B,'[3]产值及收款计划（2026）'!DJ:DJ)</f>
        <v>0</v>
      </c>
      <c r="DO305" s="235" cm="1">
        <f t="array" ref="DO305">_xlfn.XLOOKUP($A305&amp;$B305,'[3]产值及收款计划（2026）'!$A:$A&amp;'[3]产值及收款计划（2026）'!$B:$B,'[3]产值及收款计划（2026）'!DK:DK)</f>
        <v>0</v>
      </c>
      <c r="DP305" s="235" cm="1">
        <f t="array" ref="DP305">_xlfn.XLOOKUP($A305&amp;$B305,'[3]产值及收款计划（2026）'!$A:$A&amp;'[3]产值及收款计划（2026）'!$B:$B,'[3]产值及收款计划（2026）'!DL:DL)</f>
        <v>0</v>
      </c>
      <c r="DQ305" s="243"/>
      <c r="DR305" s="229"/>
    </row>
    <row r="306" ht="60.75" spans="1:122">
      <c r="A306" s="233">
        <f t="shared" si="21"/>
        <v>14</v>
      </c>
      <c r="B306" s="233" t="s">
        <v>27</v>
      </c>
      <c r="C306" s="234" t="str" cm="1">
        <f t="array" ref="C306">_xlfn.XLOOKUP($A306&amp;$B306,'[3]产值及收款计划（2026）'!$A:$A&amp;'[3]产值及收款计划（2026）'!$B:$B,'[3]产值及收款计划（2026）'!C:C)</f>
        <v>ZHT2024112200144</v>
      </c>
      <c r="D306" s="234" t="str" cm="1">
        <f t="array" ref="D306">_xlfn.XLOOKUP($A306&amp;$B306,'[3]产值及收款计划（2026）'!$A:$A&amp;'[3]产值及收款计划（2026）'!$B:$B,'[3]产值及收款计划（2026）'!D:D)</f>
        <v>2024年城市运营数据分析服务项目</v>
      </c>
      <c r="E306" s="235" cm="1">
        <f t="array" ref="E306">_xlfn.XLOOKUP($A306&amp;$B306,'[3]产值及收款计划（2026）'!$A:$A&amp;'[3]产值及收款计划（2026）'!$B:$B,'[3]产值及收款计划（2026）'!E:E)</f>
        <v>47</v>
      </c>
      <c r="F306" s="235" cm="1">
        <f t="array" ref="F306">_xlfn.XLOOKUP($A306&amp;$B306,'[3]产值及收款计划（2026）'!$A:$A&amp;'[3]产值及收款计划（2026）'!$B:$B,'[3]产值及收款计划（2026）'!F:F)</f>
        <v>47</v>
      </c>
      <c r="G306" s="235" cm="1">
        <f t="array" ref="G306">_xlfn.XLOOKUP($A306&amp;$B306,'[3]产值及收款计划（2026）'!$A:$A&amp;'[3]产值及收款计划（2026）'!$B:$B,'[3]产值及收款计划（2026）'!G:G)</f>
        <v>47</v>
      </c>
      <c r="H306" s="235" cm="1">
        <f t="array" ref="H306">_xlfn.XLOOKUP($A306&amp;$B306,'[3]产值及收款计划（2026）'!$A:$A&amp;'[3]产值及收款计划（2026）'!$B:$B,'[3]产值及收款计划（2026）'!H:H)</f>
        <v>20.5</v>
      </c>
      <c r="I306" s="236" cm="1">
        <f t="array" ref="I306">_xlfn.XLOOKUP($A306&amp;$B306,'[3]产值及收款计划（2026）'!$A:$A&amp;'[3]产值及收款计划（2026）'!$B:$B,'[3]产值及收款计划（2026）'!I:I)</f>
        <v>0.436170212765957</v>
      </c>
      <c r="J306" s="237" cm="1">
        <f t="array" ref="J306">_xlfn.XLOOKUP($A306&amp;$B306,'[3]产值及收款计划（2026）'!$A:$A&amp;'[3]产值及收款计划（2026）'!$B:$B,'[3]产值及收款计划（2026）'!J:J)</f>
        <v>0.06</v>
      </c>
      <c r="K306" s="235" t="e" cm="1">
        <f t="array" ref="K306">_xlfn.XLOOKUP($A306&amp;$B306,'[3]产值及收款计划（2026）'!$A:$A&amp;'[3]产值及收款计划（2026）'!$B:$B,'[3]产值及收款计划（2026）'!K:K)</f>
        <v>#REF!</v>
      </c>
      <c r="L306" s="235" t="e" cm="1">
        <f t="array" ref="L306">_xlfn.XLOOKUP($A306&amp;$B306,'[3]产值及收款计划（2026）'!$A:$A&amp;'[3]产值及收款计划（2026）'!$B:$B,'[3]产值及收款计划（2026）'!L:L)</f>
        <v>#REF!</v>
      </c>
      <c r="M306" s="235" t="str" cm="1">
        <f t="array" ref="M306">_xlfn.XLOOKUP($A306&amp;$B306,'[3]产值及收款计划（2026）'!$A:$A&amp;'[3]产值及收款计划（2026）'!$B:$B,'[3]产值及收款计划（2026）'!M:M)</f>
        <v>主导</v>
      </c>
      <c r="N306" s="235" cm="1">
        <f t="array" ref="N306">_xlfn.XLOOKUP($A306&amp;$B306,'[3]产值及收款计划（2026）'!$A:$A&amp;'[3]产值及收款计划（2026）'!$B:$B,'[3]产值及收款计划（2026）'!N:N)</f>
        <v>0</v>
      </c>
      <c r="O306" s="235" t="str" cm="1">
        <f t="array" ref="O306">_xlfn.XLOOKUP($A306&amp;$B306,'[3]产值及收款计划（2026）'!$A:$A&amp;'[3]产值及收款计划（2026）'!$B:$B,'[3]产值及收款计划（2026）'!O:O)</f>
        <v>涂勋</v>
      </c>
      <c r="P306" s="234" t="str" cm="1">
        <f t="array" ref="P306">_xlfn.XLOOKUP($A306&amp;$B306,'[3]产值及收款计划（2026）'!$A:$A&amp;'[3]产值及收款计划（2026）'!$B:$B,'[3]产值及收款计划（2026）'!P:P)</f>
        <v>25已完结</v>
      </c>
      <c r="Q306" s="235" t="e" cm="1">
        <f t="array" ref="Q306">_xlfn.XLOOKUP($A306&amp;$B306,'[3]产值及收款计划（2026）'!$A:$A&amp;'[3]产值及收款计划（2026）'!$B:$B,'[3]产值及收款计划（2026）'!Q:Q)</f>
        <v>#REF!</v>
      </c>
      <c r="R306" s="235" t="e" cm="1">
        <f t="array" ref="R306">_xlfn.XLOOKUP($A306&amp;$B306,'[3]产值及收款计划（2026）'!$A:$A&amp;'[3]产值及收款计划（2026）'!$B:$B,'[3]产值及收款计划（2026）'!R:R)</f>
        <v>#REF!</v>
      </c>
      <c r="S306" s="235" t="e" cm="1">
        <f t="array" ref="S306">_xlfn.XLOOKUP($A306&amp;$B306,'[3]产值及收款计划（2026）'!$A:$A&amp;'[3]产值及收款计划（2026）'!$B:$B,'[3]产值及收款计划（2026）'!S:S)</f>
        <v>#REF!</v>
      </c>
      <c r="T306" s="235" cm="1">
        <f t="array" ref="T306">_xlfn.XLOOKUP($A306&amp;$B306,'[3]产值及收款计划（2026）'!$A:$A&amp;'[3]产值及收款计划（2026）'!$B:$B,'[3]产值及收款计划（2026）'!T:T)</f>
        <v>47</v>
      </c>
      <c r="U306" s="235" cm="1">
        <f t="array" ref="U306">_xlfn.XLOOKUP($A306&amp;$B306,'[3]产值及收款计划（2026）'!$A:$A&amp;'[3]产值及收款计划（2026）'!$B:$B,'[3]产值及收款计划（2026）'!U:U)</f>
        <v>0</v>
      </c>
      <c r="V306" s="235" cm="1">
        <f t="array" ref="V306">_xlfn.XLOOKUP($A306&amp;$B306,'[3]产值及收款计划（2026）'!$A:$A&amp;'[3]产值及收款计划（2026）'!$B:$B,'[3]产值及收款计划（2026）'!V:V)</f>
        <v>0</v>
      </c>
      <c r="W306" s="235" t="e" cm="1">
        <f t="array" ref="W306">_xlfn.XLOOKUP($A306&amp;$B306,'[3]产值及收款计划（2026）'!$A:$A&amp;'[3]产值及收款计划（2026）'!$B:$B,'[3]产值及收款计划（2026）'!W:W)</f>
        <v>#REF!</v>
      </c>
      <c r="X306" s="235" t="e" cm="1">
        <f t="array" ref="X306">_xlfn.XLOOKUP($A306&amp;$B306,'[3]产值及收款计划（2026）'!$A:$A&amp;'[3]产值及收款计划（2026）'!$B:$B,'[3]产值及收款计划（2026）'!X:X)</f>
        <v>#REF!</v>
      </c>
      <c r="Y306" s="235" t="e" cm="1">
        <f t="array" ref="Y306">_xlfn.XLOOKUP($A306&amp;$B306,'[3]产值及收款计划（2026）'!$A:$A&amp;'[3]产值及收款计划（2026）'!$B:$B,'[3]产值及收款计划（2026）'!Y:Y)</f>
        <v>#REF!</v>
      </c>
      <c r="Z306" s="235" t="e" cm="1">
        <f t="array" ref="Z306">_xlfn.XLOOKUP($A306&amp;$B306,'[3]产值及收款计划（2026）'!$A:$A&amp;'[3]产值及收款计划（2026）'!$B:$B,'[3]产值及收款计划（2026）'!Z:Z)</f>
        <v>#REF!</v>
      </c>
      <c r="AA306" s="235" cm="1">
        <f t="array" ref="AA306">_xlfn.XLOOKUP($A306&amp;$B306,'[3]产值及收款计划（2026）'!$A:$A&amp;'[3]产值及收款计划（2026）'!$B:$B,'[3]产值及收款计划（2026）'!AA:AA)</f>
        <v>0</v>
      </c>
      <c r="AB306" s="235" cm="1">
        <f t="array" ref="AB306">_xlfn.XLOOKUP($A306&amp;$B306,'[3]产值及收款计划（2026）'!$A:$A&amp;'[3]产值及收款计划（2026）'!$B:$B,'[3]产值及收款计划（2026）'!AB:AB)</f>
        <v>0</v>
      </c>
      <c r="AC306" s="235" cm="1">
        <f t="array" ref="AC306">_xlfn.XLOOKUP($A306&amp;$B306,'[3]产值及收款计划（2026）'!$A:$A&amp;'[3]产值及收款计划（2026）'!$B:$B,'[3]产值及收款计划（2026）'!AC:AC)</f>
        <v>0</v>
      </c>
      <c r="AD306" s="235" cm="1">
        <f t="array" ref="AD306">_xlfn.XLOOKUP($A306&amp;$B306,'[3]产值及收款计划（2026）'!$A:$A&amp;'[3]产值及收款计划（2026）'!$B:$B,'[3]产值及收款计划（2026）'!AD:AD)</f>
        <v>0</v>
      </c>
      <c r="AE306" s="235" cm="1">
        <f t="array" ref="AE306">_xlfn.XLOOKUP($A306&amp;$B306,'[3]产值及收款计划（2026）'!$A:$A&amp;'[3]产值及收款计划（2026）'!$B:$B,'[3]产值及收款计划（2026）'!AE:AE)</f>
        <v>0</v>
      </c>
      <c r="AF306" s="235" cm="1">
        <f t="array" ref="AF306">_xlfn.XLOOKUP($A306&amp;$B306,'[3]产值及收款计划（2026）'!$A:$A&amp;'[3]产值及收款计划（2026）'!$B:$B,'[3]产值及收款计划（2026）'!AF:AF)</f>
        <v>0</v>
      </c>
      <c r="AG306" s="235" cm="1">
        <f t="array" ref="AG306">_xlfn.XLOOKUP($A306&amp;$B306,'[3]产值及收款计划（2026）'!$A:$A&amp;'[3]产值及收款计划（2026）'!$B:$B,'[3]产值及收款计划（2026）'!AG:AG)</f>
        <v>0</v>
      </c>
      <c r="AH306" s="235" cm="1">
        <f t="array" ref="AH306">_xlfn.XLOOKUP($A306&amp;$B306,'[3]产值及收款计划（2026）'!$A:$A&amp;'[3]产值及收款计划（2026）'!$B:$B,'[3]产值及收款计划（2026）'!AH:AH)</f>
        <v>0</v>
      </c>
      <c r="AI306" s="235" cm="1">
        <f t="array" ref="AI306">_xlfn.XLOOKUP($A306&amp;$B306,'[3]产值及收款计划（2026）'!$A:$A&amp;'[3]产值及收款计划（2026）'!$B:$B,'[3]产值及收款计划（2026）'!AI:AI)</f>
        <v>0</v>
      </c>
      <c r="AJ306" s="235" cm="1">
        <f t="array" ref="AJ306">_xlfn.XLOOKUP($A306&amp;$B306,'[3]产值及收款计划（2026）'!$A:$A&amp;'[3]产值及收款计划（2026）'!$B:$B,'[3]产值及收款计划（2026）'!AJ:AJ)</f>
        <v>0</v>
      </c>
      <c r="AK306" s="235" cm="1">
        <f t="array" ref="AK306">_xlfn.XLOOKUP($A306&amp;$B306,'[3]产值及收款计划（2026）'!$A:$A&amp;'[3]产值及收款计划（2026）'!$B:$B,'[3]产值及收款计划（2026）'!AK:AK)</f>
        <v>0</v>
      </c>
      <c r="AL306" s="235" cm="1">
        <f t="array" ref="AL306">_xlfn.XLOOKUP($A306&amp;$B306,'[3]产值及收款计划（2026）'!$A:$A&amp;'[3]产值及收款计划（2026）'!$B:$B,'[3]产值及收款计划（2026）'!AL:AL)</f>
        <v>0</v>
      </c>
      <c r="AM306" s="242" cm="1">
        <f t="array" ref="AM306">_xlfn.LET(_xlpm.勾选月份状态数组,TRANSPOSE('PPT(12-15页）-TOP10'!$A$3:$A$14),_xlpm.选择数据区,IF('PPT(12-15页）-TOP10'!$E$3="收款",$BA306:$BL306,$AA306:$AL306),SUM(_xlfn._xlws.FILTER(_xlpm.选择数据区,_xlpm.勾选月份状态数组,"")))</f>
        <v>0</v>
      </c>
      <c r="AN306" s="235" t="e">
        <f>_xlfn.XLOOKUP($C306,应收未收表!$T:$T,应收未收表!AA:AA)</f>
        <v>#N/A</v>
      </c>
      <c r="AO306" s="235" t="e">
        <f>_xlfn.XLOOKUP($C306,应收未收表!$T:$T,应收未收表!AB:AB)</f>
        <v>#N/A</v>
      </c>
      <c r="AP306" s="235" t="e">
        <f>_xlfn.XLOOKUP($C306,应收未收表!$T:$T,应收未收表!AC:AC)</f>
        <v>#N/A</v>
      </c>
      <c r="AQ306" s="235" t="e">
        <f>_xlfn.XLOOKUP($C306,应收未收表!$T:$T,应收未收表!AE:AE)</f>
        <v>#N/A</v>
      </c>
      <c r="AR306" s="235" t="e">
        <f>_xlfn.XLOOKUP($C306,应收未收表!$T:$T,应收未收表!AF:AF)</f>
        <v>#N/A</v>
      </c>
      <c r="AS306" s="235" t="e" cm="1">
        <f t="array" ref="AS306">_xlfn.XLOOKUP($A306&amp;$B306,'[3]产值及收款计划（2026）'!$A:$A&amp;'[3]产值及收款计划（2026）'!$B:$B,'[3]产值及收款计划（2026）'!AS:AS)</f>
        <v>#REF!</v>
      </c>
      <c r="AT306" s="235" t="e" cm="1">
        <f t="array" ref="AT306">_xlfn.XLOOKUP($A306&amp;$B306,'[3]产值及收款计划（2026）'!$A:$A&amp;'[3]产值及收款计划（2026）'!$B:$B,'[3]产值及收款计划（2026）'!AT:AT)</f>
        <v>#REF!</v>
      </c>
      <c r="AU306" s="235" t="e" cm="1">
        <f t="array" ref="AU306">_xlfn.XLOOKUP($A306&amp;$B306,'[3]产值及收款计划（2026）'!$A:$A&amp;'[3]产值及收款计划（2026）'!$B:$B,'[3]产值及收款计划（2026）'!AU:AU)</f>
        <v>#REF!</v>
      </c>
      <c r="AV306" s="235" t="e" cm="1">
        <f t="array" ref="AV306">_xlfn.XLOOKUP($A306&amp;$B306,'[3]产值及收款计划（2026）'!$A:$A&amp;'[3]产值及收款计划（2026）'!$B:$B,'[3]产值及收款计划（2026）'!AV:AV)</f>
        <v>#REF!</v>
      </c>
      <c r="AW306" s="235" cm="1">
        <f t="array" ref="AW306">_xlfn.XLOOKUP($A306&amp;$B306,'[3]产值及收款计划（2026）'!$A:$A&amp;'[3]产值及收款计划（2026）'!$B:$B,'[3]产值及收款计划（2026）'!AW:AW)</f>
        <v>23.5</v>
      </c>
      <c r="AX306" s="235" cm="1">
        <f t="array" ref="AX306">_xlfn.XLOOKUP($A306&amp;$B306,'[3]产值及收款计划（2026）'!$A:$A&amp;'[3]产值及收款计划（2026）'!$B:$B,'[3]产值及收款计划（2026）'!AX:AX)</f>
        <v>0</v>
      </c>
      <c r="AY306" s="235" cm="1">
        <f t="array" ref="AY306">_xlfn.XLOOKUP($A306&amp;$B306,'[3]产值及收款计划（2026）'!$A:$A&amp;'[3]产值及收款计划（2026）'!$B:$B,'[3]产值及收款计划（2026）'!AY:AY)</f>
        <v>23.5</v>
      </c>
      <c r="AZ306" s="235" cm="1">
        <f t="array" ref="AZ306">_xlfn.XLOOKUP($A306&amp;$B306,'[3]产值及收款计划（2026）'!$A:$A&amp;'[3]产值及收款计划（2026）'!$B:$B,'[3]产值及收款计划（2026）'!AZ:AZ)</f>
        <v>23.5</v>
      </c>
      <c r="BA306" s="235" cm="1">
        <f t="array" ref="BA306">_xlfn.XLOOKUP($A306&amp;$B306,'[3]产值及收款计划（2026）'!$A:$A&amp;'[3]产值及收款计划（2026）'!$B:$B,'[3]产值及收款计划（2026）'!BA:BA)</f>
        <v>21.15</v>
      </c>
      <c r="BB306" s="235" cm="1">
        <f t="array" ref="BB306">_xlfn.XLOOKUP($A306&amp;$B306,'[3]产值及收款计划（2026）'!$A:$A&amp;'[3]产值及收款计划（2026）'!$B:$B,'[3]产值及收款计划（2026）'!BB:BB)</f>
        <v>0</v>
      </c>
      <c r="BC306" s="235" cm="1">
        <f t="array" ref="BC306">_xlfn.XLOOKUP($A306&amp;$B306,'[3]产值及收款计划（2026）'!$A:$A&amp;'[3]产值及收款计划（2026）'!$B:$B,'[3]产值及收款计划（2026）'!BC:BC)</f>
        <v>21.15</v>
      </c>
      <c r="BD306" s="235" cm="1">
        <f t="array" ref="BD306">_xlfn.XLOOKUP($A306&amp;$B306,'[3]产值及收款计划（2026）'!$A:$A&amp;'[3]产值及收款计划（2026）'!$B:$B,'[3]产值及收款计划（2026）'!BD:BD)</f>
        <v>0</v>
      </c>
      <c r="BE306" s="235" cm="1">
        <f t="array" ref="BE306">_xlfn.XLOOKUP($A306&amp;$B306,'[3]产值及收款计划（2026）'!$A:$A&amp;'[3]产值及收款计划（2026）'!$B:$B,'[3]产值及收款计划（2026）'!BE:BE)</f>
        <v>0</v>
      </c>
      <c r="BF306" s="235" cm="1">
        <f t="array" ref="BF306">_xlfn.XLOOKUP($A306&amp;$B306,'[3]产值及收款计划（2026）'!$A:$A&amp;'[3]产值及收款计划（2026）'!$B:$B,'[3]产值及收款计划（2026）'!BF:BF)</f>
        <v>0</v>
      </c>
      <c r="BG306" s="235" cm="1">
        <f t="array" ref="BG306">_xlfn.XLOOKUP($A306&amp;$B306,'[3]产值及收款计划（2026）'!$A:$A&amp;'[3]产值及收款计划（2026）'!$B:$B,'[3]产值及收款计划（2026）'!BG:BG)</f>
        <v>0</v>
      </c>
      <c r="BH306" s="235" cm="1">
        <f t="array" ref="BH306">_xlfn.XLOOKUP($A306&amp;$B306,'[3]产值及收款计划（2026）'!$A:$A&amp;'[3]产值及收款计划（2026）'!$B:$B,'[3]产值及收款计划（2026）'!BH:BH)</f>
        <v>0</v>
      </c>
      <c r="BI306" s="235" cm="1">
        <f t="array" ref="BI306">_xlfn.XLOOKUP($A306&amp;$B306,'[3]产值及收款计划（2026）'!$A:$A&amp;'[3]产值及收款计划（2026）'!$B:$B,'[3]产值及收款计划（2026）'!BI:BI)</f>
        <v>0</v>
      </c>
      <c r="BJ306" s="235" cm="1">
        <f t="array" ref="BJ306">_xlfn.XLOOKUP($A306&amp;$B306,'[3]产值及收款计划（2026）'!$A:$A&amp;'[3]产值及收款计划（2026）'!$B:$B,'[3]产值及收款计划（2026）'!BJ:BJ)</f>
        <v>0</v>
      </c>
      <c r="BK306" s="235" cm="1">
        <f t="array" ref="BK306">_xlfn.XLOOKUP($A306&amp;$B306,'[3]产值及收款计划（2026）'!$A:$A&amp;'[3]产值及收款计划（2026）'!$B:$B,'[3]产值及收款计划（2026）'!BK:BK)</f>
        <v>0</v>
      </c>
      <c r="BL306" s="235" cm="1">
        <f t="array" ref="BL306">_xlfn.XLOOKUP($A306&amp;$B306,'[3]产值及收款计划（2026）'!$A:$A&amp;'[3]产值及收款计划（2026）'!$B:$B,'[3]产值及收款计划（2026）'!BL:BL)</f>
        <v>0</v>
      </c>
      <c r="BM306" s="235"/>
      <c r="BN306" s="235"/>
      <c r="BO306" s="235"/>
      <c r="BP306" s="235"/>
      <c r="BQ306" s="235">
        <f>_xlfn.XLOOKUP($C306,应收未收表!$AJ:$AJ,应收未收表!AK:AK)</f>
        <v>14</v>
      </c>
      <c r="BR306" s="235">
        <f>_xlfn.XLOOKUP($C306,应收未收表!$AJ:$AJ,应收未收表!AL:AL)</f>
        <v>14</v>
      </c>
      <c r="BS306" s="235" t="str">
        <f>_xlfn.XLOOKUP($C306,应收未收表!$AJ:$AJ,应收未收表!AM:AM)</f>
        <v>春节后一季度内落实且已上报一季度计划</v>
      </c>
      <c r="BT306" s="235">
        <f>_xlfn.XLOOKUP($C306,应收未收表!$AJ:$AJ,应收未收表!AN:AN)</f>
        <v>0</v>
      </c>
      <c r="BU306" s="234" t="str" cm="1">
        <f t="array" ref="BU306">_xlfn.XLOOKUP($A306&amp;$B306,'[3]产值及收款计划（2026）'!$A:$A&amp;'[3]产值及收款计划（2026）'!$B:$B,'[3]产值及收款计划（2026）'!BQ:BQ)</f>
        <v>上海城建城市运营（集团）有限公司</v>
      </c>
      <c r="BV306" s="235" t="e" cm="1">
        <f t="array" ref="BV306">_xlfn.XLOOKUP($A306&amp;$B306,'[3]产值及收款计划（2026）'!$A:$A&amp;'[3]产值及收款计划（2026）'!$B:$B,'[3]产值及收款计划（2026）'!BR:BR)</f>
        <v>#REF!</v>
      </c>
      <c r="CE306" s="235" cm="1">
        <f t="array" ref="CE306">_xlfn.XLOOKUP($A306&amp;$B306,'[3]产值及收款计划（2026）'!$A:$A&amp;'[3]产值及收款计划（2026）'!$B:$B,'[3]产值及收款计划（2026）'!CA:CA)</f>
        <v>0</v>
      </c>
      <c r="CF306" s="235" cm="1">
        <f t="array" ref="CF306">_xlfn.XLOOKUP($A306&amp;$B306,'[3]产值及收款计划（2026）'!$A:$A&amp;'[3]产值及收款计划（2026）'!$B:$B,'[3]产值及收款计划（2026）'!CB:CB)</f>
        <v>0</v>
      </c>
      <c r="CG306" s="235" cm="1">
        <f t="array" ref="CG306">_xlfn.XLOOKUP($A306&amp;$B306,'[3]产值及收款计划（2026）'!$A:$A&amp;'[3]产值及收款计划（2026）'!$B:$B,'[3]产值及收款计划（2026）'!CC:CC)</f>
        <v>0</v>
      </c>
      <c r="CH306" s="235" cm="1">
        <f t="array" ref="CH306">_xlfn.XLOOKUP($A306&amp;$B306,'[3]产值及收款计划（2026）'!$A:$A&amp;'[3]产值及收款计划（2026）'!$B:$B,'[3]产值及收款计划（2026）'!CD:CD)</f>
        <v>0</v>
      </c>
      <c r="CI306" s="235" cm="1">
        <f t="array" ref="CI306">_xlfn.XLOOKUP($A306&amp;$B306,'[3]产值及收款计划（2026）'!$A:$A&amp;'[3]产值及收款计划（2026）'!$B:$B,'[3]产值及收款计划（2026）'!CE:CE)</f>
        <v>0</v>
      </c>
      <c r="CJ306" s="235" cm="1">
        <f t="array" ref="CJ306">_xlfn.XLOOKUP($A306&amp;$B306,'[3]产值及收款计划（2026）'!$A:$A&amp;'[3]产值及收款计划（2026）'!$B:$B,'[3]产值及收款计划（2026）'!CF:CF)</f>
        <v>0</v>
      </c>
      <c r="CK306" s="235" cm="1">
        <f t="array" ref="CK306">_xlfn.XLOOKUP($A306&amp;$B306,'[3]产值及收款计划（2026）'!$A:$A&amp;'[3]产值及收款计划（2026）'!$B:$B,'[3]产值及收款计划（2026）'!CG:CG)</f>
        <v>0</v>
      </c>
      <c r="CL306" s="235" cm="1">
        <f t="array" ref="CL306">_xlfn.XLOOKUP($A306&amp;$B306,'[3]产值及收款计划（2026）'!$A:$A&amp;'[3]产值及收款计划（2026）'!$B:$B,'[3]产值及收款计划（2026）'!CH:CH)</f>
        <v>0</v>
      </c>
      <c r="CM306" s="235" cm="1">
        <f t="array" ref="CM306">_xlfn.XLOOKUP($A306&amp;$B306,'[3]产值及收款计划（2026）'!$A:$A&amp;'[3]产值及收款计划（2026）'!$B:$B,'[3]产值及收款计划（2026）'!CI:CI)</f>
        <v>0</v>
      </c>
      <c r="CN306" s="235" cm="1">
        <f t="array" ref="CN306">_xlfn.XLOOKUP($A306&amp;$B306,'[3]产值及收款计划（2026）'!$A:$A&amp;'[3]产值及收款计划（2026）'!$B:$B,'[3]产值及收款计划（2026）'!CJ:CJ)</f>
        <v>0</v>
      </c>
      <c r="CO306" s="235" cm="1">
        <f t="array" ref="CO306">_xlfn.XLOOKUP($A306&amp;$B306,'[3]产值及收款计划（2026）'!$A:$A&amp;'[3]产值及收款计划（2026）'!$B:$B,'[3]产值及收款计划（2026）'!CK:CK)</f>
        <v>0</v>
      </c>
      <c r="CP306" s="235" cm="1">
        <f t="array" ref="CP306">_xlfn.XLOOKUP($A306&amp;$B306,'[3]产值及收款计划（2026）'!$A:$A&amp;'[3]产值及收款计划（2026）'!$B:$B,'[3]产值及收款计划（2026）'!CL:CL)</f>
        <v>0</v>
      </c>
      <c r="DE306" s="235" cm="1">
        <f t="array" ref="DE306">_xlfn.XLOOKUP($A306&amp;$B306,'[3]产值及收款计划（2026）'!$A:$A&amp;'[3]产值及收款计划（2026）'!$B:$B,'[3]产值及收款计划（2026）'!DA:DA)</f>
        <v>0</v>
      </c>
      <c r="DF306" s="235" cm="1">
        <f t="array" ref="DF306">_xlfn.XLOOKUP($A306&amp;$B306,'[3]产值及收款计划（2026）'!$A:$A&amp;'[3]产值及收款计划（2026）'!$B:$B,'[3]产值及收款计划（2026）'!DB:DB)</f>
        <v>0</v>
      </c>
      <c r="DG306" s="235" cm="1">
        <f t="array" ref="DG306">_xlfn.XLOOKUP($A306&amp;$B306,'[3]产值及收款计划（2026）'!$A:$A&amp;'[3]产值及收款计划（2026）'!$B:$B,'[3]产值及收款计划（2026）'!DC:DC)</f>
        <v>0</v>
      </c>
      <c r="DH306" s="235" cm="1">
        <f t="array" ref="DH306">_xlfn.XLOOKUP($A306&amp;$B306,'[3]产值及收款计划（2026）'!$A:$A&amp;'[3]产值及收款计划（2026）'!$B:$B,'[3]产值及收款计划（2026）'!DD:DD)</f>
        <v>0</v>
      </c>
      <c r="DI306" s="235" cm="1">
        <f t="array" ref="DI306">_xlfn.XLOOKUP($A306&amp;$B306,'[3]产值及收款计划（2026）'!$A:$A&amp;'[3]产值及收款计划（2026）'!$B:$B,'[3]产值及收款计划（2026）'!DE:DE)</f>
        <v>0</v>
      </c>
      <c r="DJ306" s="235" cm="1">
        <f t="array" ref="DJ306">_xlfn.XLOOKUP($A306&amp;$B306,'[3]产值及收款计划（2026）'!$A:$A&amp;'[3]产值及收款计划（2026）'!$B:$B,'[3]产值及收款计划（2026）'!DF:DF)</f>
        <v>0</v>
      </c>
      <c r="DK306" s="235" cm="1">
        <f t="array" ref="DK306">_xlfn.XLOOKUP($A306&amp;$B306,'[3]产值及收款计划（2026）'!$A:$A&amp;'[3]产值及收款计划（2026）'!$B:$B,'[3]产值及收款计划（2026）'!DG:DG)</f>
        <v>0</v>
      </c>
      <c r="DL306" s="235" cm="1">
        <f t="array" ref="DL306">_xlfn.XLOOKUP($A306&amp;$B306,'[3]产值及收款计划（2026）'!$A:$A&amp;'[3]产值及收款计划（2026）'!$B:$B,'[3]产值及收款计划（2026）'!DH:DH)</f>
        <v>0</v>
      </c>
      <c r="DM306" s="235" cm="1">
        <f t="array" ref="DM306">_xlfn.XLOOKUP($A306&amp;$B306,'[3]产值及收款计划（2026）'!$A:$A&amp;'[3]产值及收款计划（2026）'!$B:$B,'[3]产值及收款计划（2026）'!DI:DI)</f>
        <v>0</v>
      </c>
      <c r="DN306" s="235" cm="1">
        <f t="array" ref="DN306">_xlfn.XLOOKUP($A306&amp;$B306,'[3]产值及收款计划（2026）'!$A:$A&amp;'[3]产值及收款计划（2026）'!$B:$B,'[3]产值及收款计划（2026）'!DJ:DJ)</f>
        <v>0</v>
      </c>
      <c r="DO306" s="235" cm="1">
        <f t="array" ref="DO306">_xlfn.XLOOKUP($A306&amp;$B306,'[3]产值及收款计划（2026）'!$A:$A&amp;'[3]产值及收款计划（2026）'!$B:$B,'[3]产值及收款计划（2026）'!DK:DK)</f>
        <v>0</v>
      </c>
      <c r="DP306" s="235" cm="1">
        <f t="array" ref="DP306">_xlfn.XLOOKUP($A306&amp;$B306,'[3]产值及收款计划（2026）'!$A:$A&amp;'[3]产值及收款计划（2026）'!$B:$B,'[3]产值及收款计划（2026）'!DL:DL)</f>
        <v>0</v>
      </c>
      <c r="DQ306" s="243"/>
      <c r="DR306" s="229"/>
    </row>
    <row r="307" ht="60.75" spans="1:122">
      <c r="A307" s="233">
        <f t="shared" si="21"/>
        <v>15</v>
      </c>
      <c r="B307" s="233" t="s">
        <v>27</v>
      </c>
      <c r="C307" s="234" t="str" cm="1">
        <f t="array" ref="C307">_xlfn.XLOOKUP($A307&amp;$B307,'[3]产值及收款计划（2026）'!$A:$A&amp;'[3]产值及收款计划（2026）'!$B:$B,'[3]产值及收款计划（2026）'!C:C)</f>
        <v>ZHT2024121600157</v>
      </c>
      <c r="D307" s="234" t="str" cm="1">
        <f t="array" ref="D307">_xlfn.XLOOKUP($A307&amp;$B307,'[3]产值及收款计划（2026）'!$A:$A&amp;'[3]产值及收款计划（2026）'!$B:$B,'[3]产值及收款计划（2026）'!D:D)</f>
        <v>2024年城市运营综合管理平台建设项目(下半年)</v>
      </c>
      <c r="E307" s="235" cm="1">
        <f t="array" ref="E307">_xlfn.XLOOKUP($A307&amp;$B307,'[3]产值及收款计划（2026）'!$A:$A&amp;'[3]产值及收款计划（2026）'!$B:$B,'[3]产值及收款计划（2026）'!E:E)</f>
        <v>49</v>
      </c>
      <c r="F307" s="235" cm="1">
        <f t="array" ref="F307">_xlfn.XLOOKUP($A307&amp;$B307,'[3]产值及收款计划（2026）'!$A:$A&amp;'[3]产值及收款计划（2026）'!$B:$B,'[3]产值及收款计划（2026）'!F:F)</f>
        <v>49</v>
      </c>
      <c r="G307" s="235" cm="1">
        <f t="array" ref="G307">_xlfn.XLOOKUP($A307&amp;$B307,'[3]产值及收款计划（2026）'!$A:$A&amp;'[3]产值及收款计划（2026）'!$B:$B,'[3]产值及收款计划（2026）'!G:G)</f>
        <v>49</v>
      </c>
      <c r="H307" s="235" cm="1">
        <f t="array" ref="H307">_xlfn.XLOOKUP($A307&amp;$B307,'[3]产值及收款计划（2026）'!$A:$A&amp;'[3]产值及收款计划（2026）'!$B:$B,'[3]产值及收款计划（2026）'!H:H)</f>
        <v>34</v>
      </c>
      <c r="I307" s="236" cm="1">
        <f t="array" ref="I307">_xlfn.XLOOKUP($A307&amp;$B307,'[3]产值及收款计划（2026）'!$A:$A&amp;'[3]产值及收款计划（2026）'!$B:$B,'[3]产值及收款计划（2026）'!I:I)</f>
        <v>0.693877551020408</v>
      </c>
      <c r="J307" s="237" cm="1">
        <f t="array" ref="J307">_xlfn.XLOOKUP($A307&amp;$B307,'[3]产值及收款计划（2026）'!$A:$A&amp;'[3]产值及收款计划（2026）'!$B:$B,'[3]产值及收款计划（2026）'!J:J)</f>
        <v>0.06</v>
      </c>
      <c r="K307" s="235" t="e" cm="1">
        <f t="array" ref="K307">_xlfn.XLOOKUP($A307&amp;$B307,'[3]产值及收款计划（2026）'!$A:$A&amp;'[3]产值及收款计划（2026）'!$B:$B,'[3]产值及收款计划（2026）'!K:K)</f>
        <v>#REF!</v>
      </c>
      <c r="L307" s="235" t="e" cm="1">
        <f t="array" ref="L307">_xlfn.XLOOKUP($A307&amp;$B307,'[3]产值及收款计划（2026）'!$A:$A&amp;'[3]产值及收款计划（2026）'!$B:$B,'[3]产值及收款计划（2026）'!L:L)</f>
        <v>#REF!</v>
      </c>
      <c r="M307" s="235" t="str" cm="1">
        <f t="array" ref="M307">_xlfn.XLOOKUP($A307&amp;$B307,'[3]产值及收款计划（2026）'!$A:$A&amp;'[3]产值及收款计划（2026）'!$B:$B,'[3]产值及收款计划（2026）'!M:M)</f>
        <v>主导</v>
      </c>
      <c r="N307" s="235" cm="1">
        <f t="array" ref="N307">_xlfn.XLOOKUP($A307&amp;$B307,'[3]产值及收款计划（2026）'!$A:$A&amp;'[3]产值及收款计划（2026）'!$B:$B,'[3]产值及收款计划（2026）'!N:N)</f>
        <v>0</v>
      </c>
      <c r="O307" s="235" t="str" cm="1">
        <f t="array" ref="O307">_xlfn.XLOOKUP($A307&amp;$B307,'[3]产值及收款计划（2026）'!$A:$A&amp;'[3]产值及收款计划（2026）'!$B:$B,'[3]产值及收款计划（2026）'!O:O)</f>
        <v>涂勋</v>
      </c>
      <c r="P307" s="234" t="str" cm="1">
        <f t="array" ref="P307">_xlfn.XLOOKUP($A307&amp;$B307,'[3]产值及收款计划（2026）'!$A:$A&amp;'[3]产值及收款计划（2026）'!$B:$B,'[3]产值及收款计划（2026）'!P:P)</f>
        <v>25已完结</v>
      </c>
      <c r="Q307" s="235" t="e" cm="1">
        <f t="array" ref="Q307">_xlfn.XLOOKUP($A307&amp;$B307,'[3]产值及收款计划（2026）'!$A:$A&amp;'[3]产值及收款计划（2026）'!$B:$B,'[3]产值及收款计划（2026）'!Q:Q)</f>
        <v>#REF!</v>
      </c>
      <c r="R307" s="235" t="e" cm="1">
        <f t="array" ref="R307">_xlfn.XLOOKUP($A307&amp;$B307,'[3]产值及收款计划（2026）'!$A:$A&amp;'[3]产值及收款计划（2026）'!$B:$B,'[3]产值及收款计划（2026）'!R:R)</f>
        <v>#REF!</v>
      </c>
      <c r="S307" s="235" t="e" cm="1">
        <f t="array" ref="S307">_xlfn.XLOOKUP($A307&amp;$B307,'[3]产值及收款计划（2026）'!$A:$A&amp;'[3]产值及收款计划（2026）'!$B:$B,'[3]产值及收款计划（2026）'!S:S)</f>
        <v>#REF!</v>
      </c>
      <c r="T307" s="235" cm="1">
        <f t="array" ref="T307">_xlfn.XLOOKUP($A307&amp;$B307,'[3]产值及收款计划（2026）'!$A:$A&amp;'[3]产值及收款计划（2026）'!$B:$B,'[3]产值及收款计划（2026）'!T:T)</f>
        <v>49</v>
      </c>
      <c r="U307" s="235" cm="1">
        <f t="array" ref="U307">_xlfn.XLOOKUP($A307&amp;$B307,'[3]产值及收款计划（2026）'!$A:$A&amp;'[3]产值及收款计划（2026）'!$B:$B,'[3]产值及收款计划（2026）'!U:U)</f>
        <v>0</v>
      </c>
      <c r="V307" s="235" cm="1">
        <f t="array" ref="V307">_xlfn.XLOOKUP($A307&amp;$B307,'[3]产值及收款计划（2026）'!$A:$A&amp;'[3]产值及收款计划（2026）'!$B:$B,'[3]产值及收款计划（2026）'!V:V)</f>
        <v>0</v>
      </c>
      <c r="W307" s="235" t="e" cm="1">
        <f t="array" ref="W307">_xlfn.XLOOKUP($A307&amp;$B307,'[3]产值及收款计划（2026）'!$A:$A&amp;'[3]产值及收款计划（2026）'!$B:$B,'[3]产值及收款计划（2026）'!W:W)</f>
        <v>#REF!</v>
      </c>
      <c r="X307" s="235" t="e" cm="1">
        <f t="array" ref="X307">_xlfn.XLOOKUP($A307&amp;$B307,'[3]产值及收款计划（2026）'!$A:$A&amp;'[3]产值及收款计划（2026）'!$B:$B,'[3]产值及收款计划（2026）'!X:X)</f>
        <v>#REF!</v>
      </c>
      <c r="Y307" s="235" t="e" cm="1">
        <f t="array" ref="Y307">_xlfn.XLOOKUP($A307&amp;$B307,'[3]产值及收款计划（2026）'!$A:$A&amp;'[3]产值及收款计划（2026）'!$B:$B,'[3]产值及收款计划（2026）'!Y:Y)</f>
        <v>#REF!</v>
      </c>
      <c r="Z307" s="235" t="e" cm="1">
        <f t="array" ref="Z307">_xlfn.XLOOKUP($A307&amp;$B307,'[3]产值及收款计划（2026）'!$A:$A&amp;'[3]产值及收款计划（2026）'!$B:$B,'[3]产值及收款计划（2026）'!Z:Z)</f>
        <v>#REF!</v>
      </c>
      <c r="AA307" s="235" cm="1">
        <f t="array" ref="AA307">_xlfn.XLOOKUP($A307&amp;$B307,'[3]产值及收款计划（2026）'!$A:$A&amp;'[3]产值及收款计划（2026）'!$B:$B,'[3]产值及收款计划（2026）'!AA:AA)</f>
        <v>0</v>
      </c>
      <c r="AB307" s="235" cm="1">
        <f t="array" ref="AB307">_xlfn.XLOOKUP($A307&amp;$B307,'[3]产值及收款计划（2026）'!$A:$A&amp;'[3]产值及收款计划（2026）'!$B:$B,'[3]产值及收款计划（2026）'!AB:AB)</f>
        <v>0</v>
      </c>
      <c r="AC307" s="235" cm="1">
        <f t="array" ref="AC307">_xlfn.XLOOKUP($A307&amp;$B307,'[3]产值及收款计划（2026）'!$A:$A&amp;'[3]产值及收款计划（2026）'!$B:$B,'[3]产值及收款计划（2026）'!AC:AC)</f>
        <v>0</v>
      </c>
      <c r="AD307" s="235" cm="1">
        <f t="array" ref="AD307">_xlfn.XLOOKUP($A307&amp;$B307,'[3]产值及收款计划（2026）'!$A:$A&amp;'[3]产值及收款计划（2026）'!$B:$B,'[3]产值及收款计划（2026）'!AD:AD)</f>
        <v>0</v>
      </c>
      <c r="AE307" s="235" cm="1">
        <f t="array" ref="AE307">_xlfn.XLOOKUP($A307&amp;$B307,'[3]产值及收款计划（2026）'!$A:$A&amp;'[3]产值及收款计划（2026）'!$B:$B,'[3]产值及收款计划（2026）'!AE:AE)</f>
        <v>0</v>
      </c>
      <c r="AF307" s="235" cm="1">
        <f t="array" ref="AF307">_xlfn.XLOOKUP($A307&amp;$B307,'[3]产值及收款计划（2026）'!$A:$A&amp;'[3]产值及收款计划（2026）'!$B:$B,'[3]产值及收款计划（2026）'!AF:AF)</f>
        <v>0</v>
      </c>
      <c r="AG307" s="235" cm="1">
        <f t="array" ref="AG307">_xlfn.XLOOKUP($A307&amp;$B307,'[3]产值及收款计划（2026）'!$A:$A&amp;'[3]产值及收款计划（2026）'!$B:$B,'[3]产值及收款计划（2026）'!AG:AG)</f>
        <v>0</v>
      </c>
      <c r="AH307" s="235" cm="1">
        <f t="array" ref="AH307">_xlfn.XLOOKUP($A307&amp;$B307,'[3]产值及收款计划（2026）'!$A:$A&amp;'[3]产值及收款计划（2026）'!$B:$B,'[3]产值及收款计划（2026）'!AH:AH)</f>
        <v>0</v>
      </c>
      <c r="AI307" s="235" cm="1">
        <f t="array" ref="AI307">_xlfn.XLOOKUP($A307&amp;$B307,'[3]产值及收款计划（2026）'!$A:$A&amp;'[3]产值及收款计划（2026）'!$B:$B,'[3]产值及收款计划（2026）'!AI:AI)</f>
        <v>0</v>
      </c>
      <c r="AJ307" s="235" cm="1">
        <f t="array" ref="AJ307">_xlfn.XLOOKUP($A307&amp;$B307,'[3]产值及收款计划（2026）'!$A:$A&amp;'[3]产值及收款计划（2026）'!$B:$B,'[3]产值及收款计划（2026）'!AJ:AJ)</f>
        <v>0</v>
      </c>
      <c r="AK307" s="235" cm="1">
        <f t="array" ref="AK307">_xlfn.XLOOKUP($A307&amp;$B307,'[3]产值及收款计划（2026）'!$A:$A&amp;'[3]产值及收款计划（2026）'!$B:$B,'[3]产值及收款计划（2026）'!AK:AK)</f>
        <v>0</v>
      </c>
      <c r="AL307" s="235" cm="1">
        <f t="array" ref="AL307">_xlfn.XLOOKUP($A307&amp;$B307,'[3]产值及收款计划（2026）'!$A:$A&amp;'[3]产值及收款计划（2026）'!$B:$B,'[3]产值及收款计划（2026）'!AL:AL)</f>
        <v>0</v>
      </c>
      <c r="AM307" s="242" cm="1">
        <f t="array" ref="AM307">_xlfn.LET(_xlpm.勾选月份状态数组,TRANSPOSE('PPT(12-15页）-TOP10'!$A$3:$A$14),_xlpm.选择数据区,IF('PPT(12-15页）-TOP10'!$E$3="收款",$BA307:$BL307,$AA307:$AL307),SUM(_xlfn._xlws.FILTER(_xlpm.选择数据区,_xlpm.勾选月份状态数组,"")))</f>
        <v>0</v>
      </c>
      <c r="AN307" s="235" t="e">
        <f>_xlfn.XLOOKUP($C307,应收未收表!$T:$T,应收未收表!AA:AA)</f>
        <v>#N/A</v>
      </c>
      <c r="AO307" s="235" t="e">
        <f>_xlfn.XLOOKUP($C307,应收未收表!$T:$T,应收未收表!AB:AB)</f>
        <v>#N/A</v>
      </c>
      <c r="AP307" s="235" t="e">
        <f>_xlfn.XLOOKUP($C307,应收未收表!$T:$T,应收未收表!AC:AC)</f>
        <v>#N/A</v>
      </c>
      <c r="AQ307" s="235" t="e">
        <f>_xlfn.XLOOKUP($C307,应收未收表!$T:$T,应收未收表!AE:AE)</f>
        <v>#N/A</v>
      </c>
      <c r="AR307" s="235" t="e">
        <f>_xlfn.XLOOKUP($C307,应收未收表!$T:$T,应收未收表!AF:AF)</f>
        <v>#N/A</v>
      </c>
      <c r="AS307" s="235" t="e" cm="1">
        <f t="array" ref="AS307">_xlfn.XLOOKUP($A307&amp;$B307,'[3]产值及收款计划（2026）'!$A:$A&amp;'[3]产值及收款计划（2026）'!$B:$B,'[3]产值及收款计划（2026）'!AS:AS)</f>
        <v>#REF!</v>
      </c>
      <c r="AT307" s="235" t="e" cm="1">
        <f t="array" ref="AT307">_xlfn.XLOOKUP($A307&amp;$B307,'[3]产值及收款计划（2026）'!$A:$A&amp;'[3]产值及收款计划（2026）'!$B:$B,'[3]产值及收款计划（2026）'!AT:AT)</f>
        <v>#REF!</v>
      </c>
      <c r="AU307" s="235" t="e" cm="1">
        <f t="array" ref="AU307">_xlfn.XLOOKUP($A307&amp;$B307,'[3]产值及收款计划（2026）'!$A:$A&amp;'[3]产值及收款计划（2026）'!$B:$B,'[3]产值及收款计划（2026）'!AU:AU)</f>
        <v>#REF!</v>
      </c>
      <c r="AV307" s="235" t="e" cm="1">
        <f t="array" ref="AV307">_xlfn.XLOOKUP($A307&amp;$B307,'[3]产值及收款计划（2026）'!$A:$A&amp;'[3]产值及收款计划（2026）'!$B:$B,'[3]产值及收款计划（2026）'!AV:AV)</f>
        <v>#REF!</v>
      </c>
      <c r="AW307" s="235" cm="1">
        <f t="array" ref="AW307">_xlfn.XLOOKUP($A307&amp;$B307,'[3]产值及收款计划（2026）'!$A:$A&amp;'[3]产值及收款计划（2026）'!$B:$B,'[3]产值及收款计划（2026）'!AW:AW)</f>
        <v>39.2</v>
      </c>
      <c r="AX307" s="235" cm="1">
        <f t="array" ref="AX307">_xlfn.XLOOKUP($A307&amp;$B307,'[3]产值及收款计划（2026）'!$A:$A&amp;'[3]产值及收款计划（2026）'!$B:$B,'[3]产值及收款计划（2026）'!AX:AX)</f>
        <v>0</v>
      </c>
      <c r="AY307" s="235" cm="1">
        <f t="array" ref="AY307">_xlfn.XLOOKUP($A307&amp;$B307,'[3]产值及收款计划（2026）'!$A:$A&amp;'[3]产值及收款计划（2026）'!$B:$B,'[3]产值及收款计划（2026）'!AY:AY)</f>
        <v>9.8</v>
      </c>
      <c r="AZ307" s="235" cm="1">
        <f t="array" ref="AZ307">_xlfn.XLOOKUP($A307&amp;$B307,'[3]产值及收款计划（2026）'!$A:$A&amp;'[3]产值及收款计划（2026）'!$B:$B,'[3]产值及收款计划（2026）'!AZ:AZ)</f>
        <v>9.8</v>
      </c>
      <c r="BA307" s="235" cm="1">
        <f t="array" ref="BA307">_xlfn.XLOOKUP($A307&amp;$B307,'[3]产值及收款计划（2026）'!$A:$A&amp;'[3]产值及收款计划（2026）'!$B:$B,'[3]产值及收款计划（2026）'!BA:BA)</f>
        <v>7.35</v>
      </c>
      <c r="BB307" s="235" cm="1">
        <f t="array" ref="BB307">_xlfn.XLOOKUP($A307&amp;$B307,'[3]产值及收款计划（2026）'!$A:$A&amp;'[3]产值及收款计划（2026）'!$B:$B,'[3]产值及收款计划（2026）'!BB:BB)</f>
        <v>0</v>
      </c>
      <c r="BC307" s="235" cm="1">
        <f t="array" ref="BC307">_xlfn.XLOOKUP($A307&amp;$B307,'[3]产值及收款计划（2026）'!$A:$A&amp;'[3]产值及收款计划（2026）'!$B:$B,'[3]产值及收款计划（2026）'!BC:BC)</f>
        <v>7.35</v>
      </c>
      <c r="BD307" s="235" cm="1">
        <f t="array" ref="BD307">_xlfn.XLOOKUP($A307&amp;$B307,'[3]产值及收款计划（2026）'!$A:$A&amp;'[3]产值及收款计划（2026）'!$B:$B,'[3]产值及收款计划（2026）'!BD:BD)</f>
        <v>0</v>
      </c>
      <c r="BE307" s="235" cm="1">
        <f t="array" ref="BE307">_xlfn.XLOOKUP($A307&amp;$B307,'[3]产值及收款计划（2026）'!$A:$A&amp;'[3]产值及收款计划（2026）'!$B:$B,'[3]产值及收款计划（2026）'!BE:BE)</f>
        <v>0</v>
      </c>
      <c r="BF307" s="235" cm="1">
        <f t="array" ref="BF307">_xlfn.XLOOKUP($A307&amp;$B307,'[3]产值及收款计划（2026）'!$A:$A&amp;'[3]产值及收款计划（2026）'!$B:$B,'[3]产值及收款计划（2026）'!BF:BF)</f>
        <v>0</v>
      </c>
      <c r="BG307" s="235" cm="1">
        <f t="array" ref="BG307">_xlfn.XLOOKUP($A307&amp;$B307,'[3]产值及收款计划（2026）'!$A:$A&amp;'[3]产值及收款计划（2026）'!$B:$B,'[3]产值及收款计划（2026）'!BG:BG)</f>
        <v>0</v>
      </c>
      <c r="BH307" s="235" cm="1">
        <f t="array" ref="BH307">_xlfn.XLOOKUP($A307&amp;$B307,'[3]产值及收款计划（2026）'!$A:$A&amp;'[3]产值及收款计划（2026）'!$B:$B,'[3]产值及收款计划（2026）'!BH:BH)</f>
        <v>0</v>
      </c>
      <c r="BI307" s="235" cm="1">
        <f t="array" ref="BI307">_xlfn.XLOOKUP($A307&amp;$B307,'[3]产值及收款计划（2026）'!$A:$A&amp;'[3]产值及收款计划（2026）'!$B:$B,'[3]产值及收款计划（2026）'!BI:BI)</f>
        <v>0</v>
      </c>
      <c r="BJ307" s="235" cm="1">
        <f t="array" ref="BJ307">_xlfn.XLOOKUP($A307&amp;$B307,'[3]产值及收款计划（2026）'!$A:$A&amp;'[3]产值及收款计划（2026）'!$B:$B,'[3]产值及收款计划（2026）'!BJ:BJ)</f>
        <v>0</v>
      </c>
      <c r="BK307" s="235" cm="1">
        <f t="array" ref="BK307">_xlfn.XLOOKUP($A307&amp;$B307,'[3]产值及收款计划（2026）'!$A:$A&amp;'[3]产值及收款计划（2026）'!$B:$B,'[3]产值及收款计划（2026）'!BK:BK)</f>
        <v>0</v>
      </c>
      <c r="BL307" s="235" cm="1">
        <f t="array" ref="BL307">_xlfn.XLOOKUP($A307&amp;$B307,'[3]产值及收款计划（2026）'!$A:$A&amp;'[3]产值及收款计划（2026）'!$B:$B,'[3]产值及收款计划（2026）'!BL:BL)</f>
        <v>2.45</v>
      </c>
      <c r="BM307" s="235"/>
      <c r="BN307" s="235"/>
      <c r="BO307" s="235"/>
      <c r="BP307" s="235"/>
      <c r="BQ307" s="235">
        <f>_xlfn.XLOOKUP($C307,应收未收表!$AJ:$AJ,应收未收表!AK:AK)</f>
        <v>7</v>
      </c>
      <c r="BR307" s="235">
        <f>_xlfn.XLOOKUP($C307,应收未收表!$AJ:$AJ,应收未收表!AL:AL)</f>
        <v>7</v>
      </c>
      <c r="BS307" s="235" t="str">
        <f>_xlfn.XLOOKUP($C307,应收未收表!$AJ:$AJ,应收未收表!AM:AM)</f>
        <v>春节后一季度内落实且已上报一季度计划</v>
      </c>
      <c r="BT307" s="235">
        <f>_xlfn.XLOOKUP($C307,应收未收表!$AJ:$AJ,应收未收表!AN:AN)</f>
        <v>0</v>
      </c>
      <c r="BU307" s="234" t="str" cm="1">
        <f t="array" ref="BU307">_xlfn.XLOOKUP($A307&amp;$B307,'[3]产值及收款计划（2026）'!$A:$A&amp;'[3]产值及收款计划（2026）'!$B:$B,'[3]产值及收款计划（2026）'!BQ:BQ)</f>
        <v>上海城建城市运营（集团）有限公司</v>
      </c>
      <c r="BV307" s="235" t="e" cm="1">
        <f t="array" ref="BV307">_xlfn.XLOOKUP($A307&amp;$B307,'[3]产值及收款计划（2026）'!$A:$A&amp;'[3]产值及收款计划（2026）'!$B:$B,'[3]产值及收款计划（2026）'!BR:BR)</f>
        <v>#REF!</v>
      </c>
      <c r="CE307" s="235" cm="1">
        <f t="array" ref="CE307">_xlfn.XLOOKUP($A307&amp;$B307,'[3]产值及收款计划（2026）'!$A:$A&amp;'[3]产值及收款计划（2026）'!$B:$B,'[3]产值及收款计划（2026）'!CA:CA)</f>
        <v>0</v>
      </c>
      <c r="CF307" s="235" cm="1">
        <f t="array" ref="CF307">_xlfn.XLOOKUP($A307&amp;$B307,'[3]产值及收款计划（2026）'!$A:$A&amp;'[3]产值及收款计划（2026）'!$B:$B,'[3]产值及收款计划（2026）'!CB:CB)</f>
        <v>0</v>
      </c>
      <c r="CG307" s="235" cm="1">
        <f t="array" ref="CG307">_xlfn.XLOOKUP($A307&amp;$B307,'[3]产值及收款计划（2026）'!$A:$A&amp;'[3]产值及收款计划（2026）'!$B:$B,'[3]产值及收款计划（2026）'!CC:CC)</f>
        <v>0</v>
      </c>
      <c r="CH307" s="235" cm="1">
        <f t="array" ref="CH307">_xlfn.XLOOKUP($A307&amp;$B307,'[3]产值及收款计划（2026）'!$A:$A&amp;'[3]产值及收款计划（2026）'!$B:$B,'[3]产值及收款计划（2026）'!CD:CD)</f>
        <v>0</v>
      </c>
      <c r="CI307" s="235" cm="1">
        <f t="array" ref="CI307">_xlfn.XLOOKUP($A307&amp;$B307,'[3]产值及收款计划（2026）'!$A:$A&amp;'[3]产值及收款计划（2026）'!$B:$B,'[3]产值及收款计划（2026）'!CE:CE)</f>
        <v>0</v>
      </c>
      <c r="CJ307" s="235" cm="1">
        <f t="array" ref="CJ307">_xlfn.XLOOKUP($A307&amp;$B307,'[3]产值及收款计划（2026）'!$A:$A&amp;'[3]产值及收款计划（2026）'!$B:$B,'[3]产值及收款计划（2026）'!CF:CF)</f>
        <v>0</v>
      </c>
      <c r="CK307" s="235" cm="1">
        <f t="array" ref="CK307">_xlfn.XLOOKUP($A307&amp;$B307,'[3]产值及收款计划（2026）'!$A:$A&amp;'[3]产值及收款计划（2026）'!$B:$B,'[3]产值及收款计划（2026）'!CG:CG)</f>
        <v>0</v>
      </c>
      <c r="CL307" s="235" cm="1">
        <f t="array" ref="CL307">_xlfn.XLOOKUP($A307&amp;$B307,'[3]产值及收款计划（2026）'!$A:$A&amp;'[3]产值及收款计划（2026）'!$B:$B,'[3]产值及收款计划（2026）'!CH:CH)</f>
        <v>0</v>
      </c>
      <c r="CM307" s="235" cm="1">
        <f t="array" ref="CM307">_xlfn.XLOOKUP($A307&amp;$B307,'[3]产值及收款计划（2026）'!$A:$A&amp;'[3]产值及收款计划（2026）'!$B:$B,'[3]产值及收款计划（2026）'!CI:CI)</f>
        <v>0</v>
      </c>
      <c r="CN307" s="235" cm="1">
        <f t="array" ref="CN307">_xlfn.XLOOKUP($A307&amp;$B307,'[3]产值及收款计划（2026）'!$A:$A&amp;'[3]产值及收款计划（2026）'!$B:$B,'[3]产值及收款计划（2026）'!CJ:CJ)</f>
        <v>0</v>
      </c>
      <c r="CO307" s="235" cm="1">
        <f t="array" ref="CO307">_xlfn.XLOOKUP($A307&amp;$B307,'[3]产值及收款计划（2026）'!$A:$A&amp;'[3]产值及收款计划（2026）'!$B:$B,'[3]产值及收款计划（2026）'!CK:CK)</f>
        <v>0</v>
      </c>
      <c r="CP307" s="235" cm="1">
        <f t="array" ref="CP307">_xlfn.XLOOKUP($A307&amp;$B307,'[3]产值及收款计划（2026）'!$A:$A&amp;'[3]产值及收款计划（2026）'!$B:$B,'[3]产值及收款计划（2026）'!CL:CL)</f>
        <v>0</v>
      </c>
      <c r="DE307" s="235" cm="1">
        <f t="array" ref="DE307">_xlfn.XLOOKUP($A307&amp;$B307,'[3]产值及收款计划（2026）'!$A:$A&amp;'[3]产值及收款计划（2026）'!$B:$B,'[3]产值及收款计划（2026）'!DA:DA)</f>
        <v>0</v>
      </c>
      <c r="DF307" s="235" cm="1">
        <f t="array" ref="DF307">_xlfn.XLOOKUP($A307&amp;$B307,'[3]产值及收款计划（2026）'!$A:$A&amp;'[3]产值及收款计划（2026）'!$B:$B,'[3]产值及收款计划（2026）'!DB:DB)</f>
        <v>0</v>
      </c>
      <c r="DG307" s="235" cm="1">
        <f t="array" ref="DG307">_xlfn.XLOOKUP($A307&amp;$B307,'[3]产值及收款计划（2026）'!$A:$A&amp;'[3]产值及收款计划（2026）'!$B:$B,'[3]产值及收款计划（2026）'!DC:DC)</f>
        <v>0</v>
      </c>
      <c r="DH307" s="235" cm="1">
        <f t="array" ref="DH307">_xlfn.XLOOKUP($A307&amp;$B307,'[3]产值及收款计划（2026）'!$A:$A&amp;'[3]产值及收款计划（2026）'!$B:$B,'[3]产值及收款计划（2026）'!DD:DD)</f>
        <v>0</v>
      </c>
      <c r="DI307" s="235" cm="1">
        <f t="array" ref="DI307">_xlfn.XLOOKUP($A307&amp;$B307,'[3]产值及收款计划（2026）'!$A:$A&amp;'[3]产值及收款计划（2026）'!$B:$B,'[3]产值及收款计划（2026）'!DE:DE)</f>
        <v>0</v>
      </c>
      <c r="DJ307" s="235" cm="1">
        <f t="array" ref="DJ307">_xlfn.XLOOKUP($A307&amp;$B307,'[3]产值及收款计划（2026）'!$A:$A&amp;'[3]产值及收款计划（2026）'!$B:$B,'[3]产值及收款计划（2026）'!DF:DF)</f>
        <v>0</v>
      </c>
      <c r="DK307" s="235" cm="1">
        <f t="array" ref="DK307">_xlfn.XLOOKUP($A307&amp;$B307,'[3]产值及收款计划（2026）'!$A:$A&amp;'[3]产值及收款计划（2026）'!$B:$B,'[3]产值及收款计划（2026）'!DG:DG)</f>
        <v>0</v>
      </c>
      <c r="DL307" s="235" cm="1">
        <f t="array" ref="DL307">_xlfn.XLOOKUP($A307&amp;$B307,'[3]产值及收款计划（2026）'!$A:$A&amp;'[3]产值及收款计划（2026）'!$B:$B,'[3]产值及收款计划（2026）'!DH:DH)</f>
        <v>0</v>
      </c>
      <c r="DM307" s="235" cm="1">
        <f t="array" ref="DM307">_xlfn.XLOOKUP($A307&amp;$B307,'[3]产值及收款计划（2026）'!$A:$A&amp;'[3]产值及收款计划（2026）'!$B:$B,'[3]产值及收款计划（2026）'!DI:DI)</f>
        <v>0</v>
      </c>
      <c r="DN307" s="235" cm="1">
        <f t="array" ref="DN307">_xlfn.XLOOKUP($A307&amp;$B307,'[3]产值及收款计划（2026）'!$A:$A&amp;'[3]产值及收款计划（2026）'!$B:$B,'[3]产值及收款计划（2026）'!DJ:DJ)</f>
        <v>0</v>
      </c>
      <c r="DO307" s="235" cm="1">
        <f t="array" ref="DO307">_xlfn.XLOOKUP($A307&amp;$B307,'[3]产值及收款计划（2026）'!$A:$A&amp;'[3]产值及收款计划（2026）'!$B:$B,'[3]产值及收款计划（2026）'!DK:DK)</f>
        <v>0</v>
      </c>
      <c r="DP307" s="235" cm="1">
        <f t="array" ref="DP307">_xlfn.XLOOKUP($A307&amp;$B307,'[3]产值及收款计划（2026）'!$A:$A&amp;'[3]产值及收款计划（2026）'!$B:$B,'[3]产值及收款计划（2026）'!DL:DL)</f>
        <v>0</v>
      </c>
      <c r="DQ307" s="243"/>
      <c r="DR307" s="229"/>
    </row>
    <row r="308" ht="40.5" spans="1:122">
      <c r="A308" s="233">
        <f t="shared" si="21"/>
        <v>16</v>
      </c>
      <c r="B308" s="233" t="s">
        <v>27</v>
      </c>
      <c r="C308" s="234" t="str" cm="1">
        <f t="array" ref="C308">_xlfn.XLOOKUP($A308&amp;$B308,'[3]产值及收款计划（2026）'!$A:$A&amp;'[3]产值及收款计划（2026）'!$B:$B,'[3]产值及收款计划（2026）'!C:C)</f>
        <v>ZHT2024122000163</v>
      </c>
      <c r="D308" s="234" t="str" cm="1">
        <f t="array" ref="D308">_xlfn.XLOOKUP($A308&amp;$B308,'[3]产值及收款计划（2026）'!$A:$A&amp;'[3]产值及收款计划（2026）'!$B:$B,'[3]产值及收款计划（2026）'!D:D)</f>
        <v>2024-2025城建投资综合管理系统运维和技术支持服务</v>
      </c>
      <c r="E308" s="235" cm="1">
        <f t="array" ref="E308">_xlfn.XLOOKUP($A308&amp;$B308,'[3]产值及收款计划（2026）'!$A:$A&amp;'[3]产值及收款计划（2026）'!$B:$B,'[3]产值及收款计划（2026）'!E:E)</f>
        <v>19</v>
      </c>
      <c r="F308" s="235" cm="1">
        <f t="array" ref="F308">_xlfn.XLOOKUP($A308&amp;$B308,'[3]产值及收款计划（2026）'!$A:$A&amp;'[3]产值及收款计划（2026）'!$B:$B,'[3]产值及收款计划（2026）'!F:F)</f>
        <v>19</v>
      </c>
      <c r="G308" s="235" cm="1">
        <f t="array" ref="G308">_xlfn.XLOOKUP($A308&amp;$B308,'[3]产值及收款计划（2026）'!$A:$A&amp;'[3]产值及收款计划（2026）'!$B:$B,'[3]产值及收款计划（2026）'!G:G)</f>
        <v>19</v>
      </c>
      <c r="H308" s="235" cm="1">
        <f t="array" ref="H308">_xlfn.XLOOKUP($A308&amp;$B308,'[3]产值及收款计划（2026）'!$A:$A&amp;'[3]产值及收款计划（2026）'!$B:$B,'[3]产值及收款计划（2026）'!H:H)</f>
        <v>19</v>
      </c>
      <c r="I308" s="236" cm="1">
        <f t="array" ref="I308">_xlfn.XLOOKUP($A308&amp;$B308,'[3]产值及收款计划（2026）'!$A:$A&amp;'[3]产值及收款计划（2026）'!$B:$B,'[3]产值及收款计划（2026）'!I:I)</f>
        <v>1</v>
      </c>
      <c r="J308" s="237" cm="1">
        <f t="array" ref="J308">_xlfn.XLOOKUP($A308&amp;$B308,'[3]产值及收款计划（2026）'!$A:$A&amp;'[3]产值及收款计划（2026）'!$B:$B,'[3]产值及收款计划（2026）'!J:J)</f>
        <v>0.06</v>
      </c>
      <c r="K308" s="235" t="e" cm="1">
        <f t="array" ref="K308">_xlfn.XLOOKUP($A308&amp;$B308,'[3]产值及收款计划（2026）'!$A:$A&amp;'[3]产值及收款计划（2026）'!$B:$B,'[3]产值及收款计划（2026）'!K:K)</f>
        <v>#REF!</v>
      </c>
      <c r="L308" s="235" t="e" cm="1">
        <f t="array" ref="L308">_xlfn.XLOOKUP($A308&amp;$B308,'[3]产值及收款计划（2026）'!$A:$A&amp;'[3]产值及收款计划（2026）'!$B:$B,'[3]产值及收款计划（2026）'!L:L)</f>
        <v>#REF!</v>
      </c>
      <c r="M308" s="235" t="str" cm="1">
        <f t="array" ref="M308">_xlfn.XLOOKUP($A308&amp;$B308,'[3]产值及收款计划（2026）'!$A:$A&amp;'[3]产值及收款计划（2026）'!$B:$B,'[3]产值及收款计划（2026）'!M:M)</f>
        <v>主导</v>
      </c>
      <c r="N308" s="235" cm="1">
        <f t="array" ref="N308">_xlfn.XLOOKUP($A308&amp;$B308,'[3]产值及收款计划（2026）'!$A:$A&amp;'[3]产值及收款计划（2026）'!$B:$B,'[3]产值及收款计划（2026）'!N:N)</f>
        <v>0</v>
      </c>
      <c r="O308" s="235" t="str" cm="1">
        <f t="array" ref="O308">_xlfn.XLOOKUP($A308&amp;$B308,'[3]产值及收款计划（2026）'!$A:$A&amp;'[3]产值及收款计划（2026）'!$B:$B,'[3]产值及收款计划（2026）'!O:O)</f>
        <v>李柏林</v>
      </c>
      <c r="P308" s="234" t="str" cm="1">
        <f t="array" ref="P308">_xlfn.XLOOKUP($A308&amp;$B308,'[3]产值及收款计划（2026）'!$A:$A&amp;'[3]产值及收款计划（2026）'!$B:$B,'[3]产值及收款计划（2026）'!P:P)</f>
        <v>25已完结</v>
      </c>
      <c r="Q308" s="235" t="e" cm="1">
        <f t="array" ref="Q308">_xlfn.XLOOKUP($A308&amp;$B308,'[3]产值及收款计划（2026）'!$A:$A&amp;'[3]产值及收款计划（2026）'!$B:$B,'[3]产值及收款计划（2026）'!Q:Q)</f>
        <v>#REF!</v>
      </c>
      <c r="R308" s="235" t="e" cm="1">
        <f t="array" ref="R308">_xlfn.XLOOKUP($A308&amp;$B308,'[3]产值及收款计划（2026）'!$A:$A&amp;'[3]产值及收款计划（2026）'!$B:$B,'[3]产值及收款计划（2026）'!R:R)</f>
        <v>#REF!</v>
      </c>
      <c r="S308" s="235" t="e" cm="1">
        <f t="array" ref="S308">_xlfn.XLOOKUP($A308&amp;$B308,'[3]产值及收款计划（2026）'!$A:$A&amp;'[3]产值及收款计划（2026）'!$B:$B,'[3]产值及收款计划（2026）'!S:S)</f>
        <v>#REF!</v>
      </c>
      <c r="T308" s="235" cm="1">
        <f t="array" ref="T308">_xlfn.XLOOKUP($A308&amp;$B308,'[3]产值及收款计划（2026）'!$A:$A&amp;'[3]产值及收款计划（2026）'!$B:$B,'[3]产值及收款计划（2026）'!T:T)</f>
        <v>19</v>
      </c>
      <c r="U308" s="235" cm="1">
        <f t="array" ref="U308">_xlfn.XLOOKUP($A308&amp;$B308,'[3]产值及收款计划（2026）'!$A:$A&amp;'[3]产值及收款计划（2026）'!$B:$B,'[3]产值及收款计划（2026）'!U:U)</f>
        <v>0</v>
      </c>
      <c r="V308" s="235" cm="1">
        <f t="array" ref="V308">_xlfn.XLOOKUP($A308&amp;$B308,'[3]产值及收款计划（2026）'!$A:$A&amp;'[3]产值及收款计划（2026）'!$B:$B,'[3]产值及收款计划（2026）'!V:V)</f>
        <v>0</v>
      </c>
      <c r="W308" s="235" t="e" cm="1">
        <f t="array" ref="W308">_xlfn.XLOOKUP($A308&amp;$B308,'[3]产值及收款计划（2026）'!$A:$A&amp;'[3]产值及收款计划（2026）'!$B:$B,'[3]产值及收款计划（2026）'!W:W)</f>
        <v>#REF!</v>
      </c>
      <c r="X308" s="235" t="e" cm="1">
        <f t="array" ref="X308">_xlfn.XLOOKUP($A308&amp;$B308,'[3]产值及收款计划（2026）'!$A:$A&amp;'[3]产值及收款计划（2026）'!$B:$B,'[3]产值及收款计划（2026）'!X:X)</f>
        <v>#REF!</v>
      </c>
      <c r="Y308" s="235" t="e" cm="1">
        <f t="array" ref="Y308">_xlfn.XLOOKUP($A308&amp;$B308,'[3]产值及收款计划（2026）'!$A:$A&amp;'[3]产值及收款计划（2026）'!$B:$B,'[3]产值及收款计划（2026）'!Y:Y)</f>
        <v>#REF!</v>
      </c>
      <c r="Z308" s="235" t="e" cm="1">
        <f t="array" ref="Z308">_xlfn.XLOOKUP($A308&amp;$B308,'[3]产值及收款计划（2026）'!$A:$A&amp;'[3]产值及收款计划（2026）'!$B:$B,'[3]产值及收款计划（2026）'!Z:Z)</f>
        <v>#REF!</v>
      </c>
      <c r="AA308" s="235" cm="1">
        <f t="array" ref="AA308">_xlfn.XLOOKUP($A308&amp;$B308,'[3]产值及收款计划（2026）'!$A:$A&amp;'[3]产值及收款计划（2026）'!$B:$B,'[3]产值及收款计划（2026）'!AA:AA)</f>
        <v>0</v>
      </c>
      <c r="AB308" s="235" cm="1">
        <f t="array" ref="AB308">_xlfn.XLOOKUP($A308&amp;$B308,'[3]产值及收款计划（2026）'!$A:$A&amp;'[3]产值及收款计划（2026）'!$B:$B,'[3]产值及收款计划（2026）'!AB:AB)</f>
        <v>0</v>
      </c>
      <c r="AC308" s="235" cm="1">
        <f t="array" ref="AC308">_xlfn.XLOOKUP($A308&amp;$B308,'[3]产值及收款计划（2026）'!$A:$A&amp;'[3]产值及收款计划（2026）'!$B:$B,'[3]产值及收款计划（2026）'!AC:AC)</f>
        <v>0</v>
      </c>
      <c r="AD308" s="235" cm="1">
        <f t="array" ref="AD308">_xlfn.XLOOKUP($A308&amp;$B308,'[3]产值及收款计划（2026）'!$A:$A&amp;'[3]产值及收款计划（2026）'!$B:$B,'[3]产值及收款计划（2026）'!AD:AD)</f>
        <v>0</v>
      </c>
      <c r="AE308" s="235" cm="1">
        <f t="array" ref="AE308">_xlfn.XLOOKUP($A308&amp;$B308,'[3]产值及收款计划（2026）'!$A:$A&amp;'[3]产值及收款计划（2026）'!$B:$B,'[3]产值及收款计划（2026）'!AE:AE)</f>
        <v>0</v>
      </c>
      <c r="AF308" s="235" cm="1">
        <f t="array" ref="AF308">_xlfn.XLOOKUP($A308&amp;$B308,'[3]产值及收款计划（2026）'!$A:$A&amp;'[3]产值及收款计划（2026）'!$B:$B,'[3]产值及收款计划（2026）'!AF:AF)</f>
        <v>0</v>
      </c>
      <c r="AG308" s="235" cm="1">
        <f t="array" ref="AG308">_xlfn.XLOOKUP($A308&amp;$B308,'[3]产值及收款计划（2026）'!$A:$A&amp;'[3]产值及收款计划（2026）'!$B:$B,'[3]产值及收款计划（2026）'!AG:AG)</f>
        <v>0</v>
      </c>
      <c r="AH308" s="235" cm="1">
        <f t="array" ref="AH308">_xlfn.XLOOKUP($A308&amp;$B308,'[3]产值及收款计划（2026）'!$A:$A&amp;'[3]产值及收款计划（2026）'!$B:$B,'[3]产值及收款计划（2026）'!AH:AH)</f>
        <v>0</v>
      </c>
      <c r="AI308" s="235" cm="1">
        <f t="array" ref="AI308">_xlfn.XLOOKUP($A308&amp;$B308,'[3]产值及收款计划（2026）'!$A:$A&amp;'[3]产值及收款计划（2026）'!$B:$B,'[3]产值及收款计划（2026）'!AI:AI)</f>
        <v>0</v>
      </c>
      <c r="AJ308" s="235" cm="1">
        <f t="array" ref="AJ308">_xlfn.XLOOKUP($A308&amp;$B308,'[3]产值及收款计划（2026）'!$A:$A&amp;'[3]产值及收款计划（2026）'!$B:$B,'[3]产值及收款计划（2026）'!AJ:AJ)</f>
        <v>0</v>
      </c>
      <c r="AK308" s="235" cm="1">
        <f t="array" ref="AK308">_xlfn.XLOOKUP($A308&amp;$B308,'[3]产值及收款计划（2026）'!$A:$A&amp;'[3]产值及收款计划（2026）'!$B:$B,'[3]产值及收款计划（2026）'!AK:AK)</f>
        <v>0</v>
      </c>
      <c r="AL308" s="235" cm="1">
        <f t="array" ref="AL308">_xlfn.XLOOKUP($A308&amp;$B308,'[3]产值及收款计划（2026）'!$A:$A&amp;'[3]产值及收款计划（2026）'!$B:$B,'[3]产值及收款计划（2026）'!AL:AL)</f>
        <v>0</v>
      </c>
      <c r="AM308" s="242" cm="1">
        <f t="array" ref="AM308">_xlfn.LET(_xlpm.勾选月份状态数组,TRANSPOSE('PPT(12-15页）-TOP10'!$A$3:$A$14),_xlpm.选择数据区,IF('PPT(12-15页）-TOP10'!$E$3="收款",$BA308:$BL308,$AA308:$AL308),SUM(_xlfn._xlws.FILTER(_xlpm.选择数据区,_xlpm.勾选月份状态数组,"")))</f>
        <v>0</v>
      </c>
      <c r="AN308" s="235" t="e">
        <f>_xlfn.XLOOKUP($C308,应收未收表!$T:$T,应收未收表!AA:AA)</f>
        <v>#N/A</v>
      </c>
      <c r="AO308" s="235" t="e">
        <f>_xlfn.XLOOKUP($C308,应收未收表!$T:$T,应收未收表!AB:AB)</f>
        <v>#N/A</v>
      </c>
      <c r="AP308" s="235" t="e">
        <f>_xlfn.XLOOKUP($C308,应收未收表!$T:$T,应收未收表!AC:AC)</f>
        <v>#N/A</v>
      </c>
      <c r="AQ308" s="235" t="e">
        <f>_xlfn.XLOOKUP($C308,应收未收表!$T:$T,应收未收表!AE:AE)</f>
        <v>#N/A</v>
      </c>
      <c r="AR308" s="235" t="e">
        <f>_xlfn.XLOOKUP($C308,应收未收表!$T:$T,应收未收表!AF:AF)</f>
        <v>#N/A</v>
      </c>
      <c r="AS308" s="235" t="e" cm="1">
        <f t="array" ref="AS308">_xlfn.XLOOKUP($A308&amp;$B308,'[3]产值及收款计划（2026）'!$A:$A&amp;'[3]产值及收款计划（2026）'!$B:$B,'[3]产值及收款计划（2026）'!AS:AS)</f>
        <v>#REF!</v>
      </c>
      <c r="AT308" s="235" t="e" cm="1">
        <f t="array" ref="AT308">_xlfn.XLOOKUP($A308&amp;$B308,'[3]产值及收款计划（2026）'!$A:$A&amp;'[3]产值及收款计划（2026）'!$B:$B,'[3]产值及收款计划（2026）'!AT:AT)</f>
        <v>#REF!</v>
      </c>
      <c r="AU308" s="235" t="e" cm="1">
        <f t="array" ref="AU308">_xlfn.XLOOKUP($A308&amp;$B308,'[3]产值及收款计划（2026）'!$A:$A&amp;'[3]产值及收款计划（2026）'!$B:$B,'[3]产值及收款计划（2026）'!AU:AU)</f>
        <v>#REF!</v>
      </c>
      <c r="AV308" s="235" t="e" cm="1">
        <f t="array" ref="AV308">_xlfn.XLOOKUP($A308&amp;$B308,'[3]产值及收款计划（2026）'!$A:$A&amp;'[3]产值及收款计划（2026）'!$B:$B,'[3]产值及收款计划（2026）'!AV:AV)</f>
        <v>#REF!</v>
      </c>
      <c r="AW308" s="235" cm="1">
        <f t="array" ref="AW308">_xlfn.XLOOKUP($A308&amp;$B308,'[3]产值及收款计划（2026）'!$A:$A&amp;'[3]产值及收款计划（2026）'!$B:$B,'[3]产值及收款计划（2026）'!AW:AW)</f>
        <v>9.5</v>
      </c>
      <c r="AX308" s="235" cm="1">
        <f t="array" ref="AX308">_xlfn.XLOOKUP($A308&amp;$B308,'[3]产值及收款计划（2026）'!$A:$A&amp;'[3]产值及收款计划（2026）'!$B:$B,'[3]产值及收款计划（2026）'!AX:AX)</f>
        <v>0</v>
      </c>
      <c r="AY308" s="235" cm="1">
        <f t="array" ref="AY308">_xlfn.XLOOKUP($A308&amp;$B308,'[3]产值及收款计划（2026）'!$A:$A&amp;'[3]产值及收款计划（2026）'!$B:$B,'[3]产值及收款计划（2026）'!AY:AY)</f>
        <v>9.5</v>
      </c>
      <c r="AZ308" s="235" cm="1">
        <f t="array" ref="AZ308">_xlfn.XLOOKUP($A308&amp;$B308,'[3]产值及收款计划（2026）'!$A:$A&amp;'[3]产值及收款计划（2026）'!$B:$B,'[3]产值及收款计划（2026）'!AZ:AZ)</f>
        <v>9.5</v>
      </c>
      <c r="BA308" s="235" cm="1">
        <f t="array" ref="BA308">_xlfn.XLOOKUP($A308&amp;$B308,'[3]产值及收款计划（2026）'!$A:$A&amp;'[3]产值及收款计划（2026）'!$B:$B,'[3]产值及收款计划（2026）'!BA:BA)</f>
        <v>9.5</v>
      </c>
      <c r="BB308" s="235" cm="1">
        <f t="array" ref="BB308">_xlfn.XLOOKUP($A308&amp;$B308,'[3]产值及收款计划（2026）'!$A:$A&amp;'[3]产值及收款计划（2026）'!$B:$B,'[3]产值及收款计划（2026）'!BB:BB)</f>
        <v>0</v>
      </c>
      <c r="BC308" s="235" cm="1">
        <f t="array" ref="BC308">_xlfn.XLOOKUP($A308&amp;$B308,'[3]产值及收款计划（2026）'!$A:$A&amp;'[3]产值及收款计划（2026）'!$B:$B,'[3]产值及收款计划（2026）'!BC:BC)</f>
        <v>0</v>
      </c>
      <c r="BD308" s="235" cm="1">
        <f t="array" ref="BD308">_xlfn.XLOOKUP($A308&amp;$B308,'[3]产值及收款计划（2026）'!$A:$A&amp;'[3]产值及收款计划（2026）'!$B:$B,'[3]产值及收款计划（2026）'!BD:BD)</f>
        <v>9.5</v>
      </c>
      <c r="BE308" s="235" cm="1">
        <f t="array" ref="BE308">_xlfn.XLOOKUP($A308&amp;$B308,'[3]产值及收款计划（2026）'!$A:$A&amp;'[3]产值及收款计划（2026）'!$B:$B,'[3]产值及收款计划（2026）'!BE:BE)</f>
        <v>0</v>
      </c>
      <c r="BF308" s="235" cm="1">
        <f t="array" ref="BF308">_xlfn.XLOOKUP($A308&amp;$B308,'[3]产值及收款计划（2026）'!$A:$A&amp;'[3]产值及收款计划（2026）'!$B:$B,'[3]产值及收款计划（2026）'!BF:BF)</f>
        <v>0</v>
      </c>
      <c r="BG308" s="235" cm="1">
        <f t="array" ref="BG308">_xlfn.XLOOKUP($A308&amp;$B308,'[3]产值及收款计划（2026）'!$A:$A&amp;'[3]产值及收款计划（2026）'!$B:$B,'[3]产值及收款计划（2026）'!BG:BG)</f>
        <v>0</v>
      </c>
      <c r="BH308" s="235" cm="1">
        <f t="array" ref="BH308">_xlfn.XLOOKUP($A308&amp;$B308,'[3]产值及收款计划（2026）'!$A:$A&amp;'[3]产值及收款计划（2026）'!$B:$B,'[3]产值及收款计划（2026）'!BH:BH)</f>
        <v>0</v>
      </c>
      <c r="BI308" s="235" cm="1">
        <f t="array" ref="BI308">_xlfn.XLOOKUP($A308&amp;$B308,'[3]产值及收款计划（2026）'!$A:$A&amp;'[3]产值及收款计划（2026）'!$B:$B,'[3]产值及收款计划（2026）'!BI:BI)</f>
        <v>0</v>
      </c>
      <c r="BJ308" s="235" cm="1">
        <f t="array" ref="BJ308">_xlfn.XLOOKUP($A308&amp;$B308,'[3]产值及收款计划（2026）'!$A:$A&amp;'[3]产值及收款计划（2026）'!$B:$B,'[3]产值及收款计划（2026）'!BJ:BJ)</f>
        <v>0</v>
      </c>
      <c r="BK308" s="235" cm="1">
        <f t="array" ref="BK308">_xlfn.XLOOKUP($A308&amp;$B308,'[3]产值及收款计划（2026）'!$A:$A&amp;'[3]产值及收款计划（2026）'!$B:$B,'[3]产值及收款计划（2026）'!BK:BK)</f>
        <v>0</v>
      </c>
      <c r="BL308" s="235" cm="1">
        <f t="array" ref="BL308">_xlfn.XLOOKUP($A308&amp;$B308,'[3]产值及收款计划（2026）'!$A:$A&amp;'[3]产值及收款计划（2026）'!$B:$B,'[3]产值及收款计划（2026）'!BL:BL)</f>
        <v>0</v>
      </c>
      <c r="BM308" s="235"/>
      <c r="BN308" s="235"/>
      <c r="BO308" s="235"/>
      <c r="BP308" s="235"/>
      <c r="BQ308" s="235">
        <f>_xlfn.XLOOKUP($C308,应收未收表!$AJ:$AJ,应收未收表!AK:AK)</f>
        <v>10</v>
      </c>
      <c r="BR308" s="235">
        <f>_xlfn.XLOOKUP($C308,应收未收表!$AJ:$AJ,应收未收表!AL:AL)</f>
        <v>10</v>
      </c>
      <c r="BS308" s="235" t="str">
        <f>_xlfn.XLOOKUP($C308,应收未收表!$AJ:$AJ,应收未收表!AM:AM)</f>
        <v>春节前落实且已上报一季度计划</v>
      </c>
      <c r="BT308" s="235">
        <f>_xlfn.XLOOKUP($C308,应收未收表!$AJ:$AJ,应收未收表!AN:AN)</f>
        <v>0</v>
      </c>
      <c r="BU308" s="234" t="str" cm="1">
        <f t="array" ref="BU308">_xlfn.XLOOKUP($A308&amp;$B308,'[3]产值及收款计划（2026）'!$A:$A&amp;'[3]产值及收款计划（2026）'!$B:$B,'[3]产值及收款计划（2026）'!BQ:BQ)</f>
        <v>上海城建数字产业集团有限公司</v>
      </c>
      <c r="BV308" s="235" t="e" cm="1">
        <f t="array" ref="BV308">_xlfn.XLOOKUP($A308&amp;$B308,'[3]产值及收款计划（2026）'!$A:$A&amp;'[3]产值及收款计划（2026）'!$B:$B,'[3]产值及收款计划（2026）'!BR:BR)</f>
        <v>#REF!</v>
      </c>
      <c r="CE308" s="235" cm="1">
        <f t="array" ref="CE308">_xlfn.XLOOKUP($A308&amp;$B308,'[3]产值及收款计划（2026）'!$A:$A&amp;'[3]产值及收款计划（2026）'!$B:$B,'[3]产值及收款计划（2026）'!CA:CA)</f>
        <v>0</v>
      </c>
      <c r="CF308" s="235" cm="1">
        <f t="array" ref="CF308">_xlfn.XLOOKUP($A308&amp;$B308,'[3]产值及收款计划（2026）'!$A:$A&amp;'[3]产值及收款计划（2026）'!$B:$B,'[3]产值及收款计划（2026）'!CB:CB)</f>
        <v>0</v>
      </c>
      <c r="CG308" s="235" cm="1">
        <f t="array" ref="CG308">_xlfn.XLOOKUP($A308&amp;$B308,'[3]产值及收款计划（2026）'!$A:$A&amp;'[3]产值及收款计划（2026）'!$B:$B,'[3]产值及收款计划（2026）'!CC:CC)</f>
        <v>0</v>
      </c>
      <c r="CH308" s="235" cm="1">
        <f t="array" ref="CH308">_xlfn.XLOOKUP($A308&amp;$B308,'[3]产值及收款计划（2026）'!$A:$A&amp;'[3]产值及收款计划（2026）'!$B:$B,'[3]产值及收款计划（2026）'!CD:CD)</f>
        <v>0</v>
      </c>
      <c r="CI308" s="235" cm="1">
        <f t="array" ref="CI308">_xlfn.XLOOKUP($A308&amp;$B308,'[3]产值及收款计划（2026）'!$A:$A&amp;'[3]产值及收款计划（2026）'!$B:$B,'[3]产值及收款计划（2026）'!CE:CE)</f>
        <v>0</v>
      </c>
      <c r="CJ308" s="235" cm="1">
        <f t="array" ref="CJ308">_xlfn.XLOOKUP($A308&amp;$B308,'[3]产值及收款计划（2026）'!$A:$A&amp;'[3]产值及收款计划（2026）'!$B:$B,'[3]产值及收款计划（2026）'!CF:CF)</f>
        <v>0</v>
      </c>
      <c r="CK308" s="235" cm="1">
        <f t="array" ref="CK308">_xlfn.XLOOKUP($A308&amp;$B308,'[3]产值及收款计划（2026）'!$A:$A&amp;'[3]产值及收款计划（2026）'!$B:$B,'[3]产值及收款计划（2026）'!CG:CG)</f>
        <v>0</v>
      </c>
      <c r="CL308" s="235" cm="1">
        <f t="array" ref="CL308">_xlfn.XLOOKUP($A308&amp;$B308,'[3]产值及收款计划（2026）'!$A:$A&amp;'[3]产值及收款计划（2026）'!$B:$B,'[3]产值及收款计划（2026）'!CH:CH)</f>
        <v>0</v>
      </c>
      <c r="CM308" s="235" cm="1">
        <f t="array" ref="CM308">_xlfn.XLOOKUP($A308&amp;$B308,'[3]产值及收款计划（2026）'!$A:$A&amp;'[3]产值及收款计划（2026）'!$B:$B,'[3]产值及收款计划（2026）'!CI:CI)</f>
        <v>0</v>
      </c>
      <c r="CN308" s="235" cm="1">
        <f t="array" ref="CN308">_xlfn.XLOOKUP($A308&amp;$B308,'[3]产值及收款计划（2026）'!$A:$A&amp;'[3]产值及收款计划（2026）'!$B:$B,'[3]产值及收款计划（2026）'!CJ:CJ)</f>
        <v>0</v>
      </c>
      <c r="CO308" s="235" cm="1">
        <f t="array" ref="CO308">_xlfn.XLOOKUP($A308&amp;$B308,'[3]产值及收款计划（2026）'!$A:$A&amp;'[3]产值及收款计划（2026）'!$B:$B,'[3]产值及收款计划（2026）'!CK:CK)</f>
        <v>0</v>
      </c>
      <c r="CP308" s="235" cm="1">
        <f t="array" ref="CP308">_xlfn.XLOOKUP($A308&amp;$B308,'[3]产值及收款计划（2026）'!$A:$A&amp;'[3]产值及收款计划（2026）'!$B:$B,'[3]产值及收款计划（2026）'!CL:CL)</f>
        <v>0</v>
      </c>
      <c r="DE308" s="235" cm="1">
        <f t="array" ref="DE308">_xlfn.XLOOKUP($A308&amp;$B308,'[3]产值及收款计划（2026）'!$A:$A&amp;'[3]产值及收款计划（2026）'!$B:$B,'[3]产值及收款计划（2026）'!DA:DA)</f>
        <v>0</v>
      </c>
      <c r="DF308" s="235" cm="1">
        <f t="array" ref="DF308">_xlfn.XLOOKUP($A308&amp;$B308,'[3]产值及收款计划（2026）'!$A:$A&amp;'[3]产值及收款计划（2026）'!$B:$B,'[3]产值及收款计划（2026）'!DB:DB)</f>
        <v>0</v>
      </c>
      <c r="DG308" s="235" cm="1">
        <f t="array" ref="DG308">_xlfn.XLOOKUP($A308&amp;$B308,'[3]产值及收款计划（2026）'!$A:$A&amp;'[3]产值及收款计划（2026）'!$B:$B,'[3]产值及收款计划（2026）'!DC:DC)</f>
        <v>0</v>
      </c>
      <c r="DH308" s="235" cm="1">
        <f t="array" ref="DH308">_xlfn.XLOOKUP($A308&amp;$B308,'[3]产值及收款计划（2026）'!$A:$A&amp;'[3]产值及收款计划（2026）'!$B:$B,'[3]产值及收款计划（2026）'!DD:DD)</f>
        <v>0</v>
      </c>
      <c r="DI308" s="235" cm="1">
        <f t="array" ref="DI308">_xlfn.XLOOKUP($A308&amp;$B308,'[3]产值及收款计划（2026）'!$A:$A&amp;'[3]产值及收款计划（2026）'!$B:$B,'[3]产值及收款计划（2026）'!DE:DE)</f>
        <v>0</v>
      </c>
      <c r="DJ308" s="235" cm="1">
        <f t="array" ref="DJ308">_xlfn.XLOOKUP($A308&amp;$B308,'[3]产值及收款计划（2026）'!$A:$A&amp;'[3]产值及收款计划（2026）'!$B:$B,'[3]产值及收款计划（2026）'!DF:DF)</f>
        <v>0</v>
      </c>
      <c r="DK308" s="235" cm="1">
        <f t="array" ref="DK308">_xlfn.XLOOKUP($A308&amp;$B308,'[3]产值及收款计划（2026）'!$A:$A&amp;'[3]产值及收款计划（2026）'!$B:$B,'[3]产值及收款计划（2026）'!DG:DG)</f>
        <v>0</v>
      </c>
      <c r="DL308" s="235" cm="1">
        <f t="array" ref="DL308">_xlfn.XLOOKUP($A308&amp;$B308,'[3]产值及收款计划（2026）'!$A:$A&amp;'[3]产值及收款计划（2026）'!$B:$B,'[3]产值及收款计划（2026）'!DH:DH)</f>
        <v>0</v>
      </c>
      <c r="DM308" s="235" cm="1">
        <f t="array" ref="DM308">_xlfn.XLOOKUP($A308&amp;$B308,'[3]产值及收款计划（2026）'!$A:$A&amp;'[3]产值及收款计划（2026）'!$B:$B,'[3]产值及收款计划（2026）'!DI:DI)</f>
        <v>0</v>
      </c>
      <c r="DN308" s="235" cm="1">
        <f t="array" ref="DN308">_xlfn.XLOOKUP($A308&amp;$B308,'[3]产值及收款计划（2026）'!$A:$A&amp;'[3]产值及收款计划（2026）'!$B:$B,'[3]产值及收款计划（2026）'!DJ:DJ)</f>
        <v>0</v>
      </c>
      <c r="DO308" s="235" cm="1">
        <f t="array" ref="DO308">_xlfn.XLOOKUP($A308&amp;$B308,'[3]产值及收款计划（2026）'!$A:$A&amp;'[3]产值及收款计划（2026）'!$B:$B,'[3]产值及收款计划（2026）'!DK:DK)</f>
        <v>0</v>
      </c>
      <c r="DP308" s="235" cm="1">
        <f t="array" ref="DP308">_xlfn.XLOOKUP($A308&amp;$B308,'[3]产值及收款计划（2026）'!$A:$A&amp;'[3]产值及收款计划（2026）'!$B:$B,'[3]产值及收款计划（2026）'!DL:DL)</f>
        <v>0</v>
      </c>
      <c r="DQ308" s="243"/>
      <c r="DR308" s="229"/>
    </row>
    <row r="309" ht="20.25" spans="1:122">
      <c r="A309" s="233">
        <f t="shared" si="21"/>
        <v>17</v>
      </c>
      <c r="B309" s="233" t="s">
        <v>27</v>
      </c>
      <c r="C309" s="234" t="str" cm="1">
        <f t="array" ref="C309">_xlfn.XLOOKUP($A309&amp;$B309,'[3]产值及收款计划（2026）'!$A:$A&amp;'[3]产值及收款计划（2026）'!$B:$B,'[3]产值及收款计划（2026）'!C:C)</f>
        <v>ZHT2024122000168</v>
      </c>
      <c r="D309" s="234" t="str" cm="1">
        <f t="array" ref="D309">_xlfn.XLOOKUP($A309&amp;$B309,'[3]产值及收款计划（2026）'!$A:$A&amp;'[3]产值及收款计划（2026）'!$B:$B,'[3]产值及收款计划（2026）'!D:D)</f>
        <v>2024年城市运营工程管理数据集成服务</v>
      </c>
      <c r="E309" s="235" cm="1">
        <f t="array" ref="E309">_xlfn.XLOOKUP($A309&amp;$B309,'[3]产值及收款计划（2026）'!$A:$A&amp;'[3]产值及收款计划（2026）'!$B:$B,'[3]产值及收款计划（2026）'!E:E)</f>
        <v>49.97</v>
      </c>
      <c r="F309" s="235" cm="1">
        <f t="array" ref="F309">_xlfn.XLOOKUP($A309&amp;$B309,'[3]产值及收款计划（2026）'!$A:$A&amp;'[3]产值及收款计划（2026）'!$B:$B,'[3]产值及收款计划（2026）'!F:F)</f>
        <v>49.97</v>
      </c>
      <c r="G309" s="235" cm="1">
        <f t="array" ref="G309">_xlfn.XLOOKUP($A309&amp;$B309,'[3]产值及收款计划（2026）'!$A:$A&amp;'[3]产值及收款计划（2026）'!$B:$B,'[3]产值及收款计划（2026）'!G:G)</f>
        <v>49.97</v>
      </c>
      <c r="H309" s="235" cm="1">
        <f t="array" ref="H309">_xlfn.XLOOKUP($A309&amp;$B309,'[3]产值及收款计划（2026）'!$A:$A&amp;'[3]产值及收款计划（2026）'!$B:$B,'[3]产值及收款计划（2026）'!H:H)</f>
        <v>49.97</v>
      </c>
      <c r="I309" s="236" cm="1">
        <f t="array" ref="I309">_xlfn.XLOOKUP($A309&amp;$B309,'[3]产值及收款计划（2026）'!$A:$A&amp;'[3]产值及收款计划（2026）'!$B:$B,'[3]产值及收款计划（2026）'!I:I)</f>
        <v>1</v>
      </c>
      <c r="J309" s="237" cm="1">
        <f t="array" ref="J309">_xlfn.XLOOKUP($A309&amp;$B309,'[3]产值及收款计划（2026）'!$A:$A&amp;'[3]产值及收款计划（2026）'!$B:$B,'[3]产值及收款计划（2026）'!J:J)</f>
        <v>0.06</v>
      </c>
      <c r="K309" s="235" t="e" cm="1">
        <f t="array" ref="K309">_xlfn.XLOOKUP($A309&amp;$B309,'[3]产值及收款计划（2026）'!$A:$A&amp;'[3]产值及收款计划（2026）'!$B:$B,'[3]产值及收款计划（2026）'!K:K)</f>
        <v>#REF!</v>
      </c>
      <c r="L309" s="235" t="e" cm="1">
        <f t="array" ref="L309">_xlfn.XLOOKUP($A309&amp;$B309,'[3]产值及收款计划（2026）'!$A:$A&amp;'[3]产值及收款计划（2026）'!$B:$B,'[3]产值及收款计划（2026）'!L:L)</f>
        <v>#REF!</v>
      </c>
      <c r="M309" s="235" t="str" cm="1">
        <f t="array" ref="M309">_xlfn.XLOOKUP($A309&amp;$B309,'[3]产值及收款计划（2026）'!$A:$A&amp;'[3]产值及收款计划（2026）'!$B:$B,'[3]产值及收款计划（2026）'!M:M)</f>
        <v>主导</v>
      </c>
      <c r="N309" s="235" cm="1">
        <f t="array" ref="N309">_xlfn.XLOOKUP($A309&amp;$B309,'[3]产值及收款计划（2026）'!$A:$A&amp;'[3]产值及收款计划（2026）'!$B:$B,'[3]产值及收款计划（2026）'!N:N)</f>
        <v>0</v>
      </c>
      <c r="O309" s="235" t="str" cm="1">
        <f t="array" ref="O309">_xlfn.XLOOKUP($A309&amp;$B309,'[3]产值及收款计划（2026）'!$A:$A&amp;'[3]产值及收款计划（2026）'!$B:$B,'[3]产值及收款计划（2026）'!O:O)</f>
        <v>涂勋</v>
      </c>
      <c r="P309" s="234" t="str" cm="1">
        <f t="array" ref="P309">_xlfn.XLOOKUP($A309&amp;$B309,'[3]产值及收款计划（2026）'!$A:$A&amp;'[3]产值及收款计划（2026）'!$B:$B,'[3]产值及收款计划（2026）'!P:P)</f>
        <v>在建</v>
      </c>
      <c r="Q309" s="235" t="e" cm="1">
        <f t="array" ref="Q309">_xlfn.XLOOKUP($A309&amp;$B309,'[3]产值及收款计划（2026）'!$A:$A&amp;'[3]产值及收款计划（2026）'!$B:$B,'[3]产值及收款计划（2026）'!Q:Q)</f>
        <v>#REF!</v>
      </c>
      <c r="R309" s="235" t="e" cm="1">
        <f t="array" ref="R309">_xlfn.XLOOKUP($A309&amp;$B309,'[3]产值及收款计划（2026）'!$A:$A&amp;'[3]产值及收款计划（2026）'!$B:$B,'[3]产值及收款计划（2026）'!R:R)</f>
        <v>#REF!</v>
      </c>
      <c r="S309" s="235" t="e" cm="1">
        <f t="array" ref="S309">_xlfn.XLOOKUP($A309&amp;$B309,'[3]产值及收款计划（2026）'!$A:$A&amp;'[3]产值及收款计划（2026）'!$B:$B,'[3]产值及收款计划（2026）'!S:S)</f>
        <v>#REF!</v>
      </c>
      <c r="T309" s="235" cm="1">
        <f t="array" ref="T309">_xlfn.XLOOKUP($A309&amp;$B309,'[3]产值及收款计划（2026）'!$A:$A&amp;'[3]产值及收款计划（2026）'!$B:$B,'[3]产值及收款计划（2026）'!T:T)</f>
        <v>47.4715</v>
      </c>
      <c r="U309" s="235" cm="1">
        <f t="array" ref="U309">_xlfn.XLOOKUP($A309&amp;$B309,'[3]产值及收款计划（2026）'!$A:$A&amp;'[3]产值及收款计划（2026）'!$B:$B,'[3]产值及收款计划（2026）'!U:U)</f>
        <v>0</v>
      </c>
      <c r="V309" s="235" cm="1">
        <f t="array" ref="V309">_xlfn.XLOOKUP($A309&amp;$B309,'[3]产值及收款计划（2026）'!$A:$A&amp;'[3]产值及收款计划（2026）'!$B:$B,'[3]产值及收款计划（2026）'!V:V)</f>
        <v>2.4985</v>
      </c>
      <c r="W309" s="235" t="e" cm="1">
        <f t="array" ref="W309">_xlfn.XLOOKUP($A309&amp;$B309,'[3]产值及收款计划（2026）'!$A:$A&amp;'[3]产值及收款计划（2026）'!$B:$B,'[3]产值及收款计划（2026）'!W:W)</f>
        <v>#REF!</v>
      </c>
      <c r="X309" s="235" t="e" cm="1">
        <f t="array" ref="X309">_xlfn.XLOOKUP($A309&amp;$B309,'[3]产值及收款计划（2026）'!$A:$A&amp;'[3]产值及收款计划（2026）'!$B:$B,'[3]产值及收款计划（2026）'!X:X)</f>
        <v>#REF!</v>
      </c>
      <c r="Y309" s="235" t="e" cm="1">
        <f t="array" ref="Y309">_xlfn.XLOOKUP($A309&amp;$B309,'[3]产值及收款计划（2026）'!$A:$A&amp;'[3]产值及收款计划（2026）'!$B:$B,'[3]产值及收款计划（2026）'!Y:Y)</f>
        <v>#REF!</v>
      </c>
      <c r="Z309" s="235" t="e" cm="1">
        <f t="array" ref="Z309">_xlfn.XLOOKUP($A309&amp;$B309,'[3]产值及收款计划（2026）'!$A:$A&amp;'[3]产值及收款计划（2026）'!$B:$B,'[3]产值及收款计划（2026）'!Z:Z)</f>
        <v>#REF!</v>
      </c>
      <c r="AA309" s="235" cm="1">
        <f t="array" ref="AA309">_xlfn.XLOOKUP($A309&amp;$B309,'[3]产值及收款计划（2026）'!$A:$A&amp;'[3]产值及收款计划（2026）'!$B:$B,'[3]产值及收款计划（2026）'!AA:AA)</f>
        <v>0</v>
      </c>
      <c r="AB309" s="235" cm="1">
        <f t="array" ref="AB309">_xlfn.XLOOKUP($A309&amp;$B309,'[3]产值及收款计划（2026）'!$A:$A&amp;'[3]产值及收款计划（2026）'!$B:$B,'[3]产值及收款计划（2026）'!AB:AB)</f>
        <v>0</v>
      </c>
      <c r="AC309" s="235" cm="1">
        <f t="array" ref="AC309">_xlfn.XLOOKUP($A309&amp;$B309,'[3]产值及收款计划（2026）'!$A:$A&amp;'[3]产值及收款计划（2026）'!$B:$B,'[3]产值及收款计划（2026）'!AC:AC)</f>
        <v>0</v>
      </c>
      <c r="AD309" s="235" cm="1">
        <f t="array" ref="AD309">_xlfn.XLOOKUP($A309&amp;$B309,'[3]产值及收款计划（2026）'!$A:$A&amp;'[3]产值及收款计划（2026）'!$B:$B,'[3]产值及收款计划（2026）'!AD:AD)</f>
        <v>0</v>
      </c>
      <c r="AE309" s="235" cm="1">
        <f t="array" ref="AE309">_xlfn.XLOOKUP($A309&amp;$B309,'[3]产值及收款计划（2026）'!$A:$A&amp;'[3]产值及收款计划（2026）'!$B:$B,'[3]产值及收款计划（2026）'!AE:AE)</f>
        <v>0</v>
      </c>
      <c r="AF309" s="235" cm="1">
        <f t="array" ref="AF309">_xlfn.XLOOKUP($A309&amp;$B309,'[3]产值及收款计划（2026）'!$A:$A&amp;'[3]产值及收款计划（2026）'!$B:$B,'[3]产值及收款计划（2026）'!AF:AF)</f>
        <v>2.4985</v>
      </c>
      <c r="AG309" s="235" cm="1">
        <f t="array" ref="AG309">_xlfn.XLOOKUP($A309&amp;$B309,'[3]产值及收款计划（2026）'!$A:$A&amp;'[3]产值及收款计划（2026）'!$B:$B,'[3]产值及收款计划（2026）'!AG:AG)</f>
        <v>0</v>
      </c>
      <c r="AH309" s="235" cm="1">
        <f t="array" ref="AH309">_xlfn.XLOOKUP($A309&amp;$B309,'[3]产值及收款计划（2026）'!$A:$A&amp;'[3]产值及收款计划（2026）'!$B:$B,'[3]产值及收款计划（2026）'!AH:AH)</f>
        <v>0</v>
      </c>
      <c r="AI309" s="235" cm="1">
        <f t="array" ref="AI309">_xlfn.XLOOKUP($A309&amp;$B309,'[3]产值及收款计划（2026）'!$A:$A&amp;'[3]产值及收款计划（2026）'!$B:$B,'[3]产值及收款计划（2026）'!AI:AI)</f>
        <v>0</v>
      </c>
      <c r="AJ309" s="235" cm="1">
        <f t="array" ref="AJ309">_xlfn.XLOOKUP($A309&amp;$B309,'[3]产值及收款计划（2026）'!$A:$A&amp;'[3]产值及收款计划（2026）'!$B:$B,'[3]产值及收款计划（2026）'!AJ:AJ)</f>
        <v>0</v>
      </c>
      <c r="AK309" s="235" cm="1">
        <f t="array" ref="AK309">_xlfn.XLOOKUP($A309&amp;$B309,'[3]产值及收款计划（2026）'!$A:$A&amp;'[3]产值及收款计划（2026）'!$B:$B,'[3]产值及收款计划（2026）'!AK:AK)</f>
        <v>0</v>
      </c>
      <c r="AL309" s="235" cm="1">
        <f t="array" ref="AL309">_xlfn.XLOOKUP($A309&amp;$B309,'[3]产值及收款计划（2026）'!$A:$A&amp;'[3]产值及收款计划（2026）'!$B:$B,'[3]产值及收款计划（2026）'!AL:AL)</f>
        <v>0</v>
      </c>
      <c r="AM309" s="242" cm="1">
        <f t="array" ref="AM309">_xlfn.LET(_xlpm.勾选月份状态数组,TRANSPOSE('PPT(12-15页）-TOP10'!$A$3:$A$14),_xlpm.选择数据区,IF('PPT(12-15页）-TOP10'!$E$3="收款",$BA309:$BL309,$AA309:$AL309),SUM(_xlfn._xlws.FILTER(_xlpm.选择数据区,_xlpm.勾选月份状态数组,"")))</f>
        <v>2.4985</v>
      </c>
      <c r="AN309" s="235" t="e">
        <f>_xlfn.XLOOKUP($C309,应收未收表!$T:$T,应收未收表!AA:AA)</f>
        <v>#N/A</v>
      </c>
      <c r="AO309" s="235" t="e">
        <f>_xlfn.XLOOKUP($C309,应收未收表!$T:$T,应收未收表!AB:AB)</f>
        <v>#N/A</v>
      </c>
      <c r="AP309" s="235" t="e">
        <f>_xlfn.XLOOKUP($C309,应收未收表!$T:$T,应收未收表!AC:AC)</f>
        <v>#N/A</v>
      </c>
      <c r="AQ309" s="235" t="e">
        <f>_xlfn.XLOOKUP($C309,应收未收表!$T:$T,应收未收表!AE:AE)</f>
        <v>#N/A</v>
      </c>
      <c r="AR309" s="235" t="e">
        <f>_xlfn.XLOOKUP($C309,应收未收表!$T:$T,应收未收表!AF:AF)</f>
        <v>#N/A</v>
      </c>
      <c r="AS309" s="235" t="e" cm="1">
        <f t="array" ref="AS309">_xlfn.XLOOKUP($A309&amp;$B309,'[3]产值及收款计划（2026）'!$A:$A&amp;'[3]产值及收款计划（2026）'!$B:$B,'[3]产值及收款计划（2026）'!AS:AS)</f>
        <v>#REF!</v>
      </c>
      <c r="AT309" s="235" t="e" cm="1">
        <f t="array" ref="AT309">_xlfn.XLOOKUP($A309&amp;$B309,'[3]产值及收款计划（2026）'!$A:$A&amp;'[3]产值及收款计划（2026）'!$B:$B,'[3]产值及收款计划（2026）'!AT:AT)</f>
        <v>#REF!</v>
      </c>
      <c r="AU309" s="235" t="e" cm="1">
        <f t="array" ref="AU309">_xlfn.XLOOKUP($A309&amp;$B309,'[3]产值及收款计划（2026）'!$A:$A&amp;'[3]产值及收款计划（2026）'!$B:$B,'[3]产值及收款计划（2026）'!AU:AU)</f>
        <v>#REF!</v>
      </c>
      <c r="AV309" s="235" t="e" cm="1">
        <f t="array" ref="AV309">_xlfn.XLOOKUP($A309&amp;$B309,'[3]产值及收款计划（2026）'!$A:$A&amp;'[3]产值及收款计划（2026）'!$B:$B,'[3]产值及收款计划（2026）'!AV:AV)</f>
        <v>#REF!</v>
      </c>
      <c r="AW309" s="235" cm="1">
        <f t="array" ref="AW309">_xlfn.XLOOKUP($A309&amp;$B309,'[3]产值及收款计划（2026）'!$A:$A&amp;'[3]产值及收款计划（2026）'!$B:$B,'[3]产值及收款计划（2026）'!AW:AW)</f>
        <v>47.4715</v>
      </c>
      <c r="AX309" s="235" cm="1">
        <f t="array" ref="AX309">_xlfn.XLOOKUP($A309&amp;$B309,'[3]产值及收款计划（2026）'!$A:$A&amp;'[3]产值及收款计划（2026）'!$B:$B,'[3]产值及收款计划（2026）'!AX:AX)</f>
        <v>0</v>
      </c>
      <c r="AY309" s="235" cm="1">
        <f t="array" ref="AY309">_xlfn.XLOOKUP($A309&amp;$B309,'[3]产值及收款计划（2026）'!$A:$A&amp;'[3]产值及收款计划（2026）'!$B:$B,'[3]产值及收款计划（2026）'!AY:AY)</f>
        <v>2.4985</v>
      </c>
      <c r="AZ309" s="235" cm="1">
        <f t="array" ref="AZ309">_xlfn.XLOOKUP($A309&amp;$B309,'[3]产值及收款计划（2026）'!$A:$A&amp;'[3]产值及收款计划（2026）'!$B:$B,'[3]产值及收款计划（2026）'!AZ:AZ)</f>
        <v>0</v>
      </c>
      <c r="BA309" s="235" cm="1">
        <f t="array" ref="BA309">_xlfn.XLOOKUP($A309&amp;$B309,'[3]产值及收款计划（2026）'!$A:$A&amp;'[3]产值及收款计划（2026）'!$B:$B,'[3]产值及收款计划（2026）'!BA:BA)</f>
        <v>0</v>
      </c>
      <c r="BB309" s="235" cm="1">
        <f t="array" ref="BB309">_xlfn.XLOOKUP($A309&amp;$B309,'[3]产值及收款计划（2026）'!$A:$A&amp;'[3]产值及收款计划（2026）'!$B:$B,'[3]产值及收款计划（2026）'!BB:BB)</f>
        <v>0</v>
      </c>
      <c r="BC309" s="235" cm="1">
        <f t="array" ref="BC309">_xlfn.XLOOKUP($A309&amp;$B309,'[3]产值及收款计划（2026）'!$A:$A&amp;'[3]产值及收款计划（2026）'!$B:$B,'[3]产值及收款计划（2026）'!BC:BC)</f>
        <v>0</v>
      </c>
      <c r="BD309" s="235" cm="1">
        <f t="array" ref="BD309">_xlfn.XLOOKUP($A309&amp;$B309,'[3]产值及收款计划（2026）'!$A:$A&amp;'[3]产值及收款计划（2026）'!$B:$B,'[3]产值及收款计划（2026）'!BD:BD)</f>
        <v>2.4985</v>
      </c>
      <c r="BE309" s="235" cm="1">
        <f t="array" ref="BE309">_xlfn.XLOOKUP($A309&amp;$B309,'[3]产值及收款计划（2026）'!$A:$A&amp;'[3]产值及收款计划（2026）'!$B:$B,'[3]产值及收款计划（2026）'!BE:BE)</f>
        <v>0</v>
      </c>
      <c r="BF309" s="235" cm="1">
        <f t="array" ref="BF309">_xlfn.XLOOKUP($A309&amp;$B309,'[3]产值及收款计划（2026）'!$A:$A&amp;'[3]产值及收款计划（2026）'!$B:$B,'[3]产值及收款计划（2026）'!BF:BF)</f>
        <v>0</v>
      </c>
      <c r="BG309" s="235" cm="1">
        <f t="array" ref="BG309">_xlfn.XLOOKUP($A309&amp;$B309,'[3]产值及收款计划（2026）'!$A:$A&amp;'[3]产值及收款计划（2026）'!$B:$B,'[3]产值及收款计划（2026）'!BG:BG)</f>
        <v>0</v>
      </c>
      <c r="BH309" s="235" cm="1">
        <f t="array" ref="BH309">_xlfn.XLOOKUP($A309&amp;$B309,'[3]产值及收款计划（2026）'!$A:$A&amp;'[3]产值及收款计划（2026）'!$B:$B,'[3]产值及收款计划（2026）'!BH:BH)</f>
        <v>0</v>
      </c>
      <c r="BI309" s="235" cm="1">
        <f t="array" ref="BI309">_xlfn.XLOOKUP($A309&amp;$B309,'[3]产值及收款计划（2026）'!$A:$A&amp;'[3]产值及收款计划（2026）'!$B:$B,'[3]产值及收款计划（2026）'!BI:BI)</f>
        <v>0</v>
      </c>
      <c r="BJ309" s="235" cm="1">
        <f t="array" ref="BJ309">_xlfn.XLOOKUP($A309&amp;$B309,'[3]产值及收款计划（2026）'!$A:$A&amp;'[3]产值及收款计划（2026）'!$B:$B,'[3]产值及收款计划（2026）'!BJ:BJ)</f>
        <v>0</v>
      </c>
      <c r="BK309" s="235" cm="1">
        <f t="array" ref="BK309">_xlfn.XLOOKUP($A309&amp;$B309,'[3]产值及收款计划（2026）'!$A:$A&amp;'[3]产值及收款计划（2026）'!$B:$B,'[3]产值及收款计划（2026）'!BK:BK)</f>
        <v>0</v>
      </c>
      <c r="BL309" s="235" cm="1">
        <f t="array" ref="BL309">_xlfn.XLOOKUP($A309&amp;$B309,'[3]产值及收款计划（2026）'!$A:$A&amp;'[3]产值及收款计划（2026）'!$B:$B,'[3]产值及收款计划（2026）'!BL:BL)</f>
        <v>0</v>
      </c>
      <c r="BM309" s="235"/>
      <c r="BN309" s="235"/>
      <c r="BO309" s="235"/>
      <c r="BP309" s="235"/>
      <c r="BQ309" s="235" t="e">
        <f>_xlfn.XLOOKUP($C309,应收未收表!$AJ:$AJ,应收未收表!AK:AK)</f>
        <v>#N/A</v>
      </c>
      <c r="BR309" s="235" t="e">
        <f>_xlfn.XLOOKUP($C309,应收未收表!$AJ:$AJ,应收未收表!AL:AL)</f>
        <v>#N/A</v>
      </c>
      <c r="BS309" s="235" t="e">
        <f>_xlfn.XLOOKUP($C309,应收未收表!$AJ:$AJ,应收未收表!AM:AM)</f>
        <v>#N/A</v>
      </c>
      <c r="BT309" s="235" t="e">
        <f>_xlfn.XLOOKUP($C309,应收未收表!$AJ:$AJ,应收未收表!AN:AN)</f>
        <v>#N/A</v>
      </c>
      <c r="BU309" s="234" t="str" cm="1">
        <f t="array" ref="BU309">_xlfn.XLOOKUP($A309&amp;$B309,'[3]产值及收款计划（2026）'!$A:$A&amp;'[3]产值及收款计划（2026）'!$B:$B,'[3]产值及收款计划（2026）'!BQ:BQ)</f>
        <v>上海城建城市运营（集团）有限公司</v>
      </c>
      <c r="BV309" s="235" t="e" cm="1">
        <f t="array" ref="BV309">_xlfn.XLOOKUP($A309&amp;$B309,'[3]产值及收款计划（2026）'!$A:$A&amp;'[3]产值及收款计划（2026）'!$B:$B,'[3]产值及收款计划（2026）'!BR:BR)</f>
        <v>#REF!</v>
      </c>
      <c r="CE309" s="235" cm="1">
        <f t="array" ref="CE309">_xlfn.XLOOKUP($A309&amp;$B309,'[3]产值及收款计划（2026）'!$A:$A&amp;'[3]产值及收款计划（2026）'!$B:$B,'[3]产值及收款计划（2026）'!CA:CA)</f>
        <v>0</v>
      </c>
      <c r="CF309" s="235" cm="1">
        <f t="array" ref="CF309">_xlfn.XLOOKUP($A309&amp;$B309,'[3]产值及收款计划（2026）'!$A:$A&amp;'[3]产值及收款计划（2026）'!$B:$B,'[3]产值及收款计划（2026）'!CB:CB)</f>
        <v>0</v>
      </c>
      <c r="CG309" s="235" cm="1">
        <f t="array" ref="CG309">_xlfn.XLOOKUP($A309&amp;$B309,'[3]产值及收款计划（2026）'!$A:$A&amp;'[3]产值及收款计划（2026）'!$B:$B,'[3]产值及收款计划（2026）'!CC:CC)</f>
        <v>0</v>
      </c>
      <c r="CH309" s="235" cm="1">
        <f t="array" ref="CH309">_xlfn.XLOOKUP($A309&amp;$B309,'[3]产值及收款计划（2026）'!$A:$A&amp;'[3]产值及收款计划（2026）'!$B:$B,'[3]产值及收款计划（2026）'!CD:CD)</f>
        <v>0</v>
      </c>
      <c r="CI309" s="235" cm="1">
        <f t="array" ref="CI309">_xlfn.XLOOKUP($A309&amp;$B309,'[3]产值及收款计划（2026）'!$A:$A&amp;'[3]产值及收款计划（2026）'!$B:$B,'[3]产值及收款计划（2026）'!CE:CE)</f>
        <v>0</v>
      </c>
      <c r="CJ309" s="235" cm="1">
        <f t="array" ref="CJ309">_xlfn.XLOOKUP($A309&amp;$B309,'[3]产值及收款计划（2026）'!$A:$A&amp;'[3]产值及收款计划（2026）'!$B:$B,'[3]产值及收款计划（2026）'!CF:CF)</f>
        <v>0</v>
      </c>
      <c r="CK309" s="235" cm="1">
        <f t="array" ref="CK309">_xlfn.XLOOKUP($A309&amp;$B309,'[3]产值及收款计划（2026）'!$A:$A&amp;'[3]产值及收款计划（2026）'!$B:$B,'[3]产值及收款计划（2026）'!CG:CG)</f>
        <v>0</v>
      </c>
      <c r="CL309" s="235" cm="1">
        <f t="array" ref="CL309">_xlfn.XLOOKUP($A309&amp;$B309,'[3]产值及收款计划（2026）'!$A:$A&amp;'[3]产值及收款计划（2026）'!$B:$B,'[3]产值及收款计划（2026）'!CH:CH)</f>
        <v>0</v>
      </c>
      <c r="CM309" s="235" cm="1">
        <f t="array" ref="CM309">_xlfn.XLOOKUP($A309&amp;$B309,'[3]产值及收款计划（2026）'!$A:$A&amp;'[3]产值及收款计划（2026）'!$B:$B,'[3]产值及收款计划（2026）'!CI:CI)</f>
        <v>0</v>
      </c>
      <c r="CN309" s="235" cm="1">
        <f t="array" ref="CN309">_xlfn.XLOOKUP($A309&amp;$B309,'[3]产值及收款计划（2026）'!$A:$A&amp;'[3]产值及收款计划（2026）'!$B:$B,'[3]产值及收款计划（2026）'!CJ:CJ)</f>
        <v>0</v>
      </c>
      <c r="CO309" s="235" cm="1">
        <f t="array" ref="CO309">_xlfn.XLOOKUP($A309&amp;$B309,'[3]产值及收款计划（2026）'!$A:$A&amp;'[3]产值及收款计划（2026）'!$B:$B,'[3]产值及收款计划（2026）'!CK:CK)</f>
        <v>0</v>
      </c>
      <c r="CP309" s="235" cm="1">
        <f t="array" ref="CP309">_xlfn.XLOOKUP($A309&amp;$B309,'[3]产值及收款计划（2026）'!$A:$A&amp;'[3]产值及收款计划（2026）'!$B:$B,'[3]产值及收款计划（2026）'!CL:CL)</f>
        <v>0</v>
      </c>
      <c r="DE309" s="235" cm="1">
        <f t="array" ref="DE309">_xlfn.XLOOKUP($A309&amp;$B309,'[3]产值及收款计划（2026）'!$A:$A&amp;'[3]产值及收款计划（2026）'!$B:$B,'[3]产值及收款计划（2026）'!DA:DA)</f>
        <v>0</v>
      </c>
      <c r="DF309" s="235" cm="1">
        <f t="array" ref="DF309">_xlfn.XLOOKUP($A309&amp;$B309,'[3]产值及收款计划（2026）'!$A:$A&amp;'[3]产值及收款计划（2026）'!$B:$B,'[3]产值及收款计划（2026）'!DB:DB)</f>
        <v>0</v>
      </c>
      <c r="DG309" s="235" cm="1">
        <f t="array" ref="DG309">_xlfn.XLOOKUP($A309&amp;$B309,'[3]产值及收款计划（2026）'!$A:$A&amp;'[3]产值及收款计划（2026）'!$B:$B,'[3]产值及收款计划（2026）'!DC:DC)</f>
        <v>0</v>
      </c>
      <c r="DH309" s="235" cm="1">
        <f t="array" ref="DH309">_xlfn.XLOOKUP($A309&amp;$B309,'[3]产值及收款计划（2026）'!$A:$A&amp;'[3]产值及收款计划（2026）'!$B:$B,'[3]产值及收款计划（2026）'!DD:DD)</f>
        <v>0</v>
      </c>
      <c r="DI309" s="235" cm="1">
        <f t="array" ref="DI309">_xlfn.XLOOKUP($A309&amp;$B309,'[3]产值及收款计划（2026）'!$A:$A&amp;'[3]产值及收款计划（2026）'!$B:$B,'[3]产值及收款计划（2026）'!DE:DE)</f>
        <v>0</v>
      </c>
      <c r="DJ309" s="235" cm="1">
        <f t="array" ref="DJ309">_xlfn.XLOOKUP($A309&amp;$B309,'[3]产值及收款计划（2026）'!$A:$A&amp;'[3]产值及收款计划（2026）'!$B:$B,'[3]产值及收款计划（2026）'!DF:DF)</f>
        <v>0</v>
      </c>
      <c r="DK309" s="235" cm="1">
        <f t="array" ref="DK309">_xlfn.XLOOKUP($A309&amp;$B309,'[3]产值及收款计划（2026）'!$A:$A&amp;'[3]产值及收款计划（2026）'!$B:$B,'[3]产值及收款计划（2026）'!DG:DG)</f>
        <v>0</v>
      </c>
      <c r="DL309" s="235" cm="1">
        <f t="array" ref="DL309">_xlfn.XLOOKUP($A309&amp;$B309,'[3]产值及收款计划（2026）'!$A:$A&amp;'[3]产值及收款计划（2026）'!$B:$B,'[3]产值及收款计划（2026）'!DH:DH)</f>
        <v>0</v>
      </c>
      <c r="DM309" s="235" cm="1">
        <f t="array" ref="DM309">_xlfn.XLOOKUP($A309&amp;$B309,'[3]产值及收款计划（2026）'!$A:$A&amp;'[3]产值及收款计划（2026）'!$B:$B,'[3]产值及收款计划（2026）'!DI:DI)</f>
        <v>0</v>
      </c>
      <c r="DN309" s="235" cm="1">
        <f t="array" ref="DN309">_xlfn.XLOOKUP($A309&amp;$B309,'[3]产值及收款计划（2026）'!$A:$A&amp;'[3]产值及收款计划（2026）'!$B:$B,'[3]产值及收款计划（2026）'!DJ:DJ)</f>
        <v>0</v>
      </c>
      <c r="DO309" s="235" cm="1">
        <f t="array" ref="DO309">_xlfn.XLOOKUP($A309&amp;$B309,'[3]产值及收款计划（2026）'!$A:$A&amp;'[3]产值及收款计划（2026）'!$B:$B,'[3]产值及收款计划（2026）'!DK:DK)</f>
        <v>0</v>
      </c>
      <c r="DP309" s="235" cm="1">
        <f t="array" ref="DP309">_xlfn.XLOOKUP($A309&amp;$B309,'[3]产值及收款计划（2026）'!$A:$A&amp;'[3]产值及收款计划（2026）'!$B:$B,'[3]产值及收款计划（2026）'!DL:DL)</f>
        <v>0</v>
      </c>
      <c r="DQ309" s="243"/>
      <c r="DR309" s="229"/>
    </row>
    <row r="310" ht="20.25" spans="1:122">
      <c r="A310" s="233">
        <f t="shared" si="21"/>
        <v>18</v>
      </c>
      <c r="B310" s="233" t="s">
        <v>27</v>
      </c>
      <c r="C310" s="234" t="str" cm="1">
        <f t="array" ref="C310">_xlfn.XLOOKUP($A310&amp;$B310,'[3]产值及收款计划（2026）'!$A:$A&amp;'[3]产值及收款计划（2026）'!$B:$B,'[3]产值及收款计划（2026）'!C:C)</f>
        <v>ZHT2025051200051</v>
      </c>
      <c r="D310" s="234" t="str" cm="1">
        <f t="array" ref="D310">_xlfn.XLOOKUP($A310&amp;$B310,'[3]产值及收款计划（2026）'!$A:$A&amp;'[3]产值及收款计划（2026）'!$B:$B,'[3]产值及收款计划（2026）'!D:D)</f>
        <v>隧道股份全面预算管理平台升级项目</v>
      </c>
      <c r="E310" s="235" cm="1">
        <f t="array" ref="E310">_xlfn.XLOOKUP($A310&amp;$B310,'[3]产值及收款计划（2026）'!$A:$A&amp;'[3]产值及收款计划（2026）'!$B:$B,'[3]产值及收款计划（2026）'!E:E)</f>
        <v>800</v>
      </c>
      <c r="F310" s="235" cm="1">
        <f t="array" ref="F310">_xlfn.XLOOKUP($A310&amp;$B310,'[3]产值及收款计划（2026）'!$A:$A&amp;'[3]产值及收款计划（2026）'!$B:$B,'[3]产值及收款计划（2026）'!F:F)</f>
        <v>800</v>
      </c>
      <c r="G310" s="235" cm="1">
        <f t="array" ref="G310">_xlfn.XLOOKUP($A310&amp;$B310,'[3]产值及收款计划（2026）'!$A:$A&amp;'[3]产值及收款计划（2026）'!$B:$B,'[3]产值及收款计划（2026）'!G:G)</f>
        <v>800</v>
      </c>
      <c r="H310" s="235" cm="1">
        <f t="array" ref="H310">_xlfn.XLOOKUP($A310&amp;$B310,'[3]产值及收款计划（2026）'!$A:$A&amp;'[3]产值及收款计划（2026）'!$B:$B,'[3]产值及收款计划（2026）'!H:H)</f>
        <v>112</v>
      </c>
      <c r="I310" s="236" cm="1">
        <f t="array" ref="I310">_xlfn.XLOOKUP($A310&amp;$B310,'[3]产值及收款计划（2026）'!$A:$A&amp;'[3]产值及收款计划（2026）'!$B:$B,'[3]产值及收款计划（2026）'!I:I)</f>
        <v>0.14</v>
      </c>
      <c r="J310" s="237" cm="1">
        <f t="array" ref="J310">_xlfn.XLOOKUP($A310&amp;$B310,'[3]产值及收款计划（2026）'!$A:$A&amp;'[3]产值及收款计划（2026）'!$B:$B,'[3]产值及收款计划（2026）'!J:J)</f>
        <v>0.0733479845243775</v>
      </c>
      <c r="K310" s="235" t="e" cm="1">
        <f t="array" ref="K310">_xlfn.XLOOKUP($A310&amp;$B310,'[3]产值及收款计划（2026）'!$A:$A&amp;'[3]产值及收款计划（2026）'!$B:$B,'[3]产值及收款计划（2026）'!K:K)</f>
        <v>#REF!</v>
      </c>
      <c r="L310" s="235" t="e" cm="1">
        <f t="array" ref="L310">_xlfn.XLOOKUP($A310&amp;$B310,'[3]产值及收款计划（2026）'!$A:$A&amp;'[3]产值及收款计划（2026）'!$B:$B,'[3]产值及收款计划（2026）'!L:L)</f>
        <v>#REF!</v>
      </c>
      <c r="M310" s="235" t="str" cm="1">
        <f t="array" ref="M310">_xlfn.XLOOKUP($A310&amp;$B310,'[3]产值及收款计划（2026）'!$A:$A&amp;'[3]产值及收款计划（2026）'!$B:$B,'[3]产值及收款计划（2026）'!M:M)</f>
        <v>主导</v>
      </c>
      <c r="N310" s="235" cm="1">
        <f t="array" ref="N310">_xlfn.XLOOKUP($A310&amp;$B310,'[3]产值及收款计划（2026）'!$A:$A&amp;'[3]产值及收款计划（2026）'!$B:$B,'[3]产值及收款计划（2026）'!N:N)</f>
        <v>0</v>
      </c>
      <c r="O310" s="235" t="str" cm="1">
        <f t="array" ref="O310">_xlfn.XLOOKUP($A310&amp;$B310,'[3]产值及收款计划（2026）'!$A:$A&amp;'[3]产值及收款计划（2026）'!$B:$B,'[3]产值及收款计划（2026）'!O:O)</f>
        <v>丁柔</v>
      </c>
      <c r="P310" s="234" t="str" cm="1">
        <f t="array" ref="P310">_xlfn.XLOOKUP($A310&amp;$B310,'[3]产值及收款计划（2026）'!$A:$A&amp;'[3]产值及收款计划（2026）'!$B:$B,'[3]产值及收款计划（2026）'!P:P)</f>
        <v>在建</v>
      </c>
      <c r="Q310" s="235" t="e" cm="1">
        <f t="array" ref="Q310">_xlfn.XLOOKUP($A310&amp;$B310,'[3]产值及收款计划（2026）'!$A:$A&amp;'[3]产值及收款计划（2026）'!$B:$B,'[3]产值及收款计划（2026）'!Q:Q)</f>
        <v>#REF!</v>
      </c>
      <c r="R310" s="235" t="e" cm="1">
        <f t="array" ref="R310">_xlfn.XLOOKUP($A310&amp;$B310,'[3]产值及收款计划（2026）'!$A:$A&amp;'[3]产值及收款计划（2026）'!$B:$B,'[3]产值及收款计划（2026）'!R:R)</f>
        <v>#REF!</v>
      </c>
      <c r="S310" s="235" t="e" cm="1">
        <f t="array" ref="S310">_xlfn.XLOOKUP($A310&amp;$B310,'[3]产值及收款计划（2026）'!$A:$A&amp;'[3]产值及收款计划（2026）'!$B:$B,'[3]产值及收款计划（2026）'!S:S)</f>
        <v>#REF!</v>
      </c>
      <c r="T310" s="235" cm="1">
        <f t="array" ref="T310">_xlfn.XLOOKUP($A310&amp;$B310,'[3]产值及收款计划（2026）'!$A:$A&amp;'[3]产值及收款计划（2026）'!$B:$B,'[3]产值及收款计划（2026）'!T:T)</f>
        <v>278.75</v>
      </c>
      <c r="U310" s="235" cm="1">
        <f t="array" ref="U310">_xlfn.XLOOKUP($A310&amp;$B310,'[3]产值及收款计划（2026）'!$A:$A&amp;'[3]产值及收款计划（2026）'!$B:$B,'[3]产值及收款计划（2026）'!U:U)</f>
        <v>0</v>
      </c>
      <c r="V310" s="235" cm="1">
        <f t="array" ref="V310">_xlfn.XLOOKUP($A310&amp;$B310,'[3]产值及收款计划（2026）'!$A:$A&amp;'[3]产值及收款计划（2026）'!$B:$B,'[3]产值及收款计划（2026）'!V:V)</f>
        <v>521.25</v>
      </c>
      <c r="W310" s="235" t="e" cm="1">
        <f t="array" ref="W310">_xlfn.XLOOKUP($A310&amp;$B310,'[3]产值及收款计划（2026）'!$A:$A&amp;'[3]产值及收款计划（2026）'!$B:$B,'[3]产值及收款计划（2026）'!W:W)</f>
        <v>#REF!</v>
      </c>
      <c r="X310" s="235" t="e" cm="1">
        <f t="array" ref="X310">_xlfn.XLOOKUP($A310&amp;$B310,'[3]产值及收款计划（2026）'!$A:$A&amp;'[3]产值及收款计划（2026）'!$B:$B,'[3]产值及收款计划（2026）'!X:X)</f>
        <v>#REF!</v>
      </c>
      <c r="Y310" s="235" t="e" cm="1">
        <f t="array" ref="Y310">_xlfn.XLOOKUP($A310&amp;$B310,'[3]产值及收款计划（2026）'!$A:$A&amp;'[3]产值及收款计划（2026）'!$B:$B,'[3]产值及收款计划（2026）'!Y:Y)</f>
        <v>#REF!</v>
      </c>
      <c r="Z310" s="235" t="e" cm="1">
        <f t="array" ref="Z310">_xlfn.XLOOKUP($A310&amp;$B310,'[3]产值及收款计划（2026）'!$A:$A&amp;'[3]产值及收款计划（2026）'!$B:$B,'[3]产值及收款计划（2026）'!Z:Z)</f>
        <v>#REF!</v>
      </c>
      <c r="AA310" s="235" cm="1">
        <f t="array" ref="AA310">_xlfn.XLOOKUP($A310&amp;$B310,'[3]产值及收款计划（2026）'!$A:$A&amp;'[3]产值及收款计划（2026）'!$B:$B,'[3]产值及收款计划（2026）'!AA:AA)</f>
        <v>0</v>
      </c>
      <c r="AB310" s="235" cm="1">
        <f t="array" ref="AB310">_xlfn.XLOOKUP($A310&amp;$B310,'[3]产值及收款计划（2026）'!$A:$A&amp;'[3]产值及收款计划（2026）'!$B:$B,'[3]产值及收款计划（2026）'!AB:AB)</f>
        <v>0</v>
      </c>
      <c r="AC310" s="235" cm="1">
        <f t="array" ref="AC310">_xlfn.XLOOKUP($A310&amp;$B310,'[3]产值及收款计划（2026）'!$A:$A&amp;'[3]产值及收款计划（2026）'!$B:$B,'[3]产值及收款计划（2026）'!AC:AC)</f>
        <v>0</v>
      </c>
      <c r="AD310" s="235" cm="1">
        <f t="array" ref="AD310">_xlfn.XLOOKUP($A310&amp;$B310,'[3]产值及收款计划（2026）'!$A:$A&amp;'[3]产值及收款计划（2026）'!$B:$B,'[3]产值及收款计划（2026）'!AD:AD)</f>
        <v>145</v>
      </c>
      <c r="AE310" s="235" cm="1">
        <f t="array" ref="AE310">_xlfn.XLOOKUP($A310&amp;$B310,'[3]产值及收款计划（2026）'!$A:$A&amp;'[3]产值及收款计划（2026）'!$B:$B,'[3]产值及收款计划（2026）'!AE:AE)</f>
        <v>0</v>
      </c>
      <c r="AF310" s="235" cm="1">
        <f t="array" ref="AF310">_xlfn.XLOOKUP($A310&amp;$B310,'[3]产值及收款计划（2026）'!$A:$A&amp;'[3]产值及收款计划（2026）'!$B:$B,'[3]产值及收款计划（2026）'!AF:AF)</f>
        <v>0</v>
      </c>
      <c r="AG310" s="235" cm="1">
        <f t="array" ref="AG310">_xlfn.XLOOKUP($A310&amp;$B310,'[3]产值及收款计划（2026）'!$A:$A&amp;'[3]产值及收款计划（2026）'!$B:$B,'[3]产值及收款计划（2026）'!AG:AG)</f>
        <v>97.5</v>
      </c>
      <c r="AH310" s="235" cm="1">
        <f t="array" ref="AH310">_xlfn.XLOOKUP($A310&amp;$B310,'[3]产值及收款计划（2026）'!$A:$A&amp;'[3]产值及收款计划（2026）'!$B:$B,'[3]产值及收款计划（2026）'!AH:AH)</f>
        <v>0</v>
      </c>
      <c r="AI310" s="235" cm="1">
        <f t="array" ref="AI310">_xlfn.XLOOKUP($A310&amp;$B310,'[3]产值及收款计划（2026）'!$A:$A&amp;'[3]产值及收款计划（2026）'!$B:$B,'[3]产值及收款计划（2026）'!AI:AI)</f>
        <v>145</v>
      </c>
      <c r="AJ310" s="235" cm="1">
        <f t="array" ref="AJ310">_xlfn.XLOOKUP($A310&amp;$B310,'[3]产值及收款计划（2026）'!$A:$A&amp;'[3]产值及收款计划（2026）'!$B:$B,'[3]产值及收款计划（2026）'!AJ:AJ)</f>
        <v>0</v>
      </c>
      <c r="AK310" s="235" cm="1">
        <f t="array" ref="AK310">_xlfn.XLOOKUP($A310&amp;$B310,'[3]产值及收款计划（2026）'!$A:$A&amp;'[3]产值及收款计划（2026）'!$B:$B,'[3]产值及收款计划（2026）'!AK:AK)</f>
        <v>0</v>
      </c>
      <c r="AL310" s="235" cm="1">
        <f t="array" ref="AL310">_xlfn.XLOOKUP($A310&amp;$B310,'[3]产值及收款计划（2026）'!$A:$A&amp;'[3]产值及收款计划（2026）'!$B:$B,'[3]产值及收款计划（2026）'!AL:AL)</f>
        <v>97.5</v>
      </c>
      <c r="AM310" s="242" cm="1">
        <f t="array" ref="AM310">_xlfn.LET(_xlpm.勾选月份状态数组,TRANSPOSE('PPT(12-15页）-TOP10'!$A$3:$A$14),_xlpm.选择数据区,IF('PPT(12-15页）-TOP10'!$E$3="收款",$BA310:$BL310,$AA310:$AL310),SUM(_xlfn._xlws.FILTER(_xlpm.选择数据区,_xlpm.勾选月份状态数组,"")))</f>
        <v>145</v>
      </c>
      <c r="AN310" s="235" t="e">
        <f>_xlfn.XLOOKUP($C310,应收未收表!$T:$T,应收未收表!AA:AA)</f>
        <v>#N/A</v>
      </c>
      <c r="AO310" s="235" t="e">
        <f>_xlfn.XLOOKUP($C310,应收未收表!$T:$T,应收未收表!AB:AB)</f>
        <v>#N/A</v>
      </c>
      <c r="AP310" s="235" t="e">
        <f>_xlfn.XLOOKUP($C310,应收未收表!$T:$T,应收未收表!AC:AC)</f>
        <v>#N/A</v>
      </c>
      <c r="AQ310" s="235" t="e">
        <f>_xlfn.XLOOKUP($C310,应收未收表!$T:$T,应收未收表!AE:AE)</f>
        <v>#N/A</v>
      </c>
      <c r="AR310" s="235" t="e">
        <f>_xlfn.XLOOKUP($C310,应收未收表!$T:$T,应收未收表!AF:AF)</f>
        <v>#N/A</v>
      </c>
      <c r="AS310" s="235" t="e" cm="1">
        <f t="array" ref="AS310">_xlfn.XLOOKUP($A310&amp;$B310,'[3]产值及收款计划（2026）'!$A:$A&amp;'[3]产值及收款计划（2026）'!$B:$B,'[3]产值及收款计划（2026）'!AS:AS)</f>
        <v>#REF!</v>
      </c>
      <c r="AT310" s="235" t="e" cm="1">
        <f t="array" ref="AT310">_xlfn.XLOOKUP($A310&amp;$B310,'[3]产值及收款计划（2026）'!$A:$A&amp;'[3]产值及收款计划（2026）'!$B:$B,'[3]产值及收款计划（2026）'!AT:AT)</f>
        <v>#REF!</v>
      </c>
      <c r="AU310" s="235" t="e" cm="1">
        <f t="array" ref="AU310">_xlfn.XLOOKUP($A310&amp;$B310,'[3]产值及收款计划（2026）'!$A:$A&amp;'[3]产值及收款计划（2026）'!$B:$B,'[3]产值及收款计划（2026）'!AU:AU)</f>
        <v>#REF!</v>
      </c>
      <c r="AV310" s="235" t="e" cm="1">
        <f t="array" ref="AV310">_xlfn.XLOOKUP($A310&amp;$B310,'[3]产值及收款计划（2026）'!$A:$A&amp;'[3]产值及收款计划（2026）'!$B:$B,'[3]产值及收款计划（2026）'!AV:AV)</f>
        <v>#REF!</v>
      </c>
      <c r="AW310" s="235" cm="1">
        <f t="array" ref="AW310">_xlfn.XLOOKUP($A310&amp;$B310,'[3]产值及收款计划（2026）'!$A:$A&amp;'[3]产值及收款计划（2026）'!$B:$B,'[3]产值及收款计划（2026）'!AW:AW)</f>
        <v>278.75</v>
      </c>
      <c r="AX310" s="235" cm="1">
        <f t="array" ref="AX310">_xlfn.XLOOKUP($A310&amp;$B310,'[3]产值及收款计划（2026）'!$A:$A&amp;'[3]产值及收款计划（2026）'!$B:$B,'[3]产值及收款计划（2026）'!AX:AX)</f>
        <v>0</v>
      </c>
      <c r="AY310" s="235" cm="1">
        <f t="array" ref="AY310">_xlfn.XLOOKUP($A310&amp;$B310,'[3]产值及收款计划（2026）'!$A:$A&amp;'[3]产值及收款计划（2026）'!$B:$B,'[3]产值及收款计划（2026）'!AY:AY)</f>
        <v>521.25</v>
      </c>
      <c r="AZ310" s="235" cm="1">
        <f t="array" ref="AZ310">_xlfn.XLOOKUP($A310&amp;$B310,'[3]产值及收款计划（2026）'!$A:$A&amp;'[3]产值及收款计划（2026）'!$B:$B,'[3]产值及收款计划（2026）'!AZ:AZ)</f>
        <v>0</v>
      </c>
      <c r="BA310" s="235" cm="1">
        <f t="array" ref="BA310">_xlfn.XLOOKUP($A310&amp;$B310,'[3]产值及收款计划（2026）'!$A:$A&amp;'[3]产值及收款计划（2026）'!$B:$B,'[3]产值及收款计划（2026）'!BA:BA)</f>
        <v>0</v>
      </c>
      <c r="BB310" s="235" cm="1">
        <f t="array" ref="BB310">_xlfn.XLOOKUP($A310&amp;$B310,'[3]产值及收款计划（2026）'!$A:$A&amp;'[3]产值及收款计划（2026）'!$B:$B,'[3]产值及收款计划（2026）'!BB:BB)</f>
        <v>0</v>
      </c>
      <c r="BC310" s="235" cm="1">
        <f t="array" ref="BC310">_xlfn.XLOOKUP($A310&amp;$B310,'[3]产值及收款计划（2026）'!$A:$A&amp;'[3]产值及收款计划（2026）'!$B:$B,'[3]产值及收款计划（2026）'!BC:BC)</f>
        <v>0</v>
      </c>
      <c r="BD310" s="235" cm="1">
        <f t="array" ref="BD310">_xlfn.XLOOKUP($A310&amp;$B310,'[3]产值及收款计划（2026）'!$A:$A&amp;'[3]产值及收款计划（2026）'!$B:$B,'[3]产值及收款计划（2026）'!BD:BD)</f>
        <v>0</v>
      </c>
      <c r="BE310" s="235" cm="1">
        <f t="array" ref="BE310">_xlfn.XLOOKUP($A310&amp;$B310,'[3]产值及收款计划（2026）'!$A:$A&amp;'[3]产值及收款计划（2026）'!$B:$B,'[3]产值及收款计划（2026）'!BE:BE)</f>
        <v>145</v>
      </c>
      <c r="BF310" s="235" cm="1">
        <f t="array" ref="BF310">_xlfn.XLOOKUP($A310&amp;$B310,'[3]产值及收款计划（2026）'!$A:$A&amp;'[3]产值及收款计划（2026）'!$B:$B,'[3]产值及收款计划（2026）'!BF:BF)</f>
        <v>0</v>
      </c>
      <c r="BG310" s="235" cm="1">
        <f t="array" ref="BG310">_xlfn.XLOOKUP($A310&amp;$B310,'[3]产值及收款计划（2026）'!$A:$A&amp;'[3]产值及收款计划（2026）'!$B:$B,'[3]产值及收款计划（2026）'!BG:BG)</f>
        <v>0</v>
      </c>
      <c r="BH310" s="235" cm="1">
        <f t="array" ref="BH310">_xlfn.XLOOKUP($A310&amp;$B310,'[3]产值及收款计划（2026）'!$A:$A&amp;'[3]产值及收款计划（2026）'!$B:$B,'[3]产值及收款计划（2026）'!BH:BH)</f>
        <v>97.5</v>
      </c>
      <c r="BI310" s="235" cm="1">
        <f t="array" ref="BI310">_xlfn.XLOOKUP($A310&amp;$B310,'[3]产值及收款计划（2026）'!$A:$A&amp;'[3]产值及收款计划（2026）'!$B:$B,'[3]产值及收款计划（2026）'!BI:BI)</f>
        <v>0</v>
      </c>
      <c r="BJ310" s="235" cm="1">
        <f t="array" ref="BJ310">_xlfn.XLOOKUP($A310&amp;$B310,'[3]产值及收款计划（2026）'!$A:$A&amp;'[3]产值及收款计划（2026）'!$B:$B,'[3]产值及收款计划（2026）'!BJ:BJ)</f>
        <v>145</v>
      </c>
      <c r="BK310" s="235" cm="1">
        <f t="array" ref="BK310">_xlfn.XLOOKUP($A310&amp;$B310,'[3]产值及收款计划（2026）'!$A:$A&amp;'[3]产值及收款计划（2026）'!$B:$B,'[3]产值及收款计划（2026）'!BK:BK)</f>
        <v>0</v>
      </c>
      <c r="BL310" s="235" cm="1">
        <f t="array" ref="BL310">_xlfn.XLOOKUP($A310&amp;$B310,'[3]产值及收款计划（2026）'!$A:$A&amp;'[3]产值及收款计划（2026）'!$B:$B,'[3]产值及收款计划（2026）'!BL:BL)</f>
        <v>97.5</v>
      </c>
      <c r="BM310" s="235"/>
      <c r="BN310" s="235"/>
      <c r="BO310" s="235"/>
      <c r="BP310" s="235"/>
      <c r="BQ310" s="235" t="e">
        <f>_xlfn.XLOOKUP($C310,应收未收表!$AJ:$AJ,应收未收表!AK:AK)</f>
        <v>#N/A</v>
      </c>
      <c r="BR310" s="235" t="e">
        <f>_xlfn.XLOOKUP($C310,应收未收表!$AJ:$AJ,应收未收表!AL:AL)</f>
        <v>#N/A</v>
      </c>
      <c r="BS310" s="235" t="e">
        <f>_xlfn.XLOOKUP($C310,应收未收表!$AJ:$AJ,应收未收表!AM:AM)</f>
        <v>#N/A</v>
      </c>
      <c r="BT310" s="235" t="e">
        <f>_xlfn.XLOOKUP($C310,应收未收表!$AJ:$AJ,应收未收表!AN:AN)</f>
        <v>#N/A</v>
      </c>
      <c r="BU310" s="234" t="str" cm="1">
        <f t="array" ref="BU310">_xlfn.XLOOKUP($A310&amp;$B310,'[3]产值及收款计划（2026）'!$A:$A&amp;'[3]产值及收款计划（2026）'!$B:$B,'[3]产值及收款计划（2026）'!BQ:BQ)</f>
        <v>上海建元财务管理有限公司</v>
      </c>
      <c r="BV310" s="235" t="e" cm="1">
        <f t="array" ref="BV310">_xlfn.XLOOKUP($A310&amp;$B310,'[3]产值及收款计划（2026）'!$A:$A&amp;'[3]产值及收款计划（2026）'!$B:$B,'[3]产值及收款计划（2026）'!BR:BR)</f>
        <v>#REF!</v>
      </c>
      <c r="CE310" s="235" cm="1">
        <f t="array" ref="CE310">_xlfn.XLOOKUP($A310&amp;$B310,'[3]产值及收款计划（2026）'!$A:$A&amp;'[3]产值及收款计划（2026）'!$B:$B,'[3]产值及收款计划（2026）'!CA:CA)</f>
        <v>0</v>
      </c>
      <c r="CF310" s="235" cm="1">
        <f t="array" ref="CF310">_xlfn.XLOOKUP($A310&amp;$B310,'[3]产值及收款计划（2026）'!$A:$A&amp;'[3]产值及收款计划（2026）'!$B:$B,'[3]产值及收款计划（2026）'!CB:CB)</f>
        <v>0</v>
      </c>
      <c r="CG310" s="235" cm="1">
        <f t="array" ref="CG310">_xlfn.XLOOKUP($A310&amp;$B310,'[3]产值及收款计划（2026）'!$A:$A&amp;'[3]产值及收款计划（2026）'!$B:$B,'[3]产值及收款计划（2026）'!CC:CC)</f>
        <v>0</v>
      </c>
      <c r="CH310" s="235" cm="1">
        <f t="array" ref="CH310">_xlfn.XLOOKUP($A310&amp;$B310,'[3]产值及收款计划（2026）'!$A:$A&amp;'[3]产值及收款计划（2026）'!$B:$B,'[3]产值及收款计划（2026）'!CD:CD)</f>
        <v>0</v>
      </c>
      <c r="CI310" s="235" cm="1">
        <f t="array" ref="CI310">_xlfn.XLOOKUP($A310&amp;$B310,'[3]产值及收款计划（2026）'!$A:$A&amp;'[3]产值及收款计划（2026）'!$B:$B,'[3]产值及收款计划（2026）'!CE:CE)</f>
        <v>0</v>
      </c>
      <c r="CJ310" s="235" cm="1">
        <f t="array" ref="CJ310">_xlfn.XLOOKUP($A310&amp;$B310,'[3]产值及收款计划（2026）'!$A:$A&amp;'[3]产值及收款计划（2026）'!$B:$B,'[3]产值及收款计划（2026）'!CF:CF)</f>
        <v>0</v>
      </c>
      <c r="CK310" s="235" cm="1">
        <f t="array" ref="CK310">_xlfn.XLOOKUP($A310&amp;$B310,'[3]产值及收款计划（2026）'!$A:$A&amp;'[3]产值及收款计划（2026）'!$B:$B,'[3]产值及收款计划（2026）'!CG:CG)</f>
        <v>0</v>
      </c>
      <c r="CL310" s="235" cm="1">
        <f t="array" ref="CL310">_xlfn.XLOOKUP($A310&amp;$B310,'[3]产值及收款计划（2026）'!$A:$A&amp;'[3]产值及收款计划（2026）'!$B:$B,'[3]产值及收款计划（2026）'!CH:CH)</f>
        <v>0</v>
      </c>
      <c r="CM310" s="235" cm="1">
        <f t="array" ref="CM310">_xlfn.XLOOKUP($A310&amp;$B310,'[3]产值及收款计划（2026）'!$A:$A&amp;'[3]产值及收款计划（2026）'!$B:$B,'[3]产值及收款计划（2026）'!CI:CI)</f>
        <v>0</v>
      </c>
      <c r="CN310" s="235" cm="1">
        <f t="array" ref="CN310">_xlfn.XLOOKUP($A310&amp;$B310,'[3]产值及收款计划（2026）'!$A:$A&amp;'[3]产值及收款计划（2026）'!$B:$B,'[3]产值及收款计划（2026）'!CJ:CJ)</f>
        <v>0</v>
      </c>
      <c r="CO310" s="235" cm="1">
        <f t="array" ref="CO310">_xlfn.XLOOKUP($A310&amp;$B310,'[3]产值及收款计划（2026）'!$A:$A&amp;'[3]产值及收款计划（2026）'!$B:$B,'[3]产值及收款计划（2026）'!CK:CK)</f>
        <v>0</v>
      </c>
      <c r="CP310" s="235" cm="1">
        <f t="array" ref="CP310">_xlfn.XLOOKUP($A310&amp;$B310,'[3]产值及收款计划（2026）'!$A:$A&amp;'[3]产值及收款计划（2026）'!$B:$B,'[3]产值及收款计划（2026）'!CL:CL)</f>
        <v>0</v>
      </c>
      <c r="DE310" s="235" cm="1">
        <f t="array" ref="DE310">_xlfn.XLOOKUP($A310&amp;$B310,'[3]产值及收款计划（2026）'!$A:$A&amp;'[3]产值及收款计划（2026）'!$B:$B,'[3]产值及收款计划（2026）'!DA:DA)</f>
        <v>0</v>
      </c>
      <c r="DF310" s="235" cm="1">
        <f t="array" ref="DF310">_xlfn.XLOOKUP($A310&amp;$B310,'[3]产值及收款计划（2026）'!$A:$A&amp;'[3]产值及收款计划（2026）'!$B:$B,'[3]产值及收款计划（2026）'!DB:DB)</f>
        <v>0</v>
      </c>
      <c r="DG310" s="235" cm="1">
        <f t="array" ref="DG310">_xlfn.XLOOKUP($A310&amp;$B310,'[3]产值及收款计划（2026）'!$A:$A&amp;'[3]产值及收款计划（2026）'!$B:$B,'[3]产值及收款计划（2026）'!DC:DC)</f>
        <v>0</v>
      </c>
      <c r="DH310" s="235" cm="1">
        <f t="array" ref="DH310">_xlfn.XLOOKUP($A310&amp;$B310,'[3]产值及收款计划（2026）'!$A:$A&amp;'[3]产值及收款计划（2026）'!$B:$B,'[3]产值及收款计划（2026）'!DD:DD)</f>
        <v>0</v>
      </c>
      <c r="DI310" s="235" cm="1">
        <f t="array" ref="DI310">_xlfn.XLOOKUP($A310&amp;$B310,'[3]产值及收款计划（2026）'!$A:$A&amp;'[3]产值及收款计划（2026）'!$B:$B,'[3]产值及收款计划（2026）'!DE:DE)</f>
        <v>0</v>
      </c>
      <c r="DJ310" s="235" cm="1">
        <f t="array" ref="DJ310">_xlfn.XLOOKUP($A310&amp;$B310,'[3]产值及收款计划（2026）'!$A:$A&amp;'[3]产值及收款计划（2026）'!$B:$B,'[3]产值及收款计划（2026）'!DF:DF)</f>
        <v>0</v>
      </c>
      <c r="DK310" s="235" cm="1">
        <f t="array" ref="DK310">_xlfn.XLOOKUP($A310&amp;$B310,'[3]产值及收款计划（2026）'!$A:$A&amp;'[3]产值及收款计划（2026）'!$B:$B,'[3]产值及收款计划（2026）'!DG:DG)</f>
        <v>0</v>
      </c>
      <c r="DL310" s="235" cm="1">
        <f t="array" ref="DL310">_xlfn.XLOOKUP($A310&amp;$B310,'[3]产值及收款计划（2026）'!$A:$A&amp;'[3]产值及收款计划（2026）'!$B:$B,'[3]产值及收款计划（2026）'!DH:DH)</f>
        <v>0</v>
      </c>
      <c r="DM310" s="235" cm="1">
        <f t="array" ref="DM310">_xlfn.XLOOKUP($A310&amp;$B310,'[3]产值及收款计划（2026）'!$A:$A&amp;'[3]产值及收款计划（2026）'!$B:$B,'[3]产值及收款计划（2026）'!DI:DI)</f>
        <v>0</v>
      </c>
      <c r="DN310" s="235" cm="1">
        <f t="array" ref="DN310">_xlfn.XLOOKUP($A310&amp;$B310,'[3]产值及收款计划（2026）'!$A:$A&amp;'[3]产值及收款计划（2026）'!$B:$B,'[3]产值及收款计划（2026）'!DJ:DJ)</f>
        <v>0</v>
      </c>
      <c r="DO310" s="235" cm="1">
        <f t="array" ref="DO310">_xlfn.XLOOKUP($A310&amp;$B310,'[3]产值及收款计划（2026）'!$A:$A&amp;'[3]产值及收款计划（2026）'!$B:$B,'[3]产值及收款计划（2026）'!DK:DK)</f>
        <v>0</v>
      </c>
      <c r="DP310" s="235" cm="1">
        <f t="array" ref="DP310">_xlfn.XLOOKUP($A310&amp;$B310,'[3]产值及收款计划（2026）'!$A:$A&amp;'[3]产值及收款计划（2026）'!$B:$B,'[3]产值及收款计划（2026）'!DL:DL)</f>
        <v>0</v>
      </c>
      <c r="DQ310" s="243"/>
      <c r="DR310" s="229"/>
    </row>
    <row r="311" ht="40.5" spans="1:122">
      <c r="A311" s="233">
        <f t="shared" si="21"/>
        <v>19</v>
      </c>
      <c r="B311" s="233" t="s">
        <v>27</v>
      </c>
      <c r="C311" s="234" t="str" cm="1">
        <f t="array" ref="C311">_xlfn.XLOOKUP($A311&amp;$B311,'[3]产值及收款计划（2026）'!$A:$A&amp;'[3]产值及收款计划（2026）'!$B:$B,'[3]产值及收款计划（2026）'!C:C)</f>
        <v>ZHT2025050700046</v>
      </c>
      <c r="D311" s="235" t="str" cm="1">
        <f t="array" ref="D311">_xlfn.XLOOKUP($A311&amp;$B311,'[3]产值及收款计划（2026）'!$A:$A&amp;'[3]产值及收款计划（2026）'!$B:$B,'[3]产值及收款计划（2026）'!D:D)</f>
        <v>2025年隧道股份软件系统标准运维服务</v>
      </c>
      <c r="E311" s="235" cm="1">
        <f t="array" ref="E311">_xlfn.XLOOKUP($A311&amp;$B311,'[3]产值及收款计划（2026）'!$A:$A&amp;'[3]产值及收款计划（2026）'!$B:$B,'[3]产值及收款计划（2026）'!E:E)</f>
        <v>320</v>
      </c>
      <c r="F311" s="235" cm="1">
        <f t="array" ref="F311">_xlfn.XLOOKUP($A311&amp;$B311,'[3]产值及收款计划（2026）'!$A:$A&amp;'[3]产值及收款计划（2026）'!$B:$B,'[3]产值及收款计划（2026）'!F:F)</f>
        <v>320</v>
      </c>
      <c r="G311" s="235" cm="1">
        <f t="array" ref="G311">_xlfn.XLOOKUP($A311&amp;$B311,'[3]产值及收款计划（2026）'!$A:$A&amp;'[3]产值及收款计划（2026）'!$B:$B,'[3]产值及收款计划（2026）'!G:G)</f>
        <v>320</v>
      </c>
      <c r="H311" s="235" cm="1">
        <f t="array" ref="H311">_xlfn.XLOOKUP($A311&amp;$B311,'[3]产值及收款计划（2026）'!$A:$A&amp;'[3]产值及收款计划（2026）'!$B:$B,'[3]产值及收款计划（2026）'!H:H)</f>
        <v>272.08</v>
      </c>
      <c r="I311" s="236" cm="1">
        <f t="array" ref="I311">_xlfn.XLOOKUP($A311&amp;$B311,'[3]产值及收款计划（2026）'!$A:$A&amp;'[3]产值及收款计划（2026）'!$B:$B,'[3]产值及收款计划（2026）'!I:I)</f>
        <v>0.85025</v>
      </c>
      <c r="J311" s="237" cm="1">
        <f t="array" ref="J311">_xlfn.XLOOKUP($A311&amp;$B311,'[3]产值及收款计划（2026）'!$A:$A&amp;'[3]产值及收款计划（2026）'!$B:$B,'[3]产值及收款计划（2026）'!J:J)</f>
        <v>0.06</v>
      </c>
      <c r="K311" s="235" t="e" cm="1">
        <f t="array" ref="K311">_xlfn.XLOOKUP($A311&amp;$B311,'[3]产值及收款计划（2026）'!$A:$A&amp;'[3]产值及收款计划（2026）'!$B:$B,'[3]产值及收款计划（2026）'!K:K)</f>
        <v>#REF!</v>
      </c>
      <c r="L311" s="235" t="e" cm="1">
        <f t="array" ref="L311">_xlfn.XLOOKUP($A311&amp;$B311,'[3]产值及收款计划（2026）'!$A:$A&amp;'[3]产值及收款计划（2026）'!$B:$B,'[3]产值及收款计划（2026）'!L:L)</f>
        <v>#REF!</v>
      </c>
      <c r="M311" s="235" t="str" cm="1">
        <f t="array" ref="M311">_xlfn.XLOOKUP($A311&amp;$B311,'[3]产值及收款计划（2026）'!$A:$A&amp;'[3]产值及收款计划（2026）'!$B:$B,'[3]产值及收款计划（2026）'!M:M)</f>
        <v>主导</v>
      </c>
      <c r="N311" s="235" cm="1">
        <f t="array" ref="N311">_xlfn.XLOOKUP($A311&amp;$B311,'[3]产值及收款计划（2026）'!$A:$A&amp;'[3]产值及收款计划（2026）'!$B:$B,'[3]产值及收款计划（2026）'!N:N)</f>
        <v>0</v>
      </c>
      <c r="O311" s="235" t="str" cm="1">
        <f t="array" ref="O311">_xlfn.XLOOKUP($A311&amp;$B311,'[3]产值及收款计划（2026）'!$A:$A&amp;'[3]产值及收款计划（2026）'!$B:$B,'[3]产值及收款计划（2026）'!O:O)</f>
        <v>郭晓华</v>
      </c>
      <c r="P311" s="234" t="str" cm="1">
        <f t="array" ref="P311">_xlfn.XLOOKUP($A311&amp;$B311,'[3]产值及收款计划（2026）'!$A:$A&amp;'[3]产值及收款计划（2026）'!$B:$B,'[3]产值及收款计划（2026）'!P:P)</f>
        <v>25已完结</v>
      </c>
      <c r="Q311" s="235" t="e" cm="1">
        <f t="array" ref="Q311">_xlfn.XLOOKUP($A311&amp;$B311,'[3]产值及收款计划（2026）'!$A:$A&amp;'[3]产值及收款计划（2026）'!$B:$B,'[3]产值及收款计划（2026）'!Q:Q)</f>
        <v>#REF!</v>
      </c>
      <c r="R311" s="235" t="e" cm="1">
        <f t="array" ref="R311">_xlfn.XLOOKUP($A311&amp;$B311,'[3]产值及收款计划（2026）'!$A:$A&amp;'[3]产值及收款计划（2026）'!$B:$B,'[3]产值及收款计划（2026）'!R:R)</f>
        <v>#REF!</v>
      </c>
      <c r="S311" s="235" t="e" cm="1">
        <f t="array" ref="S311">_xlfn.XLOOKUP($A311&amp;$B311,'[3]产值及收款计划（2026）'!$A:$A&amp;'[3]产值及收款计划（2026）'!$B:$B,'[3]产值及收款计划（2026）'!S:S)</f>
        <v>#REF!</v>
      </c>
      <c r="T311" s="235" cm="1">
        <f t="array" ref="T311">_xlfn.XLOOKUP($A311&amp;$B311,'[3]产值及收款计划（2026）'!$A:$A&amp;'[3]产值及收款计划（2026）'!$B:$B,'[3]产值及收款计划（2026）'!T:T)</f>
        <v>320</v>
      </c>
      <c r="U311" s="235" cm="1">
        <f t="array" ref="U311">_xlfn.XLOOKUP($A311&amp;$B311,'[3]产值及收款计划（2026）'!$A:$A&amp;'[3]产值及收款计划（2026）'!$B:$B,'[3]产值及收款计划（2026）'!U:U)</f>
        <v>0</v>
      </c>
      <c r="V311" s="235" cm="1">
        <f t="array" ref="V311">_xlfn.XLOOKUP($A311&amp;$B311,'[3]产值及收款计划（2026）'!$A:$A&amp;'[3]产值及收款计划（2026）'!$B:$B,'[3]产值及收款计划（2026）'!V:V)</f>
        <v>0</v>
      </c>
      <c r="W311" s="235" t="e" cm="1">
        <f t="array" ref="W311">_xlfn.XLOOKUP($A311&amp;$B311,'[3]产值及收款计划（2026）'!$A:$A&amp;'[3]产值及收款计划（2026）'!$B:$B,'[3]产值及收款计划（2026）'!W:W)</f>
        <v>#REF!</v>
      </c>
      <c r="X311" s="235" t="e" cm="1">
        <f t="array" ref="X311">_xlfn.XLOOKUP($A311&amp;$B311,'[3]产值及收款计划（2026）'!$A:$A&amp;'[3]产值及收款计划（2026）'!$B:$B,'[3]产值及收款计划（2026）'!X:X)</f>
        <v>#REF!</v>
      </c>
      <c r="Y311" s="235" t="e" cm="1">
        <f t="array" ref="Y311">_xlfn.XLOOKUP($A311&amp;$B311,'[3]产值及收款计划（2026）'!$A:$A&amp;'[3]产值及收款计划（2026）'!$B:$B,'[3]产值及收款计划（2026）'!Y:Y)</f>
        <v>#REF!</v>
      </c>
      <c r="Z311" s="235" t="e" cm="1">
        <f t="array" ref="Z311">_xlfn.XLOOKUP($A311&amp;$B311,'[3]产值及收款计划（2026）'!$A:$A&amp;'[3]产值及收款计划（2026）'!$B:$B,'[3]产值及收款计划（2026）'!Z:Z)</f>
        <v>#REF!</v>
      </c>
      <c r="AA311" s="235" cm="1">
        <f t="array" ref="AA311">_xlfn.XLOOKUP($A311&amp;$B311,'[3]产值及收款计划（2026）'!$A:$A&amp;'[3]产值及收款计划（2026）'!$B:$B,'[3]产值及收款计划（2026）'!AA:AA)</f>
        <v>0</v>
      </c>
      <c r="AB311" s="235" cm="1">
        <f t="array" ref="AB311">_xlfn.XLOOKUP($A311&amp;$B311,'[3]产值及收款计划（2026）'!$A:$A&amp;'[3]产值及收款计划（2026）'!$B:$B,'[3]产值及收款计划（2026）'!AB:AB)</f>
        <v>0</v>
      </c>
      <c r="AC311" s="235" cm="1">
        <f t="array" ref="AC311">_xlfn.XLOOKUP($A311&amp;$B311,'[3]产值及收款计划（2026）'!$A:$A&amp;'[3]产值及收款计划（2026）'!$B:$B,'[3]产值及收款计划（2026）'!AC:AC)</f>
        <v>0</v>
      </c>
      <c r="AD311" s="235" cm="1">
        <f t="array" ref="AD311">_xlfn.XLOOKUP($A311&amp;$B311,'[3]产值及收款计划（2026）'!$A:$A&amp;'[3]产值及收款计划（2026）'!$B:$B,'[3]产值及收款计划（2026）'!AD:AD)</f>
        <v>0</v>
      </c>
      <c r="AE311" s="235" cm="1">
        <f t="array" ref="AE311">_xlfn.XLOOKUP($A311&amp;$B311,'[3]产值及收款计划（2026）'!$A:$A&amp;'[3]产值及收款计划（2026）'!$B:$B,'[3]产值及收款计划（2026）'!AE:AE)</f>
        <v>0</v>
      </c>
      <c r="AF311" s="235" cm="1">
        <f t="array" ref="AF311">_xlfn.XLOOKUP($A311&amp;$B311,'[3]产值及收款计划（2026）'!$A:$A&amp;'[3]产值及收款计划（2026）'!$B:$B,'[3]产值及收款计划（2026）'!AF:AF)</f>
        <v>0</v>
      </c>
      <c r="AG311" s="235" cm="1">
        <f t="array" ref="AG311">_xlfn.XLOOKUP($A311&amp;$B311,'[3]产值及收款计划（2026）'!$A:$A&amp;'[3]产值及收款计划（2026）'!$B:$B,'[3]产值及收款计划（2026）'!AG:AG)</f>
        <v>0</v>
      </c>
      <c r="AH311" s="235" cm="1">
        <f t="array" ref="AH311">_xlfn.XLOOKUP($A311&amp;$B311,'[3]产值及收款计划（2026）'!$A:$A&amp;'[3]产值及收款计划（2026）'!$B:$B,'[3]产值及收款计划（2026）'!AH:AH)</f>
        <v>0</v>
      </c>
      <c r="AI311" s="235" cm="1">
        <f t="array" ref="AI311">_xlfn.XLOOKUP($A311&amp;$B311,'[3]产值及收款计划（2026）'!$A:$A&amp;'[3]产值及收款计划（2026）'!$B:$B,'[3]产值及收款计划（2026）'!AI:AI)</f>
        <v>0</v>
      </c>
      <c r="AJ311" s="235" cm="1">
        <f t="array" ref="AJ311">_xlfn.XLOOKUP($A311&amp;$B311,'[3]产值及收款计划（2026）'!$A:$A&amp;'[3]产值及收款计划（2026）'!$B:$B,'[3]产值及收款计划（2026）'!AJ:AJ)</f>
        <v>0</v>
      </c>
      <c r="AK311" s="235" cm="1">
        <f t="array" ref="AK311">_xlfn.XLOOKUP($A311&amp;$B311,'[3]产值及收款计划（2026）'!$A:$A&amp;'[3]产值及收款计划（2026）'!$B:$B,'[3]产值及收款计划（2026）'!AK:AK)</f>
        <v>0</v>
      </c>
      <c r="AL311" s="235" cm="1">
        <f t="array" ref="AL311">_xlfn.XLOOKUP($A311&amp;$B311,'[3]产值及收款计划（2026）'!$A:$A&amp;'[3]产值及收款计划（2026）'!$B:$B,'[3]产值及收款计划（2026）'!AL:AL)</f>
        <v>0</v>
      </c>
      <c r="AM311" s="242" cm="1">
        <f t="array" ref="AM311">_xlfn.LET(_xlpm.勾选月份状态数组,TRANSPOSE('PPT(12-15页）-TOP10'!$A$3:$A$14),_xlpm.选择数据区,IF('PPT(12-15页）-TOP10'!$E$3="收款",$BA311:$BL311,$AA311:$AL311),SUM(_xlfn._xlws.FILTER(_xlpm.选择数据区,_xlpm.勾选月份状态数组,"")))</f>
        <v>0</v>
      </c>
      <c r="AN311" s="235" t="e">
        <f>_xlfn.XLOOKUP($C311,应收未收表!$T:$T,应收未收表!AA:AA)</f>
        <v>#N/A</v>
      </c>
      <c r="AO311" s="235" t="e">
        <f>_xlfn.XLOOKUP($C311,应收未收表!$T:$T,应收未收表!AB:AB)</f>
        <v>#N/A</v>
      </c>
      <c r="AP311" s="235" t="e">
        <f>_xlfn.XLOOKUP($C311,应收未收表!$T:$T,应收未收表!AC:AC)</f>
        <v>#N/A</v>
      </c>
      <c r="AQ311" s="235" t="e">
        <f>_xlfn.XLOOKUP($C311,应收未收表!$T:$T,应收未收表!AE:AE)</f>
        <v>#N/A</v>
      </c>
      <c r="AR311" s="235" t="e">
        <f>_xlfn.XLOOKUP($C311,应收未收表!$T:$T,应收未收表!AF:AF)</f>
        <v>#N/A</v>
      </c>
      <c r="AS311" s="235" t="e" cm="1">
        <f t="array" ref="AS311">_xlfn.XLOOKUP($A311&amp;$B311,'[3]产值及收款计划（2026）'!$A:$A&amp;'[3]产值及收款计划（2026）'!$B:$B,'[3]产值及收款计划（2026）'!AS:AS)</f>
        <v>#REF!</v>
      </c>
      <c r="AT311" s="235" t="e" cm="1">
        <f t="array" ref="AT311">_xlfn.XLOOKUP($A311&amp;$B311,'[3]产值及收款计划（2026）'!$A:$A&amp;'[3]产值及收款计划（2026）'!$B:$B,'[3]产值及收款计划（2026）'!AT:AT)</f>
        <v>#REF!</v>
      </c>
      <c r="AU311" s="235" t="e" cm="1">
        <f t="array" ref="AU311">_xlfn.XLOOKUP($A311&amp;$B311,'[3]产值及收款计划（2026）'!$A:$A&amp;'[3]产值及收款计划（2026）'!$B:$B,'[3]产值及收款计划（2026）'!AU:AU)</f>
        <v>#REF!</v>
      </c>
      <c r="AV311" s="235" t="e" cm="1">
        <f t="array" ref="AV311">_xlfn.XLOOKUP($A311&amp;$B311,'[3]产值及收款计划（2026）'!$A:$A&amp;'[3]产值及收款计划（2026）'!$B:$B,'[3]产值及收款计划（2026）'!AV:AV)</f>
        <v>#REF!</v>
      </c>
      <c r="AW311" s="235" cm="1">
        <f t="array" ref="AW311">_xlfn.XLOOKUP($A311&amp;$B311,'[3]产值及收款计划（2026）'!$A:$A&amp;'[3]产值及收款计划（2026）'!$B:$B,'[3]产值及收款计划（2026）'!AW:AW)</f>
        <v>240</v>
      </c>
      <c r="AX311" s="235" cm="1">
        <f t="array" ref="AX311">_xlfn.XLOOKUP($A311&amp;$B311,'[3]产值及收款计划（2026）'!$A:$A&amp;'[3]产值及收款计划（2026）'!$B:$B,'[3]产值及收款计划（2026）'!AX:AX)</f>
        <v>80</v>
      </c>
      <c r="AY311" s="235" cm="1">
        <f t="array" ref="AY311">_xlfn.XLOOKUP($A311&amp;$B311,'[3]产值及收款计划（2026）'!$A:$A&amp;'[3]产值及收款计划（2026）'!$B:$B,'[3]产值及收款计划（2026）'!AY:AY)</f>
        <v>0</v>
      </c>
      <c r="AZ311" s="235" cm="1">
        <f t="array" ref="AZ311">_xlfn.XLOOKUP($A311&amp;$B311,'[3]产值及收款计划（2026）'!$A:$A&amp;'[3]产值及收款计划（2026）'!$B:$B,'[3]产值及收款计划（2026）'!AZ:AZ)</f>
        <v>0</v>
      </c>
      <c r="BA311" s="235" cm="1">
        <f t="array" ref="BA311">_xlfn.XLOOKUP($A311&amp;$B311,'[3]产值及收款计划（2026）'!$A:$A&amp;'[3]产值及收款计划（2026）'!$B:$B,'[3]产值及收款计划（2026）'!BA:BA)</f>
        <v>80</v>
      </c>
      <c r="BB311" s="235" cm="1">
        <f t="array" ref="BB311">_xlfn.XLOOKUP($A311&amp;$B311,'[3]产值及收款计划（2026）'!$A:$A&amp;'[3]产值及收款计划（2026）'!$B:$B,'[3]产值及收款计划（2026）'!BB:BB)</f>
        <v>80</v>
      </c>
      <c r="BC311" s="235" cm="1">
        <f t="array" ref="BC311">_xlfn.XLOOKUP($A311&amp;$B311,'[3]产值及收款计划（2026）'!$A:$A&amp;'[3]产值及收款计划（2026）'!$B:$B,'[3]产值及收款计划（2026）'!BC:BC)</f>
        <v>0</v>
      </c>
      <c r="BD311" s="235" cm="1">
        <f t="array" ref="BD311">_xlfn.XLOOKUP($A311&amp;$B311,'[3]产值及收款计划（2026）'!$A:$A&amp;'[3]产值及收款计划（2026）'!$B:$B,'[3]产值及收款计划（2026）'!BD:BD)</f>
        <v>0</v>
      </c>
      <c r="BE311" s="235" cm="1">
        <f t="array" ref="BE311">_xlfn.XLOOKUP($A311&amp;$B311,'[3]产值及收款计划（2026）'!$A:$A&amp;'[3]产值及收款计划（2026）'!$B:$B,'[3]产值及收款计划（2026）'!BE:BE)</f>
        <v>0</v>
      </c>
      <c r="BF311" s="235" cm="1">
        <f t="array" ref="BF311">_xlfn.XLOOKUP($A311&amp;$B311,'[3]产值及收款计划（2026）'!$A:$A&amp;'[3]产值及收款计划（2026）'!$B:$B,'[3]产值及收款计划（2026）'!BF:BF)</f>
        <v>0</v>
      </c>
      <c r="BG311" s="235" cm="1">
        <f t="array" ref="BG311">_xlfn.XLOOKUP($A311&amp;$B311,'[3]产值及收款计划（2026）'!$A:$A&amp;'[3]产值及收款计划（2026）'!$B:$B,'[3]产值及收款计划（2026）'!BG:BG)</f>
        <v>0</v>
      </c>
      <c r="BH311" s="235" cm="1">
        <f t="array" ref="BH311">_xlfn.XLOOKUP($A311&amp;$B311,'[3]产值及收款计划（2026）'!$A:$A&amp;'[3]产值及收款计划（2026）'!$B:$B,'[3]产值及收款计划（2026）'!BH:BH)</f>
        <v>0</v>
      </c>
      <c r="BI311" s="235" cm="1">
        <f t="array" ref="BI311">_xlfn.XLOOKUP($A311&amp;$B311,'[3]产值及收款计划（2026）'!$A:$A&amp;'[3]产值及收款计划（2026）'!$B:$B,'[3]产值及收款计划（2026）'!BI:BI)</f>
        <v>0</v>
      </c>
      <c r="BJ311" s="235" cm="1">
        <f t="array" ref="BJ311">_xlfn.XLOOKUP($A311&amp;$B311,'[3]产值及收款计划（2026）'!$A:$A&amp;'[3]产值及收款计划（2026）'!$B:$B,'[3]产值及收款计划（2026）'!BJ:BJ)</f>
        <v>0</v>
      </c>
      <c r="BK311" s="235" cm="1">
        <f t="array" ref="BK311">_xlfn.XLOOKUP($A311&amp;$B311,'[3]产值及收款计划（2026）'!$A:$A&amp;'[3]产值及收款计划（2026）'!$B:$B,'[3]产值及收款计划（2026）'!BK:BK)</f>
        <v>0</v>
      </c>
      <c r="BL311" s="235" cm="1">
        <f t="array" ref="BL311">_xlfn.XLOOKUP($A311&amp;$B311,'[3]产值及收款计划（2026）'!$A:$A&amp;'[3]产值及收款计划（2026）'!$B:$B,'[3]产值及收款计划（2026）'!BL:BL)</f>
        <v>0</v>
      </c>
      <c r="BM311" s="235"/>
      <c r="BN311" s="235"/>
      <c r="BO311" s="235"/>
      <c r="BP311" s="235"/>
      <c r="BQ311" s="235" t="e">
        <f>_xlfn.XLOOKUP($C311,应收未收表!$AJ:$AJ,应收未收表!AK:AK)</f>
        <v>#N/A</v>
      </c>
      <c r="BR311" s="235" t="e">
        <f>_xlfn.XLOOKUP($C311,应收未收表!$AJ:$AJ,应收未收表!AL:AL)</f>
        <v>#N/A</v>
      </c>
      <c r="BS311" s="235" t="e">
        <f>_xlfn.XLOOKUP($C311,应收未收表!$AJ:$AJ,应收未收表!AM:AM)</f>
        <v>#N/A</v>
      </c>
      <c r="BT311" s="235" t="e">
        <f>_xlfn.XLOOKUP($C311,应收未收表!$AJ:$AJ,应收未收表!AN:AN)</f>
        <v>#N/A</v>
      </c>
      <c r="BU311" s="234" t="str" cm="1">
        <f t="array" ref="BU311">_xlfn.XLOOKUP($A311&amp;$B311,'[3]产值及收款计划（2026）'!$A:$A&amp;'[3]产值及收款计划（2026）'!$B:$B,'[3]产值及收款计划（2026）'!BQ:BQ)</f>
        <v>上海隧道工程股份有限公司</v>
      </c>
      <c r="BV311" s="235" t="e" cm="1">
        <f t="array" ref="BV311">_xlfn.XLOOKUP($A311&amp;$B311,'[3]产值及收款计划（2026）'!$A:$A&amp;'[3]产值及收款计划（2026）'!$B:$B,'[3]产值及收款计划（2026）'!BR:BR)</f>
        <v>#REF!</v>
      </c>
      <c r="CE311" s="235" cm="1">
        <f t="array" ref="CE311">_xlfn.XLOOKUP($A311&amp;$B311,'[3]产值及收款计划（2026）'!$A:$A&amp;'[3]产值及收款计划（2026）'!$B:$B,'[3]产值及收款计划（2026）'!CA:CA)</f>
        <v>0</v>
      </c>
      <c r="CF311" s="235" cm="1">
        <f t="array" ref="CF311">_xlfn.XLOOKUP($A311&amp;$B311,'[3]产值及收款计划（2026）'!$A:$A&amp;'[3]产值及收款计划（2026）'!$B:$B,'[3]产值及收款计划（2026）'!CB:CB)</f>
        <v>0</v>
      </c>
      <c r="CG311" s="235" cm="1">
        <f t="array" ref="CG311">_xlfn.XLOOKUP($A311&amp;$B311,'[3]产值及收款计划（2026）'!$A:$A&amp;'[3]产值及收款计划（2026）'!$B:$B,'[3]产值及收款计划（2026）'!CC:CC)</f>
        <v>0</v>
      </c>
      <c r="CH311" s="235" cm="1">
        <f t="array" ref="CH311">_xlfn.XLOOKUP($A311&amp;$B311,'[3]产值及收款计划（2026）'!$A:$A&amp;'[3]产值及收款计划（2026）'!$B:$B,'[3]产值及收款计划（2026）'!CD:CD)</f>
        <v>0</v>
      </c>
      <c r="CI311" s="235" cm="1">
        <f t="array" ref="CI311">_xlfn.XLOOKUP($A311&amp;$B311,'[3]产值及收款计划（2026）'!$A:$A&amp;'[3]产值及收款计划（2026）'!$B:$B,'[3]产值及收款计划（2026）'!CE:CE)</f>
        <v>0</v>
      </c>
      <c r="CJ311" s="235" cm="1">
        <f t="array" ref="CJ311">_xlfn.XLOOKUP($A311&amp;$B311,'[3]产值及收款计划（2026）'!$A:$A&amp;'[3]产值及收款计划（2026）'!$B:$B,'[3]产值及收款计划（2026）'!CF:CF)</f>
        <v>0</v>
      </c>
      <c r="CK311" s="235" cm="1">
        <f t="array" ref="CK311">_xlfn.XLOOKUP($A311&amp;$B311,'[3]产值及收款计划（2026）'!$A:$A&amp;'[3]产值及收款计划（2026）'!$B:$B,'[3]产值及收款计划（2026）'!CG:CG)</f>
        <v>0</v>
      </c>
      <c r="CL311" s="235" cm="1">
        <f t="array" ref="CL311">_xlfn.XLOOKUP($A311&amp;$B311,'[3]产值及收款计划（2026）'!$A:$A&amp;'[3]产值及收款计划（2026）'!$B:$B,'[3]产值及收款计划（2026）'!CH:CH)</f>
        <v>0</v>
      </c>
      <c r="CM311" s="235" cm="1">
        <f t="array" ref="CM311">_xlfn.XLOOKUP($A311&amp;$B311,'[3]产值及收款计划（2026）'!$A:$A&amp;'[3]产值及收款计划（2026）'!$B:$B,'[3]产值及收款计划（2026）'!CI:CI)</f>
        <v>0</v>
      </c>
      <c r="CN311" s="235" cm="1">
        <f t="array" ref="CN311">_xlfn.XLOOKUP($A311&amp;$B311,'[3]产值及收款计划（2026）'!$A:$A&amp;'[3]产值及收款计划（2026）'!$B:$B,'[3]产值及收款计划（2026）'!CJ:CJ)</f>
        <v>0</v>
      </c>
      <c r="CO311" s="235" cm="1">
        <f t="array" ref="CO311">_xlfn.XLOOKUP($A311&amp;$B311,'[3]产值及收款计划（2026）'!$A:$A&amp;'[3]产值及收款计划（2026）'!$B:$B,'[3]产值及收款计划（2026）'!CK:CK)</f>
        <v>0</v>
      </c>
      <c r="CP311" s="235" cm="1">
        <f t="array" ref="CP311">_xlfn.XLOOKUP($A311&amp;$B311,'[3]产值及收款计划（2026）'!$A:$A&amp;'[3]产值及收款计划（2026）'!$B:$B,'[3]产值及收款计划（2026）'!CL:CL)</f>
        <v>0</v>
      </c>
      <c r="DE311" s="235" cm="1">
        <f t="array" ref="DE311">_xlfn.XLOOKUP($A311&amp;$B311,'[3]产值及收款计划（2026）'!$A:$A&amp;'[3]产值及收款计划（2026）'!$B:$B,'[3]产值及收款计划（2026）'!DA:DA)</f>
        <v>0</v>
      </c>
      <c r="DF311" s="235" cm="1">
        <f t="array" ref="DF311">_xlfn.XLOOKUP($A311&amp;$B311,'[3]产值及收款计划（2026）'!$A:$A&amp;'[3]产值及收款计划（2026）'!$B:$B,'[3]产值及收款计划（2026）'!DB:DB)</f>
        <v>80</v>
      </c>
      <c r="DG311" s="235" cm="1">
        <f t="array" ref="DG311">_xlfn.XLOOKUP($A311&amp;$B311,'[3]产值及收款计划（2026）'!$A:$A&amp;'[3]产值及收款计划（2026）'!$B:$B,'[3]产值及收款计划（2026）'!DC:DC)</f>
        <v>0</v>
      </c>
      <c r="DH311" s="235" cm="1">
        <f t="array" ref="DH311">_xlfn.XLOOKUP($A311&amp;$B311,'[3]产值及收款计划（2026）'!$A:$A&amp;'[3]产值及收款计划（2026）'!$B:$B,'[3]产值及收款计划（2026）'!DD:DD)</f>
        <v>0</v>
      </c>
      <c r="DI311" s="235" cm="1">
        <f t="array" ref="DI311">_xlfn.XLOOKUP($A311&amp;$B311,'[3]产值及收款计划（2026）'!$A:$A&amp;'[3]产值及收款计划（2026）'!$B:$B,'[3]产值及收款计划（2026）'!DE:DE)</f>
        <v>0</v>
      </c>
      <c r="DJ311" s="235" cm="1">
        <f t="array" ref="DJ311">_xlfn.XLOOKUP($A311&amp;$B311,'[3]产值及收款计划（2026）'!$A:$A&amp;'[3]产值及收款计划（2026）'!$B:$B,'[3]产值及收款计划（2026）'!DF:DF)</f>
        <v>0</v>
      </c>
      <c r="DK311" s="235" cm="1">
        <f t="array" ref="DK311">_xlfn.XLOOKUP($A311&amp;$B311,'[3]产值及收款计划（2026）'!$A:$A&amp;'[3]产值及收款计划（2026）'!$B:$B,'[3]产值及收款计划（2026）'!DG:DG)</f>
        <v>0</v>
      </c>
      <c r="DL311" s="235" cm="1">
        <f t="array" ref="DL311">_xlfn.XLOOKUP($A311&amp;$B311,'[3]产值及收款计划（2026）'!$A:$A&amp;'[3]产值及收款计划（2026）'!$B:$B,'[3]产值及收款计划（2026）'!DH:DH)</f>
        <v>0</v>
      </c>
      <c r="DM311" s="235" cm="1">
        <f t="array" ref="DM311">_xlfn.XLOOKUP($A311&amp;$B311,'[3]产值及收款计划（2026）'!$A:$A&amp;'[3]产值及收款计划（2026）'!$B:$B,'[3]产值及收款计划（2026）'!DI:DI)</f>
        <v>0</v>
      </c>
      <c r="DN311" s="235" cm="1">
        <f t="array" ref="DN311">_xlfn.XLOOKUP($A311&amp;$B311,'[3]产值及收款计划（2026）'!$A:$A&amp;'[3]产值及收款计划（2026）'!$B:$B,'[3]产值及收款计划（2026）'!DJ:DJ)</f>
        <v>0</v>
      </c>
      <c r="DO311" s="235" cm="1">
        <f t="array" ref="DO311">_xlfn.XLOOKUP($A311&amp;$B311,'[3]产值及收款计划（2026）'!$A:$A&amp;'[3]产值及收款计划（2026）'!$B:$B,'[3]产值及收款计划（2026）'!DK:DK)</f>
        <v>0</v>
      </c>
      <c r="DP311" s="235" cm="1">
        <f t="array" ref="DP311">_xlfn.XLOOKUP($A311&amp;$B311,'[3]产值及收款计划（2026）'!$A:$A&amp;'[3]产值及收款计划（2026）'!$B:$B,'[3]产值及收款计划（2026）'!DL:DL)</f>
        <v>0</v>
      </c>
      <c r="DQ311" s="243"/>
      <c r="DR311" s="229"/>
    </row>
    <row r="312" ht="20.25" spans="1:122">
      <c r="A312" s="233">
        <f t="shared" si="21"/>
        <v>20</v>
      </c>
      <c r="B312" s="233" t="s">
        <v>27</v>
      </c>
      <c r="C312" s="234" t="str" cm="1">
        <f t="array" ref="C312">_xlfn.XLOOKUP($A312&amp;$B312,'[3]产值及收款计划（2026）'!$A:$A&amp;'[3]产值及收款计划（2026）'!$B:$B,'[3]产值及收款计划（2026）'!C:C)</f>
        <v>SZJT202550021</v>
      </c>
      <c r="D312" s="234" t="str" cm="1">
        <f t="array" ref="D312">_xlfn.XLOOKUP($A312&amp;$B312,'[3]产值及收款计划（2026）'!$A:$A&amp;'[3]产值及收款计划（2026）'!$B:$B,'[3]产值及收款计划（2026）'!D:D)</f>
        <v>2025年隧道股份核心人力开发实施服务（一期）</v>
      </c>
      <c r="E312" s="235" cm="1">
        <f t="array" ref="E312">_xlfn.XLOOKUP($A312&amp;$B312,'[3]产值及收款计划（2026）'!$A:$A&amp;'[3]产值及收款计划（2026）'!$B:$B,'[3]产值及收款计划（2026）'!E:E)</f>
        <v>650</v>
      </c>
      <c r="F312" s="235" cm="1">
        <f t="array" ref="F312">_xlfn.XLOOKUP($A312&amp;$B312,'[3]产值及收款计划（2026）'!$A:$A&amp;'[3]产值及收款计划（2026）'!$B:$B,'[3]产值及收款计划（2026）'!F:F)</f>
        <v>650</v>
      </c>
      <c r="G312" s="235" cm="1">
        <f t="array" ref="G312">_xlfn.XLOOKUP($A312&amp;$B312,'[3]产值及收款计划（2026）'!$A:$A&amp;'[3]产值及收款计划（2026）'!$B:$B,'[3]产值及收款计划（2026）'!G:G)</f>
        <v>650</v>
      </c>
      <c r="H312" s="235" cm="1">
        <f t="array" ref="H312">_xlfn.XLOOKUP($A312&amp;$B312,'[3]产值及收款计划（2026）'!$A:$A&amp;'[3]产值及收款计划（2026）'!$B:$B,'[3]产值及收款计划（2026）'!H:H)</f>
        <v>238.6624</v>
      </c>
      <c r="I312" s="236" cm="1">
        <f t="array" ref="I312">_xlfn.XLOOKUP($A312&amp;$B312,'[3]产值及收款计划（2026）'!$A:$A&amp;'[3]产值及收款计划（2026）'!$B:$B,'[3]产值及收款计划（2026）'!I:I)</f>
        <v>0.367172923076923</v>
      </c>
      <c r="J312" s="237" cm="1">
        <f t="array" ref="J312">_xlfn.XLOOKUP($A312&amp;$B312,'[3]产值及收款计划（2026）'!$A:$A&amp;'[3]产值及收款计划（2026）'!$B:$B,'[3]产值及收款计划（2026）'!J:J)</f>
        <v>0.06</v>
      </c>
      <c r="K312" s="235" t="e" cm="1">
        <f t="array" ref="K312">_xlfn.XLOOKUP($A312&amp;$B312,'[3]产值及收款计划（2026）'!$A:$A&amp;'[3]产值及收款计划（2026）'!$B:$B,'[3]产值及收款计划（2026）'!K:K)</f>
        <v>#REF!</v>
      </c>
      <c r="L312" s="235" t="e" cm="1">
        <f t="array" ref="L312">_xlfn.XLOOKUP($A312&amp;$B312,'[3]产值及收款计划（2026）'!$A:$A&amp;'[3]产值及收款计划（2026）'!$B:$B,'[3]产值及收款计划（2026）'!L:L)</f>
        <v>#REF!</v>
      </c>
      <c r="M312" s="235" t="str" cm="1">
        <f t="array" ref="M312">_xlfn.XLOOKUP($A312&amp;$B312,'[3]产值及收款计划（2026）'!$A:$A&amp;'[3]产值及收款计划（2026）'!$B:$B,'[3]产值及收款计划（2026）'!M:M)</f>
        <v>主导</v>
      </c>
      <c r="N312" s="235" cm="1">
        <f t="array" ref="N312">_xlfn.XLOOKUP($A312&amp;$B312,'[3]产值及收款计划（2026）'!$A:$A&amp;'[3]产值及收款计划（2026）'!$B:$B,'[3]产值及收款计划（2026）'!N:N)</f>
        <v>0</v>
      </c>
      <c r="O312" s="235" t="str" cm="1">
        <f t="array" ref="O312">_xlfn.XLOOKUP($A312&amp;$B312,'[3]产值及收款计划（2026）'!$A:$A&amp;'[3]产值及收款计划（2026）'!$B:$B,'[3]产值及收款计划（2026）'!O:O)</f>
        <v>邱昊</v>
      </c>
      <c r="P312" s="234" t="str" cm="1">
        <f t="array" ref="P312">_xlfn.XLOOKUP($A312&amp;$B312,'[3]产值及收款计划（2026）'!$A:$A&amp;'[3]产值及收款计划（2026）'!$B:$B,'[3]产值及收款计划（2026）'!P:P)</f>
        <v>在建</v>
      </c>
      <c r="Q312" s="235" t="e" cm="1">
        <f t="array" ref="Q312">_xlfn.XLOOKUP($A312&amp;$B312,'[3]产值及收款计划（2026）'!$A:$A&amp;'[3]产值及收款计划（2026）'!$B:$B,'[3]产值及收款计划（2026）'!Q:Q)</f>
        <v>#REF!</v>
      </c>
      <c r="R312" s="235" t="e" cm="1">
        <f t="array" ref="R312">_xlfn.XLOOKUP($A312&amp;$B312,'[3]产值及收款计划（2026）'!$A:$A&amp;'[3]产值及收款计划（2026）'!$B:$B,'[3]产值及收款计划（2026）'!R:R)</f>
        <v>#REF!</v>
      </c>
      <c r="S312" s="235" t="e" cm="1">
        <f t="array" ref="S312">_xlfn.XLOOKUP($A312&amp;$B312,'[3]产值及收款计划（2026）'!$A:$A&amp;'[3]产值及收款计划（2026）'!$B:$B,'[3]产值及收款计划（2026）'!S:S)</f>
        <v>#REF!</v>
      </c>
      <c r="T312" s="235" cm="1">
        <f t="array" ref="T312">_xlfn.XLOOKUP($A312&amp;$B312,'[3]产值及收款计划（2026）'!$A:$A&amp;'[3]产值及收款计划（2026）'!$B:$B,'[3]产值及收款计划（2026）'!T:T)</f>
        <v>390</v>
      </c>
      <c r="U312" s="235" cm="1">
        <f t="array" ref="U312">_xlfn.XLOOKUP($A312&amp;$B312,'[3]产值及收款计划（2026）'!$A:$A&amp;'[3]产值及收款计划（2026）'!$B:$B,'[3]产值及收款计划（2026）'!U:U)</f>
        <v>0</v>
      </c>
      <c r="V312" s="235" cm="1">
        <f t="array" ref="V312">_xlfn.XLOOKUP($A312&amp;$B312,'[3]产值及收款计划（2026）'!$A:$A&amp;'[3]产值及收款计划（2026）'!$B:$B,'[3]产值及收款计划（2026）'!V:V)</f>
        <v>260</v>
      </c>
      <c r="W312" s="235" t="e" cm="1">
        <f t="array" ref="W312">_xlfn.XLOOKUP($A312&amp;$B312,'[3]产值及收款计划（2026）'!$A:$A&amp;'[3]产值及收款计划（2026）'!$B:$B,'[3]产值及收款计划（2026）'!W:W)</f>
        <v>#REF!</v>
      </c>
      <c r="X312" s="235" t="e" cm="1">
        <f t="array" ref="X312">_xlfn.XLOOKUP($A312&amp;$B312,'[3]产值及收款计划（2026）'!$A:$A&amp;'[3]产值及收款计划（2026）'!$B:$B,'[3]产值及收款计划（2026）'!X:X)</f>
        <v>#REF!</v>
      </c>
      <c r="Y312" s="235" t="e" cm="1">
        <f t="array" ref="Y312">_xlfn.XLOOKUP($A312&amp;$B312,'[3]产值及收款计划（2026）'!$A:$A&amp;'[3]产值及收款计划（2026）'!$B:$B,'[3]产值及收款计划（2026）'!Y:Y)</f>
        <v>#REF!</v>
      </c>
      <c r="Z312" s="235" t="e" cm="1">
        <f t="array" ref="Z312">_xlfn.XLOOKUP($A312&amp;$B312,'[3]产值及收款计划（2026）'!$A:$A&amp;'[3]产值及收款计划（2026）'!$B:$B,'[3]产值及收款计划（2026）'!Z:Z)</f>
        <v>#REF!</v>
      </c>
      <c r="AA312" s="235" cm="1">
        <f t="array" ref="AA312">_xlfn.XLOOKUP($A312&amp;$B312,'[3]产值及收款计划（2026）'!$A:$A&amp;'[3]产值及收款计划（2026）'!$B:$B,'[3]产值及收款计划（2026）'!AA:AA)</f>
        <v>0</v>
      </c>
      <c r="AB312" s="235" cm="1">
        <f t="array" ref="AB312">_xlfn.XLOOKUP($A312&amp;$B312,'[3]产值及收款计划（2026）'!$A:$A&amp;'[3]产值及收款计划（2026）'!$B:$B,'[3]产值及收款计划（2026）'!AB:AB)</f>
        <v>0</v>
      </c>
      <c r="AC312" s="235" cm="1">
        <f t="array" ref="AC312">_xlfn.XLOOKUP($A312&amp;$B312,'[3]产值及收款计划（2026）'!$A:$A&amp;'[3]产值及收款计划（2026）'!$B:$B,'[3]产值及收款计划（2026）'!AC:AC)</f>
        <v>130</v>
      </c>
      <c r="AD312" s="235" cm="1">
        <f t="array" ref="AD312">_xlfn.XLOOKUP($A312&amp;$B312,'[3]产值及收款计划（2026）'!$A:$A&amp;'[3]产值及收款计划（2026）'!$B:$B,'[3]产值及收款计划（2026）'!AD:AD)</f>
        <v>0</v>
      </c>
      <c r="AE312" s="235" cm="1">
        <f t="array" ref="AE312">_xlfn.XLOOKUP($A312&amp;$B312,'[3]产值及收款计划（2026）'!$A:$A&amp;'[3]产值及收款计划（2026）'!$B:$B,'[3]产值及收款计划（2026）'!AE:AE)</f>
        <v>0</v>
      </c>
      <c r="AF312" s="235" cm="1">
        <f t="array" ref="AF312">_xlfn.XLOOKUP($A312&amp;$B312,'[3]产值及收款计划（2026）'!$A:$A&amp;'[3]产值及收款计划（2026）'!$B:$B,'[3]产值及收款计划（2026）'!AF:AF)</f>
        <v>130</v>
      </c>
      <c r="AG312" s="235" cm="1">
        <f t="array" ref="AG312">_xlfn.XLOOKUP($A312&amp;$B312,'[3]产值及收款计划（2026）'!$A:$A&amp;'[3]产值及收款计划（2026）'!$B:$B,'[3]产值及收款计划（2026）'!AG:AG)</f>
        <v>0</v>
      </c>
      <c r="AH312" s="235" cm="1">
        <f t="array" ref="AH312">_xlfn.XLOOKUP($A312&amp;$B312,'[3]产值及收款计划（2026）'!$A:$A&amp;'[3]产值及收款计划（2026）'!$B:$B,'[3]产值及收款计划（2026）'!AH:AH)</f>
        <v>0</v>
      </c>
      <c r="AI312" s="235" cm="1">
        <f t="array" ref="AI312">_xlfn.XLOOKUP($A312&amp;$B312,'[3]产值及收款计划（2026）'!$A:$A&amp;'[3]产值及收款计划（2026）'!$B:$B,'[3]产值及收款计划（2026）'!AI:AI)</f>
        <v>0</v>
      </c>
      <c r="AJ312" s="235" cm="1">
        <f t="array" ref="AJ312">_xlfn.XLOOKUP($A312&amp;$B312,'[3]产值及收款计划（2026）'!$A:$A&amp;'[3]产值及收款计划（2026）'!$B:$B,'[3]产值及收款计划（2026）'!AJ:AJ)</f>
        <v>0</v>
      </c>
      <c r="AK312" s="235" cm="1">
        <f t="array" ref="AK312">_xlfn.XLOOKUP($A312&amp;$B312,'[3]产值及收款计划（2026）'!$A:$A&amp;'[3]产值及收款计划（2026）'!$B:$B,'[3]产值及收款计划（2026）'!AK:AK)</f>
        <v>0</v>
      </c>
      <c r="AL312" s="235" cm="1">
        <f t="array" ref="AL312">_xlfn.XLOOKUP($A312&amp;$B312,'[3]产值及收款计划（2026）'!$A:$A&amp;'[3]产值及收款计划（2026）'!$B:$B,'[3]产值及收款计划（2026）'!AL:AL)</f>
        <v>0</v>
      </c>
      <c r="AM312" s="242" cm="1">
        <f t="array" ref="AM312">_xlfn.LET(_xlpm.勾选月份状态数组,TRANSPOSE('PPT(12-15页）-TOP10'!$A$3:$A$14),_xlpm.选择数据区,IF('PPT(12-15页）-TOP10'!$E$3="收款",$BA312:$BL312,$AA312:$AL312),SUM(_xlfn._xlws.FILTER(_xlpm.选择数据区,_xlpm.勾选月份状态数组,"")))</f>
        <v>130</v>
      </c>
      <c r="AN312" s="235" t="e">
        <f>_xlfn.XLOOKUP($C312,应收未收表!$T:$T,应收未收表!AA:AA)</f>
        <v>#N/A</v>
      </c>
      <c r="AO312" s="235" t="e">
        <f>_xlfn.XLOOKUP($C312,应收未收表!$T:$T,应收未收表!AB:AB)</f>
        <v>#N/A</v>
      </c>
      <c r="AP312" s="235" t="e">
        <f>_xlfn.XLOOKUP($C312,应收未收表!$T:$T,应收未收表!AC:AC)</f>
        <v>#N/A</v>
      </c>
      <c r="AQ312" s="235" t="e">
        <f>_xlfn.XLOOKUP($C312,应收未收表!$T:$T,应收未收表!AE:AE)</f>
        <v>#N/A</v>
      </c>
      <c r="AR312" s="235" t="e">
        <f>_xlfn.XLOOKUP($C312,应收未收表!$T:$T,应收未收表!AF:AF)</f>
        <v>#N/A</v>
      </c>
      <c r="AS312" s="235" t="e" cm="1">
        <f t="array" ref="AS312">_xlfn.XLOOKUP($A312&amp;$B312,'[3]产值及收款计划（2026）'!$A:$A&amp;'[3]产值及收款计划（2026）'!$B:$B,'[3]产值及收款计划（2026）'!AS:AS)</f>
        <v>#REF!</v>
      </c>
      <c r="AT312" s="235" t="e" cm="1">
        <f t="array" ref="AT312">_xlfn.XLOOKUP($A312&amp;$B312,'[3]产值及收款计划（2026）'!$A:$A&amp;'[3]产值及收款计划（2026）'!$B:$B,'[3]产值及收款计划（2026）'!AT:AT)</f>
        <v>#REF!</v>
      </c>
      <c r="AU312" s="235" t="e" cm="1">
        <f t="array" ref="AU312">_xlfn.XLOOKUP($A312&amp;$B312,'[3]产值及收款计划（2026）'!$A:$A&amp;'[3]产值及收款计划（2026）'!$B:$B,'[3]产值及收款计划（2026）'!AU:AU)</f>
        <v>#REF!</v>
      </c>
      <c r="AV312" s="235" t="e" cm="1">
        <f t="array" ref="AV312">_xlfn.XLOOKUP($A312&amp;$B312,'[3]产值及收款计划（2026）'!$A:$A&amp;'[3]产值及收款计划（2026）'!$B:$B,'[3]产值及收款计划（2026）'!AV:AV)</f>
        <v>#REF!</v>
      </c>
      <c r="AW312" s="235" cm="1">
        <f t="array" ref="AW312">_xlfn.XLOOKUP($A312&amp;$B312,'[3]产值及收款计划（2026）'!$A:$A&amp;'[3]产值及收款计划（2026）'!$B:$B,'[3]产值及收款计划（2026）'!AW:AW)</f>
        <v>650</v>
      </c>
      <c r="AX312" s="235" cm="1">
        <f t="array" ref="AX312">_xlfn.XLOOKUP($A312&amp;$B312,'[3]产值及收款计划（2026）'!$A:$A&amp;'[3]产值及收款计划（2026）'!$B:$B,'[3]产值及收款计划（2026）'!AX:AX)</f>
        <v>0</v>
      </c>
      <c r="AY312" s="235" cm="1">
        <f t="array" ref="AY312">_xlfn.XLOOKUP($A312&amp;$B312,'[3]产值及收款计划（2026）'!$A:$A&amp;'[3]产值及收款计划（2026）'!$B:$B,'[3]产值及收款计划（2026）'!AY:AY)</f>
        <v>0</v>
      </c>
      <c r="AZ312" s="235" cm="1">
        <f t="array" ref="AZ312">_xlfn.XLOOKUP($A312&amp;$B312,'[3]产值及收款计划（2026）'!$A:$A&amp;'[3]产值及收款计划（2026）'!$B:$B,'[3]产值及收款计划（2026）'!AZ:AZ)</f>
        <v>-260</v>
      </c>
      <c r="BA312" s="235" cm="1">
        <f t="array" ref="BA312">_xlfn.XLOOKUP($A312&amp;$B312,'[3]产值及收款计划（2026）'!$A:$A&amp;'[3]产值及收款计划（2026）'!$B:$B,'[3]产值及收款计划（2026）'!BA:BA)</f>
        <v>0</v>
      </c>
      <c r="BB312" s="235" cm="1">
        <f t="array" ref="BB312">_xlfn.XLOOKUP($A312&amp;$B312,'[3]产值及收款计划（2026）'!$A:$A&amp;'[3]产值及收款计划（2026）'!$B:$B,'[3]产值及收款计划（2026）'!BB:BB)</f>
        <v>0</v>
      </c>
      <c r="BC312" s="235" cm="1">
        <f t="array" ref="BC312">_xlfn.XLOOKUP($A312&amp;$B312,'[3]产值及收款计划（2026）'!$A:$A&amp;'[3]产值及收款计划（2026）'!$B:$B,'[3]产值及收款计划（2026）'!BC:BC)</f>
        <v>0</v>
      </c>
      <c r="BD312" s="235" cm="1">
        <f t="array" ref="BD312">_xlfn.XLOOKUP($A312&amp;$B312,'[3]产值及收款计划（2026）'!$A:$A&amp;'[3]产值及收款计划（2026）'!$B:$B,'[3]产值及收款计划（2026）'!BD:BD)</f>
        <v>0</v>
      </c>
      <c r="BE312" s="235" cm="1">
        <f t="array" ref="BE312">_xlfn.XLOOKUP($A312&amp;$B312,'[3]产值及收款计划（2026）'!$A:$A&amp;'[3]产值及收款计划（2026）'!$B:$B,'[3]产值及收款计划（2026）'!BE:BE)</f>
        <v>0</v>
      </c>
      <c r="BF312" s="235" cm="1">
        <f t="array" ref="BF312">_xlfn.XLOOKUP($A312&amp;$B312,'[3]产值及收款计划（2026）'!$A:$A&amp;'[3]产值及收款计划（2026）'!$B:$B,'[3]产值及收款计划（2026）'!BF:BF)</f>
        <v>0</v>
      </c>
      <c r="BG312" s="235" cm="1">
        <f t="array" ref="BG312">_xlfn.XLOOKUP($A312&amp;$B312,'[3]产值及收款计划（2026）'!$A:$A&amp;'[3]产值及收款计划（2026）'!$B:$B,'[3]产值及收款计划（2026）'!BG:BG)</f>
        <v>0</v>
      </c>
      <c r="BH312" s="235" cm="1">
        <f t="array" ref="BH312">_xlfn.XLOOKUP($A312&amp;$B312,'[3]产值及收款计划（2026）'!$A:$A&amp;'[3]产值及收款计划（2026）'!$B:$B,'[3]产值及收款计划（2026）'!BH:BH)</f>
        <v>0</v>
      </c>
      <c r="BI312" s="235" cm="1">
        <f t="array" ref="BI312">_xlfn.XLOOKUP($A312&amp;$B312,'[3]产值及收款计划（2026）'!$A:$A&amp;'[3]产值及收款计划（2026）'!$B:$B,'[3]产值及收款计划（2026）'!BI:BI)</f>
        <v>0</v>
      </c>
      <c r="BJ312" s="235" cm="1">
        <f t="array" ref="BJ312">_xlfn.XLOOKUP($A312&amp;$B312,'[3]产值及收款计划（2026）'!$A:$A&amp;'[3]产值及收款计划（2026）'!$B:$B,'[3]产值及收款计划（2026）'!BJ:BJ)</f>
        <v>0</v>
      </c>
      <c r="BK312" s="235" cm="1">
        <f t="array" ref="BK312">_xlfn.XLOOKUP($A312&amp;$B312,'[3]产值及收款计划（2026）'!$A:$A&amp;'[3]产值及收款计划（2026）'!$B:$B,'[3]产值及收款计划（2026）'!BK:BK)</f>
        <v>0</v>
      </c>
      <c r="BL312" s="235" cm="1">
        <f t="array" ref="BL312">_xlfn.XLOOKUP($A312&amp;$B312,'[3]产值及收款计划（2026）'!$A:$A&amp;'[3]产值及收款计划（2026）'!$B:$B,'[3]产值及收款计划（2026）'!BL:BL)</f>
        <v>0</v>
      </c>
      <c r="BM312" s="235"/>
      <c r="BN312" s="235"/>
      <c r="BO312" s="235"/>
      <c r="BP312" s="235"/>
      <c r="BQ312" s="235" t="e">
        <f>_xlfn.XLOOKUP($C312,应收未收表!$AJ:$AJ,应收未收表!AK:AK)</f>
        <v>#N/A</v>
      </c>
      <c r="BR312" s="235" t="e">
        <f>_xlfn.XLOOKUP($C312,应收未收表!$AJ:$AJ,应收未收表!AL:AL)</f>
        <v>#N/A</v>
      </c>
      <c r="BS312" s="235" t="e">
        <f>_xlfn.XLOOKUP($C312,应收未收表!$AJ:$AJ,应收未收表!AM:AM)</f>
        <v>#N/A</v>
      </c>
      <c r="BT312" s="235" t="e">
        <f>_xlfn.XLOOKUP($C312,应收未收表!$AJ:$AJ,应收未收表!AN:AN)</f>
        <v>#N/A</v>
      </c>
      <c r="BU312" s="234" t="str" cm="1">
        <f t="array" ref="BU312">_xlfn.XLOOKUP($A312&amp;$B312,'[3]产值及收款计划（2026）'!$A:$A&amp;'[3]产值及收款计划（2026）'!$B:$B,'[3]产值及收款计划（2026）'!BQ:BQ)</f>
        <v>上海隧道工程股份有限公司</v>
      </c>
      <c r="BV312" s="235" t="e" cm="1">
        <f t="array" ref="BV312">_xlfn.XLOOKUP($A312&amp;$B312,'[3]产值及收款计划（2026）'!$A:$A&amp;'[3]产值及收款计划（2026）'!$B:$B,'[3]产值及收款计划（2026）'!BR:BR)</f>
        <v>#REF!</v>
      </c>
      <c r="CE312" s="235" cm="1">
        <f t="array" ref="CE312">_xlfn.XLOOKUP($A312&amp;$B312,'[3]产值及收款计划（2026）'!$A:$A&amp;'[3]产值及收款计划（2026）'!$B:$B,'[3]产值及收款计划（2026）'!CA:CA)</f>
        <v>0</v>
      </c>
      <c r="CF312" s="235" cm="1">
        <f t="array" ref="CF312">_xlfn.XLOOKUP($A312&amp;$B312,'[3]产值及收款计划（2026）'!$A:$A&amp;'[3]产值及收款计划（2026）'!$B:$B,'[3]产值及收款计划（2026）'!CB:CB)</f>
        <v>0</v>
      </c>
      <c r="CG312" s="235" cm="1">
        <f t="array" ref="CG312">_xlfn.XLOOKUP($A312&amp;$B312,'[3]产值及收款计划（2026）'!$A:$A&amp;'[3]产值及收款计划（2026）'!$B:$B,'[3]产值及收款计划（2026）'!CC:CC)</f>
        <v>0</v>
      </c>
      <c r="CH312" s="235" cm="1">
        <f t="array" ref="CH312">_xlfn.XLOOKUP($A312&amp;$B312,'[3]产值及收款计划（2026）'!$A:$A&amp;'[3]产值及收款计划（2026）'!$B:$B,'[3]产值及收款计划（2026）'!CD:CD)</f>
        <v>0</v>
      </c>
      <c r="CI312" s="235" cm="1">
        <f t="array" ref="CI312">_xlfn.XLOOKUP($A312&amp;$B312,'[3]产值及收款计划（2026）'!$A:$A&amp;'[3]产值及收款计划（2026）'!$B:$B,'[3]产值及收款计划（2026）'!CE:CE)</f>
        <v>0</v>
      </c>
      <c r="CJ312" s="235" cm="1">
        <f t="array" ref="CJ312">_xlfn.XLOOKUP($A312&amp;$B312,'[3]产值及收款计划（2026）'!$A:$A&amp;'[3]产值及收款计划（2026）'!$B:$B,'[3]产值及收款计划（2026）'!CF:CF)</f>
        <v>0</v>
      </c>
      <c r="CK312" s="235" cm="1">
        <f t="array" ref="CK312">_xlfn.XLOOKUP($A312&amp;$B312,'[3]产值及收款计划（2026）'!$A:$A&amp;'[3]产值及收款计划（2026）'!$B:$B,'[3]产值及收款计划（2026）'!CG:CG)</f>
        <v>0</v>
      </c>
      <c r="CL312" s="235" cm="1">
        <f t="array" ref="CL312">_xlfn.XLOOKUP($A312&amp;$B312,'[3]产值及收款计划（2026）'!$A:$A&amp;'[3]产值及收款计划（2026）'!$B:$B,'[3]产值及收款计划（2026）'!CH:CH)</f>
        <v>0</v>
      </c>
      <c r="CM312" s="235" cm="1">
        <f t="array" ref="CM312">_xlfn.XLOOKUP($A312&amp;$B312,'[3]产值及收款计划（2026）'!$A:$A&amp;'[3]产值及收款计划（2026）'!$B:$B,'[3]产值及收款计划（2026）'!CI:CI)</f>
        <v>0</v>
      </c>
      <c r="CN312" s="235" cm="1">
        <f t="array" ref="CN312">_xlfn.XLOOKUP($A312&amp;$B312,'[3]产值及收款计划（2026）'!$A:$A&amp;'[3]产值及收款计划（2026）'!$B:$B,'[3]产值及收款计划（2026）'!CJ:CJ)</f>
        <v>0</v>
      </c>
      <c r="CO312" s="235" cm="1">
        <f t="array" ref="CO312">_xlfn.XLOOKUP($A312&amp;$B312,'[3]产值及收款计划（2026）'!$A:$A&amp;'[3]产值及收款计划（2026）'!$B:$B,'[3]产值及收款计划（2026）'!CK:CK)</f>
        <v>0</v>
      </c>
      <c r="CP312" s="235" cm="1">
        <f t="array" ref="CP312">_xlfn.XLOOKUP($A312&amp;$B312,'[3]产值及收款计划（2026）'!$A:$A&amp;'[3]产值及收款计划（2026）'!$B:$B,'[3]产值及收款计划（2026）'!CL:CL)</f>
        <v>0</v>
      </c>
      <c r="DE312" s="235" cm="1">
        <f t="array" ref="DE312">_xlfn.XLOOKUP($A312&amp;$B312,'[3]产值及收款计划（2026）'!$A:$A&amp;'[3]产值及收款计划（2026）'!$B:$B,'[3]产值及收款计划（2026）'!DA:DA)</f>
        <v>0</v>
      </c>
      <c r="DF312" s="235" cm="1">
        <f t="array" ref="DF312">_xlfn.XLOOKUP($A312&amp;$B312,'[3]产值及收款计划（2026）'!$A:$A&amp;'[3]产值及收款计划（2026）'!$B:$B,'[3]产值及收款计划（2026）'!DB:DB)</f>
        <v>0</v>
      </c>
      <c r="DG312" s="235" cm="1">
        <f t="array" ref="DG312">_xlfn.XLOOKUP($A312&amp;$B312,'[3]产值及收款计划（2026）'!$A:$A&amp;'[3]产值及收款计划（2026）'!$B:$B,'[3]产值及收款计划（2026）'!DC:DC)</f>
        <v>0</v>
      </c>
      <c r="DH312" s="235" cm="1">
        <f t="array" ref="DH312">_xlfn.XLOOKUP($A312&amp;$B312,'[3]产值及收款计划（2026）'!$A:$A&amp;'[3]产值及收款计划（2026）'!$B:$B,'[3]产值及收款计划（2026）'!DD:DD)</f>
        <v>0</v>
      </c>
      <c r="DI312" s="235" cm="1">
        <f t="array" ref="DI312">_xlfn.XLOOKUP($A312&amp;$B312,'[3]产值及收款计划（2026）'!$A:$A&amp;'[3]产值及收款计划（2026）'!$B:$B,'[3]产值及收款计划（2026）'!DE:DE)</f>
        <v>0</v>
      </c>
      <c r="DJ312" s="235" cm="1">
        <f t="array" ref="DJ312">_xlfn.XLOOKUP($A312&amp;$B312,'[3]产值及收款计划（2026）'!$A:$A&amp;'[3]产值及收款计划（2026）'!$B:$B,'[3]产值及收款计划（2026）'!DF:DF)</f>
        <v>0</v>
      </c>
      <c r="DK312" s="235" cm="1">
        <f t="array" ref="DK312">_xlfn.XLOOKUP($A312&amp;$B312,'[3]产值及收款计划（2026）'!$A:$A&amp;'[3]产值及收款计划（2026）'!$B:$B,'[3]产值及收款计划（2026）'!DG:DG)</f>
        <v>0</v>
      </c>
      <c r="DL312" s="235" cm="1">
        <f t="array" ref="DL312">_xlfn.XLOOKUP($A312&amp;$B312,'[3]产值及收款计划（2026）'!$A:$A&amp;'[3]产值及收款计划（2026）'!$B:$B,'[3]产值及收款计划（2026）'!DH:DH)</f>
        <v>0</v>
      </c>
      <c r="DM312" s="235" cm="1">
        <f t="array" ref="DM312">_xlfn.XLOOKUP($A312&amp;$B312,'[3]产值及收款计划（2026）'!$A:$A&amp;'[3]产值及收款计划（2026）'!$B:$B,'[3]产值及收款计划（2026）'!DI:DI)</f>
        <v>0</v>
      </c>
      <c r="DN312" s="235" cm="1">
        <f t="array" ref="DN312">_xlfn.XLOOKUP($A312&amp;$B312,'[3]产值及收款计划（2026）'!$A:$A&amp;'[3]产值及收款计划（2026）'!$B:$B,'[3]产值及收款计划（2026）'!DJ:DJ)</f>
        <v>0</v>
      </c>
      <c r="DO312" s="235" cm="1">
        <f t="array" ref="DO312">_xlfn.XLOOKUP($A312&amp;$B312,'[3]产值及收款计划（2026）'!$A:$A&amp;'[3]产值及收款计划（2026）'!$B:$B,'[3]产值及收款计划（2026）'!DK:DK)</f>
        <v>0</v>
      </c>
      <c r="DP312" s="235" cm="1">
        <f t="array" ref="DP312">_xlfn.XLOOKUP($A312&amp;$B312,'[3]产值及收款计划（2026）'!$A:$A&amp;'[3]产值及收款计划（2026）'!$B:$B,'[3]产值及收款计划（2026）'!DL:DL)</f>
        <v>0</v>
      </c>
      <c r="DQ312" s="243"/>
      <c r="DR312" s="229"/>
    </row>
    <row r="313" ht="60.75" spans="1:122">
      <c r="A313" s="233">
        <f t="shared" si="21"/>
        <v>21</v>
      </c>
      <c r="B313" s="233" t="s">
        <v>27</v>
      </c>
      <c r="C313" s="234" t="str" cm="1">
        <f t="array" ref="C313">_xlfn.XLOOKUP($A313&amp;$B313,'[3]产值及收款计划（2026）'!$A:$A&amp;'[3]产值及收款计划（2026）'!$B:$B,'[3]产值及收款计划（2026）'!C:C)</f>
        <v>SZJT202570002</v>
      </c>
      <c r="D313" s="235" t="str" cm="1">
        <f t="array" ref="D313">_xlfn.XLOOKUP($A313&amp;$B313,'[3]产值及收款计划（2026）'!$A:$A&amp;'[3]产值及收款计划（2026）'!$B:$B,'[3]产值及收款计划（2026）'!D:D)</f>
        <v>隧道股份司库管理系统2.0建设</v>
      </c>
      <c r="E313" s="235" cm="1">
        <f t="array" ref="E313">_xlfn.XLOOKUP($A313&amp;$B313,'[3]产值及收款计划（2026）'!$A:$A&amp;'[3]产值及收款计划（2026）'!$B:$B,'[3]产值及收款计划（2026）'!E:E)</f>
        <v>400</v>
      </c>
      <c r="F313" s="235" cm="1">
        <f t="array" ref="F313">_xlfn.XLOOKUP($A313&amp;$B313,'[3]产值及收款计划（2026）'!$A:$A&amp;'[3]产值及收款计划（2026）'!$B:$B,'[3]产值及收款计划（2026）'!F:F)</f>
        <v>400</v>
      </c>
      <c r="G313" s="235" cm="1">
        <f t="array" ref="G313">_xlfn.XLOOKUP($A313&amp;$B313,'[3]产值及收款计划（2026）'!$A:$A&amp;'[3]产值及收款计划（2026）'!$B:$B,'[3]产值及收款计划（2026）'!G:G)</f>
        <v>400</v>
      </c>
      <c r="H313" s="235" cm="1">
        <f t="array" ref="H313">_xlfn.XLOOKUP($A313&amp;$B313,'[3]产值及收款计划（2026）'!$A:$A&amp;'[3]产值及收款计划（2026）'!$B:$B,'[3]产值及收款计划（2026）'!H:H)</f>
        <v>202</v>
      </c>
      <c r="I313" s="236" cm="1">
        <f t="array" ref="I313">_xlfn.XLOOKUP($A313&amp;$B313,'[3]产值及收款计划（2026）'!$A:$A&amp;'[3]产值及收款计划（2026）'!$B:$B,'[3]产值及收款计划（2026）'!I:I)</f>
        <v>0.505</v>
      </c>
      <c r="J313" s="237" cm="1">
        <f t="array" ref="J313">_xlfn.XLOOKUP($A313&amp;$B313,'[3]产值及收款计划（2026）'!$A:$A&amp;'[3]产值及收款计划（2026）'!$B:$B,'[3]产值及收款计划（2026）'!J:J)</f>
        <v>0.06</v>
      </c>
      <c r="K313" s="235" t="e" cm="1">
        <f t="array" ref="K313">_xlfn.XLOOKUP($A313&amp;$B313,'[3]产值及收款计划（2026）'!$A:$A&amp;'[3]产值及收款计划（2026）'!$B:$B,'[3]产值及收款计划（2026）'!K:K)</f>
        <v>#REF!</v>
      </c>
      <c r="L313" s="235" t="e" cm="1">
        <f t="array" ref="L313">_xlfn.XLOOKUP($A313&amp;$B313,'[3]产值及收款计划（2026）'!$A:$A&amp;'[3]产值及收款计划（2026）'!$B:$B,'[3]产值及收款计划（2026）'!L:L)</f>
        <v>#REF!</v>
      </c>
      <c r="M313" s="235" t="str" cm="1">
        <f t="array" ref="M313">_xlfn.XLOOKUP($A313&amp;$B313,'[3]产值及收款计划（2026）'!$A:$A&amp;'[3]产值及收款计划（2026）'!$B:$B,'[3]产值及收款计划（2026）'!M:M)</f>
        <v>主导</v>
      </c>
      <c r="N313" s="235" cm="1">
        <f t="array" ref="N313">_xlfn.XLOOKUP($A313&amp;$B313,'[3]产值及收款计划（2026）'!$A:$A&amp;'[3]产值及收款计划（2026）'!$B:$B,'[3]产值及收款计划（2026）'!N:N)</f>
        <v>0</v>
      </c>
      <c r="O313" s="235" t="str" cm="1">
        <f t="array" ref="O313">_xlfn.XLOOKUP($A313&amp;$B313,'[3]产值及收款计划（2026）'!$A:$A&amp;'[3]产值及收款计划（2026）'!$B:$B,'[3]产值及收款计划（2026）'!O:O)</f>
        <v>侯捷</v>
      </c>
      <c r="P313" s="234" t="str" cm="1">
        <f t="array" ref="P313">_xlfn.XLOOKUP($A313&amp;$B313,'[3]产值及收款计划（2026）'!$A:$A&amp;'[3]产值及收款计划（2026）'!$B:$B,'[3]产值及收款计划（2026）'!P:P)</f>
        <v>25已完结</v>
      </c>
      <c r="Q313" s="235" t="e" cm="1">
        <f t="array" ref="Q313">_xlfn.XLOOKUP($A313&amp;$B313,'[3]产值及收款计划（2026）'!$A:$A&amp;'[3]产值及收款计划（2026）'!$B:$B,'[3]产值及收款计划（2026）'!Q:Q)</f>
        <v>#REF!</v>
      </c>
      <c r="R313" s="235" t="e" cm="1">
        <f t="array" ref="R313">_xlfn.XLOOKUP($A313&amp;$B313,'[3]产值及收款计划（2026）'!$A:$A&amp;'[3]产值及收款计划（2026）'!$B:$B,'[3]产值及收款计划（2026）'!R:R)</f>
        <v>#REF!</v>
      </c>
      <c r="S313" s="235" t="e" cm="1">
        <f t="array" ref="S313">_xlfn.XLOOKUP($A313&amp;$B313,'[3]产值及收款计划（2026）'!$A:$A&amp;'[3]产值及收款计划（2026）'!$B:$B,'[3]产值及收款计划（2026）'!S:S)</f>
        <v>#REF!</v>
      </c>
      <c r="T313" s="235" cm="1">
        <f t="array" ref="T313">_xlfn.XLOOKUP($A313&amp;$B313,'[3]产值及收款计划（2026）'!$A:$A&amp;'[3]产值及收款计划（2026）'!$B:$B,'[3]产值及收款计划（2026）'!T:T)</f>
        <v>400</v>
      </c>
      <c r="U313" s="235" cm="1">
        <f t="array" ref="U313">_xlfn.XLOOKUP($A313&amp;$B313,'[3]产值及收款计划（2026）'!$A:$A&amp;'[3]产值及收款计划（2026）'!$B:$B,'[3]产值及收款计划（2026）'!U:U)</f>
        <v>0</v>
      </c>
      <c r="V313" s="235" cm="1">
        <f t="array" ref="V313">_xlfn.XLOOKUP($A313&amp;$B313,'[3]产值及收款计划（2026）'!$A:$A&amp;'[3]产值及收款计划（2026）'!$B:$B,'[3]产值及收款计划（2026）'!V:V)</f>
        <v>0</v>
      </c>
      <c r="W313" s="235" t="e" cm="1">
        <f t="array" ref="W313">_xlfn.XLOOKUP($A313&amp;$B313,'[3]产值及收款计划（2026）'!$A:$A&amp;'[3]产值及收款计划（2026）'!$B:$B,'[3]产值及收款计划（2026）'!W:W)</f>
        <v>#REF!</v>
      </c>
      <c r="X313" s="235" t="e" cm="1">
        <f t="array" ref="X313">_xlfn.XLOOKUP($A313&amp;$B313,'[3]产值及收款计划（2026）'!$A:$A&amp;'[3]产值及收款计划（2026）'!$B:$B,'[3]产值及收款计划（2026）'!X:X)</f>
        <v>#REF!</v>
      </c>
      <c r="Y313" s="235" t="e" cm="1">
        <f t="array" ref="Y313">_xlfn.XLOOKUP($A313&amp;$B313,'[3]产值及收款计划（2026）'!$A:$A&amp;'[3]产值及收款计划（2026）'!$B:$B,'[3]产值及收款计划（2026）'!Y:Y)</f>
        <v>#REF!</v>
      </c>
      <c r="Z313" s="235" t="e" cm="1">
        <f t="array" ref="Z313">_xlfn.XLOOKUP($A313&amp;$B313,'[3]产值及收款计划（2026）'!$A:$A&amp;'[3]产值及收款计划（2026）'!$B:$B,'[3]产值及收款计划（2026）'!Z:Z)</f>
        <v>#REF!</v>
      </c>
      <c r="AA313" s="235" cm="1">
        <f t="array" ref="AA313">_xlfn.XLOOKUP($A313&amp;$B313,'[3]产值及收款计划（2026）'!$A:$A&amp;'[3]产值及收款计划（2026）'!$B:$B,'[3]产值及收款计划（2026）'!AA:AA)</f>
        <v>0</v>
      </c>
      <c r="AB313" s="235" cm="1">
        <f t="array" ref="AB313">_xlfn.XLOOKUP($A313&amp;$B313,'[3]产值及收款计划（2026）'!$A:$A&amp;'[3]产值及收款计划（2026）'!$B:$B,'[3]产值及收款计划（2026）'!AB:AB)</f>
        <v>0</v>
      </c>
      <c r="AC313" s="235" cm="1">
        <f t="array" ref="AC313">_xlfn.XLOOKUP($A313&amp;$B313,'[3]产值及收款计划（2026）'!$A:$A&amp;'[3]产值及收款计划（2026）'!$B:$B,'[3]产值及收款计划（2026）'!AC:AC)</f>
        <v>0</v>
      </c>
      <c r="AD313" s="235" cm="1">
        <f t="array" ref="AD313">_xlfn.XLOOKUP($A313&amp;$B313,'[3]产值及收款计划（2026）'!$A:$A&amp;'[3]产值及收款计划（2026）'!$B:$B,'[3]产值及收款计划（2026）'!AD:AD)</f>
        <v>0</v>
      </c>
      <c r="AE313" s="235" cm="1">
        <f t="array" ref="AE313">_xlfn.XLOOKUP($A313&amp;$B313,'[3]产值及收款计划（2026）'!$A:$A&amp;'[3]产值及收款计划（2026）'!$B:$B,'[3]产值及收款计划（2026）'!AE:AE)</f>
        <v>0</v>
      </c>
      <c r="AF313" s="235" cm="1">
        <f t="array" ref="AF313">_xlfn.XLOOKUP($A313&amp;$B313,'[3]产值及收款计划（2026）'!$A:$A&amp;'[3]产值及收款计划（2026）'!$B:$B,'[3]产值及收款计划（2026）'!AF:AF)</f>
        <v>0</v>
      </c>
      <c r="AG313" s="235" cm="1">
        <f t="array" ref="AG313">_xlfn.XLOOKUP($A313&amp;$B313,'[3]产值及收款计划（2026）'!$A:$A&amp;'[3]产值及收款计划（2026）'!$B:$B,'[3]产值及收款计划（2026）'!AG:AG)</f>
        <v>0</v>
      </c>
      <c r="AH313" s="235" cm="1">
        <f t="array" ref="AH313">_xlfn.XLOOKUP($A313&amp;$B313,'[3]产值及收款计划（2026）'!$A:$A&amp;'[3]产值及收款计划（2026）'!$B:$B,'[3]产值及收款计划（2026）'!AH:AH)</f>
        <v>0</v>
      </c>
      <c r="AI313" s="235" cm="1">
        <f t="array" ref="AI313">_xlfn.XLOOKUP($A313&amp;$B313,'[3]产值及收款计划（2026）'!$A:$A&amp;'[3]产值及收款计划（2026）'!$B:$B,'[3]产值及收款计划（2026）'!AI:AI)</f>
        <v>0</v>
      </c>
      <c r="AJ313" s="235" cm="1">
        <f t="array" ref="AJ313">_xlfn.XLOOKUP($A313&amp;$B313,'[3]产值及收款计划（2026）'!$A:$A&amp;'[3]产值及收款计划（2026）'!$B:$B,'[3]产值及收款计划（2026）'!AJ:AJ)</f>
        <v>0</v>
      </c>
      <c r="AK313" s="235" cm="1">
        <f t="array" ref="AK313">_xlfn.XLOOKUP($A313&amp;$B313,'[3]产值及收款计划（2026）'!$A:$A&amp;'[3]产值及收款计划（2026）'!$B:$B,'[3]产值及收款计划（2026）'!AK:AK)</f>
        <v>0</v>
      </c>
      <c r="AL313" s="235" cm="1">
        <f t="array" ref="AL313">_xlfn.XLOOKUP($A313&amp;$B313,'[3]产值及收款计划（2026）'!$A:$A&amp;'[3]产值及收款计划（2026）'!$B:$B,'[3]产值及收款计划（2026）'!AL:AL)</f>
        <v>0</v>
      </c>
      <c r="AM313" s="242" cm="1">
        <f t="array" ref="AM313">_xlfn.LET(_xlpm.勾选月份状态数组,TRANSPOSE('PPT(12-15页）-TOP10'!$A$3:$A$14),_xlpm.选择数据区,IF('PPT(12-15页）-TOP10'!$E$3="收款",$BA313:$BL313,$AA313:$AL313),SUM(_xlfn._xlws.FILTER(_xlpm.选择数据区,_xlpm.勾选月份状态数组,"")))</f>
        <v>0</v>
      </c>
      <c r="AN313" s="235" t="e">
        <f>_xlfn.XLOOKUP($C313,应收未收表!$T:$T,应收未收表!AA:AA)</f>
        <v>#N/A</v>
      </c>
      <c r="AO313" s="235" t="e">
        <f>_xlfn.XLOOKUP($C313,应收未收表!$T:$T,应收未收表!AB:AB)</f>
        <v>#N/A</v>
      </c>
      <c r="AP313" s="235" t="e">
        <f>_xlfn.XLOOKUP($C313,应收未收表!$T:$T,应收未收表!AC:AC)</f>
        <v>#N/A</v>
      </c>
      <c r="AQ313" s="235" t="e">
        <f>_xlfn.XLOOKUP($C313,应收未收表!$T:$T,应收未收表!AE:AE)</f>
        <v>#N/A</v>
      </c>
      <c r="AR313" s="235" t="e">
        <f>_xlfn.XLOOKUP($C313,应收未收表!$T:$T,应收未收表!AF:AF)</f>
        <v>#N/A</v>
      </c>
      <c r="AS313" s="235" t="e" cm="1">
        <f t="array" ref="AS313">_xlfn.XLOOKUP($A313&amp;$B313,'[3]产值及收款计划（2026）'!$A:$A&amp;'[3]产值及收款计划（2026）'!$B:$B,'[3]产值及收款计划（2026）'!AS:AS)</f>
        <v>#REF!</v>
      </c>
      <c r="AT313" s="235" t="e" cm="1">
        <f t="array" ref="AT313">_xlfn.XLOOKUP($A313&amp;$B313,'[3]产值及收款计划（2026）'!$A:$A&amp;'[3]产值及收款计划（2026）'!$B:$B,'[3]产值及收款计划（2026）'!AT:AT)</f>
        <v>#REF!</v>
      </c>
      <c r="AU313" s="235" t="e" cm="1">
        <f t="array" ref="AU313">_xlfn.XLOOKUP($A313&amp;$B313,'[3]产值及收款计划（2026）'!$A:$A&amp;'[3]产值及收款计划（2026）'!$B:$B,'[3]产值及收款计划（2026）'!AU:AU)</f>
        <v>#REF!</v>
      </c>
      <c r="AV313" s="235" t="e" cm="1">
        <f t="array" ref="AV313">_xlfn.XLOOKUP($A313&amp;$B313,'[3]产值及收款计划（2026）'!$A:$A&amp;'[3]产值及收款计划（2026）'!$B:$B,'[3]产值及收款计划（2026）'!AV:AV)</f>
        <v>#REF!</v>
      </c>
      <c r="AW313" s="235" cm="1">
        <f t="array" ref="AW313">_xlfn.XLOOKUP($A313&amp;$B313,'[3]产值及收款计划（2026）'!$A:$A&amp;'[3]产值及收款计划（2026）'!$B:$B,'[3]产值及收款计划（2026）'!AW:AW)</f>
        <v>120</v>
      </c>
      <c r="AX313" s="235" cm="1">
        <f t="array" ref="AX313">_xlfn.XLOOKUP($A313&amp;$B313,'[3]产值及收款计划（2026）'!$A:$A&amp;'[3]产值及收款计划（2026）'!$B:$B,'[3]产值及收款计划（2026）'!AX:AX)</f>
        <v>80</v>
      </c>
      <c r="AY313" s="235" cm="1">
        <f t="array" ref="AY313">_xlfn.XLOOKUP($A313&amp;$B313,'[3]产值及收款计划（2026）'!$A:$A&amp;'[3]产值及收款计划（2026）'!$B:$B,'[3]产值及收款计划（2026）'!AY:AY)</f>
        <v>200</v>
      </c>
      <c r="AZ313" s="235" cm="1">
        <f t="array" ref="AZ313">_xlfn.XLOOKUP($A313&amp;$B313,'[3]产值及收款计划（2026）'!$A:$A&amp;'[3]产值及收款计划（2026）'!$B:$B,'[3]产值及收款计划（2026）'!AZ:AZ)</f>
        <v>200</v>
      </c>
      <c r="BA313" s="235" cm="1">
        <f t="array" ref="BA313">_xlfn.XLOOKUP($A313&amp;$B313,'[3]产值及收款计划（2026）'!$A:$A&amp;'[3]产值及收款计划（2026）'!$B:$B,'[3]产值及收款计划（2026）'!BA:BA)</f>
        <v>80</v>
      </c>
      <c r="BB313" s="235" cm="1">
        <f t="array" ref="BB313">_xlfn.XLOOKUP($A313&amp;$B313,'[3]产值及收款计划（2026）'!$A:$A&amp;'[3]产值及收款计划（2026）'!$B:$B,'[3]产值及收款计划（2026）'!BB:BB)</f>
        <v>80</v>
      </c>
      <c r="BC313" s="235" cm="1">
        <f t="array" ref="BC313">_xlfn.XLOOKUP($A313&amp;$B313,'[3]产值及收款计划（2026）'!$A:$A&amp;'[3]产值及收款计划（2026）'!$B:$B,'[3]产值及收款计划（2026）'!BC:BC)</f>
        <v>180</v>
      </c>
      <c r="BD313" s="235" cm="1">
        <f t="array" ref="BD313">_xlfn.XLOOKUP($A313&amp;$B313,'[3]产值及收款计划（2026）'!$A:$A&amp;'[3]产值及收款计划（2026）'!$B:$B,'[3]产值及收款计划（2026）'!BD:BD)</f>
        <v>0</v>
      </c>
      <c r="BE313" s="235" cm="1">
        <f t="array" ref="BE313">_xlfn.XLOOKUP($A313&amp;$B313,'[3]产值及收款计划（2026）'!$A:$A&amp;'[3]产值及收款计划（2026）'!$B:$B,'[3]产值及收款计划（2026）'!BE:BE)</f>
        <v>0</v>
      </c>
      <c r="BF313" s="235" cm="1">
        <f t="array" ref="BF313">_xlfn.XLOOKUP($A313&amp;$B313,'[3]产值及收款计划（2026）'!$A:$A&amp;'[3]产值及收款计划（2026）'!$B:$B,'[3]产值及收款计划（2026）'!BF:BF)</f>
        <v>20</v>
      </c>
      <c r="BG313" s="235" cm="1">
        <f t="array" ref="BG313">_xlfn.XLOOKUP($A313&amp;$B313,'[3]产值及收款计划（2026）'!$A:$A&amp;'[3]产值及收款计划（2026）'!$B:$B,'[3]产值及收款计划（2026）'!BG:BG)</f>
        <v>0</v>
      </c>
      <c r="BH313" s="235" cm="1">
        <f t="array" ref="BH313">_xlfn.XLOOKUP($A313&amp;$B313,'[3]产值及收款计划（2026）'!$A:$A&amp;'[3]产值及收款计划（2026）'!$B:$B,'[3]产值及收款计划（2026）'!BH:BH)</f>
        <v>0</v>
      </c>
      <c r="BI313" s="235" cm="1">
        <f t="array" ref="BI313">_xlfn.XLOOKUP($A313&amp;$B313,'[3]产值及收款计划（2026）'!$A:$A&amp;'[3]产值及收款计划（2026）'!$B:$B,'[3]产值及收款计划（2026）'!BI:BI)</f>
        <v>0</v>
      </c>
      <c r="BJ313" s="235" cm="1">
        <f t="array" ref="BJ313">_xlfn.XLOOKUP($A313&amp;$B313,'[3]产值及收款计划（2026）'!$A:$A&amp;'[3]产值及收款计划（2026）'!$B:$B,'[3]产值及收款计划（2026）'!BJ:BJ)</f>
        <v>0</v>
      </c>
      <c r="BK313" s="235" cm="1">
        <f t="array" ref="BK313">_xlfn.XLOOKUP($A313&amp;$B313,'[3]产值及收款计划（2026）'!$A:$A&amp;'[3]产值及收款计划（2026）'!$B:$B,'[3]产值及收款计划（2026）'!BK:BK)</f>
        <v>0</v>
      </c>
      <c r="BL313" s="235" cm="1">
        <f t="array" ref="BL313">_xlfn.XLOOKUP($A313&amp;$B313,'[3]产值及收款计划（2026）'!$A:$A&amp;'[3]产值及收款计划（2026）'!$B:$B,'[3]产值及收款计划（2026）'!BL:BL)</f>
        <v>0</v>
      </c>
      <c r="BM313" s="235"/>
      <c r="BN313" s="235"/>
      <c r="BO313" s="235"/>
      <c r="BP313" s="235"/>
      <c r="BQ313" s="235">
        <f>_xlfn.XLOOKUP($C313,应收未收表!$AJ:$AJ,应收未收表!AK:AK)</f>
        <v>260</v>
      </c>
      <c r="BR313" s="235">
        <f>_xlfn.XLOOKUP($C313,应收未收表!$AJ:$AJ,应收未收表!AL:AL)</f>
        <v>260</v>
      </c>
      <c r="BS313" s="235" t="str">
        <f>_xlfn.XLOOKUP($C313,应收未收表!$AJ:$AJ,应收未收表!AM:AM)</f>
        <v>春节后一季度内落实且已上报一季度计划</v>
      </c>
      <c r="BT313" s="235">
        <f>_xlfn.XLOOKUP($C313,应收未收表!$AJ:$AJ,应收未收表!AN:AN)</f>
        <v>0</v>
      </c>
      <c r="BU313" s="234" t="str" cm="1">
        <f t="array" ref="BU313">_xlfn.XLOOKUP($A313&amp;$B313,'[3]产值及收款计划（2026）'!$A:$A&amp;'[3]产值及收款计划（2026）'!$B:$B,'[3]产值及收款计划（2026）'!BQ:BQ)</f>
        <v>上海建元财务管理有限公司</v>
      </c>
      <c r="BV313" s="235" t="e" cm="1">
        <f t="array" ref="BV313">_xlfn.XLOOKUP($A313&amp;$B313,'[3]产值及收款计划（2026）'!$A:$A&amp;'[3]产值及收款计划（2026）'!$B:$B,'[3]产值及收款计划（2026）'!BR:BR)</f>
        <v>#REF!</v>
      </c>
      <c r="CE313" s="235" cm="1">
        <f t="array" ref="CE313">_xlfn.XLOOKUP($A313&amp;$B313,'[3]产值及收款计划（2026）'!$A:$A&amp;'[3]产值及收款计划（2026）'!$B:$B,'[3]产值及收款计划（2026）'!CA:CA)</f>
        <v>0</v>
      </c>
      <c r="CF313" s="235" cm="1">
        <f t="array" ref="CF313">_xlfn.XLOOKUP($A313&amp;$B313,'[3]产值及收款计划（2026）'!$A:$A&amp;'[3]产值及收款计划（2026）'!$B:$B,'[3]产值及收款计划（2026）'!CB:CB)</f>
        <v>0</v>
      </c>
      <c r="CG313" s="235" cm="1">
        <f t="array" ref="CG313">_xlfn.XLOOKUP($A313&amp;$B313,'[3]产值及收款计划（2026）'!$A:$A&amp;'[3]产值及收款计划（2026）'!$B:$B,'[3]产值及收款计划（2026）'!CC:CC)</f>
        <v>0</v>
      </c>
      <c r="CH313" s="235" cm="1">
        <f t="array" ref="CH313">_xlfn.XLOOKUP($A313&amp;$B313,'[3]产值及收款计划（2026）'!$A:$A&amp;'[3]产值及收款计划（2026）'!$B:$B,'[3]产值及收款计划（2026）'!CD:CD)</f>
        <v>0</v>
      </c>
      <c r="CI313" s="235" cm="1">
        <f t="array" ref="CI313">_xlfn.XLOOKUP($A313&amp;$B313,'[3]产值及收款计划（2026）'!$A:$A&amp;'[3]产值及收款计划（2026）'!$B:$B,'[3]产值及收款计划（2026）'!CE:CE)</f>
        <v>0</v>
      </c>
      <c r="CJ313" s="235" cm="1">
        <f t="array" ref="CJ313">_xlfn.XLOOKUP($A313&amp;$B313,'[3]产值及收款计划（2026）'!$A:$A&amp;'[3]产值及收款计划（2026）'!$B:$B,'[3]产值及收款计划（2026）'!CF:CF)</f>
        <v>0</v>
      </c>
      <c r="CK313" s="235" cm="1">
        <f t="array" ref="CK313">_xlfn.XLOOKUP($A313&amp;$B313,'[3]产值及收款计划（2026）'!$A:$A&amp;'[3]产值及收款计划（2026）'!$B:$B,'[3]产值及收款计划（2026）'!CG:CG)</f>
        <v>0</v>
      </c>
      <c r="CL313" s="235" cm="1">
        <f t="array" ref="CL313">_xlfn.XLOOKUP($A313&amp;$B313,'[3]产值及收款计划（2026）'!$A:$A&amp;'[3]产值及收款计划（2026）'!$B:$B,'[3]产值及收款计划（2026）'!CH:CH)</f>
        <v>0</v>
      </c>
      <c r="CM313" s="235" cm="1">
        <f t="array" ref="CM313">_xlfn.XLOOKUP($A313&amp;$B313,'[3]产值及收款计划（2026）'!$A:$A&amp;'[3]产值及收款计划（2026）'!$B:$B,'[3]产值及收款计划（2026）'!CI:CI)</f>
        <v>0</v>
      </c>
      <c r="CN313" s="235" cm="1">
        <f t="array" ref="CN313">_xlfn.XLOOKUP($A313&amp;$B313,'[3]产值及收款计划（2026）'!$A:$A&amp;'[3]产值及收款计划（2026）'!$B:$B,'[3]产值及收款计划（2026）'!CJ:CJ)</f>
        <v>0</v>
      </c>
      <c r="CO313" s="235" cm="1">
        <f t="array" ref="CO313">_xlfn.XLOOKUP($A313&amp;$B313,'[3]产值及收款计划（2026）'!$A:$A&amp;'[3]产值及收款计划（2026）'!$B:$B,'[3]产值及收款计划（2026）'!CK:CK)</f>
        <v>0</v>
      </c>
      <c r="CP313" s="235" cm="1">
        <f t="array" ref="CP313">_xlfn.XLOOKUP($A313&amp;$B313,'[3]产值及收款计划（2026）'!$A:$A&amp;'[3]产值及收款计划（2026）'!$B:$B,'[3]产值及收款计划（2026）'!CL:CL)</f>
        <v>0</v>
      </c>
      <c r="DE313" s="235" cm="1">
        <f t="array" ref="DE313">_xlfn.XLOOKUP($A313&amp;$B313,'[3]产值及收款计划（2026）'!$A:$A&amp;'[3]产值及收款计划（2026）'!$B:$B,'[3]产值及收款计划（2026）'!DA:DA)</f>
        <v>0</v>
      </c>
      <c r="DF313" s="235" cm="1">
        <f t="array" ref="DF313">_xlfn.XLOOKUP($A313&amp;$B313,'[3]产值及收款计划（2026）'!$A:$A&amp;'[3]产值及收款计划（2026）'!$B:$B,'[3]产值及收款计划（2026）'!DB:DB)</f>
        <v>80</v>
      </c>
      <c r="DG313" s="235" cm="1">
        <f t="array" ref="DG313">_xlfn.XLOOKUP($A313&amp;$B313,'[3]产值及收款计划（2026）'!$A:$A&amp;'[3]产值及收款计划（2026）'!$B:$B,'[3]产值及收款计划（2026）'!DC:DC)</f>
        <v>0</v>
      </c>
      <c r="DH313" s="235" cm="1">
        <f t="array" ref="DH313">_xlfn.XLOOKUP($A313&amp;$B313,'[3]产值及收款计划（2026）'!$A:$A&amp;'[3]产值及收款计划（2026）'!$B:$B,'[3]产值及收款计划（2026）'!DD:DD)</f>
        <v>0</v>
      </c>
      <c r="DI313" s="235" cm="1">
        <f t="array" ref="DI313">_xlfn.XLOOKUP($A313&amp;$B313,'[3]产值及收款计划（2026）'!$A:$A&amp;'[3]产值及收款计划（2026）'!$B:$B,'[3]产值及收款计划（2026）'!DE:DE)</f>
        <v>0</v>
      </c>
      <c r="DJ313" s="235" cm="1">
        <f t="array" ref="DJ313">_xlfn.XLOOKUP($A313&amp;$B313,'[3]产值及收款计划（2026）'!$A:$A&amp;'[3]产值及收款计划（2026）'!$B:$B,'[3]产值及收款计划（2026）'!DF:DF)</f>
        <v>0</v>
      </c>
      <c r="DK313" s="235" cm="1">
        <f t="array" ref="DK313">_xlfn.XLOOKUP($A313&amp;$B313,'[3]产值及收款计划（2026）'!$A:$A&amp;'[3]产值及收款计划（2026）'!$B:$B,'[3]产值及收款计划（2026）'!DG:DG)</f>
        <v>0</v>
      </c>
      <c r="DL313" s="235" cm="1">
        <f t="array" ref="DL313">_xlfn.XLOOKUP($A313&amp;$B313,'[3]产值及收款计划（2026）'!$A:$A&amp;'[3]产值及收款计划（2026）'!$B:$B,'[3]产值及收款计划（2026）'!DH:DH)</f>
        <v>0</v>
      </c>
      <c r="DM313" s="235" cm="1">
        <f t="array" ref="DM313">_xlfn.XLOOKUP($A313&amp;$B313,'[3]产值及收款计划（2026）'!$A:$A&amp;'[3]产值及收款计划（2026）'!$B:$B,'[3]产值及收款计划（2026）'!DI:DI)</f>
        <v>0</v>
      </c>
      <c r="DN313" s="235" cm="1">
        <f t="array" ref="DN313">_xlfn.XLOOKUP($A313&amp;$B313,'[3]产值及收款计划（2026）'!$A:$A&amp;'[3]产值及收款计划（2026）'!$B:$B,'[3]产值及收款计划（2026）'!DJ:DJ)</f>
        <v>0</v>
      </c>
      <c r="DO313" s="235" cm="1">
        <f t="array" ref="DO313">_xlfn.XLOOKUP($A313&amp;$B313,'[3]产值及收款计划（2026）'!$A:$A&amp;'[3]产值及收款计划（2026）'!$B:$B,'[3]产值及收款计划（2026）'!DK:DK)</f>
        <v>0</v>
      </c>
      <c r="DP313" s="235" cm="1">
        <f t="array" ref="DP313">_xlfn.XLOOKUP($A313&amp;$B313,'[3]产值及收款计划（2026）'!$A:$A&amp;'[3]产值及收款计划（2026）'!$B:$B,'[3]产值及收款计划（2026）'!DL:DL)</f>
        <v>0</v>
      </c>
      <c r="DQ313" s="243"/>
      <c r="DR313" s="229"/>
    </row>
    <row r="314" ht="60.75" spans="1:122">
      <c r="A314" s="233">
        <f t="shared" si="21"/>
        <v>22</v>
      </c>
      <c r="B314" s="233" t="s">
        <v>27</v>
      </c>
      <c r="C314" s="234" t="str" cm="1">
        <f t="array" ref="C314">_xlfn.XLOOKUP($A314&amp;$B314,'[3]产值及收款计划（2026）'!$A:$A&amp;'[3]产值及收款计划（2026）'!$B:$B,'[3]产值及收款计划（2026）'!C:C)</f>
        <v>SZJT202570001</v>
      </c>
      <c r="D314" s="234" t="str" cm="1">
        <f t="array" ref="D314">_xlfn.XLOOKUP($A314&amp;$B314,'[3]产值及收款计划（2026）'!$A:$A&amp;'[3]产值及收款计划（2026）'!$B:$B,'[3]产值及收款计划（2026）'!D:D)</f>
        <v>2025年数据库运维服务</v>
      </c>
      <c r="E314" s="235" cm="1">
        <f t="array" ref="E314">_xlfn.XLOOKUP($A314&amp;$B314,'[3]产值及收款计划（2026）'!$A:$A&amp;'[3]产值及收款计划（2026）'!$B:$B,'[3]产值及收款计划（2026）'!E:E)</f>
        <v>23</v>
      </c>
      <c r="F314" s="235" cm="1">
        <f t="array" ref="F314">_xlfn.XLOOKUP($A314&amp;$B314,'[3]产值及收款计划（2026）'!$A:$A&amp;'[3]产值及收款计划（2026）'!$B:$B,'[3]产值及收款计划（2026）'!F:F)</f>
        <v>23</v>
      </c>
      <c r="G314" s="235" cm="1">
        <f t="array" ref="G314">_xlfn.XLOOKUP($A314&amp;$B314,'[3]产值及收款计划（2026）'!$A:$A&amp;'[3]产值及收款计划（2026）'!$B:$B,'[3]产值及收款计划（2026）'!G:G)</f>
        <v>23</v>
      </c>
      <c r="H314" s="235" cm="1">
        <f t="array" ref="H314">_xlfn.XLOOKUP($A314&amp;$B314,'[3]产值及收款计划（2026）'!$A:$A&amp;'[3]产值及收款计划（2026）'!$B:$B,'[3]产值及收款计划（2026）'!H:H)</f>
        <v>4</v>
      </c>
      <c r="I314" s="236" cm="1">
        <f t="array" ref="I314">_xlfn.XLOOKUP($A314&amp;$B314,'[3]产值及收款计划（2026）'!$A:$A&amp;'[3]产值及收款计划（2026）'!$B:$B,'[3]产值及收款计划（2026）'!I:I)</f>
        <v>0.173913043478261</v>
      </c>
      <c r="J314" s="237" cm="1">
        <f t="array" ref="J314">_xlfn.XLOOKUP($A314&amp;$B314,'[3]产值及收款计划（2026）'!$A:$A&amp;'[3]产值及收款计划（2026）'!$B:$B,'[3]产值及收款计划（2026）'!J:J)</f>
        <v>0.06</v>
      </c>
      <c r="K314" s="235" t="e" cm="1">
        <f t="array" ref="K314">_xlfn.XLOOKUP($A314&amp;$B314,'[3]产值及收款计划（2026）'!$A:$A&amp;'[3]产值及收款计划（2026）'!$B:$B,'[3]产值及收款计划（2026）'!K:K)</f>
        <v>#REF!</v>
      </c>
      <c r="L314" s="235" t="e" cm="1">
        <f t="array" ref="L314">_xlfn.XLOOKUP($A314&amp;$B314,'[3]产值及收款计划（2026）'!$A:$A&amp;'[3]产值及收款计划（2026）'!$B:$B,'[3]产值及收款计划（2026）'!L:L)</f>
        <v>#REF!</v>
      </c>
      <c r="M314" s="235" t="str" cm="1">
        <f t="array" ref="M314">_xlfn.XLOOKUP($A314&amp;$B314,'[3]产值及收款计划（2026）'!$A:$A&amp;'[3]产值及收款计划（2026）'!$B:$B,'[3]产值及收款计划（2026）'!M:M)</f>
        <v>主导</v>
      </c>
      <c r="N314" s="235" cm="1">
        <f t="array" ref="N314">_xlfn.XLOOKUP($A314&amp;$B314,'[3]产值及收款计划（2026）'!$A:$A&amp;'[3]产值及收款计划（2026）'!$B:$B,'[3]产值及收款计划（2026）'!N:N)</f>
        <v>0</v>
      </c>
      <c r="O314" s="235" t="str" cm="1">
        <f t="array" ref="O314">_xlfn.XLOOKUP($A314&amp;$B314,'[3]产值及收款计划（2026）'!$A:$A&amp;'[3]产值及收款计划（2026）'!$B:$B,'[3]产值及收款计划（2026）'!O:O)</f>
        <v>侯捷</v>
      </c>
      <c r="P314" s="234" t="str" cm="1">
        <f t="array" ref="P314">_xlfn.XLOOKUP($A314&amp;$B314,'[3]产值及收款计划（2026）'!$A:$A&amp;'[3]产值及收款计划（2026）'!$B:$B,'[3]产值及收款计划（2026）'!P:P)</f>
        <v>25已完结</v>
      </c>
      <c r="Q314" s="235" t="e" cm="1">
        <f t="array" ref="Q314">_xlfn.XLOOKUP($A314&amp;$B314,'[3]产值及收款计划（2026）'!$A:$A&amp;'[3]产值及收款计划（2026）'!$B:$B,'[3]产值及收款计划（2026）'!Q:Q)</f>
        <v>#REF!</v>
      </c>
      <c r="R314" s="235" t="e" cm="1">
        <f t="array" ref="R314">_xlfn.XLOOKUP($A314&amp;$B314,'[3]产值及收款计划（2026）'!$A:$A&amp;'[3]产值及收款计划（2026）'!$B:$B,'[3]产值及收款计划（2026）'!R:R)</f>
        <v>#REF!</v>
      </c>
      <c r="S314" s="235" t="e" cm="1">
        <f t="array" ref="S314">_xlfn.XLOOKUP($A314&amp;$B314,'[3]产值及收款计划（2026）'!$A:$A&amp;'[3]产值及收款计划（2026）'!$B:$B,'[3]产值及收款计划（2026）'!S:S)</f>
        <v>#REF!</v>
      </c>
      <c r="T314" s="235" cm="1">
        <f t="array" ref="T314">_xlfn.XLOOKUP($A314&amp;$B314,'[3]产值及收款计划（2026）'!$A:$A&amp;'[3]产值及收款计划（2026）'!$B:$B,'[3]产值及收款计划（2026）'!T:T)</f>
        <v>23</v>
      </c>
      <c r="U314" s="235" cm="1">
        <f t="array" ref="U314">_xlfn.XLOOKUP($A314&amp;$B314,'[3]产值及收款计划（2026）'!$A:$A&amp;'[3]产值及收款计划（2026）'!$B:$B,'[3]产值及收款计划（2026）'!U:U)</f>
        <v>0</v>
      </c>
      <c r="V314" s="235" cm="1">
        <f t="array" ref="V314">_xlfn.XLOOKUP($A314&amp;$B314,'[3]产值及收款计划（2026）'!$A:$A&amp;'[3]产值及收款计划（2026）'!$B:$B,'[3]产值及收款计划（2026）'!V:V)</f>
        <v>0</v>
      </c>
      <c r="W314" s="235" t="e" cm="1">
        <f t="array" ref="W314">_xlfn.XLOOKUP($A314&amp;$B314,'[3]产值及收款计划（2026）'!$A:$A&amp;'[3]产值及收款计划（2026）'!$B:$B,'[3]产值及收款计划（2026）'!W:W)</f>
        <v>#REF!</v>
      </c>
      <c r="X314" s="235" t="e" cm="1">
        <f t="array" ref="X314">_xlfn.XLOOKUP($A314&amp;$B314,'[3]产值及收款计划（2026）'!$A:$A&amp;'[3]产值及收款计划（2026）'!$B:$B,'[3]产值及收款计划（2026）'!X:X)</f>
        <v>#REF!</v>
      </c>
      <c r="Y314" s="235" t="e" cm="1">
        <f t="array" ref="Y314">_xlfn.XLOOKUP($A314&amp;$B314,'[3]产值及收款计划（2026）'!$A:$A&amp;'[3]产值及收款计划（2026）'!$B:$B,'[3]产值及收款计划（2026）'!Y:Y)</f>
        <v>#REF!</v>
      </c>
      <c r="Z314" s="235" t="e" cm="1">
        <f t="array" ref="Z314">_xlfn.XLOOKUP($A314&amp;$B314,'[3]产值及收款计划（2026）'!$A:$A&amp;'[3]产值及收款计划（2026）'!$B:$B,'[3]产值及收款计划（2026）'!Z:Z)</f>
        <v>#REF!</v>
      </c>
      <c r="AA314" s="235" cm="1">
        <f t="array" ref="AA314">_xlfn.XLOOKUP($A314&amp;$B314,'[3]产值及收款计划（2026）'!$A:$A&amp;'[3]产值及收款计划（2026）'!$B:$B,'[3]产值及收款计划（2026）'!AA:AA)</f>
        <v>0</v>
      </c>
      <c r="AB314" s="235" cm="1">
        <f t="array" ref="AB314">_xlfn.XLOOKUP($A314&amp;$B314,'[3]产值及收款计划（2026）'!$A:$A&amp;'[3]产值及收款计划（2026）'!$B:$B,'[3]产值及收款计划（2026）'!AB:AB)</f>
        <v>0</v>
      </c>
      <c r="AC314" s="235" cm="1">
        <f t="array" ref="AC314">_xlfn.XLOOKUP($A314&amp;$B314,'[3]产值及收款计划（2026）'!$A:$A&amp;'[3]产值及收款计划（2026）'!$B:$B,'[3]产值及收款计划（2026）'!AC:AC)</f>
        <v>0</v>
      </c>
      <c r="AD314" s="235" cm="1">
        <f t="array" ref="AD314">_xlfn.XLOOKUP($A314&amp;$B314,'[3]产值及收款计划（2026）'!$A:$A&amp;'[3]产值及收款计划（2026）'!$B:$B,'[3]产值及收款计划（2026）'!AD:AD)</f>
        <v>0</v>
      </c>
      <c r="AE314" s="235" cm="1">
        <f t="array" ref="AE314">_xlfn.XLOOKUP($A314&amp;$B314,'[3]产值及收款计划（2026）'!$A:$A&amp;'[3]产值及收款计划（2026）'!$B:$B,'[3]产值及收款计划（2026）'!AE:AE)</f>
        <v>0</v>
      </c>
      <c r="AF314" s="235" cm="1">
        <f t="array" ref="AF314">_xlfn.XLOOKUP($A314&amp;$B314,'[3]产值及收款计划（2026）'!$A:$A&amp;'[3]产值及收款计划（2026）'!$B:$B,'[3]产值及收款计划（2026）'!AF:AF)</f>
        <v>0</v>
      </c>
      <c r="AG314" s="235" cm="1">
        <f t="array" ref="AG314">_xlfn.XLOOKUP($A314&amp;$B314,'[3]产值及收款计划（2026）'!$A:$A&amp;'[3]产值及收款计划（2026）'!$B:$B,'[3]产值及收款计划（2026）'!AG:AG)</f>
        <v>0</v>
      </c>
      <c r="AH314" s="235" cm="1">
        <f t="array" ref="AH314">_xlfn.XLOOKUP($A314&amp;$B314,'[3]产值及收款计划（2026）'!$A:$A&amp;'[3]产值及收款计划（2026）'!$B:$B,'[3]产值及收款计划（2026）'!AH:AH)</f>
        <v>0</v>
      </c>
      <c r="AI314" s="235" cm="1">
        <f t="array" ref="AI314">_xlfn.XLOOKUP($A314&amp;$B314,'[3]产值及收款计划（2026）'!$A:$A&amp;'[3]产值及收款计划（2026）'!$B:$B,'[3]产值及收款计划（2026）'!AI:AI)</f>
        <v>0</v>
      </c>
      <c r="AJ314" s="235" cm="1">
        <f t="array" ref="AJ314">_xlfn.XLOOKUP($A314&amp;$B314,'[3]产值及收款计划（2026）'!$A:$A&amp;'[3]产值及收款计划（2026）'!$B:$B,'[3]产值及收款计划（2026）'!AJ:AJ)</f>
        <v>0</v>
      </c>
      <c r="AK314" s="235" cm="1">
        <f t="array" ref="AK314">_xlfn.XLOOKUP($A314&amp;$B314,'[3]产值及收款计划（2026）'!$A:$A&amp;'[3]产值及收款计划（2026）'!$B:$B,'[3]产值及收款计划（2026）'!AK:AK)</f>
        <v>0</v>
      </c>
      <c r="AL314" s="235" cm="1">
        <f t="array" ref="AL314">_xlfn.XLOOKUP($A314&amp;$B314,'[3]产值及收款计划（2026）'!$A:$A&amp;'[3]产值及收款计划（2026）'!$B:$B,'[3]产值及收款计划（2026）'!AL:AL)</f>
        <v>0</v>
      </c>
      <c r="AM314" s="242" cm="1">
        <f t="array" ref="AM314">_xlfn.LET(_xlpm.勾选月份状态数组,TRANSPOSE('PPT(12-15页）-TOP10'!$A$3:$A$14),_xlpm.选择数据区,IF('PPT(12-15页）-TOP10'!$E$3="收款",$BA314:$BL314,$AA314:$AL314),SUM(_xlfn._xlws.FILTER(_xlpm.选择数据区,_xlpm.勾选月份状态数组,"")))</f>
        <v>0</v>
      </c>
      <c r="AN314" s="235" t="e">
        <f>_xlfn.XLOOKUP($C314,应收未收表!$T:$T,应收未收表!AA:AA)</f>
        <v>#N/A</v>
      </c>
      <c r="AO314" s="235" t="e">
        <f>_xlfn.XLOOKUP($C314,应收未收表!$T:$T,应收未收表!AB:AB)</f>
        <v>#N/A</v>
      </c>
      <c r="AP314" s="235" t="e">
        <f>_xlfn.XLOOKUP($C314,应收未收表!$T:$T,应收未收表!AC:AC)</f>
        <v>#N/A</v>
      </c>
      <c r="AQ314" s="235" t="e">
        <f>_xlfn.XLOOKUP($C314,应收未收表!$T:$T,应收未收表!AE:AE)</f>
        <v>#N/A</v>
      </c>
      <c r="AR314" s="235" t="e">
        <f>_xlfn.XLOOKUP($C314,应收未收表!$T:$T,应收未收表!AF:AF)</f>
        <v>#N/A</v>
      </c>
      <c r="AS314" s="235" t="e" cm="1">
        <f t="array" ref="AS314">_xlfn.XLOOKUP($A314&amp;$B314,'[3]产值及收款计划（2026）'!$A:$A&amp;'[3]产值及收款计划（2026）'!$B:$B,'[3]产值及收款计划（2026）'!AS:AS)</f>
        <v>#REF!</v>
      </c>
      <c r="AT314" s="235" t="e" cm="1">
        <f t="array" ref="AT314">_xlfn.XLOOKUP($A314&amp;$B314,'[3]产值及收款计划（2026）'!$A:$A&amp;'[3]产值及收款计划（2026）'!$B:$B,'[3]产值及收款计划（2026）'!AT:AT)</f>
        <v>#REF!</v>
      </c>
      <c r="AU314" s="235" t="e" cm="1">
        <f t="array" ref="AU314">_xlfn.XLOOKUP($A314&amp;$B314,'[3]产值及收款计划（2026）'!$A:$A&amp;'[3]产值及收款计划（2026）'!$B:$B,'[3]产值及收款计划（2026）'!AU:AU)</f>
        <v>#REF!</v>
      </c>
      <c r="AV314" s="235" t="e" cm="1">
        <f t="array" ref="AV314">_xlfn.XLOOKUP($A314&amp;$B314,'[3]产值及收款计划（2026）'!$A:$A&amp;'[3]产值及收款计划（2026）'!$B:$B,'[3]产值及收款计划（2026）'!AV:AV)</f>
        <v>#REF!</v>
      </c>
      <c r="AW314" s="235" cm="1">
        <f t="array" ref="AW314">_xlfn.XLOOKUP($A314&amp;$B314,'[3]产值及收款计划（2026）'!$A:$A&amp;'[3]产值及收款计划（2026）'!$B:$B,'[3]产值及收款计划（2026）'!AW:AW)</f>
        <v>16.1</v>
      </c>
      <c r="AX314" s="235" cm="1">
        <f t="array" ref="AX314">_xlfn.XLOOKUP($A314&amp;$B314,'[3]产值及收款计划（2026）'!$A:$A&amp;'[3]产值及收款计划（2026）'!$B:$B,'[3]产值及收款计划（2026）'!AX:AX)</f>
        <v>6.9</v>
      </c>
      <c r="AY314" s="235" cm="1">
        <f t="array" ref="AY314">_xlfn.XLOOKUP($A314&amp;$B314,'[3]产值及收款计划（2026）'!$A:$A&amp;'[3]产值及收款计划（2026）'!$B:$B,'[3]产值及收款计划（2026）'!AY:AY)</f>
        <v>0</v>
      </c>
      <c r="AZ314" s="235" cm="1">
        <f t="array" ref="AZ314">_xlfn.XLOOKUP($A314&amp;$B314,'[3]产值及收款计划（2026）'!$A:$A&amp;'[3]产值及收款计划（2026）'!$B:$B,'[3]产值及收款计划（2026）'!AZ:AZ)</f>
        <v>0</v>
      </c>
      <c r="BA314" s="235" cm="1">
        <f t="array" ref="BA314">_xlfn.XLOOKUP($A314&amp;$B314,'[3]产值及收款计划（2026）'!$A:$A&amp;'[3]产值及收款计划（2026）'!$B:$B,'[3]产值及收款计划（2026）'!BA:BA)</f>
        <v>6.9</v>
      </c>
      <c r="BB314" s="235" cm="1">
        <f t="array" ref="BB314">_xlfn.XLOOKUP($A314&amp;$B314,'[3]产值及收款计划（2026）'!$A:$A&amp;'[3]产值及收款计划（2026）'!$B:$B,'[3]产值及收款计划（2026）'!BB:BB)</f>
        <v>0</v>
      </c>
      <c r="BC314" s="235" cm="1">
        <f t="array" ref="BC314">_xlfn.XLOOKUP($A314&amp;$B314,'[3]产值及收款计划（2026）'!$A:$A&amp;'[3]产值及收款计划（2026）'!$B:$B,'[3]产值及收款计划（2026）'!BC:BC)</f>
        <v>0</v>
      </c>
      <c r="BD314" s="235" cm="1">
        <f t="array" ref="BD314">_xlfn.XLOOKUP($A314&amp;$B314,'[3]产值及收款计划（2026）'!$A:$A&amp;'[3]产值及收款计划（2026）'!$B:$B,'[3]产值及收款计划（2026）'!BD:BD)</f>
        <v>0</v>
      </c>
      <c r="BE314" s="235" cm="1">
        <f t="array" ref="BE314">_xlfn.XLOOKUP($A314&amp;$B314,'[3]产值及收款计划（2026）'!$A:$A&amp;'[3]产值及收款计划（2026）'!$B:$B,'[3]产值及收款计划（2026）'!BE:BE)</f>
        <v>0</v>
      </c>
      <c r="BF314" s="235" cm="1">
        <f t="array" ref="BF314">_xlfn.XLOOKUP($A314&amp;$B314,'[3]产值及收款计划（2026）'!$A:$A&amp;'[3]产值及收款计划（2026）'!$B:$B,'[3]产值及收款计划（2026）'!BF:BF)</f>
        <v>0</v>
      </c>
      <c r="BG314" s="235" cm="1">
        <f t="array" ref="BG314">_xlfn.XLOOKUP($A314&amp;$B314,'[3]产值及收款计划（2026）'!$A:$A&amp;'[3]产值及收款计划（2026）'!$B:$B,'[3]产值及收款计划（2026）'!BG:BG)</f>
        <v>0</v>
      </c>
      <c r="BH314" s="235" cm="1">
        <f t="array" ref="BH314">_xlfn.XLOOKUP($A314&amp;$B314,'[3]产值及收款计划（2026）'!$A:$A&amp;'[3]产值及收款计划（2026）'!$B:$B,'[3]产值及收款计划（2026）'!BH:BH)</f>
        <v>0</v>
      </c>
      <c r="BI314" s="235" cm="1">
        <f t="array" ref="BI314">_xlfn.XLOOKUP($A314&amp;$B314,'[3]产值及收款计划（2026）'!$A:$A&amp;'[3]产值及收款计划（2026）'!$B:$B,'[3]产值及收款计划（2026）'!BI:BI)</f>
        <v>0</v>
      </c>
      <c r="BJ314" s="235" cm="1">
        <f t="array" ref="BJ314">_xlfn.XLOOKUP($A314&amp;$B314,'[3]产值及收款计划（2026）'!$A:$A&amp;'[3]产值及收款计划（2026）'!$B:$B,'[3]产值及收款计划（2026）'!BJ:BJ)</f>
        <v>0</v>
      </c>
      <c r="BK314" s="235" cm="1">
        <f t="array" ref="BK314">_xlfn.XLOOKUP($A314&amp;$B314,'[3]产值及收款计划（2026）'!$A:$A&amp;'[3]产值及收款计划（2026）'!$B:$B,'[3]产值及收款计划（2026）'!BK:BK)</f>
        <v>0</v>
      </c>
      <c r="BL314" s="235" cm="1">
        <f t="array" ref="BL314">_xlfn.XLOOKUP($A314&amp;$B314,'[3]产值及收款计划（2026）'!$A:$A&amp;'[3]产值及收款计划（2026）'!$B:$B,'[3]产值及收款计划（2026）'!BL:BL)</f>
        <v>0</v>
      </c>
      <c r="BM314" s="235"/>
      <c r="BN314" s="235"/>
      <c r="BO314" s="235"/>
      <c r="BP314" s="235"/>
      <c r="BQ314" s="235">
        <f>_xlfn.XLOOKUP($C314,应收未收表!$AJ:$AJ,应收未收表!AK:AK)</f>
        <v>7</v>
      </c>
      <c r="BR314" s="235">
        <f>_xlfn.XLOOKUP($C314,应收未收表!$AJ:$AJ,应收未收表!AL:AL)</f>
        <v>7</v>
      </c>
      <c r="BS314" s="235" t="str">
        <f>_xlfn.XLOOKUP($C314,应收未收表!$AJ:$AJ,应收未收表!AM:AM)</f>
        <v>春节后一季度内落实且已上报一季度计划</v>
      </c>
      <c r="BT314" s="235">
        <f>_xlfn.XLOOKUP($C314,应收未收表!$AJ:$AJ,应收未收表!AN:AN)</f>
        <v>0</v>
      </c>
      <c r="BU314" s="234" t="str" cm="1">
        <f t="array" ref="BU314">_xlfn.XLOOKUP($A314&amp;$B314,'[3]产值及收款计划（2026）'!$A:$A&amp;'[3]产值及收款计划（2026）'!$B:$B,'[3]产值及收款计划（2026）'!BQ:BQ)</f>
        <v>上海建元财务管理有限公司</v>
      </c>
      <c r="BV314" s="235" t="e" cm="1">
        <f t="array" ref="BV314">_xlfn.XLOOKUP($A314&amp;$B314,'[3]产值及收款计划（2026）'!$A:$A&amp;'[3]产值及收款计划（2026）'!$B:$B,'[3]产值及收款计划（2026）'!BR:BR)</f>
        <v>#REF!</v>
      </c>
      <c r="CE314" s="235" cm="1">
        <f t="array" ref="CE314">_xlfn.XLOOKUP($A314&amp;$B314,'[3]产值及收款计划（2026）'!$A:$A&amp;'[3]产值及收款计划（2026）'!$B:$B,'[3]产值及收款计划（2026）'!CA:CA)</f>
        <v>0</v>
      </c>
      <c r="CF314" s="235" cm="1">
        <f t="array" ref="CF314">_xlfn.XLOOKUP($A314&amp;$B314,'[3]产值及收款计划（2026）'!$A:$A&amp;'[3]产值及收款计划（2026）'!$B:$B,'[3]产值及收款计划（2026）'!CB:CB)</f>
        <v>0</v>
      </c>
      <c r="CG314" s="235" cm="1">
        <f t="array" ref="CG314">_xlfn.XLOOKUP($A314&amp;$B314,'[3]产值及收款计划（2026）'!$A:$A&amp;'[3]产值及收款计划（2026）'!$B:$B,'[3]产值及收款计划（2026）'!CC:CC)</f>
        <v>0</v>
      </c>
      <c r="CH314" s="235" cm="1">
        <f t="array" ref="CH314">_xlfn.XLOOKUP($A314&amp;$B314,'[3]产值及收款计划（2026）'!$A:$A&amp;'[3]产值及收款计划（2026）'!$B:$B,'[3]产值及收款计划（2026）'!CD:CD)</f>
        <v>0</v>
      </c>
      <c r="CI314" s="235" cm="1">
        <f t="array" ref="CI314">_xlfn.XLOOKUP($A314&amp;$B314,'[3]产值及收款计划（2026）'!$A:$A&amp;'[3]产值及收款计划（2026）'!$B:$B,'[3]产值及收款计划（2026）'!CE:CE)</f>
        <v>0</v>
      </c>
      <c r="CJ314" s="235" cm="1">
        <f t="array" ref="CJ314">_xlfn.XLOOKUP($A314&amp;$B314,'[3]产值及收款计划（2026）'!$A:$A&amp;'[3]产值及收款计划（2026）'!$B:$B,'[3]产值及收款计划（2026）'!CF:CF)</f>
        <v>0</v>
      </c>
      <c r="CK314" s="235" cm="1">
        <f t="array" ref="CK314">_xlfn.XLOOKUP($A314&amp;$B314,'[3]产值及收款计划（2026）'!$A:$A&amp;'[3]产值及收款计划（2026）'!$B:$B,'[3]产值及收款计划（2026）'!CG:CG)</f>
        <v>0</v>
      </c>
      <c r="CL314" s="235" cm="1">
        <f t="array" ref="CL314">_xlfn.XLOOKUP($A314&amp;$B314,'[3]产值及收款计划（2026）'!$A:$A&amp;'[3]产值及收款计划（2026）'!$B:$B,'[3]产值及收款计划（2026）'!CH:CH)</f>
        <v>0</v>
      </c>
      <c r="CM314" s="235" cm="1">
        <f t="array" ref="CM314">_xlfn.XLOOKUP($A314&amp;$B314,'[3]产值及收款计划（2026）'!$A:$A&amp;'[3]产值及收款计划（2026）'!$B:$B,'[3]产值及收款计划（2026）'!CI:CI)</f>
        <v>0</v>
      </c>
      <c r="CN314" s="235" cm="1">
        <f t="array" ref="CN314">_xlfn.XLOOKUP($A314&amp;$B314,'[3]产值及收款计划（2026）'!$A:$A&amp;'[3]产值及收款计划（2026）'!$B:$B,'[3]产值及收款计划（2026）'!CJ:CJ)</f>
        <v>0</v>
      </c>
      <c r="CO314" s="235" cm="1">
        <f t="array" ref="CO314">_xlfn.XLOOKUP($A314&amp;$B314,'[3]产值及收款计划（2026）'!$A:$A&amp;'[3]产值及收款计划（2026）'!$B:$B,'[3]产值及收款计划（2026）'!CK:CK)</f>
        <v>0</v>
      </c>
      <c r="CP314" s="235" cm="1">
        <f t="array" ref="CP314">_xlfn.XLOOKUP($A314&amp;$B314,'[3]产值及收款计划（2026）'!$A:$A&amp;'[3]产值及收款计划（2026）'!$B:$B,'[3]产值及收款计划（2026）'!CL:CL)</f>
        <v>0</v>
      </c>
      <c r="DE314" s="235" cm="1">
        <f t="array" ref="DE314">_xlfn.XLOOKUP($A314&amp;$B314,'[3]产值及收款计划（2026）'!$A:$A&amp;'[3]产值及收款计划（2026）'!$B:$B,'[3]产值及收款计划（2026）'!DA:DA)</f>
        <v>6.9</v>
      </c>
      <c r="DF314" s="235" cm="1">
        <f t="array" ref="DF314">_xlfn.XLOOKUP($A314&amp;$B314,'[3]产值及收款计划（2026）'!$A:$A&amp;'[3]产值及收款计划（2026）'!$B:$B,'[3]产值及收款计划（2026）'!DB:DB)</f>
        <v>0</v>
      </c>
      <c r="DG314" s="235" cm="1">
        <f t="array" ref="DG314">_xlfn.XLOOKUP($A314&amp;$B314,'[3]产值及收款计划（2026）'!$A:$A&amp;'[3]产值及收款计划（2026）'!$B:$B,'[3]产值及收款计划（2026）'!DC:DC)</f>
        <v>0</v>
      </c>
      <c r="DH314" s="235" cm="1">
        <f t="array" ref="DH314">_xlfn.XLOOKUP($A314&amp;$B314,'[3]产值及收款计划（2026）'!$A:$A&amp;'[3]产值及收款计划（2026）'!$B:$B,'[3]产值及收款计划（2026）'!DD:DD)</f>
        <v>0</v>
      </c>
      <c r="DI314" s="235" cm="1">
        <f t="array" ref="DI314">_xlfn.XLOOKUP($A314&amp;$B314,'[3]产值及收款计划（2026）'!$A:$A&amp;'[3]产值及收款计划（2026）'!$B:$B,'[3]产值及收款计划（2026）'!DE:DE)</f>
        <v>0</v>
      </c>
      <c r="DJ314" s="235" cm="1">
        <f t="array" ref="DJ314">_xlfn.XLOOKUP($A314&amp;$B314,'[3]产值及收款计划（2026）'!$A:$A&amp;'[3]产值及收款计划（2026）'!$B:$B,'[3]产值及收款计划（2026）'!DF:DF)</f>
        <v>0</v>
      </c>
      <c r="DK314" s="235" cm="1">
        <f t="array" ref="DK314">_xlfn.XLOOKUP($A314&amp;$B314,'[3]产值及收款计划（2026）'!$A:$A&amp;'[3]产值及收款计划（2026）'!$B:$B,'[3]产值及收款计划（2026）'!DG:DG)</f>
        <v>0</v>
      </c>
      <c r="DL314" s="235" cm="1">
        <f t="array" ref="DL314">_xlfn.XLOOKUP($A314&amp;$B314,'[3]产值及收款计划（2026）'!$A:$A&amp;'[3]产值及收款计划（2026）'!$B:$B,'[3]产值及收款计划（2026）'!DH:DH)</f>
        <v>0</v>
      </c>
      <c r="DM314" s="235" cm="1">
        <f t="array" ref="DM314">_xlfn.XLOOKUP($A314&amp;$B314,'[3]产值及收款计划（2026）'!$A:$A&amp;'[3]产值及收款计划（2026）'!$B:$B,'[3]产值及收款计划（2026）'!DI:DI)</f>
        <v>0</v>
      </c>
      <c r="DN314" s="235" cm="1">
        <f t="array" ref="DN314">_xlfn.XLOOKUP($A314&amp;$B314,'[3]产值及收款计划（2026）'!$A:$A&amp;'[3]产值及收款计划（2026）'!$B:$B,'[3]产值及收款计划（2026）'!DJ:DJ)</f>
        <v>0</v>
      </c>
      <c r="DO314" s="235" cm="1">
        <f t="array" ref="DO314">_xlfn.XLOOKUP($A314&amp;$B314,'[3]产值及收款计划（2026）'!$A:$A&amp;'[3]产值及收款计划（2026）'!$B:$B,'[3]产值及收款计划（2026）'!DK:DK)</f>
        <v>0</v>
      </c>
      <c r="DP314" s="235" cm="1">
        <f t="array" ref="DP314">_xlfn.XLOOKUP($A314&amp;$B314,'[3]产值及收款计划（2026）'!$A:$A&amp;'[3]产值及收款计划（2026）'!$B:$B,'[3]产值及收款计划（2026）'!DL:DL)</f>
        <v>0</v>
      </c>
      <c r="DQ314" s="243"/>
      <c r="DR314" s="229"/>
    </row>
    <row r="315" ht="20.25" spans="1:122">
      <c r="A315" s="233">
        <f t="shared" si="21"/>
        <v>23</v>
      </c>
      <c r="B315" s="233" t="s">
        <v>27</v>
      </c>
      <c r="C315" s="234" t="str" cm="1">
        <f t="array" ref="C315">_xlfn.XLOOKUP($A315&amp;$B315,'[3]产值及收款计划（2026）'!$A:$A&amp;'[3]产值及收款计划（2026）'!$B:$B,'[3]产值及收款计划（2026）'!C:C)</f>
        <v>SZJT202570016</v>
      </c>
      <c r="D315" s="234" t="str" cm="1">
        <f t="array" ref="D315">_xlfn.XLOOKUP($A315&amp;$B315,'[3]产值及收款计划（2026）'!$A:$A&amp;'[3]产值及收款计划（2026）'!$B:$B,'[3]产值及收款计划（2026）'!D:D)</f>
        <v>2025年供应链平台项目</v>
      </c>
      <c r="E315" s="235" cm="1">
        <f t="array" ref="E315">_xlfn.XLOOKUP($A315&amp;$B315,'[3]产值及收款计划（2026）'!$A:$A&amp;'[3]产值及收款计划（2026）'!$B:$B,'[3]产值及收款计划（2026）'!E:E)</f>
        <v>30</v>
      </c>
      <c r="F315" s="235" cm="1">
        <f t="array" ref="F315">_xlfn.XLOOKUP($A315&amp;$B315,'[3]产值及收款计划（2026）'!$A:$A&amp;'[3]产值及收款计划（2026）'!$B:$B,'[3]产值及收款计划（2026）'!F:F)</f>
        <v>30</v>
      </c>
      <c r="G315" s="235" cm="1">
        <f t="array" ref="G315">_xlfn.XLOOKUP($A315&amp;$B315,'[3]产值及收款计划（2026）'!$A:$A&amp;'[3]产值及收款计划（2026）'!$B:$B,'[3]产值及收款计划（2026）'!G:G)</f>
        <v>30</v>
      </c>
      <c r="H315" s="235" cm="1">
        <f t="array" ref="H315">_xlfn.XLOOKUP($A315&amp;$B315,'[3]产值及收款计划（2026）'!$A:$A&amp;'[3]产值及收款计划（2026）'!$B:$B,'[3]产值及收款计划（2026）'!H:H)</f>
        <v>30</v>
      </c>
      <c r="I315" s="236" cm="1">
        <f t="array" ref="I315">_xlfn.XLOOKUP($A315&amp;$B315,'[3]产值及收款计划（2026）'!$A:$A&amp;'[3]产值及收款计划（2026）'!$B:$B,'[3]产值及收款计划（2026）'!I:I)</f>
        <v>1</v>
      </c>
      <c r="J315" s="237" cm="1">
        <f t="array" ref="J315">_xlfn.XLOOKUP($A315&amp;$B315,'[3]产值及收款计划（2026）'!$A:$A&amp;'[3]产值及收款计划（2026）'!$B:$B,'[3]产值及收款计划（2026）'!J:J)</f>
        <v>0.06</v>
      </c>
      <c r="K315" s="235" t="e" cm="1">
        <f t="array" ref="K315">_xlfn.XLOOKUP($A315&amp;$B315,'[3]产值及收款计划（2026）'!$A:$A&amp;'[3]产值及收款计划（2026）'!$B:$B,'[3]产值及收款计划（2026）'!K:K)</f>
        <v>#REF!</v>
      </c>
      <c r="L315" s="235" t="e" cm="1">
        <f t="array" ref="L315">_xlfn.XLOOKUP($A315&amp;$B315,'[3]产值及收款计划（2026）'!$A:$A&amp;'[3]产值及收款计划（2026）'!$B:$B,'[3]产值及收款计划（2026）'!L:L)</f>
        <v>#REF!</v>
      </c>
      <c r="M315" s="235" t="str" cm="1">
        <f t="array" ref="M315">_xlfn.XLOOKUP($A315&amp;$B315,'[3]产值及收款计划（2026）'!$A:$A&amp;'[3]产值及收款计划（2026）'!$B:$B,'[3]产值及收款计划（2026）'!M:M)</f>
        <v>主导</v>
      </c>
      <c r="N315" s="235" cm="1">
        <f t="array" ref="N315">_xlfn.XLOOKUP($A315&amp;$B315,'[3]产值及收款计划（2026）'!$A:$A&amp;'[3]产值及收款计划（2026）'!$B:$B,'[3]产值及收款计划（2026）'!N:N)</f>
        <v>0</v>
      </c>
      <c r="O315" s="235" t="str" cm="1">
        <f t="array" ref="O315">_xlfn.XLOOKUP($A315&amp;$B315,'[3]产值及收款计划（2026）'!$A:$A&amp;'[3]产值及收款计划（2026）'!$B:$B,'[3]产值及收款计划（2026）'!O:O)</f>
        <v>肖龚惠</v>
      </c>
      <c r="P315" s="234" t="str" cm="1">
        <f t="array" ref="P315">_xlfn.XLOOKUP($A315&amp;$B315,'[3]产值及收款计划（2026）'!$A:$A&amp;'[3]产值及收款计划（2026）'!$B:$B,'[3]产值及收款计划（2026）'!P:P)</f>
        <v>25已完结</v>
      </c>
      <c r="Q315" s="235" t="e" cm="1">
        <f t="array" ref="Q315">_xlfn.XLOOKUP($A315&amp;$B315,'[3]产值及收款计划（2026）'!$A:$A&amp;'[3]产值及收款计划（2026）'!$B:$B,'[3]产值及收款计划（2026）'!Q:Q)</f>
        <v>#REF!</v>
      </c>
      <c r="R315" s="235" t="e" cm="1">
        <f t="array" ref="R315">_xlfn.XLOOKUP($A315&amp;$B315,'[3]产值及收款计划（2026）'!$A:$A&amp;'[3]产值及收款计划（2026）'!$B:$B,'[3]产值及收款计划（2026）'!R:R)</f>
        <v>#REF!</v>
      </c>
      <c r="S315" s="235" t="e" cm="1">
        <f t="array" ref="S315">_xlfn.XLOOKUP($A315&amp;$B315,'[3]产值及收款计划（2026）'!$A:$A&amp;'[3]产值及收款计划（2026）'!$B:$B,'[3]产值及收款计划（2026）'!S:S)</f>
        <v>#REF!</v>
      </c>
      <c r="T315" s="235" cm="1">
        <f t="array" ref="T315">_xlfn.XLOOKUP($A315&amp;$B315,'[3]产值及收款计划（2026）'!$A:$A&amp;'[3]产值及收款计划（2026）'!$B:$B,'[3]产值及收款计划（2026）'!T:T)</f>
        <v>30</v>
      </c>
      <c r="U315" s="235" cm="1">
        <f t="array" ref="U315">_xlfn.XLOOKUP($A315&amp;$B315,'[3]产值及收款计划（2026）'!$A:$A&amp;'[3]产值及收款计划（2026）'!$B:$B,'[3]产值及收款计划（2026）'!U:U)</f>
        <v>0</v>
      </c>
      <c r="V315" s="235" cm="1">
        <f t="array" ref="V315">_xlfn.XLOOKUP($A315&amp;$B315,'[3]产值及收款计划（2026）'!$A:$A&amp;'[3]产值及收款计划（2026）'!$B:$B,'[3]产值及收款计划（2026）'!V:V)</f>
        <v>0</v>
      </c>
      <c r="W315" s="235" t="e" cm="1">
        <f t="array" ref="W315">_xlfn.XLOOKUP($A315&amp;$B315,'[3]产值及收款计划（2026）'!$A:$A&amp;'[3]产值及收款计划（2026）'!$B:$B,'[3]产值及收款计划（2026）'!W:W)</f>
        <v>#REF!</v>
      </c>
      <c r="X315" s="235" t="e" cm="1">
        <f t="array" ref="X315">_xlfn.XLOOKUP($A315&amp;$B315,'[3]产值及收款计划（2026）'!$A:$A&amp;'[3]产值及收款计划（2026）'!$B:$B,'[3]产值及收款计划（2026）'!X:X)</f>
        <v>#REF!</v>
      </c>
      <c r="Y315" s="235" t="e" cm="1">
        <f t="array" ref="Y315">_xlfn.XLOOKUP($A315&amp;$B315,'[3]产值及收款计划（2026）'!$A:$A&amp;'[3]产值及收款计划（2026）'!$B:$B,'[3]产值及收款计划（2026）'!Y:Y)</f>
        <v>#REF!</v>
      </c>
      <c r="Z315" s="235" t="e" cm="1">
        <f t="array" ref="Z315">_xlfn.XLOOKUP($A315&amp;$B315,'[3]产值及收款计划（2026）'!$A:$A&amp;'[3]产值及收款计划（2026）'!$B:$B,'[3]产值及收款计划（2026）'!Z:Z)</f>
        <v>#REF!</v>
      </c>
      <c r="AA315" s="235" cm="1">
        <f t="array" ref="AA315">_xlfn.XLOOKUP($A315&amp;$B315,'[3]产值及收款计划（2026）'!$A:$A&amp;'[3]产值及收款计划（2026）'!$B:$B,'[3]产值及收款计划（2026）'!AA:AA)</f>
        <v>0</v>
      </c>
      <c r="AB315" s="235" cm="1">
        <f t="array" ref="AB315">_xlfn.XLOOKUP($A315&amp;$B315,'[3]产值及收款计划（2026）'!$A:$A&amp;'[3]产值及收款计划（2026）'!$B:$B,'[3]产值及收款计划（2026）'!AB:AB)</f>
        <v>0</v>
      </c>
      <c r="AC315" s="235" cm="1">
        <f t="array" ref="AC315">_xlfn.XLOOKUP($A315&amp;$B315,'[3]产值及收款计划（2026）'!$A:$A&amp;'[3]产值及收款计划（2026）'!$B:$B,'[3]产值及收款计划（2026）'!AC:AC)</f>
        <v>0</v>
      </c>
      <c r="AD315" s="235" cm="1">
        <f t="array" ref="AD315">_xlfn.XLOOKUP($A315&amp;$B315,'[3]产值及收款计划（2026）'!$A:$A&amp;'[3]产值及收款计划（2026）'!$B:$B,'[3]产值及收款计划（2026）'!AD:AD)</f>
        <v>0</v>
      </c>
      <c r="AE315" s="235" cm="1">
        <f t="array" ref="AE315">_xlfn.XLOOKUP($A315&amp;$B315,'[3]产值及收款计划（2026）'!$A:$A&amp;'[3]产值及收款计划（2026）'!$B:$B,'[3]产值及收款计划（2026）'!AE:AE)</f>
        <v>0</v>
      </c>
      <c r="AF315" s="235" cm="1">
        <f t="array" ref="AF315">_xlfn.XLOOKUP($A315&amp;$B315,'[3]产值及收款计划（2026）'!$A:$A&amp;'[3]产值及收款计划（2026）'!$B:$B,'[3]产值及收款计划（2026）'!AF:AF)</f>
        <v>0</v>
      </c>
      <c r="AG315" s="235" cm="1">
        <f t="array" ref="AG315">_xlfn.XLOOKUP($A315&amp;$B315,'[3]产值及收款计划（2026）'!$A:$A&amp;'[3]产值及收款计划（2026）'!$B:$B,'[3]产值及收款计划（2026）'!AG:AG)</f>
        <v>0</v>
      </c>
      <c r="AH315" s="235" cm="1">
        <f t="array" ref="AH315">_xlfn.XLOOKUP($A315&amp;$B315,'[3]产值及收款计划（2026）'!$A:$A&amp;'[3]产值及收款计划（2026）'!$B:$B,'[3]产值及收款计划（2026）'!AH:AH)</f>
        <v>0</v>
      </c>
      <c r="AI315" s="235" cm="1">
        <f t="array" ref="AI315">_xlfn.XLOOKUP($A315&amp;$B315,'[3]产值及收款计划（2026）'!$A:$A&amp;'[3]产值及收款计划（2026）'!$B:$B,'[3]产值及收款计划（2026）'!AI:AI)</f>
        <v>0</v>
      </c>
      <c r="AJ315" s="235" cm="1">
        <f t="array" ref="AJ315">_xlfn.XLOOKUP($A315&amp;$B315,'[3]产值及收款计划（2026）'!$A:$A&amp;'[3]产值及收款计划（2026）'!$B:$B,'[3]产值及收款计划（2026）'!AJ:AJ)</f>
        <v>0</v>
      </c>
      <c r="AK315" s="235" cm="1">
        <f t="array" ref="AK315">_xlfn.XLOOKUP($A315&amp;$B315,'[3]产值及收款计划（2026）'!$A:$A&amp;'[3]产值及收款计划（2026）'!$B:$B,'[3]产值及收款计划（2026）'!AK:AK)</f>
        <v>0</v>
      </c>
      <c r="AL315" s="235" cm="1">
        <f t="array" ref="AL315">_xlfn.XLOOKUP($A315&amp;$B315,'[3]产值及收款计划（2026）'!$A:$A&amp;'[3]产值及收款计划（2026）'!$B:$B,'[3]产值及收款计划（2026）'!AL:AL)</f>
        <v>0</v>
      </c>
      <c r="AM315" s="242" cm="1">
        <f t="array" ref="AM315">_xlfn.LET(_xlpm.勾选月份状态数组,TRANSPOSE('PPT(12-15页）-TOP10'!$A$3:$A$14),_xlpm.选择数据区,IF('PPT(12-15页）-TOP10'!$E$3="收款",$BA315:$BL315,$AA315:$AL315),SUM(_xlfn._xlws.FILTER(_xlpm.选择数据区,_xlpm.勾选月份状态数组,"")))</f>
        <v>0</v>
      </c>
      <c r="AN315" s="235" t="e">
        <f>_xlfn.XLOOKUP($C315,应收未收表!$T:$T,应收未收表!AA:AA)</f>
        <v>#N/A</v>
      </c>
      <c r="AO315" s="235" t="e">
        <f>_xlfn.XLOOKUP($C315,应收未收表!$T:$T,应收未收表!AB:AB)</f>
        <v>#N/A</v>
      </c>
      <c r="AP315" s="235" t="e">
        <f>_xlfn.XLOOKUP($C315,应收未收表!$T:$T,应收未收表!AC:AC)</f>
        <v>#N/A</v>
      </c>
      <c r="AQ315" s="235" t="e">
        <f>_xlfn.XLOOKUP($C315,应收未收表!$T:$T,应收未收表!AE:AE)</f>
        <v>#N/A</v>
      </c>
      <c r="AR315" s="235" t="e">
        <f>_xlfn.XLOOKUP($C315,应收未收表!$T:$T,应收未收表!AF:AF)</f>
        <v>#N/A</v>
      </c>
      <c r="AS315" s="235" t="e" cm="1">
        <f t="array" ref="AS315">_xlfn.XLOOKUP($A315&amp;$B315,'[3]产值及收款计划（2026）'!$A:$A&amp;'[3]产值及收款计划（2026）'!$B:$B,'[3]产值及收款计划（2026）'!AS:AS)</f>
        <v>#REF!</v>
      </c>
      <c r="AT315" s="235" t="e" cm="1">
        <f t="array" ref="AT315">_xlfn.XLOOKUP($A315&amp;$B315,'[3]产值及收款计划（2026）'!$A:$A&amp;'[3]产值及收款计划（2026）'!$B:$B,'[3]产值及收款计划（2026）'!AT:AT)</f>
        <v>#REF!</v>
      </c>
      <c r="AU315" s="235" t="e" cm="1">
        <f t="array" ref="AU315">_xlfn.XLOOKUP($A315&amp;$B315,'[3]产值及收款计划（2026）'!$A:$A&amp;'[3]产值及收款计划（2026）'!$B:$B,'[3]产值及收款计划（2026）'!AU:AU)</f>
        <v>#REF!</v>
      </c>
      <c r="AV315" s="235" t="e" cm="1">
        <f t="array" ref="AV315">_xlfn.XLOOKUP($A315&amp;$B315,'[3]产值及收款计划（2026）'!$A:$A&amp;'[3]产值及收款计划（2026）'!$B:$B,'[3]产值及收款计划（2026）'!AV:AV)</f>
        <v>#REF!</v>
      </c>
      <c r="AW315" s="235" cm="1">
        <f t="array" ref="AW315">_xlfn.XLOOKUP($A315&amp;$B315,'[3]产值及收款计划（2026）'!$A:$A&amp;'[3]产值及收款计划（2026）'!$B:$B,'[3]产值及收款计划（2026）'!AW:AW)</f>
        <v>20</v>
      </c>
      <c r="AX315" s="235" cm="1">
        <f t="array" ref="AX315">_xlfn.XLOOKUP($A315&amp;$B315,'[3]产值及收款计划（2026）'!$A:$A&amp;'[3]产值及收款计划（2026）'!$B:$B,'[3]产值及收款计划（2026）'!AX:AX)</f>
        <v>0</v>
      </c>
      <c r="AY315" s="235" cm="1">
        <f t="array" ref="AY315">_xlfn.XLOOKUP($A315&amp;$B315,'[3]产值及收款计划（2026）'!$A:$A&amp;'[3]产值及收款计划（2026）'!$B:$B,'[3]产值及收款计划（2026）'!AY:AY)</f>
        <v>10</v>
      </c>
      <c r="AZ315" s="235" cm="1">
        <f t="array" ref="AZ315">_xlfn.XLOOKUP($A315&amp;$B315,'[3]产值及收款计划（2026）'!$A:$A&amp;'[3]产值及收款计划（2026）'!$B:$B,'[3]产值及收款计划（2026）'!AZ:AZ)</f>
        <v>10</v>
      </c>
      <c r="BA315" s="235" cm="1">
        <f t="array" ref="BA315">_xlfn.XLOOKUP($A315&amp;$B315,'[3]产值及收款计划（2026）'!$A:$A&amp;'[3]产值及收款计划（2026）'!$B:$B,'[3]产值及收款计划（2026）'!BA:BA)</f>
        <v>10</v>
      </c>
      <c r="BB315" s="235" cm="1">
        <f t="array" ref="BB315">_xlfn.XLOOKUP($A315&amp;$B315,'[3]产值及收款计划（2026）'!$A:$A&amp;'[3]产值及收款计划（2026）'!$B:$B,'[3]产值及收款计划（2026）'!BB:BB)</f>
        <v>10</v>
      </c>
      <c r="BC315" s="235" cm="1">
        <f t="array" ref="BC315">_xlfn.XLOOKUP($A315&amp;$B315,'[3]产值及收款计划（2026）'!$A:$A&amp;'[3]产值及收款计划（2026）'!$B:$B,'[3]产值及收款计划（2026）'!BC:BC)</f>
        <v>10</v>
      </c>
      <c r="BD315" s="235" cm="1">
        <f t="array" ref="BD315">_xlfn.XLOOKUP($A315&amp;$B315,'[3]产值及收款计划（2026）'!$A:$A&amp;'[3]产值及收款计划（2026）'!$B:$B,'[3]产值及收款计划（2026）'!BD:BD)</f>
        <v>0</v>
      </c>
      <c r="BE315" s="235" cm="1">
        <f t="array" ref="BE315">_xlfn.XLOOKUP($A315&amp;$B315,'[3]产值及收款计划（2026）'!$A:$A&amp;'[3]产值及收款计划（2026）'!$B:$B,'[3]产值及收款计划（2026）'!BE:BE)</f>
        <v>0</v>
      </c>
      <c r="BF315" s="235" cm="1">
        <f t="array" ref="BF315">_xlfn.XLOOKUP($A315&amp;$B315,'[3]产值及收款计划（2026）'!$A:$A&amp;'[3]产值及收款计划（2026）'!$B:$B,'[3]产值及收款计划（2026）'!BF:BF)</f>
        <v>0</v>
      </c>
      <c r="BG315" s="235" cm="1">
        <f t="array" ref="BG315">_xlfn.XLOOKUP($A315&amp;$B315,'[3]产值及收款计划（2026）'!$A:$A&amp;'[3]产值及收款计划（2026）'!$B:$B,'[3]产值及收款计划（2026）'!BG:BG)</f>
        <v>0</v>
      </c>
      <c r="BH315" s="235" cm="1">
        <f t="array" ref="BH315">_xlfn.XLOOKUP($A315&amp;$B315,'[3]产值及收款计划（2026）'!$A:$A&amp;'[3]产值及收款计划（2026）'!$B:$B,'[3]产值及收款计划（2026）'!BH:BH)</f>
        <v>0</v>
      </c>
      <c r="BI315" s="235" cm="1">
        <f t="array" ref="BI315">_xlfn.XLOOKUP($A315&amp;$B315,'[3]产值及收款计划（2026）'!$A:$A&amp;'[3]产值及收款计划（2026）'!$B:$B,'[3]产值及收款计划（2026）'!BI:BI)</f>
        <v>0</v>
      </c>
      <c r="BJ315" s="235" cm="1">
        <f t="array" ref="BJ315">_xlfn.XLOOKUP($A315&amp;$B315,'[3]产值及收款计划（2026）'!$A:$A&amp;'[3]产值及收款计划（2026）'!$B:$B,'[3]产值及收款计划（2026）'!BJ:BJ)</f>
        <v>0</v>
      </c>
      <c r="BK315" s="235" cm="1">
        <f t="array" ref="BK315">_xlfn.XLOOKUP($A315&amp;$B315,'[3]产值及收款计划（2026）'!$A:$A&amp;'[3]产值及收款计划（2026）'!$B:$B,'[3]产值及收款计划（2026）'!BK:BK)</f>
        <v>0</v>
      </c>
      <c r="BL315" s="235" cm="1">
        <f t="array" ref="BL315">_xlfn.XLOOKUP($A315&amp;$B315,'[3]产值及收款计划（2026）'!$A:$A&amp;'[3]产值及收款计划（2026）'!$B:$B,'[3]产值及收款计划（2026）'!BL:BL)</f>
        <v>0</v>
      </c>
      <c r="BM315" s="235"/>
      <c r="BN315" s="235"/>
      <c r="BO315" s="235"/>
      <c r="BP315" s="235"/>
      <c r="BQ315" s="235" t="e">
        <f>_xlfn.XLOOKUP($C315,应收未收表!$AJ:$AJ,应收未收表!AK:AK)</f>
        <v>#N/A</v>
      </c>
      <c r="BR315" s="235" t="e">
        <f>_xlfn.XLOOKUP($C315,应收未收表!$AJ:$AJ,应收未收表!AL:AL)</f>
        <v>#N/A</v>
      </c>
      <c r="BS315" s="235" t="e">
        <f>_xlfn.XLOOKUP($C315,应收未收表!$AJ:$AJ,应收未收表!AM:AM)</f>
        <v>#N/A</v>
      </c>
      <c r="BT315" s="235" t="e">
        <f>_xlfn.XLOOKUP($C315,应收未收表!$AJ:$AJ,应收未收表!AN:AN)</f>
        <v>#N/A</v>
      </c>
      <c r="BU315" s="234" t="str" cm="1">
        <f t="array" ref="BU315">_xlfn.XLOOKUP($A315&amp;$B315,'[3]产值及收款计划（2026）'!$A:$A&amp;'[3]产值及收款计划（2026）'!$B:$B,'[3]产值及收款计划（2026）'!BQ:BQ)</f>
        <v>上海城建物资有限公司</v>
      </c>
      <c r="BV315" s="235" t="e" cm="1">
        <f t="array" ref="BV315">_xlfn.XLOOKUP($A315&amp;$B315,'[3]产值及收款计划（2026）'!$A:$A&amp;'[3]产值及收款计划（2026）'!$B:$B,'[3]产值及收款计划（2026）'!BR:BR)</f>
        <v>#REF!</v>
      </c>
      <c r="CE315" s="235" cm="1">
        <f t="array" ref="CE315">_xlfn.XLOOKUP($A315&amp;$B315,'[3]产值及收款计划（2026）'!$A:$A&amp;'[3]产值及收款计划（2026）'!$B:$B,'[3]产值及收款计划（2026）'!CA:CA)</f>
        <v>0</v>
      </c>
      <c r="CF315" s="235" cm="1">
        <f t="array" ref="CF315">_xlfn.XLOOKUP($A315&amp;$B315,'[3]产值及收款计划（2026）'!$A:$A&amp;'[3]产值及收款计划（2026）'!$B:$B,'[3]产值及收款计划（2026）'!CB:CB)</f>
        <v>0</v>
      </c>
      <c r="CG315" s="235" cm="1">
        <f t="array" ref="CG315">_xlfn.XLOOKUP($A315&amp;$B315,'[3]产值及收款计划（2026）'!$A:$A&amp;'[3]产值及收款计划（2026）'!$B:$B,'[3]产值及收款计划（2026）'!CC:CC)</f>
        <v>0</v>
      </c>
      <c r="CH315" s="235" cm="1">
        <f t="array" ref="CH315">_xlfn.XLOOKUP($A315&amp;$B315,'[3]产值及收款计划（2026）'!$A:$A&amp;'[3]产值及收款计划（2026）'!$B:$B,'[3]产值及收款计划（2026）'!CD:CD)</f>
        <v>0</v>
      </c>
      <c r="CI315" s="235" cm="1">
        <f t="array" ref="CI315">_xlfn.XLOOKUP($A315&amp;$B315,'[3]产值及收款计划（2026）'!$A:$A&amp;'[3]产值及收款计划（2026）'!$B:$B,'[3]产值及收款计划（2026）'!CE:CE)</f>
        <v>0</v>
      </c>
      <c r="CJ315" s="235" cm="1">
        <f t="array" ref="CJ315">_xlfn.XLOOKUP($A315&amp;$B315,'[3]产值及收款计划（2026）'!$A:$A&amp;'[3]产值及收款计划（2026）'!$B:$B,'[3]产值及收款计划（2026）'!CF:CF)</f>
        <v>0</v>
      </c>
      <c r="CK315" s="235" cm="1">
        <f t="array" ref="CK315">_xlfn.XLOOKUP($A315&amp;$B315,'[3]产值及收款计划（2026）'!$A:$A&amp;'[3]产值及收款计划（2026）'!$B:$B,'[3]产值及收款计划（2026）'!CG:CG)</f>
        <v>0</v>
      </c>
      <c r="CL315" s="235" cm="1">
        <f t="array" ref="CL315">_xlfn.XLOOKUP($A315&amp;$B315,'[3]产值及收款计划（2026）'!$A:$A&amp;'[3]产值及收款计划（2026）'!$B:$B,'[3]产值及收款计划（2026）'!CH:CH)</f>
        <v>0</v>
      </c>
      <c r="CM315" s="235" cm="1">
        <f t="array" ref="CM315">_xlfn.XLOOKUP($A315&amp;$B315,'[3]产值及收款计划（2026）'!$A:$A&amp;'[3]产值及收款计划（2026）'!$B:$B,'[3]产值及收款计划（2026）'!CI:CI)</f>
        <v>0</v>
      </c>
      <c r="CN315" s="235" cm="1">
        <f t="array" ref="CN315">_xlfn.XLOOKUP($A315&amp;$B315,'[3]产值及收款计划（2026）'!$A:$A&amp;'[3]产值及收款计划（2026）'!$B:$B,'[3]产值及收款计划（2026）'!CJ:CJ)</f>
        <v>0</v>
      </c>
      <c r="CO315" s="235" cm="1">
        <f t="array" ref="CO315">_xlfn.XLOOKUP($A315&amp;$B315,'[3]产值及收款计划（2026）'!$A:$A&amp;'[3]产值及收款计划（2026）'!$B:$B,'[3]产值及收款计划（2026）'!CK:CK)</f>
        <v>0</v>
      </c>
      <c r="CP315" s="235" cm="1">
        <f t="array" ref="CP315">_xlfn.XLOOKUP($A315&amp;$B315,'[3]产值及收款计划（2026）'!$A:$A&amp;'[3]产值及收款计划（2026）'!$B:$B,'[3]产值及收款计划（2026）'!CL:CL)</f>
        <v>0</v>
      </c>
      <c r="DE315" s="235" cm="1">
        <f t="array" ref="DE315">_xlfn.XLOOKUP($A315&amp;$B315,'[3]产值及收款计划（2026）'!$A:$A&amp;'[3]产值及收款计划（2026）'!$B:$B,'[3]产值及收款计划（2026）'!DA:DA)</f>
        <v>0</v>
      </c>
      <c r="DF315" s="235" cm="1">
        <f t="array" ref="DF315">_xlfn.XLOOKUP($A315&amp;$B315,'[3]产值及收款计划（2026）'!$A:$A&amp;'[3]产值及收款计划（2026）'!$B:$B,'[3]产值及收款计划（2026）'!DB:DB)</f>
        <v>0</v>
      </c>
      <c r="DG315" s="235" cm="1">
        <f t="array" ref="DG315">_xlfn.XLOOKUP($A315&amp;$B315,'[3]产值及收款计划（2026）'!$A:$A&amp;'[3]产值及收款计划（2026）'!$B:$B,'[3]产值及收款计划（2026）'!DC:DC)</f>
        <v>0</v>
      </c>
      <c r="DH315" s="235" cm="1">
        <f t="array" ref="DH315">_xlfn.XLOOKUP($A315&amp;$B315,'[3]产值及收款计划（2026）'!$A:$A&amp;'[3]产值及收款计划（2026）'!$B:$B,'[3]产值及收款计划（2026）'!DD:DD)</f>
        <v>0</v>
      </c>
      <c r="DI315" s="235" cm="1">
        <f t="array" ref="DI315">_xlfn.XLOOKUP($A315&amp;$B315,'[3]产值及收款计划（2026）'!$A:$A&amp;'[3]产值及收款计划（2026）'!$B:$B,'[3]产值及收款计划（2026）'!DE:DE)</f>
        <v>0</v>
      </c>
      <c r="DJ315" s="235" cm="1">
        <f t="array" ref="DJ315">_xlfn.XLOOKUP($A315&amp;$B315,'[3]产值及收款计划（2026）'!$A:$A&amp;'[3]产值及收款计划（2026）'!$B:$B,'[3]产值及收款计划（2026）'!DF:DF)</f>
        <v>0</v>
      </c>
      <c r="DK315" s="235" cm="1">
        <f t="array" ref="DK315">_xlfn.XLOOKUP($A315&amp;$B315,'[3]产值及收款计划（2026）'!$A:$A&amp;'[3]产值及收款计划（2026）'!$B:$B,'[3]产值及收款计划（2026）'!DG:DG)</f>
        <v>0</v>
      </c>
      <c r="DL315" s="235" cm="1">
        <f t="array" ref="DL315">_xlfn.XLOOKUP($A315&amp;$B315,'[3]产值及收款计划（2026）'!$A:$A&amp;'[3]产值及收款计划（2026）'!$B:$B,'[3]产值及收款计划（2026）'!DH:DH)</f>
        <v>0</v>
      </c>
      <c r="DM315" s="235" cm="1">
        <f t="array" ref="DM315">_xlfn.XLOOKUP($A315&amp;$B315,'[3]产值及收款计划（2026）'!$A:$A&amp;'[3]产值及收款计划（2026）'!$B:$B,'[3]产值及收款计划（2026）'!DI:DI)</f>
        <v>0</v>
      </c>
      <c r="DN315" s="235" cm="1">
        <f t="array" ref="DN315">_xlfn.XLOOKUP($A315&amp;$B315,'[3]产值及收款计划（2026）'!$A:$A&amp;'[3]产值及收款计划（2026）'!$B:$B,'[3]产值及收款计划（2026）'!DJ:DJ)</f>
        <v>0</v>
      </c>
      <c r="DO315" s="235" cm="1">
        <f t="array" ref="DO315">_xlfn.XLOOKUP($A315&amp;$B315,'[3]产值及收款计划（2026）'!$A:$A&amp;'[3]产值及收款计划（2026）'!$B:$B,'[3]产值及收款计划（2026）'!DK:DK)</f>
        <v>0</v>
      </c>
      <c r="DP315" s="235" cm="1">
        <f t="array" ref="DP315">_xlfn.XLOOKUP($A315&amp;$B315,'[3]产值及收款计划（2026）'!$A:$A&amp;'[3]产值及收款计划（2026）'!$B:$B,'[3]产值及收款计划（2026）'!DL:DL)</f>
        <v>0</v>
      </c>
      <c r="DQ315" s="243"/>
      <c r="DR315" s="229"/>
    </row>
    <row r="316" ht="20.25" spans="1:122">
      <c r="A316" s="233">
        <f t="shared" si="21"/>
        <v>24</v>
      </c>
      <c r="B316" s="233" t="s">
        <v>27</v>
      </c>
      <c r="C316" s="234" t="str" cm="1">
        <f t="array" ref="C316">_xlfn.XLOOKUP($A316&amp;$B316,'[3]产值及收款计划（2026）'!$A:$A&amp;'[3]产值及收款计划（2026）'!$B:$B,'[3]产值及收款计划（2026）'!C:C)</f>
        <v>SZJT202570011</v>
      </c>
      <c r="D316" s="234" t="str" cm="1">
        <f t="array" ref="D316">_xlfn.XLOOKUP($A316&amp;$B316,'[3]产值及收款计划（2026）'!$A:$A&amp;'[3]产值及收款计划（2026）'!$B:$B,'[3]产值及收款计划（2026）'!D:D)</f>
        <v>2025年隧道股份综合管理信息系统实施服务</v>
      </c>
      <c r="E316" s="235" cm="1">
        <f t="array" ref="E316">_xlfn.XLOOKUP($A316&amp;$B316,'[3]产值及收款计划（2026）'!$A:$A&amp;'[3]产值及收款计划（2026）'!$B:$B,'[3]产值及收款计划（2026）'!E:E)</f>
        <v>160</v>
      </c>
      <c r="F316" s="235" cm="1">
        <f t="array" ref="F316">_xlfn.XLOOKUP($A316&amp;$B316,'[3]产值及收款计划（2026）'!$A:$A&amp;'[3]产值及收款计划（2026）'!$B:$B,'[3]产值及收款计划（2026）'!F:F)</f>
        <v>160</v>
      </c>
      <c r="G316" s="235" cm="1">
        <f t="array" ref="G316">_xlfn.XLOOKUP($A316&amp;$B316,'[3]产值及收款计划（2026）'!$A:$A&amp;'[3]产值及收款计划（2026）'!$B:$B,'[3]产值及收款计划（2026）'!G:G)</f>
        <v>160</v>
      </c>
      <c r="H316" s="235" cm="1">
        <f t="array" ref="H316">_xlfn.XLOOKUP($A316&amp;$B316,'[3]产值及收款计划（2026）'!$A:$A&amp;'[3]产值及收款计划（2026）'!$B:$B,'[3]产值及收款计划（2026）'!H:H)</f>
        <v>70</v>
      </c>
      <c r="I316" s="236" cm="1">
        <f t="array" ref="I316">_xlfn.XLOOKUP($A316&amp;$B316,'[3]产值及收款计划（2026）'!$A:$A&amp;'[3]产值及收款计划（2026）'!$B:$B,'[3]产值及收款计划（2026）'!I:I)</f>
        <v>0.4375</v>
      </c>
      <c r="J316" s="237" cm="1">
        <f t="array" ref="J316">_xlfn.XLOOKUP($A316&amp;$B316,'[3]产值及收款计划（2026）'!$A:$A&amp;'[3]产值及收款计划（2026）'!$B:$B,'[3]产值及收款计划（2026）'!J:J)</f>
        <v>0.06</v>
      </c>
      <c r="K316" s="235" t="e" cm="1">
        <f t="array" ref="K316">_xlfn.XLOOKUP($A316&amp;$B316,'[3]产值及收款计划（2026）'!$A:$A&amp;'[3]产值及收款计划（2026）'!$B:$B,'[3]产值及收款计划（2026）'!K:K)</f>
        <v>#REF!</v>
      </c>
      <c r="L316" s="235" t="e" cm="1">
        <f t="array" ref="L316">_xlfn.XLOOKUP($A316&amp;$B316,'[3]产值及收款计划（2026）'!$A:$A&amp;'[3]产值及收款计划（2026）'!$B:$B,'[3]产值及收款计划（2026）'!L:L)</f>
        <v>#REF!</v>
      </c>
      <c r="M316" s="235" t="str" cm="1">
        <f t="array" ref="M316">_xlfn.XLOOKUP($A316&amp;$B316,'[3]产值及收款计划（2026）'!$A:$A&amp;'[3]产值及收款计划（2026）'!$B:$B,'[3]产值及收款计划（2026）'!M:M)</f>
        <v>主导</v>
      </c>
      <c r="N316" s="235" cm="1">
        <f t="array" ref="N316">_xlfn.XLOOKUP($A316&amp;$B316,'[3]产值及收款计划（2026）'!$A:$A&amp;'[3]产值及收款计划（2026）'!$B:$B,'[3]产值及收款计划（2026）'!N:N)</f>
        <v>0</v>
      </c>
      <c r="O316" s="235" t="str" cm="1">
        <f t="array" ref="O316">_xlfn.XLOOKUP($A316&amp;$B316,'[3]产值及收款计划（2026）'!$A:$A&amp;'[3]产值及收款计划（2026）'!$B:$B,'[3]产值及收款计划（2026）'!O:O)</f>
        <v>李柏林</v>
      </c>
      <c r="P316" s="234" t="str" cm="1">
        <f t="array" ref="P316">_xlfn.XLOOKUP($A316&amp;$B316,'[3]产值及收款计划（2026）'!$A:$A&amp;'[3]产值及收款计划（2026）'!$B:$B,'[3]产值及收款计划（2026）'!P:P)</f>
        <v>在建</v>
      </c>
      <c r="Q316" s="235" t="e" cm="1">
        <f t="array" ref="Q316">_xlfn.XLOOKUP($A316&amp;$B316,'[3]产值及收款计划（2026）'!$A:$A&amp;'[3]产值及收款计划（2026）'!$B:$B,'[3]产值及收款计划（2026）'!Q:Q)</f>
        <v>#REF!</v>
      </c>
      <c r="R316" s="235" t="e" cm="1">
        <f t="array" ref="R316">_xlfn.XLOOKUP($A316&amp;$B316,'[3]产值及收款计划（2026）'!$A:$A&amp;'[3]产值及收款计划（2026）'!$B:$B,'[3]产值及收款计划（2026）'!R:R)</f>
        <v>#REF!</v>
      </c>
      <c r="S316" s="235" t="e" cm="1">
        <f t="array" ref="S316">_xlfn.XLOOKUP($A316&amp;$B316,'[3]产值及收款计划（2026）'!$A:$A&amp;'[3]产值及收款计划（2026）'!$B:$B,'[3]产值及收款计划（2026）'!S:S)</f>
        <v>#REF!</v>
      </c>
      <c r="T316" s="235" cm="1">
        <f t="array" ref="T316">_xlfn.XLOOKUP($A316&amp;$B316,'[3]产值及收款计划（2026）'!$A:$A&amp;'[3]产值及收款计划（2026）'!$B:$B,'[3]产值及收款计划（2026）'!T:T)</f>
        <v>125.83</v>
      </c>
      <c r="U316" s="235" cm="1">
        <f t="array" ref="U316">_xlfn.XLOOKUP($A316&amp;$B316,'[3]产值及收款计划（2026）'!$A:$A&amp;'[3]产值及收款计划（2026）'!$B:$B,'[3]产值及收款计划（2026）'!U:U)</f>
        <v>0</v>
      </c>
      <c r="V316" s="235" cm="1">
        <f t="array" ref="V316">_xlfn.XLOOKUP($A316&amp;$B316,'[3]产值及收款计划（2026）'!$A:$A&amp;'[3]产值及收款计划（2026）'!$B:$B,'[3]产值及收款计划（2026）'!V:V)</f>
        <v>34.17</v>
      </c>
      <c r="W316" s="235" t="e" cm="1">
        <f t="array" ref="W316">_xlfn.XLOOKUP($A316&amp;$B316,'[3]产值及收款计划（2026）'!$A:$A&amp;'[3]产值及收款计划（2026）'!$B:$B,'[3]产值及收款计划（2026）'!W:W)</f>
        <v>#REF!</v>
      </c>
      <c r="X316" s="235" t="e" cm="1">
        <f t="array" ref="X316">_xlfn.XLOOKUP($A316&amp;$B316,'[3]产值及收款计划（2026）'!$A:$A&amp;'[3]产值及收款计划（2026）'!$B:$B,'[3]产值及收款计划（2026）'!X:X)</f>
        <v>#REF!</v>
      </c>
      <c r="Y316" s="235" t="e" cm="1">
        <f t="array" ref="Y316">_xlfn.XLOOKUP($A316&amp;$B316,'[3]产值及收款计划（2026）'!$A:$A&amp;'[3]产值及收款计划（2026）'!$B:$B,'[3]产值及收款计划（2026）'!Y:Y)</f>
        <v>#REF!</v>
      </c>
      <c r="Z316" s="235" t="e" cm="1">
        <f t="array" ref="Z316">_xlfn.XLOOKUP($A316&amp;$B316,'[3]产值及收款计划（2026）'!$A:$A&amp;'[3]产值及收款计划（2026）'!$B:$B,'[3]产值及收款计划（2026）'!Z:Z)</f>
        <v>#REF!</v>
      </c>
      <c r="AA316" s="235" cm="1">
        <f t="array" ref="AA316">_xlfn.XLOOKUP($A316&amp;$B316,'[3]产值及收款计划（2026）'!$A:$A&amp;'[3]产值及收款计划（2026）'!$B:$B,'[3]产值及收款计划（2026）'!AA:AA)</f>
        <v>0</v>
      </c>
      <c r="AB316" s="235" cm="1">
        <f t="array" ref="AB316">_xlfn.XLOOKUP($A316&amp;$B316,'[3]产值及收款计划（2026）'!$A:$A&amp;'[3]产值及收款计划（2026）'!$B:$B,'[3]产值及收款计划（2026）'!AB:AB)</f>
        <v>0</v>
      </c>
      <c r="AC316" s="235" cm="1">
        <f t="array" ref="AC316">_xlfn.XLOOKUP($A316&amp;$B316,'[3]产值及收款计划（2026）'!$A:$A&amp;'[3]产值及收款计划（2026）'!$B:$B,'[3]产值及收款计划（2026）'!AC:AC)</f>
        <v>34.17</v>
      </c>
      <c r="AD316" s="235" cm="1">
        <f t="array" ref="AD316">_xlfn.XLOOKUP($A316&amp;$B316,'[3]产值及收款计划（2026）'!$A:$A&amp;'[3]产值及收款计划（2026）'!$B:$B,'[3]产值及收款计划（2026）'!AD:AD)</f>
        <v>0</v>
      </c>
      <c r="AE316" s="235" cm="1">
        <f t="array" ref="AE316">_xlfn.XLOOKUP($A316&amp;$B316,'[3]产值及收款计划（2026）'!$A:$A&amp;'[3]产值及收款计划（2026）'!$B:$B,'[3]产值及收款计划（2026）'!AE:AE)</f>
        <v>0</v>
      </c>
      <c r="AF316" s="235" cm="1">
        <f t="array" ref="AF316">_xlfn.XLOOKUP($A316&amp;$B316,'[3]产值及收款计划（2026）'!$A:$A&amp;'[3]产值及收款计划（2026）'!$B:$B,'[3]产值及收款计划（2026）'!AF:AF)</f>
        <v>0</v>
      </c>
      <c r="AG316" s="235" cm="1">
        <f t="array" ref="AG316">_xlfn.XLOOKUP($A316&amp;$B316,'[3]产值及收款计划（2026）'!$A:$A&amp;'[3]产值及收款计划（2026）'!$B:$B,'[3]产值及收款计划（2026）'!AG:AG)</f>
        <v>0</v>
      </c>
      <c r="AH316" s="235" cm="1">
        <f t="array" ref="AH316">_xlfn.XLOOKUP($A316&amp;$B316,'[3]产值及收款计划（2026）'!$A:$A&amp;'[3]产值及收款计划（2026）'!$B:$B,'[3]产值及收款计划（2026）'!AH:AH)</f>
        <v>0</v>
      </c>
      <c r="AI316" s="235" cm="1">
        <f t="array" ref="AI316">_xlfn.XLOOKUP($A316&amp;$B316,'[3]产值及收款计划（2026）'!$A:$A&amp;'[3]产值及收款计划（2026）'!$B:$B,'[3]产值及收款计划（2026）'!AI:AI)</f>
        <v>0</v>
      </c>
      <c r="AJ316" s="235" cm="1">
        <f t="array" ref="AJ316">_xlfn.XLOOKUP($A316&amp;$B316,'[3]产值及收款计划（2026）'!$A:$A&amp;'[3]产值及收款计划（2026）'!$B:$B,'[3]产值及收款计划（2026）'!AJ:AJ)</f>
        <v>0</v>
      </c>
      <c r="AK316" s="235" cm="1">
        <f t="array" ref="AK316">_xlfn.XLOOKUP($A316&amp;$B316,'[3]产值及收款计划（2026）'!$A:$A&amp;'[3]产值及收款计划（2026）'!$B:$B,'[3]产值及收款计划（2026）'!AK:AK)</f>
        <v>0</v>
      </c>
      <c r="AL316" s="235" cm="1">
        <f t="array" ref="AL316">_xlfn.XLOOKUP($A316&amp;$B316,'[3]产值及收款计划（2026）'!$A:$A&amp;'[3]产值及收款计划（2026）'!$B:$B,'[3]产值及收款计划（2026）'!AL:AL)</f>
        <v>0</v>
      </c>
      <c r="AM316" s="242" cm="1">
        <f t="array" ref="AM316">_xlfn.LET(_xlpm.勾选月份状态数组,TRANSPOSE('PPT(12-15页）-TOP10'!$A$3:$A$14),_xlpm.选择数据区,IF('PPT(12-15页）-TOP10'!$E$3="收款",$BA316:$BL316,$AA316:$AL316),SUM(_xlfn._xlws.FILTER(_xlpm.选择数据区,_xlpm.勾选月份状态数组,"")))</f>
        <v>0</v>
      </c>
      <c r="AN316" s="235" t="e">
        <f>_xlfn.XLOOKUP($C316,应收未收表!$T:$T,应收未收表!AA:AA)</f>
        <v>#N/A</v>
      </c>
      <c r="AO316" s="235" t="e">
        <f>_xlfn.XLOOKUP($C316,应收未收表!$T:$T,应收未收表!AB:AB)</f>
        <v>#N/A</v>
      </c>
      <c r="AP316" s="235" t="e">
        <f>_xlfn.XLOOKUP($C316,应收未收表!$T:$T,应收未收表!AC:AC)</f>
        <v>#N/A</v>
      </c>
      <c r="AQ316" s="235" t="e">
        <f>_xlfn.XLOOKUP($C316,应收未收表!$T:$T,应收未收表!AE:AE)</f>
        <v>#N/A</v>
      </c>
      <c r="AR316" s="235" t="e">
        <f>_xlfn.XLOOKUP($C316,应收未收表!$T:$T,应收未收表!AF:AF)</f>
        <v>#N/A</v>
      </c>
      <c r="AS316" s="235" t="e" cm="1">
        <f t="array" ref="AS316">_xlfn.XLOOKUP($A316&amp;$B316,'[3]产值及收款计划（2026）'!$A:$A&amp;'[3]产值及收款计划（2026）'!$B:$B,'[3]产值及收款计划（2026）'!AS:AS)</f>
        <v>#REF!</v>
      </c>
      <c r="AT316" s="235" t="e" cm="1">
        <f t="array" ref="AT316">_xlfn.XLOOKUP($A316&amp;$B316,'[3]产值及收款计划（2026）'!$A:$A&amp;'[3]产值及收款计划（2026）'!$B:$B,'[3]产值及收款计划（2026）'!AT:AT)</f>
        <v>#REF!</v>
      </c>
      <c r="AU316" s="235" t="e" cm="1">
        <f t="array" ref="AU316">_xlfn.XLOOKUP($A316&amp;$B316,'[3]产值及收款计划（2026）'!$A:$A&amp;'[3]产值及收款计划（2026）'!$B:$B,'[3]产值及收款计划（2026）'!AU:AU)</f>
        <v>#REF!</v>
      </c>
      <c r="AV316" s="235" t="e" cm="1">
        <f t="array" ref="AV316">_xlfn.XLOOKUP($A316&amp;$B316,'[3]产值及收款计划（2026）'!$A:$A&amp;'[3]产值及收款计划（2026）'!$B:$B,'[3]产值及收款计划（2026）'!AV:AV)</f>
        <v>#REF!</v>
      </c>
      <c r="AW316" s="235" cm="1">
        <f t="array" ref="AW316">_xlfn.XLOOKUP($A316&amp;$B316,'[3]产值及收款计划（2026）'!$A:$A&amp;'[3]产值及收款计划（2026）'!$B:$B,'[3]产值及收款计划（2026）'!AW:AW)</f>
        <v>125.83</v>
      </c>
      <c r="AX316" s="235" cm="1">
        <f t="array" ref="AX316">_xlfn.XLOOKUP($A316&amp;$B316,'[3]产值及收款计划（2026）'!$A:$A&amp;'[3]产值及收款计划（2026）'!$B:$B,'[3]产值及收款计划（2026）'!AX:AX)</f>
        <v>0</v>
      </c>
      <c r="AY316" s="235" cm="1">
        <f t="array" ref="AY316">_xlfn.XLOOKUP($A316&amp;$B316,'[3]产值及收款计划（2026）'!$A:$A&amp;'[3]产值及收款计划（2026）'!$B:$B,'[3]产值及收款计划（2026）'!AY:AY)</f>
        <v>34.17</v>
      </c>
      <c r="AZ316" s="235" cm="1">
        <f t="array" ref="AZ316">_xlfn.XLOOKUP($A316&amp;$B316,'[3]产值及收款计划（2026）'!$A:$A&amp;'[3]产值及收款计划（2026）'!$B:$B,'[3]产值及收款计划（2026）'!AZ:AZ)</f>
        <v>0</v>
      </c>
      <c r="BA316" s="235" cm="1">
        <f t="array" ref="BA316">_xlfn.XLOOKUP($A316&amp;$B316,'[3]产值及收款计划（2026）'!$A:$A&amp;'[3]产值及收款计划（2026）'!$B:$B,'[3]产值及收款计划（2026）'!BA:BA)</f>
        <v>0</v>
      </c>
      <c r="BB316" s="235" cm="1">
        <f t="array" ref="BB316">_xlfn.XLOOKUP($A316&amp;$B316,'[3]产值及收款计划（2026）'!$A:$A&amp;'[3]产值及收款计划（2026）'!$B:$B,'[3]产值及收款计划（2026）'!BB:BB)</f>
        <v>0</v>
      </c>
      <c r="BC316" s="235" cm="1">
        <f t="array" ref="BC316">_xlfn.XLOOKUP($A316&amp;$B316,'[3]产值及收款计划（2026）'!$A:$A&amp;'[3]产值及收款计划（2026）'!$B:$B,'[3]产值及收款计划（2026）'!BC:BC)</f>
        <v>0</v>
      </c>
      <c r="BD316" s="235" cm="1">
        <f t="array" ref="BD316">_xlfn.XLOOKUP($A316&amp;$B316,'[3]产值及收款计划（2026）'!$A:$A&amp;'[3]产值及收款计划（2026）'!$B:$B,'[3]产值及收款计划（2026）'!BD:BD)</f>
        <v>34.17</v>
      </c>
      <c r="BE316" s="235" cm="1">
        <f t="array" ref="BE316">_xlfn.XLOOKUP($A316&amp;$B316,'[3]产值及收款计划（2026）'!$A:$A&amp;'[3]产值及收款计划（2026）'!$B:$B,'[3]产值及收款计划（2026）'!BE:BE)</f>
        <v>0</v>
      </c>
      <c r="BF316" s="235" cm="1">
        <f t="array" ref="BF316">_xlfn.XLOOKUP($A316&amp;$B316,'[3]产值及收款计划（2026）'!$A:$A&amp;'[3]产值及收款计划（2026）'!$B:$B,'[3]产值及收款计划（2026）'!BF:BF)</f>
        <v>0</v>
      </c>
      <c r="BG316" s="235" cm="1">
        <f t="array" ref="BG316">_xlfn.XLOOKUP($A316&amp;$B316,'[3]产值及收款计划（2026）'!$A:$A&amp;'[3]产值及收款计划（2026）'!$B:$B,'[3]产值及收款计划（2026）'!BG:BG)</f>
        <v>0</v>
      </c>
      <c r="BH316" s="235" cm="1">
        <f t="array" ref="BH316">_xlfn.XLOOKUP($A316&amp;$B316,'[3]产值及收款计划（2026）'!$A:$A&amp;'[3]产值及收款计划（2026）'!$B:$B,'[3]产值及收款计划（2026）'!BH:BH)</f>
        <v>0</v>
      </c>
      <c r="BI316" s="235" cm="1">
        <f t="array" ref="BI316">_xlfn.XLOOKUP($A316&amp;$B316,'[3]产值及收款计划（2026）'!$A:$A&amp;'[3]产值及收款计划（2026）'!$B:$B,'[3]产值及收款计划（2026）'!BI:BI)</f>
        <v>0</v>
      </c>
      <c r="BJ316" s="235" cm="1">
        <f t="array" ref="BJ316">_xlfn.XLOOKUP($A316&amp;$B316,'[3]产值及收款计划（2026）'!$A:$A&amp;'[3]产值及收款计划（2026）'!$B:$B,'[3]产值及收款计划（2026）'!BJ:BJ)</f>
        <v>0</v>
      </c>
      <c r="BK316" s="235" cm="1">
        <f t="array" ref="BK316">_xlfn.XLOOKUP($A316&amp;$B316,'[3]产值及收款计划（2026）'!$A:$A&amp;'[3]产值及收款计划（2026）'!$B:$B,'[3]产值及收款计划（2026）'!BK:BK)</f>
        <v>0</v>
      </c>
      <c r="BL316" s="235" cm="1">
        <f t="array" ref="BL316">_xlfn.XLOOKUP($A316&amp;$B316,'[3]产值及收款计划（2026）'!$A:$A&amp;'[3]产值及收款计划（2026）'!$B:$B,'[3]产值及收款计划（2026）'!BL:BL)</f>
        <v>0</v>
      </c>
      <c r="BM316" s="235"/>
      <c r="BN316" s="235"/>
      <c r="BO316" s="235"/>
      <c r="BP316" s="235"/>
      <c r="BQ316" s="235" t="e">
        <f>_xlfn.XLOOKUP($C316,应收未收表!$AJ:$AJ,应收未收表!AK:AK)</f>
        <v>#N/A</v>
      </c>
      <c r="BR316" s="235" t="e">
        <f>_xlfn.XLOOKUP($C316,应收未收表!$AJ:$AJ,应收未收表!AL:AL)</f>
        <v>#N/A</v>
      </c>
      <c r="BS316" s="235" t="e">
        <f>_xlfn.XLOOKUP($C316,应收未收表!$AJ:$AJ,应收未收表!AM:AM)</f>
        <v>#N/A</v>
      </c>
      <c r="BT316" s="235" t="e">
        <f>_xlfn.XLOOKUP($C316,应收未收表!$AJ:$AJ,应收未收表!AN:AN)</f>
        <v>#N/A</v>
      </c>
      <c r="BU316" s="234" t="str" cm="1">
        <f t="array" ref="BU316">_xlfn.XLOOKUP($A316&amp;$B316,'[3]产值及收款计划（2026）'!$A:$A&amp;'[3]产值及收款计划（2026）'!$B:$B,'[3]产值及收款计划（2026）'!BQ:BQ)</f>
        <v>上海隧道工程股份有限公司</v>
      </c>
      <c r="BV316" s="235" t="e" cm="1">
        <f t="array" ref="BV316">_xlfn.XLOOKUP($A316&amp;$B316,'[3]产值及收款计划（2026）'!$A:$A&amp;'[3]产值及收款计划（2026）'!$B:$B,'[3]产值及收款计划（2026）'!BR:BR)</f>
        <v>#REF!</v>
      </c>
      <c r="CE316" s="235" cm="1">
        <f t="array" ref="CE316">_xlfn.XLOOKUP($A316&amp;$B316,'[3]产值及收款计划（2026）'!$A:$A&amp;'[3]产值及收款计划（2026）'!$B:$B,'[3]产值及收款计划（2026）'!CA:CA)</f>
        <v>0</v>
      </c>
      <c r="CF316" s="235" cm="1">
        <f t="array" ref="CF316">_xlfn.XLOOKUP($A316&amp;$B316,'[3]产值及收款计划（2026）'!$A:$A&amp;'[3]产值及收款计划（2026）'!$B:$B,'[3]产值及收款计划（2026）'!CB:CB)</f>
        <v>0</v>
      </c>
      <c r="CG316" s="235" cm="1">
        <f t="array" ref="CG316">_xlfn.XLOOKUP($A316&amp;$B316,'[3]产值及收款计划（2026）'!$A:$A&amp;'[3]产值及收款计划（2026）'!$B:$B,'[3]产值及收款计划（2026）'!CC:CC)</f>
        <v>0</v>
      </c>
      <c r="CH316" s="235" cm="1">
        <f t="array" ref="CH316">_xlfn.XLOOKUP($A316&amp;$B316,'[3]产值及收款计划（2026）'!$A:$A&amp;'[3]产值及收款计划（2026）'!$B:$B,'[3]产值及收款计划（2026）'!CD:CD)</f>
        <v>0</v>
      </c>
      <c r="CI316" s="235" cm="1">
        <f t="array" ref="CI316">_xlfn.XLOOKUP($A316&amp;$B316,'[3]产值及收款计划（2026）'!$A:$A&amp;'[3]产值及收款计划（2026）'!$B:$B,'[3]产值及收款计划（2026）'!CE:CE)</f>
        <v>0</v>
      </c>
      <c r="CJ316" s="235" cm="1">
        <f t="array" ref="CJ316">_xlfn.XLOOKUP($A316&amp;$B316,'[3]产值及收款计划（2026）'!$A:$A&amp;'[3]产值及收款计划（2026）'!$B:$B,'[3]产值及收款计划（2026）'!CF:CF)</f>
        <v>0</v>
      </c>
      <c r="CK316" s="235" cm="1">
        <f t="array" ref="CK316">_xlfn.XLOOKUP($A316&amp;$B316,'[3]产值及收款计划（2026）'!$A:$A&amp;'[3]产值及收款计划（2026）'!$B:$B,'[3]产值及收款计划（2026）'!CG:CG)</f>
        <v>0</v>
      </c>
      <c r="CL316" s="235" cm="1">
        <f t="array" ref="CL316">_xlfn.XLOOKUP($A316&amp;$B316,'[3]产值及收款计划（2026）'!$A:$A&amp;'[3]产值及收款计划（2026）'!$B:$B,'[3]产值及收款计划（2026）'!CH:CH)</f>
        <v>0</v>
      </c>
      <c r="CM316" s="235" cm="1">
        <f t="array" ref="CM316">_xlfn.XLOOKUP($A316&amp;$B316,'[3]产值及收款计划（2026）'!$A:$A&amp;'[3]产值及收款计划（2026）'!$B:$B,'[3]产值及收款计划（2026）'!CI:CI)</f>
        <v>0</v>
      </c>
      <c r="CN316" s="235" cm="1">
        <f t="array" ref="CN316">_xlfn.XLOOKUP($A316&amp;$B316,'[3]产值及收款计划（2026）'!$A:$A&amp;'[3]产值及收款计划（2026）'!$B:$B,'[3]产值及收款计划（2026）'!CJ:CJ)</f>
        <v>0</v>
      </c>
      <c r="CO316" s="235" cm="1">
        <f t="array" ref="CO316">_xlfn.XLOOKUP($A316&amp;$B316,'[3]产值及收款计划（2026）'!$A:$A&amp;'[3]产值及收款计划（2026）'!$B:$B,'[3]产值及收款计划（2026）'!CK:CK)</f>
        <v>0</v>
      </c>
      <c r="CP316" s="235" cm="1">
        <f t="array" ref="CP316">_xlfn.XLOOKUP($A316&amp;$B316,'[3]产值及收款计划（2026）'!$A:$A&amp;'[3]产值及收款计划（2026）'!$B:$B,'[3]产值及收款计划（2026）'!CL:CL)</f>
        <v>0</v>
      </c>
      <c r="DE316" s="235" cm="1">
        <f t="array" ref="DE316">_xlfn.XLOOKUP($A316&amp;$B316,'[3]产值及收款计划（2026）'!$A:$A&amp;'[3]产值及收款计划（2026）'!$B:$B,'[3]产值及收款计划（2026）'!DA:DA)</f>
        <v>0</v>
      </c>
      <c r="DF316" s="235" cm="1">
        <f t="array" ref="DF316">_xlfn.XLOOKUP($A316&amp;$B316,'[3]产值及收款计划（2026）'!$A:$A&amp;'[3]产值及收款计划（2026）'!$B:$B,'[3]产值及收款计划（2026）'!DB:DB)</f>
        <v>0</v>
      </c>
      <c r="DG316" s="235" cm="1">
        <f t="array" ref="DG316">_xlfn.XLOOKUP($A316&amp;$B316,'[3]产值及收款计划（2026）'!$A:$A&amp;'[3]产值及收款计划（2026）'!$B:$B,'[3]产值及收款计划（2026）'!DC:DC)</f>
        <v>0</v>
      </c>
      <c r="DH316" s="235" cm="1">
        <f t="array" ref="DH316">_xlfn.XLOOKUP($A316&amp;$B316,'[3]产值及收款计划（2026）'!$A:$A&amp;'[3]产值及收款计划（2026）'!$B:$B,'[3]产值及收款计划（2026）'!DD:DD)</f>
        <v>0</v>
      </c>
      <c r="DI316" s="235" cm="1">
        <f t="array" ref="DI316">_xlfn.XLOOKUP($A316&amp;$B316,'[3]产值及收款计划（2026）'!$A:$A&amp;'[3]产值及收款计划（2026）'!$B:$B,'[3]产值及收款计划（2026）'!DE:DE)</f>
        <v>0</v>
      </c>
      <c r="DJ316" s="235" cm="1">
        <f t="array" ref="DJ316">_xlfn.XLOOKUP($A316&amp;$B316,'[3]产值及收款计划（2026）'!$A:$A&amp;'[3]产值及收款计划（2026）'!$B:$B,'[3]产值及收款计划（2026）'!DF:DF)</f>
        <v>0</v>
      </c>
      <c r="DK316" s="235" cm="1">
        <f t="array" ref="DK316">_xlfn.XLOOKUP($A316&amp;$B316,'[3]产值及收款计划（2026）'!$A:$A&amp;'[3]产值及收款计划（2026）'!$B:$B,'[3]产值及收款计划（2026）'!DG:DG)</f>
        <v>0</v>
      </c>
      <c r="DL316" s="235" cm="1">
        <f t="array" ref="DL316">_xlfn.XLOOKUP($A316&amp;$B316,'[3]产值及收款计划（2026）'!$A:$A&amp;'[3]产值及收款计划（2026）'!$B:$B,'[3]产值及收款计划（2026）'!DH:DH)</f>
        <v>0</v>
      </c>
      <c r="DM316" s="235" cm="1">
        <f t="array" ref="DM316">_xlfn.XLOOKUP($A316&amp;$B316,'[3]产值及收款计划（2026）'!$A:$A&amp;'[3]产值及收款计划（2026）'!$B:$B,'[3]产值及收款计划（2026）'!DI:DI)</f>
        <v>0</v>
      </c>
      <c r="DN316" s="235" cm="1">
        <f t="array" ref="DN316">_xlfn.XLOOKUP($A316&amp;$B316,'[3]产值及收款计划（2026）'!$A:$A&amp;'[3]产值及收款计划（2026）'!$B:$B,'[3]产值及收款计划（2026）'!DJ:DJ)</f>
        <v>0</v>
      </c>
      <c r="DO316" s="235" cm="1">
        <f t="array" ref="DO316">_xlfn.XLOOKUP($A316&amp;$B316,'[3]产值及收款计划（2026）'!$A:$A&amp;'[3]产值及收款计划（2026）'!$B:$B,'[3]产值及收款计划（2026）'!DK:DK)</f>
        <v>0</v>
      </c>
      <c r="DP316" s="235" cm="1">
        <f t="array" ref="DP316">_xlfn.XLOOKUP($A316&amp;$B316,'[3]产值及收款计划（2026）'!$A:$A&amp;'[3]产值及收款计划（2026）'!$B:$B,'[3]产值及收款计划（2026）'!DL:DL)</f>
        <v>0</v>
      </c>
      <c r="DQ316" s="243"/>
      <c r="DR316" s="229"/>
    </row>
    <row r="317" ht="20.25" spans="1:122">
      <c r="A317" s="233">
        <f t="shared" si="21"/>
        <v>25</v>
      </c>
      <c r="B317" s="233" t="s">
        <v>27</v>
      </c>
      <c r="C317" s="234" t="str" cm="1">
        <f t="array" ref="C317">_xlfn.XLOOKUP($A317&amp;$B317,'[3]产值及收款计划（2026）'!$A:$A&amp;'[3]产值及收款计划（2026）'!$B:$B,'[3]产值及收款计划（2026）'!C:C)</f>
        <v>C0CJSG-FW-T-2025004</v>
      </c>
      <c r="D317" s="234" t="str" cm="1">
        <f t="array" ref="D317">_xlfn.XLOOKUP($A317&amp;$B317,'[3]产值及收款计划（2026）'!$A:$A&amp;'[3]产值及收款计划（2026）'!$B:$B,'[3]产值及收款计划（2026）'!D:D)</f>
        <v>2025年晟元保理业务系统信息安全等保测评</v>
      </c>
      <c r="E317" s="235" cm="1">
        <f t="array" ref="E317">_xlfn.XLOOKUP($A317&amp;$B317,'[3]产值及收款计划（2026）'!$A:$A&amp;'[3]产值及收款计划（2026）'!$B:$B,'[3]产值及收款计划（2026）'!E:E)</f>
        <v>11</v>
      </c>
      <c r="F317" s="235" cm="1">
        <f t="array" ref="F317">_xlfn.XLOOKUP($A317&amp;$B317,'[3]产值及收款计划（2026）'!$A:$A&amp;'[3]产值及收款计划（2026）'!$B:$B,'[3]产值及收款计划（2026）'!F:F)</f>
        <v>11</v>
      </c>
      <c r="G317" s="235" cm="1">
        <f t="array" ref="G317">_xlfn.XLOOKUP($A317&amp;$B317,'[3]产值及收款计划（2026）'!$A:$A&amp;'[3]产值及收款计划（2026）'!$B:$B,'[3]产值及收款计划（2026）'!G:G)</f>
        <v>11</v>
      </c>
      <c r="H317" s="235" cm="1">
        <f t="array" ref="H317">_xlfn.XLOOKUP($A317&amp;$B317,'[3]产值及收款计划（2026）'!$A:$A&amp;'[3]产值及收款计划（2026）'!$B:$B,'[3]产值及收款计划（2026）'!H:H)</f>
        <v>6</v>
      </c>
      <c r="I317" s="236" cm="1">
        <f t="array" ref="I317">_xlfn.XLOOKUP($A317&amp;$B317,'[3]产值及收款计划（2026）'!$A:$A&amp;'[3]产值及收款计划（2026）'!$B:$B,'[3]产值及收款计划（2026）'!I:I)</f>
        <v>0.545454545454545</v>
      </c>
      <c r="J317" s="237" cm="1">
        <f t="array" ref="J317">_xlfn.XLOOKUP($A317&amp;$B317,'[3]产值及收款计划（2026）'!$A:$A&amp;'[3]产值及收款计划（2026）'!$B:$B,'[3]产值及收款计划（2026）'!J:J)</f>
        <v>0.06</v>
      </c>
      <c r="K317" s="235" t="e" cm="1">
        <f t="array" ref="K317">_xlfn.XLOOKUP($A317&amp;$B317,'[3]产值及收款计划（2026）'!$A:$A&amp;'[3]产值及收款计划（2026）'!$B:$B,'[3]产值及收款计划（2026）'!K:K)</f>
        <v>#REF!</v>
      </c>
      <c r="L317" s="235" t="e" cm="1">
        <f t="array" ref="L317">_xlfn.XLOOKUP($A317&amp;$B317,'[3]产值及收款计划（2026）'!$A:$A&amp;'[3]产值及收款计划（2026）'!$B:$B,'[3]产值及收款计划（2026）'!L:L)</f>
        <v>#REF!</v>
      </c>
      <c r="M317" s="235" t="str" cm="1">
        <f t="array" ref="M317">_xlfn.XLOOKUP($A317&amp;$B317,'[3]产值及收款计划（2026）'!$A:$A&amp;'[3]产值及收款计划（2026）'!$B:$B,'[3]产值及收款计划（2026）'!M:M)</f>
        <v>主导</v>
      </c>
      <c r="N317" s="235" cm="1">
        <f t="array" ref="N317">_xlfn.XLOOKUP($A317&amp;$B317,'[3]产值及收款计划（2026）'!$A:$A&amp;'[3]产值及收款计划（2026）'!$B:$B,'[3]产值及收款计划（2026）'!N:N)</f>
        <v>0</v>
      </c>
      <c r="O317" s="235" t="str" cm="1">
        <f t="array" ref="O317">_xlfn.XLOOKUP($A317&amp;$B317,'[3]产值及收款计划（2026）'!$A:$A&amp;'[3]产值及收款计划（2026）'!$B:$B,'[3]产值及收款计划（2026）'!O:O)</f>
        <v>侯捷</v>
      </c>
      <c r="P317" s="234" t="str" cm="1">
        <f t="array" ref="P317">_xlfn.XLOOKUP($A317&amp;$B317,'[3]产值及收款计划（2026）'!$A:$A&amp;'[3]产值及收款计划（2026）'!$B:$B,'[3]产值及收款计划（2026）'!P:P)</f>
        <v>在建</v>
      </c>
      <c r="Q317" s="235" t="e" cm="1">
        <f t="array" ref="Q317">_xlfn.XLOOKUP($A317&amp;$B317,'[3]产值及收款计划（2026）'!$A:$A&amp;'[3]产值及收款计划（2026）'!$B:$B,'[3]产值及收款计划（2026）'!Q:Q)</f>
        <v>#REF!</v>
      </c>
      <c r="R317" s="235" t="e" cm="1">
        <f t="array" ref="R317">_xlfn.XLOOKUP($A317&amp;$B317,'[3]产值及收款计划（2026）'!$A:$A&amp;'[3]产值及收款计划（2026）'!$B:$B,'[3]产值及收款计划（2026）'!R:R)</f>
        <v>#REF!</v>
      </c>
      <c r="S317" s="235" t="e" cm="1">
        <f t="array" ref="S317">_xlfn.XLOOKUP($A317&amp;$B317,'[3]产值及收款计划（2026）'!$A:$A&amp;'[3]产值及收款计划（2026）'!$B:$B,'[3]产值及收款计划（2026）'!S:S)</f>
        <v>#REF!</v>
      </c>
      <c r="T317" s="235" cm="1">
        <f t="array" ref="T317">_xlfn.XLOOKUP($A317&amp;$B317,'[3]产值及收款计划（2026）'!$A:$A&amp;'[3]产值及收款计划（2026）'!$B:$B,'[3]产值及收款计划（2026）'!T:T)</f>
        <v>7.7</v>
      </c>
      <c r="U317" s="235" cm="1">
        <f t="array" ref="U317">_xlfn.XLOOKUP($A317&amp;$B317,'[3]产值及收款计划（2026）'!$A:$A&amp;'[3]产值及收款计划（2026）'!$B:$B,'[3]产值及收款计划（2026）'!U:U)</f>
        <v>3.3</v>
      </c>
      <c r="V317" s="235" cm="1">
        <f t="array" ref="V317">_xlfn.XLOOKUP($A317&amp;$B317,'[3]产值及收款计划（2026）'!$A:$A&amp;'[3]产值及收款计划（2026）'!$B:$B,'[3]产值及收款计划（2026）'!V:V)</f>
        <v>0</v>
      </c>
      <c r="W317" s="235" t="e" cm="1">
        <f t="array" ref="W317">_xlfn.XLOOKUP($A317&amp;$B317,'[3]产值及收款计划（2026）'!$A:$A&amp;'[3]产值及收款计划（2026）'!$B:$B,'[3]产值及收款计划（2026）'!W:W)</f>
        <v>#REF!</v>
      </c>
      <c r="X317" s="235" t="e" cm="1">
        <f t="array" ref="X317">_xlfn.XLOOKUP($A317&amp;$B317,'[3]产值及收款计划（2026）'!$A:$A&amp;'[3]产值及收款计划（2026）'!$B:$B,'[3]产值及收款计划（2026）'!X:X)</f>
        <v>#REF!</v>
      </c>
      <c r="Y317" s="235" t="e" cm="1">
        <f t="array" ref="Y317">_xlfn.XLOOKUP($A317&amp;$B317,'[3]产值及收款计划（2026）'!$A:$A&amp;'[3]产值及收款计划（2026）'!$B:$B,'[3]产值及收款计划（2026）'!Y:Y)</f>
        <v>#REF!</v>
      </c>
      <c r="Z317" s="235" t="e" cm="1">
        <f t="array" ref="Z317">_xlfn.XLOOKUP($A317&amp;$B317,'[3]产值及收款计划（2026）'!$A:$A&amp;'[3]产值及收款计划（2026）'!$B:$B,'[3]产值及收款计划（2026）'!Z:Z)</f>
        <v>#REF!</v>
      </c>
      <c r="AA317" s="235" cm="1">
        <f t="array" ref="AA317">_xlfn.XLOOKUP($A317&amp;$B317,'[3]产值及收款计划（2026）'!$A:$A&amp;'[3]产值及收款计划（2026）'!$B:$B,'[3]产值及收款计划（2026）'!AA:AA)</f>
        <v>0</v>
      </c>
      <c r="AB317" s="235" cm="1">
        <f t="array" ref="AB317">_xlfn.XLOOKUP($A317&amp;$B317,'[3]产值及收款计划（2026）'!$A:$A&amp;'[3]产值及收款计划（2026）'!$B:$B,'[3]产值及收款计划（2026）'!AB:AB)</f>
        <v>3.3</v>
      </c>
      <c r="AC317" s="235" cm="1">
        <f t="array" ref="AC317">_xlfn.XLOOKUP($A317&amp;$B317,'[3]产值及收款计划（2026）'!$A:$A&amp;'[3]产值及收款计划（2026）'!$B:$B,'[3]产值及收款计划（2026）'!AC:AC)</f>
        <v>3.3</v>
      </c>
      <c r="AD317" s="235" cm="1">
        <f t="array" ref="AD317">_xlfn.XLOOKUP($A317&amp;$B317,'[3]产值及收款计划（2026）'!$A:$A&amp;'[3]产值及收款计划（2026）'!$B:$B,'[3]产值及收款计划（2026）'!AD:AD)</f>
        <v>0</v>
      </c>
      <c r="AE317" s="235" cm="1">
        <f t="array" ref="AE317">_xlfn.XLOOKUP($A317&amp;$B317,'[3]产值及收款计划（2026）'!$A:$A&amp;'[3]产值及收款计划（2026）'!$B:$B,'[3]产值及收款计划（2026）'!AE:AE)</f>
        <v>0</v>
      </c>
      <c r="AF317" s="235" cm="1">
        <f t="array" ref="AF317">_xlfn.XLOOKUP($A317&amp;$B317,'[3]产值及收款计划（2026）'!$A:$A&amp;'[3]产值及收款计划（2026）'!$B:$B,'[3]产值及收款计划（2026）'!AF:AF)</f>
        <v>0</v>
      </c>
      <c r="AG317" s="235" cm="1">
        <f t="array" ref="AG317">_xlfn.XLOOKUP($A317&amp;$B317,'[3]产值及收款计划（2026）'!$A:$A&amp;'[3]产值及收款计划（2026）'!$B:$B,'[3]产值及收款计划（2026）'!AG:AG)</f>
        <v>0</v>
      </c>
      <c r="AH317" s="235" cm="1">
        <f t="array" ref="AH317">_xlfn.XLOOKUP($A317&amp;$B317,'[3]产值及收款计划（2026）'!$A:$A&amp;'[3]产值及收款计划（2026）'!$B:$B,'[3]产值及收款计划（2026）'!AH:AH)</f>
        <v>0</v>
      </c>
      <c r="AI317" s="235" cm="1">
        <f t="array" ref="AI317">_xlfn.XLOOKUP($A317&amp;$B317,'[3]产值及收款计划（2026）'!$A:$A&amp;'[3]产值及收款计划（2026）'!$B:$B,'[3]产值及收款计划（2026）'!AI:AI)</f>
        <v>0</v>
      </c>
      <c r="AJ317" s="235" cm="1">
        <f t="array" ref="AJ317">_xlfn.XLOOKUP($A317&amp;$B317,'[3]产值及收款计划（2026）'!$A:$A&amp;'[3]产值及收款计划（2026）'!$B:$B,'[3]产值及收款计划（2026）'!AJ:AJ)</f>
        <v>0</v>
      </c>
      <c r="AK317" s="235" cm="1">
        <f t="array" ref="AK317">_xlfn.XLOOKUP($A317&amp;$B317,'[3]产值及收款计划（2026）'!$A:$A&amp;'[3]产值及收款计划（2026）'!$B:$B,'[3]产值及收款计划（2026）'!AK:AK)</f>
        <v>0</v>
      </c>
      <c r="AL317" s="235" cm="1">
        <f t="array" ref="AL317">_xlfn.XLOOKUP($A317&amp;$B317,'[3]产值及收款计划（2026）'!$A:$A&amp;'[3]产值及收款计划（2026）'!$B:$B,'[3]产值及收款计划（2026）'!AL:AL)</f>
        <v>0</v>
      </c>
      <c r="AM317" s="242" cm="1">
        <f t="array" ref="AM317">_xlfn.LET(_xlpm.勾选月份状态数组,TRANSPOSE('PPT(12-15页）-TOP10'!$A$3:$A$14),_xlpm.选择数据区,IF('PPT(12-15页）-TOP10'!$E$3="收款",$BA317:$BL317,$AA317:$AL317),SUM(_xlfn._xlws.FILTER(_xlpm.选择数据区,_xlpm.勾选月份状态数组,"")))</f>
        <v>0</v>
      </c>
      <c r="AN317" s="235" t="e">
        <f>_xlfn.XLOOKUP($C317,应收未收表!$T:$T,应收未收表!AA:AA)</f>
        <v>#N/A</v>
      </c>
      <c r="AO317" s="235" t="e">
        <f>_xlfn.XLOOKUP($C317,应收未收表!$T:$T,应收未收表!AB:AB)</f>
        <v>#N/A</v>
      </c>
      <c r="AP317" s="235" t="e">
        <f>_xlfn.XLOOKUP($C317,应收未收表!$T:$T,应收未收表!AC:AC)</f>
        <v>#N/A</v>
      </c>
      <c r="AQ317" s="235" t="e">
        <f>_xlfn.XLOOKUP($C317,应收未收表!$T:$T,应收未收表!AE:AE)</f>
        <v>#N/A</v>
      </c>
      <c r="AR317" s="235" t="e">
        <f>_xlfn.XLOOKUP($C317,应收未收表!$T:$T,应收未收表!AF:AF)</f>
        <v>#N/A</v>
      </c>
      <c r="AS317" s="235" t="e" cm="1">
        <f t="array" ref="AS317">_xlfn.XLOOKUP($A317&amp;$B317,'[3]产值及收款计划（2026）'!$A:$A&amp;'[3]产值及收款计划（2026）'!$B:$B,'[3]产值及收款计划（2026）'!AS:AS)</f>
        <v>#REF!</v>
      </c>
      <c r="AT317" s="235" t="e" cm="1">
        <f t="array" ref="AT317">_xlfn.XLOOKUP($A317&amp;$B317,'[3]产值及收款计划（2026）'!$A:$A&amp;'[3]产值及收款计划（2026）'!$B:$B,'[3]产值及收款计划（2026）'!AT:AT)</f>
        <v>#REF!</v>
      </c>
      <c r="AU317" s="235" t="e" cm="1">
        <f t="array" ref="AU317">_xlfn.XLOOKUP($A317&amp;$B317,'[3]产值及收款计划（2026）'!$A:$A&amp;'[3]产值及收款计划（2026）'!$B:$B,'[3]产值及收款计划（2026）'!AU:AU)</f>
        <v>#REF!</v>
      </c>
      <c r="AV317" s="235" t="e" cm="1">
        <f t="array" ref="AV317">_xlfn.XLOOKUP($A317&amp;$B317,'[3]产值及收款计划（2026）'!$A:$A&amp;'[3]产值及收款计划（2026）'!$B:$B,'[3]产值及收款计划（2026）'!AV:AV)</f>
        <v>#REF!</v>
      </c>
      <c r="AW317" s="235" cm="1">
        <f t="array" ref="AW317">_xlfn.XLOOKUP($A317&amp;$B317,'[3]产值及收款计划（2026）'!$A:$A&amp;'[3]产值及收款计划（2026）'!$B:$B,'[3]产值及收款计划（2026）'!AW:AW)</f>
        <v>7.7</v>
      </c>
      <c r="AX317" s="235" cm="1">
        <f t="array" ref="AX317">_xlfn.XLOOKUP($A317&amp;$B317,'[3]产值及收款计划（2026）'!$A:$A&amp;'[3]产值及收款计划（2026）'!$B:$B,'[3]产值及收款计划（2026）'!AX:AX)</f>
        <v>3.3</v>
      </c>
      <c r="AY317" s="235" cm="1">
        <f t="array" ref="AY317">_xlfn.XLOOKUP($A317&amp;$B317,'[3]产值及收款计划（2026）'!$A:$A&amp;'[3]产值及收款计划（2026）'!$B:$B,'[3]产值及收款计划（2026）'!AY:AY)</f>
        <v>0</v>
      </c>
      <c r="AZ317" s="235" cm="1">
        <f t="array" ref="AZ317">_xlfn.XLOOKUP($A317&amp;$B317,'[3]产值及收款计划（2026）'!$A:$A&amp;'[3]产值及收款计划（2026）'!$B:$B,'[3]产值及收款计划（2026）'!AZ:AZ)</f>
        <v>0</v>
      </c>
      <c r="BA317" s="235" cm="1">
        <f t="array" ref="BA317">_xlfn.XLOOKUP($A317&amp;$B317,'[3]产值及收款计划（2026）'!$A:$A&amp;'[3]产值及收款计划（2026）'!$B:$B,'[3]产值及收款计划（2026）'!BA:BA)</f>
        <v>0</v>
      </c>
      <c r="BB317" s="235" cm="1">
        <f t="array" ref="BB317">_xlfn.XLOOKUP($A317&amp;$B317,'[3]产值及收款计划（2026）'!$A:$A&amp;'[3]产值及收款计划（2026）'!$B:$B,'[3]产值及收款计划（2026）'!BB:BB)</f>
        <v>0</v>
      </c>
      <c r="BC317" s="235" cm="1">
        <f t="array" ref="BC317">_xlfn.XLOOKUP($A317&amp;$B317,'[3]产值及收款计划（2026）'!$A:$A&amp;'[3]产值及收款计划（2026）'!$B:$B,'[3]产值及收款计划（2026）'!BC:BC)</f>
        <v>3.3</v>
      </c>
      <c r="BD317" s="235" cm="1">
        <f t="array" ref="BD317">_xlfn.XLOOKUP($A317&amp;$B317,'[3]产值及收款计划（2026）'!$A:$A&amp;'[3]产值及收款计划（2026）'!$B:$B,'[3]产值及收款计划（2026）'!BD:BD)</f>
        <v>0</v>
      </c>
      <c r="BE317" s="235" cm="1">
        <f t="array" ref="BE317">_xlfn.XLOOKUP($A317&amp;$B317,'[3]产值及收款计划（2026）'!$A:$A&amp;'[3]产值及收款计划（2026）'!$B:$B,'[3]产值及收款计划（2026）'!BE:BE)</f>
        <v>0</v>
      </c>
      <c r="BF317" s="235" cm="1">
        <f t="array" ref="BF317">_xlfn.XLOOKUP($A317&amp;$B317,'[3]产值及收款计划（2026）'!$A:$A&amp;'[3]产值及收款计划（2026）'!$B:$B,'[3]产值及收款计划（2026）'!BF:BF)</f>
        <v>0</v>
      </c>
      <c r="BG317" s="235" cm="1">
        <f t="array" ref="BG317">_xlfn.XLOOKUP($A317&amp;$B317,'[3]产值及收款计划（2026）'!$A:$A&amp;'[3]产值及收款计划（2026）'!$B:$B,'[3]产值及收款计划（2026）'!BG:BG)</f>
        <v>0</v>
      </c>
      <c r="BH317" s="235" cm="1">
        <f t="array" ref="BH317">_xlfn.XLOOKUP($A317&amp;$B317,'[3]产值及收款计划（2026）'!$A:$A&amp;'[3]产值及收款计划（2026）'!$B:$B,'[3]产值及收款计划（2026）'!BH:BH)</f>
        <v>0</v>
      </c>
      <c r="BI317" s="235" cm="1">
        <f t="array" ref="BI317">_xlfn.XLOOKUP($A317&amp;$B317,'[3]产值及收款计划（2026）'!$A:$A&amp;'[3]产值及收款计划（2026）'!$B:$B,'[3]产值及收款计划（2026）'!BI:BI)</f>
        <v>0</v>
      </c>
      <c r="BJ317" s="235" cm="1">
        <f t="array" ref="BJ317">_xlfn.XLOOKUP($A317&amp;$B317,'[3]产值及收款计划（2026）'!$A:$A&amp;'[3]产值及收款计划（2026）'!$B:$B,'[3]产值及收款计划（2026）'!BJ:BJ)</f>
        <v>0</v>
      </c>
      <c r="BK317" s="235" cm="1">
        <f t="array" ref="BK317">_xlfn.XLOOKUP($A317&amp;$B317,'[3]产值及收款计划（2026）'!$A:$A&amp;'[3]产值及收款计划（2026）'!$B:$B,'[3]产值及收款计划（2026）'!BK:BK)</f>
        <v>0</v>
      </c>
      <c r="BL317" s="235" cm="1">
        <f t="array" ref="BL317">_xlfn.XLOOKUP($A317&amp;$B317,'[3]产值及收款计划（2026）'!$A:$A&amp;'[3]产值及收款计划（2026）'!$B:$B,'[3]产值及收款计划（2026）'!BL:BL)</f>
        <v>0</v>
      </c>
      <c r="BM317" s="235"/>
      <c r="BN317" s="235"/>
      <c r="BO317" s="235"/>
      <c r="BP317" s="235"/>
      <c r="BQ317" s="235" t="e">
        <f>_xlfn.XLOOKUP($C317,应收未收表!$AJ:$AJ,应收未收表!AK:AK)</f>
        <v>#N/A</v>
      </c>
      <c r="BR317" s="235" t="e">
        <f>_xlfn.XLOOKUP($C317,应收未收表!$AJ:$AJ,应收未收表!AL:AL)</f>
        <v>#N/A</v>
      </c>
      <c r="BS317" s="235" t="e">
        <f>_xlfn.XLOOKUP($C317,应收未收表!$AJ:$AJ,应收未收表!AM:AM)</f>
        <v>#N/A</v>
      </c>
      <c r="BT317" s="235" t="e">
        <f>_xlfn.XLOOKUP($C317,应收未收表!$AJ:$AJ,应收未收表!AN:AN)</f>
        <v>#N/A</v>
      </c>
      <c r="BU317" s="234" t="str" cm="1">
        <f t="array" ref="BU317">_xlfn.XLOOKUP($A317&amp;$B317,'[3]产值及收款计划（2026）'!$A:$A&amp;'[3]产值及收款计划（2026）'!$B:$B,'[3]产值及收款计划（2026）'!BQ:BQ)</f>
        <v>上海晟元商业保理有限公司</v>
      </c>
      <c r="BV317" s="235" t="e" cm="1">
        <f t="array" ref="BV317">_xlfn.XLOOKUP($A317&amp;$B317,'[3]产值及收款计划（2026）'!$A:$A&amp;'[3]产值及收款计划（2026）'!$B:$B,'[3]产值及收款计划（2026）'!BR:BR)</f>
        <v>#REF!</v>
      </c>
      <c r="CE317" s="235" cm="1">
        <f t="array" ref="CE317">_xlfn.XLOOKUP($A317&amp;$B317,'[3]产值及收款计划（2026）'!$A:$A&amp;'[3]产值及收款计划（2026）'!$B:$B,'[3]产值及收款计划（2026）'!CA:CA)</f>
        <v>0</v>
      </c>
      <c r="CF317" s="235" cm="1">
        <f t="array" ref="CF317">_xlfn.XLOOKUP($A317&amp;$B317,'[3]产值及收款计划（2026）'!$A:$A&amp;'[3]产值及收款计划（2026）'!$B:$B,'[3]产值及收款计划（2026）'!CB:CB)</f>
        <v>0</v>
      </c>
      <c r="CG317" s="235" cm="1">
        <f t="array" ref="CG317">_xlfn.XLOOKUP($A317&amp;$B317,'[3]产值及收款计划（2026）'!$A:$A&amp;'[3]产值及收款计划（2026）'!$B:$B,'[3]产值及收款计划（2026）'!CC:CC)</f>
        <v>3.3</v>
      </c>
      <c r="CH317" s="235" cm="1">
        <f t="array" ref="CH317">_xlfn.XLOOKUP($A317&amp;$B317,'[3]产值及收款计划（2026）'!$A:$A&amp;'[3]产值及收款计划（2026）'!$B:$B,'[3]产值及收款计划（2026）'!CD:CD)</f>
        <v>0</v>
      </c>
      <c r="CI317" s="235" cm="1">
        <f t="array" ref="CI317">_xlfn.XLOOKUP($A317&amp;$B317,'[3]产值及收款计划（2026）'!$A:$A&amp;'[3]产值及收款计划（2026）'!$B:$B,'[3]产值及收款计划（2026）'!CE:CE)</f>
        <v>0</v>
      </c>
      <c r="CJ317" s="235" cm="1">
        <f t="array" ref="CJ317">_xlfn.XLOOKUP($A317&amp;$B317,'[3]产值及收款计划（2026）'!$A:$A&amp;'[3]产值及收款计划（2026）'!$B:$B,'[3]产值及收款计划（2026）'!CF:CF)</f>
        <v>0</v>
      </c>
      <c r="CK317" s="235" cm="1">
        <f t="array" ref="CK317">_xlfn.XLOOKUP($A317&amp;$B317,'[3]产值及收款计划（2026）'!$A:$A&amp;'[3]产值及收款计划（2026）'!$B:$B,'[3]产值及收款计划（2026）'!CG:CG)</f>
        <v>0</v>
      </c>
      <c r="CL317" s="235" cm="1">
        <f t="array" ref="CL317">_xlfn.XLOOKUP($A317&amp;$B317,'[3]产值及收款计划（2026）'!$A:$A&amp;'[3]产值及收款计划（2026）'!$B:$B,'[3]产值及收款计划（2026）'!CH:CH)</f>
        <v>0</v>
      </c>
      <c r="CM317" s="235" cm="1">
        <f t="array" ref="CM317">_xlfn.XLOOKUP($A317&amp;$B317,'[3]产值及收款计划（2026）'!$A:$A&amp;'[3]产值及收款计划（2026）'!$B:$B,'[3]产值及收款计划（2026）'!CI:CI)</f>
        <v>0</v>
      </c>
      <c r="CN317" s="235" cm="1">
        <f t="array" ref="CN317">_xlfn.XLOOKUP($A317&amp;$B317,'[3]产值及收款计划（2026）'!$A:$A&amp;'[3]产值及收款计划（2026）'!$B:$B,'[3]产值及收款计划（2026）'!CJ:CJ)</f>
        <v>0</v>
      </c>
      <c r="CO317" s="235" cm="1">
        <f t="array" ref="CO317">_xlfn.XLOOKUP($A317&amp;$B317,'[3]产值及收款计划（2026）'!$A:$A&amp;'[3]产值及收款计划（2026）'!$B:$B,'[3]产值及收款计划（2026）'!CK:CK)</f>
        <v>0</v>
      </c>
      <c r="CP317" s="235" cm="1">
        <f t="array" ref="CP317">_xlfn.XLOOKUP($A317&amp;$B317,'[3]产值及收款计划（2026）'!$A:$A&amp;'[3]产值及收款计划（2026）'!$B:$B,'[3]产值及收款计划（2026）'!CL:CL)</f>
        <v>0</v>
      </c>
      <c r="DE317" s="235" cm="1">
        <f t="array" ref="DE317">_xlfn.XLOOKUP($A317&amp;$B317,'[3]产值及收款计划（2026）'!$A:$A&amp;'[3]产值及收款计划（2026）'!$B:$B,'[3]产值及收款计划（2026）'!DA:DA)</f>
        <v>0</v>
      </c>
      <c r="DF317" s="235" cm="1">
        <f t="array" ref="DF317">_xlfn.XLOOKUP($A317&amp;$B317,'[3]产值及收款计划（2026）'!$A:$A&amp;'[3]产值及收款计划（2026）'!$B:$B,'[3]产值及收款计划（2026）'!DB:DB)</f>
        <v>0</v>
      </c>
      <c r="DG317" s="235" cm="1">
        <f t="array" ref="DG317">_xlfn.XLOOKUP($A317&amp;$B317,'[3]产值及收款计划（2026）'!$A:$A&amp;'[3]产值及收款计划（2026）'!$B:$B,'[3]产值及收款计划（2026）'!DC:DC)</f>
        <v>3.3</v>
      </c>
      <c r="DH317" s="235" cm="1">
        <f t="array" ref="DH317">_xlfn.XLOOKUP($A317&amp;$B317,'[3]产值及收款计划（2026）'!$A:$A&amp;'[3]产值及收款计划（2026）'!$B:$B,'[3]产值及收款计划（2026）'!DD:DD)</f>
        <v>0</v>
      </c>
      <c r="DI317" s="235" cm="1">
        <f t="array" ref="DI317">_xlfn.XLOOKUP($A317&amp;$B317,'[3]产值及收款计划（2026）'!$A:$A&amp;'[3]产值及收款计划（2026）'!$B:$B,'[3]产值及收款计划（2026）'!DE:DE)</f>
        <v>0</v>
      </c>
      <c r="DJ317" s="235" cm="1">
        <f t="array" ref="DJ317">_xlfn.XLOOKUP($A317&amp;$B317,'[3]产值及收款计划（2026）'!$A:$A&amp;'[3]产值及收款计划（2026）'!$B:$B,'[3]产值及收款计划（2026）'!DF:DF)</f>
        <v>0</v>
      </c>
      <c r="DK317" s="235" cm="1">
        <f t="array" ref="DK317">_xlfn.XLOOKUP($A317&amp;$B317,'[3]产值及收款计划（2026）'!$A:$A&amp;'[3]产值及收款计划（2026）'!$B:$B,'[3]产值及收款计划（2026）'!DG:DG)</f>
        <v>0</v>
      </c>
      <c r="DL317" s="235" cm="1">
        <f t="array" ref="DL317">_xlfn.XLOOKUP($A317&amp;$B317,'[3]产值及收款计划（2026）'!$A:$A&amp;'[3]产值及收款计划（2026）'!$B:$B,'[3]产值及收款计划（2026）'!DH:DH)</f>
        <v>0</v>
      </c>
      <c r="DM317" s="235" cm="1">
        <f t="array" ref="DM317">_xlfn.XLOOKUP($A317&amp;$B317,'[3]产值及收款计划（2026）'!$A:$A&amp;'[3]产值及收款计划（2026）'!$B:$B,'[3]产值及收款计划（2026）'!DI:DI)</f>
        <v>0</v>
      </c>
      <c r="DN317" s="235" cm="1">
        <f t="array" ref="DN317">_xlfn.XLOOKUP($A317&amp;$B317,'[3]产值及收款计划（2026）'!$A:$A&amp;'[3]产值及收款计划（2026）'!$B:$B,'[3]产值及收款计划（2026）'!DJ:DJ)</f>
        <v>0</v>
      </c>
      <c r="DO317" s="235" cm="1">
        <f t="array" ref="DO317">_xlfn.XLOOKUP($A317&amp;$B317,'[3]产值及收款计划（2026）'!$A:$A&amp;'[3]产值及收款计划（2026）'!$B:$B,'[3]产值及收款计划（2026）'!DK:DK)</f>
        <v>0</v>
      </c>
      <c r="DP317" s="235" cm="1">
        <f t="array" ref="DP317">_xlfn.XLOOKUP($A317&amp;$B317,'[3]产值及收款计划（2026）'!$A:$A&amp;'[3]产值及收款计划（2026）'!$B:$B,'[3]产值及收款计划（2026）'!DL:DL)</f>
        <v>0</v>
      </c>
      <c r="DQ317" s="243"/>
      <c r="DR317" s="229"/>
    </row>
    <row r="318" ht="60.75" spans="1:122">
      <c r="A318" s="233">
        <f t="shared" si="21"/>
        <v>26</v>
      </c>
      <c r="B318" s="233" t="s">
        <v>27</v>
      </c>
      <c r="C318" s="234" t="str" cm="1">
        <f t="array" ref="C318">_xlfn.XLOOKUP($A318&amp;$B318,'[3]产值及收款计划（2026）'!$A:$A&amp;'[3]产值及收款计划（2026）'!$B:$B,'[3]产值及收款计划（2026）'!C:C)</f>
        <v>C0CJSG-FW-T-2025005</v>
      </c>
      <c r="D318" s="234" t="str" cm="1">
        <f t="array" ref="D318">_xlfn.XLOOKUP($A318&amp;$B318,'[3]产值及收款计划（2026）'!$A:$A&amp;'[3]产值及收款计划（2026）'!$B:$B,'[3]产值及收款计划（2026）'!D:D)</f>
        <v>2025年城市运营上海停车APP等保测评服务</v>
      </c>
      <c r="E318" s="235" cm="1">
        <f t="array" ref="E318">_xlfn.XLOOKUP($A318&amp;$B318,'[3]产值及收款计划（2026）'!$A:$A&amp;'[3]产值及收款计划（2026）'!$B:$B,'[3]产值及收款计划（2026）'!E:E)</f>
        <v>15.5</v>
      </c>
      <c r="F318" s="235" cm="1">
        <f t="array" ref="F318">_xlfn.XLOOKUP($A318&amp;$B318,'[3]产值及收款计划（2026）'!$A:$A&amp;'[3]产值及收款计划（2026）'!$B:$B,'[3]产值及收款计划（2026）'!F:F)</f>
        <v>15.5</v>
      </c>
      <c r="G318" s="235" cm="1">
        <f t="array" ref="G318">_xlfn.XLOOKUP($A318&amp;$B318,'[3]产值及收款计划（2026）'!$A:$A&amp;'[3]产值及收款计划（2026）'!$B:$B,'[3]产值及收款计划（2026）'!G:G)</f>
        <v>15.5</v>
      </c>
      <c r="H318" s="235" cm="1">
        <f t="array" ref="H318">_xlfn.XLOOKUP($A318&amp;$B318,'[3]产值及收款计划（2026）'!$A:$A&amp;'[3]产值及收款计划（2026）'!$B:$B,'[3]产值及收款计划（2026）'!H:H)</f>
        <v>7.5</v>
      </c>
      <c r="I318" s="236" cm="1">
        <f t="array" ref="I318">_xlfn.XLOOKUP($A318&amp;$B318,'[3]产值及收款计划（2026）'!$A:$A&amp;'[3]产值及收款计划（2026）'!$B:$B,'[3]产值及收款计划（2026）'!I:I)</f>
        <v>0.483870967741935</v>
      </c>
      <c r="J318" s="237" cm="1">
        <f t="array" ref="J318">_xlfn.XLOOKUP($A318&amp;$B318,'[3]产值及收款计划（2026）'!$A:$A&amp;'[3]产值及收款计划（2026）'!$B:$B,'[3]产值及收款计划（2026）'!J:J)</f>
        <v>0.06</v>
      </c>
      <c r="K318" s="235" t="e" cm="1">
        <f t="array" ref="K318">_xlfn.XLOOKUP($A318&amp;$B318,'[3]产值及收款计划（2026）'!$A:$A&amp;'[3]产值及收款计划（2026）'!$B:$B,'[3]产值及收款计划（2026）'!K:K)</f>
        <v>#REF!</v>
      </c>
      <c r="L318" s="235" t="e" cm="1">
        <f t="array" ref="L318">_xlfn.XLOOKUP($A318&amp;$B318,'[3]产值及收款计划（2026）'!$A:$A&amp;'[3]产值及收款计划（2026）'!$B:$B,'[3]产值及收款计划（2026）'!L:L)</f>
        <v>#REF!</v>
      </c>
      <c r="M318" s="235" t="str" cm="1">
        <f t="array" ref="M318">_xlfn.XLOOKUP($A318&amp;$B318,'[3]产值及收款计划（2026）'!$A:$A&amp;'[3]产值及收款计划（2026）'!$B:$B,'[3]产值及收款计划（2026）'!M:M)</f>
        <v>主导</v>
      </c>
      <c r="N318" s="235" cm="1">
        <f t="array" ref="N318">_xlfn.XLOOKUP($A318&amp;$B318,'[3]产值及收款计划（2026）'!$A:$A&amp;'[3]产值及收款计划（2026）'!$B:$B,'[3]产值及收款计划（2026）'!N:N)</f>
        <v>0</v>
      </c>
      <c r="O318" s="235" t="str" cm="1">
        <f t="array" ref="O318">_xlfn.XLOOKUP($A318&amp;$B318,'[3]产值及收款计划（2026）'!$A:$A&amp;'[3]产值及收款计划（2026）'!$B:$B,'[3]产值及收款计划（2026）'!O:O)</f>
        <v>涂勋</v>
      </c>
      <c r="P318" s="234" t="str" cm="1">
        <f t="array" ref="P318">_xlfn.XLOOKUP($A318&amp;$B318,'[3]产值及收款计划（2026）'!$A:$A&amp;'[3]产值及收款计划（2026）'!$B:$B,'[3]产值及收款计划（2026）'!P:P)</f>
        <v>25已完结</v>
      </c>
      <c r="Q318" s="235" t="e" cm="1">
        <f t="array" ref="Q318">_xlfn.XLOOKUP($A318&amp;$B318,'[3]产值及收款计划（2026）'!$A:$A&amp;'[3]产值及收款计划（2026）'!$B:$B,'[3]产值及收款计划（2026）'!Q:Q)</f>
        <v>#REF!</v>
      </c>
      <c r="R318" s="235" t="e" cm="1">
        <f t="array" ref="R318">_xlfn.XLOOKUP($A318&amp;$B318,'[3]产值及收款计划（2026）'!$A:$A&amp;'[3]产值及收款计划（2026）'!$B:$B,'[3]产值及收款计划（2026）'!R:R)</f>
        <v>#REF!</v>
      </c>
      <c r="S318" s="235" t="e" cm="1">
        <f t="array" ref="S318">_xlfn.XLOOKUP($A318&amp;$B318,'[3]产值及收款计划（2026）'!$A:$A&amp;'[3]产值及收款计划（2026）'!$B:$B,'[3]产值及收款计划（2026）'!S:S)</f>
        <v>#REF!</v>
      </c>
      <c r="T318" s="235" cm="1">
        <f t="array" ref="T318">_xlfn.XLOOKUP($A318&amp;$B318,'[3]产值及收款计划（2026）'!$A:$A&amp;'[3]产值及收款计划（2026）'!$B:$B,'[3]产值及收款计划（2026）'!T:T)</f>
        <v>15.5</v>
      </c>
      <c r="U318" s="235" cm="1">
        <f t="array" ref="U318">_xlfn.XLOOKUP($A318&amp;$B318,'[3]产值及收款计划（2026）'!$A:$A&amp;'[3]产值及收款计划（2026）'!$B:$B,'[3]产值及收款计划（2026）'!U:U)</f>
        <v>0</v>
      </c>
      <c r="V318" s="235" cm="1">
        <f t="array" ref="V318">_xlfn.XLOOKUP($A318&amp;$B318,'[3]产值及收款计划（2026）'!$A:$A&amp;'[3]产值及收款计划（2026）'!$B:$B,'[3]产值及收款计划（2026）'!V:V)</f>
        <v>0</v>
      </c>
      <c r="W318" s="235" t="e" cm="1">
        <f t="array" ref="W318">_xlfn.XLOOKUP($A318&amp;$B318,'[3]产值及收款计划（2026）'!$A:$A&amp;'[3]产值及收款计划（2026）'!$B:$B,'[3]产值及收款计划（2026）'!W:W)</f>
        <v>#REF!</v>
      </c>
      <c r="X318" s="235" t="e" cm="1">
        <f t="array" ref="X318">_xlfn.XLOOKUP($A318&amp;$B318,'[3]产值及收款计划（2026）'!$A:$A&amp;'[3]产值及收款计划（2026）'!$B:$B,'[3]产值及收款计划（2026）'!X:X)</f>
        <v>#REF!</v>
      </c>
      <c r="Y318" s="235" t="e" cm="1">
        <f t="array" ref="Y318">_xlfn.XLOOKUP($A318&amp;$B318,'[3]产值及收款计划（2026）'!$A:$A&amp;'[3]产值及收款计划（2026）'!$B:$B,'[3]产值及收款计划（2026）'!Y:Y)</f>
        <v>#REF!</v>
      </c>
      <c r="Z318" s="235" t="e" cm="1">
        <f t="array" ref="Z318">_xlfn.XLOOKUP($A318&amp;$B318,'[3]产值及收款计划（2026）'!$A:$A&amp;'[3]产值及收款计划（2026）'!$B:$B,'[3]产值及收款计划（2026）'!Z:Z)</f>
        <v>#REF!</v>
      </c>
      <c r="AA318" s="235" cm="1">
        <f t="array" ref="AA318">_xlfn.XLOOKUP($A318&amp;$B318,'[3]产值及收款计划（2026）'!$A:$A&amp;'[3]产值及收款计划（2026）'!$B:$B,'[3]产值及收款计划（2026）'!AA:AA)</f>
        <v>0</v>
      </c>
      <c r="AB318" s="235" cm="1">
        <f t="array" ref="AB318">_xlfn.XLOOKUP($A318&amp;$B318,'[3]产值及收款计划（2026）'!$A:$A&amp;'[3]产值及收款计划（2026）'!$B:$B,'[3]产值及收款计划（2026）'!AB:AB)</f>
        <v>0</v>
      </c>
      <c r="AC318" s="235" cm="1">
        <f t="array" ref="AC318">_xlfn.XLOOKUP($A318&amp;$B318,'[3]产值及收款计划（2026）'!$A:$A&amp;'[3]产值及收款计划（2026）'!$B:$B,'[3]产值及收款计划（2026）'!AC:AC)</f>
        <v>0</v>
      </c>
      <c r="AD318" s="235" cm="1">
        <f t="array" ref="AD318">_xlfn.XLOOKUP($A318&amp;$B318,'[3]产值及收款计划（2026）'!$A:$A&amp;'[3]产值及收款计划（2026）'!$B:$B,'[3]产值及收款计划（2026）'!AD:AD)</f>
        <v>0</v>
      </c>
      <c r="AE318" s="235" cm="1">
        <f t="array" ref="AE318">_xlfn.XLOOKUP($A318&amp;$B318,'[3]产值及收款计划（2026）'!$A:$A&amp;'[3]产值及收款计划（2026）'!$B:$B,'[3]产值及收款计划（2026）'!AE:AE)</f>
        <v>0</v>
      </c>
      <c r="AF318" s="235" cm="1">
        <f t="array" ref="AF318">_xlfn.XLOOKUP($A318&amp;$B318,'[3]产值及收款计划（2026）'!$A:$A&amp;'[3]产值及收款计划（2026）'!$B:$B,'[3]产值及收款计划（2026）'!AF:AF)</f>
        <v>0</v>
      </c>
      <c r="AG318" s="235" cm="1">
        <f t="array" ref="AG318">_xlfn.XLOOKUP($A318&amp;$B318,'[3]产值及收款计划（2026）'!$A:$A&amp;'[3]产值及收款计划（2026）'!$B:$B,'[3]产值及收款计划（2026）'!AG:AG)</f>
        <v>0</v>
      </c>
      <c r="AH318" s="235" cm="1">
        <f t="array" ref="AH318">_xlfn.XLOOKUP($A318&amp;$B318,'[3]产值及收款计划（2026）'!$A:$A&amp;'[3]产值及收款计划（2026）'!$B:$B,'[3]产值及收款计划（2026）'!AH:AH)</f>
        <v>0</v>
      </c>
      <c r="AI318" s="235" cm="1">
        <f t="array" ref="AI318">_xlfn.XLOOKUP($A318&amp;$B318,'[3]产值及收款计划（2026）'!$A:$A&amp;'[3]产值及收款计划（2026）'!$B:$B,'[3]产值及收款计划（2026）'!AI:AI)</f>
        <v>0</v>
      </c>
      <c r="AJ318" s="235" cm="1">
        <f t="array" ref="AJ318">_xlfn.XLOOKUP($A318&amp;$B318,'[3]产值及收款计划（2026）'!$A:$A&amp;'[3]产值及收款计划（2026）'!$B:$B,'[3]产值及收款计划（2026）'!AJ:AJ)</f>
        <v>0</v>
      </c>
      <c r="AK318" s="235" cm="1">
        <f t="array" ref="AK318">_xlfn.XLOOKUP($A318&amp;$B318,'[3]产值及收款计划（2026）'!$A:$A&amp;'[3]产值及收款计划（2026）'!$B:$B,'[3]产值及收款计划（2026）'!AK:AK)</f>
        <v>0</v>
      </c>
      <c r="AL318" s="235" cm="1">
        <f t="array" ref="AL318">_xlfn.XLOOKUP($A318&amp;$B318,'[3]产值及收款计划（2026）'!$A:$A&amp;'[3]产值及收款计划（2026）'!$B:$B,'[3]产值及收款计划（2026）'!AL:AL)</f>
        <v>0</v>
      </c>
      <c r="AM318" s="242" cm="1">
        <f t="array" ref="AM318">_xlfn.LET(_xlpm.勾选月份状态数组,TRANSPOSE('PPT(12-15页）-TOP10'!$A$3:$A$14),_xlpm.选择数据区,IF('PPT(12-15页）-TOP10'!$E$3="收款",$BA318:$BL318,$AA318:$AL318),SUM(_xlfn._xlws.FILTER(_xlpm.选择数据区,_xlpm.勾选月份状态数组,"")))</f>
        <v>0</v>
      </c>
      <c r="AN318" s="235" t="e">
        <f>_xlfn.XLOOKUP($C318,应收未收表!$T:$T,应收未收表!AA:AA)</f>
        <v>#N/A</v>
      </c>
      <c r="AO318" s="235" t="e">
        <f>_xlfn.XLOOKUP($C318,应收未收表!$T:$T,应收未收表!AB:AB)</f>
        <v>#N/A</v>
      </c>
      <c r="AP318" s="235" t="e">
        <f>_xlfn.XLOOKUP($C318,应收未收表!$T:$T,应收未收表!AC:AC)</f>
        <v>#N/A</v>
      </c>
      <c r="AQ318" s="235" t="e">
        <f>_xlfn.XLOOKUP($C318,应收未收表!$T:$T,应收未收表!AE:AE)</f>
        <v>#N/A</v>
      </c>
      <c r="AR318" s="235" t="e">
        <f>_xlfn.XLOOKUP($C318,应收未收表!$T:$T,应收未收表!AF:AF)</f>
        <v>#N/A</v>
      </c>
      <c r="AS318" s="235" t="e" cm="1">
        <f t="array" ref="AS318">_xlfn.XLOOKUP($A318&amp;$B318,'[3]产值及收款计划（2026）'!$A:$A&amp;'[3]产值及收款计划（2026）'!$B:$B,'[3]产值及收款计划（2026）'!AS:AS)</f>
        <v>#REF!</v>
      </c>
      <c r="AT318" s="235" t="e" cm="1">
        <f t="array" ref="AT318">_xlfn.XLOOKUP($A318&amp;$B318,'[3]产值及收款计划（2026）'!$A:$A&amp;'[3]产值及收款计划（2026）'!$B:$B,'[3]产值及收款计划（2026）'!AT:AT)</f>
        <v>#REF!</v>
      </c>
      <c r="AU318" s="235" t="e" cm="1">
        <f t="array" ref="AU318">_xlfn.XLOOKUP($A318&amp;$B318,'[3]产值及收款计划（2026）'!$A:$A&amp;'[3]产值及收款计划（2026）'!$B:$B,'[3]产值及收款计划（2026）'!AU:AU)</f>
        <v>#REF!</v>
      </c>
      <c r="AV318" s="235" t="e" cm="1">
        <f t="array" ref="AV318">_xlfn.XLOOKUP($A318&amp;$B318,'[3]产值及收款计划（2026）'!$A:$A&amp;'[3]产值及收款计划（2026）'!$B:$B,'[3]产值及收款计划（2026）'!AV:AV)</f>
        <v>#REF!</v>
      </c>
      <c r="AW318" s="235" cm="1">
        <f t="array" ref="AW318">_xlfn.XLOOKUP($A318&amp;$B318,'[3]产值及收款计划（2026）'!$A:$A&amp;'[3]产值及收款计划（2026）'!$B:$B,'[3]产值及收款计划（2026）'!AW:AW)</f>
        <v>4.65</v>
      </c>
      <c r="AX318" s="235" cm="1">
        <f t="array" ref="AX318">_xlfn.XLOOKUP($A318&amp;$B318,'[3]产值及收款计划（2026）'!$A:$A&amp;'[3]产值及收款计划（2026）'!$B:$B,'[3]产值及收款计划（2026）'!AX:AX)</f>
        <v>10.85</v>
      </c>
      <c r="AY318" s="235" cm="1">
        <f t="array" ref="AY318">_xlfn.XLOOKUP($A318&amp;$B318,'[3]产值及收款计划（2026）'!$A:$A&amp;'[3]产值及收款计划（2026）'!$B:$B,'[3]产值及收款计划（2026）'!AY:AY)</f>
        <v>0</v>
      </c>
      <c r="AZ318" s="235" cm="1">
        <f t="array" ref="AZ318">_xlfn.XLOOKUP($A318&amp;$B318,'[3]产值及收款计划（2026）'!$A:$A&amp;'[3]产值及收款计划（2026）'!$B:$B,'[3]产值及收款计划（2026）'!AZ:AZ)</f>
        <v>0</v>
      </c>
      <c r="BA318" s="235" cm="1">
        <f t="array" ref="BA318">_xlfn.XLOOKUP($A318&amp;$B318,'[3]产值及收款计划（2026）'!$A:$A&amp;'[3]产值及收款计划（2026）'!$B:$B,'[3]产值及收款计划（2026）'!BA:BA)</f>
        <v>10.85</v>
      </c>
      <c r="BB318" s="235" cm="1">
        <f t="array" ref="BB318">_xlfn.XLOOKUP($A318&amp;$B318,'[3]产值及收款计划（2026）'!$A:$A&amp;'[3]产值及收款计划（2026）'!$B:$B,'[3]产值及收款计划（2026）'!BB:BB)</f>
        <v>0</v>
      </c>
      <c r="BC318" s="235" cm="1">
        <f t="array" ref="BC318">_xlfn.XLOOKUP($A318&amp;$B318,'[3]产值及收款计划（2026）'!$A:$A&amp;'[3]产值及收款计划（2026）'!$B:$B,'[3]产值及收款计划（2026）'!BC:BC)</f>
        <v>0</v>
      </c>
      <c r="BD318" s="235" cm="1">
        <f t="array" ref="BD318">_xlfn.XLOOKUP($A318&amp;$B318,'[3]产值及收款计划（2026）'!$A:$A&amp;'[3]产值及收款计划（2026）'!$B:$B,'[3]产值及收款计划（2026）'!BD:BD)</f>
        <v>0</v>
      </c>
      <c r="BE318" s="235" cm="1">
        <f t="array" ref="BE318">_xlfn.XLOOKUP($A318&amp;$B318,'[3]产值及收款计划（2026）'!$A:$A&amp;'[3]产值及收款计划（2026）'!$B:$B,'[3]产值及收款计划（2026）'!BE:BE)</f>
        <v>0</v>
      </c>
      <c r="BF318" s="235" cm="1">
        <f t="array" ref="BF318">_xlfn.XLOOKUP($A318&amp;$B318,'[3]产值及收款计划（2026）'!$A:$A&amp;'[3]产值及收款计划（2026）'!$B:$B,'[3]产值及收款计划（2026）'!BF:BF)</f>
        <v>0</v>
      </c>
      <c r="BG318" s="235" cm="1">
        <f t="array" ref="BG318">_xlfn.XLOOKUP($A318&amp;$B318,'[3]产值及收款计划（2026）'!$A:$A&amp;'[3]产值及收款计划（2026）'!$B:$B,'[3]产值及收款计划（2026）'!BG:BG)</f>
        <v>0</v>
      </c>
      <c r="BH318" s="235" cm="1">
        <f t="array" ref="BH318">_xlfn.XLOOKUP($A318&amp;$B318,'[3]产值及收款计划（2026）'!$A:$A&amp;'[3]产值及收款计划（2026）'!$B:$B,'[3]产值及收款计划（2026）'!BH:BH)</f>
        <v>0</v>
      </c>
      <c r="BI318" s="235" cm="1">
        <f t="array" ref="BI318">_xlfn.XLOOKUP($A318&amp;$B318,'[3]产值及收款计划（2026）'!$A:$A&amp;'[3]产值及收款计划（2026）'!$B:$B,'[3]产值及收款计划（2026）'!BI:BI)</f>
        <v>0</v>
      </c>
      <c r="BJ318" s="235" cm="1">
        <f t="array" ref="BJ318">_xlfn.XLOOKUP($A318&amp;$B318,'[3]产值及收款计划（2026）'!$A:$A&amp;'[3]产值及收款计划（2026）'!$B:$B,'[3]产值及收款计划（2026）'!BJ:BJ)</f>
        <v>0</v>
      </c>
      <c r="BK318" s="235" cm="1">
        <f t="array" ref="BK318">_xlfn.XLOOKUP($A318&amp;$B318,'[3]产值及收款计划（2026）'!$A:$A&amp;'[3]产值及收款计划（2026）'!$B:$B,'[3]产值及收款计划（2026）'!BK:BK)</f>
        <v>0</v>
      </c>
      <c r="BL318" s="235" cm="1">
        <f t="array" ref="BL318">_xlfn.XLOOKUP($A318&amp;$B318,'[3]产值及收款计划（2026）'!$A:$A&amp;'[3]产值及收款计划（2026）'!$B:$B,'[3]产值及收款计划（2026）'!BL:BL)</f>
        <v>0</v>
      </c>
      <c r="BM318" s="235"/>
      <c r="BN318" s="235"/>
      <c r="BO318" s="235"/>
      <c r="BP318" s="235"/>
      <c r="BQ318" s="235">
        <f>_xlfn.XLOOKUP($C318,应收未收表!$AJ:$AJ,应收未收表!AK:AK)</f>
        <v>11</v>
      </c>
      <c r="BR318" s="235">
        <f>_xlfn.XLOOKUP($C318,应收未收表!$AJ:$AJ,应收未收表!AL:AL)</f>
        <v>11</v>
      </c>
      <c r="BS318" s="235" t="str">
        <f>_xlfn.XLOOKUP($C318,应收未收表!$AJ:$AJ,应收未收表!AM:AM)</f>
        <v>春节后一季度内落实且已上报一季度计划</v>
      </c>
      <c r="BT318" s="235">
        <f>_xlfn.XLOOKUP($C318,应收未收表!$AJ:$AJ,应收未收表!AN:AN)</f>
        <v>0</v>
      </c>
      <c r="BU318" s="234" t="str" cm="1">
        <f t="array" ref="BU318">_xlfn.XLOOKUP($A318&amp;$B318,'[3]产值及收款计划（2026）'!$A:$A&amp;'[3]产值及收款计划（2026）'!$B:$B,'[3]产值及收款计划（2026）'!BQ:BQ)</f>
        <v>上海停车信息科技有限公司</v>
      </c>
      <c r="BV318" s="235" t="e" cm="1">
        <f t="array" ref="BV318">_xlfn.XLOOKUP($A318&amp;$B318,'[3]产值及收款计划（2026）'!$A:$A&amp;'[3]产值及收款计划（2026）'!$B:$B,'[3]产值及收款计划（2026）'!BR:BR)</f>
        <v>#REF!</v>
      </c>
      <c r="CE318" s="235" cm="1">
        <f t="array" ref="CE318">_xlfn.XLOOKUP($A318&amp;$B318,'[3]产值及收款计划（2026）'!$A:$A&amp;'[3]产值及收款计划（2026）'!$B:$B,'[3]产值及收款计划（2026）'!CA:CA)</f>
        <v>0</v>
      </c>
      <c r="CF318" s="235" cm="1">
        <f t="array" ref="CF318">_xlfn.XLOOKUP($A318&amp;$B318,'[3]产值及收款计划（2026）'!$A:$A&amp;'[3]产值及收款计划（2026）'!$B:$B,'[3]产值及收款计划（2026）'!CB:CB)</f>
        <v>0</v>
      </c>
      <c r="CG318" s="235" cm="1">
        <f t="array" ref="CG318">_xlfn.XLOOKUP($A318&amp;$B318,'[3]产值及收款计划（2026）'!$A:$A&amp;'[3]产值及收款计划（2026）'!$B:$B,'[3]产值及收款计划（2026）'!CC:CC)</f>
        <v>0</v>
      </c>
      <c r="CH318" s="235" cm="1">
        <f t="array" ref="CH318">_xlfn.XLOOKUP($A318&amp;$B318,'[3]产值及收款计划（2026）'!$A:$A&amp;'[3]产值及收款计划（2026）'!$B:$B,'[3]产值及收款计划（2026）'!CD:CD)</f>
        <v>0</v>
      </c>
      <c r="CI318" s="235" cm="1">
        <f t="array" ref="CI318">_xlfn.XLOOKUP($A318&amp;$B318,'[3]产值及收款计划（2026）'!$A:$A&amp;'[3]产值及收款计划（2026）'!$B:$B,'[3]产值及收款计划（2026）'!CE:CE)</f>
        <v>0</v>
      </c>
      <c r="CJ318" s="235" cm="1">
        <f t="array" ref="CJ318">_xlfn.XLOOKUP($A318&amp;$B318,'[3]产值及收款计划（2026）'!$A:$A&amp;'[3]产值及收款计划（2026）'!$B:$B,'[3]产值及收款计划（2026）'!CF:CF)</f>
        <v>0</v>
      </c>
      <c r="CK318" s="235" cm="1">
        <f t="array" ref="CK318">_xlfn.XLOOKUP($A318&amp;$B318,'[3]产值及收款计划（2026）'!$A:$A&amp;'[3]产值及收款计划（2026）'!$B:$B,'[3]产值及收款计划（2026）'!CG:CG)</f>
        <v>0</v>
      </c>
      <c r="CL318" s="235" cm="1">
        <f t="array" ref="CL318">_xlfn.XLOOKUP($A318&amp;$B318,'[3]产值及收款计划（2026）'!$A:$A&amp;'[3]产值及收款计划（2026）'!$B:$B,'[3]产值及收款计划（2026）'!CH:CH)</f>
        <v>0</v>
      </c>
      <c r="CM318" s="235" cm="1">
        <f t="array" ref="CM318">_xlfn.XLOOKUP($A318&amp;$B318,'[3]产值及收款计划（2026）'!$A:$A&amp;'[3]产值及收款计划（2026）'!$B:$B,'[3]产值及收款计划（2026）'!CI:CI)</f>
        <v>0</v>
      </c>
      <c r="CN318" s="235" cm="1">
        <f t="array" ref="CN318">_xlfn.XLOOKUP($A318&amp;$B318,'[3]产值及收款计划（2026）'!$A:$A&amp;'[3]产值及收款计划（2026）'!$B:$B,'[3]产值及收款计划（2026）'!CJ:CJ)</f>
        <v>0</v>
      </c>
      <c r="CO318" s="235" cm="1">
        <f t="array" ref="CO318">_xlfn.XLOOKUP($A318&amp;$B318,'[3]产值及收款计划（2026）'!$A:$A&amp;'[3]产值及收款计划（2026）'!$B:$B,'[3]产值及收款计划（2026）'!CK:CK)</f>
        <v>0</v>
      </c>
      <c r="CP318" s="235" cm="1">
        <f t="array" ref="CP318">_xlfn.XLOOKUP($A318&amp;$B318,'[3]产值及收款计划（2026）'!$A:$A&amp;'[3]产值及收款计划（2026）'!$B:$B,'[3]产值及收款计划（2026）'!CL:CL)</f>
        <v>0</v>
      </c>
      <c r="DE318" s="235" cm="1">
        <f t="array" ref="DE318">_xlfn.XLOOKUP($A318&amp;$B318,'[3]产值及收款计划（2026）'!$A:$A&amp;'[3]产值及收款计划（2026）'!$B:$B,'[3]产值及收款计划（2026）'!DA:DA)</f>
        <v>10.85</v>
      </c>
      <c r="DF318" s="235" cm="1">
        <f t="array" ref="DF318">_xlfn.XLOOKUP($A318&amp;$B318,'[3]产值及收款计划（2026）'!$A:$A&amp;'[3]产值及收款计划（2026）'!$B:$B,'[3]产值及收款计划（2026）'!DB:DB)</f>
        <v>0</v>
      </c>
      <c r="DG318" s="235" cm="1">
        <f t="array" ref="DG318">_xlfn.XLOOKUP($A318&amp;$B318,'[3]产值及收款计划（2026）'!$A:$A&amp;'[3]产值及收款计划（2026）'!$B:$B,'[3]产值及收款计划（2026）'!DC:DC)</f>
        <v>0</v>
      </c>
      <c r="DH318" s="235" cm="1">
        <f t="array" ref="DH318">_xlfn.XLOOKUP($A318&amp;$B318,'[3]产值及收款计划（2026）'!$A:$A&amp;'[3]产值及收款计划（2026）'!$B:$B,'[3]产值及收款计划（2026）'!DD:DD)</f>
        <v>0</v>
      </c>
      <c r="DI318" s="235" cm="1">
        <f t="array" ref="DI318">_xlfn.XLOOKUP($A318&amp;$B318,'[3]产值及收款计划（2026）'!$A:$A&amp;'[3]产值及收款计划（2026）'!$B:$B,'[3]产值及收款计划（2026）'!DE:DE)</f>
        <v>0</v>
      </c>
      <c r="DJ318" s="235" cm="1">
        <f t="array" ref="DJ318">_xlfn.XLOOKUP($A318&amp;$B318,'[3]产值及收款计划（2026）'!$A:$A&amp;'[3]产值及收款计划（2026）'!$B:$B,'[3]产值及收款计划（2026）'!DF:DF)</f>
        <v>0</v>
      </c>
      <c r="DK318" s="235" cm="1">
        <f t="array" ref="DK318">_xlfn.XLOOKUP($A318&amp;$B318,'[3]产值及收款计划（2026）'!$A:$A&amp;'[3]产值及收款计划（2026）'!$B:$B,'[3]产值及收款计划（2026）'!DG:DG)</f>
        <v>0</v>
      </c>
      <c r="DL318" s="235" cm="1">
        <f t="array" ref="DL318">_xlfn.XLOOKUP($A318&amp;$B318,'[3]产值及收款计划（2026）'!$A:$A&amp;'[3]产值及收款计划（2026）'!$B:$B,'[3]产值及收款计划（2026）'!DH:DH)</f>
        <v>0</v>
      </c>
      <c r="DM318" s="235" cm="1">
        <f t="array" ref="DM318">_xlfn.XLOOKUP($A318&amp;$B318,'[3]产值及收款计划（2026）'!$A:$A&amp;'[3]产值及收款计划（2026）'!$B:$B,'[3]产值及收款计划（2026）'!DI:DI)</f>
        <v>0</v>
      </c>
      <c r="DN318" s="235" cm="1">
        <f t="array" ref="DN318">_xlfn.XLOOKUP($A318&amp;$B318,'[3]产值及收款计划（2026）'!$A:$A&amp;'[3]产值及收款计划（2026）'!$B:$B,'[3]产值及收款计划（2026）'!DJ:DJ)</f>
        <v>0</v>
      </c>
      <c r="DO318" s="235" cm="1">
        <f t="array" ref="DO318">_xlfn.XLOOKUP($A318&amp;$B318,'[3]产值及收款计划（2026）'!$A:$A&amp;'[3]产值及收款计划（2026）'!$B:$B,'[3]产值及收款计划（2026）'!DK:DK)</f>
        <v>0</v>
      </c>
      <c r="DP318" s="235" cm="1">
        <f t="array" ref="DP318">_xlfn.XLOOKUP($A318&amp;$B318,'[3]产值及收款计划（2026）'!$A:$A&amp;'[3]产值及收款计划（2026）'!$B:$B,'[3]产值及收款计划（2026）'!DL:DL)</f>
        <v>0</v>
      </c>
      <c r="DQ318" s="243"/>
      <c r="DR318" s="229"/>
    </row>
    <row r="319" ht="20.25" spans="1:122">
      <c r="A319" s="233">
        <f t="shared" si="21"/>
        <v>27</v>
      </c>
      <c r="B319" s="233" t="s">
        <v>27</v>
      </c>
      <c r="C319" s="234" t="str" cm="1">
        <f t="array" ref="C319">_xlfn.XLOOKUP($A319&amp;$B319,'[3]产值及收款计划（2026）'!$A:$A&amp;'[3]产值及收款计划（2026）'!$B:$B,'[3]产值及收款计划（2026）'!C:C)</f>
        <v>C0CJSG-FW-T-2025003</v>
      </c>
      <c r="D319" s="234" t="str" cm="1">
        <f t="array" ref="D319">_xlfn.XLOOKUP($A319&amp;$B319,'[3]产值及收款计划（2026）'!$A:$A&amp;'[3]产值及收款计划（2026）'!$B:$B,'[3]产值及收款计划（2026）'!D:D)</f>
        <v>2025年司库管理系统安全等保测评服务</v>
      </c>
      <c r="E319" s="235" cm="1">
        <f t="array" ref="E319">_xlfn.XLOOKUP($A319&amp;$B319,'[3]产值及收款计划（2026）'!$A:$A&amp;'[3]产值及收款计划（2026）'!$B:$B,'[3]产值及收款计划（2026）'!E:E)</f>
        <v>16</v>
      </c>
      <c r="F319" s="235" cm="1">
        <f t="array" ref="F319">_xlfn.XLOOKUP($A319&amp;$B319,'[3]产值及收款计划（2026）'!$A:$A&amp;'[3]产值及收款计划（2026）'!$B:$B,'[3]产值及收款计划（2026）'!F:F)</f>
        <v>16</v>
      </c>
      <c r="G319" s="235" cm="1">
        <f t="array" ref="G319">_xlfn.XLOOKUP($A319&amp;$B319,'[3]产值及收款计划（2026）'!$A:$A&amp;'[3]产值及收款计划（2026）'!$B:$B,'[3]产值及收款计划（2026）'!G:G)</f>
        <v>16</v>
      </c>
      <c r="H319" s="235" cm="1">
        <f t="array" ref="H319">_xlfn.XLOOKUP($A319&amp;$B319,'[3]产值及收款计划（2026）'!$A:$A&amp;'[3]产值及收款计划（2026）'!$B:$B,'[3]产值及收款计划（2026）'!H:H)</f>
        <v>8</v>
      </c>
      <c r="I319" s="236" cm="1">
        <f t="array" ref="I319">_xlfn.XLOOKUP($A319&amp;$B319,'[3]产值及收款计划（2026）'!$A:$A&amp;'[3]产值及收款计划（2026）'!$B:$B,'[3]产值及收款计划（2026）'!I:I)</f>
        <v>0.5</v>
      </c>
      <c r="J319" s="237" cm="1">
        <f t="array" ref="J319">_xlfn.XLOOKUP($A319&amp;$B319,'[3]产值及收款计划（2026）'!$A:$A&amp;'[3]产值及收款计划（2026）'!$B:$B,'[3]产值及收款计划（2026）'!J:J)</f>
        <v>0.06</v>
      </c>
      <c r="K319" s="235" t="e" cm="1">
        <f t="array" ref="K319">_xlfn.XLOOKUP($A319&amp;$B319,'[3]产值及收款计划（2026）'!$A:$A&amp;'[3]产值及收款计划（2026）'!$B:$B,'[3]产值及收款计划（2026）'!K:K)</f>
        <v>#REF!</v>
      </c>
      <c r="L319" s="235" t="e" cm="1">
        <f t="array" ref="L319">_xlfn.XLOOKUP($A319&amp;$B319,'[3]产值及收款计划（2026）'!$A:$A&amp;'[3]产值及收款计划（2026）'!$B:$B,'[3]产值及收款计划（2026）'!L:L)</f>
        <v>#REF!</v>
      </c>
      <c r="M319" s="235" t="str" cm="1">
        <f t="array" ref="M319">_xlfn.XLOOKUP($A319&amp;$B319,'[3]产值及收款计划（2026）'!$A:$A&amp;'[3]产值及收款计划（2026）'!$B:$B,'[3]产值及收款计划（2026）'!M:M)</f>
        <v>主导</v>
      </c>
      <c r="N319" s="235" cm="1">
        <f t="array" ref="N319">_xlfn.XLOOKUP($A319&amp;$B319,'[3]产值及收款计划（2026）'!$A:$A&amp;'[3]产值及收款计划（2026）'!$B:$B,'[3]产值及收款计划（2026）'!N:N)</f>
        <v>0</v>
      </c>
      <c r="O319" s="235" t="str" cm="1">
        <f t="array" ref="O319">_xlfn.XLOOKUP($A319&amp;$B319,'[3]产值及收款计划（2026）'!$A:$A&amp;'[3]产值及收款计划（2026）'!$B:$B,'[3]产值及收款计划（2026）'!O:O)</f>
        <v>侯捷</v>
      </c>
      <c r="P319" s="234" t="str" cm="1">
        <f t="array" ref="P319">_xlfn.XLOOKUP($A319&amp;$B319,'[3]产值及收款计划（2026）'!$A:$A&amp;'[3]产值及收款计划（2026）'!$B:$B,'[3]产值及收款计划（2026）'!P:P)</f>
        <v>在建</v>
      </c>
      <c r="Q319" s="235" t="e" cm="1">
        <f t="array" ref="Q319">_xlfn.XLOOKUP($A319&amp;$B319,'[3]产值及收款计划（2026）'!$A:$A&amp;'[3]产值及收款计划（2026）'!$B:$B,'[3]产值及收款计划（2026）'!Q:Q)</f>
        <v>#REF!</v>
      </c>
      <c r="R319" s="235" t="e" cm="1">
        <f t="array" ref="R319">_xlfn.XLOOKUP($A319&amp;$B319,'[3]产值及收款计划（2026）'!$A:$A&amp;'[3]产值及收款计划（2026）'!$B:$B,'[3]产值及收款计划（2026）'!R:R)</f>
        <v>#REF!</v>
      </c>
      <c r="S319" s="235" t="e" cm="1">
        <f t="array" ref="S319">_xlfn.XLOOKUP($A319&amp;$B319,'[3]产值及收款计划（2026）'!$A:$A&amp;'[3]产值及收款计划（2026）'!$B:$B,'[3]产值及收款计划（2026）'!S:S)</f>
        <v>#REF!</v>
      </c>
      <c r="T319" s="235" cm="1">
        <f t="array" ref="T319">_xlfn.XLOOKUP($A319&amp;$B319,'[3]产值及收款计划（2026）'!$A:$A&amp;'[3]产值及收款计划（2026）'!$B:$B,'[3]产值及收款计划（2026）'!T:T)</f>
        <v>11.2</v>
      </c>
      <c r="U319" s="235" cm="1">
        <f t="array" ref="U319">_xlfn.XLOOKUP($A319&amp;$B319,'[3]产值及收款计划（2026）'!$A:$A&amp;'[3]产值及收款计划（2026）'!$B:$B,'[3]产值及收款计划（2026）'!U:U)</f>
        <v>0</v>
      </c>
      <c r="V319" s="235" cm="1">
        <f t="array" ref="V319">_xlfn.XLOOKUP($A319&amp;$B319,'[3]产值及收款计划（2026）'!$A:$A&amp;'[3]产值及收款计划（2026）'!$B:$B,'[3]产值及收款计划（2026）'!V:V)</f>
        <v>4.8</v>
      </c>
      <c r="W319" s="235" t="e" cm="1">
        <f t="array" ref="W319">_xlfn.XLOOKUP($A319&amp;$B319,'[3]产值及收款计划（2026）'!$A:$A&amp;'[3]产值及收款计划（2026）'!$B:$B,'[3]产值及收款计划（2026）'!W:W)</f>
        <v>#REF!</v>
      </c>
      <c r="X319" s="235" t="e" cm="1">
        <f t="array" ref="X319">_xlfn.XLOOKUP($A319&amp;$B319,'[3]产值及收款计划（2026）'!$A:$A&amp;'[3]产值及收款计划（2026）'!$B:$B,'[3]产值及收款计划（2026）'!X:X)</f>
        <v>#REF!</v>
      </c>
      <c r="Y319" s="235" t="e" cm="1">
        <f t="array" ref="Y319">_xlfn.XLOOKUP($A319&amp;$B319,'[3]产值及收款计划（2026）'!$A:$A&amp;'[3]产值及收款计划（2026）'!$B:$B,'[3]产值及收款计划（2026）'!Y:Y)</f>
        <v>#REF!</v>
      </c>
      <c r="Z319" s="235" t="e" cm="1">
        <f t="array" ref="Z319">_xlfn.XLOOKUP($A319&amp;$B319,'[3]产值及收款计划（2026）'!$A:$A&amp;'[3]产值及收款计划（2026）'!$B:$B,'[3]产值及收款计划（2026）'!Z:Z)</f>
        <v>#REF!</v>
      </c>
      <c r="AA319" s="235" cm="1">
        <f t="array" ref="AA319">_xlfn.XLOOKUP($A319&amp;$B319,'[3]产值及收款计划（2026）'!$A:$A&amp;'[3]产值及收款计划（2026）'!$B:$B,'[3]产值及收款计划（2026）'!AA:AA)</f>
        <v>0</v>
      </c>
      <c r="AB319" s="235" cm="1">
        <f t="array" ref="AB319">_xlfn.XLOOKUP($A319&amp;$B319,'[3]产值及收款计划（2026）'!$A:$A&amp;'[3]产值及收款计划（2026）'!$B:$B,'[3]产值及收款计划（2026）'!AB:AB)</f>
        <v>0</v>
      </c>
      <c r="AC319" s="235" cm="1">
        <f t="array" ref="AC319">_xlfn.XLOOKUP($A319&amp;$B319,'[3]产值及收款计划（2026）'!$A:$A&amp;'[3]产值及收款计划（2026）'!$B:$B,'[3]产值及收款计划（2026）'!AC:AC)</f>
        <v>0</v>
      </c>
      <c r="AD319" s="235" cm="1">
        <f t="array" ref="AD319">_xlfn.XLOOKUP($A319&amp;$B319,'[3]产值及收款计划（2026）'!$A:$A&amp;'[3]产值及收款计划（2026）'!$B:$B,'[3]产值及收款计划（2026）'!AD:AD)</f>
        <v>4.8</v>
      </c>
      <c r="AE319" s="235" cm="1">
        <f t="array" ref="AE319">_xlfn.XLOOKUP($A319&amp;$B319,'[3]产值及收款计划（2026）'!$A:$A&amp;'[3]产值及收款计划（2026）'!$B:$B,'[3]产值及收款计划（2026）'!AE:AE)</f>
        <v>0</v>
      </c>
      <c r="AF319" s="235" cm="1">
        <f t="array" ref="AF319">_xlfn.XLOOKUP($A319&amp;$B319,'[3]产值及收款计划（2026）'!$A:$A&amp;'[3]产值及收款计划（2026）'!$B:$B,'[3]产值及收款计划（2026）'!AF:AF)</f>
        <v>0</v>
      </c>
      <c r="AG319" s="235" cm="1">
        <f t="array" ref="AG319">_xlfn.XLOOKUP($A319&amp;$B319,'[3]产值及收款计划（2026）'!$A:$A&amp;'[3]产值及收款计划（2026）'!$B:$B,'[3]产值及收款计划（2026）'!AG:AG)</f>
        <v>0</v>
      </c>
      <c r="AH319" s="235" cm="1">
        <f t="array" ref="AH319">_xlfn.XLOOKUP($A319&amp;$B319,'[3]产值及收款计划（2026）'!$A:$A&amp;'[3]产值及收款计划（2026）'!$B:$B,'[3]产值及收款计划（2026）'!AH:AH)</f>
        <v>0</v>
      </c>
      <c r="AI319" s="235" cm="1">
        <f t="array" ref="AI319">_xlfn.XLOOKUP($A319&amp;$B319,'[3]产值及收款计划（2026）'!$A:$A&amp;'[3]产值及收款计划（2026）'!$B:$B,'[3]产值及收款计划（2026）'!AI:AI)</f>
        <v>0</v>
      </c>
      <c r="AJ319" s="235" cm="1">
        <f t="array" ref="AJ319">_xlfn.XLOOKUP($A319&amp;$B319,'[3]产值及收款计划（2026）'!$A:$A&amp;'[3]产值及收款计划（2026）'!$B:$B,'[3]产值及收款计划（2026）'!AJ:AJ)</f>
        <v>0</v>
      </c>
      <c r="AK319" s="235" cm="1">
        <f t="array" ref="AK319">_xlfn.XLOOKUP($A319&amp;$B319,'[3]产值及收款计划（2026）'!$A:$A&amp;'[3]产值及收款计划（2026）'!$B:$B,'[3]产值及收款计划（2026）'!AK:AK)</f>
        <v>0</v>
      </c>
      <c r="AL319" s="235" cm="1">
        <f t="array" ref="AL319">_xlfn.XLOOKUP($A319&amp;$B319,'[3]产值及收款计划（2026）'!$A:$A&amp;'[3]产值及收款计划（2026）'!$B:$B,'[3]产值及收款计划（2026）'!AL:AL)</f>
        <v>0</v>
      </c>
      <c r="AM319" s="242" cm="1">
        <f t="array" ref="AM319">_xlfn.LET(_xlpm.勾选月份状态数组,TRANSPOSE('PPT(12-15页）-TOP10'!$A$3:$A$14),_xlpm.选择数据区,IF('PPT(12-15页）-TOP10'!$E$3="收款",$BA319:$BL319,$AA319:$AL319),SUM(_xlfn._xlws.FILTER(_xlpm.选择数据区,_xlpm.勾选月份状态数组,"")))</f>
        <v>4.8</v>
      </c>
      <c r="AN319" s="235" t="e">
        <f>_xlfn.XLOOKUP($C319,应收未收表!$T:$T,应收未收表!AA:AA)</f>
        <v>#N/A</v>
      </c>
      <c r="AO319" s="235" t="e">
        <f>_xlfn.XLOOKUP($C319,应收未收表!$T:$T,应收未收表!AB:AB)</f>
        <v>#N/A</v>
      </c>
      <c r="AP319" s="235" t="e">
        <f>_xlfn.XLOOKUP($C319,应收未收表!$T:$T,应收未收表!AC:AC)</f>
        <v>#N/A</v>
      </c>
      <c r="AQ319" s="235" t="e">
        <f>_xlfn.XLOOKUP($C319,应收未收表!$T:$T,应收未收表!AE:AE)</f>
        <v>#N/A</v>
      </c>
      <c r="AR319" s="235" t="e">
        <f>_xlfn.XLOOKUP($C319,应收未收表!$T:$T,应收未收表!AF:AF)</f>
        <v>#N/A</v>
      </c>
      <c r="AS319" s="235" t="e" cm="1">
        <f t="array" ref="AS319">_xlfn.XLOOKUP($A319&amp;$B319,'[3]产值及收款计划（2026）'!$A:$A&amp;'[3]产值及收款计划（2026）'!$B:$B,'[3]产值及收款计划（2026）'!AS:AS)</f>
        <v>#REF!</v>
      </c>
      <c r="AT319" s="235" t="e" cm="1">
        <f t="array" ref="AT319">_xlfn.XLOOKUP($A319&amp;$B319,'[3]产值及收款计划（2026）'!$A:$A&amp;'[3]产值及收款计划（2026）'!$B:$B,'[3]产值及收款计划（2026）'!AT:AT)</f>
        <v>#REF!</v>
      </c>
      <c r="AU319" s="235" t="e" cm="1">
        <f t="array" ref="AU319">_xlfn.XLOOKUP($A319&amp;$B319,'[3]产值及收款计划（2026）'!$A:$A&amp;'[3]产值及收款计划（2026）'!$B:$B,'[3]产值及收款计划（2026）'!AU:AU)</f>
        <v>#REF!</v>
      </c>
      <c r="AV319" s="235" t="e" cm="1">
        <f t="array" ref="AV319">_xlfn.XLOOKUP($A319&amp;$B319,'[3]产值及收款计划（2026）'!$A:$A&amp;'[3]产值及收款计划（2026）'!$B:$B,'[3]产值及收款计划（2026）'!AV:AV)</f>
        <v>#REF!</v>
      </c>
      <c r="AW319" s="235" cm="1">
        <f t="array" ref="AW319">_xlfn.XLOOKUP($A319&amp;$B319,'[3]产值及收款计划（2026）'!$A:$A&amp;'[3]产值及收款计划（2026）'!$B:$B,'[3]产值及收款计划（2026）'!AW:AW)</f>
        <v>11.2</v>
      </c>
      <c r="AX319" s="235" cm="1">
        <f t="array" ref="AX319">_xlfn.XLOOKUP($A319&amp;$B319,'[3]产值及收款计划（2026）'!$A:$A&amp;'[3]产值及收款计划（2026）'!$B:$B,'[3]产值及收款计划（2026）'!AX:AX)</f>
        <v>0</v>
      </c>
      <c r="AY319" s="235" cm="1">
        <f t="array" ref="AY319">_xlfn.XLOOKUP($A319&amp;$B319,'[3]产值及收款计划（2026）'!$A:$A&amp;'[3]产值及收款计划（2026）'!$B:$B,'[3]产值及收款计划（2026）'!AY:AY)</f>
        <v>4.8</v>
      </c>
      <c r="AZ319" s="235" cm="1">
        <f t="array" ref="AZ319">_xlfn.XLOOKUP($A319&amp;$B319,'[3]产值及收款计划（2026）'!$A:$A&amp;'[3]产值及收款计划（2026）'!$B:$B,'[3]产值及收款计划（2026）'!AZ:AZ)</f>
        <v>0</v>
      </c>
      <c r="BA319" s="235" cm="1">
        <f t="array" ref="BA319">_xlfn.XLOOKUP($A319&amp;$B319,'[3]产值及收款计划（2026）'!$A:$A&amp;'[3]产值及收款计划（2026）'!$B:$B,'[3]产值及收款计划（2026）'!BA:BA)</f>
        <v>0</v>
      </c>
      <c r="BB319" s="235" cm="1">
        <f t="array" ref="BB319">_xlfn.XLOOKUP($A319&amp;$B319,'[3]产值及收款计划（2026）'!$A:$A&amp;'[3]产值及收款计划（2026）'!$B:$B,'[3]产值及收款计划（2026）'!BB:BB)</f>
        <v>0</v>
      </c>
      <c r="BC319" s="235" cm="1">
        <f t="array" ref="BC319">_xlfn.XLOOKUP($A319&amp;$B319,'[3]产值及收款计划（2026）'!$A:$A&amp;'[3]产值及收款计划（2026）'!$B:$B,'[3]产值及收款计划（2026）'!BC:BC)</f>
        <v>0</v>
      </c>
      <c r="BD319" s="235" cm="1">
        <f t="array" ref="BD319">_xlfn.XLOOKUP($A319&amp;$B319,'[3]产值及收款计划（2026）'!$A:$A&amp;'[3]产值及收款计划（2026）'!$B:$B,'[3]产值及收款计划（2026）'!BD:BD)</f>
        <v>4.8</v>
      </c>
      <c r="BE319" s="235" cm="1">
        <f t="array" ref="BE319">_xlfn.XLOOKUP($A319&amp;$B319,'[3]产值及收款计划（2026）'!$A:$A&amp;'[3]产值及收款计划（2026）'!$B:$B,'[3]产值及收款计划（2026）'!BE:BE)</f>
        <v>0</v>
      </c>
      <c r="BF319" s="235" cm="1">
        <f t="array" ref="BF319">_xlfn.XLOOKUP($A319&amp;$B319,'[3]产值及收款计划（2026）'!$A:$A&amp;'[3]产值及收款计划（2026）'!$B:$B,'[3]产值及收款计划（2026）'!BF:BF)</f>
        <v>0</v>
      </c>
      <c r="BG319" s="235" cm="1">
        <f t="array" ref="BG319">_xlfn.XLOOKUP($A319&amp;$B319,'[3]产值及收款计划（2026）'!$A:$A&amp;'[3]产值及收款计划（2026）'!$B:$B,'[3]产值及收款计划（2026）'!BG:BG)</f>
        <v>0</v>
      </c>
      <c r="BH319" s="235" cm="1">
        <f t="array" ref="BH319">_xlfn.XLOOKUP($A319&amp;$B319,'[3]产值及收款计划（2026）'!$A:$A&amp;'[3]产值及收款计划（2026）'!$B:$B,'[3]产值及收款计划（2026）'!BH:BH)</f>
        <v>0</v>
      </c>
      <c r="BI319" s="235" cm="1">
        <f t="array" ref="BI319">_xlfn.XLOOKUP($A319&amp;$B319,'[3]产值及收款计划（2026）'!$A:$A&amp;'[3]产值及收款计划（2026）'!$B:$B,'[3]产值及收款计划（2026）'!BI:BI)</f>
        <v>0</v>
      </c>
      <c r="BJ319" s="235" cm="1">
        <f t="array" ref="BJ319">_xlfn.XLOOKUP($A319&amp;$B319,'[3]产值及收款计划（2026）'!$A:$A&amp;'[3]产值及收款计划（2026）'!$B:$B,'[3]产值及收款计划（2026）'!BJ:BJ)</f>
        <v>0</v>
      </c>
      <c r="BK319" s="235" cm="1">
        <f t="array" ref="BK319">_xlfn.XLOOKUP($A319&amp;$B319,'[3]产值及收款计划（2026）'!$A:$A&amp;'[3]产值及收款计划（2026）'!$B:$B,'[3]产值及收款计划（2026）'!BK:BK)</f>
        <v>0</v>
      </c>
      <c r="BL319" s="235" cm="1">
        <f t="array" ref="BL319">_xlfn.XLOOKUP($A319&amp;$B319,'[3]产值及收款计划（2026）'!$A:$A&amp;'[3]产值及收款计划（2026）'!$B:$B,'[3]产值及收款计划（2026）'!BL:BL)</f>
        <v>0</v>
      </c>
      <c r="BM319" s="235"/>
      <c r="BN319" s="235"/>
      <c r="BO319" s="235"/>
      <c r="BP319" s="235"/>
      <c r="BQ319" s="235" t="e">
        <f>_xlfn.XLOOKUP($C319,应收未收表!$AJ:$AJ,应收未收表!AK:AK)</f>
        <v>#N/A</v>
      </c>
      <c r="BR319" s="235" t="e">
        <f>_xlfn.XLOOKUP($C319,应收未收表!$AJ:$AJ,应收未收表!AL:AL)</f>
        <v>#N/A</v>
      </c>
      <c r="BS319" s="235" t="e">
        <f>_xlfn.XLOOKUP($C319,应收未收表!$AJ:$AJ,应收未收表!AM:AM)</f>
        <v>#N/A</v>
      </c>
      <c r="BT319" s="235" t="e">
        <f>_xlfn.XLOOKUP($C319,应收未收表!$AJ:$AJ,应收未收表!AN:AN)</f>
        <v>#N/A</v>
      </c>
      <c r="BU319" s="234" t="str" cm="1">
        <f t="array" ref="BU319">_xlfn.XLOOKUP($A319&amp;$B319,'[3]产值及收款计划（2026）'!$A:$A&amp;'[3]产值及收款计划（2026）'!$B:$B,'[3]产值及收款计划（2026）'!BQ:BQ)</f>
        <v>上海建元财务管理有限公司</v>
      </c>
      <c r="BV319" s="235" t="e" cm="1">
        <f t="array" ref="BV319">_xlfn.XLOOKUP($A319&amp;$B319,'[3]产值及收款计划（2026）'!$A:$A&amp;'[3]产值及收款计划（2026）'!$B:$B,'[3]产值及收款计划（2026）'!BR:BR)</f>
        <v>#REF!</v>
      </c>
      <c r="CE319" s="235" cm="1">
        <f t="array" ref="CE319">_xlfn.XLOOKUP($A319&amp;$B319,'[3]产值及收款计划（2026）'!$A:$A&amp;'[3]产值及收款计划（2026）'!$B:$B,'[3]产值及收款计划（2026）'!CA:CA)</f>
        <v>0</v>
      </c>
      <c r="CF319" s="235" cm="1">
        <f t="array" ref="CF319">_xlfn.XLOOKUP($A319&amp;$B319,'[3]产值及收款计划（2026）'!$A:$A&amp;'[3]产值及收款计划（2026）'!$B:$B,'[3]产值及收款计划（2026）'!CB:CB)</f>
        <v>0</v>
      </c>
      <c r="CG319" s="235" cm="1">
        <f t="array" ref="CG319">_xlfn.XLOOKUP($A319&amp;$B319,'[3]产值及收款计划（2026）'!$A:$A&amp;'[3]产值及收款计划（2026）'!$B:$B,'[3]产值及收款计划（2026）'!CC:CC)</f>
        <v>0</v>
      </c>
      <c r="CH319" s="235" cm="1">
        <f t="array" ref="CH319">_xlfn.XLOOKUP($A319&amp;$B319,'[3]产值及收款计划（2026）'!$A:$A&amp;'[3]产值及收款计划（2026）'!$B:$B,'[3]产值及收款计划（2026）'!CD:CD)</f>
        <v>0</v>
      </c>
      <c r="CI319" s="235" cm="1">
        <f t="array" ref="CI319">_xlfn.XLOOKUP($A319&amp;$B319,'[3]产值及收款计划（2026）'!$A:$A&amp;'[3]产值及收款计划（2026）'!$B:$B,'[3]产值及收款计划（2026）'!CE:CE)</f>
        <v>0</v>
      </c>
      <c r="CJ319" s="235" cm="1">
        <f t="array" ref="CJ319">_xlfn.XLOOKUP($A319&amp;$B319,'[3]产值及收款计划（2026）'!$A:$A&amp;'[3]产值及收款计划（2026）'!$B:$B,'[3]产值及收款计划（2026）'!CF:CF)</f>
        <v>0</v>
      </c>
      <c r="CK319" s="235" cm="1">
        <f t="array" ref="CK319">_xlfn.XLOOKUP($A319&amp;$B319,'[3]产值及收款计划（2026）'!$A:$A&amp;'[3]产值及收款计划（2026）'!$B:$B,'[3]产值及收款计划（2026）'!CG:CG)</f>
        <v>0</v>
      </c>
      <c r="CL319" s="235" cm="1">
        <f t="array" ref="CL319">_xlfn.XLOOKUP($A319&amp;$B319,'[3]产值及收款计划（2026）'!$A:$A&amp;'[3]产值及收款计划（2026）'!$B:$B,'[3]产值及收款计划（2026）'!CH:CH)</f>
        <v>0</v>
      </c>
      <c r="CM319" s="235" cm="1">
        <f t="array" ref="CM319">_xlfn.XLOOKUP($A319&amp;$B319,'[3]产值及收款计划（2026）'!$A:$A&amp;'[3]产值及收款计划（2026）'!$B:$B,'[3]产值及收款计划（2026）'!CI:CI)</f>
        <v>0</v>
      </c>
      <c r="CN319" s="235" cm="1">
        <f t="array" ref="CN319">_xlfn.XLOOKUP($A319&amp;$B319,'[3]产值及收款计划（2026）'!$A:$A&amp;'[3]产值及收款计划（2026）'!$B:$B,'[3]产值及收款计划（2026）'!CJ:CJ)</f>
        <v>0</v>
      </c>
      <c r="CO319" s="235" cm="1">
        <f t="array" ref="CO319">_xlfn.XLOOKUP($A319&amp;$B319,'[3]产值及收款计划（2026）'!$A:$A&amp;'[3]产值及收款计划（2026）'!$B:$B,'[3]产值及收款计划（2026）'!CK:CK)</f>
        <v>0</v>
      </c>
      <c r="CP319" s="235" cm="1">
        <f t="array" ref="CP319">_xlfn.XLOOKUP($A319&amp;$B319,'[3]产值及收款计划（2026）'!$A:$A&amp;'[3]产值及收款计划（2026）'!$B:$B,'[3]产值及收款计划（2026）'!CL:CL)</f>
        <v>0</v>
      </c>
      <c r="DE319" s="235" cm="1">
        <f t="array" ref="DE319">_xlfn.XLOOKUP($A319&amp;$B319,'[3]产值及收款计划（2026）'!$A:$A&amp;'[3]产值及收款计划（2026）'!$B:$B,'[3]产值及收款计划（2026）'!DA:DA)</f>
        <v>0</v>
      </c>
      <c r="DF319" s="235" cm="1">
        <f t="array" ref="DF319">_xlfn.XLOOKUP($A319&amp;$B319,'[3]产值及收款计划（2026）'!$A:$A&amp;'[3]产值及收款计划（2026）'!$B:$B,'[3]产值及收款计划（2026）'!DB:DB)</f>
        <v>0</v>
      </c>
      <c r="DG319" s="235" cm="1">
        <f t="array" ref="DG319">_xlfn.XLOOKUP($A319&amp;$B319,'[3]产值及收款计划（2026）'!$A:$A&amp;'[3]产值及收款计划（2026）'!$B:$B,'[3]产值及收款计划（2026）'!DC:DC)</f>
        <v>0</v>
      </c>
      <c r="DH319" s="235" cm="1">
        <f t="array" ref="DH319">_xlfn.XLOOKUP($A319&amp;$B319,'[3]产值及收款计划（2026）'!$A:$A&amp;'[3]产值及收款计划（2026）'!$B:$B,'[3]产值及收款计划（2026）'!DD:DD)</f>
        <v>0</v>
      </c>
      <c r="DI319" s="235" cm="1">
        <f t="array" ref="DI319">_xlfn.XLOOKUP($A319&amp;$B319,'[3]产值及收款计划（2026）'!$A:$A&amp;'[3]产值及收款计划（2026）'!$B:$B,'[3]产值及收款计划（2026）'!DE:DE)</f>
        <v>0</v>
      </c>
      <c r="DJ319" s="235" cm="1">
        <f t="array" ref="DJ319">_xlfn.XLOOKUP($A319&amp;$B319,'[3]产值及收款计划（2026）'!$A:$A&amp;'[3]产值及收款计划（2026）'!$B:$B,'[3]产值及收款计划（2026）'!DF:DF)</f>
        <v>0</v>
      </c>
      <c r="DK319" s="235" cm="1">
        <f t="array" ref="DK319">_xlfn.XLOOKUP($A319&amp;$B319,'[3]产值及收款计划（2026）'!$A:$A&amp;'[3]产值及收款计划（2026）'!$B:$B,'[3]产值及收款计划（2026）'!DG:DG)</f>
        <v>0</v>
      </c>
      <c r="DL319" s="235" cm="1">
        <f t="array" ref="DL319">_xlfn.XLOOKUP($A319&amp;$B319,'[3]产值及收款计划（2026）'!$A:$A&amp;'[3]产值及收款计划（2026）'!$B:$B,'[3]产值及收款计划（2026）'!DH:DH)</f>
        <v>0</v>
      </c>
      <c r="DM319" s="235" cm="1">
        <f t="array" ref="DM319">_xlfn.XLOOKUP($A319&amp;$B319,'[3]产值及收款计划（2026）'!$A:$A&amp;'[3]产值及收款计划（2026）'!$B:$B,'[3]产值及收款计划（2026）'!DI:DI)</f>
        <v>0</v>
      </c>
      <c r="DN319" s="235" cm="1">
        <f t="array" ref="DN319">_xlfn.XLOOKUP($A319&amp;$B319,'[3]产值及收款计划（2026）'!$A:$A&amp;'[3]产值及收款计划（2026）'!$B:$B,'[3]产值及收款计划（2026）'!DJ:DJ)</f>
        <v>0</v>
      </c>
      <c r="DO319" s="235" cm="1">
        <f t="array" ref="DO319">_xlfn.XLOOKUP($A319&amp;$B319,'[3]产值及收款计划（2026）'!$A:$A&amp;'[3]产值及收款计划（2026）'!$B:$B,'[3]产值及收款计划（2026）'!DK:DK)</f>
        <v>0</v>
      </c>
      <c r="DP319" s="235" cm="1">
        <f t="array" ref="DP319">_xlfn.XLOOKUP($A319&amp;$B319,'[3]产值及收款计划（2026）'!$A:$A&amp;'[3]产值及收款计划（2026）'!$B:$B,'[3]产值及收款计划（2026）'!DL:DL)</f>
        <v>0</v>
      </c>
      <c r="DQ319" s="243"/>
      <c r="DR319" s="229"/>
    </row>
    <row r="320" ht="101.25" spans="1:122">
      <c r="A320" s="233">
        <f t="shared" si="21"/>
        <v>28</v>
      </c>
      <c r="B320" s="233" t="s">
        <v>27</v>
      </c>
      <c r="C320" s="234" t="str" cm="1">
        <f t="array" ref="C320">_xlfn.XLOOKUP($A320&amp;$B320,'[3]产值及收款计划（2026）'!$A:$A&amp;'[3]产值及收款计划（2026）'!$B:$B,'[3]产值及收款计划（2026）'!C:C)</f>
        <v>C0CJSG-FW-T-2025012</v>
      </c>
      <c r="D320" s="235" t="str" cm="1">
        <f t="array" ref="D320">_xlfn.XLOOKUP($A320&amp;$B320,'[3]产值及收款计划（2026）'!$A:$A&amp;'[3]产值及收款计划（2026）'!$B:$B,'[3]产值及收款计划（2026）'!D:D)</f>
        <v>2025年上海建元云链科技有限公司OA业务模块及报账对接合同</v>
      </c>
      <c r="E320" s="235" cm="1">
        <f t="array" ref="E320">_xlfn.XLOOKUP($A320&amp;$B320,'[3]产值及收款计划（2026）'!$A:$A&amp;'[3]产值及收款计划（2026）'!$B:$B,'[3]产值及收款计划（2026）'!E:E)</f>
        <v>62.5</v>
      </c>
      <c r="F320" s="235" cm="1">
        <f t="array" ref="F320">_xlfn.XLOOKUP($A320&amp;$B320,'[3]产值及收款计划（2026）'!$A:$A&amp;'[3]产值及收款计划（2026）'!$B:$B,'[3]产值及收款计划（2026）'!F:F)</f>
        <v>62.5</v>
      </c>
      <c r="G320" s="235" cm="1">
        <f t="array" ref="G320">_xlfn.XLOOKUP($A320&amp;$B320,'[3]产值及收款计划（2026）'!$A:$A&amp;'[3]产值及收款计划（2026）'!$B:$B,'[3]产值及收款计划（2026）'!G:G)</f>
        <v>62.5</v>
      </c>
      <c r="H320" s="235" cm="1">
        <f t="array" ref="H320">_xlfn.XLOOKUP($A320&amp;$B320,'[3]产值及收款计划（2026）'!$A:$A&amp;'[3]产值及收款计划（2026）'!$B:$B,'[3]产值及收款计划（2026）'!H:H)</f>
        <v>9.5</v>
      </c>
      <c r="I320" s="236" cm="1">
        <f t="array" ref="I320">_xlfn.XLOOKUP($A320&amp;$B320,'[3]产值及收款计划（2026）'!$A:$A&amp;'[3]产值及收款计划（2026）'!$B:$B,'[3]产值及收款计划（2026）'!I:I)</f>
        <v>0.152</v>
      </c>
      <c r="J320" s="237" cm="1">
        <f t="array" ref="J320">_xlfn.XLOOKUP($A320&amp;$B320,'[3]产值及收款计划（2026）'!$A:$A&amp;'[3]产值及收款计划（2026）'!$B:$B,'[3]产值及收款计划（2026）'!J:J)</f>
        <v>0.06</v>
      </c>
      <c r="K320" s="235" t="e" cm="1">
        <f t="array" ref="K320">_xlfn.XLOOKUP($A320&amp;$B320,'[3]产值及收款计划（2026）'!$A:$A&amp;'[3]产值及收款计划（2026）'!$B:$B,'[3]产值及收款计划（2026）'!K:K)</f>
        <v>#REF!</v>
      </c>
      <c r="L320" s="235" t="e" cm="1">
        <f t="array" ref="L320">_xlfn.XLOOKUP($A320&amp;$B320,'[3]产值及收款计划（2026）'!$A:$A&amp;'[3]产值及收款计划（2026）'!$B:$B,'[3]产值及收款计划（2026）'!L:L)</f>
        <v>#REF!</v>
      </c>
      <c r="M320" s="235" t="str" cm="1">
        <f t="array" ref="M320">_xlfn.XLOOKUP($A320&amp;$B320,'[3]产值及收款计划（2026）'!$A:$A&amp;'[3]产值及收款计划（2026）'!$B:$B,'[3]产值及收款计划（2026）'!M:M)</f>
        <v>主导</v>
      </c>
      <c r="N320" s="235" cm="1">
        <f t="array" ref="N320">_xlfn.XLOOKUP($A320&amp;$B320,'[3]产值及收款计划（2026）'!$A:$A&amp;'[3]产值及收款计划（2026）'!$B:$B,'[3]产值及收款计划（2026）'!N:N)</f>
        <v>0</v>
      </c>
      <c r="O320" s="235" t="str" cm="1">
        <f t="array" ref="O320">_xlfn.XLOOKUP($A320&amp;$B320,'[3]产值及收款计划（2026）'!$A:$A&amp;'[3]产值及收款计划（2026）'!$B:$B,'[3]产值及收款计划（2026）'!O:O)</f>
        <v>李柏林</v>
      </c>
      <c r="P320" s="234" t="str" cm="1">
        <f t="array" ref="P320">_xlfn.XLOOKUP($A320&amp;$B320,'[3]产值及收款计划（2026）'!$A:$A&amp;'[3]产值及收款计划（2026）'!$B:$B,'[3]产值及收款计划（2026）'!P:P)</f>
        <v>在建</v>
      </c>
      <c r="Q320" s="235" t="e" cm="1">
        <f t="array" ref="Q320">_xlfn.XLOOKUP($A320&amp;$B320,'[3]产值及收款计划（2026）'!$A:$A&amp;'[3]产值及收款计划（2026）'!$B:$B,'[3]产值及收款计划（2026）'!Q:Q)</f>
        <v>#REF!</v>
      </c>
      <c r="R320" s="235" t="e" cm="1">
        <f t="array" ref="R320">_xlfn.XLOOKUP($A320&amp;$B320,'[3]产值及收款计划（2026）'!$A:$A&amp;'[3]产值及收款计划（2026）'!$B:$B,'[3]产值及收款计划（2026）'!R:R)</f>
        <v>#REF!</v>
      </c>
      <c r="S320" s="235" t="e" cm="1">
        <f t="array" ref="S320">_xlfn.XLOOKUP($A320&amp;$B320,'[3]产值及收款计划（2026）'!$A:$A&amp;'[3]产值及收款计划（2026）'!$B:$B,'[3]产值及收款计划（2026）'!S:S)</f>
        <v>#REF!</v>
      </c>
      <c r="T320" s="235" cm="1">
        <f t="array" ref="T320">_xlfn.XLOOKUP($A320&amp;$B320,'[3]产值及收款计划（2026）'!$A:$A&amp;'[3]产值及收款计划（2026）'!$B:$B,'[3]产值及收款计划（2026）'!T:T)</f>
        <v>0</v>
      </c>
      <c r="U320" s="235" cm="1">
        <f t="array" ref="U320">_xlfn.XLOOKUP($A320&amp;$B320,'[3]产值及收款计划（2026）'!$A:$A&amp;'[3]产值及收款计划（2026）'!$B:$B,'[3]产值及收款计划（2026）'!U:U)</f>
        <v>0</v>
      </c>
      <c r="V320" s="235" cm="1">
        <f t="array" ref="V320">_xlfn.XLOOKUP($A320&amp;$B320,'[3]产值及收款计划（2026）'!$A:$A&amp;'[3]产值及收款计划（2026）'!$B:$B,'[3]产值及收款计划（2026）'!V:V)</f>
        <v>62.5</v>
      </c>
      <c r="W320" s="235" t="e" cm="1">
        <f t="array" ref="W320">_xlfn.XLOOKUP($A320&amp;$B320,'[3]产值及收款计划（2026）'!$A:$A&amp;'[3]产值及收款计划（2026）'!$B:$B,'[3]产值及收款计划（2026）'!W:W)</f>
        <v>#REF!</v>
      </c>
      <c r="X320" s="235" t="e" cm="1">
        <f t="array" ref="X320">_xlfn.XLOOKUP($A320&amp;$B320,'[3]产值及收款计划（2026）'!$A:$A&amp;'[3]产值及收款计划（2026）'!$B:$B,'[3]产值及收款计划（2026）'!X:X)</f>
        <v>#REF!</v>
      </c>
      <c r="Y320" s="235" t="e" cm="1">
        <f t="array" ref="Y320">_xlfn.XLOOKUP($A320&amp;$B320,'[3]产值及收款计划（2026）'!$A:$A&amp;'[3]产值及收款计划（2026）'!$B:$B,'[3]产值及收款计划（2026）'!Y:Y)</f>
        <v>#REF!</v>
      </c>
      <c r="Z320" s="235" t="e" cm="1">
        <f t="array" ref="Z320">_xlfn.XLOOKUP($A320&amp;$B320,'[3]产值及收款计划（2026）'!$A:$A&amp;'[3]产值及收款计划（2026）'!$B:$B,'[3]产值及收款计划（2026）'!Z:Z)</f>
        <v>#REF!</v>
      </c>
      <c r="AA320" s="245" cm="1">
        <f t="array" ref="AA320">_xlfn.XLOOKUP($A320&amp;$B320,'[3]产值及收款计划（2026）'!$A:$A&amp;'[3]产值及收款计划（2026）'!$B:$B,'[3]产值及收款计划（2026）'!AA:AA)</f>
        <v>0</v>
      </c>
      <c r="AB320" s="245" cm="1">
        <f t="array" ref="AB320">_xlfn.XLOOKUP($A320&amp;$B320,'[3]产值及收款计划（2026）'!$A:$A&amp;'[3]产值及收款计划（2026）'!$B:$B,'[3]产值及收款计划（2026）'!AB:AB)</f>
        <v>0</v>
      </c>
      <c r="AC320" s="245" cm="1">
        <f t="array" ref="AC320">_xlfn.XLOOKUP($A320&amp;$B320,'[3]产值及收款计划（2026）'!$A:$A&amp;'[3]产值及收款计划（2026）'!$B:$B,'[3]产值及收款计划（2026）'!AC:AC)</f>
        <v>25</v>
      </c>
      <c r="AD320" s="235" cm="1">
        <f t="array" ref="AD320">_xlfn.XLOOKUP($A320&amp;$B320,'[3]产值及收款计划（2026）'!$A:$A&amp;'[3]产值及收款计划（2026）'!$B:$B,'[3]产值及收款计划（2026）'!AD:AD)</f>
        <v>37.5</v>
      </c>
      <c r="AE320" s="235" cm="1">
        <f t="array" ref="AE320">_xlfn.XLOOKUP($A320&amp;$B320,'[3]产值及收款计划（2026）'!$A:$A&amp;'[3]产值及收款计划（2026）'!$B:$B,'[3]产值及收款计划（2026）'!AE:AE)</f>
        <v>0</v>
      </c>
      <c r="AF320" s="235" cm="1">
        <f t="array" ref="AF320">_xlfn.XLOOKUP($A320&amp;$B320,'[3]产值及收款计划（2026）'!$A:$A&amp;'[3]产值及收款计划（2026）'!$B:$B,'[3]产值及收款计划（2026）'!AF:AF)</f>
        <v>0</v>
      </c>
      <c r="AG320" s="235" cm="1">
        <f t="array" ref="AG320">_xlfn.XLOOKUP($A320&amp;$B320,'[3]产值及收款计划（2026）'!$A:$A&amp;'[3]产值及收款计划（2026）'!$B:$B,'[3]产值及收款计划（2026）'!AG:AG)</f>
        <v>0</v>
      </c>
      <c r="AH320" s="235" cm="1">
        <f t="array" ref="AH320">_xlfn.XLOOKUP($A320&amp;$B320,'[3]产值及收款计划（2026）'!$A:$A&amp;'[3]产值及收款计划（2026）'!$B:$B,'[3]产值及收款计划（2026）'!AH:AH)</f>
        <v>0</v>
      </c>
      <c r="AI320" s="235" cm="1">
        <f t="array" ref="AI320">_xlfn.XLOOKUP($A320&amp;$B320,'[3]产值及收款计划（2026）'!$A:$A&amp;'[3]产值及收款计划（2026）'!$B:$B,'[3]产值及收款计划（2026）'!AI:AI)</f>
        <v>0</v>
      </c>
      <c r="AJ320" s="235" cm="1">
        <f t="array" ref="AJ320">_xlfn.XLOOKUP($A320&amp;$B320,'[3]产值及收款计划（2026）'!$A:$A&amp;'[3]产值及收款计划（2026）'!$B:$B,'[3]产值及收款计划（2026）'!AJ:AJ)</f>
        <v>0</v>
      </c>
      <c r="AK320" s="235" cm="1">
        <f t="array" ref="AK320">_xlfn.XLOOKUP($A320&amp;$B320,'[3]产值及收款计划（2026）'!$A:$A&amp;'[3]产值及收款计划（2026）'!$B:$B,'[3]产值及收款计划（2026）'!AK:AK)</f>
        <v>0</v>
      </c>
      <c r="AL320" s="235" cm="1">
        <f t="array" ref="AL320">_xlfn.XLOOKUP($A320&amp;$B320,'[3]产值及收款计划（2026）'!$A:$A&amp;'[3]产值及收款计划（2026）'!$B:$B,'[3]产值及收款计划（2026）'!AL:AL)</f>
        <v>0</v>
      </c>
      <c r="AM320" s="242" cm="1">
        <f t="array" ref="AM320">_xlfn.LET(_xlpm.勾选月份状态数组,TRANSPOSE('PPT(12-15页）-TOP10'!$A$3:$A$14),_xlpm.选择数据区,IF('PPT(12-15页）-TOP10'!$E$3="收款",$BA320:$BL320,$AA320:$AL320),SUM(_xlfn._xlws.FILTER(_xlpm.选择数据区,_xlpm.勾选月份状态数组,"")))</f>
        <v>37.5</v>
      </c>
      <c r="AN320" s="235">
        <f>_xlfn.XLOOKUP($C320,应收未收表!$T:$T,应收未收表!AA:AA)</f>
        <v>25</v>
      </c>
      <c r="AO320" s="235" t="s">
        <v>176</v>
      </c>
      <c r="AP320" s="235">
        <f>_xlfn.XLOOKUP($C320,应收未收表!$T:$T,应收未收表!AC:AC)</f>
        <v>25</v>
      </c>
      <c r="AQ320" s="235" t="str">
        <f>_xlfn.XLOOKUP($C320,应收未收表!$T:$T,应收未收表!AE:AE)</f>
        <v>一季度内无法落实</v>
      </c>
      <c r="AR320" s="235" t="str">
        <f>_xlfn.XLOOKUP($C320,应收未收表!$T:$T,应收未收表!AF:AF)</f>
        <v>业主不断增加新需求并以此延长项目建设周期，以新需求未完成拒不验收。需领导协调。</v>
      </c>
      <c r="AS320" s="235" t="e" cm="1">
        <f t="array" ref="AS320">_xlfn.XLOOKUP($A320&amp;$B320,'[3]产值及收款计划（2026）'!$A:$A&amp;'[3]产值及收款计划（2026）'!$B:$B,'[3]产值及收款计划（2026）'!AS:AS)</f>
        <v>#REF!</v>
      </c>
      <c r="AT320" s="235" t="e" cm="1">
        <f t="array" ref="AT320">_xlfn.XLOOKUP($A320&amp;$B320,'[3]产值及收款计划（2026）'!$A:$A&amp;'[3]产值及收款计划（2026）'!$B:$B,'[3]产值及收款计划（2026）'!AT:AT)</f>
        <v>#REF!</v>
      </c>
      <c r="AU320" s="235" t="e" cm="1">
        <f t="array" ref="AU320">_xlfn.XLOOKUP($A320&amp;$B320,'[3]产值及收款计划（2026）'!$A:$A&amp;'[3]产值及收款计划（2026）'!$B:$B,'[3]产值及收款计划（2026）'!AU:AU)</f>
        <v>#REF!</v>
      </c>
      <c r="AV320" s="235" t="e" cm="1">
        <f t="array" ref="AV320">_xlfn.XLOOKUP($A320&amp;$B320,'[3]产值及收款计划（2026）'!$A:$A&amp;'[3]产值及收款计划（2026）'!$B:$B,'[3]产值及收款计划（2026）'!AV:AV)</f>
        <v>#REF!</v>
      </c>
      <c r="AW320" s="235" cm="1">
        <f t="array" ref="AW320">_xlfn.XLOOKUP($A320&amp;$B320,'[3]产值及收款计划（2026）'!$A:$A&amp;'[3]产值及收款计划（2026）'!$B:$B,'[3]产值及收款计划（2026）'!AW:AW)</f>
        <v>25</v>
      </c>
      <c r="AX320" s="235" cm="1">
        <f t="array" ref="AX320">_xlfn.XLOOKUP($A320&amp;$B320,'[3]产值及收款计划（2026）'!$A:$A&amp;'[3]产值及收款计划（2026）'!$B:$B,'[3]产值及收款计划（2026）'!AX:AX)</f>
        <v>0</v>
      </c>
      <c r="AY320" s="235" cm="1">
        <f t="array" ref="AY320">_xlfn.XLOOKUP($A320&amp;$B320,'[3]产值及收款计划（2026）'!$A:$A&amp;'[3]产值及收款计划（2026）'!$B:$B,'[3]产值及收款计划（2026）'!AY:AY)</f>
        <v>37.5</v>
      </c>
      <c r="AZ320" s="235" cm="1">
        <f t="array" ref="AZ320">_xlfn.XLOOKUP($A320&amp;$B320,'[3]产值及收款计划（2026）'!$A:$A&amp;'[3]产值及收款计划（2026）'!$B:$B,'[3]产值及收款计划（2026）'!AZ:AZ)</f>
        <v>-25</v>
      </c>
      <c r="BA320" s="246" cm="1">
        <f t="array" ref="BA320">_xlfn.XLOOKUP($A320&amp;$B320,'[3]产值及收款计划（2026）'!$A:$A&amp;'[3]产值及收款计划（2026）'!$B:$B,'[3]产值及收款计划（2026）'!BA:BA)</f>
        <v>0</v>
      </c>
      <c r="BB320" s="246" cm="1">
        <f t="array" ref="BB320">_xlfn.XLOOKUP($A320&amp;$B320,'[3]产值及收款计划（2026）'!$A:$A&amp;'[3]产值及收款计划（2026）'!$B:$B,'[3]产值及收款计划（2026）'!BB:BB)</f>
        <v>0</v>
      </c>
      <c r="BC320" s="246" cm="1">
        <f t="array" ref="BC320">_xlfn.XLOOKUP($A320&amp;$B320,'[3]产值及收款计划（2026）'!$A:$A&amp;'[3]产值及收款计划（2026）'!$B:$B,'[3]产值及收款计划（2026）'!BC:BC)</f>
        <v>0</v>
      </c>
      <c r="BD320" s="235" cm="1">
        <f t="array" ref="BD320">_xlfn.XLOOKUP($A320&amp;$B320,'[3]产值及收款计划（2026）'!$A:$A&amp;'[3]产值及收款计划（2026）'!$B:$B,'[3]产值及收款计划（2026）'!BD:BD)</f>
        <v>31.25</v>
      </c>
      <c r="BE320" s="235" cm="1">
        <f t="array" ref="BE320">_xlfn.XLOOKUP($A320&amp;$B320,'[3]产值及收款计划（2026）'!$A:$A&amp;'[3]产值及收款计划（2026）'!$B:$B,'[3]产值及收款计划（2026）'!BE:BE)</f>
        <v>6.25</v>
      </c>
      <c r="BF320" s="235" cm="1">
        <f t="array" ref="BF320">_xlfn.XLOOKUP($A320&amp;$B320,'[3]产值及收款计划（2026）'!$A:$A&amp;'[3]产值及收款计划（2026）'!$B:$B,'[3]产值及收款计划（2026）'!BF:BF)</f>
        <v>0</v>
      </c>
      <c r="BG320" s="235" cm="1">
        <f t="array" ref="BG320">_xlfn.XLOOKUP($A320&amp;$B320,'[3]产值及收款计划（2026）'!$A:$A&amp;'[3]产值及收款计划（2026）'!$B:$B,'[3]产值及收款计划（2026）'!BG:BG)</f>
        <v>0</v>
      </c>
      <c r="BH320" s="235" cm="1">
        <f t="array" ref="BH320">_xlfn.XLOOKUP($A320&amp;$B320,'[3]产值及收款计划（2026）'!$A:$A&amp;'[3]产值及收款计划（2026）'!$B:$B,'[3]产值及收款计划（2026）'!BH:BH)</f>
        <v>0</v>
      </c>
      <c r="BI320" s="235" cm="1">
        <f t="array" ref="BI320">_xlfn.XLOOKUP($A320&amp;$B320,'[3]产值及收款计划（2026）'!$A:$A&amp;'[3]产值及收款计划（2026）'!$B:$B,'[3]产值及收款计划（2026）'!BI:BI)</f>
        <v>0</v>
      </c>
      <c r="BJ320" s="235" cm="1">
        <f t="array" ref="BJ320">_xlfn.XLOOKUP($A320&amp;$B320,'[3]产值及收款计划（2026）'!$A:$A&amp;'[3]产值及收款计划（2026）'!$B:$B,'[3]产值及收款计划（2026）'!BJ:BJ)</f>
        <v>0</v>
      </c>
      <c r="BK320" s="235" cm="1">
        <f t="array" ref="BK320">_xlfn.XLOOKUP($A320&amp;$B320,'[3]产值及收款计划（2026）'!$A:$A&amp;'[3]产值及收款计划（2026）'!$B:$B,'[3]产值及收款计划（2026）'!BK:BK)</f>
        <v>0</v>
      </c>
      <c r="BL320" s="235" cm="1">
        <f t="array" ref="BL320">_xlfn.XLOOKUP($A320&amp;$B320,'[3]产值及收款计划（2026）'!$A:$A&amp;'[3]产值及收款计划（2026）'!$B:$B,'[3]产值及收款计划（2026）'!BL:BL)</f>
        <v>0</v>
      </c>
      <c r="BM320" s="235"/>
      <c r="BN320" s="235"/>
      <c r="BO320" s="235"/>
      <c r="BP320" s="235"/>
      <c r="BQ320" s="235" t="e">
        <f>_xlfn.XLOOKUP($C320,应收未收表!$AJ:$AJ,应收未收表!AK:AK)</f>
        <v>#N/A</v>
      </c>
      <c r="BR320" s="235" t="e">
        <f>_xlfn.XLOOKUP($C320,应收未收表!$AJ:$AJ,应收未收表!AL:AL)</f>
        <v>#N/A</v>
      </c>
      <c r="BS320" s="235" t="e">
        <f>_xlfn.XLOOKUP($C320,应收未收表!$AJ:$AJ,应收未收表!AM:AM)</f>
        <v>#N/A</v>
      </c>
      <c r="BT320" s="235" t="e">
        <f>_xlfn.XLOOKUP($C320,应收未收表!$AJ:$AJ,应收未收表!AN:AN)</f>
        <v>#N/A</v>
      </c>
      <c r="BU320" s="234" t="str" cm="1">
        <f t="array" ref="BU320">_xlfn.XLOOKUP($A320&amp;$B320,'[3]产值及收款计划（2026）'!$A:$A&amp;'[3]产值及收款计划（2026）'!$B:$B,'[3]产值及收款计划（2026）'!BQ:BQ)</f>
        <v>上海建元云链科技有限公司</v>
      </c>
      <c r="BV320" s="235" t="e" cm="1">
        <f t="array" ref="BV320">_xlfn.XLOOKUP($A320&amp;$B320,'[3]产值及收款计划（2026）'!$A:$A&amp;'[3]产值及收款计划（2026）'!$B:$B,'[3]产值及收款计划（2026）'!BR:BR)</f>
        <v>#REF!</v>
      </c>
      <c r="CE320" s="235" cm="1">
        <f t="array" ref="CE320">_xlfn.XLOOKUP($A320&amp;$B320,'[3]产值及收款计划（2026）'!$A:$A&amp;'[3]产值及收款计划（2026）'!$B:$B,'[3]产值及收款计划（2026）'!CA:CA)</f>
        <v>0</v>
      </c>
      <c r="CF320" s="235" cm="1">
        <f t="array" ref="CF320">_xlfn.XLOOKUP($A320&amp;$B320,'[3]产值及收款计划（2026）'!$A:$A&amp;'[3]产值及收款计划（2026）'!$B:$B,'[3]产值及收款计划（2026）'!CB:CB)</f>
        <v>0</v>
      </c>
      <c r="CG320" s="235" cm="1">
        <f t="array" ref="CG320">_xlfn.XLOOKUP($A320&amp;$B320,'[3]产值及收款计划（2026）'!$A:$A&amp;'[3]产值及收款计划（2026）'!$B:$B,'[3]产值及收款计划（2026）'!CC:CC)</f>
        <v>0</v>
      </c>
      <c r="CH320" s="235" cm="1">
        <f t="array" ref="CH320">_xlfn.XLOOKUP($A320&amp;$B320,'[3]产值及收款计划（2026）'!$A:$A&amp;'[3]产值及收款计划（2026）'!$B:$B,'[3]产值及收款计划（2026）'!CD:CD)</f>
        <v>0</v>
      </c>
      <c r="CI320" s="235" cm="1">
        <f t="array" ref="CI320">_xlfn.XLOOKUP($A320&amp;$B320,'[3]产值及收款计划（2026）'!$A:$A&amp;'[3]产值及收款计划（2026）'!$B:$B,'[3]产值及收款计划（2026）'!CE:CE)</f>
        <v>0</v>
      </c>
      <c r="CJ320" s="235" cm="1">
        <f t="array" ref="CJ320">_xlfn.XLOOKUP($A320&amp;$B320,'[3]产值及收款计划（2026）'!$A:$A&amp;'[3]产值及收款计划（2026）'!$B:$B,'[3]产值及收款计划（2026）'!CF:CF)</f>
        <v>0</v>
      </c>
      <c r="CK320" s="235" cm="1">
        <f t="array" ref="CK320">_xlfn.XLOOKUP($A320&amp;$B320,'[3]产值及收款计划（2026）'!$A:$A&amp;'[3]产值及收款计划（2026）'!$B:$B,'[3]产值及收款计划（2026）'!CG:CG)</f>
        <v>0</v>
      </c>
      <c r="CL320" s="235" cm="1">
        <f t="array" ref="CL320">_xlfn.XLOOKUP($A320&amp;$B320,'[3]产值及收款计划（2026）'!$A:$A&amp;'[3]产值及收款计划（2026）'!$B:$B,'[3]产值及收款计划（2026）'!CH:CH)</f>
        <v>0</v>
      </c>
      <c r="CM320" s="235" cm="1">
        <f t="array" ref="CM320">_xlfn.XLOOKUP($A320&amp;$B320,'[3]产值及收款计划（2026）'!$A:$A&amp;'[3]产值及收款计划（2026）'!$B:$B,'[3]产值及收款计划（2026）'!CI:CI)</f>
        <v>0</v>
      </c>
      <c r="CN320" s="235" cm="1">
        <f t="array" ref="CN320">_xlfn.XLOOKUP($A320&amp;$B320,'[3]产值及收款计划（2026）'!$A:$A&amp;'[3]产值及收款计划（2026）'!$B:$B,'[3]产值及收款计划（2026）'!CJ:CJ)</f>
        <v>0</v>
      </c>
      <c r="CO320" s="235" cm="1">
        <f t="array" ref="CO320">_xlfn.XLOOKUP($A320&amp;$B320,'[3]产值及收款计划（2026）'!$A:$A&amp;'[3]产值及收款计划（2026）'!$B:$B,'[3]产值及收款计划（2026）'!CK:CK)</f>
        <v>0</v>
      </c>
      <c r="CP320" s="235" cm="1">
        <f t="array" ref="CP320">_xlfn.XLOOKUP($A320&amp;$B320,'[3]产值及收款计划（2026）'!$A:$A&amp;'[3]产值及收款计划（2026）'!$B:$B,'[3]产值及收款计划（2026）'!CL:CL)</f>
        <v>0</v>
      </c>
      <c r="DE320" s="235" cm="1">
        <f t="array" ref="DE320">_xlfn.XLOOKUP($A320&amp;$B320,'[3]产值及收款计划（2026）'!$A:$A&amp;'[3]产值及收款计划（2026）'!$B:$B,'[3]产值及收款计划（2026）'!DA:DA)</f>
        <v>0</v>
      </c>
      <c r="DF320" s="235" cm="1">
        <f t="array" ref="DF320">_xlfn.XLOOKUP($A320&amp;$B320,'[3]产值及收款计划（2026）'!$A:$A&amp;'[3]产值及收款计划（2026）'!$B:$B,'[3]产值及收款计划（2026）'!DB:DB)</f>
        <v>0</v>
      </c>
      <c r="DG320" s="235" cm="1">
        <f t="array" ref="DG320">_xlfn.XLOOKUP($A320&amp;$B320,'[3]产值及收款计划（2026）'!$A:$A&amp;'[3]产值及收款计划（2026）'!$B:$B,'[3]产值及收款计划（2026）'!DC:DC)</f>
        <v>0</v>
      </c>
      <c r="DH320" s="235" cm="1">
        <f t="array" ref="DH320">_xlfn.XLOOKUP($A320&amp;$B320,'[3]产值及收款计划（2026）'!$A:$A&amp;'[3]产值及收款计划（2026）'!$B:$B,'[3]产值及收款计划（2026）'!DD:DD)</f>
        <v>0</v>
      </c>
      <c r="DI320" s="235" cm="1">
        <f t="array" ref="DI320">_xlfn.XLOOKUP($A320&amp;$B320,'[3]产值及收款计划（2026）'!$A:$A&amp;'[3]产值及收款计划（2026）'!$B:$B,'[3]产值及收款计划（2026）'!DE:DE)</f>
        <v>0</v>
      </c>
      <c r="DJ320" s="235" cm="1">
        <f t="array" ref="DJ320">_xlfn.XLOOKUP($A320&amp;$B320,'[3]产值及收款计划（2026）'!$A:$A&amp;'[3]产值及收款计划（2026）'!$B:$B,'[3]产值及收款计划（2026）'!DF:DF)</f>
        <v>0</v>
      </c>
      <c r="DK320" s="235" cm="1">
        <f t="array" ref="DK320">_xlfn.XLOOKUP($A320&amp;$B320,'[3]产值及收款计划（2026）'!$A:$A&amp;'[3]产值及收款计划（2026）'!$B:$B,'[3]产值及收款计划（2026）'!DG:DG)</f>
        <v>0</v>
      </c>
      <c r="DL320" s="235" cm="1">
        <f t="array" ref="DL320">_xlfn.XLOOKUP($A320&amp;$B320,'[3]产值及收款计划（2026）'!$A:$A&amp;'[3]产值及收款计划（2026）'!$B:$B,'[3]产值及收款计划（2026）'!DH:DH)</f>
        <v>0</v>
      </c>
      <c r="DM320" s="235" cm="1">
        <f t="array" ref="DM320">_xlfn.XLOOKUP($A320&amp;$B320,'[3]产值及收款计划（2026）'!$A:$A&amp;'[3]产值及收款计划（2026）'!$B:$B,'[3]产值及收款计划（2026）'!DI:DI)</f>
        <v>0</v>
      </c>
      <c r="DN320" s="235" cm="1">
        <f t="array" ref="DN320">_xlfn.XLOOKUP($A320&amp;$B320,'[3]产值及收款计划（2026）'!$A:$A&amp;'[3]产值及收款计划（2026）'!$B:$B,'[3]产值及收款计划（2026）'!DJ:DJ)</f>
        <v>0</v>
      </c>
      <c r="DO320" s="235" cm="1">
        <f t="array" ref="DO320">_xlfn.XLOOKUP($A320&amp;$B320,'[3]产值及收款计划（2026）'!$A:$A&amp;'[3]产值及收款计划（2026）'!$B:$B,'[3]产值及收款计划（2026）'!DK:DK)</f>
        <v>0</v>
      </c>
      <c r="DP320" s="235" cm="1">
        <f t="array" ref="DP320">_xlfn.XLOOKUP($A320&amp;$B320,'[3]产值及收款计划（2026）'!$A:$A&amp;'[3]产值及收款计划（2026）'!$B:$B,'[3]产值及收款计划（2026）'!DL:DL)</f>
        <v>0</v>
      </c>
      <c r="DQ320" s="243"/>
      <c r="DR320" s="229"/>
    </row>
    <row r="321" ht="20.25" spans="1:122">
      <c r="A321" s="233">
        <f t="shared" si="21"/>
        <v>29</v>
      </c>
      <c r="B321" s="233" t="s">
        <v>27</v>
      </c>
      <c r="C321" s="234" t="str" cm="1">
        <f t="array" ref="C321">_xlfn.XLOOKUP($A321&amp;$B321,'[3]产值及收款计划（2026）'!$A:$A&amp;'[3]产值及收款计划（2026）'!$B:$B,'[3]产值及收款计划（2026）'!C:C)</f>
        <v>C0CJSG-FW-T-2025021</v>
      </c>
      <c r="D321" s="234" t="str" cm="1">
        <f t="array" ref="D321">_xlfn.XLOOKUP($A321&amp;$B321,'[3]产值及收款计划（2026）'!$A:$A&amp;'[3]产值及收款计划（2026）'!$B:$B,'[3]产值及收款计划（2026）'!D:D)</f>
        <v>2025年供应链平台安全服务</v>
      </c>
      <c r="E321" s="235" cm="1">
        <f t="array" ref="E321">_xlfn.XLOOKUP($A321&amp;$B321,'[3]产值及收款计划（2026）'!$A:$A&amp;'[3]产值及收款计划（2026）'!$B:$B,'[3]产值及收款计划（2026）'!E:E)</f>
        <v>11</v>
      </c>
      <c r="F321" s="235" cm="1">
        <f t="array" ref="F321">_xlfn.XLOOKUP($A321&amp;$B321,'[3]产值及收款计划（2026）'!$A:$A&amp;'[3]产值及收款计划（2026）'!$B:$B,'[3]产值及收款计划（2026）'!F:F)</f>
        <v>11</v>
      </c>
      <c r="G321" s="235" cm="1">
        <f t="array" ref="G321">_xlfn.XLOOKUP($A321&amp;$B321,'[3]产值及收款计划（2026）'!$A:$A&amp;'[3]产值及收款计划（2026）'!$B:$B,'[3]产值及收款计划（2026）'!G:G)</f>
        <v>11</v>
      </c>
      <c r="H321" s="235" cm="1">
        <f t="array" ref="H321">_xlfn.XLOOKUP($A321&amp;$B321,'[3]产值及收款计划（2026）'!$A:$A&amp;'[3]产值及收款计划（2026）'!$B:$B,'[3]产值及收款计划（2026）'!H:H)</f>
        <v>6</v>
      </c>
      <c r="I321" s="236" cm="1">
        <f t="array" ref="I321">_xlfn.XLOOKUP($A321&amp;$B321,'[3]产值及收款计划（2026）'!$A:$A&amp;'[3]产值及收款计划（2026）'!$B:$B,'[3]产值及收款计划（2026）'!I:I)</f>
        <v>0.545454545454545</v>
      </c>
      <c r="J321" s="237" cm="1">
        <f t="array" ref="J321">_xlfn.XLOOKUP($A321&amp;$B321,'[3]产值及收款计划（2026）'!$A:$A&amp;'[3]产值及收款计划（2026）'!$B:$B,'[3]产值及收款计划（2026）'!J:J)</f>
        <v>0.06</v>
      </c>
      <c r="K321" s="235" t="e" cm="1">
        <f t="array" ref="K321">_xlfn.XLOOKUP($A321&amp;$B321,'[3]产值及收款计划（2026）'!$A:$A&amp;'[3]产值及收款计划（2026）'!$B:$B,'[3]产值及收款计划（2026）'!K:K)</f>
        <v>#REF!</v>
      </c>
      <c r="L321" s="235" t="e" cm="1">
        <f t="array" ref="L321">_xlfn.XLOOKUP($A321&amp;$B321,'[3]产值及收款计划（2026）'!$A:$A&amp;'[3]产值及收款计划（2026）'!$B:$B,'[3]产值及收款计划（2026）'!L:L)</f>
        <v>#REF!</v>
      </c>
      <c r="M321" s="235" t="str" cm="1">
        <f t="array" ref="M321">_xlfn.XLOOKUP($A321&amp;$B321,'[3]产值及收款计划（2026）'!$A:$A&amp;'[3]产值及收款计划（2026）'!$B:$B,'[3]产值及收款计划（2026）'!M:M)</f>
        <v>主导</v>
      </c>
      <c r="N321" s="235" cm="1">
        <f t="array" ref="N321">_xlfn.XLOOKUP($A321&amp;$B321,'[3]产值及收款计划（2026）'!$A:$A&amp;'[3]产值及收款计划（2026）'!$B:$B,'[3]产值及收款计划（2026）'!N:N)</f>
        <v>0</v>
      </c>
      <c r="O321" s="235" t="str" cm="1">
        <f t="array" ref="O321">_xlfn.XLOOKUP($A321&amp;$B321,'[3]产值及收款计划（2026）'!$A:$A&amp;'[3]产值及收款计划（2026）'!$B:$B,'[3]产值及收款计划（2026）'!O:O)</f>
        <v>季娜娜</v>
      </c>
      <c r="P321" s="234" t="str" cm="1">
        <f t="array" ref="P321">_xlfn.XLOOKUP($A321&amp;$B321,'[3]产值及收款计划（2026）'!$A:$A&amp;'[3]产值及收款计划（2026）'!$B:$B,'[3]产值及收款计划（2026）'!P:P)</f>
        <v>在建</v>
      </c>
      <c r="Q321" s="235" t="e" cm="1">
        <f t="array" ref="Q321">_xlfn.XLOOKUP($A321&amp;$B321,'[3]产值及收款计划（2026）'!$A:$A&amp;'[3]产值及收款计划（2026）'!$B:$B,'[3]产值及收款计划（2026）'!Q:Q)</f>
        <v>#REF!</v>
      </c>
      <c r="R321" s="235" t="e" cm="1">
        <f t="array" ref="R321">_xlfn.XLOOKUP($A321&amp;$B321,'[3]产值及收款计划（2026）'!$A:$A&amp;'[3]产值及收款计划（2026）'!$B:$B,'[3]产值及收款计划（2026）'!R:R)</f>
        <v>#REF!</v>
      </c>
      <c r="S321" s="235" t="e" cm="1">
        <f t="array" ref="S321">_xlfn.XLOOKUP($A321&amp;$B321,'[3]产值及收款计划（2026）'!$A:$A&amp;'[3]产值及收款计划（2026）'!$B:$B,'[3]产值及收款计划（2026）'!S:S)</f>
        <v>#REF!</v>
      </c>
      <c r="T321" s="235" cm="1">
        <f t="array" ref="T321">_xlfn.XLOOKUP($A321&amp;$B321,'[3]产值及收款计划（2026）'!$A:$A&amp;'[3]产值及收款计划（2026）'!$B:$B,'[3]产值及收款计划（2026）'!T:T)</f>
        <v>0</v>
      </c>
      <c r="U321" s="235" cm="1">
        <f t="array" ref="U321">_xlfn.XLOOKUP($A321&amp;$B321,'[3]产值及收款计划（2026）'!$A:$A&amp;'[3]产值及收款计划（2026）'!$B:$B,'[3]产值及收款计划（2026）'!U:U)</f>
        <v>0</v>
      </c>
      <c r="V321" s="235" cm="1">
        <f t="array" ref="V321">_xlfn.XLOOKUP($A321&amp;$B321,'[3]产值及收款计划（2026）'!$A:$A&amp;'[3]产值及收款计划（2026）'!$B:$B,'[3]产值及收款计划（2026）'!V:V)</f>
        <v>11</v>
      </c>
      <c r="W321" s="235" t="e" cm="1">
        <f t="array" ref="W321">_xlfn.XLOOKUP($A321&amp;$B321,'[3]产值及收款计划（2026）'!$A:$A&amp;'[3]产值及收款计划（2026）'!$B:$B,'[3]产值及收款计划（2026）'!W:W)</f>
        <v>#REF!</v>
      </c>
      <c r="X321" s="235" t="e" cm="1">
        <f t="array" ref="X321">_xlfn.XLOOKUP($A321&amp;$B321,'[3]产值及收款计划（2026）'!$A:$A&amp;'[3]产值及收款计划（2026）'!$B:$B,'[3]产值及收款计划（2026）'!X:X)</f>
        <v>#REF!</v>
      </c>
      <c r="Y321" s="235" t="e" cm="1">
        <f t="array" ref="Y321">_xlfn.XLOOKUP($A321&amp;$B321,'[3]产值及收款计划（2026）'!$A:$A&amp;'[3]产值及收款计划（2026）'!$B:$B,'[3]产值及收款计划（2026）'!Y:Y)</f>
        <v>#REF!</v>
      </c>
      <c r="Z321" s="235" t="e" cm="1">
        <f t="array" ref="Z321">_xlfn.XLOOKUP($A321&amp;$B321,'[3]产值及收款计划（2026）'!$A:$A&amp;'[3]产值及收款计划（2026）'!$B:$B,'[3]产值及收款计划（2026）'!Z:Z)</f>
        <v>#REF!</v>
      </c>
      <c r="AA321" s="235" cm="1">
        <f t="array" ref="AA321">_xlfn.XLOOKUP($A321&amp;$B321,'[3]产值及收款计划（2026）'!$A:$A&amp;'[3]产值及收款计划（2026）'!$B:$B,'[3]产值及收款计划（2026）'!AA:AA)</f>
        <v>0</v>
      </c>
      <c r="AB321" s="235" cm="1">
        <f t="array" ref="AB321">_xlfn.XLOOKUP($A321&amp;$B321,'[3]产值及收款计划（2026）'!$A:$A&amp;'[3]产值及收款计划（2026）'!$B:$B,'[3]产值及收款计划（2026）'!AB:AB)</f>
        <v>0</v>
      </c>
      <c r="AC321" s="235" cm="1">
        <f t="array" ref="AC321">_xlfn.XLOOKUP($A321&amp;$B321,'[3]产值及收款计划（2026）'!$A:$A&amp;'[3]产值及收款计划（2026）'!$B:$B,'[3]产值及收款计划（2026）'!AC:AC)</f>
        <v>0</v>
      </c>
      <c r="AD321" s="235" cm="1">
        <f t="array" ref="AD321">_xlfn.XLOOKUP($A321&amp;$B321,'[3]产值及收款计划（2026）'!$A:$A&amp;'[3]产值及收款计划（2026）'!$B:$B,'[3]产值及收款计划（2026）'!AD:AD)</f>
        <v>0</v>
      </c>
      <c r="AE321" s="235" cm="1">
        <f t="array" ref="AE321">_xlfn.XLOOKUP($A321&amp;$B321,'[3]产值及收款计划（2026）'!$A:$A&amp;'[3]产值及收款计划（2026）'!$B:$B,'[3]产值及收款计划（2026）'!AE:AE)</f>
        <v>0</v>
      </c>
      <c r="AF321" s="235" cm="1">
        <f t="array" ref="AF321">_xlfn.XLOOKUP($A321&amp;$B321,'[3]产值及收款计划（2026）'!$A:$A&amp;'[3]产值及收款计划（2026）'!$B:$B,'[3]产值及收款计划（2026）'!AF:AF)</f>
        <v>11</v>
      </c>
      <c r="AG321" s="235" cm="1">
        <f t="array" ref="AG321">_xlfn.XLOOKUP($A321&amp;$B321,'[3]产值及收款计划（2026）'!$A:$A&amp;'[3]产值及收款计划（2026）'!$B:$B,'[3]产值及收款计划（2026）'!AG:AG)</f>
        <v>0</v>
      </c>
      <c r="AH321" s="235" cm="1">
        <f t="array" ref="AH321">_xlfn.XLOOKUP($A321&amp;$B321,'[3]产值及收款计划（2026）'!$A:$A&amp;'[3]产值及收款计划（2026）'!$B:$B,'[3]产值及收款计划（2026）'!AH:AH)</f>
        <v>0</v>
      </c>
      <c r="AI321" s="235" cm="1">
        <f t="array" ref="AI321">_xlfn.XLOOKUP($A321&amp;$B321,'[3]产值及收款计划（2026）'!$A:$A&amp;'[3]产值及收款计划（2026）'!$B:$B,'[3]产值及收款计划（2026）'!AI:AI)</f>
        <v>0</v>
      </c>
      <c r="AJ321" s="235" cm="1">
        <f t="array" ref="AJ321">_xlfn.XLOOKUP($A321&amp;$B321,'[3]产值及收款计划（2026）'!$A:$A&amp;'[3]产值及收款计划（2026）'!$B:$B,'[3]产值及收款计划（2026）'!AJ:AJ)</f>
        <v>0</v>
      </c>
      <c r="AK321" s="235" cm="1">
        <f t="array" ref="AK321">_xlfn.XLOOKUP($A321&amp;$B321,'[3]产值及收款计划（2026）'!$A:$A&amp;'[3]产值及收款计划（2026）'!$B:$B,'[3]产值及收款计划（2026）'!AK:AK)</f>
        <v>0</v>
      </c>
      <c r="AL321" s="235" cm="1">
        <f t="array" ref="AL321">_xlfn.XLOOKUP($A321&amp;$B321,'[3]产值及收款计划（2026）'!$A:$A&amp;'[3]产值及收款计划（2026）'!$B:$B,'[3]产值及收款计划（2026）'!AL:AL)</f>
        <v>0</v>
      </c>
      <c r="AM321" s="242" cm="1">
        <f t="array" ref="AM321">_xlfn.LET(_xlpm.勾选月份状态数组,TRANSPOSE('PPT(12-15页）-TOP10'!$A$3:$A$14),_xlpm.选择数据区,IF('PPT(12-15页）-TOP10'!$E$3="收款",$BA321:$BL321,$AA321:$AL321),SUM(_xlfn._xlws.FILTER(_xlpm.选择数据区,_xlpm.勾选月份状态数组,"")))</f>
        <v>11</v>
      </c>
      <c r="AN321" s="235" t="e">
        <f>_xlfn.XLOOKUP($C321,应收未收表!$T:$T,应收未收表!AA:AA)</f>
        <v>#N/A</v>
      </c>
      <c r="AO321" s="235" t="e">
        <f>_xlfn.XLOOKUP($C321,应收未收表!$T:$T,应收未收表!AB:AB)</f>
        <v>#N/A</v>
      </c>
      <c r="AP321" s="235" t="e">
        <f>_xlfn.XLOOKUP($C321,应收未收表!$T:$T,应收未收表!AC:AC)</f>
        <v>#N/A</v>
      </c>
      <c r="AQ321" s="235" t="e">
        <f>_xlfn.XLOOKUP($C321,应收未收表!$T:$T,应收未收表!AE:AE)</f>
        <v>#N/A</v>
      </c>
      <c r="AR321" s="235" t="e">
        <f>_xlfn.XLOOKUP($C321,应收未收表!$T:$T,应收未收表!AF:AF)</f>
        <v>#N/A</v>
      </c>
      <c r="AS321" s="235" t="e" cm="1">
        <f t="array" ref="AS321">_xlfn.XLOOKUP($A321&amp;$B321,'[3]产值及收款计划（2026）'!$A:$A&amp;'[3]产值及收款计划（2026）'!$B:$B,'[3]产值及收款计划（2026）'!AS:AS)</f>
        <v>#REF!</v>
      </c>
      <c r="AT321" s="235" t="e" cm="1">
        <f t="array" ref="AT321">_xlfn.XLOOKUP($A321&amp;$B321,'[3]产值及收款计划（2026）'!$A:$A&amp;'[3]产值及收款计划（2026）'!$B:$B,'[3]产值及收款计划（2026）'!AT:AT)</f>
        <v>#REF!</v>
      </c>
      <c r="AU321" s="235" t="e" cm="1">
        <f t="array" ref="AU321">_xlfn.XLOOKUP($A321&amp;$B321,'[3]产值及收款计划（2026）'!$A:$A&amp;'[3]产值及收款计划（2026）'!$B:$B,'[3]产值及收款计划（2026）'!AU:AU)</f>
        <v>#REF!</v>
      </c>
      <c r="AV321" s="235" t="e" cm="1">
        <f t="array" ref="AV321">_xlfn.XLOOKUP($A321&amp;$B321,'[3]产值及收款计划（2026）'!$A:$A&amp;'[3]产值及收款计划（2026）'!$B:$B,'[3]产值及收款计划（2026）'!AV:AV)</f>
        <v>#REF!</v>
      </c>
      <c r="AW321" s="235" cm="1">
        <f t="array" ref="AW321">_xlfn.XLOOKUP($A321&amp;$B321,'[3]产值及收款计划（2026）'!$A:$A&amp;'[3]产值及收款计划（2026）'!$B:$B,'[3]产值及收款计划（2026）'!AW:AW)</f>
        <v>0</v>
      </c>
      <c r="AX321" s="235" cm="1">
        <f t="array" ref="AX321">_xlfn.XLOOKUP($A321&amp;$B321,'[3]产值及收款计划（2026）'!$A:$A&amp;'[3]产值及收款计划（2026）'!$B:$B,'[3]产值及收款计划（2026）'!AX:AX)</f>
        <v>0</v>
      </c>
      <c r="AY321" s="235" cm="1">
        <f t="array" ref="AY321">_xlfn.XLOOKUP($A321&amp;$B321,'[3]产值及收款计划（2026）'!$A:$A&amp;'[3]产值及收款计划（2026）'!$B:$B,'[3]产值及收款计划（2026）'!AY:AY)</f>
        <v>11</v>
      </c>
      <c r="AZ321" s="235" cm="1">
        <f t="array" ref="AZ321">_xlfn.XLOOKUP($A321&amp;$B321,'[3]产值及收款计划（2026）'!$A:$A&amp;'[3]产值及收款计划（2026）'!$B:$B,'[3]产值及收款计划（2026）'!AZ:AZ)</f>
        <v>0</v>
      </c>
      <c r="BA321" s="235" cm="1">
        <f t="array" ref="BA321">_xlfn.XLOOKUP($A321&amp;$B321,'[3]产值及收款计划（2026）'!$A:$A&amp;'[3]产值及收款计划（2026）'!$B:$B,'[3]产值及收款计划（2026）'!BA:BA)</f>
        <v>0</v>
      </c>
      <c r="BB321" s="235" cm="1">
        <f t="array" ref="BB321">_xlfn.XLOOKUP($A321&amp;$B321,'[3]产值及收款计划（2026）'!$A:$A&amp;'[3]产值及收款计划（2026）'!$B:$B,'[3]产值及收款计划（2026）'!BB:BB)</f>
        <v>0</v>
      </c>
      <c r="BC321" s="235" cm="1">
        <f t="array" ref="BC321">_xlfn.XLOOKUP($A321&amp;$B321,'[3]产值及收款计划（2026）'!$A:$A&amp;'[3]产值及收款计划（2026）'!$B:$B,'[3]产值及收款计划（2026）'!BC:BC)</f>
        <v>0</v>
      </c>
      <c r="BD321" s="235" cm="1">
        <f t="array" ref="BD321">_xlfn.XLOOKUP($A321&amp;$B321,'[3]产值及收款计划（2026）'!$A:$A&amp;'[3]产值及收款计划（2026）'!$B:$B,'[3]产值及收款计划（2026）'!BD:BD)</f>
        <v>0</v>
      </c>
      <c r="BE321" s="235" cm="1">
        <f t="array" ref="BE321">_xlfn.XLOOKUP($A321&amp;$B321,'[3]产值及收款计划（2026）'!$A:$A&amp;'[3]产值及收款计划（2026）'!$B:$B,'[3]产值及收款计划（2026）'!BE:BE)</f>
        <v>11</v>
      </c>
      <c r="BF321" s="235" cm="1">
        <f t="array" ref="BF321">_xlfn.XLOOKUP($A321&amp;$B321,'[3]产值及收款计划（2026）'!$A:$A&amp;'[3]产值及收款计划（2026）'!$B:$B,'[3]产值及收款计划（2026）'!BF:BF)</f>
        <v>0</v>
      </c>
      <c r="BG321" s="235" cm="1">
        <f t="array" ref="BG321">_xlfn.XLOOKUP($A321&amp;$B321,'[3]产值及收款计划（2026）'!$A:$A&amp;'[3]产值及收款计划（2026）'!$B:$B,'[3]产值及收款计划（2026）'!BG:BG)</f>
        <v>0</v>
      </c>
      <c r="BH321" s="235" cm="1">
        <f t="array" ref="BH321">_xlfn.XLOOKUP($A321&amp;$B321,'[3]产值及收款计划（2026）'!$A:$A&amp;'[3]产值及收款计划（2026）'!$B:$B,'[3]产值及收款计划（2026）'!BH:BH)</f>
        <v>0</v>
      </c>
      <c r="BI321" s="235" cm="1">
        <f t="array" ref="BI321">_xlfn.XLOOKUP($A321&amp;$B321,'[3]产值及收款计划（2026）'!$A:$A&amp;'[3]产值及收款计划（2026）'!$B:$B,'[3]产值及收款计划（2026）'!BI:BI)</f>
        <v>0</v>
      </c>
      <c r="BJ321" s="235" cm="1">
        <f t="array" ref="BJ321">_xlfn.XLOOKUP($A321&amp;$B321,'[3]产值及收款计划（2026）'!$A:$A&amp;'[3]产值及收款计划（2026）'!$B:$B,'[3]产值及收款计划（2026）'!BJ:BJ)</f>
        <v>0</v>
      </c>
      <c r="BK321" s="235" cm="1">
        <f t="array" ref="BK321">_xlfn.XLOOKUP($A321&amp;$B321,'[3]产值及收款计划（2026）'!$A:$A&amp;'[3]产值及收款计划（2026）'!$B:$B,'[3]产值及收款计划（2026）'!BK:BK)</f>
        <v>0</v>
      </c>
      <c r="BL321" s="235" cm="1">
        <f t="array" ref="BL321">_xlfn.XLOOKUP($A321&amp;$B321,'[3]产值及收款计划（2026）'!$A:$A&amp;'[3]产值及收款计划（2026）'!$B:$B,'[3]产值及收款计划（2026）'!BL:BL)</f>
        <v>0</v>
      </c>
      <c r="BM321" s="235"/>
      <c r="BN321" s="235"/>
      <c r="BO321" s="235"/>
      <c r="BP321" s="235"/>
      <c r="BQ321" s="235" t="e">
        <f>_xlfn.XLOOKUP($C321,应收未收表!$AJ:$AJ,应收未收表!AK:AK)</f>
        <v>#N/A</v>
      </c>
      <c r="BR321" s="235" t="e">
        <f>_xlfn.XLOOKUP($C321,应收未收表!$AJ:$AJ,应收未收表!AL:AL)</f>
        <v>#N/A</v>
      </c>
      <c r="BS321" s="235" t="e">
        <f>_xlfn.XLOOKUP($C321,应收未收表!$AJ:$AJ,应收未收表!AM:AM)</f>
        <v>#N/A</v>
      </c>
      <c r="BT321" s="235" t="e">
        <f>_xlfn.XLOOKUP($C321,应收未收表!$AJ:$AJ,应收未收表!AN:AN)</f>
        <v>#N/A</v>
      </c>
      <c r="BU321" s="234" t="str" cm="1">
        <f t="array" ref="BU321">_xlfn.XLOOKUP($A321&amp;$B321,'[3]产值及收款计划（2026）'!$A:$A&amp;'[3]产值及收款计划（2026）'!$B:$B,'[3]产值及收款计划（2026）'!BQ:BQ)</f>
        <v>上海城建物资有限公司</v>
      </c>
      <c r="BV321" s="235" t="e" cm="1">
        <f t="array" ref="BV321">_xlfn.XLOOKUP($A321&amp;$B321,'[3]产值及收款计划（2026）'!$A:$A&amp;'[3]产值及收款计划（2026）'!$B:$B,'[3]产值及收款计划（2026）'!BR:BR)</f>
        <v>#REF!</v>
      </c>
      <c r="CE321" s="235" cm="1">
        <f t="array" ref="CE321">_xlfn.XLOOKUP($A321&amp;$B321,'[3]产值及收款计划（2026）'!$A:$A&amp;'[3]产值及收款计划（2026）'!$B:$B,'[3]产值及收款计划（2026）'!CA:CA)</f>
        <v>0</v>
      </c>
      <c r="CF321" s="235" cm="1">
        <f t="array" ref="CF321">_xlfn.XLOOKUP($A321&amp;$B321,'[3]产值及收款计划（2026）'!$A:$A&amp;'[3]产值及收款计划（2026）'!$B:$B,'[3]产值及收款计划（2026）'!CB:CB)</f>
        <v>0</v>
      </c>
      <c r="CG321" s="235" cm="1">
        <f t="array" ref="CG321">_xlfn.XLOOKUP($A321&amp;$B321,'[3]产值及收款计划（2026）'!$A:$A&amp;'[3]产值及收款计划（2026）'!$B:$B,'[3]产值及收款计划（2026）'!CC:CC)</f>
        <v>0</v>
      </c>
      <c r="CH321" s="235" cm="1">
        <f t="array" ref="CH321">_xlfn.XLOOKUP($A321&amp;$B321,'[3]产值及收款计划（2026）'!$A:$A&amp;'[3]产值及收款计划（2026）'!$B:$B,'[3]产值及收款计划（2026）'!CD:CD)</f>
        <v>0</v>
      </c>
      <c r="CI321" s="235" cm="1">
        <f t="array" ref="CI321">_xlfn.XLOOKUP($A321&amp;$B321,'[3]产值及收款计划（2026）'!$A:$A&amp;'[3]产值及收款计划（2026）'!$B:$B,'[3]产值及收款计划（2026）'!CE:CE)</f>
        <v>0</v>
      </c>
      <c r="CJ321" s="235" cm="1">
        <f t="array" ref="CJ321">_xlfn.XLOOKUP($A321&amp;$B321,'[3]产值及收款计划（2026）'!$A:$A&amp;'[3]产值及收款计划（2026）'!$B:$B,'[3]产值及收款计划（2026）'!CF:CF)</f>
        <v>0</v>
      </c>
      <c r="CK321" s="235" cm="1">
        <f t="array" ref="CK321">_xlfn.XLOOKUP($A321&amp;$B321,'[3]产值及收款计划（2026）'!$A:$A&amp;'[3]产值及收款计划（2026）'!$B:$B,'[3]产值及收款计划（2026）'!CG:CG)</f>
        <v>0</v>
      </c>
      <c r="CL321" s="235" cm="1">
        <f t="array" ref="CL321">_xlfn.XLOOKUP($A321&amp;$B321,'[3]产值及收款计划（2026）'!$A:$A&amp;'[3]产值及收款计划（2026）'!$B:$B,'[3]产值及收款计划（2026）'!CH:CH)</f>
        <v>0</v>
      </c>
      <c r="CM321" s="235" cm="1">
        <f t="array" ref="CM321">_xlfn.XLOOKUP($A321&amp;$B321,'[3]产值及收款计划（2026）'!$A:$A&amp;'[3]产值及收款计划（2026）'!$B:$B,'[3]产值及收款计划（2026）'!CI:CI)</f>
        <v>0</v>
      </c>
      <c r="CN321" s="235" cm="1">
        <f t="array" ref="CN321">_xlfn.XLOOKUP($A321&amp;$B321,'[3]产值及收款计划（2026）'!$A:$A&amp;'[3]产值及收款计划（2026）'!$B:$B,'[3]产值及收款计划（2026）'!CJ:CJ)</f>
        <v>0</v>
      </c>
      <c r="CO321" s="235" cm="1">
        <f t="array" ref="CO321">_xlfn.XLOOKUP($A321&amp;$B321,'[3]产值及收款计划（2026）'!$A:$A&amp;'[3]产值及收款计划（2026）'!$B:$B,'[3]产值及收款计划（2026）'!CK:CK)</f>
        <v>0</v>
      </c>
      <c r="CP321" s="235" cm="1">
        <f t="array" ref="CP321">_xlfn.XLOOKUP($A321&amp;$B321,'[3]产值及收款计划（2026）'!$A:$A&amp;'[3]产值及收款计划（2026）'!$B:$B,'[3]产值及收款计划（2026）'!CL:CL)</f>
        <v>0</v>
      </c>
      <c r="DE321" s="235" cm="1">
        <f t="array" ref="DE321">_xlfn.XLOOKUP($A321&amp;$B321,'[3]产值及收款计划（2026）'!$A:$A&amp;'[3]产值及收款计划（2026）'!$B:$B,'[3]产值及收款计划（2026）'!DA:DA)</f>
        <v>0</v>
      </c>
      <c r="DF321" s="235" cm="1">
        <f t="array" ref="DF321">_xlfn.XLOOKUP($A321&amp;$B321,'[3]产值及收款计划（2026）'!$A:$A&amp;'[3]产值及收款计划（2026）'!$B:$B,'[3]产值及收款计划（2026）'!DB:DB)</f>
        <v>0</v>
      </c>
      <c r="DG321" s="235" cm="1">
        <f t="array" ref="DG321">_xlfn.XLOOKUP($A321&amp;$B321,'[3]产值及收款计划（2026）'!$A:$A&amp;'[3]产值及收款计划（2026）'!$B:$B,'[3]产值及收款计划（2026）'!DC:DC)</f>
        <v>0</v>
      </c>
      <c r="DH321" s="235" cm="1">
        <f t="array" ref="DH321">_xlfn.XLOOKUP($A321&amp;$B321,'[3]产值及收款计划（2026）'!$A:$A&amp;'[3]产值及收款计划（2026）'!$B:$B,'[3]产值及收款计划（2026）'!DD:DD)</f>
        <v>0</v>
      </c>
      <c r="DI321" s="235" cm="1">
        <f t="array" ref="DI321">_xlfn.XLOOKUP($A321&amp;$B321,'[3]产值及收款计划（2026）'!$A:$A&amp;'[3]产值及收款计划（2026）'!$B:$B,'[3]产值及收款计划（2026）'!DE:DE)</f>
        <v>0</v>
      </c>
      <c r="DJ321" s="235" cm="1">
        <f t="array" ref="DJ321">_xlfn.XLOOKUP($A321&amp;$B321,'[3]产值及收款计划（2026）'!$A:$A&amp;'[3]产值及收款计划（2026）'!$B:$B,'[3]产值及收款计划（2026）'!DF:DF)</f>
        <v>0</v>
      </c>
      <c r="DK321" s="235" cm="1">
        <f t="array" ref="DK321">_xlfn.XLOOKUP($A321&amp;$B321,'[3]产值及收款计划（2026）'!$A:$A&amp;'[3]产值及收款计划（2026）'!$B:$B,'[3]产值及收款计划（2026）'!DG:DG)</f>
        <v>0</v>
      </c>
      <c r="DL321" s="235" cm="1">
        <f t="array" ref="DL321">_xlfn.XLOOKUP($A321&amp;$B321,'[3]产值及收款计划（2026）'!$A:$A&amp;'[3]产值及收款计划（2026）'!$B:$B,'[3]产值及收款计划（2026）'!DH:DH)</f>
        <v>0</v>
      </c>
      <c r="DM321" s="235" cm="1">
        <f t="array" ref="DM321">_xlfn.XLOOKUP($A321&amp;$B321,'[3]产值及收款计划（2026）'!$A:$A&amp;'[3]产值及收款计划（2026）'!$B:$B,'[3]产值及收款计划（2026）'!DI:DI)</f>
        <v>0</v>
      </c>
      <c r="DN321" s="235" cm="1">
        <f t="array" ref="DN321">_xlfn.XLOOKUP($A321&amp;$B321,'[3]产值及收款计划（2026）'!$A:$A&amp;'[3]产值及收款计划（2026）'!$B:$B,'[3]产值及收款计划（2026）'!DJ:DJ)</f>
        <v>0</v>
      </c>
      <c r="DO321" s="235" cm="1">
        <f t="array" ref="DO321">_xlfn.XLOOKUP($A321&amp;$B321,'[3]产值及收款计划（2026）'!$A:$A&amp;'[3]产值及收款计划（2026）'!$B:$B,'[3]产值及收款计划（2026）'!DK:DK)</f>
        <v>0</v>
      </c>
      <c r="DP321" s="235" cm="1">
        <f t="array" ref="DP321">_xlfn.XLOOKUP($A321&amp;$B321,'[3]产值及收款计划（2026）'!$A:$A&amp;'[3]产值及收款计划（2026）'!$B:$B,'[3]产值及收款计划（2026）'!DL:DL)</f>
        <v>0</v>
      </c>
      <c r="DQ321" s="243"/>
      <c r="DR321" s="229"/>
    </row>
    <row r="322" ht="20.25" spans="1:122">
      <c r="A322" s="233">
        <f t="shared" si="21"/>
        <v>30</v>
      </c>
      <c r="B322" s="233" t="s">
        <v>27</v>
      </c>
      <c r="C322" s="234" t="str" cm="1">
        <f t="array" ref="C322">_xlfn.XLOOKUP($A322&amp;$B322,'[3]产值及收款计划（2026）'!$A:$A&amp;'[3]产值及收款计划（2026）'!$B:$B,'[3]产值及收款计划（2026）'!C:C)</f>
        <v>C0CJSG-FW-T-2025018</v>
      </c>
      <c r="D322" s="234" t="str" cm="1">
        <f t="array" ref="D322">_xlfn.XLOOKUP($A322&amp;$B322,'[3]产值及收款计划（2026）'!$A:$A&amp;'[3]产值及收款计划（2026）'!$B:$B,'[3]产值及收款计划（2026）'!D:D)</f>
        <v>2025年隧道股份统一门户运营服务</v>
      </c>
      <c r="E322" s="235" cm="1">
        <f t="array" ref="E322">_xlfn.XLOOKUP($A322&amp;$B322,'[3]产值及收款计划（2026）'!$A:$A&amp;'[3]产值及收款计划（2026）'!$B:$B,'[3]产值及收款计划（2026）'!E:E)</f>
        <v>34</v>
      </c>
      <c r="F322" s="235" cm="1">
        <f t="array" ref="F322">_xlfn.XLOOKUP($A322&amp;$B322,'[3]产值及收款计划（2026）'!$A:$A&amp;'[3]产值及收款计划（2026）'!$B:$B,'[3]产值及收款计划（2026）'!F:F)</f>
        <v>34</v>
      </c>
      <c r="G322" s="235" cm="1">
        <f t="array" ref="G322">_xlfn.XLOOKUP($A322&amp;$B322,'[3]产值及收款计划（2026）'!$A:$A&amp;'[3]产值及收款计划（2026）'!$B:$B,'[3]产值及收款计划（2026）'!G:G)</f>
        <v>34</v>
      </c>
      <c r="H322" s="235" cm="1">
        <f t="array" ref="H322">_xlfn.XLOOKUP($A322&amp;$B322,'[3]产值及收款计划（2026）'!$A:$A&amp;'[3]产值及收款计划（2026）'!$B:$B,'[3]产值及收款计划（2026）'!H:H)</f>
        <v>25.95</v>
      </c>
      <c r="I322" s="236" cm="1">
        <f t="array" ref="I322">_xlfn.XLOOKUP($A322&amp;$B322,'[3]产值及收款计划（2026）'!$A:$A&amp;'[3]产值及收款计划（2026）'!$B:$B,'[3]产值及收款计划（2026）'!I:I)</f>
        <v>0.763235294117647</v>
      </c>
      <c r="J322" s="237" cm="1">
        <f t="array" ref="J322">_xlfn.XLOOKUP($A322&amp;$B322,'[3]产值及收款计划（2026）'!$A:$A&amp;'[3]产值及收款计划（2026）'!$B:$B,'[3]产值及收款计划（2026）'!J:J)</f>
        <v>0.06</v>
      </c>
      <c r="K322" s="235" t="e" cm="1">
        <f t="array" ref="K322">_xlfn.XLOOKUP($A322&amp;$B322,'[3]产值及收款计划（2026）'!$A:$A&amp;'[3]产值及收款计划（2026）'!$B:$B,'[3]产值及收款计划（2026）'!K:K)</f>
        <v>#REF!</v>
      </c>
      <c r="L322" s="235" t="e" cm="1">
        <f t="array" ref="L322">_xlfn.XLOOKUP($A322&amp;$B322,'[3]产值及收款计划（2026）'!$A:$A&amp;'[3]产值及收款计划（2026）'!$B:$B,'[3]产值及收款计划（2026）'!L:L)</f>
        <v>#REF!</v>
      </c>
      <c r="M322" s="235" t="str" cm="1">
        <f t="array" ref="M322">_xlfn.XLOOKUP($A322&amp;$B322,'[3]产值及收款计划（2026）'!$A:$A&amp;'[3]产值及收款计划（2026）'!$B:$B,'[3]产值及收款计划（2026）'!M:M)</f>
        <v>主导</v>
      </c>
      <c r="N322" s="235" cm="1">
        <f t="array" ref="N322">_xlfn.XLOOKUP($A322&amp;$B322,'[3]产值及收款计划（2026）'!$A:$A&amp;'[3]产值及收款计划（2026）'!$B:$B,'[3]产值及收款计划（2026）'!N:N)</f>
        <v>0</v>
      </c>
      <c r="O322" s="235" t="str" cm="1">
        <f t="array" ref="O322">_xlfn.XLOOKUP($A322&amp;$B322,'[3]产值及收款计划（2026）'!$A:$A&amp;'[3]产值及收款计划（2026）'!$B:$B,'[3]产值及收款计划（2026）'!O:O)</f>
        <v>郭晓华</v>
      </c>
      <c r="P322" s="234" t="str" cm="1">
        <f t="array" ref="P322">_xlfn.XLOOKUP($A322&amp;$B322,'[3]产值及收款计划（2026）'!$A:$A&amp;'[3]产值及收款计划（2026）'!$B:$B,'[3]产值及收款计划（2026）'!P:P)</f>
        <v>25已完结</v>
      </c>
      <c r="Q322" s="235" t="e" cm="1">
        <f t="array" ref="Q322">_xlfn.XLOOKUP($A322&amp;$B322,'[3]产值及收款计划（2026）'!$A:$A&amp;'[3]产值及收款计划（2026）'!$B:$B,'[3]产值及收款计划（2026）'!Q:Q)</f>
        <v>#REF!</v>
      </c>
      <c r="R322" s="235" t="e" cm="1">
        <f t="array" ref="R322">_xlfn.XLOOKUP($A322&amp;$B322,'[3]产值及收款计划（2026）'!$A:$A&amp;'[3]产值及收款计划（2026）'!$B:$B,'[3]产值及收款计划（2026）'!R:R)</f>
        <v>#REF!</v>
      </c>
      <c r="S322" s="235" t="e" cm="1">
        <f t="array" ref="S322">_xlfn.XLOOKUP($A322&amp;$B322,'[3]产值及收款计划（2026）'!$A:$A&amp;'[3]产值及收款计划（2026）'!$B:$B,'[3]产值及收款计划（2026）'!S:S)</f>
        <v>#REF!</v>
      </c>
      <c r="T322" s="235" cm="1">
        <f t="array" ref="T322">_xlfn.XLOOKUP($A322&amp;$B322,'[3]产值及收款计划（2026）'!$A:$A&amp;'[3]产值及收款计划（2026）'!$B:$B,'[3]产值及收款计划（2026）'!T:T)</f>
        <v>34</v>
      </c>
      <c r="U322" s="235" cm="1">
        <f t="array" ref="U322">_xlfn.XLOOKUP($A322&amp;$B322,'[3]产值及收款计划（2026）'!$A:$A&amp;'[3]产值及收款计划（2026）'!$B:$B,'[3]产值及收款计划（2026）'!U:U)</f>
        <v>0</v>
      </c>
      <c r="V322" s="235" cm="1">
        <f t="array" ref="V322">_xlfn.XLOOKUP($A322&amp;$B322,'[3]产值及收款计划（2026）'!$A:$A&amp;'[3]产值及收款计划（2026）'!$B:$B,'[3]产值及收款计划（2026）'!V:V)</f>
        <v>0</v>
      </c>
      <c r="W322" s="235" t="e" cm="1">
        <f t="array" ref="W322">_xlfn.XLOOKUP($A322&amp;$B322,'[3]产值及收款计划（2026）'!$A:$A&amp;'[3]产值及收款计划（2026）'!$B:$B,'[3]产值及收款计划（2026）'!W:W)</f>
        <v>#REF!</v>
      </c>
      <c r="X322" s="235" t="e" cm="1">
        <f t="array" ref="X322">_xlfn.XLOOKUP($A322&amp;$B322,'[3]产值及收款计划（2026）'!$A:$A&amp;'[3]产值及收款计划（2026）'!$B:$B,'[3]产值及收款计划（2026）'!X:X)</f>
        <v>#REF!</v>
      </c>
      <c r="Y322" s="235" t="e" cm="1">
        <f t="array" ref="Y322">_xlfn.XLOOKUP($A322&amp;$B322,'[3]产值及收款计划（2026）'!$A:$A&amp;'[3]产值及收款计划（2026）'!$B:$B,'[3]产值及收款计划（2026）'!Y:Y)</f>
        <v>#REF!</v>
      </c>
      <c r="Z322" s="235" t="e" cm="1">
        <f t="array" ref="Z322">_xlfn.XLOOKUP($A322&amp;$B322,'[3]产值及收款计划（2026）'!$A:$A&amp;'[3]产值及收款计划（2026）'!$B:$B,'[3]产值及收款计划（2026）'!Z:Z)</f>
        <v>#REF!</v>
      </c>
      <c r="AA322" s="235" cm="1">
        <f t="array" ref="AA322">_xlfn.XLOOKUP($A322&amp;$B322,'[3]产值及收款计划（2026）'!$A:$A&amp;'[3]产值及收款计划（2026）'!$B:$B,'[3]产值及收款计划（2026）'!AA:AA)</f>
        <v>0</v>
      </c>
      <c r="AB322" s="235" cm="1">
        <f t="array" ref="AB322">_xlfn.XLOOKUP($A322&amp;$B322,'[3]产值及收款计划（2026）'!$A:$A&amp;'[3]产值及收款计划（2026）'!$B:$B,'[3]产值及收款计划（2026）'!AB:AB)</f>
        <v>0</v>
      </c>
      <c r="AC322" s="235" cm="1">
        <f t="array" ref="AC322">_xlfn.XLOOKUP($A322&amp;$B322,'[3]产值及收款计划（2026）'!$A:$A&amp;'[3]产值及收款计划（2026）'!$B:$B,'[3]产值及收款计划（2026）'!AC:AC)</f>
        <v>0</v>
      </c>
      <c r="AD322" s="235" cm="1">
        <f t="array" ref="AD322">_xlfn.XLOOKUP($A322&amp;$B322,'[3]产值及收款计划（2026）'!$A:$A&amp;'[3]产值及收款计划（2026）'!$B:$B,'[3]产值及收款计划（2026）'!AD:AD)</f>
        <v>0</v>
      </c>
      <c r="AE322" s="235" cm="1">
        <f t="array" ref="AE322">_xlfn.XLOOKUP($A322&amp;$B322,'[3]产值及收款计划（2026）'!$A:$A&amp;'[3]产值及收款计划（2026）'!$B:$B,'[3]产值及收款计划（2026）'!AE:AE)</f>
        <v>0</v>
      </c>
      <c r="AF322" s="235" cm="1">
        <f t="array" ref="AF322">_xlfn.XLOOKUP($A322&amp;$B322,'[3]产值及收款计划（2026）'!$A:$A&amp;'[3]产值及收款计划（2026）'!$B:$B,'[3]产值及收款计划（2026）'!AF:AF)</f>
        <v>0</v>
      </c>
      <c r="AG322" s="235" cm="1">
        <f t="array" ref="AG322">_xlfn.XLOOKUP($A322&amp;$B322,'[3]产值及收款计划（2026）'!$A:$A&amp;'[3]产值及收款计划（2026）'!$B:$B,'[3]产值及收款计划（2026）'!AG:AG)</f>
        <v>0</v>
      </c>
      <c r="AH322" s="235" cm="1">
        <f t="array" ref="AH322">_xlfn.XLOOKUP($A322&amp;$B322,'[3]产值及收款计划（2026）'!$A:$A&amp;'[3]产值及收款计划（2026）'!$B:$B,'[3]产值及收款计划（2026）'!AH:AH)</f>
        <v>0</v>
      </c>
      <c r="AI322" s="235" cm="1">
        <f t="array" ref="AI322">_xlfn.XLOOKUP($A322&amp;$B322,'[3]产值及收款计划（2026）'!$A:$A&amp;'[3]产值及收款计划（2026）'!$B:$B,'[3]产值及收款计划（2026）'!AI:AI)</f>
        <v>0</v>
      </c>
      <c r="AJ322" s="235" cm="1">
        <f t="array" ref="AJ322">_xlfn.XLOOKUP($A322&amp;$B322,'[3]产值及收款计划（2026）'!$A:$A&amp;'[3]产值及收款计划（2026）'!$B:$B,'[3]产值及收款计划（2026）'!AJ:AJ)</f>
        <v>0</v>
      </c>
      <c r="AK322" s="235" cm="1">
        <f t="array" ref="AK322">_xlfn.XLOOKUP($A322&amp;$B322,'[3]产值及收款计划（2026）'!$A:$A&amp;'[3]产值及收款计划（2026）'!$B:$B,'[3]产值及收款计划（2026）'!AK:AK)</f>
        <v>0</v>
      </c>
      <c r="AL322" s="235" cm="1">
        <f t="array" ref="AL322">_xlfn.XLOOKUP($A322&amp;$B322,'[3]产值及收款计划（2026）'!$A:$A&amp;'[3]产值及收款计划（2026）'!$B:$B,'[3]产值及收款计划（2026）'!AL:AL)</f>
        <v>0</v>
      </c>
      <c r="AM322" s="242" cm="1">
        <f t="array" ref="AM322">_xlfn.LET(_xlpm.勾选月份状态数组,TRANSPOSE('PPT(12-15页）-TOP10'!$A$3:$A$14),_xlpm.选择数据区,IF('PPT(12-15页）-TOP10'!$E$3="收款",$BA322:$BL322,$AA322:$AL322),SUM(_xlfn._xlws.FILTER(_xlpm.选择数据区,_xlpm.勾选月份状态数组,"")))</f>
        <v>0</v>
      </c>
      <c r="AN322" s="235" t="e">
        <f>_xlfn.XLOOKUP($C322,应收未收表!$T:$T,应收未收表!AA:AA)</f>
        <v>#N/A</v>
      </c>
      <c r="AO322" s="235" t="e">
        <f>_xlfn.XLOOKUP($C322,应收未收表!$T:$T,应收未收表!AB:AB)</f>
        <v>#N/A</v>
      </c>
      <c r="AP322" s="235" t="e">
        <f>_xlfn.XLOOKUP($C322,应收未收表!$T:$T,应收未收表!AC:AC)</f>
        <v>#N/A</v>
      </c>
      <c r="AQ322" s="235" t="e">
        <f>_xlfn.XLOOKUP($C322,应收未收表!$T:$T,应收未收表!AE:AE)</f>
        <v>#N/A</v>
      </c>
      <c r="AR322" s="235" t="e">
        <f>_xlfn.XLOOKUP($C322,应收未收表!$T:$T,应收未收表!AF:AF)</f>
        <v>#N/A</v>
      </c>
      <c r="AS322" s="235" t="e" cm="1">
        <f t="array" ref="AS322">_xlfn.XLOOKUP($A322&amp;$B322,'[3]产值及收款计划（2026）'!$A:$A&amp;'[3]产值及收款计划（2026）'!$B:$B,'[3]产值及收款计划（2026）'!AS:AS)</f>
        <v>#REF!</v>
      </c>
      <c r="AT322" s="235" t="e" cm="1">
        <f t="array" ref="AT322">_xlfn.XLOOKUP($A322&amp;$B322,'[3]产值及收款计划（2026）'!$A:$A&amp;'[3]产值及收款计划（2026）'!$B:$B,'[3]产值及收款计划（2026）'!AT:AT)</f>
        <v>#REF!</v>
      </c>
      <c r="AU322" s="235" t="e" cm="1">
        <f t="array" ref="AU322">_xlfn.XLOOKUP($A322&amp;$B322,'[3]产值及收款计划（2026）'!$A:$A&amp;'[3]产值及收款计划（2026）'!$B:$B,'[3]产值及收款计划（2026）'!AU:AU)</f>
        <v>#REF!</v>
      </c>
      <c r="AV322" s="235" t="e" cm="1">
        <f t="array" ref="AV322">_xlfn.XLOOKUP($A322&amp;$B322,'[3]产值及收款计划（2026）'!$A:$A&amp;'[3]产值及收款计划（2026）'!$B:$B,'[3]产值及收款计划（2026）'!AV:AV)</f>
        <v>#REF!</v>
      </c>
      <c r="AW322" s="235" cm="1">
        <f t="array" ref="AW322">_xlfn.XLOOKUP($A322&amp;$B322,'[3]产值及收款计划（2026）'!$A:$A&amp;'[3]产值及收款计划（2026）'!$B:$B,'[3]产值及收款计划（2026）'!AW:AW)</f>
        <v>30.6</v>
      </c>
      <c r="AX322" s="235" cm="1">
        <f t="array" ref="AX322">_xlfn.XLOOKUP($A322&amp;$B322,'[3]产值及收款计划（2026）'!$A:$A&amp;'[3]产值及收款计划（2026）'!$B:$B,'[3]产值及收款计划（2026）'!AX:AX)</f>
        <v>3.4</v>
      </c>
      <c r="AY322" s="235" cm="1">
        <f t="array" ref="AY322">_xlfn.XLOOKUP($A322&amp;$B322,'[3]产值及收款计划（2026）'!$A:$A&amp;'[3]产值及收款计划（2026）'!$B:$B,'[3]产值及收款计划（2026）'!AY:AY)</f>
        <v>0</v>
      </c>
      <c r="AZ322" s="235" cm="1">
        <f t="array" ref="AZ322">_xlfn.XLOOKUP($A322&amp;$B322,'[3]产值及收款计划（2026）'!$A:$A&amp;'[3]产值及收款计划（2026）'!$B:$B,'[3]产值及收款计划（2026）'!AZ:AZ)</f>
        <v>0</v>
      </c>
      <c r="BA322" s="235" cm="1">
        <f t="array" ref="BA322">_xlfn.XLOOKUP($A322&amp;$B322,'[3]产值及收款计划（2026）'!$A:$A&amp;'[3]产值及收款计划（2026）'!$B:$B,'[3]产值及收款计划（2026）'!BA:BA)</f>
        <v>3.4</v>
      </c>
      <c r="BB322" s="235" cm="1">
        <f t="array" ref="BB322">_xlfn.XLOOKUP($A322&amp;$B322,'[3]产值及收款计划（2026）'!$A:$A&amp;'[3]产值及收款计划（2026）'!$B:$B,'[3]产值及收款计划（2026）'!BB:BB)</f>
        <v>3.4</v>
      </c>
      <c r="BC322" s="235" cm="1">
        <f t="array" ref="BC322">_xlfn.XLOOKUP($A322&amp;$B322,'[3]产值及收款计划（2026）'!$A:$A&amp;'[3]产值及收款计划（2026）'!$B:$B,'[3]产值及收款计划（2026）'!BC:BC)</f>
        <v>0</v>
      </c>
      <c r="BD322" s="235" cm="1">
        <f t="array" ref="BD322">_xlfn.XLOOKUP($A322&amp;$B322,'[3]产值及收款计划（2026）'!$A:$A&amp;'[3]产值及收款计划（2026）'!$B:$B,'[3]产值及收款计划（2026）'!BD:BD)</f>
        <v>0</v>
      </c>
      <c r="BE322" s="235" cm="1">
        <f t="array" ref="BE322">_xlfn.XLOOKUP($A322&amp;$B322,'[3]产值及收款计划（2026）'!$A:$A&amp;'[3]产值及收款计划（2026）'!$B:$B,'[3]产值及收款计划（2026）'!BE:BE)</f>
        <v>0</v>
      </c>
      <c r="BF322" s="235" cm="1">
        <f t="array" ref="BF322">_xlfn.XLOOKUP($A322&amp;$B322,'[3]产值及收款计划（2026）'!$A:$A&amp;'[3]产值及收款计划（2026）'!$B:$B,'[3]产值及收款计划（2026）'!BF:BF)</f>
        <v>0</v>
      </c>
      <c r="BG322" s="235" cm="1">
        <f t="array" ref="BG322">_xlfn.XLOOKUP($A322&amp;$B322,'[3]产值及收款计划（2026）'!$A:$A&amp;'[3]产值及收款计划（2026）'!$B:$B,'[3]产值及收款计划（2026）'!BG:BG)</f>
        <v>0</v>
      </c>
      <c r="BH322" s="235" cm="1">
        <f t="array" ref="BH322">_xlfn.XLOOKUP($A322&amp;$B322,'[3]产值及收款计划（2026）'!$A:$A&amp;'[3]产值及收款计划（2026）'!$B:$B,'[3]产值及收款计划（2026）'!BH:BH)</f>
        <v>0</v>
      </c>
      <c r="BI322" s="235" cm="1">
        <f t="array" ref="BI322">_xlfn.XLOOKUP($A322&amp;$B322,'[3]产值及收款计划（2026）'!$A:$A&amp;'[3]产值及收款计划（2026）'!$B:$B,'[3]产值及收款计划（2026）'!BI:BI)</f>
        <v>0</v>
      </c>
      <c r="BJ322" s="235" cm="1">
        <f t="array" ref="BJ322">_xlfn.XLOOKUP($A322&amp;$B322,'[3]产值及收款计划（2026）'!$A:$A&amp;'[3]产值及收款计划（2026）'!$B:$B,'[3]产值及收款计划（2026）'!BJ:BJ)</f>
        <v>0</v>
      </c>
      <c r="BK322" s="235" cm="1">
        <f t="array" ref="BK322">_xlfn.XLOOKUP($A322&amp;$B322,'[3]产值及收款计划（2026）'!$A:$A&amp;'[3]产值及收款计划（2026）'!$B:$B,'[3]产值及收款计划（2026）'!BK:BK)</f>
        <v>0</v>
      </c>
      <c r="BL322" s="235" cm="1">
        <f t="array" ref="BL322">_xlfn.XLOOKUP($A322&amp;$B322,'[3]产值及收款计划（2026）'!$A:$A&amp;'[3]产值及收款计划（2026）'!$B:$B,'[3]产值及收款计划（2026）'!BL:BL)</f>
        <v>0</v>
      </c>
      <c r="BM322" s="235"/>
      <c r="BN322" s="235"/>
      <c r="BO322" s="235"/>
      <c r="BP322" s="235"/>
      <c r="BQ322" s="235" t="e">
        <f>_xlfn.XLOOKUP($C322,应收未收表!$AJ:$AJ,应收未收表!AK:AK)</f>
        <v>#N/A</v>
      </c>
      <c r="BR322" s="235" t="e">
        <f>_xlfn.XLOOKUP($C322,应收未收表!$AJ:$AJ,应收未收表!AL:AL)</f>
        <v>#N/A</v>
      </c>
      <c r="BS322" s="235" t="e">
        <f>_xlfn.XLOOKUP($C322,应收未收表!$AJ:$AJ,应收未收表!AM:AM)</f>
        <v>#N/A</v>
      </c>
      <c r="BT322" s="235" t="e">
        <f>_xlfn.XLOOKUP($C322,应收未收表!$AJ:$AJ,应收未收表!AN:AN)</f>
        <v>#N/A</v>
      </c>
      <c r="BU322" s="234" t="str" cm="1">
        <f t="array" ref="BU322">_xlfn.XLOOKUP($A322&amp;$B322,'[3]产值及收款计划（2026）'!$A:$A&amp;'[3]产值及收款计划（2026）'!$B:$B,'[3]产值及收款计划（2026）'!BQ:BQ)</f>
        <v>上海隧道工程股份有限公司</v>
      </c>
      <c r="BV322" s="235" t="e" cm="1">
        <f t="array" ref="BV322">_xlfn.XLOOKUP($A322&amp;$B322,'[3]产值及收款计划（2026）'!$A:$A&amp;'[3]产值及收款计划（2026）'!$B:$B,'[3]产值及收款计划（2026）'!BR:BR)</f>
        <v>#REF!</v>
      </c>
      <c r="CE322" s="235" cm="1">
        <f t="array" ref="CE322">_xlfn.XLOOKUP($A322&amp;$B322,'[3]产值及收款计划（2026）'!$A:$A&amp;'[3]产值及收款计划（2026）'!$B:$B,'[3]产值及收款计划（2026）'!CA:CA)</f>
        <v>0</v>
      </c>
      <c r="CF322" s="235" cm="1">
        <f t="array" ref="CF322">_xlfn.XLOOKUP($A322&amp;$B322,'[3]产值及收款计划（2026）'!$A:$A&amp;'[3]产值及收款计划（2026）'!$B:$B,'[3]产值及收款计划（2026）'!CB:CB)</f>
        <v>0</v>
      </c>
      <c r="CG322" s="235" cm="1">
        <f t="array" ref="CG322">_xlfn.XLOOKUP($A322&amp;$B322,'[3]产值及收款计划（2026）'!$A:$A&amp;'[3]产值及收款计划（2026）'!$B:$B,'[3]产值及收款计划（2026）'!CC:CC)</f>
        <v>0</v>
      </c>
      <c r="CH322" s="235" cm="1">
        <f t="array" ref="CH322">_xlfn.XLOOKUP($A322&amp;$B322,'[3]产值及收款计划（2026）'!$A:$A&amp;'[3]产值及收款计划（2026）'!$B:$B,'[3]产值及收款计划（2026）'!CD:CD)</f>
        <v>0</v>
      </c>
      <c r="CI322" s="235" cm="1">
        <f t="array" ref="CI322">_xlfn.XLOOKUP($A322&amp;$B322,'[3]产值及收款计划（2026）'!$A:$A&amp;'[3]产值及收款计划（2026）'!$B:$B,'[3]产值及收款计划（2026）'!CE:CE)</f>
        <v>0</v>
      </c>
      <c r="CJ322" s="235" cm="1">
        <f t="array" ref="CJ322">_xlfn.XLOOKUP($A322&amp;$B322,'[3]产值及收款计划（2026）'!$A:$A&amp;'[3]产值及收款计划（2026）'!$B:$B,'[3]产值及收款计划（2026）'!CF:CF)</f>
        <v>0</v>
      </c>
      <c r="CK322" s="235" cm="1">
        <f t="array" ref="CK322">_xlfn.XLOOKUP($A322&amp;$B322,'[3]产值及收款计划（2026）'!$A:$A&amp;'[3]产值及收款计划（2026）'!$B:$B,'[3]产值及收款计划（2026）'!CG:CG)</f>
        <v>0</v>
      </c>
      <c r="CL322" s="235" cm="1">
        <f t="array" ref="CL322">_xlfn.XLOOKUP($A322&amp;$B322,'[3]产值及收款计划（2026）'!$A:$A&amp;'[3]产值及收款计划（2026）'!$B:$B,'[3]产值及收款计划（2026）'!CH:CH)</f>
        <v>0</v>
      </c>
      <c r="CM322" s="235" cm="1">
        <f t="array" ref="CM322">_xlfn.XLOOKUP($A322&amp;$B322,'[3]产值及收款计划（2026）'!$A:$A&amp;'[3]产值及收款计划（2026）'!$B:$B,'[3]产值及收款计划（2026）'!CI:CI)</f>
        <v>0</v>
      </c>
      <c r="CN322" s="235" cm="1">
        <f t="array" ref="CN322">_xlfn.XLOOKUP($A322&amp;$B322,'[3]产值及收款计划（2026）'!$A:$A&amp;'[3]产值及收款计划（2026）'!$B:$B,'[3]产值及收款计划（2026）'!CJ:CJ)</f>
        <v>0</v>
      </c>
      <c r="CO322" s="235" cm="1">
        <f t="array" ref="CO322">_xlfn.XLOOKUP($A322&amp;$B322,'[3]产值及收款计划（2026）'!$A:$A&amp;'[3]产值及收款计划（2026）'!$B:$B,'[3]产值及收款计划（2026）'!CK:CK)</f>
        <v>0</v>
      </c>
      <c r="CP322" s="235" cm="1">
        <f t="array" ref="CP322">_xlfn.XLOOKUP($A322&amp;$B322,'[3]产值及收款计划（2026）'!$A:$A&amp;'[3]产值及收款计划（2026）'!$B:$B,'[3]产值及收款计划（2026）'!CL:CL)</f>
        <v>0</v>
      </c>
      <c r="DE322" s="235" cm="1">
        <f t="array" ref="DE322">_xlfn.XLOOKUP($A322&amp;$B322,'[3]产值及收款计划（2026）'!$A:$A&amp;'[3]产值及收款计划（2026）'!$B:$B,'[3]产值及收款计划（2026）'!DA:DA)</f>
        <v>0</v>
      </c>
      <c r="DF322" s="235" cm="1">
        <f t="array" ref="DF322">_xlfn.XLOOKUP($A322&amp;$B322,'[3]产值及收款计划（2026）'!$A:$A&amp;'[3]产值及收款计划（2026）'!$B:$B,'[3]产值及收款计划（2026）'!DB:DB)</f>
        <v>3.4</v>
      </c>
      <c r="DG322" s="235" cm="1">
        <f t="array" ref="DG322">_xlfn.XLOOKUP($A322&amp;$B322,'[3]产值及收款计划（2026）'!$A:$A&amp;'[3]产值及收款计划（2026）'!$B:$B,'[3]产值及收款计划（2026）'!DC:DC)</f>
        <v>0</v>
      </c>
      <c r="DH322" s="235" cm="1">
        <f t="array" ref="DH322">_xlfn.XLOOKUP($A322&amp;$B322,'[3]产值及收款计划（2026）'!$A:$A&amp;'[3]产值及收款计划（2026）'!$B:$B,'[3]产值及收款计划（2026）'!DD:DD)</f>
        <v>0</v>
      </c>
      <c r="DI322" s="235" cm="1">
        <f t="array" ref="DI322">_xlfn.XLOOKUP($A322&amp;$B322,'[3]产值及收款计划（2026）'!$A:$A&amp;'[3]产值及收款计划（2026）'!$B:$B,'[3]产值及收款计划（2026）'!DE:DE)</f>
        <v>0</v>
      </c>
      <c r="DJ322" s="235" cm="1">
        <f t="array" ref="DJ322">_xlfn.XLOOKUP($A322&amp;$B322,'[3]产值及收款计划（2026）'!$A:$A&amp;'[3]产值及收款计划（2026）'!$B:$B,'[3]产值及收款计划（2026）'!DF:DF)</f>
        <v>0</v>
      </c>
      <c r="DK322" s="235" cm="1">
        <f t="array" ref="DK322">_xlfn.XLOOKUP($A322&amp;$B322,'[3]产值及收款计划（2026）'!$A:$A&amp;'[3]产值及收款计划（2026）'!$B:$B,'[3]产值及收款计划（2026）'!DG:DG)</f>
        <v>0</v>
      </c>
      <c r="DL322" s="235" cm="1">
        <f t="array" ref="DL322">_xlfn.XLOOKUP($A322&amp;$B322,'[3]产值及收款计划（2026）'!$A:$A&amp;'[3]产值及收款计划（2026）'!$B:$B,'[3]产值及收款计划（2026）'!DH:DH)</f>
        <v>0</v>
      </c>
      <c r="DM322" s="235" cm="1">
        <f t="array" ref="DM322">_xlfn.XLOOKUP($A322&amp;$B322,'[3]产值及收款计划（2026）'!$A:$A&amp;'[3]产值及收款计划（2026）'!$B:$B,'[3]产值及收款计划（2026）'!DI:DI)</f>
        <v>0</v>
      </c>
      <c r="DN322" s="235" cm="1">
        <f t="array" ref="DN322">_xlfn.XLOOKUP($A322&amp;$B322,'[3]产值及收款计划（2026）'!$A:$A&amp;'[3]产值及收款计划（2026）'!$B:$B,'[3]产值及收款计划（2026）'!DJ:DJ)</f>
        <v>0</v>
      </c>
      <c r="DO322" s="235" cm="1">
        <f t="array" ref="DO322">_xlfn.XLOOKUP($A322&amp;$B322,'[3]产值及收款计划（2026）'!$A:$A&amp;'[3]产值及收款计划（2026）'!$B:$B,'[3]产值及收款计划（2026）'!DK:DK)</f>
        <v>0</v>
      </c>
      <c r="DP322" s="235" cm="1">
        <f t="array" ref="DP322">_xlfn.XLOOKUP($A322&amp;$B322,'[3]产值及收款计划（2026）'!$A:$A&amp;'[3]产值及收款计划（2026）'!$B:$B,'[3]产值及收款计划（2026）'!DL:DL)</f>
        <v>0</v>
      </c>
      <c r="DQ322" s="243"/>
      <c r="DR322" s="229"/>
    </row>
    <row r="323" ht="60.75" spans="1:122">
      <c r="A323" s="233">
        <f t="shared" si="21"/>
        <v>31</v>
      </c>
      <c r="B323" s="233" t="s">
        <v>27</v>
      </c>
      <c r="C323" s="235" t="str" cm="1">
        <f t="array" ref="C323">_xlfn.XLOOKUP($A323&amp;$B323,'[3]产值及收款计划（2026）'!$A:$A&amp;'[3]产值及收款计划（2026）'!$B:$B,'[3]产值及收款计划（2026）'!C:C)</f>
        <v>C0CJSG-FW-T-2025014</v>
      </c>
      <c r="D323" s="234" t="str" cm="1">
        <f t="array" ref="D323">_xlfn.XLOOKUP($A323&amp;$B323,'[3]产值及收款计划（2026）'!$A:$A&amp;'[3]产值及收款计划（2026）'!$B:$B,'[3]产值及收款计划（2026）'!D:D)</f>
        <v>2025年城市运营集团等保测评服务</v>
      </c>
      <c r="E323" s="235" cm="1">
        <f t="array" ref="E323">_xlfn.XLOOKUP($A323&amp;$B323,'[3]产值及收款计划（2026）'!$A:$A&amp;'[3]产值及收款计划（2026）'!$B:$B,'[3]产值及收款计划（2026）'!E:E)</f>
        <v>21</v>
      </c>
      <c r="F323" s="235" cm="1">
        <f t="array" ref="F323">_xlfn.XLOOKUP($A323&amp;$B323,'[3]产值及收款计划（2026）'!$A:$A&amp;'[3]产值及收款计划（2026）'!$B:$B,'[3]产值及收款计划（2026）'!F:F)</f>
        <v>21</v>
      </c>
      <c r="G323" s="235" cm="1">
        <f t="array" ref="G323">_xlfn.XLOOKUP($A323&amp;$B323,'[3]产值及收款计划（2026）'!$A:$A&amp;'[3]产值及收款计划（2026）'!$B:$B,'[3]产值及收款计划（2026）'!G:G)</f>
        <v>21</v>
      </c>
      <c r="H323" s="235" cm="1">
        <f t="array" ref="H323">_xlfn.XLOOKUP($A323&amp;$B323,'[3]产值及收款计划（2026）'!$A:$A&amp;'[3]产值及收款计划（2026）'!$B:$B,'[3]产值及收款计划（2026）'!H:H)</f>
        <v>3</v>
      </c>
      <c r="I323" s="236" cm="1">
        <f t="array" ref="I323">_xlfn.XLOOKUP($A323&amp;$B323,'[3]产值及收款计划（2026）'!$A:$A&amp;'[3]产值及收款计划（2026）'!$B:$B,'[3]产值及收款计划（2026）'!I:I)</f>
        <v>0.142857142857143</v>
      </c>
      <c r="J323" s="237" cm="1">
        <f t="array" ref="J323">_xlfn.XLOOKUP($A323&amp;$B323,'[3]产值及收款计划（2026）'!$A:$A&amp;'[3]产值及收款计划（2026）'!$B:$B,'[3]产值及收款计划（2026）'!J:J)</f>
        <v>0.06</v>
      </c>
      <c r="K323" s="235" t="e" cm="1">
        <f t="array" ref="K323">_xlfn.XLOOKUP($A323&amp;$B323,'[3]产值及收款计划（2026）'!$A:$A&amp;'[3]产值及收款计划（2026）'!$B:$B,'[3]产值及收款计划（2026）'!K:K)</f>
        <v>#REF!</v>
      </c>
      <c r="L323" s="235" t="e" cm="1">
        <f t="array" ref="L323">_xlfn.XLOOKUP($A323&amp;$B323,'[3]产值及收款计划（2026）'!$A:$A&amp;'[3]产值及收款计划（2026）'!$B:$B,'[3]产值及收款计划（2026）'!L:L)</f>
        <v>#REF!</v>
      </c>
      <c r="M323" s="235" t="str" cm="1">
        <f t="array" ref="M323">_xlfn.XLOOKUP($A323&amp;$B323,'[3]产值及收款计划（2026）'!$A:$A&amp;'[3]产值及收款计划（2026）'!$B:$B,'[3]产值及收款计划（2026）'!M:M)</f>
        <v>主导</v>
      </c>
      <c r="N323" s="235" cm="1">
        <f t="array" ref="N323">_xlfn.XLOOKUP($A323&amp;$B323,'[3]产值及收款计划（2026）'!$A:$A&amp;'[3]产值及收款计划（2026）'!$B:$B,'[3]产值及收款计划（2026）'!N:N)</f>
        <v>0</v>
      </c>
      <c r="O323" s="235" t="str" cm="1">
        <f t="array" ref="O323">_xlfn.XLOOKUP($A323&amp;$B323,'[3]产值及收款计划（2026）'!$A:$A&amp;'[3]产值及收款计划（2026）'!$B:$B,'[3]产值及收款计划（2026）'!O:O)</f>
        <v>涂勋</v>
      </c>
      <c r="P323" s="234" t="str" cm="1">
        <f t="array" ref="P323">_xlfn.XLOOKUP($A323&amp;$B323,'[3]产值及收款计划（2026）'!$A:$A&amp;'[3]产值及收款计划（2026）'!$B:$B,'[3]产值及收款计划（2026）'!P:P)</f>
        <v>在建</v>
      </c>
      <c r="Q323" s="235" t="e" cm="1">
        <f t="array" ref="Q323">_xlfn.XLOOKUP($A323&amp;$B323,'[3]产值及收款计划（2026）'!$A:$A&amp;'[3]产值及收款计划（2026）'!$B:$B,'[3]产值及收款计划（2026）'!Q:Q)</f>
        <v>#REF!</v>
      </c>
      <c r="R323" s="235" t="e" cm="1">
        <f t="array" ref="R323">_xlfn.XLOOKUP($A323&amp;$B323,'[3]产值及收款计划（2026）'!$A:$A&amp;'[3]产值及收款计划（2026）'!$B:$B,'[3]产值及收款计划（2026）'!R:R)</f>
        <v>#REF!</v>
      </c>
      <c r="S323" s="235" t="e" cm="1">
        <f t="array" ref="S323">_xlfn.XLOOKUP($A323&amp;$B323,'[3]产值及收款计划（2026）'!$A:$A&amp;'[3]产值及收款计划（2026）'!$B:$B,'[3]产值及收款计划（2026）'!S:S)</f>
        <v>#REF!</v>
      </c>
      <c r="T323" s="235" cm="1">
        <f t="array" ref="T323">_xlfn.XLOOKUP($A323&amp;$B323,'[3]产值及收款计划（2026）'!$A:$A&amp;'[3]产值及收款计划（2026）'!$B:$B,'[3]产值及收款计划（2026）'!T:T)</f>
        <v>0</v>
      </c>
      <c r="U323" s="235" cm="1">
        <f t="array" ref="U323">_xlfn.XLOOKUP($A323&amp;$B323,'[3]产值及收款计划（2026）'!$A:$A&amp;'[3]产值及收款计划（2026）'!$B:$B,'[3]产值及收款计划（2026）'!U:U)</f>
        <v>0</v>
      </c>
      <c r="V323" s="235" cm="1">
        <f t="array" ref="V323">_xlfn.XLOOKUP($A323&amp;$B323,'[3]产值及收款计划（2026）'!$A:$A&amp;'[3]产值及收款计划（2026）'!$B:$B,'[3]产值及收款计划（2026）'!V:V)</f>
        <v>21</v>
      </c>
      <c r="W323" s="235" t="e" cm="1">
        <f t="array" ref="W323">_xlfn.XLOOKUP($A323&amp;$B323,'[3]产值及收款计划（2026）'!$A:$A&amp;'[3]产值及收款计划（2026）'!$B:$B,'[3]产值及收款计划（2026）'!W:W)</f>
        <v>#REF!</v>
      </c>
      <c r="X323" s="235" t="e" cm="1">
        <f t="array" ref="X323">_xlfn.XLOOKUP($A323&amp;$B323,'[3]产值及收款计划（2026）'!$A:$A&amp;'[3]产值及收款计划（2026）'!$B:$B,'[3]产值及收款计划（2026）'!X:X)</f>
        <v>#REF!</v>
      </c>
      <c r="Y323" s="235" t="e" cm="1">
        <f t="array" ref="Y323">_xlfn.XLOOKUP($A323&amp;$B323,'[3]产值及收款计划（2026）'!$A:$A&amp;'[3]产值及收款计划（2026）'!$B:$B,'[3]产值及收款计划（2026）'!Y:Y)</f>
        <v>#REF!</v>
      </c>
      <c r="Z323" s="235" t="e" cm="1">
        <f t="array" ref="Z323">_xlfn.XLOOKUP($A323&amp;$B323,'[3]产值及收款计划（2026）'!$A:$A&amp;'[3]产值及收款计划（2026）'!$B:$B,'[3]产值及收款计划（2026）'!Z:Z)</f>
        <v>#REF!</v>
      </c>
      <c r="AA323" s="244" cm="1">
        <f t="array" ref="AA323">_xlfn.XLOOKUP($A323&amp;$B323,'[3]产值及收款计划（2026）'!$A:$A&amp;'[3]产值及收款计划（2026）'!$B:$B,'[3]产值及收款计划（2026）'!AA:AA)</f>
        <v>21</v>
      </c>
      <c r="AB323" s="244" cm="1">
        <f t="array" ref="AB323">_xlfn.XLOOKUP($A323&amp;$B323,'[3]产值及收款计划（2026）'!$A:$A&amp;'[3]产值及收款计划（2026）'!$B:$B,'[3]产值及收款计划（2026）'!AB:AB)</f>
        <v>0</v>
      </c>
      <c r="AC323" s="244" cm="1">
        <f t="array" ref="AC323">_xlfn.XLOOKUP($A323&amp;$B323,'[3]产值及收款计划（2026）'!$A:$A&amp;'[3]产值及收款计划（2026）'!$B:$B,'[3]产值及收款计划（2026）'!AC:AC)</f>
        <v>21</v>
      </c>
      <c r="AD323" s="235" cm="1">
        <f t="array" ref="AD323">_xlfn.XLOOKUP($A323&amp;$B323,'[3]产值及收款计划（2026）'!$A:$A&amp;'[3]产值及收款计划（2026）'!$B:$B,'[3]产值及收款计划（2026）'!AD:AD)</f>
        <v>0</v>
      </c>
      <c r="AE323" s="235" cm="1">
        <f t="array" ref="AE323">_xlfn.XLOOKUP($A323&amp;$B323,'[3]产值及收款计划（2026）'!$A:$A&amp;'[3]产值及收款计划（2026）'!$B:$B,'[3]产值及收款计划（2026）'!AE:AE)</f>
        <v>0</v>
      </c>
      <c r="AF323" s="235" cm="1">
        <f t="array" ref="AF323">_xlfn.XLOOKUP($A323&amp;$B323,'[3]产值及收款计划（2026）'!$A:$A&amp;'[3]产值及收款计划（2026）'!$B:$B,'[3]产值及收款计划（2026）'!AF:AF)</f>
        <v>0</v>
      </c>
      <c r="AG323" s="235" cm="1">
        <f t="array" ref="AG323">_xlfn.XLOOKUP($A323&amp;$B323,'[3]产值及收款计划（2026）'!$A:$A&amp;'[3]产值及收款计划（2026）'!$B:$B,'[3]产值及收款计划（2026）'!AG:AG)</f>
        <v>0</v>
      </c>
      <c r="AH323" s="235" cm="1">
        <f t="array" ref="AH323">_xlfn.XLOOKUP($A323&amp;$B323,'[3]产值及收款计划（2026）'!$A:$A&amp;'[3]产值及收款计划（2026）'!$B:$B,'[3]产值及收款计划（2026）'!AH:AH)</f>
        <v>0</v>
      </c>
      <c r="AI323" s="235" cm="1">
        <f t="array" ref="AI323">_xlfn.XLOOKUP($A323&amp;$B323,'[3]产值及收款计划（2026）'!$A:$A&amp;'[3]产值及收款计划（2026）'!$B:$B,'[3]产值及收款计划（2026）'!AI:AI)</f>
        <v>0</v>
      </c>
      <c r="AJ323" s="235" cm="1">
        <f t="array" ref="AJ323">_xlfn.XLOOKUP($A323&amp;$B323,'[3]产值及收款计划（2026）'!$A:$A&amp;'[3]产值及收款计划（2026）'!$B:$B,'[3]产值及收款计划（2026）'!AJ:AJ)</f>
        <v>0</v>
      </c>
      <c r="AK323" s="235" cm="1">
        <f t="array" ref="AK323">_xlfn.XLOOKUP($A323&amp;$B323,'[3]产值及收款计划（2026）'!$A:$A&amp;'[3]产值及收款计划（2026）'!$B:$B,'[3]产值及收款计划（2026）'!AK:AK)</f>
        <v>0</v>
      </c>
      <c r="AL323" s="235" cm="1">
        <f t="array" ref="AL323">_xlfn.XLOOKUP($A323&amp;$B323,'[3]产值及收款计划（2026）'!$A:$A&amp;'[3]产值及收款计划（2026）'!$B:$B,'[3]产值及收款计划（2026）'!AL:AL)</f>
        <v>0</v>
      </c>
      <c r="AM323" s="242" cm="1">
        <f t="array" ref="AM323">_xlfn.LET(_xlpm.勾选月份状态数组,TRANSPOSE('PPT(12-15页）-TOP10'!$A$3:$A$14),_xlpm.选择数据区,IF('PPT(12-15页）-TOP10'!$E$3="收款",$BA323:$BL323,$AA323:$AL323),SUM(_xlfn._xlws.FILTER(_xlpm.选择数据区,_xlpm.勾选月份状态数组,"")))</f>
        <v>0</v>
      </c>
      <c r="AN323" s="235">
        <f>_xlfn.XLOOKUP($C323,应收未收表!$T:$T,应收未收表!AA:AA)</f>
        <v>21</v>
      </c>
      <c r="AO323" s="235" t="s">
        <v>174</v>
      </c>
      <c r="AP323" s="235">
        <f>_xlfn.XLOOKUP($C323,应收未收表!$T:$T,应收未收表!AC:AC)</f>
        <v>21</v>
      </c>
      <c r="AQ323" s="22" t="s">
        <v>174</v>
      </c>
      <c r="AR323" s="235">
        <f>_xlfn.XLOOKUP($C323,应收未收表!$T:$T,应收未收表!AF:AF)</f>
        <v>0</v>
      </c>
      <c r="AS323" s="235" t="e" cm="1">
        <f t="array" ref="AS323">_xlfn.XLOOKUP($A323&amp;$B323,'[3]产值及收款计划（2026）'!$A:$A&amp;'[3]产值及收款计划（2026）'!$B:$B,'[3]产值及收款计划（2026）'!AS:AS)</f>
        <v>#REF!</v>
      </c>
      <c r="AT323" s="235" t="e" cm="1">
        <f t="array" ref="AT323">_xlfn.XLOOKUP($A323&amp;$B323,'[3]产值及收款计划（2026）'!$A:$A&amp;'[3]产值及收款计划（2026）'!$B:$B,'[3]产值及收款计划（2026）'!AT:AT)</f>
        <v>#REF!</v>
      </c>
      <c r="AU323" s="235" t="e" cm="1">
        <f t="array" ref="AU323">_xlfn.XLOOKUP($A323&amp;$B323,'[3]产值及收款计划（2026）'!$A:$A&amp;'[3]产值及收款计划（2026）'!$B:$B,'[3]产值及收款计划（2026）'!AU:AU)</f>
        <v>#REF!</v>
      </c>
      <c r="AV323" s="235" t="e" cm="1">
        <f t="array" ref="AV323">_xlfn.XLOOKUP($A323&amp;$B323,'[3]产值及收款计划（2026）'!$A:$A&amp;'[3]产值及收款计划（2026）'!$B:$B,'[3]产值及收款计划（2026）'!AV:AV)</f>
        <v>#REF!</v>
      </c>
      <c r="AW323" s="235" cm="1">
        <f t="array" ref="AW323">_xlfn.XLOOKUP($A323&amp;$B323,'[3]产值及收款计划（2026）'!$A:$A&amp;'[3]产值及收款计划（2026）'!$B:$B,'[3]产值及收款计划（2026）'!AW:AW)</f>
        <v>6.3</v>
      </c>
      <c r="AX323" s="235" cm="1">
        <f t="array" ref="AX323">_xlfn.XLOOKUP($A323&amp;$B323,'[3]产值及收款计划（2026）'!$A:$A&amp;'[3]产值及收款计划（2026）'!$B:$B,'[3]产值及收款计划（2026）'!AX:AX)</f>
        <v>14.7</v>
      </c>
      <c r="AY323" s="235" cm="1">
        <f t="array" ref="AY323">_xlfn.XLOOKUP($A323&amp;$B323,'[3]产值及收款计划（2026）'!$A:$A&amp;'[3]产值及收款计划（2026）'!$B:$B,'[3]产值及收款计划（2026）'!AY:AY)</f>
        <v>0</v>
      </c>
      <c r="AZ323" s="235" cm="1">
        <f t="array" ref="AZ323">_xlfn.XLOOKUP($A323&amp;$B323,'[3]产值及收款计划（2026）'!$A:$A&amp;'[3]产值及收款计划（2026）'!$B:$B,'[3]产值及收款计划（2026）'!AZ:AZ)</f>
        <v>-21</v>
      </c>
      <c r="BA323" s="245" cm="1">
        <f t="array" ref="BA323">_xlfn.XLOOKUP($A323&amp;$B323,'[3]产值及收款计划（2026）'!$A:$A&amp;'[3]产值及收款计划（2026）'!$B:$B,'[3]产值及收款计划（2026）'!BA:BA)</f>
        <v>0</v>
      </c>
      <c r="BB323" s="245" cm="1">
        <f t="array" ref="BB323">_xlfn.XLOOKUP($A323&amp;$B323,'[3]产值及收款计划（2026）'!$A:$A&amp;'[3]产值及收款计划（2026）'!$B:$B,'[3]产值及收款计划（2026）'!BB:BB)</f>
        <v>0</v>
      </c>
      <c r="BC323" s="245" cm="1">
        <f t="array" ref="BC323">_xlfn.XLOOKUP($A323&amp;$B323,'[3]产值及收款计划（2026）'!$A:$A&amp;'[3]产值及收款计划（2026）'!$B:$B,'[3]产值及收款计划（2026）'!BC:BC)</f>
        <v>14.7</v>
      </c>
      <c r="BD323" s="235" cm="1">
        <f t="array" ref="BD323">_xlfn.XLOOKUP($A323&amp;$B323,'[3]产值及收款计划（2026）'!$A:$A&amp;'[3]产值及收款计划（2026）'!$B:$B,'[3]产值及收款计划（2026）'!BD:BD)</f>
        <v>0</v>
      </c>
      <c r="BE323" s="235" cm="1">
        <f t="array" ref="BE323">_xlfn.XLOOKUP($A323&amp;$B323,'[3]产值及收款计划（2026）'!$A:$A&amp;'[3]产值及收款计划（2026）'!$B:$B,'[3]产值及收款计划（2026）'!BE:BE)</f>
        <v>0</v>
      </c>
      <c r="BF323" s="235" cm="1">
        <f t="array" ref="BF323">_xlfn.XLOOKUP($A323&amp;$B323,'[3]产值及收款计划（2026）'!$A:$A&amp;'[3]产值及收款计划（2026）'!$B:$B,'[3]产值及收款计划（2026）'!BF:BF)</f>
        <v>0</v>
      </c>
      <c r="BG323" s="235" cm="1">
        <f t="array" ref="BG323">_xlfn.XLOOKUP($A323&amp;$B323,'[3]产值及收款计划（2026）'!$A:$A&amp;'[3]产值及收款计划（2026）'!$B:$B,'[3]产值及收款计划（2026）'!BG:BG)</f>
        <v>0</v>
      </c>
      <c r="BH323" s="235" cm="1">
        <f t="array" ref="BH323">_xlfn.XLOOKUP($A323&amp;$B323,'[3]产值及收款计划（2026）'!$A:$A&amp;'[3]产值及收款计划（2026）'!$B:$B,'[3]产值及收款计划（2026）'!BH:BH)</f>
        <v>0</v>
      </c>
      <c r="BI323" s="235" cm="1">
        <f t="array" ref="BI323">_xlfn.XLOOKUP($A323&amp;$B323,'[3]产值及收款计划（2026）'!$A:$A&amp;'[3]产值及收款计划（2026）'!$B:$B,'[3]产值及收款计划（2026）'!BI:BI)</f>
        <v>0</v>
      </c>
      <c r="BJ323" s="235" cm="1">
        <f t="array" ref="BJ323">_xlfn.XLOOKUP($A323&amp;$B323,'[3]产值及收款计划（2026）'!$A:$A&amp;'[3]产值及收款计划（2026）'!$B:$B,'[3]产值及收款计划（2026）'!BJ:BJ)</f>
        <v>0</v>
      </c>
      <c r="BK323" s="235" cm="1">
        <f t="array" ref="BK323">_xlfn.XLOOKUP($A323&amp;$B323,'[3]产值及收款计划（2026）'!$A:$A&amp;'[3]产值及收款计划（2026）'!$B:$B,'[3]产值及收款计划（2026）'!BK:BK)</f>
        <v>0</v>
      </c>
      <c r="BL323" s="235" cm="1">
        <f t="array" ref="BL323">_xlfn.XLOOKUP($A323&amp;$B323,'[3]产值及收款计划（2026）'!$A:$A&amp;'[3]产值及收款计划（2026）'!$B:$B,'[3]产值及收款计划（2026）'!BL:BL)</f>
        <v>0</v>
      </c>
      <c r="BM323" s="235"/>
      <c r="BN323" s="235"/>
      <c r="BO323" s="235"/>
      <c r="BP323" s="235"/>
      <c r="BQ323" s="235" t="e">
        <f>_xlfn.XLOOKUP($C323,应收未收表!$AJ:$AJ,应收未收表!AK:AK)</f>
        <v>#N/A</v>
      </c>
      <c r="BR323" s="235" t="e">
        <f>_xlfn.XLOOKUP($C323,应收未收表!$AJ:$AJ,应收未收表!AL:AL)</f>
        <v>#N/A</v>
      </c>
      <c r="BS323" s="235" t="e">
        <f>_xlfn.XLOOKUP($C323,应收未收表!$AJ:$AJ,应收未收表!AM:AM)</f>
        <v>#N/A</v>
      </c>
      <c r="BT323" s="235" t="e">
        <f>_xlfn.XLOOKUP($C323,应收未收表!$AJ:$AJ,应收未收表!AN:AN)</f>
        <v>#N/A</v>
      </c>
      <c r="BU323" s="234" t="str" cm="1">
        <f t="array" ref="BU323">_xlfn.XLOOKUP($A323&amp;$B323,'[3]产值及收款计划（2026）'!$A:$A&amp;'[3]产值及收款计划（2026）'!$B:$B,'[3]产值及收款计划（2026）'!BQ:BQ)</f>
        <v>上海城建城市运营（集团）有限公司</v>
      </c>
      <c r="BV323" s="235" t="e" cm="1">
        <f t="array" ref="BV323">_xlfn.XLOOKUP($A323&amp;$B323,'[3]产值及收款计划（2026）'!$A:$A&amp;'[3]产值及收款计划（2026）'!$B:$B,'[3]产值及收款计划（2026）'!BR:BR)</f>
        <v>#REF!</v>
      </c>
      <c r="CE323" s="235" cm="1">
        <f t="array" ref="CE323">_xlfn.XLOOKUP($A323&amp;$B323,'[3]产值及收款计划（2026）'!$A:$A&amp;'[3]产值及收款计划（2026）'!$B:$B,'[3]产值及收款计划（2026）'!CA:CA)</f>
        <v>0</v>
      </c>
      <c r="CF323" s="235" cm="1">
        <f t="array" ref="CF323">_xlfn.XLOOKUP($A323&amp;$B323,'[3]产值及收款计划（2026）'!$A:$A&amp;'[3]产值及收款计划（2026）'!$B:$B,'[3]产值及收款计划（2026）'!CB:CB)</f>
        <v>0</v>
      </c>
      <c r="CG323" s="235" cm="1">
        <f t="array" ref="CG323">_xlfn.XLOOKUP($A323&amp;$B323,'[3]产值及收款计划（2026）'!$A:$A&amp;'[3]产值及收款计划（2026）'!$B:$B,'[3]产值及收款计划（2026）'!CC:CC)</f>
        <v>0</v>
      </c>
      <c r="CH323" s="235" cm="1">
        <f t="array" ref="CH323">_xlfn.XLOOKUP($A323&amp;$B323,'[3]产值及收款计划（2026）'!$A:$A&amp;'[3]产值及收款计划（2026）'!$B:$B,'[3]产值及收款计划（2026）'!CD:CD)</f>
        <v>0</v>
      </c>
      <c r="CI323" s="235" cm="1">
        <f t="array" ref="CI323">_xlfn.XLOOKUP($A323&amp;$B323,'[3]产值及收款计划（2026）'!$A:$A&amp;'[3]产值及收款计划（2026）'!$B:$B,'[3]产值及收款计划（2026）'!CE:CE)</f>
        <v>0</v>
      </c>
      <c r="CJ323" s="235" cm="1">
        <f t="array" ref="CJ323">_xlfn.XLOOKUP($A323&amp;$B323,'[3]产值及收款计划（2026）'!$A:$A&amp;'[3]产值及收款计划（2026）'!$B:$B,'[3]产值及收款计划（2026）'!CF:CF)</f>
        <v>0</v>
      </c>
      <c r="CK323" s="235" cm="1">
        <f t="array" ref="CK323">_xlfn.XLOOKUP($A323&amp;$B323,'[3]产值及收款计划（2026）'!$A:$A&amp;'[3]产值及收款计划（2026）'!$B:$B,'[3]产值及收款计划（2026）'!CG:CG)</f>
        <v>0</v>
      </c>
      <c r="CL323" s="235" cm="1">
        <f t="array" ref="CL323">_xlfn.XLOOKUP($A323&amp;$B323,'[3]产值及收款计划（2026）'!$A:$A&amp;'[3]产值及收款计划（2026）'!$B:$B,'[3]产值及收款计划（2026）'!CH:CH)</f>
        <v>0</v>
      </c>
      <c r="CM323" s="235" cm="1">
        <f t="array" ref="CM323">_xlfn.XLOOKUP($A323&amp;$B323,'[3]产值及收款计划（2026）'!$A:$A&amp;'[3]产值及收款计划（2026）'!$B:$B,'[3]产值及收款计划（2026）'!CI:CI)</f>
        <v>0</v>
      </c>
      <c r="CN323" s="235" cm="1">
        <f t="array" ref="CN323">_xlfn.XLOOKUP($A323&amp;$B323,'[3]产值及收款计划（2026）'!$A:$A&amp;'[3]产值及收款计划（2026）'!$B:$B,'[3]产值及收款计划（2026）'!CJ:CJ)</f>
        <v>0</v>
      </c>
      <c r="CO323" s="235" cm="1">
        <f t="array" ref="CO323">_xlfn.XLOOKUP($A323&amp;$B323,'[3]产值及收款计划（2026）'!$A:$A&amp;'[3]产值及收款计划（2026）'!$B:$B,'[3]产值及收款计划（2026）'!CK:CK)</f>
        <v>0</v>
      </c>
      <c r="CP323" s="235" cm="1">
        <f t="array" ref="CP323">_xlfn.XLOOKUP($A323&amp;$B323,'[3]产值及收款计划（2026）'!$A:$A&amp;'[3]产值及收款计划（2026）'!$B:$B,'[3]产值及收款计划（2026）'!CL:CL)</f>
        <v>0</v>
      </c>
      <c r="DE323" s="235" cm="1">
        <f t="array" ref="DE323">_xlfn.XLOOKUP($A323&amp;$B323,'[3]产值及收款计划（2026）'!$A:$A&amp;'[3]产值及收款计划（2026）'!$B:$B,'[3]产值及收款计划（2026）'!DA:DA)</f>
        <v>0</v>
      </c>
      <c r="DF323" s="235" cm="1">
        <f t="array" ref="DF323">_xlfn.XLOOKUP($A323&amp;$B323,'[3]产值及收款计划（2026）'!$A:$A&amp;'[3]产值及收款计划（2026）'!$B:$B,'[3]产值及收款计划（2026）'!DB:DB)</f>
        <v>0</v>
      </c>
      <c r="DG323" s="235" cm="1">
        <f t="array" ref="DG323">_xlfn.XLOOKUP($A323&amp;$B323,'[3]产值及收款计划（2026）'!$A:$A&amp;'[3]产值及收款计划（2026）'!$B:$B,'[3]产值及收款计划（2026）'!DC:DC)</f>
        <v>14.7</v>
      </c>
      <c r="DH323" s="235" cm="1">
        <f t="array" ref="DH323">_xlfn.XLOOKUP($A323&amp;$B323,'[3]产值及收款计划（2026）'!$A:$A&amp;'[3]产值及收款计划（2026）'!$B:$B,'[3]产值及收款计划（2026）'!DD:DD)</f>
        <v>0</v>
      </c>
      <c r="DI323" s="235" cm="1">
        <f t="array" ref="DI323">_xlfn.XLOOKUP($A323&amp;$B323,'[3]产值及收款计划（2026）'!$A:$A&amp;'[3]产值及收款计划（2026）'!$B:$B,'[3]产值及收款计划（2026）'!DE:DE)</f>
        <v>0</v>
      </c>
      <c r="DJ323" s="235" cm="1">
        <f t="array" ref="DJ323">_xlfn.XLOOKUP($A323&amp;$B323,'[3]产值及收款计划（2026）'!$A:$A&amp;'[3]产值及收款计划（2026）'!$B:$B,'[3]产值及收款计划（2026）'!DF:DF)</f>
        <v>0</v>
      </c>
      <c r="DK323" s="235" cm="1">
        <f t="array" ref="DK323">_xlfn.XLOOKUP($A323&amp;$B323,'[3]产值及收款计划（2026）'!$A:$A&amp;'[3]产值及收款计划（2026）'!$B:$B,'[3]产值及收款计划（2026）'!DG:DG)</f>
        <v>0</v>
      </c>
      <c r="DL323" s="235" cm="1">
        <f t="array" ref="DL323">_xlfn.XLOOKUP($A323&amp;$B323,'[3]产值及收款计划（2026）'!$A:$A&amp;'[3]产值及收款计划（2026）'!$B:$B,'[3]产值及收款计划（2026）'!DH:DH)</f>
        <v>0</v>
      </c>
      <c r="DM323" s="235" cm="1">
        <f t="array" ref="DM323">_xlfn.XLOOKUP($A323&amp;$B323,'[3]产值及收款计划（2026）'!$A:$A&amp;'[3]产值及收款计划（2026）'!$B:$B,'[3]产值及收款计划（2026）'!DI:DI)</f>
        <v>0</v>
      </c>
      <c r="DN323" s="235" cm="1">
        <f t="array" ref="DN323">_xlfn.XLOOKUP($A323&amp;$B323,'[3]产值及收款计划（2026）'!$A:$A&amp;'[3]产值及收款计划（2026）'!$B:$B,'[3]产值及收款计划（2026）'!DJ:DJ)</f>
        <v>0</v>
      </c>
      <c r="DO323" s="235" cm="1">
        <f t="array" ref="DO323">_xlfn.XLOOKUP($A323&amp;$B323,'[3]产值及收款计划（2026）'!$A:$A&amp;'[3]产值及收款计划（2026）'!$B:$B,'[3]产值及收款计划（2026）'!DK:DK)</f>
        <v>0</v>
      </c>
      <c r="DP323" s="235" cm="1">
        <f t="array" ref="DP323">_xlfn.XLOOKUP($A323&amp;$B323,'[3]产值及收款计划（2026）'!$A:$A&amp;'[3]产值及收款计划（2026）'!$B:$B,'[3]产值及收款计划（2026）'!DL:DL)</f>
        <v>0</v>
      </c>
      <c r="DQ323" s="243"/>
      <c r="DR323" s="229"/>
    </row>
    <row r="324" ht="20.25" spans="1:122">
      <c r="A324" s="233">
        <f t="shared" si="21"/>
        <v>32</v>
      </c>
      <c r="B324" s="233" t="s">
        <v>27</v>
      </c>
      <c r="C324" s="234" t="str" cm="1">
        <f t="array" ref="C324">_xlfn.XLOOKUP($A324&amp;$B324,'[3]产值及收款计划（2026）'!$A:$A&amp;'[3]产值及收款计划（2026）'!$B:$B,'[3]产值及收款计划（2026）'!C:C)</f>
        <v>C0CJSG-FW-T-2025017</v>
      </c>
      <c r="D324" s="234" t="str" cm="1">
        <f t="array" ref="D324">_xlfn.XLOOKUP($A324&amp;$B324,'[3]产值及收款计划（2026）'!$A:$A&amp;'[3]产值及收款计划（2026）'!$B:$B,'[3]产值及收款计划（2026）'!D:D)</f>
        <v>2025年财务软件系统基础运维服务</v>
      </c>
      <c r="E324" s="235" cm="1">
        <f t="array" ref="E324">_xlfn.XLOOKUP($A324&amp;$B324,'[3]产值及收款计划（2026）'!$A:$A&amp;'[3]产值及收款计划（2026）'!$B:$B,'[3]产值及收款计划（2026）'!E:E)</f>
        <v>145</v>
      </c>
      <c r="F324" s="235" cm="1">
        <f t="array" ref="F324">_xlfn.XLOOKUP($A324&amp;$B324,'[3]产值及收款计划（2026）'!$A:$A&amp;'[3]产值及收款计划（2026）'!$B:$B,'[3]产值及收款计划（2026）'!F:F)</f>
        <v>145</v>
      </c>
      <c r="G324" s="235" cm="1">
        <f t="array" ref="G324">_xlfn.XLOOKUP($A324&amp;$B324,'[3]产值及收款计划（2026）'!$A:$A&amp;'[3]产值及收款计划（2026）'!$B:$B,'[3]产值及收款计划（2026）'!G:G)</f>
        <v>145</v>
      </c>
      <c r="H324" s="235" cm="1">
        <f t="array" ref="H324">_xlfn.XLOOKUP($A324&amp;$B324,'[3]产值及收款计划（2026）'!$A:$A&amp;'[3]产值及收款计划（2026）'!$B:$B,'[3]产值及收款计划（2026）'!H:H)</f>
        <v>110</v>
      </c>
      <c r="I324" s="236" cm="1">
        <f t="array" ref="I324">_xlfn.XLOOKUP($A324&amp;$B324,'[3]产值及收款计划（2026）'!$A:$A&amp;'[3]产值及收款计划（2026）'!$B:$B,'[3]产值及收款计划（2026）'!I:I)</f>
        <v>0.758620689655172</v>
      </c>
      <c r="J324" s="237" cm="1">
        <f t="array" ref="J324">_xlfn.XLOOKUP($A324&amp;$B324,'[3]产值及收款计划（2026）'!$A:$A&amp;'[3]产值及收款计划（2026）'!$B:$B,'[3]产值及收款计划（2026）'!J:J)</f>
        <v>0.06</v>
      </c>
      <c r="K324" s="235" t="e" cm="1">
        <f t="array" ref="K324">_xlfn.XLOOKUP($A324&amp;$B324,'[3]产值及收款计划（2026）'!$A:$A&amp;'[3]产值及收款计划（2026）'!$B:$B,'[3]产值及收款计划（2026）'!K:K)</f>
        <v>#REF!</v>
      </c>
      <c r="L324" s="235" t="e" cm="1">
        <f t="array" ref="L324">_xlfn.XLOOKUP($A324&amp;$B324,'[3]产值及收款计划（2026）'!$A:$A&amp;'[3]产值及收款计划（2026）'!$B:$B,'[3]产值及收款计划（2026）'!L:L)</f>
        <v>#REF!</v>
      </c>
      <c r="M324" s="235" t="str" cm="1">
        <f t="array" ref="M324">_xlfn.XLOOKUP($A324&amp;$B324,'[3]产值及收款计划（2026）'!$A:$A&amp;'[3]产值及收款计划（2026）'!$B:$B,'[3]产值及收款计划（2026）'!M:M)</f>
        <v>主导</v>
      </c>
      <c r="N324" s="235" cm="1">
        <f t="array" ref="N324">_xlfn.XLOOKUP($A324&amp;$B324,'[3]产值及收款计划（2026）'!$A:$A&amp;'[3]产值及收款计划（2026）'!$B:$B,'[3]产值及收款计划（2026）'!N:N)</f>
        <v>0</v>
      </c>
      <c r="O324" s="235" t="str" cm="1">
        <f t="array" ref="O324">_xlfn.XLOOKUP($A324&amp;$B324,'[3]产值及收款计划（2026）'!$A:$A&amp;'[3]产值及收款计划（2026）'!$B:$B,'[3]产值及收款计划（2026）'!O:O)</f>
        <v>郭晓华</v>
      </c>
      <c r="P324" s="234" t="str" cm="1">
        <f t="array" ref="P324">_xlfn.XLOOKUP($A324&amp;$B324,'[3]产值及收款计划（2026）'!$A:$A&amp;'[3]产值及收款计划（2026）'!$B:$B,'[3]产值及收款计划（2026）'!P:P)</f>
        <v>25已完结</v>
      </c>
      <c r="Q324" s="235" t="e" cm="1">
        <f t="array" ref="Q324">_xlfn.XLOOKUP($A324&amp;$B324,'[3]产值及收款计划（2026）'!$A:$A&amp;'[3]产值及收款计划（2026）'!$B:$B,'[3]产值及收款计划（2026）'!Q:Q)</f>
        <v>#REF!</v>
      </c>
      <c r="R324" s="235" t="e" cm="1">
        <f t="array" ref="R324">_xlfn.XLOOKUP($A324&amp;$B324,'[3]产值及收款计划（2026）'!$A:$A&amp;'[3]产值及收款计划（2026）'!$B:$B,'[3]产值及收款计划（2026）'!R:R)</f>
        <v>#REF!</v>
      </c>
      <c r="S324" s="235" t="e" cm="1">
        <f t="array" ref="S324">_xlfn.XLOOKUP($A324&amp;$B324,'[3]产值及收款计划（2026）'!$A:$A&amp;'[3]产值及收款计划（2026）'!$B:$B,'[3]产值及收款计划（2026）'!S:S)</f>
        <v>#REF!</v>
      </c>
      <c r="T324" s="235" cm="1">
        <f t="array" ref="T324">_xlfn.XLOOKUP($A324&amp;$B324,'[3]产值及收款计划（2026）'!$A:$A&amp;'[3]产值及收款计划（2026）'!$B:$B,'[3]产值及收款计划（2026）'!T:T)</f>
        <v>145</v>
      </c>
      <c r="U324" s="235" cm="1">
        <f t="array" ref="U324">_xlfn.XLOOKUP($A324&amp;$B324,'[3]产值及收款计划（2026）'!$A:$A&amp;'[3]产值及收款计划（2026）'!$B:$B,'[3]产值及收款计划（2026）'!U:U)</f>
        <v>0</v>
      </c>
      <c r="V324" s="235" cm="1">
        <f t="array" ref="V324">_xlfn.XLOOKUP($A324&amp;$B324,'[3]产值及收款计划（2026）'!$A:$A&amp;'[3]产值及收款计划（2026）'!$B:$B,'[3]产值及收款计划（2026）'!V:V)</f>
        <v>0</v>
      </c>
      <c r="W324" s="235" t="e" cm="1">
        <f t="array" ref="W324">_xlfn.XLOOKUP($A324&amp;$B324,'[3]产值及收款计划（2026）'!$A:$A&amp;'[3]产值及收款计划（2026）'!$B:$B,'[3]产值及收款计划（2026）'!W:W)</f>
        <v>#REF!</v>
      </c>
      <c r="X324" s="235" t="e" cm="1">
        <f t="array" ref="X324">_xlfn.XLOOKUP($A324&amp;$B324,'[3]产值及收款计划（2026）'!$A:$A&amp;'[3]产值及收款计划（2026）'!$B:$B,'[3]产值及收款计划（2026）'!X:X)</f>
        <v>#REF!</v>
      </c>
      <c r="Y324" s="235" t="e" cm="1">
        <f t="array" ref="Y324">_xlfn.XLOOKUP($A324&amp;$B324,'[3]产值及收款计划（2026）'!$A:$A&amp;'[3]产值及收款计划（2026）'!$B:$B,'[3]产值及收款计划（2026）'!Y:Y)</f>
        <v>#REF!</v>
      </c>
      <c r="Z324" s="235" t="e" cm="1">
        <f t="array" ref="Z324">_xlfn.XLOOKUP($A324&amp;$B324,'[3]产值及收款计划（2026）'!$A:$A&amp;'[3]产值及收款计划（2026）'!$B:$B,'[3]产值及收款计划（2026）'!Z:Z)</f>
        <v>#REF!</v>
      </c>
      <c r="AA324" s="235" cm="1">
        <f t="array" ref="AA324">_xlfn.XLOOKUP($A324&amp;$B324,'[3]产值及收款计划（2026）'!$A:$A&amp;'[3]产值及收款计划（2026）'!$B:$B,'[3]产值及收款计划（2026）'!AA:AA)</f>
        <v>0</v>
      </c>
      <c r="AB324" s="235" cm="1">
        <f t="array" ref="AB324">_xlfn.XLOOKUP($A324&amp;$B324,'[3]产值及收款计划（2026）'!$A:$A&amp;'[3]产值及收款计划（2026）'!$B:$B,'[3]产值及收款计划（2026）'!AB:AB)</f>
        <v>0</v>
      </c>
      <c r="AC324" s="235" cm="1">
        <f t="array" ref="AC324">_xlfn.XLOOKUP($A324&amp;$B324,'[3]产值及收款计划（2026）'!$A:$A&amp;'[3]产值及收款计划（2026）'!$B:$B,'[3]产值及收款计划（2026）'!AC:AC)</f>
        <v>0</v>
      </c>
      <c r="AD324" s="235" cm="1">
        <f t="array" ref="AD324">_xlfn.XLOOKUP($A324&amp;$B324,'[3]产值及收款计划（2026）'!$A:$A&amp;'[3]产值及收款计划（2026）'!$B:$B,'[3]产值及收款计划（2026）'!AD:AD)</f>
        <v>0</v>
      </c>
      <c r="AE324" s="235" cm="1">
        <f t="array" ref="AE324">_xlfn.XLOOKUP($A324&amp;$B324,'[3]产值及收款计划（2026）'!$A:$A&amp;'[3]产值及收款计划（2026）'!$B:$B,'[3]产值及收款计划（2026）'!AE:AE)</f>
        <v>0</v>
      </c>
      <c r="AF324" s="235" cm="1">
        <f t="array" ref="AF324">_xlfn.XLOOKUP($A324&amp;$B324,'[3]产值及收款计划（2026）'!$A:$A&amp;'[3]产值及收款计划（2026）'!$B:$B,'[3]产值及收款计划（2026）'!AF:AF)</f>
        <v>0</v>
      </c>
      <c r="AG324" s="235" cm="1">
        <f t="array" ref="AG324">_xlfn.XLOOKUP($A324&amp;$B324,'[3]产值及收款计划（2026）'!$A:$A&amp;'[3]产值及收款计划（2026）'!$B:$B,'[3]产值及收款计划（2026）'!AG:AG)</f>
        <v>0</v>
      </c>
      <c r="AH324" s="235" cm="1">
        <f t="array" ref="AH324">_xlfn.XLOOKUP($A324&amp;$B324,'[3]产值及收款计划（2026）'!$A:$A&amp;'[3]产值及收款计划（2026）'!$B:$B,'[3]产值及收款计划（2026）'!AH:AH)</f>
        <v>0</v>
      </c>
      <c r="AI324" s="235" cm="1">
        <f t="array" ref="AI324">_xlfn.XLOOKUP($A324&amp;$B324,'[3]产值及收款计划（2026）'!$A:$A&amp;'[3]产值及收款计划（2026）'!$B:$B,'[3]产值及收款计划（2026）'!AI:AI)</f>
        <v>0</v>
      </c>
      <c r="AJ324" s="235" cm="1">
        <f t="array" ref="AJ324">_xlfn.XLOOKUP($A324&amp;$B324,'[3]产值及收款计划（2026）'!$A:$A&amp;'[3]产值及收款计划（2026）'!$B:$B,'[3]产值及收款计划（2026）'!AJ:AJ)</f>
        <v>0</v>
      </c>
      <c r="AK324" s="235" cm="1">
        <f t="array" ref="AK324">_xlfn.XLOOKUP($A324&amp;$B324,'[3]产值及收款计划（2026）'!$A:$A&amp;'[3]产值及收款计划（2026）'!$B:$B,'[3]产值及收款计划（2026）'!AK:AK)</f>
        <v>0</v>
      </c>
      <c r="AL324" s="235" cm="1">
        <f t="array" ref="AL324">_xlfn.XLOOKUP($A324&amp;$B324,'[3]产值及收款计划（2026）'!$A:$A&amp;'[3]产值及收款计划（2026）'!$B:$B,'[3]产值及收款计划（2026）'!AL:AL)</f>
        <v>0</v>
      </c>
      <c r="AM324" s="242" cm="1">
        <f t="array" ref="AM324">_xlfn.LET(_xlpm.勾选月份状态数组,TRANSPOSE('PPT(12-15页）-TOP10'!$A$3:$A$14),_xlpm.选择数据区,IF('PPT(12-15页）-TOP10'!$E$3="收款",$BA324:$BL324,$AA324:$AL324),SUM(_xlfn._xlws.FILTER(_xlpm.选择数据区,_xlpm.勾选月份状态数组,"")))</f>
        <v>0</v>
      </c>
      <c r="AN324" s="235" t="e">
        <f>_xlfn.XLOOKUP($C324,应收未收表!$T:$T,应收未收表!AA:AA)</f>
        <v>#N/A</v>
      </c>
      <c r="AO324" s="235" t="e">
        <f>_xlfn.XLOOKUP($C324,应收未收表!$T:$T,应收未收表!AB:AB)</f>
        <v>#N/A</v>
      </c>
      <c r="AP324" s="235" t="e">
        <f>_xlfn.XLOOKUP($C324,应收未收表!$T:$T,应收未收表!AC:AC)</f>
        <v>#N/A</v>
      </c>
      <c r="AQ324" s="235" t="e">
        <f>_xlfn.XLOOKUP($C324,应收未收表!$T:$T,应收未收表!AE:AE)</f>
        <v>#N/A</v>
      </c>
      <c r="AR324" s="235" t="e">
        <f>_xlfn.XLOOKUP($C324,应收未收表!$T:$T,应收未收表!AF:AF)</f>
        <v>#N/A</v>
      </c>
      <c r="AS324" s="235" t="e" cm="1">
        <f t="array" ref="AS324">_xlfn.XLOOKUP($A324&amp;$B324,'[3]产值及收款计划（2026）'!$A:$A&amp;'[3]产值及收款计划（2026）'!$B:$B,'[3]产值及收款计划（2026）'!AS:AS)</f>
        <v>#REF!</v>
      </c>
      <c r="AT324" s="235" t="e" cm="1">
        <f t="array" ref="AT324">_xlfn.XLOOKUP($A324&amp;$B324,'[3]产值及收款计划（2026）'!$A:$A&amp;'[3]产值及收款计划（2026）'!$B:$B,'[3]产值及收款计划（2026）'!AT:AT)</f>
        <v>#REF!</v>
      </c>
      <c r="AU324" s="235" t="e" cm="1">
        <f t="array" ref="AU324">_xlfn.XLOOKUP($A324&amp;$B324,'[3]产值及收款计划（2026）'!$A:$A&amp;'[3]产值及收款计划（2026）'!$B:$B,'[3]产值及收款计划（2026）'!AU:AU)</f>
        <v>#REF!</v>
      </c>
      <c r="AV324" s="235" t="e" cm="1">
        <f t="array" ref="AV324">_xlfn.XLOOKUP($A324&amp;$B324,'[3]产值及收款计划（2026）'!$A:$A&amp;'[3]产值及收款计划（2026）'!$B:$B,'[3]产值及收款计划（2026）'!AV:AV)</f>
        <v>#REF!</v>
      </c>
      <c r="AW324" s="235" cm="1">
        <f t="array" ref="AW324">_xlfn.XLOOKUP($A324&amp;$B324,'[3]产值及收款计划（2026）'!$A:$A&amp;'[3]产值及收款计划（2026）'!$B:$B,'[3]产值及收款计划（2026）'!AW:AW)</f>
        <v>108.75</v>
      </c>
      <c r="AX324" s="235" cm="1">
        <f t="array" ref="AX324">_xlfn.XLOOKUP($A324&amp;$B324,'[3]产值及收款计划（2026）'!$A:$A&amp;'[3]产值及收款计划（2026）'!$B:$B,'[3]产值及收款计划（2026）'!AX:AX)</f>
        <v>36.25</v>
      </c>
      <c r="AY324" s="235" cm="1">
        <f t="array" ref="AY324">_xlfn.XLOOKUP($A324&amp;$B324,'[3]产值及收款计划（2026）'!$A:$A&amp;'[3]产值及收款计划（2026）'!$B:$B,'[3]产值及收款计划（2026）'!AY:AY)</f>
        <v>0</v>
      </c>
      <c r="AZ324" s="235" cm="1">
        <f t="array" ref="AZ324">_xlfn.XLOOKUP($A324&amp;$B324,'[3]产值及收款计划（2026）'!$A:$A&amp;'[3]产值及收款计划（2026）'!$B:$B,'[3]产值及收款计划（2026）'!AZ:AZ)</f>
        <v>0</v>
      </c>
      <c r="BA324" s="235" cm="1">
        <f t="array" ref="BA324">_xlfn.XLOOKUP($A324&amp;$B324,'[3]产值及收款计划（2026）'!$A:$A&amp;'[3]产值及收款计划（2026）'!$B:$B,'[3]产值及收款计划（2026）'!BA:BA)</f>
        <v>36.25</v>
      </c>
      <c r="BB324" s="235" cm="1">
        <f t="array" ref="BB324">_xlfn.XLOOKUP($A324&amp;$B324,'[3]产值及收款计划（2026）'!$A:$A&amp;'[3]产值及收款计划（2026）'!$B:$B,'[3]产值及收款计划（2026）'!BB:BB)</f>
        <v>0</v>
      </c>
      <c r="BC324" s="235" cm="1">
        <f t="array" ref="BC324">_xlfn.XLOOKUP($A324&amp;$B324,'[3]产值及收款计划（2026）'!$A:$A&amp;'[3]产值及收款计划（2026）'!$B:$B,'[3]产值及收款计划（2026）'!BC:BC)</f>
        <v>0</v>
      </c>
      <c r="BD324" s="235" cm="1">
        <f t="array" ref="BD324">_xlfn.XLOOKUP($A324&amp;$B324,'[3]产值及收款计划（2026）'!$A:$A&amp;'[3]产值及收款计划（2026）'!$B:$B,'[3]产值及收款计划（2026）'!BD:BD)</f>
        <v>0</v>
      </c>
      <c r="BE324" s="235" cm="1">
        <f t="array" ref="BE324">_xlfn.XLOOKUP($A324&amp;$B324,'[3]产值及收款计划（2026）'!$A:$A&amp;'[3]产值及收款计划（2026）'!$B:$B,'[3]产值及收款计划（2026）'!BE:BE)</f>
        <v>0</v>
      </c>
      <c r="BF324" s="235" cm="1">
        <f t="array" ref="BF324">_xlfn.XLOOKUP($A324&amp;$B324,'[3]产值及收款计划（2026）'!$A:$A&amp;'[3]产值及收款计划（2026）'!$B:$B,'[3]产值及收款计划（2026）'!BF:BF)</f>
        <v>0</v>
      </c>
      <c r="BG324" s="235" cm="1">
        <f t="array" ref="BG324">_xlfn.XLOOKUP($A324&amp;$B324,'[3]产值及收款计划（2026）'!$A:$A&amp;'[3]产值及收款计划（2026）'!$B:$B,'[3]产值及收款计划（2026）'!BG:BG)</f>
        <v>0</v>
      </c>
      <c r="BH324" s="235" cm="1">
        <f t="array" ref="BH324">_xlfn.XLOOKUP($A324&amp;$B324,'[3]产值及收款计划（2026）'!$A:$A&amp;'[3]产值及收款计划（2026）'!$B:$B,'[3]产值及收款计划（2026）'!BH:BH)</f>
        <v>0</v>
      </c>
      <c r="BI324" s="235" cm="1">
        <f t="array" ref="BI324">_xlfn.XLOOKUP($A324&amp;$B324,'[3]产值及收款计划（2026）'!$A:$A&amp;'[3]产值及收款计划（2026）'!$B:$B,'[3]产值及收款计划（2026）'!BI:BI)</f>
        <v>0</v>
      </c>
      <c r="BJ324" s="235" cm="1">
        <f t="array" ref="BJ324">_xlfn.XLOOKUP($A324&amp;$B324,'[3]产值及收款计划（2026）'!$A:$A&amp;'[3]产值及收款计划（2026）'!$B:$B,'[3]产值及收款计划（2026）'!BJ:BJ)</f>
        <v>0</v>
      </c>
      <c r="BK324" s="235" cm="1">
        <f t="array" ref="BK324">_xlfn.XLOOKUP($A324&amp;$B324,'[3]产值及收款计划（2026）'!$A:$A&amp;'[3]产值及收款计划（2026）'!$B:$B,'[3]产值及收款计划（2026）'!BK:BK)</f>
        <v>0</v>
      </c>
      <c r="BL324" s="235" cm="1">
        <f t="array" ref="BL324">_xlfn.XLOOKUP($A324&amp;$B324,'[3]产值及收款计划（2026）'!$A:$A&amp;'[3]产值及收款计划（2026）'!$B:$B,'[3]产值及收款计划（2026）'!BL:BL)</f>
        <v>0</v>
      </c>
      <c r="BM324" s="235"/>
      <c r="BN324" s="235"/>
      <c r="BO324" s="235"/>
      <c r="BP324" s="235"/>
      <c r="BQ324" s="235" t="e">
        <f>_xlfn.XLOOKUP($C324,应收未收表!$AJ:$AJ,应收未收表!AK:AK)</f>
        <v>#N/A</v>
      </c>
      <c r="BR324" s="235" t="e">
        <f>_xlfn.XLOOKUP($C324,应收未收表!$AJ:$AJ,应收未收表!AL:AL)</f>
        <v>#N/A</v>
      </c>
      <c r="BS324" s="235" t="e">
        <f>_xlfn.XLOOKUP($C324,应收未收表!$AJ:$AJ,应收未收表!AM:AM)</f>
        <v>#N/A</v>
      </c>
      <c r="BT324" s="235" t="e">
        <f>_xlfn.XLOOKUP($C324,应收未收表!$AJ:$AJ,应收未收表!AN:AN)</f>
        <v>#N/A</v>
      </c>
      <c r="BU324" s="234" t="str" cm="1">
        <f t="array" ref="BU324">_xlfn.XLOOKUP($A324&amp;$B324,'[3]产值及收款计划（2026）'!$A:$A&amp;'[3]产值及收款计划（2026）'!$B:$B,'[3]产值及收款计划（2026）'!BQ:BQ)</f>
        <v>上海建元财务管理有限公司</v>
      </c>
      <c r="BV324" s="235" t="e" cm="1">
        <f t="array" ref="BV324">_xlfn.XLOOKUP($A324&amp;$B324,'[3]产值及收款计划（2026）'!$A:$A&amp;'[3]产值及收款计划（2026）'!$B:$B,'[3]产值及收款计划（2026）'!BR:BR)</f>
        <v>#REF!</v>
      </c>
      <c r="CE324" s="235" cm="1">
        <f t="array" ref="CE324">_xlfn.XLOOKUP($A324&amp;$B324,'[3]产值及收款计划（2026）'!$A:$A&amp;'[3]产值及收款计划（2026）'!$B:$B,'[3]产值及收款计划（2026）'!CA:CA)</f>
        <v>0</v>
      </c>
      <c r="CF324" s="235" cm="1">
        <f t="array" ref="CF324">_xlfn.XLOOKUP($A324&amp;$B324,'[3]产值及收款计划（2026）'!$A:$A&amp;'[3]产值及收款计划（2026）'!$B:$B,'[3]产值及收款计划（2026）'!CB:CB)</f>
        <v>0</v>
      </c>
      <c r="CG324" s="235" cm="1">
        <f t="array" ref="CG324">_xlfn.XLOOKUP($A324&amp;$B324,'[3]产值及收款计划（2026）'!$A:$A&amp;'[3]产值及收款计划（2026）'!$B:$B,'[3]产值及收款计划（2026）'!CC:CC)</f>
        <v>0</v>
      </c>
      <c r="CH324" s="235" cm="1">
        <f t="array" ref="CH324">_xlfn.XLOOKUP($A324&amp;$B324,'[3]产值及收款计划（2026）'!$A:$A&amp;'[3]产值及收款计划（2026）'!$B:$B,'[3]产值及收款计划（2026）'!CD:CD)</f>
        <v>0</v>
      </c>
      <c r="CI324" s="235" cm="1">
        <f t="array" ref="CI324">_xlfn.XLOOKUP($A324&amp;$B324,'[3]产值及收款计划（2026）'!$A:$A&amp;'[3]产值及收款计划（2026）'!$B:$B,'[3]产值及收款计划（2026）'!CE:CE)</f>
        <v>0</v>
      </c>
      <c r="CJ324" s="235" cm="1">
        <f t="array" ref="CJ324">_xlfn.XLOOKUP($A324&amp;$B324,'[3]产值及收款计划（2026）'!$A:$A&amp;'[3]产值及收款计划（2026）'!$B:$B,'[3]产值及收款计划（2026）'!CF:CF)</f>
        <v>0</v>
      </c>
      <c r="CK324" s="235" cm="1">
        <f t="array" ref="CK324">_xlfn.XLOOKUP($A324&amp;$B324,'[3]产值及收款计划（2026）'!$A:$A&amp;'[3]产值及收款计划（2026）'!$B:$B,'[3]产值及收款计划（2026）'!CG:CG)</f>
        <v>0</v>
      </c>
      <c r="CL324" s="235" cm="1">
        <f t="array" ref="CL324">_xlfn.XLOOKUP($A324&amp;$B324,'[3]产值及收款计划（2026）'!$A:$A&amp;'[3]产值及收款计划（2026）'!$B:$B,'[3]产值及收款计划（2026）'!CH:CH)</f>
        <v>0</v>
      </c>
      <c r="CM324" s="235" cm="1">
        <f t="array" ref="CM324">_xlfn.XLOOKUP($A324&amp;$B324,'[3]产值及收款计划（2026）'!$A:$A&amp;'[3]产值及收款计划（2026）'!$B:$B,'[3]产值及收款计划（2026）'!CI:CI)</f>
        <v>0</v>
      </c>
      <c r="CN324" s="235" cm="1">
        <f t="array" ref="CN324">_xlfn.XLOOKUP($A324&amp;$B324,'[3]产值及收款计划（2026）'!$A:$A&amp;'[3]产值及收款计划（2026）'!$B:$B,'[3]产值及收款计划（2026）'!CJ:CJ)</f>
        <v>0</v>
      </c>
      <c r="CO324" s="235" cm="1">
        <f t="array" ref="CO324">_xlfn.XLOOKUP($A324&amp;$B324,'[3]产值及收款计划（2026）'!$A:$A&amp;'[3]产值及收款计划（2026）'!$B:$B,'[3]产值及收款计划（2026）'!CK:CK)</f>
        <v>0</v>
      </c>
      <c r="CP324" s="235" cm="1">
        <f t="array" ref="CP324">_xlfn.XLOOKUP($A324&amp;$B324,'[3]产值及收款计划（2026）'!$A:$A&amp;'[3]产值及收款计划（2026）'!$B:$B,'[3]产值及收款计划（2026）'!CL:CL)</f>
        <v>0</v>
      </c>
      <c r="DE324" s="235" cm="1">
        <f t="array" ref="DE324">_xlfn.XLOOKUP($A324&amp;$B324,'[3]产值及收款计划（2026）'!$A:$A&amp;'[3]产值及收款计划（2026）'!$B:$B,'[3]产值及收款计划（2026）'!DA:DA)</f>
        <v>36.25</v>
      </c>
      <c r="DF324" s="235" cm="1">
        <f t="array" ref="DF324">_xlfn.XLOOKUP($A324&amp;$B324,'[3]产值及收款计划（2026）'!$A:$A&amp;'[3]产值及收款计划（2026）'!$B:$B,'[3]产值及收款计划（2026）'!DB:DB)</f>
        <v>0</v>
      </c>
      <c r="DG324" s="235" cm="1">
        <f t="array" ref="DG324">_xlfn.XLOOKUP($A324&amp;$B324,'[3]产值及收款计划（2026）'!$A:$A&amp;'[3]产值及收款计划（2026）'!$B:$B,'[3]产值及收款计划（2026）'!DC:DC)</f>
        <v>0</v>
      </c>
      <c r="DH324" s="235" cm="1">
        <f t="array" ref="DH324">_xlfn.XLOOKUP($A324&amp;$B324,'[3]产值及收款计划（2026）'!$A:$A&amp;'[3]产值及收款计划（2026）'!$B:$B,'[3]产值及收款计划（2026）'!DD:DD)</f>
        <v>0</v>
      </c>
      <c r="DI324" s="235" cm="1">
        <f t="array" ref="DI324">_xlfn.XLOOKUP($A324&amp;$B324,'[3]产值及收款计划（2026）'!$A:$A&amp;'[3]产值及收款计划（2026）'!$B:$B,'[3]产值及收款计划（2026）'!DE:DE)</f>
        <v>0</v>
      </c>
      <c r="DJ324" s="235" cm="1">
        <f t="array" ref="DJ324">_xlfn.XLOOKUP($A324&amp;$B324,'[3]产值及收款计划（2026）'!$A:$A&amp;'[3]产值及收款计划（2026）'!$B:$B,'[3]产值及收款计划（2026）'!DF:DF)</f>
        <v>0</v>
      </c>
      <c r="DK324" s="235" cm="1">
        <f t="array" ref="DK324">_xlfn.XLOOKUP($A324&amp;$B324,'[3]产值及收款计划（2026）'!$A:$A&amp;'[3]产值及收款计划（2026）'!$B:$B,'[3]产值及收款计划（2026）'!DG:DG)</f>
        <v>0</v>
      </c>
      <c r="DL324" s="235" cm="1">
        <f t="array" ref="DL324">_xlfn.XLOOKUP($A324&amp;$B324,'[3]产值及收款计划（2026）'!$A:$A&amp;'[3]产值及收款计划（2026）'!$B:$B,'[3]产值及收款计划（2026）'!DH:DH)</f>
        <v>0</v>
      </c>
      <c r="DM324" s="235" cm="1">
        <f t="array" ref="DM324">_xlfn.XLOOKUP($A324&amp;$B324,'[3]产值及收款计划（2026）'!$A:$A&amp;'[3]产值及收款计划（2026）'!$B:$B,'[3]产值及收款计划（2026）'!DI:DI)</f>
        <v>0</v>
      </c>
      <c r="DN324" s="235" cm="1">
        <f t="array" ref="DN324">_xlfn.XLOOKUP($A324&amp;$B324,'[3]产值及收款计划（2026）'!$A:$A&amp;'[3]产值及收款计划（2026）'!$B:$B,'[3]产值及收款计划（2026）'!DJ:DJ)</f>
        <v>0</v>
      </c>
      <c r="DO324" s="235" cm="1">
        <f t="array" ref="DO324">_xlfn.XLOOKUP($A324&amp;$B324,'[3]产值及收款计划（2026）'!$A:$A&amp;'[3]产值及收款计划（2026）'!$B:$B,'[3]产值及收款计划（2026）'!DK:DK)</f>
        <v>0</v>
      </c>
      <c r="DP324" s="235" cm="1">
        <f t="array" ref="DP324">_xlfn.XLOOKUP($A324&amp;$B324,'[3]产值及收款计划（2026）'!$A:$A&amp;'[3]产值及收款计划（2026）'!$B:$B,'[3]产值及收款计划（2026）'!DL:DL)</f>
        <v>0</v>
      </c>
      <c r="DQ324" s="243"/>
      <c r="DR324" s="229"/>
    </row>
    <row r="325" ht="20.25" spans="1:122">
      <c r="A325" s="233">
        <f t="shared" si="21"/>
        <v>33</v>
      </c>
      <c r="B325" s="233" t="s">
        <v>27</v>
      </c>
      <c r="C325" s="234" t="str" cm="1">
        <f t="array" ref="C325">_xlfn.XLOOKUP($A325&amp;$B325,'[3]产值及收款计划（2026）'!$A:$A&amp;'[3]产值及收款计划（2026）'!$B:$B,'[3]产值及收款计划（2026）'!C:C)</f>
        <v>C0CJSG-FW-T-2025023</v>
      </c>
      <c r="D325" s="234" t="str" cm="1">
        <f t="array" ref="D325">_xlfn.XLOOKUP($A325&amp;$B325,'[3]产值及收款计划（2026）'!$A:$A&amp;'[3]产值及收款计划（2026）'!$B:$B,'[3]产值及收款计划（2026）'!D:D)</f>
        <v>2025年城建投资安全等保测评服务</v>
      </c>
      <c r="E325" s="235" cm="1">
        <f t="array" ref="E325">_xlfn.XLOOKUP($A325&amp;$B325,'[3]产值及收款计划（2026）'!$A:$A&amp;'[3]产值及收款计划（2026）'!$B:$B,'[3]产值及收款计划（2026）'!E:E)</f>
        <v>22</v>
      </c>
      <c r="F325" s="235" cm="1">
        <f t="array" ref="F325">_xlfn.XLOOKUP($A325&amp;$B325,'[3]产值及收款计划（2026）'!$A:$A&amp;'[3]产值及收款计划（2026）'!$B:$B,'[3]产值及收款计划（2026）'!F:F)</f>
        <v>22</v>
      </c>
      <c r="G325" s="235" cm="1">
        <f t="array" ref="G325">_xlfn.XLOOKUP($A325&amp;$B325,'[3]产值及收款计划（2026）'!$A:$A&amp;'[3]产值及收款计划（2026）'!$B:$B,'[3]产值及收款计划（2026）'!G:G)</f>
        <v>22</v>
      </c>
      <c r="H325" s="235" cm="1">
        <f t="array" ref="H325">_xlfn.XLOOKUP($A325&amp;$B325,'[3]产值及收款计划（2026）'!$A:$A&amp;'[3]产值及收款计划（2026）'!$B:$B,'[3]产值及收款计划（2026）'!H:H)</f>
        <v>14</v>
      </c>
      <c r="I325" s="236" cm="1">
        <f t="array" ref="I325">_xlfn.XLOOKUP($A325&amp;$B325,'[3]产值及收款计划（2026）'!$A:$A&amp;'[3]产值及收款计划（2026）'!$B:$B,'[3]产值及收款计划（2026）'!I:I)</f>
        <v>0.636363636363636</v>
      </c>
      <c r="J325" s="237" cm="1">
        <f t="array" ref="J325">_xlfn.XLOOKUP($A325&amp;$B325,'[3]产值及收款计划（2026）'!$A:$A&amp;'[3]产值及收款计划（2026）'!$B:$B,'[3]产值及收款计划（2026）'!J:J)</f>
        <v>0.06</v>
      </c>
      <c r="K325" s="235" t="e" cm="1">
        <f t="array" ref="K325">_xlfn.XLOOKUP($A325&amp;$B325,'[3]产值及收款计划（2026）'!$A:$A&amp;'[3]产值及收款计划（2026）'!$B:$B,'[3]产值及收款计划（2026）'!K:K)</f>
        <v>#REF!</v>
      </c>
      <c r="L325" s="235" t="e" cm="1">
        <f t="array" ref="L325">_xlfn.XLOOKUP($A325&amp;$B325,'[3]产值及收款计划（2026）'!$A:$A&amp;'[3]产值及收款计划（2026）'!$B:$B,'[3]产值及收款计划（2026）'!L:L)</f>
        <v>#REF!</v>
      </c>
      <c r="M325" s="235" t="str" cm="1">
        <f t="array" ref="M325">_xlfn.XLOOKUP($A325&amp;$B325,'[3]产值及收款计划（2026）'!$A:$A&amp;'[3]产值及收款计划（2026）'!$B:$B,'[3]产值及收款计划（2026）'!M:M)</f>
        <v>主导</v>
      </c>
      <c r="N325" s="235" cm="1">
        <f t="array" ref="N325">_xlfn.XLOOKUP($A325&amp;$B325,'[3]产值及收款计划（2026）'!$A:$A&amp;'[3]产值及收款计划（2026）'!$B:$B,'[3]产值及收款计划（2026）'!N:N)</f>
        <v>0</v>
      </c>
      <c r="O325" s="235" t="str" cm="1">
        <f t="array" ref="O325">_xlfn.XLOOKUP($A325&amp;$B325,'[3]产值及收款计划（2026）'!$A:$A&amp;'[3]产值及收款计划（2026）'!$B:$B,'[3]产值及收款计划（2026）'!O:O)</f>
        <v>季娜娜</v>
      </c>
      <c r="P325" s="234" t="str" cm="1">
        <f t="array" ref="P325">_xlfn.XLOOKUP($A325&amp;$B325,'[3]产值及收款计划（2026）'!$A:$A&amp;'[3]产值及收款计划（2026）'!$B:$B,'[3]产值及收款计划（2026）'!P:P)</f>
        <v>在建</v>
      </c>
      <c r="Q325" s="235" t="e" cm="1">
        <f t="array" ref="Q325">_xlfn.XLOOKUP($A325&amp;$B325,'[3]产值及收款计划（2026）'!$A:$A&amp;'[3]产值及收款计划（2026）'!$B:$B,'[3]产值及收款计划（2026）'!Q:Q)</f>
        <v>#REF!</v>
      </c>
      <c r="R325" s="235" t="e" cm="1">
        <f t="array" ref="R325">_xlfn.XLOOKUP($A325&amp;$B325,'[3]产值及收款计划（2026）'!$A:$A&amp;'[3]产值及收款计划（2026）'!$B:$B,'[3]产值及收款计划（2026）'!R:R)</f>
        <v>#REF!</v>
      </c>
      <c r="S325" s="235" t="e" cm="1">
        <f t="array" ref="S325">_xlfn.XLOOKUP($A325&amp;$B325,'[3]产值及收款计划（2026）'!$A:$A&amp;'[3]产值及收款计划（2026）'!$B:$B,'[3]产值及收款计划（2026）'!S:S)</f>
        <v>#REF!</v>
      </c>
      <c r="T325" s="235" cm="1">
        <f t="array" ref="T325">_xlfn.XLOOKUP($A325&amp;$B325,'[3]产值及收款计划（2026）'!$A:$A&amp;'[3]产值及收款计划（2026）'!$B:$B,'[3]产值及收款计划（2026）'!T:T)</f>
        <v>15.4</v>
      </c>
      <c r="U325" s="235" cm="1">
        <f t="array" ref="U325">_xlfn.XLOOKUP($A325&amp;$B325,'[3]产值及收款计划（2026）'!$A:$A&amp;'[3]产值及收款计划（2026）'!$B:$B,'[3]产值及收款计划（2026）'!U:U)</f>
        <v>0</v>
      </c>
      <c r="V325" s="235" cm="1">
        <f t="array" ref="V325">_xlfn.XLOOKUP($A325&amp;$B325,'[3]产值及收款计划（2026）'!$A:$A&amp;'[3]产值及收款计划（2026）'!$B:$B,'[3]产值及收款计划（2026）'!V:V)</f>
        <v>6.6</v>
      </c>
      <c r="W325" s="235" t="e" cm="1">
        <f t="array" ref="W325">_xlfn.XLOOKUP($A325&amp;$B325,'[3]产值及收款计划（2026）'!$A:$A&amp;'[3]产值及收款计划（2026）'!$B:$B,'[3]产值及收款计划（2026）'!W:W)</f>
        <v>#REF!</v>
      </c>
      <c r="X325" s="235" t="e" cm="1">
        <f t="array" ref="X325">_xlfn.XLOOKUP($A325&amp;$B325,'[3]产值及收款计划（2026）'!$A:$A&amp;'[3]产值及收款计划（2026）'!$B:$B,'[3]产值及收款计划（2026）'!X:X)</f>
        <v>#REF!</v>
      </c>
      <c r="Y325" s="235" t="e" cm="1">
        <f t="array" ref="Y325">_xlfn.XLOOKUP($A325&amp;$B325,'[3]产值及收款计划（2026）'!$A:$A&amp;'[3]产值及收款计划（2026）'!$B:$B,'[3]产值及收款计划（2026）'!Y:Y)</f>
        <v>#REF!</v>
      </c>
      <c r="Z325" s="235" t="e" cm="1">
        <f t="array" ref="Z325">_xlfn.XLOOKUP($A325&amp;$B325,'[3]产值及收款计划（2026）'!$A:$A&amp;'[3]产值及收款计划（2026）'!$B:$B,'[3]产值及收款计划（2026）'!Z:Z)</f>
        <v>#REF!</v>
      </c>
      <c r="AA325" s="235" cm="1">
        <f t="array" ref="AA325">_xlfn.XLOOKUP($A325&amp;$B325,'[3]产值及收款计划（2026）'!$A:$A&amp;'[3]产值及收款计划（2026）'!$B:$B,'[3]产值及收款计划（2026）'!AA:AA)</f>
        <v>6.6</v>
      </c>
      <c r="AB325" s="235" cm="1">
        <f t="array" ref="AB325">_xlfn.XLOOKUP($A325&amp;$B325,'[3]产值及收款计划（2026）'!$A:$A&amp;'[3]产值及收款计划（2026）'!$B:$B,'[3]产值及收款计划（2026）'!AB:AB)</f>
        <v>6.6</v>
      </c>
      <c r="AC325" s="235" cm="1">
        <f t="array" ref="AC325">_xlfn.XLOOKUP($A325&amp;$B325,'[3]产值及收款计划（2026）'!$A:$A&amp;'[3]产值及收款计划（2026）'!$B:$B,'[3]产值及收款计划（2026）'!AC:AC)</f>
        <v>6.6</v>
      </c>
      <c r="AD325" s="235" cm="1">
        <f t="array" ref="AD325">_xlfn.XLOOKUP($A325&amp;$B325,'[3]产值及收款计划（2026）'!$A:$A&amp;'[3]产值及收款计划（2026）'!$B:$B,'[3]产值及收款计划（2026）'!AD:AD)</f>
        <v>0</v>
      </c>
      <c r="AE325" s="235" cm="1">
        <f t="array" ref="AE325">_xlfn.XLOOKUP($A325&amp;$B325,'[3]产值及收款计划（2026）'!$A:$A&amp;'[3]产值及收款计划（2026）'!$B:$B,'[3]产值及收款计划（2026）'!AE:AE)</f>
        <v>0</v>
      </c>
      <c r="AF325" s="235" cm="1">
        <f t="array" ref="AF325">_xlfn.XLOOKUP($A325&amp;$B325,'[3]产值及收款计划（2026）'!$A:$A&amp;'[3]产值及收款计划（2026）'!$B:$B,'[3]产值及收款计划（2026）'!AF:AF)</f>
        <v>0</v>
      </c>
      <c r="AG325" s="235" cm="1">
        <f t="array" ref="AG325">_xlfn.XLOOKUP($A325&amp;$B325,'[3]产值及收款计划（2026）'!$A:$A&amp;'[3]产值及收款计划（2026）'!$B:$B,'[3]产值及收款计划（2026）'!AG:AG)</f>
        <v>0</v>
      </c>
      <c r="AH325" s="235" cm="1">
        <f t="array" ref="AH325">_xlfn.XLOOKUP($A325&amp;$B325,'[3]产值及收款计划（2026）'!$A:$A&amp;'[3]产值及收款计划（2026）'!$B:$B,'[3]产值及收款计划（2026）'!AH:AH)</f>
        <v>0</v>
      </c>
      <c r="AI325" s="235" cm="1">
        <f t="array" ref="AI325">_xlfn.XLOOKUP($A325&amp;$B325,'[3]产值及收款计划（2026）'!$A:$A&amp;'[3]产值及收款计划（2026）'!$B:$B,'[3]产值及收款计划（2026）'!AI:AI)</f>
        <v>0</v>
      </c>
      <c r="AJ325" s="235" cm="1">
        <f t="array" ref="AJ325">_xlfn.XLOOKUP($A325&amp;$B325,'[3]产值及收款计划（2026）'!$A:$A&amp;'[3]产值及收款计划（2026）'!$B:$B,'[3]产值及收款计划（2026）'!AJ:AJ)</f>
        <v>0</v>
      </c>
      <c r="AK325" s="235" cm="1">
        <f t="array" ref="AK325">_xlfn.XLOOKUP($A325&amp;$B325,'[3]产值及收款计划（2026）'!$A:$A&amp;'[3]产值及收款计划（2026）'!$B:$B,'[3]产值及收款计划（2026）'!AK:AK)</f>
        <v>0</v>
      </c>
      <c r="AL325" s="235" cm="1">
        <f t="array" ref="AL325">_xlfn.XLOOKUP($A325&amp;$B325,'[3]产值及收款计划（2026）'!$A:$A&amp;'[3]产值及收款计划（2026）'!$B:$B,'[3]产值及收款计划（2026）'!AL:AL)</f>
        <v>0</v>
      </c>
      <c r="AM325" s="242" cm="1">
        <f t="array" ref="AM325">_xlfn.LET(_xlpm.勾选月份状态数组,TRANSPOSE('PPT(12-15页）-TOP10'!$A$3:$A$14),_xlpm.选择数据区,IF('PPT(12-15页）-TOP10'!$E$3="收款",$BA325:$BL325,$AA325:$AL325),SUM(_xlfn._xlws.FILTER(_xlpm.选择数据区,_xlpm.勾选月份状态数组,"")))</f>
        <v>0</v>
      </c>
      <c r="AN325" s="235" t="e">
        <f>_xlfn.XLOOKUP($C325,应收未收表!$T:$T,应收未收表!AA:AA)</f>
        <v>#N/A</v>
      </c>
      <c r="AO325" s="235" t="e">
        <f>_xlfn.XLOOKUP($C325,应收未收表!$T:$T,应收未收表!AB:AB)</f>
        <v>#N/A</v>
      </c>
      <c r="AP325" s="235" t="e">
        <f>_xlfn.XLOOKUP($C325,应收未收表!$T:$T,应收未收表!AC:AC)</f>
        <v>#N/A</v>
      </c>
      <c r="AQ325" s="235" t="e">
        <f>_xlfn.XLOOKUP($C325,应收未收表!$T:$T,应收未收表!AE:AE)</f>
        <v>#N/A</v>
      </c>
      <c r="AR325" s="235" t="e">
        <f>_xlfn.XLOOKUP($C325,应收未收表!$T:$T,应收未收表!AF:AF)</f>
        <v>#N/A</v>
      </c>
      <c r="AS325" s="235" t="e" cm="1">
        <f t="array" ref="AS325">_xlfn.XLOOKUP($A325&amp;$B325,'[3]产值及收款计划（2026）'!$A:$A&amp;'[3]产值及收款计划（2026）'!$B:$B,'[3]产值及收款计划（2026）'!AS:AS)</f>
        <v>#REF!</v>
      </c>
      <c r="AT325" s="235" t="e" cm="1">
        <f t="array" ref="AT325">_xlfn.XLOOKUP($A325&amp;$B325,'[3]产值及收款计划（2026）'!$A:$A&amp;'[3]产值及收款计划（2026）'!$B:$B,'[3]产值及收款计划（2026）'!AT:AT)</f>
        <v>#REF!</v>
      </c>
      <c r="AU325" s="235" t="e" cm="1">
        <f t="array" ref="AU325">_xlfn.XLOOKUP($A325&amp;$B325,'[3]产值及收款计划（2026）'!$A:$A&amp;'[3]产值及收款计划（2026）'!$B:$B,'[3]产值及收款计划（2026）'!AU:AU)</f>
        <v>#REF!</v>
      </c>
      <c r="AV325" s="235" t="e" cm="1">
        <f t="array" ref="AV325">_xlfn.XLOOKUP($A325&amp;$B325,'[3]产值及收款计划（2026）'!$A:$A&amp;'[3]产值及收款计划（2026）'!$B:$B,'[3]产值及收款计划（2026）'!AV:AV)</f>
        <v>#REF!</v>
      </c>
      <c r="AW325" s="235" cm="1">
        <f t="array" ref="AW325">_xlfn.XLOOKUP($A325&amp;$B325,'[3]产值及收款计划（2026）'!$A:$A&amp;'[3]产值及收款计划（2026）'!$B:$B,'[3]产值及收款计划（2026）'!AW:AW)</f>
        <v>15.4</v>
      </c>
      <c r="AX325" s="235" cm="1">
        <f t="array" ref="AX325">_xlfn.XLOOKUP($A325&amp;$B325,'[3]产值及收款计划（2026）'!$A:$A&amp;'[3]产值及收款计划（2026）'!$B:$B,'[3]产值及收款计划（2026）'!AX:AX)</f>
        <v>6.6</v>
      </c>
      <c r="AY325" s="235" cm="1">
        <f t="array" ref="AY325">_xlfn.XLOOKUP($A325&amp;$B325,'[3]产值及收款计划（2026）'!$A:$A&amp;'[3]产值及收款计划（2026）'!$B:$B,'[3]产值及收款计划（2026）'!AY:AY)</f>
        <v>0</v>
      </c>
      <c r="AZ325" s="235" cm="1">
        <f t="array" ref="AZ325">_xlfn.XLOOKUP($A325&amp;$B325,'[3]产值及收款计划（2026）'!$A:$A&amp;'[3]产值及收款计划（2026）'!$B:$B,'[3]产值及收款计划（2026）'!AZ:AZ)</f>
        <v>-6.6</v>
      </c>
      <c r="BA325" s="235" cm="1">
        <f t="array" ref="BA325">_xlfn.XLOOKUP($A325&amp;$B325,'[3]产值及收款计划（2026）'!$A:$A&amp;'[3]产值及收款计划（2026）'!$B:$B,'[3]产值及收款计划（2026）'!BA:BA)</f>
        <v>0</v>
      </c>
      <c r="BB325" s="235" cm="1">
        <f t="array" ref="BB325">_xlfn.XLOOKUP($A325&amp;$B325,'[3]产值及收款计划（2026）'!$A:$A&amp;'[3]产值及收款计划（2026）'!$B:$B,'[3]产值及收款计划（2026）'!BB:BB)</f>
        <v>6.6</v>
      </c>
      <c r="BC325" s="235" cm="1">
        <f t="array" ref="BC325">_xlfn.XLOOKUP($A325&amp;$B325,'[3]产值及收款计划（2026）'!$A:$A&amp;'[3]产值及收款计划（2026）'!$B:$B,'[3]产值及收款计划（2026）'!BC:BC)</f>
        <v>0</v>
      </c>
      <c r="BD325" s="235" cm="1">
        <f t="array" ref="BD325">_xlfn.XLOOKUP($A325&amp;$B325,'[3]产值及收款计划（2026）'!$A:$A&amp;'[3]产值及收款计划（2026）'!$B:$B,'[3]产值及收款计划（2026）'!BD:BD)</f>
        <v>0</v>
      </c>
      <c r="BE325" s="235" cm="1">
        <f t="array" ref="BE325">_xlfn.XLOOKUP($A325&amp;$B325,'[3]产值及收款计划（2026）'!$A:$A&amp;'[3]产值及收款计划（2026）'!$B:$B,'[3]产值及收款计划（2026）'!BE:BE)</f>
        <v>0</v>
      </c>
      <c r="BF325" s="235" cm="1">
        <f t="array" ref="BF325">_xlfn.XLOOKUP($A325&amp;$B325,'[3]产值及收款计划（2026）'!$A:$A&amp;'[3]产值及收款计划（2026）'!$B:$B,'[3]产值及收款计划（2026）'!BF:BF)</f>
        <v>0</v>
      </c>
      <c r="BG325" s="235" cm="1">
        <f t="array" ref="BG325">_xlfn.XLOOKUP($A325&amp;$B325,'[3]产值及收款计划（2026）'!$A:$A&amp;'[3]产值及收款计划（2026）'!$B:$B,'[3]产值及收款计划（2026）'!BG:BG)</f>
        <v>0</v>
      </c>
      <c r="BH325" s="235" cm="1">
        <f t="array" ref="BH325">_xlfn.XLOOKUP($A325&amp;$B325,'[3]产值及收款计划（2026）'!$A:$A&amp;'[3]产值及收款计划（2026）'!$B:$B,'[3]产值及收款计划（2026）'!BH:BH)</f>
        <v>0</v>
      </c>
      <c r="BI325" s="235" cm="1">
        <f t="array" ref="BI325">_xlfn.XLOOKUP($A325&amp;$B325,'[3]产值及收款计划（2026）'!$A:$A&amp;'[3]产值及收款计划（2026）'!$B:$B,'[3]产值及收款计划（2026）'!BI:BI)</f>
        <v>0</v>
      </c>
      <c r="BJ325" s="235" cm="1">
        <f t="array" ref="BJ325">_xlfn.XLOOKUP($A325&amp;$B325,'[3]产值及收款计划（2026）'!$A:$A&amp;'[3]产值及收款计划（2026）'!$B:$B,'[3]产值及收款计划（2026）'!BJ:BJ)</f>
        <v>0</v>
      </c>
      <c r="BK325" s="235" cm="1">
        <f t="array" ref="BK325">_xlfn.XLOOKUP($A325&amp;$B325,'[3]产值及收款计划（2026）'!$A:$A&amp;'[3]产值及收款计划（2026）'!$B:$B,'[3]产值及收款计划（2026）'!BK:BK)</f>
        <v>0</v>
      </c>
      <c r="BL325" s="235" cm="1">
        <f t="array" ref="BL325">_xlfn.XLOOKUP($A325&amp;$B325,'[3]产值及收款计划（2026）'!$A:$A&amp;'[3]产值及收款计划（2026）'!$B:$B,'[3]产值及收款计划（2026）'!BL:BL)</f>
        <v>0</v>
      </c>
      <c r="BM325" s="235"/>
      <c r="BN325" s="235"/>
      <c r="BO325" s="235"/>
      <c r="BP325" s="235"/>
      <c r="BQ325" s="235">
        <f>_xlfn.XLOOKUP($C325,应收未收表!$AJ:$AJ,应收未收表!AK:AK)</f>
        <v>15</v>
      </c>
      <c r="BR325" s="235">
        <f>_xlfn.XLOOKUP($C325,应收未收表!$AJ:$AJ,应收未收表!AL:AL)</f>
        <v>7</v>
      </c>
      <c r="BS325" s="235">
        <f>_xlfn.XLOOKUP($C325,应收未收表!$AJ:$AJ,应收未收表!AM:AM)</f>
        <v>0</v>
      </c>
      <c r="BT325" s="235">
        <f>_xlfn.XLOOKUP($C325,应收未收表!$AJ:$AJ,应收未收表!AN:AN)</f>
        <v>0</v>
      </c>
      <c r="BU325" s="234" t="str" cm="1">
        <f t="array" ref="BU325">_xlfn.XLOOKUP($A325&amp;$B325,'[3]产值及收款计划（2026）'!$A:$A&amp;'[3]产值及收款计划（2026）'!$B:$B,'[3]产值及收款计划（2026）'!BQ:BQ)</f>
        <v>上海基础设施建设发展（集团）有限公司</v>
      </c>
      <c r="BV325" s="235" t="e" cm="1">
        <f t="array" ref="BV325">_xlfn.XLOOKUP($A325&amp;$B325,'[3]产值及收款计划（2026）'!$A:$A&amp;'[3]产值及收款计划（2026）'!$B:$B,'[3]产值及收款计划（2026）'!BR:BR)</f>
        <v>#REF!</v>
      </c>
      <c r="CE325" s="235" cm="1">
        <f t="array" ref="CE325">_xlfn.XLOOKUP($A325&amp;$B325,'[3]产值及收款计划（2026）'!$A:$A&amp;'[3]产值及收款计划（2026）'!$B:$B,'[3]产值及收款计划（2026）'!CA:CA)</f>
        <v>0</v>
      </c>
      <c r="CF325" s="235" cm="1">
        <f t="array" ref="CF325">_xlfn.XLOOKUP($A325&amp;$B325,'[3]产值及收款计划（2026）'!$A:$A&amp;'[3]产值及收款计划（2026）'!$B:$B,'[3]产值及收款计划（2026）'!CB:CB)</f>
        <v>0</v>
      </c>
      <c r="CG325" s="235" cm="1">
        <f t="array" ref="CG325">_xlfn.XLOOKUP($A325&amp;$B325,'[3]产值及收款计划（2026）'!$A:$A&amp;'[3]产值及收款计划（2026）'!$B:$B,'[3]产值及收款计划（2026）'!CC:CC)</f>
        <v>0</v>
      </c>
      <c r="CH325" s="235" cm="1">
        <f t="array" ref="CH325">_xlfn.XLOOKUP($A325&amp;$B325,'[3]产值及收款计划（2026）'!$A:$A&amp;'[3]产值及收款计划（2026）'!$B:$B,'[3]产值及收款计划（2026）'!CD:CD)</f>
        <v>0</v>
      </c>
      <c r="CI325" s="235" cm="1">
        <f t="array" ref="CI325">_xlfn.XLOOKUP($A325&amp;$B325,'[3]产值及收款计划（2026）'!$A:$A&amp;'[3]产值及收款计划（2026）'!$B:$B,'[3]产值及收款计划（2026）'!CE:CE)</f>
        <v>0</v>
      </c>
      <c r="CJ325" s="235" cm="1">
        <f t="array" ref="CJ325">_xlfn.XLOOKUP($A325&amp;$B325,'[3]产值及收款计划（2026）'!$A:$A&amp;'[3]产值及收款计划（2026）'!$B:$B,'[3]产值及收款计划（2026）'!CF:CF)</f>
        <v>0</v>
      </c>
      <c r="CK325" s="235" cm="1">
        <f t="array" ref="CK325">_xlfn.XLOOKUP($A325&amp;$B325,'[3]产值及收款计划（2026）'!$A:$A&amp;'[3]产值及收款计划（2026）'!$B:$B,'[3]产值及收款计划（2026）'!CG:CG)</f>
        <v>0</v>
      </c>
      <c r="CL325" s="235" cm="1">
        <f t="array" ref="CL325">_xlfn.XLOOKUP($A325&amp;$B325,'[3]产值及收款计划（2026）'!$A:$A&amp;'[3]产值及收款计划（2026）'!$B:$B,'[3]产值及收款计划（2026）'!CH:CH)</f>
        <v>0</v>
      </c>
      <c r="CM325" s="235" cm="1">
        <f t="array" ref="CM325">_xlfn.XLOOKUP($A325&amp;$B325,'[3]产值及收款计划（2026）'!$A:$A&amp;'[3]产值及收款计划（2026）'!$B:$B,'[3]产值及收款计划（2026）'!CI:CI)</f>
        <v>0</v>
      </c>
      <c r="CN325" s="235" cm="1">
        <f t="array" ref="CN325">_xlfn.XLOOKUP($A325&amp;$B325,'[3]产值及收款计划（2026）'!$A:$A&amp;'[3]产值及收款计划（2026）'!$B:$B,'[3]产值及收款计划（2026）'!CJ:CJ)</f>
        <v>0</v>
      </c>
      <c r="CO325" s="235" cm="1">
        <f t="array" ref="CO325">_xlfn.XLOOKUP($A325&amp;$B325,'[3]产值及收款计划（2026）'!$A:$A&amp;'[3]产值及收款计划（2026）'!$B:$B,'[3]产值及收款计划（2026）'!CK:CK)</f>
        <v>0</v>
      </c>
      <c r="CP325" s="235" cm="1">
        <f t="array" ref="CP325">_xlfn.XLOOKUP($A325&amp;$B325,'[3]产值及收款计划（2026）'!$A:$A&amp;'[3]产值及收款计划（2026）'!$B:$B,'[3]产值及收款计划（2026）'!CL:CL)</f>
        <v>0</v>
      </c>
      <c r="DE325" s="235" cm="1">
        <f t="array" ref="DE325">_xlfn.XLOOKUP($A325&amp;$B325,'[3]产值及收款计划（2026）'!$A:$A&amp;'[3]产值及收款计划（2026）'!$B:$B,'[3]产值及收款计划（2026）'!DA:DA)</f>
        <v>0</v>
      </c>
      <c r="DF325" s="235" cm="1">
        <f t="array" ref="DF325">_xlfn.XLOOKUP($A325&amp;$B325,'[3]产值及收款计划（2026）'!$A:$A&amp;'[3]产值及收款计划（2026）'!$B:$B,'[3]产值及收款计划（2026）'!DB:DB)</f>
        <v>6.6</v>
      </c>
      <c r="DG325" s="235" cm="1">
        <f t="array" ref="DG325">_xlfn.XLOOKUP($A325&amp;$B325,'[3]产值及收款计划（2026）'!$A:$A&amp;'[3]产值及收款计划（2026）'!$B:$B,'[3]产值及收款计划（2026）'!DC:DC)</f>
        <v>0</v>
      </c>
      <c r="DH325" s="235" cm="1">
        <f t="array" ref="DH325">_xlfn.XLOOKUP($A325&amp;$B325,'[3]产值及收款计划（2026）'!$A:$A&amp;'[3]产值及收款计划（2026）'!$B:$B,'[3]产值及收款计划（2026）'!DD:DD)</f>
        <v>0</v>
      </c>
      <c r="DI325" s="235" cm="1">
        <f t="array" ref="DI325">_xlfn.XLOOKUP($A325&amp;$B325,'[3]产值及收款计划（2026）'!$A:$A&amp;'[3]产值及收款计划（2026）'!$B:$B,'[3]产值及收款计划（2026）'!DE:DE)</f>
        <v>0</v>
      </c>
      <c r="DJ325" s="235" cm="1">
        <f t="array" ref="DJ325">_xlfn.XLOOKUP($A325&amp;$B325,'[3]产值及收款计划（2026）'!$A:$A&amp;'[3]产值及收款计划（2026）'!$B:$B,'[3]产值及收款计划（2026）'!DF:DF)</f>
        <v>0</v>
      </c>
      <c r="DK325" s="235" cm="1">
        <f t="array" ref="DK325">_xlfn.XLOOKUP($A325&amp;$B325,'[3]产值及收款计划（2026）'!$A:$A&amp;'[3]产值及收款计划（2026）'!$B:$B,'[3]产值及收款计划（2026）'!DG:DG)</f>
        <v>0</v>
      </c>
      <c r="DL325" s="235" cm="1">
        <f t="array" ref="DL325">_xlfn.XLOOKUP($A325&amp;$B325,'[3]产值及收款计划（2026）'!$A:$A&amp;'[3]产值及收款计划（2026）'!$B:$B,'[3]产值及收款计划（2026）'!DH:DH)</f>
        <v>0</v>
      </c>
      <c r="DM325" s="235" cm="1">
        <f t="array" ref="DM325">_xlfn.XLOOKUP($A325&amp;$B325,'[3]产值及收款计划（2026）'!$A:$A&amp;'[3]产值及收款计划（2026）'!$B:$B,'[3]产值及收款计划（2026）'!DI:DI)</f>
        <v>0</v>
      </c>
      <c r="DN325" s="235" cm="1">
        <f t="array" ref="DN325">_xlfn.XLOOKUP($A325&amp;$B325,'[3]产值及收款计划（2026）'!$A:$A&amp;'[3]产值及收款计划（2026）'!$B:$B,'[3]产值及收款计划（2026）'!DJ:DJ)</f>
        <v>0</v>
      </c>
      <c r="DO325" s="235" cm="1">
        <f t="array" ref="DO325">_xlfn.XLOOKUP($A325&amp;$B325,'[3]产值及收款计划（2026）'!$A:$A&amp;'[3]产值及收款计划（2026）'!$B:$B,'[3]产值及收款计划（2026）'!DK:DK)</f>
        <v>0</v>
      </c>
      <c r="DP325" s="235" cm="1">
        <f t="array" ref="DP325">_xlfn.XLOOKUP($A325&amp;$B325,'[3]产值及收款计划（2026）'!$A:$A&amp;'[3]产值及收款计划（2026）'!$B:$B,'[3]产值及收款计划（2026）'!DL:DL)</f>
        <v>0</v>
      </c>
      <c r="DQ325" s="243"/>
      <c r="DR325" s="229"/>
    </row>
    <row r="326" ht="20.25" spans="1:122">
      <c r="A326" s="233">
        <f t="shared" si="21"/>
        <v>34</v>
      </c>
      <c r="B326" s="233" t="s">
        <v>27</v>
      </c>
      <c r="C326" s="234" t="str" cm="1">
        <f t="array" ref="C326">_xlfn.XLOOKUP($A326&amp;$B326,'[3]产值及收款计划（2026）'!$A:$A&amp;'[3]产值及收款计划（2026）'!$B:$B,'[3]产值及收款计划（2026）'!C:C)</f>
        <v>C0CJSG-FW-T-2025032</v>
      </c>
      <c r="D326" s="234" t="str" cm="1">
        <f t="array" ref="D326">_xlfn.XLOOKUP($A326&amp;$B326,'[3]产值及收款计划（2026）'!$A:$A&amp;'[3]产值及收款计划（2026）'!$B:$B,'[3]产值及收款计划（2026）'!D:D)</f>
        <v>2025年隧道股份主数据管理平台实施项目</v>
      </c>
      <c r="E326" s="235" cm="1">
        <f t="array" ref="E326">_xlfn.XLOOKUP($A326&amp;$B326,'[3]产值及收款计划（2026）'!$A:$A&amp;'[3]产值及收款计划（2026）'!$B:$B,'[3]产值及收款计划（2026）'!E:E)</f>
        <v>135</v>
      </c>
      <c r="F326" s="235" cm="1">
        <f t="array" ref="F326">_xlfn.XLOOKUP($A326&amp;$B326,'[3]产值及收款计划（2026）'!$A:$A&amp;'[3]产值及收款计划（2026）'!$B:$B,'[3]产值及收款计划（2026）'!F:F)</f>
        <v>135</v>
      </c>
      <c r="G326" s="235" cm="1">
        <f t="array" ref="G326">_xlfn.XLOOKUP($A326&amp;$B326,'[3]产值及收款计划（2026）'!$A:$A&amp;'[3]产值及收款计划（2026）'!$B:$B,'[3]产值及收款计划（2026）'!G:G)</f>
        <v>135</v>
      </c>
      <c r="H326" s="235" cm="1">
        <f t="array" ref="H326">_xlfn.XLOOKUP($A326&amp;$B326,'[3]产值及收款计划（2026）'!$A:$A&amp;'[3]产值及收款计划（2026）'!$B:$B,'[3]产值及收款计划（2026）'!H:H)</f>
        <v>60</v>
      </c>
      <c r="I326" s="236" cm="1">
        <f t="array" ref="I326">_xlfn.XLOOKUP($A326&amp;$B326,'[3]产值及收款计划（2026）'!$A:$A&amp;'[3]产值及收款计划（2026）'!$B:$B,'[3]产值及收款计划（2026）'!I:I)</f>
        <v>0.444444444444444</v>
      </c>
      <c r="J326" s="237" cm="1">
        <f t="array" ref="J326">_xlfn.XLOOKUP($A326&amp;$B326,'[3]产值及收款计划（2026）'!$A:$A&amp;'[3]产值及收款计划（2026）'!$B:$B,'[3]产值及收款计划（2026）'!J:J)</f>
        <v>0.06</v>
      </c>
      <c r="K326" s="235" t="e" cm="1">
        <f t="array" ref="K326">_xlfn.XLOOKUP($A326&amp;$B326,'[3]产值及收款计划（2026）'!$A:$A&amp;'[3]产值及收款计划（2026）'!$B:$B,'[3]产值及收款计划（2026）'!K:K)</f>
        <v>#REF!</v>
      </c>
      <c r="L326" s="235" t="e" cm="1">
        <f t="array" ref="L326">_xlfn.XLOOKUP($A326&amp;$B326,'[3]产值及收款计划（2026）'!$A:$A&amp;'[3]产值及收款计划（2026）'!$B:$B,'[3]产值及收款计划（2026）'!L:L)</f>
        <v>#REF!</v>
      </c>
      <c r="M326" s="235" t="str" cm="1">
        <f t="array" ref="M326">_xlfn.XLOOKUP($A326&amp;$B326,'[3]产值及收款计划（2026）'!$A:$A&amp;'[3]产值及收款计划（2026）'!$B:$B,'[3]产值及收款计划（2026）'!M:M)</f>
        <v>主导</v>
      </c>
      <c r="N326" s="235" cm="1">
        <f t="array" ref="N326">_xlfn.XLOOKUP($A326&amp;$B326,'[3]产值及收款计划（2026）'!$A:$A&amp;'[3]产值及收款计划（2026）'!$B:$B,'[3]产值及收款计划（2026）'!N:N)</f>
        <v>0</v>
      </c>
      <c r="O326" s="235" t="str" cm="1">
        <f t="array" ref="O326">_xlfn.XLOOKUP($A326&amp;$B326,'[3]产值及收款计划（2026）'!$A:$A&amp;'[3]产值及收款计划（2026）'!$B:$B,'[3]产值及收款计划（2026）'!O:O)</f>
        <v>苗麟</v>
      </c>
      <c r="P326" s="234" t="str" cm="1">
        <f t="array" ref="P326">_xlfn.XLOOKUP($A326&amp;$B326,'[3]产值及收款计划（2026）'!$A:$A&amp;'[3]产值及收款计划（2026）'!$B:$B,'[3]产值及收款计划（2026）'!P:P)</f>
        <v>在建</v>
      </c>
      <c r="Q326" s="235" t="e" cm="1">
        <f t="array" ref="Q326">_xlfn.XLOOKUP($A326&amp;$B326,'[3]产值及收款计划（2026）'!$A:$A&amp;'[3]产值及收款计划（2026）'!$B:$B,'[3]产值及收款计划（2026）'!Q:Q)</f>
        <v>#REF!</v>
      </c>
      <c r="R326" s="235" t="e" cm="1">
        <f t="array" ref="R326">_xlfn.XLOOKUP($A326&amp;$B326,'[3]产值及收款计划（2026）'!$A:$A&amp;'[3]产值及收款计划（2026）'!$B:$B,'[3]产值及收款计划（2026）'!R:R)</f>
        <v>#REF!</v>
      </c>
      <c r="S326" s="235" t="e" cm="1">
        <f t="array" ref="S326">_xlfn.XLOOKUP($A326&amp;$B326,'[3]产值及收款计划（2026）'!$A:$A&amp;'[3]产值及收款计划（2026）'!$B:$B,'[3]产值及收款计划（2026）'!S:S)</f>
        <v>#REF!</v>
      </c>
      <c r="T326" s="235" cm="1">
        <f t="array" ref="T326">_xlfn.XLOOKUP($A326&amp;$B326,'[3]产值及收款计划（2026）'!$A:$A&amp;'[3]产值及收款计划（2026）'!$B:$B,'[3]产值及收款计划（2026）'!T:T)</f>
        <v>94.5</v>
      </c>
      <c r="U326" s="235" cm="1">
        <f t="array" ref="U326">_xlfn.XLOOKUP($A326&amp;$B326,'[3]产值及收款计划（2026）'!$A:$A&amp;'[3]产值及收款计划（2026）'!$B:$B,'[3]产值及收款计划（2026）'!U:U)</f>
        <v>0</v>
      </c>
      <c r="V326" s="235" cm="1">
        <f t="array" ref="V326">_xlfn.XLOOKUP($A326&amp;$B326,'[3]产值及收款计划（2026）'!$A:$A&amp;'[3]产值及收款计划（2026）'!$B:$B,'[3]产值及收款计划（2026）'!V:V)</f>
        <v>40.5</v>
      </c>
      <c r="W326" s="235" t="e" cm="1">
        <f t="array" ref="W326">_xlfn.XLOOKUP($A326&amp;$B326,'[3]产值及收款计划（2026）'!$A:$A&amp;'[3]产值及收款计划（2026）'!$B:$B,'[3]产值及收款计划（2026）'!W:W)</f>
        <v>#REF!</v>
      </c>
      <c r="X326" s="235" t="e" cm="1">
        <f t="array" ref="X326">_xlfn.XLOOKUP($A326&amp;$B326,'[3]产值及收款计划（2026）'!$A:$A&amp;'[3]产值及收款计划（2026）'!$B:$B,'[3]产值及收款计划（2026）'!X:X)</f>
        <v>#REF!</v>
      </c>
      <c r="Y326" s="235" t="e" cm="1">
        <f t="array" ref="Y326">_xlfn.XLOOKUP($A326&amp;$B326,'[3]产值及收款计划（2026）'!$A:$A&amp;'[3]产值及收款计划（2026）'!$B:$B,'[3]产值及收款计划（2026）'!Y:Y)</f>
        <v>#REF!</v>
      </c>
      <c r="Z326" s="235" t="e" cm="1">
        <f t="array" ref="Z326">_xlfn.XLOOKUP($A326&amp;$B326,'[3]产值及收款计划（2026）'!$A:$A&amp;'[3]产值及收款计划（2026）'!$B:$B,'[3]产值及收款计划（2026）'!Z:Z)</f>
        <v>#REF!</v>
      </c>
      <c r="AA326" s="235" cm="1">
        <f t="array" ref="AA326">_xlfn.XLOOKUP($A326&amp;$B326,'[3]产值及收款计划（2026）'!$A:$A&amp;'[3]产值及收款计划（2026）'!$B:$B,'[3]产值及收款计划（2026）'!AA:AA)</f>
        <v>0</v>
      </c>
      <c r="AB326" s="235" cm="1">
        <f t="array" ref="AB326">_xlfn.XLOOKUP($A326&amp;$B326,'[3]产值及收款计划（2026）'!$A:$A&amp;'[3]产值及收款计划（2026）'!$B:$B,'[3]产值及收款计划（2026）'!AB:AB)</f>
        <v>40.5</v>
      </c>
      <c r="AC326" s="235" cm="1">
        <f t="array" ref="AC326">_xlfn.XLOOKUP($A326&amp;$B326,'[3]产值及收款计划（2026）'!$A:$A&amp;'[3]产值及收款计划（2026）'!$B:$B,'[3]产值及收款计划（2026）'!AC:AC)</f>
        <v>0</v>
      </c>
      <c r="AD326" s="235" cm="1">
        <f t="array" ref="AD326">_xlfn.XLOOKUP($A326&amp;$B326,'[3]产值及收款计划（2026）'!$A:$A&amp;'[3]产值及收款计划（2026）'!$B:$B,'[3]产值及收款计划（2026）'!AD:AD)</f>
        <v>0</v>
      </c>
      <c r="AE326" s="235" cm="1">
        <f t="array" ref="AE326">_xlfn.XLOOKUP($A326&amp;$B326,'[3]产值及收款计划（2026）'!$A:$A&amp;'[3]产值及收款计划（2026）'!$B:$B,'[3]产值及收款计划（2026）'!AE:AE)</f>
        <v>0</v>
      </c>
      <c r="AF326" s="235" cm="1">
        <f t="array" ref="AF326">_xlfn.XLOOKUP($A326&amp;$B326,'[3]产值及收款计划（2026）'!$A:$A&amp;'[3]产值及收款计划（2026）'!$B:$B,'[3]产值及收款计划（2026）'!AF:AF)</f>
        <v>40.5</v>
      </c>
      <c r="AG326" s="235" cm="1">
        <f t="array" ref="AG326">_xlfn.XLOOKUP($A326&amp;$B326,'[3]产值及收款计划（2026）'!$A:$A&amp;'[3]产值及收款计划（2026）'!$B:$B,'[3]产值及收款计划（2026）'!AG:AG)</f>
        <v>0</v>
      </c>
      <c r="AH326" s="235" cm="1">
        <f t="array" ref="AH326">_xlfn.XLOOKUP($A326&amp;$B326,'[3]产值及收款计划（2026）'!$A:$A&amp;'[3]产值及收款计划（2026）'!$B:$B,'[3]产值及收款计划（2026）'!AH:AH)</f>
        <v>0</v>
      </c>
      <c r="AI326" s="235" cm="1">
        <f t="array" ref="AI326">_xlfn.XLOOKUP($A326&amp;$B326,'[3]产值及收款计划（2026）'!$A:$A&amp;'[3]产值及收款计划（2026）'!$B:$B,'[3]产值及收款计划（2026）'!AI:AI)</f>
        <v>0</v>
      </c>
      <c r="AJ326" s="235" cm="1">
        <f t="array" ref="AJ326">_xlfn.XLOOKUP($A326&amp;$B326,'[3]产值及收款计划（2026）'!$A:$A&amp;'[3]产值及收款计划（2026）'!$B:$B,'[3]产值及收款计划（2026）'!AJ:AJ)</f>
        <v>0</v>
      </c>
      <c r="AK326" s="235" cm="1">
        <f t="array" ref="AK326">_xlfn.XLOOKUP($A326&amp;$B326,'[3]产值及收款计划（2026）'!$A:$A&amp;'[3]产值及收款计划（2026）'!$B:$B,'[3]产值及收款计划（2026）'!AK:AK)</f>
        <v>0</v>
      </c>
      <c r="AL326" s="235" cm="1">
        <f t="array" ref="AL326">_xlfn.XLOOKUP($A326&amp;$B326,'[3]产值及收款计划（2026）'!$A:$A&amp;'[3]产值及收款计划（2026）'!$B:$B,'[3]产值及收款计划（2026）'!AL:AL)</f>
        <v>0</v>
      </c>
      <c r="AM326" s="242" cm="1">
        <f t="array" ref="AM326">_xlfn.LET(_xlpm.勾选月份状态数组,TRANSPOSE('PPT(12-15页）-TOP10'!$A$3:$A$14),_xlpm.选择数据区,IF('PPT(12-15页）-TOP10'!$E$3="收款",$BA326:$BL326,$AA326:$AL326),SUM(_xlfn._xlws.FILTER(_xlpm.选择数据区,_xlpm.勾选月份状态数组,"")))</f>
        <v>40.5</v>
      </c>
      <c r="AN326" s="235" t="e">
        <f>_xlfn.XLOOKUP($C326,应收未收表!$T:$T,应收未收表!AA:AA)</f>
        <v>#N/A</v>
      </c>
      <c r="AO326" s="235" t="e">
        <f>_xlfn.XLOOKUP($C326,应收未收表!$T:$T,应收未收表!AB:AB)</f>
        <v>#N/A</v>
      </c>
      <c r="AP326" s="235" t="e">
        <f>_xlfn.XLOOKUP($C326,应收未收表!$T:$T,应收未收表!AC:AC)</f>
        <v>#N/A</v>
      </c>
      <c r="AQ326" s="235" t="e">
        <f>_xlfn.XLOOKUP($C326,应收未收表!$T:$T,应收未收表!AE:AE)</f>
        <v>#N/A</v>
      </c>
      <c r="AR326" s="235" t="e">
        <f>_xlfn.XLOOKUP($C326,应收未收表!$T:$T,应收未收表!AF:AF)</f>
        <v>#N/A</v>
      </c>
      <c r="AS326" s="235" t="e" cm="1">
        <f t="array" ref="AS326">_xlfn.XLOOKUP($A326&amp;$B326,'[3]产值及收款计划（2026）'!$A:$A&amp;'[3]产值及收款计划（2026）'!$B:$B,'[3]产值及收款计划（2026）'!AS:AS)</f>
        <v>#REF!</v>
      </c>
      <c r="AT326" s="235" t="e" cm="1">
        <f t="array" ref="AT326">_xlfn.XLOOKUP($A326&amp;$B326,'[3]产值及收款计划（2026）'!$A:$A&amp;'[3]产值及收款计划（2026）'!$B:$B,'[3]产值及收款计划（2026）'!AT:AT)</f>
        <v>#REF!</v>
      </c>
      <c r="AU326" s="235" t="e" cm="1">
        <f t="array" ref="AU326">_xlfn.XLOOKUP($A326&amp;$B326,'[3]产值及收款计划（2026）'!$A:$A&amp;'[3]产值及收款计划（2026）'!$B:$B,'[3]产值及收款计划（2026）'!AU:AU)</f>
        <v>#REF!</v>
      </c>
      <c r="AV326" s="235" t="e" cm="1">
        <f t="array" ref="AV326">_xlfn.XLOOKUP($A326&amp;$B326,'[3]产值及收款计划（2026）'!$A:$A&amp;'[3]产值及收款计划（2026）'!$B:$B,'[3]产值及收款计划（2026）'!AV:AV)</f>
        <v>#REF!</v>
      </c>
      <c r="AW326" s="235" cm="1">
        <f t="array" ref="AW326">_xlfn.XLOOKUP($A326&amp;$B326,'[3]产值及收款计划（2026）'!$A:$A&amp;'[3]产值及收款计划（2026）'!$B:$B,'[3]产值及收款计划（2026）'!AW:AW)</f>
        <v>94.5</v>
      </c>
      <c r="AX326" s="235" cm="1">
        <f t="array" ref="AX326">_xlfn.XLOOKUP($A326&amp;$B326,'[3]产值及收款计划（2026）'!$A:$A&amp;'[3]产值及收款计划（2026）'!$B:$B,'[3]产值及收款计划（2026）'!AX:AX)</f>
        <v>0</v>
      </c>
      <c r="AY326" s="235" cm="1">
        <f t="array" ref="AY326">_xlfn.XLOOKUP($A326&amp;$B326,'[3]产值及收款计划（2026）'!$A:$A&amp;'[3]产值及收款计划（2026）'!$B:$B,'[3]产值及收款计划（2026）'!AY:AY)</f>
        <v>40.5</v>
      </c>
      <c r="AZ326" s="235" cm="1">
        <f t="array" ref="AZ326">_xlfn.XLOOKUP($A326&amp;$B326,'[3]产值及收款计划（2026）'!$A:$A&amp;'[3]产值及收款计划（2026）'!$B:$B,'[3]产值及收款计划（2026）'!AZ:AZ)</f>
        <v>0</v>
      </c>
      <c r="BA326" s="235" cm="1">
        <f t="array" ref="BA326">_xlfn.XLOOKUP($A326&amp;$B326,'[3]产值及收款计划（2026）'!$A:$A&amp;'[3]产值及收款计划（2026）'!$B:$B,'[3]产值及收款计划（2026）'!BA:BA)</f>
        <v>40.5</v>
      </c>
      <c r="BB326" s="235" cm="1">
        <f t="array" ref="BB326">_xlfn.XLOOKUP($A326&amp;$B326,'[3]产值及收款计划（2026）'!$A:$A&amp;'[3]产值及收款计划（2026）'!$B:$B,'[3]产值及收款计划（2026）'!BB:BB)</f>
        <v>0</v>
      </c>
      <c r="BC326" s="235" cm="1">
        <f t="array" ref="BC326">_xlfn.XLOOKUP($A326&amp;$B326,'[3]产值及收款计划（2026）'!$A:$A&amp;'[3]产值及收款计划（2026）'!$B:$B,'[3]产值及收款计划（2026）'!BC:BC)</f>
        <v>0</v>
      </c>
      <c r="BD326" s="235" cm="1">
        <f t="array" ref="BD326">_xlfn.XLOOKUP($A326&amp;$B326,'[3]产值及收款计划（2026）'!$A:$A&amp;'[3]产值及收款计划（2026）'!$B:$B,'[3]产值及收款计划（2026）'!BD:BD)</f>
        <v>0</v>
      </c>
      <c r="BE326" s="235" cm="1">
        <f t="array" ref="BE326">_xlfn.XLOOKUP($A326&amp;$B326,'[3]产值及收款计划（2026）'!$A:$A&amp;'[3]产值及收款计划（2026）'!$B:$B,'[3]产值及收款计划（2026）'!BE:BE)</f>
        <v>0</v>
      </c>
      <c r="BF326" s="235" cm="1">
        <f t="array" ref="BF326">_xlfn.XLOOKUP($A326&amp;$B326,'[3]产值及收款计划（2026）'!$A:$A&amp;'[3]产值及收款计划（2026）'!$B:$B,'[3]产值及收款计划（2026）'!BF:BF)</f>
        <v>40.5</v>
      </c>
      <c r="BG326" s="235" cm="1">
        <f t="array" ref="BG326">_xlfn.XLOOKUP($A326&amp;$B326,'[3]产值及收款计划（2026）'!$A:$A&amp;'[3]产值及收款计划（2026）'!$B:$B,'[3]产值及收款计划（2026）'!BG:BG)</f>
        <v>0</v>
      </c>
      <c r="BH326" s="235" cm="1">
        <f t="array" ref="BH326">_xlfn.XLOOKUP($A326&amp;$B326,'[3]产值及收款计划（2026）'!$A:$A&amp;'[3]产值及收款计划（2026）'!$B:$B,'[3]产值及收款计划（2026）'!BH:BH)</f>
        <v>0</v>
      </c>
      <c r="BI326" s="235" cm="1">
        <f t="array" ref="BI326">_xlfn.XLOOKUP($A326&amp;$B326,'[3]产值及收款计划（2026）'!$A:$A&amp;'[3]产值及收款计划（2026）'!$B:$B,'[3]产值及收款计划（2026）'!BI:BI)</f>
        <v>0</v>
      </c>
      <c r="BJ326" s="235" cm="1">
        <f t="array" ref="BJ326">_xlfn.XLOOKUP($A326&amp;$B326,'[3]产值及收款计划（2026）'!$A:$A&amp;'[3]产值及收款计划（2026）'!$B:$B,'[3]产值及收款计划（2026）'!BJ:BJ)</f>
        <v>0</v>
      </c>
      <c r="BK326" s="235" cm="1">
        <f t="array" ref="BK326">_xlfn.XLOOKUP($A326&amp;$B326,'[3]产值及收款计划（2026）'!$A:$A&amp;'[3]产值及收款计划（2026）'!$B:$B,'[3]产值及收款计划（2026）'!BK:BK)</f>
        <v>0</v>
      </c>
      <c r="BL326" s="235" cm="1">
        <f t="array" ref="BL326">_xlfn.XLOOKUP($A326&amp;$B326,'[3]产值及收款计划（2026）'!$A:$A&amp;'[3]产值及收款计划（2026）'!$B:$B,'[3]产值及收款计划（2026）'!BL:BL)</f>
        <v>0</v>
      </c>
      <c r="BM326" s="235"/>
      <c r="BN326" s="235"/>
      <c r="BO326" s="235"/>
      <c r="BP326" s="235"/>
      <c r="BQ326" s="235">
        <f>_xlfn.XLOOKUP($C326,应收未收表!$AJ:$AJ,应收未收表!AK:AK)</f>
        <v>41</v>
      </c>
      <c r="BR326" s="235">
        <f>_xlfn.XLOOKUP($C326,应收未收表!$AJ:$AJ,应收未收表!AL:AL)</f>
        <v>41</v>
      </c>
      <c r="BS326" s="235" t="str">
        <f>_xlfn.XLOOKUP($C326,应收未收表!$AJ:$AJ,应收未收表!AM:AM)</f>
        <v>一季度内无法落实</v>
      </c>
      <c r="BT326" s="235" t="str">
        <f>_xlfn.XLOOKUP($C326,应收未收表!$AJ:$AJ,应收未收表!AN:AN)</f>
        <v>依赖三合一项目主数据进展</v>
      </c>
      <c r="BU326" s="234" t="str" cm="1">
        <f t="array" ref="BU326">_xlfn.XLOOKUP($A326&amp;$B326,'[3]产值及收款计划（2026）'!$A:$A&amp;'[3]产值及收款计划（2026）'!$B:$B,'[3]产值及收款计划（2026）'!BQ:BQ)</f>
        <v>上海隧道工程股份有限公司</v>
      </c>
      <c r="BV326" s="235" t="e" cm="1">
        <f t="array" ref="BV326">_xlfn.XLOOKUP($A326&amp;$B326,'[3]产值及收款计划（2026）'!$A:$A&amp;'[3]产值及收款计划（2026）'!$B:$B,'[3]产值及收款计划（2026）'!BR:BR)</f>
        <v>#REF!</v>
      </c>
      <c r="CE326" s="235" cm="1">
        <f t="array" ref="CE326">_xlfn.XLOOKUP($A326&amp;$B326,'[3]产值及收款计划（2026）'!$A:$A&amp;'[3]产值及收款计划（2026）'!$B:$B,'[3]产值及收款计划（2026）'!CA:CA)</f>
        <v>0</v>
      </c>
      <c r="CF326" s="235" cm="1">
        <f t="array" ref="CF326">_xlfn.XLOOKUP($A326&amp;$B326,'[3]产值及收款计划（2026）'!$A:$A&amp;'[3]产值及收款计划（2026）'!$B:$B,'[3]产值及收款计划（2026）'!CB:CB)</f>
        <v>0</v>
      </c>
      <c r="CG326" s="235" cm="1">
        <f t="array" ref="CG326">_xlfn.XLOOKUP($A326&amp;$B326,'[3]产值及收款计划（2026）'!$A:$A&amp;'[3]产值及收款计划（2026）'!$B:$B,'[3]产值及收款计划（2026）'!CC:CC)</f>
        <v>0</v>
      </c>
      <c r="CH326" s="235" cm="1">
        <f t="array" ref="CH326">_xlfn.XLOOKUP($A326&amp;$B326,'[3]产值及收款计划（2026）'!$A:$A&amp;'[3]产值及收款计划（2026）'!$B:$B,'[3]产值及收款计划（2026）'!CD:CD)</f>
        <v>0</v>
      </c>
      <c r="CI326" s="235" cm="1">
        <f t="array" ref="CI326">_xlfn.XLOOKUP($A326&amp;$B326,'[3]产值及收款计划（2026）'!$A:$A&amp;'[3]产值及收款计划（2026）'!$B:$B,'[3]产值及收款计划（2026）'!CE:CE)</f>
        <v>0</v>
      </c>
      <c r="CJ326" s="235" cm="1">
        <f t="array" ref="CJ326">_xlfn.XLOOKUP($A326&amp;$B326,'[3]产值及收款计划（2026）'!$A:$A&amp;'[3]产值及收款计划（2026）'!$B:$B,'[3]产值及收款计划（2026）'!CF:CF)</f>
        <v>0</v>
      </c>
      <c r="CK326" s="235" cm="1">
        <f t="array" ref="CK326">_xlfn.XLOOKUP($A326&amp;$B326,'[3]产值及收款计划（2026）'!$A:$A&amp;'[3]产值及收款计划（2026）'!$B:$B,'[3]产值及收款计划（2026）'!CG:CG)</f>
        <v>0</v>
      </c>
      <c r="CL326" s="235" cm="1">
        <f t="array" ref="CL326">_xlfn.XLOOKUP($A326&amp;$B326,'[3]产值及收款计划（2026）'!$A:$A&amp;'[3]产值及收款计划（2026）'!$B:$B,'[3]产值及收款计划（2026）'!CH:CH)</f>
        <v>0</v>
      </c>
      <c r="CM326" s="235" cm="1">
        <f t="array" ref="CM326">_xlfn.XLOOKUP($A326&amp;$B326,'[3]产值及收款计划（2026）'!$A:$A&amp;'[3]产值及收款计划（2026）'!$B:$B,'[3]产值及收款计划（2026）'!CI:CI)</f>
        <v>0</v>
      </c>
      <c r="CN326" s="235" cm="1">
        <f t="array" ref="CN326">_xlfn.XLOOKUP($A326&amp;$B326,'[3]产值及收款计划（2026）'!$A:$A&amp;'[3]产值及收款计划（2026）'!$B:$B,'[3]产值及收款计划（2026）'!CJ:CJ)</f>
        <v>0</v>
      </c>
      <c r="CO326" s="235" cm="1">
        <f t="array" ref="CO326">_xlfn.XLOOKUP($A326&amp;$B326,'[3]产值及收款计划（2026）'!$A:$A&amp;'[3]产值及收款计划（2026）'!$B:$B,'[3]产值及收款计划（2026）'!CK:CK)</f>
        <v>0</v>
      </c>
      <c r="CP326" s="235" cm="1">
        <f t="array" ref="CP326">_xlfn.XLOOKUP($A326&amp;$B326,'[3]产值及收款计划（2026）'!$A:$A&amp;'[3]产值及收款计划（2026）'!$B:$B,'[3]产值及收款计划（2026）'!CL:CL)</f>
        <v>0</v>
      </c>
      <c r="DE326" s="235" cm="1">
        <f t="array" ref="DE326">_xlfn.XLOOKUP($A326&amp;$B326,'[3]产值及收款计划（2026）'!$A:$A&amp;'[3]产值及收款计划（2026）'!$B:$B,'[3]产值及收款计划（2026）'!DA:DA)</f>
        <v>0</v>
      </c>
      <c r="DF326" s="235" cm="1">
        <f t="array" ref="DF326">_xlfn.XLOOKUP($A326&amp;$B326,'[3]产值及收款计划（2026）'!$A:$A&amp;'[3]产值及收款计划（2026）'!$B:$B,'[3]产值及收款计划（2026）'!DB:DB)</f>
        <v>0</v>
      </c>
      <c r="DG326" s="235" cm="1">
        <f t="array" ref="DG326">_xlfn.XLOOKUP($A326&amp;$B326,'[3]产值及收款计划（2026）'!$A:$A&amp;'[3]产值及收款计划（2026）'!$B:$B,'[3]产值及收款计划（2026）'!DC:DC)</f>
        <v>0</v>
      </c>
      <c r="DH326" s="235" cm="1">
        <f t="array" ref="DH326">_xlfn.XLOOKUP($A326&amp;$B326,'[3]产值及收款计划（2026）'!$A:$A&amp;'[3]产值及收款计划（2026）'!$B:$B,'[3]产值及收款计划（2026）'!DD:DD)</f>
        <v>0</v>
      </c>
      <c r="DI326" s="235" cm="1">
        <f t="array" ref="DI326">_xlfn.XLOOKUP($A326&amp;$B326,'[3]产值及收款计划（2026）'!$A:$A&amp;'[3]产值及收款计划（2026）'!$B:$B,'[3]产值及收款计划（2026）'!DE:DE)</f>
        <v>0</v>
      </c>
      <c r="DJ326" s="235" cm="1">
        <f t="array" ref="DJ326">_xlfn.XLOOKUP($A326&amp;$B326,'[3]产值及收款计划（2026）'!$A:$A&amp;'[3]产值及收款计划（2026）'!$B:$B,'[3]产值及收款计划（2026）'!DF:DF)</f>
        <v>0</v>
      </c>
      <c r="DK326" s="235" cm="1">
        <f t="array" ref="DK326">_xlfn.XLOOKUP($A326&amp;$B326,'[3]产值及收款计划（2026）'!$A:$A&amp;'[3]产值及收款计划（2026）'!$B:$B,'[3]产值及收款计划（2026）'!DG:DG)</f>
        <v>0</v>
      </c>
      <c r="DL326" s="235" cm="1">
        <f t="array" ref="DL326">_xlfn.XLOOKUP($A326&amp;$B326,'[3]产值及收款计划（2026）'!$A:$A&amp;'[3]产值及收款计划（2026）'!$B:$B,'[3]产值及收款计划（2026）'!DH:DH)</f>
        <v>0</v>
      </c>
      <c r="DM326" s="235" cm="1">
        <f t="array" ref="DM326">_xlfn.XLOOKUP($A326&amp;$B326,'[3]产值及收款计划（2026）'!$A:$A&amp;'[3]产值及收款计划（2026）'!$B:$B,'[3]产值及收款计划（2026）'!DI:DI)</f>
        <v>0</v>
      </c>
      <c r="DN326" s="235" cm="1">
        <f t="array" ref="DN326">_xlfn.XLOOKUP($A326&amp;$B326,'[3]产值及收款计划（2026）'!$A:$A&amp;'[3]产值及收款计划（2026）'!$B:$B,'[3]产值及收款计划（2026）'!DJ:DJ)</f>
        <v>0</v>
      </c>
      <c r="DO326" s="235" cm="1">
        <f t="array" ref="DO326">_xlfn.XLOOKUP($A326&amp;$B326,'[3]产值及收款计划（2026）'!$A:$A&amp;'[3]产值及收款计划（2026）'!$B:$B,'[3]产值及收款计划（2026）'!DK:DK)</f>
        <v>0</v>
      </c>
      <c r="DP326" s="235" cm="1">
        <f t="array" ref="DP326">_xlfn.XLOOKUP($A326&amp;$B326,'[3]产值及收款计划（2026）'!$A:$A&amp;'[3]产值及收款计划（2026）'!$B:$B,'[3]产值及收款计划（2026）'!DL:DL)</f>
        <v>0</v>
      </c>
      <c r="DQ326" s="243"/>
      <c r="DR326" s="229"/>
    </row>
    <row r="327" ht="20.25" spans="1:122">
      <c r="A327" s="233">
        <f t="shared" si="21"/>
        <v>35</v>
      </c>
      <c r="B327" s="233" t="s">
        <v>27</v>
      </c>
      <c r="C327" s="234" t="str" cm="1">
        <f t="array" ref="C327">_xlfn.XLOOKUP($A327&amp;$B327,'[3]产值及收款计划（2026）'!$A:$A&amp;'[3]产值及收款计划（2026）'!$B:$B,'[3]产值及收款计划（2026）'!C:C)</f>
        <v>C0CJSG-FW-T-2025041</v>
      </c>
      <c r="D327" s="234" t="str" cm="1">
        <f t="array" ref="D327">_xlfn.XLOOKUP($A327&amp;$B327,'[3]产值及收款计划（2026）'!$A:$A&amp;'[3]产值及收款计划（2026）'!$B:$B,'[3]产值及收款计划（2026）'!D:D)</f>
        <v>2025年业务报账及共享运营平台运维服务</v>
      </c>
      <c r="E327" s="235" cm="1">
        <f t="array" ref="E327">_xlfn.XLOOKUP($A327&amp;$B327,'[3]产值及收款计划（2026）'!$A:$A&amp;'[3]产值及收款计划（2026）'!$B:$B,'[3]产值及收款计划（2026）'!E:E)</f>
        <v>80</v>
      </c>
      <c r="F327" s="235" cm="1">
        <f t="array" ref="F327">_xlfn.XLOOKUP($A327&amp;$B327,'[3]产值及收款计划（2026）'!$A:$A&amp;'[3]产值及收款计划（2026）'!$B:$B,'[3]产值及收款计划（2026）'!F:F)</f>
        <v>80</v>
      </c>
      <c r="G327" s="235" cm="1">
        <f t="array" ref="G327">_xlfn.XLOOKUP($A327&amp;$B327,'[3]产值及收款计划（2026）'!$A:$A&amp;'[3]产值及收款计划（2026）'!$B:$B,'[3]产值及收款计划（2026）'!G:G)</f>
        <v>80</v>
      </c>
      <c r="H327" s="235" cm="1">
        <f t="array" ref="H327">_xlfn.XLOOKUP($A327&amp;$B327,'[3]产值及收款计划（2026）'!$A:$A&amp;'[3]产值及收款计划（2026）'!$B:$B,'[3]产值及收款计划（2026）'!H:H)</f>
        <v>50</v>
      </c>
      <c r="I327" s="236" cm="1">
        <f t="array" ref="I327">_xlfn.XLOOKUP($A327&amp;$B327,'[3]产值及收款计划（2026）'!$A:$A&amp;'[3]产值及收款计划（2026）'!$B:$B,'[3]产值及收款计划（2026）'!I:I)</f>
        <v>0.625</v>
      </c>
      <c r="J327" s="237" cm="1">
        <f t="array" ref="J327">_xlfn.XLOOKUP($A327&amp;$B327,'[3]产值及收款计划（2026）'!$A:$A&amp;'[3]产值及收款计划（2026）'!$B:$B,'[3]产值及收款计划（2026）'!J:J)</f>
        <v>0.06</v>
      </c>
      <c r="K327" s="235" t="e" cm="1">
        <f t="array" ref="K327">_xlfn.XLOOKUP($A327&amp;$B327,'[3]产值及收款计划（2026）'!$A:$A&amp;'[3]产值及收款计划（2026）'!$B:$B,'[3]产值及收款计划（2026）'!K:K)</f>
        <v>#REF!</v>
      </c>
      <c r="L327" s="235" t="e" cm="1">
        <f t="array" ref="L327">_xlfn.XLOOKUP($A327&amp;$B327,'[3]产值及收款计划（2026）'!$A:$A&amp;'[3]产值及收款计划（2026）'!$B:$B,'[3]产值及收款计划（2026）'!L:L)</f>
        <v>#REF!</v>
      </c>
      <c r="M327" s="235" t="str" cm="1">
        <f t="array" ref="M327">_xlfn.XLOOKUP($A327&amp;$B327,'[3]产值及收款计划（2026）'!$A:$A&amp;'[3]产值及收款计划（2026）'!$B:$B,'[3]产值及收款计划（2026）'!M:M)</f>
        <v>主导</v>
      </c>
      <c r="N327" s="235" cm="1">
        <f t="array" ref="N327">_xlfn.XLOOKUP($A327&amp;$B327,'[3]产值及收款计划（2026）'!$A:$A&amp;'[3]产值及收款计划（2026）'!$B:$B,'[3]产值及收款计划（2026）'!N:N)</f>
        <v>0</v>
      </c>
      <c r="O327" s="235" t="str" cm="1">
        <f t="array" ref="O327">_xlfn.XLOOKUP($A327&amp;$B327,'[3]产值及收款计划（2026）'!$A:$A&amp;'[3]产值及收款计划（2026）'!$B:$B,'[3]产值及收款计划（2026）'!O:O)</f>
        <v>马超侠</v>
      </c>
      <c r="P327" s="234" t="str" cm="1">
        <f t="array" ref="P327">_xlfn.XLOOKUP($A327&amp;$B327,'[3]产值及收款计划（2026）'!$A:$A&amp;'[3]产值及收款计划（2026）'!$B:$B,'[3]产值及收款计划（2026）'!P:P)</f>
        <v>25已完结</v>
      </c>
      <c r="Q327" s="235" t="e" cm="1">
        <f t="array" ref="Q327">_xlfn.XLOOKUP($A327&amp;$B327,'[3]产值及收款计划（2026）'!$A:$A&amp;'[3]产值及收款计划（2026）'!$B:$B,'[3]产值及收款计划（2026）'!Q:Q)</f>
        <v>#REF!</v>
      </c>
      <c r="R327" s="235" t="e" cm="1">
        <f t="array" ref="R327">_xlfn.XLOOKUP($A327&amp;$B327,'[3]产值及收款计划（2026）'!$A:$A&amp;'[3]产值及收款计划（2026）'!$B:$B,'[3]产值及收款计划（2026）'!R:R)</f>
        <v>#REF!</v>
      </c>
      <c r="S327" s="235" t="e" cm="1">
        <f t="array" ref="S327">_xlfn.XLOOKUP($A327&amp;$B327,'[3]产值及收款计划（2026）'!$A:$A&amp;'[3]产值及收款计划（2026）'!$B:$B,'[3]产值及收款计划（2026）'!S:S)</f>
        <v>#REF!</v>
      </c>
      <c r="T327" s="235" cm="1">
        <f t="array" ref="T327">_xlfn.XLOOKUP($A327&amp;$B327,'[3]产值及收款计划（2026）'!$A:$A&amp;'[3]产值及收款计划（2026）'!$B:$B,'[3]产值及收款计划（2026）'!T:T)</f>
        <v>80</v>
      </c>
      <c r="U327" s="235" cm="1">
        <f t="array" ref="U327">_xlfn.XLOOKUP($A327&amp;$B327,'[3]产值及收款计划（2026）'!$A:$A&amp;'[3]产值及收款计划（2026）'!$B:$B,'[3]产值及收款计划（2026）'!U:U)</f>
        <v>0</v>
      </c>
      <c r="V327" s="235" cm="1">
        <f t="array" ref="V327">_xlfn.XLOOKUP($A327&amp;$B327,'[3]产值及收款计划（2026）'!$A:$A&amp;'[3]产值及收款计划（2026）'!$B:$B,'[3]产值及收款计划（2026）'!V:V)</f>
        <v>0</v>
      </c>
      <c r="W327" s="235" t="e" cm="1">
        <f t="array" ref="W327">_xlfn.XLOOKUP($A327&amp;$B327,'[3]产值及收款计划（2026）'!$A:$A&amp;'[3]产值及收款计划（2026）'!$B:$B,'[3]产值及收款计划（2026）'!W:W)</f>
        <v>#REF!</v>
      </c>
      <c r="X327" s="235" t="e" cm="1">
        <f t="array" ref="X327">_xlfn.XLOOKUP($A327&amp;$B327,'[3]产值及收款计划（2026）'!$A:$A&amp;'[3]产值及收款计划（2026）'!$B:$B,'[3]产值及收款计划（2026）'!X:X)</f>
        <v>#REF!</v>
      </c>
      <c r="Y327" s="235" t="e" cm="1">
        <f t="array" ref="Y327">_xlfn.XLOOKUP($A327&amp;$B327,'[3]产值及收款计划（2026）'!$A:$A&amp;'[3]产值及收款计划（2026）'!$B:$B,'[3]产值及收款计划（2026）'!Y:Y)</f>
        <v>#REF!</v>
      </c>
      <c r="Z327" s="235" t="e" cm="1">
        <f t="array" ref="Z327">_xlfn.XLOOKUP($A327&amp;$B327,'[3]产值及收款计划（2026）'!$A:$A&amp;'[3]产值及收款计划（2026）'!$B:$B,'[3]产值及收款计划（2026）'!Z:Z)</f>
        <v>#REF!</v>
      </c>
      <c r="AA327" s="235" cm="1">
        <f t="array" ref="AA327">_xlfn.XLOOKUP($A327&amp;$B327,'[3]产值及收款计划（2026）'!$A:$A&amp;'[3]产值及收款计划（2026）'!$B:$B,'[3]产值及收款计划（2026）'!AA:AA)</f>
        <v>0</v>
      </c>
      <c r="AB327" s="235" cm="1">
        <f t="array" ref="AB327">_xlfn.XLOOKUP($A327&amp;$B327,'[3]产值及收款计划（2026）'!$A:$A&amp;'[3]产值及收款计划（2026）'!$B:$B,'[3]产值及收款计划（2026）'!AB:AB)</f>
        <v>0</v>
      </c>
      <c r="AC327" s="235" cm="1">
        <f t="array" ref="AC327">_xlfn.XLOOKUP($A327&amp;$B327,'[3]产值及收款计划（2026）'!$A:$A&amp;'[3]产值及收款计划（2026）'!$B:$B,'[3]产值及收款计划（2026）'!AC:AC)</f>
        <v>0</v>
      </c>
      <c r="AD327" s="235" cm="1">
        <f t="array" ref="AD327">_xlfn.XLOOKUP($A327&amp;$B327,'[3]产值及收款计划（2026）'!$A:$A&amp;'[3]产值及收款计划（2026）'!$B:$B,'[3]产值及收款计划（2026）'!AD:AD)</f>
        <v>0</v>
      </c>
      <c r="AE327" s="235" cm="1">
        <f t="array" ref="AE327">_xlfn.XLOOKUP($A327&amp;$B327,'[3]产值及收款计划（2026）'!$A:$A&amp;'[3]产值及收款计划（2026）'!$B:$B,'[3]产值及收款计划（2026）'!AE:AE)</f>
        <v>0</v>
      </c>
      <c r="AF327" s="235" cm="1">
        <f t="array" ref="AF327">_xlfn.XLOOKUP($A327&amp;$B327,'[3]产值及收款计划（2026）'!$A:$A&amp;'[3]产值及收款计划（2026）'!$B:$B,'[3]产值及收款计划（2026）'!AF:AF)</f>
        <v>0</v>
      </c>
      <c r="AG327" s="235" cm="1">
        <f t="array" ref="AG327">_xlfn.XLOOKUP($A327&amp;$B327,'[3]产值及收款计划（2026）'!$A:$A&amp;'[3]产值及收款计划（2026）'!$B:$B,'[3]产值及收款计划（2026）'!AG:AG)</f>
        <v>0</v>
      </c>
      <c r="AH327" s="235" cm="1">
        <f t="array" ref="AH327">_xlfn.XLOOKUP($A327&amp;$B327,'[3]产值及收款计划（2026）'!$A:$A&amp;'[3]产值及收款计划（2026）'!$B:$B,'[3]产值及收款计划（2026）'!AH:AH)</f>
        <v>0</v>
      </c>
      <c r="AI327" s="235" cm="1">
        <f t="array" ref="AI327">_xlfn.XLOOKUP($A327&amp;$B327,'[3]产值及收款计划（2026）'!$A:$A&amp;'[3]产值及收款计划（2026）'!$B:$B,'[3]产值及收款计划（2026）'!AI:AI)</f>
        <v>0</v>
      </c>
      <c r="AJ327" s="235" cm="1">
        <f t="array" ref="AJ327">_xlfn.XLOOKUP($A327&amp;$B327,'[3]产值及收款计划（2026）'!$A:$A&amp;'[3]产值及收款计划（2026）'!$B:$B,'[3]产值及收款计划（2026）'!AJ:AJ)</f>
        <v>0</v>
      </c>
      <c r="AK327" s="235" cm="1">
        <f t="array" ref="AK327">_xlfn.XLOOKUP($A327&amp;$B327,'[3]产值及收款计划（2026）'!$A:$A&amp;'[3]产值及收款计划（2026）'!$B:$B,'[3]产值及收款计划（2026）'!AK:AK)</f>
        <v>0</v>
      </c>
      <c r="AL327" s="235" cm="1">
        <f t="array" ref="AL327">_xlfn.XLOOKUP($A327&amp;$B327,'[3]产值及收款计划（2026）'!$A:$A&amp;'[3]产值及收款计划（2026）'!$B:$B,'[3]产值及收款计划（2026）'!AL:AL)</f>
        <v>0</v>
      </c>
      <c r="AM327" s="242" cm="1">
        <f t="array" ref="AM327">_xlfn.LET(_xlpm.勾选月份状态数组,TRANSPOSE('PPT(12-15页）-TOP10'!$A$3:$A$14),_xlpm.选择数据区,IF('PPT(12-15页）-TOP10'!$E$3="收款",$BA327:$BL327,$AA327:$AL327),SUM(_xlfn._xlws.FILTER(_xlpm.选择数据区,_xlpm.勾选月份状态数组,"")))</f>
        <v>0</v>
      </c>
      <c r="AN327" s="235" t="e">
        <f>_xlfn.XLOOKUP($C327,应收未收表!$T:$T,应收未收表!AA:AA)</f>
        <v>#N/A</v>
      </c>
      <c r="AO327" s="235" t="e">
        <f>_xlfn.XLOOKUP($C327,应收未收表!$T:$T,应收未收表!AB:AB)</f>
        <v>#N/A</v>
      </c>
      <c r="AP327" s="235" t="e">
        <f>_xlfn.XLOOKUP($C327,应收未收表!$T:$T,应收未收表!AC:AC)</f>
        <v>#N/A</v>
      </c>
      <c r="AQ327" s="235" t="e">
        <f>_xlfn.XLOOKUP($C327,应收未收表!$T:$T,应收未收表!AE:AE)</f>
        <v>#N/A</v>
      </c>
      <c r="AR327" s="235" t="e">
        <f>_xlfn.XLOOKUP($C327,应收未收表!$T:$T,应收未收表!AF:AF)</f>
        <v>#N/A</v>
      </c>
      <c r="AS327" s="235" t="e" cm="1">
        <f t="array" ref="AS327">_xlfn.XLOOKUP($A327&amp;$B327,'[3]产值及收款计划（2026）'!$A:$A&amp;'[3]产值及收款计划（2026）'!$B:$B,'[3]产值及收款计划（2026）'!AS:AS)</f>
        <v>#REF!</v>
      </c>
      <c r="AT327" s="235" t="e" cm="1">
        <f t="array" ref="AT327">_xlfn.XLOOKUP($A327&amp;$B327,'[3]产值及收款计划（2026）'!$A:$A&amp;'[3]产值及收款计划（2026）'!$B:$B,'[3]产值及收款计划（2026）'!AT:AT)</f>
        <v>#REF!</v>
      </c>
      <c r="AU327" s="235" t="e" cm="1">
        <f t="array" ref="AU327">_xlfn.XLOOKUP($A327&amp;$B327,'[3]产值及收款计划（2026）'!$A:$A&amp;'[3]产值及收款计划（2026）'!$B:$B,'[3]产值及收款计划（2026）'!AU:AU)</f>
        <v>#REF!</v>
      </c>
      <c r="AV327" s="235" t="e" cm="1">
        <f t="array" ref="AV327">_xlfn.XLOOKUP($A327&amp;$B327,'[3]产值及收款计划（2026）'!$A:$A&amp;'[3]产值及收款计划（2026）'!$B:$B,'[3]产值及收款计划（2026）'!AV:AV)</f>
        <v>#REF!</v>
      </c>
      <c r="AW327" s="235" cm="1">
        <f t="array" ref="AW327">_xlfn.XLOOKUP($A327&amp;$B327,'[3]产值及收款计划（2026）'!$A:$A&amp;'[3]产值及收款计划（2026）'!$B:$B,'[3]产值及收款计划（2026）'!AW:AW)</f>
        <v>60</v>
      </c>
      <c r="AX327" s="235" cm="1">
        <f t="array" ref="AX327">_xlfn.XLOOKUP($A327&amp;$B327,'[3]产值及收款计划（2026）'!$A:$A&amp;'[3]产值及收款计划（2026）'!$B:$B,'[3]产值及收款计划（2026）'!AX:AX)</f>
        <v>20</v>
      </c>
      <c r="AY327" s="235" cm="1">
        <f t="array" ref="AY327">_xlfn.XLOOKUP($A327&amp;$B327,'[3]产值及收款计划（2026）'!$A:$A&amp;'[3]产值及收款计划（2026）'!$B:$B,'[3]产值及收款计划（2026）'!AY:AY)</f>
        <v>0</v>
      </c>
      <c r="AZ327" s="235" cm="1">
        <f t="array" ref="AZ327">_xlfn.XLOOKUP($A327&amp;$B327,'[3]产值及收款计划（2026）'!$A:$A&amp;'[3]产值及收款计划（2026）'!$B:$B,'[3]产值及收款计划（2026）'!AZ:AZ)</f>
        <v>0</v>
      </c>
      <c r="BA327" s="235" cm="1">
        <f t="array" ref="BA327">_xlfn.XLOOKUP($A327&amp;$B327,'[3]产值及收款计划（2026）'!$A:$A&amp;'[3]产值及收款计划（2026）'!$B:$B,'[3]产值及收款计划（2026）'!BA:BA)</f>
        <v>20</v>
      </c>
      <c r="BB327" s="235" cm="1">
        <f t="array" ref="BB327">_xlfn.XLOOKUP($A327&amp;$B327,'[3]产值及收款计划（2026）'!$A:$A&amp;'[3]产值及收款计划（2026）'!$B:$B,'[3]产值及收款计划（2026）'!BB:BB)</f>
        <v>0</v>
      </c>
      <c r="BC327" s="235" cm="1">
        <f t="array" ref="BC327">_xlfn.XLOOKUP($A327&amp;$B327,'[3]产值及收款计划（2026）'!$A:$A&amp;'[3]产值及收款计划（2026）'!$B:$B,'[3]产值及收款计划（2026）'!BC:BC)</f>
        <v>0</v>
      </c>
      <c r="BD327" s="235" cm="1">
        <f t="array" ref="BD327">_xlfn.XLOOKUP($A327&amp;$B327,'[3]产值及收款计划（2026）'!$A:$A&amp;'[3]产值及收款计划（2026）'!$B:$B,'[3]产值及收款计划（2026）'!BD:BD)</f>
        <v>0</v>
      </c>
      <c r="BE327" s="235" cm="1">
        <f t="array" ref="BE327">_xlfn.XLOOKUP($A327&amp;$B327,'[3]产值及收款计划（2026）'!$A:$A&amp;'[3]产值及收款计划（2026）'!$B:$B,'[3]产值及收款计划（2026）'!BE:BE)</f>
        <v>0</v>
      </c>
      <c r="BF327" s="235" cm="1">
        <f t="array" ref="BF327">_xlfn.XLOOKUP($A327&amp;$B327,'[3]产值及收款计划（2026）'!$A:$A&amp;'[3]产值及收款计划（2026）'!$B:$B,'[3]产值及收款计划（2026）'!BF:BF)</f>
        <v>0</v>
      </c>
      <c r="BG327" s="235" cm="1">
        <f t="array" ref="BG327">_xlfn.XLOOKUP($A327&amp;$B327,'[3]产值及收款计划（2026）'!$A:$A&amp;'[3]产值及收款计划（2026）'!$B:$B,'[3]产值及收款计划（2026）'!BG:BG)</f>
        <v>0</v>
      </c>
      <c r="BH327" s="235" cm="1">
        <f t="array" ref="BH327">_xlfn.XLOOKUP($A327&amp;$B327,'[3]产值及收款计划（2026）'!$A:$A&amp;'[3]产值及收款计划（2026）'!$B:$B,'[3]产值及收款计划（2026）'!BH:BH)</f>
        <v>0</v>
      </c>
      <c r="BI327" s="235" cm="1">
        <f t="array" ref="BI327">_xlfn.XLOOKUP($A327&amp;$B327,'[3]产值及收款计划（2026）'!$A:$A&amp;'[3]产值及收款计划（2026）'!$B:$B,'[3]产值及收款计划（2026）'!BI:BI)</f>
        <v>0</v>
      </c>
      <c r="BJ327" s="235" cm="1">
        <f t="array" ref="BJ327">_xlfn.XLOOKUP($A327&amp;$B327,'[3]产值及收款计划（2026）'!$A:$A&amp;'[3]产值及收款计划（2026）'!$B:$B,'[3]产值及收款计划（2026）'!BJ:BJ)</f>
        <v>0</v>
      </c>
      <c r="BK327" s="235" cm="1">
        <f t="array" ref="BK327">_xlfn.XLOOKUP($A327&amp;$B327,'[3]产值及收款计划（2026）'!$A:$A&amp;'[3]产值及收款计划（2026）'!$B:$B,'[3]产值及收款计划（2026）'!BK:BK)</f>
        <v>0</v>
      </c>
      <c r="BL327" s="235" cm="1">
        <f t="array" ref="BL327">_xlfn.XLOOKUP($A327&amp;$B327,'[3]产值及收款计划（2026）'!$A:$A&amp;'[3]产值及收款计划（2026）'!$B:$B,'[3]产值及收款计划（2026）'!BL:BL)</f>
        <v>0</v>
      </c>
      <c r="BM327" s="235"/>
      <c r="BN327" s="235"/>
      <c r="BO327" s="235"/>
      <c r="BP327" s="235"/>
      <c r="BQ327" s="235" t="e">
        <f>_xlfn.XLOOKUP($C327,应收未收表!$AJ:$AJ,应收未收表!AK:AK)</f>
        <v>#N/A</v>
      </c>
      <c r="BR327" s="235" t="e">
        <f>_xlfn.XLOOKUP($C327,应收未收表!$AJ:$AJ,应收未收表!AL:AL)</f>
        <v>#N/A</v>
      </c>
      <c r="BS327" s="235" t="e">
        <f>_xlfn.XLOOKUP($C327,应收未收表!$AJ:$AJ,应收未收表!AM:AM)</f>
        <v>#N/A</v>
      </c>
      <c r="BT327" s="235" t="e">
        <f>_xlfn.XLOOKUP($C327,应收未收表!$AJ:$AJ,应收未收表!AN:AN)</f>
        <v>#N/A</v>
      </c>
      <c r="BU327" s="234" t="str" cm="1">
        <f t="array" ref="BU327">_xlfn.XLOOKUP($A327&amp;$B327,'[3]产值及收款计划（2026）'!$A:$A&amp;'[3]产值及收款计划（2026）'!$B:$B,'[3]产值及收款计划（2026）'!BQ:BQ)</f>
        <v>上海建元财务管理有限公司</v>
      </c>
      <c r="BV327" s="235" t="e" cm="1">
        <f t="array" ref="BV327">_xlfn.XLOOKUP($A327&amp;$B327,'[3]产值及收款计划（2026）'!$A:$A&amp;'[3]产值及收款计划（2026）'!$B:$B,'[3]产值及收款计划（2026）'!BR:BR)</f>
        <v>#REF!</v>
      </c>
      <c r="CE327" s="235" cm="1">
        <f t="array" ref="CE327">_xlfn.XLOOKUP($A327&amp;$B327,'[3]产值及收款计划（2026）'!$A:$A&amp;'[3]产值及收款计划（2026）'!$B:$B,'[3]产值及收款计划（2026）'!CA:CA)</f>
        <v>0</v>
      </c>
      <c r="CF327" s="235" cm="1">
        <f t="array" ref="CF327">_xlfn.XLOOKUP($A327&amp;$B327,'[3]产值及收款计划（2026）'!$A:$A&amp;'[3]产值及收款计划（2026）'!$B:$B,'[3]产值及收款计划（2026）'!CB:CB)</f>
        <v>0</v>
      </c>
      <c r="CG327" s="235" cm="1">
        <f t="array" ref="CG327">_xlfn.XLOOKUP($A327&amp;$B327,'[3]产值及收款计划（2026）'!$A:$A&amp;'[3]产值及收款计划（2026）'!$B:$B,'[3]产值及收款计划（2026）'!CC:CC)</f>
        <v>0</v>
      </c>
      <c r="CH327" s="235" cm="1">
        <f t="array" ref="CH327">_xlfn.XLOOKUP($A327&amp;$B327,'[3]产值及收款计划（2026）'!$A:$A&amp;'[3]产值及收款计划（2026）'!$B:$B,'[3]产值及收款计划（2026）'!CD:CD)</f>
        <v>0</v>
      </c>
      <c r="CI327" s="235" cm="1">
        <f t="array" ref="CI327">_xlfn.XLOOKUP($A327&amp;$B327,'[3]产值及收款计划（2026）'!$A:$A&amp;'[3]产值及收款计划（2026）'!$B:$B,'[3]产值及收款计划（2026）'!CE:CE)</f>
        <v>0</v>
      </c>
      <c r="CJ327" s="235" cm="1">
        <f t="array" ref="CJ327">_xlfn.XLOOKUP($A327&amp;$B327,'[3]产值及收款计划（2026）'!$A:$A&amp;'[3]产值及收款计划（2026）'!$B:$B,'[3]产值及收款计划（2026）'!CF:CF)</f>
        <v>0</v>
      </c>
      <c r="CK327" s="235" cm="1">
        <f t="array" ref="CK327">_xlfn.XLOOKUP($A327&amp;$B327,'[3]产值及收款计划（2026）'!$A:$A&amp;'[3]产值及收款计划（2026）'!$B:$B,'[3]产值及收款计划（2026）'!CG:CG)</f>
        <v>0</v>
      </c>
      <c r="CL327" s="235" cm="1">
        <f t="array" ref="CL327">_xlfn.XLOOKUP($A327&amp;$B327,'[3]产值及收款计划（2026）'!$A:$A&amp;'[3]产值及收款计划（2026）'!$B:$B,'[3]产值及收款计划（2026）'!CH:CH)</f>
        <v>0</v>
      </c>
      <c r="CM327" s="235" cm="1">
        <f t="array" ref="CM327">_xlfn.XLOOKUP($A327&amp;$B327,'[3]产值及收款计划（2026）'!$A:$A&amp;'[3]产值及收款计划（2026）'!$B:$B,'[3]产值及收款计划（2026）'!CI:CI)</f>
        <v>0</v>
      </c>
      <c r="CN327" s="235" cm="1">
        <f t="array" ref="CN327">_xlfn.XLOOKUP($A327&amp;$B327,'[3]产值及收款计划（2026）'!$A:$A&amp;'[3]产值及收款计划（2026）'!$B:$B,'[3]产值及收款计划（2026）'!CJ:CJ)</f>
        <v>0</v>
      </c>
      <c r="CO327" s="235" cm="1">
        <f t="array" ref="CO327">_xlfn.XLOOKUP($A327&amp;$B327,'[3]产值及收款计划（2026）'!$A:$A&amp;'[3]产值及收款计划（2026）'!$B:$B,'[3]产值及收款计划（2026）'!CK:CK)</f>
        <v>0</v>
      </c>
      <c r="CP327" s="235" cm="1">
        <f t="array" ref="CP327">_xlfn.XLOOKUP($A327&amp;$B327,'[3]产值及收款计划（2026）'!$A:$A&amp;'[3]产值及收款计划（2026）'!$B:$B,'[3]产值及收款计划（2026）'!CL:CL)</f>
        <v>0</v>
      </c>
      <c r="DE327" s="235" cm="1">
        <f t="array" ref="DE327">_xlfn.XLOOKUP($A327&amp;$B327,'[3]产值及收款计划（2026）'!$A:$A&amp;'[3]产值及收款计划（2026）'!$B:$B,'[3]产值及收款计划（2026）'!DA:DA)</f>
        <v>20</v>
      </c>
      <c r="DF327" s="235" cm="1">
        <f t="array" ref="DF327">_xlfn.XLOOKUP($A327&amp;$B327,'[3]产值及收款计划（2026）'!$A:$A&amp;'[3]产值及收款计划（2026）'!$B:$B,'[3]产值及收款计划（2026）'!DB:DB)</f>
        <v>0</v>
      </c>
      <c r="DG327" s="235" cm="1">
        <f t="array" ref="DG327">_xlfn.XLOOKUP($A327&amp;$B327,'[3]产值及收款计划（2026）'!$A:$A&amp;'[3]产值及收款计划（2026）'!$B:$B,'[3]产值及收款计划（2026）'!DC:DC)</f>
        <v>0</v>
      </c>
      <c r="DH327" s="235" cm="1">
        <f t="array" ref="DH327">_xlfn.XLOOKUP($A327&amp;$B327,'[3]产值及收款计划（2026）'!$A:$A&amp;'[3]产值及收款计划（2026）'!$B:$B,'[3]产值及收款计划（2026）'!DD:DD)</f>
        <v>0</v>
      </c>
      <c r="DI327" s="235" cm="1">
        <f t="array" ref="DI327">_xlfn.XLOOKUP($A327&amp;$B327,'[3]产值及收款计划（2026）'!$A:$A&amp;'[3]产值及收款计划（2026）'!$B:$B,'[3]产值及收款计划（2026）'!DE:DE)</f>
        <v>0</v>
      </c>
      <c r="DJ327" s="235" cm="1">
        <f t="array" ref="DJ327">_xlfn.XLOOKUP($A327&amp;$B327,'[3]产值及收款计划（2026）'!$A:$A&amp;'[3]产值及收款计划（2026）'!$B:$B,'[3]产值及收款计划（2026）'!DF:DF)</f>
        <v>0</v>
      </c>
      <c r="DK327" s="235" cm="1">
        <f t="array" ref="DK327">_xlfn.XLOOKUP($A327&amp;$B327,'[3]产值及收款计划（2026）'!$A:$A&amp;'[3]产值及收款计划（2026）'!$B:$B,'[3]产值及收款计划（2026）'!DG:DG)</f>
        <v>0</v>
      </c>
      <c r="DL327" s="235" cm="1">
        <f t="array" ref="DL327">_xlfn.XLOOKUP($A327&amp;$B327,'[3]产值及收款计划（2026）'!$A:$A&amp;'[3]产值及收款计划（2026）'!$B:$B,'[3]产值及收款计划（2026）'!DH:DH)</f>
        <v>0</v>
      </c>
      <c r="DM327" s="235" cm="1">
        <f t="array" ref="DM327">_xlfn.XLOOKUP($A327&amp;$B327,'[3]产值及收款计划（2026）'!$A:$A&amp;'[3]产值及收款计划（2026）'!$B:$B,'[3]产值及收款计划（2026）'!DI:DI)</f>
        <v>0</v>
      </c>
      <c r="DN327" s="235" cm="1">
        <f t="array" ref="DN327">_xlfn.XLOOKUP($A327&amp;$B327,'[3]产值及收款计划（2026）'!$A:$A&amp;'[3]产值及收款计划（2026）'!$B:$B,'[3]产值及收款计划（2026）'!DJ:DJ)</f>
        <v>0</v>
      </c>
      <c r="DO327" s="235" cm="1">
        <f t="array" ref="DO327">_xlfn.XLOOKUP($A327&amp;$B327,'[3]产值及收款计划（2026）'!$A:$A&amp;'[3]产值及收款计划（2026）'!$B:$B,'[3]产值及收款计划（2026）'!DK:DK)</f>
        <v>0</v>
      </c>
      <c r="DP327" s="235" cm="1">
        <f t="array" ref="DP327">_xlfn.XLOOKUP($A327&amp;$B327,'[3]产值及收款计划（2026）'!$A:$A&amp;'[3]产值及收款计划（2026）'!$B:$B,'[3]产值及收款计划（2026）'!DL:DL)</f>
        <v>0</v>
      </c>
      <c r="DQ327" s="243"/>
      <c r="DR327" s="229"/>
    </row>
    <row r="328" ht="20.25" spans="1:122">
      <c r="A328" s="233">
        <f t="shared" si="21"/>
        <v>36</v>
      </c>
      <c r="B328" s="233" t="s">
        <v>27</v>
      </c>
      <c r="C328" s="234" t="str" cm="1">
        <f t="array" ref="C328">_xlfn.XLOOKUP($A328&amp;$B328,'[3]产值及收款计划（2026）'!$A:$A&amp;'[3]产值及收款计划（2026）'!$B:$B,'[3]产值及收款计划（2026）'!C:C)</f>
        <v>C0CJSG-FW-T-2025040</v>
      </c>
      <c r="D328" s="234" t="str" cm="1">
        <f t="array" ref="D328">_xlfn.XLOOKUP($A328&amp;$B328,'[3]产值及收款计划（2026）'!$A:$A&amp;'[3]产值及收款计划（2026）'!$B:$B,'[3]产值及收款计划（2026）'!D:D)</f>
        <v>2025年城市运营OA集群部署</v>
      </c>
      <c r="E328" s="235" cm="1">
        <f t="array" ref="E328">_xlfn.XLOOKUP($A328&amp;$B328,'[3]产值及收款计划（2026）'!$A:$A&amp;'[3]产值及收款计划（2026）'!$B:$B,'[3]产值及收款计划（2026）'!E:E)</f>
        <v>20</v>
      </c>
      <c r="F328" s="235" cm="1">
        <f t="array" ref="F328">_xlfn.XLOOKUP($A328&amp;$B328,'[3]产值及收款计划（2026）'!$A:$A&amp;'[3]产值及收款计划（2026）'!$B:$B,'[3]产值及收款计划（2026）'!F:F)</f>
        <v>20</v>
      </c>
      <c r="G328" s="235" cm="1">
        <f t="array" ref="G328">_xlfn.XLOOKUP($A328&amp;$B328,'[3]产值及收款计划（2026）'!$A:$A&amp;'[3]产值及收款计划（2026）'!$B:$B,'[3]产值及收款计划（2026）'!G:G)</f>
        <v>20</v>
      </c>
      <c r="H328" s="235" cm="1">
        <f t="array" ref="H328">_xlfn.XLOOKUP($A328&amp;$B328,'[3]产值及收款计划（2026）'!$A:$A&amp;'[3]产值及收款计划（2026）'!$B:$B,'[3]产值及收款计划（2026）'!H:H)</f>
        <v>3.5</v>
      </c>
      <c r="I328" s="236" cm="1">
        <f t="array" ref="I328">_xlfn.XLOOKUP($A328&amp;$B328,'[3]产值及收款计划（2026）'!$A:$A&amp;'[3]产值及收款计划（2026）'!$B:$B,'[3]产值及收款计划（2026）'!I:I)</f>
        <v>0.175</v>
      </c>
      <c r="J328" s="237" cm="1">
        <f t="array" ref="J328">_xlfn.XLOOKUP($A328&amp;$B328,'[3]产值及收款计划（2026）'!$A:$A&amp;'[3]产值及收款计划（2026）'!$B:$B,'[3]产值及收款计划（2026）'!J:J)</f>
        <v>0.06</v>
      </c>
      <c r="K328" s="235" t="e" cm="1">
        <f t="array" ref="K328">_xlfn.XLOOKUP($A328&amp;$B328,'[3]产值及收款计划（2026）'!$A:$A&amp;'[3]产值及收款计划（2026）'!$B:$B,'[3]产值及收款计划（2026）'!K:K)</f>
        <v>#REF!</v>
      </c>
      <c r="L328" s="235" t="e" cm="1">
        <f t="array" ref="L328">_xlfn.XLOOKUP($A328&amp;$B328,'[3]产值及收款计划（2026）'!$A:$A&amp;'[3]产值及收款计划（2026）'!$B:$B,'[3]产值及收款计划（2026）'!L:L)</f>
        <v>#REF!</v>
      </c>
      <c r="M328" s="235" t="str" cm="1">
        <f t="array" ref="M328">_xlfn.XLOOKUP($A328&amp;$B328,'[3]产值及收款计划（2026）'!$A:$A&amp;'[3]产值及收款计划（2026）'!$B:$B,'[3]产值及收款计划（2026）'!M:M)</f>
        <v>主导</v>
      </c>
      <c r="N328" s="235" cm="1">
        <f t="array" ref="N328">_xlfn.XLOOKUP($A328&amp;$B328,'[3]产值及收款计划（2026）'!$A:$A&amp;'[3]产值及收款计划（2026）'!$B:$B,'[3]产值及收款计划（2026）'!N:N)</f>
        <v>0</v>
      </c>
      <c r="O328" s="235" t="str" cm="1">
        <f t="array" ref="O328">_xlfn.XLOOKUP($A328&amp;$B328,'[3]产值及收款计划（2026）'!$A:$A&amp;'[3]产值及收款计划（2026）'!$B:$B,'[3]产值及收款计划（2026）'!O:O)</f>
        <v>涂勋</v>
      </c>
      <c r="P328" s="234" t="str" cm="1">
        <f t="array" ref="P328">_xlfn.XLOOKUP($A328&amp;$B328,'[3]产值及收款计划（2026）'!$A:$A&amp;'[3]产值及收款计划（2026）'!$B:$B,'[3]产值及收款计划（2026）'!P:P)</f>
        <v>在建</v>
      </c>
      <c r="Q328" s="235" t="e" cm="1">
        <f t="array" ref="Q328">_xlfn.XLOOKUP($A328&amp;$B328,'[3]产值及收款计划（2026）'!$A:$A&amp;'[3]产值及收款计划（2026）'!$B:$B,'[3]产值及收款计划（2026）'!Q:Q)</f>
        <v>#REF!</v>
      </c>
      <c r="R328" s="235" t="e" cm="1">
        <f t="array" ref="R328">_xlfn.XLOOKUP($A328&amp;$B328,'[3]产值及收款计划（2026）'!$A:$A&amp;'[3]产值及收款计划（2026）'!$B:$B,'[3]产值及收款计划（2026）'!R:R)</f>
        <v>#REF!</v>
      </c>
      <c r="S328" s="235" t="e" cm="1">
        <f t="array" ref="S328">_xlfn.XLOOKUP($A328&amp;$B328,'[3]产值及收款计划（2026）'!$A:$A&amp;'[3]产值及收款计划（2026）'!$B:$B,'[3]产值及收款计划（2026）'!S:S)</f>
        <v>#REF!</v>
      </c>
      <c r="T328" s="235" cm="1">
        <f t="array" ref="T328">_xlfn.XLOOKUP($A328&amp;$B328,'[3]产值及收款计划（2026）'!$A:$A&amp;'[3]产值及收款计划（2026）'!$B:$B,'[3]产值及收款计划（2026）'!T:T)</f>
        <v>19</v>
      </c>
      <c r="U328" s="235" cm="1">
        <f t="array" ref="U328">_xlfn.XLOOKUP($A328&amp;$B328,'[3]产值及收款计划（2026）'!$A:$A&amp;'[3]产值及收款计划（2026）'!$B:$B,'[3]产值及收款计划（2026）'!U:U)</f>
        <v>0</v>
      </c>
      <c r="V328" s="235" cm="1">
        <f t="array" ref="V328">_xlfn.XLOOKUP($A328&amp;$B328,'[3]产值及收款计划（2026）'!$A:$A&amp;'[3]产值及收款计划（2026）'!$B:$B,'[3]产值及收款计划（2026）'!V:V)</f>
        <v>1</v>
      </c>
      <c r="W328" s="235" t="e" cm="1">
        <f t="array" ref="W328">_xlfn.XLOOKUP($A328&amp;$B328,'[3]产值及收款计划（2026）'!$A:$A&amp;'[3]产值及收款计划（2026）'!$B:$B,'[3]产值及收款计划（2026）'!W:W)</f>
        <v>#REF!</v>
      </c>
      <c r="X328" s="235" t="e" cm="1">
        <f t="array" ref="X328">_xlfn.XLOOKUP($A328&amp;$B328,'[3]产值及收款计划（2026）'!$A:$A&amp;'[3]产值及收款计划（2026）'!$B:$B,'[3]产值及收款计划（2026）'!X:X)</f>
        <v>#REF!</v>
      </c>
      <c r="Y328" s="235" t="e" cm="1">
        <f t="array" ref="Y328">_xlfn.XLOOKUP($A328&amp;$B328,'[3]产值及收款计划（2026）'!$A:$A&amp;'[3]产值及收款计划（2026）'!$B:$B,'[3]产值及收款计划（2026）'!Y:Y)</f>
        <v>#REF!</v>
      </c>
      <c r="Z328" s="235" t="e" cm="1">
        <f t="array" ref="Z328">_xlfn.XLOOKUP($A328&amp;$B328,'[3]产值及收款计划（2026）'!$A:$A&amp;'[3]产值及收款计划（2026）'!$B:$B,'[3]产值及收款计划（2026）'!Z:Z)</f>
        <v>#REF!</v>
      </c>
      <c r="AA328" s="235" cm="1">
        <f t="array" ref="AA328">_xlfn.XLOOKUP($A328&amp;$B328,'[3]产值及收款计划（2026）'!$A:$A&amp;'[3]产值及收款计划（2026）'!$B:$B,'[3]产值及收款计划（2026）'!AA:AA)</f>
        <v>0</v>
      </c>
      <c r="AB328" s="235" cm="1">
        <f t="array" ref="AB328">_xlfn.XLOOKUP($A328&amp;$B328,'[3]产值及收款计划（2026）'!$A:$A&amp;'[3]产值及收款计划（2026）'!$B:$B,'[3]产值及收款计划（2026）'!AB:AB)</f>
        <v>0</v>
      </c>
      <c r="AC328" s="235" cm="1">
        <f t="array" ref="AC328">_xlfn.XLOOKUP($A328&amp;$B328,'[3]产值及收款计划（2026）'!$A:$A&amp;'[3]产值及收款计划（2026）'!$B:$B,'[3]产值及收款计划（2026）'!AC:AC)</f>
        <v>0</v>
      </c>
      <c r="AD328" s="235" cm="1">
        <f t="array" ref="AD328">_xlfn.XLOOKUP($A328&amp;$B328,'[3]产值及收款计划（2026）'!$A:$A&amp;'[3]产值及收款计划（2026）'!$B:$B,'[3]产值及收款计划（2026）'!AD:AD)</f>
        <v>0</v>
      </c>
      <c r="AE328" s="235" cm="1">
        <f t="array" ref="AE328">_xlfn.XLOOKUP($A328&amp;$B328,'[3]产值及收款计划（2026）'!$A:$A&amp;'[3]产值及收款计划（2026）'!$B:$B,'[3]产值及收款计划（2026）'!AE:AE)</f>
        <v>0</v>
      </c>
      <c r="AF328" s="235" cm="1">
        <f t="array" ref="AF328">_xlfn.XLOOKUP($A328&amp;$B328,'[3]产值及收款计划（2026）'!$A:$A&amp;'[3]产值及收款计划（2026）'!$B:$B,'[3]产值及收款计划（2026）'!AF:AF)</f>
        <v>0</v>
      </c>
      <c r="AG328" s="235" cm="1">
        <f t="array" ref="AG328">_xlfn.XLOOKUP($A328&amp;$B328,'[3]产值及收款计划（2026）'!$A:$A&amp;'[3]产值及收款计划（2026）'!$B:$B,'[3]产值及收款计划（2026）'!AG:AG)</f>
        <v>0</v>
      </c>
      <c r="AH328" s="235" cm="1">
        <f t="array" ref="AH328">_xlfn.XLOOKUP($A328&amp;$B328,'[3]产值及收款计划（2026）'!$A:$A&amp;'[3]产值及收款计划（2026）'!$B:$B,'[3]产值及收款计划（2026）'!AH:AH)</f>
        <v>0</v>
      </c>
      <c r="AI328" s="235" cm="1">
        <f t="array" ref="AI328">_xlfn.XLOOKUP($A328&amp;$B328,'[3]产值及收款计划（2026）'!$A:$A&amp;'[3]产值及收款计划（2026）'!$B:$B,'[3]产值及收款计划（2026）'!AI:AI)</f>
        <v>0</v>
      </c>
      <c r="AJ328" s="235" cm="1">
        <f t="array" ref="AJ328">_xlfn.XLOOKUP($A328&amp;$B328,'[3]产值及收款计划（2026）'!$A:$A&amp;'[3]产值及收款计划（2026）'!$B:$B,'[3]产值及收款计划（2026）'!AJ:AJ)</f>
        <v>0</v>
      </c>
      <c r="AK328" s="235" cm="1">
        <f t="array" ref="AK328">_xlfn.XLOOKUP($A328&amp;$B328,'[3]产值及收款计划（2026）'!$A:$A&amp;'[3]产值及收款计划（2026）'!$B:$B,'[3]产值及收款计划（2026）'!AK:AK)</f>
        <v>0</v>
      </c>
      <c r="AL328" s="235" cm="1">
        <f t="array" ref="AL328">_xlfn.XLOOKUP($A328&amp;$B328,'[3]产值及收款计划（2026）'!$A:$A&amp;'[3]产值及收款计划（2026）'!$B:$B,'[3]产值及收款计划（2026）'!AL:AL)</f>
        <v>1</v>
      </c>
      <c r="AM328" s="242" cm="1">
        <f t="array" ref="AM328">_xlfn.LET(_xlpm.勾选月份状态数组,TRANSPOSE('PPT(12-15页）-TOP10'!$A$3:$A$14),_xlpm.选择数据区,IF('PPT(12-15页）-TOP10'!$E$3="收款",$BA328:$BL328,$AA328:$AL328),SUM(_xlfn._xlws.FILTER(_xlpm.选择数据区,_xlpm.勾选月份状态数组,"")))</f>
        <v>0</v>
      </c>
      <c r="AN328" s="235" t="e">
        <f>_xlfn.XLOOKUP($C328,应收未收表!$T:$T,应收未收表!AA:AA)</f>
        <v>#N/A</v>
      </c>
      <c r="AO328" s="235" t="e">
        <f>_xlfn.XLOOKUP($C328,应收未收表!$T:$T,应收未收表!AB:AB)</f>
        <v>#N/A</v>
      </c>
      <c r="AP328" s="235" t="e">
        <f>_xlfn.XLOOKUP($C328,应收未收表!$T:$T,应收未收表!AC:AC)</f>
        <v>#N/A</v>
      </c>
      <c r="AQ328" s="235" t="e">
        <f>_xlfn.XLOOKUP($C328,应收未收表!$T:$T,应收未收表!AE:AE)</f>
        <v>#N/A</v>
      </c>
      <c r="AR328" s="235" t="e">
        <f>_xlfn.XLOOKUP($C328,应收未收表!$T:$T,应收未收表!AF:AF)</f>
        <v>#N/A</v>
      </c>
      <c r="AS328" s="235" t="e" cm="1">
        <f t="array" ref="AS328">_xlfn.XLOOKUP($A328&amp;$B328,'[3]产值及收款计划（2026）'!$A:$A&amp;'[3]产值及收款计划（2026）'!$B:$B,'[3]产值及收款计划（2026）'!AS:AS)</f>
        <v>#REF!</v>
      </c>
      <c r="AT328" s="235" t="e" cm="1">
        <f t="array" ref="AT328">_xlfn.XLOOKUP($A328&amp;$B328,'[3]产值及收款计划（2026）'!$A:$A&amp;'[3]产值及收款计划（2026）'!$B:$B,'[3]产值及收款计划（2026）'!AT:AT)</f>
        <v>#REF!</v>
      </c>
      <c r="AU328" s="235" t="e" cm="1">
        <f t="array" ref="AU328">_xlfn.XLOOKUP($A328&amp;$B328,'[3]产值及收款计划（2026）'!$A:$A&amp;'[3]产值及收款计划（2026）'!$B:$B,'[3]产值及收款计划（2026）'!AU:AU)</f>
        <v>#REF!</v>
      </c>
      <c r="AV328" s="235" t="e" cm="1">
        <f t="array" ref="AV328">_xlfn.XLOOKUP($A328&amp;$B328,'[3]产值及收款计划（2026）'!$A:$A&amp;'[3]产值及收款计划（2026）'!$B:$B,'[3]产值及收款计划（2026）'!AV:AV)</f>
        <v>#REF!</v>
      </c>
      <c r="AW328" s="235" cm="1">
        <f t="array" ref="AW328">_xlfn.XLOOKUP($A328&amp;$B328,'[3]产值及收款计划（2026）'!$A:$A&amp;'[3]产值及收款计划（2026）'!$B:$B,'[3]产值及收款计划（2026）'!AW:AW)</f>
        <v>19</v>
      </c>
      <c r="AX328" s="235" cm="1">
        <f t="array" ref="AX328">_xlfn.XLOOKUP($A328&amp;$B328,'[3]产值及收款计划（2026）'!$A:$A&amp;'[3]产值及收款计划（2026）'!$B:$B,'[3]产值及收款计划（2026）'!AX:AX)</f>
        <v>0</v>
      </c>
      <c r="AY328" s="235" cm="1">
        <f t="array" ref="AY328">_xlfn.XLOOKUP($A328&amp;$B328,'[3]产值及收款计划（2026）'!$A:$A&amp;'[3]产值及收款计划（2026）'!$B:$B,'[3]产值及收款计划（2026）'!AY:AY)</f>
        <v>1</v>
      </c>
      <c r="AZ328" s="235" cm="1">
        <f t="array" ref="AZ328">_xlfn.XLOOKUP($A328&amp;$B328,'[3]产值及收款计划（2026）'!$A:$A&amp;'[3]产值及收款计划（2026）'!$B:$B,'[3]产值及收款计划（2026）'!AZ:AZ)</f>
        <v>0</v>
      </c>
      <c r="BA328" s="235" cm="1">
        <f t="array" ref="BA328">_xlfn.XLOOKUP($A328&amp;$B328,'[3]产值及收款计划（2026）'!$A:$A&amp;'[3]产值及收款计划（2026）'!$B:$B,'[3]产值及收款计划（2026）'!BA:BA)</f>
        <v>0</v>
      </c>
      <c r="BB328" s="235" cm="1">
        <f t="array" ref="BB328">_xlfn.XLOOKUP($A328&amp;$B328,'[3]产值及收款计划（2026）'!$A:$A&amp;'[3]产值及收款计划（2026）'!$B:$B,'[3]产值及收款计划（2026）'!BB:BB)</f>
        <v>0</v>
      </c>
      <c r="BC328" s="235" cm="1">
        <f t="array" ref="BC328">_xlfn.XLOOKUP($A328&amp;$B328,'[3]产值及收款计划（2026）'!$A:$A&amp;'[3]产值及收款计划（2026）'!$B:$B,'[3]产值及收款计划（2026）'!BC:BC)</f>
        <v>0</v>
      </c>
      <c r="BD328" s="235" cm="1">
        <f t="array" ref="BD328">_xlfn.XLOOKUP($A328&amp;$B328,'[3]产值及收款计划（2026）'!$A:$A&amp;'[3]产值及收款计划（2026）'!$B:$B,'[3]产值及收款计划（2026）'!BD:BD)</f>
        <v>0</v>
      </c>
      <c r="BE328" s="235" cm="1">
        <f t="array" ref="BE328">_xlfn.XLOOKUP($A328&amp;$B328,'[3]产值及收款计划（2026）'!$A:$A&amp;'[3]产值及收款计划（2026）'!$B:$B,'[3]产值及收款计划（2026）'!BE:BE)</f>
        <v>0</v>
      </c>
      <c r="BF328" s="235" cm="1">
        <f t="array" ref="BF328">_xlfn.XLOOKUP($A328&amp;$B328,'[3]产值及收款计划（2026）'!$A:$A&amp;'[3]产值及收款计划（2026）'!$B:$B,'[3]产值及收款计划（2026）'!BF:BF)</f>
        <v>0</v>
      </c>
      <c r="BG328" s="235" cm="1">
        <f t="array" ref="BG328">_xlfn.XLOOKUP($A328&amp;$B328,'[3]产值及收款计划（2026）'!$A:$A&amp;'[3]产值及收款计划（2026）'!$B:$B,'[3]产值及收款计划（2026）'!BG:BG)</f>
        <v>0</v>
      </c>
      <c r="BH328" s="235" cm="1">
        <f t="array" ref="BH328">_xlfn.XLOOKUP($A328&amp;$B328,'[3]产值及收款计划（2026）'!$A:$A&amp;'[3]产值及收款计划（2026）'!$B:$B,'[3]产值及收款计划（2026）'!BH:BH)</f>
        <v>0</v>
      </c>
      <c r="BI328" s="235" cm="1">
        <f t="array" ref="BI328">_xlfn.XLOOKUP($A328&amp;$B328,'[3]产值及收款计划（2026）'!$A:$A&amp;'[3]产值及收款计划（2026）'!$B:$B,'[3]产值及收款计划（2026）'!BI:BI)</f>
        <v>0</v>
      </c>
      <c r="BJ328" s="235" cm="1">
        <f t="array" ref="BJ328">_xlfn.XLOOKUP($A328&amp;$B328,'[3]产值及收款计划（2026）'!$A:$A&amp;'[3]产值及收款计划（2026）'!$B:$B,'[3]产值及收款计划（2026）'!BJ:BJ)</f>
        <v>0</v>
      </c>
      <c r="BK328" s="235" cm="1">
        <f t="array" ref="BK328">_xlfn.XLOOKUP($A328&amp;$B328,'[3]产值及收款计划（2026）'!$A:$A&amp;'[3]产值及收款计划（2026）'!$B:$B,'[3]产值及收款计划（2026）'!BK:BK)</f>
        <v>0</v>
      </c>
      <c r="BL328" s="235" cm="1">
        <f t="array" ref="BL328">_xlfn.XLOOKUP($A328&amp;$B328,'[3]产值及收款计划（2026）'!$A:$A&amp;'[3]产值及收款计划（2026）'!$B:$B,'[3]产值及收款计划（2026）'!BL:BL)</f>
        <v>1</v>
      </c>
      <c r="BM328" s="235"/>
      <c r="BN328" s="235"/>
      <c r="BO328" s="235"/>
      <c r="BP328" s="235"/>
      <c r="BQ328" s="235" t="e">
        <f>_xlfn.XLOOKUP($C328,应收未收表!$AJ:$AJ,应收未收表!AK:AK)</f>
        <v>#N/A</v>
      </c>
      <c r="BR328" s="235" t="e">
        <f>_xlfn.XLOOKUP($C328,应收未收表!$AJ:$AJ,应收未收表!AL:AL)</f>
        <v>#N/A</v>
      </c>
      <c r="BS328" s="235" t="e">
        <f>_xlfn.XLOOKUP($C328,应收未收表!$AJ:$AJ,应收未收表!AM:AM)</f>
        <v>#N/A</v>
      </c>
      <c r="BT328" s="235" t="e">
        <f>_xlfn.XLOOKUP($C328,应收未收表!$AJ:$AJ,应收未收表!AN:AN)</f>
        <v>#N/A</v>
      </c>
      <c r="BU328" s="234" t="str" cm="1">
        <f t="array" ref="BU328">_xlfn.XLOOKUP($A328&amp;$B328,'[3]产值及收款计划（2026）'!$A:$A&amp;'[3]产值及收款计划（2026）'!$B:$B,'[3]产值及收款计划（2026）'!BQ:BQ)</f>
        <v>上海城建城市运营（集团）有限公司</v>
      </c>
      <c r="BV328" s="235" t="e" cm="1">
        <f t="array" ref="BV328">_xlfn.XLOOKUP($A328&amp;$B328,'[3]产值及收款计划（2026）'!$A:$A&amp;'[3]产值及收款计划（2026）'!$B:$B,'[3]产值及收款计划（2026）'!BR:BR)</f>
        <v>#REF!</v>
      </c>
      <c r="CE328" s="235" cm="1">
        <f t="array" ref="CE328">_xlfn.XLOOKUP($A328&amp;$B328,'[3]产值及收款计划（2026）'!$A:$A&amp;'[3]产值及收款计划（2026）'!$B:$B,'[3]产值及收款计划（2026）'!CA:CA)</f>
        <v>0</v>
      </c>
      <c r="CF328" s="235" cm="1">
        <f t="array" ref="CF328">_xlfn.XLOOKUP($A328&amp;$B328,'[3]产值及收款计划（2026）'!$A:$A&amp;'[3]产值及收款计划（2026）'!$B:$B,'[3]产值及收款计划（2026）'!CB:CB)</f>
        <v>0</v>
      </c>
      <c r="CG328" s="235" cm="1">
        <f t="array" ref="CG328">_xlfn.XLOOKUP($A328&amp;$B328,'[3]产值及收款计划（2026）'!$A:$A&amp;'[3]产值及收款计划（2026）'!$B:$B,'[3]产值及收款计划（2026）'!CC:CC)</f>
        <v>0</v>
      </c>
      <c r="CH328" s="235" cm="1">
        <f t="array" ref="CH328">_xlfn.XLOOKUP($A328&amp;$B328,'[3]产值及收款计划（2026）'!$A:$A&amp;'[3]产值及收款计划（2026）'!$B:$B,'[3]产值及收款计划（2026）'!CD:CD)</f>
        <v>0</v>
      </c>
      <c r="CI328" s="235" cm="1">
        <f t="array" ref="CI328">_xlfn.XLOOKUP($A328&amp;$B328,'[3]产值及收款计划（2026）'!$A:$A&amp;'[3]产值及收款计划（2026）'!$B:$B,'[3]产值及收款计划（2026）'!CE:CE)</f>
        <v>0</v>
      </c>
      <c r="CJ328" s="235" cm="1">
        <f t="array" ref="CJ328">_xlfn.XLOOKUP($A328&amp;$B328,'[3]产值及收款计划（2026）'!$A:$A&amp;'[3]产值及收款计划（2026）'!$B:$B,'[3]产值及收款计划（2026）'!CF:CF)</f>
        <v>0</v>
      </c>
      <c r="CK328" s="235" cm="1">
        <f t="array" ref="CK328">_xlfn.XLOOKUP($A328&amp;$B328,'[3]产值及收款计划（2026）'!$A:$A&amp;'[3]产值及收款计划（2026）'!$B:$B,'[3]产值及收款计划（2026）'!CG:CG)</f>
        <v>0</v>
      </c>
      <c r="CL328" s="235" cm="1">
        <f t="array" ref="CL328">_xlfn.XLOOKUP($A328&amp;$B328,'[3]产值及收款计划（2026）'!$A:$A&amp;'[3]产值及收款计划（2026）'!$B:$B,'[3]产值及收款计划（2026）'!CH:CH)</f>
        <v>0</v>
      </c>
      <c r="CM328" s="235" cm="1">
        <f t="array" ref="CM328">_xlfn.XLOOKUP($A328&amp;$B328,'[3]产值及收款计划（2026）'!$A:$A&amp;'[3]产值及收款计划（2026）'!$B:$B,'[3]产值及收款计划（2026）'!CI:CI)</f>
        <v>0</v>
      </c>
      <c r="CN328" s="235" cm="1">
        <f t="array" ref="CN328">_xlfn.XLOOKUP($A328&amp;$B328,'[3]产值及收款计划（2026）'!$A:$A&amp;'[3]产值及收款计划（2026）'!$B:$B,'[3]产值及收款计划（2026）'!CJ:CJ)</f>
        <v>0</v>
      </c>
      <c r="CO328" s="235" cm="1">
        <f t="array" ref="CO328">_xlfn.XLOOKUP($A328&amp;$B328,'[3]产值及收款计划（2026）'!$A:$A&amp;'[3]产值及收款计划（2026）'!$B:$B,'[3]产值及收款计划（2026）'!CK:CK)</f>
        <v>0</v>
      </c>
      <c r="CP328" s="235" cm="1">
        <f t="array" ref="CP328">_xlfn.XLOOKUP($A328&amp;$B328,'[3]产值及收款计划（2026）'!$A:$A&amp;'[3]产值及收款计划（2026）'!$B:$B,'[3]产值及收款计划（2026）'!CL:CL)</f>
        <v>0</v>
      </c>
      <c r="DE328" s="235" cm="1">
        <f t="array" ref="DE328">_xlfn.XLOOKUP($A328&amp;$B328,'[3]产值及收款计划（2026）'!$A:$A&amp;'[3]产值及收款计划（2026）'!$B:$B,'[3]产值及收款计划（2026）'!DA:DA)</f>
        <v>0</v>
      </c>
      <c r="DF328" s="235" cm="1">
        <f t="array" ref="DF328">_xlfn.XLOOKUP($A328&amp;$B328,'[3]产值及收款计划（2026）'!$A:$A&amp;'[3]产值及收款计划（2026）'!$B:$B,'[3]产值及收款计划（2026）'!DB:DB)</f>
        <v>0</v>
      </c>
      <c r="DG328" s="235" cm="1">
        <f t="array" ref="DG328">_xlfn.XLOOKUP($A328&amp;$B328,'[3]产值及收款计划（2026）'!$A:$A&amp;'[3]产值及收款计划（2026）'!$B:$B,'[3]产值及收款计划（2026）'!DC:DC)</f>
        <v>0</v>
      </c>
      <c r="DH328" s="235" cm="1">
        <f t="array" ref="DH328">_xlfn.XLOOKUP($A328&amp;$B328,'[3]产值及收款计划（2026）'!$A:$A&amp;'[3]产值及收款计划（2026）'!$B:$B,'[3]产值及收款计划（2026）'!DD:DD)</f>
        <v>0</v>
      </c>
      <c r="DI328" s="235" cm="1">
        <f t="array" ref="DI328">_xlfn.XLOOKUP($A328&amp;$B328,'[3]产值及收款计划（2026）'!$A:$A&amp;'[3]产值及收款计划（2026）'!$B:$B,'[3]产值及收款计划（2026）'!DE:DE)</f>
        <v>0</v>
      </c>
      <c r="DJ328" s="235" cm="1">
        <f t="array" ref="DJ328">_xlfn.XLOOKUP($A328&amp;$B328,'[3]产值及收款计划（2026）'!$A:$A&amp;'[3]产值及收款计划（2026）'!$B:$B,'[3]产值及收款计划（2026）'!DF:DF)</f>
        <v>0</v>
      </c>
      <c r="DK328" s="235" cm="1">
        <f t="array" ref="DK328">_xlfn.XLOOKUP($A328&amp;$B328,'[3]产值及收款计划（2026）'!$A:$A&amp;'[3]产值及收款计划（2026）'!$B:$B,'[3]产值及收款计划（2026）'!DG:DG)</f>
        <v>0</v>
      </c>
      <c r="DL328" s="235" cm="1">
        <f t="array" ref="DL328">_xlfn.XLOOKUP($A328&amp;$B328,'[3]产值及收款计划（2026）'!$A:$A&amp;'[3]产值及收款计划（2026）'!$B:$B,'[3]产值及收款计划（2026）'!DH:DH)</f>
        <v>0</v>
      </c>
      <c r="DM328" s="235" cm="1">
        <f t="array" ref="DM328">_xlfn.XLOOKUP($A328&amp;$B328,'[3]产值及收款计划（2026）'!$A:$A&amp;'[3]产值及收款计划（2026）'!$B:$B,'[3]产值及收款计划（2026）'!DI:DI)</f>
        <v>0</v>
      </c>
      <c r="DN328" s="235" cm="1">
        <f t="array" ref="DN328">_xlfn.XLOOKUP($A328&amp;$B328,'[3]产值及收款计划（2026）'!$A:$A&amp;'[3]产值及收款计划（2026）'!$B:$B,'[3]产值及收款计划（2026）'!DJ:DJ)</f>
        <v>0</v>
      </c>
      <c r="DO328" s="235" cm="1">
        <f t="array" ref="DO328">_xlfn.XLOOKUP($A328&amp;$B328,'[3]产值及收款计划（2026）'!$A:$A&amp;'[3]产值及收款计划（2026）'!$B:$B,'[3]产值及收款计划（2026）'!DK:DK)</f>
        <v>0</v>
      </c>
      <c r="DP328" s="235" cm="1">
        <f t="array" ref="DP328">_xlfn.XLOOKUP($A328&amp;$B328,'[3]产值及收款计划（2026）'!$A:$A&amp;'[3]产值及收款计划（2026）'!$B:$B,'[3]产值及收款计划（2026）'!DL:DL)</f>
        <v>0</v>
      </c>
      <c r="DQ328" s="243"/>
      <c r="DR328" s="229"/>
    </row>
    <row r="329" ht="20.25" spans="1:122">
      <c r="A329" s="233">
        <f t="shared" si="21"/>
        <v>37</v>
      </c>
      <c r="B329" s="233" t="s">
        <v>27</v>
      </c>
      <c r="C329" s="234" t="str" cm="1">
        <f t="array" ref="C329">_xlfn.XLOOKUP($A329&amp;$B329,'[3]产值及收款计划（2026）'!$A:$A&amp;'[3]产值及收款计划（2026）'!$B:$B,'[3]产值及收款计划（2026）'!C:C)</f>
        <v>C0CJSG-FW-T-2025042</v>
      </c>
      <c r="D329" s="234" t="str" cm="1">
        <f t="array" ref="D329">_xlfn.XLOOKUP($A329&amp;$B329,'[3]产值及收款计划（2026）'!$A:$A&amp;'[3]产值及收款计划（2026）'!$B:$B,'[3]产值及收款计划（2026）'!D:D)</f>
        <v>2025年城市运营对接股份报账结构开发及基础数据治理服务</v>
      </c>
      <c r="E329" s="235" cm="1">
        <f t="array" ref="E329">_xlfn.XLOOKUP($A329&amp;$B329,'[3]产值及收款计划（2026）'!$A:$A&amp;'[3]产值及收款计划（2026）'!$B:$B,'[3]产值及收款计划（2026）'!E:E)</f>
        <v>81.5</v>
      </c>
      <c r="F329" s="235" cm="1">
        <f t="array" ref="F329">_xlfn.XLOOKUP($A329&amp;$B329,'[3]产值及收款计划（2026）'!$A:$A&amp;'[3]产值及收款计划（2026）'!$B:$B,'[3]产值及收款计划（2026）'!F:F)</f>
        <v>81.5</v>
      </c>
      <c r="G329" s="235" cm="1">
        <f t="array" ref="G329">_xlfn.XLOOKUP($A329&amp;$B329,'[3]产值及收款计划（2026）'!$A:$A&amp;'[3]产值及收款计划（2026）'!$B:$B,'[3]产值及收款计划（2026）'!G:G)</f>
        <v>81.5</v>
      </c>
      <c r="H329" s="235" cm="1">
        <f t="array" ref="H329">_xlfn.XLOOKUP($A329&amp;$B329,'[3]产值及收款计划（2026）'!$A:$A&amp;'[3]产值及收款计划（2026）'!$B:$B,'[3]产值及收款计划（2026）'!H:H)</f>
        <v>62</v>
      </c>
      <c r="I329" s="236" cm="1">
        <f t="array" ref="I329">_xlfn.XLOOKUP($A329&amp;$B329,'[3]产值及收款计划（2026）'!$A:$A&amp;'[3]产值及收款计划（2026）'!$B:$B,'[3]产值及收款计划（2026）'!I:I)</f>
        <v>0.760736196319018</v>
      </c>
      <c r="J329" s="237" cm="1">
        <f t="array" ref="J329">_xlfn.XLOOKUP($A329&amp;$B329,'[3]产值及收款计划（2026）'!$A:$A&amp;'[3]产值及收款计划（2026）'!$B:$B,'[3]产值及收款计划（2026）'!J:J)</f>
        <v>0.06</v>
      </c>
      <c r="K329" s="235" t="e" cm="1">
        <f t="array" ref="K329">_xlfn.XLOOKUP($A329&amp;$B329,'[3]产值及收款计划（2026）'!$A:$A&amp;'[3]产值及收款计划（2026）'!$B:$B,'[3]产值及收款计划（2026）'!K:K)</f>
        <v>#REF!</v>
      </c>
      <c r="L329" s="235" t="e" cm="1">
        <f t="array" ref="L329">_xlfn.XLOOKUP($A329&amp;$B329,'[3]产值及收款计划（2026）'!$A:$A&amp;'[3]产值及收款计划（2026）'!$B:$B,'[3]产值及收款计划（2026）'!L:L)</f>
        <v>#REF!</v>
      </c>
      <c r="M329" s="235" t="str" cm="1">
        <f t="array" ref="M329">_xlfn.XLOOKUP($A329&amp;$B329,'[3]产值及收款计划（2026）'!$A:$A&amp;'[3]产值及收款计划（2026）'!$B:$B,'[3]产值及收款计划（2026）'!M:M)</f>
        <v>主导</v>
      </c>
      <c r="N329" s="235" cm="1">
        <f t="array" ref="N329">_xlfn.XLOOKUP($A329&amp;$B329,'[3]产值及收款计划（2026）'!$A:$A&amp;'[3]产值及收款计划（2026）'!$B:$B,'[3]产值及收款计划（2026）'!N:N)</f>
        <v>0</v>
      </c>
      <c r="O329" s="235" t="str" cm="1">
        <f t="array" ref="O329">_xlfn.XLOOKUP($A329&amp;$B329,'[3]产值及收款计划（2026）'!$A:$A&amp;'[3]产值及收款计划（2026）'!$B:$B,'[3]产值及收款计划（2026）'!O:O)</f>
        <v>涂勋</v>
      </c>
      <c r="P329" s="234" t="str" cm="1">
        <f t="array" ref="P329">_xlfn.XLOOKUP($A329&amp;$B329,'[3]产值及收款计划（2026）'!$A:$A&amp;'[3]产值及收款计划（2026）'!$B:$B,'[3]产值及收款计划（2026）'!P:P)</f>
        <v>在建</v>
      </c>
      <c r="Q329" s="235" t="e" cm="1">
        <f t="array" ref="Q329">_xlfn.XLOOKUP($A329&amp;$B329,'[3]产值及收款计划（2026）'!$A:$A&amp;'[3]产值及收款计划（2026）'!$B:$B,'[3]产值及收款计划（2026）'!Q:Q)</f>
        <v>#REF!</v>
      </c>
      <c r="R329" s="235" t="e" cm="1">
        <f t="array" ref="R329">_xlfn.XLOOKUP($A329&amp;$B329,'[3]产值及收款计划（2026）'!$A:$A&amp;'[3]产值及收款计划（2026）'!$B:$B,'[3]产值及收款计划（2026）'!R:R)</f>
        <v>#REF!</v>
      </c>
      <c r="S329" s="235" t="e" cm="1">
        <f t="array" ref="S329">_xlfn.XLOOKUP($A329&amp;$B329,'[3]产值及收款计划（2026）'!$A:$A&amp;'[3]产值及收款计划（2026）'!$B:$B,'[3]产值及收款计划（2026）'!S:S)</f>
        <v>#REF!</v>
      </c>
      <c r="T329" s="235" cm="1">
        <f t="array" ref="T329">_xlfn.XLOOKUP($A329&amp;$B329,'[3]产值及收款计划（2026）'!$A:$A&amp;'[3]产值及收款计划（2026）'!$B:$B,'[3]产值及收款计划（2026）'!T:T)</f>
        <v>77.425</v>
      </c>
      <c r="U329" s="235" cm="1">
        <f t="array" ref="U329">_xlfn.XLOOKUP($A329&amp;$B329,'[3]产值及收款计划（2026）'!$A:$A&amp;'[3]产值及收款计划（2026）'!$B:$B,'[3]产值及收款计划（2026）'!U:U)</f>
        <v>0</v>
      </c>
      <c r="V329" s="235" cm="1">
        <f t="array" ref="V329">_xlfn.XLOOKUP($A329&amp;$B329,'[3]产值及收款计划（2026）'!$A:$A&amp;'[3]产值及收款计划（2026）'!$B:$B,'[3]产值及收款计划（2026）'!V:V)</f>
        <v>4.075</v>
      </c>
      <c r="W329" s="235" t="e" cm="1">
        <f t="array" ref="W329">_xlfn.XLOOKUP($A329&amp;$B329,'[3]产值及收款计划（2026）'!$A:$A&amp;'[3]产值及收款计划（2026）'!$B:$B,'[3]产值及收款计划（2026）'!W:W)</f>
        <v>#REF!</v>
      </c>
      <c r="X329" s="235" t="e" cm="1">
        <f t="array" ref="X329">_xlfn.XLOOKUP($A329&amp;$B329,'[3]产值及收款计划（2026）'!$A:$A&amp;'[3]产值及收款计划（2026）'!$B:$B,'[3]产值及收款计划（2026）'!X:X)</f>
        <v>#REF!</v>
      </c>
      <c r="Y329" s="235" t="e" cm="1">
        <f t="array" ref="Y329">_xlfn.XLOOKUP($A329&amp;$B329,'[3]产值及收款计划（2026）'!$A:$A&amp;'[3]产值及收款计划（2026）'!$B:$B,'[3]产值及收款计划（2026）'!Y:Y)</f>
        <v>#REF!</v>
      </c>
      <c r="Z329" s="235" t="e" cm="1">
        <f t="array" ref="Z329">_xlfn.XLOOKUP($A329&amp;$B329,'[3]产值及收款计划（2026）'!$A:$A&amp;'[3]产值及收款计划（2026）'!$B:$B,'[3]产值及收款计划（2026）'!Z:Z)</f>
        <v>#REF!</v>
      </c>
      <c r="AA329" s="235" cm="1">
        <f t="array" ref="AA329">_xlfn.XLOOKUP($A329&amp;$B329,'[3]产值及收款计划（2026）'!$A:$A&amp;'[3]产值及收款计划（2026）'!$B:$B,'[3]产值及收款计划（2026）'!AA:AA)</f>
        <v>0</v>
      </c>
      <c r="AB329" s="235" cm="1">
        <f t="array" ref="AB329">_xlfn.XLOOKUP($A329&amp;$B329,'[3]产值及收款计划（2026）'!$A:$A&amp;'[3]产值及收款计划（2026）'!$B:$B,'[3]产值及收款计划（2026）'!AB:AB)</f>
        <v>0</v>
      </c>
      <c r="AC329" s="235" cm="1">
        <f t="array" ref="AC329">_xlfn.XLOOKUP($A329&amp;$B329,'[3]产值及收款计划（2026）'!$A:$A&amp;'[3]产值及收款计划（2026）'!$B:$B,'[3]产值及收款计划（2026）'!AC:AC)</f>
        <v>0</v>
      </c>
      <c r="AD329" s="235" cm="1">
        <f t="array" ref="AD329">_xlfn.XLOOKUP($A329&amp;$B329,'[3]产值及收款计划（2026）'!$A:$A&amp;'[3]产值及收款计划（2026）'!$B:$B,'[3]产值及收款计划（2026）'!AD:AD)</f>
        <v>0</v>
      </c>
      <c r="AE329" s="235" cm="1">
        <f t="array" ref="AE329">_xlfn.XLOOKUP($A329&amp;$B329,'[3]产值及收款计划（2026）'!$A:$A&amp;'[3]产值及收款计划（2026）'!$B:$B,'[3]产值及收款计划（2026）'!AE:AE)</f>
        <v>0</v>
      </c>
      <c r="AF329" s="235" cm="1">
        <f t="array" ref="AF329">_xlfn.XLOOKUP($A329&amp;$B329,'[3]产值及收款计划（2026）'!$A:$A&amp;'[3]产值及收款计划（2026）'!$B:$B,'[3]产值及收款计划（2026）'!AF:AF)</f>
        <v>0</v>
      </c>
      <c r="AG329" s="235" cm="1">
        <f t="array" ref="AG329">_xlfn.XLOOKUP($A329&amp;$B329,'[3]产值及收款计划（2026）'!$A:$A&amp;'[3]产值及收款计划（2026）'!$B:$B,'[3]产值及收款计划（2026）'!AG:AG)</f>
        <v>0</v>
      </c>
      <c r="AH329" s="235" cm="1">
        <f t="array" ref="AH329">_xlfn.XLOOKUP($A329&amp;$B329,'[3]产值及收款计划（2026）'!$A:$A&amp;'[3]产值及收款计划（2026）'!$B:$B,'[3]产值及收款计划（2026）'!AH:AH)</f>
        <v>0</v>
      </c>
      <c r="AI329" s="235" cm="1">
        <f t="array" ref="AI329">_xlfn.XLOOKUP($A329&amp;$B329,'[3]产值及收款计划（2026）'!$A:$A&amp;'[3]产值及收款计划（2026）'!$B:$B,'[3]产值及收款计划（2026）'!AI:AI)</f>
        <v>0</v>
      </c>
      <c r="AJ329" s="235" cm="1">
        <f t="array" ref="AJ329">_xlfn.XLOOKUP($A329&amp;$B329,'[3]产值及收款计划（2026）'!$A:$A&amp;'[3]产值及收款计划（2026）'!$B:$B,'[3]产值及收款计划（2026）'!AJ:AJ)</f>
        <v>0</v>
      </c>
      <c r="AK329" s="235" cm="1">
        <f t="array" ref="AK329">_xlfn.XLOOKUP($A329&amp;$B329,'[3]产值及收款计划（2026）'!$A:$A&amp;'[3]产值及收款计划（2026）'!$B:$B,'[3]产值及收款计划（2026）'!AK:AK)</f>
        <v>0</v>
      </c>
      <c r="AL329" s="235" cm="1">
        <f t="array" ref="AL329">_xlfn.XLOOKUP($A329&amp;$B329,'[3]产值及收款计划（2026）'!$A:$A&amp;'[3]产值及收款计划（2026）'!$B:$B,'[3]产值及收款计划（2026）'!AL:AL)</f>
        <v>4.075</v>
      </c>
      <c r="AM329" s="242" cm="1">
        <f t="array" ref="AM329">_xlfn.LET(_xlpm.勾选月份状态数组,TRANSPOSE('PPT(12-15页）-TOP10'!$A$3:$A$14),_xlpm.选择数据区,IF('PPT(12-15页）-TOP10'!$E$3="收款",$BA329:$BL329,$AA329:$AL329),SUM(_xlfn._xlws.FILTER(_xlpm.选择数据区,_xlpm.勾选月份状态数组,"")))</f>
        <v>0</v>
      </c>
      <c r="AN329" s="235" t="e">
        <f>_xlfn.XLOOKUP($C329,应收未收表!$T:$T,应收未收表!AA:AA)</f>
        <v>#N/A</v>
      </c>
      <c r="AO329" s="235" t="e">
        <f>_xlfn.XLOOKUP($C329,应收未收表!$T:$T,应收未收表!AB:AB)</f>
        <v>#N/A</v>
      </c>
      <c r="AP329" s="235" t="e">
        <f>_xlfn.XLOOKUP($C329,应收未收表!$T:$T,应收未收表!AC:AC)</f>
        <v>#N/A</v>
      </c>
      <c r="AQ329" s="235" t="e">
        <f>_xlfn.XLOOKUP($C329,应收未收表!$T:$T,应收未收表!AE:AE)</f>
        <v>#N/A</v>
      </c>
      <c r="AR329" s="235" t="e">
        <f>_xlfn.XLOOKUP($C329,应收未收表!$T:$T,应收未收表!AF:AF)</f>
        <v>#N/A</v>
      </c>
      <c r="AS329" s="235" t="e" cm="1">
        <f t="array" ref="AS329">_xlfn.XLOOKUP($A329&amp;$B329,'[3]产值及收款计划（2026）'!$A:$A&amp;'[3]产值及收款计划（2026）'!$B:$B,'[3]产值及收款计划（2026）'!AS:AS)</f>
        <v>#REF!</v>
      </c>
      <c r="AT329" s="235" t="e" cm="1">
        <f t="array" ref="AT329">_xlfn.XLOOKUP($A329&amp;$B329,'[3]产值及收款计划（2026）'!$A:$A&amp;'[3]产值及收款计划（2026）'!$B:$B,'[3]产值及收款计划（2026）'!AT:AT)</f>
        <v>#REF!</v>
      </c>
      <c r="AU329" s="235" t="e" cm="1">
        <f t="array" ref="AU329">_xlfn.XLOOKUP($A329&amp;$B329,'[3]产值及收款计划（2026）'!$A:$A&amp;'[3]产值及收款计划（2026）'!$B:$B,'[3]产值及收款计划（2026）'!AU:AU)</f>
        <v>#REF!</v>
      </c>
      <c r="AV329" s="235" t="e" cm="1">
        <f t="array" ref="AV329">_xlfn.XLOOKUP($A329&amp;$B329,'[3]产值及收款计划（2026）'!$A:$A&amp;'[3]产值及收款计划（2026）'!$B:$B,'[3]产值及收款计划（2026）'!AV:AV)</f>
        <v>#REF!</v>
      </c>
      <c r="AW329" s="235" cm="1">
        <f t="array" ref="AW329">_xlfn.XLOOKUP($A329&amp;$B329,'[3]产值及收款计划（2026）'!$A:$A&amp;'[3]产值及收款计划（2026）'!$B:$B,'[3]产值及收款计划（2026）'!AW:AW)</f>
        <v>65.2</v>
      </c>
      <c r="AX329" s="235" cm="1">
        <f t="array" ref="AX329">_xlfn.XLOOKUP($A329&amp;$B329,'[3]产值及收款计划（2026）'!$A:$A&amp;'[3]产值及收款计划（2026）'!$B:$B,'[3]产值及收款计划（2026）'!AX:AX)</f>
        <v>12.225</v>
      </c>
      <c r="AY329" s="235" cm="1">
        <f t="array" ref="AY329">_xlfn.XLOOKUP($A329&amp;$B329,'[3]产值及收款计划（2026）'!$A:$A&amp;'[3]产值及收款计划（2026）'!$B:$B,'[3]产值及收款计划（2026）'!AY:AY)</f>
        <v>4.075</v>
      </c>
      <c r="AZ329" s="235" cm="1">
        <f t="array" ref="AZ329">_xlfn.XLOOKUP($A329&amp;$B329,'[3]产值及收款计划（2026）'!$A:$A&amp;'[3]产值及收款计划（2026）'!$B:$B,'[3]产值及收款计划（2026）'!AZ:AZ)</f>
        <v>0</v>
      </c>
      <c r="BA329" s="235" cm="1">
        <f t="array" ref="BA329">_xlfn.XLOOKUP($A329&amp;$B329,'[3]产值及收款计划（2026）'!$A:$A&amp;'[3]产值及收款计划（2026）'!$B:$B,'[3]产值及收款计划（2026）'!BA:BA)</f>
        <v>12.225</v>
      </c>
      <c r="BB329" s="235" cm="1">
        <f t="array" ref="BB329">_xlfn.XLOOKUP($A329&amp;$B329,'[3]产值及收款计划（2026）'!$A:$A&amp;'[3]产值及收款计划（2026）'!$B:$B,'[3]产值及收款计划（2026）'!BB:BB)</f>
        <v>0</v>
      </c>
      <c r="BC329" s="235" cm="1">
        <f t="array" ref="BC329">_xlfn.XLOOKUP($A329&amp;$B329,'[3]产值及收款计划（2026）'!$A:$A&amp;'[3]产值及收款计划（2026）'!$B:$B,'[3]产值及收款计划（2026）'!BC:BC)</f>
        <v>0</v>
      </c>
      <c r="BD329" s="235" cm="1">
        <f t="array" ref="BD329">_xlfn.XLOOKUP($A329&amp;$B329,'[3]产值及收款计划（2026）'!$A:$A&amp;'[3]产值及收款计划（2026）'!$B:$B,'[3]产值及收款计划（2026）'!BD:BD)</f>
        <v>0</v>
      </c>
      <c r="BE329" s="235" cm="1">
        <f t="array" ref="BE329">_xlfn.XLOOKUP($A329&amp;$B329,'[3]产值及收款计划（2026）'!$A:$A&amp;'[3]产值及收款计划（2026）'!$B:$B,'[3]产值及收款计划（2026）'!BE:BE)</f>
        <v>0</v>
      </c>
      <c r="BF329" s="235" cm="1">
        <f t="array" ref="BF329">_xlfn.XLOOKUP($A329&amp;$B329,'[3]产值及收款计划（2026）'!$A:$A&amp;'[3]产值及收款计划（2026）'!$B:$B,'[3]产值及收款计划（2026）'!BF:BF)</f>
        <v>0</v>
      </c>
      <c r="BG329" s="235" cm="1">
        <f t="array" ref="BG329">_xlfn.XLOOKUP($A329&amp;$B329,'[3]产值及收款计划（2026）'!$A:$A&amp;'[3]产值及收款计划（2026）'!$B:$B,'[3]产值及收款计划（2026）'!BG:BG)</f>
        <v>0</v>
      </c>
      <c r="BH329" s="235" cm="1">
        <f t="array" ref="BH329">_xlfn.XLOOKUP($A329&amp;$B329,'[3]产值及收款计划（2026）'!$A:$A&amp;'[3]产值及收款计划（2026）'!$B:$B,'[3]产值及收款计划（2026）'!BH:BH)</f>
        <v>0</v>
      </c>
      <c r="BI329" s="235" cm="1">
        <f t="array" ref="BI329">_xlfn.XLOOKUP($A329&amp;$B329,'[3]产值及收款计划（2026）'!$A:$A&amp;'[3]产值及收款计划（2026）'!$B:$B,'[3]产值及收款计划（2026）'!BI:BI)</f>
        <v>0</v>
      </c>
      <c r="BJ329" s="235" cm="1">
        <f t="array" ref="BJ329">_xlfn.XLOOKUP($A329&amp;$B329,'[3]产值及收款计划（2026）'!$A:$A&amp;'[3]产值及收款计划（2026）'!$B:$B,'[3]产值及收款计划（2026）'!BJ:BJ)</f>
        <v>0</v>
      </c>
      <c r="BK329" s="235" cm="1">
        <f t="array" ref="BK329">_xlfn.XLOOKUP($A329&amp;$B329,'[3]产值及收款计划（2026）'!$A:$A&amp;'[3]产值及收款计划（2026）'!$B:$B,'[3]产值及收款计划（2026）'!BK:BK)</f>
        <v>0</v>
      </c>
      <c r="BL329" s="235" cm="1">
        <f t="array" ref="BL329">_xlfn.XLOOKUP($A329&amp;$B329,'[3]产值及收款计划（2026）'!$A:$A&amp;'[3]产值及收款计划（2026）'!$B:$B,'[3]产值及收款计划（2026）'!BL:BL)</f>
        <v>4.075</v>
      </c>
      <c r="BM329" s="235"/>
      <c r="BN329" s="235"/>
      <c r="BO329" s="235"/>
      <c r="BP329" s="235"/>
      <c r="BQ329" s="235">
        <f>_xlfn.XLOOKUP($C329,应收未收表!$AJ:$AJ,应收未收表!AK:AK)</f>
        <v>12</v>
      </c>
      <c r="BR329" s="235">
        <f>_xlfn.XLOOKUP($C329,应收未收表!$AJ:$AJ,应收未收表!AL:AL)</f>
        <v>12</v>
      </c>
      <c r="BS329" s="235">
        <f>_xlfn.XLOOKUP($C329,应收未收表!$AJ:$AJ,应收未收表!AM:AM)</f>
        <v>0</v>
      </c>
      <c r="BT329" s="235">
        <f>_xlfn.XLOOKUP($C329,应收未收表!$AJ:$AJ,应收未收表!AN:AN)</f>
        <v>0</v>
      </c>
      <c r="BU329" s="234" t="str" cm="1">
        <f t="array" ref="BU329">_xlfn.XLOOKUP($A329&amp;$B329,'[3]产值及收款计划（2026）'!$A:$A&amp;'[3]产值及收款计划（2026）'!$B:$B,'[3]产值及收款计划（2026）'!BQ:BQ)</f>
        <v>上海城建城市运营（集团）有限公司</v>
      </c>
      <c r="BV329" s="235" t="e" cm="1">
        <f t="array" ref="BV329">_xlfn.XLOOKUP($A329&amp;$B329,'[3]产值及收款计划（2026）'!$A:$A&amp;'[3]产值及收款计划（2026）'!$B:$B,'[3]产值及收款计划（2026）'!BR:BR)</f>
        <v>#REF!</v>
      </c>
      <c r="CE329" s="235" cm="1">
        <f t="array" ref="CE329">_xlfn.XLOOKUP($A329&amp;$B329,'[3]产值及收款计划（2026）'!$A:$A&amp;'[3]产值及收款计划（2026）'!$B:$B,'[3]产值及收款计划（2026）'!CA:CA)</f>
        <v>0</v>
      </c>
      <c r="CF329" s="235" cm="1">
        <f t="array" ref="CF329">_xlfn.XLOOKUP($A329&amp;$B329,'[3]产值及收款计划（2026）'!$A:$A&amp;'[3]产值及收款计划（2026）'!$B:$B,'[3]产值及收款计划（2026）'!CB:CB)</f>
        <v>0</v>
      </c>
      <c r="CG329" s="235" cm="1">
        <f t="array" ref="CG329">_xlfn.XLOOKUP($A329&amp;$B329,'[3]产值及收款计划（2026）'!$A:$A&amp;'[3]产值及收款计划（2026）'!$B:$B,'[3]产值及收款计划（2026）'!CC:CC)</f>
        <v>0</v>
      </c>
      <c r="CH329" s="235" cm="1">
        <f t="array" ref="CH329">_xlfn.XLOOKUP($A329&amp;$B329,'[3]产值及收款计划（2026）'!$A:$A&amp;'[3]产值及收款计划（2026）'!$B:$B,'[3]产值及收款计划（2026）'!CD:CD)</f>
        <v>0</v>
      </c>
      <c r="CI329" s="235" cm="1">
        <f t="array" ref="CI329">_xlfn.XLOOKUP($A329&amp;$B329,'[3]产值及收款计划（2026）'!$A:$A&amp;'[3]产值及收款计划（2026）'!$B:$B,'[3]产值及收款计划（2026）'!CE:CE)</f>
        <v>0</v>
      </c>
      <c r="CJ329" s="235" cm="1">
        <f t="array" ref="CJ329">_xlfn.XLOOKUP($A329&amp;$B329,'[3]产值及收款计划（2026）'!$A:$A&amp;'[3]产值及收款计划（2026）'!$B:$B,'[3]产值及收款计划（2026）'!CF:CF)</f>
        <v>0</v>
      </c>
      <c r="CK329" s="235" cm="1">
        <f t="array" ref="CK329">_xlfn.XLOOKUP($A329&amp;$B329,'[3]产值及收款计划（2026）'!$A:$A&amp;'[3]产值及收款计划（2026）'!$B:$B,'[3]产值及收款计划（2026）'!CG:CG)</f>
        <v>0</v>
      </c>
      <c r="CL329" s="235" cm="1">
        <f t="array" ref="CL329">_xlfn.XLOOKUP($A329&amp;$B329,'[3]产值及收款计划（2026）'!$A:$A&amp;'[3]产值及收款计划（2026）'!$B:$B,'[3]产值及收款计划（2026）'!CH:CH)</f>
        <v>0</v>
      </c>
      <c r="CM329" s="235" cm="1">
        <f t="array" ref="CM329">_xlfn.XLOOKUP($A329&amp;$B329,'[3]产值及收款计划（2026）'!$A:$A&amp;'[3]产值及收款计划（2026）'!$B:$B,'[3]产值及收款计划（2026）'!CI:CI)</f>
        <v>0</v>
      </c>
      <c r="CN329" s="235" cm="1">
        <f t="array" ref="CN329">_xlfn.XLOOKUP($A329&amp;$B329,'[3]产值及收款计划（2026）'!$A:$A&amp;'[3]产值及收款计划（2026）'!$B:$B,'[3]产值及收款计划（2026）'!CJ:CJ)</f>
        <v>0</v>
      </c>
      <c r="CO329" s="235" cm="1">
        <f t="array" ref="CO329">_xlfn.XLOOKUP($A329&amp;$B329,'[3]产值及收款计划（2026）'!$A:$A&amp;'[3]产值及收款计划（2026）'!$B:$B,'[3]产值及收款计划（2026）'!CK:CK)</f>
        <v>0</v>
      </c>
      <c r="CP329" s="235" cm="1">
        <f t="array" ref="CP329">_xlfn.XLOOKUP($A329&amp;$B329,'[3]产值及收款计划（2026）'!$A:$A&amp;'[3]产值及收款计划（2026）'!$B:$B,'[3]产值及收款计划（2026）'!CL:CL)</f>
        <v>0</v>
      </c>
      <c r="DE329" s="235" cm="1">
        <f t="array" ref="DE329">_xlfn.XLOOKUP($A329&amp;$B329,'[3]产值及收款计划（2026）'!$A:$A&amp;'[3]产值及收款计划（2026）'!$B:$B,'[3]产值及收款计划（2026）'!DA:DA)</f>
        <v>12.225</v>
      </c>
      <c r="DF329" s="235" cm="1">
        <f t="array" ref="DF329">_xlfn.XLOOKUP($A329&amp;$B329,'[3]产值及收款计划（2026）'!$A:$A&amp;'[3]产值及收款计划（2026）'!$B:$B,'[3]产值及收款计划（2026）'!DB:DB)</f>
        <v>0</v>
      </c>
      <c r="DG329" s="235" cm="1">
        <f t="array" ref="DG329">_xlfn.XLOOKUP($A329&amp;$B329,'[3]产值及收款计划（2026）'!$A:$A&amp;'[3]产值及收款计划（2026）'!$B:$B,'[3]产值及收款计划（2026）'!DC:DC)</f>
        <v>0</v>
      </c>
      <c r="DH329" s="235" cm="1">
        <f t="array" ref="DH329">_xlfn.XLOOKUP($A329&amp;$B329,'[3]产值及收款计划（2026）'!$A:$A&amp;'[3]产值及收款计划（2026）'!$B:$B,'[3]产值及收款计划（2026）'!DD:DD)</f>
        <v>0</v>
      </c>
      <c r="DI329" s="235" cm="1">
        <f t="array" ref="DI329">_xlfn.XLOOKUP($A329&amp;$B329,'[3]产值及收款计划（2026）'!$A:$A&amp;'[3]产值及收款计划（2026）'!$B:$B,'[3]产值及收款计划（2026）'!DE:DE)</f>
        <v>0</v>
      </c>
      <c r="DJ329" s="235" cm="1">
        <f t="array" ref="DJ329">_xlfn.XLOOKUP($A329&amp;$B329,'[3]产值及收款计划（2026）'!$A:$A&amp;'[3]产值及收款计划（2026）'!$B:$B,'[3]产值及收款计划（2026）'!DF:DF)</f>
        <v>0</v>
      </c>
      <c r="DK329" s="235" cm="1">
        <f t="array" ref="DK329">_xlfn.XLOOKUP($A329&amp;$B329,'[3]产值及收款计划（2026）'!$A:$A&amp;'[3]产值及收款计划（2026）'!$B:$B,'[3]产值及收款计划（2026）'!DG:DG)</f>
        <v>0</v>
      </c>
      <c r="DL329" s="235" cm="1">
        <f t="array" ref="DL329">_xlfn.XLOOKUP($A329&amp;$B329,'[3]产值及收款计划（2026）'!$A:$A&amp;'[3]产值及收款计划（2026）'!$B:$B,'[3]产值及收款计划（2026）'!DH:DH)</f>
        <v>0</v>
      </c>
      <c r="DM329" s="235" cm="1">
        <f t="array" ref="DM329">_xlfn.XLOOKUP($A329&amp;$B329,'[3]产值及收款计划（2026）'!$A:$A&amp;'[3]产值及收款计划（2026）'!$B:$B,'[3]产值及收款计划（2026）'!DI:DI)</f>
        <v>0</v>
      </c>
      <c r="DN329" s="235" cm="1">
        <f t="array" ref="DN329">_xlfn.XLOOKUP($A329&amp;$B329,'[3]产值及收款计划（2026）'!$A:$A&amp;'[3]产值及收款计划（2026）'!$B:$B,'[3]产值及收款计划（2026）'!DJ:DJ)</f>
        <v>0</v>
      </c>
      <c r="DO329" s="235" cm="1">
        <f t="array" ref="DO329">_xlfn.XLOOKUP($A329&amp;$B329,'[3]产值及收款计划（2026）'!$A:$A&amp;'[3]产值及收款计划（2026）'!$B:$B,'[3]产值及收款计划（2026）'!DK:DK)</f>
        <v>0</v>
      </c>
      <c r="DP329" s="235" cm="1">
        <f t="array" ref="DP329">_xlfn.XLOOKUP($A329&amp;$B329,'[3]产值及收款计划（2026）'!$A:$A&amp;'[3]产值及收款计划（2026）'!$B:$B,'[3]产值及收款计划（2026）'!DL:DL)</f>
        <v>0</v>
      </c>
      <c r="DQ329" s="243"/>
      <c r="DR329" s="229"/>
    </row>
    <row r="330" ht="20.25" spans="1:122">
      <c r="A330" s="233">
        <f t="shared" si="21"/>
        <v>38</v>
      </c>
      <c r="B330" s="233" t="s">
        <v>27</v>
      </c>
      <c r="C330" s="234" t="str" cm="1">
        <f t="array" ref="C330">_xlfn.XLOOKUP($A330&amp;$B330,'[3]产值及收款计划（2026）'!$A:$A&amp;'[3]产值及收款计划（2026）'!$B:$B,'[3]产值及收款计划（2026）'!C:C)</f>
        <v>C0CJSG-FW-T-2025043</v>
      </c>
      <c r="D330" s="234" t="str" cm="1">
        <f t="array" ref="D330">_xlfn.XLOOKUP($A330&amp;$B330,'[3]产值及收款计划（2026）'!$A:$A&amp;'[3]产值及收款计划（2026）'!$B:$B,'[3]产值及收款计划（2026）'!D:D)</f>
        <v>2025年城市运营报账表单开发服务</v>
      </c>
      <c r="E330" s="235" cm="1">
        <f t="array" ref="E330">_xlfn.XLOOKUP($A330&amp;$B330,'[3]产值及收款计划（2026）'!$A:$A&amp;'[3]产值及收款计划（2026）'!$B:$B,'[3]产值及收款计划（2026）'!E:E)</f>
        <v>84.75</v>
      </c>
      <c r="F330" s="235" cm="1">
        <f t="array" ref="F330">_xlfn.XLOOKUP($A330&amp;$B330,'[3]产值及收款计划（2026）'!$A:$A&amp;'[3]产值及收款计划（2026）'!$B:$B,'[3]产值及收款计划（2026）'!F:F)</f>
        <v>84.75</v>
      </c>
      <c r="G330" s="235" cm="1">
        <f t="array" ref="G330">_xlfn.XLOOKUP($A330&amp;$B330,'[3]产值及收款计划（2026）'!$A:$A&amp;'[3]产值及收款计划（2026）'!$B:$B,'[3]产值及收款计划（2026）'!G:G)</f>
        <v>84.75</v>
      </c>
      <c r="H330" s="235" cm="1">
        <f t="array" ref="H330">_xlfn.XLOOKUP($A330&amp;$B330,'[3]产值及收款计划（2026）'!$A:$A&amp;'[3]产值及收款计划（2026）'!$B:$B,'[3]产值及收款计划（2026）'!H:H)</f>
        <v>49.75</v>
      </c>
      <c r="I330" s="236" cm="1">
        <f t="array" ref="I330">_xlfn.XLOOKUP($A330&amp;$B330,'[3]产值及收款计划（2026）'!$A:$A&amp;'[3]产值及收款计划（2026）'!$B:$B,'[3]产值及收款计划（2026）'!I:I)</f>
        <v>0.587020648967552</v>
      </c>
      <c r="J330" s="237" cm="1">
        <f t="array" ref="J330">_xlfn.XLOOKUP($A330&amp;$B330,'[3]产值及收款计划（2026）'!$A:$A&amp;'[3]产值及收款计划（2026）'!$B:$B,'[3]产值及收款计划（2026）'!J:J)</f>
        <v>0.06</v>
      </c>
      <c r="K330" s="235" t="e" cm="1">
        <f t="array" ref="K330">_xlfn.XLOOKUP($A330&amp;$B330,'[3]产值及收款计划（2026）'!$A:$A&amp;'[3]产值及收款计划（2026）'!$B:$B,'[3]产值及收款计划（2026）'!K:K)</f>
        <v>#REF!</v>
      </c>
      <c r="L330" s="235" t="e" cm="1">
        <f t="array" ref="L330">_xlfn.XLOOKUP($A330&amp;$B330,'[3]产值及收款计划（2026）'!$A:$A&amp;'[3]产值及收款计划（2026）'!$B:$B,'[3]产值及收款计划（2026）'!L:L)</f>
        <v>#REF!</v>
      </c>
      <c r="M330" s="235" t="str" cm="1">
        <f t="array" ref="M330">_xlfn.XLOOKUP($A330&amp;$B330,'[3]产值及收款计划（2026）'!$A:$A&amp;'[3]产值及收款计划（2026）'!$B:$B,'[3]产值及收款计划（2026）'!M:M)</f>
        <v>主导</v>
      </c>
      <c r="N330" s="235" cm="1">
        <f t="array" ref="N330">_xlfn.XLOOKUP($A330&amp;$B330,'[3]产值及收款计划（2026）'!$A:$A&amp;'[3]产值及收款计划（2026）'!$B:$B,'[3]产值及收款计划（2026）'!N:N)</f>
        <v>0</v>
      </c>
      <c r="O330" s="235" t="str" cm="1">
        <f t="array" ref="O330">_xlfn.XLOOKUP($A330&amp;$B330,'[3]产值及收款计划（2026）'!$A:$A&amp;'[3]产值及收款计划（2026）'!$B:$B,'[3]产值及收款计划（2026）'!O:O)</f>
        <v>涂勋</v>
      </c>
      <c r="P330" s="234" t="str" cm="1">
        <f t="array" ref="P330">_xlfn.XLOOKUP($A330&amp;$B330,'[3]产值及收款计划（2026）'!$A:$A&amp;'[3]产值及收款计划（2026）'!$B:$B,'[3]产值及收款计划（2026）'!P:P)</f>
        <v>在建</v>
      </c>
      <c r="Q330" s="235" t="e" cm="1">
        <f t="array" ref="Q330">_xlfn.XLOOKUP($A330&amp;$B330,'[3]产值及收款计划（2026）'!$A:$A&amp;'[3]产值及收款计划（2026）'!$B:$B,'[3]产值及收款计划（2026）'!Q:Q)</f>
        <v>#REF!</v>
      </c>
      <c r="R330" s="235" t="e" cm="1">
        <f t="array" ref="R330">_xlfn.XLOOKUP($A330&amp;$B330,'[3]产值及收款计划（2026）'!$A:$A&amp;'[3]产值及收款计划（2026）'!$B:$B,'[3]产值及收款计划（2026）'!R:R)</f>
        <v>#REF!</v>
      </c>
      <c r="S330" s="235" t="e" cm="1">
        <f t="array" ref="S330">_xlfn.XLOOKUP($A330&amp;$B330,'[3]产值及收款计划（2026）'!$A:$A&amp;'[3]产值及收款计划（2026）'!$B:$B,'[3]产值及收款计划（2026）'!S:S)</f>
        <v>#REF!</v>
      </c>
      <c r="T330" s="235" cm="1">
        <f t="array" ref="T330">_xlfn.XLOOKUP($A330&amp;$B330,'[3]产值及收款计划（2026）'!$A:$A&amp;'[3]产值及收款计划（2026）'!$B:$B,'[3]产值及收款计划（2026）'!T:T)</f>
        <v>80.5125</v>
      </c>
      <c r="U330" s="235" cm="1">
        <f t="array" ref="U330">_xlfn.XLOOKUP($A330&amp;$B330,'[3]产值及收款计划（2026）'!$A:$A&amp;'[3]产值及收款计划（2026）'!$B:$B,'[3]产值及收款计划（2026）'!U:U)</f>
        <v>0</v>
      </c>
      <c r="V330" s="235" cm="1">
        <f t="array" ref="V330">_xlfn.XLOOKUP($A330&amp;$B330,'[3]产值及收款计划（2026）'!$A:$A&amp;'[3]产值及收款计划（2026）'!$B:$B,'[3]产值及收款计划（2026）'!V:V)</f>
        <v>4.2375</v>
      </c>
      <c r="W330" s="235" t="e" cm="1">
        <f t="array" ref="W330">_xlfn.XLOOKUP($A330&amp;$B330,'[3]产值及收款计划（2026）'!$A:$A&amp;'[3]产值及收款计划（2026）'!$B:$B,'[3]产值及收款计划（2026）'!W:W)</f>
        <v>#REF!</v>
      </c>
      <c r="X330" s="235" t="e" cm="1">
        <f t="array" ref="X330">_xlfn.XLOOKUP($A330&amp;$B330,'[3]产值及收款计划（2026）'!$A:$A&amp;'[3]产值及收款计划（2026）'!$B:$B,'[3]产值及收款计划（2026）'!X:X)</f>
        <v>#REF!</v>
      </c>
      <c r="Y330" s="235" t="e" cm="1">
        <f t="array" ref="Y330">_xlfn.XLOOKUP($A330&amp;$B330,'[3]产值及收款计划（2026）'!$A:$A&amp;'[3]产值及收款计划（2026）'!$B:$B,'[3]产值及收款计划（2026）'!Y:Y)</f>
        <v>#REF!</v>
      </c>
      <c r="Z330" s="235" t="e" cm="1">
        <f t="array" ref="Z330">_xlfn.XLOOKUP($A330&amp;$B330,'[3]产值及收款计划（2026）'!$A:$A&amp;'[3]产值及收款计划（2026）'!$B:$B,'[3]产值及收款计划（2026）'!Z:Z)</f>
        <v>#REF!</v>
      </c>
      <c r="AA330" s="235" cm="1">
        <f t="array" ref="AA330">_xlfn.XLOOKUP($A330&amp;$B330,'[3]产值及收款计划（2026）'!$A:$A&amp;'[3]产值及收款计划（2026）'!$B:$B,'[3]产值及收款计划（2026）'!AA:AA)</f>
        <v>0</v>
      </c>
      <c r="AB330" s="235" cm="1">
        <f t="array" ref="AB330">_xlfn.XLOOKUP($A330&amp;$B330,'[3]产值及收款计划（2026）'!$A:$A&amp;'[3]产值及收款计划（2026）'!$B:$B,'[3]产值及收款计划（2026）'!AB:AB)</f>
        <v>0</v>
      </c>
      <c r="AC330" s="235" cm="1">
        <f t="array" ref="AC330">_xlfn.XLOOKUP($A330&amp;$B330,'[3]产值及收款计划（2026）'!$A:$A&amp;'[3]产值及收款计划（2026）'!$B:$B,'[3]产值及收款计划（2026）'!AC:AC)</f>
        <v>0</v>
      </c>
      <c r="AD330" s="235" cm="1">
        <f t="array" ref="AD330">_xlfn.XLOOKUP($A330&amp;$B330,'[3]产值及收款计划（2026）'!$A:$A&amp;'[3]产值及收款计划（2026）'!$B:$B,'[3]产值及收款计划（2026）'!AD:AD)</f>
        <v>0</v>
      </c>
      <c r="AE330" s="235" cm="1">
        <f t="array" ref="AE330">_xlfn.XLOOKUP($A330&amp;$B330,'[3]产值及收款计划（2026）'!$A:$A&amp;'[3]产值及收款计划（2026）'!$B:$B,'[3]产值及收款计划（2026）'!AE:AE)</f>
        <v>0</v>
      </c>
      <c r="AF330" s="235" cm="1">
        <f t="array" ref="AF330">_xlfn.XLOOKUP($A330&amp;$B330,'[3]产值及收款计划（2026）'!$A:$A&amp;'[3]产值及收款计划（2026）'!$B:$B,'[3]产值及收款计划（2026）'!AF:AF)</f>
        <v>0</v>
      </c>
      <c r="AG330" s="235" cm="1">
        <f t="array" ref="AG330">_xlfn.XLOOKUP($A330&amp;$B330,'[3]产值及收款计划（2026）'!$A:$A&amp;'[3]产值及收款计划（2026）'!$B:$B,'[3]产值及收款计划（2026）'!AG:AG)</f>
        <v>0</v>
      </c>
      <c r="AH330" s="235" cm="1">
        <f t="array" ref="AH330">_xlfn.XLOOKUP($A330&amp;$B330,'[3]产值及收款计划（2026）'!$A:$A&amp;'[3]产值及收款计划（2026）'!$B:$B,'[3]产值及收款计划（2026）'!AH:AH)</f>
        <v>0</v>
      </c>
      <c r="AI330" s="235" cm="1">
        <f t="array" ref="AI330">_xlfn.XLOOKUP($A330&amp;$B330,'[3]产值及收款计划（2026）'!$A:$A&amp;'[3]产值及收款计划（2026）'!$B:$B,'[3]产值及收款计划（2026）'!AI:AI)</f>
        <v>0</v>
      </c>
      <c r="AJ330" s="235" cm="1">
        <f t="array" ref="AJ330">_xlfn.XLOOKUP($A330&amp;$B330,'[3]产值及收款计划（2026）'!$A:$A&amp;'[3]产值及收款计划（2026）'!$B:$B,'[3]产值及收款计划（2026）'!AJ:AJ)</f>
        <v>0</v>
      </c>
      <c r="AK330" s="235" cm="1">
        <f t="array" ref="AK330">_xlfn.XLOOKUP($A330&amp;$B330,'[3]产值及收款计划（2026）'!$A:$A&amp;'[3]产值及收款计划（2026）'!$B:$B,'[3]产值及收款计划（2026）'!AK:AK)</f>
        <v>0</v>
      </c>
      <c r="AL330" s="235" cm="1">
        <f t="array" ref="AL330">_xlfn.XLOOKUP($A330&amp;$B330,'[3]产值及收款计划（2026）'!$A:$A&amp;'[3]产值及收款计划（2026）'!$B:$B,'[3]产值及收款计划（2026）'!AL:AL)</f>
        <v>4.2375</v>
      </c>
      <c r="AM330" s="242" cm="1">
        <f t="array" ref="AM330">_xlfn.LET(_xlpm.勾选月份状态数组,TRANSPOSE('PPT(12-15页）-TOP10'!$A$3:$A$14),_xlpm.选择数据区,IF('PPT(12-15页）-TOP10'!$E$3="收款",$BA330:$BL330,$AA330:$AL330),SUM(_xlfn._xlws.FILTER(_xlpm.选择数据区,_xlpm.勾选月份状态数组,"")))</f>
        <v>0</v>
      </c>
      <c r="AN330" s="235" t="e">
        <f>_xlfn.XLOOKUP($C330,应收未收表!$T:$T,应收未收表!AA:AA)</f>
        <v>#N/A</v>
      </c>
      <c r="AO330" s="235" t="e">
        <f>_xlfn.XLOOKUP($C330,应收未收表!$T:$T,应收未收表!AB:AB)</f>
        <v>#N/A</v>
      </c>
      <c r="AP330" s="235" t="e">
        <f>_xlfn.XLOOKUP($C330,应收未收表!$T:$T,应收未收表!AC:AC)</f>
        <v>#N/A</v>
      </c>
      <c r="AQ330" s="235" t="e">
        <f>_xlfn.XLOOKUP($C330,应收未收表!$T:$T,应收未收表!AE:AE)</f>
        <v>#N/A</v>
      </c>
      <c r="AR330" s="235" t="e">
        <f>_xlfn.XLOOKUP($C330,应收未收表!$T:$T,应收未收表!AF:AF)</f>
        <v>#N/A</v>
      </c>
      <c r="AS330" s="235" t="e" cm="1">
        <f t="array" ref="AS330">_xlfn.XLOOKUP($A330&amp;$B330,'[3]产值及收款计划（2026）'!$A:$A&amp;'[3]产值及收款计划（2026）'!$B:$B,'[3]产值及收款计划（2026）'!AS:AS)</f>
        <v>#REF!</v>
      </c>
      <c r="AT330" s="235" t="e" cm="1">
        <f t="array" ref="AT330">_xlfn.XLOOKUP($A330&amp;$B330,'[3]产值及收款计划（2026）'!$A:$A&amp;'[3]产值及收款计划（2026）'!$B:$B,'[3]产值及收款计划（2026）'!AT:AT)</f>
        <v>#REF!</v>
      </c>
      <c r="AU330" s="235" t="e" cm="1">
        <f t="array" ref="AU330">_xlfn.XLOOKUP($A330&amp;$B330,'[3]产值及收款计划（2026）'!$A:$A&amp;'[3]产值及收款计划（2026）'!$B:$B,'[3]产值及收款计划（2026）'!AU:AU)</f>
        <v>#REF!</v>
      </c>
      <c r="AV330" s="235" t="e" cm="1">
        <f t="array" ref="AV330">_xlfn.XLOOKUP($A330&amp;$B330,'[3]产值及收款计划（2026）'!$A:$A&amp;'[3]产值及收款计划（2026）'!$B:$B,'[3]产值及收款计划（2026）'!AV:AV)</f>
        <v>#REF!</v>
      </c>
      <c r="AW330" s="235" cm="1">
        <f t="array" ref="AW330">_xlfn.XLOOKUP($A330&amp;$B330,'[3]产值及收款计划（2026）'!$A:$A&amp;'[3]产值及收款计划（2026）'!$B:$B,'[3]产值及收款计划（2026）'!AW:AW)</f>
        <v>67.8</v>
      </c>
      <c r="AX330" s="235" cm="1">
        <f t="array" ref="AX330">_xlfn.XLOOKUP($A330&amp;$B330,'[3]产值及收款计划（2026）'!$A:$A&amp;'[3]产值及收款计划（2026）'!$B:$B,'[3]产值及收款计划（2026）'!AX:AX)</f>
        <v>12.7125</v>
      </c>
      <c r="AY330" s="235" cm="1">
        <f t="array" ref="AY330">_xlfn.XLOOKUP($A330&amp;$B330,'[3]产值及收款计划（2026）'!$A:$A&amp;'[3]产值及收款计划（2026）'!$B:$B,'[3]产值及收款计划（2026）'!AY:AY)</f>
        <v>4.2375</v>
      </c>
      <c r="AZ330" s="235" cm="1">
        <f t="array" ref="AZ330">_xlfn.XLOOKUP($A330&amp;$B330,'[3]产值及收款计划（2026）'!$A:$A&amp;'[3]产值及收款计划（2026）'!$B:$B,'[3]产值及收款计划（2026）'!AZ:AZ)</f>
        <v>0</v>
      </c>
      <c r="BA330" s="235" cm="1">
        <f t="array" ref="BA330">_xlfn.XLOOKUP($A330&amp;$B330,'[3]产值及收款计划（2026）'!$A:$A&amp;'[3]产值及收款计划（2026）'!$B:$B,'[3]产值及收款计划（2026）'!BA:BA)</f>
        <v>12.7125</v>
      </c>
      <c r="BB330" s="235" cm="1">
        <f t="array" ref="BB330">_xlfn.XLOOKUP($A330&amp;$B330,'[3]产值及收款计划（2026）'!$A:$A&amp;'[3]产值及收款计划（2026）'!$B:$B,'[3]产值及收款计划（2026）'!BB:BB)</f>
        <v>0</v>
      </c>
      <c r="BC330" s="235" cm="1">
        <f t="array" ref="BC330">_xlfn.XLOOKUP($A330&amp;$B330,'[3]产值及收款计划（2026）'!$A:$A&amp;'[3]产值及收款计划（2026）'!$B:$B,'[3]产值及收款计划（2026）'!BC:BC)</f>
        <v>0</v>
      </c>
      <c r="BD330" s="235" cm="1">
        <f t="array" ref="BD330">_xlfn.XLOOKUP($A330&amp;$B330,'[3]产值及收款计划（2026）'!$A:$A&amp;'[3]产值及收款计划（2026）'!$B:$B,'[3]产值及收款计划（2026）'!BD:BD)</f>
        <v>0</v>
      </c>
      <c r="BE330" s="235" cm="1">
        <f t="array" ref="BE330">_xlfn.XLOOKUP($A330&amp;$B330,'[3]产值及收款计划（2026）'!$A:$A&amp;'[3]产值及收款计划（2026）'!$B:$B,'[3]产值及收款计划（2026）'!BE:BE)</f>
        <v>0</v>
      </c>
      <c r="BF330" s="235" cm="1">
        <f t="array" ref="BF330">_xlfn.XLOOKUP($A330&amp;$B330,'[3]产值及收款计划（2026）'!$A:$A&amp;'[3]产值及收款计划（2026）'!$B:$B,'[3]产值及收款计划（2026）'!BF:BF)</f>
        <v>0</v>
      </c>
      <c r="BG330" s="235" cm="1">
        <f t="array" ref="BG330">_xlfn.XLOOKUP($A330&amp;$B330,'[3]产值及收款计划（2026）'!$A:$A&amp;'[3]产值及收款计划（2026）'!$B:$B,'[3]产值及收款计划（2026）'!BG:BG)</f>
        <v>0</v>
      </c>
      <c r="BH330" s="235" cm="1">
        <f t="array" ref="BH330">_xlfn.XLOOKUP($A330&amp;$B330,'[3]产值及收款计划（2026）'!$A:$A&amp;'[3]产值及收款计划（2026）'!$B:$B,'[3]产值及收款计划（2026）'!BH:BH)</f>
        <v>0</v>
      </c>
      <c r="BI330" s="235" cm="1">
        <f t="array" ref="BI330">_xlfn.XLOOKUP($A330&amp;$B330,'[3]产值及收款计划（2026）'!$A:$A&amp;'[3]产值及收款计划（2026）'!$B:$B,'[3]产值及收款计划（2026）'!BI:BI)</f>
        <v>0</v>
      </c>
      <c r="BJ330" s="235" cm="1">
        <f t="array" ref="BJ330">_xlfn.XLOOKUP($A330&amp;$B330,'[3]产值及收款计划（2026）'!$A:$A&amp;'[3]产值及收款计划（2026）'!$B:$B,'[3]产值及收款计划（2026）'!BJ:BJ)</f>
        <v>0</v>
      </c>
      <c r="BK330" s="235" cm="1">
        <f t="array" ref="BK330">_xlfn.XLOOKUP($A330&amp;$B330,'[3]产值及收款计划（2026）'!$A:$A&amp;'[3]产值及收款计划（2026）'!$B:$B,'[3]产值及收款计划（2026）'!BK:BK)</f>
        <v>0</v>
      </c>
      <c r="BL330" s="235" cm="1">
        <f t="array" ref="BL330">_xlfn.XLOOKUP($A330&amp;$B330,'[3]产值及收款计划（2026）'!$A:$A&amp;'[3]产值及收款计划（2026）'!$B:$B,'[3]产值及收款计划（2026）'!BL:BL)</f>
        <v>4.2375</v>
      </c>
      <c r="BM330" s="235"/>
      <c r="BN330" s="235"/>
      <c r="BO330" s="235"/>
      <c r="BP330" s="235"/>
      <c r="BQ330" s="235">
        <f>_xlfn.XLOOKUP($C330,应收未收表!$AJ:$AJ,应收未收表!AK:AK)</f>
        <v>13</v>
      </c>
      <c r="BR330" s="235">
        <f>_xlfn.XLOOKUP($C330,应收未收表!$AJ:$AJ,应收未收表!AL:AL)</f>
        <v>13</v>
      </c>
      <c r="BS330" s="235">
        <f>_xlfn.XLOOKUP($C330,应收未收表!$AJ:$AJ,应收未收表!AM:AM)</f>
        <v>0</v>
      </c>
      <c r="BT330" s="235">
        <f>_xlfn.XLOOKUP($C330,应收未收表!$AJ:$AJ,应收未收表!AN:AN)</f>
        <v>0</v>
      </c>
      <c r="BU330" s="234" t="str" cm="1">
        <f t="array" ref="BU330">_xlfn.XLOOKUP($A330&amp;$B330,'[3]产值及收款计划（2026）'!$A:$A&amp;'[3]产值及收款计划（2026）'!$B:$B,'[3]产值及收款计划（2026）'!BQ:BQ)</f>
        <v>上海城建城市运营（集团）有限公司</v>
      </c>
      <c r="BV330" s="235" t="e" cm="1">
        <f t="array" ref="BV330">_xlfn.XLOOKUP($A330&amp;$B330,'[3]产值及收款计划（2026）'!$A:$A&amp;'[3]产值及收款计划（2026）'!$B:$B,'[3]产值及收款计划（2026）'!BR:BR)</f>
        <v>#REF!</v>
      </c>
      <c r="CE330" s="235" cm="1">
        <f t="array" ref="CE330">_xlfn.XLOOKUP($A330&amp;$B330,'[3]产值及收款计划（2026）'!$A:$A&amp;'[3]产值及收款计划（2026）'!$B:$B,'[3]产值及收款计划（2026）'!CA:CA)</f>
        <v>0</v>
      </c>
      <c r="CF330" s="235" cm="1">
        <f t="array" ref="CF330">_xlfn.XLOOKUP($A330&amp;$B330,'[3]产值及收款计划（2026）'!$A:$A&amp;'[3]产值及收款计划（2026）'!$B:$B,'[3]产值及收款计划（2026）'!CB:CB)</f>
        <v>0</v>
      </c>
      <c r="CG330" s="235" cm="1">
        <f t="array" ref="CG330">_xlfn.XLOOKUP($A330&amp;$B330,'[3]产值及收款计划（2026）'!$A:$A&amp;'[3]产值及收款计划（2026）'!$B:$B,'[3]产值及收款计划（2026）'!CC:CC)</f>
        <v>0</v>
      </c>
      <c r="CH330" s="235" cm="1">
        <f t="array" ref="CH330">_xlfn.XLOOKUP($A330&amp;$B330,'[3]产值及收款计划（2026）'!$A:$A&amp;'[3]产值及收款计划（2026）'!$B:$B,'[3]产值及收款计划（2026）'!CD:CD)</f>
        <v>0</v>
      </c>
      <c r="CI330" s="235" cm="1">
        <f t="array" ref="CI330">_xlfn.XLOOKUP($A330&amp;$B330,'[3]产值及收款计划（2026）'!$A:$A&amp;'[3]产值及收款计划（2026）'!$B:$B,'[3]产值及收款计划（2026）'!CE:CE)</f>
        <v>0</v>
      </c>
      <c r="CJ330" s="235" cm="1">
        <f t="array" ref="CJ330">_xlfn.XLOOKUP($A330&amp;$B330,'[3]产值及收款计划（2026）'!$A:$A&amp;'[3]产值及收款计划（2026）'!$B:$B,'[3]产值及收款计划（2026）'!CF:CF)</f>
        <v>0</v>
      </c>
      <c r="CK330" s="235" cm="1">
        <f t="array" ref="CK330">_xlfn.XLOOKUP($A330&amp;$B330,'[3]产值及收款计划（2026）'!$A:$A&amp;'[3]产值及收款计划（2026）'!$B:$B,'[3]产值及收款计划（2026）'!CG:CG)</f>
        <v>0</v>
      </c>
      <c r="CL330" s="235" cm="1">
        <f t="array" ref="CL330">_xlfn.XLOOKUP($A330&amp;$B330,'[3]产值及收款计划（2026）'!$A:$A&amp;'[3]产值及收款计划（2026）'!$B:$B,'[3]产值及收款计划（2026）'!CH:CH)</f>
        <v>0</v>
      </c>
      <c r="CM330" s="235" cm="1">
        <f t="array" ref="CM330">_xlfn.XLOOKUP($A330&amp;$B330,'[3]产值及收款计划（2026）'!$A:$A&amp;'[3]产值及收款计划（2026）'!$B:$B,'[3]产值及收款计划（2026）'!CI:CI)</f>
        <v>0</v>
      </c>
      <c r="CN330" s="235" cm="1">
        <f t="array" ref="CN330">_xlfn.XLOOKUP($A330&amp;$B330,'[3]产值及收款计划（2026）'!$A:$A&amp;'[3]产值及收款计划（2026）'!$B:$B,'[3]产值及收款计划（2026）'!CJ:CJ)</f>
        <v>0</v>
      </c>
      <c r="CO330" s="235" cm="1">
        <f t="array" ref="CO330">_xlfn.XLOOKUP($A330&amp;$B330,'[3]产值及收款计划（2026）'!$A:$A&amp;'[3]产值及收款计划（2026）'!$B:$B,'[3]产值及收款计划（2026）'!CK:CK)</f>
        <v>0</v>
      </c>
      <c r="CP330" s="235" cm="1">
        <f t="array" ref="CP330">_xlfn.XLOOKUP($A330&amp;$B330,'[3]产值及收款计划（2026）'!$A:$A&amp;'[3]产值及收款计划（2026）'!$B:$B,'[3]产值及收款计划（2026）'!CL:CL)</f>
        <v>0</v>
      </c>
      <c r="DE330" s="235" cm="1">
        <f t="array" ref="DE330">_xlfn.XLOOKUP($A330&amp;$B330,'[3]产值及收款计划（2026）'!$A:$A&amp;'[3]产值及收款计划（2026）'!$B:$B,'[3]产值及收款计划（2026）'!DA:DA)</f>
        <v>12.7125</v>
      </c>
      <c r="DF330" s="235" cm="1">
        <f t="array" ref="DF330">_xlfn.XLOOKUP($A330&amp;$B330,'[3]产值及收款计划（2026）'!$A:$A&amp;'[3]产值及收款计划（2026）'!$B:$B,'[3]产值及收款计划（2026）'!DB:DB)</f>
        <v>0</v>
      </c>
      <c r="DG330" s="235" cm="1">
        <f t="array" ref="DG330">_xlfn.XLOOKUP($A330&amp;$B330,'[3]产值及收款计划（2026）'!$A:$A&amp;'[3]产值及收款计划（2026）'!$B:$B,'[3]产值及收款计划（2026）'!DC:DC)</f>
        <v>0</v>
      </c>
      <c r="DH330" s="235" cm="1">
        <f t="array" ref="DH330">_xlfn.XLOOKUP($A330&amp;$B330,'[3]产值及收款计划（2026）'!$A:$A&amp;'[3]产值及收款计划（2026）'!$B:$B,'[3]产值及收款计划（2026）'!DD:DD)</f>
        <v>0</v>
      </c>
      <c r="DI330" s="235" cm="1">
        <f t="array" ref="DI330">_xlfn.XLOOKUP($A330&amp;$B330,'[3]产值及收款计划（2026）'!$A:$A&amp;'[3]产值及收款计划（2026）'!$B:$B,'[3]产值及收款计划（2026）'!DE:DE)</f>
        <v>0</v>
      </c>
      <c r="DJ330" s="235" cm="1">
        <f t="array" ref="DJ330">_xlfn.XLOOKUP($A330&amp;$B330,'[3]产值及收款计划（2026）'!$A:$A&amp;'[3]产值及收款计划（2026）'!$B:$B,'[3]产值及收款计划（2026）'!DF:DF)</f>
        <v>0</v>
      </c>
      <c r="DK330" s="235" cm="1">
        <f t="array" ref="DK330">_xlfn.XLOOKUP($A330&amp;$B330,'[3]产值及收款计划（2026）'!$A:$A&amp;'[3]产值及收款计划（2026）'!$B:$B,'[3]产值及收款计划（2026）'!DG:DG)</f>
        <v>0</v>
      </c>
      <c r="DL330" s="235" cm="1">
        <f t="array" ref="DL330">_xlfn.XLOOKUP($A330&amp;$B330,'[3]产值及收款计划（2026）'!$A:$A&amp;'[3]产值及收款计划（2026）'!$B:$B,'[3]产值及收款计划（2026）'!DH:DH)</f>
        <v>0</v>
      </c>
      <c r="DM330" s="235" cm="1">
        <f t="array" ref="DM330">_xlfn.XLOOKUP($A330&amp;$B330,'[3]产值及收款计划（2026）'!$A:$A&amp;'[3]产值及收款计划（2026）'!$B:$B,'[3]产值及收款计划（2026）'!DI:DI)</f>
        <v>0</v>
      </c>
      <c r="DN330" s="235" cm="1">
        <f t="array" ref="DN330">_xlfn.XLOOKUP($A330&amp;$B330,'[3]产值及收款计划（2026）'!$A:$A&amp;'[3]产值及收款计划（2026）'!$B:$B,'[3]产值及收款计划（2026）'!DJ:DJ)</f>
        <v>0</v>
      </c>
      <c r="DO330" s="235" cm="1">
        <f t="array" ref="DO330">_xlfn.XLOOKUP($A330&amp;$B330,'[3]产值及收款计划（2026）'!$A:$A&amp;'[3]产值及收款计划（2026）'!$B:$B,'[3]产值及收款计划（2026）'!DK:DK)</f>
        <v>0</v>
      </c>
      <c r="DP330" s="235" cm="1">
        <f t="array" ref="DP330">_xlfn.XLOOKUP($A330&amp;$B330,'[3]产值及收款计划（2026）'!$A:$A&amp;'[3]产值及收款计划（2026）'!$B:$B,'[3]产值及收款计划（2026）'!DL:DL)</f>
        <v>0</v>
      </c>
      <c r="DQ330" s="243"/>
      <c r="DR330" s="229"/>
    </row>
    <row r="331" ht="40.5" spans="1:122">
      <c r="A331" s="233">
        <f t="shared" si="21"/>
        <v>39</v>
      </c>
      <c r="B331" s="233" t="s">
        <v>27</v>
      </c>
      <c r="C331" s="235" t="str" cm="1">
        <f t="array" ref="C331">_xlfn.XLOOKUP($A331&amp;$B331,'[3]产值及收款计划（2026）'!$A:$A&amp;'[3]产值及收款计划（2026）'!$B:$B,'[3]产值及收款计划（2026）'!C:C)</f>
        <v>C0CJSG-FW-T-2025044</v>
      </c>
      <c r="D331" s="235" t="str" cm="1">
        <f t="array" ref="D331">_xlfn.XLOOKUP($A331&amp;$B331,'[3]产值及收款计划（2026）'!$A:$A&amp;'[3]产值及收款计划（2026）'!$B:$B,'[3]产值及收款计划（2026）'!D:D)</f>
        <v>2025年城市运营科研报账及流程统一开发服务</v>
      </c>
      <c r="E331" s="235" cm="1">
        <f t="array" ref="E331">_xlfn.XLOOKUP($A331&amp;$B331,'[3]产值及收款计划（2026）'!$A:$A&amp;'[3]产值及收款计划（2026）'!$B:$B,'[3]产值及收款计划（2026）'!E:E)</f>
        <v>74.5</v>
      </c>
      <c r="F331" s="235" cm="1">
        <f t="array" ref="F331">_xlfn.XLOOKUP($A331&amp;$B331,'[3]产值及收款计划（2026）'!$A:$A&amp;'[3]产值及收款计划（2026）'!$B:$B,'[3]产值及收款计划（2026）'!F:F)</f>
        <v>74.5</v>
      </c>
      <c r="G331" s="235" cm="1">
        <f t="array" ref="G331">_xlfn.XLOOKUP($A331&amp;$B331,'[3]产值及收款计划（2026）'!$A:$A&amp;'[3]产值及收款计划（2026）'!$B:$B,'[3]产值及收款计划（2026）'!G:G)</f>
        <v>74.5</v>
      </c>
      <c r="H331" s="235" cm="1">
        <f t="array" ref="H331">_xlfn.XLOOKUP($A331&amp;$B331,'[3]产值及收款计划（2026）'!$A:$A&amp;'[3]产值及收款计划（2026）'!$B:$B,'[3]产值及收款计划（2026）'!H:H)</f>
        <v>74.5</v>
      </c>
      <c r="I331" s="236" cm="1">
        <f t="array" ref="I331">_xlfn.XLOOKUP($A331&amp;$B331,'[3]产值及收款计划（2026）'!$A:$A&amp;'[3]产值及收款计划（2026）'!$B:$B,'[3]产值及收款计划（2026）'!I:I)</f>
        <v>1</v>
      </c>
      <c r="J331" s="237" cm="1">
        <f t="array" ref="J331">_xlfn.XLOOKUP($A331&amp;$B331,'[3]产值及收款计划（2026）'!$A:$A&amp;'[3]产值及收款计划（2026）'!$B:$B,'[3]产值及收款计划（2026）'!J:J)</f>
        <v>0.06</v>
      </c>
      <c r="K331" s="235" t="e" cm="1">
        <f t="array" ref="K331">_xlfn.XLOOKUP($A331&amp;$B331,'[3]产值及收款计划（2026）'!$A:$A&amp;'[3]产值及收款计划（2026）'!$B:$B,'[3]产值及收款计划（2026）'!K:K)</f>
        <v>#REF!</v>
      </c>
      <c r="L331" s="235" t="e" cm="1">
        <f t="array" ref="L331">_xlfn.XLOOKUP($A331&amp;$B331,'[3]产值及收款计划（2026）'!$A:$A&amp;'[3]产值及收款计划（2026）'!$B:$B,'[3]产值及收款计划（2026）'!L:L)</f>
        <v>#REF!</v>
      </c>
      <c r="M331" s="235" t="str" cm="1">
        <f t="array" ref="M331">_xlfn.XLOOKUP($A331&amp;$B331,'[3]产值及收款计划（2026）'!$A:$A&amp;'[3]产值及收款计划（2026）'!$B:$B,'[3]产值及收款计划（2026）'!M:M)</f>
        <v>主导</v>
      </c>
      <c r="N331" s="235" cm="1">
        <f t="array" ref="N331">_xlfn.XLOOKUP($A331&amp;$B331,'[3]产值及收款计划（2026）'!$A:$A&amp;'[3]产值及收款计划（2026）'!$B:$B,'[3]产值及收款计划（2026）'!N:N)</f>
        <v>0</v>
      </c>
      <c r="O331" s="235" t="str" cm="1">
        <f t="array" ref="O331">_xlfn.XLOOKUP($A331&amp;$B331,'[3]产值及收款计划（2026）'!$A:$A&amp;'[3]产值及收款计划（2026）'!$B:$B,'[3]产值及收款计划（2026）'!O:O)</f>
        <v>涂勋</v>
      </c>
      <c r="P331" s="234" t="str" cm="1">
        <f t="array" ref="P331">_xlfn.XLOOKUP($A331&amp;$B331,'[3]产值及收款计划（2026）'!$A:$A&amp;'[3]产值及收款计划（2026）'!$B:$B,'[3]产值及收款计划（2026）'!P:P)</f>
        <v>在建</v>
      </c>
      <c r="Q331" s="235" t="e" cm="1">
        <f t="array" ref="Q331">_xlfn.XLOOKUP($A331&amp;$B331,'[3]产值及收款计划（2026）'!$A:$A&amp;'[3]产值及收款计划（2026）'!$B:$B,'[3]产值及收款计划（2026）'!Q:Q)</f>
        <v>#REF!</v>
      </c>
      <c r="R331" s="235" t="e" cm="1">
        <f t="array" ref="R331">_xlfn.XLOOKUP($A331&amp;$B331,'[3]产值及收款计划（2026）'!$A:$A&amp;'[3]产值及收款计划（2026）'!$B:$B,'[3]产值及收款计划（2026）'!R:R)</f>
        <v>#REF!</v>
      </c>
      <c r="S331" s="235" t="e" cm="1">
        <f t="array" ref="S331">_xlfn.XLOOKUP($A331&amp;$B331,'[3]产值及收款计划（2026）'!$A:$A&amp;'[3]产值及收款计划（2026）'!$B:$B,'[3]产值及收款计划（2026）'!S:S)</f>
        <v>#REF!</v>
      </c>
      <c r="T331" s="235" cm="1">
        <f t="array" ref="T331">_xlfn.XLOOKUP($A331&amp;$B331,'[3]产值及收款计划（2026）'!$A:$A&amp;'[3]产值及收款计划（2026）'!$B:$B,'[3]产值及收款计划（2026）'!T:T)</f>
        <v>37.25</v>
      </c>
      <c r="U331" s="235" cm="1">
        <f t="array" ref="U331">_xlfn.XLOOKUP($A331&amp;$B331,'[3]产值及收款计划（2026）'!$A:$A&amp;'[3]产值及收款计划（2026）'!$B:$B,'[3]产值及收款计划（2026）'!U:U)</f>
        <v>0</v>
      </c>
      <c r="V331" s="235" cm="1">
        <f t="array" ref="V331">_xlfn.XLOOKUP($A331&amp;$B331,'[3]产值及收款计划（2026）'!$A:$A&amp;'[3]产值及收款计划（2026）'!$B:$B,'[3]产值及收款计划（2026）'!V:V)</f>
        <v>37.25</v>
      </c>
      <c r="W331" s="235" t="e" cm="1">
        <f t="array" ref="W331">_xlfn.XLOOKUP($A331&amp;$B331,'[3]产值及收款计划（2026）'!$A:$A&amp;'[3]产值及收款计划（2026）'!$B:$B,'[3]产值及收款计划（2026）'!W:W)</f>
        <v>#REF!</v>
      </c>
      <c r="X331" s="235" t="e" cm="1">
        <f t="array" ref="X331">_xlfn.XLOOKUP($A331&amp;$B331,'[3]产值及收款计划（2026）'!$A:$A&amp;'[3]产值及收款计划（2026）'!$B:$B,'[3]产值及收款计划（2026）'!X:X)</f>
        <v>#REF!</v>
      </c>
      <c r="Y331" s="235" t="e" cm="1">
        <f t="array" ref="Y331">_xlfn.XLOOKUP($A331&amp;$B331,'[3]产值及收款计划（2026）'!$A:$A&amp;'[3]产值及收款计划（2026）'!$B:$B,'[3]产值及收款计划（2026）'!Y:Y)</f>
        <v>#REF!</v>
      </c>
      <c r="Z331" s="235" t="e" cm="1">
        <f t="array" ref="Z331">_xlfn.XLOOKUP($A331&amp;$B331,'[3]产值及收款计划（2026）'!$A:$A&amp;'[3]产值及收款计划（2026）'!$B:$B,'[3]产值及收款计划（2026）'!Z:Z)</f>
        <v>#REF!</v>
      </c>
      <c r="AA331" s="245" cm="1">
        <f t="array" ref="AA331">_xlfn.XLOOKUP($A331&amp;$B331,'[3]产值及收款计划（2026）'!$A:$A&amp;'[3]产值及收款计划（2026）'!$B:$B,'[3]产值及收款计划（2026）'!AA:AA)</f>
        <v>0</v>
      </c>
      <c r="AB331" s="245" cm="1">
        <f t="array" ref="AB331">_xlfn.XLOOKUP($A331&amp;$B331,'[3]产值及收款计划（2026）'!$A:$A&amp;'[3]产值及收款计划（2026）'!$B:$B,'[3]产值及收款计划（2026）'!AB:AB)</f>
        <v>0</v>
      </c>
      <c r="AC331" s="245" cm="1">
        <f t="array" ref="AC331">_xlfn.XLOOKUP($A331&amp;$B331,'[3]产值及收款计划（2026）'!$A:$A&amp;'[3]产值及收款计划（2026）'!$B:$B,'[3]产值及收款计划（2026）'!AC:AC)</f>
        <v>0</v>
      </c>
      <c r="AD331" s="235" cm="1">
        <f t="array" ref="AD331">_xlfn.XLOOKUP($A331&amp;$B331,'[3]产值及收款计划（2026）'!$A:$A&amp;'[3]产值及收款计划（2026）'!$B:$B,'[3]产值及收款计划（2026）'!AD:AD)</f>
        <v>0</v>
      </c>
      <c r="AE331" s="235" cm="1">
        <f t="array" ref="AE331">_xlfn.XLOOKUP($A331&amp;$B331,'[3]产值及收款计划（2026）'!$A:$A&amp;'[3]产值及收款计划（2026）'!$B:$B,'[3]产值及收款计划（2026）'!AE:AE)</f>
        <v>0</v>
      </c>
      <c r="AF331" s="235" cm="1">
        <f t="array" ref="AF331">_xlfn.XLOOKUP($A331&amp;$B331,'[3]产值及收款计划（2026）'!$A:$A&amp;'[3]产值及收款计划（2026）'!$B:$B,'[3]产值及收款计划（2026）'!AF:AF)</f>
        <v>33.525</v>
      </c>
      <c r="AG331" s="235" cm="1">
        <f t="array" ref="AG331">_xlfn.XLOOKUP($A331&amp;$B331,'[3]产值及收款计划（2026）'!$A:$A&amp;'[3]产值及收款计划（2026）'!$B:$B,'[3]产值及收款计划（2026）'!AG:AG)</f>
        <v>0</v>
      </c>
      <c r="AH331" s="235" cm="1">
        <f t="array" ref="AH331">_xlfn.XLOOKUP($A331&amp;$B331,'[3]产值及收款计划（2026）'!$A:$A&amp;'[3]产值及收款计划（2026）'!$B:$B,'[3]产值及收款计划（2026）'!AH:AH)</f>
        <v>0</v>
      </c>
      <c r="AI331" s="235" cm="1">
        <f t="array" ref="AI331">_xlfn.XLOOKUP($A331&amp;$B331,'[3]产值及收款计划（2026）'!$A:$A&amp;'[3]产值及收款计划（2026）'!$B:$B,'[3]产值及收款计划（2026）'!AI:AI)</f>
        <v>0</v>
      </c>
      <c r="AJ331" s="235" cm="1">
        <f t="array" ref="AJ331">_xlfn.XLOOKUP($A331&amp;$B331,'[3]产值及收款计划（2026）'!$A:$A&amp;'[3]产值及收款计划（2026）'!$B:$B,'[3]产值及收款计划（2026）'!AJ:AJ)</f>
        <v>0</v>
      </c>
      <c r="AK331" s="235" cm="1">
        <f t="array" ref="AK331">_xlfn.XLOOKUP($A331&amp;$B331,'[3]产值及收款计划（2026）'!$A:$A&amp;'[3]产值及收款计划（2026）'!$B:$B,'[3]产值及收款计划（2026）'!AK:AK)</f>
        <v>0</v>
      </c>
      <c r="AL331" s="235" cm="1">
        <f t="array" ref="AL331">_xlfn.XLOOKUP($A331&amp;$B331,'[3]产值及收款计划（2026）'!$A:$A&amp;'[3]产值及收款计划（2026）'!$B:$B,'[3]产值及收款计划（2026）'!AL:AL)</f>
        <v>3.725</v>
      </c>
      <c r="AM331" s="242" cm="1">
        <f t="array" ref="AM331">_xlfn.LET(_xlpm.勾选月份状态数组,TRANSPOSE('PPT(12-15页）-TOP10'!$A$3:$A$14),_xlpm.选择数据区,IF('PPT(12-15页）-TOP10'!$E$3="收款",$BA331:$BL331,$AA331:$AL331),SUM(_xlfn._xlws.FILTER(_xlpm.选择数据区,_xlpm.勾选月份状态数组,"")))</f>
        <v>33.525</v>
      </c>
      <c r="AN331" s="235">
        <f>_xlfn.XLOOKUP($C331,应收未收表!$T:$T,应收未收表!AA:AA)</f>
        <v>34</v>
      </c>
      <c r="AO331" s="235" t="s">
        <v>176</v>
      </c>
      <c r="AP331" s="235">
        <f>_xlfn.XLOOKUP($C331,应收未收表!$T:$T,应收未收表!AC:AC)</f>
        <v>34</v>
      </c>
      <c r="AQ331" s="22" t="s">
        <v>176</v>
      </c>
      <c r="AR331" s="235">
        <f>_xlfn.XLOOKUP($C331,应收未收表!$T:$T,应收未收表!AF:AF)</f>
        <v>0</v>
      </c>
      <c r="AS331" s="235" t="e" cm="1">
        <f t="array" ref="AS331">_xlfn.XLOOKUP($A331&amp;$B331,'[3]产值及收款计划（2026）'!$A:$A&amp;'[3]产值及收款计划（2026）'!$B:$B,'[3]产值及收款计划（2026）'!AS:AS)</f>
        <v>#REF!</v>
      </c>
      <c r="AT331" s="235" t="e" cm="1">
        <f t="array" ref="AT331">_xlfn.XLOOKUP($A331&amp;$B331,'[3]产值及收款计划（2026）'!$A:$A&amp;'[3]产值及收款计划（2026）'!$B:$B,'[3]产值及收款计划（2026）'!AT:AT)</f>
        <v>#REF!</v>
      </c>
      <c r="AU331" s="235" t="e" cm="1">
        <f t="array" ref="AU331">_xlfn.XLOOKUP($A331&amp;$B331,'[3]产值及收款计划（2026）'!$A:$A&amp;'[3]产值及收款计划（2026）'!$B:$B,'[3]产值及收款计划（2026）'!AU:AU)</f>
        <v>#REF!</v>
      </c>
      <c r="AV331" s="235" t="e" cm="1">
        <f t="array" ref="AV331">_xlfn.XLOOKUP($A331&amp;$B331,'[3]产值及收款计划（2026）'!$A:$A&amp;'[3]产值及收款计划（2026）'!$B:$B,'[3]产值及收款计划（2026）'!AV:AV)</f>
        <v>#REF!</v>
      </c>
      <c r="AW331" s="235" cm="1">
        <f t="array" ref="AW331">_xlfn.XLOOKUP($A331&amp;$B331,'[3]产值及收款计划（2026）'!$A:$A&amp;'[3]产值及收款计划（2026）'!$B:$B,'[3]产值及收款计划（2026）'!AW:AW)</f>
        <v>37.25</v>
      </c>
      <c r="AX331" s="235" cm="1">
        <f t="array" ref="AX331">_xlfn.XLOOKUP($A331&amp;$B331,'[3]产值及收款计划（2026）'!$A:$A&amp;'[3]产值及收款计划（2026）'!$B:$B,'[3]产值及收款计划（2026）'!AX:AX)</f>
        <v>0</v>
      </c>
      <c r="AY331" s="235" cm="1">
        <f t="array" ref="AY331">_xlfn.XLOOKUP($A331&amp;$B331,'[3]产值及收款计划（2026）'!$A:$A&amp;'[3]产值及收款计划（2026）'!$B:$B,'[3]产值及收款计划（2026）'!AY:AY)</f>
        <v>37.25</v>
      </c>
      <c r="AZ331" s="235" cm="1">
        <f t="array" ref="AZ331">_xlfn.XLOOKUP($A331&amp;$B331,'[3]产值及收款计划（2026）'!$A:$A&amp;'[3]产值及收款计划（2026）'!$B:$B,'[3]产值及收款计划（2026）'!AZ:AZ)</f>
        <v>0</v>
      </c>
      <c r="BA331" s="245" cm="1">
        <f t="array" ref="BA331">_xlfn.XLOOKUP($A331&amp;$B331,'[3]产值及收款计划（2026）'!$A:$A&amp;'[3]产值及收款计划（2026）'!$B:$B,'[3]产值及收款计划（2026）'!BA:BA)</f>
        <v>0</v>
      </c>
      <c r="BB331" s="245" cm="1">
        <f t="array" ref="BB331">_xlfn.XLOOKUP($A331&amp;$B331,'[3]产值及收款计划（2026）'!$A:$A&amp;'[3]产值及收款计划（2026）'!$B:$B,'[3]产值及收款计划（2026）'!BB:BB)</f>
        <v>0</v>
      </c>
      <c r="BC331" s="245" cm="1">
        <f t="array" ref="BC331">_xlfn.XLOOKUP($A331&amp;$B331,'[3]产值及收款计划（2026）'!$A:$A&amp;'[3]产值及收款计划（2026）'!$B:$B,'[3]产值及收款计划（2026）'!BC:BC)</f>
        <v>0</v>
      </c>
      <c r="BD331" s="235" cm="1">
        <f t="array" ref="BD331">_xlfn.XLOOKUP($A331&amp;$B331,'[3]产值及收款计划（2026）'!$A:$A&amp;'[3]产值及收款计划（2026）'!$B:$B,'[3]产值及收款计划（2026）'!BD:BD)</f>
        <v>0</v>
      </c>
      <c r="BE331" s="235" cm="1">
        <f t="array" ref="BE331">_xlfn.XLOOKUP($A331&amp;$B331,'[3]产值及收款计划（2026）'!$A:$A&amp;'[3]产值及收款计划（2026）'!$B:$B,'[3]产值及收款计划（2026）'!BE:BE)</f>
        <v>0</v>
      </c>
      <c r="BF331" s="235" cm="1">
        <f t="array" ref="BF331">_xlfn.XLOOKUP($A331&amp;$B331,'[3]产值及收款计划（2026）'!$A:$A&amp;'[3]产值及收款计划（2026）'!$B:$B,'[3]产值及收款计划（2026）'!BF:BF)</f>
        <v>33.525</v>
      </c>
      <c r="BG331" s="235" cm="1">
        <f t="array" ref="BG331">_xlfn.XLOOKUP($A331&amp;$B331,'[3]产值及收款计划（2026）'!$A:$A&amp;'[3]产值及收款计划（2026）'!$B:$B,'[3]产值及收款计划（2026）'!BG:BG)</f>
        <v>0</v>
      </c>
      <c r="BH331" s="235" cm="1">
        <f t="array" ref="BH331">_xlfn.XLOOKUP($A331&amp;$B331,'[3]产值及收款计划（2026）'!$A:$A&amp;'[3]产值及收款计划（2026）'!$B:$B,'[3]产值及收款计划（2026）'!BH:BH)</f>
        <v>0</v>
      </c>
      <c r="BI331" s="235" cm="1">
        <f t="array" ref="BI331">_xlfn.XLOOKUP($A331&amp;$B331,'[3]产值及收款计划（2026）'!$A:$A&amp;'[3]产值及收款计划（2026）'!$B:$B,'[3]产值及收款计划（2026）'!BI:BI)</f>
        <v>0</v>
      </c>
      <c r="BJ331" s="235" cm="1">
        <f t="array" ref="BJ331">_xlfn.XLOOKUP($A331&amp;$B331,'[3]产值及收款计划（2026）'!$A:$A&amp;'[3]产值及收款计划（2026）'!$B:$B,'[3]产值及收款计划（2026）'!BJ:BJ)</f>
        <v>0</v>
      </c>
      <c r="BK331" s="235" cm="1">
        <f t="array" ref="BK331">_xlfn.XLOOKUP($A331&amp;$B331,'[3]产值及收款计划（2026）'!$A:$A&amp;'[3]产值及收款计划（2026）'!$B:$B,'[3]产值及收款计划（2026）'!BK:BK)</f>
        <v>0</v>
      </c>
      <c r="BL331" s="235" cm="1">
        <f t="array" ref="BL331">_xlfn.XLOOKUP($A331&amp;$B331,'[3]产值及收款计划（2026）'!$A:$A&amp;'[3]产值及收款计划（2026）'!$B:$B,'[3]产值及收款计划（2026）'!BL:BL)</f>
        <v>3.725</v>
      </c>
      <c r="BM331" s="235"/>
      <c r="BN331" s="235"/>
      <c r="BO331" s="235"/>
      <c r="BP331" s="235"/>
      <c r="BQ331" s="235">
        <f>_xlfn.XLOOKUP($C331,应收未收表!$AJ:$AJ,应收未收表!AK:AK)</f>
        <v>34</v>
      </c>
      <c r="BR331" s="235">
        <f>_xlfn.XLOOKUP($C331,应收未收表!$AJ:$AJ,应收未收表!AL:AL)</f>
        <v>34</v>
      </c>
      <c r="BS331" s="235">
        <f>_xlfn.XLOOKUP($C331,应收未收表!$AJ:$AJ,应收未收表!AM:AM)</f>
        <v>0</v>
      </c>
      <c r="BT331" s="235">
        <f>_xlfn.XLOOKUP($C331,应收未收表!$AJ:$AJ,应收未收表!AN:AN)</f>
        <v>0</v>
      </c>
      <c r="BU331" s="234" t="str" cm="1">
        <f t="array" ref="BU331">_xlfn.XLOOKUP($A331&amp;$B331,'[3]产值及收款计划（2026）'!$A:$A&amp;'[3]产值及收款计划（2026）'!$B:$B,'[3]产值及收款计划（2026）'!BQ:BQ)</f>
        <v>上海城建城市运营（集团）有限公司</v>
      </c>
      <c r="BV331" s="235" t="e" cm="1">
        <f t="array" ref="BV331">_xlfn.XLOOKUP($A331&amp;$B331,'[3]产值及收款计划（2026）'!$A:$A&amp;'[3]产值及收款计划（2026）'!$B:$B,'[3]产值及收款计划（2026）'!BR:BR)</f>
        <v>#REF!</v>
      </c>
      <c r="CE331" s="235" cm="1">
        <f t="array" ref="CE331">_xlfn.XLOOKUP($A331&amp;$B331,'[3]产值及收款计划（2026）'!$A:$A&amp;'[3]产值及收款计划（2026）'!$B:$B,'[3]产值及收款计划（2026）'!CA:CA)</f>
        <v>0</v>
      </c>
      <c r="CF331" s="235" cm="1">
        <f t="array" ref="CF331">_xlfn.XLOOKUP($A331&amp;$B331,'[3]产值及收款计划（2026）'!$A:$A&amp;'[3]产值及收款计划（2026）'!$B:$B,'[3]产值及收款计划（2026）'!CB:CB)</f>
        <v>0</v>
      </c>
      <c r="CG331" s="235" cm="1">
        <f t="array" ref="CG331">_xlfn.XLOOKUP($A331&amp;$B331,'[3]产值及收款计划（2026）'!$A:$A&amp;'[3]产值及收款计划（2026）'!$B:$B,'[3]产值及收款计划（2026）'!CC:CC)</f>
        <v>0</v>
      </c>
      <c r="CH331" s="235" cm="1">
        <f t="array" ref="CH331">_xlfn.XLOOKUP($A331&amp;$B331,'[3]产值及收款计划（2026）'!$A:$A&amp;'[3]产值及收款计划（2026）'!$B:$B,'[3]产值及收款计划（2026）'!CD:CD)</f>
        <v>0</v>
      </c>
      <c r="CI331" s="235" cm="1">
        <f t="array" ref="CI331">_xlfn.XLOOKUP($A331&amp;$B331,'[3]产值及收款计划（2026）'!$A:$A&amp;'[3]产值及收款计划（2026）'!$B:$B,'[3]产值及收款计划（2026）'!CE:CE)</f>
        <v>0</v>
      </c>
      <c r="CJ331" s="235" cm="1">
        <f t="array" ref="CJ331">_xlfn.XLOOKUP($A331&amp;$B331,'[3]产值及收款计划（2026）'!$A:$A&amp;'[3]产值及收款计划（2026）'!$B:$B,'[3]产值及收款计划（2026）'!CF:CF)</f>
        <v>0</v>
      </c>
      <c r="CK331" s="235" cm="1">
        <f t="array" ref="CK331">_xlfn.XLOOKUP($A331&amp;$B331,'[3]产值及收款计划（2026）'!$A:$A&amp;'[3]产值及收款计划（2026）'!$B:$B,'[3]产值及收款计划（2026）'!CG:CG)</f>
        <v>0</v>
      </c>
      <c r="CL331" s="235" cm="1">
        <f t="array" ref="CL331">_xlfn.XLOOKUP($A331&amp;$B331,'[3]产值及收款计划（2026）'!$A:$A&amp;'[3]产值及收款计划（2026）'!$B:$B,'[3]产值及收款计划（2026）'!CH:CH)</f>
        <v>0</v>
      </c>
      <c r="CM331" s="235" cm="1">
        <f t="array" ref="CM331">_xlfn.XLOOKUP($A331&amp;$B331,'[3]产值及收款计划（2026）'!$A:$A&amp;'[3]产值及收款计划（2026）'!$B:$B,'[3]产值及收款计划（2026）'!CI:CI)</f>
        <v>0</v>
      </c>
      <c r="CN331" s="235" cm="1">
        <f t="array" ref="CN331">_xlfn.XLOOKUP($A331&amp;$B331,'[3]产值及收款计划（2026）'!$A:$A&amp;'[3]产值及收款计划（2026）'!$B:$B,'[3]产值及收款计划（2026）'!CJ:CJ)</f>
        <v>0</v>
      </c>
      <c r="CO331" s="235" cm="1">
        <f t="array" ref="CO331">_xlfn.XLOOKUP($A331&amp;$B331,'[3]产值及收款计划（2026）'!$A:$A&amp;'[3]产值及收款计划（2026）'!$B:$B,'[3]产值及收款计划（2026）'!CK:CK)</f>
        <v>0</v>
      </c>
      <c r="CP331" s="235" cm="1">
        <f t="array" ref="CP331">_xlfn.XLOOKUP($A331&amp;$B331,'[3]产值及收款计划（2026）'!$A:$A&amp;'[3]产值及收款计划（2026）'!$B:$B,'[3]产值及收款计划（2026）'!CL:CL)</f>
        <v>0</v>
      </c>
      <c r="DE331" s="235" cm="1">
        <f t="array" ref="DE331">_xlfn.XLOOKUP($A331&amp;$B331,'[3]产值及收款计划（2026）'!$A:$A&amp;'[3]产值及收款计划（2026）'!$B:$B,'[3]产值及收款计划（2026）'!DA:DA)</f>
        <v>0</v>
      </c>
      <c r="DF331" s="235" cm="1">
        <f t="array" ref="DF331">_xlfn.XLOOKUP($A331&amp;$B331,'[3]产值及收款计划（2026）'!$A:$A&amp;'[3]产值及收款计划（2026）'!$B:$B,'[3]产值及收款计划（2026）'!DB:DB)</f>
        <v>0</v>
      </c>
      <c r="DG331" s="235" cm="1">
        <f t="array" ref="DG331">_xlfn.XLOOKUP($A331&amp;$B331,'[3]产值及收款计划（2026）'!$A:$A&amp;'[3]产值及收款计划（2026）'!$B:$B,'[3]产值及收款计划（2026）'!DC:DC)</f>
        <v>0</v>
      </c>
      <c r="DH331" s="235" cm="1">
        <f t="array" ref="DH331">_xlfn.XLOOKUP($A331&amp;$B331,'[3]产值及收款计划（2026）'!$A:$A&amp;'[3]产值及收款计划（2026）'!$B:$B,'[3]产值及收款计划（2026）'!DD:DD)</f>
        <v>0</v>
      </c>
      <c r="DI331" s="235" cm="1">
        <f t="array" ref="DI331">_xlfn.XLOOKUP($A331&amp;$B331,'[3]产值及收款计划（2026）'!$A:$A&amp;'[3]产值及收款计划（2026）'!$B:$B,'[3]产值及收款计划（2026）'!DE:DE)</f>
        <v>0</v>
      </c>
      <c r="DJ331" s="235" cm="1">
        <f t="array" ref="DJ331">_xlfn.XLOOKUP($A331&amp;$B331,'[3]产值及收款计划（2026）'!$A:$A&amp;'[3]产值及收款计划（2026）'!$B:$B,'[3]产值及收款计划（2026）'!DF:DF)</f>
        <v>0</v>
      </c>
      <c r="DK331" s="235" cm="1">
        <f t="array" ref="DK331">_xlfn.XLOOKUP($A331&amp;$B331,'[3]产值及收款计划（2026）'!$A:$A&amp;'[3]产值及收款计划（2026）'!$B:$B,'[3]产值及收款计划（2026）'!DG:DG)</f>
        <v>0</v>
      </c>
      <c r="DL331" s="235" cm="1">
        <f t="array" ref="DL331">_xlfn.XLOOKUP($A331&amp;$B331,'[3]产值及收款计划（2026）'!$A:$A&amp;'[3]产值及收款计划（2026）'!$B:$B,'[3]产值及收款计划（2026）'!DH:DH)</f>
        <v>0</v>
      </c>
      <c r="DM331" s="235" cm="1">
        <f t="array" ref="DM331">_xlfn.XLOOKUP($A331&amp;$B331,'[3]产值及收款计划（2026）'!$A:$A&amp;'[3]产值及收款计划（2026）'!$B:$B,'[3]产值及收款计划（2026）'!DI:DI)</f>
        <v>0</v>
      </c>
      <c r="DN331" s="235" cm="1">
        <f t="array" ref="DN331">_xlfn.XLOOKUP($A331&amp;$B331,'[3]产值及收款计划（2026）'!$A:$A&amp;'[3]产值及收款计划（2026）'!$B:$B,'[3]产值及收款计划（2026）'!DJ:DJ)</f>
        <v>0</v>
      </c>
      <c r="DO331" s="235" cm="1">
        <f t="array" ref="DO331">_xlfn.XLOOKUP($A331&amp;$B331,'[3]产值及收款计划（2026）'!$A:$A&amp;'[3]产值及收款计划（2026）'!$B:$B,'[3]产值及收款计划（2026）'!DK:DK)</f>
        <v>0</v>
      </c>
      <c r="DP331" s="235" cm="1">
        <f t="array" ref="DP331">_xlfn.XLOOKUP($A331&amp;$B331,'[3]产值及收款计划（2026）'!$A:$A&amp;'[3]产值及收款计划（2026）'!$B:$B,'[3]产值及收款计划（2026）'!DL:DL)</f>
        <v>0</v>
      </c>
      <c r="DQ331" s="243"/>
      <c r="DR331" s="229"/>
    </row>
    <row r="332" ht="20.25" spans="1:122">
      <c r="A332" s="233">
        <f t="shared" si="21"/>
        <v>40</v>
      </c>
      <c r="B332" s="233" t="s">
        <v>27</v>
      </c>
      <c r="C332" s="234" t="str" cm="1">
        <f t="array" ref="C332">_xlfn.XLOOKUP($A332&amp;$B332,'[3]产值及收款计划（2026）'!$A:$A&amp;'[3]产值及收款计划（2026）'!$B:$B,'[3]产值及收款计划（2026）'!C:C)</f>
        <v>C0CJSG-FW-T-2025022</v>
      </c>
      <c r="D332" s="234" t="str" cm="1">
        <f t="array" ref="D332">_xlfn.XLOOKUP($A332&amp;$B332,'[3]产值及收款计划（2026）'!$A:$A&amp;'[3]产值及收款计划（2026）'!$B:$B,'[3]产值及收款计划（2026）'!D:D)</f>
        <v>2025年建元财务信息系统安全等保测评服务</v>
      </c>
      <c r="E332" s="235" cm="1">
        <f t="array" ref="E332">_xlfn.XLOOKUP($A332&amp;$B332,'[3]产值及收款计划（2026）'!$A:$A&amp;'[3]产值及收款计划（2026）'!$B:$B,'[3]产值及收款计划（2026）'!E:E)</f>
        <v>24</v>
      </c>
      <c r="F332" s="235" cm="1">
        <f t="array" ref="F332">_xlfn.XLOOKUP($A332&amp;$B332,'[3]产值及收款计划（2026）'!$A:$A&amp;'[3]产值及收款计划（2026）'!$B:$B,'[3]产值及收款计划（2026）'!F:F)</f>
        <v>24</v>
      </c>
      <c r="G332" s="235" cm="1">
        <f t="array" ref="G332">_xlfn.XLOOKUP($A332&amp;$B332,'[3]产值及收款计划（2026）'!$A:$A&amp;'[3]产值及收款计划（2026）'!$B:$B,'[3]产值及收款计划（2026）'!G:G)</f>
        <v>24</v>
      </c>
      <c r="H332" s="235" cm="1">
        <f t="array" ref="H332">_xlfn.XLOOKUP($A332&amp;$B332,'[3]产值及收款计划（2026）'!$A:$A&amp;'[3]产值及收款计划（2026）'!$B:$B,'[3]产值及收款计划（2026）'!H:H)</f>
        <v>14</v>
      </c>
      <c r="I332" s="236" cm="1">
        <f t="array" ref="I332">_xlfn.XLOOKUP($A332&amp;$B332,'[3]产值及收款计划（2026）'!$A:$A&amp;'[3]产值及收款计划（2026）'!$B:$B,'[3]产值及收款计划（2026）'!I:I)</f>
        <v>0.583333333333333</v>
      </c>
      <c r="J332" s="237" cm="1">
        <f t="array" ref="J332">_xlfn.XLOOKUP($A332&amp;$B332,'[3]产值及收款计划（2026）'!$A:$A&amp;'[3]产值及收款计划（2026）'!$B:$B,'[3]产值及收款计划（2026）'!J:J)</f>
        <v>0.06</v>
      </c>
      <c r="K332" s="235" t="e" cm="1">
        <f t="array" ref="K332">_xlfn.XLOOKUP($A332&amp;$B332,'[3]产值及收款计划（2026）'!$A:$A&amp;'[3]产值及收款计划（2026）'!$B:$B,'[3]产值及收款计划（2026）'!K:K)</f>
        <v>#REF!</v>
      </c>
      <c r="L332" s="235" t="e" cm="1">
        <f t="array" ref="L332">_xlfn.XLOOKUP($A332&amp;$B332,'[3]产值及收款计划（2026）'!$A:$A&amp;'[3]产值及收款计划（2026）'!$B:$B,'[3]产值及收款计划（2026）'!L:L)</f>
        <v>#REF!</v>
      </c>
      <c r="M332" s="235" t="str" cm="1">
        <f t="array" ref="M332">_xlfn.XLOOKUP($A332&amp;$B332,'[3]产值及收款计划（2026）'!$A:$A&amp;'[3]产值及收款计划（2026）'!$B:$B,'[3]产值及收款计划（2026）'!M:M)</f>
        <v>主导</v>
      </c>
      <c r="N332" s="235" cm="1">
        <f t="array" ref="N332">_xlfn.XLOOKUP($A332&amp;$B332,'[3]产值及收款计划（2026）'!$A:$A&amp;'[3]产值及收款计划（2026）'!$B:$B,'[3]产值及收款计划（2026）'!N:N)</f>
        <v>0</v>
      </c>
      <c r="O332" s="235" t="str" cm="1">
        <f t="array" ref="O332">_xlfn.XLOOKUP($A332&amp;$B332,'[3]产值及收款计划（2026）'!$A:$A&amp;'[3]产值及收款计划（2026）'!$B:$B,'[3]产值及收款计划（2026）'!O:O)</f>
        <v>侯捷</v>
      </c>
      <c r="P332" s="234" t="str" cm="1">
        <f t="array" ref="P332">_xlfn.XLOOKUP($A332&amp;$B332,'[3]产值及收款计划（2026）'!$A:$A&amp;'[3]产值及收款计划（2026）'!$B:$B,'[3]产值及收款计划（2026）'!P:P)</f>
        <v>在建</v>
      </c>
      <c r="Q332" s="235" t="e" cm="1">
        <f t="array" ref="Q332">_xlfn.XLOOKUP($A332&amp;$B332,'[3]产值及收款计划（2026）'!$A:$A&amp;'[3]产值及收款计划（2026）'!$B:$B,'[3]产值及收款计划（2026）'!Q:Q)</f>
        <v>#REF!</v>
      </c>
      <c r="R332" s="235" t="e" cm="1">
        <f t="array" ref="R332">_xlfn.XLOOKUP($A332&amp;$B332,'[3]产值及收款计划（2026）'!$A:$A&amp;'[3]产值及收款计划（2026）'!$B:$B,'[3]产值及收款计划（2026）'!R:R)</f>
        <v>#REF!</v>
      </c>
      <c r="S332" s="235" t="e" cm="1">
        <f t="array" ref="S332">_xlfn.XLOOKUP($A332&amp;$B332,'[3]产值及收款计划（2026）'!$A:$A&amp;'[3]产值及收款计划（2026）'!$B:$B,'[3]产值及收款计划（2026）'!S:S)</f>
        <v>#REF!</v>
      </c>
      <c r="T332" s="235" cm="1">
        <f t="array" ref="T332">_xlfn.XLOOKUP($A332&amp;$B332,'[3]产值及收款计划（2026）'!$A:$A&amp;'[3]产值及收款计划（2026）'!$B:$B,'[3]产值及收款计划（2026）'!T:T)</f>
        <v>0</v>
      </c>
      <c r="U332" s="235" cm="1">
        <f t="array" ref="U332">_xlfn.XLOOKUP($A332&amp;$B332,'[3]产值及收款计划（2026）'!$A:$A&amp;'[3]产值及收款计划（2026）'!$B:$B,'[3]产值及收款计划（2026）'!U:U)</f>
        <v>0</v>
      </c>
      <c r="V332" s="235" cm="1">
        <f t="array" ref="V332">_xlfn.XLOOKUP($A332&amp;$B332,'[3]产值及收款计划（2026）'!$A:$A&amp;'[3]产值及收款计划（2026）'!$B:$B,'[3]产值及收款计划（2026）'!V:V)</f>
        <v>24</v>
      </c>
      <c r="W332" s="235" t="e" cm="1">
        <f t="array" ref="W332">_xlfn.XLOOKUP($A332&amp;$B332,'[3]产值及收款计划（2026）'!$A:$A&amp;'[3]产值及收款计划（2026）'!$B:$B,'[3]产值及收款计划（2026）'!W:W)</f>
        <v>#REF!</v>
      </c>
      <c r="X332" s="235" t="e" cm="1">
        <f t="array" ref="X332">_xlfn.XLOOKUP($A332&amp;$B332,'[3]产值及收款计划（2026）'!$A:$A&amp;'[3]产值及收款计划（2026）'!$B:$B,'[3]产值及收款计划（2026）'!X:X)</f>
        <v>#REF!</v>
      </c>
      <c r="Y332" s="235" t="e" cm="1">
        <f t="array" ref="Y332">_xlfn.XLOOKUP($A332&amp;$B332,'[3]产值及收款计划（2026）'!$A:$A&amp;'[3]产值及收款计划（2026）'!$B:$B,'[3]产值及收款计划（2026）'!Y:Y)</f>
        <v>#REF!</v>
      </c>
      <c r="Z332" s="235" t="e" cm="1">
        <f t="array" ref="Z332">_xlfn.XLOOKUP($A332&amp;$B332,'[3]产值及收款计划（2026）'!$A:$A&amp;'[3]产值及收款计划（2026）'!$B:$B,'[3]产值及收款计划（2026）'!Z:Z)</f>
        <v>#REF!</v>
      </c>
      <c r="AA332" s="235" cm="1">
        <f t="array" ref="AA332">_xlfn.XLOOKUP($A332&amp;$B332,'[3]产值及收款计划（2026）'!$A:$A&amp;'[3]产值及收款计划（2026）'!$B:$B,'[3]产值及收款计划（2026）'!AA:AA)</f>
        <v>16.8</v>
      </c>
      <c r="AB332" s="235" cm="1">
        <f t="array" ref="AB332">_xlfn.XLOOKUP($A332&amp;$B332,'[3]产值及收款计划（2026）'!$A:$A&amp;'[3]产值及收款计划（2026）'!$B:$B,'[3]产值及收款计划（2026）'!AB:AB)</f>
        <v>0</v>
      </c>
      <c r="AC332" s="235" cm="1">
        <f t="array" ref="AC332">_xlfn.XLOOKUP($A332&amp;$B332,'[3]产值及收款计划（2026）'!$A:$A&amp;'[3]产值及收款计划（2026）'!$B:$B,'[3]产值及收款计划（2026）'!AC:AC)</f>
        <v>16.8</v>
      </c>
      <c r="AD332" s="235" cm="1">
        <f t="array" ref="AD332">_xlfn.XLOOKUP($A332&amp;$B332,'[3]产值及收款计划（2026）'!$A:$A&amp;'[3]产值及收款计划（2026）'!$B:$B,'[3]产值及收款计划（2026）'!AD:AD)</f>
        <v>0</v>
      </c>
      <c r="AE332" s="235" cm="1">
        <f t="array" ref="AE332">_xlfn.XLOOKUP($A332&amp;$B332,'[3]产值及收款计划（2026）'!$A:$A&amp;'[3]产值及收款计划（2026）'!$B:$B,'[3]产值及收款计划（2026）'!AE:AE)</f>
        <v>7.2</v>
      </c>
      <c r="AF332" s="235" cm="1">
        <f t="array" ref="AF332">_xlfn.XLOOKUP($A332&amp;$B332,'[3]产值及收款计划（2026）'!$A:$A&amp;'[3]产值及收款计划（2026）'!$B:$B,'[3]产值及收款计划（2026）'!AF:AF)</f>
        <v>0</v>
      </c>
      <c r="AG332" s="235" cm="1">
        <f t="array" ref="AG332">_xlfn.XLOOKUP($A332&amp;$B332,'[3]产值及收款计划（2026）'!$A:$A&amp;'[3]产值及收款计划（2026）'!$B:$B,'[3]产值及收款计划（2026）'!AG:AG)</f>
        <v>0</v>
      </c>
      <c r="AH332" s="235" cm="1">
        <f t="array" ref="AH332">_xlfn.XLOOKUP($A332&amp;$B332,'[3]产值及收款计划（2026）'!$A:$A&amp;'[3]产值及收款计划（2026）'!$B:$B,'[3]产值及收款计划（2026）'!AH:AH)</f>
        <v>0</v>
      </c>
      <c r="AI332" s="235" cm="1">
        <f t="array" ref="AI332">_xlfn.XLOOKUP($A332&amp;$B332,'[3]产值及收款计划（2026）'!$A:$A&amp;'[3]产值及收款计划（2026）'!$B:$B,'[3]产值及收款计划（2026）'!AI:AI)</f>
        <v>0</v>
      </c>
      <c r="AJ332" s="235" cm="1">
        <f t="array" ref="AJ332">_xlfn.XLOOKUP($A332&amp;$B332,'[3]产值及收款计划（2026）'!$A:$A&amp;'[3]产值及收款计划（2026）'!$B:$B,'[3]产值及收款计划（2026）'!AJ:AJ)</f>
        <v>0</v>
      </c>
      <c r="AK332" s="235" cm="1">
        <f t="array" ref="AK332">_xlfn.XLOOKUP($A332&amp;$B332,'[3]产值及收款计划（2026）'!$A:$A&amp;'[3]产值及收款计划（2026）'!$B:$B,'[3]产值及收款计划（2026）'!AK:AK)</f>
        <v>0</v>
      </c>
      <c r="AL332" s="235" cm="1">
        <f t="array" ref="AL332">_xlfn.XLOOKUP($A332&amp;$B332,'[3]产值及收款计划（2026）'!$A:$A&amp;'[3]产值及收款计划（2026）'!$B:$B,'[3]产值及收款计划（2026）'!AL:AL)</f>
        <v>0</v>
      </c>
      <c r="AM332" s="242" cm="1">
        <f t="array" ref="AM332">_xlfn.LET(_xlpm.勾选月份状态数组,TRANSPOSE('PPT(12-15页）-TOP10'!$A$3:$A$14),_xlpm.选择数据区,IF('PPT(12-15页）-TOP10'!$E$3="收款",$BA332:$BL332,$AA332:$AL332),SUM(_xlfn._xlws.FILTER(_xlpm.选择数据区,_xlpm.勾选月份状态数组,"")))</f>
        <v>7.2</v>
      </c>
      <c r="AN332" s="235" t="e">
        <f>_xlfn.XLOOKUP($C332,应收未收表!$T:$T,应收未收表!AA:AA)</f>
        <v>#N/A</v>
      </c>
      <c r="AO332" s="235" t="e">
        <f>_xlfn.XLOOKUP($C332,应收未收表!$T:$T,应收未收表!AB:AB)</f>
        <v>#N/A</v>
      </c>
      <c r="AP332" s="235" t="e">
        <f>_xlfn.XLOOKUP($C332,应收未收表!$T:$T,应收未收表!AC:AC)</f>
        <v>#N/A</v>
      </c>
      <c r="AQ332" s="235" t="e">
        <f>_xlfn.XLOOKUP($C332,应收未收表!$T:$T,应收未收表!AE:AE)</f>
        <v>#N/A</v>
      </c>
      <c r="AR332" s="235" t="e">
        <f>_xlfn.XLOOKUP($C332,应收未收表!$T:$T,应收未收表!AF:AF)</f>
        <v>#N/A</v>
      </c>
      <c r="AS332" s="235" t="e" cm="1">
        <f t="array" ref="AS332">_xlfn.XLOOKUP($A332&amp;$B332,'[3]产值及收款计划（2026）'!$A:$A&amp;'[3]产值及收款计划（2026）'!$B:$B,'[3]产值及收款计划（2026）'!AS:AS)</f>
        <v>#REF!</v>
      </c>
      <c r="AT332" s="235" t="e" cm="1">
        <f t="array" ref="AT332">_xlfn.XLOOKUP($A332&amp;$B332,'[3]产值及收款计划（2026）'!$A:$A&amp;'[3]产值及收款计划（2026）'!$B:$B,'[3]产值及收款计划（2026）'!AT:AT)</f>
        <v>#REF!</v>
      </c>
      <c r="AU332" s="235" t="e" cm="1">
        <f t="array" ref="AU332">_xlfn.XLOOKUP($A332&amp;$B332,'[3]产值及收款计划（2026）'!$A:$A&amp;'[3]产值及收款计划（2026）'!$B:$B,'[3]产值及收款计划（2026）'!AU:AU)</f>
        <v>#REF!</v>
      </c>
      <c r="AV332" s="235" t="e" cm="1">
        <f t="array" ref="AV332">_xlfn.XLOOKUP($A332&amp;$B332,'[3]产值及收款计划（2026）'!$A:$A&amp;'[3]产值及收款计划（2026）'!$B:$B,'[3]产值及收款计划（2026）'!AV:AV)</f>
        <v>#REF!</v>
      </c>
      <c r="AW332" s="235" cm="1">
        <f t="array" ref="AW332">_xlfn.XLOOKUP($A332&amp;$B332,'[3]产值及收款计划（2026）'!$A:$A&amp;'[3]产值及收款计划（2026）'!$B:$B,'[3]产值及收款计划（2026）'!AW:AW)</f>
        <v>0</v>
      </c>
      <c r="AX332" s="235" cm="1">
        <f t="array" ref="AX332">_xlfn.XLOOKUP($A332&amp;$B332,'[3]产值及收款计划（2026）'!$A:$A&amp;'[3]产值及收款计划（2026）'!$B:$B,'[3]产值及收款计划（2026）'!AX:AX)</f>
        <v>0</v>
      </c>
      <c r="AY332" s="235" cm="1">
        <f t="array" ref="AY332">_xlfn.XLOOKUP($A332&amp;$B332,'[3]产值及收款计划（2026）'!$A:$A&amp;'[3]产值及收款计划（2026）'!$B:$B,'[3]产值及收款计划（2026）'!AY:AY)</f>
        <v>24</v>
      </c>
      <c r="AZ332" s="235" cm="1">
        <f t="array" ref="AZ332">_xlfn.XLOOKUP($A332&amp;$B332,'[3]产值及收款计划（2026）'!$A:$A&amp;'[3]产值及收款计划（2026）'!$B:$B,'[3]产值及收款计划（2026）'!AZ:AZ)</f>
        <v>0</v>
      </c>
      <c r="BA332" s="235" cm="1">
        <f t="array" ref="BA332">_xlfn.XLOOKUP($A332&amp;$B332,'[3]产值及收款计划（2026）'!$A:$A&amp;'[3]产值及收款计划（2026）'!$B:$B,'[3]产值及收款计划（2026）'!BA:BA)</f>
        <v>0</v>
      </c>
      <c r="BB332" s="235" cm="1">
        <f t="array" ref="BB332">_xlfn.XLOOKUP($A332&amp;$B332,'[3]产值及收款计划（2026）'!$A:$A&amp;'[3]产值及收款计划（2026）'!$B:$B,'[3]产值及收款计划（2026）'!BB:BB)</f>
        <v>16.8</v>
      </c>
      <c r="BC332" s="235" cm="1">
        <f t="array" ref="BC332">_xlfn.XLOOKUP($A332&amp;$B332,'[3]产值及收款计划（2026）'!$A:$A&amp;'[3]产值及收款计划（2026）'!$B:$B,'[3]产值及收款计划（2026）'!BC:BC)</f>
        <v>0</v>
      </c>
      <c r="BD332" s="235" cm="1">
        <f t="array" ref="BD332">_xlfn.XLOOKUP($A332&amp;$B332,'[3]产值及收款计划（2026）'!$A:$A&amp;'[3]产值及收款计划（2026）'!$B:$B,'[3]产值及收款计划（2026）'!BD:BD)</f>
        <v>16.8</v>
      </c>
      <c r="BE332" s="235" cm="1">
        <f t="array" ref="BE332">_xlfn.XLOOKUP($A332&amp;$B332,'[3]产值及收款计划（2026）'!$A:$A&amp;'[3]产值及收款计划（2026）'!$B:$B,'[3]产值及收款计划（2026）'!BE:BE)</f>
        <v>7.2</v>
      </c>
      <c r="BF332" s="235" cm="1">
        <f t="array" ref="BF332">_xlfn.XLOOKUP($A332&amp;$B332,'[3]产值及收款计划（2026）'!$A:$A&amp;'[3]产值及收款计划（2026）'!$B:$B,'[3]产值及收款计划（2026）'!BF:BF)</f>
        <v>0</v>
      </c>
      <c r="BG332" s="235" cm="1">
        <f t="array" ref="BG332">_xlfn.XLOOKUP($A332&amp;$B332,'[3]产值及收款计划（2026）'!$A:$A&amp;'[3]产值及收款计划（2026）'!$B:$B,'[3]产值及收款计划（2026）'!BG:BG)</f>
        <v>0</v>
      </c>
      <c r="BH332" s="235" cm="1">
        <f t="array" ref="BH332">_xlfn.XLOOKUP($A332&amp;$B332,'[3]产值及收款计划（2026）'!$A:$A&amp;'[3]产值及收款计划（2026）'!$B:$B,'[3]产值及收款计划（2026）'!BH:BH)</f>
        <v>0</v>
      </c>
      <c r="BI332" s="235" cm="1">
        <f t="array" ref="BI332">_xlfn.XLOOKUP($A332&amp;$B332,'[3]产值及收款计划（2026）'!$A:$A&amp;'[3]产值及收款计划（2026）'!$B:$B,'[3]产值及收款计划（2026）'!BI:BI)</f>
        <v>0</v>
      </c>
      <c r="BJ332" s="235" cm="1">
        <f t="array" ref="BJ332">_xlfn.XLOOKUP($A332&amp;$B332,'[3]产值及收款计划（2026）'!$A:$A&amp;'[3]产值及收款计划（2026）'!$B:$B,'[3]产值及收款计划（2026）'!BJ:BJ)</f>
        <v>0</v>
      </c>
      <c r="BK332" s="235" cm="1">
        <f t="array" ref="BK332">_xlfn.XLOOKUP($A332&amp;$B332,'[3]产值及收款计划（2026）'!$A:$A&amp;'[3]产值及收款计划（2026）'!$B:$B,'[3]产值及收款计划（2026）'!BK:BK)</f>
        <v>0</v>
      </c>
      <c r="BL332" s="235" cm="1">
        <f t="array" ref="BL332">_xlfn.XLOOKUP($A332&amp;$B332,'[3]产值及收款计划（2026）'!$A:$A&amp;'[3]产值及收款计划（2026）'!$B:$B,'[3]产值及收款计划（2026）'!BL:BL)</f>
        <v>0</v>
      </c>
      <c r="BM332" s="235"/>
      <c r="BN332" s="235"/>
      <c r="BO332" s="235"/>
      <c r="BP332" s="235"/>
      <c r="BQ332" s="235" t="e">
        <f>_xlfn.XLOOKUP($C332,应收未收表!$AJ:$AJ,应收未收表!AK:AK)</f>
        <v>#N/A</v>
      </c>
      <c r="BR332" s="235" t="e">
        <f>_xlfn.XLOOKUP($C332,应收未收表!$AJ:$AJ,应收未收表!AL:AL)</f>
        <v>#N/A</v>
      </c>
      <c r="BS332" s="235" t="e">
        <f>_xlfn.XLOOKUP($C332,应收未收表!$AJ:$AJ,应收未收表!AM:AM)</f>
        <v>#N/A</v>
      </c>
      <c r="BT332" s="235" t="e">
        <f>_xlfn.XLOOKUP($C332,应收未收表!$AJ:$AJ,应收未收表!AN:AN)</f>
        <v>#N/A</v>
      </c>
      <c r="BU332" s="234" t="str" cm="1">
        <f t="array" ref="BU332">_xlfn.XLOOKUP($A332&amp;$B332,'[3]产值及收款计划（2026）'!$A:$A&amp;'[3]产值及收款计划（2026）'!$B:$B,'[3]产值及收款计划（2026）'!BQ:BQ)</f>
        <v>上海建元财务管理有限公司</v>
      </c>
      <c r="BV332" s="235" t="e" cm="1">
        <f t="array" ref="BV332">_xlfn.XLOOKUP($A332&amp;$B332,'[3]产值及收款计划（2026）'!$A:$A&amp;'[3]产值及收款计划（2026）'!$B:$B,'[3]产值及收款计划（2026）'!BR:BR)</f>
        <v>#REF!</v>
      </c>
      <c r="CE332" s="235" cm="1">
        <f t="array" ref="CE332">_xlfn.XLOOKUP($A332&amp;$B332,'[3]产值及收款计划（2026）'!$A:$A&amp;'[3]产值及收款计划（2026）'!$B:$B,'[3]产值及收款计划（2026）'!CA:CA)</f>
        <v>0</v>
      </c>
      <c r="CF332" s="235" cm="1">
        <f t="array" ref="CF332">_xlfn.XLOOKUP($A332&amp;$B332,'[3]产值及收款计划（2026）'!$A:$A&amp;'[3]产值及收款计划（2026）'!$B:$B,'[3]产值及收款计划（2026）'!CB:CB)</f>
        <v>0</v>
      </c>
      <c r="CG332" s="235" cm="1">
        <f t="array" ref="CG332">_xlfn.XLOOKUP($A332&amp;$B332,'[3]产值及收款计划（2026）'!$A:$A&amp;'[3]产值及收款计划（2026）'!$B:$B,'[3]产值及收款计划（2026）'!CC:CC)</f>
        <v>0</v>
      </c>
      <c r="CH332" s="235" cm="1">
        <f t="array" ref="CH332">_xlfn.XLOOKUP($A332&amp;$B332,'[3]产值及收款计划（2026）'!$A:$A&amp;'[3]产值及收款计划（2026）'!$B:$B,'[3]产值及收款计划（2026）'!CD:CD)</f>
        <v>0</v>
      </c>
      <c r="CI332" s="235" cm="1">
        <f t="array" ref="CI332">_xlfn.XLOOKUP($A332&amp;$B332,'[3]产值及收款计划（2026）'!$A:$A&amp;'[3]产值及收款计划（2026）'!$B:$B,'[3]产值及收款计划（2026）'!CE:CE)</f>
        <v>0</v>
      </c>
      <c r="CJ332" s="235" cm="1">
        <f t="array" ref="CJ332">_xlfn.XLOOKUP($A332&amp;$B332,'[3]产值及收款计划（2026）'!$A:$A&amp;'[3]产值及收款计划（2026）'!$B:$B,'[3]产值及收款计划（2026）'!CF:CF)</f>
        <v>0</v>
      </c>
      <c r="CK332" s="235" cm="1">
        <f t="array" ref="CK332">_xlfn.XLOOKUP($A332&amp;$B332,'[3]产值及收款计划（2026）'!$A:$A&amp;'[3]产值及收款计划（2026）'!$B:$B,'[3]产值及收款计划（2026）'!CG:CG)</f>
        <v>0</v>
      </c>
      <c r="CL332" s="235" cm="1">
        <f t="array" ref="CL332">_xlfn.XLOOKUP($A332&amp;$B332,'[3]产值及收款计划（2026）'!$A:$A&amp;'[3]产值及收款计划（2026）'!$B:$B,'[3]产值及收款计划（2026）'!CH:CH)</f>
        <v>0</v>
      </c>
      <c r="CM332" s="235" cm="1">
        <f t="array" ref="CM332">_xlfn.XLOOKUP($A332&amp;$B332,'[3]产值及收款计划（2026）'!$A:$A&amp;'[3]产值及收款计划（2026）'!$B:$B,'[3]产值及收款计划（2026）'!CI:CI)</f>
        <v>0</v>
      </c>
      <c r="CN332" s="235" cm="1">
        <f t="array" ref="CN332">_xlfn.XLOOKUP($A332&amp;$B332,'[3]产值及收款计划（2026）'!$A:$A&amp;'[3]产值及收款计划（2026）'!$B:$B,'[3]产值及收款计划（2026）'!CJ:CJ)</f>
        <v>0</v>
      </c>
      <c r="CO332" s="235" cm="1">
        <f t="array" ref="CO332">_xlfn.XLOOKUP($A332&amp;$B332,'[3]产值及收款计划（2026）'!$A:$A&amp;'[3]产值及收款计划（2026）'!$B:$B,'[3]产值及收款计划（2026）'!CK:CK)</f>
        <v>0</v>
      </c>
      <c r="CP332" s="235" cm="1">
        <f t="array" ref="CP332">_xlfn.XLOOKUP($A332&amp;$B332,'[3]产值及收款计划（2026）'!$A:$A&amp;'[3]产值及收款计划（2026）'!$B:$B,'[3]产值及收款计划（2026）'!CL:CL)</f>
        <v>0</v>
      </c>
      <c r="DE332" s="235" cm="1">
        <f t="array" ref="DE332">_xlfn.XLOOKUP($A332&amp;$B332,'[3]产值及收款计划（2026）'!$A:$A&amp;'[3]产值及收款计划（2026）'!$B:$B,'[3]产值及收款计划（2026）'!DA:DA)</f>
        <v>0</v>
      </c>
      <c r="DF332" s="235" cm="1">
        <f t="array" ref="DF332">_xlfn.XLOOKUP($A332&amp;$B332,'[3]产值及收款计划（2026）'!$A:$A&amp;'[3]产值及收款计划（2026）'!$B:$B,'[3]产值及收款计划（2026）'!DB:DB)</f>
        <v>0</v>
      </c>
      <c r="DG332" s="235" cm="1">
        <f t="array" ref="DG332">_xlfn.XLOOKUP($A332&amp;$B332,'[3]产值及收款计划（2026）'!$A:$A&amp;'[3]产值及收款计划（2026）'!$B:$B,'[3]产值及收款计划（2026）'!DC:DC)</f>
        <v>0</v>
      </c>
      <c r="DH332" s="235" cm="1">
        <f t="array" ref="DH332">_xlfn.XLOOKUP($A332&amp;$B332,'[3]产值及收款计划（2026）'!$A:$A&amp;'[3]产值及收款计划（2026）'!$B:$B,'[3]产值及收款计划（2026）'!DD:DD)</f>
        <v>0</v>
      </c>
      <c r="DI332" s="235" cm="1">
        <f t="array" ref="DI332">_xlfn.XLOOKUP($A332&amp;$B332,'[3]产值及收款计划（2026）'!$A:$A&amp;'[3]产值及收款计划（2026）'!$B:$B,'[3]产值及收款计划（2026）'!DE:DE)</f>
        <v>0</v>
      </c>
      <c r="DJ332" s="235" cm="1">
        <f t="array" ref="DJ332">_xlfn.XLOOKUP($A332&amp;$B332,'[3]产值及收款计划（2026）'!$A:$A&amp;'[3]产值及收款计划（2026）'!$B:$B,'[3]产值及收款计划（2026）'!DF:DF)</f>
        <v>0</v>
      </c>
      <c r="DK332" s="235" cm="1">
        <f t="array" ref="DK332">_xlfn.XLOOKUP($A332&amp;$B332,'[3]产值及收款计划（2026）'!$A:$A&amp;'[3]产值及收款计划（2026）'!$B:$B,'[3]产值及收款计划（2026）'!DG:DG)</f>
        <v>0</v>
      </c>
      <c r="DL332" s="235" cm="1">
        <f t="array" ref="DL332">_xlfn.XLOOKUP($A332&amp;$B332,'[3]产值及收款计划（2026）'!$A:$A&amp;'[3]产值及收款计划（2026）'!$B:$B,'[3]产值及收款计划（2026）'!DH:DH)</f>
        <v>0</v>
      </c>
      <c r="DM332" s="235" cm="1">
        <f t="array" ref="DM332">_xlfn.XLOOKUP($A332&amp;$B332,'[3]产值及收款计划（2026）'!$A:$A&amp;'[3]产值及收款计划（2026）'!$B:$B,'[3]产值及收款计划（2026）'!DI:DI)</f>
        <v>0</v>
      </c>
      <c r="DN332" s="235" cm="1">
        <f t="array" ref="DN332">_xlfn.XLOOKUP($A332&amp;$B332,'[3]产值及收款计划（2026）'!$A:$A&amp;'[3]产值及收款计划（2026）'!$B:$B,'[3]产值及收款计划（2026）'!DJ:DJ)</f>
        <v>0</v>
      </c>
      <c r="DO332" s="235" cm="1">
        <f t="array" ref="DO332">_xlfn.XLOOKUP($A332&amp;$B332,'[3]产值及收款计划（2026）'!$A:$A&amp;'[3]产值及收款计划（2026）'!$B:$B,'[3]产值及收款计划（2026）'!DK:DK)</f>
        <v>0</v>
      </c>
      <c r="DP332" s="235" cm="1">
        <f t="array" ref="DP332">_xlfn.XLOOKUP($A332&amp;$B332,'[3]产值及收款计划（2026）'!$A:$A&amp;'[3]产值及收款计划（2026）'!$B:$B,'[3]产值及收款计划（2026）'!DL:DL)</f>
        <v>0</v>
      </c>
      <c r="DQ332" s="243"/>
      <c r="DR332" s="229"/>
    </row>
    <row r="333" ht="20.25" spans="1:122">
      <c r="A333" s="233">
        <f t="shared" si="21"/>
        <v>41</v>
      </c>
      <c r="B333" s="233" t="s">
        <v>27</v>
      </c>
      <c r="C333" s="234" t="str" cm="1">
        <f t="array" ref="C333">_xlfn.XLOOKUP($A333&amp;$B333,'[3]产值及收款计划（2026）'!$A:$A&amp;'[3]产值及收款计划（2026）'!$B:$B,'[3]产值及收款计划（2026）'!C:C)</f>
        <v>C0CJSG-FW-T-2025002</v>
      </c>
      <c r="D333" s="234" t="str" cm="1">
        <f t="array" ref="D333">_xlfn.XLOOKUP($A333&amp;$B333,'[3]产值及收款计划（2026）'!$A:$A&amp;'[3]产值及收款计划（2026）'!$B:$B,'[3]产值及收款计划（2026）'!D:D)</f>
        <v>2025年上海建元云链科技有限公司OA系统建设</v>
      </c>
      <c r="E333" s="235" cm="1">
        <f t="array" ref="E333">_xlfn.XLOOKUP($A333&amp;$B333,'[3]产值及收款计划（2026）'!$A:$A&amp;'[3]产值及收款计划（2026）'!$B:$B,'[3]产值及收款计划（2026）'!E:E)</f>
        <v>10.125</v>
      </c>
      <c r="F333" s="235" cm="1">
        <f t="array" ref="F333">_xlfn.XLOOKUP($A333&amp;$B333,'[3]产值及收款计划（2026）'!$A:$A&amp;'[3]产值及收款计划（2026）'!$B:$B,'[3]产值及收款计划（2026）'!F:F)</f>
        <v>10.125</v>
      </c>
      <c r="G333" s="235" cm="1">
        <f t="array" ref="G333">_xlfn.XLOOKUP($A333&amp;$B333,'[3]产值及收款计划（2026）'!$A:$A&amp;'[3]产值及收款计划（2026）'!$B:$B,'[3]产值及收款计划（2026）'!G:G)</f>
        <v>10.125</v>
      </c>
      <c r="H333" s="235" cm="1">
        <f t="array" ref="H333">_xlfn.XLOOKUP($A333&amp;$B333,'[3]产值及收款计划（2026）'!$A:$A&amp;'[3]产值及收款计划（2026）'!$B:$B,'[3]产值及收款计划（2026）'!H:H)</f>
        <v>1.625</v>
      </c>
      <c r="I333" s="236" cm="1">
        <f t="array" ref="I333">_xlfn.XLOOKUP($A333&amp;$B333,'[3]产值及收款计划（2026）'!$A:$A&amp;'[3]产值及收款计划（2026）'!$B:$B,'[3]产值及收款计划（2026）'!I:I)</f>
        <v>0.160493827160494</v>
      </c>
      <c r="J333" s="237" cm="1">
        <f t="array" ref="J333">_xlfn.XLOOKUP($A333&amp;$B333,'[3]产值及收款计划（2026）'!$A:$A&amp;'[3]产值及收款计划（2026）'!$B:$B,'[3]产值及收款计划（2026）'!J:J)</f>
        <v>0.06</v>
      </c>
      <c r="K333" s="235" t="e" cm="1">
        <f t="array" ref="K333">_xlfn.XLOOKUP($A333&amp;$B333,'[3]产值及收款计划（2026）'!$A:$A&amp;'[3]产值及收款计划（2026）'!$B:$B,'[3]产值及收款计划（2026）'!K:K)</f>
        <v>#REF!</v>
      </c>
      <c r="L333" s="235" t="e" cm="1">
        <f t="array" ref="L333">_xlfn.XLOOKUP($A333&amp;$B333,'[3]产值及收款计划（2026）'!$A:$A&amp;'[3]产值及收款计划（2026）'!$B:$B,'[3]产值及收款计划（2026）'!L:L)</f>
        <v>#REF!</v>
      </c>
      <c r="M333" s="235" t="str" cm="1">
        <f t="array" ref="M333">_xlfn.XLOOKUP($A333&amp;$B333,'[3]产值及收款计划（2026）'!$A:$A&amp;'[3]产值及收款计划（2026）'!$B:$B,'[3]产值及收款计划（2026）'!M:M)</f>
        <v>主导</v>
      </c>
      <c r="N333" s="235" cm="1">
        <f t="array" ref="N333">_xlfn.XLOOKUP($A333&amp;$B333,'[3]产值及收款计划（2026）'!$A:$A&amp;'[3]产值及收款计划（2026）'!$B:$B,'[3]产值及收款计划（2026）'!N:N)</f>
        <v>0</v>
      </c>
      <c r="O333" s="235" t="str" cm="1">
        <f t="array" ref="O333">_xlfn.XLOOKUP($A333&amp;$B333,'[3]产值及收款计划（2026）'!$A:$A&amp;'[3]产值及收款计划（2026）'!$B:$B,'[3]产值及收款计划（2026）'!O:O)</f>
        <v>李柏林</v>
      </c>
      <c r="P333" s="234" t="str" cm="1">
        <f t="array" ref="P333">_xlfn.XLOOKUP($A333&amp;$B333,'[3]产值及收款计划（2026）'!$A:$A&amp;'[3]产值及收款计划（2026）'!$B:$B,'[3]产值及收款计划（2026）'!P:P)</f>
        <v>26已完结</v>
      </c>
      <c r="Q333" s="235" t="e" cm="1">
        <f t="array" ref="Q333">_xlfn.XLOOKUP($A333&amp;$B333,'[3]产值及收款计划（2026）'!$A:$A&amp;'[3]产值及收款计划（2026）'!$B:$B,'[3]产值及收款计划（2026）'!Q:Q)</f>
        <v>#REF!</v>
      </c>
      <c r="R333" s="235" t="e" cm="1">
        <f t="array" ref="R333">_xlfn.XLOOKUP($A333&amp;$B333,'[3]产值及收款计划（2026）'!$A:$A&amp;'[3]产值及收款计划（2026）'!$B:$B,'[3]产值及收款计划（2026）'!R:R)</f>
        <v>#REF!</v>
      </c>
      <c r="S333" s="235" t="e" cm="1">
        <f t="array" ref="S333">_xlfn.XLOOKUP($A333&amp;$B333,'[3]产值及收款计划（2026）'!$A:$A&amp;'[3]产值及收款计划（2026）'!$B:$B,'[3]产值及收款计划（2026）'!S:S)</f>
        <v>#REF!</v>
      </c>
      <c r="T333" s="235" cm="1">
        <f t="array" ref="T333">_xlfn.XLOOKUP($A333&amp;$B333,'[3]产值及收款计划（2026）'!$A:$A&amp;'[3]产值及收款计划（2026）'!$B:$B,'[3]产值及收款计划（2026）'!T:T)</f>
        <v>0</v>
      </c>
      <c r="U333" s="235" cm="1">
        <f t="array" ref="U333">_xlfn.XLOOKUP($A333&amp;$B333,'[3]产值及收款计划（2026）'!$A:$A&amp;'[3]产值及收款计划（2026）'!$B:$B,'[3]产值及收款计划（2026）'!U:U)</f>
        <v>10.125</v>
      </c>
      <c r="V333" s="235" cm="1">
        <f t="array" ref="V333">_xlfn.XLOOKUP($A333&amp;$B333,'[3]产值及收款计划（2026）'!$A:$A&amp;'[3]产值及收款计划（2026）'!$B:$B,'[3]产值及收款计划（2026）'!V:V)</f>
        <v>0</v>
      </c>
      <c r="W333" s="235" t="e" cm="1">
        <f t="array" ref="W333">_xlfn.XLOOKUP($A333&amp;$B333,'[3]产值及收款计划（2026）'!$A:$A&amp;'[3]产值及收款计划（2026）'!$B:$B,'[3]产值及收款计划（2026）'!W:W)</f>
        <v>#REF!</v>
      </c>
      <c r="X333" s="235" t="e" cm="1">
        <f t="array" ref="X333">_xlfn.XLOOKUP($A333&amp;$B333,'[3]产值及收款计划（2026）'!$A:$A&amp;'[3]产值及收款计划（2026）'!$B:$B,'[3]产值及收款计划（2026）'!X:X)</f>
        <v>#REF!</v>
      </c>
      <c r="Y333" s="235" t="e" cm="1">
        <f t="array" ref="Y333">_xlfn.XLOOKUP($A333&amp;$B333,'[3]产值及收款计划（2026）'!$A:$A&amp;'[3]产值及收款计划（2026）'!$B:$B,'[3]产值及收款计划（2026）'!Y:Y)</f>
        <v>#REF!</v>
      </c>
      <c r="Z333" s="235" t="e" cm="1">
        <f t="array" ref="Z333">_xlfn.XLOOKUP($A333&amp;$B333,'[3]产值及收款计划（2026）'!$A:$A&amp;'[3]产值及收款计划（2026）'!$B:$B,'[3]产值及收款计划（2026）'!Z:Z)</f>
        <v>#REF!</v>
      </c>
      <c r="AA333" s="235" cm="1">
        <f t="array" ref="AA333">_xlfn.XLOOKUP($A333&amp;$B333,'[3]产值及收款计划（2026）'!$A:$A&amp;'[3]产值及收款计划（2026）'!$B:$B,'[3]产值及收款计划（2026）'!AA:AA)</f>
        <v>10.125</v>
      </c>
      <c r="AB333" s="235" cm="1">
        <f t="array" ref="AB333">_xlfn.XLOOKUP($A333&amp;$B333,'[3]产值及收款计划（2026）'!$A:$A&amp;'[3]产值及收款计划（2026）'!$B:$B,'[3]产值及收款计划（2026）'!AB:AB)</f>
        <v>0</v>
      </c>
      <c r="AC333" s="235" cm="1">
        <f t="array" ref="AC333">_xlfn.XLOOKUP($A333&amp;$B333,'[3]产值及收款计划（2026）'!$A:$A&amp;'[3]产值及收款计划（2026）'!$B:$B,'[3]产值及收款计划（2026）'!AC:AC)</f>
        <v>0</v>
      </c>
      <c r="AD333" s="235" cm="1">
        <f t="array" ref="AD333">_xlfn.XLOOKUP($A333&amp;$B333,'[3]产值及收款计划（2026）'!$A:$A&amp;'[3]产值及收款计划（2026）'!$B:$B,'[3]产值及收款计划（2026）'!AD:AD)</f>
        <v>0</v>
      </c>
      <c r="AE333" s="235" cm="1">
        <f t="array" ref="AE333">_xlfn.XLOOKUP($A333&amp;$B333,'[3]产值及收款计划（2026）'!$A:$A&amp;'[3]产值及收款计划（2026）'!$B:$B,'[3]产值及收款计划（2026）'!AE:AE)</f>
        <v>0</v>
      </c>
      <c r="AF333" s="235" cm="1">
        <f t="array" ref="AF333">_xlfn.XLOOKUP($A333&amp;$B333,'[3]产值及收款计划（2026）'!$A:$A&amp;'[3]产值及收款计划（2026）'!$B:$B,'[3]产值及收款计划（2026）'!AF:AF)</f>
        <v>0</v>
      </c>
      <c r="AG333" s="235" cm="1">
        <f t="array" ref="AG333">_xlfn.XLOOKUP($A333&amp;$B333,'[3]产值及收款计划（2026）'!$A:$A&amp;'[3]产值及收款计划（2026）'!$B:$B,'[3]产值及收款计划（2026）'!AG:AG)</f>
        <v>0</v>
      </c>
      <c r="AH333" s="235" cm="1">
        <f t="array" ref="AH333">_xlfn.XLOOKUP($A333&amp;$B333,'[3]产值及收款计划（2026）'!$A:$A&amp;'[3]产值及收款计划（2026）'!$B:$B,'[3]产值及收款计划（2026）'!AH:AH)</f>
        <v>0</v>
      </c>
      <c r="AI333" s="235" cm="1">
        <f t="array" ref="AI333">_xlfn.XLOOKUP($A333&amp;$B333,'[3]产值及收款计划（2026）'!$A:$A&amp;'[3]产值及收款计划（2026）'!$B:$B,'[3]产值及收款计划（2026）'!AI:AI)</f>
        <v>0</v>
      </c>
      <c r="AJ333" s="235" cm="1">
        <f t="array" ref="AJ333">_xlfn.XLOOKUP($A333&amp;$B333,'[3]产值及收款计划（2026）'!$A:$A&amp;'[3]产值及收款计划（2026）'!$B:$B,'[3]产值及收款计划（2026）'!AJ:AJ)</f>
        <v>0</v>
      </c>
      <c r="AK333" s="235" cm="1">
        <f t="array" ref="AK333">_xlfn.XLOOKUP($A333&amp;$B333,'[3]产值及收款计划（2026）'!$A:$A&amp;'[3]产值及收款计划（2026）'!$B:$B,'[3]产值及收款计划（2026）'!AK:AK)</f>
        <v>0</v>
      </c>
      <c r="AL333" s="235" cm="1">
        <f t="array" ref="AL333">_xlfn.XLOOKUP($A333&amp;$B333,'[3]产值及收款计划（2026）'!$A:$A&amp;'[3]产值及收款计划（2026）'!$B:$B,'[3]产值及收款计划（2026）'!AL:AL)</f>
        <v>0</v>
      </c>
      <c r="AM333" s="242" cm="1">
        <f t="array" ref="AM333">_xlfn.LET(_xlpm.勾选月份状态数组,TRANSPOSE('PPT(12-15页）-TOP10'!$A$3:$A$14),_xlpm.选择数据区,IF('PPT(12-15页）-TOP10'!$E$3="收款",$BA333:$BL333,$AA333:$AL333),SUM(_xlfn._xlws.FILTER(_xlpm.选择数据区,_xlpm.勾选月份状态数组,"")))</f>
        <v>0</v>
      </c>
      <c r="AN333" s="235" t="e">
        <f>_xlfn.XLOOKUP($C333,应收未收表!$T:$T,应收未收表!AA:AA)</f>
        <v>#N/A</v>
      </c>
      <c r="AO333" s="235" t="e">
        <f>_xlfn.XLOOKUP($C333,应收未收表!$T:$T,应收未收表!AB:AB)</f>
        <v>#N/A</v>
      </c>
      <c r="AP333" s="235" t="e">
        <f>_xlfn.XLOOKUP($C333,应收未收表!$T:$T,应收未收表!AC:AC)</f>
        <v>#N/A</v>
      </c>
      <c r="AQ333" s="235" t="e">
        <f>_xlfn.XLOOKUP($C333,应收未收表!$T:$T,应收未收表!AE:AE)</f>
        <v>#N/A</v>
      </c>
      <c r="AR333" s="235" t="e">
        <f>_xlfn.XLOOKUP($C333,应收未收表!$T:$T,应收未收表!AF:AF)</f>
        <v>#N/A</v>
      </c>
      <c r="AS333" s="235" t="e" cm="1">
        <f t="array" ref="AS333">_xlfn.XLOOKUP($A333&amp;$B333,'[3]产值及收款计划（2026）'!$A:$A&amp;'[3]产值及收款计划（2026）'!$B:$B,'[3]产值及收款计划（2026）'!AS:AS)</f>
        <v>#REF!</v>
      </c>
      <c r="AT333" s="235" t="e" cm="1">
        <f t="array" ref="AT333">_xlfn.XLOOKUP($A333&amp;$B333,'[3]产值及收款计划（2026）'!$A:$A&amp;'[3]产值及收款计划（2026）'!$B:$B,'[3]产值及收款计划（2026）'!AT:AT)</f>
        <v>#REF!</v>
      </c>
      <c r="AU333" s="235" t="e" cm="1">
        <f t="array" ref="AU333">_xlfn.XLOOKUP($A333&amp;$B333,'[3]产值及收款计划（2026）'!$A:$A&amp;'[3]产值及收款计划（2026）'!$B:$B,'[3]产值及收款计划（2026）'!AU:AU)</f>
        <v>#REF!</v>
      </c>
      <c r="AV333" s="235" t="e" cm="1">
        <f t="array" ref="AV333">_xlfn.XLOOKUP($A333&amp;$B333,'[3]产值及收款计划（2026）'!$A:$A&amp;'[3]产值及收款计划（2026）'!$B:$B,'[3]产值及收款计划（2026）'!AV:AV)</f>
        <v>#REF!</v>
      </c>
      <c r="AW333" s="235" cm="1">
        <f t="array" ref="AW333">_xlfn.XLOOKUP($A333&amp;$B333,'[3]产值及收款计划（2026）'!$A:$A&amp;'[3]产值及收款计划（2026）'!$B:$B,'[3]产值及收款计划（2026）'!AW:AW)</f>
        <v>5.0625</v>
      </c>
      <c r="AX333" s="235" cm="1">
        <f t="array" ref="AX333">_xlfn.XLOOKUP($A333&amp;$B333,'[3]产值及收款计划（2026）'!$A:$A&amp;'[3]产值及收款计划（2026）'!$B:$B,'[3]产值及收款计划（2026）'!AX:AX)</f>
        <v>5.0625</v>
      </c>
      <c r="AY333" s="235" cm="1">
        <f t="array" ref="AY333">_xlfn.XLOOKUP($A333&amp;$B333,'[3]产值及收款计划（2026）'!$A:$A&amp;'[3]产值及收款计划（2026）'!$B:$B,'[3]产值及收款计划（2026）'!AY:AY)</f>
        <v>0</v>
      </c>
      <c r="AZ333" s="235" cm="1">
        <f t="array" ref="AZ333">_xlfn.XLOOKUP($A333&amp;$B333,'[3]产值及收款计划（2026）'!$A:$A&amp;'[3]产值及收款计划（2026）'!$B:$B,'[3]产值及收款计划（2026）'!AZ:AZ)</f>
        <v>0</v>
      </c>
      <c r="BA333" s="235" cm="1">
        <f t="array" ref="BA333">_xlfn.XLOOKUP($A333&amp;$B333,'[3]产值及收款计划（2026）'!$A:$A&amp;'[3]产值及收款计划（2026）'!$B:$B,'[3]产值及收款计划（2026）'!BA:BA)</f>
        <v>5.0625</v>
      </c>
      <c r="BB333" s="235" cm="1">
        <f t="array" ref="BB333">_xlfn.XLOOKUP($A333&amp;$B333,'[3]产值及收款计划（2026）'!$A:$A&amp;'[3]产值及收款计划（2026）'!$B:$B,'[3]产值及收款计划（2026）'!BB:BB)</f>
        <v>0</v>
      </c>
      <c r="BC333" s="235" cm="1">
        <f t="array" ref="BC333">_xlfn.XLOOKUP($A333&amp;$B333,'[3]产值及收款计划（2026）'!$A:$A&amp;'[3]产值及收款计划（2026）'!$B:$B,'[3]产值及收款计划（2026）'!BC:BC)</f>
        <v>0</v>
      </c>
      <c r="BD333" s="235" cm="1">
        <f t="array" ref="BD333">_xlfn.XLOOKUP($A333&amp;$B333,'[3]产值及收款计划（2026）'!$A:$A&amp;'[3]产值及收款计划（2026）'!$B:$B,'[3]产值及收款计划（2026）'!BD:BD)</f>
        <v>0</v>
      </c>
      <c r="BE333" s="235" cm="1">
        <f t="array" ref="BE333">_xlfn.XLOOKUP($A333&amp;$B333,'[3]产值及收款计划（2026）'!$A:$A&amp;'[3]产值及收款计划（2026）'!$B:$B,'[3]产值及收款计划（2026）'!BE:BE)</f>
        <v>0</v>
      </c>
      <c r="BF333" s="235" cm="1">
        <f t="array" ref="BF333">_xlfn.XLOOKUP($A333&amp;$B333,'[3]产值及收款计划（2026）'!$A:$A&amp;'[3]产值及收款计划（2026）'!$B:$B,'[3]产值及收款计划（2026）'!BF:BF)</f>
        <v>0</v>
      </c>
      <c r="BG333" s="235" cm="1">
        <f t="array" ref="BG333">_xlfn.XLOOKUP($A333&amp;$B333,'[3]产值及收款计划（2026）'!$A:$A&amp;'[3]产值及收款计划（2026）'!$B:$B,'[3]产值及收款计划（2026）'!BG:BG)</f>
        <v>0</v>
      </c>
      <c r="BH333" s="235" cm="1">
        <f t="array" ref="BH333">_xlfn.XLOOKUP($A333&amp;$B333,'[3]产值及收款计划（2026）'!$A:$A&amp;'[3]产值及收款计划（2026）'!$B:$B,'[3]产值及收款计划（2026）'!BH:BH)</f>
        <v>0</v>
      </c>
      <c r="BI333" s="235" cm="1">
        <f t="array" ref="BI333">_xlfn.XLOOKUP($A333&amp;$B333,'[3]产值及收款计划（2026）'!$A:$A&amp;'[3]产值及收款计划（2026）'!$B:$B,'[3]产值及收款计划（2026）'!BI:BI)</f>
        <v>0</v>
      </c>
      <c r="BJ333" s="235" cm="1">
        <f t="array" ref="BJ333">_xlfn.XLOOKUP($A333&amp;$B333,'[3]产值及收款计划（2026）'!$A:$A&amp;'[3]产值及收款计划（2026）'!$B:$B,'[3]产值及收款计划（2026）'!BJ:BJ)</f>
        <v>0</v>
      </c>
      <c r="BK333" s="235" cm="1">
        <f t="array" ref="BK333">_xlfn.XLOOKUP($A333&amp;$B333,'[3]产值及收款计划（2026）'!$A:$A&amp;'[3]产值及收款计划（2026）'!$B:$B,'[3]产值及收款计划（2026）'!BK:BK)</f>
        <v>0</v>
      </c>
      <c r="BL333" s="235" cm="1">
        <f t="array" ref="BL333">_xlfn.XLOOKUP($A333&amp;$B333,'[3]产值及收款计划（2026）'!$A:$A&amp;'[3]产值及收款计划（2026）'!$B:$B,'[3]产值及收款计划（2026）'!BL:BL)</f>
        <v>0</v>
      </c>
      <c r="BM333" s="235"/>
      <c r="BN333" s="235"/>
      <c r="BO333" s="235"/>
      <c r="BP333" s="235"/>
      <c r="BQ333" s="235" t="e">
        <f>_xlfn.XLOOKUP($C333,应收未收表!$AJ:$AJ,应收未收表!AK:AK)</f>
        <v>#N/A</v>
      </c>
      <c r="BR333" s="235" t="e">
        <f>_xlfn.XLOOKUP($C333,应收未收表!$AJ:$AJ,应收未收表!AL:AL)</f>
        <v>#N/A</v>
      </c>
      <c r="BS333" s="235" t="e">
        <f>_xlfn.XLOOKUP($C333,应收未收表!$AJ:$AJ,应收未收表!AM:AM)</f>
        <v>#N/A</v>
      </c>
      <c r="BT333" s="235" t="e">
        <f>_xlfn.XLOOKUP($C333,应收未收表!$AJ:$AJ,应收未收表!AN:AN)</f>
        <v>#N/A</v>
      </c>
      <c r="BU333" s="234" t="str" cm="1">
        <f t="array" ref="BU333">_xlfn.XLOOKUP($A333&amp;$B333,'[3]产值及收款计划（2026）'!$A:$A&amp;'[3]产值及收款计划（2026）'!$B:$B,'[3]产值及收款计划（2026）'!BQ:BQ)</f>
        <v>上海建元云链科技有限公司</v>
      </c>
      <c r="BV333" s="235" t="e" cm="1">
        <f t="array" ref="BV333">_xlfn.XLOOKUP($A333&amp;$B333,'[3]产值及收款计划（2026）'!$A:$A&amp;'[3]产值及收款计划（2026）'!$B:$B,'[3]产值及收款计划（2026）'!BR:BR)</f>
        <v>#REF!</v>
      </c>
      <c r="CE333" s="235" cm="1">
        <f t="array" ref="CE333">_xlfn.XLOOKUP($A333&amp;$B333,'[3]产值及收款计划（2026）'!$A:$A&amp;'[3]产值及收款计划（2026）'!$B:$B,'[3]产值及收款计划（2026）'!CA:CA)</f>
        <v>10.125</v>
      </c>
      <c r="CF333" s="235" cm="1">
        <f t="array" ref="CF333">_xlfn.XLOOKUP($A333&amp;$B333,'[3]产值及收款计划（2026）'!$A:$A&amp;'[3]产值及收款计划（2026）'!$B:$B,'[3]产值及收款计划（2026）'!CB:CB)</f>
        <v>0</v>
      </c>
      <c r="CG333" s="235" cm="1">
        <f t="array" ref="CG333">_xlfn.XLOOKUP($A333&amp;$B333,'[3]产值及收款计划（2026）'!$A:$A&amp;'[3]产值及收款计划（2026）'!$B:$B,'[3]产值及收款计划（2026）'!CC:CC)</f>
        <v>0</v>
      </c>
      <c r="CH333" s="235" cm="1">
        <f t="array" ref="CH333">_xlfn.XLOOKUP($A333&amp;$B333,'[3]产值及收款计划（2026）'!$A:$A&amp;'[3]产值及收款计划（2026）'!$B:$B,'[3]产值及收款计划（2026）'!CD:CD)</f>
        <v>0</v>
      </c>
      <c r="CI333" s="235" cm="1">
        <f t="array" ref="CI333">_xlfn.XLOOKUP($A333&amp;$B333,'[3]产值及收款计划（2026）'!$A:$A&amp;'[3]产值及收款计划（2026）'!$B:$B,'[3]产值及收款计划（2026）'!CE:CE)</f>
        <v>0</v>
      </c>
      <c r="CJ333" s="235" cm="1">
        <f t="array" ref="CJ333">_xlfn.XLOOKUP($A333&amp;$B333,'[3]产值及收款计划（2026）'!$A:$A&amp;'[3]产值及收款计划（2026）'!$B:$B,'[3]产值及收款计划（2026）'!CF:CF)</f>
        <v>0</v>
      </c>
      <c r="CK333" s="235" cm="1">
        <f t="array" ref="CK333">_xlfn.XLOOKUP($A333&amp;$B333,'[3]产值及收款计划（2026）'!$A:$A&amp;'[3]产值及收款计划（2026）'!$B:$B,'[3]产值及收款计划（2026）'!CG:CG)</f>
        <v>0</v>
      </c>
      <c r="CL333" s="235" cm="1">
        <f t="array" ref="CL333">_xlfn.XLOOKUP($A333&amp;$B333,'[3]产值及收款计划（2026）'!$A:$A&amp;'[3]产值及收款计划（2026）'!$B:$B,'[3]产值及收款计划（2026）'!CH:CH)</f>
        <v>0</v>
      </c>
      <c r="CM333" s="235" cm="1">
        <f t="array" ref="CM333">_xlfn.XLOOKUP($A333&amp;$B333,'[3]产值及收款计划（2026）'!$A:$A&amp;'[3]产值及收款计划（2026）'!$B:$B,'[3]产值及收款计划（2026）'!CI:CI)</f>
        <v>0</v>
      </c>
      <c r="CN333" s="235" cm="1">
        <f t="array" ref="CN333">_xlfn.XLOOKUP($A333&amp;$B333,'[3]产值及收款计划（2026）'!$A:$A&amp;'[3]产值及收款计划（2026）'!$B:$B,'[3]产值及收款计划（2026）'!CJ:CJ)</f>
        <v>0</v>
      </c>
      <c r="CO333" s="235" cm="1">
        <f t="array" ref="CO333">_xlfn.XLOOKUP($A333&amp;$B333,'[3]产值及收款计划（2026）'!$A:$A&amp;'[3]产值及收款计划（2026）'!$B:$B,'[3]产值及收款计划（2026）'!CK:CK)</f>
        <v>0</v>
      </c>
      <c r="CP333" s="235" cm="1">
        <f t="array" ref="CP333">_xlfn.XLOOKUP($A333&amp;$B333,'[3]产值及收款计划（2026）'!$A:$A&amp;'[3]产值及收款计划（2026）'!$B:$B,'[3]产值及收款计划（2026）'!CL:CL)</f>
        <v>0</v>
      </c>
      <c r="DE333" s="235" cm="1">
        <f t="array" ref="DE333">_xlfn.XLOOKUP($A333&amp;$B333,'[3]产值及收款计划（2026）'!$A:$A&amp;'[3]产值及收款计划（2026）'!$B:$B,'[3]产值及收款计划（2026）'!DA:DA)</f>
        <v>5.0625</v>
      </c>
      <c r="DF333" s="235" cm="1">
        <f t="array" ref="DF333">_xlfn.XLOOKUP($A333&amp;$B333,'[3]产值及收款计划（2026）'!$A:$A&amp;'[3]产值及收款计划（2026）'!$B:$B,'[3]产值及收款计划（2026）'!DB:DB)</f>
        <v>0</v>
      </c>
      <c r="DG333" s="235" cm="1">
        <f t="array" ref="DG333">_xlfn.XLOOKUP($A333&amp;$B333,'[3]产值及收款计划（2026）'!$A:$A&amp;'[3]产值及收款计划（2026）'!$B:$B,'[3]产值及收款计划（2026）'!DC:DC)</f>
        <v>0</v>
      </c>
      <c r="DH333" s="235" cm="1">
        <f t="array" ref="DH333">_xlfn.XLOOKUP($A333&amp;$B333,'[3]产值及收款计划（2026）'!$A:$A&amp;'[3]产值及收款计划（2026）'!$B:$B,'[3]产值及收款计划（2026）'!DD:DD)</f>
        <v>0</v>
      </c>
      <c r="DI333" s="235" cm="1">
        <f t="array" ref="DI333">_xlfn.XLOOKUP($A333&amp;$B333,'[3]产值及收款计划（2026）'!$A:$A&amp;'[3]产值及收款计划（2026）'!$B:$B,'[3]产值及收款计划（2026）'!DE:DE)</f>
        <v>0</v>
      </c>
      <c r="DJ333" s="235" cm="1">
        <f t="array" ref="DJ333">_xlfn.XLOOKUP($A333&amp;$B333,'[3]产值及收款计划（2026）'!$A:$A&amp;'[3]产值及收款计划（2026）'!$B:$B,'[3]产值及收款计划（2026）'!DF:DF)</f>
        <v>0</v>
      </c>
      <c r="DK333" s="235" cm="1">
        <f t="array" ref="DK333">_xlfn.XLOOKUP($A333&amp;$B333,'[3]产值及收款计划（2026）'!$A:$A&amp;'[3]产值及收款计划（2026）'!$B:$B,'[3]产值及收款计划（2026）'!DG:DG)</f>
        <v>0</v>
      </c>
      <c r="DL333" s="235" cm="1">
        <f t="array" ref="DL333">_xlfn.XLOOKUP($A333&amp;$B333,'[3]产值及收款计划（2026）'!$A:$A&amp;'[3]产值及收款计划（2026）'!$B:$B,'[3]产值及收款计划（2026）'!DH:DH)</f>
        <v>0</v>
      </c>
      <c r="DM333" s="235" cm="1">
        <f t="array" ref="DM333">_xlfn.XLOOKUP($A333&amp;$B333,'[3]产值及收款计划（2026）'!$A:$A&amp;'[3]产值及收款计划（2026）'!$B:$B,'[3]产值及收款计划（2026）'!DI:DI)</f>
        <v>0</v>
      </c>
      <c r="DN333" s="235" cm="1">
        <f t="array" ref="DN333">_xlfn.XLOOKUP($A333&amp;$B333,'[3]产值及收款计划（2026）'!$A:$A&amp;'[3]产值及收款计划（2026）'!$B:$B,'[3]产值及收款计划（2026）'!DJ:DJ)</f>
        <v>0</v>
      </c>
      <c r="DO333" s="235" cm="1">
        <f t="array" ref="DO333">_xlfn.XLOOKUP($A333&amp;$B333,'[3]产值及收款计划（2026）'!$A:$A&amp;'[3]产值及收款计划（2026）'!$B:$B,'[3]产值及收款计划（2026）'!DK:DK)</f>
        <v>0</v>
      </c>
      <c r="DP333" s="235" cm="1">
        <f t="array" ref="DP333">_xlfn.XLOOKUP($A333&amp;$B333,'[3]产值及收款计划（2026）'!$A:$A&amp;'[3]产值及收款计划（2026）'!$B:$B,'[3]产值及收款计划（2026）'!DL:DL)</f>
        <v>0</v>
      </c>
      <c r="DQ333" s="243"/>
      <c r="DR333" s="229"/>
    </row>
    <row r="334" ht="20.25" spans="1:122">
      <c r="A334" s="233">
        <f t="shared" si="21"/>
        <v>42</v>
      </c>
      <c r="B334" s="233" t="s">
        <v>27</v>
      </c>
      <c r="C334" s="234" t="str" cm="1">
        <f t="array" ref="C334">_xlfn.XLOOKUP($A334&amp;$B334,'[3]产值及收款计划（2026）'!$A:$A&amp;'[3]产值及收款计划（2026）'!$B:$B,'[3]产值及收款计划（2026）'!C:C)</f>
        <v>C0CJSG-FW-T-2025065</v>
      </c>
      <c r="D334" s="234" t="str" cm="1">
        <f t="array" ref="D334">_xlfn.XLOOKUP($A334&amp;$B334,'[3]产值及收款计划（2026）'!$A:$A&amp;'[3]产值及收款计划（2026）'!$B:$B,'[3]产值及收款计划（2026）'!D:D)</f>
        <v>2025年城市运营CRM升级服务</v>
      </c>
      <c r="E334" s="235" cm="1">
        <f t="array" ref="E334">_xlfn.XLOOKUP($A334&amp;$B334,'[3]产值及收款计划（2026）'!$A:$A&amp;'[3]产值及收款计划（2026）'!$B:$B,'[3]产值及收款计划（2026）'!E:E)</f>
        <v>49.25</v>
      </c>
      <c r="F334" s="235" cm="1">
        <f t="array" ref="F334">_xlfn.XLOOKUP($A334&amp;$B334,'[3]产值及收款计划（2026）'!$A:$A&amp;'[3]产值及收款计划（2026）'!$B:$B,'[3]产值及收款计划（2026）'!F:F)</f>
        <v>49.25</v>
      </c>
      <c r="G334" s="235" cm="1">
        <f t="array" ref="G334">_xlfn.XLOOKUP($A334&amp;$B334,'[3]产值及收款计划（2026）'!$A:$A&amp;'[3]产值及收款计划（2026）'!$B:$B,'[3]产值及收款计划（2026）'!G:G)</f>
        <v>37.75</v>
      </c>
      <c r="H334" s="235" cm="1">
        <f t="array" ref="H334">_xlfn.XLOOKUP($A334&amp;$B334,'[3]产值及收款计划（2026）'!$A:$A&amp;'[3]产值及收款计划（2026）'!$B:$B,'[3]产值及收款计划（2026）'!H:H)</f>
        <v>23.25</v>
      </c>
      <c r="I334" s="236" cm="1">
        <f t="array" ref="I334">_xlfn.XLOOKUP($A334&amp;$B334,'[3]产值及收款计划（2026）'!$A:$A&amp;'[3]产值及收款计划（2026）'!$B:$B,'[3]产值及收款计划（2026）'!I:I)</f>
        <v>0.472081218274112</v>
      </c>
      <c r="J334" s="237" cm="1">
        <f t="array" ref="J334">_xlfn.XLOOKUP($A334&amp;$B334,'[3]产值及收款计划（2026）'!$A:$A&amp;'[3]产值及收款计划（2026）'!$B:$B,'[3]产值及收款计划（2026）'!J:J)</f>
        <v>0.06</v>
      </c>
      <c r="K334" s="235" t="e" cm="1">
        <f t="array" ref="K334">_xlfn.XLOOKUP($A334&amp;$B334,'[3]产值及收款计划（2026）'!$A:$A&amp;'[3]产值及收款计划（2026）'!$B:$B,'[3]产值及收款计划（2026）'!K:K)</f>
        <v>#REF!</v>
      </c>
      <c r="L334" s="235" t="e" cm="1">
        <f t="array" ref="L334">_xlfn.XLOOKUP($A334&amp;$B334,'[3]产值及收款计划（2026）'!$A:$A&amp;'[3]产值及收款计划（2026）'!$B:$B,'[3]产值及收款计划（2026）'!L:L)</f>
        <v>#REF!</v>
      </c>
      <c r="M334" s="235" t="str" cm="1">
        <f t="array" ref="M334">_xlfn.XLOOKUP($A334&amp;$B334,'[3]产值及收款计划（2026）'!$A:$A&amp;'[3]产值及收款计划（2026）'!$B:$B,'[3]产值及收款计划（2026）'!M:M)</f>
        <v>主导</v>
      </c>
      <c r="N334" s="235" cm="1">
        <f t="array" ref="N334">_xlfn.XLOOKUP($A334&amp;$B334,'[3]产值及收款计划（2026）'!$A:$A&amp;'[3]产值及收款计划（2026）'!$B:$B,'[3]产值及收款计划（2026）'!N:N)</f>
        <v>0</v>
      </c>
      <c r="O334" s="235" t="str" cm="1">
        <f t="array" ref="O334">_xlfn.XLOOKUP($A334&amp;$B334,'[3]产值及收款计划（2026）'!$A:$A&amp;'[3]产值及收款计划（2026）'!$B:$B,'[3]产值及收款计划（2026）'!O:O)</f>
        <v>涂勋</v>
      </c>
      <c r="P334" s="234" t="str" cm="1">
        <f t="array" ref="P334">_xlfn.XLOOKUP($A334&amp;$B334,'[3]产值及收款计划（2026）'!$A:$A&amp;'[3]产值及收款计划（2026）'!$B:$B,'[3]产值及收款计划（2026）'!P:P)</f>
        <v>在建</v>
      </c>
      <c r="Q334" s="235" t="e" cm="1">
        <f t="array" ref="Q334">_xlfn.XLOOKUP($A334&amp;$B334,'[3]产值及收款计划（2026）'!$A:$A&amp;'[3]产值及收款计划（2026）'!$B:$B,'[3]产值及收款计划（2026）'!Q:Q)</f>
        <v>#REF!</v>
      </c>
      <c r="R334" s="235" t="e" cm="1">
        <f t="array" ref="R334">_xlfn.XLOOKUP($A334&amp;$B334,'[3]产值及收款计划（2026）'!$A:$A&amp;'[3]产值及收款计划（2026）'!$B:$B,'[3]产值及收款计划（2026）'!R:R)</f>
        <v>#REF!</v>
      </c>
      <c r="S334" s="235" t="e" cm="1">
        <f t="array" ref="S334">_xlfn.XLOOKUP($A334&amp;$B334,'[3]产值及收款计划（2026）'!$A:$A&amp;'[3]产值及收款计划（2026）'!$B:$B,'[3]产值及收款计划（2026）'!S:S)</f>
        <v>#REF!</v>
      </c>
      <c r="T334" s="235" cm="1">
        <f t="array" ref="T334">_xlfn.XLOOKUP($A334&amp;$B334,'[3]产值及收款计划（2026）'!$A:$A&amp;'[3]产值及收款计划（2026）'!$B:$B,'[3]产值及收款计划（2026）'!T:T)</f>
        <v>24.625</v>
      </c>
      <c r="U334" s="235" cm="1">
        <f t="array" ref="U334">_xlfn.XLOOKUP($A334&amp;$B334,'[3]产值及收款计划（2026）'!$A:$A&amp;'[3]产值及收款计划（2026）'!$B:$B,'[3]产值及收款计划（2026）'!U:U)</f>
        <v>0</v>
      </c>
      <c r="V334" s="235" cm="1">
        <f t="array" ref="V334">_xlfn.XLOOKUP($A334&amp;$B334,'[3]产值及收款计划（2026）'!$A:$A&amp;'[3]产值及收款计划（2026）'!$B:$B,'[3]产值及收款计划（2026）'!V:V)</f>
        <v>24.625</v>
      </c>
      <c r="W334" s="235" t="e" cm="1">
        <f t="array" ref="W334">_xlfn.XLOOKUP($A334&amp;$B334,'[3]产值及收款计划（2026）'!$A:$A&amp;'[3]产值及收款计划（2026）'!$B:$B,'[3]产值及收款计划（2026）'!W:W)</f>
        <v>#REF!</v>
      </c>
      <c r="X334" s="235" t="e" cm="1">
        <f t="array" ref="X334">_xlfn.XLOOKUP($A334&amp;$B334,'[3]产值及收款计划（2026）'!$A:$A&amp;'[3]产值及收款计划（2026）'!$B:$B,'[3]产值及收款计划（2026）'!X:X)</f>
        <v>#REF!</v>
      </c>
      <c r="Y334" s="235" t="e" cm="1">
        <f t="array" ref="Y334">_xlfn.XLOOKUP($A334&amp;$B334,'[3]产值及收款计划（2026）'!$A:$A&amp;'[3]产值及收款计划（2026）'!$B:$B,'[3]产值及收款计划（2026）'!Y:Y)</f>
        <v>#REF!</v>
      </c>
      <c r="Z334" s="235" t="e" cm="1">
        <f t="array" ref="Z334">_xlfn.XLOOKUP($A334&amp;$B334,'[3]产值及收款计划（2026）'!$A:$A&amp;'[3]产值及收款计划（2026）'!$B:$B,'[3]产值及收款计划（2026）'!Z:Z)</f>
        <v>#REF!</v>
      </c>
      <c r="AA334" s="235" cm="1">
        <f t="array" ref="AA334">_xlfn.XLOOKUP($A334&amp;$B334,'[3]产值及收款计划（2026）'!$A:$A&amp;'[3]产值及收款计划（2026）'!$B:$B,'[3]产值及收款计划（2026）'!AA:AA)</f>
        <v>24.625</v>
      </c>
      <c r="AB334" s="235" cm="1">
        <f t="array" ref="AB334">_xlfn.XLOOKUP($A334&amp;$B334,'[3]产值及收款计划（2026）'!$A:$A&amp;'[3]产值及收款计划（2026）'!$B:$B,'[3]产值及收款计划（2026）'!AB:AB)</f>
        <v>0</v>
      </c>
      <c r="AC334" s="235" cm="1">
        <f t="array" ref="AC334">_xlfn.XLOOKUP($A334&amp;$B334,'[3]产值及收款计划（2026）'!$A:$A&amp;'[3]产值及收款计划（2026）'!$B:$B,'[3]产值及收款计划（2026）'!AC:AC)</f>
        <v>24.625</v>
      </c>
      <c r="AD334" s="235" cm="1">
        <f t="array" ref="AD334">_xlfn.XLOOKUP($A334&amp;$B334,'[3]产值及收款计划（2026）'!$A:$A&amp;'[3]产值及收款计划（2026）'!$B:$B,'[3]产值及收款计划（2026）'!AD:AD)</f>
        <v>14.775</v>
      </c>
      <c r="AE334" s="235" cm="1">
        <f t="array" ref="AE334">_xlfn.XLOOKUP($A334&amp;$B334,'[3]产值及收款计划（2026）'!$A:$A&amp;'[3]产值及收款计划（2026）'!$B:$B,'[3]产值及收款计划（2026）'!AE:AE)</f>
        <v>0</v>
      </c>
      <c r="AF334" s="235" cm="1">
        <f t="array" ref="AF334">_xlfn.XLOOKUP($A334&amp;$B334,'[3]产值及收款计划（2026）'!$A:$A&amp;'[3]产值及收款计划（2026）'!$B:$B,'[3]产值及收款计划（2026）'!AF:AF)</f>
        <v>7.3875</v>
      </c>
      <c r="AG334" s="235" cm="1">
        <f t="array" ref="AG334">_xlfn.XLOOKUP($A334&amp;$B334,'[3]产值及收款计划（2026）'!$A:$A&amp;'[3]产值及收款计划（2026）'!$B:$B,'[3]产值及收款计划（2026）'!AG:AG)</f>
        <v>0</v>
      </c>
      <c r="AH334" s="235" cm="1">
        <f t="array" ref="AH334">_xlfn.XLOOKUP($A334&amp;$B334,'[3]产值及收款计划（2026）'!$A:$A&amp;'[3]产值及收款计划（2026）'!$B:$B,'[3]产值及收款计划（2026）'!AH:AH)</f>
        <v>0</v>
      </c>
      <c r="AI334" s="235" cm="1">
        <f t="array" ref="AI334">_xlfn.XLOOKUP($A334&amp;$B334,'[3]产值及收款计划（2026）'!$A:$A&amp;'[3]产值及收款计划（2026）'!$B:$B,'[3]产值及收款计划（2026）'!AI:AI)</f>
        <v>0</v>
      </c>
      <c r="AJ334" s="235" cm="1">
        <f t="array" ref="AJ334">_xlfn.XLOOKUP($A334&amp;$B334,'[3]产值及收款计划（2026）'!$A:$A&amp;'[3]产值及收款计划（2026）'!$B:$B,'[3]产值及收款计划（2026）'!AJ:AJ)</f>
        <v>0</v>
      </c>
      <c r="AK334" s="235" cm="1">
        <f t="array" ref="AK334">_xlfn.XLOOKUP($A334&amp;$B334,'[3]产值及收款计划（2026）'!$A:$A&amp;'[3]产值及收款计划（2026）'!$B:$B,'[3]产值及收款计划（2026）'!AK:AK)</f>
        <v>0</v>
      </c>
      <c r="AL334" s="235" cm="1">
        <f t="array" ref="AL334">_xlfn.XLOOKUP($A334&amp;$B334,'[3]产值及收款计划（2026）'!$A:$A&amp;'[3]产值及收款计划（2026）'!$B:$B,'[3]产值及收款计划（2026）'!AL:AL)</f>
        <v>2.4625</v>
      </c>
      <c r="AM334" s="242" cm="1">
        <f t="array" ref="AM334">_xlfn.LET(_xlpm.勾选月份状态数组,TRANSPOSE('PPT(12-15页）-TOP10'!$A$3:$A$14),_xlpm.选择数据区,IF('PPT(12-15页）-TOP10'!$E$3="收款",$BA334:$BL334,$AA334:$AL334),SUM(_xlfn._xlws.FILTER(_xlpm.选择数据区,_xlpm.勾选月份状态数组,"")))</f>
        <v>22.1625</v>
      </c>
      <c r="AN334" s="235" t="e">
        <f>_xlfn.XLOOKUP($C334,应收未收表!$T:$T,应收未收表!AA:AA)</f>
        <v>#N/A</v>
      </c>
      <c r="AO334" s="235" t="e">
        <f>_xlfn.XLOOKUP($C334,应收未收表!$T:$T,应收未收表!AB:AB)</f>
        <v>#N/A</v>
      </c>
      <c r="AP334" s="235" t="e">
        <f>_xlfn.XLOOKUP($C334,应收未收表!$T:$T,应收未收表!AC:AC)</f>
        <v>#N/A</v>
      </c>
      <c r="AQ334" s="235" t="e">
        <f>_xlfn.XLOOKUP($C334,应收未收表!$T:$T,应收未收表!AE:AE)</f>
        <v>#N/A</v>
      </c>
      <c r="AR334" s="235" t="e">
        <f>_xlfn.XLOOKUP($C334,应收未收表!$T:$T,应收未收表!AF:AF)</f>
        <v>#N/A</v>
      </c>
      <c r="AS334" s="235" t="e" cm="1">
        <f t="array" ref="AS334">_xlfn.XLOOKUP($A334&amp;$B334,'[3]产值及收款计划（2026）'!$A:$A&amp;'[3]产值及收款计划（2026）'!$B:$B,'[3]产值及收款计划（2026）'!AS:AS)</f>
        <v>#REF!</v>
      </c>
      <c r="AT334" s="235" t="e" cm="1">
        <f t="array" ref="AT334">_xlfn.XLOOKUP($A334&amp;$B334,'[3]产值及收款计划（2026）'!$A:$A&amp;'[3]产值及收款计划（2026）'!$B:$B,'[3]产值及收款计划（2026）'!AT:AT)</f>
        <v>#REF!</v>
      </c>
      <c r="AU334" s="235" t="e" cm="1">
        <f t="array" ref="AU334">_xlfn.XLOOKUP($A334&amp;$B334,'[3]产值及收款计划（2026）'!$A:$A&amp;'[3]产值及收款计划（2026）'!$B:$B,'[3]产值及收款计划（2026）'!AU:AU)</f>
        <v>#REF!</v>
      </c>
      <c r="AV334" s="235" t="e" cm="1">
        <f t="array" ref="AV334">_xlfn.XLOOKUP($A334&amp;$B334,'[3]产值及收款计划（2026）'!$A:$A&amp;'[3]产值及收款计划（2026）'!$B:$B,'[3]产值及收款计划（2026）'!AV:AV)</f>
        <v>#REF!</v>
      </c>
      <c r="AW334" s="235" cm="1">
        <f t="array" ref="AW334">_xlfn.XLOOKUP($A334&amp;$B334,'[3]产值及收款计划（2026）'!$A:$A&amp;'[3]产值及收款计划（2026）'!$B:$B,'[3]产值及收款计划（2026）'!AW:AW)</f>
        <v>0</v>
      </c>
      <c r="AX334" s="235" cm="1">
        <f t="array" ref="AX334">_xlfn.XLOOKUP($A334&amp;$B334,'[3]产值及收款计划（2026）'!$A:$A&amp;'[3]产值及收款计划（2026）'!$B:$B,'[3]产值及收款计划（2026）'!AX:AX)</f>
        <v>24.625</v>
      </c>
      <c r="AY334" s="235" cm="1">
        <f t="array" ref="AY334">_xlfn.XLOOKUP($A334&amp;$B334,'[3]产值及收款计划（2026）'!$A:$A&amp;'[3]产值及收款计划（2026）'!$B:$B,'[3]产值及收款计划（2026）'!AY:AY)</f>
        <v>24.625</v>
      </c>
      <c r="AZ334" s="235" cm="1">
        <f t="array" ref="AZ334">_xlfn.XLOOKUP($A334&amp;$B334,'[3]产值及收款计划（2026）'!$A:$A&amp;'[3]产值及收款计划（2026）'!$B:$B,'[3]产值及收款计划（2026）'!AZ:AZ)</f>
        <v>0</v>
      </c>
      <c r="BA334" s="235" cm="1">
        <f t="array" ref="BA334">_xlfn.XLOOKUP($A334&amp;$B334,'[3]产值及收款计划（2026）'!$A:$A&amp;'[3]产值及收款计划（2026）'!$B:$B,'[3]产值及收款计划（2026）'!BA:BA)</f>
        <v>24.625</v>
      </c>
      <c r="BB334" s="235" cm="1">
        <f t="array" ref="BB334">_xlfn.XLOOKUP($A334&amp;$B334,'[3]产值及收款计划（2026）'!$A:$A&amp;'[3]产值及收款计划（2026）'!$B:$B,'[3]产值及收款计划（2026）'!BB:BB)</f>
        <v>0</v>
      </c>
      <c r="BC334" s="235" cm="1">
        <f t="array" ref="BC334">_xlfn.XLOOKUP($A334&amp;$B334,'[3]产值及收款计划（2026）'!$A:$A&amp;'[3]产值及收款计划（2026）'!$B:$B,'[3]产值及收款计划（2026）'!BC:BC)</f>
        <v>24.625</v>
      </c>
      <c r="BD334" s="235" cm="1">
        <f t="array" ref="BD334">_xlfn.XLOOKUP($A334&amp;$B334,'[3]产值及收款计划（2026）'!$A:$A&amp;'[3]产值及收款计划（2026）'!$B:$B,'[3]产值及收款计划（2026）'!BD:BD)</f>
        <v>14.775</v>
      </c>
      <c r="BE334" s="235" cm="1">
        <f t="array" ref="BE334">_xlfn.XLOOKUP($A334&amp;$B334,'[3]产值及收款计划（2026）'!$A:$A&amp;'[3]产值及收款计划（2026）'!$B:$B,'[3]产值及收款计划（2026）'!BE:BE)</f>
        <v>0</v>
      </c>
      <c r="BF334" s="235" cm="1">
        <f t="array" ref="BF334">_xlfn.XLOOKUP($A334&amp;$B334,'[3]产值及收款计划（2026）'!$A:$A&amp;'[3]产值及收款计划（2026）'!$B:$B,'[3]产值及收款计划（2026）'!BF:BF)</f>
        <v>7.3875</v>
      </c>
      <c r="BG334" s="235" cm="1">
        <f t="array" ref="BG334">_xlfn.XLOOKUP($A334&amp;$B334,'[3]产值及收款计划（2026）'!$A:$A&amp;'[3]产值及收款计划（2026）'!$B:$B,'[3]产值及收款计划（2026）'!BG:BG)</f>
        <v>0</v>
      </c>
      <c r="BH334" s="235" cm="1">
        <f t="array" ref="BH334">_xlfn.XLOOKUP($A334&amp;$B334,'[3]产值及收款计划（2026）'!$A:$A&amp;'[3]产值及收款计划（2026）'!$B:$B,'[3]产值及收款计划（2026）'!BH:BH)</f>
        <v>0</v>
      </c>
      <c r="BI334" s="235" cm="1">
        <f t="array" ref="BI334">_xlfn.XLOOKUP($A334&amp;$B334,'[3]产值及收款计划（2026）'!$A:$A&amp;'[3]产值及收款计划（2026）'!$B:$B,'[3]产值及收款计划（2026）'!BI:BI)</f>
        <v>0</v>
      </c>
      <c r="BJ334" s="235" cm="1">
        <f t="array" ref="BJ334">_xlfn.XLOOKUP($A334&amp;$B334,'[3]产值及收款计划（2026）'!$A:$A&amp;'[3]产值及收款计划（2026）'!$B:$B,'[3]产值及收款计划（2026）'!BJ:BJ)</f>
        <v>0</v>
      </c>
      <c r="BK334" s="235" cm="1">
        <f t="array" ref="BK334">_xlfn.XLOOKUP($A334&amp;$B334,'[3]产值及收款计划（2026）'!$A:$A&amp;'[3]产值及收款计划（2026）'!$B:$B,'[3]产值及收款计划（2026）'!BK:BK)</f>
        <v>0</v>
      </c>
      <c r="BL334" s="235" cm="1">
        <f t="array" ref="BL334">_xlfn.XLOOKUP($A334&amp;$B334,'[3]产值及收款计划（2026）'!$A:$A&amp;'[3]产值及收款计划（2026）'!$B:$B,'[3]产值及收款计划（2026）'!BL:BL)</f>
        <v>2.4625</v>
      </c>
      <c r="BM334" s="235"/>
      <c r="BN334" s="235"/>
      <c r="BO334" s="235"/>
      <c r="BP334" s="235"/>
      <c r="BQ334" s="235" t="e">
        <f>_xlfn.XLOOKUP($C334,应收未收表!$AJ:$AJ,应收未收表!AK:AK)</f>
        <v>#N/A</v>
      </c>
      <c r="BR334" s="235" t="e">
        <f>_xlfn.XLOOKUP($C334,应收未收表!$AJ:$AJ,应收未收表!AL:AL)</f>
        <v>#N/A</v>
      </c>
      <c r="BS334" s="235" t="e">
        <f>_xlfn.XLOOKUP($C334,应收未收表!$AJ:$AJ,应收未收表!AM:AM)</f>
        <v>#N/A</v>
      </c>
      <c r="BT334" s="235" t="e">
        <f>_xlfn.XLOOKUP($C334,应收未收表!$AJ:$AJ,应收未收表!AN:AN)</f>
        <v>#N/A</v>
      </c>
      <c r="BU334" s="234" t="str" cm="1">
        <f t="array" ref="BU334">_xlfn.XLOOKUP($A334&amp;$B334,'[3]产值及收款计划（2026）'!$A:$A&amp;'[3]产值及收款计划（2026）'!$B:$B,'[3]产值及收款计划（2026）'!BQ:BQ)</f>
        <v>上海城建城市运营（集团）有限公司</v>
      </c>
      <c r="BV334" s="235" t="e" cm="1">
        <f t="array" ref="BV334">_xlfn.XLOOKUP($A334&amp;$B334,'[3]产值及收款计划（2026）'!$A:$A&amp;'[3]产值及收款计划（2026）'!$B:$B,'[3]产值及收款计划（2026）'!BR:BR)</f>
        <v>#REF!</v>
      </c>
      <c r="CE334" s="235" cm="1">
        <f t="array" ref="CE334">_xlfn.XLOOKUP($A334&amp;$B334,'[3]产值及收款计划（2026）'!$A:$A&amp;'[3]产值及收款计划（2026）'!$B:$B,'[3]产值及收款计划（2026）'!CA:CA)</f>
        <v>0</v>
      </c>
      <c r="CF334" s="235" cm="1">
        <f t="array" ref="CF334">_xlfn.XLOOKUP($A334&amp;$B334,'[3]产值及收款计划（2026）'!$A:$A&amp;'[3]产值及收款计划（2026）'!$B:$B,'[3]产值及收款计划（2026）'!CB:CB)</f>
        <v>0</v>
      </c>
      <c r="CG334" s="235" cm="1">
        <f t="array" ref="CG334">_xlfn.XLOOKUP($A334&amp;$B334,'[3]产值及收款计划（2026）'!$A:$A&amp;'[3]产值及收款计划（2026）'!$B:$B,'[3]产值及收款计划（2026）'!CC:CC)</f>
        <v>0</v>
      </c>
      <c r="CH334" s="235" cm="1">
        <f t="array" ref="CH334">_xlfn.XLOOKUP($A334&amp;$B334,'[3]产值及收款计划（2026）'!$A:$A&amp;'[3]产值及收款计划（2026）'!$B:$B,'[3]产值及收款计划（2026）'!CD:CD)</f>
        <v>0</v>
      </c>
      <c r="CI334" s="235" cm="1">
        <f t="array" ref="CI334">_xlfn.XLOOKUP($A334&amp;$B334,'[3]产值及收款计划（2026）'!$A:$A&amp;'[3]产值及收款计划（2026）'!$B:$B,'[3]产值及收款计划（2026）'!CE:CE)</f>
        <v>0</v>
      </c>
      <c r="CJ334" s="235" cm="1">
        <f t="array" ref="CJ334">_xlfn.XLOOKUP($A334&amp;$B334,'[3]产值及收款计划（2026）'!$A:$A&amp;'[3]产值及收款计划（2026）'!$B:$B,'[3]产值及收款计划（2026）'!CF:CF)</f>
        <v>0</v>
      </c>
      <c r="CK334" s="235" cm="1">
        <f t="array" ref="CK334">_xlfn.XLOOKUP($A334&amp;$B334,'[3]产值及收款计划（2026）'!$A:$A&amp;'[3]产值及收款计划（2026）'!$B:$B,'[3]产值及收款计划（2026）'!CG:CG)</f>
        <v>0</v>
      </c>
      <c r="CL334" s="235" cm="1">
        <f t="array" ref="CL334">_xlfn.XLOOKUP($A334&amp;$B334,'[3]产值及收款计划（2026）'!$A:$A&amp;'[3]产值及收款计划（2026）'!$B:$B,'[3]产值及收款计划（2026）'!CH:CH)</f>
        <v>0</v>
      </c>
      <c r="CM334" s="235" cm="1">
        <f t="array" ref="CM334">_xlfn.XLOOKUP($A334&amp;$B334,'[3]产值及收款计划（2026）'!$A:$A&amp;'[3]产值及收款计划（2026）'!$B:$B,'[3]产值及收款计划（2026）'!CI:CI)</f>
        <v>0</v>
      </c>
      <c r="CN334" s="235" cm="1">
        <f t="array" ref="CN334">_xlfn.XLOOKUP($A334&amp;$B334,'[3]产值及收款计划（2026）'!$A:$A&amp;'[3]产值及收款计划（2026）'!$B:$B,'[3]产值及收款计划（2026）'!CJ:CJ)</f>
        <v>0</v>
      </c>
      <c r="CO334" s="235" cm="1">
        <f t="array" ref="CO334">_xlfn.XLOOKUP($A334&amp;$B334,'[3]产值及收款计划（2026）'!$A:$A&amp;'[3]产值及收款计划（2026）'!$B:$B,'[3]产值及收款计划（2026）'!CK:CK)</f>
        <v>0</v>
      </c>
      <c r="CP334" s="235" cm="1">
        <f t="array" ref="CP334">_xlfn.XLOOKUP($A334&amp;$B334,'[3]产值及收款计划（2026）'!$A:$A&amp;'[3]产值及收款计划（2026）'!$B:$B,'[3]产值及收款计划（2026）'!CL:CL)</f>
        <v>0</v>
      </c>
      <c r="DE334" s="235" cm="1">
        <f t="array" ref="DE334">_xlfn.XLOOKUP($A334&amp;$B334,'[3]产值及收款计划（2026）'!$A:$A&amp;'[3]产值及收款计划（2026）'!$B:$B,'[3]产值及收款计划（2026）'!DA:DA)</f>
        <v>0</v>
      </c>
      <c r="DF334" s="235" cm="1">
        <f t="array" ref="DF334">_xlfn.XLOOKUP($A334&amp;$B334,'[3]产值及收款计划（2026）'!$A:$A&amp;'[3]产值及收款计划（2026）'!$B:$B,'[3]产值及收款计划（2026）'!DB:DB)</f>
        <v>0</v>
      </c>
      <c r="DG334" s="235" cm="1">
        <f t="array" ref="DG334">_xlfn.XLOOKUP($A334&amp;$B334,'[3]产值及收款计划（2026）'!$A:$A&amp;'[3]产值及收款计划（2026）'!$B:$B,'[3]产值及收款计划（2026）'!DC:DC)</f>
        <v>24.625</v>
      </c>
      <c r="DH334" s="235" cm="1">
        <f t="array" ref="DH334">_xlfn.XLOOKUP($A334&amp;$B334,'[3]产值及收款计划（2026）'!$A:$A&amp;'[3]产值及收款计划（2026）'!$B:$B,'[3]产值及收款计划（2026）'!DD:DD)</f>
        <v>0</v>
      </c>
      <c r="DI334" s="235" cm="1">
        <f t="array" ref="DI334">_xlfn.XLOOKUP($A334&amp;$B334,'[3]产值及收款计划（2026）'!$A:$A&amp;'[3]产值及收款计划（2026）'!$B:$B,'[3]产值及收款计划（2026）'!DE:DE)</f>
        <v>0</v>
      </c>
      <c r="DJ334" s="235" cm="1">
        <f t="array" ref="DJ334">_xlfn.XLOOKUP($A334&amp;$B334,'[3]产值及收款计划（2026）'!$A:$A&amp;'[3]产值及收款计划（2026）'!$B:$B,'[3]产值及收款计划（2026）'!DF:DF)</f>
        <v>0</v>
      </c>
      <c r="DK334" s="235" cm="1">
        <f t="array" ref="DK334">_xlfn.XLOOKUP($A334&amp;$B334,'[3]产值及收款计划（2026）'!$A:$A&amp;'[3]产值及收款计划（2026）'!$B:$B,'[3]产值及收款计划（2026）'!DG:DG)</f>
        <v>0</v>
      </c>
      <c r="DL334" s="235" cm="1">
        <f t="array" ref="DL334">_xlfn.XLOOKUP($A334&amp;$B334,'[3]产值及收款计划（2026）'!$A:$A&amp;'[3]产值及收款计划（2026）'!$B:$B,'[3]产值及收款计划（2026）'!DH:DH)</f>
        <v>0</v>
      </c>
      <c r="DM334" s="235" cm="1">
        <f t="array" ref="DM334">_xlfn.XLOOKUP($A334&amp;$B334,'[3]产值及收款计划（2026）'!$A:$A&amp;'[3]产值及收款计划（2026）'!$B:$B,'[3]产值及收款计划（2026）'!DI:DI)</f>
        <v>0</v>
      </c>
      <c r="DN334" s="235" cm="1">
        <f t="array" ref="DN334">_xlfn.XLOOKUP($A334&amp;$B334,'[3]产值及收款计划（2026）'!$A:$A&amp;'[3]产值及收款计划（2026）'!$B:$B,'[3]产值及收款计划（2026）'!DJ:DJ)</f>
        <v>0</v>
      </c>
      <c r="DO334" s="235" cm="1">
        <f t="array" ref="DO334">_xlfn.XLOOKUP($A334&amp;$B334,'[3]产值及收款计划（2026）'!$A:$A&amp;'[3]产值及收款计划（2026）'!$B:$B,'[3]产值及收款计划（2026）'!DK:DK)</f>
        <v>0</v>
      </c>
      <c r="DP334" s="235" cm="1">
        <f t="array" ref="DP334">_xlfn.XLOOKUP($A334&amp;$B334,'[3]产值及收款计划（2026）'!$A:$A&amp;'[3]产值及收款计划（2026）'!$B:$B,'[3]产值及收款计划（2026）'!DL:DL)</f>
        <v>0</v>
      </c>
      <c r="DQ334" s="243"/>
      <c r="DR334" s="229"/>
    </row>
    <row r="335" ht="20.25" spans="1:122">
      <c r="A335" s="233">
        <f t="shared" si="21"/>
        <v>43</v>
      </c>
      <c r="B335" s="233" t="s">
        <v>27</v>
      </c>
      <c r="C335" s="234" t="str" cm="1">
        <f t="array" ref="C335">_xlfn.XLOOKUP($A335&amp;$B335,'[3]产值及收款计划（2026）'!$A:$A&amp;'[3]产值及收款计划（2026）'!$B:$B,'[3]产值及收款计划（2026）'!C:C)</f>
        <v>C0CJSG-FW-T-2025066</v>
      </c>
      <c r="D335" s="234" t="str" cm="1">
        <f t="array" ref="D335">_xlfn.XLOOKUP($A335&amp;$B335,'[3]产值及收款计划（2026）'!$A:$A&amp;'[3]产值及收款计划（2026）'!$B:$B,'[3]产值及收款计划（2026）'!D:D)</f>
        <v>2025年城市运营企业信息化需求开发服务</v>
      </c>
      <c r="E335" s="235" cm="1">
        <f t="array" ref="E335">_xlfn.XLOOKUP($A335&amp;$B335,'[3]产值及收款计划（2026）'!$A:$A&amp;'[3]产值及收款计划（2026）'!$B:$B,'[3]产值及收款计划（2026）'!E:E)</f>
        <v>49.25</v>
      </c>
      <c r="F335" s="235" cm="1">
        <f t="array" ref="F335">_xlfn.XLOOKUP($A335&amp;$B335,'[3]产值及收款计划（2026）'!$A:$A&amp;'[3]产值及收款计划（2026）'!$B:$B,'[3]产值及收款计划（2026）'!F:F)</f>
        <v>49.25</v>
      </c>
      <c r="G335" s="235" cm="1">
        <f t="array" ref="G335">_xlfn.XLOOKUP($A335&amp;$B335,'[3]产值及收款计划（2026）'!$A:$A&amp;'[3]产值及收款计划（2026）'!$B:$B,'[3]产值及收款计划（2026）'!G:G)</f>
        <v>49.25</v>
      </c>
      <c r="H335" s="235" cm="1">
        <f t="array" ref="H335">_xlfn.XLOOKUP($A335&amp;$B335,'[3]产值及收款计划（2026）'!$A:$A&amp;'[3]产值及收款计划（2026）'!$B:$B,'[3]产值及收款计划（2026）'!H:H)</f>
        <v>40.95</v>
      </c>
      <c r="I335" s="236" cm="1">
        <f t="array" ref="I335">_xlfn.XLOOKUP($A335&amp;$B335,'[3]产值及收款计划（2026）'!$A:$A&amp;'[3]产值及收款计划（2026）'!$B:$B,'[3]产值及收款计划（2026）'!I:I)</f>
        <v>0.831472081218274</v>
      </c>
      <c r="J335" s="237" cm="1">
        <f t="array" ref="J335">_xlfn.XLOOKUP($A335&amp;$B335,'[3]产值及收款计划（2026）'!$A:$A&amp;'[3]产值及收款计划（2026）'!$B:$B,'[3]产值及收款计划（2026）'!J:J)</f>
        <v>0.06</v>
      </c>
      <c r="K335" s="235" t="e" cm="1">
        <f t="array" ref="K335">_xlfn.XLOOKUP($A335&amp;$B335,'[3]产值及收款计划（2026）'!$A:$A&amp;'[3]产值及收款计划（2026）'!$B:$B,'[3]产值及收款计划（2026）'!K:K)</f>
        <v>#REF!</v>
      </c>
      <c r="L335" s="235" t="e" cm="1">
        <f t="array" ref="L335">_xlfn.XLOOKUP($A335&amp;$B335,'[3]产值及收款计划（2026）'!$A:$A&amp;'[3]产值及收款计划（2026）'!$B:$B,'[3]产值及收款计划（2026）'!L:L)</f>
        <v>#REF!</v>
      </c>
      <c r="M335" s="235" t="str" cm="1">
        <f t="array" ref="M335">_xlfn.XLOOKUP($A335&amp;$B335,'[3]产值及收款计划（2026）'!$A:$A&amp;'[3]产值及收款计划（2026）'!$B:$B,'[3]产值及收款计划（2026）'!M:M)</f>
        <v>主导</v>
      </c>
      <c r="N335" s="235" cm="1">
        <f t="array" ref="N335">_xlfn.XLOOKUP($A335&amp;$B335,'[3]产值及收款计划（2026）'!$A:$A&amp;'[3]产值及收款计划（2026）'!$B:$B,'[3]产值及收款计划（2026）'!N:N)</f>
        <v>0</v>
      </c>
      <c r="O335" s="235" t="str" cm="1">
        <f t="array" ref="O335">_xlfn.XLOOKUP($A335&amp;$B335,'[3]产值及收款计划（2026）'!$A:$A&amp;'[3]产值及收款计划（2026）'!$B:$B,'[3]产值及收款计划（2026）'!O:O)</f>
        <v>涂勋</v>
      </c>
      <c r="P335" s="234" t="str" cm="1">
        <f t="array" ref="P335">_xlfn.XLOOKUP($A335&amp;$B335,'[3]产值及收款计划（2026）'!$A:$A&amp;'[3]产值及收款计划（2026）'!$B:$B,'[3]产值及收款计划（2026）'!P:P)</f>
        <v>在建</v>
      </c>
      <c r="Q335" s="235" t="e" cm="1">
        <f t="array" ref="Q335">_xlfn.XLOOKUP($A335&amp;$B335,'[3]产值及收款计划（2026）'!$A:$A&amp;'[3]产值及收款计划（2026）'!$B:$B,'[3]产值及收款计划（2026）'!Q:Q)</f>
        <v>#REF!</v>
      </c>
      <c r="R335" s="235" t="e" cm="1">
        <f t="array" ref="R335">_xlfn.XLOOKUP($A335&amp;$B335,'[3]产值及收款计划（2026）'!$A:$A&amp;'[3]产值及收款计划（2026）'!$B:$B,'[3]产值及收款计划（2026）'!R:R)</f>
        <v>#REF!</v>
      </c>
      <c r="S335" s="235" t="e" cm="1">
        <f t="array" ref="S335">_xlfn.XLOOKUP($A335&amp;$B335,'[3]产值及收款计划（2026）'!$A:$A&amp;'[3]产值及收款计划（2026）'!$B:$B,'[3]产值及收款计划（2026）'!S:S)</f>
        <v>#REF!</v>
      </c>
      <c r="T335" s="235" cm="1">
        <f t="array" ref="T335">_xlfn.XLOOKUP($A335&amp;$B335,'[3]产值及收款计划（2026）'!$A:$A&amp;'[3]产值及收款计划（2026）'!$B:$B,'[3]产值及收款计划（2026）'!T:T)</f>
        <v>0</v>
      </c>
      <c r="U335" s="235" cm="1">
        <f t="array" ref="U335">_xlfn.XLOOKUP($A335&amp;$B335,'[3]产值及收款计划（2026）'!$A:$A&amp;'[3]产值及收款计划（2026）'!$B:$B,'[3]产值及收款计划（2026）'!U:U)</f>
        <v>0</v>
      </c>
      <c r="V335" s="235" cm="1">
        <f t="array" ref="V335">_xlfn.XLOOKUP($A335&amp;$B335,'[3]产值及收款计划（2026）'!$A:$A&amp;'[3]产值及收款计划（2026）'!$B:$B,'[3]产值及收款计划（2026）'!V:V)</f>
        <v>49.25</v>
      </c>
      <c r="W335" s="235" t="e" cm="1">
        <f t="array" ref="W335">_xlfn.XLOOKUP($A335&amp;$B335,'[3]产值及收款计划（2026）'!$A:$A&amp;'[3]产值及收款计划（2026）'!$B:$B,'[3]产值及收款计划（2026）'!W:W)</f>
        <v>#REF!</v>
      </c>
      <c r="X335" s="235" t="e" cm="1">
        <f t="array" ref="X335">_xlfn.XLOOKUP($A335&amp;$B335,'[3]产值及收款计划（2026）'!$A:$A&amp;'[3]产值及收款计划（2026）'!$B:$B,'[3]产值及收款计划（2026）'!X:X)</f>
        <v>#REF!</v>
      </c>
      <c r="Y335" s="235" t="e" cm="1">
        <f t="array" ref="Y335">_xlfn.XLOOKUP($A335&amp;$B335,'[3]产值及收款计划（2026）'!$A:$A&amp;'[3]产值及收款计划（2026）'!$B:$B,'[3]产值及收款计划（2026）'!Y:Y)</f>
        <v>#REF!</v>
      </c>
      <c r="Z335" s="235" t="e" cm="1">
        <f t="array" ref="Z335">_xlfn.XLOOKUP($A335&amp;$B335,'[3]产值及收款计划（2026）'!$A:$A&amp;'[3]产值及收款计划（2026）'!$B:$B,'[3]产值及收款计划（2026）'!Z:Z)</f>
        <v>#REF!</v>
      </c>
      <c r="AA335" s="235" cm="1">
        <f t="array" ref="AA335">_xlfn.XLOOKUP($A335&amp;$B335,'[3]产值及收款计划（2026）'!$A:$A&amp;'[3]产值及收款计划（2026）'!$B:$B,'[3]产值及收款计划（2026）'!AA:AA)</f>
        <v>24.625</v>
      </c>
      <c r="AB335" s="235" cm="1">
        <f t="array" ref="AB335">_xlfn.XLOOKUP($A335&amp;$B335,'[3]产值及收款计划（2026）'!$A:$A&amp;'[3]产值及收款计划（2026）'!$B:$B,'[3]产值及收款计划（2026）'!AB:AB)</f>
        <v>0</v>
      </c>
      <c r="AC335" s="235" cm="1">
        <f t="array" ref="AC335">_xlfn.XLOOKUP($A335&amp;$B335,'[3]产值及收款计划（2026）'!$A:$A&amp;'[3]产值及收款计划（2026）'!$B:$B,'[3]产值及收款计划（2026）'!AC:AC)</f>
        <v>39.4</v>
      </c>
      <c r="AD335" s="235" cm="1">
        <f t="array" ref="AD335">_xlfn.XLOOKUP($A335&amp;$B335,'[3]产值及收款计划（2026）'!$A:$A&amp;'[3]产值及收款计划（2026）'!$B:$B,'[3]产值及收款计划（2026）'!AD:AD)</f>
        <v>0</v>
      </c>
      <c r="AE335" s="235" cm="1">
        <f t="array" ref="AE335">_xlfn.XLOOKUP($A335&amp;$B335,'[3]产值及收款计划（2026）'!$A:$A&amp;'[3]产值及收款计划（2026）'!$B:$B,'[3]产值及收款计划（2026）'!AE:AE)</f>
        <v>0</v>
      </c>
      <c r="AF335" s="235" cm="1">
        <f t="array" ref="AF335">_xlfn.XLOOKUP($A335&amp;$B335,'[3]产值及收款计划（2026）'!$A:$A&amp;'[3]产值及收款计划（2026）'!$B:$B,'[3]产值及收款计划（2026）'!AF:AF)</f>
        <v>7.3875</v>
      </c>
      <c r="AG335" s="235" cm="1">
        <f t="array" ref="AG335">_xlfn.XLOOKUP($A335&amp;$B335,'[3]产值及收款计划（2026）'!$A:$A&amp;'[3]产值及收款计划（2026）'!$B:$B,'[3]产值及收款计划（2026）'!AG:AG)</f>
        <v>0</v>
      </c>
      <c r="AH335" s="235" cm="1">
        <f t="array" ref="AH335">_xlfn.XLOOKUP($A335&amp;$B335,'[3]产值及收款计划（2026）'!$A:$A&amp;'[3]产值及收款计划（2026）'!$B:$B,'[3]产值及收款计划（2026）'!AH:AH)</f>
        <v>0</v>
      </c>
      <c r="AI335" s="235" cm="1">
        <f t="array" ref="AI335">_xlfn.XLOOKUP($A335&amp;$B335,'[3]产值及收款计划（2026）'!$A:$A&amp;'[3]产值及收款计划（2026）'!$B:$B,'[3]产值及收款计划（2026）'!AI:AI)</f>
        <v>0</v>
      </c>
      <c r="AJ335" s="235" cm="1">
        <f t="array" ref="AJ335">_xlfn.XLOOKUP($A335&amp;$B335,'[3]产值及收款计划（2026）'!$A:$A&amp;'[3]产值及收款计划（2026）'!$B:$B,'[3]产值及收款计划（2026）'!AJ:AJ)</f>
        <v>0</v>
      </c>
      <c r="AK335" s="235" cm="1">
        <f t="array" ref="AK335">_xlfn.XLOOKUP($A335&amp;$B335,'[3]产值及收款计划（2026）'!$A:$A&amp;'[3]产值及收款计划（2026）'!$B:$B,'[3]产值及收款计划（2026）'!AK:AK)</f>
        <v>0</v>
      </c>
      <c r="AL335" s="235" cm="1">
        <f t="array" ref="AL335">_xlfn.XLOOKUP($A335&amp;$B335,'[3]产值及收款计划（2026）'!$A:$A&amp;'[3]产值及收款计划（2026）'!$B:$B,'[3]产值及收款计划（2026）'!AL:AL)</f>
        <v>2.4625</v>
      </c>
      <c r="AM335" s="242" cm="1">
        <f t="array" ref="AM335">_xlfn.LET(_xlpm.勾选月份状态数组,TRANSPOSE('PPT(12-15页）-TOP10'!$A$3:$A$14),_xlpm.选择数据区,IF('PPT(12-15页）-TOP10'!$E$3="收款",$BA335:$BL335,$AA335:$AL335),SUM(_xlfn._xlws.FILTER(_xlpm.选择数据区,_xlpm.勾选月份状态数组,"")))</f>
        <v>7.3875</v>
      </c>
      <c r="AN335" s="235" t="e">
        <f>_xlfn.XLOOKUP($C335,应收未收表!$T:$T,应收未收表!AA:AA)</f>
        <v>#N/A</v>
      </c>
      <c r="AO335" s="235" t="e">
        <f>_xlfn.XLOOKUP($C335,应收未收表!$T:$T,应收未收表!AB:AB)</f>
        <v>#N/A</v>
      </c>
      <c r="AP335" s="235" t="e">
        <f>_xlfn.XLOOKUP($C335,应收未收表!$T:$T,应收未收表!AC:AC)</f>
        <v>#N/A</v>
      </c>
      <c r="AQ335" s="235" t="e">
        <f>_xlfn.XLOOKUP($C335,应收未收表!$T:$T,应收未收表!AE:AE)</f>
        <v>#N/A</v>
      </c>
      <c r="AR335" s="235" t="e">
        <f>_xlfn.XLOOKUP($C335,应收未收表!$T:$T,应收未收表!AF:AF)</f>
        <v>#N/A</v>
      </c>
      <c r="AS335" s="235" t="e" cm="1">
        <f t="array" ref="AS335">_xlfn.XLOOKUP($A335&amp;$B335,'[3]产值及收款计划（2026）'!$A:$A&amp;'[3]产值及收款计划（2026）'!$B:$B,'[3]产值及收款计划（2026）'!AS:AS)</f>
        <v>#REF!</v>
      </c>
      <c r="AT335" s="235" t="e" cm="1">
        <f t="array" ref="AT335">_xlfn.XLOOKUP($A335&amp;$B335,'[3]产值及收款计划（2026）'!$A:$A&amp;'[3]产值及收款计划（2026）'!$B:$B,'[3]产值及收款计划（2026）'!AT:AT)</f>
        <v>#REF!</v>
      </c>
      <c r="AU335" s="235" t="e" cm="1">
        <f t="array" ref="AU335">_xlfn.XLOOKUP($A335&amp;$B335,'[3]产值及收款计划（2026）'!$A:$A&amp;'[3]产值及收款计划（2026）'!$B:$B,'[3]产值及收款计划（2026）'!AU:AU)</f>
        <v>#REF!</v>
      </c>
      <c r="AV335" s="235" t="e" cm="1">
        <f t="array" ref="AV335">_xlfn.XLOOKUP($A335&amp;$B335,'[3]产值及收款计划（2026）'!$A:$A&amp;'[3]产值及收款计划（2026）'!$B:$B,'[3]产值及收款计划（2026）'!AV:AV)</f>
        <v>#REF!</v>
      </c>
      <c r="AW335" s="235" cm="1">
        <f t="array" ref="AW335">_xlfn.XLOOKUP($A335&amp;$B335,'[3]产值及收款计划（2026）'!$A:$A&amp;'[3]产值及收款计划（2026）'!$B:$B,'[3]产值及收款计划（2026）'!AW:AW)</f>
        <v>0</v>
      </c>
      <c r="AX335" s="235" cm="1">
        <f t="array" ref="AX335">_xlfn.XLOOKUP($A335&amp;$B335,'[3]产值及收款计划（2026）'!$A:$A&amp;'[3]产值及收款计划（2026）'!$B:$B,'[3]产值及收款计划（2026）'!AX:AX)</f>
        <v>24.625</v>
      </c>
      <c r="AY335" s="235" cm="1">
        <f t="array" ref="AY335">_xlfn.XLOOKUP($A335&amp;$B335,'[3]产值及收款计划（2026）'!$A:$A&amp;'[3]产值及收款计划（2026）'!$B:$B,'[3]产值及收款计划（2026）'!AY:AY)</f>
        <v>24.625</v>
      </c>
      <c r="AZ335" s="235" cm="1">
        <f t="array" ref="AZ335">_xlfn.XLOOKUP($A335&amp;$B335,'[3]产值及收款计划（2026）'!$A:$A&amp;'[3]产值及收款计划（2026）'!$B:$B,'[3]产值及收款计划（2026）'!AZ:AZ)</f>
        <v>-24.625</v>
      </c>
      <c r="BA335" s="235" cm="1">
        <f t="array" ref="BA335">_xlfn.XLOOKUP($A335&amp;$B335,'[3]产值及收款计划（2026）'!$A:$A&amp;'[3]产值及收款计划（2026）'!$B:$B,'[3]产值及收款计划（2026）'!BA:BA)</f>
        <v>24.625</v>
      </c>
      <c r="BB335" s="235" cm="1">
        <f t="array" ref="BB335">_xlfn.XLOOKUP($A335&amp;$B335,'[3]产值及收款计划（2026）'!$A:$A&amp;'[3]产值及收款计划（2026）'!$B:$B,'[3]产值及收款计划（2026）'!BB:BB)</f>
        <v>24.625</v>
      </c>
      <c r="BC335" s="235" cm="1">
        <f t="array" ref="BC335">_xlfn.XLOOKUP($A335&amp;$B335,'[3]产值及收款计划（2026）'!$A:$A&amp;'[3]产值及收款计划（2026）'!$B:$B,'[3]产值及收款计划（2026）'!BC:BC)</f>
        <v>39.4</v>
      </c>
      <c r="BD335" s="235" cm="1">
        <f t="array" ref="BD335">_xlfn.XLOOKUP($A335&amp;$B335,'[3]产值及收款计划（2026）'!$A:$A&amp;'[3]产值及收款计划（2026）'!$B:$B,'[3]产值及收款计划（2026）'!BD:BD)</f>
        <v>0</v>
      </c>
      <c r="BE335" s="235" cm="1">
        <f t="array" ref="BE335">_xlfn.XLOOKUP($A335&amp;$B335,'[3]产值及收款计划（2026）'!$A:$A&amp;'[3]产值及收款计划（2026）'!$B:$B,'[3]产值及收款计划（2026）'!BE:BE)</f>
        <v>0</v>
      </c>
      <c r="BF335" s="235" cm="1">
        <f t="array" ref="BF335">_xlfn.XLOOKUP($A335&amp;$B335,'[3]产值及收款计划（2026）'!$A:$A&amp;'[3]产值及收款计划（2026）'!$B:$B,'[3]产值及收款计划（2026）'!BF:BF)</f>
        <v>7.3875</v>
      </c>
      <c r="BG335" s="235" cm="1">
        <f t="array" ref="BG335">_xlfn.XLOOKUP($A335&amp;$B335,'[3]产值及收款计划（2026）'!$A:$A&amp;'[3]产值及收款计划（2026）'!$B:$B,'[3]产值及收款计划（2026）'!BG:BG)</f>
        <v>0</v>
      </c>
      <c r="BH335" s="235" cm="1">
        <f t="array" ref="BH335">_xlfn.XLOOKUP($A335&amp;$B335,'[3]产值及收款计划（2026）'!$A:$A&amp;'[3]产值及收款计划（2026）'!$B:$B,'[3]产值及收款计划（2026）'!BH:BH)</f>
        <v>0</v>
      </c>
      <c r="BI335" s="235" cm="1">
        <f t="array" ref="BI335">_xlfn.XLOOKUP($A335&amp;$B335,'[3]产值及收款计划（2026）'!$A:$A&amp;'[3]产值及收款计划（2026）'!$B:$B,'[3]产值及收款计划（2026）'!BI:BI)</f>
        <v>0</v>
      </c>
      <c r="BJ335" s="235" cm="1">
        <f t="array" ref="BJ335">_xlfn.XLOOKUP($A335&amp;$B335,'[3]产值及收款计划（2026）'!$A:$A&amp;'[3]产值及收款计划（2026）'!$B:$B,'[3]产值及收款计划（2026）'!BJ:BJ)</f>
        <v>0</v>
      </c>
      <c r="BK335" s="235" cm="1">
        <f t="array" ref="BK335">_xlfn.XLOOKUP($A335&amp;$B335,'[3]产值及收款计划（2026）'!$A:$A&amp;'[3]产值及收款计划（2026）'!$B:$B,'[3]产值及收款计划（2026）'!BK:BK)</f>
        <v>0</v>
      </c>
      <c r="BL335" s="235" cm="1">
        <f t="array" ref="BL335">_xlfn.XLOOKUP($A335&amp;$B335,'[3]产值及收款计划（2026）'!$A:$A&amp;'[3]产值及收款计划（2026）'!$B:$B,'[3]产值及收款计划（2026）'!BL:BL)</f>
        <v>2.4625</v>
      </c>
      <c r="BM335" s="235"/>
      <c r="BN335" s="235"/>
      <c r="BO335" s="235"/>
      <c r="BP335" s="235"/>
      <c r="BQ335" s="235" t="e">
        <f>_xlfn.XLOOKUP($C335,应收未收表!$AJ:$AJ,应收未收表!AK:AK)</f>
        <v>#N/A</v>
      </c>
      <c r="BR335" s="235" t="e">
        <f>_xlfn.XLOOKUP($C335,应收未收表!$AJ:$AJ,应收未收表!AL:AL)</f>
        <v>#N/A</v>
      </c>
      <c r="BS335" s="235" t="e">
        <f>_xlfn.XLOOKUP($C335,应收未收表!$AJ:$AJ,应收未收表!AM:AM)</f>
        <v>#N/A</v>
      </c>
      <c r="BT335" s="235" t="e">
        <f>_xlfn.XLOOKUP($C335,应收未收表!$AJ:$AJ,应收未收表!AN:AN)</f>
        <v>#N/A</v>
      </c>
      <c r="BU335" s="234" t="str" cm="1">
        <f t="array" ref="BU335">_xlfn.XLOOKUP($A335&amp;$B335,'[3]产值及收款计划（2026）'!$A:$A&amp;'[3]产值及收款计划（2026）'!$B:$B,'[3]产值及收款计划（2026）'!BQ:BQ)</f>
        <v>上海城建城市运营（集团）有限公司</v>
      </c>
      <c r="BV335" s="235" t="e" cm="1">
        <f t="array" ref="BV335">_xlfn.XLOOKUP($A335&amp;$B335,'[3]产值及收款计划（2026）'!$A:$A&amp;'[3]产值及收款计划（2026）'!$B:$B,'[3]产值及收款计划（2026）'!BR:BR)</f>
        <v>#REF!</v>
      </c>
      <c r="CE335" s="235" cm="1">
        <f t="array" ref="CE335">_xlfn.XLOOKUP($A335&amp;$B335,'[3]产值及收款计划（2026）'!$A:$A&amp;'[3]产值及收款计划（2026）'!$B:$B,'[3]产值及收款计划（2026）'!CA:CA)</f>
        <v>0</v>
      </c>
      <c r="CF335" s="235" cm="1">
        <f t="array" ref="CF335">_xlfn.XLOOKUP($A335&amp;$B335,'[3]产值及收款计划（2026）'!$A:$A&amp;'[3]产值及收款计划（2026）'!$B:$B,'[3]产值及收款计划（2026）'!CB:CB)</f>
        <v>0</v>
      </c>
      <c r="CG335" s="235" cm="1">
        <f t="array" ref="CG335">_xlfn.XLOOKUP($A335&amp;$B335,'[3]产值及收款计划（2026）'!$A:$A&amp;'[3]产值及收款计划（2026）'!$B:$B,'[3]产值及收款计划（2026）'!CC:CC)</f>
        <v>0</v>
      </c>
      <c r="CH335" s="235" cm="1">
        <f t="array" ref="CH335">_xlfn.XLOOKUP($A335&amp;$B335,'[3]产值及收款计划（2026）'!$A:$A&amp;'[3]产值及收款计划（2026）'!$B:$B,'[3]产值及收款计划（2026）'!CD:CD)</f>
        <v>0</v>
      </c>
      <c r="CI335" s="235" cm="1">
        <f t="array" ref="CI335">_xlfn.XLOOKUP($A335&amp;$B335,'[3]产值及收款计划（2026）'!$A:$A&amp;'[3]产值及收款计划（2026）'!$B:$B,'[3]产值及收款计划（2026）'!CE:CE)</f>
        <v>0</v>
      </c>
      <c r="CJ335" s="235" cm="1">
        <f t="array" ref="CJ335">_xlfn.XLOOKUP($A335&amp;$B335,'[3]产值及收款计划（2026）'!$A:$A&amp;'[3]产值及收款计划（2026）'!$B:$B,'[3]产值及收款计划（2026）'!CF:CF)</f>
        <v>0</v>
      </c>
      <c r="CK335" s="235" cm="1">
        <f t="array" ref="CK335">_xlfn.XLOOKUP($A335&amp;$B335,'[3]产值及收款计划（2026）'!$A:$A&amp;'[3]产值及收款计划（2026）'!$B:$B,'[3]产值及收款计划（2026）'!CG:CG)</f>
        <v>0</v>
      </c>
      <c r="CL335" s="235" cm="1">
        <f t="array" ref="CL335">_xlfn.XLOOKUP($A335&amp;$B335,'[3]产值及收款计划（2026）'!$A:$A&amp;'[3]产值及收款计划（2026）'!$B:$B,'[3]产值及收款计划（2026）'!CH:CH)</f>
        <v>0</v>
      </c>
      <c r="CM335" s="235" cm="1">
        <f t="array" ref="CM335">_xlfn.XLOOKUP($A335&amp;$B335,'[3]产值及收款计划（2026）'!$A:$A&amp;'[3]产值及收款计划（2026）'!$B:$B,'[3]产值及收款计划（2026）'!CI:CI)</f>
        <v>0</v>
      </c>
      <c r="CN335" s="235" cm="1">
        <f t="array" ref="CN335">_xlfn.XLOOKUP($A335&amp;$B335,'[3]产值及收款计划（2026）'!$A:$A&amp;'[3]产值及收款计划（2026）'!$B:$B,'[3]产值及收款计划（2026）'!CJ:CJ)</f>
        <v>0</v>
      </c>
      <c r="CO335" s="235" cm="1">
        <f t="array" ref="CO335">_xlfn.XLOOKUP($A335&amp;$B335,'[3]产值及收款计划（2026）'!$A:$A&amp;'[3]产值及收款计划（2026）'!$B:$B,'[3]产值及收款计划（2026）'!CK:CK)</f>
        <v>0</v>
      </c>
      <c r="CP335" s="235" cm="1">
        <f t="array" ref="CP335">_xlfn.XLOOKUP($A335&amp;$B335,'[3]产值及收款计划（2026）'!$A:$A&amp;'[3]产值及收款计划（2026）'!$B:$B,'[3]产值及收款计划（2026）'!CL:CL)</f>
        <v>0</v>
      </c>
      <c r="DE335" s="235" cm="1">
        <f t="array" ref="DE335">_xlfn.XLOOKUP($A335&amp;$B335,'[3]产值及收款计划（2026）'!$A:$A&amp;'[3]产值及收款计划（2026）'!$B:$B,'[3]产值及收款计划（2026）'!DA:DA)</f>
        <v>0</v>
      </c>
      <c r="DF335" s="235" cm="1">
        <f t="array" ref="DF335">_xlfn.XLOOKUP($A335&amp;$B335,'[3]产值及收款计划（2026）'!$A:$A&amp;'[3]产值及收款计划（2026）'!$B:$B,'[3]产值及收款计划（2026）'!DB:DB)</f>
        <v>0</v>
      </c>
      <c r="DG335" s="235" cm="1">
        <f t="array" ref="DG335">_xlfn.XLOOKUP($A335&amp;$B335,'[3]产值及收款计划（2026）'!$A:$A&amp;'[3]产值及收款计划（2026）'!$B:$B,'[3]产值及收款计划（2026）'!DC:DC)</f>
        <v>24.625</v>
      </c>
      <c r="DH335" s="235" cm="1">
        <f t="array" ref="DH335">_xlfn.XLOOKUP($A335&amp;$B335,'[3]产值及收款计划（2026）'!$A:$A&amp;'[3]产值及收款计划（2026）'!$B:$B,'[3]产值及收款计划（2026）'!DD:DD)</f>
        <v>0</v>
      </c>
      <c r="DI335" s="235" cm="1">
        <f t="array" ref="DI335">_xlfn.XLOOKUP($A335&amp;$B335,'[3]产值及收款计划（2026）'!$A:$A&amp;'[3]产值及收款计划（2026）'!$B:$B,'[3]产值及收款计划（2026）'!DE:DE)</f>
        <v>0</v>
      </c>
      <c r="DJ335" s="235" cm="1">
        <f t="array" ref="DJ335">_xlfn.XLOOKUP($A335&amp;$B335,'[3]产值及收款计划（2026）'!$A:$A&amp;'[3]产值及收款计划（2026）'!$B:$B,'[3]产值及收款计划（2026）'!DF:DF)</f>
        <v>0</v>
      </c>
      <c r="DK335" s="235" cm="1">
        <f t="array" ref="DK335">_xlfn.XLOOKUP($A335&amp;$B335,'[3]产值及收款计划（2026）'!$A:$A&amp;'[3]产值及收款计划（2026）'!$B:$B,'[3]产值及收款计划（2026）'!DG:DG)</f>
        <v>0</v>
      </c>
      <c r="DL335" s="235" cm="1">
        <f t="array" ref="DL335">_xlfn.XLOOKUP($A335&amp;$B335,'[3]产值及收款计划（2026）'!$A:$A&amp;'[3]产值及收款计划（2026）'!$B:$B,'[3]产值及收款计划（2026）'!DH:DH)</f>
        <v>0</v>
      </c>
      <c r="DM335" s="235" cm="1">
        <f t="array" ref="DM335">_xlfn.XLOOKUP($A335&amp;$B335,'[3]产值及收款计划（2026）'!$A:$A&amp;'[3]产值及收款计划（2026）'!$B:$B,'[3]产值及收款计划（2026）'!DI:DI)</f>
        <v>0</v>
      </c>
      <c r="DN335" s="235" cm="1">
        <f t="array" ref="DN335">_xlfn.XLOOKUP($A335&amp;$B335,'[3]产值及收款计划（2026）'!$A:$A&amp;'[3]产值及收款计划（2026）'!$B:$B,'[3]产值及收款计划（2026）'!DJ:DJ)</f>
        <v>0</v>
      </c>
      <c r="DO335" s="235" cm="1">
        <f t="array" ref="DO335">_xlfn.XLOOKUP($A335&amp;$B335,'[3]产值及收款计划（2026）'!$A:$A&amp;'[3]产值及收款计划（2026）'!$B:$B,'[3]产值及收款计划（2026）'!DK:DK)</f>
        <v>0</v>
      </c>
      <c r="DP335" s="235" cm="1">
        <f t="array" ref="DP335">_xlfn.XLOOKUP($A335&amp;$B335,'[3]产值及收款计划（2026）'!$A:$A&amp;'[3]产值及收款计划（2026）'!$B:$B,'[3]产值及收款计划（2026）'!DL:DL)</f>
        <v>0</v>
      </c>
      <c r="DQ335" s="243"/>
      <c r="DR335" s="229"/>
    </row>
    <row r="336" ht="20.25" spans="1:122">
      <c r="A336" s="233">
        <f t="shared" si="21"/>
        <v>44</v>
      </c>
      <c r="B336" s="233" t="s">
        <v>27</v>
      </c>
      <c r="C336" s="234" t="str" cm="1">
        <f t="array" ref="C336">_xlfn.XLOOKUP($A336&amp;$B336,'[3]产值及收款计划（2026）'!$A:$A&amp;'[3]产值及收款计划（2026）'!$B:$B,'[3]产值及收款计划（2026）'!C:C)</f>
        <v>C0CJSG-FW-T-2025064</v>
      </c>
      <c r="D336" s="234" t="str" cm="1">
        <f t="array" ref="D336">_xlfn.XLOOKUP($A336&amp;$B336,'[3]产值及收款计划（2026）'!$A:$A&amp;'[3]产值及收款计划（2026）'!$B:$B,'[3]产值及收款计划（2026）'!D:D)</f>
        <v>2025年城市运营OA运维服务</v>
      </c>
      <c r="E336" s="235" cm="1">
        <f t="array" ref="E336">_xlfn.XLOOKUP($A336&amp;$B336,'[3]产值及收款计划（2026）'!$A:$A&amp;'[3]产值及收款计划（2026）'!$B:$B,'[3]产值及收款计划（2026）'!E:E)</f>
        <v>48</v>
      </c>
      <c r="F336" s="235" cm="1">
        <f t="array" ref="F336">_xlfn.XLOOKUP($A336&amp;$B336,'[3]产值及收款计划（2026）'!$A:$A&amp;'[3]产值及收款计划（2026）'!$B:$B,'[3]产值及收款计划（2026）'!F:F)</f>
        <v>48</v>
      </c>
      <c r="G336" s="235" cm="1">
        <f t="array" ref="G336">_xlfn.XLOOKUP($A336&amp;$B336,'[3]产值及收款计划（2026）'!$A:$A&amp;'[3]产值及收款计划（2026）'!$B:$B,'[3]产值及收款计划（2026）'!G:G)</f>
        <v>48</v>
      </c>
      <c r="H336" s="235" cm="1">
        <f t="array" ref="H336">_xlfn.XLOOKUP($A336&amp;$B336,'[3]产值及收款计划（2026）'!$A:$A&amp;'[3]产值及收款计划（2026）'!$B:$B,'[3]产值及收款计划（2026）'!H:H)</f>
        <v>39.25</v>
      </c>
      <c r="I336" s="236" cm="1">
        <f t="array" ref="I336">_xlfn.XLOOKUP($A336&amp;$B336,'[3]产值及收款计划（2026）'!$A:$A&amp;'[3]产值及收款计划（2026）'!$B:$B,'[3]产值及收款计划（2026）'!I:I)</f>
        <v>0.817708333333333</v>
      </c>
      <c r="J336" s="237" cm="1">
        <f t="array" ref="J336">_xlfn.XLOOKUP($A336&amp;$B336,'[3]产值及收款计划（2026）'!$A:$A&amp;'[3]产值及收款计划（2026）'!$B:$B,'[3]产值及收款计划（2026）'!J:J)</f>
        <v>0.06</v>
      </c>
      <c r="K336" s="235" t="e" cm="1">
        <f t="array" ref="K336">_xlfn.XLOOKUP($A336&amp;$B336,'[3]产值及收款计划（2026）'!$A:$A&amp;'[3]产值及收款计划（2026）'!$B:$B,'[3]产值及收款计划（2026）'!K:K)</f>
        <v>#REF!</v>
      </c>
      <c r="L336" s="235" t="e" cm="1">
        <f t="array" ref="L336">_xlfn.XLOOKUP($A336&amp;$B336,'[3]产值及收款计划（2026）'!$A:$A&amp;'[3]产值及收款计划（2026）'!$B:$B,'[3]产值及收款计划（2026）'!L:L)</f>
        <v>#REF!</v>
      </c>
      <c r="M336" s="235" t="str" cm="1">
        <f t="array" ref="M336">_xlfn.XLOOKUP($A336&amp;$B336,'[3]产值及收款计划（2026）'!$A:$A&amp;'[3]产值及收款计划（2026）'!$B:$B,'[3]产值及收款计划（2026）'!M:M)</f>
        <v>主导</v>
      </c>
      <c r="N336" s="235" cm="1">
        <f t="array" ref="N336">_xlfn.XLOOKUP($A336&amp;$B336,'[3]产值及收款计划（2026）'!$A:$A&amp;'[3]产值及收款计划（2026）'!$B:$B,'[3]产值及收款计划（2026）'!N:N)</f>
        <v>0</v>
      </c>
      <c r="O336" s="235" t="str" cm="1">
        <f t="array" ref="O336">_xlfn.XLOOKUP($A336&amp;$B336,'[3]产值及收款计划（2026）'!$A:$A&amp;'[3]产值及收款计划（2026）'!$B:$B,'[3]产值及收款计划（2026）'!O:O)</f>
        <v>涂勋</v>
      </c>
      <c r="P336" s="234" t="str" cm="1">
        <f t="array" ref="P336">_xlfn.XLOOKUP($A336&amp;$B336,'[3]产值及收款计划（2026）'!$A:$A&amp;'[3]产值及收款计划（2026）'!$B:$B,'[3]产值及收款计划（2026）'!P:P)</f>
        <v>在建</v>
      </c>
      <c r="Q336" s="235" t="e" cm="1">
        <f t="array" ref="Q336">_xlfn.XLOOKUP($A336&amp;$B336,'[3]产值及收款计划（2026）'!$A:$A&amp;'[3]产值及收款计划（2026）'!$B:$B,'[3]产值及收款计划（2026）'!Q:Q)</f>
        <v>#REF!</v>
      </c>
      <c r="R336" s="235" t="e" cm="1">
        <f t="array" ref="R336">_xlfn.XLOOKUP($A336&amp;$B336,'[3]产值及收款计划（2026）'!$A:$A&amp;'[3]产值及收款计划（2026）'!$B:$B,'[3]产值及收款计划（2026）'!R:R)</f>
        <v>#REF!</v>
      </c>
      <c r="S336" s="235" t="e" cm="1">
        <f t="array" ref="S336">_xlfn.XLOOKUP($A336&amp;$B336,'[3]产值及收款计划（2026）'!$A:$A&amp;'[3]产值及收款计划（2026）'!$B:$B,'[3]产值及收款计划（2026）'!S:S)</f>
        <v>#REF!</v>
      </c>
      <c r="T336" s="235" cm="1">
        <f t="array" ref="T336">_xlfn.XLOOKUP($A336&amp;$B336,'[3]产值及收款计划（2026）'!$A:$A&amp;'[3]产值及收款计划（2026）'!$B:$B,'[3]产值及收款计划（2026）'!T:T)</f>
        <v>0</v>
      </c>
      <c r="U336" s="235" cm="1">
        <f t="array" ref="U336">_xlfn.XLOOKUP($A336&amp;$B336,'[3]产值及收款计划（2026）'!$A:$A&amp;'[3]产值及收款计划（2026）'!$B:$B,'[3]产值及收款计划（2026）'!U:U)</f>
        <v>0</v>
      </c>
      <c r="V336" s="235" cm="1">
        <f t="array" ref="V336">_xlfn.XLOOKUP($A336&amp;$B336,'[3]产值及收款计划（2026）'!$A:$A&amp;'[3]产值及收款计划（2026）'!$B:$B,'[3]产值及收款计划（2026）'!V:V)</f>
        <v>48</v>
      </c>
      <c r="W336" s="235" t="e" cm="1">
        <f t="array" ref="W336">_xlfn.XLOOKUP($A336&amp;$B336,'[3]产值及收款计划（2026）'!$A:$A&amp;'[3]产值及收款计划（2026）'!$B:$B,'[3]产值及收款计划（2026）'!W:W)</f>
        <v>#REF!</v>
      </c>
      <c r="X336" s="235" t="e" cm="1">
        <f t="array" ref="X336">_xlfn.XLOOKUP($A336&amp;$B336,'[3]产值及收款计划（2026）'!$A:$A&amp;'[3]产值及收款计划（2026）'!$B:$B,'[3]产值及收款计划（2026）'!X:X)</f>
        <v>#REF!</v>
      </c>
      <c r="Y336" s="235" t="e" cm="1">
        <f t="array" ref="Y336">_xlfn.XLOOKUP($A336&amp;$B336,'[3]产值及收款计划（2026）'!$A:$A&amp;'[3]产值及收款计划（2026）'!$B:$B,'[3]产值及收款计划（2026）'!Y:Y)</f>
        <v>#REF!</v>
      </c>
      <c r="Z336" s="235" t="e" cm="1">
        <f t="array" ref="Z336">_xlfn.XLOOKUP($A336&amp;$B336,'[3]产值及收款计划（2026）'!$A:$A&amp;'[3]产值及收款计划（2026）'!$B:$B,'[3]产值及收款计划（2026）'!Z:Z)</f>
        <v>#REF!</v>
      </c>
      <c r="AA336" s="235" cm="1">
        <f t="array" ref="AA336">_xlfn.XLOOKUP($A336&amp;$B336,'[3]产值及收款计划（2026）'!$A:$A&amp;'[3]产值及收款计划（2026）'!$B:$B,'[3]产值及收款计划（2026）'!AA:AA)</f>
        <v>48</v>
      </c>
      <c r="AB336" s="235" cm="1">
        <f t="array" ref="AB336">_xlfn.XLOOKUP($A336&amp;$B336,'[3]产值及收款计划（2026）'!$A:$A&amp;'[3]产值及收款计划（2026）'!$B:$B,'[3]产值及收款计划（2026）'!AB:AB)</f>
        <v>0</v>
      </c>
      <c r="AC336" s="235" cm="1">
        <f t="array" ref="AC336">_xlfn.XLOOKUP($A336&amp;$B336,'[3]产值及收款计划（2026）'!$A:$A&amp;'[3]产值及收款计划（2026）'!$B:$B,'[3]产值及收款计划（2026）'!AC:AC)</f>
        <v>48</v>
      </c>
      <c r="AD336" s="235" cm="1">
        <f t="array" ref="AD336">_xlfn.XLOOKUP($A336&amp;$B336,'[3]产值及收款计划（2026）'!$A:$A&amp;'[3]产值及收款计划（2026）'!$B:$B,'[3]产值及收款计划（2026）'!AD:AD)</f>
        <v>0</v>
      </c>
      <c r="AE336" s="235" cm="1">
        <f t="array" ref="AE336">_xlfn.XLOOKUP($A336&amp;$B336,'[3]产值及收款计划（2026）'!$A:$A&amp;'[3]产值及收款计划（2026）'!$B:$B,'[3]产值及收款计划（2026）'!AE:AE)</f>
        <v>0</v>
      </c>
      <c r="AF336" s="235" cm="1">
        <f t="array" ref="AF336">_xlfn.XLOOKUP($A336&amp;$B336,'[3]产值及收款计划（2026）'!$A:$A&amp;'[3]产值及收款计划（2026）'!$B:$B,'[3]产值及收款计划（2026）'!AF:AF)</f>
        <v>0</v>
      </c>
      <c r="AG336" s="235" cm="1">
        <f t="array" ref="AG336">_xlfn.XLOOKUP($A336&amp;$B336,'[3]产值及收款计划（2026）'!$A:$A&amp;'[3]产值及收款计划（2026）'!$B:$B,'[3]产值及收款计划（2026）'!AG:AG)</f>
        <v>0</v>
      </c>
      <c r="AH336" s="235" cm="1">
        <f t="array" ref="AH336">_xlfn.XLOOKUP($A336&amp;$B336,'[3]产值及收款计划（2026）'!$A:$A&amp;'[3]产值及收款计划（2026）'!$B:$B,'[3]产值及收款计划（2026）'!AH:AH)</f>
        <v>0</v>
      </c>
      <c r="AI336" s="235" cm="1">
        <f t="array" ref="AI336">_xlfn.XLOOKUP($A336&amp;$B336,'[3]产值及收款计划（2026）'!$A:$A&amp;'[3]产值及收款计划（2026）'!$B:$B,'[3]产值及收款计划（2026）'!AI:AI)</f>
        <v>0</v>
      </c>
      <c r="AJ336" s="235" cm="1">
        <f t="array" ref="AJ336">_xlfn.XLOOKUP($A336&amp;$B336,'[3]产值及收款计划（2026）'!$A:$A&amp;'[3]产值及收款计划（2026）'!$B:$B,'[3]产值及收款计划（2026）'!AJ:AJ)</f>
        <v>0</v>
      </c>
      <c r="AK336" s="235" cm="1">
        <f t="array" ref="AK336">_xlfn.XLOOKUP($A336&amp;$B336,'[3]产值及收款计划（2026）'!$A:$A&amp;'[3]产值及收款计划（2026）'!$B:$B,'[3]产值及收款计划（2026）'!AK:AK)</f>
        <v>0</v>
      </c>
      <c r="AL336" s="235" cm="1">
        <f t="array" ref="AL336">_xlfn.XLOOKUP($A336&amp;$B336,'[3]产值及收款计划（2026）'!$A:$A&amp;'[3]产值及收款计划（2026）'!$B:$B,'[3]产值及收款计划（2026）'!AL:AL)</f>
        <v>0</v>
      </c>
      <c r="AM336" s="242" cm="1">
        <f t="array" ref="AM336">_xlfn.LET(_xlpm.勾选月份状态数组,TRANSPOSE('PPT(12-15页）-TOP10'!$A$3:$A$14),_xlpm.选择数据区,IF('PPT(12-15页）-TOP10'!$E$3="收款",$BA336:$BL336,$AA336:$AL336),SUM(_xlfn._xlws.FILTER(_xlpm.选择数据区,_xlpm.勾选月份状态数组,"")))</f>
        <v>0</v>
      </c>
      <c r="AN336" s="235" t="e">
        <f>_xlfn.XLOOKUP($C336,应收未收表!$T:$T,应收未收表!AA:AA)</f>
        <v>#N/A</v>
      </c>
      <c r="AO336" s="235" t="e">
        <f>_xlfn.XLOOKUP($C336,应收未收表!$T:$T,应收未收表!AB:AB)</f>
        <v>#N/A</v>
      </c>
      <c r="AP336" s="235" t="e">
        <f>_xlfn.XLOOKUP($C336,应收未收表!$T:$T,应收未收表!AC:AC)</f>
        <v>#N/A</v>
      </c>
      <c r="AQ336" s="235" t="e">
        <f>_xlfn.XLOOKUP($C336,应收未收表!$T:$T,应收未收表!AE:AE)</f>
        <v>#N/A</v>
      </c>
      <c r="AR336" s="235" t="e">
        <f>_xlfn.XLOOKUP($C336,应收未收表!$T:$T,应收未收表!AF:AF)</f>
        <v>#N/A</v>
      </c>
      <c r="AS336" s="235" t="e" cm="1">
        <f t="array" ref="AS336">_xlfn.XLOOKUP($A336&amp;$B336,'[3]产值及收款计划（2026）'!$A:$A&amp;'[3]产值及收款计划（2026）'!$B:$B,'[3]产值及收款计划（2026）'!AS:AS)</f>
        <v>#REF!</v>
      </c>
      <c r="AT336" s="235" t="e" cm="1">
        <f t="array" ref="AT336">_xlfn.XLOOKUP($A336&amp;$B336,'[3]产值及收款计划（2026）'!$A:$A&amp;'[3]产值及收款计划（2026）'!$B:$B,'[3]产值及收款计划（2026）'!AT:AT)</f>
        <v>#REF!</v>
      </c>
      <c r="AU336" s="235" t="e" cm="1">
        <f t="array" ref="AU336">_xlfn.XLOOKUP($A336&amp;$B336,'[3]产值及收款计划（2026）'!$A:$A&amp;'[3]产值及收款计划（2026）'!$B:$B,'[3]产值及收款计划（2026）'!AU:AU)</f>
        <v>#REF!</v>
      </c>
      <c r="AV336" s="235" t="e" cm="1">
        <f t="array" ref="AV336">_xlfn.XLOOKUP($A336&amp;$B336,'[3]产值及收款计划（2026）'!$A:$A&amp;'[3]产值及收款计划（2026）'!$B:$B,'[3]产值及收款计划（2026）'!AV:AV)</f>
        <v>#REF!</v>
      </c>
      <c r="AW336" s="235" cm="1">
        <f t="array" ref="AW336">_xlfn.XLOOKUP($A336&amp;$B336,'[3]产值及收款计划（2026）'!$A:$A&amp;'[3]产值及收款计划（2026）'!$B:$B,'[3]产值及收款计划（2026）'!AW:AW)</f>
        <v>0</v>
      </c>
      <c r="AX336" s="235" cm="1">
        <f t="array" ref="AX336">_xlfn.XLOOKUP($A336&amp;$B336,'[3]产值及收款计划（2026）'!$A:$A&amp;'[3]产值及收款计划（2026）'!$B:$B,'[3]产值及收款计划（2026）'!AX:AX)</f>
        <v>0</v>
      </c>
      <c r="AY336" s="235" cm="1">
        <f t="array" ref="AY336">_xlfn.XLOOKUP($A336&amp;$B336,'[3]产值及收款计划（2026）'!$A:$A&amp;'[3]产值及收款计划（2026）'!$B:$B,'[3]产值及收款计划（2026）'!AY:AY)</f>
        <v>48</v>
      </c>
      <c r="AZ336" s="235" cm="1">
        <f t="array" ref="AZ336">_xlfn.XLOOKUP($A336&amp;$B336,'[3]产值及收款计划（2026）'!$A:$A&amp;'[3]产值及收款计划（2026）'!$B:$B,'[3]产值及收款计划（2026）'!AZ:AZ)</f>
        <v>0</v>
      </c>
      <c r="BA336" s="235" cm="1">
        <f t="array" ref="BA336">_xlfn.XLOOKUP($A336&amp;$B336,'[3]产值及收款计划（2026）'!$A:$A&amp;'[3]产值及收款计划（2026）'!$B:$B,'[3]产值及收款计划（2026）'!BA:BA)</f>
        <v>0</v>
      </c>
      <c r="BB336" s="235" cm="1">
        <f t="array" ref="BB336">_xlfn.XLOOKUP($A336&amp;$B336,'[3]产值及收款计划（2026）'!$A:$A&amp;'[3]产值及收款计划（2026）'!$B:$B,'[3]产值及收款计划（2026）'!BB:BB)</f>
        <v>0</v>
      </c>
      <c r="BC336" s="235" cm="1">
        <f t="array" ref="BC336">_xlfn.XLOOKUP($A336&amp;$B336,'[3]产值及收款计划（2026）'!$A:$A&amp;'[3]产值及收款计划（2026）'!$B:$B,'[3]产值及收款计划（2026）'!BC:BC)</f>
        <v>24</v>
      </c>
      <c r="BD336" s="235" cm="1">
        <f t="array" ref="BD336">_xlfn.XLOOKUP($A336&amp;$B336,'[3]产值及收款计划（2026）'!$A:$A&amp;'[3]产值及收款计划（2026）'!$B:$B,'[3]产值及收款计划（2026）'!BD:BD)</f>
        <v>24</v>
      </c>
      <c r="BE336" s="235" cm="1">
        <f t="array" ref="BE336">_xlfn.XLOOKUP($A336&amp;$B336,'[3]产值及收款计划（2026）'!$A:$A&amp;'[3]产值及收款计划（2026）'!$B:$B,'[3]产值及收款计划（2026）'!BE:BE)</f>
        <v>0</v>
      </c>
      <c r="BF336" s="235" cm="1">
        <f t="array" ref="BF336">_xlfn.XLOOKUP($A336&amp;$B336,'[3]产值及收款计划（2026）'!$A:$A&amp;'[3]产值及收款计划（2026）'!$B:$B,'[3]产值及收款计划（2026）'!BF:BF)</f>
        <v>0</v>
      </c>
      <c r="BG336" s="235" cm="1">
        <f t="array" ref="BG336">_xlfn.XLOOKUP($A336&amp;$B336,'[3]产值及收款计划（2026）'!$A:$A&amp;'[3]产值及收款计划（2026）'!$B:$B,'[3]产值及收款计划（2026）'!BG:BG)</f>
        <v>0</v>
      </c>
      <c r="BH336" s="235" cm="1">
        <f t="array" ref="BH336">_xlfn.XLOOKUP($A336&amp;$B336,'[3]产值及收款计划（2026）'!$A:$A&amp;'[3]产值及收款计划（2026）'!$B:$B,'[3]产值及收款计划（2026）'!BH:BH)</f>
        <v>0</v>
      </c>
      <c r="BI336" s="235" cm="1">
        <f t="array" ref="BI336">_xlfn.XLOOKUP($A336&amp;$B336,'[3]产值及收款计划（2026）'!$A:$A&amp;'[3]产值及收款计划（2026）'!$B:$B,'[3]产值及收款计划（2026）'!BI:BI)</f>
        <v>0</v>
      </c>
      <c r="BJ336" s="235" cm="1">
        <f t="array" ref="BJ336">_xlfn.XLOOKUP($A336&amp;$B336,'[3]产值及收款计划（2026）'!$A:$A&amp;'[3]产值及收款计划（2026）'!$B:$B,'[3]产值及收款计划（2026）'!BJ:BJ)</f>
        <v>0</v>
      </c>
      <c r="BK336" s="235" cm="1">
        <f t="array" ref="BK336">_xlfn.XLOOKUP($A336&amp;$B336,'[3]产值及收款计划（2026）'!$A:$A&amp;'[3]产值及收款计划（2026）'!$B:$B,'[3]产值及收款计划（2026）'!BK:BK)</f>
        <v>0</v>
      </c>
      <c r="BL336" s="235" cm="1">
        <f t="array" ref="BL336">_xlfn.XLOOKUP($A336&amp;$B336,'[3]产值及收款计划（2026）'!$A:$A&amp;'[3]产值及收款计划（2026）'!$B:$B,'[3]产值及收款计划（2026）'!BL:BL)</f>
        <v>0</v>
      </c>
      <c r="BM336" s="235"/>
      <c r="BN336" s="235"/>
      <c r="BO336" s="235"/>
      <c r="BP336" s="235"/>
      <c r="BQ336" s="235" t="e">
        <f>_xlfn.XLOOKUP($C336,应收未收表!$AJ:$AJ,应收未收表!AK:AK)</f>
        <v>#N/A</v>
      </c>
      <c r="BR336" s="235" t="e">
        <f>_xlfn.XLOOKUP($C336,应收未收表!$AJ:$AJ,应收未收表!AL:AL)</f>
        <v>#N/A</v>
      </c>
      <c r="BS336" s="235" t="e">
        <f>_xlfn.XLOOKUP($C336,应收未收表!$AJ:$AJ,应收未收表!AM:AM)</f>
        <v>#N/A</v>
      </c>
      <c r="BT336" s="235" t="e">
        <f>_xlfn.XLOOKUP($C336,应收未收表!$AJ:$AJ,应收未收表!AN:AN)</f>
        <v>#N/A</v>
      </c>
      <c r="BU336" s="234" t="str" cm="1">
        <f t="array" ref="BU336">_xlfn.XLOOKUP($A336&amp;$B336,'[3]产值及收款计划（2026）'!$A:$A&amp;'[3]产值及收款计划（2026）'!$B:$B,'[3]产值及收款计划（2026）'!BQ:BQ)</f>
        <v>上海城建城市运营（集团）有限公司</v>
      </c>
      <c r="BV336" s="235" t="e" cm="1">
        <f t="array" ref="BV336">_xlfn.XLOOKUP($A336&amp;$B336,'[3]产值及收款计划（2026）'!$A:$A&amp;'[3]产值及收款计划（2026）'!$B:$B,'[3]产值及收款计划（2026）'!BR:BR)</f>
        <v>#REF!</v>
      </c>
      <c r="CE336" s="235" cm="1">
        <f t="array" ref="CE336">_xlfn.XLOOKUP($A336&amp;$B336,'[3]产值及收款计划（2026）'!$A:$A&amp;'[3]产值及收款计划（2026）'!$B:$B,'[3]产值及收款计划（2026）'!CA:CA)</f>
        <v>0</v>
      </c>
      <c r="CF336" s="235" cm="1">
        <f t="array" ref="CF336">_xlfn.XLOOKUP($A336&amp;$B336,'[3]产值及收款计划（2026）'!$A:$A&amp;'[3]产值及收款计划（2026）'!$B:$B,'[3]产值及收款计划（2026）'!CB:CB)</f>
        <v>0</v>
      </c>
      <c r="CG336" s="235" cm="1">
        <f t="array" ref="CG336">_xlfn.XLOOKUP($A336&amp;$B336,'[3]产值及收款计划（2026）'!$A:$A&amp;'[3]产值及收款计划（2026）'!$B:$B,'[3]产值及收款计划（2026）'!CC:CC)</f>
        <v>0</v>
      </c>
      <c r="CH336" s="235" cm="1">
        <f t="array" ref="CH336">_xlfn.XLOOKUP($A336&amp;$B336,'[3]产值及收款计划（2026）'!$A:$A&amp;'[3]产值及收款计划（2026）'!$B:$B,'[3]产值及收款计划（2026）'!CD:CD)</f>
        <v>0</v>
      </c>
      <c r="CI336" s="235" cm="1">
        <f t="array" ref="CI336">_xlfn.XLOOKUP($A336&amp;$B336,'[3]产值及收款计划（2026）'!$A:$A&amp;'[3]产值及收款计划（2026）'!$B:$B,'[3]产值及收款计划（2026）'!CE:CE)</f>
        <v>0</v>
      </c>
      <c r="CJ336" s="235" cm="1">
        <f t="array" ref="CJ336">_xlfn.XLOOKUP($A336&amp;$B336,'[3]产值及收款计划（2026）'!$A:$A&amp;'[3]产值及收款计划（2026）'!$B:$B,'[3]产值及收款计划（2026）'!CF:CF)</f>
        <v>0</v>
      </c>
      <c r="CK336" s="235" cm="1">
        <f t="array" ref="CK336">_xlfn.XLOOKUP($A336&amp;$B336,'[3]产值及收款计划（2026）'!$A:$A&amp;'[3]产值及收款计划（2026）'!$B:$B,'[3]产值及收款计划（2026）'!CG:CG)</f>
        <v>0</v>
      </c>
      <c r="CL336" s="235" cm="1">
        <f t="array" ref="CL336">_xlfn.XLOOKUP($A336&amp;$B336,'[3]产值及收款计划（2026）'!$A:$A&amp;'[3]产值及收款计划（2026）'!$B:$B,'[3]产值及收款计划（2026）'!CH:CH)</f>
        <v>0</v>
      </c>
      <c r="CM336" s="235" cm="1">
        <f t="array" ref="CM336">_xlfn.XLOOKUP($A336&amp;$B336,'[3]产值及收款计划（2026）'!$A:$A&amp;'[3]产值及收款计划（2026）'!$B:$B,'[3]产值及收款计划（2026）'!CI:CI)</f>
        <v>0</v>
      </c>
      <c r="CN336" s="235" cm="1">
        <f t="array" ref="CN336">_xlfn.XLOOKUP($A336&amp;$B336,'[3]产值及收款计划（2026）'!$A:$A&amp;'[3]产值及收款计划（2026）'!$B:$B,'[3]产值及收款计划（2026）'!CJ:CJ)</f>
        <v>0</v>
      </c>
      <c r="CO336" s="235" cm="1">
        <f t="array" ref="CO336">_xlfn.XLOOKUP($A336&amp;$B336,'[3]产值及收款计划（2026）'!$A:$A&amp;'[3]产值及收款计划（2026）'!$B:$B,'[3]产值及收款计划（2026）'!CK:CK)</f>
        <v>0</v>
      </c>
      <c r="CP336" s="235" cm="1">
        <f t="array" ref="CP336">_xlfn.XLOOKUP($A336&amp;$B336,'[3]产值及收款计划（2026）'!$A:$A&amp;'[3]产值及收款计划（2026）'!$B:$B,'[3]产值及收款计划（2026）'!CL:CL)</f>
        <v>0</v>
      </c>
      <c r="DE336" s="235" cm="1">
        <f t="array" ref="DE336">_xlfn.XLOOKUP($A336&amp;$B336,'[3]产值及收款计划（2026）'!$A:$A&amp;'[3]产值及收款计划（2026）'!$B:$B,'[3]产值及收款计划（2026）'!DA:DA)</f>
        <v>0</v>
      </c>
      <c r="DF336" s="235" cm="1">
        <f t="array" ref="DF336">_xlfn.XLOOKUP($A336&amp;$B336,'[3]产值及收款计划（2026）'!$A:$A&amp;'[3]产值及收款计划（2026）'!$B:$B,'[3]产值及收款计划（2026）'!DB:DB)</f>
        <v>0</v>
      </c>
      <c r="DG336" s="235" cm="1">
        <f t="array" ref="DG336">_xlfn.XLOOKUP($A336&amp;$B336,'[3]产值及收款计划（2026）'!$A:$A&amp;'[3]产值及收款计划（2026）'!$B:$B,'[3]产值及收款计划（2026）'!DC:DC)</f>
        <v>0</v>
      </c>
      <c r="DH336" s="235" cm="1">
        <f t="array" ref="DH336">_xlfn.XLOOKUP($A336&amp;$B336,'[3]产值及收款计划（2026）'!$A:$A&amp;'[3]产值及收款计划（2026）'!$B:$B,'[3]产值及收款计划（2026）'!DD:DD)</f>
        <v>0</v>
      </c>
      <c r="DI336" s="235" cm="1">
        <f t="array" ref="DI336">_xlfn.XLOOKUP($A336&amp;$B336,'[3]产值及收款计划（2026）'!$A:$A&amp;'[3]产值及收款计划（2026）'!$B:$B,'[3]产值及收款计划（2026）'!DE:DE)</f>
        <v>0</v>
      </c>
      <c r="DJ336" s="235" cm="1">
        <f t="array" ref="DJ336">_xlfn.XLOOKUP($A336&amp;$B336,'[3]产值及收款计划（2026）'!$A:$A&amp;'[3]产值及收款计划（2026）'!$B:$B,'[3]产值及收款计划（2026）'!DF:DF)</f>
        <v>0</v>
      </c>
      <c r="DK336" s="235" cm="1">
        <f t="array" ref="DK336">_xlfn.XLOOKUP($A336&amp;$B336,'[3]产值及收款计划（2026）'!$A:$A&amp;'[3]产值及收款计划（2026）'!$B:$B,'[3]产值及收款计划（2026）'!DG:DG)</f>
        <v>0</v>
      </c>
      <c r="DL336" s="235" cm="1">
        <f t="array" ref="DL336">_xlfn.XLOOKUP($A336&amp;$B336,'[3]产值及收款计划（2026）'!$A:$A&amp;'[3]产值及收款计划（2026）'!$B:$B,'[3]产值及收款计划（2026）'!DH:DH)</f>
        <v>0</v>
      </c>
      <c r="DM336" s="235" cm="1">
        <f t="array" ref="DM336">_xlfn.XLOOKUP($A336&amp;$B336,'[3]产值及收款计划（2026）'!$A:$A&amp;'[3]产值及收款计划（2026）'!$B:$B,'[3]产值及收款计划（2026）'!DI:DI)</f>
        <v>0</v>
      </c>
      <c r="DN336" s="235" cm="1">
        <f t="array" ref="DN336">_xlfn.XLOOKUP($A336&amp;$B336,'[3]产值及收款计划（2026）'!$A:$A&amp;'[3]产值及收款计划（2026）'!$B:$B,'[3]产值及收款计划（2026）'!DJ:DJ)</f>
        <v>0</v>
      </c>
      <c r="DO336" s="235" cm="1">
        <f t="array" ref="DO336">_xlfn.XLOOKUP($A336&amp;$B336,'[3]产值及收款计划（2026）'!$A:$A&amp;'[3]产值及收款计划（2026）'!$B:$B,'[3]产值及收款计划（2026）'!DK:DK)</f>
        <v>0</v>
      </c>
      <c r="DP336" s="235" cm="1">
        <f t="array" ref="DP336">_xlfn.XLOOKUP($A336&amp;$B336,'[3]产值及收款计划（2026）'!$A:$A&amp;'[3]产值及收款计划（2026）'!$B:$B,'[3]产值及收款计划（2026）'!DL:DL)</f>
        <v>0</v>
      </c>
      <c r="DQ336" s="243"/>
      <c r="DR336" s="229"/>
    </row>
    <row r="337" ht="20.25" spans="1:122">
      <c r="A337" s="233">
        <f t="shared" si="21"/>
        <v>45</v>
      </c>
      <c r="B337" s="233" t="s">
        <v>27</v>
      </c>
      <c r="C337" s="234" t="str" cm="1">
        <f t="array" ref="C337">_xlfn.XLOOKUP($A337&amp;$B337,'[3]产值及收款计划（2026）'!$A:$A&amp;'[3]产值及收款计划（2026）'!$B:$B,'[3]产值及收款计划（2026）'!C:C)</f>
        <v>C0CJSG-FW-T-2025059</v>
      </c>
      <c r="D337" s="234" t="str" cm="1">
        <f t="array" ref="D337">_xlfn.XLOOKUP($A337&amp;$B337,'[3]产值及收款计划（2026）'!$A:$A&amp;'[3]产值及收款计划（2026）'!$B:$B,'[3]产值及收款计划（2026）'!D:D)</f>
        <v>2025年申迪集团官网升级技术服务</v>
      </c>
      <c r="E337" s="235" cm="1">
        <f t="array" ref="E337">_xlfn.XLOOKUP($A337&amp;$B337,'[3]产值及收款计划（2026）'!$A:$A&amp;'[3]产值及收款计划（2026）'!$B:$B,'[3]产值及收款计划（2026）'!E:E)</f>
        <v>19</v>
      </c>
      <c r="F337" s="235" cm="1">
        <f t="array" ref="F337">_xlfn.XLOOKUP($A337&amp;$B337,'[3]产值及收款计划（2026）'!$A:$A&amp;'[3]产值及收款计划（2026）'!$B:$B,'[3]产值及收款计划（2026）'!F:F)</f>
        <v>19</v>
      </c>
      <c r="G337" s="235" cm="1">
        <f t="array" ref="G337">_xlfn.XLOOKUP($A337&amp;$B337,'[3]产值及收款计划（2026）'!$A:$A&amp;'[3]产值及收款计划（2026）'!$B:$B,'[3]产值及收款计划（2026）'!G:G)</f>
        <v>19</v>
      </c>
      <c r="H337" s="235" cm="1">
        <f t="array" ref="H337">_xlfn.XLOOKUP($A337&amp;$B337,'[3]产值及收款计划（2026）'!$A:$A&amp;'[3]产值及收款计划（2026）'!$B:$B,'[3]产值及收款计划（2026）'!H:H)</f>
        <v>8</v>
      </c>
      <c r="I337" s="236" cm="1">
        <f t="array" ref="I337">_xlfn.XLOOKUP($A337&amp;$B337,'[3]产值及收款计划（2026）'!$A:$A&amp;'[3]产值及收款计划（2026）'!$B:$B,'[3]产值及收款计划（2026）'!I:I)</f>
        <v>0.421052631578947</v>
      </c>
      <c r="J337" s="237" cm="1">
        <f t="array" ref="J337">_xlfn.XLOOKUP($A337&amp;$B337,'[3]产值及收款计划（2026）'!$A:$A&amp;'[3]产值及收款计划（2026）'!$B:$B,'[3]产值及收款计划（2026）'!J:J)</f>
        <v>0.06</v>
      </c>
      <c r="K337" s="235" t="e" cm="1">
        <f t="array" ref="K337">_xlfn.XLOOKUP($A337&amp;$B337,'[3]产值及收款计划（2026）'!$A:$A&amp;'[3]产值及收款计划（2026）'!$B:$B,'[3]产值及收款计划（2026）'!K:K)</f>
        <v>#REF!</v>
      </c>
      <c r="L337" s="235" t="e" cm="1">
        <f t="array" ref="L337">_xlfn.XLOOKUP($A337&amp;$B337,'[3]产值及收款计划（2026）'!$A:$A&amp;'[3]产值及收款计划（2026）'!$B:$B,'[3]产值及收款计划（2026）'!L:L)</f>
        <v>#REF!</v>
      </c>
      <c r="M337" s="235" t="str" cm="1">
        <f t="array" ref="M337">_xlfn.XLOOKUP($A337&amp;$B337,'[3]产值及收款计划（2026）'!$A:$A&amp;'[3]产值及收款计划（2026）'!$B:$B,'[3]产值及收款计划（2026）'!M:M)</f>
        <v>主导</v>
      </c>
      <c r="N337" s="235" cm="1">
        <f t="array" ref="N337">_xlfn.XLOOKUP($A337&amp;$B337,'[3]产值及收款计划（2026）'!$A:$A&amp;'[3]产值及收款计划（2026）'!$B:$B,'[3]产值及收款计划（2026）'!N:N)</f>
        <v>0</v>
      </c>
      <c r="O337" s="235" t="str" cm="1">
        <f t="array" ref="O337">_xlfn.XLOOKUP($A337&amp;$B337,'[3]产值及收款计划（2026）'!$A:$A&amp;'[3]产值及收款计划（2026）'!$B:$B,'[3]产值及收款计划（2026）'!O:O)</f>
        <v>权玺平</v>
      </c>
      <c r="P337" s="234" t="str" cm="1">
        <f t="array" ref="P337">_xlfn.XLOOKUP($A337&amp;$B337,'[3]产值及收款计划（2026）'!$A:$A&amp;'[3]产值及收款计划（2026）'!$B:$B,'[3]产值及收款计划（2026）'!P:P)</f>
        <v>在建</v>
      </c>
      <c r="Q337" s="235" t="e" cm="1">
        <f t="array" ref="Q337">_xlfn.XLOOKUP($A337&amp;$B337,'[3]产值及收款计划（2026）'!$A:$A&amp;'[3]产值及收款计划（2026）'!$B:$B,'[3]产值及收款计划（2026）'!Q:Q)</f>
        <v>#REF!</v>
      </c>
      <c r="R337" s="235" t="e" cm="1">
        <f t="array" ref="R337">_xlfn.XLOOKUP($A337&amp;$B337,'[3]产值及收款计划（2026）'!$A:$A&amp;'[3]产值及收款计划（2026）'!$B:$B,'[3]产值及收款计划（2026）'!R:R)</f>
        <v>#REF!</v>
      </c>
      <c r="S337" s="235" t="e" cm="1">
        <f t="array" ref="S337">_xlfn.XLOOKUP($A337&amp;$B337,'[3]产值及收款计划（2026）'!$A:$A&amp;'[3]产值及收款计划（2026）'!$B:$B,'[3]产值及收款计划（2026）'!S:S)</f>
        <v>#REF!</v>
      </c>
      <c r="T337" s="235" cm="1">
        <f t="array" ref="T337">_xlfn.XLOOKUP($A337&amp;$B337,'[3]产值及收款计划（2026）'!$A:$A&amp;'[3]产值及收款计划（2026）'!$B:$B,'[3]产值及收款计划（2026）'!T:T)</f>
        <v>0</v>
      </c>
      <c r="U337" s="235" cm="1">
        <f t="array" ref="U337">_xlfn.XLOOKUP($A337&amp;$B337,'[3]产值及收款计划（2026）'!$A:$A&amp;'[3]产值及收款计划（2026）'!$B:$B,'[3]产值及收款计划（2026）'!U:U)</f>
        <v>0</v>
      </c>
      <c r="V337" s="235" cm="1">
        <f t="array" ref="V337">_xlfn.XLOOKUP($A337&amp;$B337,'[3]产值及收款计划（2026）'!$A:$A&amp;'[3]产值及收款计划（2026）'!$B:$B,'[3]产值及收款计划（2026）'!V:V)</f>
        <v>19</v>
      </c>
      <c r="W337" s="235" t="e" cm="1">
        <f t="array" ref="W337">_xlfn.XLOOKUP($A337&amp;$B337,'[3]产值及收款计划（2026）'!$A:$A&amp;'[3]产值及收款计划（2026）'!$B:$B,'[3]产值及收款计划（2026）'!W:W)</f>
        <v>#REF!</v>
      </c>
      <c r="X337" s="235" t="e" cm="1">
        <f t="array" ref="X337">_xlfn.XLOOKUP($A337&amp;$B337,'[3]产值及收款计划（2026）'!$A:$A&amp;'[3]产值及收款计划（2026）'!$B:$B,'[3]产值及收款计划（2026）'!X:X)</f>
        <v>#REF!</v>
      </c>
      <c r="Y337" s="235" t="e" cm="1">
        <f t="array" ref="Y337">_xlfn.XLOOKUP($A337&amp;$B337,'[3]产值及收款计划（2026）'!$A:$A&amp;'[3]产值及收款计划（2026）'!$B:$B,'[3]产值及收款计划（2026）'!Y:Y)</f>
        <v>#REF!</v>
      </c>
      <c r="Z337" s="235" t="e" cm="1">
        <f t="array" ref="Z337">_xlfn.XLOOKUP($A337&amp;$B337,'[3]产值及收款计划（2026）'!$A:$A&amp;'[3]产值及收款计划（2026）'!$B:$B,'[3]产值及收款计划（2026）'!Z:Z)</f>
        <v>#REF!</v>
      </c>
      <c r="AA337" s="235" cm="1">
        <f t="array" ref="AA337">_xlfn.XLOOKUP($A337&amp;$B337,'[3]产值及收款计划（2026）'!$A:$A&amp;'[3]产值及收款计划（2026）'!$B:$B,'[3]产值及收款计划（2026）'!AA:AA)</f>
        <v>0</v>
      </c>
      <c r="AB337" s="235" cm="1">
        <f t="array" ref="AB337">_xlfn.XLOOKUP($A337&amp;$B337,'[3]产值及收款计划（2026）'!$A:$A&amp;'[3]产值及收款计划（2026）'!$B:$B,'[3]产值及收款计划（2026）'!AB:AB)</f>
        <v>0</v>
      </c>
      <c r="AC337" s="235" cm="1">
        <f t="array" ref="AC337">_xlfn.XLOOKUP($A337&amp;$B337,'[3]产值及收款计划（2026）'!$A:$A&amp;'[3]产值及收款计划（2026）'!$B:$B,'[3]产值及收款计划（2026）'!AC:AC)</f>
        <v>9.5</v>
      </c>
      <c r="AD337" s="235" cm="1">
        <f t="array" ref="AD337">_xlfn.XLOOKUP($A337&amp;$B337,'[3]产值及收款计划（2026）'!$A:$A&amp;'[3]产值及收款计划（2026）'!$B:$B,'[3]产值及收款计划（2026）'!AD:AD)</f>
        <v>7.6</v>
      </c>
      <c r="AE337" s="235" cm="1">
        <f t="array" ref="AE337">_xlfn.XLOOKUP($A337&amp;$B337,'[3]产值及收款计划（2026）'!$A:$A&amp;'[3]产值及收款计划（2026）'!$B:$B,'[3]产值及收款计划（2026）'!AE:AE)</f>
        <v>0</v>
      </c>
      <c r="AF337" s="235" cm="1">
        <f t="array" ref="AF337">_xlfn.XLOOKUP($A337&amp;$B337,'[3]产值及收款计划（2026）'!$A:$A&amp;'[3]产值及收款计划（2026）'!$B:$B,'[3]产值及收款计划（2026）'!AF:AF)</f>
        <v>1.9</v>
      </c>
      <c r="AG337" s="235" cm="1">
        <f t="array" ref="AG337">_xlfn.XLOOKUP($A337&amp;$B337,'[3]产值及收款计划（2026）'!$A:$A&amp;'[3]产值及收款计划（2026）'!$B:$B,'[3]产值及收款计划（2026）'!AG:AG)</f>
        <v>0</v>
      </c>
      <c r="AH337" s="235" cm="1">
        <f t="array" ref="AH337">_xlfn.XLOOKUP($A337&amp;$B337,'[3]产值及收款计划（2026）'!$A:$A&amp;'[3]产值及收款计划（2026）'!$B:$B,'[3]产值及收款计划（2026）'!AH:AH)</f>
        <v>0</v>
      </c>
      <c r="AI337" s="235" cm="1">
        <f t="array" ref="AI337">_xlfn.XLOOKUP($A337&amp;$B337,'[3]产值及收款计划（2026）'!$A:$A&amp;'[3]产值及收款计划（2026）'!$B:$B,'[3]产值及收款计划（2026）'!AI:AI)</f>
        <v>0</v>
      </c>
      <c r="AJ337" s="235" cm="1">
        <f t="array" ref="AJ337">_xlfn.XLOOKUP($A337&amp;$B337,'[3]产值及收款计划（2026）'!$A:$A&amp;'[3]产值及收款计划（2026）'!$B:$B,'[3]产值及收款计划（2026）'!AJ:AJ)</f>
        <v>0</v>
      </c>
      <c r="AK337" s="235" cm="1">
        <f t="array" ref="AK337">_xlfn.XLOOKUP($A337&amp;$B337,'[3]产值及收款计划（2026）'!$A:$A&amp;'[3]产值及收款计划（2026）'!$B:$B,'[3]产值及收款计划（2026）'!AK:AK)</f>
        <v>0</v>
      </c>
      <c r="AL337" s="235" cm="1">
        <f t="array" ref="AL337">_xlfn.XLOOKUP($A337&amp;$B337,'[3]产值及收款计划（2026）'!$A:$A&amp;'[3]产值及收款计划（2026）'!$B:$B,'[3]产值及收款计划（2026）'!AL:AL)</f>
        <v>0</v>
      </c>
      <c r="AM337" s="242" cm="1">
        <f t="array" ref="AM337">_xlfn.LET(_xlpm.勾选月份状态数组,TRANSPOSE('PPT(12-15页）-TOP10'!$A$3:$A$14),_xlpm.选择数据区,IF('PPT(12-15页）-TOP10'!$E$3="收款",$BA337:$BL337,$AA337:$AL337),SUM(_xlfn._xlws.FILTER(_xlpm.选择数据区,_xlpm.勾选月份状态数组,"")))</f>
        <v>9.5</v>
      </c>
      <c r="AN337" s="235" t="e">
        <f>_xlfn.XLOOKUP($C337,应收未收表!$T:$T,应收未收表!AA:AA)</f>
        <v>#N/A</v>
      </c>
      <c r="AO337" s="235" t="e">
        <f>_xlfn.XLOOKUP($C337,应收未收表!$T:$T,应收未收表!AB:AB)</f>
        <v>#N/A</v>
      </c>
      <c r="AP337" s="235" t="e">
        <f>_xlfn.XLOOKUP($C337,应收未收表!$T:$T,应收未收表!AC:AC)</f>
        <v>#N/A</v>
      </c>
      <c r="AQ337" s="235" t="e">
        <f>_xlfn.XLOOKUP($C337,应收未收表!$T:$T,应收未收表!AE:AE)</f>
        <v>#N/A</v>
      </c>
      <c r="AR337" s="235" t="e">
        <f>_xlfn.XLOOKUP($C337,应收未收表!$T:$T,应收未收表!AF:AF)</f>
        <v>#N/A</v>
      </c>
      <c r="AS337" s="235" t="e" cm="1">
        <f t="array" ref="AS337">_xlfn.XLOOKUP($A337&amp;$B337,'[3]产值及收款计划（2026）'!$A:$A&amp;'[3]产值及收款计划（2026）'!$B:$B,'[3]产值及收款计划（2026）'!AS:AS)</f>
        <v>#REF!</v>
      </c>
      <c r="AT337" s="235" t="e" cm="1">
        <f t="array" ref="AT337">_xlfn.XLOOKUP($A337&amp;$B337,'[3]产值及收款计划（2026）'!$A:$A&amp;'[3]产值及收款计划（2026）'!$B:$B,'[3]产值及收款计划（2026）'!AT:AT)</f>
        <v>#REF!</v>
      </c>
      <c r="AU337" s="235" t="e" cm="1">
        <f t="array" ref="AU337">_xlfn.XLOOKUP($A337&amp;$B337,'[3]产值及收款计划（2026）'!$A:$A&amp;'[3]产值及收款计划（2026）'!$B:$B,'[3]产值及收款计划（2026）'!AU:AU)</f>
        <v>#REF!</v>
      </c>
      <c r="AV337" s="235" t="e" cm="1">
        <f t="array" ref="AV337">_xlfn.XLOOKUP($A337&amp;$B337,'[3]产值及收款计划（2026）'!$A:$A&amp;'[3]产值及收款计划（2026）'!$B:$B,'[3]产值及收款计划（2026）'!AV:AV)</f>
        <v>#REF!</v>
      </c>
      <c r="AW337" s="235" cm="1">
        <f t="array" ref="AW337">_xlfn.XLOOKUP($A337&amp;$B337,'[3]产值及收款计划（2026）'!$A:$A&amp;'[3]产值及收款计划（2026）'!$B:$B,'[3]产值及收款计划（2026）'!AW:AW)</f>
        <v>9.5</v>
      </c>
      <c r="AX337" s="235" cm="1">
        <f t="array" ref="AX337">_xlfn.XLOOKUP($A337&amp;$B337,'[3]产值及收款计划（2026）'!$A:$A&amp;'[3]产值及收款计划（2026）'!$B:$B,'[3]产值及收款计划（2026）'!AX:AX)</f>
        <v>0</v>
      </c>
      <c r="AY337" s="235" cm="1">
        <f t="array" ref="AY337">_xlfn.XLOOKUP($A337&amp;$B337,'[3]产值及收款计划（2026）'!$A:$A&amp;'[3]产值及收款计划（2026）'!$B:$B,'[3]产值及收款计划（2026）'!AY:AY)</f>
        <v>9.5</v>
      </c>
      <c r="AZ337" s="235" cm="1">
        <f t="array" ref="AZ337">_xlfn.XLOOKUP($A337&amp;$B337,'[3]产值及收款计划（2026）'!$A:$A&amp;'[3]产值及收款计划（2026）'!$B:$B,'[3]产值及收款计划（2026）'!AZ:AZ)</f>
        <v>-9.5</v>
      </c>
      <c r="BA337" s="235" cm="1">
        <f t="array" ref="BA337">_xlfn.XLOOKUP($A337&amp;$B337,'[3]产值及收款计划（2026）'!$A:$A&amp;'[3]产值及收款计划（2026）'!$B:$B,'[3]产值及收款计划（2026）'!BA:BA)</f>
        <v>0</v>
      </c>
      <c r="BB337" s="235" cm="1">
        <f t="array" ref="BB337">_xlfn.XLOOKUP($A337&amp;$B337,'[3]产值及收款计划（2026）'!$A:$A&amp;'[3]产值及收款计划（2026）'!$B:$B,'[3]产值及收款计划（2026）'!BB:BB)</f>
        <v>0</v>
      </c>
      <c r="BC337" s="235" cm="1">
        <f t="array" ref="BC337">_xlfn.XLOOKUP($A337&amp;$B337,'[3]产值及收款计划（2026）'!$A:$A&amp;'[3]产值及收款计划（2026）'!$B:$B,'[3]产值及收款计划（2026）'!BC:BC)</f>
        <v>0</v>
      </c>
      <c r="BD337" s="235" cm="1">
        <f t="array" ref="BD337">_xlfn.XLOOKUP($A337&amp;$B337,'[3]产值及收款计划（2026）'!$A:$A&amp;'[3]产值及收款计划（2026）'!$B:$B,'[3]产值及收款计划（2026）'!BD:BD)</f>
        <v>7.6</v>
      </c>
      <c r="BE337" s="235" cm="1">
        <f t="array" ref="BE337">_xlfn.XLOOKUP($A337&amp;$B337,'[3]产值及收款计划（2026）'!$A:$A&amp;'[3]产值及收款计划（2026）'!$B:$B,'[3]产值及收款计划（2026）'!BE:BE)</f>
        <v>0</v>
      </c>
      <c r="BF337" s="235" cm="1">
        <f t="array" ref="BF337">_xlfn.XLOOKUP($A337&amp;$B337,'[3]产值及收款计划（2026）'!$A:$A&amp;'[3]产值及收款计划（2026）'!$B:$B,'[3]产值及收款计划（2026）'!BF:BF)</f>
        <v>1.9</v>
      </c>
      <c r="BG337" s="235" cm="1">
        <f t="array" ref="BG337">_xlfn.XLOOKUP($A337&amp;$B337,'[3]产值及收款计划（2026）'!$A:$A&amp;'[3]产值及收款计划（2026）'!$B:$B,'[3]产值及收款计划（2026）'!BG:BG)</f>
        <v>0</v>
      </c>
      <c r="BH337" s="235" cm="1">
        <f t="array" ref="BH337">_xlfn.XLOOKUP($A337&amp;$B337,'[3]产值及收款计划（2026）'!$A:$A&amp;'[3]产值及收款计划（2026）'!$B:$B,'[3]产值及收款计划（2026）'!BH:BH)</f>
        <v>0</v>
      </c>
      <c r="BI337" s="235" cm="1">
        <f t="array" ref="BI337">_xlfn.XLOOKUP($A337&amp;$B337,'[3]产值及收款计划（2026）'!$A:$A&amp;'[3]产值及收款计划（2026）'!$B:$B,'[3]产值及收款计划（2026）'!BI:BI)</f>
        <v>0</v>
      </c>
      <c r="BJ337" s="235" cm="1">
        <f t="array" ref="BJ337">_xlfn.XLOOKUP($A337&amp;$B337,'[3]产值及收款计划（2026）'!$A:$A&amp;'[3]产值及收款计划（2026）'!$B:$B,'[3]产值及收款计划（2026）'!BJ:BJ)</f>
        <v>0</v>
      </c>
      <c r="BK337" s="235" cm="1">
        <f t="array" ref="BK337">_xlfn.XLOOKUP($A337&amp;$B337,'[3]产值及收款计划（2026）'!$A:$A&amp;'[3]产值及收款计划（2026）'!$B:$B,'[3]产值及收款计划（2026）'!BK:BK)</f>
        <v>0</v>
      </c>
      <c r="BL337" s="235" cm="1">
        <f t="array" ref="BL337">_xlfn.XLOOKUP($A337&amp;$B337,'[3]产值及收款计划（2026）'!$A:$A&amp;'[3]产值及收款计划（2026）'!$B:$B,'[3]产值及收款计划（2026）'!BL:BL)</f>
        <v>0</v>
      </c>
      <c r="BM337" s="235"/>
      <c r="BN337" s="235"/>
      <c r="BO337" s="235"/>
      <c r="BP337" s="235"/>
      <c r="BQ337" s="235" t="e">
        <f>_xlfn.XLOOKUP($C337,应收未收表!$AJ:$AJ,应收未收表!AK:AK)</f>
        <v>#N/A</v>
      </c>
      <c r="BR337" s="235" t="e">
        <f>_xlfn.XLOOKUP($C337,应收未收表!$AJ:$AJ,应收未收表!AL:AL)</f>
        <v>#N/A</v>
      </c>
      <c r="BS337" s="235" t="e">
        <f>_xlfn.XLOOKUP($C337,应收未收表!$AJ:$AJ,应收未收表!AM:AM)</f>
        <v>#N/A</v>
      </c>
      <c r="BT337" s="235" t="e">
        <f>_xlfn.XLOOKUP($C337,应收未收表!$AJ:$AJ,应收未收表!AN:AN)</f>
        <v>#N/A</v>
      </c>
      <c r="BU337" s="234" t="str" cm="1">
        <f t="array" ref="BU337">_xlfn.XLOOKUP($A337&amp;$B337,'[3]产值及收款计划（2026）'!$A:$A&amp;'[3]产值及收款计划（2026）'!$B:$B,'[3]产值及收款计划（2026）'!BQ:BQ)</f>
        <v>上海城建数字产业集团有限公司</v>
      </c>
      <c r="BV337" s="235" t="e" cm="1">
        <f t="array" ref="BV337">_xlfn.XLOOKUP($A337&amp;$B337,'[3]产值及收款计划（2026）'!$A:$A&amp;'[3]产值及收款计划（2026）'!$B:$B,'[3]产值及收款计划（2026）'!BR:BR)</f>
        <v>#REF!</v>
      </c>
      <c r="CE337" s="235" cm="1">
        <f t="array" ref="CE337">_xlfn.XLOOKUP($A337&amp;$B337,'[3]产值及收款计划（2026）'!$A:$A&amp;'[3]产值及收款计划（2026）'!$B:$B,'[3]产值及收款计划（2026）'!CA:CA)</f>
        <v>0</v>
      </c>
      <c r="CF337" s="235" cm="1">
        <f t="array" ref="CF337">_xlfn.XLOOKUP($A337&amp;$B337,'[3]产值及收款计划（2026）'!$A:$A&amp;'[3]产值及收款计划（2026）'!$B:$B,'[3]产值及收款计划（2026）'!CB:CB)</f>
        <v>0</v>
      </c>
      <c r="CG337" s="235" cm="1">
        <f t="array" ref="CG337">_xlfn.XLOOKUP($A337&amp;$B337,'[3]产值及收款计划（2026）'!$A:$A&amp;'[3]产值及收款计划（2026）'!$B:$B,'[3]产值及收款计划（2026）'!CC:CC)</f>
        <v>0</v>
      </c>
      <c r="CH337" s="235" cm="1">
        <f t="array" ref="CH337">_xlfn.XLOOKUP($A337&amp;$B337,'[3]产值及收款计划（2026）'!$A:$A&amp;'[3]产值及收款计划（2026）'!$B:$B,'[3]产值及收款计划（2026）'!CD:CD)</f>
        <v>0</v>
      </c>
      <c r="CI337" s="235" cm="1">
        <f t="array" ref="CI337">_xlfn.XLOOKUP($A337&amp;$B337,'[3]产值及收款计划（2026）'!$A:$A&amp;'[3]产值及收款计划（2026）'!$B:$B,'[3]产值及收款计划（2026）'!CE:CE)</f>
        <v>0</v>
      </c>
      <c r="CJ337" s="235" cm="1">
        <f t="array" ref="CJ337">_xlfn.XLOOKUP($A337&amp;$B337,'[3]产值及收款计划（2026）'!$A:$A&amp;'[3]产值及收款计划（2026）'!$B:$B,'[3]产值及收款计划（2026）'!CF:CF)</f>
        <v>0</v>
      </c>
      <c r="CK337" s="235" cm="1">
        <f t="array" ref="CK337">_xlfn.XLOOKUP($A337&amp;$B337,'[3]产值及收款计划（2026）'!$A:$A&amp;'[3]产值及收款计划（2026）'!$B:$B,'[3]产值及收款计划（2026）'!CG:CG)</f>
        <v>0</v>
      </c>
      <c r="CL337" s="235" cm="1">
        <f t="array" ref="CL337">_xlfn.XLOOKUP($A337&amp;$B337,'[3]产值及收款计划（2026）'!$A:$A&amp;'[3]产值及收款计划（2026）'!$B:$B,'[3]产值及收款计划（2026）'!CH:CH)</f>
        <v>0</v>
      </c>
      <c r="CM337" s="235" cm="1">
        <f t="array" ref="CM337">_xlfn.XLOOKUP($A337&amp;$B337,'[3]产值及收款计划（2026）'!$A:$A&amp;'[3]产值及收款计划（2026）'!$B:$B,'[3]产值及收款计划（2026）'!CI:CI)</f>
        <v>0</v>
      </c>
      <c r="CN337" s="235" cm="1">
        <f t="array" ref="CN337">_xlfn.XLOOKUP($A337&amp;$B337,'[3]产值及收款计划（2026）'!$A:$A&amp;'[3]产值及收款计划（2026）'!$B:$B,'[3]产值及收款计划（2026）'!CJ:CJ)</f>
        <v>0</v>
      </c>
      <c r="CO337" s="235" cm="1">
        <f t="array" ref="CO337">_xlfn.XLOOKUP($A337&amp;$B337,'[3]产值及收款计划（2026）'!$A:$A&amp;'[3]产值及收款计划（2026）'!$B:$B,'[3]产值及收款计划（2026）'!CK:CK)</f>
        <v>0</v>
      </c>
      <c r="CP337" s="235" cm="1">
        <f t="array" ref="CP337">_xlfn.XLOOKUP($A337&amp;$B337,'[3]产值及收款计划（2026）'!$A:$A&amp;'[3]产值及收款计划（2026）'!$B:$B,'[3]产值及收款计划（2026）'!CL:CL)</f>
        <v>0</v>
      </c>
      <c r="DE337" s="235" cm="1">
        <f t="array" ref="DE337">_xlfn.XLOOKUP($A337&amp;$B337,'[3]产值及收款计划（2026）'!$A:$A&amp;'[3]产值及收款计划（2026）'!$B:$B,'[3]产值及收款计划（2026）'!DA:DA)</f>
        <v>0</v>
      </c>
      <c r="DF337" s="235" cm="1">
        <f t="array" ref="DF337">_xlfn.XLOOKUP($A337&amp;$B337,'[3]产值及收款计划（2026）'!$A:$A&amp;'[3]产值及收款计划（2026）'!$B:$B,'[3]产值及收款计划（2026）'!DB:DB)</f>
        <v>0</v>
      </c>
      <c r="DG337" s="235" cm="1">
        <f t="array" ref="DG337">_xlfn.XLOOKUP($A337&amp;$B337,'[3]产值及收款计划（2026）'!$A:$A&amp;'[3]产值及收款计划（2026）'!$B:$B,'[3]产值及收款计划（2026）'!DC:DC)</f>
        <v>0</v>
      </c>
      <c r="DH337" s="235" cm="1">
        <f t="array" ref="DH337">_xlfn.XLOOKUP($A337&amp;$B337,'[3]产值及收款计划（2026）'!$A:$A&amp;'[3]产值及收款计划（2026）'!$B:$B,'[3]产值及收款计划（2026）'!DD:DD)</f>
        <v>0</v>
      </c>
      <c r="DI337" s="235" cm="1">
        <f t="array" ref="DI337">_xlfn.XLOOKUP($A337&amp;$B337,'[3]产值及收款计划（2026）'!$A:$A&amp;'[3]产值及收款计划（2026）'!$B:$B,'[3]产值及收款计划（2026）'!DE:DE)</f>
        <v>0</v>
      </c>
      <c r="DJ337" s="235" cm="1">
        <f t="array" ref="DJ337">_xlfn.XLOOKUP($A337&amp;$B337,'[3]产值及收款计划（2026）'!$A:$A&amp;'[3]产值及收款计划（2026）'!$B:$B,'[3]产值及收款计划（2026）'!DF:DF)</f>
        <v>0</v>
      </c>
      <c r="DK337" s="235" cm="1">
        <f t="array" ref="DK337">_xlfn.XLOOKUP($A337&amp;$B337,'[3]产值及收款计划（2026）'!$A:$A&amp;'[3]产值及收款计划（2026）'!$B:$B,'[3]产值及收款计划（2026）'!DG:DG)</f>
        <v>0</v>
      </c>
      <c r="DL337" s="235" cm="1">
        <f t="array" ref="DL337">_xlfn.XLOOKUP($A337&amp;$B337,'[3]产值及收款计划（2026）'!$A:$A&amp;'[3]产值及收款计划（2026）'!$B:$B,'[3]产值及收款计划（2026）'!DH:DH)</f>
        <v>0</v>
      </c>
      <c r="DM337" s="235" cm="1">
        <f t="array" ref="DM337">_xlfn.XLOOKUP($A337&amp;$B337,'[3]产值及收款计划（2026）'!$A:$A&amp;'[3]产值及收款计划（2026）'!$B:$B,'[3]产值及收款计划（2026）'!DI:DI)</f>
        <v>0</v>
      </c>
      <c r="DN337" s="235" cm="1">
        <f t="array" ref="DN337">_xlfn.XLOOKUP($A337&amp;$B337,'[3]产值及收款计划（2026）'!$A:$A&amp;'[3]产值及收款计划（2026）'!$B:$B,'[3]产值及收款计划（2026）'!DJ:DJ)</f>
        <v>0</v>
      </c>
      <c r="DO337" s="235" cm="1">
        <f t="array" ref="DO337">_xlfn.XLOOKUP($A337&amp;$B337,'[3]产值及收款计划（2026）'!$A:$A&amp;'[3]产值及收款计划（2026）'!$B:$B,'[3]产值及收款计划（2026）'!DK:DK)</f>
        <v>0</v>
      </c>
      <c r="DP337" s="235" cm="1">
        <f t="array" ref="DP337">_xlfn.XLOOKUP($A337&amp;$B337,'[3]产值及收款计划（2026）'!$A:$A&amp;'[3]产值及收款计划（2026）'!$B:$B,'[3]产值及收款计划（2026）'!DL:DL)</f>
        <v>0</v>
      </c>
      <c r="DQ337" s="243"/>
      <c r="DR337" s="229"/>
    </row>
    <row r="338" ht="20.25" spans="1:122">
      <c r="A338" s="233">
        <f t="shared" si="21"/>
        <v>46</v>
      </c>
      <c r="B338" s="233" t="s">
        <v>27</v>
      </c>
      <c r="C338" s="234" t="str" cm="1">
        <f t="array" ref="C338">_xlfn.XLOOKUP($A338&amp;$B338,'[3]产值及收款计划（2026）'!$A:$A&amp;'[3]产值及收款计划（2026）'!$B:$B,'[3]产值及收款计划（2026）'!C:C)</f>
        <v>C0CJSG-FW-T-2025067</v>
      </c>
      <c r="D338" s="234" t="str" cm="1">
        <f t="array" ref="D338">_xlfn.XLOOKUP($A338&amp;$B338,'[3]产值及收款计划（2026）'!$A:$A&amp;'[3]产值及收款计划（2026）'!$B:$B,'[3]产值及收款计划（2026）'!D:D)</f>
        <v>隧道股份人才发展地图数字化项目（一期）</v>
      </c>
      <c r="E338" s="235" cm="1">
        <f t="array" ref="E338">_xlfn.XLOOKUP($A338&amp;$B338,'[3]产值及收款计划（2026）'!$A:$A&amp;'[3]产值及收款计划（2026）'!$B:$B,'[3]产值及收款计划（2026）'!E:E)</f>
        <v>108</v>
      </c>
      <c r="F338" s="235" cm="1">
        <f t="array" ref="F338">_xlfn.XLOOKUP($A338&amp;$B338,'[3]产值及收款计划（2026）'!$A:$A&amp;'[3]产值及收款计划（2026）'!$B:$B,'[3]产值及收款计划（2026）'!F:F)</f>
        <v>108</v>
      </c>
      <c r="G338" s="235" cm="1">
        <f t="array" ref="G338">_xlfn.XLOOKUP($A338&amp;$B338,'[3]产值及收款计划（2026）'!$A:$A&amp;'[3]产值及收款计划（2026）'!$B:$B,'[3]产值及收款计划（2026）'!G:G)</f>
        <v>108</v>
      </c>
      <c r="H338" s="235" cm="1">
        <f t="array" ref="H338">_xlfn.XLOOKUP($A338&amp;$B338,'[3]产值及收款计划（2026）'!$A:$A&amp;'[3]产值及收款计划（2026）'!$B:$B,'[3]产值及收款计划（2026）'!H:H)</f>
        <v>25.39</v>
      </c>
      <c r="I338" s="236" cm="1">
        <f t="array" ref="I338">_xlfn.XLOOKUP($A338&amp;$B338,'[3]产值及收款计划（2026）'!$A:$A&amp;'[3]产值及收款计划（2026）'!$B:$B,'[3]产值及收款计划（2026）'!I:I)</f>
        <v>0.235092592592593</v>
      </c>
      <c r="J338" s="237" cm="1">
        <f t="array" ref="J338">_xlfn.XLOOKUP($A338&amp;$B338,'[3]产值及收款计划（2026）'!$A:$A&amp;'[3]产值及收款计划（2026）'!$B:$B,'[3]产值及收款计划（2026）'!J:J)</f>
        <v>0.06</v>
      </c>
      <c r="K338" s="235" t="e" cm="1">
        <f t="array" ref="K338">_xlfn.XLOOKUP($A338&amp;$B338,'[3]产值及收款计划（2026）'!$A:$A&amp;'[3]产值及收款计划（2026）'!$B:$B,'[3]产值及收款计划（2026）'!K:K)</f>
        <v>#REF!</v>
      </c>
      <c r="L338" s="235" t="e" cm="1">
        <f t="array" ref="L338">_xlfn.XLOOKUP($A338&amp;$B338,'[3]产值及收款计划（2026）'!$A:$A&amp;'[3]产值及收款计划（2026）'!$B:$B,'[3]产值及收款计划（2026）'!L:L)</f>
        <v>#REF!</v>
      </c>
      <c r="M338" s="235" t="str" cm="1">
        <f t="array" ref="M338">_xlfn.XLOOKUP($A338&amp;$B338,'[3]产值及收款计划（2026）'!$A:$A&amp;'[3]产值及收款计划（2026）'!$B:$B,'[3]产值及收款计划（2026）'!M:M)</f>
        <v>主导</v>
      </c>
      <c r="N338" s="235" cm="1">
        <f t="array" ref="N338">_xlfn.XLOOKUP($A338&amp;$B338,'[3]产值及收款计划（2026）'!$A:$A&amp;'[3]产值及收款计划（2026）'!$B:$B,'[3]产值及收款计划（2026）'!N:N)</f>
        <v>0</v>
      </c>
      <c r="O338" s="235" t="str" cm="1">
        <f t="array" ref="O338">_xlfn.XLOOKUP($A338&amp;$B338,'[3]产值及收款计划（2026）'!$A:$A&amp;'[3]产值及收款计划（2026）'!$B:$B,'[3]产值及收款计划（2026）'!O:O)</f>
        <v>邱昊</v>
      </c>
      <c r="P338" s="234" t="str" cm="1">
        <f t="array" ref="P338">_xlfn.XLOOKUP($A338&amp;$B338,'[3]产值及收款计划（2026）'!$A:$A&amp;'[3]产值及收款计划（2026）'!$B:$B,'[3]产值及收款计划（2026）'!P:P)</f>
        <v>在建</v>
      </c>
      <c r="Q338" s="235" t="e" cm="1">
        <f t="array" ref="Q338">_xlfn.XLOOKUP($A338&amp;$B338,'[3]产值及收款计划（2026）'!$A:$A&amp;'[3]产值及收款计划（2026）'!$B:$B,'[3]产值及收款计划（2026）'!Q:Q)</f>
        <v>#REF!</v>
      </c>
      <c r="R338" s="235" t="e" cm="1">
        <f t="array" ref="R338">_xlfn.XLOOKUP($A338&amp;$B338,'[3]产值及收款计划（2026）'!$A:$A&amp;'[3]产值及收款计划（2026）'!$B:$B,'[3]产值及收款计划（2026）'!R:R)</f>
        <v>#REF!</v>
      </c>
      <c r="S338" s="235" t="e" cm="1">
        <f t="array" ref="S338">_xlfn.XLOOKUP($A338&amp;$B338,'[3]产值及收款计划（2026）'!$A:$A&amp;'[3]产值及收款计划（2026）'!$B:$B,'[3]产值及收款计划（2026）'!S:S)</f>
        <v>#REF!</v>
      </c>
      <c r="T338" s="235" cm="1">
        <f t="array" ref="T338">_xlfn.XLOOKUP($A338&amp;$B338,'[3]产值及收款计划（2026）'!$A:$A&amp;'[3]产值及收款计划（2026）'!$B:$B,'[3]产值及收款计划（2026）'!T:T)</f>
        <v>75.6</v>
      </c>
      <c r="U338" s="235" cm="1">
        <f t="array" ref="U338">_xlfn.XLOOKUP($A338&amp;$B338,'[3]产值及收款计划（2026）'!$A:$A&amp;'[3]产值及收款计划（2026）'!$B:$B,'[3]产值及收款计划（2026）'!U:U)</f>
        <v>0</v>
      </c>
      <c r="V338" s="235" cm="1">
        <f t="array" ref="V338">_xlfn.XLOOKUP($A338&amp;$B338,'[3]产值及收款计划（2026）'!$A:$A&amp;'[3]产值及收款计划（2026）'!$B:$B,'[3]产值及收款计划（2026）'!V:V)</f>
        <v>32.4</v>
      </c>
      <c r="W338" s="235" t="e" cm="1">
        <f t="array" ref="W338">_xlfn.XLOOKUP($A338&amp;$B338,'[3]产值及收款计划（2026）'!$A:$A&amp;'[3]产值及收款计划（2026）'!$B:$B,'[3]产值及收款计划（2026）'!W:W)</f>
        <v>#REF!</v>
      </c>
      <c r="X338" s="235" t="e" cm="1">
        <f t="array" ref="X338">_xlfn.XLOOKUP($A338&amp;$B338,'[3]产值及收款计划（2026）'!$A:$A&amp;'[3]产值及收款计划（2026）'!$B:$B,'[3]产值及收款计划（2026）'!X:X)</f>
        <v>#REF!</v>
      </c>
      <c r="Y338" s="235" t="e" cm="1">
        <f t="array" ref="Y338">_xlfn.XLOOKUP($A338&amp;$B338,'[3]产值及收款计划（2026）'!$A:$A&amp;'[3]产值及收款计划（2026）'!$B:$B,'[3]产值及收款计划（2026）'!Y:Y)</f>
        <v>#REF!</v>
      </c>
      <c r="Z338" s="235" t="e" cm="1">
        <f t="array" ref="Z338">_xlfn.XLOOKUP($A338&amp;$B338,'[3]产值及收款计划（2026）'!$A:$A&amp;'[3]产值及收款计划（2026）'!$B:$B,'[3]产值及收款计划（2026）'!Z:Z)</f>
        <v>#REF!</v>
      </c>
      <c r="AA338" s="235" cm="1">
        <f t="array" ref="AA338">_xlfn.XLOOKUP($A338&amp;$B338,'[3]产值及收款计划（2026）'!$A:$A&amp;'[3]产值及收款计划（2026）'!$B:$B,'[3]产值及收款计划（2026）'!AA:AA)</f>
        <v>0</v>
      </c>
      <c r="AB338" s="235" cm="1">
        <f t="array" ref="AB338">_xlfn.XLOOKUP($A338&amp;$B338,'[3]产值及收款计划（2026）'!$A:$A&amp;'[3]产值及收款计划（2026）'!$B:$B,'[3]产值及收款计划（2026）'!AB:AB)</f>
        <v>0</v>
      </c>
      <c r="AC338" s="235" cm="1">
        <f t="array" ref="AC338">_xlfn.XLOOKUP($A338&amp;$B338,'[3]产值及收款计划（2026）'!$A:$A&amp;'[3]产值及收款计划（2026）'!$B:$B,'[3]产值及收款计划（2026）'!AC:AC)</f>
        <v>32.4</v>
      </c>
      <c r="AD338" s="235" cm="1">
        <f t="array" ref="AD338">_xlfn.XLOOKUP($A338&amp;$B338,'[3]产值及收款计划（2026）'!$A:$A&amp;'[3]产值及收款计划（2026）'!$B:$B,'[3]产值及收款计划（2026）'!AD:AD)</f>
        <v>0</v>
      </c>
      <c r="AE338" s="235" cm="1">
        <f t="array" ref="AE338">_xlfn.XLOOKUP($A338&amp;$B338,'[3]产值及收款计划（2026）'!$A:$A&amp;'[3]产值及收款计划（2026）'!$B:$B,'[3]产值及收款计划（2026）'!AE:AE)</f>
        <v>0</v>
      </c>
      <c r="AF338" s="235" cm="1">
        <f t="array" ref="AF338">_xlfn.XLOOKUP($A338&amp;$B338,'[3]产值及收款计划（2026）'!$A:$A&amp;'[3]产值及收款计划（2026）'!$B:$B,'[3]产值及收款计划（2026）'!AF:AF)</f>
        <v>0</v>
      </c>
      <c r="AG338" s="235" cm="1">
        <f t="array" ref="AG338">_xlfn.XLOOKUP($A338&amp;$B338,'[3]产值及收款计划（2026）'!$A:$A&amp;'[3]产值及收款计划（2026）'!$B:$B,'[3]产值及收款计划（2026）'!AG:AG)</f>
        <v>0</v>
      </c>
      <c r="AH338" s="235" cm="1">
        <f t="array" ref="AH338">_xlfn.XLOOKUP($A338&amp;$B338,'[3]产值及收款计划（2026）'!$A:$A&amp;'[3]产值及收款计划（2026）'!$B:$B,'[3]产值及收款计划（2026）'!AH:AH)</f>
        <v>0</v>
      </c>
      <c r="AI338" s="235" cm="1">
        <f t="array" ref="AI338">_xlfn.XLOOKUP($A338&amp;$B338,'[3]产值及收款计划（2026）'!$A:$A&amp;'[3]产值及收款计划（2026）'!$B:$B,'[3]产值及收款计划（2026）'!AI:AI)</f>
        <v>0</v>
      </c>
      <c r="AJ338" s="235" cm="1">
        <f t="array" ref="AJ338">_xlfn.XLOOKUP($A338&amp;$B338,'[3]产值及收款计划（2026）'!$A:$A&amp;'[3]产值及收款计划（2026）'!$B:$B,'[3]产值及收款计划（2026）'!AJ:AJ)</f>
        <v>0</v>
      </c>
      <c r="AK338" s="235" cm="1">
        <f t="array" ref="AK338">_xlfn.XLOOKUP($A338&amp;$B338,'[3]产值及收款计划（2026）'!$A:$A&amp;'[3]产值及收款计划（2026）'!$B:$B,'[3]产值及收款计划（2026）'!AK:AK)</f>
        <v>0</v>
      </c>
      <c r="AL338" s="235" cm="1">
        <f t="array" ref="AL338">_xlfn.XLOOKUP($A338&amp;$B338,'[3]产值及收款计划（2026）'!$A:$A&amp;'[3]产值及收款计划（2026）'!$B:$B,'[3]产值及收款计划（2026）'!AL:AL)</f>
        <v>0</v>
      </c>
      <c r="AM338" s="242" cm="1">
        <f t="array" ref="AM338">_xlfn.LET(_xlpm.勾选月份状态数组,TRANSPOSE('PPT(12-15页）-TOP10'!$A$3:$A$14),_xlpm.选择数据区,IF('PPT(12-15页）-TOP10'!$E$3="收款",$BA338:$BL338,$AA338:$AL338),SUM(_xlfn._xlws.FILTER(_xlpm.选择数据区,_xlpm.勾选月份状态数组,"")))</f>
        <v>0</v>
      </c>
      <c r="AN338" s="235" t="e">
        <f>_xlfn.XLOOKUP($C338,应收未收表!$T:$T,应收未收表!AA:AA)</f>
        <v>#N/A</v>
      </c>
      <c r="AO338" s="235" t="e">
        <f>_xlfn.XLOOKUP($C338,应收未收表!$T:$T,应收未收表!AB:AB)</f>
        <v>#N/A</v>
      </c>
      <c r="AP338" s="235" t="e">
        <f>_xlfn.XLOOKUP($C338,应收未收表!$T:$T,应收未收表!AC:AC)</f>
        <v>#N/A</v>
      </c>
      <c r="AQ338" s="235" t="e">
        <f>_xlfn.XLOOKUP($C338,应收未收表!$T:$T,应收未收表!AE:AE)</f>
        <v>#N/A</v>
      </c>
      <c r="AR338" s="235" t="e">
        <f>_xlfn.XLOOKUP($C338,应收未收表!$T:$T,应收未收表!AF:AF)</f>
        <v>#N/A</v>
      </c>
      <c r="AS338" s="235" t="e" cm="1">
        <f t="array" ref="AS338">_xlfn.XLOOKUP($A338&amp;$B338,'[3]产值及收款计划（2026）'!$A:$A&amp;'[3]产值及收款计划（2026）'!$B:$B,'[3]产值及收款计划（2026）'!AS:AS)</f>
        <v>#REF!</v>
      </c>
      <c r="AT338" s="235" t="e" cm="1">
        <f t="array" ref="AT338">_xlfn.XLOOKUP($A338&amp;$B338,'[3]产值及收款计划（2026）'!$A:$A&amp;'[3]产值及收款计划（2026）'!$B:$B,'[3]产值及收款计划（2026）'!AT:AT)</f>
        <v>#REF!</v>
      </c>
      <c r="AU338" s="235" t="e" cm="1">
        <f t="array" ref="AU338">_xlfn.XLOOKUP($A338&amp;$B338,'[3]产值及收款计划（2026）'!$A:$A&amp;'[3]产值及收款计划（2026）'!$B:$B,'[3]产值及收款计划（2026）'!AU:AU)</f>
        <v>#REF!</v>
      </c>
      <c r="AV338" s="235" t="e" cm="1">
        <f t="array" ref="AV338">_xlfn.XLOOKUP($A338&amp;$B338,'[3]产值及收款计划（2026）'!$A:$A&amp;'[3]产值及收款计划（2026）'!$B:$B,'[3]产值及收款计划（2026）'!AV:AV)</f>
        <v>#REF!</v>
      </c>
      <c r="AW338" s="235" cm="1">
        <f t="array" ref="AW338">_xlfn.XLOOKUP($A338&amp;$B338,'[3]产值及收款计划（2026）'!$A:$A&amp;'[3]产值及收款计划（2026）'!$B:$B,'[3]产值及收款计划（2026）'!AW:AW)</f>
        <v>75.6</v>
      </c>
      <c r="AX338" s="235" cm="1">
        <f t="array" ref="AX338">_xlfn.XLOOKUP($A338&amp;$B338,'[3]产值及收款计划（2026）'!$A:$A&amp;'[3]产值及收款计划（2026）'!$B:$B,'[3]产值及收款计划（2026）'!AX:AX)</f>
        <v>0</v>
      </c>
      <c r="AY338" s="235" cm="1">
        <f t="array" ref="AY338">_xlfn.XLOOKUP($A338&amp;$B338,'[3]产值及收款计划（2026）'!$A:$A&amp;'[3]产值及收款计划（2026）'!$B:$B,'[3]产值及收款计划（2026）'!AY:AY)</f>
        <v>32.4</v>
      </c>
      <c r="AZ338" s="235" cm="1">
        <f t="array" ref="AZ338">_xlfn.XLOOKUP($A338&amp;$B338,'[3]产值及收款计划（2026）'!$A:$A&amp;'[3]产值及收款计划（2026）'!$B:$B,'[3]产值及收款计划（2026）'!AZ:AZ)</f>
        <v>0</v>
      </c>
      <c r="BA338" s="235" cm="1">
        <f t="array" ref="BA338">_xlfn.XLOOKUP($A338&amp;$B338,'[3]产值及收款计划（2026）'!$A:$A&amp;'[3]产值及收款计划（2026）'!$B:$B,'[3]产值及收款计划（2026）'!BA:BA)</f>
        <v>0</v>
      </c>
      <c r="BB338" s="235" cm="1">
        <f t="array" ref="BB338">_xlfn.XLOOKUP($A338&amp;$B338,'[3]产值及收款计划（2026）'!$A:$A&amp;'[3]产值及收款计划（2026）'!$B:$B,'[3]产值及收款计划（2026）'!BB:BB)</f>
        <v>0</v>
      </c>
      <c r="BC338" s="235" cm="1">
        <f t="array" ref="BC338">_xlfn.XLOOKUP($A338&amp;$B338,'[3]产值及收款计划（2026）'!$A:$A&amp;'[3]产值及收款计划（2026）'!$B:$B,'[3]产值及收款计划（2026）'!BC:BC)</f>
        <v>32.4</v>
      </c>
      <c r="BD338" s="235" cm="1">
        <f t="array" ref="BD338">_xlfn.XLOOKUP($A338&amp;$B338,'[3]产值及收款计划（2026）'!$A:$A&amp;'[3]产值及收款计划（2026）'!$B:$B,'[3]产值及收款计划（2026）'!BD:BD)</f>
        <v>0</v>
      </c>
      <c r="BE338" s="235" cm="1">
        <f t="array" ref="BE338">_xlfn.XLOOKUP($A338&amp;$B338,'[3]产值及收款计划（2026）'!$A:$A&amp;'[3]产值及收款计划（2026）'!$B:$B,'[3]产值及收款计划（2026）'!BE:BE)</f>
        <v>0</v>
      </c>
      <c r="BF338" s="235" cm="1">
        <f t="array" ref="BF338">_xlfn.XLOOKUP($A338&amp;$B338,'[3]产值及收款计划（2026）'!$A:$A&amp;'[3]产值及收款计划（2026）'!$B:$B,'[3]产值及收款计划（2026）'!BF:BF)</f>
        <v>0</v>
      </c>
      <c r="BG338" s="235" cm="1">
        <f t="array" ref="BG338">_xlfn.XLOOKUP($A338&amp;$B338,'[3]产值及收款计划（2026）'!$A:$A&amp;'[3]产值及收款计划（2026）'!$B:$B,'[3]产值及收款计划（2026）'!BG:BG)</f>
        <v>0</v>
      </c>
      <c r="BH338" s="235" cm="1">
        <f t="array" ref="BH338">_xlfn.XLOOKUP($A338&amp;$B338,'[3]产值及收款计划（2026）'!$A:$A&amp;'[3]产值及收款计划（2026）'!$B:$B,'[3]产值及收款计划（2026）'!BH:BH)</f>
        <v>0</v>
      </c>
      <c r="BI338" s="235" cm="1">
        <f t="array" ref="BI338">_xlfn.XLOOKUP($A338&amp;$B338,'[3]产值及收款计划（2026）'!$A:$A&amp;'[3]产值及收款计划（2026）'!$B:$B,'[3]产值及收款计划（2026）'!BI:BI)</f>
        <v>0</v>
      </c>
      <c r="BJ338" s="235" cm="1">
        <f t="array" ref="BJ338">_xlfn.XLOOKUP($A338&amp;$B338,'[3]产值及收款计划（2026）'!$A:$A&amp;'[3]产值及收款计划（2026）'!$B:$B,'[3]产值及收款计划（2026）'!BJ:BJ)</f>
        <v>0</v>
      </c>
      <c r="BK338" s="235" cm="1">
        <f t="array" ref="BK338">_xlfn.XLOOKUP($A338&amp;$B338,'[3]产值及收款计划（2026）'!$A:$A&amp;'[3]产值及收款计划（2026）'!$B:$B,'[3]产值及收款计划（2026）'!BK:BK)</f>
        <v>0</v>
      </c>
      <c r="BL338" s="235" cm="1">
        <f t="array" ref="BL338">_xlfn.XLOOKUP($A338&amp;$B338,'[3]产值及收款计划（2026）'!$A:$A&amp;'[3]产值及收款计划（2026）'!$B:$B,'[3]产值及收款计划（2026）'!BL:BL)</f>
        <v>0</v>
      </c>
      <c r="BM338" s="235"/>
      <c r="BN338" s="235"/>
      <c r="BO338" s="235"/>
      <c r="BP338" s="235"/>
      <c r="BQ338" s="235" t="e">
        <f>_xlfn.XLOOKUP($C338,应收未收表!$AJ:$AJ,应收未收表!AK:AK)</f>
        <v>#N/A</v>
      </c>
      <c r="BR338" s="235" t="e">
        <f>_xlfn.XLOOKUP($C338,应收未收表!$AJ:$AJ,应收未收表!AL:AL)</f>
        <v>#N/A</v>
      </c>
      <c r="BS338" s="235" t="e">
        <f>_xlfn.XLOOKUP($C338,应收未收表!$AJ:$AJ,应收未收表!AM:AM)</f>
        <v>#N/A</v>
      </c>
      <c r="BT338" s="235" t="e">
        <f>_xlfn.XLOOKUP($C338,应收未收表!$AJ:$AJ,应收未收表!AN:AN)</f>
        <v>#N/A</v>
      </c>
      <c r="BU338" s="234" t="str" cm="1">
        <f t="array" ref="BU338">_xlfn.XLOOKUP($A338&amp;$B338,'[3]产值及收款计划（2026）'!$A:$A&amp;'[3]产值及收款计划（2026）'!$B:$B,'[3]产值及收款计划（2026）'!BQ:BQ)</f>
        <v>上海隧道工程股份有限公司</v>
      </c>
      <c r="BV338" s="235" t="e" cm="1">
        <f t="array" ref="BV338">_xlfn.XLOOKUP($A338&amp;$B338,'[3]产值及收款计划（2026）'!$A:$A&amp;'[3]产值及收款计划（2026）'!$B:$B,'[3]产值及收款计划（2026）'!BR:BR)</f>
        <v>#REF!</v>
      </c>
      <c r="CE338" s="235" cm="1">
        <f t="array" ref="CE338">_xlfn.XLOOKUP($A338&amp;$B338,'[3]产值及收款计划（2026）'!$A:$A&amp;'[3]产值及收款计划（2026）'!$B:$B,'[3]产值及收款计划（2026）'!CA:CA)</f>
        <v>0</v>
      </c>
      <c r="CF338" s="235" cm="1">
        <f t="array" ref="CF338">_xlfn.XLOOKUP($A338&amp;$B338,'[3]产值及收款计划（2026）'!$A:$A&amp;'[3]产值及收款计划（2026）'!$B:$B,'[3]产值及收款计划（2026）'!CB:CB)</f>
        <v>0</v>
      </c>
      <c r="CG338" s="235" cm="1">
        <f t="array" ref="CG338">_xlfn.XLOOKUP($A338&amp;$B338,'[3]产值及收款计划（2026）'!$A:$A&amp;'[3]产值及收款计划（2026）'!$B:$B,'[3]产值及收款计划（2026）'!CC:CC)</f>
        <v>0</v>
      </c>
      <c r="CH338" s="235" cm="1">
        <f t="array" ref="CH338">_xlfn.XLOOKUP($A338&amp;$B338,'[3]产值及收款计划（2026）'!$A:$A&amp;'[3]产值及收款计划（2026）'!$B:$B,'[3]产值及收款计划（2026）'!CD:CD)</f>
        <v>0</v>
      </c>
      <c r="CI338" s="235" cm="1">
        <f t="array" ref="CI338">_xlfn.XLOOKUP($A338&amp;$B338,'[3]产值及收款计划（2026）'!$A:$A&amp;'[3]产值及收款计划（2026）'!$B:$B,'[3]产值及收款计划（2026）'!CE:CE)</f>
        <v>0</v>
      </c>
      <c r="CJ338" s="235" cm="1">
        <f t="array" ref="CJ338">_xlfn.XLOOKUP($A338&amp;$B338,'[3]产值及收款计划（2026）'!$A:$A&amp;'[3]产值及收款计划（2026）'!$B:$B,'[3]产值及收款计划（2026）'!CF:CF)</f>
        <v>0</v>
      </c>
      <c r="CK338" s="235" cm="1">
        <f t="array" ref="CK338">_xlfn.XLOOKUP($A338&amp;$B338,'[3]产值及收款计划（2026）'!$A:$A&amp;'[3]产值及收款计划（2026）'!$B:$B,'[3]产值及收款计划（2026）'!CG:CG)</f>
        <v>0</v>
      </c>
      <c r="CL338" s="235" cm="1">
        <f t="array" ref="CL338">_xlfn.XLOOKUP($A338&amp;$B338,'[3]产值及收款计划（2026）'!$A:$A&amp;'[3]产值及收款计划（2026）'!$B:$B,'[3]产值及收款计划（2026）'!CH:CH)</f>
        <v>0</v>
      </c>
      <c r="CM338" s="235" cm="1">
        <f t="array" ref="CM338">_xlfn.XLOOKUP($A338&amp;$B338,'[3]产值及收款计划（2026）'!$A:$A&amp;'[3]产值及收款计划（2026）'!$B:$B,'[3]产值及收款计划（2026）'!CI:CI)</f>
        <v>0</v>
      </c>
      <c r="CN338" s="235" cm="1">
        <f t="array" ref="CN338">_xlfn.XLOOKUP($A338&amp;$B338,'[3]产值及收款计划（2026）'!$A:$A&amp;'[3]产值及收款计划（2026）'!$B:$B,'[3]产值及收款计划（2026）'!CJ:CJ)</f>
        <v>0</v>
      </c>
      <c r="CO338" s="235" cm="1">
        <f t="array" ref="CO338">_xlfn.XLOOKUP($A338&amp;$B338,'[3]产值及收款计划（2026）'!$A:$A&amp;'[3]产值及收款计划（2026）'!$B:$B,'[3]产值及收款计划（2026）'!CK:CK)</f>
        <v>0</v>
      </c>
      <c r="CP338" s="235" cm="1">
        <f t="array" ref="CP338">_xlfn.XLOOKUP($A338&amp;$B338,'[3]产值及收款计划（2026）'!$A:$A&amp;'[3]产值及收款计划（2026）'!$B:$B,'[3]产值及收款计划（2026）'!CL:CL)</f>
        <v>0</v>
      </c>
      <c r="DE338" s="235" cm="1">
        <f t="array" ref="DE338">_xlfn.XLOOKUP($A338&amp;$B338,'[3]产值及收款计划（2026）'!$A:$A&amp;'[3]产值及收款计划（2026）'!$B:$B,'[3]产值及收款计划（2026）'!DA:DA)</f>
        <v>0</v>
      </c>
      <c r="DF338" s="235" cm="1">
        <f t="array" ref="DF338">_xlfn.XLOOKUP($A338&amp;$B338,'[3]产值及收款计划（2026）'!$A:$A&amp;'[3]产值及收款计划（2026）'!$B:$B,'[3]产值及收款计划（2026）'!DB:DB)</f>
        <v>0</v>
      </c>
      <c r="DG338" s="235" cm="1">
        <f t="array" ref="DG338">_xlfn.XLOOKUP($A338&amp;$B338,'[3]产值及收款计划（2026）'!$A:$A&amp;'[3]产值及收款计划（2026）'!$B:$B,'[3]产值及收款计划（2026）'!DC:DC)</f>
        <v>0</v>
      </c>
      <c r="DH338" s="235" cm="1">
        <f t="array" ref="DH338">_xlfn.XLOOKUP($A338&amp;$B338,'[3]产值及收款计划（2026）'!$A:$A&amp;'[3]产值及收款计划（2026）'!$B:$B,'[3]产值及收款计划（2026）'!DD:DD)</f>
        <v>0</v>
      </c>
      <c r="DI338" s="235" cm="1">
        <f t="array" ref="DI338">_xlfn.XLOOKUP($A338&amp;$B338,'[3]产值及收款计划（2026）'!$A:$A&amp;'[3]产值及收款计划（2026）'!$B:$B,'[3]产值及收款计划（2026）'!DE:DE)</f>
        <v>0</v>
      </c>
      <c r="DJ338" s="235" cm="1">
        <f t="array" ref="DJ338">_xlfn.XLOOKUP($A338&amp;$B338,'[3]产值及收款计划（2026）'!$A:$A&amp;'[3]产值及收款计划（2026）'!$B:$B,'[3]产值及收款计划（2026）'!DF:DF)</f>
        <v>0</v>
      </c>
      <c r="DK338" s="235" cm="1">
        <f t="array" ref="DK338">_xlfn.XLOOKUP($A338&amp;$B338,'[3]产值及收款计划（2026）'!$A:$A&amp;'[3]产值及收款计划（2026）'!$B:$B,'[3]产值及收款计划（2026）'!DG:DG)</f>
        <v>0</v>
      </c>
      <c r="DL338" s="235" cm="1">
        <f t="array" ref="DL338">_xlfn.XLOOKUP($A338&amp;$B338,'[3]产值及收款计划（2026）'!$A:$A&amp;'[3]产值及收款计划（2026）'!$B:$B,'[3]产值及收款计划（2026）'!DH:DH)</f>
        <v>0</v>
      </c>
      <c r="DM338" s="235" cm="1">
        <f t="array" ref="DM338">_xlfn.XLOOKUP($A338&amp;$B338,'[3]产值及收款计划（2026）'!$A:$A&amp;'[3]产值及收款计划（2026）'!$B:$B,'[3]产值及收款计划（2026）'!DI:DI)</f>
        <v>0</v>
      </c>
      <c r="DN338" s="235" cm="1">
        <f t="array" ref="DN338">_xlfn.XLOOKUP($A338&amp;$B338,'[3]产值及收款计划（2026）'!$A:$A&amp;'[3]产值及收款计划（2026）'!$B:$B,'[3]产值及收款计划（2026）'!DJ:DJ)</f>
        <v>0</v>
      </c>
      <c r="DO338" s="235" cm="1">
        <f t="array" ref="DO338">_xlfn.XLOOKUP($A338&amp;$B338,'[3]产值及收款计划（2026）'!$A:$A&amp;'[3]产值及收款计划（2026）'!$B:$B,'[3]产值及收款计划（2026）'!DK:DK)</f>
        <v>0</v>
      </c>
      <c r="DP338" s="235" cm="1">
        <f t="array" ref="DP338">_xlfn.XLOOKUP($A338&amp;$B338,'[3]产值及收款计划（2026）'!$A:$A&amp;'[3]产值及收款计划（2026）'!$B:$B,'[3]产值及收款计划（2026）'!DL:DL)</f>
        <v>0</v>
      </c>
      <c r="DQ338" s="243"/>
      <c r="DR338" s="229"/>
    </row>
    <row r="339" ht="60.75" spans="1:122">
      <c r="A339" s="233">
        <f t="shared" si="21"/>
        <v>47</v>
      </c>
      <c r="B339" s="233" t="s">
        <v>27</v>
      </c>
      <c r="C339" s="234" t="str" cm="1">
        <f t="array" ref="C339">_xlfn.XLOOKUP($A339&amp;$B339,'[3]产值及收款计划（2026）'!$A:$A&amp;'[3]产值及收款计划（2026）'!$B:$B,'[3]产值及收款计划（2026）'!C:C)</f>
        <v>C0CJSG-FW-T-2025068</v>
      </c>
      <c r="D339" s="234" t="str" cm="1">
        <f t="array" ref="D339">_xlfn.XLOOKUP($A339&amp;$B339,'[3]产值及收款计划（2026）'!$A:$A&amp;'[3]产值及收款计划（2026）'!$B:$B,'[3]产值及收款计划（2026）'!D:D)</f>
        <v>2025年保理系统运维服务</v>
      </c>
      <c r="E339" s="235" cm="1">
        <f t="array" ref="E339">_xlfn.XLOOKUP($A339&amp;$B339,'[3]产值及收款计划（2026）'!$A:$A&amp;'[3]产值及收款计划（2026）'!$B:$B,'[3]产值及收款计划（2026）'!E:E)</f>
        <v>38.3</v>
      </c>
      <c r="F339" s="235" cm="1">
        <f t="array" ref="F339">_xlfn.XLOOKUP($A339&amp;$B339,'[3]产值及收款计划（2026）'!$A:$A&amp;'[3]产值及收款计划（2026）'!$B:$B,'[3]产值及收款计划（2026）'!F:F)</f>
        <v>38.3</v>
      </c>
      <c r="G339" s="235" cm="1">
        <f t="array" ref="G339">_xlfn.XLOOKUP($A339&amp;$B339,'[3]产值及收款计划（2026）'!$A:$A&amp;'[3]产值及收款计划（2026）'!$B:$B,'[3]产值及收款计划（2026）'!G:G)</f>
        <v>38.3</v>
      </c>
      <c r="H339" s="235" cm="1">
        <f t="array" ref="H339">_xlfn.XLOOKUP($A339&amp;$B339,'[3]产值及收款计划（2026）'!$A:$A&amp;'[3]产值及收款计划（2026）'!$B:$B,'[3]产值及收款计划（2026）'!H:H)</f>
        <v>4.8</v>
      </c>
      <c r="I339" s="236" cm="1">
        <f t="array" ref="I339">_xlfn.XLOOKUP($A339&amp;$B339,'[3]产值及收款计划（2026）'!$A:$A&amp;'[3]产值及收款计划（2026）'!$B:$B,'[3]产值及收款计划（2026）'!I:I)</f>
        <v>0.12532637075718</v>
      </c>
      <c r="J339" s="237" cm="1">
        <f t="array" ref="J339">_xlfn.XLOOKUP($A339&amp;$B339,'[3]产值及收款计划（2026）'!$A:$A&amp;'[3]产值及收款计划（2026）'!$B:$B,'[3]产值及收款计划（2026）'!J:J)</f>
        <v>0.06</v>
      </c>
      <c r="K339" s="235" t="e" cm="1">
        <f t="array" ref="K339">_xlfn.XLOOKUP($A339&amp;$B339,'[3]产值及收款计划（2026）'!$A:$A&amp;'[3]产值及收款计划（2026）'!$B:$B,'[3]产值及收款计划（2026）'!K:K)</f>
        <v>#REF!</v>
      </c>
      <c r="L339" s="235" t="e" cm="1">
        <f t="array" ref="L339">_xlfn.XLOOKUP($A339&amp;$B339,'[3]产值及收款计划（2026）'!$A:$A&amp;'[3]产值及收款计划（2026）'!$B:$B,'[3]产值及收款计划（2026）'!L:L)</f>
        <v>#REF!</v>
      </c>
      <c r="M339" s="235" t="str" cm="1">
        <f t="array" ref="M339">_xlfn.XLOOKUP($A339&amp;$B339,'[3]产值及收款计划（2026）'!$A:$A&amp;'[3]产值及收款计划（2026）'!$B:$B,'[3]产值及收款计划（2026）'!M:M)</f>
        <v>主导</v>
      </c>
      <c r="N339" s="235" cm="1">
        <f t="array" ref="N339">_xlfn.XLOOKUP($A339&amp;$B339,'[3]产值及收款计划（2026）'!$A:$A&amp;'[3]产值及收款计划（2026）'!$B:$B,'[3]产值及收款计划（2026）'!N:N)</f>
        <v>0</v>
      </c>
      <c r="O339" s="235" t="str" cm="1">
        <f t="array" ref="O339">_xlfn.XLOOKUP($A339&amp;$B339,'[3]产值及收款计划（2026）'!$A:$A&amp;'[3]产值及收款计划（2026）'!$B:$B,'[3]产值及收款计划（2026）'!O:O)</f>
        <v>侯捷</v>
      </c>
      <c r="P339" s="234" t="str" cm="1">
        <f t="array" ref="P339">_xlfn.XLOOKUP($A339&amp;$B339,'[3]产值及收款计划（2026）'!$A:$A&amp;'[3]产值及收款计划（2026）'!$B:$B,'[3]产值及收款计划（2026）'!P:P)</f>
        <v>在建</v>
      </c>
      <c r="Q339" s="235" t="e" cm="1">
        <f t="array" ref="Q339">_xlfn.XLOOKUP($A339&amp;$B339,'[3]产值及收款计划（2026）'!$A:$A&amp;'[3]产值及收款计划（2026）'!$B:$B,'[3]产值及收款计划（2026）'!Q:Q)</f>
        <v>#REF!</v>
      </c>
      <c r="R339" s="235" t="e" cm="1">
        <f t="array" ref="R339">_xlfn.XLOOKUP($A339&amp;$B339,'[3]产值及收款计划（2026）'!$A:$A&amp;'[3]产值及收款计划（2026）'!$B:$B,'[3]产值及收款计划（2026）'!R:R)</f>
        <v>#REF!</v>
      </c>
      <c r="S339" s="235" t="e" cm="1">
        <f t="array" ref="S339">_xlfn.XLOOKUP($A339&amp;$B339,'[3]产值及收款计划（2026）'!$A:$A&amp;'[3]产值及收款计划（2026）'!$B:$B,'[3]产值及收款计划（2026）'!S:S)</f>
        <v>#REF!</v>
      </c>
      <c r="T339" s="235" cm="1">
        <f t="array" ref="T339">_xlfn.XLOOKUP($A339&amp;$B339,'[3]产值及收款计划（2026）'!$A:$A&amp;'[3]产值及收款计划（2026）'!$B:$B,'[3]产值及收款计划（2026）'!T:T)</f>
        <v>7.075</v>
      </c>
      <c r="U339" s="235" cm="1">
        <f t="array" ref="U339">_xlfn.XLOOKUP($A339&amp;$B339,'[3]产值及收款计划（2026）'!$A:$A&amp;'[3]产值及收款计划（2026）'!$B:$B,'[3]产值及收款计划（2026）'!U:U)</f>
        <v>7.075</v>
      </c>
      <c r="V339" s="235" cm="1">
        <f t="array" ref="V339">_xlfn.XLOOKUP($A339&amp;$B339,'[3]产值及收款计划（2026）'!$A:$A&amp;'[3]产值及收款计划（2026）'!$B:$B,'[3]产值及收款计划（2026）'!V:V)</f>
        <v>24.15</v>
      </c>
      <c r="W339" s="235" t="e" cm="1">
        <f t="array" ref="W339">_xlfn.XLOOKUP($A339&amp;$B339,'[3]产值及收款计划（2026）'!$A:$A&amp;'[3]产值及收款计划（2026）'!$B:$B,'[3]产值及收款计划（2026）'!W:W)</f>
        <v>#REF!</v>
      </c>
      <c r="X339" s="235" t="e" cm="1">
        <f t="array" ref="X339">_xlfn.XLOOKUP($A339&amp;$B339,'[3]产值及收款计划（2026）'!$A:$A&amp;'[3]产值及收款计划（2026）'!$B:$B,'[3]产值及收款计划（2026）'!X:X)</f>
        <v>#REF!</v>
      </c>
      <c r="Y339" s="235" t="e" cm="1">
        <f t="array" ref="Y339">_xlfn.XLOOKUP($A339&amp;$B339,'[3]产值及收款计划（2026）'!$A:$A&amp;'[3]产值及收款计划（2026）'!$B:$B,'[3]产值及收款计划（2026）'!Y:Y)</f>
        <v>#REF!</v>
      </c>
      <c r="Z339" s="235" t="e" cm="1">
        <f t="array" ref="Z339">_xlfn.XLOOKUP($A339&amp;$B339,'[3]产值及收款计划（2026）'!$A:$A&amp;'[3]产值及收款计划（2026）'!$B:$B,'[3]产值及收款计划（2026）'!Z:Z)</f>
        <v>#REF!</v>
      </c>
      <c r="AA339" s="244" cm="1">
        <f t="array" ref="AA339">_xlfn.XLOOKUP($A339&amp;$B339,'[3]产值及收款计划（2026）'!$A:$A&amp;'[3]产值及收款计划（2026）'!$B:$B,'[3]产值及收款计划（2026）'!AA:AA)</f>
        <v>13.325</v>
      </c>
      <c r="AB339" s="244" cm="1">
        <f t="array" ref="AB339">_xlfn.XLOOKUP($A339&amp;$B339,'[3]产值及收款计划（2026）'!$A:$A&amp;'[3]产值及收款计划（2026）'!$B:$B,'[3]产值及收款计划（2026）'!AB:AB)</f>
        <v>0</v>
      </c>
      <c r="AC339" s="244" cm="1">
        <f t="array" ref="AC339">_xlfn.XLOOKUP($A339&amp;$B339,'[3]产值及收款计划（2026）'!$A:$A&amp;'[3]产值及收款计划（2026）'!$B:$B,'[3]产值及收款计划（2026）'!AC:AC)</f>
        <v>7.075</v>
      </c>
      <c r="AD339" s="235" cm="1">
        <f t="array" ref="AD339">_xlfn.XLOOKUP($A339&amp;$B339,'[3]产值及收款计划（2026）'!$A:$A&amp;'[3]产值及收款计划（2026）'!$B:$B,'[3]产值及收款计划（2026）'!AD:AD)</f>
        <v>0</v>
      </c>
      <c r="AE339" s="235" cm="1">
        <f t="array" ref="AE339">_xlfn.XLOOKUP($A339&amp;$B339,'[3]产值及收款计划（2026）'!$A:$A&amp;'[3]产值及收款计划（2026）'!$B:$B,'[3]产值及收款计划（2026）'!AE:AE)</f>
        <v>0</v>
      </c>
      <c r="AF339" s="235" cm="1">
        <f t="array" ref="AF339">_xlfn.XLOOKUP($A339&amp;$B339,'[3]产值及收款计划（2026）'!$A:$A&amp;'[3]产值及收款计划（2026）'!$B:$B,'[3]产值及收款计划（2026）'!AF:AF)</f>
        <v>17.075</v>
      </c>
      <c r="AG339" s="235" cm="1">
        <f t="array" ref="AG339">_xlfn.XLOOKUP($A339&amp;$B339,'[3]产值及收款计划（2026）'!$A:$A&amp;'[3]产值及收款计划（2026）'!$B:$B,'[3]产值及收款计划（2026）'!AG:AG)</f>
        <v>0</v>
      </c>
      <c r="AH339" s="235" cm="1">
        <f t="array" ref="AH339">_xlfn.XLOOKUP($A339&amp;$B339,'[3]产值及收款计划（2026）'!$A:$A&amp;'[3]产值及收款计划（2026）'!$B:$B,'[3]产值及收款计划（2026）'!AH:AH)</f>
        <v>0</v>
      </c>
      <c r="AI339" s="235" cm="1">
        <f t="array" ref="AI339">_xlfn.XLOOKUP($A339&amp;$B339,'[3]产值及收款计划（2026）'!$A:$A&amp;'[3]产值及收款计划（2026）'!$B:$B,'[3]产值及收款计划（2026）'!AI:AI)</f>
        <v>0</v>
      </c>
      <c r="AJ339" s="235" cm="1">
        <f t="array" ref="AJ339">_xlfn.XLOOKUP($A339&amp;$B339,'[3]产值及收款计划（2026）'!$A:$A&amp;'[3]产值及收款计划（2026）'!$B:$B,'[3]产值及收款计划（2026）'!AJ:AJ)</f>
        <v>0</v>
      </c>
      <c r="AK339" s="235" cm="1">
        <f t="array" ref="AK339">_xlfn.XLOOKUP($A339&amp;$B339,'[3]产值及收款计划（2026）'!$A:$A&amp;'[3]产值及收款计划（2026）'!$B:$B,'[3]产值及收款计划（2026）'!AK:AK)</f>
        <v>0</v>
      </c>
      <c r="AL339" s="235" cm="1">
        <f t="array" ref="AL339">_xlfn.XLOOKUP($A339&amp;$B339,'[3]产值及收款计划（2026）'!$A:$A&amp;'[3]产值及收款计划（2026）'!$B:$B,'[3]产值及收款计划（2026）'!AL:AL)</f>
        <v>0</v>
      </c>
      <c r="AM339" s="242" cm="1">
        <f t="array" ref="AM339">_xlfn.LET(_xlpm.勾选月份状态数组,TRANSPOSE('PPT(12-15页）-TOP10'!$A$3:$A$14),_xlpm.选择数据区,IF('PPT(12-15页）-TOP10'!$E$3="收款",$BA339:$BL339,$AA339:$AL339),SUM(_xlfn._xlws.FILTER(_xlpm.选择数据区,_xlpm.勾选月份状态数组,"")))</f>
        <v>17.075</v>
      </c>
      <c r="AN339" s="235">
        <f>_xlfn.XLOOKUP($C339,应收未收表!$T:$T,应收未收表!AA:AA)</f>
        <v>12</v>
      </c>
      <c r="AO339" s="235" t="s">
        <v>174</v>
      </c>
      <c r="AP339" s="235">
        <f>_xlfn.XLOOKUP($C339,应收未收表!$T:$T,应收未收表!AC:AC)</f>
        <v>5</v>
      </c>
      <c r="AQ339" s="22" t="s">
        <v>174</v>
      </c>
      <c r="AR339" s="235">
        <f>_xlfn.XLOOKUP($C339,应收未收表!$T:$T,应收未收表!AF:AF)</f>
        <v>0</v>
      </c>
      <c r="AS339" s="235" t="e" cm="1">
        <f t="array" ref="AS339">_xlfn.XLOOKUP($A339&amp;$B339,'[3]产值及收款计划（2026）'!$A:$A&amp;'[3]产值及收款计划（2026）'!$B:$B,'[3]产值及收款计划（2026）'!AS:AS)</f>
        <v>#REF!</v>
      </c>
      <c r="AT339" s="235" t="e" cm="1">
        <f t="array" ref="AT339">_xlfn.XLOOKUP($A339&amp;$B339,'[3]产值及收款计划（2026）'!$A:$A&amp;'[3]产值及收款计划（2026）'!$B:$B,'[3]产值及收款计划（2026）'!AT:AT)</f>
        <v>#REF!</v>
      </c>
      <c r="AU339" s="235" t="e" cm="1">
        <f t="array" ref="AU339">_xlfn.XLOOKUP($A339&amp;$B339,'[3]产值及收款计划（2026）'!$A:$A&amp;'[3]产值及收款计划（2026）'!$B:$B,'[3]产值及收款计划（2026）'!AU:AU)</f>
        <v>#REF!</v>
      </c>
      <c r="AV339" s="235" t="e" cm="1">
        <f t="array" ref="AV339">_xlfn.XLOOKUP($A339&amp;$B339,'[3]产值及收款计划（2026）'!$A:$A&amp;'[3]产值及收款计划（2026）'!$B:$B,'[3]产值及收款计划（2026）'!AV:AV)</f>
        <v>#REF!</v>
      </c>
      <c r="AW339" s="235" cm="1">
        <f t="array" ref="AW339">_xlfn.XLOOKUP($A339&amp;$B339,'[3]产值及收款计划（2026）'!$A:$A&amp;'[3]产值及收款计划（2026）'!$B:$B,'[3]产值及收款计划（2026）'!AW:AW)</f>
        <v>7.075</v>
      </c>
      <c r="AX339" s="235" cm="1">
        <f t="array" ref="AX339">_xlfn.XLOOKUP($A339&amp;$B339,'[3]产值及收款计划（2026）'!$A:$A&amp;'[3]产值及收款计划（2026）'!$B:$B,'[3]产值及收款计划（2026）'!AX:AX)</f>
        <v>12.075</v>
      </c>
      <c r="AY339" s="235" cm="1">
        <f t="array" ref="AY339">_xlfn.XLOOKUP($A339&amp;$B339,'[3]产值及收款计划（2026）'!$A:$A&amp;'[3]产值及收款计划（2026）'!$B:$B,'[3]产值及收款计划（2026）'!AY:AY)</f>
        <v>19.15</v>
      </c>
      <c r="AZ339" s="235" cm="1">
        <f t="array" ref="AZ339">_xlfn.XLOOKUP($A339&amp;$B339,'[3]产值及收款计划（2026）'!$A:$A&amp;'[3]产值及收款计划（2026）'!$B:$B,'[3]产值及收款计划（2026）'!AZ:AZ)</f>
        <v>-5</v>
      </c>
      <c r="BA339" s="246" cm="1">
        <f t="array" ref="BA339">_xlfn.XLOOKUP($A339&amp;$B339,'[3]产值及收款计划（2026）'!$A:$A&amp;'[3]产值及收款计划（2026）'!$B:$B,'[3]产值及收款计划（2026）'!BA:BA)</f>
        <v>6.25</v>
      </c>
      <c r="BB339" s="246" cm="1">
        <f t="array" ref="BB339">_xlfn.XLOOKUP($A339&amp;$B339,'[3]产值及收款计划（2026）'!$A:$A&amp;'[3]产值及收款计划（2026）'!$B:$B,'[3]产值及收款计划（2026）'!BB:BB)</f>
        <v>7.075</v>
      </c>
      <c r="BC339" s="246" cm="1">
        <f t="array" ref="BC339">_xlfn.XLOOKUP($A339&amp;$B339,'[3]产值及收款计划（2026）'!$A:$A&amp;'[3]产值及收款计划（2026）'!$B:$B,'[3]产值及收款计划（2026）'!BC:BC)</f>
        <v>10.825</v>
      </c>
      <c r="BD339" s="235" cm="1">
        <f t="array" ref="BD339">_xlfn.XLOOKUP($A339&amp;$B339,'[3]产值及收款计划（2026）'!$A:$A&amp;'[3]产值及收款计划（2026）'!$B:$B,'[3]产值及收款计划（2026）'!BD:BD)</f>
        <v>0</v>
      </c>
      <c r="BE339" s="235" cm="1">
        <f t="array" ref="BE339">_xlfn.XLOOKUP($A339&amp;$B339,'[3]产值及收款计划（2026）'!$A:$A&amp;'[3]产值及收款计划（2026）'!$B:$B,'[3]产值及收款计划（2026）'!BE:BE)</f>
        <v>0</v>
      </c>
      <c r="BF339" s="235" cm="1">
        <f t="array" ref="BF339">_xlfn.XLOOKUP($A339&amp;$B339,'[3]产值及收款计划（2026）'!$A:$A&amp;'[3]产值及收款计划（2026）'!$B:$B,'[3]产值及收款计划（2026）'!BF:BF)</f>
        <v>8.325</v>
      </c>
      <c r="BG339" s="235" cm="1">
        <f t="array" ref="BG339">_xlfn.XLOOKUP($A339&amp;$B339,'[3]产值及收款计划（2026）'!$A:$A&amp;'[3]产值及收款计划（2026）'!$B:$B,'[3]产值及收款计划（2026）'!BG:BG)</f>
        <v>0</v>
      </c>
      <c r="BH339" s="235" cm="1">
        <f t="array" ref="BH339">_xlfn.XLOOKUP($A339&amp;$B339,'[3]产值及收款计划（2026）'!$A:$A&amp;'[3]产值及收款计划（2026）'!$B:$B,'[3]产值及收款计划（2026）'!BH:BH)</f>
        <v>0</v>
      </c>
      <c r="BI339" s="235" cm="1">
        <f t="array" ref="BI339">_xlfn.XLOOKUP($A339&amp;$B339,'[3]产值及收款计划（2026）'!$A:$A&amp;'[3]产值及收款计划（2026）'!$B:$B,'[3]产值及收款计划（2026）'!BI:BI)</f>
        <v>0</v>
      </c>
      <c r="BJ339" s="235" cm="1">
        <f t="array" ref="BJ339">_xlfn.XLOOKUP($A339&amp;$B339,'[3]产值及收款计划（2026）'!$A:$A&amp;'[3]产值及收款计划（2026）'!$B:$B,'[3]产值及收款计划（2026）'!BJ:BJ)</f>
        <v>0</v>
      </c>
      <c r="BK339" s="235" cm="1">
        <f t="array" ref="BK339">_xlfn.XLOOKUP($A339&amp;$B339,'[3]产值及收款计划（2026）'!$A:$A&amp;'[3]产值及收款计划（2026）'!$B:$B,'[3]产值及收款计划（2026）'!BK:BK)</f>
        <v>0</v>
      </c>
      <c r="BL339" s="235" cm="1">
        <f t="array" ref="BL339">_xlfn.XLOOKUP($A339&amp;$B339,'[3]产值及收款计划（2026）'!$A:$A&amp;'[3]产值及收款计划（2026）'!$B:$B,'[3]产值及收款计划（2026）'!BL:BL)</f>
        <v>0</v>
      </c>
      <c r="BM339" s="235"/>
      <c r="BN339" s="235"/>
      <c r="BO339" s="235"/>
      <c r="BP339" s="235"/>
      <c r="BQ339" s="235">
        <f>_xlfn.XLOOKUP($C339,应收未收表!$AJ:$AJ,应收未收表!AK:AK)</f>
        <v>12</v>
      </c>
      <c r="BR339" s="235">
        <f>_xlfn.XLOOKUP($C339,应收未收表!$AJ:$AJ,应收未收表!AL:AL)</f>
        <v>5</v>
      </c>
      <c r="BS339" s="235">
        <f>_xlfn.XLOOKUP($C339,应收未收表!$AJ:$AJ,应收未收表!AM:AM)</f>
        <v>0</v>
      </c>
      <c r="BT339" s="235">
        <f>_xlfn.XLOOKUP($C339,应收未收表!$AJ:$AJ,应收未收表!AN:AN)</f>
        <v>0</v>
      </c>
      <c r="BU339" s="234" t="str" cm="1">
        <f t="array" ref="BU339">_xlfn.XLOOKUP($A339&amp;$B339,'[3]产值及收款计划（2026）'!$A:$A&amp;'[3]产值及收款计划（2026）'!$B:$B,'[3]产值及收款计划（2026）'!BQ:BQ)</f>
        <v>上海晟元商业保理有限公司</v>
      </c>
      <c r="BV339" s="235" t="e" cm="1">
        <f t="array" ref="BV339">_xlfn.XLOOKUP($A339&amp;$B339,'[3]产值及收款计划（2026）'!$A:$A&amp;'[3]产值及收款计划（2026）'!$B:$B,'[3]产值及收款计划（2026）'!BR:BR)</f>
        <v>#REF!</v>
      </c>
      <c r="CE339" s="235" cm="1">
        <f t="array" ref="CE339">_xlfn.XLOOKUP($A339&amp;$B339,'[3]产值及收款计划（2026）'!$A:$A&amp;'[3]产值及收款计划（2026）'!$B:$B,'[3]产值及收款计划（2026）'!CA:CA)</f>
        <v>7.075</v>
      </c>
      <c r="CF339" s="235" cm="1">
        <f t="array" ref="CF339">_xlfn.XLOOKUP($A339&amp;$B339,'[3]产值及收款计划（2026）'!$A:$A&amp;'[3]产值及收款计划（2026）'!$B:$B,'[3]产值及收款计划（2026）'!CB:CB)</f>
        <v>0</v>
      </c>
      <c r="CG339" s="235" cm="1">
        <f t="array" ref="CG339">_xlfn.XLOOKUP($A339&amp;$B339,'[3]产值及收款计划（2026）'!$A:$A&amp;'[3]产值及收款计划（2026）'!$B:$B,'[3]产值及收款计划（2026）'!CC:CC)</f>
        <v>0</v>
      </c>
      <c r="CH339" s="235" cm="1">
        <f t="array" ref="CH339">_xlfn.XLOOKUP($A339&amp;$B339,'[3]产值及收款计划（2026）'!$A:$A&amp;'[3]产值及收款计划（2026）'!$B:$B,'[3]产值及收款计划（2026）'!CD:CD)</f>
        <v>0</v>
      </c>
      <c r="CI339" s="235" cm="1">
        <f t="array" ref="CI339">_xlfn.XLOOKUP($A339&amp;$B339,'[3]产值及收款计划（2026）'!$A:$A&amp;'[3]产值及收款计划（2026）'!$B:$B,'[3]产值及收款计划（2026）'!CE:CE)</f>
        <v>0</v>
      </c>
      <c r="CJ339" s="235" cm="1">
        <f t="array" ref="CJ339">_xlfn.XLOOKUP($A339&amp;$B339,'[3]产值及收款计划（2026）'!$A:$A&amp;'[3]产值及收款计划（2026）'!$B:$B,'[3]产值及收款计划（2026）'!CF:CF)</f>
        <v>0</v>
      </c>
      <c r="CK339" s="235" cm="1">
        <f t="array" ref="CK339">_xlfn.XLOOKUP($A339&amp;$B339,'[3]产值及收款计划（2026）'!$A:$A&amp;'[3]产值及收款计划（2026）'!$B:$B,'[3]产值及收款计划（2026）'!CG:CG)</f>
        <v>0</v>
      </c>
      <c r="CL339" s="235" cm="1">
        <f t="array" ref="CL339">_xlfn.XLOOKUP($A339&amp;$B339,'[3]产值及收款计划（2026）'!$A:$A&amp;'[3]产值及收款计划（2026）'!$B:$B,'[3]产值及收款计划（2026）'!CH:CH)</f>
        <v>0</v>
      </c>
      <c r="CM339" s="235" cm="1">
        <f t="array" ref="CM339">_xlfn.XLOOKUP($A339&amp;$B339,'[3]产值及收款计划（2026）'!$A:$A&amp;'[3]产值及收款计划（2026）'!$B:$B,'[3]产值及收款计划（2026）'!CI:CI)</f>
        <v>0</v>
      </c>
      <c r="CN339" s="235" cm="1">
        <f t="array" ref="CN339">_xlfn.XLOOKUP($A339&amp;$B339,'[3]产值及收款计划（2026）'!$A:$A&amp;'[3]产值及收款计划（2026）'!$B:$B,'[3]产值及收款计划（2026）'!CJ:CJ)</f>
        <v>0</v>
      </c>
      <c r="CO339" s="235" cm="1">
        <f t="array" ref="CO339">_xlfn.XLOOKUP($A339&amp;$B339,'[3]产值及收款计划（2026）'!$A:$A&amp;'[3]产值及收款计划（2026）'!$B:$B,'[3]产值及收款计划（2026）'!CK:CK)</f>
        <v>0</v>
      </c>
      <c r="CP339" s="235" cm="1">
        <f t="array" ref="CP339">_xlfn.XLOOKUP($A339&amp;$B339,'[3]产值及收款计划（2026）'!$A:$A&amp;'[3]产值及收款计划（2026）'!$B:$B,'[3]产值及收款计划（2026）'!CL:CL)</f>
        <v>0</v>
      </c>
      <c r="DE339" s="235" cm="1">
        <f t="array" ref="DE339">_xlfn.XLOOKUP($A339&amp;$B339,'[3]产值及收款计划（2026）'!$A:$A&amp;'[3]产值及收款计划（2026）'!$B:$B,'[3]产值及收款计划（2026）'!DA:DA)</f>
        <v>5</v>
      </c>
      <c r="DF339" s="235" cm="1">
        <f t="array" ref="DF339">_xlfn.XLOOKUP($A339&amp;$B339,'[3]产值及收款计划（2026）'!$A:$A&amp;'[3]产值及收款计划（2026）'!$B:$B,'[3]产值及收款计划（2026）'!DB:DB)</f>
        <v>7.075</v>
      </c>
      <c r="DG339" s="235" cm="1">
        <f t="array" ref="DG339">_xlfn.XLOOKUP($A339&amp;$B339,'[3]产值及收款计划（2026）'!$A:$A&amp;'[3]产值及收款计划（2026）'!$B:$B,'[3]产值及收款计划（2026）'!DC:DC)</f>
        <v>0</v>
      </c>
      <c r="DH339" s="235" cm="1">
        <f t="array" ref="DH339">_xlfn.XLOOKUP($A339&amp;$B339,'[3]产值及收款计划（2026）'!$A:$A&amp;'[3]产值及收款计划（2026）'!$B:$B,'[3]产值及收款计划（2026）'!DD:DD)</f>
        <v>0</v>
      </c>
      <c r="DI339" s="235" cm="1">
        <f t="array" ref="DI339">_xlfn.XLOOKUP($A339&amp;$B339,'[3]产值及收款计划（2026）'!$A:$A&amp;'[3]产值及收款计划（2026）'!$B:$B,'[3]产值及收款计划（2026）'!DE:DE)</f>
        <v>0</v>
      </c>
      <c r="DJ339" s="235" cm="1">
        <f t="array" ref="DJ339">_xlfn.XLOOKUP($A339&amp;$B339,'[3]产值及收款计划（2026）'!$A:$A&amp;'[3]产值及收款计划（2026）'!$B:$B,'[3]产值及收款计划（2026）'!DF:DF)</f>
        <v>0</v>
      </c>
      <c r="DK339" s="235" cm="1">
        <f t="array" ref="DK339">_xlfn.XLOOKUP($A339&amp;$B339,'[3]产值及收款计划（2026）'!$A:$A&amp;'[3]产值及收款计划（2026）'!$B:$B,'[3]产值及收款计划（2026）'!DG:DG)</f>
        <v>0</v>
      </c>
      <c r="DL339" s="235" cm="1">
        <f t="array" ref="DL339">_xlfn.XLOOKUP($A339&amp;$B339,'[3]产值及收款计划（2026）'!$A:$A&amp;'[3]产值及收款计划（2026）'!$B:$B,'[3]产值及收款计划（2026）'!DH:DH)</f>
        <v>0</v>
      </c>
      <c r="DM339" s="235" cm="1">
        <f t="array" ref="DM339">_xlfn.XLOOKUP($A339&amp;$B339,'[3]产值及收款计划（2026）'!$A:$A&amp;'[3]产值及收款计划（2026）'!$B:$B,'[3]产值及收款计划（2026）'!DI:DI)</f>
        <v>0</v>
      </c>
      <c r="DN339" s="235" cm="1">
        <f t="array" ref="DN339">_xlfn.XLOOKUP($A339&amp;$B339,'[3]产值及收款计划（2026）'!$A:$A&amp;'[3]产值及收款计划（2026）'!$B:$B,'[3]产值及收款计划（2026）'!DJ:DJ)</f>
        <v>0</v>
      </c>
      <c r="DO339" s="235" cm="1">
        <f t="array" ref="DO339">_xlfn.XLOOKUP($A339&amp;$B339,'[3]产值及收款计划（2026）'!$A:$A&amp;'[3]产值及收款计划（2026）'!$B:$B,'[3]产值及收款计划（2026）'!DK:DK)</f>
        <v>0</v>
      </c>
      <c r="DP339" s="235" cm="1">
        <f t="array" ref="DP339">_xlfn.XLOOKUP($A339&amp;$B339,'[3]产值及收款计划（2026）'!$A:$A&amp;'[3]产值及收款计划（2026）'!$B:$B,'[3]产值及收款计划（2026）'!DL:DL)</f>
        <v>0</v>
      </c>
      <c r="DQ339" s="243"/>
      <c r="DR339" s="229"/>
    </row>
    <row r="340" ht="60.75" spans="1:122">
      <c r="A340" s="233">
        <f t="shared" si="21"/>
        <v>48</v>
      </c>
      <c r="B340" s="233" t="s">
        <v>27</v>
      </c>
      <c r="C340" s="234" t="str" cm="1">
        <f t="array" ref="C340">_xlfn.XLOOKUP($A340&amp;$B340,'[3]产值及收款计划（2026）'!$A:$A&amp;'[3]产值及收款计划（2026）'!$B:$B,'[3]产值及收款计划（2026）'!C:C)</f>
        <v>C0CJSG-FW-T-2025070</v>
      </c>
      <c r="D340" s="234" t="str" cm="1">
        <f t="array" ref="D340">_xlfn.XLOOKUP($A340&amp;$B340,'[3]产值及收款计划（2026）'!$A:$A&amp;'[3]产值及收款计划（2026）'!$B:$B,'[3]产值及收款计划（2026）'!D:D)</f>
        <v>2025年保理系统开发实施服务</v>
      </c>
      <c r="E340" s="235" cm="1">
        <f t="array" ref="E340">_xlfn.XLOOKUP($A340&amp;$B340,'[3]产值及收款计划（2026）'!$A:$A&amp;'[3]产值及收款计划（2026）'!$B:$B,'[3]产值及收款计划（2026）'!E:E)</f>
        <v>37.3</v>
      </c>
      <c r="F340" s="235" cm="1">
        <f t="array" ref="F340">_xlfn.XLOOKUP($A340&amp;$B340,'[3]产值及收款计划（2026）'!$A:$A&amp;'[3]产值及收款计划（2026）'!$B:$B,'[3]产值及收款计划（2026）'!F:F)</f>
        <v>37.3</v>
      </c>
      <c r="G340" s="235" cm="1">
        <f t="array" ref="G340">_xlfn.XLOOKUP($A340&amp;$B340,'[3]产值及收款计划（2026）'!$A:$A&amp;'[3]产值及收款计划（2026）'!$B:$B,'[3]产值及收款计划（2026）'!G:G)</f>
        <v>37.3</v>
      </c>
      <c r="H340" s="235" cm="1">
        <f t="array" ref="H340">_xlfn.XLOOKUP($A340&amp;$B340,'[3]产值及收款计划（2026）'!$A:$A&amp;'[3]产值及收款计划（2026）'!$B:$B,'[3]产值及收款计划（2026）'!H:H)</f>
        <v>4.1</v>
      </c>
      <c r="I340" s="236" cm="1">
        <f t="array" ref="I340">_xlfn.XLOOKUP($A340&amp;$B340,'[3]产值及收款计划（2026）'!$A:$A&amp;'[3]产值及收款计划（2026）'!$B:$B,'[3]产值及收款计划（2026）'!I:I)</f>
        <v>0.109919571045576</v>
      </c>
      <c r="J340" s="237" cm="1">
        <f t="array" ref="J340">_xlfn.XLOOKUP($A340&amp;$B340,'[3]产值及收款计划（2026）'!$A:$A&amp;'[3]产值及收款计划（2026）'!$B:$B,'[3]产值及收款计划（2026）'!J:J)</f>
        <v>0.06</v>
      </c>
      <c r="K340" s="235" t="e" cm="1">
        <f t="array" ref="K340">_xlfn.XLOOKUP($A340&amp;$B340,'[3]产值及收款计划（2026）'!$A:$A&amp;'[3]产值及收款计划（2026）'!$B:$B,'[3]产值及收款计划（2026）'!K:K)</f>
        <v>#REF!</v>
      </c>
      <c r="L340" s="235" t="e" cm="1">
        <f t="array" ref="L340">_xlfn.XLOOKUP($A340&amp;$B340,'[3]产值及收款计划（2026）'!$A:$A&amp;'[3]产值及收款计划（2026）'!$B:$B,'[3]产值及收款计划（2026）'!L:L)</f>
        <v>#REF!</v>
      </c>
      <c r="M340" s="235" t="str" cm="1">
        <f t="array" ref="M340">_xlfn.XLOOKUP($A340&amp;$B340,'[3]产值及收款计划（2026）'!$A:$A&amp;'[3]产值及收款计划（2026）'!$B:$B,'[3]产值及收款计划（2026）'!M:M)</f>
        <v>主导</v>
      </c>
      <c r="N340" s="235" cm="1">
        <f t="array" ref="N340">_xlfn.XLOOKUP($A340&amp;$B340,'[3]产值及收款计划（2026）'!$A:$A&amp;'[3]产值及收款计划（2026）'!$B:$B,'[3]产值及收款计划（2026）'!N:N)</f>
        <v>0</v>
      </c>
      <c r="O340" s="235" t="str" cm="1">
        <f t="array" ref="O340">_xlfn.XLOOKUP($A340&amp;$B340,'[3]产值及收款计划（2026）'!$A:$A&amp;'[3]产值及收款计划（2026）'!$B:$B,'[3]产值及收款计划（2026）'!O:O)</f>
        <v>侯捷</v>
      </c>
      <c r="P340" s="234" t="str" cm="1">
        <f t="array" ref="P340">_xlfn.XLOOKUP($A340&amp;$B340,'[3]产值及收款计划（2026）'!$A:$A&amp;'[3]产值及收款计划（2026）'!$B:$B,'[3]产值及收款计划（2026）'!P:P)</f>
        <v>在建</v>
      </c>
      <c r="Q340" s="235" t="e" cm="1">
        <f t="array" ref="Q340">_xlfn.XLOOKUP($A340&amp;$B340,'[3]产值及收款计划（2026）'!$A:$A&amp;'[3]产值及收款计划（2026）'!$B:$B,'[3]产值及收款计划（2026）'!Q:Q)</f>
        <v>#REF!</v>
      </c>
      <c r="R340" s="235" t="e" cm="1">
        <f t="array" ref="R340">_xlfn.XLOOKUP($A340&amp;$B340,'[3]产值及收款计划（2026）'!$A:$A&amp;'[3]产值及收款计划（2026）'!$B:$B,'[3]产值及收款计划（2026）'!R:R)</f>
        <v>#REF!</v>
      </c>
      <c r="S340" s="235" t="e" cm="1">
        <f t="array" ref="S340">_xlfn.XLOOKUP($A340&amp;$B340,'[3]产值及收款计划（2026）'!$A:$A&amp;'[3]产值及收款计划（2026）'!$B:$B,'[3]产值及收款计划（2026）'!S:S)</f>
        <v>#REF!</v>
      </c>
      <c r="T340" s="235" cm="1">
        <f t="array" ref="T340">_xlfn.XLOOKUP($A340&amp;$B340,'[3]产值及收款计划（2026）'!$A:$A&amp;'[3]产值及收款计划（2026）'!$B:$B,'[3]产值及收款计划（2026）'!T:T)</f>
        <v>0</v>
      </c>
      <c r="U340" s="235" cm="1">
        <f t="array" ref="U340">_xlfn.XLOOKUP($A340&amp;$B340,'[3]产值及收款计划（2026）'!$A:$A&amp;'[3]产值及收款计划（2026）'!$B:$B,'[3]产值及收款计划（2026）'!U:U)</f>
        <v>0</v>
      </c>
      <c r="V340" s="235" cm="1">
        <f t="array" ref="V340">_xlfn.XLOOKUP($A340&amp;$B340,'[3]产值及收款计划（2026）'!$A:$A&amp;'[3]产值及收款计划（2026）'!$B:$B,'[3]产值及收款计划（2026）'!V:V)</f>
        <v>37.3</v>
      </c>
      <c r="W340" s="235" t="e" cm="1">
        <f t="array" ref="W340">_xlfn.XLOOKUP($A340&amp;$B340,'[3]产值及收款计划（2026）'!$A:$A&amp;'[3]产值及收款计划（2026）'!$B:$B,'[3]产值及收款计划（2026）'!W:W)</f>
        <v>#REF!</v>
      </c>
      <c r="X340" s="235" t="e" cm="1">
        <f t="array" ref="X340">_xlfn.XLOOKUP($A340&amp;$B340,'[3]产值及收款计划（2026）'!$A:$A&amp;'[3]产值及收款计划（2026）'!$B:$B,'[3]产值及收款计划（2026）'!X:X)</f>
        <v>#REF!</v>
      </c>
      <c r="Y340" s="235" t="e" cm="1">
        <f t="array" ref="Y340">_xlfn.XLOOKUP($A340&amp;$B340,'[3]产值及收款计划（2026）'!$A:$A&amp;'[3]产值及收款计划（2026）'!$B:$B,'[3]产值及收款计划（2026）'!Y:Y)</f>
        <v>#REF!</v>
      </c>
      <c r="Z340" s="235" t="e" cm="1">
        <f t="array" ref="Z340">_xlfn.XLOOKUP($A340&amp;$B340,'[3]产值及收款计划（2026）'!$A:$A&amp;'[3]产值及收款计划（2026）'!$B:$B,'[3]产值及收款计划（2026）'!Z:Z)</f>
        <v>#REF!</v>
      </c>
      <c r="AA340" s="246" cm="1">
        <f t="array" ref="AA340">_xlfn.XLOOKUP($A340&amp;$B340,'[3]产值及收款计划（2026）'!$A:$A&amp;'[3]产值及收款计划（2026）'!$B:$B,'[3]产值及收款计划（2026）'!AA:AA)</f>
        <v>0</v>
      </c>
      <c r="AB340" s="246" cm="1">
        <f t="array" ref="AB340">_xlfn.XLOOKUP($A340&amp;$B340,'[3]产值及收款计划（2026）'!$A:$A&amp;'[3]产值及收款计划（2026）'!$B:$B,'[3]产值及收款计划（2026）'!AB:AB)</f>
        <v>0</v>
      </c>
      <c r="AC340" s="246" cm="1">
        <f t="array" ref="AC340">_xlfn.XLOOKUP($A340&amp;$B340,'[3]产值及收款计划（2026）'!$A:$A&amp;'[3]产值及收款计划（2026）'!$B:$B,'[3]产值及收款计划（2026）'!AC:AC)</f>
        <v>18.65</v>
      </c>
      <c r="AD340" s="235" cm="1">
        <f t="array" ref="AD340">_xlfn.XLOOKUP($A340&amp;$B340,'[3]产值及收款计划（2026）'!$A:$A&amp;'[3]产值及收款计划（2026）'!$B:$B,'[3]产值及收款计划（2026）'!AD:AD)</f>
        <v>16.785</v>
      </c>
      <c r="AE340" s="235" cm="1">
        <f t="array" ref="AE340">_xlfn.XLOOKUP($A340&amp;$B340,'[3]产值及收款计划（2026）'!$A:$A&amp;'[3]产值及收款计划（2026）'!$B:$B,'[3]产值及收款计划（2026）'!AE:AE)</f>
        <v>0</v>
      </c>
      <c r="AF340" s="235" cm="1">
        <f t="array" ref="AF340">_xlfn.XLOOKUP($A340&amp;$B340,'[3]产值及收款计划（2026）'!$A:$A&amp;'[3]产值及收款计划（2026）'!$B:$B,'[3]产值及收款计划（2026）'!AF:AF)</f>
        <v>0</v>
      </c>
      <c r="AG340" s="235" cm="1">
        <f t="array" ref="AG340">_xlfn.XLOOKUP($A340&amp;$B340,'[3]产值及收款计划（2026）'!$A:$A&amp;'[3]产值及收款计划（2026）'!$B:$B,'[3]产值及收款计划（2026）'!AG:AG)</f>
        <v>0</v>
      </c>
      <c r="AH340" s="235" cm="1">
        <f t="array" ref="AH340">_xlfn.XLOOKUP($A340&amp;$B340,'[3]产值及收款计划（2026）'!$A:$A&amp;'[3]产值及收款计划（2026）'!$B:$B,'[3]产值及收款计划（2026）'!AH:AH)</f>
        <v>0</v>
      </c>
      <c r="AI340" s="235" cm="1">
        <f t="array" ref="AI340">_xlfn.XLOOKUP($A340&amp;$B340,'[3]产值及收款计划（2026）'!$A:$A&amp;'[3]产值及收款计划（2026）'!$B:$B,'[3]产值及收款计划（2026）'!AI:AI)</f>
        <v>0</v>
      </c>
      <c r="AJ340" s="235" cm="1">
        <f t="array" ref="AJ340">_xlfn.XLOOKUP($A340&amp;$B340,'[3]产值及收款计划（2026）'!$A:$A&amp;'[3]产值及收款计划（2026）'!$B:$B,'[3]产值及收款计划（2026）'!AJ:AJ)</f>
        <v>0</v>
      </c>
      <c r="AK340" s="235" cm="1">
        <f t="array" ref="AK340">_xlfn.XLOOKUP($A340&amp;$B340,'[3]产值及收款计划（2026）'!$A:$A&amp;'[3]产值及收款计划（2026）'!$B:$B,'[3]产值及收款计划（2026）'!AK:AK)</f>
        <v>0</v>
      </c>
      <c r="AL340" s="235" cm="1">
        <f t="array" ref="AL340">_xlfn.XLOOKUP($A340&amp;$B340,'[3]产值及收款计划（2026）'!$A:$A&amp;'[3]产值及收款计划（2026）'!$B:$B,'[3]产值及收款计划（2026）'!AL:AL)</f>
        <v>1.865</v>
      </c>
      <c r="AM340" s="242" cm="1">
        <f t="array" ref="AM340">_xlfn.LET(_xlpm.勾选月份状态数组,TRANSPOSE('PPT(12-15页）-TOP10'!$A$3:$A$14),_xlpm.选择数据区,IF('PPT(12-15页）-TOP10'!$E$3="收款",$BA340:$BL340,$AA340:$AL340),SUM(_xlfn._xlws.FILTER(_xlpm.选择数据区,_xlpm.勾选月份状态数组,"")))</f>
        <v>16.785</v>
      </c>
      <c r="AN340" s="235">
        <f>_xlfn.XLOOKUP($C340,应收未收表!$T:$T,应收未收表!AA:AA)</f>
        <v>11</v>
      </c>
      <c r="AO340" s="235" t="s">
        <v>175</v>
      </c>
      <c r="AP340" s="235">
        <f>_xlfn.XLOOKUP($C340,应收未收表!$T:$T,应收未收表!AC:AC)</f>
        <v>11</v>
      </c>
      <c r="AQ340" s="22" t="s">
        <v>175</v>
      </c>
      <c r="AR340" s="235">
        <f>_xlfn.XLOOKUP($C340,应收未收表!$T:$T,应收未收表!AF:AF)</f>
        <v>0</v>
      </c>
      <c r="AS340" s="235" t="e" cm="1">
        <f t="array" ref="AS340">_xlfn.XLOOKUP($A340&amp;$B340,'[3]产值及收款计划（2026）'!$A:$A&amp;'[3]产值及收款计划（2026）'!$B:$B,'[3]产值及收款计划（2026）'!AS:AS)</f>
        <v>#REF!</v>
      </c>
      <c r="AT340" s="235" t="e" cm="1">
        <f t="array" ref="AT340">_xlfn.XLOOKUP($A340&amp;$B340,'[3]产值及收款计划（2026）'!$A:$A&amp;'[3]产值及收款计划（2026）'!$B:$B,'[3]产值及收款计划（2026）'!AT:AT)</f>
        <v>#REF!</v>
      </c>
      <c r="AU340" s="235" t="e" cm="1">
        <f t="array" ref="AU340">_xlfn.XLOOKUP($A340&amp;$B340,'[3]产值及收款计划（2026）'!$A:$A&amp;'[3]产值及收款计划（2026）'!$B:$B,'[3]产值及收款计划（2026）'!AU:AU)</f>
        <v>#REF!</v>
      </c>
      <c r="AV340" s="235" t="e" cm="1">
        <f t="array" ref="AV340">_xlfn.XLOOKUP($A340&amp;$B340,'[3]产值及收款计划（2026）'!$A:$A&amp;'[3]产值及收款计划（2026）'!$B:$B,'[3]产值及收款计划（2026）'!AV:AV)</f>
        <v>#REF!</v>
      </c>
      <c r="AW340" s="235" cm="1">
        <f t="array" ref="AW340">_xlfn.XLOOKUP($A340&amp;$B340,'[3]产值及收款计划（2026）'!$A:$A&amp;'[3]产值及收款计划（2026）'!$B:$B,'[3]产值及收款计划（2026）'!AW:AW)</f>
        <v>11.19</v>
      </c>
      <c r="AX340" s="235" cm="1">
        <f t="array" ref="AX340">_xlfn.XLOOKUP($A340&amp;$B340,'[3]产值及收款计划（2026）'!$A:$A&amp;'[3]产值及收款计划（2026）'!$B:$B,'[3]产值及收款计划（2026）'!AX:AX)</f>
        <v>0</v>
      </c>
      <c r="AY340" s="235" cm="1">
        <f t="array" ref="AY340">_xlfn.XLOOKUP($A340&amp;$B340,'[3]产值及收款计划（2026）'!$A:$A&amp;'[3]产值及收款计划（2026）'!$B:$B,'[3]产值及收款计划（2026）'!AY:AY)</f>
        <v>26.11</v>
      </c>
      <c r="AZ340" s="235" cm="1">
        <f t="array" ref="AZ340">_xlfn.XLOOKUP($A340&amp;$B340,'[3]产值及收款计划（2026）'!$A:$A&amp;'[3]产值及收款计划（2026）'!$B:$B,'[3]产值及收款计划（2026）'!AZ:AZ)</f>
        <v>-11.19</v>
      </c>
      <c r="BA340" s="246" cm="1">
        <f t="array" ref="BA340">_xlfn.XLOOKUP($A340&amp;$B340,'[3]产值及收款计划（2026）'!$A:$A&amp;'[3]产值及收款计划（2026）'!$B:$B,'[3]产值及收款计划（2026）'!BA:BA)</f>
        <v>0</v>
      </c>
      <c r="BB340" s="246" cm="1">
        <f t="array" ref="BB340">_xlfn.XLOOKUP($A340&amp;$B340,'[3]产值及收款计划（2026）'!$A:$A&amp;'[3]产值及收款计划（2026）'!$B:$B,'[3]产值及收款计划（2026）'!BB:BB)</f>
        <v>0</v>
      </c>
      <c r="BC340" s="246" cm="1">
        <f t="array" ref="BC340">_xlfn.XLOOKUP($A340&amp;$B340,'[3]产值及收款计划（2026）'!$A:$A&amp;'[3]产值及收款计划（2026）'!$B:$B,'[3]产值及收款计划（2026）'!BC:BC)</f>
        <v>7.46</v>
      </c>
      <c r="BD340" s="235" cm="1">
        <f t="array" ref="BD340">_xlfn.XLOOKUP($A340&amp;$B340,'[3]产值及收款计划（2026）'!$A:$A&amp;'[3]产值及收款计划（2026）'!$B:$B,'[3]产值及收款计划（2026）'!BD:BD)</f>
        <v>0</v>
      </c>
      <c r="BE340" s="235" cm="1">
        <f t="array" ref="BE340">_xlfn.XLOOKUP($A340&amp;$B340,'[3]产值及收款计划（2026）'!$A:$A&amp;'[3]产值及收款计划（2026）'!$B:$B,'[3]产值及收款计划（2026）'!BE:BE)</f>
        <v>16.785</v>
      </c>
      <c r="BF340" s="235" cm="1">
        <f t="array" ref="BF340">_xlfn.XLOOKUP($A340&amp;$B340,'[3]产值及收款计划（2026）'!$A:$A&amp;'[3]产值及收款计划（2026）'!$B:$B,'[3]产值及收款计划（2026）'!BF:BF)</f>
        <v>0</v>
      </c>
      <c r="BG340" s="235" cm="1">
        <f t="array" ref="BG340">_xlfn.XLOOKUP($A340&amp;$B340,'[3]产值及收款计划（2026）'!$A:$A&amp;'[3]产值及收款计划（2026）'!$B:$B,'[3]产值及收款计划（2026）'!BG:BG)</f>
        <v>0</v>
      </c>
      <c r="BH340" s="235" cm="1">
        <f t="array" ref="BH340">_xlfn.XLOOKUP($A340&amp;$B340,'[3]产值及收款计划（2026）'!$A:$A&amp;'[3]产值及收款计划（2026）'!$B:$B,'[3]产值及收款计划（2026）'!BH:BH)</f>
        <v>0</v>
      </c>
      <c r="BI340" s="235" cm="1">
        <f t="array" ref="BI340">_xlfn.XLOOKUP($A340&amp;$B340,'[3]产值及收款计划（2026）'!$A:$A&amp;'[3]产值及收款计划（2026）'!$B:$B,'[3]产值及收款计划（2026）'!BI:BI)</f>
        <v>0</v>
      </c>
      <c r="BJ340" s="235" cm="1">
        <f t="array" ref="BJ340">_xlfn.XLOOKUP($A340&amp;$B340,'[3]产值及收款计划（2026）'!$A:$A&amp;'[3]产值及收款计划（2026）'!$B:$B,'[3]产值及收款计划（2026）'!BJ:BJ)</f>
        <v>0</v>
      </c>
      <c r="BK340" s="235" cm="1">
        <f t="array" ref="BK340">_xlfn.XLOOKUP($A340&amp;$B340,'[3]产值及收款计划（2026）'!$A:$A&amp;'[3]产值及收款计划（2026）'!$B:$B,'[3]产值及收款计划（2026）'!BK:BK)</f>
        <v>0</v>
      </c>
      <c r="BL340" s="235" cm="1">
        <f t="array" ref="BL340">_xlfn.XLOOKUP($A340&amp;$B340,'[3]产值及收款计划（2026）'!$A:$A&amp;'[3]产值及收款计划（2026）'!$B:$B,'[3]产值及收款计划（2026）'!BL:BL)</f>
        <v>1.865</v>
      </c>
      <c r="BM340" s="235"/>
      <c r="BN340" s="235"/>
      <c r="BO340" s="235"/>
      <c r="BP340" s="235"/>
      <c r="BQ340" s="235" t="e">
        <f>_xlfn.XLOOKUP($C340,应收未收表!$AJ:$AJ,应收未收表!AK:AK)</f>
        <v>#N/A</v>
      </c>
      <c r="BR340" s="235" t="e">
        <f>_xlfn.XLOOKUP($C340,应收未收表!$AJ:$AJ,应收未收表!AL:AL)</f>
        <v>#N/A</v>
      </c>
      <c r="BS340" s="235" t="e">
        <f>_xlfn.XLOOKUP($C340,应收未收表!$AJ:$AJ,应收未收表!AM:AM)</f>
        <v>#N/A</v>
      </c>
      <c r="BT340" s="235" t="e">
        <f>_xlfn.XLOOKUP($C340,应收未收表!$AJ:$AJ,应收未收表!AN:AN)</f>
        <v>#N/A</v>
      </c>
      <c r="BU340" s="234" t="str" cm="1">
        <f t="array" ref="BU340">_xlfn.XLOOKUP($A340&amp;$B340,'[3]产值及收款计划（2026）'!$A:$A&amp;'[3]产值及收款计划（2026）'!$B:$B,'[3]产值及收款计划（2026）'!BQ:BQ)</f>
        <v>上海晟元商业保理有限公司</v>
      </c>
      <c r="BV340" s="235" t="e" cm="1">
        <f t="array" ref="BV340">_xlfn.XLOOKUP($A340&amp;$B340,'[3]产值及收款计划（2026）'!$A:$A&amp;'[3]产值及收款计划（2026）'!$B:$B,'[3]产值及收款计划（2026）'!BR:BR)</f>
        <v>#REF!</v>
      </c>
      <c r="CE340" s="235" cm="1">
        <f t="array" ref="CE340">_xlfn.XLOOKUP($A340&amp;$B340,'[3]产值及收款计划（2026）'!$A:$A&amp;'[3]产值及收款计划（2026）'!$B:$B,'[3]产值及收款计划（2026）'!CA:CA)</f>
        <v>0</v>
      </c>
      <c r="CF340" s="235" cm="1">
        <f t="array" ref="CF340">_xlfn.XLOOKUP($A340&amp;$B340,'[3]产值及收款计划（2026）'!$A:$A&amp;'[3]产值及收款计划（2026）'!$B:$B,'[3]产值及收款计划（2026）'!CB:CB)</f>
        <v>0</v>
      </c>
      <c r="CG340" s="235" cm="1">
        <f t="array" ref="CG340">_xlfn.XLOOKUP($A340&amp;$B340,'[3]产值及收款计划（2026）'!$A:$A&amp;'[3]产值及收款计划（2026）'!$B:$B,'[3]产值及收款计划（2026）'!CC:CC)</f>
        <v>0</v>
      </c>
      <c r="CH340" s="235" cm="1">
        <f t="array" ref="CH340">_xlfn.XLOOKUP($A340&amp;$B340,'[3]产值及收款计划（2026）'!$A:$A&amp;'[3]产值及收款计划（2026）'!$B:$B,'[3]产值及收款计划（2026）'!CD:CD)</f>
        <v>0</v>
      </c>
      <c r="CI340" s="235" cm="1">
        <f t="array" ref="CI340">_xlfn.XLOOKUP($A340&amp;$B340,'[3]产值及收款计划（2026）'!$A:$A&amp;'[3]产值及收款计划（2026）'!$B:$B,'[3]产值及收款计划（2026）'!CE:CE)</f>
        <v>0</v>
      </c>
      <c r="CJ340" s="235" cm="1">
        <f t="array" ref="CJ340">_xlfn.XLOOKUP($A340&amp;$B340,'[3]产值及收款计划（2026）'!$A:$A&amp;'[3]产值及收款计划（2026）'!$B:$B,'[3]产值及收款计划（2026）'!CF:CF)</f>
        <v>0</v>
      </c>
      <c r="CK340" s="235" cm="1">
        <f t="array" ref="CK340">_xlfn.XLOOKUP($A340&amp;$B340,'[3]产值及收款计划（2026）'!$A:$A&amp;'[3]产值及收款计划（2026）'!$B:$B,'[3]产值及收款计划（2026）'!CG:CG)</f>
        <v>0</v>
      </c>
      <c r="CL340" s="235" cm="1">
        <f t="array" ref="CL340">_xlfn.XLOOKUP($A340&amp;$B340,'[3]产值及收款计划（2026）'!$A:$A&amp;'[3]产值及收款计划（2026）'!$B:$B,'[3]产值及收款计划（2026）'!CH:CH)</f>
        <v>0</v>
      </c>
      <c r="CM340" s="235" cm="1">
        <f t="array" ref="CM340">_xlfn.XLOOKUP($A340&amp;$B340,'[3]产值及收款计划（2026）'!$A:$A&amp;'[3]产值及收款计划（2026）'!$B:$B,'[3]产值及收款计划（2026）'!CI:CI)</f>
        <v>0</v>
      </c>
      <c r="CN340" s="235" cm="1">
        <f t="array" ref="CN340">_xlfn.XLOOKUP($A340&amp;$B340,'[3]产值及收款计划（2026）'!$A:$A&amp;'[3]产值及收款计划（2026）'!$B:$B,'[3]产值及收款计划（2026）'!CJ:CJ)</f>
        <v>0</v>
      </c>
      <c r="CO340" s="235" cm="1">
        <f t="array" ref="CO340">_xlfn.XLOOKUP($A340&amp;$B340,'[3]产值及收款计划（2026）'!$A:$A&amp;'[3]产值及收款计划（2026）'!$B:$B,'[3]产值及收款计划（2026）'!CK:CK)</f>
        <v>0</v>
      </c>
      <c r="CP340" s="235" cm="1">
        <f t="array" ref="CP340">_xlfn.XLOOKUP($A340&amp;$B340,'[3]产值及收款计划（2026）'!$A:$A&amp;'[3]产值及收款计划（2026）'!$B:$B,'[3]产值及收款计划（2026）'!CL:CL)</f>
        <v>0</v>
      </c>
      <c r="DE340" s="235" cm="1">
        <f t="array" ref="DE340">_xlfn.XLOOKUP($A340&amp;$B340,'[3]产值及收款计划（2026）'!$A:$A&amp;'[3]产值及收款计划（2026）'!$B:$B,'[3]产值及收款计划（2026）'!DA:DA)</f>
        <v>0</v>
      </c>
      <c r="DF340" s="235" cm="1">
        <f t="array" ref="DF340">_xlfn.XLOOKUP($A340&amp;$B340,'[3]产值及收款计划（2026）'!$A:$A&amp;'[3]产值及收款计划（2026）'!$B:$B,'[3]产值及收款计划（2026）'!DB:DB)</f>
        <v>0</v>
      </c>
      <c r="DG340" s="235" cm="1">
        <f t="array" ref="DG340">_xlfn.XLOOKUP($A340&amp;$B340,'[3]产值及收款计划（2026）'!$A:$A&amp;'[3]产值及收款计划（2026）'!$B:$B,'[3]产值及收款计划（2026）'!DC:DC)</f>
        <v>0</v>
      </c>
      <c r="DH340" s="235" cm="1">
        <f t="array" ref="DH340">_xlfn.XLOOKUP($A340&amp;$B340,'[3]产值及收款计划（2026）'!$A:$A&amp;'[3]产值及收款计划（2026）'!$B:$B,'[3]产值及收款计划（2026）'!DD:DD)</f>
        <v>0</v>
      </c>
      <c r="DI340" s="235" cm="1">
        <f t="array" ref="DI340">_xlfn.XLOOKUP($A340&amp;$B340,'[3]产值及收款计划（2026）'!$A:$A&amp;'[3]产值及收款计划（2026）'!$B:$B,'[3]产值及收款计划（2026）'!DE:DE)</f>
        <v>0</v>
      </c>
      <c r="DJ340" s="235" cm="1">
        <f t="array" ref="DJ340">_xlfn.XLOOKUP($A340&amp;$B340,'[3]产值及收款计划（2026）'!$A:$A&amp;'[3]产值及收款计划（2026）'!$B:$B,'[3]产值及收款计划（2026）'!DF:DF)</f>
        <v>0</v>
      </c>
      <c r="DK340" s="235" cm="1">
        <f t="array" ref="DK340">_xlfn.XLOOKUP($A340&amp;$B340,'[3]产值及收款计划（2026）'!$A:$A&amp;'[3]产值及收款计划（2026）'!$B:$B,'[3]产值及收款计划（2026）'!DG:DG)</f>
        <v>0</v>
      </c>
      <c r="DL340" s="235" cm="1">
        <f t="array" ref="DL340">_xlfn.XLOOKUP($A340&amp;$B340,'[3]产值及收款计划（2026）'!$A:$A&amp;'[3]产值及收款计划（2026）'!$B:$B,'[3]产值及收款计划（2026）'!DH:DH)</f>
        <v>0</v>
      </c>
      <c r="DM340" s="235" cm="1">
        <f t="array" ref="DM340">_xlfn.XLOOKUP($A340&amp;$B340,'[3]产值及收款计划（2026）'!$A:$A&amp;'[3]产值及收款计划（2026）'!$B:$B,'[3]产值及收款计划（2026）'!DI:DI)</f>
        <v>0</v>
      </c>
      <c r="DN340" s="235" cm="1">
        <f t="array" ref="DN340">_xlfn.XLOOKUP($A340&amp;$B340,'[3]产值及收款计划（2026）'!$A:$A&amp;'[3]产值及收款计划（2026）'!$B:$B,'[3]产值及收款计划（2026）'!DJ:DJ)</f>
        <v>0</v>
      </c>
      <c r="DO340" s="235" cm="1">
        <f t="array" ref="DO340">_xlfn.XLOOKUP($A340&amp;$B340,'[3]产值及收款计划（2026）'!$A:$A&amp;'[3]产值及收款计划（2026）'!$B:$B,'[3]产值及收款计划（2026）'!DK:DK)</f>
        <v>0</v>
      </c>
      <c r="DP340" s="235" cm="1">
        <f t="array" ref="DP340">_xlfn.XLOOKUP($A340&amp;$B340,'[3]产值及收款计划（2026）'!$A:$A&amp;'[3]产值及收款计划（2026）'!$B:$B,'[3]产值及收款计划（2026）'!DL:DL)</f>
        <v>0</v>
      </c>
      <c r="DQ340" s="243"/>
      <c r="DR340" s="229"/>
    </row>
    <row r="341" ht="20.25" spans="1:122">
      <c r="A341" s="233">
        <f t="shared" si="21"/>
        <v>49</v>
      </c>
      <c r="B341" s="233" t="s">
        <v>27</v>
      </c>
      <c r="C341" s="234" t="str" cm="1">
        <f t="array" ref="C341">_xlfn.XLOOKUP($A341&amp;$B341,'[3]产值及收款计划（2026）'!$A:$A&amp;'[3]产值及收款计划（2026）'!$B:$B,'[3]产值及收款计划（2026）'!C:C)</f>
        <v>C0CJSG-FW-W-2025080</v>
      </c>
      <c r="D341" s="234" t="str" cm="1">
        <f t="array" ref="D341">_xlfn.XLOOKUP($A341&amp;$B341,'[3]产值及收款计划（2026）'!$A:$A&amp;'[3]产值及收款计划（2026）'!$B:$B,'[3]产值及收款计划（2026）'!D:D)</f>
        <v>源点大厦机房 安全建设设备系统采购合同</v>
      </c>
      <c r="E341" s="235" cm="1">
        <f t="array" ref="E341">_xlfn.XLOOKUP($A341&amp;$B341,'[3]产值及收款计划（2026）'!$A:$A&amp;'[3]产值及收款计划（2026）'!$B:$B,'[3]产值及收款计划（2026）'!E:E)</f>
        <v>8.09</v>
      </c>
      <c r="F341" s="235" cm="1">
        <f t="array" ref="F341">_xlfn.XLOOKUP($A341&amp;$B341,'[3]产值及收款计划（2026）'!$A:$A&amp;'[3]产值及收款计划（2026）'!$B:$B,'[3]产值及收款计划（2026）'!F:F)</f>
        <v>8.09</v>
      </c>
      <c r="G341" s="235" cm="1">
        <f t="array" ref="G341">_xlfn.XLOOKUP($A341&amp;$B341,'[3]产值及收款计划（2026）'!$A:$A&amp;'[3]产值及收款计划（2026）'!$B:$B,'[3]产值及收款计划（2026）'!G:G)</f>
        <v>12.07</v>
      </c>
      <c r="H341" s="235" cm="1">
        <f t="array" ref="H341">_xlfn.XLOOKUP($A341&amp;$B341,'[3]产值及收款计划（2026）'!$A:$A&amp;'[3]产值及收款计划（2026）'!$B:$B,'[3]产值及收款计划（2026）'!H:H)</f>
        <v>0.89</v>
      </c>
      <c r="I341" s="236" cm="1">
        <f t="array" ref="I341">_xlfn.XLOOKUP($A341&amp;$B341,'[3]产值及收款计划（2026）'!$A:$A&amp;'[3]产值及收款计划（2026）'!$B:$B,'[3]产值及收款计划（2026）'!I:I)</f>
        <v>0.110012360939431</v>
      </c>
      <c r="J341" s="237" cm="1">
        <f t="array" ref="J341">_xlfn.XLOOKUP($A341&amp;$B341,'[3]产值及收款计划（2026）'!$A:$A&amp;'[3]产值及收款计划（2026）'!$B:$B,'[3]产值及收款计划（2026）'!J:J)</f>
        <v>0.13</v>
      </c>
      <c r="K341" s="235" t="e" cm="1">
        <f t="array" ref="K341">_xlfn.XLOOKUP($A341&amp;$B341,'[3]产值及收款计划（2026）'!$A:$A&amp;'[3]产值及收款计划（2026）'!$B:$B,'[3]产值及收款计划（2026）'!K:K)</f>
        <v>#REF!</v>
      </c>
      <c r="L341" s="235" t="e" cm="1">
        <f t="array" ref="L341">_xlfn.XLOOKUP($A341&amp;$B341,'[3]产值及收款计划（2026）'!$A:$A&amp;'[3]产值及收款计划（2026）'!$B:$B,'[3]产值及收款计划（2026）'!L:L)</f>
        <v>#REF!</v>
      </c>
      <c r="M341" s="235" t="str" cm="1">
        <f t="array" ref="M341">_xlfn.XLOOKUP($A341&amp;$B341,'[3]产值及收款计划（2026）'!$A:$A&amp;'[3]产值及收款计划（2026）'!$B:$B,'[3]产值及收款计划（2026）'!M:M)</f>
        <v>主导</v>
      </c>
      <c r="N341" s="235" cm="1">
        <f t="array" ref="N341">_xlfn.XLOOKUP($A341&amp;$B341,'[3]产值及收款计划（2026）'!$A:$A&amp;'[3]产值及收款计划（2026）'!$B:$B,'[3]产值及收款计划（2026）'!N:N)</f>
        <v>0</v>
      </c>
      <c r="O341" s="235" t="str" cm="1">
        <f t="array" ref="O341">_xlfn.XLOOKUP($A341&amp;$B341,'[3]产值及收款计划（2026）'!$A:$A&amp;'[3]产值及收款计划（2026）'!$B:$B,'[3]产值及收款计划（2026）'!O:O)</f>
        <v>邓惠洁</v>
      </c>
      <c r="P341" s="234" t="str" cm="1">
        <f t="array" ref="P341">_xlfn.XLOOKUP($A341&amp;$B341,'[3]产值及收款计划（2026）'!$A:$A&amp;'[3]产值及收款计划（2026）'!$B:$B,'[3]产值及收款计划（2026）'!P:P)</f>
        <v>25已完结</v>
      </c>
      <c r="Q341" s="235" t="e" cm="1">
        <f t="array" ref="Q341">_xlfn.XLOOKUP($A341&amp;$B341,'[3]产值及收款计划（2026）'!$A:$A&amp;'[3]产值及收款计划（2026）'!$B:$B,'[3]产值及收款计划（2026）'!Q:Q)</f>
        <v>#REF!</v>
      </c>
      <c r="R341" s="235" t="e" cm="1">
        <f t="array" ref="R341">_xlfn.XLOOKUP($A341&amp;$B341,'[3]产值及收款计划（2026）'!$A:$A&amp;'[3]产值及收款计划（2026）'!$B:$B,'[3]产值及收款计划（2026）'!R:R)</f>
        <v>#REF!</v>
      </c>
      <c r="S341" s="235" t="e" cm="1">
        <f t="array" ref="S341">_xlfn.XLOOKUP($A341&amp;$B341,'[3]产值及收款计划（2026）'!$A:$A&amp;'[3]产值及收款计划（2026）'!$B:$B,'[3]产值及收款计划（2026）'!S:S)</f>
        <v>#REF!</v>
      </c>
      <c r="T341" s="235" cm="1">
        <f t="array" ref="T341">_xlfn.XLOOKUP($A341&amp;$B341,'[3]产值及收款计划（2026）'!$A:$A&amp;'[3]产值及收款计划（2026）'!$B:$B,'[3]产值及收款计划（2026）'!T:T)</f>
        <v>8.09</v>
      </c>
      <c r="U341" s="235" cm="1">
        <f t="array" ref="U341">_xlfn.XLOOKUP($A341&amp;$B341,'[3]产值及收款计划（2026）'!$A:$A&amp;'[3]产值及收款计划（2026）'!$B:$B,'[3]产值及收款计划（2026）'!U:U)</f>
        <v>0</v>
      </c>
      <c r="V341" s="235" cm="1">
        <f t="array" ref="V341">_xlfn.XLOOKUP($A341&amp;$B341,'[3]产值及收款计划（2026）'!$A:$A&amp;'[3]产值及收款计划（2026）'!$B:$B,'[3]产值及收款计划（2026）'!V:V)</f>
        <v>0</v>
      </c>
      <c r="W341" s="235" t="e" cm="1">
        <f t="array" ref="W341">_xlfn.XLOOKUP($A341&amp;$B341,'[3]产值及收款计划（2026）'!$A:$A&amp;'[3]产值及收款计划（2026）'!$B:$B,'[3]产值及收款计划（2026）'!W:W)</f>
        <v>#REF!</v>
      </c>
      <c r="X341" s="235" t="e" cm="1">
        <f t="array" ref="X341">_xlfn.XLOOKUP($A341&amp;$B341,'[3]产值及收款计划（2026）'!$A:$A&amp;'[3]产值及收款计划（2026）'!$B:$B,'[3]产值及收款计划（2026）'!X:X)</f>
        <v>#REF!</v>
      </c>
      <c r="Y341" s="235" t="e" cm="1">
        <f t="array" ref="Y341">_xlfn.XLOOKUP($A341&amp;$B341,'[3]产值及收款计划（2026）'!$A:$A&amp;'[3]产值及收款计划（2026）'!$B:$B,'[3]产值及收款计划（2026）'!Y:Y)</f>
        <v>#REF!</v>
      </c>
      <c r="Z341" s="235" t="e" cm="1">
        <f t="array" ref="Z341">_xlfn.XLOOKUP($A341&amp;$B341,'[3]产值及收款计划（2026）'!$A:$A&amp;'[3]产值及收款计划（2026）'!$B:$B,'[3]产值及收款计划（2026）'!Z:Z)</f>
        <v>#REF!</v>
      </c>
      <c r="AA341" s="235" cm="1">
        <f t="array" ref="AA341">_xlfn.XLOOKUP($A341&amp;$B341,'[3]产值及收款计划（2026）'!$A:$A&amp;'[3]产值及收款计划（2026）'!$B:$B,'[3]产值及收款计划（2026）'!AA:AA)</f>
        <v>0</v>
      </c>
      <c r="AB341" s="235" cm="1">
        <f t="array" ref="AB341">_xlfn.XLOOKUP($A341&amp;$B341,'[3]产值及收款计划（2026）'!$A:$A&amp;'[3]产值及收款计划（2026）'!$B:$B,'[3]产值及收款计划（2026）'!AB:AB)</f>
        <v>0</v>
      </c>
      <c r="AC341" s="235" cm="1">
        <f t="array" ref="AC341">_xlfn.XLOOKUP($A341&amp;$B341,'[3]产值及收款计划（2026）'!$A:$A&amp;'[3]产值及收款计划（2026）'!$B:$B,'[3]产值及收款计划（2026）'!AC:AC)</f>
        <v>0</v>
      </c>
      <c r="AD341" s="235" cm="1">
        <f t="array" ref="AD341">_xlfn.XLOOKUP($A341&amp;$B341,'[3]产值及收款计划（2026）'!$A:$A&amp;'[3]产值及收款计划（2026）'!$B:$B,'[3]产值及收款计划（2026）'!AD:AD)</f>
        <v>0</v>
      </c>
      <c r="AE341" s="235" cm="1">
        <f t="array" ref="AE341">_xlfn.XLOOKUP($A341&amp;$B341,'[3]产值及收款计划（2026）'!$A:$A&amp;'[3]产值及收款计划（2026）'!$B:$B,'[3]产值及收款计划（2026）'!AE:AE)</f>
        <v>0</v>
      </c>
      <c r="AF341" s="235" cm="1">
        <f t="array" ref="AF341">_xlfn.XLOOKUP($A341&amp;$B341,'[3]产值及收款计划（2026）'!$A:$A&amp;'[3]产值及收款计划（2026）'!$B:$B,'[3]产值及收款计划（2026）'!AF:AF)</f>
        <v>0</v>
      </c>
      <c r="AG341" s="235" cm="1">
        <f t="array" ref="AG341">_xlfn.XLOOKUP($A341&amp;$B341,'[3]产值及收款计划（2026）'!$A:$A&amp;'[3]产值及收款计划（2026）'!$B:$B,'[3]产值及收款计划（2026）'!AG:AG)</f>
        <v>0</v>
      </c>
      <c r="AH341" s="235" cm="1">
        <f t="array" ref="AH341">_xlfn.XLOOKUP($A341&amp;$B341,'[3]产值及收款计划（2026）'!$A:$A&amp;'[3]产值及收款计划（2026）'!$B:$B,'[3]产值及收款计划（2026）'!AH:AH)</f>
        <v>0</v>
      </c>
      <c r="AI341" s="235" cm="1">
        <f t="array" ref="AI341">_xlfn.XLOOKUP($A341&amp;$B341,'[3]产值及收款计划（2026）'!$A:$A&amp;'[3]产值及收款计划（2026）'!$B:$B,'[3]产值及收款计划（2026）'!AI:AI)</f>
        <v>0</v>
      </c>
      <c r="AJ341" s="235" cm="1">
        <f t="array" ref="AJ341">_xlfn.XLOOKUP($A341&amp;$B341,'[3]产值及收款计划（2026）'!$A:$A&amp;'[3]产值及收款计划（2026）'!$B:$B,'[3]产值及收款计划（2026）'!AJ:AJ)</f>
        <v>0</v>
      </c>
      <c r="AK341" s="235" cm="1">
        <f t="array" ref="AK341">_xlfn.XLOOKUP($A341&amp;$B341,'[3]产值及收款计划（2026）'!$A:$A&amp;'[3]产值及收款计划（2026）'!$B:$B,'[3]产值及收款计划（2026）'!AK:AK)</f>
        <v>0</v>
      </c>
      <c r="AL341" s="235" cm="1">
        <f t="array" ref="AL341">_xlfn.XLOOKUP($A341&amp;$B341,'[3]产值及收款计划（2026）'!$A:$A&amp;'[3]产值及收款计划（2026）'!$B:$B,'[3]产值及收款计划（2026）'!AL:AL)</f>
        <v>0</v>
      </c>
      <c r="AM341" s="242" cm="1">
        <f t="array" ref="AM341">_xlfn.LET(_xlpm.勾选月份状态数组,TRANSPOSE('PPT(12-15页）-TOP10'!$A$3:$A$14),_xlpm.选择数据区,IF('PPT(12-15页）-TOP10'!$E$3="收款",$BA341:$BL341,$AA341:$AL341),SUM(_xlfn._xlws.FILTER(_xlpm.选择数据区,_xlpm.勾选月份状态数组,"")))</f>
        <v>0</v>
      </c>
      <c r="AN341" s="235" t="e">
        <f>_xlfn.XLOOKUP($C341,应收未收表!$T:$T,应收未收表!AA:AA)</f>
        <v>#N/A</v>
      </c>
      <c r="AO341" s="235" t="e">
        <f>_xlfn.XLOOKUP($C341,应收未收表!$T:$T,应收未收表!AB:AB)</f>
        <v>#N/A</v>
      </c>
      <c r="AP341" s="235" t="e">
        <f>_xlfn.XLOOKUP($C341,应收未收表!$T:$T,应收未收表!AC:AC)</f>
        <v>#N/A</v>
      </c>
      <c r="AQ341" s="235" t="e">
        <f>_xlfn.XLOOKUP($C341,应收未收表!$T:$T,应收未收表!AE:AE)</f>
        <v>#N/A</v>
      </c>
      <c r="AR341" s="235" t="e">
        <f>_xlfn.XLOOKUP($C341,应收未收表!$T:$T,应收未收表!AF:AF)</f>
        <v>#N/A</v>
      </c>
      <c r="AS341" s="235" t="e" cm="1">
        <f t="array" ref="AS341">_xlfn.XLOOKUP($A341&amp;$B341,'[3]产值及收款计划（2026）'!$A:$A&amp;'[3]产值及收款计划（2026）'!$B:$B,'[3]产值及收款计划（2026）'!AS:AS)</f>
        <v>#REF!</v>
      </c>
      <c r="AT341" s="235" t="e" cm="1">
        <f t="array" ref="AT341">_xlfn.XLOOKUP($A341&amp;$B341,'[3]产值及收款计划（2026）'!$A:$A&amp;'[3]产值及收款计划（2026）'!$B:$B,'[3]产值及收款计划（2026）'!AT:AT)</f>
        <v>#REF!</v>
      </c>
      <c r="AU341" s="235" t="e" cm="1">
        <f t="array" ref="AU341">_xlfn.XLOOKUP($A341&amp;$B341,'[3]产值及收款计划（2026）'!$A:$A&amp;'[3]产值及收款计划（2026）'!$B:$B,'[3]产值及收款计划（2026）'!AU:AU)</f>
        <v>#REF!</v>
      </c>
      <c r="AV341" s="235" t="e" cm="1">
        <f t="array" ref="AV341">_xlfn.XLOOKUP($A341&amp;$B341,'[3]产值及收款计划（2026）'!$A:$A&amp;'[3]产值及收款计划（2026）'!$B:$B,'[3]产值及收款计划（2026）'!AV:AV)</f>
        <v>#REF!</v>
      </c>
      <c r="AW341" s="235" cm="1">
        <f t="array" ref="AW341">_xlfn.XLOOKUP($A341&amp;$B341,'[3]产值及收款计划（2026）'!$A:$A&amp;'[3]产值及收款计划（2026）'!$B:$B,'[3]产值及收款计划（2026）'!AW:AW)</f>
        <v>0</v>
      </c>
      <c r="AX341" s="235" cm="1">
        <f t="array" ref="AX341">_xlfn.XLOOKUP($A341&amp;$B341,'[3]产值及收款计划（2026）'!$A:$A&amp;'[3]产值及收款计划（2026）'!$B:$B,'[3]产值及收款计划（2026）'!AX:AX)</f>
        <v>8.09</v>
      </c>
      <c r="AY341" s="235" cm="1">
        <f t="array" ref="AY341">_xlfn.XLOOKUP($A341&amp;$B341,'[3]产值及收款计划（2026）'!$A:$A&amp;'[3]产值及收款计划（2026）'!$B:$B,'[3]产值及收款计划（2026）'!AY:AY)</f>
        <v>0</v>
      </c>
      <c r="AZ341" s="235" cm="1">
        <f t="array" ref="AZ341">_xlfn.XLOOKUP($A341&amp;$B341,'[3]产值及收款计划（2026）'!$A:$A&amp;'[3]产值及收款计划（2026）'!$B:$B,'[3]产值及收款计划（2026）'!AZ:AZ)</f>
        <v>0</v>
      </c>
      <c r="BA341" s="235" cm="1">
        <f t="array" ref="BA341">_xlfn.XLOOKUP($A341&amp;$B341,'[3]产值及收款计划（2026）'!$A:$A&amp;'[3]产值及收款计划（2026）'!$B:$B,'[3]产值及收款计划（2026）'!BA:BA)</f>
        <v>8.09</v>
      </c>
      <c r="BB341" s="235" cm="1">
        <f t="array" ref="BB341">_xlfn.XLOOKUP($A341&amp;$B341,'[3]产值及收款计划（2026）'!$A:$A&amp;'[3]产值及收款计划（2026）'!$B:$B,'[3]产值及收款计划（2026）'!BB:BB)</f>
        <v>0</v>
      </c>
      <c r="BC341" s="235" cm="1">
        <f t="array" ref="BC341">_xlfn.XLOOKUP($A341&amp;$B341,'[3]产值及收款计划（2026）'!$A:$A&amp;'[3]产值及收款计划（2026）'!$B:$B,'[3]产值及收款计划（2026）'!BC:BC)</f>
        <v>0</v>
      </c>
      <c r="BD341" s="235" cm="1">
        <f t="array" ref="BD341">_xlfn.XLOOKUP($A341&amp;$B341,'[3]产值及收款计划（2026）'!$A:$A&amp;'[3]产值及收款计划（2026）'!$B:$B,'[3]产值及收款计划（2026）'!BD:BD)</f>
        <v>0</v>
      </c>
      <c r="BE341" s="235" cm="1">
        <f t="array" ref="BE341">_xlfn.XLOOKUP($A341&amp;$B341,'[3]产值及收款计划（2026）'!$A:$A&amp;'[3]产值及收款计划（2026）'!$B:$B,'[3]产值及收款计划（2026）'!BE:BE)</f>
        <v>0</v>
      </c>
      <c r="BF341" s="235" cm="1">
        <f t="array" ref="BF341">_xlfn.XLOOKUP($A341&amp;$B341,'[3]产值及收款计划（2026）'!$A:$A&amp;'[3]产值及收款计划（2026）'!$B:$B,'[3]产值及收款计划（2026）'!BF:BF)</f>
        <v>0</v>
      </c>
      <c r="BG341" s="235" cm="1">
        <f t="array" ref="BG341">_xlfn.XLOOKUP($A341&amp;$B341,'[3]产值及收款计划（2026）'!$A:$A&amp;'[3]产值及收款计划（2026）'!$B:$B,'[3]产值及收款计划（2026）'!BG:BG)</f>
        <v>0</v>
      </c>
      <c r="BH341" s="235" cm="1">
        <f t="array" ref="BH341">_xlfn.XLOOKUP($A341&amp;$B341,'[3]产值及收款计划（2026）'!$A:$A&amp;'[3]产值及收款计划（2026）'!$B:$B,'[3]产值及收款计划（2026）'!BH:BH)</f>
        <v>0</v>
      </c>
      <c r="BI341" s="235" cm="1">
        <f t="array" ref="BI341">_xlfn.XLOOKUP($A341&amp;$B341,'[3]产值及收款计划（2026）'!$A:$A&amp;'[3]产值及收款计划（2026）'!$B:$B,'[3]产值及收款计划（2026）'!BI:BI)</f>
        <v>0</v>
      </c>
      <c r="BJ341" s="235" cm="1">
        <f t="array" ref="BJ341">_xlfn.XLOOKUP($A341&amp;$B341,'[3]产值及收款计划（2026）'!$A:$A&amp;'[3]产值及收款计划（2026）'!$B:$B,'[3]产值及收款计划（2026）'!BJ:BJ)</f>
        <v>0</v>
      </c>
      <c r="BK341" s="235" cm="1">
        <f t="array" ref="BK341">_xlfn.XLOOKUP($A341&amp;$B341,'[3]产值及收款计划（2026）'!$A:$A&amp;'[3]产值及收款计划（2026）'!$B:$B,'[3]产值及收款计划（2026）'!BK:BK)</f>
        <v>0</v>
      </c>
      <c r="BL341" s="235" cm="1">
        <f t="array" ref="BL341">_xlfn.XLOOKUP($A341&amp;$B341,'[3]产值及收款计划（2026）'!$A:$A&amp;'[3]产值及收款计划（2026）'!$B:$B,'[3]产值及收款计划（2026）'!BL:BL)</f>
        <v>0</v>
      </c>
      <c r="BM341" s="235"/>
      <c r="BN341" s="235"/>
      <c r="BO341" s="235"/>
      <c r="BP341" s="235"/>
      <c r="BQ341" s="235" t="e">
        <f>_xlfn.XLOOKUP($C341,应收未收表!$AJ:$AJ,应收未收表!AK:AK)</f>
        <v>#N/A</v>
      </c>
      <c r="BR341" s="235" t="e">
        <f>_xlfn.XLOOKUP($C341,应收未收表!$AJ:$AJ,应收未收表!AL:AL)</f>
        <v>#N/A</v>
      </c>
      <c r="BS341" s="235" t="e">
        <f>_xlfn.XLOOKUP($C341,应收未收表!$AJ:$AJ,应收未收表!AM:AM)</f>
        <v>#N/A</v>
      </c>
      <c r="BT341" s="235" t="e">
        <f>_xlfn.XLOOKUP($C341,应收未收表!$AJ:$AJ,应收未收表!AN:AN)</f>
        <v>#N/A</v>
      </c>
      <c r="BU341" s="234" t="str" cm="1">
        <f t="array" ref="BU341">_xlfn.XLOOKUP($A341&amp;$B341,'[3]产值及收款计划（2026）'!$A:$A&amp;'[3]产值及收款计划（2026）'!$B:$B,'[3]产值及收款计划（2026）'!BQ:BQ)</f>
        <v>上海城建数字产业集团有限公司</v>
      </c>
      <c r="BV341" s="235" t="e" cm="1">
        <f t="array" ref="BV341">_xlfn.XLOOKUP($A341&amp;$B341,'[3]产值及收款计划（2026）'!$A:$A&amp;'[3]产值及收款计划（2026）'!$B:$B,'[3]产值及收款计划（2026）'!BR:BR)</f>
        <v>#REF!</v>
      </c>
      <c r="CE341" s="235" cm="1">
        <f t="array" ref="CE341">_xlfn.XLOOKUP($A341&amp;$B341,'[3]产值及收款计划（2026）'!$A:$A&amp;'[3]产值及收款计划（2026）'!$B:$B,'[3]产值及收款计划（2026）'!CA:CA)</f>
        <v>0</v>
      </c>
      <c r="CF341" s="235" cm="1">
        <f t="array" ref="CF341">_xlfn.XLOOKUP($A341&amp;$B341,'[3]产值及收款计划（2026）'!$A:$A&amp;'[3]产值及收款计划（2026）'!$B:$B,'[3]产值及收款计划（2026）'!CB:CB)</f>
        <v>0</v>
      </c>
      <c r="CG341" s="235" cm="1">
        <f t="array" ref="CG341">_xlfn.XLOOKUP($A341&amp;$B341,'[3]产值及收款计划（2026）'!$A:$A&amp;'[3]产值及收款计划（2026）'!$B:$B,'[3]产值及收款计划（2026）'!CC:CC)</f>
        <v>0</v>
      </c>
      <c r="CH341" s="235" cm="1">
        <f t="array" ref="CH341">_xlfn.XLOOKUP($A341&amp;$B341,'[3]产值及收款计划（2026）'!$A:$A&amp;'[3]产值及收款计划（2026）'!$B:$B,'[3]产值及收款计划（2026）'!CD:CD)</f>
        <v>0</v>
      </c>
      <c r="CI341" s="235" cm="1">
        <f t="array" ref="CI341">_xlfn.XLOOKUP($A341&amp;$B341,'[3]产值及收款计划（2026）'!$A:$A&amp;'[3]产值及收款计划（2026）'!$B:$B,'[3]产值及收款计划（2026）'!CE:CE)</f>
        <v>0</v>
      </c>
      <c r="CJ341" s="235" cm="1">
        <f t="array" ref="CJ341">_xlfn.XLOOKUP($A341&amp;$B341,'[3]产值及收款计划（2026）'!$A:$A&amp;'[3]产值及收款计划（2026）'!$B:$B,'[3]产值及收款计划（2026）'!CF:CF)</f>
        <v>0</v>
      </c>
      <c r="CK341" s="235" cm="1">
        <f t="array" ref="CK341">_xlfn.XLOOKUP($A341&amp;$B341,'[3]产值及收款计划（2026）'!$A:$A&amp;'[3]产值及收款计划（2026）'!$B:$B,'[3]产值及收款计划（2026）'!CG:CG)</f>
        <v>0</v>
      </c>
      <c r="CL341" s="235" cm="1">
        <f t="array" ref="CL341">_xlfn.XLOOKUP($A341&amp;$B341,'[3]产值及收款计划（2026）'!$A:$A&amp;'[3]产值及收款计划（2026）'!$B:$B,'[3]产值及收款计划（2026）'!CH:CH)</f>
        <v>0</v>
      </c>
      <c r="CM341" s="235" cm="1">
        <f t="array" ref="CM341">_xlfn.XLOOKUP($A341&amp;$B341,'[3]产值及收款计划（2026）'!$A:$A&amp;'[3]产值及收款计划（2026）'!$B:$B,'[3]产值及收款计划（2026）'!CI:CI)</f>
        <v>0</v>
      </c>
      <c r="CN341" s="235" cm="1">
        <f t="array" ref="CN341">_xlfn.XLOOKUP($A341&amp;$B341,'[3]产值及收款计划（2026）'!$A:$A&amp;'[3]产值及收款计划（2026）'!$B:$B,'[3]产值及收款计划（2026）'!CJ:CJ)</f>
        <v>0</v>
      </c>
      <c r="CO341" s="235" cm="1">
        <f t="array" ref="CO341">_xlfn.XLOOKUP($A341&amp;$B341,'[3]产值及收款计划（2026）'!$A:$A&amp;'[3]产值及收款计划（2026）'!$B:$B,'[3]产值及收款计划（2026）'!CK:CK)</f>
        <v>0</v>
      </c>
      <c r="CP341" s="235" cm="1">
        <f t="array" ref="CP341">_xlfn.XLOOKUP($A341&amp;$B341,'[3]产值及收款计划（2026）'!$A:$A&amp;'[3]产值及收款计划（2026）'!$B:$B,'[3]产值及收款计划（2026）'!CL:CL)</f>
        <v>0</v>
      </c>
      <c r="DE341" s="235" cm="1">
        <f t="array" ref="DE341">_xlfn.XLOOKUP($A341&amp;$B341,'[3]产值及收款计划（2026）'!$A:$A&amp;'[3]产值及收款计划（2026）'!$B:$B,'[3]产值及收款计划（2026）'!DA:DA)</f>
        <v>8.09</v>
      </c>
      <c r="DF341" s="235" cm="1">
        <f t="array" ref="DF341">_xlfn.XLOOKUP($A341&amp;$B341,'[3]产值及收款计划（2026）'!$A:$A&amp;'[3]产值及收款计划（2026）'!$B:$B,'[3]产值及收款计划（2026）'!DB:DB)</f>
        <v>0</v>
      </c>
      <c r="DG341" s="235" cm="1">
        <f t="array" ref="DG341">_xlfn.XLOOKUP($A341&amp;$B341,'[3]产值及收款计划（2026）'!$A:$A&amp;'[3]产值及收款计划（2026）'!$B:$B,'[3]产值及收款计划（2026）'!DC:DC)</f>
        <v>0</v>
      </c>
      <c r="DH341" s="235" cm="1">
        <f t="array" ref="DH341">_xlfn.XLOOKUP($A341&amp;$B341,'[3]产值及收款计划（2026）'!$A:$A&amp;'[3]产值及收款计划（2026）'!$B:$B,'[3]产值及收款计划（2026）'!DD:DD)</f>
        <v>0</v>
      </c>
      <c r="DI341" s="235" cm="1">
        <f t="array" ref="DI341">_xlfn.XLOOKUP($A341&amp;$B341,'[3]产值及收款计划（2026）'!$A:$A&amp;'[3]产值及收款计划（2026）'!$B:$B,'[3]产值及收款计划（2026）'!DE:DE)</f>
        <v>0</v>
      </c>
      <c r="DJ341" s="235" cm="1">
        <f t="array" ref="DJ341">_xlfn.XLOOKUP($A341&amp;$B341,'[3]产值及收款计划（2026）'!$A:$A&amp;'[3]产值及收款计划（2026）'!$B:$B,'[3]产值及收款计划（2026）'!DF:DF)</f>
        <v>0</v>
      </c>
      <c r="DK341" s="235" cm="1">
        <f t="array" ref="DK341">_xlfn.XLOOKUP($A341&amp;$B341,'[3]产值及收款计划（2026）'!$A:$A&amp;'[3]产值及收款计划（2026）'!$B:$B,'[3]产值及收款计划（2026）'!DG:DG)</f>
        <v>0</v>
      </c>
      <c r="DL341" s="235" cm="1">
        <f t="array" ref="DL341">_xlfn.XLOOKUP($A341&amp;$B341,'[3]产值及收款计划（2026）'!$A:$A&amp;'[3]产值及收款计划（2026）'!$B:$B,'[3]产值及收款计划（2026）'!DH:DH)</f>
        <v>0</v>
      </c>
      <c r="DM341" s="235" cm="1">
        <f t="array" ref="DM341">_xlfn.XLOOKUP($A341&amp;$B341,'[3]产值及收款计划（2026）'!$A:$A&amp;'[3]产值及收款计划（2026）'!$B:$B,'[3]产值及收款计划（2026）'!DI:DI)</f>
        <v>0</v>
      </c>
      <c r="DN341" s="235" cm="1">
        <f t="array" ref="DN341">_xlfn.XLOOKUP($A341&amp;$B341,'[3]产值及收款计划（2026）'!$A:$A&amp;'[3]产值及收款计划（2026）'!$B:$B,'[3]产值及收款计划（2026）'!DJ:DJ)</f>
        <v>0</v>
      </c>
      <c r="DO341" s="235" cm="1">
        <f t="array" ref="DO341">_xlfn.XLOOKUP($A341&amp;$B341,'[3]产值及收款计划（2026）'!$A:$A&amp;'[3]产值及收款计划（2026）'!$B:$B,'[3]产值及收款计划（2026）'!DK:DK)</f>
        <v>0</v>
      </c>
      <c r="DP341" s="235" cm="1">
        <f t="array" ref="DP341">_xlfn.XLOOKUP($A341&amp;$B341,'[3]产值及收款计划（2026）'!$A:$A&amp;'[3]产值及收款计划（2026）'!$B:$B,'[3]产值及收款计划（2026）'!DL:DL)</f>
        <v>0</v>
      </c>
      <c r="DQ341" s="243"/>
      <c r="DR341" s="229"/>
    </row>
    <row r="342" ht="20.25" spans="1:122">
      <c r="A342" s="233">
        <f t="shared" si="21"/>
        <v>50</v>
      </c>
      <c r="B342" s="233" t="s">
        <v>27</v>
      </c>
      <c r="C342" s="234" t="str" cm="1">
        <f t="array" ref="C342">_xlfn.XLOOKUP($A342&amp;$B342,'[3]产值及收款计划（2026）'!$A:$A&amp;'[3]产值及收款计划（2026）'!$B:$B,'[3]产值及收款计划（2026）'!C:C)</f>
        <v>C0CJSG-FW-T-2025069</v>
      </c>
      <c r="D342" s="234" t="str" cm="1">
        <f t="array" ref="D342">_xlfn.XLOOKUP($A342&amp;$B342,'[3]产值及收款计划（2026）'!$A:$A&amp;'[3]产值及收款计划（2026）'!$B:$B,'[3]产值及收款计划（2026）'!D:D)</f>
        <v>源点大厦机房安全建设技术服务采购</v>
      </c>
      <c r="E342" s="235" cm="1">
        <f t="array" ref="E342">_xlfn.XLOOKUP($A342&amp;$B342,'[3]产值及收款计划（2026）'!$A:$A&amp;'[3]产值及收款计划（2026）'!$B:$B,'[3]产值及收款计划（2026）'!E:E)</f>
        <v>3.95</v>
      </c>
      <c r="F342" s="235" cm="1">
        <f t="array" ref="F342">_xlfn.XLOOKUP($A342&amp;$B342,'[3]产值及收款计划（2026）'!$A:$A&amp;'[3]产值及收款计划（2026）'!$B:$B,'[3]产值及收款计划（2026）'!F:F)</f>
        <v>3.95</v>
      </c>
      <c r="G342" s="235" cm="1">
        <f t="array" ref="G342">_xlfn.XLOOKUP($A342&amp;$B342,'[3]产值及收款计划（2026）'!$A:$A&amp;'[3]产值及收款计划（2026）'!$B:$B,'[3]产值及收款计划（2026）'!G:G)</f>
        <v>3.95</v>
      </c>
      <c r="H342" s="235" cm="1">
        <f t="array" ref="H342">_xlfn.XLOOKUP($A342&amp;$B342,'[3]产值及收款计划（2026）'!$A:$A&amp;'[3]产值及收款计划（2026）'!$B:$B,'[3]产值及收款计划（2026）'!H:H)</f>
        <v>3.95</v>
      </c>
      <c r="I342" s="236" cm="1">
        <f t="array" ref="I342">_xlfn.XLOOKUP($A342&amp;$B342,'[3]产值及收款计划（2026）'!$A:$A&amp;'[3]产值及收款计划（2026）'!$B:$B,'[3]产值及收款计划（2026）'!I:I)</f>
        <v>1</v>
      </c>
      <c r="J342" s="237" cm="1">
        <f t="array" ref="J342">_xlfn.XLOOKUP($A342&amp;$B342,'[3]产值及收款计划（2026）'!$A:$A&amp;'[3]产值及收款计划（2026）'!$B:$B,'[3]产值及收款计划（2026）'!J:J)</f>
        <v>0.06</v>
      </c>
      <c r="K342" s="235" t="e" cm="1">
        <f t="array" ref="K342">_xlfn.XLOOKUP($A342&amp;$B342,'[3]产值及收款计划（2026）'!$A:$A&amp;'[3]产值及收款计划（2026）'!$B:$B,'[3]产值及收款计划（2026）'!K:K)</f>
        <v>#REF!</v>
      </c>
      <c r="L342" s="235" t="e" cm="1">
        <f t="array" ref="L342">_xlfn.XLOOKUP($A342&amp;$B342,'[3]产值及收款计划（2026）'!$A:$A&amp;'[3]产值及收款计划（2026）'!$B:$B,'[3]产值及收款计划（2026）'!L:L)</f>
        <v>#REF!</v>
      </c>
      <c r="M342" s="235" t="str" cm="1">
        <f t="array" ref="M342">_xlfn.XLOOKUP($A342&amp;$B342,'[3]产值及收款计划（2026）'!$A:$A&amp;'[3]产值及收款计划（2026）'!$B:$B,'[3]产值及收款计划（2026）'!M:M)</f>
        <v>主导</v>
      </c>
      <c r="N342" s="235" cm="1">
        <f t="array" ref="N342">_xlfn.XLOOKUP($A342&amp;$B342,'[3]产值及收款计划（2026）'!$A:$A&amp;'[3]产值及收款计划（2026）'!$B:$B,'[3]产值及收款计划（2026）'!N:N)</f>
        <v>0</v>
      </c>
      <c r="O342" s="235" t="str" cm="1">
        <f t="array" ref="O342">_xlfn.XLOOKUP($A342&amp;$B342,'[3]产值及收款计划（2026）'!$A:$A&amp;'[3]产值及收款计划（2026）'!$B:$B,'[3]产值及收款计划（2026）'!O:O)</f>
        <v>邓惠洁</v>
      </c>
      <c r="P342" s="234" t="str" cm="1">
        <f t="array" ref="P342">_xlfn.XLOOKUP($A342&amp;$B342,'[3]产值及收款计划（2026）'!$A:$A&amp;'[3]产值及收款计划（2026）'!$B:$B,'[3]产值及收款计划（2026）'!P:P)</f>
        <v>在建</v>
      </c>
      <c r="Q342" s="235" t="e" cm="1">
        <f t="array" ref="Q342">_xlfn.XLOOKUP($A342&amp;$B342,'[3]产值及收款计划（2026）'!$A:$A&amp;'[3]产值及收款计划（2026）'!$B:$B,'[3]产值及收款计划（2026）'!Q:Q)</f>
        <v>#REF!</v>
      </c>
      <c r="R342" s="235" t="e" cm="1">
        <f t="array" ref="R342">_xlfn.XLOOKUP($A342&amp;$B342,'[3]产值及收款计划（2026）'!$A:$A&amp;'[3]产值及收款计划（2026）'!$B:$B,'[3]产值及收款计划（2026）'!R:R)</f>
        <v>#REF!</v>
      </c>
      <c r="S342" s="235" t="e" cm="1">
        <f t="array" ref="S342">_xlfn.XLOOKUP($A342&amp;$B342,'[3]产值及收款计划（2026）'!$A:$A&amp;'[3]产值及收款计划（2026）'!$B:$B,'[3]产值及收款计划（2026）'!S:S)</f>
        <v>#REF!</v>
      </c>
      <c r="T342" s="235" cm="1">
        <f t="array" ref="T342">_xlfn.XLOOKUP($A342&amp;$B342,'[3]产值及收款计划（2026）'!$A:$A&amp;'[3]产值及收款计划（2026）'!$B:$B,'[3]产值及收款计划（2026）'!T:T)</f>
        <v>0.35</v>
      </c>
      <c r="U342" s="235" cm="1">
        <f t="array" ref="U342">_xlfn.XLOOKUP($A342&amp;$B342,'[3]产值及收款计划（2026）'!$A:$A&amp;'[3]产值及收款计划（2026）'!$B:$B,'[3]产值及收款计划（2026）'!U:U)</f>
        <v>0</v>
      </c>
      <c r="V342" s="235" cm="1">
        <f t="array" ref="V342">_xlfn.XLOOKUP($A342&amp;$B342,'[3]产值及收款计划（2026）'!$A:$A&amp;'[3]产值及收款计划（2026）'!$B:$B,'[3]产值及收款计划（2026）'!V:V)</f>
        <v>3.6</v>
      </c>
      <c r="W342" s="235" t="e" cm="1">
        <f t="array" ref="W342">_xlfn.XLOOKUP($A342&amp;$B342,'[3]产值及收款计划（2026）'!$A:$A&amp;'[3]产值及收款计划（2026）'!$B:$B,'[3]产值及收款计划（2026）'!W:W)</f>
        <v>#REF!</v>
      </c>
      <c r="X342" s="235" t="e" cm="1">
        <f t="array" ref="X342">_xlfn.XLOOKUP($A342&amp;$B342,'[3]产值及收款计划（2026）'!$A:$A&amp;'[3]产值及收款计划（2026）'!$B:$B,'[3]产值及收款计划（2026）'!X:X)</f>
        <v>#REF!</v>
      </c>
      <c r="Y342" s="235" t="e" cm="1">
        <f t="array" ref="Y342">_xlfn.XLOOKUP($A342&amp;$B342,'[3]产值及收款计划（2026）'!$A:$A&amp;'[3]产值及收款计划（2026）'!$B:$B,'[3]产值及收款计划（2026）'!Y:Y)</f>
        <v>#REF!</v>
      </c>
      <c r="Z342" s="235" t="e" cm="1">
        <f t="array" ref="Z342">_xlfn.XLOOKUP($A342&amp;$B342,'[3]产值及收款计划（2026）'!$A:$A&amp;'[3]产值及收款计划（2026）'!$B:$B,'[3]产值及收款计划（2026）'!Z:Z)</f>
        <v>#REF!</v>
      </c>
      <c r="AA342" s="235" cm="1">
        <f t="array" ref="AA342">_xlfn.XLOOKUP($A342&amp;$B342,'[3]产值及收款计划（2026）'!$A:$A&amp;'[3]产值及收款计划（2026）'!$B:$B,'[3]产值及收款计划（2026）'!AA:AA)</f>
        <v>1.2</v>
      </c>
      <c r="AB342" s="235" cm="1">
        <f t="array" ref="AB342">_xlfn.XLOOKUP($A342&amp;$B342,'[3]产值及收款计划（2026）'!$A:$A&amp;'[3]产值及收款计划（2026）'!$B:$B,'[3]产值及收款计划（2026）'!AB:AB)</f>
        <v>1.2</v>
      </c>
      <c r="AC342" s="235" cm="1">
        <f t="array" ref="AC342">_xlfn.XLOOKUP($A342&amp;$B342,'[3]产值及收款计划（2026）'!$A:$A&amp;'[3]产值及收款计划（2026）'!$B:$B,'[3]产值及收款计划（2026）'!AC:AC)</f>
        <v>1.2</v>
      </c>
      <c r="AD342" s="235" cm="1">
        <f t="array" ref="AD342">_xlfn.XLOOKUP($A342&amp;$B342,'[3]产值及收款计划（2026）'!$A:$A&amp;'[3]产值及收款计划（2026）'!$B:$B,'[3]产值及收款计划（2026）'!AD:AD)</f>
        <v>0</v>
      </c>
      <c r="AE342" s="235" cm="1">
        <f t="array" ref="AE342">_xlfn.XLOOKUP($A342&amp;$B342,'[3]产值及收款计划（2026）'!$A:$A&amp;'[3]产值及收款计划（2026）'!$B:$B,'[3]产值及收款计划（2026）'!AE:AE)</f>
        <v>0</v>
      </c>
      <c r="AF342" s="235" cm="1">
        <f t="array" ref="AF342">_xlfn.XLOOKUP($A342&amp;$B342,'[3]产值及收款计划（2026）'!$A:$A&amp;'[3]产值及收款计划（2026）'!$B:$B,'[3]产值及收款计划（2026）'!AF:AF)</f>
        <v>0</v>
      </c>
      <c r="AG342" s="235" cm="1">
        <f t="array" ref="AG342">_xlfn.XLOOKUP($A342&amp;$B342,'[3]产值及收款计划（2026）'!$A:$A&amp;'[3]产值及收款计划（2026）'!$B:$B,'[3]产值及收款计划（2026）'!AG:AG)</f>
        <v>0</v>
      </c>
      <c r="AH342" s="235" cm="1">
        <f t="array" ref="AH342">_xlfn.XLOOKUP($A342&amp;$B342,'[3]产值及收款计划（2026）'!$A:$A&amp;'[3]产值及收款计划（2026）'!$B:$B,'[3]产值及收款计划（2026）'!AH:AH)</f>
        <v>0</v>
      </c>
      <c r="AI342" s="235" cm="1">
        <f t="array" ref="AI342">_xlfn.XLOOKUP($A342&amp;$B342,'[3]产值及收款计划（2026）'!$A:$A&amp;'[3]产值及收款计划（2026）'!$B:$B,'[3]产值及收款计划（2026）'!AI:AI)</f>
        <v>0</v>
      </c>
      <c r="AJ342" s="235" cm="1">
        <f t="array" ref="AJ342">_xlfn.XLOOKUP($A342&amp;$B342,'[3]产值及收款计划（2026）'!$A:$A&amp;'[3]产值及收款计划（2026）'!$B:$B,'[3]产值及收款计划（2026）'!AJ:AJ)</f>
        <v>0</v>
      </c>
      <c r="AK342" s="235" cm="1">
        <f t="array" ref="AK342">_xlfn.XLOOKUP($A342&amp;$B342,'[3]产值及收款计划（2026）'!$A:$A&amp;'[3]产值及收款计划（2026）'!$B:$B,'[3]产值及收款计划（2026）'!AK:AK)</f>
        <v>0</v>
      </c>
      <c r="AL342" s="235" cm="1">
        <f t="array" ref="AL342">_xlfn.XLOOKUP($A342&amp;$B342,'[3]产值及收款计划（2026）'!$A:$A&amp;'[3]产值及收款计划（2026）'!$B:$B,'[3]产值及收款计划（2026）'!AL:AL)</f>
        <v>1.2</v>
      </c>
      <c r="AM342" s="242" cm="1">
        <f t="array" ref="AM342">_xlfn.LET(_xlpm.勾选月份状态数组,TRANSPOSE('PPT(12-15页）-TOP10'!$A$3:$A$14),_xlpm.选择数据区,IF('PPT(12-15页）-TOP10'!$E$3="收款",$BA342:$BL342,$AA342:$AL342),SUM(_xlfn._xlws.FILTER(_xlpm.选择数据区,_xlpm.勾选月份状态数组,"")))</f>
        <v>0</v>
      </c>
      <c r="AN342" s="235" t="e">
        <f>_xlfn.XLOOKUP($C342,应收未收表!$T:$T,应收未收表!AA:AA)</f>
        <v>#N/A</v>
      </c>
      <c r="AO342" s="235" t="e">
        <f>_xlfn.XLOOKUP($C342,应收未收表!$T:$T,应收未收表!AB:AB)</f>
        <v>#N/A</v>
      </c>
      <c r="AP342" s="235" t="e">
        <f>_xlfn.XLOOKUP($C342,应收未收表!$T:$T,应收未收表!AC:AC)</f>
        <v>#N/A</v>
      </c>
      <c r="AQ342" s="235" t="e">
        <f>_xlfn.XLOOKUP($C342,应收未收表!$T:$T,应收未收表!AE:AE)</f>
        <v>#N/A</v>
      </c>
      <c r="AR342" s="235" t="e">
        <f>_xlfn.XLOOKUP($C342,应收未收表!$T:$T,应收未收表!AF:AF)</f>
        <v>#N/A</v>
      </c>
      <c r="AS342" s="235" t="e" cm="1">
        <f t="array" ref="AS342">_xlfn.XLOOKUP($A342&amp;$B342,'[3]产值及收款计划（2026）'!$A:$A&amp;'[3]产值及收款计划（2026）'!$B:$B,'[3]产值及收款计划（2026）'!AS:AS)</f>
        <v>#REF!</v>
      </c>
      <c r="AT342" s="235" t="e" cm="1">
        <f t="array" ref="AT342">_xlfn.XLOOKUP($A342&amp;$B342,'[3]产值及收款计划（2026）'!$A:$A&amp;'[3]产值及收款计划（2026）'!$B:$B,'[3]产值及收款计划（2026）'!AT:AT)</f>
        <v>#REF!</v>
      </c>
      <c r="AU342" s="235" t="e" cm="1">
        <f t="array" ref="AU342">_xlfn.XLOOKUP($A342&amp;$B342,'[3]产值及收款计划（2026）'!$A:$A&amp;'[3]产值及收款计划（2026）'!$B:$B,'[3]产值及收款计划（2026）'!AU:AU)</f>
        <v>#REF!</v>
      </c>
      <c r="AV342" s="235" t="e" cm="1">
        <f t="array" ref="AV342">_xlfn.XLOOKUP($A342&amp;$B342,'[3]产值及收款计划（2026）'!$A:$A&amp;'[3]产值及收款计划（2026）'!$B:$B,'[3]产值及收款计划（2026）'!AV:AV)</f>
        <v>#REF!</v>
      </c>
      <c r="AW342" s="235" cm="1">
        <f t="array" ref="AW342">_xlfn.XLOOKUP($A342&amp;$B342,'[3]产值及收款计划（2026）'!$A:$A&amp;'[3]产值及收款计划（2026）'!$B:$B,'[3]产值及收款计划（2026）'!AW:AW)</f>
        <v>0</v>
      </c>
      <c r="AX342" s="235" cm="1">
        <f t="array" ref="AX342">_xlfn.XLOOKUP($A342&amp;$B342,'[3]产值及收款计划（2026）'!$A:$A&amp;'[3]产值及收款计划（2026）'!$B:$B,'[3]产值及收款计划（2026）'!AX:AX)</f>
        <v>0.35</v>
      </c>
      <c r="AY342" s="235" cm="1">
        <f t="array" ref="AY342">_xlfn.XLOOKUP($A342&amp;$B342,'[3]产值及收款计划（2026）'!$A:$A&amp;'[3]产值及收款计划（2026）'!$B:$B,'[3]产值及收款计划（2026）'!AY:AY)</f>
        <v>3.6</v>
      </c>
      <c r="AZ342" s="235" cm="1">
        <f t="array" ref="AZ342">_xlfn.XLOOKUP($A342&amp;$B342,'[3]产值及收款计划（2026）'!$A:$A&amp;'[3]产值及收款计划（2026）'!$B:$B,'[3]产值及收款计划（2026）'!AZ:AZ)</f>
        <v>0</v>
      </c>
      <c r="BA342" s="235" cm="1">
        <f t="array" ref="BA342">_xlfn.XLOOKUP($A342&amp;$B342,'[3]产值及收款计划（2026）'!$A:$A&amp;'[3]产值及收款计划（2026）'!$B:$B,'[3]产值及收款计划（2026）'!BA:BA)</f>
        <v>1.55</v>
      </c>
      <c r="BB342" s="235" cm="1">
        <f t="array" ref="BB342">_xlfn.XLOOKUP($A342&amp;$B342,'[3]产值及收款计划（2026）'!$A:$A&amp;'[3]产值及收款计划（2026）'!$B:$B,'[3]产值及收款计划（2026）'!BB:BB)</f>
        <v>1.2</v>
      </c>
      <c r="BC342" s="235" cm="1">
        <f t="array" ref="BC342">_xlfn.XLOOKUP($A342&amp;$B342,'[3]产值及收款计划（2026）'!$A:$A&amp;'[3]产值及收款计划（2026）'!$B:$B,'[3]产值及收款计划（2026）'!BC:BC)</f>
        <v>1.2</v>
      </c>
      <c r="BD342" s="235" cm="1">
        <f t="array" ref="BD342">_xlfn.XLOOKUP($A342&amp;$B342,'[3]产值及收款计划（2026）'!$A:$A&amp;'[3]产值及收款计划（2026）'!$B:$B,'[3]产值及收款计划（2026）'!BD:BD)</f>
        <v>0</v>
      </c>
      <c r="BE342" s="235" cm="1">
        <f t="array" ref="BE342">_xlfn.XLOOKUP($A342&amp;$B342,'[3]产值及收款计划（2026）'!$A:$A&amp;'[3]产值及收款计划（2026）'!$B:$B,'[3]产值及收款计划（2026）'!BE:BE)</f>
        <v>0</v>
      </c>
      <c r="BF342" s="235" cm="1">
        <f t="array" ref="BF342">_xlfn.XLOOKUP($A342&amp;$B342,'[3]产值及收款计划（2026）'!$A:$A&amp;'[3]产值及收款计划（2026）'!$B:$B,'[3]产值及收款计划（2026）'!BF:BF)</f>
        <v>1.2</v>
      </c>
      <c r="BG342" s="235" cm="1">
        <f t="array" ref="BG342">_xlfn.XLOOKUP($A342&amp;$B342,'[3]产值及收款计划（2026）'!$A:$A&amp;'[3]产值及收款计划（2026）'!$B:$B,'[3]产值及收款计划（2026）'!BG:BG)</f>
        <v>0</v>
      </c>
      <c r="BH342" s="235" cm="1">
        <f t="array" ref="BH342">_xlfn.XLOOKUP($A342&amp;$B342,'[3]产值及收款计划（2026）'!$A:$A&amp;'[3]产值及收款计划（2026）'!$B:$B,'[3]产值及收款计划（2026）'!BH:BH)</f>
        <v>0</v>
      </c>
      <c r="BI342" s="235" cm="1">
        <f t="array" ref="BI342">_xlfn.XLOOKUP($A342&amp;$B342,'[3]产值及收款计划（2026）'!$A:$A&amp;'[3]产值及收款计划（2026）'!$B:$B,'[3]产值及收款计划（2026）'!BI:BI)</f>
        <v>0</v>
      </c>
      <c r="BJ342" s="235" cm="1">
        <f t="array" ref="BJ342">_xlfn.XLOOKUP($A342&amp;$B342,'[3]产值及收款计划（2026）'!$A:$A&amp;'[3]产值及收款计划（2026）'!$B:$B,'[3]产值及收款计划（2026）'!BJ:BJ)</f>
        <v>0</v>
      </c>
      <c r="BK342" s="235" cm="1">
        <f t="array" ref="BK342">_xlfn.XLOOKUP($A342&amp;$B342,'[3]产值及收款计划（2026）'!$A:$A&amp;'[3]产值及收款计划（2026）'!$B:$B,'[3]产值及收款计划（2026）'!BK:BK)</f>
        <v>0</v>
      </c>
      <c r="BL342" s="235" cm="1">
        <f t="array" ref="BL342">_xlfn.XLOOKUP($A342&amp;$B342,'[3]产值及收款计划（2026）'!$A:$A&amp;'[3]产值及收款计划（2026）'!$B:$B,'[3]产值及收款计划（2026）'!BL:BL)</f>
        <v>0</v>
      </c>
      <c r="BM342" s="235"/>
      <c r="BN342" s="235"/>
      <c r="BO342" s="235"/>
      <c r="BP342" s="235"/>
      <c r="BQ342" s="235" t="e">
        <f>_xlfn.XLOOKUP($C342,应收未收表!$AJ:$AJ,应收未收表!AK:AK)</f>
        <v>#N/A</v>
      </c>
      <c r="BR342" s="235" t="e">
        <f>_xlfn.XLOOKUP($C342,应收未收表!$AJ:$AJ,应收未收表!AL:AL)</f>
        <v>#N/A</v>
      </c>
      <c r="BS342" s="235" t="e">
        <f>_xlfn.XLOOKUP($C342,应收未收表!$AJ:$AJ,应收未收表!AM:AM)</f>
        <v>#N/A</v>
      </c>
      <c r="BT342" s="235" t="e">
        <f>_xlfn.XLOOKUP($C342,应收未收表!$AJ:$AJ,应收未收表!AN:AN)</f>
        <v>#N/A</v>
      </c>
      <c r="BU342" s="234" t="str" cm="1">
        <f t="array" ref="BU342">_xlfn.XLOOKUP($A342&amp;$B342,'[3]产值及收款计划（2026）'!$A:$A&amp;'[3]产值及收款计划（2026）'!$B:$B,'[3]产值及收款计划（2026）'!BQ:BQ)</f>
        <v>上海城建数字产业集团有限公司</v>
      </c>
      <c r="BV342" s="235" t="e" cm="1">
        <f t="array" ref="BV342">_xlfn.XLOOKUP($A342&amp;$B342,'[3]产值及收款计划（2026）'!$A:$A&amp;'[3]产值及收款计划（2026）'!$B:$B,'[3]产值及收款计划（2026）'!BR:BR)</f>
        <v>#REF!</v>
      </c>
      <c r="CE342" s="235" cm="1">
        <f t="array" ref="CE342">_xlfn.XLOOKUP($A342&amp;$B342,'[3]产值及收款计划（2026）'!$A:$A&amp;'[3]产值及收款计划（2026）'!$B:$B,'[3]产值及收款计划（2026）'!CA:CA)</f>
        <v>0</v>
      </c>
      <c r="CF342" s="235" cm="1">
        <f t="array" ref="CF342">_xlfn.XLOOKUP($A342&amp;$B342,'[3]产值及收款计划（2026）'!$A:$A&amp;'[3]产值及收款计划（2026）'!$B:$B,'[3]产值及收款计划（2026）'!CB:CB)</f>
        <v>0</v>
      </c>
      <c r="CG342" s="235" cm="1">
        <f t="array" ref="CG342">_xlfn.XLOOKUP($A342&amp;$B342,'[3]产值及收款计划（2026）'!$A:$A&amp;'[3]产值及收款计划（2026）'!$B:$B,'[3]产值及收款计划（2026）'!CC:CC)</f>
        <v>0</v>
      </c>
      <c r="CH342" s="235" cm="1">
        <f t="array" ref="CH342">_xlfn.XLOOKUP($A342&amp;$B342,'[3]产值及收款计划（2026）'!$A:$A&amp;'[3]产值及收款计划（2026）'!$B:$B,'[3]产值及收款计划（2026）'!CD:CD)</f>
        <v>0</v>
      </c>
      <c r="CI342" s="235" cm="1">
        <f t="array" ref="CI342">_xlfn.XLOOKUP($A342&amp;$B342,'[3]产值及收款计划（2026）'!$A:$A&amp;'[3]产值及收款计划（2026）'!$B:$B,'[3]产值及收款计划（2026）'!CE:CE)</f>
        <v>0</v>
      </c>
      <c r="CJ342" s="235" cm="1">
        <f t="array" ref="CJ342">_xlfn.XLOOKUP($A342&amp;$B342,'[3]产值及收款计划（2026）'!$A:$A&amp;'[3]产值及收款计划（2026）'!$B:$B,'[3]产值及收款计划（2026）'!CF:CF)</f>
        <v>0</v>
      </c>
      <c r="CK342" s="235" cm="1">
        <f t="array" ref="CK342">_xlfn.XLOOKUP($A342&amp;$B342,'[3]产值及收款计划（2026）'!$A:$A&amp;'[3]产值及收款计划（2026）'!$B:$B,'[3]产值及收款计划（2026）'!CG:CG)</f>
        <v>0</v>
      </c>
      <c r="CL342" s="235" cm="1">
        <f t="array" ref="CL342">_xlfn.XLOOKUP($A342&amp;$B342,'[3]产值及收款计划（2026）'!$A:$A&amp;'[3]产值及收款计划（2026）'!$B:$B,'[3]产值及收款计划（2026）'!CH:CH)</f>
        <v>0</v>
      </c>
      <c r="CM342" s="235" cm="1">
        <f t="array" ref="CM342">_xlfn.XLOOKUP($A342&amp;$B342,'[3]产值及收款计划（2026）'!$A:$A&amp;'[3]产值及收款计划（2026）'!$B:$B,'[3]产值及收款计划（2026）'!CI:CI)</f>
        <v>0</v>
      </c>
      <c r="CN342" s="235" cm="1">
        <f t="array" ref="CN342">_xlfn.XLOOKUP($A342&amp;$B342,'[3]产值及收款计划（2026）'!$A:$A&amp;'[3]产值及收款计划（2026）'!$B:$B,'[3]产值及收款计划（2026）'!CJ:CJ)</f>
        <v>0</v>
      </c>
      <c r="CO342" s="235" cm="1">
        <f t="array" ref="CO342">_xlfn.XLOOKUP($A342&amp;$B342,'[3]产值及收款计划（2026）'!$A:$A&amp;'[3]产值及收款计划（2026）'!$B:$B,'[3]产值及收款计划（2026）'!CK:CK)</f>
        <v>0</v>
      </c>
      <c r="CP342" s="235" cm="1">
        <f t="array" ref="CP342">_xlfn.XLOOKUP($A342&amp;$B342,'[3]产值及收款计划（2026）'!$A:$A&amp;'[3]产值及收款计划（2026）'!$B:$B,'[3]产值及收款计划（2026）'!CL:CL)</f>
        <v>0</v>
      </c>
      <c r="DE342" s="235" cm="1">
        <f t="array" ref="DE342">_xlfn.XLOOKUP($A342&amp;$B342,'[3]产值及收款计划（2026）'!$A:$A&amp;'[3]产值及收款计划（2026）'!$B:$B,'[3]产值及收款计划（2026）'!DA:DA)</f>
        <v>0.35</v>
      </c>
      <c r="DF342" s="235" cm="1">
        <f t="array" ref="DF342">_xlfn.XLOOKUP($A342&amp;$B342,'[3]产值及收款计划（2026）'!$A:$A&amp;'[3]产值及收款计划（2026）'!$B:$B,'[3]产值及收款计划（2026）'!DB:DB)</f>
        <v>0</v>
      </c>
      <c r="DG342" s="235" cm="1">
        <f t="array" ref="DG342">_xlfn.XLOOKUP($A342&amp;$B342,'[3]产值及收款计划（2026）'!$A:$A&amp;'[3]产值及收款计划（2026）'!$B:$B,'[3]产值及收款计划（2026）'!DC:DC)</f>
        <v>0</v>
      </c>
      <c r="DH342" s="235" cm="1">
        <f t="array" ref="DH342">_xlfn.XLOOKUP($A342&amp;$B342,'[3]产值及收款计划（2026）'!$A:$A&amp;'[3]产值及收款计划（2026）'!$B:$B,'[3]产值及收款计划（2026）'!DD:DD)</f>
        <v>0</v>
      </c>
      <c r="DI342" s="235" cm="1">
        <f t="array" ref="DI342">_xlfn.XLOOKUP($A342&amp;$B342,'[3]产值及收款计划（2026）'!$A:$A&amp;'[3]产值及收款计划（2026）'!$B:$B,'[3]产值及收款计划（2026）'!DE:DE)</f>
        <v>0</v>
      </c>
      <c r="DJ342" s="235" cm="1">
        <f t="array" ref="DJ342">_xlfn.XLOOKUP($A342&amp;$B342,'[3]产值及收款计划（2026）'!$A:$A&amp;'[3]产值及收款计划（2026）'!$B:$B,'[3]产值及收款计划（2026）'!DF:DF)</f>
        <v>0</v>
      </c>
      <c r="DK342" s="235" cm="1">
        <f t="array" ref="DK342">_xlfn.XLOOKUP($A342&amp;$B342,'[3]产值及收款计划（2026）'!$A:$A&amp;'[3]产值及收款计划（2026）'!$B:$B,'[3]产值及收款计划（2026）'!DG:DG)</f>
        <v>0</v>
      </c>
      <c r="DL342" s="235" cm="1">
        <f t="array" ref="DL342">_xlfn.XLOOKUP($A342&amp;$B342,'[3]产值及收款计划（2026）'!$A:$A&amp;'[3]产值及收款计划（2026）'!$B:$B,'[3]产值及收款计划（2026）'!DH:DH)</f>
        <v>0</v>
      </c>
      <c r="DM342" s="235" cm="1">
        <f t="array" ref="DM342">_xlfn.XLOOKUP($A342&amp;$B342,'[3]产值及收款计划（2026）'!$A:$A&amp;'[3]产值及收款计划（2026）'!$B:$B,'[3]产值及收款计划（2026）'!DI:DI)</f>
        <v>0</v>
      </c>
      <c r="DN342" s="235" cm="1">
        <f t="array" ref="DN342">_xlfn.XLOOKUP($A342&amp;$B342,'[3]产值及收款计划（2026）'!$A:$A&amp;'[3]产值及收款计划（2026）'!$B:$B,'[3]产值及收款计划（2026）'!DJ:DJ)</f>
        <v>0</v>
      </c>
      <c r="DO342" s="235" cm="1">
        <f t="array" ref="DO342">_xlfn.XLOOKUP($A342&amp;$B342,'[3]产值及收款计划（2026）'!$A:$A&amp;'[3]产值及收款计划（2026）'!$B:$B,'[3]产值及收款计划（2026）'!DK:DK)</f>
        <v>0</v>
      </c>
      <c r="DP342" s="235" cm="1">
        <f t="array" ref="DP342">_xlfn.XLOOKUP($A342&amp;$B342,'[3]产值及收款计划（2026）'!$A:$A&amp;'[3]产值及收款计划（2026）'!$B:$B,'[3]产值及收款计划（2026）'!DL:DL)</f>
        <v>0</v>
      </c>
      <c r="DQ342" s="243"/>
      <c r="DR342" s="229"/>
    </row>
    <row r="343" ht="20.25" spans="1:122">
      <c r="A343" s="233">
        <f t="shared" si="21"/>
        <v>51</v>
      </c>
      <c r="B343" s="233" t="s">
        <v>27</v>
      </c>
      <c r="C343" s="234" t="str" cm="1">
        <f t="array" ref="C343">_xlfn.XLOOKUP($A343&amp;$B343,'[3]产值及收款计划（2026）'!$A:$A&amp;'[3]产值及收款计划（2026）'!$B:$B,'[3]产值及收款计划（2026）'!C:C)</f>
        <v>C0CJSG-FW-T-2025082</v>
      </c>
      <c r="D343" s="234" t="str" cm="1">
        <f t="array" ref="D343">_xlfn.XLOOKUP($A343&amp;$B343,'[3]产值及收款计划（2026）'!$A:$A&amp;'[3]产值及收款计划（2026）'!$B:$B,'[3]产值及收款计划（2026）'!D:D)</f>
        <v>2025年隧道股份电子印章管理平台升级项目</v>
      </c>
      <c r="E343" s="235" cm="1">
        <f t="array" ref="E343">_xlfn.XLOOKUP($A343&amp;$B343,'[3]产值及收款计划（2026）'!$A:$A&amp;'[3]产值及收款计划（2026）'!$B:$B,'[3]产值及收款计划（2026）'!E:E)</f>
        <v>24</v>
      </c>
      <c r="F343" s="235" cm="1">
        <f t="array" ref="F343">_xlfn.XLOOKUP($A343&amp;$B343,'[3]产值及收款计划（2026）'!$A:$A&amp;'[3]产值及收款计划（2026）'!$B:$B,'[3]产值及收款计划（2026）'!F:F)</f>
        <v>24</v>
      </c>
      <c r="G343" s="235" cm="1">
        <f t="array" ref="G343">_xlfn.XLOOKUP($A343&amp;$B343,'[3]产值及收款计划（2026）'!$A:$A&amp;'[3]产值及收款计划（2026）'!$B:$B,'[3]产值及收款计划（2026）'!G:G)</f>
        <v>24</v>
      </c>
      <c r="H343" s="235" cm="1">
        <f t="array" ref="H343">_xlfn.XLOOKUP($A343&amp;$B343,'[3]产值及收款计划（2026）'!$A:$A&amp;'[3]产值及收款计划（2026）'!$B:$B,'[3]产值及收款计划（2026）'!H:H)</f>
        <v>10</v>
      </c>
      <c r="I343" s="236" cm="1">
        <f t="array" ref="I343">_xlfn.XLOOKUP($A343&amp;$B343,'[3]产值及收款计划（2026）'!$A:$A&amp;'[3]产值及收款计划（2026）'!$B:$B,'[3]产值及收款计划（2026）'!I:I)</f>
        <v>0.416666666666667</v>
      </c>
      <c r="J343" s="237" cm="1">
        <f t="array" ref="J343">_xlfn.XLOOKUP($A343&amp;$B343,'[3]产值及收款计划（2026）'!$A:$A&amp;'[3]产值及收款计划（2026）'!$B:$B,'[3]产值及收款计划（2026）'!J:J)</f>
        <v>0.06</v>
      </c>
      <c r="K343" s="235" t="e" cm="1">
        <f t="array" ref="K343">_xlfn.XLOOKUP($A343&amp;$B343,'[3]产值及收款计划（2026）'!$A:$A&amp;'[3]产值及收款计划（2026）'!$B:$B,'[3]产值及收款计划（2026）'!K:K)</f>
        <v>#REF!</v>
      </c>
      <c r="L343" s="235" t="e" cm="1">
        <f t="array" ref="L343">_xlfn.XLOOKUP($A343&amp;$B343,'[3]产值及收款计划（2026）'!$A:$A&amp;'[3]产值及收款计划（2026）'!$B:$B,'[3]产值及收款计划（2026）'!L:L)</f>
        <v>#REF!</v>
      </c>
      <c r="M343" s="235" t="str" cm="1">
        <f t="array" ref="M343">_xlfn.XLOOKUP($A343&amp;$B343,'[3]产值及收款计划（2026）'!$A:$A&amp;'[3]产值及收款计划（2026）'!$B:$B,'[3]产值及收款计划（2026）'!M:M)</f>
        <v>主导</v>
      </c>
      <c r="N343" s="235" cm="1">
        <f t="array" ref="N343">_xlfn.XLOOKUP($A343&amp;$B343,'[3]产值及收款计划（2026）'!$A:$A&amp;'[3]产值及收款计划（2026）'!$B:$B,'[3]产值及收款计划（2026）'!N:N)</f>
        <v>0</v>
      </c>
      <c r="O343" s="235" t="str" cm="1">
        <f t="array" ref="O343">_xlfn.XLOOKUP($A343&amp;$B343,'[3]产值及收款计划（2026）'!$A:$A&amp;'[3]产值及收款计划（2026）'!$B:$B,'[3]产值及收款计划（2026）'!O:O)</f>
        <v>姚柯宇</v>
      </c>
      <c r="P343" s="234" t="str" cm="1">
        <f t="array" ref="P343">_xlfn.XLOOKUP($A343&amp;$B343,'[3]产值及收款计划（2026）'!$A:$A&amp;'[3]产值及收款计划（2026）'!$B:$B,'[3]产值及收款计划（2026）'!P:P)</f>
        <v>在建</v>
      </c>
      <c r="Q343" s="235" t="e" cm="1">
        <f t="array" ref="Q343">_xlfn.XLOOKUP($A343&amp;$B343,'[3]产值及收款计划（2026）'!$A:$A&amp;'[3]产值及收款计划（2026）'!$B:$B,'[3]产值及收款计划（2026）'!Q:Q)</f>
        <v>#REF!</v>
      </c>
      <c r="R343" s="235" t="e" cm="1">
        <f t="array" ref="R343">_xlfn.XLOOKUP($A343&amp;$B343,'[3]产值及收款计划（2026）'!$A:$A&amp;'[3]产值及收款计划（2026）'!$B:$B,'[3]产值及收款计划（2026）'!R:R)</f>
        <v>#REF!</v>
      </c>
      <c r="S343" s="235" t="e" cm="1">
        <f t="array" ref="S343">_xlfn.XLOOKUP($A343&amp;$B343,'[3]产值及收款计划（2026）'!$A:$A&amp;'[3]产值及收款计划（2026）'!$B:$B,'[3]产值及收款计划（2026）'!S:S)</f>
        <v>#REF!</v>
      </c>
      <c r="T343" s="235" cm="1">
        <f t="array" ref="T343">_xlfn.XLOOKUP($A343&amp;$B343,'[3]产值及收款计划（2026）'!$A:$A&amp;'[3]产值及收款计划（2026）'!$B:$B,'[3]产值及收款计划（2026）'!T:T)</f>
        <v>16.8</v>
      </c>
      <c r="U343" s="235" cm="1">
        <f t="array" ref="U343">_xlfn.XLOOKUP($A343&amp;$B343,'[3]产值及收款计划（2026）'!$A:$A&amp;'[3]产值及收款计划（2026）'!$B:$B,'[3]产值及收款计划（2026）'!U:U)</f>
        <v>0</v>
      </c>
      <c r="V343" s="235" cm="1">
        <f t="array" ref="V343">_xlfn.XLOOKUP($A343&amp;$B343,'[3]产值及收款计划（2026）'!$A:$A&amp;'[3]产值及收款计划（2026）'!$B:$B,'[3]产值及收款计划（2026）'!V:V)</f>
        <v>7.2</v>
      </c>
      <c r="W343" s="235" t="e" cm="1">
        <f t="array" ref="W343">_xlfn.XLOOKUP($A343&amp;$B343,'[3]产值及收款计划（2026）'!$A:$A&amp;'[3]产值及收款计划（2026）'!$B:$B,'[3]产值及收款计划（2026）'!W:W)</f>
        <v>#REF!</v>
      </c>
      <c r="X343" s="235" t="e" cm="1">
        <f t="array" ref="X343">_xlfn.XLOOKUP($A343&amp;$B343,'[3]产值及收款计划（2026）'!$A:$A&amp;'[3]产值及收款计划（2026）'!$B:$B,'[3]产值及收款计划（2026）'!X:X)</f>
        <v>#REF!</v>
      </c>
      <c r="Y343" s="235" t="e" cm="1">
        <f t="array" ref="Y343">_xlfn.XLOOKUP($A343&amp;$B343,'[3]产值及收款计划（2026）'!$A:$A&amp;'[3]产值及收款计划（2026）'!$B:$B,'[3]产值及收款计划（2026）'!Y:Y)</f>
        <v>#REF!</v>
      </c>
      <c r="Z343" s="235" t="e" cm="1">
        <f t="array" ref="Z343">_xlfn.XLOOKUP($A343&amp;$B343,'[3]产值及收款计划（2026）'!$A:$A&amp;'[3]产值及收款计划（2026）'!$B:$B,'[3]产值及收款计划（2026）'!Z:Z)</f>
        <v>#REF!</v>
      </c>
      <c r="AA343" s="235" cm="1">
        <f t="array" ref="AA343">_xlfn.XLOOKUP($A343&amp;$B343,'[3]产值及收款计划（2026）'!$A:$A&amp;'[3]产值及收款计划（2026）'!$B:$B,'[3]产值及收款计划（2026）'!AA:AA)</f>
        <v>0</v>
      </c>
      <c r="AB343" s="235" cm="1">
        <f t="array" ref="AB343">_xlfn.XLOOKUP($A343&amp;$B343,'[3]产值及收款计划（2026）'!$A:$A&amp;'[3]产值及收款计划（2026）'!$B:$B,'[3]产值及收款计划（2026）'!AB:AB)</f>
        <v>0</v>
      </c>
      <c r="AC343" s="235" cm="1">
        <f t="array" ref="AC343">_xlfn.XLOOKUP($A343&amp;$B343,'[3]产值及收款计划（2026）'!$A:$A&amp;'[3]产值及收款计划（2026）'!$B:$B,'[3]产值及收款计划（2026）'!AC:AC)</f>
        <v>0</v>
      </c>
      <c r="AD343" s="235" cm="1">
        <f t="array" ref="AD343">_xlfn.XLOOKUP($A343&amp;$B343,'[3]产值及收款计划（2026）'!$A:$A&amp;'[3]产值及收款计划（2026）'!$B:$B,'[3]产值及收款计划（2026）'!AD:AD)</f>
        <v>0</v>
      </c>
      <c r="AE343" s="235" cm="1">
        <f t="array" ref="AE343">_xlfn.XLOOKUP($A343&amp;$B343,'[3]产值及收款计划（2026）'!$A:$A&amp;'[3]产值及收款计划（2026）'!$B:$B,'[3]产值及收款计划（2026）'!AE:AE)</f>
        <v>7.2</v>
      </c>
      <c r="AF343" s="235" cm="1">
        <f t="array" ref="AF343">_xlfn.XLOOKUP($A343&amp;$B343,'[3]产值及收款计划（2026）'!$A:$A&amp;'[3]产值及收款计划（2026）'!$B:$B,'[3]产值及收款计划（2026）'!AF:AF)</f>
        <v>0</v>
      </c>
      <c r="AG343" s="235" cm="1">
        <f t="array" ref="AG343">_xlfn.XLOOKUP($A343&amp;$B343,'[3]产值及收款计划（2026）'!$A:$A&amp;'[3]产值及收款计划（2026）'!$B:$B,'[3]产值及收款计划（2026）'!AG:AG)</f>
        <v>0</v>
      </c>
      <c r="AH343" s="235" cm="1">
        <f t="array" ref="AH343">_xlfn.XLOOKUP($A343&amp;$B343,'[3]产值及收款计划（2026）'!$A:$A&amp;'[3]产值及收款计划（2026）'!$B:$B,'[3]产值及收款计划（2026）'!AH:AH)</f>
        <v>0</v>
      </c>
      <c r="AI343" s="235" cm="1">
        <f t="array" ref="AI343">_xlfn.XLOOKUP($A343&amp;$B343,'[3]产值及收款计划（2026）'!$A:$A&amp;'[3]产值及收款计划（2026）'!$B:$B,'[3]产值及收款计划（2026）'!AI:AI)</f>
        <v>0</v>
      </c>
      <c r="AJ343" s="235" cm="1">
        <f t="array" ref="AJ343">_xlfn.XLOOKUP($A343&amp;$B343,'[3]产值及收款计划（2026）'!$A:$A&amp;'[3]产值及收款计划（2026）'!$B:$B,'[3]产值及收款计划（2026）'!AJ:AJ)</f>
        <v>0</v>
      </c>
      <c r="AK343" s="235" cm="1">
        <f t="array" ref="AK343">_xlfn.XLOOKUP($A343&amp;$B343,'[3]产值及收款计划（2026）'!$A:$A&amp;'[3]产值及收款计划（2026）'!$B:$B,'[3]产值及收款计划（2026）'!AK:AK)</f>
        <v>0</v>
      </c>
      <c r="AL343" s="235" cm="1">
        <f t="array" ref="AL343">_xlfn.XLOOKUP($A343&amp;$B343,'[3]产值及收款计划（2026）'!$A:$A&amp;'[3]产值及收款计划（2026）'!$B:$B,'[3]产值及收款计划（2026）'!AL:AL)</f>
        <v>0</v>
      </c>
      <c r="AM343" s="242" cm="1">
        <f t="array" ref="AM343">_xlfn.LET(_xlpm.勾选月份状态数组,TRANSPOSE('PPT(12-15页）-TOP10'!$A$3:$A$14),_xlpm.选择数据区,IF('PPT(12-15页）-TOP10'!$E$3="收款",$BA343:$BL343,$AA343:$AL343),SUM(_xlfn._xlws.FILTER(_xlpm.选择数据区,_xlpm.勾选月份状态数组,"")))</f>
        <v>7.2</v>
      </c>
      <c r="AN343" s="235" t="e">
        <f>_xlfn.XLOOKUP($C343,应收未收表!$T:$T,应收未收表!AA:AA)</f>
        <v>#N/A</v>
      </c>
      <c r="AO343" s="235" t="e">
        <f>_xlfn.XLOOKUP($C343,应收未收表!$T:$T,应收未收表!AB:AB)</f>
        <v>#N/A</v>
      </c>
      <c r="AP343" s="235" t="e">
        <f>_xlfn.XLOOKUP($C343,应收未收表!$T:$T,应收未收表!AC:AC)</f>
        <v>#N/A</v>
      </c>
      <c r="AQ343" s="235" t="e">
        <f>_xlfn.XLOOKUP($C343,应收未收表!$T:$T,应收未收表!AE:AE)</f>
        <v>#N/A</v>
      </c>
      <c r="AR343" s="235" t="e">
        <f>_xlfn.XLOOKUP($C343,应收未收表!$T:$T,应收未收表!AF:AF)</f>
        <v>#N/A</v>
      </c>
      <c r="AS343" s="235" t="e" cm="1">
        <f t="array" ref="AS343">_xlfn.XLOOKUP($A343&amp;$B343,'[3]产值及收款计划（2026）'!$A:$A&amp;'[3]产值及收款计划（2026）'!$B:$B,'[3]产值及收款计划（2026）'!AS:AS)</f>
        <v>#REF!</v>
      </c>
      <c r="AT343" s="235" t="e" cm="1">
        <f t="array" ref="AT343">_xlfn.XLOOKUP($A343&amp;$B343,'[3]产值及收款计划（2026）'!$A:$A&amp;'[3]产值及收款计划（2026）'!$B:$B,'[3]产值及收款计划（2026）'!AT:AT)</f>
        <v>#REF!</v>
      </c>
      <c r="AU343" s="235" t="e" cm="1">
        <f t="array" ref="AU343">_xlfn.XLOOKUP($A343&amp;$B343,'[3]产值及收款计划（2026）'!$A:$A&amp;'[3]产值及收款计划（2026）'!$B:$B,'[3]产值及收款计划（2026）'!AU:AU)</f>
        <v>#REF!</v>
      </c>
      <c r="AV343" s="235" t="e" cm="1">
        <f t="array" ref="AV343">_xlfn.XLOOKUP($A343&amp;$B343,'[3]产值及收款计划（2026）'!$A:$A&amp;'[3]产值及收款计划（2026）'!$B:$B,'[3]产值及收款计划（2026）'!AV:AV)</f>
        <v>#REF!</v>
      </c>
      <c r="AW343" s="235" cm="1">
        <f t="array" ref="AW343">_xlfn.XLOOKUP($A343&amp;$B343,'[3]产值及收款计划（2026）'!$A:$A&amp;'[3]产值及收款计划（2026）'!$B:$B,'[3]产值及收款计划（2026）'!AW:AW)</f>
        <v>16.8</v>
      </c>
      <c r="AX343" s="235" cm="1">
        <f t="array" ref="AX343">_xlfn.XLOOKUP($A343&amp;$B343,'[3]产值及收款计划（2026）'!$A:$A&amp;'[3]产值及收款计划（2026）'!$B:$B,'[3]产值及收款计划（2026）'!AX:AX)</f>
        <v>0</v>
      </c>
      <c r="AY343" s="235" cm="1">
        <f t="array" ref="AY343">_xlfn.XLOOKUP($A343&amp;$B343,'[3]产值及收款计划（2026）'!$A:$A&amp;'[3]产值及收款计划（2026）'!$B:$B,'[3]产值及收款计划（2026）'!AY:AY)</f>
        <v>7.2</v>
      </c>
      <c r="AZ343" s="235" cm="1">
        <f t="array" ref="AZ343">_xlfn.XLOOKUP($A343&amp;$B343,'[3]产值及收款计划（2026）'!$A:$A&amp;'[3]产值及收款计划（2026）'!$B:$B,'[3]产值及收款计划（2026）'!AZ:AZ)</f>
        <v>0</v>
      </c>
      <c r="BA343" s="235" cm="1">
        <f t="array" ref="BA343">_xlfn.XLOOKUP($A343&amp;$B343,'[3]产值及收款计划（2026）'!$A:$A&amp;'[3]产值及收款计划（2026）'!$B:$B,'[3]产值及收款计划（2026）'!BA:BA)</f>
        <v>0</v>
      </c>
      <c r="BB343" s="235" cm="1">
        <f t="array" ref="BB343">_xlfn.XLOOKUP($A343&amp;$B343,'[3]产值及收款计划（2026）'!$A:$A&amp;'[3]产值及收款计划（2026）'!$B:$B,'[3]产值及收款计划（2026）'!BB:BB)</f>
        <v>0</v>
      </c>
      <c r="BC343" s="235" cm="1">
        <f t="array" ref="BC343">_xlfn.XLOOKUP($A343&amp;$B343,'[3]产值及收款计划（2026）'!$A:$A&amp;'[3]产值及收款计划（2026）'!$B:$B,'[3]产值及收款计划（2026）'!BC:BC)</f>
        <v>0</v>
      </c>
      <c r="BD343" s="235" cm="1">
        <f t="array" ref="BD343">_xlfn.XLOOKUP($A343&amp;$B343,'[3]产值及收款计划（2026）'!$A:$A&amp;'[3]产值及收款计划（2026）'!$B:$B,'[3]产值及收款计划（2026）'!BD:BD)</f>
        <v>7.2</v>
      </c>
      <c r="BE343" s="235" cm="1">
        <f t="array" ref="BE343">_xlfn.XLOOKUP($A343&amp;$B343,'[3]产值及收款计划（2026）'!$A:$A&amp;'[3]产值及收款计划（2026）'!$B:$B,'[3]产值及收款计划（2026）'!BE:BE)</f>
        <v>0</v>
      </c>
      <c r="BF343" s="235" cm="1">
        <f t="array" ref="BF343">_xlfn.XLOOKUP($A343&amp;$B343,'[3]产值及收款计划（2026）'!$A:$A&amp;'[3]产值及收款计划（2026）'!$B:$B,'[3]产值及收款计划（2026）'!BF:BF)</f>
        <v>0</v>
      </c>
      <c r="BG343" s="235" cm="1">
        <f t="array" ref="BG343">_xlfn.XLOOKUP($A343&amp;$B343,'[3]产值及收款计划（2026）'!$A:$A&amp;'[3]产值及收款计划（2026）'!$B:$B,'[3]产值及收款计划（2026）'!BG:BG)</f>
        <v>0</v>
      </c>
      <c r="BH343" s="235" cm="1">
        <f t="array" ref="BH343">_xlfn.XLOOKUP($A343&amp;$B343,'[3]产值及收款计划（2026）'!$A:$A&amp;'[3]产值及收款计划（2026）'!$B:$B,'[3]产值及收款计划（2026）'!BH:BH)</f>
        <v>0</v>
      </c>
      <c r="BI343" s="235" cm="1">
        <f t="array" ref="BI343">_xlfn.XLOOKUP($A343&amp;$B343,'[3]产值及收款计划（2026）'!$A:$A&amp;'[3]产值及收款计划（2026）'!$B:$B,'[3]产值及收款计划（2026）'!BI:BI)</f>
        <v>0</v>
      </c>
      <c r="BJ343" s="235" cm="1">
        <f t="array" ref="BJ343">_xlfn.XLOOKUP($A343&amp;$B343,'[3]产值及收款计划（2026）'!$A:$A&amp;'[3]产值及收款计划（2026）'!$B:$B,'[3]产值及收款计划（2026）'!BJ:BJ)</f>
        <v>0</v>
      </c>
      <c r="BK343" s="235" cm="1">
        <f t="array" ref="BK343">_xlfn.XLOOKUP($A343&amp;$B343,'[3]产值及收款计划（2026）'!$A:$A&amp;'[3]产值及收款计划（2026）'!$B:$B,'[3]产值及收款计划（2026）'!BK:BK)</f>
        <v>0</v>
      </c>
      <c r="BL343" s="235" cm="1">
        <f t="array" ref="BL343">_xlfn.XLOOKUP($A343&amp;$B343,'[3]产值及收款计划（2026）'!$A:$A&amp;'[3]产值及收款计划（2026）'!$B:$B,'[3]产值及收款计划（2026）'!BL:BL)</f>
        <v>0</v>
      </c>
      <c r="BM343" s="235"/>
      <c r="BN343" s="235"/>
      <c r="BO343" s="235"/>
      <c r="BP343" s="235"/>
      <c r="BQ343" s="235" t="e">
        <f>_xlfn.XLOOKUP($C343,应收未收表!$AJ:$AJ,应收未收表!AK:AK)</f>
        <v>#N/A</v>
      </c>
      <c r="BR343" s="235" t="e">
        <f>_xlfn.XLOOKUP($C343,应收未收表!$AJ:$AJ,应收未收表!AL:AL)</f>
        <v>#N/A</v>
      </c>
      <c r="BS343" s="235" t="e">
        <f>_xlfn.XLOOKUP($C343,应收未收表!$AJ:$AJ,应收未收表!AM:AM)</f>
        <v>#N/A</v>
      </c>
      <c r="BT343" s="235" t="e">
        <f>_xlfn.XLOOKUP($C343,应收未收表!$AJ:$AJ,应收未收表!AN:AN)</f>
        <v>#N/A</v>
      </c>
      <c r="BU343" s="234" t="str" cm="1">
        <f t="array" ref="BU343">_xlfn.XLOOKUP($A343&amp;$B343,'[3]产值及收款计划（2026）'!$A:$A&amp;'[3]产值及收款计划（2026）'!$B:$B,'[3]产值及收款计划（2026）'!BQ:BQ)</f>
        <v>上海隧道工程股份有限公司</v>
      </c>
      <c r="BV343" s="235" t="e" cm="1">
        <f t="array" ref="BV343">_xlfn.XLOOKUP($A343&amp;$B343,'[3]产值及收款计划（2026）'!$A:$A&amp;'[3]产值及收款计划（2026）'!$B:$B,'[3]产值及收款计划（2026）'!BR:BR)</f>
        <v>#REF!</v>
      </c>
      <c r="CE343" s="235" cm="1">
        <f t="array" ref="CE343">_xlfn.XLOOKUP($A343&amp;$B343,'[3]产值及收款计划（2026）'!$A:$A&amp;'[3]产值及收款计划（2026）'!$B:$B,'[3]产值及收款计划（2026）'!CA:CA)</f>
        <v>0</v>
      </c>
      <c r="CF343" s="235" cm="1">
        <f t="array" ref="CF343">_xlfn.XLOOKUP($A343&amp;$B343,'[3]产值及收款计划（2026）'!$A:$A&amp;'[3]产值及收款计划（2026）'!$B:$B,'[3]产值及收款计划（2026）'!CB:CB)</f>
        <v>0</v>
      </c>
      <c r="CG343" s="235" cm="1">
        <f t="array" ref="CG343">_xlfn.XLOOKUP($A343&amp;$B343,'[3]产值及收款计划（2026）'!$A:$A&amp;'[3]产值及收款计划（2026）'!$B:$B,'[3]产值及收款计划（2026）'!CC:CC)</f>
        <v>0</v>
      </c>
      <c r="CH343" s="235" cm="1">
        <f t="array" ref="CH343">_xlfn.XLOOKUP($A343&amp;$B343,'[3]产值及收款计划（2026）'!$A:$A&amp;'[3]产值及收款计划（2026）'!$B:$B,'[3]产值及收款计划（2026）'!CD:CD)</f>
        <v>0</v>
      </c>
      <c r="CI343" s="235" cm="1">
        <f t="array" ref="CI343">_xlfn.XLOOKUP($A343&amp;$B343,'[3]产值及收款计划（2026）'!$A:$A&amp;'[3]产值及收款计划（2026）'!$B:$B,'[3]产值及收款计划（2026）'!CE:CE)</f>
        <v>0</v>
      </c>
      <c r="CJ343" s="235" cm="1">
        <f t="array" ref="CJ343">_xlfn.XLOOKUP($A343&amp;$B343,'[3]产值及收款计划（2026）'!$A:$A&amp;'[3]产值及收款计划（2026）'!$B:$B,'[3]产值及收款计划（2026）'!CF:CF)</f>
        <v>0</v>
      </c>
      <c r="CK343" s="235" cm="1">
        <f t="array" ref="CK343">_xlfn.XLOOKUP($A343&amp;$B343,'[3]产值及收款计划（2026）'!$A:$A&amp;'[3]产值及收款计划（2026）'!$B:$B,'[3]产值及收款计划（2026）'!CG:CG)</f>
        <v>0</v>
      </c>
      <c r="CL343" s="235" cm="1">
        <f t="array" ref="CL343">_xlfn.XLOOKUP($A343&amp;$B343,'[3]产值及收款计划（2026）'!$A:$A&amp;'[3]产值及收款计划（2026）'!$B:$B,'[3]产值及收款计划（2026）'!CH:CH)</f>
        <v>0</v>
      </c>
      <c r="CM343" s="235" cm="1">
        <f t="array" ref="CM343">_xlfn.XLOOKUP($A343&amp;$B343,'[3]产值及收款计划（2026）'!$A:$A&amp;'[3]产值及收款计划（2026）'!$B:$B,'[3]产值及收款计划（2026）'!CI:CI)</f>
        <v>0</v>
      </c>
      <c r="CN343" s="235" cm="1">
        <f t="array" ref="CN343">_xlfn.XLOOKUP($A343&amp;$B343,'[3]产值及收款计划（2026）'!$A:$A&amp;'[3]产值及收款计划（2026）'!$B:$B,'[3]产值及收款计划（2026）'!CJ:CJ)</f>
        <v>0</v>
      </c>
      <c r="CO343" s="235" cm="1">
        <f t="array" ref="CO343">_xlfn.XLOOKUP($A343&amp;$B343,'[3]产值及收款计划（2026）'!$A:$A&amp;'[3]产值及收款计划（2026）'!$B:$B,'[3]产值及收款计划（2026）'!CK:CK)</f>
        <v>0</v>
      </c>
      <c r="CP343" s="235" cm="1">
        <f t="array" ref="CP343">_xlfn.XLOOKUP($A343&amp;$B343,'[3]产值及收款计划（2026）'!$A:$A&amp;'[3]产值及收款计划（2026）'!$B:$B,'[3]产值及收款计划（2026）'!CL:CL)</f>
        <v>0</v>
      </c>
      <c r="DE343" s="235" cm="1">
        <f t="array" ref="DE343">_xlfn.XLOOKUP($A343&amp;$B343,'[3]产值及收款计划（2026）'!$A:$A&amp;'[3]产值及收款计划（2026）'!$B:$B,'[3]产值及收款计划（2026）'!DA:DA)</f>
        <v>0</v>
      </c>
      <c r="DF343" s="235" cm="1">
        <f t="array" ref="DF343">_xlfn.XLOOKUP($A343&amp;$B343,'[3]产值及收款计划（2026）'!$A:$A&amp;'[3]产值及收款计划（2026）'!$B:$B,'[3]产值及收款计划（2026）'!DB:DB)</f>
        <v>0</v>
      </c>
      <c r="DG343" s="235" cm="1">
        <f t="array" ref="DG343">_xlfn.XLOOKUP($A343&amp;$B343,'[3]产值及收款计划（2026）'!$A:$A&amp;'[3]产值及收款计划（2026）'!$B:$B,'[3]产值及收款计划（2026）'!DC:DC)</f>
        <v>0</v>
      </c>
      <c r="DH343" s="235" cm="1">
        <f t="array" ref="DH343">_xlfn.XLOOKUP($A343&amp;$B343,'[3]产值及收款计划（2026）'!$A:$A&amp;'[3]产值及收款计划（2026）'!$B:$B,'[3]产值及收款计划（2026）'!DD:DD)</f>
        <v>0</v>
      </c>
      <c r="DI343" s="235" cm="1">
        <f t="array" ref="DI343">_xlfn.XLOOKUP($A343&amp;$B343,'[3]产值及收款计划（2026）'!$A:$A&amp;'[3]产值及收款计划（2026）'!$B:$B,'[3]产值及收款计划（2026）'!DE:DE)</f>
        <v>0</v>
      </c>
      <c r="DJ343" s="235" cm="1">
        <f t="array" ref="DJ343">_xlfn.XLOOKUP($A343&amp;$B343,'[3]产值及收款计划（2026）'!$A:$A&amp;'[3]产值及收款计划（2026）'!$B:$B,'[3]产值及收款计划（2026）'!DF:DF)</f>
        <v>0</v>
      </c>
      <c r="DK343" s="235" cm="1">
        <f t="array" ref="DK343">_xlfn.XLOOKUP($A343&amp;$B343,'[3]产值及收款计划（2026）'!$A:$A&amp;'[3]产值及收款计划（2026）'!$B:$B,'[3]产值及收款计划（2026）'!DG:DG)</f>
        <v>0</v>
      </c>
      <c r="DL343" s="235" cm="1">
        <f t="array" ref="DL343">_xlfn.XLOOKUP($A343&amp;$B343,'[3]产值及收款计划（2026）'!$A:$A&amp;'[3]产值及收款计划（2026）'!$B:$B,'[3]产值及收款计划（2026）'!DH:DH)</f>
        <v>0</v>
      </c>
      <c r="DM343" s="235" cm="1">
        <f t="array" ref="DM343">_xlfn.XLOOKUP($A343&amp;$B343,'[3]产值及收款计划（2026）'!$A:$A&amp;'[3]产值及收款计划（2026）'!$B:$B,'[3]产值及收款计划（2026）'!DI:DI)</f>
        <v>0</v>
      </c>
      <c r="DN343" s="235" cm="1">
        <f t="array" ref="DN343">_xlfn.XLOOKUP($A343&amp;$B343,'[3]产值及收款计划（2026）'!$A:$A&amp;'[3]产值及收款计划（2026）'!$B:$B,'[3]产值及收款计划（2026）'!DJ:DJ)</f>
        <v>0</v>
      </c>
      <c r="DO343" s="235" cm="1">
        <f t="array" ref="DO343">_xlfn.XLOOKUP($A343&amp;$B343,'[3]产值及收款计划（2026）'!$A:$A&amp;'[3]产值及收款计划（2026）'!$B:$B,'[3]产值及收款计划（2026）'!DK:DK)</f>
        <v>0</v>
      </c>
      <c r="DP343" s="235" cm="1">
        <f t="array" ref="DP343">_xlfn.XLOOKUP($A343&amp;$B343,'[3]产值及收款计划（2026）'!$A:$A&amp;'[3]产值及收款计划（2026）'!$B:$B,'[3]产值及收款计划（2026）'!DL:DL)</f>
        <v>0</v>
      </c>
      <c r="DQ343" s="243"/>
      <c r="DR343" s="229"/>
    </row>
    <row r="344" ht="20.25" spans="1:122">
      <c r="A344" s="233">
        <f t="shared" ref="A344:A382" si="22">A343+1</f>
        <v>52</v>
      </c>
      <c r="B344" s="233" t="s">
        <v>27</v>
      </c>
      <c r="C344" s="234" t="str" cm="1">
        <f t="array" ref="C344">_xlfn.XLOOKUP($A344&amp;$B344,'[3]产值及收款计划（2026）'!$A:$A&amp;'[3]产值及收款计划（2026）'!$B:$B,'[3]产值及收款计划（2026）'!C:C)</f>
        <v>C0CJSG-FW-T/W-2025089</v>
      </c>
      <c r="D344" s="234" t="str" cm="1">
        <f t="array" ref="D344">_xlfn.XLOOKUP($A344&amp;$B344,'[3]产值及收款计划（2026）'!$A:$A&amp;'[3]产值及收款计划（2026）'!$B:$B,'[3]产值及收款计划（2026）'!D:D)</f>
        <v>2025-2026 年司库系统配套软硬件及实施服务采购</v>
      </c>
      <c r="E344" s="235" cm="1">
        <f t="array" ref="E344">_xlfn.XLOOKUP($A344&amp;$B344,'[3]产值及收款计划（2026）'!$A:$A&amp;'[3]产值及收款计划（2026）'!$B:$B,'[3]产值及收款计划（2026）'!E:E)</f>
        <v>93</v>
      </c>
      <c r="F344" s="235" cm="1">
        <f t="array" ref="F344">_xlfn.XLOOKUP($A344&amp;$B344,'[3]产值及收款计划（2026）'!$A:$A&amp;'[3]产值及收款计划（2026）'!$B:$B,'[3]产值及收款计划（2026）'!F:F)</f>
        <v>93</v>
      </c>
      <c r="G344" s="235" cm="1">
        <f t="array" ref="G344">_xlfn.XLOOKUP($A344&amp;$B344,'[3]产值及收款计划（2026）'!$A:$A&amp;'[3]产值及收款计划（2026）'!$B:$B,'[3]产值及收款计划（2026）'!G:G)</f>
        <v>93</v>
      </c>
      <c r="H344" s="235" cm="1">
        <f t="array" ref="H344">_xlfn.XLOOKUP($A344&amp;$B344,'[3]产值及收款计划（2026）'!$A:$A&amp;'[3]产值及收款计划（2026）'!$B:$B,'[3]产值及收款计划（2026）'!H:H)</f>
        <v>13.6</v>
      </c>
      <c r="I344" s="236" cm="1">
        <f t="array" ref="I344">_xlfn.XLOOKUP($A344&amp;$B344,'[3]产值及收款计划（2026）'!$A:$A&amp;'[3]产值及收款计划（2026）'!$B:$B,'[3]产值及收款计划（2026）'!I:I)</f>
        <v>0.146236559139785</v>
      </c>
      <c r="J344" s="237" cm="1">
        <f t="array" ref="J344">_xlfn.XLOOKUP($A344&amp;$B344,'[3]产值及收款计划（2026）'!$A:$A&amp;'[3]产值及收款计划（2026）'!$B:$B,'[3]产值及收款计划（2026）'!J:J)</f>
        <v>0.126002228249442</v>
      </c>
      <c r="K344" s="235" t="e" cm="1">
        <f t="array" ref="K344">_xlfn.XLOOKUP($A344&amp;$B344,'[3]产值及收款计划（2026）'!$A:$A&amp;'[3]产值及收款计划（2026）'!$B:$B,'[3]产值及收款计划（2026）'!K:K)</f>
        <v>#REF!</v>
      </c>
      <c r="L344" s="235" t="e" cm="1">
        <f t="array" ref="L344">_xlfn.XLOOKUP($A344&amp;$B344,'[3]产值及收款计划（2026）'!$A:$A&amp;'[3]产值及收款计划（2026）'!$B:$B,'[3]产值及收款计划（2026）'!L:L)</f>
        <v>#REF!</v>
      </c>
      <c r="M344" s="235" t="str" cm="1">
        <f t="array" ref="M344">_xlfn.XLOOKUP($A344&amp;$B344,'[3]产值及收款计划（2026）'!$A:$A&amp;'[3]产值及收款计划（2026）'!$B:$B,'[3]产值及收款计划（2026）'!M:M)</f>
        <v>主导</v>
      </c>
      <c r="N344" s="235" cm="1">
        <f t="array" ref="N344">_xlfn.XLOOKUP($A344&amp;$B344,'[3]产值及收款计划（2026）'!$A:$A&amp;'[3]产值及收款计划（2026）'!$B:$B,'[3]产值及收款计划（2026）'!N:N)</f>
        <v>0</v>
      </c>
      <c r="O344" s="235" t="str" cm="1">
        <f t="array" ref="O344">_xlfn.XLOOKUP($A344&amp;$B344,'[3]产值及收款计划（2026）'!$A:$A&amp;'[3]产值及收款计划（2026）'!$B:$B,'[3]产值及收款计划（2026）'!O:O)</f>
        <v>崔航</v>
      </c>
      <c r="P344" s="234" t="str" cm="1">
        <f t="array" ref="P344">_xlfn.XLOOKUP($A344&amp;$B344,'[3]产值及收款计划（2026）'!$A:$A&amp;'[3]产值及收款计划（2026）'!$B:$B,'[3]产值及收款计划（2026）'!P:P)</f>
        <v>在建</v>
      </c>
      <c r="Q344" s="235" t="e" cm="1">
        <f t="array" ref="Q344">_xlfn.XLOOKUP($A344&amp;$B344,'[3]产值及收款计划（2026）'!$A:$A&amp;'[3]产值及收款计划（2026）'!$B:$B,'[3]产值及收款计划（2026）'!Q:Q)</f>
        <v>#REF!</v>
      </c>
      <c r="R344" s="235" t="e" cm="1">
        <f t="array" ref="R344">_xlfn.XLOOKUP($A344&amp;$B344,'[3]产值及收款计划（2026）'!$A:$A&amp;'[3]产值及收款计划（2026）'!$B:$B,'[3]产值及收款计划（2026）'!R:R)</f>
        <v>#REF!</v>
      </c>
      <c r="S344" s="235" t="e" cm="1">
        <f t="array" ref="S344">_xlfn.XLOOKUP($A344&amp;$B344,'[3]产值及收款计划（2026）'!$A:$A&amp;'[3]产值及收款计划（2026）'!$B:$B,'[3]产值及收款计划（2026）'!S:S)</f>
        <v>#REF!</v>
      </c>
      <c r="T344" s="235" cm="1">
        <f t="array" ref="T344">_xlfn.XLOOKUP($A344&amp;$B344,'[3]产值及收款计划（2026）'!$A:$A&amp;'[3]产值及收款计划（2026）'!$B:$B,'[3]产值及收款计划（2026）'!T:T)</f>
        <v>88</v>
      </c>
      <c r="U344" s="235" cm="1">
        <f t="array" ref="U344">_xlfn.XLOOKUP($A344&amp;$B344,'[3]产值及收款计划（2026）'!$A:$A&amp;'[3]产值及收款计划（2026）'!$B:$B,'[3]产值及收款计划（2026）'!U:U)</f>
        <v>0</v>
      </c>
      <c r="V344" s="235" cm="1">
        <f t="array" ref="V344">_xlfn.XLOOKUP($A344&amp;$B344,'[3]产值及收款计划（2026）'!$A:$A&amp;'[3]产值及收款计划（2026）'!$B:$B,'[3]产值及收款计划（2026）'!V:V)</f>
        <v>5</v>
      </c>
      <c r="W344" s="235" t="e" cm="1">
        <f t="array" ref="W344">_xlfn.XLOOKUP($A344&amp;$B344,'[3]产值及收款计划（2026）'!$A:$A&amp;'[3]产值及收款计划（2026）'!$B:$B,'[3]产值及收款计划（2026）'!W:W)</f>
        <v>#REF!</v>
      </c>
      <c r="X344" s="235" t="e" cm="1">
        <f t="array" ref="X344">_xlfn.XLOOKUP($A344&amp;$B344,'[3]产值及收款计划（2026）'!$A:$A&amp;'[3]产值及收款计划（2026）'!$B:$B,'[3]产值及收款计划（2026）'!X:X)</f>
        <v>#REF!</v>
      </c>
      <c r="Y344" s="235" t="e" cm="1">
        <f t="array" ref="Y344">_xlfn.XLOOKUP($A344&amp;$B344,'[3]产值及收款计划（2026）'!$A:$A&amp;'[3]产值及收款计划（2026）'!$B:$B,'[3]产值及收款计划（2026）'!Y:Y)</f>
        <v>#REF!</v>
      </c>
      <c r="Z344" s="235" t="e" cm="1">
        <f t="array" ref="Z344">_xlfn.XLOOKUP($A344&amp;$B344,'[3]产值及收款计划（2026）'!$A:$A&amp;'[3]产值及收款计划（2026）'!$B:$B,'[3]产值及收款计划（2026）'!Z:Z)</f>
        <v>#REF!</v>
      </c>
      <c r="AA344" s="235" cm="1">
        <f t="array" ref="AA344">_xlfn.XLOOKUP($A344&amp;$B344,'[3]产值及收款计划（2026）'!$A:$A&amp;'[3]产值及收款计划（2026）'!$B:$B,'[3]产值及收款计划（2026）'!AA:AA)</f>
        <v>0</v>
      </c>
      <c r="AB344" s="235" cm="1">
        <f t="array" ref="AB344">_xlfn.XLOOKUP($A344&amp;$B344,'[3]产值及收款计划（2026）'!$A:$A&amp;'[3]产值及收款计划（2026）'!$B:$B,'[3]产值及收款计划（2026）'!AB:AB)</f>
        <v>0</v>
      </c>
      <c r="AC344" s="235" cm="1">
        <f t="array" ref="AC344">_xlfn.XLOOKUP($A344&amp;$B344,'[3]产值及收款计划（2026）'!$A:$A&amp;'[3]产值及收款计划（2026）'!$B:$B,'[3]产值及收款计划（2026）'!AC:AC)</f>
        <v>5</v>
      </c>
      <c r="AD344" s="235" cm="1">
        <f t="array" ref="AD344">_xlfn.XLOOKUP($A344&amp;$B344,'[3]产值及收款计划（2026）'!$A:$A&amp;'[3]产值及收款计划（2026）'!$B:$B,'[3]产值及收款计划（2026）'!AD:AD)</f>
        <v>0</v>
      </c>
      <c r="AE344" s="235" cm="1">
        <f t="array" ref="AE344">_xlfn.XLOOKUP($A344&amp;$B344,'[3]产值及收款计划（2026）'!$A:$A&amp;'[3]产值及收款计划（2026）'!$B:$B,'[3]产值及收款计划（2026）'!AE:AE)</f>
        <v>0</v>
      </c>
      <c r="AF344" s="235" cm="1">
        <f t="array" ref="AF344">_xlfn.XLOOKUP($A344&amp;$B344,'[3]产值及收款计划（2026）'!$A:$A&amp;'[3]产值及收款计划（2026）'!$B:$B,'[3]产值及收款计划（2026）'!AF:AF)</f>
        <v>0</v>
      </c>
      <c r="AG344" s="235" cm="1">
        <f t="array" ref="AG344">_xlfn.XLOOKUP($A344&amp;$B344,'[3]产值及收款计划（2026）'!$A:$A&amp;'[3]产值及收款计划（2026）'!$B:$B,'[3]产值及收款计划（2026）'!AG:AG)</f>
        <v>0</v>
      </c>
      <c r="AH344" s="235" cm="1">
        <f t="array" ref="AH344">_xlfn.XLOOKUP($A344&amp;$B344,'[3]产值及收款计划（2026）'!$A:$A&amp;'[3]产值及收款计划（2026）'!$B:$B,'[3]产值及收款计划（2026）'!AH:AH)</f>
        <v>0</v>
      </c>
      <c r="AI344" s="235" cm="1">
        <f t="array" ref="AI344">_xlfn.XLOOKUP($A344&amp;$B344,'[3]产值及收款计划（2026）'!$A:$A&amp;'[3]产值及收款计划（2026）'!$B:$B,'[3]产值及收款计划（2026）'!AI:AI)</f>
        <v>0</v>
      </c>
      <c r="AJ344" s="235" cm="1">
        <f t="array" ref="AJ344">_xlfn.XLOOKUP($A344&amp;$B344,'[3]产值及收款计划（2026）'!$A:$A&amp;'[3]产值及收款计划（2026）'!$B:$B,'[3]产值及收款计划（2026）'!AJ:AJ)</f>
        <v>0</v>
      </c>
      <c r="AK344" s="235" cm="1">
        <f t="array" ref="AK344">_xlfn.XLOOKUP($A344&amp;$B344,'[3]产值及收款计划（2026）'!$A:$A&amp;'[3]产值及收款计划（2026）'!$B:$B,'[3]产值及收款计划（2026）'!AK:AK)</f>
        <v>0</v>
      </c>
      <c r="AL344" s="235" cm="1">
        <f t="array" ref="AL344">_xlfn.XLOOKUP($A344&amp;$B344,'[3]产值及收款计划（2026）'!$A:$A&amp;'[3]产值及收款计划（2026）'!$B:$B,'[3]产值及收款计划（2026）'!AL:AL)</f>
        <v>0</v>
      </c>
      <c r="AM344" s="242" cm="1">
        <f t="array" ref="AM344">_xlfn.LET(_xlpm.勾选月份状态数组,TRANSPOSE('PPT(12-15页）-TOP10'!$A$3:$A$14),_xlpm.选择数据区,IF('PPT(12-15页）-TOP10'!$E$3="收款",$BA344:$BL344,$AA344:$AL344),SUM(_xlfn._xlws.FILTER(_xlpm.选择数据区,_xlpm.勾选月份状态数组,"")))</f>
        <v>0</v>
      </c>
      <c r="AN344" s="235" t="e">
        <f>_xlfn.XLOOKUP($C344,应收未收表!$T:$T,应收未收表!AA:AA)</f>
        <v>#N/A</v>
      </c>
      <c r="AO344" s="235" t="e">
        <f>_xlfn.XLOOKUP($C344,应收未收表!$T:$T,应收未收表!AB:AB)</f>
        <v>#N/A</v>
      </c>
      <c r="AP344" s="235" t="e">
        <f>_xlfn.XLOOKUP($C344,应收未收表!$T:$T,应收未收表!AC:AC)</f>
        <v>#N/A</v>
      </c>
      <c r="AQ344" s="235" t="e">
        <f>_xlfn.XLOOKUP($C344,应收未收表!$T:$T,应收未收表!AE:AE)</f>
        <v>#N/A</v>
      </c>
      <c r="AR344" s="235" t="e">
        <f>_xlfn.XLOOKUP($C344,应收未收表!$T:$T,应收未收表!AF:AF)</f>
        <v>#N/A</v>
      </c>
      <c r="AS344" s="235" t="e" cm="1">
        <f t="array" ref="AS344">_xlfn.XLOOKUP($A344&amp;$B344,'[3]产值及收款计划（2026）'!$A:$A&amp;'[3]产值及收款计划（2026）'!$B:$B,'[3]产值及收款计划（2026）'!AS:AS)</f>
        <v>#REF!</v>
      </c>
      <c r="AT344" s="235" t="e" cm="1">
        <f t="array" ref="AT344">_xlfn.XLOOKUP($A344&amp;$B344,'[3]产值及收款计划（2026）'!$A:$A&amp;'[3]产值及收款计划（2026）'!$B:$B,'[3]产值及收款计划（2026）'!AT:AT)</f>
        <v>#REF!</v>
      </c>
      <c r="AU344" s="235" t="e" cm="1">
        <f t="array" ref="AU344">_xlfn.XLOOKUP($A344&amp;$B344,'[3]产值及收款计划（2026）'!$A:$A&amp;'[3]产值及收款计划（2026）'!$B:$B,'[3]产值及收款计划（2026）'!AU:AU)</f>
        <v>#REF!</v>
      </c>
      <c r="AV344" s="235" t="e" cm="1">
        <f t="array" ref="AV344">_xlfn.XLOOKUP($A344&amp;$B344,'[3]产值及收款计划（2026）'!$A:$A&amp;'[3]产值及收款计划（2026）'!$B:$B,'[3]产值及收款计划（2026）'!AV:AV)</f>
        <v>#REF!</v>
      </c>
      <c r="AW344" s="235" cm="1">
        <f t="array" ref="AW344">_xlfn.XLOOKUP($A344&amp;$B344,'[3]产值及收款计划（2026）'!$A:$A&amp;'[3]产值及收款计划（2026）'!$B:$B,'[3]产值及收款计划（2026）'!AW:AW)</f>
        <v>88</v>
      </c>
      <c r="AX344" s="235" cm="1">
        <f t="array" ref="AX344">_xlfn.XLOOKUP($A344&amp;$B344,'[3]产值及收款计划（2026）'!$A:$A&amp;'[3]产值及收款计划（2026）'!$B:$B,'[3]产值及收款计划（2026）'!AX:AX)</f>
        <v>0</v>
      </c>
      <c r="AY344" s="235" cm="1">
        <f t="array" ref="AY344">_xlfn.XLOOKUP($A344&amp;$B344,'[3]产值及收款计划（2026）'!$A:$A&amp;'[3]产值及收款计划（2026）'!$B:$B,'[3]产值及收款计划（2026）'!AY:AY)</f>
        <v>5</v>
      </c>
      <c r="AZ344" s="235" cm="1">
        <f t="array" ref="AZ344">_xlfn.XLOOKUP($A344&amp;$B344,'[3]产值及收款计划（2026）'!$A:$A&amp;'[3]产值及收款计划（2026）'!$B:$B,'[3]产值及收款计划（2026）'!AZ:AZ)</f>
        <v>0</v>
      </c>
      <c r="BA344" s="235" cm="1">
        <f t="array" ref="BA344">_xlfn.XLOOKUP($A344&amp;$B344,'[3]产值及收款计划（2026）'!$A:$A&amp;'[3]产值及收款计划（2026）'!$B:$B,'[3]产值及收款计划（2026）'!BA:BA)</f>
        <v>0</v>
      </c>
      <c r="BB344" s="235" cm="1">
        <f t="array" ref="BB344">_xlfn.XLOOKUP($A344&amp;$B344,'[3]产值及收款计划（2026）'!$A:$A&amp;'[3]产值及收款计划（2026）'!$B:$B,'[3]产值及收款计划（2026）'!BB:BB)</f>
        <v>0</v>
      </c>
      <c r="BC344" s="235" cm="1">
        <f t="array" ref="BC344">_xlfn.XLOOKUP($A344&amp;$B344,'[3]产值及收款计划（2026）'!$A:$A&amp;'[3]产值及收款计划（2026）'!$B:$B,'[3]产值及收款计划（2026）'!BC:BC)</f>
        <v>5</v>
      </c>
      <c r="BD344" s="235" cm="1">
        <f t="array" ref="BD344">_xlfn.XLOOKUP($A344&amp;$B344,'[3]产值及收款计划（2026）'!$A:$A&amp;'[3]产值及收款计划（2026）'!$B:$B,'[3]产值及收款计划（2026）'!BD:BD)</f>
        <v>0</v>
      </c>
      <c r="BE344" s="235" cm="1">
        <f t="array" ref="BE344">_xlfn.XLOOKUP($A344&amp;$B344,'[3]产值及收款计划（2026）'!$A:$A&amp;'[3]产值及收款计划（2026）'!$B:$B,'[3]产值及收款计划（2026）'!BE:BE)</f>
        <v>0</v>
      </c>
      <c r="BF344" s="235" cm="1">
        <f t="array" ref="BF344">_xlfn.XLOOKUP($A344&amp;$B344,'[3]产值及收款计划（2026）'!$A:$A&amp;'[3]产值及收款计划（2026）'!$B:$B,'[3]产值及收款计划（2026）'!BF:BF)</f>
        <v>0</v>
      </c>
      <c r="BG344" s="235" cm="1">
        <f t="array" ref="BG344">_xlfn.XLOOKUP($A344&amp;$B344,'[3]产值及收款计划（2026）'!$A:$A&amp;'[3]产值及收款计划（2026）'!$B:$B,'[3]产值及收款计划（2026）'!BG:BG)</f>
        <v>0</v>
      </c>
      <c r="BH344" s="235" cm="1">
        <f t="array" ref="BH344">_xlfn.XLOOKUP($A344&amp;$B344,'[3]产值及收款计划（2026）'!$A:$A&amp;'[3]产值及收款计划（2026）'!$B:$B,'[3]产值及收款计划（2026）'!BH:BH)</f>
        <v>0</v>
      </c>
      <c r="BI344" s="235" cm="1">
        <f t="array" ref="BI344">_xlfn.XLOOKUP($A344&amp;$B344,'[3]产值及收款计划（2026）'!$A:$A&amp;'[3]产值及收款计划（2026）'!$B:$B,'[3]产值及收款计划（2026）'!BI:BI)</f>
        <v>0</v>
      </c>
      <c r="BJ344" s="235" cm="1">
        <f t="array" ref="BJ344">_xlfn.XLOOKUP($A344&amp;$B344,'[3]产值及收款计划（2026）'!$A:$A&amp;'[3]产值及收款计划（2026）'!$B:$B,'[3]产值及收款计划（2026）'!BJ:BJ)</f>
        <v>0</v>
      </c>
      <c r="BK344" s="235" cm="1">
        <f t="array" ref="BK344">_xlfn.XLOOKUP($A344&amp;$B344,'[3]产值及收款计划（2026）'!$A:$A&amp;'[3]产值及收款计划（2026）'!$B:$B,'[3]产值及收款计划（2026）'!BK:BK)</f>
        <v>0</v>
      </c>
      <c r="BL344" s="235" cm="1">
        <f t="array" ref="BL344">_xlfn.XLOOKUP($A344&amp;$B344,'[3]产值及收款计划（2026）'!$A:$A&amp;'[3]产值及收款计划（2026）'!$B:$B,'[3]产值及收款计划（2026）'!BL:BL)</f>
        <v>0</v>
      </c>
      <c r="BM344" s="235"/>
      <c r="BN344" s="235"/>
      <c r="BO344" s="235"/>
      <c r="BP344" s="235"/>
      <c r="BQ344" s="235" t="e">
        <f>_xlfn.XLOOKUP($C344,应收未收表!$AJ:$AJ,应收未收表!AK:AK)</f>
        <v>#N/A</v>
      </c>
      <c r="BR344" s="235" t="e">
        <f>_xlfn.XLOOKUP($C344,应收未收表!$AJ:$AJ,应收未收表!AL:AL)</f>
        <v>#N/A</v>
      </c>
      <c r="BS344" s="235" t="e">
        <f>_xlfn.XLOOKUP($C344,应收未收表!$AJ:$AJ,应收未收表!AM:AM)</f>
        <v>#N/A</v>
      </c>
      <c r="BT344" s="235" t="e">
        <f>_xlfn.XLOOKUP($C344,应收未收表!$AJ:$AJ,应收未收表!AN:AN)</f>
        <v>#N/A</v>
      </c>
      <c r="BU344" s="234" t="str" cm="1">
        <f t="array" ref="BU344">_xlfn.XLOOKUP($A344&amp;$B344,'[3]产值及收款计划（2026）'!$A:$A&amp;'[3]产值及收款计划（2026）'!$B:$B,'[3]产值及收款计划（2026）'!BQ:BQ)</f>
        <v>上海申迪（集团）有限公司</v>
      </c>
      <c r="BV344" s="235" t="e" cm="1">
        <f t="array" ref="BV344">_xlfn.XLOOKUP($A344&amp;$B344,'[3]产值及收款计划（2026）'!$A:$A&amp;'[3]产值及收款计划（2026）'!$B:$B,'[3]产值及收款计划（2026）'!BR:BR)</f>
        <v>#REF!</v>
      </c>
      <c r="CE344" s="235" cm="1">
        <f t="array" ref="CE344">_xlfn.XLOOKUP($A344&amp;$B344,'[3]产值及收款计划（2026）'!$A:$A&amp;'[3]产值及收款计划（2026）'!$B:$B,'[3]产值及收款计划（2026）'!CA:CA)</f>
        <v>0</v>
      </c>
      <c r="CF344" s="235" cm="1">
        <f t="array" ref="CF344">_xlfn.XLOOKUP($A344&amp;$B344,'[3]产值及收款计划（2026）'!$A:$A&amp;'[3]产值及收款计划（2026）'!$B:$B,'[3]产值及收款计划（2026）'!CB:CB)</f>
        <v>0</v>
      </c>
      <c r="CG344" s="235" cm="1">
        <f t="array" ref="CG344">_xlfn.XLOOKUP($A344&amp;$B344,'[3]产值及收款计划（2026）'!$A:$A&amp;'[3]产值及收款计划（2026）'!$B:$B,'[3]产值及收款计划（2026）'!CC:CC)</f>
        <v>0</v>
      </c>
      <c r="CH344" s="235" cm="1">
        <f t="array" ref="CH344">_xlfn.XLOOKUP($A344&amp;$B344,'[3]产值及收款计划（2026）'!$A:$A&amp;'[3]产值及收款计划（2026）'!$B:$B,'[3]产值及收款计划（2026）'!CD:CD)</f>
        <v>0</v>
      </c>
      <c r="CI344" s="235" cm="1">
        <f t="array" ref="CI344">_xlfn.XLOOKUP($A344&amp;$B344,'[3]产值及收款计划（2026）'!$A:$A&amp;'[3]产值及收款计划（2026）'!$B:$B,'[3]产值及收款计划（2026）'!CE:CE)</f>
        <v>0</v>
      </c>
      <c r="CJ344" s="235" cm="1">
        <f t="array" ref="CJ344">_xlfn.XLOOKUP($A344&amp;$B344,'[3]产值及收款计划（2026）'!$A:$A&amp;'[3]产值及收款计划（2026）'!$B:$B,'[3]产值及收款计划（2026）'!CF:CF)</f>
        <v>0</v>
      </c>
      <c r="CK344" s="235" cm="1">
        <f t="array" ref="CK344">_xlfn.XLOOKUP($A344&amp;$B344,'[3]产值及收款计划（2026）'!$A:$A&amp;'[3]产值及收款计划（2026）'!$B:$B,'[3]产值及收款计划（2026）'!CG:CG)</f>
        <v>0</v>
      </c>
      <c r="CL344" s="235" cm="1">
        <f t="array" ref="CL344">_xlfn.XLOOKUP($A344&amp;$B344,'[3]产值及收款计划（2026）'!$A:$A&amp;'[3]产值及收款计划（2026）'!$B:$B,'[3]产值及收款计划（2026）'!CH:CH)</f>
        <v>0</v>
      </c>
      <c r="CM344" s="235" cm="1">
        <f t="array" ref="CM344">_xlfn.XLOOKUP($A344&amp;$B344,'[3]产值及收款计划（2026）'!$A:$A&amp;'[3]产值及收款计划（2026）'!$B:$B,'[3]产值及收款计划（2026）'!CI:CI)</f>
        <v>0</v>
      </c>
      <c r="CN344" s="235" cm="1">
        <f t="array" ref="CN344">_xlfn.XLOOKUP($A344&amp;$B344,'[3]产值及收款计划（2026）'!$A:$A&amp;'[3]产值及收款计划（2026）'!$B:$B,'[3]产值及收款计划（2026）'!CJ:CJ)</f>
        <v>0</v>
      </c>
      <c r="CO344" s="235" cm="1">
        <f t="array" ref="CO344">_xlfn.XLOOKUP($A344&amp;$B344,'[3]产值及收款计划（2026）'!$A:$A&amp;'[3]产值及收款计划（2026）'!$B:$B,'[3]产值及收款计划（2026）'!CK:CK)</f>
        <v>0</v>
      </c>
      <c r="CP344" s="235" cm="1">
        <f t="array" ref="CP344">_xlfn.XLOOKUP($A344&amp;$B344,'[3]产值及收款计划（2026）'!$A:$A&amp;'[3]产值及收款计划（2026）'!$B:$B,'[3]产值及收款计划（2026）'!CL:CL)</f>
        <v>0</v>
      </c>
      <c r="DE344" s="235" cm="1">
        <f t="array" ref="DE344">_xlfn.XLOOKUP($A344&amp;$B344,'[3]产值及收款计划（2026）'!$A:$A&amp;'[3]产值及收款计划（2026）'!$B:$B,'[3]产值及收款计划（2026）'!DA:DA)</f>
        <v>0</v>
      </c>
      <c r="DF344" s="235" cm="1">
        <f t="array" ref="DF344">_xlfn.XLOOKUP($A344&amp;$B344,'[3]产值及收款计划（2026）'!$A:$A&amp;'[3]产值及收款计划（2026）'!$B:$B,'[3]产值及收款计划（2026）'!DB:DB)</f>
        <v>0</v>
      </c>
      <c r="DG344" s="235" cm="1">
        <f t="array" ref="DG344">_xlfn.XLOOKUP($A344&amp;$B344,'[3]产值及收款计划（2026）'!$A:$A&amp;'[3]产值及收款计划（2026）'!$B:$B,'[3]产值及收款计划（2026）'!DC:DC)</f>
        <v>0</v>
      </c>
      <c r="DH344" s="235" cm="1">
        <f t="array" ref="DH344">_xlfn.XLOOKUP($A344&amp;$B344,'[3]产值及收款计划（2026）'!$A:$A&amp;'[3]产值及收款计划（2026）'!$B:$B,'[3]产值及收款计划（2026）'!DD:DD)</f>
        <v>0</v>
      </c>
      <c r="DI344" s="235" cm="1">
        <f t="array" ref="DI344">_xlfn.XLOOKUP($A344&amp;$B344,'[3]产值及收款计划（2026）'!$A:$A&amp;'[3]产值及收款计划（2026）'!$B:$B,'[3]产值及收款计划（2026）'!DE:DE)</f>
        <v>0</v>
      </c>
      <c r="DJ344" s="235" cm="1">
        <f t="array" ref="DJ344">_xlfn.XLOOKUP($A344&amp;$B344,'[3]产值及收款计划（2026）'!$A:$A&amp;'[3]产值及收款计划（2026）'!$B:$B,'[3]产值及收款计划（2026）'!DF:DF)</f>
        <v>0</v>
      </c>
      <c r="DK344" s="235" cm="1">
        <f t="array" ref="DK344">_xlfn.XLOOKUP($A344&amp;$B344,'[3]产值及收款计划（2026）'!$A:$A&amp;'[3]产值及收款计划（2026）'!$B:$B,'[3]产值及收款计划（2026）'!DG:DG)</f>
        <v>0</v>
      </c>
      <c r="DL344" s="235" cm="1">
        <f t="array" ref="DL344">_xlfn.XLOOKUP($A344&amp;$B344,'[3]产值及收款计划（2026）'!$A:$A&amp;'[3]产值及收款计划（2026）'!$B:$B,'[3]产值及收款计划（2026）'!DH:DH)</f>
        <v>0</v>
      </c>
      <c r="DM344" s="235" cm="1">
        <f t="array" ref="DM344">_xlfn.XLOOKUP($A344&amp;$B344,'[3]产值及收款计划（2026）'!$A:$A&amp;'[3]产值及收款计划（2026）'!$B:$B,'[3]产值及收款计划（2026）'!DI:DI)</f>
        <v>0</v>
      </c>
      <c r="DN344" s="235" cm="1">
        <f t="array" ref="DN344">_xlfn.XLOOKUP($A344&amp;$B344,'[3]产值及收款计划（2026）'!$A:$A&amp;'[3]产值及收款计划（2026）'!$B:$B,'[3]产值及收款计划（2026）'!DJ:DJ)</f>
        <v>0</v>
      </c>
      <c r="DO344" s="235" cm="1">
        <f t="array" ref="DO344">_xlfn.XLOOKUP($A344&amp;$B344,'[3]产值及收款计划（2026）'!$A:$A&amp;'[3]产值及收款计划（2026）'!$B:$B,'[3]产值及收款计划（2026）'!DK:DK)</f>
        <v>0</v>
      </c>
      <c r="DP344" s="235" cm="1">
        <f t="array" ref="DP344">_xlfn.XLOOKUP($A344&amp;$B344,'[3]产值及收款计划（2026）'!$A:$A&amp;'[3]产值及收款计划（2026）'!$B:$B,'[3]产值及收款计划（2026）'!DL:DL)</f>
        <v>0</v>
      </c>
      <c r="DQ344" s="243"/>
      <c r="DR344" s="229"/>
    </row>
    <row r="345" ht="40.5" spans="1:122">
      <c r="A345" s="233">
        <f t="shared" si="22"/>
        <v>53</v>
      </c>
      <c r="B345" s="233" t="s">
        <v>27</v>
      </c>
      <c r="C345" s="234" t="str" cm="1">
        <f t="array" ref="C345">_xlfn.XLOOKUP($A345&amp;$B345,'[3]产值及收款计划（2026）'!$A:$A&amp;'[3]产值及收款计划（2026）'!$B:$B,'[3]产值及收款计划（2026）'!C:C)</f>
        <v>C0CJSG-FW-T-2025101</v>
      </c>
      <c r="D345" s="235" t="str" cm="1">
        <f t="array" ref="D345">_xlfn.XLOOKUP($A345&amp;$B345,'[3]产值及收款计划（2026）'!$A:$A&amp;'[3]产值及收款计划（2026）'!$B:$B,'[3]产值及收款计划（2026）'!D:D)</f>
        <v>2025年隧道股份信息安全等保测评服务（第二期）</v>
      </c>
      <c r="E345" s="235" cm="1">
        <f t="array" ref="E345">_xlfn.XLOOKUP($A345&amp;$B345,'[3]产值及收款计划（2026）'!$A:$A&amp;'[3]产值及收款计划（2026）'!$B:$B,'[3]产值及收款计划（2026）'!E:E)</f>
        <v>72</v>
      </c>
      <c r="F345" s="235" cm="1">
        <f t="array" ref="F345">_xlfn.XLOOKUP($A345&amp;$B345,'[3]产值及收款计划（2026）'!$A:$A&amp;'[3]产值及收款计划（2026）'!$B:$B,'[3]产值及收款计划（2026）'!F:F)</f>
        <v>72</v>
      </c>
      <c r="G345" s="235" cm="1">
        <f t="array" ref="G345">_xlfn.XLOOKUP($A345&amp;$B345,'[3]产值及收款计划（2026）'!$A:$A&amp;'[3]产值及收款计划（2026）'!$B:$B,'[3]产值及收款计划（2026）'!G:G)</f>
        <v>72</v>
      </c>
      <c r="H345" s="235" cm="1">
        <f t="array" ref="H345">_xlfn.XLOOKUP($A345&amp;$B345,'[3]产值及收款计划（2026）'!$A:$A&amp;'[3]产值及收款计划（2026）'!$B:$B,'[3]产值及收款计划（2026）'!H:H)</f>
        <v>41.1</v>
      </c>
      <c r="I345" s="236" cm="1">
        <f t="array" ref="I345">_xlfn.XLOOKUP($A345&amp;$B345,'[3]产值及收款计划（2026）'!$A:$A&amp;'[3]产值及收款计划（2026）'!$B:$B,'[3]产值及收款计划（2026）'!I:I)</f>
        <v>0.570833333333333</v>
      </c>
      <c r="J345" s="237" cm="1">
        <f t="array" ref="J345">_xlfn.XLOOKUP($A345&amp;$B345,'[3]产值及收款计划（2026）'!$A:$A&amp;'[3]产值及收款计划（2026）'!$B:$B,'[3]产值及收款计划（2026）'!J:J)</f>
        <v>0.06</v>
      </c>
      <c r="K345" s="235" t="e" cm="1">
        <f t="array" ref="K345">_xlfn.XLOOKUP($A345&amp;$B345,'[3]产值及收款计划（2026）'!$A:$A&amp;'[3]产值及收款计划（2026）'!$B:$B,'[3]产值及收款计划（2026）'!K:K)</f>
        <v>#REF!</v>
      </c>
      <c r="L345" s="235" t="e" cm="1">
        <f t="array" ref="L345">_xlfn.XLOOKUP($A345&amp;$B345,'[3]产值及收款计划（2026）'!$A:$A&amp;'[3]产值及收款计划（2026）'!$B:$B,'[3]产值及收款计划（2026）'!L:L)</f>
        <v>#REF!</v>
      </c>
      <c r="M345" s="235" t="str" cm="1">
        <f t="array" ref="M345">_xlfn.XLOOKUP($A345&amp;$B345,'[3]产值及收款计划（2026）'!$A:$A&amp;'[3]产值及收款计划（2026）'!$B:$B,'[3]产值及收款计划（2026）'!M:M)</f>
        <v>主导</v>
      </c>
      <c r="N345" s="235" cm="1">
        <f t="array" ref="N345">_xlfn.XLOOKUP($A345&amp;$B345,'[3]产值及收款计划（2026）'!$A:$A&amp;'[3]产值及收款计划（2026）'!$B:$B,'[3]产值及收款计划（2026）'!N:N)</f>
        <v>0</v>
      </c>
      <c r="O345" s="235" t="str" cm="1">
        <f t="array" ref="O345">_xlfn.XLOOKUP($A345&amp;$B345,'[3]产值及收款计划（2026）'!$A:$A&amp;'[3]产值及收款计划（2026）'!$B:$B,'[3]产值及收款计划（2026）'!O:O)</f>
        <v>邓惠洁</v>
      </c>
      <c r="P345" s="234" t="str" cm="1">
        <f t="array" ref="P345">_xlfn.XLOOKUP($A345&amp;$B345,'[3]产值及收款计划（2026）'!$A:$A&amp;'[3]产值及收款计划（2026）'!$B:$B,'[3]产值及收款计划（2026）'!P:P)</f>
        <v>在建</v>
      </c>
      <c r="Q345" s="235" t="e" cm="1">
        <f t="array" ref="Q345">_xlfn.XLOOKUP($A345&amp;$B345,'[3]产值及收款计划（2026）'!$A:$A&amp;'[3]产值及收款计划（2026）'!$B:$B,'[3]产值及收款计划（2026）'!Q:Q)</f>
        <v>#REF!</v>
      </c>
      <c r="R345" s="235" t="e" cm="1">
        <f t="array" ref="R345">_xlfn.XLOOKUP($A345&amp;$B345,'[3]产值及收款计划（2026）'!$A:$A&amp;'[3]产值及收款计划（2026）'!$B:$B,'[3]产值及收款计划（2026）'!R:R)</f>
        <v>#REF!</v>
      </c>
      <c r="S345" s="235" t="e" cm="1">
        <f t="array" ref="S345">_xlfn.XLOOKUP($A345&amp;$B345,'[3]产值及收款计划（2026）'!$A:$A&amp;'[3]产值及收款计划（2026）'!$B:$B,'[3]产值及收款计划（2026）'!S:S)</f>
        <v>#REF!</v>
      </c>
      <c r="T345" s="235" cm="1">
        <f t="array" ref="T345">_xlfn.XLOOKUP($A345&amp;$B345,'[3]产值及收款计划（2026）'!$A:$A&amp;'[3]产值及收款计划（2026）'!$B:$B,'[3]产值及收款计划（2026）'!T:T)</f>
        <v>0</v>
      </c>
      <c r="U345" s="235" cm="1">
        <f t="array" ref="U345">_xlfn.XLOOKUP($A345&amp;$B345,'[3]产值及收款计划（2026）'!$A:$A&amp;'[3]产值及收款计划（2026）'!$B:$B,'[3]产值及收款计划（2026）'!U:U)</f>
        <v>0</v>
      </c>
      <c r="V345" s="235" cm="1">
        <f t="array" ref="V345">_xlfn.XLOOKUP($A345&amp;$B345,'[3]产值及收款计划（2026）'!$A:$A&amp;'[3]产值及收款计划（2026）'!$B:$B,'[3]产值及收款计划（2026）'!V:V)</f>
        <v>72</v>
      </c>
      <c r="W345" s="235" t="e" cm="1">
        <f t="array" ref="W345">_xlfn.XLOOKUP($A345&amp;$B345,'[3]产值及收款计划（2026）'!$A:$A&amp;'[3]产值及收款计划（2026）'!$B:$B,'[3]产值及收款计划（2026）'!W:W)</f>
        <v>#REF!</v>
      </c>
      <c r="X345" s="235" t="e" cm="1">
        <f t="array" ref="X345">_xlfn.XLOOKUP($A345&amp;$B345,'[3]产值及收款计划（2026）'!$A:$A&amp;'[3]产值及收款计划（2026）'!$B:$B,'[3]产值及收款计划（2026）'!X:X)</f>
        <v>#REF!</v>
      </c>
      <c r="Y345" s="235" t="e" cm="1">
        <f t="array" ref="Y345">_xlfn.XLOOKUP($A345&amp;$B345,'[3]产值及收款计划（2026）'!$A:$A&amp;'[3]产值及收款计划（2026）'!$B:$B,'[3]产值及收款计划（2026）'!Y:Y)</f>
        <v>#REF!</v>
      </c>
      <c r="Z345" s="235" t="e" cm="1">
        <f t="array" ref="Z345">_xlfn.XLOOKUP($A345&amp;$B345,'[3]产值及收款计划（2026）'!$A:$A&amp;'[3]产值及收款计划（2026）'!$B:$B,'[3]产值及收款计划（2026）'!Z:Z)</f>
        <v>#REF!</v>
      </c>
      <c r="AA345" s="235" cm="1">
        <f t="array" ref="AA345">_xlfn.XLOOKUP($A345&amp;$B345,'[3]产值及收款计划（2026）'!$A:$A&amp;'[3]产值及收款计划（2026）'!$B:$B,'[3]产值及收款计划（2026）'!AA:AA)</f>
        <v>50.4</v>
      </c>
      <c r="AB345" s="235" cm="1">
        <f t="array" ref="AB345">_xlfn.XLOOKUP($A345&amp;$B345,'[3]产值及收款计划（2026）'!$A:$A&amp;'[3]产值及收款计划（2026）'!$B:$B,'[3]产值及收款计划（2026）'!AB:AB)</f>
        <v>0</v>
      </c>
      <c r="AC345" s="235" cm="1">
        <f t="array" ref="AC345">_xlfn.XLOOKUP($A345&amp;$B345,'[3]产值及收款计划（2026）'!$A:$A&amp;'[3]产值及收款计划（2026）'!$B:$B,'[3]产值及收款计划（2026）'!AC:AC)</f>
        <v>0</v>
      </c>
      <c r="AD345" s="235" cm="1">
        <f t="array" ref="AD345">_xlfn.XLOOKUP($A345&amp;$B345,'[3]产值及收款计划（2026）'!$A:$A&amp;'[3]产值及收款计划（2026）'!$B:$B,'[3]产值及收款计划（2026）'!AD:AD)</f>
        <v>0</v>
      </c>
      <c r="AE345" s="235" cm="1">
        <f t="array" ref="AE345">_xlfn.XLOOKUP($A345&amp;$B345,'[3]产值及收款计划（2026）'!$A:$A&amp;'[3]产值及收款计划（2026）'!$B:$B,'[3]产值及收款计划（2026）'!AE:AE)</f>
        <v>50.4</v>
      </c>
      <c r="AF345" s="235" cm="1">
        <f t="array" ref="AF345">_xlfn.XLOOKUP($A345&amp;$B345,'[3]产值及收款计划（2026）'!$A:$A&amp;'[3]产值及收款计划（2026）'!$B:$B,'[3]产值及收款计划（2026）'!AF:AF)</f>
        <v>21.6</v>
      </c>
      <c r="AG345" s="235" cm="1">
        <f t="array" ref="AG345">_xlfn.XLOOKUP($A345&amp;$B345,'[3]产值及收款计划（2026）'!$A:$A&amp;'[3]产值及收款计划（2026）'!$B:$B,'[3]产值及收款计划（2026）'!AG:AG)</f>
        <v>0</v>
      </c>
      <c r="AH345" s="235" cm="1">
        <f t="array" ref="AH345">_xlfn.XLOOKUP($A345&amp;$B345,'[3]产值及收款计划（2026）'!$A:$A&amp;'[3]产值及收款计划（2026）'!$B:$B,'[3]产值及收款计划（2026）'!AH:AH)</f>
        <v>0</v>
      </c>
      <c r="AI345" s="235" cm="1">
        <f t="array" ref="AI345">_xlfn.XLOOKUP($A345&amp;$B345,'[3]产值及收款计划（2026）'!$A:$A&amp;'[3]产值及收款计划（2026）'!$B:$B,'[3]产值及收款计划（2026）'!AI:AI)</f>
        <v>0</v>
      </c>
      <c r="AJ345" s="235" cm="1">
        <f t="array" ref="AJ345">_xlfn.XLOOKUP($A345&amp;$B345,'[3]产值及收款计划（2026）'!$A:$A&amp;'[3]产值及收款计划（2026）'!$B:$B,'[3]产值及收款计划（2026）'!AJ:AJ)</f>
        <v>0</v>
      </c>
      <c r="AK345" s="235" cm="1">
        <f t="array" ref="AK345">_xlfn.XLOOKUP($A345&amp;$B345,'[3]产值及收款计划（2026）'!$A:$A&amp;'[3]产值及收款计划（2026）'!$B:$B,'[3]产值及收款计划（2026）'!AK:AK)</f>
        <v>0</v>
      </c>
      <c r="AL345" s="235" cm="1">
        <f t="array" ref="AL345">_xlfn.XLOOKUP($A345&amp;$B345,'[3]产值及收款计划（2026）'!$A:$A&amp;'[3]产值及收款计划（2026）'!$B:$B,'[3]产值及收款计划（2026）'!AL:AL)</f>
        <v>0</v>
      </c>
      <c r="AM345" s="242" cm="1">
        <f t="array" ref="AM345">_xlfn.LET(_xlpm.勾选月份状态数组,TRANSPOSE('PPT(12-15页）-TOP10'!$A$3:$A$14),_xlpm.选择数据区,IF('PPT(12-15页）-TOP10'!$E$3="收款",$BA345:$BL345,$AA345:$AL345),SUM(_xlfn._xlws.FILTER(_xlpm.选择数据区,_xlpm.勾选月份状态数组,"")))</f>
        <v>72</v>
      </c>
      <c r="AN345" s="235" t="e">
        <f>_xlfn.XLOOKUP($C345,应收未收表!$T:$T,应收未收表!AA:AA)</f>
        <v>#N/A</v>
      </c>
      <c r="AO345" s="235" t="e">
        <f>_xlfn.XLOOKUP($C345,应收未收表!$T:$T,应收未收表!AB:AB)</f>
        <v>#N/A</v>
      </c>
      <c r="AP345" s="235" t="e">
        <f>_xlfn.XLOOKUP($C345,应收未收表!$T:$T,应收未收表!AC:AC)</f>
        <v>#N/A</v>
      </c>
      <c r="AQ345" s="235" t="e">
        <f>_xlfn.XLOOKUP($C345,应收未收表!$T:$T,应收未收表!AE:AE)</f>
        <v>#N/A</v>
      </c>
      <c r="AR345" s="235" t="e">
        <f>_xlfn.XLOOKUP($C345,应收未收表!$T:$T,应收未收表!AF:AF)</f>
        <v>#N/A</v>
      </c>
      <c r="AS345" s="235" t="e" cm="1">
        <f t="array" ref="AS345">_xlfn.XLOOKUP($A345&amp;$B345,'[3]产值及收款计划（2026）'!$A:$A&amp;'[3]产值及收款计划（2026）'!$B:$B,'[3]产值及收款计划（2026）'!AS:AS)</f>
        <v>#REF!</v>
      </c>
      <c r="AT345" s="235" t="e" cm="1">
        <f t="array" ref="AT345">_xlfn.XLOOKUP($A345&amp;$B345,'[3]产值及收款计划（2026）'!$A:$A&amp;'[3]产值及收款计划（2026）'!$B:$B,'[3]产值及收款计划（2026）'!AT:AT)</f>
        <v>#REF!</v>
      </c>
      <c r="AU345" s="235" t="e" cm="1">
        <f t="array" ref="AU345">_xlfn.XLOOKUP($A345&amp;$B345,'[3]产值及收款计划（2026）'!$A:$A&amp;'[3]产值及收款计划（2026）'!$B:$B,'[3]产值及收款计划（2026）'!AU:AU)</f>
        <v>#REF!</v>
      </c>
      <c r="AV345" s="235" t="e" cm="1">
        <f t="array" ref="AV345">_xlfn.XLOOKUP($A345&amp;$B345,'[3]产值及收款计划（2026）'!$A:$A&amp;'[3]产值及收款计划（2026）'!$B:$B,'[3]产值及收款计划（2026）'!AV:AV)</f>
        <v>#REF!</v>
      </c>
      <c r="AW345" s="235" cm="1">
        <f t="array" ref="AW345">_xlfn.XLOOKUP($A345&amp;$B345,'[3]产值及收款计划（2026）'!$A:$A&amp;'[3]产值及收款计划（2026）'!$B:$B,'[3]产值及收款计划（2026）'!AW:AW)</f>
        <v>0</v>
      </c>
      <c r="AX345" s="235" cm="1">
        <f t="array" ref="AX345">_xlfn.XLOOKUP($A345&amp;$B345,'[3]产值及收款计划（2026）'!$A:$A&amp;'[3]产值及收款计划（2026）'!$B:$B,'[3]产值及收款计划（2026）'!AX:AX)</f>
        <v>0</v>
      </c>
      <c r="AY345" s="235" cm="1">
        <f t="array" ref="AY345">_xlfn.XLOOKUP($A345&amp;$B345,'[3]产值及收款计划（2026）'!$A:$A&amp;'[3]产值及收款计划（2026）'!$B:$B,'[3]产值及收款计划（2026）'!AY:AY)</f>
        <v>72</v>
      </c>
      <c r="AZ345" s="235" cm="1">
        <f t="array" ref="AZ345">_xlfn.XLOOKUP($A345&amp;$B345,'[3]产值及收款计划（2026）'!$A:$A&amp;'[3]产值及收款计划（2026）'!$B:$B,'[3]产值及收款计划（2026）'!AZ:AZ)</f>
        <v>0</v>
      </c>
      <c r="BA345" s="235" cm="1">
        <f t="array" ref="BA345">_xlfn.XLOOKUP($A345&amp;$B345,'[3]产值及收款计划（2026）'!$A:$A&amp;'[3]产值及收款计划（2026）'!$B:$B,'[3]产值及收款计划（2026）'!BA:BA)</f>
        <v>50.4</v>
      </c>
      <c r="BB345" s="235" cm="1">
        <f t="array" ref="BB345">_xlfn.XLOOKUP($A345&amp;$B345,'[3]产值及收款计划（2026）'!$A:$A&amp;'[3]产值及收款计划（2026）'!$B:$B,'[3]产值及收款计划（2026）'!BB:BB)</f>
        <v>50.4</v>
      </c>
      <c r="BC345" s="235" cm="1">
        <f t="array" ref="BC345">_xlfn.XLOOKUP($A345&amp;$B345,'[3]产值及收款计划（2026）'!$A:$A&amp;'[3]产值及收款计划（2026）'!$B:$B,'[3]产值及收款计划（2026）'!BC:BC)</f>
        <v>0</v>
      </c>
      <c r="BD345" s="235" cm="1">
        <f t="array" ref="BD345">_xlfn.XLOOKUP($A345&amp;$B345,'[3]产值及收款计划（2026）'!$A:$A&amp;'[3]产值及收款计划（2026）'!$B:$B,'[3]产值及收款计划（2026）'!BD:BD)</f>
        <v>50.4</v>
      </c>
      <c r="BE345" s="235" cm="1">
        <f t="array" ref="BE345">_xlfn.XLOOKUP($A345&amp;$B345,'[3]产值及收款计划（2026）'!$A:$A&amp;'[3]产值及收款计划（2026）'!$B:$B,'[3]产值及收款计划（2026）'!BE:BE)</f>
        <v>21.6</v>
      </c>
      <c r="BF345" s="235" cm="1">
        <f t="array" ref="BF345">_xlfn.XLOOKUP($A345&amp;$B345,'[3]产值及收款计划（2026）'!$A:$A&amp;'[3]产值及收款计划（2026）'!$B:$B,'[3]产值及收款计划（2026）'!BF:BF)</f>
        <v>0</v>
      </c>
      <c r="BG345" s="235" cm="1">
        <f t="array" ref="BG345">_xlfn.XLOOKUP($A345&amp;$B345,'[3]产值及收款计划（2026）'!$A:$A&amp;'[3]产值及收款计划（2026）'!$B:$B,'[3]产值及收款计划（2026）'!BG:BG)</f>
        <v>0</v>
      </c>
      <c r="BH345" s="235" cm="1">
        <f t="array" ref="BH345">_xlfn.XLOOKUP($A345&amp;$B345,'[3]产值及收款计划（2026）'!$A:$A&amp;'[3]产值及收款计划（2026）'!$B:$B,'[3]产值及收款计划（2026）'!BH:BH)</f>
        <v>0</v>
      </c>
      <c r="BI345" s="235" cm="1">
        <f t="array" ref="BI345">_xlfn.XLOOKUP($A345&amp;$B345,'[3]产值及收款计划（2026）'!$A:$A&amp;'[3]产值及收款计划（2026）'!$B:$B,'[3]产值及收款计划（2026）'!BI:BI)</f>
        <v>0</v>
      </c>
      <c r="BJ345" s="235" cm="1">
        <f t="array" ref="BJ345">_xlfn.XLOOKUP($A345&amp;$B345,'[3]产值及收款计划（2026）'!$A:$A&amp;'[3]产值及收款计划（2026）'!$B:$B,'[3]产值及收款计划（2026）'!BJ:BJ)</f>
        <v>0</v>
      </c>
      <c r="BK345" s="235" cm="1">
        <f t="array" ref="BK345">_xlfn.XLOOKUP($A345&amp;$B345,'[3]产值及收款计划（2026）'!$A:$A&amp;'[3]产值及收款计划（2026）'!$B:$B,'[3]产值及收款计划（2026）'!BK:BK)</f>
        <v>0</v>
      </c>
      <c r="BL345" s="235" cm="1">
        <f t="array" ref="BL345">_xlfn.XLOOKUP($A345&amp;$B345,'[3]产值及收款计划（2026）'!$A:$A&amp;'[3]产值及收款计划（2026）'!$B:$B,'[3]产值及收款计划（2026）'!BL:BL)</f>
        <v>0</v>
      </c>
      <c r="BM345" s="235"/>
      <c r="BN345" s="235"/>
      <c r="BO345" s="235"/>
      <c r="BP345" s="235"/>
      <c r="BQ345" s="235" t="e">
        <f>_xlfn.XLOOKUP($C345,应收未收表!$AJ:$AJ,应收未收表!AK:AK)</f>
        <v>#N/A</v>
      </c>
      <c r="BR345" s="235" t="e">
        <f>_xlfn.XLOOKUP($C345,应收未收表!$AJ:$AJ,应收未收表!AL:AL)</f>
        <v>#N/A</v>
      </c>
      <c r="BS345" s="235" t="e">
        <f>_xlfn.XLOOKUP($C345,应收未收表!$AJ:$AJ,应收未收表!AM:AM)</f>
        <v>#N/A</v>
      </c>
      <c r="BT345" s="235" t="e">
        <f>_xlfn.XLOOKUP($C345,应收未收表!$AJ:$AJ,应收未收表!AN:AN)</f>
        <v>#N/A</v>
      </c>
      <c r="BU345" s="234" t="str" cm="1">
        <f t="array" ref="BU345">_xlfn.XLOOKUP($A345&amp;$B345,'[3]产值及收款计划（2026）'!$A:$A&amp;'[3]产值及收款计划（2026）'!$B:$B,'[3]产值及收款计划（2026）'!BQ:BQ)</f>
        <v>上海隧道工程股份有限公司</v>
      </c>
      <c r="BV345" s="235" t="e" cm="1">
        <f t="array" ref="BV345">_xlfn.XLOOKUP($A345&amp;$B345,'[3]产值及收款计划（2026）'!$A:$A&amp;'[3]产值及收款计划（2026）'!$B:$B,'[3]产值及收款计划（2026）'!BR:BR)</f>
        <v>#REF!</v>
      </c>
      <c r="CE345" s="235" cm="1">
        <f t="array" ref="CE345">_xlfn.XLOOKUP($A345&amp;$B345,'[3]产值及收款计划（2026）'!$A:$A&amp;'[3]产值及收款计划（2026）'!$B:$B,'[3]产值及收款计划（2026）'!CA:CA)</f>
        <v>0</v>
      </c>
      <c r="CF345" s="235" cm="1">
        <f t="array" ref="CF345">_xlfn.XLOOKUP($A345&amp;$B345,'[3]产值及收款计划（2026）'!$A:$A&amp;'[3]产值及收款计划（2026）'!$B:$B,'[3]产值及收款计划（2026）'!CB:CB)</f>
        <v>0</v>
      </c>
      <c r="CG345" s="235" cm="1">
        <f t="array" ref="CG345">_xlfn.XLOOKUP($A345&amp;$B345,'[3]产值及收款计划（2026）'!$A:$A&amp;'[3]产值及收款计划（2026）'!$B:$B,'[3]产值及收款计划（2026）'!CC:CC)</f>
        <v>0</v>
      </c>
      <c r="CH345" s="235" cm="1">
        <f t="array" ref="CH345">_xlfn.XLOOKUP($A345&amp;$B345,'[3]产值及收款计划（2026）'!$A:$A&amp;'[3]产值及收款计划（2026）'!$B:$B,'[3]产值及收款计划（2026）'!CD:CD)</f>
        <v>0</v>
      </c>
      <c r="CI345" s="235" cm="1">
        <f t="array" ref="CI345">_xlfn.XLOOKUP($A345&amp;$B345,'[3]产值及收款计划（2026）'!$A:$A&amp;'[3]产值及收款计划（2026）'!$B:$B,'[3]产值及收款计划（2026）'!CE:CE)</f>
        <v>0</v>
      </c>
      <c r="CJ345" s="235" cm="1">
        <f t="array" ref="CJ345">_xlfn.XLOOKUP($A345&amp;$B345,'[3]产值及收款计划（2026）'!$A:$A&amp;'[3]产值及收款计划（2026）'!$B:$B,'[3]产值及收款计划（2026）'!CF:CF)</f>
        <v>0</v>
      </c>
      <c r="CK345" s="235" cm="1">
        <f t="array" ref="CK345">_xlfn.XLOOKUP($A345&amp;$B345,'[3]产值及收款计划（2026）'!$A:$A&amp;'[3]产值及收款计划（2026）'!$B:$B,'[3]产值及收款计划（2026）'!CG:CG)</f>
        <v>0</v>
      </c>
      <c r="CL345" s="235" cm="1">
        <f t="array" ref="CL345">_xlfn.XLOOKUP($A345&amp;$B345,'[3]产值及收款计划（2026）'!$A:$A&amp;'[3]产值及收款计划（2026）'!$B:$B,'[3]产值及收款计划（2026）'!CH:CH)</f>
        <v>0</v>
      </c>
      <c r="CM345" s="235" cm="1">
        <f t="array" ref="CM345">_xlfn.XLOOKUP($A345&amp;$B345,'[3]产值及收款计划（2026）'!$A:$A&amp;'[3]产值及收款计划（2026）'!$B:$B,'[3]产值及收款计划（2026）'!CI:CI)</f>
        <v>0</v>
      </c>
      <c r="CN345" s="235" cm="1">
        <f t="array" ref="CN345">_xlfn.XLOOKUP($A345&amp;$B345,'[3]产值及收款计划（2026）'!$A:$A&amp;'[3]产值及收款计划（2026）'!$B:$B,'[3]产值及收款计划（2026）'!CJ:CJ)</f>
        <v>0</v>
      </c>
      <c r="CO345" s="235" cm="1">
        <f t="array" ref="CO345">_xlfn.XLOOKUP($A345&amp;$B345,'[3]产值及收款计划（2026）'!$A:$A&amp;'[3]产值及收款计划（2026）'!$B:$B,'[3]产值及收款计划（2026）'!CK:CK)</f>
        <v>0</v>
      </c>
      <c r="CP345" s="235" cm="1">
        <f t="array" ref="CP345">_xlfn.XLOOKUP($A345&amp;$B345,'[3]产值及收款计划（2026）'!$A:$A&amp;'[3]产值及收款计划（2026）'!$B:$B,'[3]产值及收款计划（2026）'!CL:CL)</f>
        <v>0</v>
      </c>
      <c r="DE345" s="235" cm="1">
        <f t="array" ref="DE345">_xlfn.XLOOKUP($A345&amp;$B345,'[3]产值及收款计划（2026）'!$A:$A&amp;'[3]产值及收款计划（2026）'!$B:$B,'[3]产值及收款计划（2026）'!DA:DA)</f>
        <v>0</v>
      </c>
      <c r="DF345" s="235" cm="1">
        <f t="array" ref="DF345">_xlfn.XLOOKUP($A345&amp;$B345,'[3]产值及收款计划（2026）'!$A:$A&amp;'[3]产值及收款计划（2026）'!$B:$B,'[3]产值及收款计划（2026）'!DB:DB)</f>
        <v>0</v>
      </c>
      <c r="DG345" s="235" cm="1">
        <f t="array" ref="DG345">_xlfn.XLOOKUP($A345&amp;$B345,'[3]产值及收款计划（2026）'!$A:$A&amp;'[3]产值及收款计划（2026）'!$B:$B,'[3]产值及收款计划（2026）'!DC:DC)</f>
        <v>0</v>
      </c>
      <c r="DH345" s="235" cm="1">
        <f t="array" ref="DH345">_xlfn.XLOOKUP($A345&amp;$B345,'[3]产值及收款计划（2026）'!$A:$A&amp;'[3]产值及收款计划（2026）'!$B:$B,'[3]产值及收款计划（2026）'!DD:DD)</f>
        <v>0</v>
      </c>
      <c r="DI345" s="235" cm="1">
        <f t="array" ref="DI345">_xlfn.XLOOKUP($A345&amp;$B345,'[3]产值及收款计划（2026）'!$A:$A&amp;'[3]产值及收款计划（2026）'!$B:$B,'[3]产值及收款计划（2026）'!DE:DE)</f>
        <v>0</v>
      </c>
      <c r="DJ345" s="235" cm="1">
        <f t="array" ref="DJ345">_xlfn.XLOOKUP($A345&amp;$B345,'[3]产值及收款计划（2026）'!$A:$A&amp;'[3]产值及收款计划（2026）'!$B:$B,'[3]产值及收款计划（2026）'!DF:DF)</f>
        <v>0</v>
      </c>
      <c r="DK345" s="235" cm="1">
        <f t="array" ref="DK345">_xlfn.XLOOKUP($A345&amp;$B345,'[3]产值及收款计划（2026）'!$A:$A&amp;'[3]产值及收款计划（2026）'!$B:$B,'[3]产值及收款计划（2026）'!DG:DG)</f>
        <v>0</v>
      </c>
      <c r="DL345" s="235" cm="1">
        <f t="array" ref="DL345">_xlfn.XLOOKUP($A345&amp;$B345,'[3]产值及收款计划（2026）'!$A:$A&amp;'[3]产值及收款计划（2026）'!$B:$B,'[3]产值及收款计划（2026）'!DH:DH)</f>
        <v>0</v>
      </c>
      <c r="DM345" s="235" cm="1">
        <f t="array" ref="DM345">_xlfn.XLOOKUP($A345&amp;$B345,'[3]产值及收款计划（2026）'!$A:$A&amp;'[3]产值及收款计划（2026）'!$B:$B,'[3]产值及收款计划（2026）'!DI:DI)</f>
        <v>0</v>
      </c>
      <c r="DN345" s="235" cm="1">
        <f t="array" ref="DN345">_xlfn.XLOOKUP($A345&amp;$B345,'[3]产值及收款计划（2026）'!$A:$A&amp;'[3]产值及收款计划（2026）'!$B:$B,'[3]产值及收款计划（2026）'!DJ:DJ)</f>
        <v>0</v>
      </c>
      <c r="DO345" s="235" cm="1">
        <f t="array" ref="DO345">_xlfn.XLOOKUP($A345&amp;$B345,'[3]产值及收款计划（2026）'!$A:$A&amp;'[3]产值及收款计划（2026）'!$B:$B,'[3]产值及收款计划（2026）'!DK:DK)</f>
        <v>0</v>
      </c>
      <c r="DP345" s="235" cm="1">
        <f t="array" ref="DP345">_xlfn.XLOOKUP($A345&amp;$B345,'[3]产值及收款计划（2026）'!$A:$A&amp;'[3]产值及收款计划（2026）'!$B:$B,'[3]产值及收款计划（2026）'!DL:DL)</f>
        <v>0</v>
      </c>
      <c r="DQ345" s="243"/>
      <c r="DR345" s="229"/>
    </row>
    <row r="346" ht="60.75" spans="1:122">
      <c r="A346" s="233">
        <f t="shared" si="22"/>
        <v>54</v>
      </c>
      <c r="B346" s="233" t="s">
        <v>27</v>
      </c>
      <c r="C346" s="235" t="str" cm="1">
        <f t="array" ref="C346">_xlfn.XLOOKUP($A346&amp;$B346,'[3]产值及收款计划（2026）'!$A:$A&amp;'[3]产值及收款计划（2026）'!$B:$B,'[3]产值及收款计划（2026）'!C:C)</f>
        <v>C0CJSG-FW-T-2025092</v>
      </c>
      <c r="D346" s="234" t="str" cm="1">
        <f t="array" ref="D346">_xlfn.XLOOKUP($A346&amp;$B346,'[3]产值及收款计划（2026）'!$A:$A&amp;'[3]产值及收款计划（2026）'!$B:$B,'[3]产值及收款计划（2026）'!D:D)</f>
        <v>融资租赁平台系统建设(二期)</v>
      </c>
      <c r="E346" s="235" cm="1">
        <f t="array" ref="E346">_xlfn.XLOOKUP($A346&amp;$B346,'[3]产值及收款计划（2026）'!$A:$A&amp;'[3]产值及收款计划（2026）'!$B:$B,'[3]产值及收款计划（2026）'!E:E)</f>
        <v>80.3</v>
      </c>
      <c r="F346" s="235" cm="1">
        <f t="array" ref="F346">_xlfn.XLOOKUP($A346&amp;$B346,'[3]产值及收款计划（2026）'!$A:$A&amp;'[3]产值及收款计划（2026）'!$B:$B,'[3]产值及收款计划（2026）'!F:F)</f>
        <v>80.3</v>
      </c>
      <c r="G346" s="235" cm="1">
        <f t="array" ref="G346">_xlfn.XLOOKUP($A346&amp;$B346,'[3]产值及收款计划（2026）'!$A:$A&amp;'[3]产值及收款计划（2026）'!$B:$B,'[3]产值及收款计划（2026）'!G:G)</f>
        <v>80.3</v>
      </c>
      <c r="H346" s="235" cm="1">
        <f t="array" ref="H346">_xlfn.XLOOKUP($A346&amp;$B346,'[3]产值及收款计划（2026）'!$A:$A&amp;'[3]产值及收款计划（2026）'!$B:$B,'[3]产值及收款计划（2026）'!H:H)</f>
        <v>7.3</v>
      </c>
      <c r="I346" s="236" cm="1">
        <f t="array" ref="I346">_xlfn.XLOOKUP($A346&amp;$B346,'[3]产值及收款计划（2026）'!$A:$A&amp;'[3]产值及收款计划（2026）'!$B:$B,'[3]产值及收款计划（2026）'!I:I)</f>
        <v>0.0909090909090909</v>
      </c>
      <c r="J346" s="237" cm="1">
        <f t="array" ref="J346">_xlfn.XLOOKUP($A346&amp;$B346,'[3]产值及收款计划（2026）'!$A:$A&amp;'[3]产值及收款计划（2026）'!$B:$B,'[3]产值及收款计划（2026）'!J:J)</f>
        <v>0.06</v>
      </c>
      <c r="K346" s="235" t="e" cm="1">
        <f t="array" ref="K346">_xlfn.XLOOKUP($A346&amp;$B346,'[3]产值及收款计划（2026）'!$A:$A&amp;'[3]产值及收款计划（2026）'!$B:$B,'[3]产值及收款计划（2026）'!K:K)</f>
        <v>#REF!</v>
      </c>
      <c r="L346" s="235" t="e" cm="1">
        <f t="array" ref="L346">_xlfn.XLOOKUP($A346&amp;$B346,'[3]产值及收款计划（2026）'!$A:$A&amp;'[3]产值及收款计划（2026）'!$B:$B,'[3]产值及收款计划（2026）'!L:L)</f>
        <v>#REF!</v>
      </c>
      <c r="M346" s="235" t="str" cm="1">
        <f t="array" ref="M346">_xlfn.XLOOKUP($A346&amp;$B346,'[3]产值及收款计划（2026）'!$A:$A&amp;'[3]产值及收款计划（2026）'!$B:$B,'[3]产值及收款计划（2026）'!M:M)</f>
        <v>主导</v>
      </c>
      <c r="N346" s="235" cm="1">
        <f t="array" ref="N346">_xlfn.XLOOKUP($A346&amp;$B346,'[3]产值及收款计划（2026）'!$A:$A&amp;'[3]产值及收款计划（2026）'!$B:$B,'[3]产值及收款计划（2026）'!N:N)</f>
        <v>0</v>
      </c>
      <c r="O346" s="235" t="str" cm="1">
        <f t="array" ref="O346">_xlfn.XLOOKUP($A346&amp;$B346,'[3]产值及收款计划（2026）'!$A:$A&amp;'[3]产值及收款计划（2026）'!$B:$B,'[3]产值及收款计划（2026）'!O:O)</f>
        <v>侯捷</v>
      </c>
      <c r="P346" s="234" t="str" cm="1">
        <f t="array" ref="P346">_xlfn.XLOOKUP($A346&amp;$B346,'[3]产值及收款计划（2026）'!$A:$A&amp;'[3]产值及收款计划（2026）'!$B:$B,'[3]产值及收款计划（2026）'!P:P)</f>
        <v>在建</v>
      </c>
      <c r="Q346" s="235" t="e" cm="1">
        <f t="array" ref="Q346">_xlfn.XLOOKUP($A346&amp;$B346,'[3]产值及收款计划（2026）'!$A:$A&amp;'[3]产值及收款计划（2026）'!$B:$B,'[3]产值及收款计划（2026）'!Q:Q)</f>
        <v>#REF!</v>
      </c>
      <c r="R346" s="235" t="e" cm="1">
        <f t="array" ref="R346">_xlfn.XLOOKUP($A346&amp;$B346,'[3]产值及收款计划（2026）'!$A:$A&amp;'[3]产值及收款计划（2026）'!$B:$B,'[3]产值及收款计划（2026）'!R:R)</f>
        <v>#REF!</v>
      </c>
      <c r="S346" s="235" t="e" cm="1">
        <f t="array" ref="S346">_xlfn.XLOOKUP($A346&amp;$B346,'[3]产值及收款计划（2026）'!$A:$A&amp;'[3]产值及收款计划（2026）'!$B:$B,'[3]产值及收款计划（2026）'!S:S)</f>
        <v>#REF!</v>
      </c>
      <c r="T346" s="235" cm="1">
        <f t="array" ref="T346">_xlfn.XLOOKUP($A346&amp;$B346,'[3]产值及收款计划（2026）'!$A:$A&amp;'[3]产值及收款计划（2026）'!$B:$B,'[3]产值及收款计划（2026）'!T:T)</f>
        <v>0</v>
      </c>
      <c r="U346" s="235" cm="1">
        <f t="array" ref="U346">_xlfn.XLOOKUP($A346&amp;$B346,'[3]产值及收款计划（2026）'!$A:$A&amp;'[3]产值及收款计划（2026）'!$B:$B,'[3]产值及收款计划（2026）'!U:U)</f>
        <v>0</v>
      </c>
      <c r="V346" s="235" cm="1">
        <f t="array" ref="V346">_xlfn.XLOOKUP($A346&amp;$B346,'[3]产值及收款计划（2026）'!$A:$A&amp;'[3]产值及收款计划（2026）'!$B:$B,'[3]产值及收款计划（2026）'!V:V)</f>
        <v>80.3</v>
      </c>
      <c r="W346" s="235" t="e" cm="1">
        <f t="array" ref="W346">_xlfn.XLOOKUP($A346&amp;$B346,'[3]产值及收款计划（2026）'!$A:$A&amp;'[3]产值及收款计划（2026）'!$B:$B,'[3]产值及收款计划（2026）'!W:W)</f>
        <v>#REF!</v>
      </c>
      <c r="X346" s="235" t="e" cm="1">
        <f t="array" ref="X346">_xlfn.XLOOKUP($A346&amp;$B346,'[3]产值及收款计划（2026）'!$A:$A&amp;'[3]产值及收款计划（2026）'!$B:$B,'[3]产值及收款计划（2026）'!X:X)</f>
        <v>#REF!</v>
      </c>
      <c r="Y346" s="235" t="e" cm="1">
        <f t="array" ref="Y346">_xlfn.XLOOKUP($A346&amp;$B346,'[3]产值及收款计划（2026）'!$A:$A&amp;'[3]产值及收款计划（2026）'!$B:$B,'[3]产值及收款计划（2026）'!Y:Y)</f>
        <v>#REF!</v>
      </c>
      <c r="Z346" s="235" t="e" cm="1">
        <f t="array" ref="Z346">_xlfn.XLOOKUP($A346&amp;$B346,'[3]产值及收款计划（2026）'!$A:$A&amp;'[3]产值及收款计划（2026）'!$B:$B,'[3]产值及收款计划（2026）'!Z:Z)</f>
        <v>#REF!</v>
      </c>
      <c r="AA346" s="246" cm="1">
        <f t="array" ref="AA346">_xlfn.XLOOKUP($A346&amp;$B346,'[3]产值及收款计划（2026）'!$A:$A&amp;'[3]产值及收款计划（2026）'!$B:$B,'[3]产值及收款计划（2026）'!AA:AA)</f>
        <v>0</v>
      </c>
      <c r="AB346" s="246" cm="1">
        <f t="array" ref="AB346">_xlfn.XLOOKUP($A346&amp;$B346,'[3]产值及收款计划（2026）'!$A:$A&amp;'[3]产值及收款计划（2026）'!$B:$B,'[3]产值及收款计划（2026）'!AB:AB)</f>
        <v>0</v>
      </c>
      <c r="AC346" s="246" cm="1">
        <f t="array" ref="AC346">_xlfn.XLOOKUP($A346&amp;$B346,'[3]产值及收款计划（2026）'!$A:$A&amp;'[3]产值及收款计划（2026）'!$B:$B,'[3]产值及收款计划（2026）'!AC:AC)</f>
        <v>48.18</v>
      </c>
      <c r="AD346" s="235" cm="1">
        <f t="array" ref="AD346">_xlfn.XLOOKUP($A346&amp;$B346,'[3]产值及收款计划（2026）'!$A:$A&amp;'[3]产值及收款计划（2026）'!$B:$B,'[3]产值及收款计划（2026）'!AD:AD)</f>
        <v>0</v>
      </c>
      <c r="AE346" s="235" cm="1">
        <f t="array" ref="AE346">_xlfn.XLOOKUP($A346&amp;$B346,'[3]产值及收款计划（2026）'!$A:$A&amp;'[3]产值及收款计划（2026）'!$B:$B,'[3]产值及收款计划（2026）'!AE:AE)</f>
        <v>0</v>
      </c>
      <c r="AF346" s="235" cm="1">
        <f t="array" ref="AF346">_xlfn.XLOOKUP($A346&amp;$B346,'[3]产值及收款计划（2026）'!$A:$A&amp;'[3]产值及收款计划（2026）'!$B:$B,'[3]产值及收款计划（2026）'!AF:AF)</f>
        <v>32.12</v>
      </c>
      <c r="AG346" s="235" cm="1">
        <f t="array" ref="AG346">_xlfn.XLOOKUP($A346&amp;$B346,'[3]产值及收款计划（2026）'!$A:$A&amp;'[3]产值及收款计划（2026）'!$B:$B,'[3]产值及收款计划（2026）'!AG:AG)</f>
        <v>0</v>
      </c>
      <c r="AH346" s="235" cm="1">
        <f t="array" ref="AH346">_xlfn.XLOOKUP($A346&amp;$B346,'[3]产值及收款计划（2026）'!$A:$A&amp;'[3]产值及收款计划（2026）'!$B:$B,'[3]产值及收款计划（2026）'!AH:AH)</f>
        <v>0</v>
      </c>
      <c r="AI346" s="235" cm="1">
        <f t="array" ref="AI346">_xlfn.XLOOKUP($A346&amp;$B346,'[3]产值及收款计划（2026）'!$A:$A&amp;'[3]产值及收款计划（2026）'!$B:$B,'[3]产值及收款计划（2026）'!AI:AI)</f>
        <v>0</v>
      </c>
      <c r="AJ346" s="235" cm="1">
        <f t="array" ref="AJ346">_xlfn.XLOOKUP($A346&amp;$B346,'[3]产值及收款计划（2026）'!$A:$A&amp;'[3]产值及收款计划（2026）'!$B:$B,'[3]产值及收款计划（2026）'!AJ:AJ)</f>
        <v>0</v>
      </c>
      <c r="AK346" s="235" cm="1">
        <f t="array" ref="AK346">_xlfn.XLOOKUP($A346&amp;$B346,'[3]产值及收款计划（2026）'!$A:$A&amp;'[3]产值及收款计划（2026）'!$B:$B,'[3]产值及收款计划（2026）'!AK:AK)</f>
        <v>0</v>
      </c>
      <c r="AL346" s="235" cm="1">
        <f t="array" ref="AL346">_xlfn.XLOOKUP($A346&amp;$B346,'[3]产值及收款计划（2026）'!$A:$A&amp;'[3]产值及收款计划（2026）'!$B:$B,'[3]产值及收款计划（2026）'!AL:AL)</f>
        <v>0</v>
      </c>
      <c r="AM346" s="242" cm="1">
        <f t="array" ref="AM346">_xlfn.LET(_xlpm.勾选月份状态数组,TRANSPOSE('PPT(12-15页）-TOP10'!$A$3:$A$14),_xlpm.选择数据区,IF('PPT(12-15页）-TOP10'!$E$3="收款",$BA346:$BL346,$AA346:$AL346),SUM(_xlfn._xlws.FILTER(_xlpm.选择数据区,_xlpm.勾选月份状态数组,"")))</f>
        <v>32.12</v>
      </c>
      <c r="AN346" s="235">
        <f>_xlfn.XLOOKUP($C346,应收未收表!$T:$T,应收未收表!AA:AA)</f>
        <v>48</v>
      </c>
      <c r="AO346" s="235" t="s">
        <v>175</v>
      </c>
      <c r="AP346" s="235">
        <f>_xlfn.XLOOKUP($C346,应收未收表!$T:$T,应收未收表!AC:AC)</f>
        <v>48</v>
      </c>
      <c r="AQ346" s="22" t="s">
        <v>175</v>
      </c>
      <c r="AR346" s="235">
        <f>_xlfn.XLOOKUP($C346,应收未收表!$T:$T,应收未收表!AF:AF)</f>
        <v>0</v>
      </c>
      <c r="AS346" s="235" t="e" cm="1">
        <f t="array" ref="AS346">_xlfn.XLOOKUP($A346&amp;$B346,'[3]产值及收款计划（2026）'!$A:$A&amp;'[3]产值及收款计划（2026）'!$B:$B,'[3]产值及收款计划（2026）'!AS:AS)</f>
        <v>#REF!</v>
      </c>
      <c r="AT346" s="235" t="e" cm="1">
        <f t="array" ref="AT346">_xlfn.XLOOKUP($A346&amp;$B346,'[3]产值及收款计划（2026）'!$A:$A&amp;'[3]产值及收款计划（2026）'!$B:$B,'[3]产值及收款计划（2026）'!AT:AT)</f>
        <v>#REF!</v>
      </c>
      <c r="AU346" s="235" t="e" cm="1">
        <f t="array" ref="AU346">_xlfn.XLOOKUP($A346&amp;$B346,'[3]产值及收款计划（2026）'!$A:$A&amp;'[3]产值及收款计划（2026）'!$B:$B,'[3]产值及收款计划（2026）'!AU:AU)</f>
        <v>#REF!</v>
      </c>
      <c r="AV346" s="235" t="e" cm="1">
        <f t="array" ref="AV346">_xlfn.XLOOKUP($A346&amp;$B346,'[3]产值及收款计划（2026）'!$A:$A&amp;'[3]产值及收款计划（2026）'!$B:$B,'[3]产值及收款计划（2026）'!AV:AV)</f>
        <v>#REF!</v>
      </c>
      <c r="AW346" s="235" cm="1">
        <f t="array" ref="AW346">_xlfn.XLOOKUP($A346&amp;$B346,'[3]产值及收款计划（2026）'!$A:$A&amp;'[3]产值及收款计划（2026）'!$B:$B,'[3]产值及收款计划（2026）'!AW:AW)</f>
        <v>24.09</v>
      </c>
      <c r="AX346" s="235" cm="1">
        <f t="array" ref="AX346">_xlfn.XLOOKUP($A346&amp;$B346,'[3]产值及收款计划（2026）'!$A:$A&amp;'[3]产值及收款计划（2026）'!$B:$B,'[3]产值及收款计划（2026）'!AX:AX)</f>
        <v>0</v>
      </c>
      <c r="AY346" s="235" cm="1">
        <f t="array" ref="AY346">_xlfn.XLOOKUP($A346&amp;$B346,'[3]产值及收款计划（2026）'!$A:$A&amp;'[3]产值及收款计划（2026）'!$B:$B,'[3]产值及收款计划（2026）'!AY:AY)</f>
        <v>56.21</v>
      </c>
      <c r="AZ346" s="235" cm="1">
        <f t="array" ref="AZ346">_xlfn.XLOOKUP($A346&amp;$B346,'[3]产值及收款计划（2026）'!$A:$A&amp;'[3]产值及收款计划（2026）'!$B:$B,'[3]产值及收款计划（2026）'!AZ:AZ)</f>
        <v>-24.09</v>
      </c>
      <c r="BA346" s="245" cm="1">
        <f t="array" ref="BA346">_xlfn.XLOOKUP($A346&amp;$B346,'[3]产值及收款计划（2026）'!$A:$A&amp;'[3]产值及收款计划（2026）'!$B:$B,'[3]产值及收款计划（2026）'!BA:BA)</f>
        <v>24.09</v>
      </c>
      <c r="BB346" s="245" cm="1">
        <f t="array" ref="BB346">_xlfn.XLOOKUP($A346&amp;$B346,'[3]产值及收款计划（2026）'!$A:$A&amp;'[3]产值及收款计划（2026）'!$B:$B,'[3]产值及收款计划（2026）'!BB:BB)</f>
        <v>0</v>
      </c>
      <c r="BC346" s="245" cm="1">
        <f t="array" ref="BC346">_xlfn.XLOOKUP($A346&amp;$B346,'[3]产值及收款计划（2026）'!$A:$A&amp;'[3]产值及收款计划（2026）'!$B:$B,'[3]产值及收款计划（2026）'!BC:BC)</f>
        <v>24.09</v>
      </c>
      <c r="BD346" s="235" cm="1">
        <f t="array" ref="BD346">_xlfn.XLOOKUP($A346&amp;$B346,'[3]产值及收款计划（2026）'!$A:$A&amp;'[3]产值及收款计划（2026）'!$B:$B,'[3]产值及收款计划（2026）'!BD:BD)</f>
        <v>0</v>
      </c>
      <c r="BE346" s="235" cm="1">
        <f t="array" ref="BE346">_xlfn.XLOOKUP($A346&amp;$B346,'[3]产值及收款计划（2026）'!$A:$A&amp;'[3]产值及收款计划（2026）'!$B:$B,'[3]产值及收款计划（2026）'!BE:BE)</f>
        <v>0</v>
      </c>
      <c r="BF346" s="235" cm="1">
        <f t="array" ref="BF346">_xlfn.XLOOKUP($A346&amp;$B346,'[3]产值及收款计划（2026）'!$A:$A&amp;'[3]产值及收款计划（2026）'!$B:$B,'[3]产值及收款计划（2026）'!BF:BF)</f>
        <v>32.12</v>
      </c>
      <c r="BG346" s="235" cm="1">
        <f t="array" ref="BG346">_xlfn.XLOOKUP($A346&amp;$B346,'[3]产值及收款计划（2026）'!$A:$A&amp;'[3]产值及收款计划（2026）'!$B:$B,'[3]产值及收款计划（2026）'!BG:BG)</f>
        <v>0</v>
      </c>
      <c r="BH346" s="235" cm="1">
        <f t="array" ref="BH346">_xlfn.XLOOKUP($A346&amp;$B346,'[3]产值及收款计划（2026）'!$A:$A&amp;'[3]产值及收款计划（2026）'!$B:$B,'[3]产值及收款计划（2026）'!BH:BH)</f>
        <v>0</v>
      </c>
      <c r="BI346" s="235" cm="1">
        <f t="array" ref="BI346">_xlfn.XLOOKUP($A346&amp;$B346,'[3]产值及收款计划（2026）'!$A:$A&amp;'[3]产值及收款计划（2026）'!$B:$B,'[3]产值及收款计划（2026）'!BI:BI)</f>
        <v>0</v>
      </c>
      <c r="BJ346" s="235" cm="1">
        <f t="array" ref="BJ346">_xlfn.XLOOKUP($A346&amp;$B346,'[3]产值及收款计划（2026）'!$A:$A&amp;'[3]产值及收款计划（2026）'!$B:$B,'[3]产值及收款计划（2026）'!BJ:BJ)</f>
        <v>0</v>
      </c>
      <c r="BK346" s="235" cm="1">
        <f t="array" ref="BK346">_xlfn.XLOOKUP($A346&amp;$B346,'[3]产值及收款计划（2026）'!$A:$A&amp;'[3]产值及收款计划（2026）'!$B:$B,'[3]产值及收款计划（2026）'!BK:BK)</f>
        <v>0</v>
      </c>
      <c r="BL346" s="235" cm="1">
        <f t="array" ref="BL346">_xlfn.XLOOKUP($A346&amp;$B346,'[3]产值及收款计划（2026）'!$A:$A&amp;'[3]产值及收款计划（2026）'!$B:$B,'[3]产值及收款计划（2026）'!BL:BL)</f>
        <v>0</v>
      </c>
      <c r="BM346" s="235"/>
      <c r="BN346" s="235"/>
      <c r="BO346" s="235"/>
      <c r="BP346" s="235"/>
      <c r="BQ346" s="235" t="e">
        <f>_xlfn.XLOOKUP($C346,应收未收表!$AJ:$AJ,应收未收表!AK:AK)</f>
        <v>#N/A</v>
      </c>
      <c r="BR346" s="235" t="e">
        <f>_xlfn.XLOOKUP($C346,应收未收表!$AJ:$AJ,应收未收表!AL:AL)</f>
        <v>#N/A</v>
      </c>
      <c r="BS346" s="235" t="e">
        <f>_xlfn.XLOOKUP($C346,应收未收表!$AJ:$AJ,应收未收表!AM:AM)</f>
        <v>#N/A</v>
      </c>
      <c r="BT346" s="235" t="e">
        <f>_xlfn.XLOOKUP($C346,应收未收表!$AJ:$AJ,应收未收表!AN:AN)</f>
        <v>#N/A</v>
      </c>
      <c r="BU346" s="234" t="str" cm="1">
        <f t="array" ref="BU346">_xlfn.XLOOKUP($A346&amp;$B346,'[3]产值及收款计划（2026）'!$A:$A&amp;'[3]产值及收款计划（2026）'!$B:$B,'[3]产值及收款计划（2026）'!BQ:BQ)</f>
        <v>上海元晟融资租赁有限公司</v>
      </c>
      <c r="BV346" s="235" t="e" cm="1">
        <f t="array" ref="BV346">_xlfn.XLOOKUP($A346&amp;$B346,'[3]产值及收款计划（2026）'!$A:$A&amp;'[3]产值及收款计划（2026）'!$B:$B,'[3]产值及收款计划（2026）'!BR:BR)</f>
        <v>#REF!</v>
      </c>
      <c r="CE346" s="235" cm="1">
        <f t="array" ref="CE346">_xlfn.XLOOKUP($A346&amp;$B346,'[3]产值及收款计划（2026）'!$A:$A&amp;'[3]产值及收款计划（2026）'!$B:$B,'[3]产值及收款计划（2026）'!CA:CA)</f>
        <v>0</v>
      </c>
      <c r="CF346" s="235" cm="1">
        <f t="array" ref="CF346">_xlfn.XLOOKUP($A346&amp;$B346,'[3]产值及收款计划（2026）'!$A:$A&amp;'[3]产值及收款计划（2026）'!$B:$B,'[3]产值及收款计划（2026）'!CB:CB)</f>
        <v>0</v>
      </c>
      <c r="CG346" s="235" cm="1">
        <f t="array" ref="CG346">_xlfn.XLOOKUP($A346&amp;$B346,'[3]产值及收款计划（2026）'!$A:$A&amp;'[3]产值及收款计划（2026）'!$B:$B,'[3]产值及收款计划（2026）'!CC:CC)</f>
        <v>0</v>
      </c>
      <c r="CH346" s="235" cm="1">
        <f t="array" ref="CH346">_xlfn.XLOOKUP($A346&amp;$B346,'[3]产值及收款计划（2026）'!$A:$A&amp;'[3]产值及收款计划（2026）'!$B:$B,'[3]产值及收款计划（2026）'!CD:CD)</f>
        <v>0</v>
      </c>
      <c r="CI346" s="235" cm="1">
        <f t="array" ref="CI346">_xlfn.XLOOKUP($A346&amp;$B346,'[3]产值及收款计划（2026）'!$A:$A&amp;'[3]产值及收款计划（2026）'!$B:$B,'[3]产值及收款计划（2026）'!CE:CE)</f>
        <v>0</v>
      </c>
      <c r="CJ346" s="235" cm="1">
        <f t="array" ref="CJ346">_xlfn.XLOOKUP($A346&amp;$B346,'[3]产值及收款计划（2026）'!$A:$A&amp;'[3]产值及收款计划（2026）'!$B:$B,'[3]产值及收款计划（2026）'!CF:CF)</f>
        <v>0</v>
      </c>
      <c r="CK346" s="235" cm="1">
        <f t="array" ref="CK346">_xlfn.XLOOKUP($A346&amp;$B346,'[3]产值及收款计划（2026）'!$A:$A&amp;'[3]产值及收款计划（2026）'!$B:$B,'[3]产值及收款计划（2026）'!CG:CG)</f>
        <v>0</v>
      </c>
      <c r="CL346" s="235" cm="1">
        <f t="array" ref="CL346">_xlfn.XLOOKUP($A346&amp;$B346,'[3]产值及收款计划（2026）'!$A:$A&amp;'[3]产值及收款计划（2026）'!$B:$B,'[3]产值及收款计划（2026）'!CH:CH)</f>
        <v>0</v>
      </c>
      <c r="CM346" s="235" cm="1">
        <f t="array" ref="CM346">_xlfn.XLOOKUP($A346&amp;$B346,'[3]产值及收款计划（2026）'!$A:$A&amp;'[3]产值及收款计划（2026）'!$B:$B,'[3]产值及收款计划（2026）'!CI:CI)</f>
        <v>0</v>
      </c>
      <c r="CN346" s="235" cm="1">
        <f t="array" ref="CN346">_xlfn.XLOOKUP($A346&amp;$B346,'[3]产值及收款计划（2026）'!$A:$A&amp;'[3]产值及收款计划（2026）'!$B:$B,'[3]产值及收款计划（2026）'!CJ:CJ)</f>
        <v>0</v>
      </c>
      <c r="CO346" s="235" cm="1">
        <f t="array" ref="CO346">_xlfn.XLOOKUP($A346&amp;$B346,'[3]产值及收款计划（2026）'!$A:$A&amp;'[3]产值及收款计划（2026）'!$B:$B,'[3]产值及收款计划（2026）'!CK:CK)</f>
        <v>0</v>
      </c>
      <c r="CP346" s="235" cm="1">
        <f t="array" ref="CP346">_xlfn.XLOOKUP($A346&amp;$B346,'[3]产值及收款计划（2026）'!$A:$A&amp;'[3]产值及收款计划（2026）'!$B:$B,'[3]产值及收款计划（2026）'!CL:CL)</f>
        <v>0</v>
      </c>
      <c r="DE346" s="235" cm="1">
        <f t="array" ref="DE346">_xlfn.XLOOKUP($A346&amp;$B346,'[3]产值及收款计划（2026）'!$A:$A&amp;'[3]产值及收款计划（2026）'!$B:$B,'[3]产值及收款计划（2026）'!DA:DA)</f>
        <v>0</v>
      </c>
      <c r="DF346" s="235" cm="1">
        <f t="array" ref="DF346">_xlfn.XLOOKUP($A346&amp;$B346,'[3]产值及收款计划（2026）'!$A:$A&amp;'[3]产值及收款计划（2026）'!$B:$B,'[3]产值及收款计划（2026）'!DB:DB)</f>
        <v>0</v>
      </c>
      <c r="DG346" s="235" cm="1">
        <f t="array" ref="DG346">_xlfn.XLOOKUP($A346&amp;$B346,'[3]产值及收款计划（2026）'!$A:$A&amp;'[3]产值及收款计划（2026）'!$B:$B,'[3]产值及收款计划（2026）'!DC:DC)</f>
        <v>0</v>
      </c>
      <c r="DH346" s="235" cm="1">
        <f t="array" ref="DH346">_xlfn.XLOOKUP($A346&amp;$B346,'[3]产值及收款计划（2026）'!$A:$A&amp;'[3]产值及收款计划（2026）'!$B:$B,'[3]产值及收款计划（2026）'!DD:DD)</f>
        <v>0</v>
      </c>
      <c r="DI346" s="235" cm="1">
        <f t="array" ref="DI346">_xlfn.XLOOKUP($A346&amp;$B346,'[3]产值及收款计划（2026）'!$A:$A&amp;'[3]产值及收款计划（2026）'!$B:$B,'[3]产值及收款计划（2026）'!DE:DE)</f>
        <v>0</v>
      </c>
      <c r="DJ346" s="235" cm="1">
        <f t="array" ref="DJ346">_xlfn.XLOOKUP($A346&amp;$B346,'[3]产值及收款计划（2026）'!$A:$A&amp;'[3]产值及收款计划（2026）'!$B:$B,'[3]产值及收款计划（2026）'!DF:DF)</f>
        <v>0</v>
      </c>
      <c r="DK346" s="235" cm="1">
        <f t="array" ref="DK346">_xlfn.XLOOKUP($A346&amp;$B346,'[3]产值及收款计划（2026）'!$A:$A&amp;'[3]产值及收款计划（2026）'!$B:$B,'[3]产值及收款计划（2026）'!DG:DG)</f>
        <v>0</v>
      </c>
      <c r="DL346" s="235" cm="1">
        <f t="array" ref="DL346">_xlfn.XLOOKUP($A346&amp;$B346,'[3]产值及收款计划（2026）'!$A:$A&amp;'[3]产值及收款计划（2026）'!$B:$B,'[3]产值及收款计划（2026）'!DH:DH)</f>
        <v>0</v>
      </c>
      <c r="DM346" s="235" cm="1">
        <f t="array" ref="DM346">_xlfn.XLOOKUP($A346&amp;$B346,'[3]产值及收款计划（2026）'!$A:$A&amp;'[3]产值及收款计划（2026）'!$B:$B,'[3]产值及收款计划（2026）'!DI:DI)</f>
        <v>0</v>
      </c>
      <c r="DN346" s="235" cm="1">
        <f t="array" ref="DN346">_xlfn.XLOOKUP($A346&amp;$B346,'[3]产值及收款计划（2026）'!$A:$A&amp;'[3]产值及收款计划（2026）'!$B:$B,'[3]产值及收款计划（2026）'!DJ:DJ)</f>
        <v>0</v>
      </c>
      <c r="DO346" s="235" cm="1">
        <f t="array" ref="DO346">_xlfn.XLOOKUP($A346&amp;$B346,'[3]产值及收款计划（2026）'!$A:$A&amp;'[3]产值及收款计划（2026）'!$B:$B,'[3]产值及收款计划（2026）'!DK:DK)</f>
        <v>0</v>
      </c>
      <c r="DP346" s="235" cm="1">
        <f t="array" ref="DP346">_xlfn.XLOOKUP($A346&amp;$B346,'[3]产值及收款计划（2026）'!$A:$A&amp;'[3]产值及收款计划（2026）'!$B:$B,'[3]产值及收款计划（2026）'!DL:DL)</f>
        <v>0</v>
      </c>
      <c r="DQ346" s="243"/>
      <c r="DR346" s="229"/>
    </row>
    <row r="347" ht="40.5" spans="1:122">
      <c r="A347" s="233">
        <f t="shared" si="22"/>
        <v>55</v>
      </c>
      <c r="B347" s="233" t="s">
        <v>27</v>
      </c>
      <c r="C347" s="234" t="str" cm="1">
        <f t="array" ref="C347">_xlfn.XLOOKUP($A347&amp;$B347,'[3]产值及收款计划（2026）'!$A:$A&amp;'[3]产值及收款计划（2026）'!$B:$B,'[3]产值及收款计划（2026）'!C:C)</f>
        <v>C0CJSG-FW-T-2025115</v>
      </c>
      <c r="D347" s="235" t="str" cm="1">
        <f t="array" ref="D347">_xlfn.XLOOKUP($A347&amp;$B347,'[3]产值及收款计划（2026）'!$A:$A&amp;'[3]产值及收款计划（2026）'!$B:$B,'[3]产值及收款计划（2026）'!D:D)</f>
        <v>2025年数字集团OA项目实施服务二期</v>
      </c>
      <c r="E347" s="235" cm="1">
        <f t="array" ref="E347">_xlfn.XLOOKUP($A347&amp;$B347,'[3]产值及收款计划（2026）'!$A:$A&amp;'[3]产值及收款计划（2026）'!$B:$B,'[3]产值及收款计划（2026）'!E:E)</f>
        <v>74.25</v>
      </c>
      <c r="F347" s="235" cm="1">
        <f t="array" ref="F347">_xlfn.XLOOKUP($A347&amp;$B347,'[3]产值及收款计划（2026）'!$A:$A&amp;'[3]产值及收款计划（2026）'!$B:$B,'[3]产值及收款计划（2026）'!F:F)</f>
        <v>74.25</v>
      </c>
      <c r="G347" s="235" cm="1">
        <f t="array" ref="G347">_xlfn.XLOOKUP($A347&amp;$B347,'[3]产值及收款计划（2026）'!$A:$A&amp;'[3]产值及收款计划（2026）'!$B:$B,'[3]产值及收款计划（2026）'!G:G)</f>
        <v>74.25</v>
      </c>
      <c r="H347" s="235" cm="1">
        <f t="array" ref="H347">_xlfn.XLOOKUP($A347&amp;$B347,'[3]产值及收款计划（2026）'!$A:$A&amp;'[3]产值及收款计划（2026）'!$B:$B,'[3]产值及收款计划（2026）'!H:H)</f>
        <v>10</v>
      </c>
      <c r="I347" s="236" cm="1">
        <f t="array" ref="I347">_xlfn.XLOOKUP($A347&amp;$B347,'[3]产值及收款计划（2026）'!$A:$A&amp;'[3]产值及收款计划（2026）'!$B:$B,'[3]产值及收款计划（2026）'!I:I)</f>
        <v>0.134680134680135</v>
      </c>
      <c r="J347" s="237" cm="1">
        <f t="array" ref="J347">_xlfn.XLOOKUP($A347&amp;$B347,'[3]产值及收款计划（2026）'!$A:$A&amp;'[3]产值及收款计划（2026）'!$B:$B,'[3]产值及收款计划（2026）'!J:J)</f>
        <v>0.06</v>
      </c>
      <c r="K347" s="235" t="e" cm="1">
        <f t="array" ref="K347">_xlfn.XLOOKUP($A347&amp;$B347,'[3]产值及收款计划（2026）'!$A:$A&amp;'[3]产值及收款计划（2026）'!$B:$B,'[3]产值及收款计划（2026）'!K:K)</f>
        <v>#REF!</v>
      </c>
      <c r="L347" s="235" t="e" cm="1">
        <f t="array" ref="L347">_xlfn.XLOOKUP($A347&amp;$B347,'[3]产值及收款计划（2026）'!$A:$A&amp;'[3]产值及收款计划（2026）'!$B:$B,'[3]产值及收款计划（2026）'!L:L)</f>
        <v>#REF!</v>
      </c>
      <c r="M347" s="235" t="str" cm="1">
        <f t="array" ref="M347">_xlfn.XLOOKUP($A347&amp;$B347,'[3]产值及收款计划（2026）'!$A:$A&amp;'[3]产值及收款计划（2026）'!$B:$B,'[3]产值及收款计划（2026）'!M:M)</f>
        <v>主导</v>
      </c>
      <c r="N347" s="235" cm="1">
        <f t="array" ref="N347">_xlfn.XLOOKUP($A347&amp;$B347,'[3]产值及收款计划（2026）'!$A:$A&amp;'[3]产值及收款计划（2026）'!$B:$B,'[3]产值及收款计划（2026）'!N:N)</f>
        <v>0</v>
      </c>
      <c r="O347" s="235" t="str" cm="1">
        <f t="array" ref="O347">_xlfn.XLOOKUP($A347&amp;$B347,'[3]产值及收款计划（2026）'!$A:$A&amp;'[3]产值及收款计划（2026）'!$B:$B,'[3]产值及收款计划（2026）'!O:O)</f>
        <v>李柏林</v>
      </c>
      <c r="P347" s="234" t="str" cm="1">
        <f t="array" ref="P347">_xlfn.XLOOKUP($A347&amp;$B347,'[3]产值及收款计划（2026）'!$A:$A&amp;'[3]产值及收款计划（2026）'!$B:$B,'[3]产值及收款计划（2026）'!P:P)</f>
        <v>25已完结</v>
      </c>
      <c r="Q347" s="235" t="e" cm="1">
        <f t="array" ref="Q347">_xlfn.XLOOKUP($A347&amp;$B347,'[3]产值及收款计划（2026）'!$A:$A&amp;'[3]产值及收款计划（2026）'!$B:$B,'[3]产值及收款计划（2026）'!Q:Q)</f>
        <v>#REF!</v>
      </c>
      <c r="R347" s="235" t="e" cm="1">
        <f t="array" ref="R347">_xlfn.XLOOKUP($A347&amp;$B347,'[3]产值及收款计划（2026）'!$A:$A&amp;'[3]产值及收款计划（2026）'!$B:$B,'[3]产值及收款计划（2026）'!R:R)</f>
        <v>#REF!</v>
      </c>
      <c r="S347" s="235" t="e" cm="1">
        <f t="array" ref="S347">_xlfn.XLOOKUP($A347&amp;$B347,'[3]产值及收款计划（2026）'!$A:$A&amp;'[3]产值及收款计划（2026）'!$B:$B,'[3]产值及收款计划（2026）'!S:S)</f>
        <v>#REF!</v>
      </c>
      <c r="T347" s="235" cm="1">
        <f t="array" ref="T347">_xlfn.XLOOKUP($A347&amp;$B347,'[3]产值及收款计划（2026）'!$A:$A&amp;'[3]产值及收款计划（2026）'!$B:$B,'[3]产值及收款计划（2026）'!T:T)</f>
        <v>74.25</v>
      </c>
      <c r="U347" s="235" cm="1">
        <f t="array" ref="U347">_xlfn.XLOOKUP($A347&amp;$B347,'[3]产值及收款计划（2026）'!$A:$A&amp;'[3]产值及收款计划（2026）'!$B:$B,'[3]产值及收款计划（2026）'!U:U)</f>
        <v>0</v>
      </c>
      <c r="V347" s="235" cm="1">
        <f t="array" ref="V347">_xlfn.XLOOKUP($A347&amp;$B347,'[3]产值及收款计划（2026）'!$A:$A&amp;'[3]产值及收款计划（2026）'!$B:$B,'[3]产值及收款计划（2026）'!V:V)</f>
        <v>0</v>
      </c>
      <c r="W347" s="235" t="e" cm="1">
        <f t="array" ref="W347">_xlfn.XLOOKUP($A347&amp;$B347,'[3]产值及收款计划（2026）'!$A:$A&amp;'[3]产值及收款计划（2026）'!$B:$B,'[3]产值及收款计划（2026）'!W:W)</f>
        <v>#REF!</v>
      </c>
      <c r="X347" s="235" t="e" cm="1">
        <f t="array" ref="X347">_xlfn.XLOOKUP($A347&amp;$B347,'[3]产值及收款计划（2026）'!$A:$A&amp;'[3]产值及收款计划（2026）'!$B:$B,'[3]产值及收款计划（2026）'!X:X)</f>
        <v>#REF!</v>
      </c>
      <c r="Y347" s="235" t="e" cm="1">
        <f t="array" ref="Y347">_xlfn.XLOOKUP($A347&amp;$B347,'[3]产值及收款计划（2026）'!$A:$A&amp;'[3]产值及收款计划（2026）'!$B:$B,'[3]产值及收款计划（2026）'!Y:Y)</f>
        <v>#REF!</v>
      </c>
      <c r="Z347" s="235" t="e" cm="1">
        <f t="array" ref="Z347">_xlfn.XLOOKUP($A347&amp;$B347,'[3]产值及收款计划（2026）'!$A:$A&amp;'[3]产值及收款计划（2026）'!$B:$B,'[3]产值及收款计划（2026）'!Z:Z)</f>
        <v>#REF!</v>
      </c>
      <c r="AA347" s="235" cm="1">
        <f t="array" ref="AA347">_xlfn.XLOOKUP($A347&amp;$B347,'[3]产值及收款计划（2026）'!$A:$A&amp;'[3]产值及收款计划（2026）'!$B:$B,'[3]产值及收款计划（2026）'!AA:AA)</f>
        <v>0</v>
      </c>
      <c r="AB347" s="235" cm="1">
        <f t="array" ref="AB347">_xlfn.XLOOKUP($A347&amp;$B347,'[3]产值及收款计划（2026）'!$A:$A&amp;'[3]产值及收款计划（2026）'!$B:$B,'[3]产值及收款计划（2026）'!AB:AB)</f>
        <v>0</v>
      </c>
      <c r="AC347" s="235" cm="1">
        <f t="array" ref="AC347">_xlfn.XLOOKUP($A347&amp;$B347,'[3]产值及收款计划（2026）'!$A:$A&amp;'[3]产值及收款计划（2026）'!$B:$B,'[3]产值及收款计划（2026）'!AC:AC)</f>
        <v>0</v>
      </c>
      <c r="AD347" s="235" cm="1">
        <f t="array" ref="AD347">_xlfn.XLOOKUP($A347&amp;$B347,'[3]产值及收款计划（2026）'!$A:$A&amp;'[3]产值及收款计划（2026）'!$B:$B,'[3]产值及收款计划（2026）'!AD:AD)</f>
        <v>0</v>
      </c>
      <c r="AE347" s="235" cm="1">
        <f t="array" ref="AE347">_xlfn.XLOOKUP($A347&amp;$B347,'[3]产值及收款计划（2026）'!$A:$A&amp;'[3]产值及收款计划（2026）'!$B:$B,'[3]产值及收款计划（2026）'!AE:AE)</f>
        <v>0</v>
      </c>
      <c r="AF347" s="235" cm="1">
        <f t="array" ref="AF347">_xlfn.XLOOKUP($A347&amp;$B347,'[3]产值及收款计划（2026）'!$A:$A&amp;'[3]产值及收款计划（2026）'!$B:$B,'[3]产值及收款计划（2026）'!AF:AF)</f>
        <v>0</v>
      </c>
      <c r="AG347" s="235" cm="1">
        <f t="array" ref="AG347">_xlfn.XLOOKUP($A347&amp;$B347,'[3]产值及收款计划（2026）'!$A:$A&amp;'[3]产值及收款计划（2026）'!$B:$B,'[3]产值及收款计划（2026）'!AG:AG)</f>
        <v>0</v>
      </c>
      <c r="AH347" s="235" cm="1">
        <f t="array" ref="AH347">_xlfn.XLOOKUP($A347&amp;$B347,'[3]产值及收款计划（2026）'!$A:$A&amp;'[3]产值及收款计划（2026）'!$B:$B,'[3]产值及收款计划（2026）'!AH:AH)</f>
        <v>0</v>
      </c>
      <c r="AI347" s="235" cm="1">
        <f t="array" ref="AI347">_xlfn.XLOOKUP($A347&amp;$B347,'[3]产值及收款计划（2026）'!$A:$A&amp;'[3]产值及收款计划（2026）'!$B:$B,'[3]产值及收款计划（2026）'!AI:AI)</f>
        <v>0</v>
      </c>
      <c r="AJ347" s="235" cm="1">
        <f t="array" ref="AJ347">_xlfn.XLOOKUP($A347&amp;$B347,'[3]产值及收款计划（2026）'!$A:$A&amp;'[3]产值及收款计划（2026）'!$B:$B,'[3]产值及收款计划（2026）'!AJ:AJ)</f>
        <v>0</v>
      </c>
      <c r="AK347" s="235" cm="1">
        <f t="array" ref="AK347">_xlfn.XLOOKUP($A347&amp;$B347,'[3]产值及收款计划（2026）'!$A:$A&amp;'[3]产值及收款计划（2026）'!$B:$B,'[3]产值及收款计划（2026）'!AK:AK)</f>
        <v>0</v>
      </c>
      <c r="AL347" s="235" cm="1">
        <f t="array" ref="AL347">_xlfn.XLOOKUP($A347&amp;$B347,'[3]产值及收款计划（2026）'!$A:$A&amp;'[3]产值及收款计划（2026）'!$B:$B,'[3]产值及收款计划（2026）'!AL:AL)</f>
        <v>0</v>
      </c>
      <c r="AM347" s="242" cm="1">
        <f t="array" ref="AM347">_xlfn.LET(_xlpm.勾选月份状态数组,TRANSPOSE('PPT(12-15页）-TOP10'!$A$3:$A$14),_xlpm.选择数据区,IF('PPT(12-15页）-TOP10'!$E$3="收款",$BA347:$BL347,$AA347:$AL347),SUM(_xlfn._xlws.FILTER(_xlpm.选择数据区,_xlpm.勾选月份状态数组,"")))</f>
        <v>0</v>
      </c>
      <c r="AN347" s="235" t="e">
        <f>_xlfn.XLOOKUP($C347,应收未收表!$T:$T,应收未收表!AA:AA)</f>
        <v>#N/A</v>
      </c>
      <c r="AO347" s="235" t="e">
        <f>_xlfn.XLOOKUP($C347,应收未收表!$T:$T,应收未收表!AB:AB)</f>
        <v>#N/A</v>
      </c>
      <c r="AP347" s="235" t="e">
        <f>_xlfn.XLOOKUP($C347,应收未收表!$T:$T,应收未收表!AC:AC)</f>
        <v>#N/A</v>
      </c>
      <c r="AQ347" s="235" t="e">
        <f>_xlfn.XLOOKUP($C347,应收未收表!$T:$T,应收未收表!AE:AE)</f>
        <v>#N/A</v>
      </c>
      <c r="AR347" s="235" t="e">
        <f>_xlfn.XLOOKUP($C347,应收未收表!$T:$T,应收未收表!AF:AF)</f>
        <v>#N/A</v>
      </c>
      <c r="AS347" s="235" t="e" cm="1">
        <f t="array" ref="AS347">_xlfn.XLOOKUP($A347&amp;$B347,'[3]产值及收款计划（2026）'!$A:$A&amp;'[3]产值及收款计划（2026）'!$B:$B,'[3]产值及收款计划（2026）'!AS:AS)</f>
        <v>#REF!</v>
      </c>
      <c r="AT347" s="235" t="e" cm="1">
        <f t="array" ref="AT347">_xlfn.XLOOKUP($A347&amp;$B347,'[3]产值及收款计划（2026）'!$A:$A&amp;'[3]产值及收款计划（2026）'!$B:$B,'[3]产值及收款计划（2026）'!AT:AT)</f>
        <v>#REF!</v>
      </c>
      <c r="AU347" s="235" t="e" cm="1">
        <f t="array" ref="AU347">_xlfn.XLOOKUP($A347&amp;$B347,'[3]产值及收款计划（2026）'!$A:$A&amp;'[3]产值及收款计划（2026）'!$B:$B,'[3]产值及收款计划（2026）'!AU:AU)</f>
        <v>#REF!</v>
      </c>
      <c r="AV347" s="235" t="e" cm="1">
        <f t="array" ref="AV347">_xlfn.XLOOKUP($A347&amp;$B347,'[3]产值及收款计划（2026）'!$A:$A&amp;'[3]产值及收款计划（2026）'!$B:$B,'[3]产值及收款计划（2026）'!AV:AV)</f>
        <v>#REF!</v>
      </c>
      <c r="AW347" s="235" cm="1">
        <f t="array" ref="AW347">_xlfn.XLOOKUP($A347&amp;$B347,'[3]产值及收款计划（2026）'!$A:$A&amp;'[3]产值及收款计划（2026）'!$B:$B,'[3]产值及收款计划（2026）'!AW:AW)</f>
        <v>0</v>
      </c>
      <c r="AX347" s="235" cm="1">
        <f t="array" ref="AX347">_xlfn.XLOOKUP($A347&amp;$B347,'[3]产值及收款计划（2026）'!$A:$A&amp;'[3]产值及收款计划（2026）'!$B:$B,'[3]产值及收款计划（2026）'!AX:AX)</f>
        <v>74.25</v>
      </c>
      <c r="AY347" s="235" cm="1">
        <f t="array" ref="AY347">_xlfn.XLOOKUP($A347&amp;$B347,'[3]产值及收款计划（2026）'!$A:$A&amp;'[3]产值及收款计划（2026）'!$B:$B,'[3]产值及收款计划（2026）'!AY:AY)</f>
        <v>0</v>
      </c>
      <c r="AZ347" s="235" cm="1">
        <f t="array" ref="AZ347">_xlfn.XLOOKUP($A347&amp;$B347,'[3]产值及收款计划（2026）'!$A:$A&amp;'[3]产值及收款计划（2026）'!$B:$B,'[3]产值及收款计划（2026）'!AZ:AZ)</f>
        <v>0</v>
      </c>
      <c r="BA347" s="235" cm="1">
        <f t="array" ref="BA347">_xlfn.XLOOKUP($A347&amp;$B347,'[3]产值及收款计划（2026）'!$A:$A&amp;'[3]产值及收款计划（2026）'!$B:$B,'[3]产值及收款计划（2026）'!BA:BA)</f>
        <v>74.25</v>
      </c>
      <c r="BB347" s="235" cm="1">
        <f t="array" ref="BB347">_xlfn.XLOOKUP($A347&amp;$B347,'[3]产值及收款计划（2026）'!$A:$A&amp;'[3]产值及收款计划（2026）'!$B:$B,'[3]产值及收款计划（2026）'!BB:BB)</f>
        <v>0</v>
      </c>
      <c r="BC347" s="235" cm="1">
        <f t="array" ref="BC347">_xlfn.XLOOKUP($A347&amp;$B347,'[3]产值及收款计划（2026）'!$A:$A&amp;'[3]产值及收款计划（2026）'!$B:$B,'[3]产值及收款计划（2026）'!BC:BC)</f>
        <v>0</v>
      </c>
      <c r="BD347" s="235" cm="1">
        <f t="array" ref="BD347">_xlfn.XLOOKUP($A347&amp;$B347,'[3]产值及收款计划（2026）'!$A:$A&amp;'[3]产值及收款计划（2026）'!$B:$B,'[3]产值及收款计划（2026）'!BD:BD)</f>
        <v>0</v>
      </c>
      <c r="BE347" s="235" cm="1">
        <f t="array" ref="BE347">_xlfn.XLOOKUP($A347&amp;$B347,'[3]产值及收款计划（2026）'!$A:$A&amp;'[3]产值及收款计划（2026）'!$B:$B,'[3]产值及收款计划（2026）'!BE:BE)</f>
        <v>0</v>
      </c>
      <c r="BF347" s="235" cm="1">
        <f t="array" ref="BF347">_xlfn.XLOOKUP($A347&amp;$B347,'[3]产值及收款计划（2026）'!$A:$A&amp;'[3]产值及收款计划（2026）'!$B:$B,'[3]产值及收款计划（2026）'!BF:BF)</f>
        <v>0</v>
      </c>
      <c r="BG347" s="235" cm="1">
        <f t="array" ref="BG347">_xlfn.XLOOKUP($A347&amp;$B347,'[3]产值及收款计划（2026）'!$A:$A&amp;'[3]产值及收款计划（2026）'!$B:$B,'[3]产值及收款计划（2026）'!BG:BG)</f>
        <v>0</v>
      </c>
      <c r="BH347" s="235" cm="1">
        <f t="array" ref="BH347">_xlfn.XLOOKUP($A347&amp;$B347,'[3]产值及收款计划（2026）'!$A:$A&amp;'[3]产值及收款计划（2026）'!$B:$B,'[3]产值及收款计划（2026）'!BH:BH)</f>
        <v>0</v>
      </c>
      <c r="BI347" s="235" cm="1">
        <f t="array" ref="BI347">_xlfn.XLOOKUP($A347&amp;$B347,'[3]产值及收款计划（2026）'!$A:$A&amp;'[3]产值及收款计划（2026）'!$B:$B,'[3]产值及收款计划（2026）'!BI:BI)</f>
        <v>0</v>
      </c>
      <c r="BJ347" s="235" cm="1">
        <f t="array" ref="BJ347">_xlfn.XLOOKUP($A347&amp;$B347,'[3]产值及收款计划（2026）'!$A:$A&amp;'[3]产值及收款计划（2026）'!$B:$B,'[3]产值及收款计划（2026）'!BJ:BJ)</f>
        <v>0</v>
      </c>
      <c r="BK347" s="235" cm="1">
        <f t="array" ref="BK347">_xlfn.XLOOKUP($A347&amp;$B347,'[3]产值及收款计划（2026）'!$A:$A&amp;'[3]产值及收款计划（2026）'!$B:$B,'[3]产值及收款计划（2026）'!BK:BK)</f>
        <v>0</v>
      </c>
      <c r="BL347" s="235" cm="1">
        <f t="array" ref="BL347">_xlfn.XLOOKUP($A347&amp;$B347,'[3]产值及收款计划（2026）'!$A:$A&amp;'[3]产值及收款计划（2026）'!$B:$B,'[3]产值及收款计划（2026）'!BL:BL)</f>
        <v>0</v>
      </c>
      <c r="BM347" s="235"/>
      <c r="BN347" s="235"/>
      <c r="BO347" s="235"/>
      <c r="BP347" s="235"/>
      <c r="BQ347" s="235" t="e">
        <f>_xlfn.XLOOKUP($C347,应收未收表!$AJ:$AJ,应收未收表!AK:AK)</f>
        <v>#N/A</v>
      </c>
      <c r="BR347" s="235" t="e">
        <f>_xlfn.XLOOKUP($C347,应收未收表!$AJ:$AJ,应收未收表!AL:AL)</f>
        <v>#N/A</v>
      </c>
      <c r="BS347" s="235" t="e">
        <f>_xlfn.XLOOKUP($C347,应收未收表!$AJ:$AJ,应收未收表!AM:AM)</f>
        <v>#N/A</v>
      </c>
      <c r="BT347" s="235" t="e">
        <f>_xlfn.XLOOKUP($C347,应收未收表!$AJ:$AJ,应收未收表!AN:AN)</f>
        <v>#N/A</v>
      </c>
      <c r="BU347" s="234" t="str" cm="1">
        <f t="array" ref="BU347">_xlfn.XLOOKUP($A347&amp;$B347,'[3]产值及收款计划（2026）'!$A:$A&amp;'[3]产值及收款计划（2026）'!$B:$B,'[3]产值及收款计划（2026）'!BQ:BQ)</f>
        <v>上海城建数字产业集团有限公司</v>
      </c>
      <c r="BV347" s="235" t="e" cm="1">
        <f t="array" ref="BV347">_xlfn.XLOOKUP($A347&amp;$B347,'[3]产值及收款计划（2026）'!$A:$A&amp;'[3]产值及收款计划（2026）'!$B:$B,'[3]产值及收款计划（2026）'!BR:BR)</f>
        <v>#REF!</v>
      </c>
      <c r="CE347" s="235" cm="1">
        <f t="array" ref="CE347">_xlfn.XLOOKUP($A347&amp;$B347,'[3]产值及收款计划（2026）'!$A:$A&amp;'[3]产值及收款计划（2026）'!$B:$B,'[3]产值及收款计划（2026）'!CA:CA)</f>
        <v>0</v>
      </c>
      <c r="CF347" s="235" cm="1">
        <f t="array" ref="CF347">_xlfn.XLOOKUP($A347&amp;$B347,'[3]产值及收款计划（2026）'!$A:$A&amp;'[3]产值及收款计划（2026）'!$B:$B,'[3]产值及收款计划（2026）'!CB:CB)</f>
        <v>0</v>
      </c>
      <c r="CG347" s="235" cm="1">
        <f t="array" ref="CG347">_xlfn.XLOOKUP($A347&amp;$B347,'[3]产值及收款计划（2026）'!$A:$A&amp;'[3]产值及收款计划（2026）'!$B:$B,'[3]产值及收款计划（2026）'!CC:CC)</f>
        <v>0</v>
      </c>
      <c r="CH347" s="235" cm="1">
        <f t="array" ref="CH347">_xlfn.XLOOKUP($A347&amp;$B347,'[3]产值及收款计划（2026）'!$A:$A&amp;'[3]产值及收款计划（2026）'!$B:$B,'[3]产值及收款计划（2026）'!CD:CD)</f>
        <v>0</v>
      </c>
      <c r="CI347" s="235" cm="1">
        <f t="array" ref="CI347">_xlfn.XLOOKUP($A347&amp;$B347,'[3]产值及收款计划（2026）'!$A:$A&amp;'[3]产值及收款计划（2026）'!$B:$B,'[3]产值及收款计划（2026）'!CE:CE)</f>
        <v>0</v>
      </c>
      <c r="CJ347" s="235" cm="1">
        <f t="array" ref="CJ347">_xlfn.XLOOKUP($A347&amp;$B347,'[3]产值及收款计划（2026）'!$A:$A&amp;'[3]产值及收款计划（2026）'!$B:$B,'[3]产值及收款计划（2026）'!CF:CF)</f>
        <v>0</v>
      </c>
      <c r="CK347" s="235" cm="1">
        <f t="array" ref="CK347">_xlfn.XLOOKUP($A347&amp;$B347,'[3]产值及收款计划（2026）'!$A:$A&amp;'[3]产值及收款计划（2026）'!$B:$B,'[3]产值及收款计划（2026）'!CG:CG)</f>
        <v>0</v>
      </c>
      <c r="CL347" s="235" cm="1">
        <f t="array" ref="CL347">_xlfn.XLOOKUP($A347&amp;$B347,'[3]产值及收款计划（2026）'!$A:$A&amp;'[3]产值及收款计划（2026）'!$B:$B,'[3]产值及收款计划（2026）'!CH:CH)</f>
        <v>0</v>
      </c>
      <c r="CM347" s="235" cm="1">
        <f t="array" ref="CM347">_xlfn.XLOOKUP($A347&amp;$B347,'[3]产值及收款计划（2026）'!$A:$A&amp;'[3]产值及收款计划（2026）'!$B:$B,'[3]产值及收款计划（2026）'!CI:CI)</f>
        <v>0</v>
      </c>
      <c r="CN347" s="235" cm="1">
        <f t="array" ref="CN347">_xlfn.XLOOKUP($A347&amp;$B347,'[3]产值及收款计划（2026）'!$A:$A&amp;'[3]产值及收款计划（2026）'!$B:$B,'[3]产值及收款计划（2026）'!CJ:CJ)</f>
        <v>0</v>
      </c>
      <c r="CO347" s="235" cm="1">
        <f t="array" ref="CO347">_xlfn.XLOOKUP($A347&amp;$B347,'[3]产值及收款计划（2026）'!$A:$A&amp;'[3]产值及收款计划（2026）'!$B:$B,'[3]产值及收款计划（2026）'!CK:CK)</f>
        <v>0</v>
      </c>
      <c r="CP347" s="235" cm="1">
        <f t="array" ref="CP347">_xlfn.XLOOKUP($A347&amp;$B347,'[3]产值及收款计划（2026）'!$A:$A&amp;'[3]产值及收款计划（2026）'!$B:$B,'[3]产值及收款计划（2026）'!CL:CL)</f>
        <v>0</v>
      </c>
      <c r="DE347" s="235" cm="1">
        <f t="array" ref="DE347">_xlfn.XLOOKUP($A347&amp;$B347,'[3]产值及收款计划（2026）'!$A:$A&amp;'[3]产值及收款计划（2026）'!$B:$B,'[3]产值及收款计划（2026）'!DA:DA)</f>
        <v>74.25</v>
      </c>
      <c r="DF347" s="235" cm="1">
        <f t="array" ref="DF347">_xlfn.XLOOKUP($A347&amp;$B347,'[3]产值及收款计划（2026）'!$A:$A&amp;'[3]产值及收款计划（2026）'!$B:$B,'[3]产值及收款计划（2026）'!DB:DB)</f>
        <v>0</v>
      </c>
      <c r="DG347" s="235" cm="1">
        <f t="array" ref="DG347">_xlfn.XLOOKUP($A347&amp;$B347,'[3]产值及收款计划（2026）'!$A:$A&amp;'[3]产值及收款计划（2026）'!$B:$B,'[3]产值及收款计划（2026）'!DC:DC)</f>
        <v>0</v>
      </c>
      <c r="DH347" s="235" cm="1">
        <f t="array" ref="DH347">_xlfn.XLOOKUP($A347&amp;$B347,'[3]产值及收款计划（2026）'!$A:$A&amp;'[3]产值及收款计划（2026）'!$B:$B,'[3]产值及收款计划（2026）'!DD:DD)</f>
        <v>0</v>
      </c>
      <c r="DI347" s="235" cm="1">
        <f t="array" ref="DI347">_xlfn.XLOOKUP($A347&amp;$B347,'[3]产值及收款计划（2026）'!$A:$A&amp;'[3]产值及收款计划（2026）'!$B:$B,'[3]产值及收款计划（2026）'!DE:DE)</f>
        <v>0</v>
      </c>
      <c r="DJ347" s="235" cm="1">
        <f t="array" ref="DJ347">_xlfn.XLOOKUP($A347&amp;$B347,'[3]产值及收款计划（2026）'!$A:$A&amp;'[3]产值及收款计划（2026）'!$B:$B,'[3]产值及收款计划（2026）'!DF:DF)</f>
        <v>0</v>
      </c>
      <c r="DK347" s="235" cm="1">
        <f t="array" ref="DK347">_xlfn.XLOOKUP($A347&amp;$B347,'[3]产值及收款计划（2026）'!$A:$A&amp;'[3]产值及收款计划（2026）'!$B:$B,'[3]产值及收款计划（2026）'!DG:DG)</f>
        <v>0</v>
      </c>
      <c r="DL347" s="235" cm="1">
        <f t="array" ref="DL347">_xlfn.XLOOKUP($A347&amp;$B347,'[3]产值及收款计划（2026）'!$A:$A&amp;'[3]产值及收款计划（2026）'!$B:$B,'[3]产值及收款计划（2026）'!DH:DH)</f>
        <v>0</v>
      </c>
      <c r="DM347" s="235" cm="1">
        <f t="array" ref="DM347">_xlfn.XLOOKUP($A347&amp;$B347,'[3]产值及收款计划（2026）'!$A:$A&amp;'[3]产值及收款计划（2026）'!$B:$B,'[3]产值及收款计划（2026）'!DI:DI)</f>
        <v>0</v>
      </c>
      <c r="DN347" s="235" cm="1">
        <f t="array" ref="DN347">_xlfn.XLOOKUP($A347&amp;$B347,'[3]产值及收款计划（2026）'!$A:$A&amp;'[3]产值及收款计划（2026）'!$B:$B,'[3]产值及收款计划（2026）'!DJ:DJ)</f>
        <v>0</v>
      </c>
      <c r="DO347" s="235" cm="1">
        <f t="array" ref="DO347">_xlfn.XLOOKUP($A347&amp;$B347,'[3]产值及收款计划（2026）'!$A:$A&amp;'[3]产值及收款计划（2026）'!$B:$B,'[3]产值及收款计划（2026）'!DK:DK)</f>
        <v>0</v>
      </c>
      <c r="DP347" s="235" cm="1">
        <f t="array" ref="DP347">_xlfn.XLOOKUP($A347&amp;$B347,'[3]产值及收款计划（2026）'!$A:$A&amp;'[3]产值及收款计划（2026）'!$B:$B,'[3]产值及收款计划（2026）'!DL:DL)</f>
        <v>0</v>
      </c>
      <c r="DQ347" s="243"/>
      <c r="DR347" s="229"/>
    </row>
    <row r="348" ht="20.25" spans="1:122">
      <c r="A348" s="233">
        <f t="shared" si="22"/>
        <v>56</v>
      </c>
      <c r="B348" s="233" t="s">
        <v>27</v>
      </c>
      <c r="C348" s="234" t="str" cm="1">
        <f t="array" ref="C348">_xlfn.XLOOKUP($A348&amp;$B348,'[3]产值及收款计划（2026）'!$A:$A&amp;'[3]产值及收款计划（2026）'!$B:$B,'[3]产值及收款计划（2026）'!C:C)</f>
        <v>C0CJSG-FW-T/W-2025078</v>
      </c>
      <c r="D348" s="234" t="str" cm="1">
        <f t="array" ref="D348">_xlfn.XLOOKUP($A348&amp;$B348,'[3]产值及收款计划（2026）'!$A:$A&amp;'[3]产值及收款计划（2026）'!$B:$B,'[3]产值及收款计划（2026）'!D:D)</f>
        <v>电子会计档案开发实施服务</v>
      </c>
      <c r="E348" s="235" cm="1">
        <f t="array" ref="E348">_xlfn.XLOOKUP($A348&amp;$B348,'[3]产值及收款计划（2026）'!$A:$A&amp;'[3]产值及收款计划（2026）'!$B:$B,'[3]产值及收款计划（2026）'!E:E)</f>
        <v>88</v>
      </c>
      <c r="F348" s="235" cm="1">
        <f t="array" ref="F348">_xlfn.XLOOKUP($A348&amp;$B348,'[3]产值及收款计划（2026）'!$A:$A&amp;'[3]产值及收款计划（2026）'!$B:$B,'[3]产值及收款计划（2026）'!F:F)</f>
        <v>88</v>
      </c>
      <c r="G348" s="235" cm="1">
        <f t="array" ref="G348">_xlfn.XLOOKUP($A348&amp;$B348,'[3]产值及收款计划（2026）'!$A:$A&amp;'[3]产值及收款计划（2026）'!$B:$B,'[3]产值及收款计划（2026）'!G:G)</f>
        <v>88</v>
      </c>
      <c r="H348" s="235" cm="1">
        <f t="array" ref="H348">_xlfn.XLOOKUP($A348&amp;$B348,'[3]产值及收款计划（2026）'!$A:$A&amp;'[3]产值及收款计划（2026）'!$B:$B,'[3]产值及收款计划（2026）'!H:H)</f>
        <v>24</v>
      </c>
      <c r="I348" s="236" cm="1">
        <f t="array" ref="I348">_xlfn.XLOOKUP($A348&amp;$B348,'[3]产值及收款计划（2026）'!$A:$A&amp;'[3]产值及收款计划（2026）'!$B:$B,'[3]产值及收款计划（2026）'!I:I)</f>
        <v>0.272727272727273</v>
      </c>
      <c r="J348" s="237" cm="1">
        <f t="array" ref="J348">_xlfn.XLOOKUP($A348&amp;$B348,'[3]产值及收款计划（2026）'!$A:$A&amp;'[3]产值及收款计划（2026）'!$B:$B,'[3]产值及收款计划（2026）'!J:J)</f>
        <v>0.0859921671334047</v>
      </c>
      <c r="K348" s="235" t="e" cm="1">
        <f t="array" ref="K348">_xlfn.XLOOKUP($A348&amp;$B348,'[3]产值及收款计划（2026）'!$A:$A&amp;'[3]产值及收款计划（2026）'!$B:$B,'[3]产值及收款计划（2026）'!K:K)</f>
        <v>#REF!</v>
      </c>
      <c r="L348" s="235" t="e" cm="1">
        <f t="array" ref="L348">_xlfn.XLOOKUP($A348&amp;$B348,'[3]产值及收款计划（2026）'!$A:$A&amp;'[3]产值及收款计划（2026）'!$B:$B,'[3]产值及收款计划（2026）'!L:L)</f>
        <v>#REF!</v>
      </c>
      <c r="M348" s="235" t="str" cm="1">
        <f t="array" ref="M348">_xlfn.XLOOKUP($A348&amp;$B348,'[3]产值及收款计划（2026）'!$A:$A&amp;'[3]产值及收款计划（2026）'!$B:$B,'[3]产值及收款计划（2026）'!M:M)</f>
        <v>主导</v>
      </c>
      <c r="N348" s="235" cm="1">
        <f t="array" ref="N348">_xlfn.XLOOKUP($A348&amp;$B348,'[3]产值及收款计划（2026）'!$A:$A&amp;'[3]产值及收款计划（2026）'!$B:$B,'[3]产值及收款计划（2026）'!N:N)</f>
        <v>0</v>
      </c>
      <c r="O348" s="235" t="str" cm="1">
        <f t="array" ref="O348">_xlfn.XLOOKUP($A348&amp;$B348,'[3]产值及收款计划（2026）'!$A:$A&amp;'[3]产值及收款计划（2026）'!$B:$B,'[3]产值及收款计划（2026）'!O:O)</f>
        <v>侯捷</v>
      </c>
      <c r="P348" s="234" t="str" cm="1">
        <f t="array" ref="P348">_xlfn.XLOOKUP($A348&amp;$B348,'[3]产值及收款计划（2026）'!$A:$A&amp;'[3]产值及收款计划（2026）'!$B:$B,'[3]产值及收款计划（2026）'!P:P)</f>
        <v>在建</v>
      </c>
      <c r="Q348" s="235" t="e" cm="1">
        <f t="array" ref="Q348">_xlfn.XLOOKUP($A348&amp;$B348,'[3]产值及收款计划（2026）'!$A:$A&amp;'[3]产值及收款计划（2026）'!$B:$B,'[3]产值及收款计划（2026）'!Q:Q)</f>
        <v>#REF!</v>
      </c>
      <c r="R348" s="235" t="e" cm="1">
        <f t="array" ref="R348">_xlfn.XLOOKUP($A348&amp;$B348,'[3]产值及收款计划（2026）'!$A:$A&amp;'[3]产值及收款计划（2026）'!$B:$B,'[3]产值及收款计划（2026）'!R:R)</f>
        <v>#REF!</v>
      </c>
      <c r="S348" s="235" t="e" cm="1">
        <f t="array" ref="S348">_xlfn.XLOOKUP($A348&amp;$B348,'[3]产值及收款计划（2026）'!$A:$A&amp;'[3]产值及收款计划（2026）'!$B:$B,'[3]产值及收款计划（2026）'!S:S)</f>
        <v>#REF!</v>
      </c>
      <c r="T348" s="235" cm="1">
        <f t="array" ref="T348">_xlfn.XLOOKUP($A348&amp;$B348,'[3]产值及收款计划（2026）'!$A:$A&amp;'[3]产值及收款计划（2026）'!$B:$B,'[3]产值及收款计划（2026）'!T:T)</f>
        <v>50.2</v>
      </c>
      <c r="U348" s="235" cm="1">
        <f t="array" ref="U348">_xlfn.XLOOKUP($A348&amp;$B348,'[3]产值及收款计划（2026）'!$A:$A&amp;'[3]产值及收款计划（2026）'!$B:$B,'[3]产值及收款计划（2026）'!U:U)</f>
        <v>0</v>
      </c>
      <c r="V348" s="235" cm="1">
        <f t="array" ref="V348">_xlfn.XLOOKUP($A348&amp;$B348,'[3]产值及收款计划（2026）'!$A:$A&amp;'[3]产值及收款计划（2026）'!$B:$B,'[3]产值及收款计划（2026）'!V:V)</f>
        <v>37.8</v>
      </c>
      <c r="W348" s="235" t="e" cm="1">
        <f t="array" ref="W348">_xlfn.XLOOKUP($A348&amp;$B348,'[3]产值及收款计划（2026）'!$A:$A&amp;'[3]产值及收款计划（2026）'!$B:$B,'[3]产值及收款计划（2026）'!W:W)</f>
        <v>#REF!</v>
      </c>
      <c r="X348" s="235" t="e" cm="1">
        <f t="array" ref="X348">_xlfn.XLOOKUP($A348&amp;$B348,'[3]产值及收款计划（2026）'!$A:$A&amp;'[3]产值及收款计划（2026）'!$B:$B,'[3]产值及收款计划（2026）'!X:X)</f>
        <v>#REF!</v>
      </c>
      <c r="Y348" s="235" t="e" cm="1">
        <f t="array" ref="Y348">_xlfn.XLOOKUP($A348&amp;$B348,'[3]产值及收款计划（2026）'!$A:$A&amp;'[3]产值及收款计划（2026）'!$B:$B,'[3]产值及收款计划（2026）'!Y:Y)</f>
        <v>#REF!</v>
      </c>
      <c r="Z348" s="235" t="e" cm="1">
        <f t="array" ref="Z348">_xlfn.XLOOKUP($A348&amp;$B348,'[3]产值及收款计划（2026）'!$A:$A&amp;'[3]产值及收款计划（2026）'!$B:$B,'[3]产值及收款计划（2026）'!Z:Z)</f>
        <v>#REF!</v>
      </c>
      <c r="AA348" s="235" cm="1">
        <f t="array" ref="AA348">_xlfn.XLOOKUP($A348&amp;$B348,'[3]产值及收款计划（2026）'!$A:$A&amp;'[3]产值及收款计划（2026）'!$B:$B,'[3]产值及收款计划（2026）'!AA:AA)</f>
        <v>0</v>
      </c>
      <c r="AB348" s="235" cm="1">
        <f t="array" ref="AB348">_xlfn.XLOOKUP($A348&amp;$B348,'[3]产值及收款计划（2026）'!$A:$A&amp;'[3]产值及收款计划（2026）'!$B:$B,'[3]产值及收款计划（2026）'!AB:AB)</f>
        <v>0</v>
      </c>
      <c r="AC348" s="235" cm="1">
        <f t="array" ref="AC348">_xlfn.XLOOKUP($A348&amp;$B348,'[3]产值及收款计划（2026）'!$A:$A&amp;'[3]产值及收款计划（2026）'!$B:$B,'[3]产值及收款计划（2026）'!AC:AC)</f>
        <v>0</v>
      </c>
      <c r="AD348" s="235" cm="1">
        <f t="array" ref="AD348">_xlfn.XLOOKUP($A348&amp;$B348,'[3]产值及收款计划（2026）'!$A:$A&amp;'[3]产值及收款计划（2026）'!$B:$B,'[3]产值及收款计划（2026）'!AD:AD)</f>
        <v>0</v>
      </c>
      <c r="AE348" s="235" cm="1">
        <f t="array" ref="AE348">_xlfn.XLOOKUP($A348&amp;$B348,'[3]产值及收款计划（2026）'!$A:$A&amp;'[3]产值及收款计划（2026）'!$B:$B,'[3]产值及收款计划（2026）'!AE:AE)</f>
        <v>37.8</v>
      </c>
      <c r="AF348" s="235" cm="1">
        <f t="array" ref="AF348">_xlfn.XLOOKUP($A348&amp;$B348,'[3]产值及收款计划（2026）'!$A:$A&amp;'[3]产值及收款计划（2026）'!$B:$B,'[3]产值及收款计划（2026）'!AF:AF)</f>
        <v>0</v>
      </c>
      <c r="AG348" s="235" cm="1">
        <f t="array" ref="AG348">_xlfn.XLOOKUP($A348&amp;$B348,'[3]产值及收款计划（2026）'!$A:$A&amp;'[3]产值及收款计划（2026）'!$B:$B,'[3]产值及收款计划（2026）'!AG:AG)</f>
        <v>0</v>
      </c>
      <c r="AH348" s="235" cm="1">
        <f t="array" ref="AH348">_xlfn.XLOOKUP($A348&amp;$B348,'[3]产值及收款计划（2026）'!$A:$A&amp;'[3]产值及收款计划（2026）'!$B:$B,'[3]产值及收款计划（2026）'!AH:AH)</f>
        <v>0</v>
      </c>
      <c r="AI348" s="235" cm="1">
        <f t="array" ref="AI348">_xlfn.XLOOKUP($A348&amp;$B348,'[3]产值及收款计划（2026）'!$A:$A&amp;'[3]产值及收款计划（2026）'!$B:$B,'[3]产值及收款计划（2026）'!AI:AI)</f>
        <v>0</v>
      </c>
      <c r="AJ348" s="235" cm="1">
        <f t="array" ref="AJ348">_xlfn.XLOOKUP($A348&amp;$B348,'[3]产值及收款计划（2026）'!$A:$A&amp;'[3]产值及收款计划（2026）'!$B:$B,'[3]产值及收款计划（2026）'!AJ:AJ)</f>
        <v>0</v>
      </c>
      <c r="AK348" s="235" cm="1">
        <f t="array" ref="AK348">_xlfn.XLOOKUP($A348&amp;$B348,'[3]产值及收款计划（2026）'!$A:$A&amp;'[3]产值及收款计划（2026）'!$B:$B,'[3]产值及收款计划（2026）'!AK:AK)</f>
        <v>0</v>
      </c>
      <c r="AL348" s="235" cm="1">
        <f t="array" ref="AL348">_xlfn.XLOOKUP($A348&amp;$B348,'[3]产值及收款计划（2026）'!$A:$A&amp;'[3]产值及收款计划（2026）'!$B:$B,'[3]产值及收款计划（2026）'!AL:AL)</f>
        <v>0</v>
      </c>
      <c r="AM348" s="242" cm="1">
        <f t="array" ref="AM348">_xlfn.LET(_xlpm.勾选月份状态数组,TRANSPOSE('PPT(12-15页）-TOP10'!$A$3:$A$14),_xlpm.选择数据区,IF('PPT(12-15页）-TOP10'!$E$3="收款",$BA348:$BL348,$AA348:$AL348),SUM(_xlfn._xlws.FILTER(_xlpm.选择数据区,_xlpm.勾选月份状态数组,"")))</f>
        <v>37.8</v>
      </c>
      <c r="AN348" s="235" t="e">
        <f>_xlfn.XLOOKUP($C348,应收未收表!$T:$T,应收未收表!AA:AA)</f>
        <v>#N/A</v>
      </c>
      <c r="AO348" s="235" t="e">
        <f>_xlfn.XLOOKUP($C348,应收未收表!$T:$T,应收未收表!AB:AB)</f>
        <v>#N/A</v>
      </c>
      <c r="AP348" s="235" t="e">
        <f>_xlfn.XLOOKUP($C348,应收未收表!$T:$T,应收未收表!AC:AC)</f>
        <v>#N/A</v>
      </c>
      <c r="AQ348" s="235" t="e">
        <f>_xlfn.XLOOKUP($C348,应收未收表!$T:$T,应收未收表!AE:AE)</f>
        <v>#N/A</v>
      </c>
      <c r="AR348" s="235" t="e">
        <f>_xlfn.XLOOKUP($C348,应收未收表!$T:$T,应收未收表!AF:AF)</f>
        <v>#N/A</v>
      </c>
      <c r="AS348" s="235" t="e" cm="1">
        <f t="array" ref="AS348">_xlfn.XLOOKUP($A348&amp;$B348,'[3]产值及收款计划（2026）'!$A:$A&amp;'[3]产值及收款计划（2026）'!$B:$B,'[3]产值及收款计划（2026）'!AS:AS)</f>
        <v>#REF!</v>
      </c>
      <c r="AT348" s="235" t="e" cm="1">
        <f t="array" ref="AT348">_xlfn.XLOOKUP($A348&amp;$B348,'[3]产值及收款计划（2026）'!$A:$A&amp;'[3]产值及收款计划（2026）'!$B:$B,'[3]产值及收款计划（2026）'!AT:AT)</f>
        <v>#REF!</v>
      </c>
      <c r="AU348" s="235" t="e" cm="1">
        <f t="array" ref="AU348">_xlfn.XLOOKUP($A348&amp;$B348,'[3]产值及收款计划（2026）'!$A:$A&amp;'[3]产值及收款计划（2026）'!$B:$B,'[3]产值及收款计划（2026）'!AU:AU)</f>
        <v>#REF!</v>
      </c>
      <c r="AV348" s="235" t="e" cm="1">
        <f t="array" ref="AV348">_xlfn.XLOOKUP($A348&amp;$B348,'[3]产值及收款计划（2026）'!$A:$A&amp;'[3]产值及收款计划（2026）'!$B:$B,'[3]产值及收款计划（2026）'!AV:AV)</f>
        <v>#REF!</v>
      </c>
      <c r="AW348" s="235" cm="1">
        <f t="array" ref="AW348">_xlfn.XLOOKUP($A348&amp;$B348,'[3]产值及收款计划（2026）'!$A:$A&amp;'[3]产值及收款计划（2026）'!$B:$B,'[3]产值及收款计划（2026）'!AW:AW)</f>
        <v>50.2</v>
      </c>
      <c r="AX348" s="235" cm="1">
        <f t="array" ref="AX348">_xlfn.XLOOKUP($A348&amp;$B348,'[3]产值及收款计划（2026）'!$A:$A&amp;'[3]产值及收款计划（2026）'!$B:$B,'[3]产值及收款计划（2026）'!AX:AX)</f>
        <v>0</v>
      </c>
      <c r="AY348" s="235" cm="1">
        <f t="array" ref="AY348">_xlfn.XLOOKUP($A348&amp;$B348,'[3]产值及收款计划（2026）'!$A:$A&amp;'[3]产值及收款计划（2026）'!$B:$B,'[3]产值及收款计划（2026）'!AY:AY)</f>
        <v>37.8</v>
      </c>
      <c r="AZ348" s="235" cm="1">
        <f t="array" ref="AZ348">_xlfn.XLOOKUP($A348&amp;$B348,'[3]产值及收款计划（2026）'!$A:$A&amp;'[3]产值及收款计划（2026）'!$B:$B,'[3]产值及收款计划（2026）'!AZ:AZ)</f>
        <v>0</v>
      </c>
      <c r="BA348" s="235" cm="1">
        <f t="array" ref="BA348">_xlfn.XLOOKUP($A348&amp;$B348,'[3]产值及收款计划（2026）'!$A:$A&amp;'[3]产值及收款计划（2026）'!$B:$B,'[3]产值及收款计划（2026）'!BA:BA)</f>
        <v>29.7</v>
      </c>
      <c r="BB348" s="235" cm="1">
        <f t="array" ref="BB348">_xlfn.XLOOKUP($A348&amp;$B348,'[3]产值及收款计划（2026）'!$A:$A&amp;'[3]产值及收款计划（2026）'!$B:$B,'[3]产值及收款计划（2026）'!BB:BB)</f>
        <v>0</v>
      </c>
      <c r="BC348" s="235" cm="1">
        <f t="array" ref="BC348">_xlfn.XLOOKUP($A348&amp;$B348,'[3]产值及收款计划（2026）'!$A:$A&amp;'[3]产值及收款计划（2026）'!$B:$B,'[3]产值及收款计划（2026）'!BC:BC)</f>
        <v>29.7</v>
      </c>
      <c r="BD348" s="235" cm="1">
        <f t="array" ref="BD348">_xlfn.XLOOKUP($A348&amp;$B348,'[3]产值及收款计划（2026）'!$A:$A&amp;'[3]产值及收款计划（2026）'!$B:$B,'[3]产值及收款计划（2026）'!BD:BD)</f>
        <v>8.1</v>
      </c>
      <c r="BE348" s="235" cm="1">
        <f t="array" ref="BE348">_xlfn.XLOOKUP($A348&amp;$B348,'[3]产值及收款计划（2026）'!$A:$A&amp;'[3]产值及收款计划（2026）'!$B:$B,'[3]产值及收款计划（2026）'!BE:BE)</f>
        <v>0</v>
      </c>
      <c r="BF348" s="235" cm="1">
        <f t="array" ref="BF348">_xlfn.XLOOKUP($A348&amp;$B348,'[3]产值及收款计划（2026）'!$A:$A&amp;'[3]产值及收款计划（2026）'!$B:$B,'[3]产值及收款计划（2026）'!BF:BF)</f>
        <v>0</v>
      </c>
      <c r="BG348" s="235" cm="1">
        <f t="array" ref="BG348">_xlfn.XLOOKUP($A348&amp;$B348,'[3]产值及收款计划（2026）'!$A:$A&amp;'[3]产值及收款计划（2026）'!$B:$B,'[3]产值及收款计划（2026）'!BG:BG)</f>
        <v>0</v>
      </c>
      <c r="BH348" s="235" cm="1">
        <f t="array" ref="BH348">_xlfn.XLOOKUP($A348&amp;$B348,'[3]产值及收款计划（2026）'!$A:$A&amp;'[3]产值及收款计划（2026）'!$B:$B,'[3]产值及收款计划（2026）'!BH:BH)</f>
        <v>0</v>
      </c>
      <c r="BI348" s="235" cm="1">
        <f t="array" ref="BI348">_xlfn.XLOOKUP($A348&amp;$B348,'[3]产值及收款计划（2026）'!$A:$A&amp;'[3]产值及收款计划（2026）'!$B:$B,'[3]产值及收款计划（2026）'!BI:BI)</f>
        <v>0</v>
      </c>
      <c r="BJ348" s="235" cm="1">
        <f t="array" ref="BJ348">_xlfn.XLOOKUP($A348&amp;$B348,'[3]产值及收款计划（2026）'!$A:$A&amp;'[3]产值及收款计划（2026）'!$B:$B,'[3]产值及收款计划（2026）'!BJ:BJ)</f>
        <v>0</v>
      </c>
      <c r="BK348" s="235" cm="1">
        <f t="array" ref="BK348">_xlfn.XLOOKUP($A348&amp;$B348,'[3]产值及收款计划（2026）'!$A:$A&amp;'[3]产值及收款计划（2026）'!$B:$B,'[3]产值及收款计划（2026）'!BK:BK)</f>
        <v>0</v>
      </c>
      <c r="BL348" s="235" cm="1">
        <f t="array" ref="BL348">_xlfn.XLOOKUP($A348&amp;$B348,'[3]产值及收款计划（2026）'!$A:$A&amp;'[3]产值及收款计划（2026）'!$B:$B,'[3]产值及收款计划（2026）'!BL:BL)</f>
        <v>0</v>
      </c>
      <c r="BM348" s="235"/>
      <c r="BN348" s="235"/>
      <c r="BO348" s="235"/>
      <c r="BP348" s="235"/>
      <c r="BQ348" s="235" t="e">
        <f>_xlfn.XLOOKUP($C348,应收未收表!$AJ:$AJ,应收未收表!AK:AK)</f>
        <v>#N/A</v>
      </c>
      <c r="BR348" s="235" t="e">
        <f>_xlfn.XLOOKUP($C348,应收未收表!$AJ:$AJ,应收未收表!AL:AL)</f>
        <v>#N/A</v>
      </c>
      <c r="BS348" s="235" t="e">
        <f>_xlfn.XLOOKUP($C348,应收未收表!$AJ:$AJ,应收未收表!AM:AM)</f>
        <v>#N/A</v>
      </c>
      <c r="BT348" s="235" t="e">
        <f>_xlfn.XLOOKUP($C348,应收未收表!$AJ:$AJ,应收未收表!AN:AN)</f>
        <v>#N/A</v>
      </c>
      <c r="BU348" s="234" t="str" cm="1">
        <f t="array" ref="BU348">_xlfn.XLOOKUP($A348&amp;$B348,'[3]产值及收款计划（2026）'!$A:$A&amp;'[3]产值及收款计划（2026）'!$B:$B,'[3]产值及收款计划（2026）'!BQ:BQ)</f>
        <v>上海建元财务管理有限公司</v>
      </c>
      <c r="BV348" s="235" t="e" cm="1">
        <f t="array" ref="BV348">_xlfn.XLOOKUP($A348&amp;$B348,'[3]产值及收款计划（2026）'!$A:$A&amp;'[3]产值及收款计划（2026）'!$B:$B,'[3]产值及收款计划（2026）'!BR:BR)</f>
        <v>#REF!</v>
      </c>
      <c r="CE348" s="235" cm="1">
        <f t="array" ref="CE348">_xlfn.XLOOKUP($A348&amp;$B348,'[3]产值及收款计划（2026）'!$A:$A&amp;'[3]产值及收款计划（2026）'!$B:$B,'[3]产值及收款计划（2026）'!CA:CA)</f>
        <v>0</v>
      </c>
      <c r="CF348" s="235" cm="1">
        <f t="array" ref="CF348">_xlfn.XLOOKUP($A348&amp;$B348,'[3]产值及收款计划（2026）'!$A:$A&amp;'[3]产值及收款计划（2026）'!$B:$B,'[3]产值及收款计划（2026）'!CB:CB)</f>
        <v>0</v>
      </c>
      <c r="CG348" s="235" cm="1">
        <f t="array" ref="CG348">_xlfn.XLOOKUP($A348&amp;$B348,'[3]产值及收款计划（2026）'!$A:$A&amp;'[3]产值及收款计划（2026）'!$B:$B,'[3]产值及收款计划（2026）'!CC:CC)</f>
        <v>0</v>
      </c>
      <c r="CH348" s="235" cm="1">
        <f t="array" ref="CH348">_xlfn.XLOOKUP($A348&amp;$B348,'[3]产值及收款计划（2026）'!$A:$A&amp;'[3]产值及收款计划（2026）'!$B:$B,'[3]产值及收款计划（2026）'!CD:CD)</f>
        <v>0</v>
      </c>
      <c r="CI348" s="235" cm="1">
        <f t="array" ref="CI348">_xlfn.XLOOKUP($A348&amp;$B348,'[3]产值及收款计划（2026）'!$A:$A&amp;'[3]产值及收款计划（2026）'!$B:$B,'[3]产值及收款计划（2026）'!CE:CE)</f>
        <v>0</v>
      </c>
      <c r="CJ348" s="235" cm="1">
        <f t="array" ref="CJ348">_xlfn.XLOOKUP($A348&amp;$B348,'[3]产值及收款计划（2026）'!$A:$A&amp;'[3]产值及收款计划（2026）'!$B:$B,'[3]产值及收款计划（2026）'!CF:CF)</f>
        <v>0</v>
      </c>
      <c r="CK348" s="235" cm="1">
        <f t="array" ref="CK348">_xlfn.XLOOKUP($A348&amp;$B348,'[3]产值及收款计划（2026）'!$A:$A&amp;'[3]产值及收款计划（2026）'!$B:$B,'[3]产值及收款计划（2026）'!CG:CG)</f>
        <v>0</v>
      </c>
      <c r="CL348" s="235" cm="1">
        <f t="array" ref="CL348">_xlfn.XLOOKUP($A348&amp;$B348,'[3]产值及收款计划（2026）'!$A:$A&amp;'[3]产值及收款计划（2026）'!$B:$B,'[3]产值及收款计划（2026）'!CH:CH)</f>
        <v>0</v>
      </c>
      <c r="CM348" s="235" cm="1">
        <f t="array" ref="CM348">_xlfn.XLOOKUP($A348&amp;$B348,'[3]产值及收款计划（2026）'!$A:$A&amp;'[3]产值及收款计划（2026）'!$B:$B,'[3]产值及收款计划（2026）'!CI:CI)</f>
        <v>0</v>
      </c>
      <c r="CN348" s="235" cm="1">
        <f t="array" ref="CN348">_xlfn.XLOOKUP($A348&amp;$B348,'[3]产值及收款计划（2026）'!$A:$A&amp;'[3]产值及收款计划（2026）'!$B:$B,'[3]产值及收款计划（2026）'!CJ:CJ)</f>
        <v>0</v>
      </c>
      <c r="CO348" s="235" cm="1">
        <f t="array" ref="CO348">_xlfn.XLOOKUP($A348&amp;$B348,'[3]产值及收款计划（2026）'!$A:$A&amp;'[3]产值及收款计划（2026）'!$B:$B,'[3]产值及收款计划（2026）'!CK:CK)</f>
        <v>0</v>
      </c>
      <c r="CP348" s="235" cm="1">
        <f t="array" ref="CP348">_xlfn.XLOOKUP($A348&amp;$B348,'[3]产值及收款计划（2026）'!$A:$A&amp;'[3]产值及收款计划（2026）'!$B:$B,'[3]产值及收款计划（2026）'!CL:CL)</f>
        <v>0</v>
      </c>
      <c r="DE348" s="235" cm="1">
        <f t="array" ref="DE348">_xlfn.XLOOKUP($A348&amp;$B348,'[3]产值及收款计划（2026）'!$A:$A&amp;'[3]产值及收款计划（2026）'!$B:$B,'[3]产值及收款计划（2026）'!DA:DA)</f>
        <v>0</v>
      </c>
      <c r="DF348" s="235" cm="1">
        <f t="array" ref="DF348">_xlfn.XLOOKUP($A348&amp;$B348,'[3]产值及收款计划（2026）'!$A:$A&amp;'[3]产值及收款计划（2026）'!$B:$B,'[3]产值及收款计划（2026）'!DB:DB)</f>
        <v>0</v>
      </c>
      <c r="DG348" s="235" cm="1">
        <f t="array" ref="DG348">_xlfn.XLOOKUP($A348&amp;$B348,'[3]产值及收款计划（2026）'!$A:$A&amp;'[3]产值及收款计划（2026）'!$B:$B,'[3]产值及收款计划（2026）'!DC:DC)</f>
        <v>0</v>
      </c>
      <c r="DH348" s="235" cm="1">
        <f t="array" ref="DH348">_xlfn.XLOOKUP($A348&amp;$B348,'[3]产值及收款计划（2026）'!$A:$A&amp;'[3]产值及收款计划（2026）'!$B:$B,'[3]产值及收款计划（2026）'!DD:DD)</f>
        <v>0</v>
      </c>
      <c r="DI348" s="235" cm="1">
        <f t="array" ref="DI348">_xlfn.XLOOKUP($A348&amp;$B348,'[3]产值及收款计划（2026）'!$A:$A&amp;'[3]产值及收款计划（2026）'!$B:$B,'[3]产值及收款计划（2026）'!DE:DE)</f>
        <v>0</v>
      </c>
      <c r="DJ348" s="235" cm="1">
        <f t="array" ref="DJ348">_xlfn.XLOOKUP($A348&amp;$B348,'[3]产值及收款计划（2026）'!$A:$A&amp;'[3]产值及收款计划（2026）'!$B:$B,'[3]产值及收款计划（2026）'!DF:DF)</f>
        <v>0</v>
      </c>
      <c r="DK348" s="235" cm="1">
        <f t="array" ref="DK348">_xlfn.XLOOKUP($A348&amp;$B348,'[3]产值及收款计划（2026）'!$A:$A&amp;'[3]产值及收款计划（2026）'!$B:$B,'[3]产值及收款计划（2026）'!DG:DG)</f>
        <v>0</v>
      </c>
      <c r="DL348" s="235" cm="1">
        <f t="array" ref="DL348">_xlfn.XLOOKUP($A348&amp;$B348,'[3]产值及收款计划（2026）'!$A:$A&amp;'[3]产值及收款计划（2026）'!$B:$B,'[3]产值及收款计划（2026）'!DH:DH)</f>
        <v>0</v>
      </c>
      <c r="DM348" s="235" cm="1">
        <f t="array" ref="DM348">_xlfn.XLOOKUP($A348&amp;$B348,'[3]产值及收款计划（2026）'!$A:$A&amp;'[3]产值及收款计划（2026）'!$B:$B,'[3]产值及收款计划（2026）'!DI:DI)</f>
        <v>0</v>
      </c>
      <c r="DN348" s="235" cm="1">
        <f t="array" ref="DN348">_xlfn.XLOOKUP($A348&amp;$B348,'[3]产值及收款计划（2026）'!$A:$A&amp;'[3]产值及收款计划（2026）'!$B:$B,'[3]产值及收款计划（2026）'!DJ:DJ)</f>
        <v>0</v>
      </c>
      <c r="DO348" s="235" cm="1">
        <f t="array" ref="DO348">_xlfn.XLOOKUP($A348&amp;$B348,'[3]产值及收款计划（2026）'!$A:$A&amp;'[3]产值及收款计划（2026）'!$B:$B,'[3]产值及收款计划（2026）'!DK:DK)</f>
        <v>0</v>
      </c>
      <c r="DP348" s="235" cm="1">
        <f t="array" ref="DP348">_xlfn.XLOOKUP($A348&amp;$B348,'[3]产值及收款计划（2026）'!$A:$A&amp;'[3]产值及收款计划（2026）'!$B:$B,'[3]产值及收款计划（2026）'!DL:DL)</f>
        <v>0</v>
      </c>
      <c r="DQ348" s="243"/>
      <c r="DR348" s="229"/>
    </row>
    <row r="349" ht="60.75" spans="1:122">
      <c r="A349" s="233">
        <f t="shared" si="22"/>
        <v>57</v>
      </c>
      <c r="B349" s="233" t="s">
        <v>27</v>
      </c>
      <c r="C349" s="235" t="str" cm="1">
        <f t="array" ref="C349">_xlfn.XLOOKUP($A349&amp;$B349,'[3]产值及收款计划（2026）'!$A:$A&amp;'[3]产值及收款计划（2026）'!$B:$B,'[3]产值及收款计划（2026）'!C:C)</f>
        <v>C0CJSG-FW-T-2025079</v>
      </c>
      <c r="D349" s="234" t="str" cm="1">
        <f t="array" ref="D349">_xlfn.XLOOKUP($A349&amp;$B349,'[3]产值及收款计划（2026）'!$A:$A&amp;'[3]产值及收款计划（2026）'!$B:$B,'[3]产值及收款计划（2026）'!D:D)</f>
        <v>隧道股份电子税务系统开发实施</v>
      </c>
      <c r="E349" s="235" cm="1">
        <f t="array" ref="E349">_xlfn.XLOOKUP($A349&amp;$B349,'[3]产值及收款计划（2026）'!$A:$A&amp;'[3]产值及收款计划（2026）'!$B:$B,'[3]产值及收款计划（2026）'!E:E)</f>
        <v>49.5</v>
      </c>
      <c r="F349" s="235" cm="1">
        <f t="array" ref="F349">_xlfn.XLOOKUP($A349&amp;$B349,'[3]产值及收款计划（2026）'!$A:$A&amp;'[3]产值及收款计划（2026）'!$B:$B,'[3]产值及收款计划（2026）'!F:F)</f>
        <v>49.5</v>
      </c>
      <c r="G349" s="235" cm="1">
        <f t="array" ref="G349">_xlfn.XLOOKUP($A349&amp;$B349,'[3]产值及收款计划（2026）'!$A:$A&amp;'[3]产值及收款计划（2026）'!$B:$B,'[3]产值及收款计划（2026）'!G:G)</f>
        <v>49.5</v>
      </c>
      <c r="H349" s="235" cm="1">
        <f t="array" ref="H349">_xlfn.XLOOKUP($A349&amp;$B349,'[3]产值及收款计划（2026）'!$A:$A&amp;'[3]产值及收款计划（2026）'!$B:$B,'[3]产值及收款计划（2026）'!H:H)</f>
        <v>4.5</v>
      </c>
      <c r="I349" s="236" cm="1">
        <f t="array" ref="I349">_xlfn.XLOOKUP($A349&amp;$B349,'[3]产值及收款计划（2026）'!$A:$A&amp;'[3]产值及收款计划（2026）'!$B:$B,'[3]产值及收款计划（2026）'!I:I)</f>
        <v>0.0909090909090909</v>
      </c>
      <c r="J349" s="237" cm="1">
        <f t="array" ref="J349">_xlfn.XLOOKUP($A349&amp;$B349,'[3]产值及收款计划（2026）'!$A:$A&amp;'[3]产值及收款计划（2026）'!$B:$B,'[3]产值及收款计划（2026）'!J:J)</f>
        <v>0.06</v>
      </c>
      <c r="K349" s="235" t="e" cm="1">
        <f t="array" ref="K349">_xlfn.XLOOKUP($A349&amp;$B349,'[3]产值及收款计划（2026）'!$A:$A&amp;'[3]产值及收款计划（2026）'!$B:$B,'[3]产值及收款计划（2026）'!K:K)</f>
        <v>#REF!</v>
      </c>
      <c r="L349" s="235" t="e" cm="1">
        <f t="array" ref="L349">_xlfn.XLOOKUP($A349&amp;$B349,'[3]产值及收款计划（2026）'!$A:$A&amp;'[3]产值及收款计划（2026）'!$B:$B,'[3]产值及收款计划（2026）'!L:L)</f>
        <v>#REF!</v>
      </c>
      <c r="M349" s="235" t="str" cm="1">
        <f t="array" ref="M349">_xlfn.XLOOKUP($A349&amp;$B349,'[3]产值及收款计划（2026）'!$A:$A&amp;'[3]产值及收款计划（2026）'!$B:$B,'[3]产值及收款计划（2026）'!M:M)</f>
        <v>主导</v>
      </c>
      <c r="N349" s="235" cm="1">
        <f t="array" ref="N349">_xlfn.XLOOKUP($A349&amp;$B349,'[3]产值及收款计划（2026）'!$A:$A&amp;'[3]产值及收款计划（2026）'!$B:$B,'[3]产值及收款计划（2026）'!N:N)</f>
        <v>0</v>
      </c>
      <c r="O349" s="235" t="str" cm="1">
        <f t="array" ref="O349">_xlfn.XLOOKUP($A349&amp;$B349,'[3]产值及收款计划（2026）'!$A:$A&amp;'[3]产值及收款计划（2026）'!$B:$B,'[3]产值及收款计划（2026）'!O:O)</f>
        <v>侯捷</v>
      </c>
      <c r="P349" s="234" t="str" cm="1">
        <f t="array" ref="P349">_xlfn.XLOOKUP($A349&amp;$B349,'[3]产值及收款计划（2026）'!$A:$A&amp;'[3]产值及收款计划（2026）'!$B:$B,'[3]产值及收款计划（2026）'!P:P)</f>
        <v>在建</v>
      </c>
      <c r="Q349" s="235" t="e" cm="1">
        <f t="array" ref="Q349">_xlfn.XLOOKUP($A349&amp;$B349,'[3]产值及收款计划（2026）'!$A:$A&amp;'[3]产值及收款计划（2026）'!$B:$B,'[3]产值及收款计划（2026）'!Q:Q)</f>
        <v>#REF!</v>
      </c>
      <c r="R349" s="235" t="e" cm="1">
        <f t="array" ref="R349">_xlfn.XLOOKUP($A349&amp;$B349,'[3]产值及收款计划（2026）'!$A:$A&amp;'[3]产值及收款计划（2026）'!$B:$B,'[3]产值及收款计划（2026）'!R:R)</f>
        <v>#REF!</v>
      </c>
      <c r="S349" s="235" t="e" cm="1">
        <f t="array" ref="S349">_xlfn.XLOOKUP($A349&amp;$B349,'[3]产值及收款计划（2026）'!$A:$A&amp;'[3]产值及收款计划（2026）'!$B:$B,'[3]产值及收款计划（2026）'!S:S)</f>
        <v>#REF!</v>
      </c>
      <c r="T349" s="235" cm="1">
        <f t="array" ref="T349">_xlfn.XLOOKUP($A349&amp;$B349,'[3]产值及收款计划（2026）'!$A:$A&amp;'[3]产值及收款计划（2026）'!$B:$B,'[3]产值及收款计划（2026）'!T:T)</f>
        <v>39.6</v>
      </c>
      <c r="U349" s="235" cm="1">
        <f t="array" ref="U349">_xlfn.XLOOKUP($A349&amp;$B349,'[3]产值及收款计划（2026）'!$A:$A&amp;'[3]产值及收款计划（2026）'!$B:$B,'[3]产值及收款计划（2026）'!U:U)</f>
        <v>0</v>
      </c>
      <c r="V349" s="235" cm="1">
        <f t="array" ref="V349">_xlfn.XLOOKUP($A349&amp;$B349,'[3]产值及收款计划（2026）'!$A:$A&amp;'[3]产值及收款计划（2026）'!$B:$B,'[3]产值及收款计划（2026）'!V:V)</f>
        <v>9.9</v>
      </c>
      <c r="W349" s="235" t="e" cm="1">
        <f t="array" ref="W349">_xlfn.XLOOKUP($A349&amp;$B349,'[3]产值及收款计划（2026）'!$A:$A&amp;'[3]产值及收款计划（2026）'!$B:$B,'[3]产值及收款计划（2026）'!W:W)</f>
        <v>#REF!</v>
      </c>
      <c r="X349" s="235" t="e" cm="1">
        <f t="array" ref="X349">_xlfn.XLOOKUP($A349&amp;$B349,'[3]产值及收款计划（2026）'!$A:$A&amp;'[3]产值及收款计划（2026）'!$B:$B,'[3]产值及收款计划（2026）'!X:X)</f>
        <v>#REF!</v>
      </c>
      <c r="Y349" s="235" t="e" cm="1">
        <f t="array" ref="Y349">_xlfn.XLOOKUP($A349&amp;$B349,'[3]产值及收款计划（2026）'!$A:$A&amp;'[3]产值及收款计划（2026）'!$B:$B,'[3]产值及收款计划（2026）'!Y:Y)</f>
        <v>#REF!</v>
      </c>
      <c r="Z349" s="235" t="e" cm="1">
        <f t="array" ref="Z349">_xlfn.XLOOKUP($A349&amp;$B349,'[3]产值及收款计划（2026）'!$A:$A&amp;'[3]产值及收款计划（2026）'!$B:$B,'[3]产值及收款计划（2026）'!Z:Z)</f>
        <v>#REF!</v>
      </c>
      <c r="AA349" s="246" cm="1">
        <f t="array" ref="AA349">_xlfn.XLOOKUP($A349&amp;$B349,'[3]产值及收款计划（2026）'!$A:$A&amp;'[3]产值及收款计划（2026）'!$B:$B,'[3]产值及收款计划（2026）'!AA:AA)</f>
        <v>0</v>
      </c>
      <c r="AB349" s="246" cm="1">
        <f t="array" ref="AB349">_xlfn.XLOOKUP($A349&amp;$B349,'[3]产值及收款计划（2026）'!$A:$A&amp;'[3]产值及收款计划（2026）'!$B:$B,'[3]产值及收款计划（2026）'!AB:AB)</f>
        <v>0</v>
      </c>
      <c r="AC349" s="246" cm="1">
        <f t="array" ref="AC349">_xlfn.XLOOKUP($A349&amp;$B349,'[3]产值及收款计划（2026）'!$A:$A&amp;'[3]产值及收款计划（2026）'!$B:$B,'[3]产值及收款计划（2026）'!AC:AC)</f>
        <v>0</v>
      </c>
      <c r="AD349" s="235" cm="1">
        <f t="array" ref="AD349">_xlfn.XLOOKUP($A349&amp;$B349,'[3]产值及收款计划（2026）'!$A:$A&amp;'[3]产值及收款计划（2026）'!$B:$B,'[3]产值及收款计划（2026）'!AD:AD)</f>
        <v>0</v>
      </c>
      <c r="AE349" s="235" cm="1">
        <f t="array" ref="AE349">_xlfn.XLOOKUP($A349&amp;$B349,'[3]产值及收款计划（2026）'!$A:$A&amp;'[3]产值及收款计划（2026）'!$B:$B,'[3]产值及收款计划（2026）'!AE:AE)</f>
        <v>0</v>
      </c>
      <c r="AF349" s="235" cm="1">
        <f t="array" ref="AF349">_xlfn.XLOOKUP($A349&amp;$B349,'[3]产值及收款计划（2026）'!$A:$A&amp;'[3]产值及收款计划（2026）'!$B:$B,'[3]产值及收款计划（2026）'!AF:AF)</f>
        <v>9.9</v>
      </c>
      <c r="AG349" s="235" cm="1">
        <f t="array" ref="AG349">_xlfn.XLOOKUP($A349&amp;$B349,'[3]产值及收款计划（2026）'!$A:$A&amp;'[3]产值及收款计划（2026）'!$B:$B,'[3]产值及收款计划（2026）'!AG:AG)</f>
        <v>0</v>
      </c>
      <c r="AH349" s="235" cm="1">
        <f t="array" ref="AH349">_xlfn.XLOOKUP($A349&amp;$B349,'[3]产值及收款计划（2026）'!$A:$A&amp;'[3]产值及收款计划（2026）'!$B:$B,'[3]产值及收款计划（2026）'!AH:AH)</f>
        <v>0</v>
      </c>
      <c r="AI349" s="235" cm="1">
        <f t="array" ref="AI349">_xlfn.XLOOKUP($A349&amp;$B349,'[3]产值及收款计划（2026）'!$A:$A&amp;'[3]产值及收款计划（2026）'!$B:$B,'[3]产值及收款计划（2026）'!AI:AI)</f>
        <v>0</v>
      </c>
      <c r="AJ349" s="235" cm="1">
        <f t="array" ref="AJ349">_xlfn.XLOOKUP($A349&amp;$B349,'[3]产值及收款计划（2026）'!$A:$A&amp;'[3]产值及收款计划（2026）'!$B:$B,'[3]产值及收款计划（2026）'!AJ:AJ)</f>
        <v>0</v>
      </c>
      <c r="AK349" s="235" cm="1">
        <f t="array" ref="AK349">_xlfn.XLOOKUP($A349&amp;$B349,'[3]产值及收款计划（2026）'!$A:$A&amp;'[3]产值及收款计划（2026）'!$B:$B,'[3]产值及收款计划（2026）'!AK:AK)</f>
        <v>0</v>
      </c>
      <c r="AL349" s="235" cm="1">
        <f t="array" ref="AL349">_xlfn.XLOOKUP($A349&amp;$B349,'[3]产值及收款计划（2026）'!$A:$A&amp;'[3]产值及收款计划（2026）'!$B:$B,'[3]产值及收款计划（2026）'!AL:AL)</f>
        <v>0</v>
      </c>
      <c r="AM349" s="242" cm="1">
        <f t="array" ref="AM349">_xlfn.LET(_xlpm.勾选月份状态数组,TRANSPOSE('PPT(12-15页）-TOP10'!$A$3:$A$14),_xlpm.选择数据区,IF('PPT(12-15页）-TOP10'!$E$3="收款",$BA349:$BL349,$AA349:$AL349),SUM(_xlfn._xlws.FILTER(_xlpm.选择数据区,_xlpm.勾选月份状态数组,"")))</f>
        <v>9.9</v>
      </c>
      <c r="AN349" s="235">
        <f>_xlfn.XLOOKUP($C349,应收未收表!$T:$T,应收未收表!AA:AA)</f>
        <v>50</v>
      </c>
      <c r="AO349" s="235" t="s">
        <v>175</v>
      </c>
      <c r="AP349" s="235">
        <f>_xlfn.XLOOKUP($C349,应收未收表!$T:$T,应收未收表!AC:AC)</f>
        <v>10</v>
      </c>
      <c r="AQ349" s="22" t="s">
        <v>175</v>
      </c>
      <c r="AR349" s="235">
        <f>_xlfn.XLOOKUP($C349,应收未收表!$T:$T,应收未收表!AF:AF)</f>
        <v>0</v>
      </c>
      <c r="AS349" s="235" t="e" cm="1">
        <f t="array" ref="AS349">_xlfn.XLOOKUP($A349&amp;$B349,'[3]产值及收款计划（2026）'!$A:$A&amp;'[3]产值及收款计划（2026）'!$B:$B,'[3]产值及收款计划（2026）'!AS:AS)</f>
        <v>#REF!</v>
      </c>
      <c r="AT349" s="235" t="e" cm="1">
        <f t="array" ref="AT349">_xlfn.XLOOKUP($A349&amp;$B349,'[3]产值及收款计划（2026）'!$A:$A&amp;'[3]产值及收款计划（2026）'!$B:$B,'[3]产值及收款计划（2026）'!AT:AT)</f>
        <v>#REF!</v>
      </c>
      <c r="AU349" s="235" t="e" cm="1">
        <f t="array" ref="AU349">_xlfn.XLOOKUP($A349&amp;$B349,'[3]产值及收款计划（2026）'!$A:$A&amp;'[3]产值及收款计划（2026）'!$B:$B,'[3]产值及收款计划（2026）'!AU:AU)</f>
        <v>#REF!</v>
      </c>
      <c r="AV349" s="235" t="e" cm="1">
        <f t="array" ref="AV349">_xlfn.XLOOKUP($A349&amp;$B349,'[3]产值及收款计划（2026）'!$A:$A&amp;'[3]产值及收款计划（2026）'!$B:$B,'[3]产值及收款计划（2026）'!AV:AV)</f>
        <v>#REF!</v>
      </c>
      <c r="AW349" s="235" cm="1">
        <f t="array" ref="AW349">_xlfn.XLOOKUP($A349&amp;$B349,'[3]产值及收款计划（2026）'!$A:$A&amp;'[3]产值及收款计划（2026）'!$B:$B,'[3]产值及收款计划（2026）'!AW:AW)</f>
        <v>39.6</v>
      </c>
      <c r="AX349" s="235" cm="1">
        <f t="array" ref="AX349">_xlfn.XLOOKUP($A349&amp;$B349,'[3]产值及收款计划（2026）'!$A:$A&amp;'[3]产值及收款计划（2026）'!$B:$B,'[3]产值及收款计划（2026）'!AX:AX)</f>
        <v>0</v>
      </c>
      <c r="AY349" s="235" cm="1">
        <f t="array" ref="AY349">_xlfn.XLOOKUP($A349&amp;$B349,'[3]产值及收款计划（2026）'!$A:$A&amp;'[3]产值及收款计划（2026）'!$B:$B,'[3]产值及收款计划（2026）'!AY:AY)</f>
        <v>9.9</v>
      </c>
      <c r="AZ349" s="235" cm="1">
        <f t="array" ref="AZ349">_xlfn.XLOOKUP($A349&amp;$B349,'[3]产值及收款计划（2026）'!$A:$A&amp;'[3]产值及收款计划（2026）'!$B:$B,'[3]产值及收款计划（2026）'!AZ:AZ)</f>
        <v>0</v>
      </c>
      <c r="BA349" s="245" cm="1">
        <f t="array" ref="BA349">_xlfn.XLOOKUP($A349&amp;$B349,'[3]产值及收款计划（2026）'!$A:$A&amp;'[3]产值及收款计划（2026）'!$B:$B,'[3]产值及收款计划（2026）'!BA:BA)</f>
        <v>9.9</v>
      </c>
      <c r="BB349" s="245" cm="1">
        <f t="array" ref="BB349">_xlfn.XLOOKUP($A349&amp;$B349,'[3]产值及收款计划（2026）'!$A:$A&amp;'[3]产值及收款计划（2026）'!$B:$B,'[3]产值及收款计划（2026）'!BB:BB)</f>
        <v>0</v>
      </c>
      <c r="BC349" s="245" cm="1">
        <f t="array" ref="BC349">_xlfn.XLOOKUP($A349&amp;$B349,'[3]产值及收款计划（2026）'!$A:$A&amp;'[3]产值及收款计划（2026）'!$B:$B,'[3]产值及收款计划（2026）'!BC:BC)</f>
        <v>0</v>
      </c>
      <c r="BD349" s="235" cm="1">
        <f t="array" ref="BD349">_xlfn.XLOOKUP($A349&amp;$B349,'[3]产值及收款计划（2026）'!$A:$A&amp;'[3]产值及收款计划（2026）'!$B:$B,'[3]产值及收款计划（2026）'!BD:BD)</f>
        <v>0</v>
      </c>
      <c r="BE349" s="235" cm="1">
        <f t="array" ref="BE349">_xlfn.XLOOKUP($A349&amp;$B349,'[3]产值及收款计划（2026）'!$A:$A&amp;'[3]产值及收款计划（2026）'!$B:$B,'[3]产值及收款计划（2026）'!BE:BE)</f>
        <v>0</v>
      </c>
      <c r="BF349" s="235" cm="1">
        <f t="array" ref="BF349">_xlfn.XLOOKUP($A349&amp;$B349,'[3]产值及收款计划（2026）'!$A:$A&amp;'[3]产值及收款计划（2026）'!$B:$B,'[3]产值及收款计划（2026）'!BF:BF)</f>
        <v>9.9</v>
      </c>
      <c r="BG349" s="235" cm="1">
        <f t="array" ref="BG349">_xlfn.XLOOKUP($A349&amp;$B349,'[3]产值及收款计划（2026）'!$A:$A&amp;'[3]产值及收款计划（2026）'!$B:$B,'[3]产值及收款计划（2026）'!BG:BG)</f>
        <v>0</v>
      </c>
      <c r="BH349" s="235" cm="1">
        <f t="array" ref="BH349">_xlfn.XLOOKUP($A349&amp;$B349,'[3]产值及收款计划（2026）'!$A:$A&amp;'[3]产值及收款计划（2026）'!$B:$B,'[3]产值及收款计划（2026）'!BH:BH)</f>
        <v>0</v>
      </c>
      <c r="BI349" s="235" cm="1">
        <f t="array" ref="BI349">_xlfn.XLOOKUP($A349&amp;$B349,'[3]产值及收款计划（2026）'!$A:$A&amp;'[3]产值及收款计划（2026）'!$B:$B,'[3]产值及收款计划（2026）'!BI:BI)</f>
        <v>0</v>
      </c>
      <c r="BJ349" s="235" cm="1">
        <f t="array" ref="BJ349">_xlfn.XLOOKUP($A349&amp;$B349,'[3]产值及收款计划（2026）'!$A:$A&amp;'[3]产值及收款计划（2026）'!$B:$B,'[3]产值及收款计划（2026）'!BJ:BJ)</f>
        <v>0</v>
      </c>
      <c r="BK349" s="235" cm="1">
        <f t="array" ref="BK349">_xlfn.XLOOKUP($A349&amp;$B349,'[3]产值及收款计划（2026）'!$A:$A&amp;'[3]产值及收款计划（2026）'!$B:$B,'[3]产值及收款计划（2026）'!BK:BK)</f>
        <v>0</v>
      </c>
      <c r="BL349" s="235" cm="1">
        <f t="array" ref="BL349">_xlfn.XLOOKUP($A349&amp;$B349,'[3]产值及收款计划（2026）'!$A:$A&amp;'[3]产值及收款计划（2026）'!$B:$B,'[3]产值及收款计划（2026）'!BL:BL)</f>
        <v>0</v>
      </c>
      <c r="BM349" s="235"/>
      <c r="BN349" s="235"/>
      <c r="BO349" s="235"/>
      <c r="BP349" s="235"/>
      <c r="BQ349" s="235" t="e">
        <f>_xlfn.XLOOKUP($C349,应收未收表!$AJ:$AJ,应收未收表!AK:AK)</f>
        <v>#N/A</v>
      </c>
      <c r="BR349" s="235" t="e">
        <f>_xlfn.XLOOKUP($C349,应收未收表!$AJ:$AJ,应收未收表!AL:AL)</f>
        <v>#N/A</v>
      </c>
      <c r="BS349" s="235" t="e">
        <f>_xlfn.XLOOKUP($C349,应收未收表!$AJ:$AJ,应收未收表!AM:AM)</f>
        <v>#N/A</v>
      </c>
      <c r="BT349" s="235" t="e">
        <f>_xlfn.XLOOKUP($C349,应收未收表!$AJ:$AJ,应收未收表!AN:AN)</f>
        <v>#N/A</v>
      </c>
      <c r="BU349" s="234" t="str" cm="1">
        <f t="array" ref="BU349">_xlfn.XLOOKUP($A349&amp;$B349,'[3]产值及收款计划（2026）'!$A:$A&amp;'[3]产值及收款计划（2026）'!$B:$B,'[3]产值及收款计划（2026）'!BQ:BQ)</f>
        <v>上海建元财务管理有限公司</v>
      </c>
      <c r="BV349" s="235" t="e" cm="1">
        <f t="array" ref="BV349">_xlfn.XLOOKUP($A349&amp;$B349,'[3]产值及收款计划（2026）'!$A:$A&amp;'[3]产值及收款计划（2026）'!$B:$B,'[3]产值及收款计划（2026）'!BR:BR)</f>
        <v>#REF!</v>
      </c>
      <c r="CE349" s="235" cm="1">
        <f t="array" ref="CE349">_xlfn.XLOOKUP($A349&amp;$B349,'[3]产值及收款计划（2026）'!$A:$A&amp;'[3]产值及收款计划（2026）'!$B:$B,'[3]产值及收款计划（2026）'!CA:CA)</f>
        <v>0</v>
      </c>
      <c r="CF349" s="235" cm="1">
        <f t="array" ref="CF349">_xlfn.XLOOKUP($A349&amp;$B349,'[3]产值及收款计划（2026）'!$A:$A&amp;'[3]产值及收款计划（2026）'!$B:$B,'[3]产值及收款计划（2026）'!CB:CB)</f>
        <v>0</v>
      </c>
      <c r="CG349" s="235" cm="1">
        <f t="array" ref="CG349">_xlfn.XLOOKUP($A349&amp;$B349,'[3]产值及收款计划（2026）'!$A:$A&amp;'[3]产值及收款计划（2026）'!$B:$B,'[3]产值及收款计划（2026）'!CC:CC)</f>
        <v>0</v>
      </c>
      <c r="CH349" s="235" cm="1">
        <f t="array" ref="CH349">_xlfn.XLOOKUP($A349&amp;$B349,'[3]产值及收款计划（2026）'!$A:$A&amp;'[3]产值及收款计划（2026）'!$B:$B,'[3]产值及收款计划（2026）'!CD:CD)</f>
        <v>0</v>
      </c>
      <c r="CI349" s="235" cm="1">
        <f t="array" ref="CI349">_xlfn.XLOOKUP($A349&amp;$B349,'[3]产值及收款计划（2026）'!$A:$A&amp;'[3]产值及收款计划（2026）'!$B:$B,'[3]产值及收款计划（2026）'!CE:CE)</f>
        <v>0</v>
      </c>
      <c r="CJ349" s="235" cm="1">
        <f t="array" ref="CJ349">_xlfn.XLOOKUP($A349&amp;$B349,'[3]产值及收款计划（2026）'!$A:$A&amp;'[3]产值及收款计划（2026）'!$B:$B,'[3]产值及收款计划（2026）'!CF:CF)</f>
        <v>0</v>
      </c>
      <c r="CK349" s="235" cm="1">
        <f t="array" ref="CK349">_xlfn.XLOOKUP($A349&amp;$B349,'[3]产值及收款计划（2026）'!$A:$A&amp;'[3]产值及收款计划（2026）'!$B:$B,'[3]产值及收款计划（2026）'!CG:CG)</f>
        <v>0</v>
      </c>
      <c r="CL349" s="235" cm="1">
        <f t="array" ref="CL349">_xlfn.XLOOKUP($A349&amp;$B349,'[3]产值及收款计划（2026）'!$A:$A&amp;'[3]产值及收款计划（2026）'!$B:$B,'[3]产值及收款计划（2026）'!CH:CH)</f>
        <v>0</v>
      </c>
      <c r="CM349" s="235" cm="1">
        <f t="array" ref="CM349">_xlfn.XLOOKUP($A349&amp;$B349,'[3]产值及收款计划（2026）'!$A:$A&amp;'[3]产值及收款计划（2026）'!$B:$B,'[3]产值及收款计划（2026）'!CI:CI)</f>
        <v>0</v>
      </c>
      <c r="CN349" s="235" cm="1">
        <f t="array" ref="CN349">_xlfn.XLOOKUP($A349&amp;$B349,'[3]产值及收款计划（2026）'!$A:$A&amp;'[3]产值及收款计划（2026）'!$B:$B,'[3]产值及收款计划（2026）'!CJ:CJ)</f>
        <v>0</v>
      </c>
      <c r="CO349" s="235" cm="1">
        <f t="array" ref="CO349">_xlfn.XLOOKUP($A349&amp;$B349,'[3]产值及收款计划（2026）'!$A:$A&amp;'[3]产值及收款计划（2026）'!$B:$B,'[3]产值及收款计划（2026）'!CK:CK)</f>
        <v>0</v>
      </c>
      <c r="CP349" s="235" cm="1">
        <f t="array" ref="CP349">_xlfn.XLOOKUP($A349&amp;$B349,'[3]产值及收款计划（2026）'!$A:$A&amp;'[3]产值及收款计划（2026）'!$B:$B,'[3]产值及收款计划（2026）'!CL:CL)</f>
        <v>0</v>
      </c>
      <c r="DE349" s="235" cm="1">
        <f t="array" ref="DE349">_xlfn.XLOOKUP($A349&amp;$B349,'[3]产值及收款计划（2026）'!$A:$A&amp;'[3]产值及收款计划（2026）'!$B:$B,'[3]产值及收款计划（2026）'!DA:DA)</f>
        <v>0</v>
      </c>
      <c r="DF349" s="235" cm="1">
        <f t="array" ref="DF349">_xlfn.XLOOKUP($A349&amp;$B349,'[3]产值及收款计划（2026）'!$A:$A&amp;'[3]产值及收款计划（2026）'!$B:$B,'[3]产值及收款计划（2026）'!DB:DB)</f>
        <v>0</v>
      </c>
      <c r="DG349" s="235" cm="1">
        <f t="array" ref="DG349">_xlfn.XLOOKUP($A349&amp;$B349,'[3]产值及收款计划（2026）'!$A:$A&amp;'[3]产值及收款计划（2026）'!$B:$B,'[3]产值及收款计划（2026）'!DC:DC)</f>
        <v>0</v>
      </c>
      <c r="DH349" s="235" cm="1">
        <f t="array" ref="DH349">_xlfn.XLOOKUP($A349&amp;$B349,'[3]产值及收款计划（2026）'!$A:$A&amp;'[3]产值及收款计划（2026）'!$B:$B,'[3]产值及收款计划（2026）'!DD:DD)</f>
        <v>0</v>
      </c>
      <c r="DI349" s="235" cm="1">
        <f t="array" ref="DI349">_xlfn.XLOOKUP($A349&amp;$B349,'[3]产值及收款计划（2026）'!$A:$A&amp;'[3]产值及收款计划（2026）'!$B:$B,'[3]产值及收款计划（2026）'!DE:DE)</f>
        <v>0</v>
      </c>
      <c r="DJ349" s="235" cm="1">
        <f t="array" ref="DJ349">_xlfn.XLOOKUP($A349&amp;$B349,'[3]产值及收款计划（2026）'!$A:$A&amp;'[3]产值及收款计划（2026）'!$B:$B,'[3]产值及收款计划（2026）'!DF:DF)</f>
        <v>0</v>
      </c>
      <c r="DK349" s="235" cm="1">
        <f t="array" ref="DK349">_xlfn.XLOOKUP($A349&amp;$B349,'[3]产值及收款计划（2026）'!$A:$A&amp;'[3]产值及收款计划（2026）'!$B:$B,'[3]产值及收款计划（2026）'!DG:DG)</f>
        <v>0</v>
      </c>
      <c r="DL349" s="235" cm="1">
        <f t="array" ref="DL349">_xlfn.XLOOKUP($A349&amp;$B349,'[3]产值及收款计划（2026）'!$A:$A&amp;'[3]产值及收款计划（2026）'!$B:$B,'[3]产值及收款计划（2026）'!DH:DH)</f>
        <v>0</v>
      </c>
      <c r="DM349" s="235" cm="1">
        <f t="array" ref="DM349">_xlfn.XLOOKUP($A349&amp;$B349,'[3]产值及收款计划（2026）'!$A:$A&amp;'[3]产值及收款计划（2026）'!$B:$B,'[3]产值及收款计划（2026）'!DI:DI)</f>
        <v>0</v>
      </c>
      <c r="DN349" s="235" cm="1">
        <f t="array" ref="DN349">_xlfn.XLOOKUP($A349&amp;$B349,'[3]产值及收款计划（2026）'!$A:$A&amp;'[3]产值及收款计划（2026）'!$B:$B,'[3]产值及收款计划（2026）'!DJ:DJ)</f>
        <v>0</v>
      </c>
      <c r="DO349" s="235" cm="1">
        <f t="array" ref="DO349">_xlfn.XLOOKUP($A349&amp;$B349,'[3]产值及收款计划（2026）'!$A:$A&amp;'[3]产值及收款计划（2026）'!$B:$B,'[3]产值及收款计划（2026）'!DK:DK)</f>
        <v>0</v>
      </c>
      <c r="DP349" s="235" cm="1">
        <f t="array" ref="DP349">_xlfn.XLOOKUP($A349&amp;$B349,'[3]产值及收款计划（2026）'!$A:$A&amp;'[3]产值及收款计划（2026）'!$B:$B,'[3]产值及收款计划（2026）'!DL:DL)</f>
        <v>0</v>
      </c>
      <c r="DQ349" s="243"/>
      <c r="DR349" s="229"/>
    </row>
    <row r="350" ht="20.25" spans="1:122">
      <c r="A350" s="233">
        <f t="shared" si="22"/>
        <v>58</v>
      </c>
      <c r="B350" s="233" t="s">
        <v>27</v>
      </c>
      <c r="C350" s="234" t="str" cm="1">
        <f t="array" ref="C350">_xlfn.XLOOKUP($A350&amp;$B350,'[3]产值及收款计划（2026）'!$A:$A&amp;'[3]产值及收款计划（2026）'!$B:$B,'[3]产值及收款计划（2026）'!C:C)</f>
        <v>C0CJSG-FW-T-2025113</v>
      </c>
      <c r="D350" s="234" t="str" cm="1">
        <f t="array" ref="D350">_xlfn.XLOOKUP($A350&amp;$B350,'[3]产值及收款计划（2026）'!$A:$A&amp;'[3]产值及收款计划（2026）'!$B:$B,'[3]产值及收款计划（2026）'!D:D)</f>
        <v>2025年智能工具知识服务合同</v>
      </c>
      <c r="E350" s="235" cm="1">
        <f t="array" ref="E350">_xlfn.XLOOKUP($A350&amp;$B350,'[3]产值及收款计划（2026）'!$A:$A&amp;'[3]产值及收款计划（2026）'!$B:$B,'[3]产值及收款计划（2026）'!E:E)</f>
        <v>1.5</v>
      </c>
      <c r="F350" s="235" cm="1">
        <f t="array" ref="F350">_xlfn.XLOOKUP($A350&amp;$B350,'[3]产值及收款计划（2026）'!$A:$A&amp;'[3]产值及收款计划（2026）'!$B:$B,'[3]产值及收款计划（2026）'!F:F)</f>
        <v>1.5</v>
      </c>
      <c r="G350" s="235" cm="1">
        <f t="array" ref="G350">_xlfn.XLOOKUP($A350&amp;$B350,'[3]产值及收款计划（2026）'!$A:$A&amp;'[3]产值及收款计划（2026）'!$B:$B,'[3]产值及收款计划（2026）'!G:G)</f>
        <v>1.5</v>
      </c>
      <c r="H350" s="235" cm="1">
        <f t="array" ref="H350">_xlfn.XLOOKUP($A350&amp;$B350,'[3]产值及收款计划（2026）'!$A:$A&amp;'[3]产值及收款计划（2026）'!$B:$B,'[3]产值及收款计划（2026）'!H:H)</f>
        <v>0.3</v>
      </c>
      <c r="I350" s="236" cm="1">
        <f t="array" ref="I350">_xlfn.XLOOKUP($A350&amp;$B350,'[3]产值及收款计划（2026）'!$A:$A&amp;'[3]产值及收款计划（2026）'!$B:$B,'[3]产值及收款计划（2026）'!I:I)</f>
        <v>0.2</v>
      </c>
      <c r="J350" s="237" cm="1">
        <f t="array" ref="J350">_xlfn.XLOOKUP($A350&amp;$B350,'[3]产值及收款计划（2026）'!$A:$A&amp;'[3]产值及收款计划（2026）'!$B:$B,'[3]产值及收款计划（2026）'!J:J)</f>
        <v>0.06</v>
      </c>
      <c r="K350" s="235" t="e" cm="1">
        <f t="array" ref="K350">_xlfn.XLOOKUP($A350&amp;$B350,'[3]产值及收款计划（2026）'!$A:$A&amp;'[3]产值及收款计划（2026）'!$B:$B,'[3]产值及收款计划（2026）'!K:K)</f>
        <v>#REF!</v>
      </c>
      <c r="L350" s="235" t="e" cm="1">
        <f t="array" ref="L350">_xlfn.XLOOKUP($A350&amp;$B350,'[3]产值及收款计划（2026）'!$A:$A&amp;'[3]产值及收款计划（2026）'!$B:$B,'[3]产值及收款计划（2026）'!L:L)</f>
        <v>#REF!</v>
      </c>
      <c r="M350" s="235" t="str" cm="1">
        <f t="array" ref="M350">_xlfn.XLOOKUP($A350&amp;$B350,'[3]产值及收款计划（2026）'!$A:$A&amp;'[3]产值及收款计划（2026）'!$B:$B,'[3]产值及收款计划（2026）'!M:M)</f>
        <v>主导</v>
      </c>
      <c r="N350" s="235" cm="1">
        <f t="array" ref="N350">_xlfn.XLOOKUP($A350&amp;$B350,'[3]产值及收款计划（2026）'!$A:$A&amp;'[3]产值及收款计划（2026）'!$B:$B,'[3]产值及收款计划（2026）'!N:N)</f>
        <v>0</v>
      </c>
      <c r="O350" s="235" t="str" cm="1">
        <f t="array" ref="O350">_xlfn.XLOOKUP($A350&amp;$B350,'[3]产值及收款计划（2026）'!$A:$A&amp;'[3]产值及收款计划（2026）'!$B:$B,'[3]产值及收款计划（2026）'!O:O)</f>
        <v>涂勋</v>
      </c>
      <c r="P350" s="234" t="str" cm="1">
        <f t="array" ref="P350">_xlfn.XLOOKUP($A350&amp;$B350,'[3]产值及收款计划（2026）'!$A:$A&amp;'[3]产值及收款计划（2026）'!$B:$B,'[3]产值及收款计划（2026）'!P:P)</f>
        <v>在建</v>
      </c>
      <c r="Q350" s="235" t="e" cm="1">
        <f t="array" ref="Q350">_xlfn.XLOOKUP($A350&amp;$B350,'[3]产值及收款计划（2026）'!$A:$A&amp;'[3]产值及收款计划（2026）'!$B:$B,'[3]产值及收款计划（2026）'!Q:Q)</f>
        <v>#REF!</v>
      </c>
      <c r="R350" s="235" t="e" cm="1">
        <f t="array" ref="R350">_xlfn.XLOOKUP($A350&amp;$B350,'[3]产值及收款计划（2026）'!$A:$A&amp;'[3]产值及收款计划（2026）'!$B:$B,'[3]产值及收款计划（2026）'!R:R)</f>
        <v>#REF!</v>
      </c>
      <c r="S350" s="235" t="e" cm="1">
        <f t="array" ref="S350">_xlfn.XLOOKUP($A350&amp;$B350,'[3]产值及收款计划（2026）'!$A:$A&amp;'[3]产值及收款计划（2026）'!$B:$B,'[3]产值及收款计划（2026）'!S:S)</f>
        <v>#REF!</v>
      </c>
      <c r="T350" s="235" cm="1">
        <f t="array" ref="T350">_xlfn.XLOOKUP($A350&amp;$B350,'[3]产值及收款计划（2026）'!$A:$A&amp;'[3]产值及收款计划（2026）'!$B:$B,'[3]产值及收款计划（2026）'!T:T)</f>
        <v>0</v>
      </c>
      <c r="U350" s="235" cm="1">
        <f t="array" ref="U350">_xlfn.XLOOKUP($A350&amp;$B350,'[3]产值及收款计划（2026）'!$A:$A&amp;'[3]产值及收款计划（2026）'!$B:$B,'[3]产值及收款计划（2026）'!U:U)</f>
        <v>0</v>
      </c>
      <c r="V350" s="235" cm="1">
        <f t="array" ref="V350">_xlfn.XLOOKUP($A350&amp;$B350,'[3]产值及收款计划（2026）'!$A:$A&amp;'[3]产值及收款计划（2026）'!$B:$B,'[3]产值及收款计划（2026）'!V:V)</f>
        <v>1.5</v>
      </c>
      <c r="W350" s="235" t="e" cm="1">
        <f t="array" ref="W350">_xlfn.XLOOKUP($A350&amp;$B350,'[3]产值及收款计划（2026）'!$A:$A&amp;'[3]产值及收款计划（2026）'!$B:$B,'[3]产值及收款计划（2026）'!W:W)</f>
        <v>#REF!</v>
      </c>
      <c r="X350" s="235" t="e" cm="1">
        <f t="array" ref="X350">_xlfn.XLOOKUP($A350&amp;$B350,'[3]产值及收款计划（2026）'!$A:$A&amp;'[3]产值及收款计划（2026）'!$B:$B,'[3]产值及收款计划（2026）'!X:X)</f>
        <v>#REF!</v>
      </c>
      <c r="Y350" s="235" t="e" cm="1">
        <f t="array" ref="Y350">_xlfn.XLOOKUP($A350&amp;$B350,'[3]产值及收款计划（2026）'!$A:$A&amp;'[3]产值及收款计划（2026）'!$B:$B,'[3]产值及收款计划（2026）'!Y:Y)</f>
        <v>#REF!</v>
      </c>
      <c r="Z350" s="235" t="e" cm="1">
        <f t="array" ref="Z350">_xlfn.XLOOKUP($A350&amp;$B350,'[3]产值及收款计划（2026）'!$A:$A&amp;'[3]产值及收款计划（2026）'!$B:$B,'[3]产值及收款计划（2026）'!Z:Z)</f>
        <v>#REF!</v>
      </c>
      <c r="AA350" s="235" cm="1">
        <f t="array" ref="AA350">_xlfn.XLOOKUP($A350&amp;$B350,'[3]产值及收款计划（2026）'!$A:$A&amp;'[3]产值及收款计划（2026）'!$B:$B,'[3]产值及收款计划（2026）'!AA:AA)</f>
        <v>1.5</v>
      </c>
      <c r="AB350" s="235" cm="1">
        <f t="array" ref="AB350">_xlfn.XLOOKUP($A350&amp;$B350,'[3]产值及收款计划（2026）'!$A:$A&amp;'[3]产值及收款计划（2026）'!$B:$B,'[3]产值及收款计划（2026）'!AB:AB)</f>
        <v>1.5</v>
      </c>
      <c r="AC350" s="235" cm="1">
        <f t="array" ref="AC350">_xlfn.XLOOKUP($A350&amp;$B350,'[3]产值及收款计划（2026）'!$A:$A&amp;'[3]产值及收款计划（2026）'!$B:$B,'[3]产值及收款计划（2026）'!AC:AC)</f>
        <v>1.5</v>
      </c>
      <c r="AD350" s="235" cm="1">
        <f t="array" ref="AD350">_xlfn.XLOOKUP($A350&amp;$B350,'[3]产值及收款计划（2026）'!$A:$A&amp;'[3]产值及收款计划（2026）'!$B:$B,'[3]产值及收款计划（2026）'!AD:AD)</f>
        <v>0</v>
      </c>
      <c r="AE350" s="235" cm="1">
        <f t="array" ref="AE350">_xlfn.XLOOKUP($A350&amp;$B350,'[3]产值及收款计划（2026）'!$A:$A&amp;'[3]产值及收款计划（2026）'!$B:$B,'[3]产值及收款计划（2026）'!AE:AE)</f>
        <v>0</v>
      </c>
      <c r="AF350" s="235" cm="1">
        <f t="array" ref="AF350">_xlfn.XLOOKUP($A350&amp;$B350,'[3]产值及收款计划（2026）'!$A:$A&amp;'[3]产值及收款计划（2026）'!$B:$B,'[3]产值及收款计划（2026）'!AF:AF)</f>
        <v>0</v>
      </c>
      <c r="AG350" s="235" cm="1">
        <f t="array" ref="AG350">_xlfn.XLOOKUP($A350&amp;$B350,'[3]产值及收款计划（2026）'!$A:$A&amp;'[3]产值及收款计划（2026）'!$B:$B,'[3]产值及收款计划（2026）'!AG:AG)</f>
        <v>0</v>
      </c>
      <c r="AH350" s="235" cm="1">
        <f t="array" ref="AH350">_xlfn.XLOOKUP($A350&amp;$B350,'[3]产值及收款计划（2026）'!$A:$A&amp;'[3]产值及收款计划（2026）'!$B:$B,'[3]产值及收款计划（2026）'!AH:AH)</f>
        <v>0</v>
      </c>
      <c r="AI350" s="235" cm="1">
        <f t="array" ref="AI350">_xlfn.XLOOKUP($A350&amp;$B350,'[3]产值及收款计划（2026）'!$A:$A&amp;'[3]产值及收款计划（2026）'!$B:$B,'[3]产值及收款计划（2026）'!AI:AI)</f>
        <v>0</v>
      </c>
      <c r="AJ350" s="235" cm="1">
        <f t="array" ref="AJ350">_xlfn.XLOOKUP($A350&amp;$B350,'[3]产值及收款计划（2026）'!$A:$A&amp;'[3]产值及收款计划（2026）'!$B:$B,'[3]产值及收款计划（2026）'!AJ:AJ)</f>
        <v>0</v>
      </c>
      <c r="AK350" s="235" cm="1">
        <f t="array" ref="AK350">_xlfn.XLOOKUP($A350&amp;$B350,'[3]产值及收款计划（2026）'!$A:$A&amp;'[3]产值及收款计划（2026）'!$B:$B,'[3]产值及收款计划（2026）'!AK:AK)</f>
        <v>0</v>
      </c>
      <c r="AL350" s="235" cm="1">
        <f t="array" ref="AL350">_xlfn.XLOOKUP($A350&amp;$B350,'[3]产值及收款计划（2026）'!$A:$A&amp;'[3]产值及收款计划（2026）'!$B:$B,'[3]产值及收款计划（2026）'!AL:AL)</f>
        <v>0</v>
      </c>
      <c r="AM350" s="242" cm="1">
        <f t="array" ref="AM350">_xlfn.LET(_xlpm.勾选月份状态数组,TRANSPOSE('PPT(12-15页）-TOP10'!$A$3:$A$14),_xlpm.选择数据区,IF('PPT(12-15页）-TOP10'!$E$3="收款",$BA350:$BL350,$AA350:$AL350),SUM(_xlfn._xlws.FILTER(_xlpm.选择数据区,_xlpm.勾选月份状态数组,"")))</f>
        <v>0</v>
      </c>
      <c r="AN350" s="235" t="e">
        <f>_xlfn.XLOOKUP($C350,应收未收表!$T:$T,应收未收表!AA:AA)</f>
        <v>#N/A</v>
      </c>
      <c r="AO350" s="235" t="e">
        <f>_xlfn.XLOOKUP($C350,应收未收表!$T:$T,应收未收表!AB:AB)</f>
        <v>#N/A</v>
      </c>
      <c r="AP350" s="235" t="e">
        <f>_xlfn.XLOOKUP($C350,应收未收表!$T:$T,应收未收表!AC:AC)</f>
        <v>#N/A</v>
      </c>
      <c r="AQ350" s="235" t="e">
        <f>_xlfn.XLOOKUP($C350,应收未收表!$T:$T,应收未收表!AE:AE)</f>
        <v>#N/A</v>
      </c>
      <c r="AR350" s="235" t="e">
        <f>_xlfn.XLOOKUP($C350,应收未收表!$T:$T,应收未收表!AF:AF)</f>
        <v>#N/A</v>
      </c>
      <c r="AS350" s="235" t="e" cm="1">
        <f t="array" ref="AS350">_xlfn.XLOOKUP($A350&amp;$B350,'[3]产值及收款计划（2026）'!$A:$A&amp;'[3]产值及收款计划（2026）'!$B:$B,'[3]产值及收款计划（2026）'!AS:AS)</f>
        <v>#REF!</v>
      </c>
      <c r="AT350" s="235" t="e" cm="1">
        <f t="array" ref="AT350">_xlfn.XLOOKUP($A350&amp;$B350,'[3]产值及收款计划（2026）'!$A:$A&amp;'[3]产值及收款计划（2026）'!$B:$B,'[3]产值及收款计划（2026）'!AT:AT)</f>
        <v>#REF!</v>
      </c>
      <c r="AU350" s="235" t="e" cm="1">
        <f t="array" ref="AU350">_xlfn.XLOOKUP($A350&amp;$B350,'[3]产值及收款计划（2026）'!$A:$A&amp;'[3]产值及收款计划（2026）'!$B:$B,'[3]产值及收款计划（2026）'!AU:AU)</f>
        <v>#REF!</v>
      </c>
      <c r="AV350" s="235" t="e" cm="1">
        <f t="array" ref="AV350">_xlfn.XLOOKUP($A350&amp;$B350,'[3]产值及收款计划（2026）'!$A:$A&amp;'[3]产值及收款计划（2026）'!$B:$B,'[3]产值及收款计划（2026）'!AV:AV)</f>
        <v>#REF!</v>
      </c>
      <c r="AW350" s="235" cm="1">
        <f t="array" ref="AW350">_xlfn.XLOOKUP($A350&amp;$B350,'[3]产值及收款计划（2026）'!$A:$A&amp;'[3]产值及收款计划（2026）'!$B:$B,'[3]产值及收款计划（2026）'!AW:AW)</f>
        <v>0</v>
      </c>
      <c r="AX350" s="235" cm="1">
        <f t="array" ref="AX350">_xlfn.XLOOKUP($A350&amp;$B350,'[3]产值及收款计划（2026）'!$A:$A&amp;'[3]产值及收款计划（2026）'!$B:$B,'[3]产值及收款计划（2026）'!AX:AX)</f>
        <v>1.5</v>
      </c>
      <c r="AY350" s="235" cm="1">
        <f t="array" ref="AY350">_xlfn.XLOOKUP($A350&amp;$B350,'[3]产值及收款计划（2026）'!$A:$A&amp;'[3]产值及收款计划（2026）'!$B:$B,'[3]产值及收款计划（2026）'!AY:AY)</f>
        <v>0</v>
      </c>
      <c r="AZ350" s="235" cm="1">
        <f t="array" ref="AZ350">_xlfn.XLOOKUP($A350&amp;$B350,'[3]产值及收款计划（2026）'!$A:$A&amp;'[3]产值及收款计划（2026）'!$B:$B,'[3]产值及收款计划（2026）'!AZ:AZ)</f>
        <v>-1.5</v>
      </c>
      <c r="BA350" s="235" cm="1">
        <f t="array" ref="BA350">_xlfn.XLOOKUP($A350&amp;$B350,'[3]产值及收款计划（2026）'!$A:$A&amp;'[3]产值及收款计划（2026）'!$B:$B,'[3]产值及收款计划（2026）'!BA:BA)</f>
        <v>1.5</v>
      </c>
      <c r="BB350" s="235" cm="1">
        <f t="array" ref="BB350">_xlfn.XLOOKUP($A350&amp;$B350,'[3]产值及收款计划（2026）'!$A:$A&amp;'[3]产值及收款计划（2026）'!$B:$B,'[3]产值及收款计划（2026）'!BB:BB)</f>
        <v>0</v>
      </c>
      <c r="BC350" s="235" cm="1">
        <f t="array" ref="BC350">_xlfn.XLOOKUP($A350&amp;$B350,'[3]产值及收款计划（2026）'!$A:$A&amp;'[3]产值及收款计划（2026）'!$B:$B,'[3]产值及收款计划（2026）'!BC:BC)</f>
        <v>0</v>
      </c>
      <c r="BD350" s="235" cm="1">
        <f t="array" ref="BD350">_xlfn.XLOOKUP($A350&amp;$B350,'[3]产值及收款计划（2026）'!$A:$A&amp;'[3]产值及收款计划（2026）'!$B:$B,'[3]产值及收款计划（2026）'!BD:BD)</f>
        <v>0</v>
      </c>
      <c r="BE350" s="235" cm="1">
        <f t="array" ref="BE350">_xlfn.XLOOKUP($A350&amp;$B350,'[3]产值及收款计划（2026）'!$A:$A&amp;'[3]产值及收款计划（2026）'!$B:$B,'[3]产值及收款计划（2026）'!BE:BE)</f>
        <v>0</v>
      </c>
      <c r="BF350" s="235" cm="1">
        <f t="array" ref="BF350">_xlfn.XLOOKUP($A350&amp;$B350,'[3]产值及收款计划（2026）'!$A:$A&amp;'[3]产值及收款计划（2026）'!$B:$B,'[3]产值及收款计划（2026）'!BF:BF)</f>
        <v>0</v>
      </c>
      <c r="BG350" s="235" cm="1">
        <f t="array" ref="BG350">_xlfn.XLOOKUP($A350&amp;$B350,'[3]产值及收款计划（2026）'!$A:$A&amp;'[3]产值及收款计划（2026）'!$B:$B,'[3]产值及收款计划（2026）'!BG:BG)</f>
        <v>0</v>
      </c>
      <c r="BH350" s="235" cm="1">
        <f t="array" ref="BH350">_xlfn.XLOOKUP($A350&amp;$B350,'[3]产值及收款计划（2026）'!$A:$A&amp;'[3]产值及收款计划（2026）'!$B:$B,'[3]产值及收款计划（2026）'!BH:BH)</f>
        <v>0</v>
      </c>
      <c r="BI350" s="235" cm="1">
        <f t="array" ref="BI350">_xlfn.XLOOKUP($A350&amp;$B350,'[3]产值及收款计划（2026）'!$A:$A&amp;'[3]产值及收款计划（2026）'!$B:$B,'[3]产值及收款计划（2026）'!BI:BI)</f>
        <v>0</v>
      </c>
      <c r="BJ350" s="235" cm="1">
        <f t="array" ref="BJ350">_xlfn.XLOOKUP($A350&amp;$B350,'[3]产值及收款计划（2026）'!$A:$A&amp;'[3]产值及收款计划（2026）'!$B:$B,'[3]产值及收款计划（2026）'!BJ:BJ)</f>
        <v>0</v>
      </c>
      <c r="BK350" s="235" cm="1">
        <f t="array" ref="BK350">_xlfn.XLOOKUP($A350&amp;$B350,'[3]产值及收款计划（2026）'!$A:$A&amp;'[3]产值及收款计划（2026）'!$B:$B,'[3]产值及收款计划（2026）'!BK:BK)</f>
        <v>0</v>
      </c>
      <c r="BL350" s="235" cm="1">
        <f t="array" ref="BL350">_xlfn.XLOOKUP($A350&amp;$B350,'[3]产值及收款计划（2026）'!$A:$A&amp;'[3]产值及收款计划（2026）'!$B:$B,'[3]产值及收款计划（2026）'!BL:BL)</f>
        <v>0</v>
      </c>
      <c r="BM350" s="235"/>
      <c r="BN350" s="235"/>
      <c r="BO350" s="235"/>
      <c r="BP350" s="235"/>
      <c r="BQ350" s="235" t="e">
        <f>_xlfn.XLOOKUP($C350,应收未收表!$AJ:$AJ,应收未收表!AK:AK)</f>
        <v>#N/A</v>
      </c>
      <c r="BR350" s="235" t="e">
        <f>_xlfn.XLOOKUP($C350,应收未收表!$AJ:$AJ,应收未收表!AL:AL)</f>
        <v>#N/A</v>
      </c>
      <c r="BS350" s="235" t="e">
        <f>_xlfn.XLOOKUP($C350,应收未收表!$AJ:$AJ,应收未收表!AM:AM)</f>
        <v>#N/A</v>
      </c>
      <c r="BT350" s="235" t="e">
        <f>_xlfn.XLOOKUP($C350,应收未收表!$AJ:$AJ,应收未收表!AN:AN)</f>
        <v>#N/A</v>
      </c>
      <c r="BU350" s="234" t="str" cm="1">
        <f t="array" ref="BU350">_xlfn.XLOOKUP($A350&amp;$B350,'[3]产值及收款计划（2026）'!$A:$A&amp;'[3]产值及收款计划（2026）'!$B:$B,'[3]产值及收款计划（2026）'!BQ:BQ)</f>
        <v>上海城建城市运营（集团）有限公司</v>
      </c>
      <c r="BV350" s="235" t="e" cm="1">
        <f t="array" ref="BV350">_xlfn.XLOOKUP($A350&amp;$B350,'[3]产值及收款计划（2026）'!$A:$A&amp;'[3]产值及收款计划（2026）'!$B:$B,'[3]产值及收款计划（2026）'!BR:BR)</f>
        <v>#REF!</v>
      </c>
      <c r="CE350" s="235" cm="1">
        <f t="array" ref="CE350">_xlfn.XLOOKUP($A350&amp;$B350,'[3]产值及收款计划（2026）'!$A:$A&amp;'[3]产值及收款计划（2026）'!$B:$B,'[3]产值及收款计划（2026）'!CA:CA)</f>
        <v>0</v>
      </c>
      <c r="CF350" s="235" cm="1">
        <f t="array" ref="CF350">_xlfn.XLOOKUP($A350&amp;$B350,'[3]产值及收款计划（2026）'!$A:$A&amp;'[3]产值及收款计划（2026）'!$B:$B,'[3]产值及收款计划（2026）'!CB:CB)</f>
        <v>0</v>
      </c>
      <c r="CG350" s="235" cm="1">
        <f t="array" ref="CG350">_xlfn.XLOOKUP($A350&amp;$B350,'[3]产值及收款计划（2026）'!$A:$A&amp;'[3]产值及收款计划（2026）'!$B:$B,'[3]产值及收款计划（2026）'!CC:CC)</f>
        <v>0</v>
      </c>
      <c r="CH350" s="235" cm="1">
        <f t="array" ref="CH350">_xlfn.XLOOKUP($A350&amp;$B350,'[3]产值及收款计划（2026）'!$A:$A&amp;'[3]产值及收款计划（2026）'!$B:$B,'[3]产值及收款计划（2026）'!CD:CD)</f>
        <v>0</v>
      </c>
      <c r="CI350" s="235" cm="1">
        <f t="array" ref="CI350">_xlfn.XLOOKUP($A350&amp;$B350,'[3]产值及收款计划（2026）'!$A:$A&amp;'[3]产值及收款计划（2026）'!$B:$B,'[3]产值及收款计划（2026）'!CE:CE)</f>
        <v>0</v>
      </c>
      <c r="CJ350" s="235" cm="1">
        <f t="array" ref="CJ350">_xlfn.XLOOKUP($A350&amp;$B350,'[3]产值及收款计划（2026）'!$A:$A&amp;'[3]产值及收款计划（2026）'!$B:$B,'[3]产值及收款计划（2026）'!CF:CF)</f>
        <v>0</v>
      </c>
      <c r="CK350" s="235" cm="1">
        <f t="array" ref="CK350">_xlfn.XLOOKUP($A350&amp;$B350,'[3]产值及收款计划（2026）'!$A:$A&amp;'[3]产值及收款计划（2026）'!$B:$B,'[3]产值及收款计划（2026）'!CG:CG)</f>
        <v>0</v>
      </c>
      <c r="CL350" s="235" cm="1">
        <f t="array" ref="CL350">_xlfn.XLOOKUP($A350&amp;$B350,'[3]产值及收款计划（2026）'!$A:$A&amp;'[3]产值及收款计划（2026）'!$B:$B,'[3]产值及收款计划（2026）'!CH:CH)</f>
        <v>0</v>
      </c>
      <c r="CM350" s="235" cm="1">
        <f t="array" ref="CM350">_xlfn.XLOOKUP($A350&amp;$B350,'[3]产值及收款计划（2026）'!$A:$A&amp;'[3]产值及收款计划（2026）'!$B:$B,'[3]产值及收款计划（2026）'!CI:CI)</f>
        <v>0</v>
      </c>
      <c r="CN350" s="235" cm="1">
        <f t="array" ref="CN350">_xlfn.XLOOKUP($A350&amp;$B350,'[3]产值及收款计划（2026）'!$A:$A&amp;'[3]产值及收款计划（2026）'!$B:$B,'[3]产值及收款计划（2026）'!CJ:CJ)</f>
        <v>0</v>
      </c>
      <c r="CO350" s="235" cm="1">
        <f t="array" ref="CO350">_xlfn.XLOOKUP($A350&amp;$B350,'[3]产值及收款计划（2026）'!$A:$A&amp;'[3]产值及收款计划（2026）'!$B:$B,'[3]产值及收款计划（2026）'!CK:CK)</f>
        <v>0</v>
      </c>
      <c r="CP350" s="235" cm="1">
        <f t="array" ref="CP350">_xlfn.XLOOKUP($A350&amp;$B350,'[3]产值及收款计划（2026）'!$A:$A&amp;'[3]产值及收款计划（2026）'!$B:$B,'[3]产值及收款计划（2026）'!CL:CL)</f>
        <v>0</v>
      </c>
      <c r="DE350" s="235" cm="1">
        <f t="array" ref="DE350">_xlfn.XLOOKUP($A350&amp;$B350,'[3]产值及收款计划（2026）'!$A:$A&amp;'[3]产值及收款计划（2026）'!$B:$B,'[3]产值及收款计划（2026）'!DA:DA)</f>
        <v>1.5</v>
      </c>
      <c r="DF350" s="235" cm="1">
        <f t="array" ref="DF350">_xlfn.XLOOKUP($A350&amp;$B350,'[3]产值及收款计划（2026）'!$A:$A&amp;'[3]产值及收款计划（2026）'!$B:$B,'[3]产值及收款计划（2026）'!DB:DB)</f>
        <v>0</v>
      </c>
      <c r="DG350" s="235" cm="1">
        <f t="array" ref="DG350">_xlfn.XLOOKUP($A350&amp;$B350,'[3]产值及收款计划（2026）'!$A:$A&amp;'[3]产值及收款计划（2026）'!$B:$B,'[3]产值及收款计划（2026）'!DC:DC)</f>
        <v>0</v>
      </c>
      <c r="DH350" s="235" cm="1">
        <f t="array" ref="DH350">_xlfn.XLOOKUP($A350&amp;$B350,'[3]产值及收款计划（2026）'!$A:$A&amp;'[3]产值及收款计划（2026）'!$B:$B,'[3]产值及收款计划（2026）'!DD:DD)</f>
        <v>0</v>
      </c>
      <c r="DI350" s="235" cm="1">
        <f t="array" ref="DI350">_xlfn.XLOOKUP($A350&amp;$B350,'[3]产值及收款计划（2026）'!$A:$A&amp;'[3]产值及收款计划（2026）'!$B:$B,'[3]产值及收款计划（2026）'!DE:DE)</f>
        <v>0</v>
      </c>
      <c r="DJ350" s="235" cm="1">
        <f t="array" ref="DJ350">_xlfn.XLOOKUP($A350&amp;$B350,'[3]产值及收款计划（2026）'!$A:$A&amp;'[3]产值及收款计划（2026）'!$B:$B,'[3]产值及收款计划（2026）'!DF:DF)</f>
        <v>0</v>
      </c>
      <c r="DK350" s="235" cm="1">
        <f t="array" ref="DK350">_xlfn.XLOOKUP($A350&amp;$B350,'[3]产值及收款计划（2026）'!$A:$A&amp;'[3]产值及收款计划（2026）'!$B:$B,'[3]产值及收款计划（2026）'!DG:DG)</f>
        <v>0</v>
      </c>
      <c r="DL350" s="235" cm="1">
        <f t="array" ref="DL350">_xlfn.XLOOKUP($A350&amp;$B350,'[3]产值及收款计划（2026）'!$A:$A&amp;'[3]产值及收款计划（2026）'!$B:$B,'[3]产值及收款计划（2026）'!DH:DH)</f>
        <v>0</v>
      </c>
      <c r="DM350" s="235" cm="1">
        <f t="array" ref="DM350">_xlfn.XLOOKUP($A350&amp;$B350,'[3]产值及收款计划（2026）'!$A:$A&amp;'[3]产值及收款计划（2026）'!$B:$B,'[3]产值及收款计划（2026）'!DI:DI)</f>
        <v>0</v>
      </c>
      <c r="DN350" s="235" cm="1">
        <f t="array" ref="DN350">_xlfn.XLOOKUP($A350&amp;$B350,'[3]产值及收款计划（2026）'!$A:$A&amp;'[3]产值及收款计划（2026）'!$B:$B,'[3]产值及收款计划（2026）'!DJ:DJ)</f>
        <v>0</v>
      </c>
      <c r="DO350" s="235" cm="1">
        <f t="array" ref="DO350">_xlfn.XLOOKUP($A350&amp;$B350,'[3]产值及收款计划（2026）'!$A:$A&amp;'[3]产值及收款计划（2026）'!$B:$B,'[3]产值及收款计划（2026）'!DK:DK)</f>
        <v>0</v>
      </c>
      <c r="DP350" s="235" cm="1">
        <f t="array" ref="DP350">_xlfn.XLOOKUP($A350&amp;$B350,'[3]产值及收款计划（2026）'!$A:$A&amp;'[3]产值及收款计划（2026）'!$B:$B,'[3]产值及收款计划（2026）'!DL:DL)</f>
        <v>0</v>
      </c>
      <c r="DQ350" s="243"/>
      <c r="DR350" s="229"/>
    </row>
    <row r="351" ht="60.75" spans="1:122">
      <c r="A351" s="233">
        <f t="shared" si="22"/>
        <v>59</v>
      </c>
      <c r="B351" s="233" t="s">
        <v>27</v>
      </c>
      <c r="C351" s="235" t="str" cm="1">
        <f t="array" ref="C351">_xlfn.XLOOKUP($A351&amp;$B351,'[3]产值及收款计划（2026）'!$A:$A&amp;'[3]产值及收款计划（2026）'!$B:$B,'[3]产值及收款计划（2026）'!C:C)</f>
        <v>C0CJSG-FW-T-2025073</v>
      </c>
      <c r="D351" s="234" t="str" cm="1">
        <f t="array" ref="D351">_xlfn.XLOOKUP($A351&amp;$B351,'[3]产值及收款计划（2026）'!$A:$A&amp;'[3]产值及收款计划（2026）'!$B:$B,'[3]产值及收款计划（2026）'!D:D)</f>
        <v>上海城建供应链金融综合服务平台监管报表开发</v>
      </c>
      <c r="E351" s="235" cm="1">
        <f t="array" ref="E351">_xlfn.XLOOKUP($A351&amp;$B351,'[3]产值及收款计划（2026）'!$A:$A&amp;'[3]产值及收款计划（2026）'!$B:$B,'[3]产值及收款计划（2026）'!E:E)</f>
        <v>44</v>
      </c>
      <c r="F351" s="235" cm="1">
        <f t="array" ref="F351">_xlfn.XLOOKUP($A351&amp;$B351,'[3]产值及收款计划（2026）'!$A:$A&amp;'[3]产值及收款计划（2026）'!$B:$B,'[3]产值及收款计划（2026）'!F:F)</f>
        <v>44</v>
      </c>
      <c r="G351" s="235" cm="1">
        <f t="array" ref="G351">_xlfn.XLOOKUP($A351&amp;$B351,'[3]产值及收款计划（2026）'!$A:$A&amp;'[3]产值及收款计划（2026）'!$B:$B,'[3]产值及收款计划（2026）'!G:G)</f>
        <v>44</v>
      </c>
      <c r="H351" s="235" cm="1">
        <f t="array" ref="H351">_xlfn.XLOOKUP($A351&amp;$B351,'[3]产值及收款计划（2026）'!$A:$A&amp;'[3]产值及收款计划（2026）'!$B:$B,'[3]产值及收款计划（2026）'!H:H)</f>
        <v>4</v>
      </c>
      <c r="I351" s="236" cm="1">
        <f t="array" ref="I351">_xlfn.XLOOKUP($A351&amp;$B351,'[3]产值及收款计划（2026）'!$A:$A&amp;'[3]产值及收款计划（2026）'!$B:$B,'[3]产值及收款计划（2026）'!I:I)</f>
        <v>0.0909090909090909</v>
      </c>
      <c r="J351" s="237" cm="1">
        <f t="array" ref="J351">_xlfn.XLOOKUP($A351&amp;$B351,'[3]产值及收款计划（2026）'!$A:$A&amp;'[3]产值及收款计划（2026）'!$B:$B,'[3]产值及收款计划（2026）'!J:J)</f>
        <v>0.06</v>
      </c>
      <c r="K351" s="235" t="e" cm="1">
        <f t="array" ref="K351">_xlfn.XLOOKUP($A351&amp;$B351,'[3]产值及收款计划（2026）'!$A:$A&amp;'[3]产值及收款计划（2026）'!$B:$B,'[3]产值及收款计划（2026）'!K:K)</f>
        <v>#REF!</v>
      </c>
      <c r="L351" s="235" t="e" cm="1">
        <f t="array" ref="L351">_xlfn.XLOOKUP($A351&amp;$B351,'[3]产值及收款计划（2026）'!$A:$A&amp;'[3]产值及收款计划（2026）'!$B:$B,'[3]产值及收款计划（2026）'!L:L)</f>
        <v>#REF!</v>
      </c>
      <c r="M351" s="235" t="str" cm="1">
        <f t="array" ref="M351">_xlfn.XLOOKUP($A351&amp;$B351,'[3]产值及收款计划（2026）'!$A:$A&amp;'[3]产值及收款计划（2026）'!$B:$B,'[3]产值及收款计划（2026）'!M:M)</f>
        <v>主导</v>
      </c>
      <c r="N351" s="235" cm="1">
        <f t="array" ref="N351">_xlfn.XLOOKUP($A351&amp;$B351,'[3]产值及收款计划（2026）'!$A:$A&amp;'[3]产值及收款计划（2026）'!$B:$B,'[3]产值及收款计划（2026）'!N:N)</f>
        <v>0</v>
      </c>
      <c r="O351" s="235" t="str" cm="1">
        <f t="array" ref="O351">_xlfn.XLOOKUP($A351&amp;$B351,'[3]产值及收款计划（2026）'!$A:$A&amp;'[3]产值及收款计划（2026）'!$B:$B,'[3]产值及收款计划（2026）'!O:O)</f>
        <v>侯捷</v>
      </c>
      <c r="P351" s="234" t="str" cm="1">
        <f t="array" ref="P351">_xlfn.XLOOKUP($A351&amp;$B351,'[3]产值及收款计划（2026）'!$A:$A&amp;'[3]产值及收款计划（2026）'!$B:$B,'[3]产值及收款计划（2026）'!P:P)</f>
        <v>在建</v>
      </c>
      <c r="Q351" s="235" t="e" cm="1">
        <f t="array" ref="Q351">_xlfn.XLOOKUP($A351&amp;$B351,'[3]产值及收款计划（2026）'!$A:$A&amp;'[3]产值及收款计划（2026）'!$B:$B,'[3]产值及收款计划（2026）'!Q:Q)</f>
        <v>#REF!</v>
      </c>
      <c r="R351" s="235" t="e" cm="1">
        <f t="array" ref="R351">_xlfn.XLOOKUP($A351&amp;$B351,'[3]产值及收款计划（2026）'!$A:$A&amp;'[3]产值及收款计划（2026）'!$B:$B,'[3]产值及收款计划（2026）'!R:R)</f>
        <v>#REF!</v>
      </c>
      <c r="S351" s="235" t="e" cm="1">
        <f t="array" ref="S351">_xlfn.XLOOKUP($A351&amp;$B351,'[3]产值及收款计划（2026）'!$A:$A&amp;'[3]产值及收款计划（2026）'!$B:$B,'[3]产值及收款计划（2026）'!S:S)</f>
        <v>#REF!</v>
      </c>
      <c r="T351" s="235" cm="1">
        <f t="array" ref="T351">_xlfn.XLOOKUP($A351&amp;$B351,'[3]产值及收款计划（2026）'!$A:$A&amp;'[3]产值及收款计划（2026）'!$B:$B,'[3]产值及收款计划（2026）'!T:T)</f>
        <v>35.2</v>
      </c>
      <c r="U351" s="235" cm="1">
        <f t="array" ref="U351">_xlfn.XLOOKUP($A351&amp;$B351,'[3]产值及收款计划（2026）'!$A:$A&amp;'[3]产值及收款计划（2026）'!$B:$B,'[3]产值及收款计划（2026）'!U:U)</f>
        <v>0</v>
      </c>
      <c r="V351" s="235" cm="1">
        <f t="array" ref="V351">_xlfn.XLOOKUP($A351&amp;$B351,'[3]产值及收款计划（2026）'!$A:$A&amp;'[3]产值及收款计划（2026）'!$B:$B,'[3]产值及收款计划（2026）'!V:V)</f>
        <v>8.8</v>
      </c>
      <c r="W351" s="235" t="e" cm="1">
        <f t="array" ref="W351">_xlfn.XLOOKUP($A351&amp;$B351,'[3]产值及收款计划（2026）'!$A:$A&amp;'[3]产值及收款计划（2026）'!$B:$B,'[3]产值及收款计划（2026）'!W:W)</f>
        <v>#REF!</v>
      </c>
      <c r="X351" s="235" t="e" cm="1">
        <f t="array" ref="X351">_xlfn.XLOOKUP($A351&amp;$B351,'[3]产值及收款计划（2026）'!$A:$A&amp;'[3]产值及收款计划（2026）'!$B:$B,'[3]产值及收款计划（2026）'!X:X)</f>
        <v>#REF!</v>
      </c>
      <c r="Y351" s="235" t="e" cm="1">
        <f t="array" ref="Y351">_xlfn.XLOOKUP($A351&amp;$B351,'[3]产值及收款计划（2026）'!$A:$A&amp;'[3]产值及收款计划（2026）'!$B:$B,'[3]产值及收款计划（2026）'!Y:Y)</f>
        <v>#REF!</v>
      </c>
      <c r="Z351" s="235" t="e" cm="1">
        <f t="array" ref="Z351">_xlfn.XLOOKUP($A351&amp;$B351,'[3]产值及收款计划（2026）'!$A:$A&amp;'[3]产值及收款计划（2026）'!$B:$B,'[3]产值及收款计划（2026）'!Z:Z)</f>
        <v>#REF!</v>
      </c>
      <c r="AA351" s="246" cm="1">
        <f t="array" ref="AA351">_xlfn.XLOOKUP($A351&amp;$B351,'[3]产值及收款计划（2026）'!$A:$A&amp;'[3]产值及收款计划（2026）'!$B:$B,'[3]产值及收款计划（2026）'!AA:AA)</f>
        <v>0</v>
      </c>
      <c r="AB351" s="246" cm="1">
        <f t="array" ref="AB351">_xlfn.XLOOKUP($A351&amp;$B351,'[3]产值及收款计划（2026）'!$A:$A&amp;'[3]产值及收款计划（2026）'!$B:$B,'[3]产值及收款计划（2026）'!AB:AB)</f>
        <v>0</v>
      </c>
      <c r="AC351" s="246" cm="1">
        <f t="array" ref="AC351">_xlfn.XLOOKUP($A351&amp;$B351,'[3]产值及收款计划（2026）'!$A:$A&amp;'[3]产值及收款计划（2026）'!$B:$B,'[3]产值及收款计划（2026）'!AC:AC)</f>
        <v>0</v>
      </c>
      <c r="AD351" s="235" cm="1">
        <f t="array" ref="AD351">_xlfn.XLOOKUP($A351&amp;$B351,'[3]产值及收款计划（2026）'!$A:$A&amp;'[3]产值及收款计划（2026）'!$B:$B,'[3]产值及收款计划（2026）'!AD:AD)</f>
        <v>0</v>
      </c>
      <c r="AE351" s="235" cm="1">
        <f t="array" ref="AE351">_xlfn.XLOOKUP($A351&amp;$B351,'[3]产值及收款计划（2026）'!$A:$A&amp;'[3]产值及收款计划（2026）'!$B:$B,'[3]产值及收款计划（2026）'!AE:AE)</f>
        <v>0</v>
      </c>
      <c r="AF351" s="235" cm="1">
        <f t="array" ref="AF351">_xlfn.XLOOKUP($A351&amp;$B351,'[3]产值及收款计划（2026）'!$A:$A&amp;'[3]产值及收款计划（2026）'!$B:$B,'[3]产值及收款计划（2026）'!AF:AF)</f>
        <v>8.8</v>
      </c>
      <c r="AG351" s="235" cm="1">
        <f t="array" ref="AG351">_xlfn.XLOOKUP($A351&amp;$B351,'[3]产值及收款计划（2026）'!$A:$A&amp;'[3]产值及收款计划（2026）'!$B:$B,'[3]产值及收款计划（2026）'!AG:AG)</f>
        <v>0</v>
      </c>
      <c r="AH351" s="235" cm="1">
        <f t="array" ref="AH351">_xlfn.XLOOKUP($A351&amp;$B351,'[3]产值及收款计划（2026）'!$A:$A&amp;'[3]产值及收款计划（2026）'!$B:$B,'[3]产值及收款计划（2026）'!AH:AH)</f>
        <v>0</v>
      </c>
      <c r="AI351" s="235" cm="1">
        <f t="array" ref="AI351">_xlfn.XLOOKUP($A351&amp;$B351,'[3]产值及收款计划（2026）'!$A:$A&amp;'[3]产值及收款计划（2026）'!$B:$B,'[3]产值及收款计划（2026）'!AI:AI)</f>
        <v>0</v>
      </c>
      <c r="AJ351" s="235" cm="1">
        <f t="array" ref="AJ351">_xlfn.XLOOKUP($A351&amp;$B351,'[3]产值及收款计划（2026）'!$A:$A&amp;'[3]产值及收款计划（2026）'!$B:$B,'[3]产值及收款计划（2026）'!AJ:AJ)</f>
        <v>0</v>
      </c>
      <c r="AK351" s="235" cm="1">
        <f t="array" ref="AK351">_xlfn.XLOOKUP($A351&amp;$B351,'[3]产值及收款计划（2026）'!$A:$A&amp;'[3]产值及收款计划（2026）'!$B:$B,'[3]产值及收款计划（2026）'!AK:AK)</f>
        <v>0</v>
      </c>
      <c r="AL351" s="235" cm="1">
        <f t="array" ref="AL351">_xlfn.XLOOKUP($A351&amp;$B351,'[3]产值及收款计划（2026）'!$A:$A&amp;'[3]产值及收款计划（2026）'!$B:$B,'[3]产值及收款计划（2026）'!AL:AL)</f>
        <v>0</v>
      </c>
      <c r="AM351" s="242" cm="1">
        <f t="array" ref="AM351">_xlfn.LET(_xlpm.勾选月份状态数组,TRANSPOSE('PPT(12-15页）-TOP10'!$A$3:$A$14),_xlpm.选择数据区,IF('PPT(12-15页）-TOP10'!$E$3="收款",$BA351:$BL351,$AA351:$AL351),SUM(_xlfn._xlws.FILTER(_xlpm.选择数据区,_xlpm.勾选月份状态数组,"")))</f>
        <v>8.8</v>
      </c>
      <c r="AN351" s="235">
        <f>_xlfn.XLOOKUP($C351,应收未收表!$T:$T,应收未收表!AA:AA)</f>
        <v>44</v>
      </c>
      <c r="AO351" s="235" t="s">
        <v>175</v>
      </c>
      <c r="AP351" s="235">
        <f>_xlfn.XLOOKUP($C351,应收未收表!$T:$T,应收未收表!AC:AC)</f>
        <v>9</v>
      </c>
      <c r="AQ351" s="22" t="s">
        <v>175</v>
      </c>
      <c r="AR351" s="235">
        <f>_xlfn.XLOOKUP($C351,应收未收表!$T:$T,应收未收表!AF:AF)</f>
        <v>0</v>
      </c>
      <c r="AS351" s="235" t="e" cm="1">
        <f t="array" ref="AS351">_xlfn.XLOOKUP($A351&amp;$B351,'[3]产值及收款计划（2026）'!$A:$A&amp;'[3]产值及收款计划（2026）'!$B:$B,'[3]产值及收款计划（2026）'!AS:AS)</f>
        <v>#REF!</v>
      </c>
      <c r="AT351" s="235" t="e" cm="1">
        <f t="array" ref="AT351">_xlfn.XLOOKUP($A351&amp;$B351,'[3]产值及收款计划（2026）'!$A:$A&amp;'[3]产值及收款计划（2026）'!$B:$B,'[3]产值及收款计划（2026）'!AT:AT)</f>
        <v>#REF!</v>
      </c>
      <c r="AU351" s="235" t="e" cm="1">
        <f t="array" ref="AU351">_xlfn.XLOOKUP($A351&amp;$B351,'[3]产值及收款计划（2026）'!$A:$A&amp;'[3]产值及收款计划（2026）'!$B:$B,'[3]产值及收款计划（2026）'!AU:AU)</f>
        <v>#REF!</v>
      </c>
      <c r="AV351" s="235" t="e" cm="1">
        <f t="array" ref="AV351">_xlfn.XLOOKUP($A351&amp;$B351,'[3]产值及收款计划（2026）'!$A:$A&amp;'[3]产值及收款计划（2026）'!$B:$B,'[3]产值及收款计划（2026）'!AV:AV)</f>
        <v>#REF!</v>
      </c>
      <c r="AW351" s="235" cm="1">
        <f t="array" ref="AW351">_xlfn.XLOOKUP($A351&amp;$B351,'[3]产值及收款计划（2026）'!$A:$A&amp;'[3]产值及收款计划（2026）'!$B:$B,'[3]产值及收款计划（2026）'!AW:AW)</f>
        <v>35.2</v>
      </c>
      <c r="AX351" s="235" cm="1">
        <f t="array" ref="AX351">_xlfn.XLOOKUP($A351&amp;$B351,'[3]产值及收款计划（2026）'!$A:$A&amp;'[3]产值及收款计划（2026）'!$B:$B,'[3]产值及收款计划（2026）'!AX:AX)</f>
        <v>0</v>
      </c>
      <c r="AY351" s="235" cm="1">
        <f t="array" ref="AY351">_xlfn.XLOOKUP($A351&amp;$B351,'[3]产值及收款计划（2026）'!$A:$A&amp;'[3]产值及收款计划（2026）'!$B:$B,'[3]产值及收款计划（2026）'!AY:AY)</f>
        <v>8.8</v>
      </c>
      <c r="AZ351" s="235" cm="1">
        <f t="array" ref="AZ351">_xlfn.XLOOKUP($A351&amp;$B351,'[3]产值及收款计划（2026）'!$A:$A&amp;'[3]产值及收款计划（2026）'!$B:$B,'[3]产值及收款计划（2026）'!AZ:AZ)</f>
        <v>0</v>
      </c>
      <c r="BA351" s="245" cm="1">
        <f t="array" ref="BA351">_xlfn.XLOOKUP($A351&amp;$B351,'[3]产值及收款计划（2026）'!$A:$A&amp;'[3]产值及收款计划（2026）'!$B:$B,'[3]产值及收款计划（2026）'!BA:BA)</f>
        <v>8.8</v>
      </c>
      <c r="BB351" s="245" cm="1">
        <f t="array" ref="BB351">_xlfn.XLOOKUP($A351&amp;$B351,'[3]产值及收款计划（2026）'!$A:$A&amp;'[3]产值及收款计划（2026）'!$B:$B,'[3]产值及收款计划（2026）'!BB:BB)</f>
        <v>0</v>
      </c>
      <c r="BC351" s="245" cm="1">
        <f t="array" ref="BC351">_xlfn.XLOOKUP($A351&amp;$B351,'[3]产值及收款计划（2026）'!$A:$A&amp;'[3]产值及收款计划（2026）'!$B:$B,'[3]产值及收款计划（2026）'!BC:BC)</f>
        <v>0</v>
      </c>
      <c r="BD351" s="235" cm="1">
        <f t="array" ref="BD351">_xlfn.XLOOKUP($A351&amp;$B351,'[3]产值及收款计划（2026）'!$A:$A&amp;'[3]产值及收款计划（2026）'!$B:$B,'[3]产值及收款计划（2026）'!BD:BD)</f>
        <v>0</v>
      </c>
      <c r="BE351" s="235" cm="1">
        <f t="array" ref="BE351">_xlfn.XLOOKUP($A351&amp;$B351,'[3]产值及收款计划（2026）'!$A:$A&amp;'[3]产值及收款计划（2026）'!$B:$B,'[3]产值及收款计划（2026）'!BE:BE)</f>
        <v>0</v>
      </c>
      <c r="BF351" s="235" cm="1">
        <f t="array" ref="BF351">_xlfn.XLOOKUP($A351&amp;$B351,'[3]产值及收款计划（2026）'!$A:$A&amp;'[3]产值及收款计划（2026）'!$B:$B,'[3]产值及收款计划（2026）'!BF:BF)</f>
        <v>8.8</v>
      </c>
      <c r="BG351" s="235" cm="1">
        <f t="array" ref="BG351">_xlfn.XLOOKUP($A351&amp;$B351,'[3]产值及收款计划（2026）'!$A:$A&amp;'[3]产值及收款计划（2026）'!$B:$B,'[3]产值及收款计划（2026）'!BG:BG)</f>
        <v>0</v>
      </c>
      <c r="BH351" s="235" cm="1">
        <f t="array" ref="BH351">_xlfn.XLOOKUP($A351&amp;$B351,'[3]产值及收款计划（2026）'!$A:$A&amp;'[3]产值及收款计划（2026）'!$B:$B,'[3]产值及收款计划（2026）'!BH:BH)</f>
        <v>0</v>
      </c>
      <c r="BI351" s="235" cm="1">
        <f t="array" ref="BI351">_xlfn.XLOOKUP($A351&amp;$B351,'[3]产值及收款计划（2026）'!$A:$A&amp;'[3]产值及收款计划（2026）'!$B:$B,'[3]产值及收款计划（2026）'!BI:BI)</f>
        <v>0</v>
      </c>
      <c r="BJ351" s="235" cm="1">
        <f t="array" ref="BJ351">_xlfn.XLOOKUP($A351&amp;$B351,'[3]产值及收款计划（2026）'!$A:$A&amp;'[3]产值及收款计划（2026）'!$B:$B,'[3]产值及收款计划（2026）'!BJ:BJ)</f>
        <v>0</v>
      </c>
      <c r="BK351" s="235" cm="1">
        <f t="array" ref="BK351">_xlfn.XLOOKUP($A351&amp;$B351,'[3]产值及收款计划（2026）'!$A:$A&amp;'[3]产值及收款计划（2026）'!$B:$B,'[3]产值及收款计划（2026）'!BK:BK)</f>
        <v>0</v>
      </c>
      <c r="BL351" s="235" cm="1">
        <f t="array" ref="BL351">_xlfn.XLOOKUP($A351&amp;$B351,'[3]产值及收款计划（2026）'!$A:$A&amp;'[3]产值及收款计划（2026）'!$B:$B,'[3]产值及收款计划（2026）'!BL:BL)</f>
        <v>0</v>
      </c>
      <c r="BM351" s="235"/>
      <c r="BN351" s="235"/>
      <c r="BO351" s="235"/>
      <c r="BP351" s="235"/>
      <c r="BQ351" s="235" t="e">
        <f>_xlfn.XLOOKUP($C351,应收未收表!$AJ:$AJ,应收未收表!AK:AK)</f>
        <v>#N/A</v>
      </c>
      <c r="BR351" s="235" t="e">
        <f>_xlfn.XLOOKUP($C351,应收未收表!$AJ:$AJ,应收未收表!AL:AL)</f>
        <v>#N/A</v>
      </c>
      <c r="BS351" s="235" t="e">
        <f>_xlfn.XLOOKUP($C351,应收未收表!$AJ:$AJ,应收未收表!AM:AM)</f>
        <v>#N/A</v>
      </c>
      <c r="BT351" s="235" t="e">
        <f>_xlfn.XLOOKUP($C351,应收未收表!$AJ:$AJ,应收未收表!AN:AN)</f>
        <v>#N/A</v>
      </c>
      <c r="BU351" s="234" t="str" cm="1">
        <f t="array" ref="BU351">_xlfn.XLOOKUP($A351&amp;$B351,'[3]产值及收款计划（2026）'!$A:$A&amp;'[3]产值及收款计划（2026）'!$B:$B,'[3]产值及收款计划（2026）'!BQ:BQ)</f>
        <v>上海建元财务管理有限公司</v>
      </c>
      <c r="BV351" s="235" t="e" cm="1">
        <f t="array" ref="BV351">_xlfn.XLOOKUP($A351&amp;$B351,'[3]产值及收款计划（2026）'!$A:$A&amp;'[3]产值及收款计划（2026）'!$B:$B,'[3]产值及收款计划（2026）'!BR:BR)</f>
        <v>#REF!</v>
      </c>
      <c r="CE351" s="235" cm="1">
        <f t="array" ref="CE351">_xlfn.XLOOKUP($A351&amp;$B351,'[3]产值及收款计划（2026）'!$A:$A&amp;'[3]产值及收款计划（2026）'!$B:$B,'[3]产值及收款计划（2026）'!CA:CA)</f>
        <v>0</v>
      </c>
      <c r="CF351" s="235" cm="1">
        <f t="array" ref="CF351">_xlfn.XLOOKUP($A351&amp;$B351,'[3]产值及收款计划（2026）'!$A:$A&amp;'[3]产值及收款计划（2026）'!$B:$B,'[3]产值及收款计划（2026）'!CB:CB)</f>
        <v>0</v>
      </c>
      <c r="CG351" s="235" cm="1">
        <f t="array" ref="CG351">_xlfn.XLOOKUP($A351&amp;$B351,'[3]产值及收款计划（2026）'!$A:$A&amp;'[3]产值及收款计划（2026）'!$B:$B,'[3]产值及收款计划（2026）'!CC:CC)</f>
        <v>0</v>
      </c>
      <c r="CH351" s="235" cm="1">
        <f t="array" ref="CH351">_xlfn.XLOOKUP($A351&amp;$B351,'[3]产值及收款计划（2026）'!$A:$A&amp;'[3]产值及收款计划（2026）'!$B:$B,'[3]产值及收款计划（2026）'!CD:CD)</f>
        <v>0</v>
      </c>
      <c r="CI351" s="235" cm="1">
        <f t="array" ref="CI351">_xlfn.XLOOKUP($A351&amp;$B351,'[3]产值及收款计划（2026）'!$A:$A&amp;'[3]产值及收款计划（2026）'!$B:$B,'[3]产值及收款计划（2026）'!CE:CE)</f>
        <v>0</v>
      </c>
      <c r="CJ351" s="235" cm="1">
        <f t="array" ref="CJ351">_xlfn.XLOOKUP($A351&amp;$B351,'[3]产值及收款计划（2026）'!$A:$A&amp;'[3]产值及收款计划（2026）'!$B:$B,'[3]产值及收款计划（2026）'!CF:CF)</f>
        <v>0</v>
      </c>
      <c r="CK351" s="235" cm="1">
        <f t="array" ref="CK351">_xlfn.XLOOKUP($A351&amp;$B351,'[3]产值及收款计划（2026）'!$A:$A&amp;'[3]产值及收款计划（2026）'!$B:$B,'[3]产值及收款计划（2026）'!CG:CG)</f>
        <v>0</v>
      </c>
      <c r="CL351" s="235" cm="1">
        <f t="array" ref="CL351">_xlfn.XLOOKUP($A351&amp;$B351,'[3]产值及收款计划（2026）'!$A:$A&amp;'[3]产值及收款计划（2026）'!$B:$B,'[3]产值及收款计划（2026）'!CH:CH)</f>
        <v>0</v>
      </c>
      <c r="CM351" s="235" cm="1">
        <f t="array" ref="CM351">_xlfn.XLOOKUP($A351&amp;$B351,'[3]产值及收款计划（2026）'!$A:$A&amp;'[3]产值及收款计划（2026）'!$B:$B,'[3]产值及收款计划（2026）'!CI:CI)</f>
        <v>0</v>
      </c>
      <c r="CN351" s="235" cm="1">
        <f t="array" ref="CN351">_xlfn.XLOOKUP($A351&amp;$B351,'[3]产值及收款计划（2026）'!$A:$A&amp;'[3]产值及收款计划（2026）'!$B:$B,'[3]产值及收款计划（2026）'!CJ:CJ)</f>
        <v>0</v>
      </c>
      <c r="CO351" s="235" cm="1">
        <f t="array" ref="CO351">_xlfn.XLOOKUP($A351&amp;$B351,'[3]产值及收款计划（2026）'!$A:$A&amp;'[3]产值及收款计划（2026）'!$B:$B,'[3]产值及收款计划（2026）'!CK:CK)</f>
        <v>0</v>
      </c>
      <c r="CP351" s="235" cm="1">
        <f t="array" ref="CP351">_xlfn.XLOOKUP($A351&amp;$B351,'[3]产值及收款计划（2026）'!$A:$A&amp;'[3]产值及收款计划（2026）'!$B:$B,'[3]产值及收款计划（2026）'!CL:CL)</f>
        <v>0</v>
      </c>
      <c r="DE351" s="235" cm="1">
        <f t="array" ref="DE351">_xlfn.XLOOKUP($A351&amp;$B351,'[3]产值及收款计划（2026）'!$A:$A&amp;'[3]产值及收款计划（2026）'!$B:$B,'[3]产值及收款计划（2026）'!DA:DA)</f>
        <v>0</v>
      </c>
      <c r="DF351" s="235" cm="1">
        <f t="array" ref="DF351">_xlfn.XLOOKUP($A351&amp;$B351,'[3]产值及收款计划（2026）'!$A:$A&amp;'[3]产值及收款计划（2026）'!$B:$B,'[3]产值及收款计划（2026）'!DB:DB)</f>
        <v>0</v>
      </c>
      <c r="DG351" s="235" cm="1">
        <f t="array" ref="DG351">_xlfn.XLOOKUP($A351&amp;$B351,'[3]产值及收款计划（2026）'!$A:$A&amp;'[3]产值及收款计划（2026）'!$B:$B,'[3]产值及收款计划（2026）'!DC:DC)</f>
        <v>0</v>
      </c>
      <c r="DH351" s="235" cm="1">
        <f t="array" ref="DH351">_xlfn.XLOOKUP($A351&amp;$B351,'[3]产值及收款计划（2026）'!$A:$A&amp;'[3]产值及收款计划（2026）'!$B:$B,'[3]产值及收款计划（2026）'!DD:DD)</f>
        <v>0</v>
      </c>
      <c r="DI351" s="235" cm="1">
        <f t="array" ref="DI351">_xlfn.XLOOKUP($A351&amp;$B351,'[3]产值及收款计划（2026）'!$A:$A&amp;'[3]产值及收款计划（2026）'!$B:$B,'[3]产值及收款计划（2026）'!DE:DE)</f>
        <v>0</v>
      </c>
      <c r="DJ351" s="235" cm="1">
        <f t="array" ref="DJ351">_xlfn.XLOOKUP($A351&amp;$B351,'[3]产值及收款计划（2026）'!$A:$A&amp;'[3]产值及收款计划（2026）'!$B:$B,'[3]产值及收款计划（2026）'!DF:DF)</f>
        <v>0</v>
      </c>
      <c r="DK351" s="235" cm="1">
        <f t="array" ref="DK351">_xlfn.XLOOKUP($A351&amp;$B351,'[3]产值及收款计划（2026）'!$A:$A&amp;'[3]产值及收款计划（2026）'!$B:$B,'[3]产值及收款计划（2026）'!DG:DG)</f>
        <v>0</v>
      </c>
      <c r="DL351" s="235" cm="1">
        <f t="array" ref="DL351">_xlfn.XLOOKUP($A351&amp;$B351,'[3]产值及收款计划（2026）'!$A:$A&amp;'[3]产值及收款计划（2026）'!$B:$B,'[3]产值及收款计划（2026）'!DH:DH)</f>
        <v>0</v>
      </c>
      <c r="DM351" s="235" cm="1">
        <f t="array" ref="DM351">_xlfn.XLOOKUP($A351&amp;$B351,'[3]产值及收款计划（2026）'!$A:$A&amp;'[3]产值及收款计划（2026）'!$B:$B,'[3]产值及收款计划（2026）'!DI:DI)</f>
        <v>0</v>
      </c>
      <c r="DN351" s="235" cm="1">
        <f t="array" ref="DN351">_xlfn.XLOOKUP($A351&amp;$B351,'[3]产值及收款计划（2026）'!$A:$A&amp;'[3]产值及收款计划（2026）'!$B:$B,'[3]产值及收款计划（2026）'!DJ:DJ)</f>
        <v>0</v>
      </c>
      <c r="DO351" s="235" cm="1">
        <f t="array" ref="DO351">_xlfn.XLOOKUP($A351&amp;$B351,'[3]产值及收款计划（2026）'!$A:$A&amp;'[3]产值及收款计划（2026）'!$B:$B,'[3]产值及收款计划（2026）'!DK:DK)</f>
        <v>0</v>
      </c>
      <c r="DP351" s="235" cm="1">
        <f t="array" ref="DP351">_xlfn.XLOOKUP($A351&amp;$B351,'[3]产值及收款计划（2026）'!$A:$A&amp;'[3]产值及收款计划（2026）'!$B:$B,'[3]产值及收款计划（2026）'!DL:DL)</f>
        <v>0</v>
      </c>
      <c r="DQ351" s="243"/>
      <c r="DR351" s="229"/>
    </row>
    <row r="352" ht="20.25" spans="1:122">
      <c r="A352" s="233">
        <f t="shared" si="22"/>
        <v>60</v>
      </c>
      <c r="B352" s="233" t="s">
        <v>27</v>
      </c>
      <c r="C352" s="234" t="str" cm="1">
        <f t="array" ref="C352">_xlfn.XLOOKUP($A352&amp;$B352,'[3]产值及收款计划（2026）'!$A:$A&amp;'[3]产值及收款计划（2026）'!$B:$B,'[3]产值及收款计划（2026）'!C:C)</f>
        <v>C0CJSG-FW-T-2025112</v>
      </c>
      <c r="D352" s="234" t="str" cm="1">
        <f t="array" ref="D352">_xlfn.XLOOKUP($A352&amp;$B352,'[3]产值及收款计划（2026）'!$A:$A&amp;'[3]产值及收款计划（2026）'!$B:$B,'[3]产值及收款计划（2026）'!D:D)</f>
        <v>2025年建元财务综合管理信息系统实施服务</v>
      </c>
      <c r="E352" s="235" cm="1">
        <f t="array" ref="E352">_xlfn.XLOOKUP($A352&amp;$B352,'[3]产值及收款计划（2026）'!$A:$A&amp;'[3]产值及收款计划（2026）'!$B:$B,'[3]产值及收款计划（2026）'!E:E)</f>
        <v>20</v>
      </c>
      <c r="F352" s="235" cm="1">
        <f t="array" ref="F352">_xlfn.XLOOKUP($A352&amp;$B352,'[3]产值及收款计划（2026）'!$A:$A&amp;'[3]产值及收款计划（2026）'!$B:$B,'[3]产值及收款计划（2026）'!F:F)</f>
        <v>20</v>
      </c>
      <c r="G352" s="235" cm="1">
        <f t="array" ref="G352">_xlfn.XLOOKUP($A352&amp;$B352,'[3]产值及收款计划（2026）'!$A:$A&amp;'[3]产值及收款计划（2026）'!$B:$B,'[3]产值及收款计划（2026）'!G:G)</f>
        <v>20</v>
      </c>
      <c r="H352" s="235" cm="1">
        <f t="array" ref="H352">_xlfn.XLOOKUP($A352&amp;$B352,'[3]产值及收款计划（2026）'!$A:$A&amp;'[3]产值及收款计划（2026）'!$B:$B,'[3]产值及收款计划（2026）'!H:H)</f>
        <v>5</v>
      </c>
      <c r="I352" s="236" cm="1">
        <f t="array" ref="I352">_xlfn.XLOOKUP($A352&amp;$B352,'[3]产值及收款计划（2026）'!$A:$A&amp;'[3]产值及收款计划（2026）'!$B:$B,'[3]产值及收款计划（2026）'!I:I)</f>
        <v>0.25</v>
      </c>
      <c r="J352" s="237" cm="1">
        <f t="array" ref="J352">_xlfn.XLOOKUP($A352&amp;$B352,'[3]产值及收款计划（2026）'!$A:$A&amp;'[3]产值及收款计划（2026）'!$B:$B,'[3]产值及收款计划（2026）'!J:J)</f>
        <v>0.06</v>
      </c>
      <c r="K352" s="235" t="e" cm="1">
        <f t="array" ref="K352">_xlfn.XLOOKUP($A352&amp;$B352,'[3]产值及收款计划（2026）'!$A:$A&amp;'[3]产值及收款计划（2026）'!$B:$B,'[3]产值及收款计划（2026）'!K:K)</f>
        <v>#REF!</v>
      </c>
      <c r="L352" s="235" t="e" cm="1">
        <f t="array" ref="L352">_xlfn.XLOOKUP($A352&amp;$B352,'[3]产值及收款计划（2026）'!$A:$A&amp;'[3]产值及收款计划（2026）'!$B:$B,'[3]产值及收款计划（2026）'!L:L)</f>
        <v>#REF!</v>
      </c>
      <c r="M352" s="235" t="str" cm="1">
        <f t="array" ref="M352">_xlfn.XLOOKUP($A352&amp;$B352,'[3]产值及收款计划（2026）'!$A:$A&amp;'[3]产值及收款计划（2026）'!$B:$B,'[3]产值及收款计划（2026）'!M:M)</f>
        <v>主导</v>
      </c>
      <c r="N352" s="235" cm="1">
        <f t="array" ref="N352">_xlfn.XLOOKUP($A352&amp;$B352,'[3]产值及收款计划（2026）'!$A:$A&amp;'[3]产值及收款计划（2026）'!$B:$B,'[3]产值及收款计划（2026）'!N:N)</f>
        <v>0</v>
      </c>
      <c r="O352" s="235" t="str" cm="1">
        <f t="array" ref="O352">_xlfn.XLOOKUP($A352&amp;$B352,'[3]产值及收款计划（2026）'!$A:$A&amp;'[3]产值及收款计划（2026）'!$B:$B,'[3]产值及收款计划（2026）'!O:O)</f>
        <v>李柏林</v>
      </c>
      <c r="P352" s="234" t="str" cm="1">
        <f t="array" ref="P352">_xlfn.XLOOKUP($A352&amp;$B352,'[3]产值及收款计划（2026）'!$A:$A&amp;'[3]产值及收款计划（2026）'!$B:$B,'[3]产值及收款计划（2026）'!P:P)</f>
        <v>25已完结</v>
      </c>
      <c r="Q352" s="235" t="e" cm="1">
        <f t="array" ref="Q352">_xlfn.XLOOKUP($A352&amp;$B352,'[3]产值及收款计划（2026）'!$A:$A&amp;'[3]产值及收款计划（2026）'!$B:$B,'[3]产值及收款计划（2026）'!Q:Q)</f>
        <v>#REF!</v>
      </c>
      <c r="R352" s="235" t="e" cm="1">
        <f t="array" ref="R352">_xlfn.XLOOKUP($A352&amp;$B352,'[3]产值及收款计划（2026）'!$A:$A&amp;'[3]产值及收款计划（2026）'!$B:$B,'[3]产值及收款计划（2026）'!R:R)</f>
        <v>#REF!</v>
      </c>
      <c r="S352" s="235" t="e" cm="1">
        <f t="array" ref="S352">_xlfn.XLOOKUP($A352&amp;$B352,'[3]产值及收款计划（2026）'!$A:$A&amp;'[3]产值及收款计划（2026）'!$B:$B,'[3]产值及收款计划（2026）'!S:S)</f>
        <v>#REF!</v>
      </c>
      <c r="T352" s="235" cm="1">
        <f t="array" ref="T352">_xlfn.XLOOKUP($A352&amp;$B352,'[3]产值及收款计划（2026）'!$A:$A&amp;'[3]产值及收款计划（2026）'!$B:$B,'[3]产值及收款计划（2026）'!T:T)</f>
        <v>20</v>
      </c>
      <c r="U352" s="235" cm="1">
        <f t="array" ref="U352">_xlfn.XLOOKUP($A352&amp;$B352,'[3]产值及收款计划（2026）'!$A:$A&amp;'[3]产值及收款计划（2026）'!$B:$B,'[3]产值及收款计划（2026）'!U:U)</f>
        <v>0</v>
      </c>
      <c r="V352" s="235" cm="1">
        <f t="array" ref="V352">_xlfn.XLOOKUP($A352&amp;$B352,'[3]产值及收款计划（2026）'!$A:$A&amp;'[3]产值及收款计划（2026）'!$B:$B,'[3]产值及收款计划（2026）'!V:V)</f>
        <v>0</v>
      </c>
      <c r="W352" s="235" t="e" cm="1">
        <f t="array" ref="W352">_xlfn.XLOOKUP($A352&amp;$B352,'[3]产值及收款计划（2026）'!$A:$A&amp;'[3]产值及收款计划（2026）'!$B:$B,'[3]产值及收款计划（2026）'!W:W)</f>
        <v>#REF!</v>
      </c>
      <c r="X352" s="235" t="e" cm="1">
        <f t="array" ref="X352">_xlfn.XLOOKUP($A352&amp;$B352,'[3]产值及收款计划（2026）'!$A:$A&amp;'[3]产值及收款计划（2026）'!$B:$B,'[3]产值及收款计划（2026）'!X:X)</f>
        <v>#REF!</v>
      </c>
      <c r="Y352" s="235" t="e" cm="1">
        <f t="array" ref="Y352">_xlfn.XLOOKUP($A352&amp;$B352,'[3]产值及收款计划（2026）'!$A:$A&amp;'[3]产值及收款计划（2026）'!$B:$B,'[3]产值及收款计划（2026）'!Y:Y)</f>
        <v>#REF!</v>
      </c>
      <c r="Z352" s="235" t="e" cm="1">
        <f t="array" ref="Z352">_xlfn.XLOOKUP($A352&amp;$B352,'[3]产值及收款计划（2026）'!$A:$A&amp;'[3]产值及收款计划（2026）'!$B:$B,'[3]产值及收款计划（2026）'!Z:Z)</f>
        <v>#REF!</v>
      </c>
      <c r="AA352" s="235" cm="1">
        <f t="array" ref="AA352">_xlfn.XLOOKUP($A352&amp;$B352,'[3]产值及收款计划（2026）'!$A:$A&amp;'[3]产值及收款计划（2026）'!$B:$B,'[3]产值及收款计划（2026）'!AA:AA)</f>
        <v>0</v>
      </c>
      <c r="AB352" s="235" cm="1">
        <f t="array" ref="AB352">_xlfn.XLOOKUP($A352&amp;$B352,'[3]产值及收款计划（2026）'!$A:$A&amp;'[3]产值及收款计划（2026）'!$B:$B,'[3]产值及收款计划（2026）'!AB:AB)</f>
        <v>0</v>
      </c>
      <c r="AC352" s="235" cm="1">
        <f t="array" ref="AC352">_xlfn.XLOOKUP($A352&amp;$B352,'[3]产值及收款计划（2026）'!$A:$A&amp;'[3]产值及收款计划（2026）'!$B:$B,'[3]产值及收款计划（2026）'!AC:AC)</f>
        <v>0</v>
      </c>
      <c r="AD352" s="235" cm="1">
        <f t="array" ref="AD352">_xlfn.XLOOKUP($A352&amp;$B352,'[3]产值及收款计划（2026）'!$A:$A&amp;'[3]产值及收款计划（2026）'!$B:$B,'[3]产值及收款计划（2026）'!AD:AD)</f>
        <v>0</v>
      </c>
      <c r="AE352" s="235" cm="1">
        <f t="array" ref="AE352">_xlfn.XLOOKUP($A352&amp;$B352,'[3]产值及收款计划（2026）'!$A:$A&amp;'[3]产值及收款计划（2026）'!$B:$B,'[3]产值及收款计划（2026）'!AE:AE)</f>
        <v>0</v>
      </c>
      <c r="AF352" s="235" cm="1">
        <f t="array" ref="AF352">_xlfn.XLOOKUP($A352&amp;$B352,'[3]产值及收款计划（2026）'!$A:$A&amp;'[3]产值及收款计划（2026）'!$B:$B,'[3]产值及收款计划（2026）'!AF:AF)</f>
        <v>0</v>
      </c>
      <c r="AG352" s="235" cm="1">
        <f t="array" ref="AG352">_xlfn.XLOOKUP($A352&amp;$B352,'[3]产值及收款计划（2026）'!$A:$A&amp;'[3]产值及收款计划（2026）'!$B:$B,'[3]产值及收款计划（2026）'!AG:AG)</f>
        <v>0</v>
      </c>
      <c r="AH352" s="235" cm="1">
        <f t="array" ref="AH352">_xlfn.XLOOKUP($A352&amp;$B352,'[3]产值及收款计划（2026）'!$A:$A&amp;'[3]产值及收款计划（2026）'!$B:$B,'[3]产值及收款计划（2026）'!AH:AH)</f>
        <v>0</v>
      </c>
      <c r="AI352" s="235" cm="1">
        <f t="array" ref="AI352">_xlfn.XLOOKUP($A352&amp;$B352,'[3]产值及收款计划（2026）'!$A:$A&amp;'[3]产值及收款计划（2026）'!$B:$B,'[3]产值及收款计划（2026）'!AI:AI)</f>
        <v>0</v>
      </c>
      <c r="AJ352" s="235" cm="1">
        <f t="array" ref="AJ352">_xlfn.XLOOKUP($A352&amp;$B352,'[3]产值及收款计划（2026）'!$A:$A&amp;'[3]产值及收款计划（2026）'!$B:$B,'[3]产值及收款计划（2026）'!AJ:AJ)</f>
        <v>0</v>
      </c>
      <c r="AK352" s="235" cm="1">
        <f t="array" ref="AK352">_xlfn.XLOOKUP($A352&amp;$B352,'[3]产值及收款计划（2026）'!$A:$A&amp;'[3]产值及收款计划（2026）'!$B:$B,'[3]产值及收款计划（2026）'!AK:AK)</f>
        <v>0</v>
      </c>
      <c r="AL352" s="235" cm="1">
        <f t="array" ref="AL352">_xlfn.XLOOKUP($A352&amp;$B352,'[3]产值及收款计划（2026）'!$A:$A&amp;'[3]产值及收款计划（2026）'!$B:$B,'[3]产值及收款计划（2026）'!AL:AL)</f>
        <v>0</v>
      </c>
      <c r="AM352" s="242" cm="1">
        <f t="array" ref="AM352">_xlfn.LET(_xlpm.勾选月份状态数组,TRANSPOSE('PPT(12-15页）-TOP10'!$A$3:$A$14),_xlpm.选择数据区,IF('PPT(12-15页）-TOP10'!$E$3="收款",$BA352:$BL352,$AA352:$AL352),SUM(_xlfn._xlws.FILTER(_xlpm.选择数据区,_xlpm.勾选月份状态数组,"")))</f>
        <v>0</v>
      </c>
      <c r="AN352" s="235" t="e">
        <f>_xlfn.XLOOKUP($C352,应收未收表!$T:$T,应收未收表!AA:AA)</f>
        <v>#N/A</v>
      </c>
      <c r="AO352" s="235" t="e">
        <f>_xlfn.XLOOKUP($C352,应收未收表!$T:$T,应收未收表!AB:AB)</f>
        <v>#N/A</v>
      </c>
      <c r="AP352" s="235" t="e">
        <f>_xlfn.XLOOKUP($C352,应收未收表!$T:$T,应收未收表!AC:AC)</f>
        <v>#N/A</v>
      </c>
      <c r="AQ352" s="235" t="e">
        <f>_xlfn.XLOOKUP($C352,应收未收表!$T:$T,应收未收表!AE:AE)</f>
        <v>#N/A</v>
      </c>
      <c r="AR352" s="235" t="e">
        <f>_xlfn.XLOOKUP($C352,应收未收表!$T:$T,应收未收表!AF:AF)</f>
        <v>#N/A</v>
      </c>
      <c r="AS352" s="235" t="e" cm="1">
        <f t="array" ref="AS352">_xlfn.XLOOKUP($A352&amp;$B352,'[3]产值及收款计划（2026）'!$A:$A&amp;'[3]产值及收款计划（2026）'!$B:$B,'[3]产值及收款计划（2026）'!AS:AS)</f>
        <v>#REF!</v>
      </c>
      <c r="AT352" s="235" t="e" cm="1">
        <f t="array" ref="AT352">_xlfn.XLOOKUP($A352&amp;$B352,'[3]产值及收款计划（2026）'!$A:$A&amp;'[3]产值及收款计划（2026）'!$B:$B,'[3]产值及收款计划（2026）'!AT:AT)</f>
        <v>#REF!</v>
      </c>
      <c r="AU352" s="235" t="e" cm="1">
        <f t="array" ref="AU352">_xlfn.XLOOKUP($A352&amp;$B352,'[3]产值及收款计划（2026）'!$A:$A&amp;'[3]产值及收款计划（2026）'!$B:$B,'[3]产值及收款计划（2026）'!AU:AU)</f>
        <v>#REF!</v>
      </c>
      <c r="AV352" s="235" t="e" cm="1">
        <f t="array" ref="AV352">_xlfn.XLOOKUP($A352&amp;$B352,'[3]产值及收款计划（2026）'!$A:$A&amp;'[3]产值及收款计划（2026）'!$B:$B,'[3]产值及收款计划（2026）'!AV:AV)</f>
        <v>#REF!</v>
      </c>
      <c r="AW352" s="235" cm="1">
        <f t="array" ref="AW352">_xlfn.XLOOKUP($A352&amp;$B352,'[3]产值及收款计划（2026）'!$A:$A&amp;'[3]产值及收款计划（2026）'!$B:$B,'[3]产值及收款计划（2026）'!AW:AW)</f>
        <v>0</v>
      </c>
      <c r="AX352" s="235" cm="1">
        <f t="array" ref="AX352">_xlfn.XLOOKUP($A352&amp;$B352,'[3]产值及收款计划（2026）'!$A:$A&amp;'[3]产值及收款计划（2026）'!$B:$B,'[3]产值及收款计划（2026）'!AX:AX)</f>
        <v>20</v>
      </c>
      <c r="AY352" s="235" cm="1">
        <f t="array" ref="AY352">_xlfn.XLOOKUP($A352&amp;$B352,'[3]产值及收款计划（2026）'!$A:$A&amp;'[3]产值及收款计划（2026）'!$B:$B,'[3]产值及收款计划（2026）'!AY:AY)</f>
        <v>0</v>
      </c>
      <c r="AZ352" s="235" cm="1">
        <f t="array" ref="AZ352">_xlfn.XLOOKUP($A352&amp;$B352,'[3]产值及收款计划（2026）'!$A:$A&amp;'[3]产值及收款计划（2026）'!$B:$B,'[3]产值及收款计划（2026）'!AZ:AZ)</f>
        <v>0</v>
      </c>
      <c r="BA352" s="235" cm="1">
        <f t="array" ref="BA352">_xlfn.XLOOKUP($A352&amp;$B352,'[3]产值及收款计划（2026）'!$A:$A&amp;'[3]产值及收款计划（2026）'!$B:$B,'[3]产值及收款计划（2026）'!BA:BA)</f>
        <v>18</v>
      </c>
      <c r="BB352" s="235" cm="1">
        <f t="array" ref="BB352">_xlfn.XLOOKUP($A352&amp;$B352,'[3]产值及收款计划（2026）'!$A:$A&amp;'[3]产值及收款计划（2026）'!$B:$B,'[3]产值及收款计划（2026）'!BB:BB)</f>
        <v>20</v>
      </c>
      <c r="BC352" s="235" cm="1">
        <f t="array" ref="BC352">_xlfn.XLOOKUP($A352&amp;$B352,'[3]产值及收款计划（2026）'!$A:$A&amp;'[3]产值及收款计划（2026）'!$B:$B,'[3]产值及收款计划（2026）'!BC:BC)</f>
        <v>0</v>
      </c>
      <c r="BD352" s="235" cm="1">
        <f t="array" ref="BD352">_xlfn.XLOOKUP($A352&amp;$B352,'[3]产值及收款计划（2026）'!$A:$A&amp;'[3]产值及收款计划（2026）'!$B:$B,'[3]产值及收款计划（2026）'!BD:BD)</f>
        <v>0</v>
      </c>
      <c r="BE352" s="235" cm="1">
        <f t="array" ref="BE352">_xlfn.XLOOKUP($A352&amp;$B352,'[3]产值及收款计划（2026）'!$A:$A&amp;'[3]产值及收款计划（2026）'!$B:$B,'[3]产值及收款计划（2026）'!BE:BE)</f>
        <v>0</v>
      </c>
      <c r="BF352" s="235" cm="1">
        <f t="array" ref="BF352">_xlfn.XLOOKUP($A352&amp;$B352,'[3]产值及收款计划（2026）'!$A:$A&amp;'[3]产值及收款计划（2026）'!$B:$B,'[3]产值及收款计划（2026）'!BF:BF)</f>
        <v>0</v>
      </c>
      <c r="BG352" s="235" cm="1">
        <f t="array" ref="BG352">_xlfn.XLOOKUP($A352&amp;$B352,'[3]产值及收款计划（2026）'!$A:$A&amp;'[3]产值及收款计划（2026）'!$B:$B,'[3]产值及收款计划（2026）'!BG:BG)</f>
        <v>0</v>
      </c>
      <c r="BH352" s="235" cm="1">
        <f t="array" ref="BH352">_xlfn.XLOOKUP($A352&amp;$B352,'[3]产值及收款计划（2026）'!$A:$A&amp;'[3]产值及收款计划（2026）'!$B:$B,'[3]产值及收款计划（2026）'!BH:BH)</f>
        <v>0</v>
      </c>
      <c r="BI352" s="235" cm="1">
        <f t="array" ref="BI352">_xlfn.XLOOKUP($A352&amp;$B352,'[3]产值及收款计划（2026）'!$A:$A&amp;'[3]产值及收款计划（2026）'!$B:$B,'[3]产值及收款计划（2026）'!BI:BI)</f>
        <v>0</v>
      </c>
      <c r="BJ352" s="235" cm="1">
        <f t="array" ref="BJ352">_xlfn.XLOOKUP($A352&amp;$B352,'[3]产值及收款计划（2026）'!$A:$A&amp;'[3]产值及收款计划（2026）'!$B:$B,'[3]产值及收款计划（2026）'!BJ:BJ)</f>
        <v>0</v>
      </c>
      <c r="BK352" s="235" cm="1">
        <f t="array" ref="BK352">_xlfn.XLOOKUP($A352&amp;$B352,'[3]产值及收款计划（2026）'!$A:$A&amp;'[3]产值及收款计划（2026）'!$B:$B,'[3]产值及收款计划（2026）'!BK:BK)</f>
        <v>0</v>
      </c>
      <c r="BL352" s="235" cm="1">
        <f t="array" ref="BL352">_xlfn.XLOOKUP($A352&amp;$B352,'[3]产值及收款计划（2026）'!$A:$A&amp;'[3]产值及收款计划（2026）'!$B:$B,'[3]产值及收款计划（2026）'!BL:BL)</f>
        <v>0</v>
      </c>
      <c r="BM352" s="235"/>
      <c r="BN352" s="235"/>
      <c r="BO352" s="235"/>
      <c r="BP352" s="235"/>
      <c r="BQ352" s="235" t="e">
        <f>_xlfn.XLOOKUP($C352,应收未收表!$AJ:$AJ,应收未收表!AK:AK)</f>
        <v>#N/A</v>
      </c>
      <c r="BR352" s="235" t="e">
        <f>_xlfn.XLOOKUP($C352,应收未收表!$AJ:$AJ,应收未收表!AL:AL)</f>
        <v>#N/A</v>
      </c>
      <c r="BS352" s="235" t="e">
        <f>_xlfn.XLOOKUP($C352,应收未收表!$AJ:$AJ,应收未收表!AM:AM)</f>
        <v>#N/A</v>
      </c>
      <c r="BT352" s="235" t="e">
        <f>_xlfn.XLOOKUP($C352,应收未收表!$AJ:$AJ,应收未收表!AN:AN)</f>
        <v>#N/A</v>
      </c>
      <c r="BU352" s="234" t="str" cm="1">
        <f t="array" ref="BU352">_xlfn.XLOOKUP($A352&amp;$B352,'[3]产值及收款计划（2026）'!$A:$A&amp;'[3]产值及收款计划（2026）'!$B:$B,'[3]产值及收款计划（2026）'!BQ:BQ)</f>
        <v>上海建元财务管理有限公司</v>
      </c>
      <c r="BV352" s="235" t="e" cm="1">
        <f t="array" ref="BV352">_xlfn.XLOOKUP($A352&amp;$B352,'[3]产值及收款计划（2026）'!$A:$A&amp;'[3]产值及收款计划（2026）'!$B:$B,'[3]产值及收款计划（2026）'!BR:BR)</f>
        <v>#REF!</v>
      </c>
      <c r="CE352" s="235" cm="1">
        <f t="array" ref="CE352">_xlfn.XLOOKUP($A352&amp;$B352,'[3]产值及收款计划（2026）'!$A:$A&amp;'[3]产值及收款计划（2026）'!$B:$B,'[3]产值及收款计划（2026）'!CA:CA)</f>
        <v>0</v>
      </c>
      <c r="CF352" s="235" cm="1">
        <f t="array" ref="CF352">_xlfn.XLOOKUP($A352&amp;$B352,'[3]产值及收款计划（2026）'!$A:$A&amp;'[3]产值及收款计划（2026）'!$B:$B,'[3]产值及收款计划（2026）'!CB:CB)</f>
        <v>0</v>
      </c>
      <c r="CG352" s="235" cm="1">
        <f t="array" ref="CG352">_xlfn.XLOOKUP($A352&amp;$B352,'[3]产值及收款计划（2026）'!$A:$A&amp;'[3]产值及收款计划（2026）'!$B:$B,'[3]产值及收款计划（2026）'!CC:CC)</f>
        <v>0</v>
      </c>
      <c r="CH352" s="235" cm="1">
        <f t="array" ref="CH352">_xlfn.XLOOKUP($A352&amp;$B352,'[3]产值及收款计划（2026）'!$A:$A&amp;'[3]产值及收款计划（2026）'!$B:$B,'[3]产值及收款计划（2026）'!CD:CD)</f>
        <v>0</v>
      </c>
      <c r="CI352" s="235" cm="1">
        <f t="array" ref="CI352">_xlfn.XLOOKUP($A352&amp;$B352,'[3]产值及收款计划（2026）'!$A:$A&amp;'[3]产值及收款计划（2026）'!$B:$B,'[3]产值及收款计划（2026）'!CE:CE)</f>
        <v>0</v>
      </c>
      <c r="CJ352" s="235" cm="1">
        <f t="array" ref="CJ352">_xlfn.XLOOKUP($A352&amp;$B352,'[3]产值及收款计划（2026）'!$A:$A&amp;'[3]产值及收款计划（2026）'!$B:$B,'[3]产值及收款计划（2026）'!CF:CF)</f>
        <v>0</v>
      </c>
      <c r="CK352" s="235" cm="1">
        <f t="array" ref="CK352">_xlfn.XLOOKUP($A352&amp;$B352,'[3]产值及收款计划（2026）'!$A:$A&amp;'[3]产值及收款计划（2026）'!$B:$B,'[3]产值及收款计划（2026）'!CG:CG)</f>
        <v>0</v>
      </c>
      <c r="CL352" s="235" cm="1">
        <f t="array" ref="CL352">_xlfn.XLOOKUP($A352&amp;$B352,'[3]产值及收款计划（2026）'!$A:$A&amp;'[3]产值及收款计划（2026）'!$B:$B,'[3]产值及收款计划（2026）'!CH:CH)</f>
        <v>0</v>
      </c>
      <c r="CM352" s="235" cm="1">
        <f t="array" ref="CM352">_xlfn.XLOOKUP($A352&amp;$B352,'[3]产值及收款计划（2026）'!$A:$A&amp;'[3]产值及收款计划（2026）'!$B:$B,'[3]产值及收款计划（2026）'!CI:CI)</f>
        <v>0</v>
      </c>
      <c r="CN352" s="235" cm="1">
        <f t="array" ref="CN352">_xlfn.XLOOKUP($A352&amp;$B352,'[3]产值及收款计划（2026）'!$A:$A&amp;'[3]产值及收款计划（2026）'!$B:$B,'[3]产值及收款计划（2026）'!CJ:CJ)</f>
        <v>0</v>
      </c>
      <c r="CO352" s="235" cm="1">
        <f t="array" ref="CO352">_xlfn.XLOOKUP($A352&amp;$B352,'[3]产值及收款计划（2026）'!$A:$A&amp;'[3]产值及收款计划（2026）'!$B:$B,'[3]产值及收款计划（2026）'!CK:CK)</f>
        <v>0</v>
      </c>
      <c r="CP352" s="235" cm="1">
        <f t="array" ref="CP352">_xlfn.XLOOKUP($A352&amp;$B352,'[3]产值及收款计划（2026）'!$A:$A&amp;'[3]产值及收款计划（2026）'!$B:$B,'[3]产值及收款计划（2026）'!CL:CL)</f>
        <v>0</v>
      </c>
      <c r="DE352" s="235" cm="1">
        <f t="array" ref="DE352">_xlfn.XLOOKUP($A352&amp;$B352,'[3]产值及收款计划（2026）'!$A:$A&amp;'[3]产值及收款计划（2026）'!$B:$B,'[3]产值及收款计划（2026）'!DA:DA)</f>
        <v>0</v>
      </c>
      <c r="DF352" s="235" cm="1">
        <f t="array" ref="DF352">_xlfn.XLOOKUP($A352&amp;$B352,'[3]产值及收款计划（2026）'!$A:$A&amp;'[3]产值及收款计划（2026）'!$B:$B,'[3]产值及收款计划（2026）'!DB:DB)</f>
        <v>20</v>
      </c>
      <c r="DG352" s="235" cm="1">
        <f t="array" ref="DG352">_xlfn.XLOOKUP($A352&amp;$B352,'[3]产值及收款计划（2026）'!$A:$A&amp;'[3]产值及收款计划（2026）'!$B:$B,'[3]产值及收款计划（2026）'!DC:DC)</f>
        <v>0</v>
      </c>
      <c r="DH352" s="235" cm="1">
        <f t="array" ref="DH352">_xlfn.XLOOKUP($A352&amp;$B352,'[3]产值及收款计划（2026）'!$A:$A&amp;'[3]产值及收款计划（2026）'!$B:$B,'[3]产值及收款计划（2026）'!DD:DD)</f>
        <v>0</v>
      </c>
      <c r="DI352" s="235" cm="1">
        <f t="array" ref="DI352">_xlfn.XLOOKUP($A352&amp;$B352,'[3]产值及收款计划（2026）'!$A:$A&amp;'[3]产值及收款计划（2026）'!$B:$B,'[3]产值及收款计划（2026）'!DE:DE)</f>
        <v>0</v>
      </c>
      <c r="DJ352" s="235" cm="1">
        <f t="array" ref="DJ352">_xlfn.XLOOKUP($A352&amp;$B352,'[3]产值及收款计划（2026）'!$A:$A&amp;'[3]产值及收款计划（2026）'!$B:$B,'[3]产值及收款计划（2026）'!DF:DF)</f>
        <v>0</v>
      </c>
      <c r="DK352" s="235" cm="1">
        <f t="array" ref="DK352">_xlfn.XLOOKUP($A352&amp;$B352,'[3]产值及收款计划（2026）'!$A:$A&amp;'[3]产值及收款计划（2026）'!$B:$B,'[3]产值及收款计划（2026）'!DG:DG)</f>
        <v>0</v>
      </c>
      <c r="DL352" s="235" cm="1">
        <f t="array" ref="DL352">_xlfn.XLOOKUP($A352&amp;$B352,'[3]产值及收款计划（2026）'!$A:$A&amp;'[3]产值及收款计划（2026）'!$B:$B,'[3]产值及收款计划（2026）'!DH:DH)</f>
        <v>0</v>
      </c>
      <c r="DM352" s="235" cm="1">
        <f t="array" ref="DM352">_xlfn.XLOOKUP($A352&amp;$B352,'[3]产值及收款计划（2026）'!$A:$A&amp;'[3]产值及收款计划（2026）'!$B:$B,'[3]产值及收款计划（2026）'!DI:DI)</f>
        <v>0</v>
      </c>
      <c r="DN352" s="235" cm="1">
        <f t="array" ref="DN352">_xlfn.XLOOKUP($A352&amp;$B352,'[3]产值及收款计划（2026）'!$A:$A&amp;'[3]产值及收款计划（2026）'!$B:$B,'[3]产值及收款计划（2026）'!DJ:DJ)</f>
        <v>0</v>
      </c>
      <c r="DO352" s="235" cm="1">
        <f t="array" ref="DO352">_xlfn.XLOOKUP($A352&amp;$B352,'[3]产值及收款计划（2026）'!$A:$A&amp;'[3]产值及收款计划（2026）'!$B:$B,'[3]产值及收款计划（2026）'!DK:DK)</f>
        <v>0</v>
      </c>
      <c r="DP352" s="235" cm="1">
        <f t="array" ref="DP352">_xlfn.XLOOKUP($A352&amp;$B352,'[3]产值及收款计划（2026）'!$A:$A&amp;'[3]产值及收款计划（2026）'!$B:$B,'[3]产值及收款计划（2026）'!DL:DL)</f>
        <v>0</v>
      </c>
      <c r="DQ352" s="243"/>
      <c r="DR352" s="229"/>
    </row>
    <row r="353" ht="20.25" spans="1:122">
      <c r="A353" s="233">
        <f t="shared" si="22"/>
        <v>61</v>
      </c>
      <c r="B353" s="233" t="s">
        <v>27</v>
      </c>
      <c r="C353" s="234" t="str" cm="1">
        <f t="array" ref="C353">_xlfn.XLOOKUP($A353&amp;$B353,'[3]产值及收款计划（2026）'!$A:$A&amp;'[3]产值及收款计划（2026）'!$B:$B,'[3]产值及收款计划（2026）'!C:C)</f>
        <v>C0CJSG-FW-T-2025116</v>
      </c>
      <c r="D353" s="234" t="str" cm="1">
        <f t="array" ref="D353">_xlfn.XLOOKUP($A353&amp;$B353,'[3]产值及收款计划（2026）'!$A:$A&amp;'[3]产值及收款计划（2026）'!$B:$B,'[3]产值及收款计划（2026）'!D:D)</f>
        <v>2025年隧道股份数据中台实施项目</v>
      </c>
      <c r="E353" s="235" cm="1">
        <f t="array" ref="E353">_xlfn.XLOOKUP($A353&amp;$B353,'[3]产值及收款计划（2026）'!$A:$A&amp;'[3]产值及收款计划（2026）'!$B:$B,'[3]产值及收款计划（2026）'!E:E)</f>
        <v>100</v>
      </c>
      <c r="F353" s="235" cm="1">
        <f t="array" ref="F353">_xlfn.XLOOKUP($A353&amp;$B353,'[3]产值及收款计划（2026）'!$A:$A&amp;'[3]产值及收款计划（2026）'!$B:$B,'[3]产值及收款计划（2026）'!F:F)</f>
        <v>100</v>
      </c>
      <c r="G353" s="235" cm="1">
        <f t="array" ref="G353">_xlfn.XLOOKUP($A353&amp;$B353,'[3]产值及收款计划（2026）'!$A:$A&amp;'[3]产值及收款计划（2026）'!$B:$B,'[3]产值及收款计划（2026）'!G:G)</f>
        <v>100</v>
      </c>
      <c r="H353" s="235" cm="1">
        <f t="array" ref="H353">_xlfn.XLOOKUP($A353&amp;$B353,'[3]产值及收款计划（2026）'!$A:$A&amp;'[3]产值及收款计划（2026）'!$B:$B,'[3]产值及收款计划（2026）'!H:H)</f>
        <v>74</v>
      </c>
      <c r="I353" s="236" cm="1">
        <f t="array" ref="I353">_xlfn.XLOOKUP($A353&amp;$B353,'[3]产值及收款计划（2026）'!$A:$A&amp;'[3]产值及收款计划（2026）'!$B:$B,'[3]产值及收款计划（2026）'!I:I)</f>
        <v>0.74</v>
      </c>
      <c r="J353" s="237" cm="1">
        <f t="array" ref="J353">_xlfn.XLOOKUP($A353&amp;$B353,'[3]产值及收款计划（2026）'!$A:$A&amp;'[3]产值及收款计划（2026）'!$B:$B,'[3]产值及收款计划（2026）'!J:J)</f>
        <v>0.06</v>
      </c>
      <c r="K353" s="235" t="e" cm="1">
        <f t="array" ref="K353">_xlfn.XLOOKUP($A353&amp;$B353,'[3]产值及收款计划（2026）'!$A:$A&amp;'[3]产值及收款计划（2026）'!$B:$B,'[3]产值及收款计划（2026）'!K:K)</f>
        <v>#REF!</v>
      </c>
      <c r="L353" s="235" t="e" cm="1">
        <f t="array" ref="L353">_xlfn.XLOOKUP($A353&amp;$B353,'[3]产值及收款计划（2026）'!$A:$A&amp;'[3]产值及收款计划（2026）'!$B:$B,'[3]产值及收款计划（2026）'!L:L)</f>
        <v>#REF!</v>
      </c>
      <c r="M353" s="235" t="str" cm="1">
        <f t="array" ref="M353">_xlfn.XLOOKUP($A353&amp;$B353,'[3]产值及收款计划（2026）'!$A:$A&amp;'[3]产值及收款计划（2026）'!$B:$B,'[3]产值及收款计划（2026）'!M:M)</f>
        <v>主导</v>
      </c>
      <c r="N353" s="235" cm="1">
        <f t="array" ref="N353">_xlfn.XLOOKUP($A353&amp;$B353,'[3]产值及收款计划（2026）'!$A:$A&amp;'[3]产值及收款计划（2026）'!$B:$B,'[3]产值及收款计划（2026）'!N:N)</f>
        <v>0</v>
      </c>
      <c r="O353" s="235" t="str" cm="1">
        <f t="array" ref="O353">_xlfn.XLOOKUP($A353&amp;$B353,'[3]产值及收款计划（2026）'!$A:$A&amp;'[3]产值及收款计划（2026）'!$B:$B,'[3]产值及收款计划（2026）'!O:O)</f>
        <v>刘桐</v>
      </c>
      <c r="P353" s="234" t="str" cm="1">
        <f t="array" ref="P353">_xlfn.XLOOKUP($A353&amp;$B353,'[3]产值及收款计划（2026）'!$A:$A&amp;'[3]产值及收款计划（2026）'!$B:$B,'[3]产值及收款计划（2026）'!P:P)</f>
        <v>在建</v>
      </c>
      <c r="Q353" s="235" t="e" cm="1">
        <f t="array" ref="Q353">_xlfn.XLOOKUP($A353&amp;$B353,'[3]产值及收款计划（2026）'!$A:$A&amp;'[3]产值及收款计划（2026）'!$B:$B,'[3]产值及收款计划（2026）'!Q:Q)</f>
        <v>#REF!</v>
      </c>
      <c r="R353" s="235" t="e" cm="1">
        <f t="array" ref="R353">_xlfn.XLOOKUP($A353&amp;$B353,'[3]产值及收款计划（2026）'!$A:$A&amp;'[3]产值及收款计划（2026）'!$B:$B,'[3]产值及收款计划（2026）'!R:R)</f>
        <v>#REF!</v>
      </c>
      <c r="S353" s="235" t="e" cm="1">
        <f t="array" ref="S353">_xlfn.XLOOKUP($A353&amp;$B353,'[3]产值及收款计划（2026）'!$A:$A&amp;'[3]产值及收款计划（2026）'!$B:$B,'[3]产值及收款计划（2026）'!S:S)</f>
        <v>#REF!</v>
      </c>
      <c r="T353" s="235" cm="1">
        <f t="array" ref="T353">_xlfn.XLOOKUP($A353&amp;$B353,'[3]产值及收款计划（2026）'!$A:$A&amp;'[3]产值及收款计划（2026）'!$B:$B,'[3]产值及收款计划（2026）'!T:T)</f>
        <v>70</v>
      </c>
      <c r="U353" s="235" cm="1">
        <f t="array" ref="U353">_xlfn.XLOOKUP($A353&amp;$B353,'[3]产值及收款计划（2026）'!$A:$A&amp;'[3]产值及收款计划（2026）'!$B:$B,'[3]产值及收款计划（2026）'!U:U)</f>
        <v>30</v>
      </c>
      <c r="V353" s="235" cm="1">
        <f t="array" ref="V353">_xlfn.XLOOKUP($A353&amp;$B353,'[3]产值及收款计划（2026）'!$A:$A&amp;'[3]产值及收款计划（2026）'!$B:$B,'[3]产值及收款计划（2026）'!V:V)</f>
        <v>0</v>
      </c>
      <c r="W353" s="235" t="e" cm="1">
        <f t="array" ref="W353">_xlfn.XLOOKUP($A353&amp;$B353,'[3]产值及收款计划（2026）'!$A:$A&amp;'[3]产值及收款计划（2026）'!$B:$B,'[3]产值及收款计划（2026）'!W:W)</f>
        <v>#REF!</v>
      </c>
      <c r="X353" s="235" t="e" cm="1">
        <f t="array" ref="X353">_xlfn.XLOOKUP($A353&amp;$B353,'[3]产值及收款计划（2026）'!$A:$A&amp;'[3]产值及收款计划（2026）'!$B:$B,'[3]产值及收款计划（2026）'!X:X)</f>
        <v>#REF!</v>
      </c>
      <c r="Y353" s="235" t="e" cm="1">
        <f t="array" ref="Y353">_xlfn.XLOOKUP($A353&amp;$B353,'[3]产值及收款计划（2026）'!$A:$A&amp;'[3]产值及收款计划（2026）'!$B:$B,'[3]产值及收款计划（2026）'!Y:Y)</f>
        <v>#REF!</v>
      </c>
      <c r="Z353" s="235" t="e" cm="1">
        <f t="array" ref="Z353">_xlfn.XLOOKUP($A353&amp;$B353,'[3]产值及收款计划（2026）'!$A:$A&amp;'[3]产值及收款计划（2026）'!$B:$B,'[3]产值及收款计划（2026）'!Z:Z)</f>
        <v>#REF!</v>
      </c>
      <c r="AA353" s="235" cm="1">
        <f t="array" ref="AA353">_xlfn.XLOOKUP($A353&amp;$B353,'[3]产值及收款计划（2026）'!$A:$A&amp;'[3]产值及收款计划（2026）'!$B:$B,'[3]产值及收款计划（2026）'!AA:AA)</f>
        <v>0</v>
      </c>
      <c r="AB353" s="235" cm="1">
        <f t="array" ref="AB353">_xlfn.XLOOKUP($A353&amp;$B353,'[3]产值及收款计划（2026）'!$A:$A&amp;'[3]产值及收款计划（2026）'!$B:$B,'[3]产值及收款计划（2026）'!AB:AB)</f>
        <v>0</v>
      </c>
      <c r="AC353" s="235" cm="1">
        <f t="array" ref="AC353">_xlfn.XLOOKUP($A353&amp;$B353,'[3]产值及收款计划（2026）'!$A:$A&amp;'[3]产值及收款计划（2026）'!$B:$B,'[3]产值及收款计划（2026）'!AC:AC)</f>
        <v>30</v>
      </c>
      <c r="AD353" s="235" cm="1">
        <f t="array" ref="AD353">_xlfn.XLOOKUP($A353&amp;$B353,'[3]产值及收款计划（2026）'!$A:$A&amp;'[3]产值及收款计划（2026）'!$B:$B,'[3]产值及收款计划（2026）'!AD:AD)</f>
        <v>0</v>
      </c>
      <c r="AE353" s="235" cm="1">
        <f t="array" ref="AE353">_xlfn.XLOOKUP($A353&amp;$B353,'[3]产值及收款计划（2026）'!$A:$A&amp;'[3]产值及收款计划（2026）'!$B:$B,'[3]产值及收款计划（2026）'!AE:AE)</f>
        <v>0</v>
      </c>
      <c r="AF353" s="235" cm="1">
        <f t="array" ref="AF353">_xlfn.XLOOKUP($A353&amp;$B353,'[3]产值及收款计划（2026）'!$A:$A&amp;'[3]产值及收款计划（2026）'!$B:$B,'[3]产值及收款计划（2026）'!AF:AF)</f>
        <v>0</v>
      </c>
      <c r="AG353" s="235" cm="1">
        <f t="array" ref="AG353">_xlfn.XLOOKUP($A353&amp;$B353,'[3]产值及收款计划（2026）'!$A:$A&amp;'[3]产值及收款计划（2026）'!$B:$B,'[3]产值及收款计划（2026）'!AG:AG)</f>
        <v>0</v>
      </c>
      <c r="AH353" s="235" cm="1">
        <f t="array" ref="AH353">_xlfn.XLOOKUP($A353&amp;$B353,'[3]产值及收款计划（2026）'!$A:$A&amp;'[3]产值及收款计划（2026）'!$B:$B,'[3]产值及收款计划（2026）'!AH:AH)</f>
        <v>0</v>
      </c>
      <c r="AI353" s="235" cm="1">
        <f t="array" ref="AI353">_xlfn.XLOOKUP($A353&amp;$B353,'[3]产值及收款计划（2026）'!$A:$A&amp;'[3]产值及收款计划（2026）'!$B:$B,'[3]产值及收款计划（2026）'!AI:AI)</f>
        <v>0</v>
      </c>
      <c r="AJ353" s="235" cm="1">
        <f t="array" ref="AJ353">_xlfn.XLOOKUP($A353&amp;$B353,'[3]产值及收款计划（2026）'!$A:$A&amp;'[3]产值及收款计划（2026）'!$B:$B,'[3]产值及收款计划（2026）'!AJ:AJ)</f>
        <v>0</v>
      </c>
      <c r="AK353" s="235" cm="1">
        <f t="array" ref="AK353">_xlfn.XLOOKUP($A353&amp;$B353,'[3]产值及收款计划（2026）'!$A:$A&amp;'[3]产值及收款计划（2026）'!$B:$B,'[3]产值及收款计划（2026）'!AK:AK)</f>
        <v>0</v>
      </c>
      <c r="AL353" s="235" cm="1">
        <f t="array" ref="AL353">_xlfn.XLOOKUP($A353&amp;$B353,'[3]产值及收款计划（2026）'!$A:$A&amp;'[3]产值及收款计划（2026）'!$B:$B,'[3]产值及收款计划（2026）'!AL:AL)</f>
        <v>0</v>
      </c>
      <c r="AM353" s="242" cm="1">
        <f t="array" ref="AM353">_xlfn.LET(_xlpm.勾选月份状态数组,TRANSPOSE('PPT(12-15页）-TOP10'!$A$3:$A$14),_xlpm.选择数据区,IF('PPT(12-15页）-TOP10'!$E$3="收款",$BA353:$BL353,$AA353:$AL353),SUM(_xlfn._xlws.FILTER(_xlpm.选择数据区,_xlpm.勾选月份状态数组,"")))</f>
        <v>0</v>
      </c>
      <c r="AN353" s="235" t="e">
        <f>_xlfn.XLOOKUP($C353,应收未收表!$T:$T,应收未收表!AA:AA)</f>
        <v>#N/A</v>
      </c>
      <c r="AO353" s="235" t="e">
        <f>_xlfn.XLOOKUP($C353,应收未收表!$T:$T,应收未收表!AB:AB)</f>
        <v>#N/A</v>
      </c>
      <c r="AP353" s="235" t="e">
        <f>_xlfn.XLOOKUP($C353,应收未收表!$T:$T,应收未收表!AC:AC)</f>
        <v>#N/A</v>
      </c>
      <c r="AQ353" s="235" t="e">
        <f>_xlfn.XLOOKUP($C353,应收未收表!$T:$T,应收未收表!AE:AE)</f>
        <v>#N/A</v>
      </c>
      <c r="AR353" s="235" t="e">
        <f>_xlfn.XLOOKUP($C353,应收未收表!$T:$T,应收未收表!AF:AF)</f>
        <v>#N/A</v>
      </c>
      <c r="AS353" s="235" t="e" cm="1">
        <f t="array" ref="AS353">_xlfn.XLOOKUP($A353&amp;$B353,'[3]产值及收款计划（2026）'!$A:$A&amp;'[3]产值及收款计划（2026）'!$B:$B,'[3]产值及收款计划（2026）'!AS:AS)</f>
        <v>#REF!</v>
      </c>
      <c r="AT353" s="235" t="e" cm="1">
        <f t="array" ref="AT353">_xlfn.XLOOKUP($A353&amp;$B353,'[3]产值及收款计划（2026）'!$A:$A&amp;'[3]产值及收款计划（2026）'!$B:$B,'[3]产值及收款计划（2026）'!AT:AT)</f>
        <v>#REF!</v>
      </c>
      <c r="AU353" s="235" t="e" cm="1">
        <f t="array" ref="AU353">_xlfn.XLOOKUP($A353&amp;$B353,'[3]产值及收款计划（2026）'!$A:$A&amp;'[3]产值及收款计划（2026）'!$B:$B,'[3]产值及收款计划（2026）'!AU:AU)</f>
        <v>#REF!</v>
      </c>
      <c r="AV353" s="235" t="e" cm="1">
        <f t="array" ref="AV353">_xlfn.XLOOKUP($A353&amp;$B353,'[3]产值及收款计划（2026）'!$A:$A&amp;'[3]产值及收款计划（2026）'!$B:$B,'[3]产值及收款计划（2026）'!AV:AV)</f>
        <v>#REF!</v>
      </c>
      <c r="AW353" s="235" cm="1">
        <f t="array" ref="AW353">_xlfn.XLOOKUP($A353&amp;$B353,'[3]产值及收款计划（2026）'!$A:$A&amp;'[3]产值及收款计划（2026）'!$B:$B,'[3]产值及收款计划（2026）'!AW:AW)</f>
        <v>70</v>
      </c>
      <c r="AX353" s="235" cm="1">
        <f t="array" ref="AX353">_xlfn.XLOOKUP($A353&amp;$B353,'[3]产值及收款计划（2026）'!$A:$A&amp;'[3]产值及收款计划（2026）'!$B:$B,'[3]产值及收款计划（2026）'!AX:AX)</f>
        <v>0</v>
      </c>
      <c r="AY353" s="235" cm="1">
        <f t="array" ref="AY353">_xlfn.XLOOKUP($A353&amp;$B353,'[3]产值及收款计划（2026）'!$A:$A&amp;'[3]产值及收款计划（2026）'!$B:$B,'[3]产值及收款计划（2026）'!AY:AY)</f>
        <v>30</v>
      </c>
      <c r="AZ353" s="235" cm="1">
        <f t="array" ref="AZ353">_xlfn.XLOOKUP($A353&amp;$B353,'[3]产值及收款计划（2026）'!$A:$A&amp;'[3]产值及收款计划（2026）'!$B:$B,'[3]产值及收款计划（2026）'!AZ:AZ)</f>
        <v>30</v>
      </c>
      <c r="BA353" s="235" cm="1">
        <f t="array" ref="BA353">_xlfn.XLOOKUP($A353&amp;$B353,'[3]产值及收款计划（2026）'!$A:$A&amp;'[3]产值及收款计划（2026）'!$B:$B,'[3]产值及收款计划（2026）'!BA:BA)</f>
        <v>0</v>
      </c>
      <c r="BB353" s="235" cm="1">
        <f t="array" ref="BB353">_xlfn.XLOOKUP($A353&amp;$B353,'[3]产值及收款计划（2026）'!$A:$A&amp;'[3]产值及收款计划（2026）'!$B:$B,'[3]产值及收款计划（2026）'!BB:BB)</f>
        <v>0</v>
      </c>
      <c r="BC353" s="235" cm="1">
        <f t="array" ref="BC353">_xlfn.XLOOKUP($A353&amp;$B353,'[3]产值及收款计划（2026）'!$A:$A&amp;'[3]产值及收款计划（2026）'!$B:$B,'[3]产值及收款计划（2026）'!BC:BC)</f>
        <v>0</v>
      </c>
      <c r="BD353" s="235" cm="1">
        <f t="array" ref="BD353">_xlfn.XLOOKUP($A353&amp;$B353,'[3]产值及收款计划（2026）'!$A:$A&amp;'[3]产值及收款计划（2026）'!$B:$B,'[3]产值及收款计划（2026）'!BD:BD)</f>
        <v>30</v>
      </c>
      <c r="BE353" s="235" cm="1">
        <f t="array" ref="BE353">_xlfn.XLOOKUP($A353&amp;$B353,'[3]产值及收款计划（2026）'!$A:$A&amp;'[3]产值及收款计划（2026）'!$B:$B,'[3]产值及收款计划（2026）'!BE:BE)</f>
        <v>0</v>
      </c>
      <c r="BF353" s="235" cm="1">
        <f t="array" ref="BF353">_xlfn.XLOOKUP($A353&amp;$B353,'[3]产值及收款计划（2026）'!$A:$A&amp;'[3]产值及收款计划（2026）'!$B:$B,'[3]产值及收款计划（2026）'!BF:BF)</f>
        <v>0</v>
      </c>
      <c r="BG353" s="235" cm="1">
        <f t="array" ref="BG353">_xlfn.XLOOKUP($A353&amp;$B353,'[3]产值及收款计划（2026）'!$A:$A&amp;'[3]产值及收款计划（2026）'!$B:$B,'[3]产值及收款计划（2026）'!BG:BG)</f>
        <v>0</v>
      </c>
      <c r="BH353" s="235" cm="1">
        <f t="array" ref="BH353">_xlfn.XLOOKUP($A353&amp;$B353,'[3]产值及收款计划（2026）'!$A:$A&amp;'[3]产值及收款计划（2026）'!$B:$B,'[3]产值及收款计划（2026）'!BH:BH)</f>
        <v>0</v>
      </c>
      <c r="BI353" s="235" cm="1">
        <f t="array" ref="BI353">_xlfn.XLOOKUP($A353&amp;$B353,'[3]产值及收款计划（2026）'!$A:$A&amp;'[3]产值及收款计划（2026）'!$B:$B,'[3]产值及收款计划（2026）'!BI:BI)</f>
        <v>0</v>
      </c>
      <c r="BJ353" s="235" cm="1">
        <f t="array" ref="BJ353">_xlfn.XLOOKUP($A353&amp;$B353,'[3]产值及收款计划（2026）'!$A:$A&amp;'[3]产值及收款计划（2026）'!$B:$B,'[3]产值及收款计划（2026）'!BJ:BJ)</f>
        <v>0</v>
      </c>
      <c r="BK353" s="235" cm="1">
        <f t="array" ref="BK353">_xlfn.XLOOKUP($A353&amp;$B353,'[3]产值及收款计划（2026）'!$A:$A&amp;'[3]产值及收款计划（2026）'!$B:$B,'[3]产值及收款计划（2026）'!BK:BK)</f>
        <v>0</v>
      </c>
      <c r="BL353" s="235" cm="1">
        <f t="array" ref="BL353">_xlfn.XLOOKUP($A353&amp;$B353,'[3]产值及收款计划（2026）'!$A:$A&amp;'[3]产值及收款计划（2026）'!$B:$B,'[3]产值及收款计划（2026）'!BL:BL)</f>
        <v>0</v>
      </c>
      <c r="BM353" s="235"/>
      <c r="BN353" s="235"/>
      <c r="BO353" s="235"/>
      <c r="BP353" s="235"/>
      <c r="BQ353" s="235" t="e">
        <f>_xlfn.XLOOKUP($C353,应收未收表!$AJ:$AJ,应收未收表!AK:AK)</f>
        <v>#N/A</v>
      </c>
      <c r="BR353" s="235" t="e">
        <f>_xlfn.XLOOKUP($C353,应收未收表!$AJ:$AJ,应收未收表!AL:AL)</f>
        <v>#N/A</v>
      </c>
      <c r="BS353" s="235" t="e">
        <f>_xlfn.XLOOKUP($C353,应收未收表!$AJ:$AJ,应收未收表!AM:AM)</f>
        <v>#N/A</v>
      </c>
      <c r="BT353" s="235" t="e">
        <f>_xlfn.XLOOKUP($C353,应收未收表!$AJ:$AJ,应收未收表!AN:AN)</f>
        <v>#N/A</v>
      </c>
      <c r="BU353" s="234" t="str" cm="1">
        <f t="array" ref="BU353">_xlfn.XLOOKUP($A353&amp;$B353,'[3]产值及收款计划（2026）'!$A:$A&amp;'[3]产值及收款计划（2026）'!$B:$B,'[3]产值及收款计划（2026）'!BQ:BQ)</f>
        <v>上海隧道工程股份有限公司</v>
      </c>
      <c r="BV353" s="235" t="e" cm="1">
        <f t="array" ref="BV353">_xlfn.XLOOKUP($A353&amp;$B353,'[3]产值及收款计划（2026）'!$A:$A&amp;'[3]产值及收款计划（2026）'!$B:$B,'[3]产值及收款计划（2026）'!BR:BR)</f>
        <v>#REF!</v>
      </c>
      <c r="CE353" s="235" cm="1">
        <f t="array" ref="CE353">_xlfn.XLOOKUP($A353&amp;$B353,'[3]产值及收款计划（2026）'!$A:$A&amp;'[3]产值及收款计划（2026）'!$B:$B,'[3]产值及收款计划（2026）'!CA:CA)</f>
        <v>0</v>
      </c>
      <c r="CF353" s="235" cm="1">
        <f t="array" ref="CF353">_xlfn.XLOOKUP($A353&amp;$B353,'[3]产值及收款计划（2026）'!$A:$A&amp;'[3]产值及收款计划（2026）'!$B:$B,'[3]产值及收款计划（2026）'!CB:CB)</f>
        <v>0</v>
      </c>
      <c r="CG353" s="235" cm="1">
        <f t="array" ref="CG353">_xlfn.XLOOKUP($A353&amp;$B353,'[3]产值及收款计划（2026）'!$A:$A&amp;'[3]产值及收款计划（2026）'!$B:$B,'[3]产值及收款计划（2026）'!CC:CC)</f>
        <v>30</v>
      </c>
      <c r="CH353" s="235" cm="1">
        <f t="array" ref="CH353">_xlfn.XLOOKUP($A353&amp;$B353,'[3]产值及收款计划（2026）'!$A:$A&amp;'[3]产值及收款计划（2026）'!$B:$B,'[3]产值及收款计划（2026）'!CD:CD)</f>
        <v>0</v>
      </c>
      <c r="CI353" s="235" cm="1">
        <f t="array" ref="CI353">_xlfn.XLOOKUP($A353&amp;$B353,'[3]产值及收款计划（2026）'!$A:$A&amp;'[3]产值及收款计划（2026）'!$B:$B,'[3]产值及收款计划（2026）'!CE:CE)</f>
        <v>0</v>
      </c>
      <c r="CJ353" s="235" cm="1">
        <f t="array" ref="CJ353">_xlfn.XLOOKUP($A353&amp;$B353,'[3]产值及收款计划（2026）'!$A:$A&amp;'[3]产值及收款计划（2026）'!$B:$B,'[3]产值及收款计划（2026）'!CF:CF)</f>
        <v>0</v>
      </c>
      <c r="CK353" s="235" cm="1">
        <f t="array" ref="CK353">_xlfn.XLOOKUP($A353&amp;$B353,'[3]产值及收款计划（2026）'!$A:$A&amp;'[3]产值及收款计划（2026）'!$B:$B,'[3]产值及收款计划（2026）'!CG:CG)</f>
        <v>0</v>
      </c>
      <c r="CL353" s="235" cm="1">
        <f t="array" ref="CL353">_xlfn.XLOOKUP($A353&amp;$B353,'[3]产值及收款计划（2026）'!$A:$A&amp;'[3]产值及收款计划（2026）'!$B:$B,'[3]产值及收款计划（2026）'!CH:CH)</f>
        <v>0</v>
      </c>
      <c r="CM353" s="235" cm="1">
        <f t="array" ref="CM353">_xlfn.XLOOKUP($A353&amp;$B353,'[3]产值及收款计划（2026）'!$A:$A&amp;'[3]产值及收款计划（2026）'!$B:$B,'[3]产值及收款计划（2026）'!CI:CI)</f>
        <v>0</v>
      </c>
      <c r="CN353" s="235" cm="1">
        <f t="array" ref="CN353">_xlfn.XLOOKUP($A353&amp;$B353,'[3]产值及收款计划（2026）'!$A:$A&amp;'[3]产值及收款计划（2026）'!$B:$B,'[3]产值及收款计划（2026）'!CJ:CJ)</f>
        <v>0</v>
      </c>
      <c r="CO353" s="235" cm="1">
        <f t="array" ref="CO353">_xlfn.XLOOKUP($A353&amp;$B353,'[3]产值及收款计划（2026）'!$A:$A&amp;'[3]产值及收款计划（2026）'!$B:$B,'[3]产值及收款计划（2026）'!CK:CK)</f>
        <v>0</v>
      </c>
      <c r="CP353" s="235" cm="1">
        <f t="array" ref="CP353">_xlfn.XLOOKUP($A353&amp;$B353,'[3]产值及收款计划（2026）'!$A:$A&amp;'[3]产值及收款计划（2026）'!$B:$B,'[3]产值及收款计划（2026）'!CL:CL)</f>
        <v>0</v>
      </c>
      <c r="DE353" s="235" cm="1">
        <f t="array" ref="DE353">_xlfn.XLOOKUP($A353&amp;$B353,'[3]产值及收款计划（2026）'!$A:$A&amp;'[3]产值及收款计划（2026）'!$B:$B,'[3]产值及收款计划（2026）'!DA:DA)</f>
        <v>0</v>
      </c>
      <c r="DF353" s="235" cm="1">
        <f t="array" ref="DF353">_xlfn.XLOOKUP($A353&amp;$B353,'[3]产值及收款计划（2026）'!$A:$A&amp;'[3]产值及收款计划（2026）'!$B:$B,'[3]产值及收款计划（2026）'!DB:DB)</f>
        <v>0</v>
      </c>
      <c r="DG353" s="235" cm="1">
        <f t="array" ref="DG353">_xlfn.XLOOKUP($A353&amp;$B353,'[3]产值及收款计划（2026）'!$A:$A&amp;'[3]产值及收款计划（2026）'!$B:$B,'[3]产值及收款计划（2026）'!DC:DC)</f>
        <v>0</v>
      </c>
      <c r="DH353" s="235" cm="1">
        <f t="array" ref="DH353">_xlfn.XLOOKUP($A353&amp;$B353,'[3]产值及收款计划（2026）'!$A:$A&amp;'[3]产值及收款计划（2026）'!$B:$B,'[3]产值及收款计划（2026）'!DD:DD)</f>
        <v>0</v>
      </c>
      <c r="DI353" s="235" cm="1">
        <f t="array" ref="DI353">_xlfn.XLOOKUP($A353&amp;$B353,'[3]产值及收款计划（2026）'!$A:$A&amp;'[3]产值及收款计划（2026）'!$B:$B,'[3]产值及收款计划（2026）'!DE:DE)</f>
        <v>0</v>
      </c>
      <c r="DJ353" s="235" cm="1">
        <f t="array" ref="DJ353">_xlfn.XLOOKUP($A353&amp;$B353,'[3]产值及收款计划（2026）'!$A:$A&amp;'[3]产值及收款计划（2026）'!$B:$B,'[3]产值及收款计划（2026）'!DF:DF)</f>
        <v>0</v>
      </c>
      <c r="DK353" s="235" cm="1">
        <f t="array" ref="DK353">_xlfn.XLOOKUP($A353&amp;$B353,'[3]产值及收款计划（2026）'!$A:$A&amp;'[3]产值及收款计划（2026）'!$B:$B,'[3]产值及收款计划（2026）'!DG:DG)</f>
        <v>0</v>
      </c>
      <c r="DL353" s="235" cm="1">
        <f t="array" ref="DL353">_xlfn.XLOOKUP($A353&amp;$B353,'[3]产值及收款计划（2026）'!$A:$A&amp;'[3]产值及收款计划（2026）'!$B:$B,'[3]产值及收款计划（2026）'!DH:DH)</f>
        <v>0</v>
      </c>
      <c r="DM353" s="235" cm="1">
        <f t="array" ref="DM353">_xlfn.XLOOKUP($A353&amp;$B353,'[3]产值及收款计划（2026）'!$A:$A&amp;'[3]产值及收款计划（2026）'!$B:$B,'[3]产值及收款计划（2026）'!DI:DI)</f>
        <v>0</v>
      </c>
      <c r="DN353" s="235" cm="1">
        <f t="array" ref="DN353">_xlfn.XLOOKUP($A353&amp;$B353,'[3]产值及收款计划（2026）'!$A:$A&amp;'[3]产值及收款计划（2026）'!$B:$B,'[3]产值及收款计划（2026）'!DJ:DJ)</f>
        <v>0</v>
      </c>
      <c r="DO353" s="235" cm="1">
        <f t="array" ref="DO353">_xlfn.XLOOKUP($A353&amp;$B353,'[3]产值及收款计划（2026）'!$A:$A&amp;'[3]产值及收款计划（2026）'!$B:$B,'[3]产值及收款计划（2026）'!DK:DK)</f>
        <v>0</v>
      </c>
      <c r="DP353" s="235" cm="1">
        <f t="array" ref="DP353">_xlfn.XLOOKUP($A353&amp;$B353,'[3]产值及收款计划（2026）'!$A:$A&amp;'[3]产值及收款计划（2026）'!$B:$B,'[3]产值及收款计划（2026）'!DL:DL)</f>
        <v>0</v>
      </c>
      <c r="DQ353" s="243"/>
      <c r="DR353" s="229"/>
    </row>
    <row r="354" ht="20.25" spans="1:122">
      <c r="A354" s="233">
        <f t="shared" si="22"/>
        <v>62</v>
      </c>
      <c r="B354" s="233" t="s">
        <v>27</v>
      </c>
      <c r="C354" s="234" t="str" cm="1">
        <f t="array" ref="C354">_xlfn.XLOOKUP($A354&amp;$B354,'[3]产值及收款计划（2026）'!$A:$A&amp;'[3]产值及收款计划（2026）'!$B:$B,'[3]产值及收款计划（2026）'!C:C)</f>
        <v>C0CJSG-FW-T-2025124</v>
      </c>
      <c r="D354" s="234" t="str" cm="1">
        <f t="array" ref="D354">_xlfn.XLOOKUP($A354&amp;$B354,'[3]产值及收款计划（2026）'!$A:$A&amp;'[3]产值及收款计划（2026）'!$B:$B,'[3]产值及收款计划（2026）'!D:D)</f>
        <v>2026年隧道股份数据挖掘FineBI软件订阅及账号采购</v>
      </c>
      <c r="E354" s="235" cm="1">
        <f t="array" ref="E354">_xlfn.XLOOKUP($A354&amp;$B354,'[3]产值及收款计划（2026）'!$A:$A&amp;'[3]产值及收款计划（2026）'!$B:$B,'[3]产值及收款计划（2026）'!E:E)</f>
        <v>27</v>
      </c>
      <c r="F354" s="235" cm="1">
        <f t="array" ref="F354">_xlfn.XLOOKUP($A354&amp;$B354,'[3]产值及收款计划（2026）'!$A:$A&amp;'[3]产值及收款计划（2026）'!$B:$B,'[3]产值及收款计划（2026）'!F:F)</f>
        <v>27</v>
      </c>
      <c r="G354" s="235" cm="1">
        <f t="array" ref="G354">_xlfn.XLOOKUP($A354&amp;$B354,'[3]产值及收款计划（2026）'!$A:$A&amp;'[3]产值及收款计划（2026）'!$B:$B,'[3]产值及收款计划（2026）'!G:G)</f>
        <v>27</v>
      </c>
      <c r="H354" s="235" cm="1">
        <f t="array" ref="H354">_xlfn.XLOOKUP($A354&amp;$B354,'[3]产值及收款计划（2026）'!$A:$A&amp;'[3]产值及收款计划（2026）'!$B:$B,'[3]产值及收款计划（2026）'!H:H)</f>
        <v>2.4</v>
      </c>
      <c r="I354" s="236" cm="1">
        <f t="array" ref="I354">_xlfn.XLOOKUP($A354&amp;$B354,'[3]产值及收款计划（2026）'!$A:$A&amp;'[3]产值及收款计划（2026）'!$B:$B,'[3]产值及收款计划（2026）'!I:I)</f>
        <v>0.0888888888888889</v>
      </c>
      <c r="J354" s="237" cm="1">
        <f t="array" ref="J354">_xlfn.XLOOKUP($A354&amp;$B354,'[3]产值及收款计划（2026）'!$A:$A&amp;'[3]产值及收款计划（2026）'!$B:$B,'[3]产值及收款计划（2026）'!J:J)</f>
        <v>0.06</v>
      </c>
      <c r="K354" s="235" t="e" cm="1">
        <f t="array" ref="K354">_xlfn.XLOOKUP($A354&amp;$B354,'[3]产值及收款计划（2026）'!$A:$A&amp;'[3]产值及收款计划（2026）'!$B:$B,'[3]产值及收款计划（2026）'!K:K)</f>
        <v>#REF!</v>
      </c>
      <c r="L354" s="235" t="e" cm="1">
        <f t="array" ref="L354">_xlfn.XLOOKUP($A354&amp;$B354,'[3]产值及收款计划（2026）'!$A:$A&amp;'[3]产值及收款计划（2026）'!$B:$B,'[3]产值及收款计划（2026）'!L:L)</f>
        <v>#REF!</v>
      </c>
      <c r="M354" s="235" t="str" cm="1">
        <f t="array" ref="M354">_xlfn.XLOOKUP($A354&amp;$B354,'[3]产值及收款计划（2026）'!$A:$A&amp;'[3]产值及收款计划（2026）'!$B:$B,'[3]产值及收款计划（2026）'!M:M)</f>
        <v>主导</v>
      </c>
      <c r="N354" s="235" cm="1">
        <f t="array" ref="N354">_xlfn.XLOOKUP($A354&amp;$B354,'[3]产值及收款计划（2026）'!$A:$A&amp;'[3]产值及收款计划（2026）'!$B:$B,'[3]产值及收款计划（2026）'!N:N)</f>
        <v>0</v>
      </c>
      <c r="O354" s="235" t="str" cm="1">
        <f t="array" ref="O354">_xlfn.XLOOKUP($A354&amp;$B354,'[3]产值及收款计划（2026）'!$A:$A&amp;'[3]产值及收款计划（2026）'!$B:$B,'[3]产值及收款计划（2026）'!O:O)</f>
        <v>张健</v>
      </c>
      <c r="P354" s="234" t="str" cm="1">
        <f t="array" ref="P354">_xlfn.XLOOKUP($A354&amp;$B354,'[3]产值及收款计划（2026）'!$A:$A&amp;'[3]产值及收款计划（2026）'!$B:$B,'[3]产值及收款计划（2026）'!P:P)</f>
        <v>26已完结</v>
      </c>
      <c r="Q354" s="235" t="e" cm="1">
        <f t="array" ref="Q354">_xlfn.XLOOKUP($A354&amp;$B354,'[3]产值及收款计划（2026）'!$A:$A&amp;'[3]产值及收款计划（2026）'!$B:$B,'[3]产值及收款计划（2026）'!Q:Q)</f>
        <v>#REF!</v>
      </c>
      <c r="R354" s="235" t="e" cm="1">
        <f t="array" ref="R354">_xlfn.XLOOKUP($A354&amp;$B354,'[3]产值及收款计划（2026）'!$A:$A&amp;'[3]产值及收款计划（2026）'!$B:$B,'[3]产值及收款计划（2026）'!R:R)</f>
        <v>#REF!</v>
      </c>
      <c r="S354" s="235" t="e" cm="1">
        <f t="array" ref="S354">_xlfn.XLOOKUP($A354&amp;$B354,'[3]产值及收款计划（2026）'!$A:$A&amp;'[3]产值及收款计划（2026）'!$B:$B,'[3]产值及收款计划（2026）'!S:S)</f>
        <v>#REF!</v>
      </c>
      <c r="T354" s="235" cm="1">
        <f t="array" ref="T354">_xlfn.XLOOKUP($A354&amp;$B354,'[3]产值及收款计划（2026）'!$A:$A&amp;'[3]产值及收款计划（2026）'!$B:$B,'[3]产值及收款计划（2026）'!T:T)</f>
        <v>0</v>
      </c>
      <c r="U354" s="235" cm="1">
        <f t="array" ref="U354">_xlfn.XLOOKUP($A354&amp;$B354,'[3]产值及收款计划（2026）'!$A:$A&amp;'[3]产值及收款计划（2026）'!$B:$B,'[3]产值及收款计划（2026）'!U:U)</f>
        <v>27</v>
      </c>
      <c r="V354" s="235" cm="1">
        <f t="array" ref="V354">_xlfn.XLOOKUP($A354&amp;$B354,'[3]产值及收款计划（2026）'!$A:$A&amp;'[3]产值及收款计划（2026）'!$B:$B,'[3]产值及收款计划（2026）'!V:V)</f>
        <v>0</v>
      </c>
      <c r="W354" s="235" t="e" cm="1">
        <f t="array" ref="W354">_xlfn.XLOOKUP($A354&amp;$B354,'[3]产值及收款计划（2026）'!$A:$A&amp;'[3]产值及收款计划（2026）'!$B:$B,'[3]产值及收款计划（2026）'!W:W)</f>
        <v>#REF!</v>
      </c>
      <c r="X354" s="235" t="e" cm="1">
        <f t="array" ref="X354">_xlfn.XLOOKUP($A354&amp;$B354,'[3]产值及收款计划（2026）'!$A:$A&amp;'[3]产值及收款计划（2026）'!$B:$B,'[3]产值及收款计划（2026）'!X:X)</f>
        <v>#REF!</v>
      </c>
      <c r="Y354" s="235" t="e" cm="1">
        <f t="array" ref="Y354">_xlfn.XLOOKUP($A354&amp;$B354,'[3]产值及收款计划（2026）'!$A:$A&amp;'[3]产值及收款计划（2026）'!$B:$B,'[3]产值及收款计划（2026）'!Y:Y)</f>
        <v>#REF!</v>
      </c>
      <c r="Z354" s="235" t="e" cm="1">
        <f t="array" ref="Z354">_xlfn.XLOOKUP($A354&amp;$B354,'[3]产值及收款计划（2026）'!$A:$A&amp;'[3]产值及收款计划（2026）'!$B:$B,'[3]产值及收款计划（2026）'!Z:Z)</f>
        <v>#REF!</v>
      </c>
      <c r="AA354" s="235" cm="1">
        <f t="array" ref="AA354">_xlfn.XLOOKUP($A354&amp;$B354,'[3]产值及收款计划（2026）'!$A:$A&amp;'[3]产值及收款计划（2026）'!$B:$B,'[3]产值及收款计划（2026）'!AA:AA)</f>
        <v>27</v>
      </c>
      <c r="AB354" s="235" cm="1">
        <f t="array" ref="AB354">_xlfn.XLOOKUP($A354&amp;$B354,'[3]产值及收款计划（2026）'!$A:$A&amp;'[3]产值及收款计划（2026）'!$B:$B,'[3]产值及收款计划（2026）'!AB:AB)</f>
        <v>0</v>
      </c>
      <c r="AC354" s="235" cm="1">
        <f t="array" ref="AC354">_xlfn.XLOOKUP($A354&amp;$B354,'[3]产值及收款计划（2026）'!$A:$A&amp;'[3]产值及收款计划（2026）'!$B:$B,'[3]产值及收款计划（2026）'!AC:AC)</f>
        <v>0</v>
      </c>
      <c r="AD354" s="235" cm="1">
        <f t="array" ref="AD354">_xlfn.XLOOKUP($A354&amp;$B354,'[3]产值及收款计划（2026）'!$A:$A&amp;'[3]产值及收款计划（2026）'!$B:$B,'[3]产值及收款计划（2026）'!AD:AD)</f>
        <v>0</v>
      </c>
      <c r="AE354" s="235" cm="1">
        <f t="array" ref="AE354">_xlfn.XLOOKUP($A354&amp;$B354,'[3]产值及收款计划（2026）'!$A:$A&amp;'[3]产值及收款计划（2026）'!$B:$B,'[3]产值及收款计划（2026）'!AE:AE)</f>
        <v>0</v>
      </c>
      <c r="AF354" s="235" cm="1">
        <f t="array" ref="AF354">_xlfn.XLOOKUP($A354&amp;$B354,'[3]产值及收款计划（2026）'!$A:$A&amp;'[3]产值及收款计划（2026）'!$B:$B,'[3]产值及收款计划（2026）'!AF:AF)</f>
        <v>0</v>
      </c>
      <c r="AG354" s="235" cm="1">
        <f t="array" ref="AG354">_xlfn.XLOOKUP($A354&amp;$B354,'[3]产值及收款计划（2026）'!$A:$A&amp;'[3]产值及收款计划（2026）'!$B:$B,'[3]产值及收款计划（2026）'!AG:AG)</f>
        <v>0</v>
      </c>
      <c r="AH354" s="235" cm="1">
        <f t="array" ref="AH354">_xlfn.XLOOKUP($A354&amp;$B354,'[3]产值及收款计划（2026）'!$A:$A&amp;'[3]产值及收款计划（2026）'!$B:$B,'[3]产值及收款计划（2026）'!AH:AH)</f>
        <v>0</v>
      </c>
      <c r="AI354" s="235" cm="1">
        <f t="array" ref="AI354">_xlfn.XLOOKUP($A354&amp;$B354,'[3]产值及收款计划（2026）'!$A:$A&amp;'[3]产值及收款计划（2026）'!$B:$B,'[3]产值及收款计划（2026）'!AI:AI)</f>
        <v>0</v>
      </c>
      <c r="AJ354" s="235" cm="1">
        <f t="array" ref="AJ354">_xlfn.XLOOKUP($A354&amp;$B354,'[3]产值及收款计划（2026）'!$A:$A&amp;'[3]产值及收款计划（2026）'!$B:$B,'[3]产值及收款计划（2026）'!AJ:AJ)</f>
        <v>0</v>
      </c>
      <c r="AK354" s="235" cm="1">
        <f t="array" ref="AK354">_xlfn.XLOOKUP($A354&amp;$B354,'[3]产值及收款计划（2026）'!$A:$A&amp;'[3]产值及收款计划（2026）'!$B:$B,'[3]产值及收款计划（2026）'!AK:AK)</f>
        <v>0</v>
      </c>
      <c r="AL354" s="235" cm="1">
        <f t="array" ref="AL354">_xlfn.XLOOKUP($A354&amp;$B354,'[3]产值及收款计划（2026）'!$A:$A&amp;'[3]产值及收款计划（2026）'!$B:$B,'[3]产值及收款计划（2026）'!AL:AL)</f>
        <v>0</v>
      </c>
      <c r="AM354" s="242" cm="1">
        <f t="array" ref="AM354">_xlfn.LET(_xlpm.勾选月份状态数组,TRANSPOSE('PPT(12-15页）-TOP10'!$A$3:$A$14),_xlpm.选择数据区,IF('PPT(12-15页）-TOP10'!$E$3="收款",$BA354:$BL354,$AA354:$AL354),SUM(_xlfn._xlws.FILTER(_xlpm.选择数据区,_xlpm.勾选月份状态数组,"")))</f>
        <v>0</v>
      </c>
      <c r="AN354" s="235" t="e">
        <f>_xlfn.XLOOKUP($C354,应收未收表!$T:$T,应收未收表!AA:AA)</f>
        <v>#N/A</v>
      </c>
      <c r="AO354" s="235" t="e">
        <f>_xlfn.XLOOKUP($C354,应收未收表!$T:$T,应收未收表!AB:AB)</f>
        <v>#N/A</v>
      </c>
      <c r="AP354" s="235" t="e">
        <f>_xlfn.XLOOKUP($C354,应收未收表!$T:$T,应收未收表!AC:AC)</f>
        <v>#N/A</v>
      </c>
      <c r="AQ354" s="235" t="e">
        <f>_xlfn.XLOOKUP($C354,应收未收表!$T:$T,应收未收表!AE:AE)</f>
        <v>#N/A</v>
      </c>
      <c r="AR354" s="235" t="e">
        <f>_xlfn.XLOOKUP($C354,应收未收表!$T:$T,应收未收表!AF:AF)</f>
        <v>#N/A</v>
      </c>
      <c r="AS354" s="235" t="e" cm="1">
        <f t="array" ref="AS354">_xlfn.XLOOKUP($A354&amp;$B354,'[3]产值及收款计划（2026）'!$A:$A&amp;'[3]产值及收款计划（2026）'!$B:$B,'[3]产值及收款计划（2026）'!AS:AS)</f>
        <v>#REF!</v>
      </c>
      <c r="AT354" s="235" t="e" cm="1">
        <f t="array" ref="AT354">_xlfn.XLOOKUP($A354&amp;$B354,'[3]产值及收款计划（2026）'!$A:$A&amp;'[3]产值及收款计划（2026）'!$B:$B,'[3]产值及收款计划（2026）'!AT:AT)</f>
        <v>#REF!</v>
      </c>
      <c r="AU354" s="235" t="e" cm="1">
        <f t="array" ref="AU354">_xlfn.XLOOKUP($A354&amp;$B354,'[3]产值及收款计划（2026）'!$A:$A&amp;'[3]产值及收款计划（2026）'!$B:$B,'[3]产值及收款计划（2026）'!AU:AU)</f>
        <v>#REF!</v>
      </c>
      <c r="AV354" s="235" t="e" cm="1">
        <f t="array" ref="AV354">_xlfn.XLOOKUP($A354&amp;$B354,'[3]产值及收款计划（2026）'!$A:$A&amp;'[3]产值及收款计划（2026）'!$B:$B,'[3]产值及收款计划（2026）'!AV:AV)</f>
        <v>#REF!</v>
      </c>
      <c r="AW354" s="235" cm="1">
        <f t="array" ref="AW354">_xlfn.XLOOKUP($A354&amp;$B354,'[3]产值及收款计划（2026）'!$A:$A&amp;'[3]产值及收款计划（2026）'!$B:$B,'[3]产值及收款计划（2026）'!AW:AW)</f>
        <v>27</v>
      </c>
      <c r="AX354" s="235" cm="1">
        <f t="array" ref="AX354">_xlfn.XLOOKUP($A354&amp;$B354,'[3]产值及收款计划（2026）'!$A:$A&amp;'[3]产值及收款计划（2026）'!$B:$B,'[3]产值及收款计划（2026）'!AX:AX)</f>
        <v>0</v>
      </c>
      <c r="AY354" s="235" cm="1">
        <f t="array" ref="AY354">_xlfn.XLOOKUP($A354&amp;$B354,'[3]产值及收款计划（2026）'!$A:$A&amp;'[3]产值及收款计划（2026）'!$B:$B,'[3]产值及收款计划（2026）'!AY:AY)</f>
        <v>0</v>
      </c>
      <c r="AZ354" s="235" cm="1">
        <f t="array" ref="AZ354">_xlfn.XLOOKUP($A354&amp;$B354,'[3]产值及收款计划（2026）'!$A:$A&amp;'[3]产值及收款计划（2026）'!$B:$B,'[3]产值及收款计划（2026）'!AZ:AZ)</f>
        <v>0</v>
      </c>
      <c r="BA354" s="235" cm="1">
        <f t="array" ref="BA354">_xlfn.XLOOKUP($A354&amp;$B354,'[3]产值及收款计划（2026）'!$A:$A&amp;'[3]产值及收款计划（2026）'!$B:$B,'[3]产值及收款计划（2026）'!BA:BA)</f>
        <v>0</v>
      </c>
      <c r="BB354" s="235" cm="1">
        <f t="array" ref="BB354">_xlfn.XLOOKUP($A354&amp;$B354,'[3]产值及收款计划（2026）'!$A:$A&amp;'[3]产值及收款计划（2026）'!$B:$B,'[3]产值及收款计划（2026）'!BB:BB)</f>
        <v>0</v>
      </c>
      <c r="BC354" s="235" cm="1">
        <f t="array" ref="BC354">_xlfn.XLOOKUP($A354&amp;$B354,'[3]产值及收款计划（2026）'!$A:$A&amp;'[3]产值及收款计划（2026）'!$B:$B,'[3]产值及收款计划（2026）'!BC:BC)</f>
        <v>0</v>
      </c>
      <c r="BD354" s="235" cm="1">
        <f t="array" ref="BD354">_xlfn.XLOOKUP($A354&amp;$B354,'[3]产值及收款计划（2026）'!$A:$A&amp;'[3]产值及收款计划（2026）'!$B:$B,'[3]产值及收款计划（2026）'!BD:BD)</f>
        <v>0</v>
      </c>
      <c r="BE354" s="235" cm="1">
        <f t="array" ref="BE354">_xlfn.XLOOKUP($A354&amp;$B354,'[3]产值及收款计划（2026）'!$A:$A&amp;'[3]产值及收款计划（2026）'!$B:$B,'[3]产值及收款计划（2026）'!BE:BE)</f>
        <v>0</v>
      </c>
      <c r="BF354" s="235" cm="1">
        <f t="array" ref="BF354">_xlfn.XLOOKUP($A354&amp;$B354,'[3]产值及收款计划（2026）'!$A:$A&amp;'[3]产值及收款计划（2026）'!$B:$B,'[3]产值及收款计划（2026）'!BF:BF)</f>
        <v>0</v>
      </c>
      <c r="BG354" s="235" cm="1">
        <f t="array" ref="BG354">_xlfn.XLOOKUP($A354&amp;$B354,'[3]产值及收款计划（2026）'!$A:$A&amp;'[3]产值及收款计划（2026）'!$B:$B,'[3]产值及收款计划（2026）'!BG:BG)</f>
        <v>0</v>
      </c>
      <c r="BH354" s="235" cm="1">
        <f t="array" ref="BH354">_xlfn.XLOOKUP($A354&amp;$B354,'[3]产值及收款计划（2026）'!$A:$A&amp;'[3]产值及收款计划（2026）'!$B:$B,'[3]产值及收款计划（2026）'!BH:BH)</f>
        <v>0</v>
      </c>
      <c r="BI354" s="235" cm="1">
        <f t="array" ref="BI354">_xlfn.XLOOKUP($A354&amp;$B354,'[3]产值及收款计划（2026）'!$A:$A&amp;'[3]产值及收款计划（2026）'!$B:$B,'[3]产值及收款计划（2026）'!BI:BI)</f>
        <v>0</v>
      </c>
      <c r="BJ354" s="235" cm="1">
        <f t="array" ref="BJ354">_xlfn.XLOOKUP($A354&amp;$B354,'[3]产值及收款计划（2026）'!$A:$A&amp;'[3]产值及收款计划（2026）'!$B:$B,'[3]产值及收款计划（2026）'!BJ:BJ)</f>
        <v>0</v>
      </c>
      <c r="BK354" s="235" cm="1">
        <f t="array" ref="BK354">_xlfn.XLOOKUP($A354&amp;$B354,'[3]产值及收款计划（2026）'!$A:$A&amp;'[3]产值及收款计划（2026）'!$B:$B,'[3]产值及收款计划（2026）'!BK:BK)</f>
        <v>0</v>
      </c>
      <c r="BL354" s="235" cm="1">
        <f t="array" ref="BL354">_xlfn.XLOOKUP($A354&amp;$B354,'[3]产值及收款计划（2026）'!$A:$A&amp;'[3]产值及收款计划（2026）'!$B:$B,'[3]产值及收款计划（2026）'!BL:BL)</f>
        <v>0</v>
      </c>
      <c r="BM354" s="235"/>
      <c r="BN354" s="235"/>
      <c r="BO354" s="235"/>
      <c r="BP354" s="235"/>
      <c r="BQ354" s="235" t="e">
        <f>_xlfn.XLOOKUP($C354,应收未收表!$AJ:$AJ,应收未收表!AK:AK)</f>
        <v>#N/A</v>
      </c>
      <c r="BR354" s="235" t="e">
        <f>_xlfn.XLOOKUP($C354,应收未收表!$AJ:$AJ,应收未收表!AL:AL)</f>
        <v>#N/A</v>
      </c>
      <c r="BS354" s="235" t="e">
        <f>_xlfn.XLOOKUP($C354,应收未收表!$AJ:$AJ,应收未收表!AM:AM)</f>
        <v>#N/A</v>
      </c>
      <c r="BT354" s="235" t="e">
        <f>_xlfn.XLOOKUP($C354,应收未收表!$AJ:$AJ,应收未收表!AN:AN)</f>
        <v>#N/A</v>
      </c>
      <c r="BU354" s="234" t="str" cm="1">
        <f t="array" ref="BU354">_xlfn.XLOOKUP($A354&amp;$B354,'[3]产值及收款计划（2026）'!$A:$A&amp;'[3]产值及收款计划（2026）'!$B:$B,'[3]产值及收款计划（2026）'!BQ:BQ)</f>
        <v>上海隧道工程股份有限公司</v>
      </c>
      <c r="BV354" s="235" t="e" cm="1">
        <f t="array" ref="BV354">_xlfn.XLOOKUP($A354&amp;$B354,'[3]产值及收款计划（2026）'!$A:$A&amp;'[3]产值及收款计划（2026）'!$B:$B,'[3]产值及收款计划（2026）'!BR:BR)</f>
        <v>#REF!</v>
      </c>
      <c r="CE354" s="235" cm="1">
        <f t="array" ref="CE354">_xlfn.XLOOKUP($A354&amp;$B354,'[3]产值及收款计划（2026）'!$A:$A&amp;'[3]产值及收款计划（2026）'!$B:$B,'[3]产值及收款计划（2026）'!CA:CA)</f>
        <v>27</v>
      </c>
      <c r="CF354" s="235" cm="1">
        <f t="array" ref="CF354">_xlfn.XLOOKUP($A354&amp;$B354,'[3]产值及收款计划（2026）'!$A:$A&amp;'[3]产值及收款计划（2026）'!$B:$B,'[3]产值及收款计划（2026）'!CB:CB)</f>
        <v>0</v>
      </c>
      <c r="CG354" s="235" cm="1">
        <f t="array" ref="CG354">_xlfn.XLOOKUP($A354&amp;$B354,'[3]产值及收款计划（2026）'!$A:$A&amp;'[3]产值及收款计划（2026）'!$B:$B,'[3]产值及收款计划（2026）'!CC:CC)</f>
        <v>0</v>
      </c>
      <c r="CH354" s="235" cm="1">
        <f t="array" ref="CH354">_xlfn.XLOOKUP($A354&amp;$B354,'[3]产值及收款计划（2026）'!$A:$A&amp;'[3]产值及收款计划（2026）'!$B:$B,'[3]产值及收款计划（2026）'!CD:CD)</f>
        <v>0</v>
      </c>
      <c r="CI354" s="235" cm="1">
        <f t="array" ref="CI354">_xlfn.XLOOKUP($A354&amp;$B354,'[3]产值及收款计划（2026）'!$A:$A&amp;'[3]产值及收款计划（2026）'!$B:$B,'[3]产值及收款计划（2026）'!CE:CE)</f>
        <v>0</v>
      </c>
      <c r="CJ354" s="235" cm="1">
        <f t="array" ref="CJ354">_xlfn.XLOOKUP($A354&amp;$B354,'[3]产值及收款计划（2026）'!$A:$A&amp;'[3]产值及收款计划（2026）'!$B:$B,'[3]产值及收款计划（2026）'!CF:CF)</f>
        <v>0</v>
      </c>
      <c r="CK354" s="235" cm="1">
        <f t="array" ref="CK354">_xlfn.XLOOKUP($A354&amp;$B354,'[3]产值及收款计划（2026）'!$A:$A&amp;'[3]产值及收款计划（2026）'!$B:$B,'[3]产值及收款计划（2026）'!CG:CG)</f>
        <v>0</v>
      </c>
      <c r="CL354" s="235" cm="1">
        <f t="array" ref="CL354">_xlfn.XLOOKUP($A354&amp;$B354,'[3]产值及收款计划（2026）'!$A:$A&amp;'[3]产值及收款计划（2026）'!$B:$B,'[3]产值及收款计划（2026）'!CH:CH)</f>
        <v>0</v>
      </c>
      <c r="CM354" s="235" cm="1">
        <f t="array" ref="CM354">_xlfn.XLOOKUP($A354&amp;$B354,'[3]产值及收款计划（2026）'!$A:$A&amp;'[3]产值及收款计划（2026）'!$B:$B,'[3]产值及收款计划（2026）'!CI:CI)</f>
        <v>0</v>
      </c>
      <c r="CN354" s="235" cm="1">
        <f t="array" ref="CN354">_xlfn.XLOOKUP($A354&amp;$B354,'[3]产值及收款计划（2026）'!$A:$A&amp;'[3]产值及收款计划（2026）'!$B:$B,'[3]产值及收款计划（2026）'!CJ:CJ)</f>
        <v>0</v>
      </c>
      <c r="CO354" s="235" cm="1">
        <f t="array" ref="CO354">_xlfn.XLOOKUP($A354&amp;$B354,'[3]产值及收款计划（2026）'!$A:$A&amp;'[3]产值及收款计划（2026）'!$B:$B,'[3]产值及收款计划（2026）'!CK:CK)</f>
        <v>0</v>
      </c>
      <c r="CP354" s="235" cm="1">
        <f t="array" ref="CP354">_xlfn.XLOOKUP($A354&amp;$B354,'[3]产值及收款计划（2026）'!$A:$A&amp;'[3]产值及收款计划（2026）'!$B:$B,'[3]产值及收款计划（2026）'!CL:CL)</f>
        <v>0</v>
      </c>
      <c r="DE354" s="235" cm="1">
        <f t="array" ref="DE354">_xlfn.XLOOKUP($A354&amp;$B354,'[3]产值及收款计划（2026）'!$A:$A&amp;'[3]产值及收款计划（2026）'!$B:$B,'[3]产值及收款计划（2026）'!DA:DA)</f>
        <v>0</v>
      </c>
      <c r="DF354" s="235" cm="1">
        <f t="array" ref="DF354">_xlfn.XLOOKUP($A354&amp;$B354,'[3]产值及收款计划（2026）'!$A:$A&amp;'[3]产值及收款计划（2026）'!$B:$B,'[3]产值及收款计划（2026）'!DB:DB)</f>
        <v>0</v>
      </c>
      <c r="DG354" s="235" cm="1">
        <f t="array" ref="DG354">_xlfn.XLOOKUP($A354&amp;$B354,'[3]产值及收款计划（2026）'!$A:$A&amp;'[3]产值及收款计划（2026）'!$B:$B,'[3]产值及收款计划（2026）'!DC:DC)</f>
        <v>0</v>
      </c>
      <c r="DH354" s="235" cm="1">
        <f t="array" ref="DH354">_xlfn.XLOOKUP($A354&amp;$B354,'[3]产值及收款计划（2026）'!$A:$A&amp;'[3]产值及收款计划（2026）'!$B:$B,'[3]产值及收款计划（2026）'!DD:DD)</f>
        <v>0</v>
      </c>
      <c r="DI354" s="235" cm="1">
        <f t="array" ref="DI354">_xlfn.XLOOKUP($A354&amp;$B354,'[3]产值及收款计划（2026）'!$A:$A&amp;'[3]产值及收款计划（2026）'!$B:$B,'[3]产值及收款计划（2026）'!DE:DE)</f>
        <v>0</v>
      </c>
      <c r="DJ354" s="235" cm="1">
        <f t="array" ref="DJ354">_xlfn.XLOOKUP($A354&amp;$B354,'[3]产值及收款计划（2026）'!$A:$A&amp;'[3]产值及收款计划（2026）'!$B:$B,'[3]产值及收款计划（2026）'!DF:DF)</f>
        <v>0</v>
      </c>
      <c r="DK354" s="235" cm="1">
        <f t="array" ref="DK354">_xlfn.XLOOKUP($A354&amp;$B354,'[3]产值及收款计划（2026）'!$A:$A&amp;'[3]产值及收款计划（2026）'!$B:$B,'[3]产值及收款计划（2026）'!DG:DG)</f>
        <v>0</v>
      </c>
      <c r="DL354" s="235" cm="1">
        <f t="array" ref="DL354">_xlfn.XLOOKUP($A354&amp;$B354,'[3]产值及收款计划（2026）'!$A:$A&amp;'[3]产值及收款计划（2026）'!$B:$B,'[3]产值及收款计划（2026）'!DH:DH)</f>
        <v>0</v>
      </c>
      <c r="DM354" s="235" cm="1">
        <f t="array" ref="DM354">_xlfn.XLOOKUP($A354&amp;$B354,'[3]产值及收款计划（2026）'!$A:$A&amp;'[3]产值及收款计划（2026）'!$B:$B,'[3]产值及收款计划（2026）'!DI:DI)</f>
        <v>0</v>
      </c>
      <c r="DN354" s="235" cm="1">
        <f t="array" ref="DN354">_xlfn.XLOOKUP($A354&amp;$B354,'[3]产值及收款计划（2026）'!$A:$A&amp;'[3]产值及收款计划（2026）'!$B:$B,'[3]产值及收款计划（2026）'!DJ:DJ)</f>
        <v>0</v>
      </c>
      <c r="DO354" s="235" cm="1">
        <f t="array" ref="DO354">_xlfn.XLOOKUP($A354&amp;$B354,'[3]产值及收款计划（2026）'!$A:$A&amp;'[3]产值及收款计划（2026）'!$B:$B,'[3]产值及收款计划（2026）'!DK:DK)</f>
        <v>0</v>
      </c>
      <c r="DP354" s="235" cm="1">
        <f t="array" ref="DP354">_xlfn.XLOOKUP($A354&amp;$B354,'[3]产值及收款计划（2026）'!$A:$A&amp;'[3]产值及收款计划（2026）'!$B:$B,'[3]产值及收款计划（2026）'!DL:DL)</f>
        <v>0</v>
      </c>
      <c r="DQ354" s="243"/>
      <c r="DR354" s="229"/>
    </row>
    <row r="355" ht="20.25" spans="1:122">
      <c r="A355" s="233">
        <f t="shared" si="22"/>
        <v>63</v>
      </c>
      <c r="B355" s="233" t="s">
        <v>27</v>
      </c>
      <c r="C355" s="234" t="str" cm="1">
        <f t="array" ref="C355">_xlfn.XLOOKUP($A355&amp;$B355,'[3]产值及收款计划（2026）'!$A:$A&amp;'[3]产值及收款计划（2026）'!$B:$B,'[3]产值及收款计划（2026）'!C:C)</f>
        <v>C0CJSG-FW-T-2025143</v>
      </c>
      <c r="D355" s="234" t="str" cm="1">
        <f t="array" ref="D355">_xlfn.XLOOKUP($A355&amp;$B355,'[3]产值及收款计划（2026）'!$A:$A&amp;'[3]产值及收款计划（2026）'!$B:$B,'[3]产值及收款计划（2026）'!D:D)</f>
        <v>资金结算业务中RPA-OCR技术的财务数字员工体系构建和应用研究</v>
      </c>
      <c r="E355" s="235" cm="1">
        <f t="array" ref="E355">_xlfn.XLOOKUP($A355&amp;$B355,'[3]产值及收款计划（2026）'!$A:$A&amp;'[3]产值及收款计划（2026）'!$B:$B,'[3]产值及收款计划（2026）'!E:E)</f>
        <v>30</v>
      </c>
      <c r="F355" s="235" cm="1">
        <f t="array" ref="F355">_xlfn.XLOOKUP($A355&amp;$B355,'[3]产值及收款计划（2026）'!$A:$A&amp;'[3]产值及收款计划（2026）'!$B:$B,'[3]产值及收款计划（2026）'!F:F)</f>
        <v>30</v>
      </c>
      <c r="G355" s="235" cm="1">
        <f t="array" ref="G355">_xlfn.XLOOKUP($A355&amp;$B355,'[3]产值及收款计划（2026）'!$A:$A&amp;'[3]产值及收款计划（2026）'!$B:$B,'[3]产值及收款计划（2026）'!G:G)</f>
        <v>30</v>
      </c>
      <c r="H355" s="235" cm="1">
        <f t="array" ref="H355">_xlfn.XLOOKUP($A355&amp;$B355,'[3]产值及收款计划（2026）'!$A:$A&amp;'[3]产值及收款计划（2026）'!$B:$B,'[3]产值及收款计划（2026）'!H:H)</f>
        <v>30</v>
      </c>
      <c r="I355" s="236" cm="1">
        <f t="array" ref="I355">_xlfn.XLOOKUP($A355&amp;$B355,'[3]产值及收款计划（2026）'!$A:$A&amp;'[3]产值及收款计划（2026）'!$B:$B,'[3]产值及收款计划（2026）'!I:I)</f>
        <v>1</v>
      </c>
      <c r="J355" s="237" cm="1">
        <f t="array" ref="J355">_xlfn.XLOOKUP($A355&amp;$B355,'[3]产值及收款计划（2026）'!$A:$A&amp;'[3]产值及收款计划（2026）'!$B:$B,'[3]产值及收款计划（2026）'!J:J)</f>
        <v>0.06</v>
      </c>
      <c r="K355" s="235" t="e" cm="1">
        <f t="array" ref="K355">_xlfn.XLOOKUP($A355&amp;$B355,'[3]产值及收款计划（2026）'!$A:$A&amp;'[3]产值及收款计划（2026）'!$B:$B,'[3]产值及收款计划（2026）'!K:K)</f>
        <v>#REF!</v>
      </c>
      <c r="L355" s="235" t="e" cm="1">
        <f t="array" ref="L355">_xlfn.XLOOKUP($A355&amp;$B355,'[3]产值及收款计划（2026）'!$A:$A&amp;'[3]产值及收款计划（2026）'!$B:$B,'[3]产值及收款计划（2026）'!L:L)</f>
        <v>#REF!</v>
      </c>
      <c r="M355" s="235" t="str" cm="1">
        <f t="array" ref="M355">_xlfn.XLOOKUP($A355&amp;$B355,'[3]产值及收款计划（2026）'!$A:$A&amp;'[3]产值及收款计划（2026）'!$B:$B,'[3]产值及收款计划（2026）'!M:M)</f>
        <v>主导</v>
      </c>
      <c r="N355" s="235" cm="1">
        <f t="array" ref="N355">_xlfn.XLOOKUP($A355&amp;$B355,'[3]产值及收款计划（2026）'!$A:$A&amp;'[3]产值及收款计划（2026）'!$B:$B,'[3]产值及收款计划（2026）'!N:N)</f>
        <v>0</v>
      </c>
      <c r="O355" s="235" t="str" cm="1">
        <f t="array" ref="O355">_xlfn.XLOOKUP($A355&amp;$B355,'[3]产值及收款计划（2026）'!$A:$A&amp;'[3]产值及收款计划（2026）'!$B:$B,'[3]产值及收款计划（2026）'!O:O)</f>
        <v>侯捷</v>
      </c>
      <c r="P355" s="234" t="str" cm="1">
        <f t="array" ref="P355">_xlfn.XLOOKUP($A355&amp;$B355,'[3]产值及收款计划（2026）'!$A:$A&amp;'[3]产值及收款计划（2026）'!$B:$B,'[3]产值及收款计划（2026）'!P:P)</f>
        <v>26新签</v>
      </c>
      <c r="Q355" s="235" t="e" cm="1">
        <f t="array" ref="Q355">_xlfn.XLOOKUP($A355&amp;$B355,'[3]产值及收款计划（2026）'!$A:$A&amp;'[3]产值及收款计划（2026）'!$B:$B,'[3]产值及收款计划（2026）'!Q:Q)</f>
        <v>#REF!</v>
      </c>
      <c r="R355" s="235" t="e" cm="1">
        <f t="array" ref="R355">_xlfn.XLOOKUP($A355&amp;$B355,'[3]产值及收款计划（2026）'!$A:$A&amp;'[3]产值及收款计划（2026）'!$B:$B,'[3]产值及收款计划（2026）'!R:R)</f>
        <v>#REF!</v>
      </c>
      <c r="S355" s="235" t="e" cm="1">
        <f t="array" ref="S355">_xlfn.XLOOKUP($A355&amp;$B355,'[3]产值及收款计划（2026）'!$A:$A&amp;'[3]产值及收款计划（2026）'!$B:$B,'[3]产值及收款计划（2026）'!S:S)</f>
        <v>#REF!</v>
      </c>
      <c r="T355" s="235" cm="1">
        <f t="array" ref="T355">_xlfn.XLOOKUP($A355&amp;$B355,'[3]产值及收款计划（2026）'!$A:$A&amp;'[3]产值及收款计划（2026）'!$B:$B,'[3]产值及收款计划（2026）'!T:T)</f>
        <v>0</v>
      </c>
      <c r="U355" s="235" cm="1">
        <f t="array" ref="U355">_xlfn.XLOOKUP($A355&amp;$B355,'[3]产值及收款计划（2026）'!$A:$A&amp;'[3]产值及收款计划（2026）'!$B:$B,'[3]产值及收款计划（2026）'!U:U)</f>
        <v>0</v>
      </c>
      <c r="V355" s="235" cm="1">
        <f t="array" ref="V355">_xlfn.XLOOKUP($A355&amp;$B355,'[3]产值及收款计划（2026）'!$A:$A&amp;'[3]产值及收款计划（2026）'!$B:$B,'[3]产值及收款计划（2026）'!V:V)</f>
        <v>30</v>
      </c>
      <c r="W355" s="235" t="e" cm="1">
        <f t="array" ref="W355">_xlfn.XLOOKUP($A355&amp;$B355,'[3]产值及收款计划（2026）'!$A:$A&amp;'[3]产值及收款计划（2026）'!$B:$B,'[3]产值及收款计划（2026）'!W:W)</f>
        <v>#REF!</v>
      </c>
      <c r="X355" s="235" t="e" cm="1">
        <f t="array" ref="X355">_xlfn.XLOOKUP($A355&amp;$B355,'[3]产值及收款计划（2026）'!$A:$A&amp;'[3]产值及收款计划（2026）'!$B:$B,'[3]产值及收款计划（2026）'!X:X)</f>
        <v>#REF!</v>
      </c>
      <c r="Y355" s="235" t="e" cm="1">
        <f t="array" ref="Y355">_xlfn.XLOOKUP($A355&amp;$B355,'[3]产值及收款计划（2026）'!$A:$A&amp;'[3]产值及收款计划（2026）'!$B:$B,'[3]产值及收款计划（2026）'!Y:Y)</f>
        <v>#REF!</v>
      </c>
      <c r="Z355" s="235" t="e" cm="1">
        <f t="array" ref="Z355">_xlfn.XLOOKUP($A355&amp;$B355,'[3]产值及收款计划（2026）'!$A:$A&amp;'[3]产值及收款计划（2026）'!$B:$B,'[3]产值及收款计划（2026）'!Z:Z)</f>
        <v>#REF!</v>
      </c>
      <c r="AA355" s="235" cm="1">
        <f t="array" ref="AA355">_xlfn.XLOOKUP($A355&amp;$B355,'[3]产值及收款计划（2026）'!$A:$A&amp;'[3]产值及收款计划（2026）'!$B:$B,'[3]产值及收款计划（2026）'!AA:AA)</f>
        <v>18</v>
      </c>
      <c r="AB355" s="235" cm="1">
        <f t="array" ref="AB355">_xlfn.XLOOKUP($A355&amp;$B355,'[3]产值及收款计划（2026）'!$A:$A&amp;'[3]产值及收款计划（2026）'!$B:$B,'[3]产值及收款计划（2026）'!AB:AB)</f>
        <v>0</v>
      </c>
      <c r="AC355" s="235" cm="1">
        <f t="array" ref="AC355">_xlfn.XLOOKUP($A355&amp;$B355,'[3]产值及收款计划（2026）'!$A:$A&amp;'[3]产值及收款计划（2026）'!$B:$B,'[3]产值及收款计划（2026）'!AC:AC)</f>
        <v>18</v>
      </c>
      <c r="AD355" s="235" cm="1">
        <f t="array" ref="AD355">_xlfn.XLOOKUP($A355&amp;$B355,'[3]产值及收款计划（2026）'!$A:$A&amp;'[3]产值及收款计划（2026）'!$B:$B,'[3]产值及收款计划（2026）'!AD:AD)</f>
        <v>0</v>
      </c>
      <c r="AE355" s="235" cm="1">
        <f t="array" ref="AE355">_xlfn.XLOOKUP($A355&amp;$B355,'[3]产值及收款计划（2026）'!$A:$A&amp;'[3]产值及收款计划（2026）'!$B:$B,'[3]产值及收款计划（2026）'!AE:AE)</f>
        <v>0</v>
      </c>
      <c r="AF355" s="235" cm="1">
        <f t="array" ref="AF355">_xlfn.XLOOKUP($A355&amp;$B355,'[3]产值及收款计划（2026）'!$A:$A&amp;'[3]产值及收款计划（2026）'!$B:$B,'[3]产值及收款计划（2026）'!AF:AF)</f>
        <v>12</v>
      </c>
      <c r="AG355" s="235" cm="1">
        <f t="array" ref="AG355">_xlfn.XLOOKUP($A355&amp;$B355,'[3]产值及收款计划（2026）'!$A:$A&amp;'[3]产值及收款计划（2026）'!$B:$B,'[3]产值及收款计划（2026）'!AG:AG)</f>
        <v>0</v>
      </c>
      <c r="AH355" s="235" cm="1">
        <f t="array" ref="AH355">_xlfn.XLOOKUP($A355&amp;$B355,'[3]产值及收款计划（2026）'!$A:$A&amp;'[3]产值及收款计划（2026）'!$B:$B,'[3]产值及收款计划（2026）'!AH:AH)</f>
        <v>0</v>
      </c>
      <c r="AI355" s="235" cm="1">
        <f t="array" ref="AI355">_xlfn.XLOOKUP($A355&amp;$B355,'[3]产值及收款计划（2026）'!$A:$A&amp;'[3]产值及收款计划（2026）'!$B:$B,'[3]产值及收款计划（2026）'!AI:AI)</f>
        <v>0</v>
      </c>
      <c r="AJ355" s="235" cm="1">
        <f t="array" ref="AJ355">_xlfn.XLOOKUP($A355&amp;$B355,'[3]产值及收款计划（2026）'!$A:$A&amp;'[3]产值及收款计划（2026）'!$B:$B,'[3]产值及收款计划（2026）'!AJ:AJ)</f>
        <v>0</v>
      </c>
      <c r="AK355" s="235" cm="1">
        <f t="array" ref="AK355">_xlfn.XLOOKUP($A355&amp;$B355,'[3]产值及收款计划（2026）'!$A:$A&amp;'[3]产值及收款计划（2026）'!$B:$B,'[3]产值及收款计划（2026）'!AK:AK)</f>
        <v>0</v>
      </c>
      <c r="AL355" s="235" cm="1">
        <f t="array" ref="AL355">_xlfn.XLOOKUP($A355&amp;$B355,'[3]产值及收款计划（2026）'!$A:$A&amp;'[3]产值及收款计划（2026）'!$B:$B,'[3]产值及收款计划（2026）'!AL:AL)</f>
        <v>0</v>
      </c>
      <c r="AM355" s="242" cm="1">
        <f t="array" ref="AM355">_xlfn.LET(_xlpm.勾选月份状态数组,TRANSPOSE('PPT(12-15页）-TOP10'!$A$3:$A$14),_xlpm.选择数据区,IF('PPT(12-15页）-TOP10'!$E$3="收款",$BA355:$BL355,$AA355:$AL355),SUM(_xlfn._xlws.FILTER(_xlpm.选择数据区,_xlpm.勾选月份状态数组,"")))</f>
        <v>12</v>
      </c>
      <c r="AN355" s="235" t="e">
        <f>_xlfn.XLOOKUP($C355,应收未收表!$T:$T,应收未收表!AA:AA)</f>
        <v>#N/A</v>
      </c>
      <c r="AO355" s="235" t="e">
        <f>_xlfn.XLOOKUP($C355,应收未收表!$T:$T,应收未收表!AB:AB)</f>
        <v>#N/A</v>
      </c>
      <c r="AP355" s="235" t="e">
        <f>_xlfn.XLOOKUP($C355,应收未收表!$T:$T,应收未收表!AC:AC)</f>
        <v>#N/A</v>
      </c>
      <c r="AQ355" s="235" t="e">
        <f>_xlfn.XLOOKUP($C355,应收未收表!$T:$T,应收未收表!AE:AE)</f>
        <v>#N/A</v>
      </c>
      <c r="AR355" s="235" t="e">
        <f>_xlfn.XLOOKUP($C355,应收未收表!$T:$T,应收未收表!AF:AF)</f>
        <v>#N/A</v>
      </c>
      <c r="AS355" s="235" t="e" cm="1">
        <f t="array" ref="AS355">_xlfn.XLOOKUP($A355&amp;$B355,'[3]产值及收款计划（2026）'!$A:$A&amp;'[3]产值及收款计划（2026）'!$B:$B,'[3]产值及收款计划（2026）'!AS:AS)</f>
        <v>#REF!</v>
      </c>
      <c r="AT355" s="235" t="e" cm="1">
        <f t="array" ref="AT355">_xlfn.XLOOKUP($A355&amp;$B355,'[3]产值及收款计划（2026）'!$A:$A&amp;'[3]产值及收款计划（2026）'!$B:$B,'[3]产值及收款计划（2026）'!AT:AT)</f>
        <v>#REF!</v>
      </c>
      <c r="AU355" s="235" t="e" cm="1">
        <f t="array" ref="AU355">_xlfn.XLOOKUP($A355&amp;$B355,'[3]产值及收款计划（2026）'!$A:$A&amp;'[3]产值及收款计划（2026）'!$B:$B,'[3]产值及收款计划（2026）'!AU:AU)</f>
        <v>#REF!</v>
      </c>
      <c r="AV355" s="235" t="e" cm="1">
        <f t="array" ref="AV355">_xlfn.XLOOKUP($A355&amp;$B355,'[3]产值及收款计划（2026）'!$A:$A&amp;'[3]产值及收款计划（2026）'!$B:$B,'[3]产值及收款计划（2026）'!AV:AV)</f>
        <v>#REF!</v>
      </c>
      <c r="AW355" s="235" cm="1">
        <f t="array" ref="AW355">_xlfn.XLOOKUP($A355&amp;$B355,'[3]产值及收款计划（2026）'!$A:$A&amp;'[3]产值及收款计划（2026）'!$B:$B,'[3]产值及收款计划（2026）'!AW:AW)</f>
        <v>0</v>
      </c>
      <c r="AX355" s="235" cm="1">
        <f t="array" ref="AX355">_xlfn.XLOOKUP($A355&amp;$B355,'[3]产值及收款计划（2026）'!$A:$A&amp;'[3]产值及收款计划（2026）'!$B:$B,'[3]产值及收款计划（2026）'!AX:AX)</f>
        <v>0</v>
      </c>
      <c r="AY355" s="235" cm="1">
        <f t="array" ref="AY355">_xlfn.XLOOKUP($A355&amp;$B355,'[3]产值及收款计划（2026）'!$A:$A&amp;'[3]产值及收款计划（2026）'!$B:$B,'[3]产值及收款计划（2026）'!AY:AY)</f>
        <v>30</v>
      </c>
      <c r="AZ355" s="235" cm="1">
        <f t="array" ref="AZ355">_xlfn.XLOOKUP($A355&amp;$B355,'[3]产值及收款计划（2026）'!$A:$A&amp;'[3]产值及收款计划（2026）'!$B:$B,'[3]产值及收款计划（2026）'!AZ:AZ)</f>
        <v>0</v>
      </c>
      <c r="BA355" s="235" cm="1">
        <f t="array" ref="BA355">_xlfn.XLOOKUP($A355&amp;$B355,'[3]产值及收款计划（2026）'!$A:$A&amp;'[3]产值及收款计划（2026）'!$B:$B,'[3]产值及收款计划（2026）'!BA:BA)</f>
        <v>18</v>
      </c>
      <c r="BB355" s="235" cm="1">
        <f t="array" ref="BB355">_xlfn.XLOOKUP($A355&amp;$B355,'[3]产值及收款计划（2026）'!$A:$A&amp;'[3]产值及收款计划（2026）'!$B:$B,'[3]产值及收款计划（2026）'!BB:BB)</f>
        <v>18</v>
      </c>
      <c r="BC355" s="235" cm="1">
        <f t="array" ref="BC355">_xlfn.XLOOKUP($A355&amp;$B355,'[3]产值及收款计划（2026）'!$A:$A&amp;'[3]产值及收款计划（2026）'!$B:$B,'[3]产值及收款计划（2026）'!BC:BC)</f>
        <v>18</v>
      </c>
      <c r="BD355" s="235" cm="1">
        <f t="array" ref="BD355">_xlfn.XLOOKUP($A355&amp;$B355,'[3]产值及收款计划（2026）'!$A:$A&amp;'[3]产值及收款计划（2026）'!$B:$B,'[3]产值及收款计划（2026）'!BD:BD)</f>
        <v>0</v>
      </c>
      <c r="BE355" s="235" cm="1">
        <f t="array" ref="BE355">_xlfn.XLOOKUP($A355&amp;$B355,'[3]产值及收款计划（2026）'!$A:$A&amp;'[3]产值及收款计划（2026）'!$B:$B,'[3]产值及收款计划（2026）'!BE:BE)</f>
        <v>0</v>
      </c>
      <c r="BF355" s="235" cm="1">
        <f t="array" ref="BF355">_xlfn.XLOOKUP($A355&amp;$B355,'[3]产值及收款计划（2026）'!$A:$A&amp;'[3]产值及收款计划（2026）'!$B:$B,'[3]产值及收款计划（2026）'!BF:BF)</f>
        <v>12</v>
      </c>
      <c r="BG355" s="235" cm="1">
        <f t="array" ref="BG355">_xlfn.XLOOKUP($A355&amp;$B355,'[3]产值及收款计划（2026）'!$A:$A&amp;'[3]产值及收款计划（2026）'!$B:$B,'[3]产值及收款计划（2026）'!BG:BG)</f>
        <v>0</v>
      </c>
      <c r="BH355" s="235" cm="1">
        <f t="array" ref="BH355">_xlfn.XLOOKUP($A355&amp;$B355,'[3]产值及收款计划（2026）'!$A:$A&amp;'[3]产值及收款计划（2026）'!$B:$B,'[3]产值及收款计划（2026）'!BH:BH)</f>
        <v>0</v>
      </c>
      <c r="BI355" s="235" cm="1">
        <f t="array" ref="BI355">_xlfn.XLOOKUP($A355&amp;$B355,'[3]产值及收款计划（2026）'!$A:$A&amp;'[3]产值及收款计划（2026）'!$B:$B,'[3]产值及收款计划（2026）'!BI:BI)</f>
        <v>0</v>
      </c>
      <c r="BJ355" s="235" cm="1">
        <f t="array" ref="BJ355">_xlfn.XLOOKUP($A355&amp;$B355,'[3]产值及收款计划（2026）'!$A:$A&amp;'[3]产值及收款计划（2026）'!$B:$B,'[3]产值及收款计划（2026）'!BJ:BJ)</f>
        <v>0</v>
      </c>
      <c r="BK355" s="235" cm="1">
        <f t="array" ref="BK355">_xlfn.XLOOKUP($A355&amp;$B355,'[3]产值及收款计划（2026）'!$A:$A&amp;'[3]产值及收款计划（2026）'!$B:$B,'[3]产值及收款计划（2026）'!BK:BK)</f>
        <v>0</v>
      </c>
      <c r="BL355" s="235" cm="1">
        <f t="array" ref="BL355">_xlfn.XLOOKUP($A355&amp;$B355,'[3]产值及收款计划（2026）'!$A:$A&amp;'[3]产值及收款计划（2026）'!$B:$B,'[3]产值及收款计划（2026）'!BL:BL)</f>
        <v>0</v>
      </c>
      <c r="BM355" s="235"/>
      <c r="BN355" s="235"/>
      <c r="BO355" s="235"/>
      <c r="BP355" s="235"/>
      <c r="BQ355" s="235" t="e">
        <f>_xlfn.XLOOKUP($C355,应收未收表!$AJ:$AJ,应收未收表!AK:AK)</f>
        <v>#N/A</v>
      </c>
      <c r="BR355" s="235" t="e">
        <f>_xlfn.XLOOKUP($C355,应收未收表!$AJ:$AJ,应收未收表!AL:AL)</f>
        <v>#N/A</v>
      </c>
      <c r="BS355" s="235" t="e">
        <f>_xlfn.XLOOKUP($C355,应收未收表!$AJ:$AJ,应收未收表!AM:AM)</f>
        <v>#N/A</v>
      </c>
      <c r="BT355" s="235" t="e">
        <f>_xlfn.XLOOKUP($C355,应收未收表!$AJ:$AJ,应收未收表!AN:AN)</f>
        <v>#N/A</v>
      </c>
      <c r="BU355" s="234" t="str" cm="1">
        <f t="array" ref="BU355">_xlfn.XLOOKUP($A355&amp;$B355,'[3]产值及收款计划（2026）'!$A:$A&amp;'[3]产值及收款计划（2026）'!$B:$B,'[3]产值及收款计划（2026）'!BQ:BQ)</f>
        <v>上海建元财务管理有限公司</v>
      </c>
      <c r="BV355" s="235" t="e" cm="1">
        <f t="array" ref="BV355">_xlfn.XLOOKUP($A355&amp;$B355,'[3]产值及收款计划（2026）'!$A:$A&amp;'[3]产值及收款计划（2026）'!$B:$B,'[3]产值及收款计划（2026）'!BR:BR)</f>
        <v>#REF!</v>
      </c>
      <c r="CE355" s="235" cm="1">
        <f t="array" ref="CE355">_xlfn.XLOOKUP($A355&amp;$B355,'[3]产值及收款计划（2026）'!$A:$A&amp;'[3]产值及收款计划（2026）'!$B:$B,'[3]产值及收款计划（2026）'!CA:CA)</f>
        <v>0</v>
      </c>
      <c r="CF355" s="235" cm="1">
        <f t="array" ref="CF355">_xlfn.XLOOKUP($A355&amp;$B355,'[3]产值及收款计划（2026）'!$A:$A&amp;'[3]产值及收款计划（2026）'!$B:$B,'[3]产值及收款计划（2026）'!CB:CB)</f>
        <v>0</v>
      </c>
      <c r="CG355" s="235" cm="1">
        <f t="array" ref="CG355">_xlfn.XLOOKUP($A355&amp;$B355,'[3]产值及收款计划（2026）'!$A:$A&amp;'[3]产值及收款计划（2026）'!$B:$B,'[3]产值及收款计划（2026）'!CC:CC)</f>
        <v>0</v>
      </c>
      <c r="CH355" s="235" cm="1">
        <f t="array" ref="CH355">_xlfn.XLOOKUP($A355&amp;$B355,'[3]产值及收款计划（2026）'!$A:$A&amp;'[3]产值及收款计划（2026）'!$B:$B,'[3]产值及收款计划（2026）'!CD:CD)</f>
        <v>0</v>
      </c>
      <c r="CI355" s="235" cm="1">
        <f t="array" ref="CI355">_xlfn.XLOOKUP($A355&amp;$B355,'[3]产值及收款计划（2026）'!$A:$A&amp;'[3]产值及收款计划（2026）'!$B:$B,'[3]产值及收款计划（2026）'!CE:CE)</f>
        <v>0</v>
      </c>
      <c r="CJ355" s="235" cm="1">
        <f t="array" ref="CJ355">_xlfn.XLOOKUP($A355&amp;$B355,'[3]产值及收款计划（2026）'!$A:$A&amp;'[3]产值及收款计划（2026）'!$B:$B,'[3]产值及收款计划（2026）'!CF:CF)</f>
        <v>0</v>
      </c>
      <c r="CK355" s="235" cm="1">
        <f t="array" ref="CK355">_xlfn.XLOOKUP($A355&amp;$B355,'[3]产值及收款计划（2026）'!$A:$A&amp;'[3]产值及收款计划（2026）'!$B:$B,'[3]产值及收款计划（2026）'!CG:CG)</f>
        <v>0</v>
      </c>
      <c r="CL355" s="235" cm="1">
        <f t="array" ref="CL355">_xlfn.XLOOKUP($A355&amp;$B355,'[3]产值及收款计划（2026）'!$A:$A&amp;'[3]产值及收款计划（2026）'!$B:$B,'[3]产值及收款计划（2026）'!CH:CH)</f>
        <v>0</v>
      </c>
      <c r="CM355" s="235" cm="1">
        <f t="array" ref="CM355">_xlfn.XLOOKUP($A355&amp;$B355,'[3]产值及收款计划（2026）'!$A:$A&amp;'[3]产值及收款计划（2026）'!$B:$B,'[3]产值及收款计划（2026）'!CI:CI)</f>
        <v>0</v>
      </c>
      <c r="CN355" s="235" cm="1">
        <f t="array" ref="CN355">_xlfn.XLOOKUP($A355&amp;$B355,'[3]产值及收款计划（2026）'!$A:$A&amp;'[3]产值及收款计划（2026）'!$B:$B,'[3]产值及收款计划（2026）'!CJ:CJ)</f>
        <v>0</v>
      </c>
      <c r="CO355" s="235" cm="1">
        <f t="array" ref="CO355">_xlfn.XLOOKUP($A355&amp;$B355,'[3]产值及收款计划（2026）'!$A:$A&amp;'[3]产值及收款计划（2026）'!$B:$B,'[3]产值及收款计划（2026）'!CK:CK)</f>
        <v>0</v>
      </c>
      <c r="CP355" s="235" cm="1">
        <f t="array" ref="CP355">_xlfn.XLOOKUP($A355&amp;$B355,'[3]产值及收款计划（2026）'!$A:$A&amp;'[3]产值及收款计划（2026）'!$B:$B,'[3]产值及收款计划（2026）'!CL:CL)</f>
        <v>0</v>
      </c>
      <c r="DE355" s="235" cm="1">
        <f t="array" ref="DE355">_xlfn.XLOOKUP($A355&amp;$B355,'[3]产值及收款计划（2026）'!$A:$A&amp;'[3]产值及收款计划（2026）'!$B:$B,'[3]产值及收款计划（2026）'!DA:DA)</f>
        <v>0</v>
      </c>
      <c r="DF355" s="235" cm="1">
        <f t="array" ref="DF355">_xlfn.XLOOKUP($A355&amp;$B355,'[3]产值及收款计划（2026）'!$A:$A&amp;'[3]产值及收款计划（2026）'!$B:$B,'[3]产值及收款计划（2026）'!DB:DB)</f>
        <v>0</v>
      </c>
      <c r="DG355" s="235" cm="1">
        <f t="array" ref="DG355">_xlfn.XLOOKUP($A355&amp;$B355,'[3]产值及收款计划（2026）'!$A:$A&amp;'[3]产值及收款计划（2026）'!$B:$B,'[3]产值及收款计划（2026）'!DC:DC)</f>
        <v>0</v>
      </c>
      <c r="DH355" s="235" cm="1">
        <f t="array" ref="DH355">_xlfn.XLOOKUP($A355&amp;$B355,'[3]产值及收款计划（2026）'!$A:$A&amp;'[3]产值及收款计划（2026）'!$B:$B,'[3]产值及收款计划（2026）'!DD:DD)</f>
        <v>0</v>
      </c>
      <c r="DI355" s="235" cm="1">
        <f t="array" ref="DI355">_xlfn.XLOOKUP($A355&amp;$B355,'[3]产值及收款计划（2026）'!$A:$A&amp;'[3]产值及收款计划（2026）'!$B:$B,'[3]产值及收款计划（2026）'!DE:DE)</f>
        <v>0</v>
      </c>
      <c r="DJ355" s="235" cm="1">
        <f t="array" ref="DJ355">_xlfn.XLOOKUP($A355&amp;$B355,'[3]产值及收款计划（2026）'!$A:$A&amp;'[3]产值及收款计划（2026）'!$B:$B,'[3]产值及收款计划（2026）'!DF:DF)</f>
        <v>0</v>
      </c>
      <c r="DK355" s="235" cm="1">
        <f t="array" ref="DK355">_xlfn.XLOOKUP($A355&amp;$B355,'[3]产值及收款计划（2026）'!$A:$A&amp;'[3]产值及收款计划（2026）'!$B:$B,'[3]产值及收款计划（2026）'!DG:DG)</f>
        <v>0</v>
      </c>
      <c r="DL355" s="235" cm="1">
        <f t="array" ref="DL355">_xlfn.XLOOKUP($A355&amp;$B355,'[3]产值及收款计划（2026）'!$A:$A&amp;'[3]产值及收款计划（2026）'!$B:$B,'[3]产值及收款计划（2026）'!DH:DH)</f>
        <v>0</v>
      </c>
      <c r="DM355" s="235" cm="1">
        <f t="array" ref="DM355">_xlfn.XLOOKUP($A355&amp;$B355,'[3]产值及收款计划（2026）'!$A:$A&amp;'[3]产值及收款计划（2026）'!$B:$B,'[3]产值及收款计划（2026）'!DI:DI)</f>
        <v>0</v>
      </c>
      <c r="DN355" s="235" cm="1">
        <f t="array" ref="DN355">_xlfn.XLOOKUP($A355&amp;$B355,'[3]产值及收款计划（2026）'!$A:$A&amp;'[3]产值及收款计划（2026）'!$B:$B,'[3]产值及收款计划（2026）'!DJ:DJ)</f>
        <v>0</v>
      </c>
      <c r="DO355" s="235" cm="1">
        <f t="array" ref="DO355">_xlfn.XLOOKUP($A355&amp;$B355,'[3]产值及收款计划（2026）'!$A:$A&amp;'[3]产值及收款计划（2026）'!$B:$B,'[3]产值及收款计划（2026）'!DK:DK)</f>
        <v>0</v>
      </c>
      <c r="DP355" s="235" cm="1">
        <f t="array" ref="DP355">_xlfn.XLOOKUP($A355&amp;$B355,'[3]产值及收款计划（2026）'!$A:$A&amp;'[3]产值及收款计划（2026）'!$B:$B,'[3]产值及收款计划（2026）'!DL:DL)</f>
        <v>0</v>
      </c>
      <c r="DQ355" s="243"/>
      <c r="DR355" s="229"/>
    </row>
    <row r="356" ht="20.25" spans="1:122">
      <c r="A356" s="233">
        <f t="shared" si="22"/>
        <v>64</v>
      </c>
      <c r="B356" s="233" t="s">
        <v>27</v>
      </c>
      <c r="C356" s="234" t="str" cm="1">
        <f t="array" ref="C356">_xlfn.XLOOKUP($A356&amp;$B356,'[3]产值及收款计划（2026）'!$A:$A&amp;'[3]产值及收款计划（2026）'!$B:$B,'[3]产值及收款计划（2026）'!C:C)</f>
        <v>C0CJSG-FW-T-2026002</v>
      </c>
      <c r="D356" s="234" t="str" cm="1">
        <f t="array" ref="D356">_xlfn.XLOOKUP($A356&amp;$B356,'[3]产值及收款计划（2026）'!$A:$A&amp;'[3]产值及收款计划（2026）'!$B:$B,'[3]产值及收款计划（2026）'!D:D)</f>
        <v>2026年供应链金融平台安全等保测评服务</v>
      </c>
      <c r="E356" s="235" cm="1">
        <f t="array" ref="E356">_xlfn.XLOOKUP($A356&amp;$B356,'[3]产值及收款计划（2026）'!$A:$A&amp;'[3]产值及收款计划（2026）'!$B:$B,'[3]产值及收款计划（2026）'!E:E)</f>
        <v>16</v>
      </c>
      <c r="F356" s="235" cm="1">
        <f t="array" ref="F356">_xlfn.XLOOKUP($A356&amp;$B356,'[3]产值及收款计划（2026）'!$A:$A&amp;'[3]产值及收款计划（2026）'!$B:$B,'[3]产值及收款计划（2026）'!F:F)</f>
        <v>16</v>
      </c>
      <c r="G356" s="235" cm="1">
        <f t="array" ref="G356">_xlfn.XLOOKUP($A356&amp;$B356,'[3]产值及收款计划（2026）'!$A:$A&amp;'[3]产值及收款计划（2026）'!$B:$B,'[3]产值及收款计划（2026）'!G:G)</f>
        <v>16</v>
      </c>
      <c r="H356" s="235" cm="1">
        <f t="array" ref="H356">_xlfn.XLOOKUP($A356&amp;$B356,'[3]产值及收款计划（2026）'!$A:$A&amp;'[3]产值及收款计划（2026）'!$B:$B,'[3]产值及收款计划（2026）'!H:H)</f>
        <v>8</v>
      </c>
      <c r="I356" s="236" cm="1">
        <f t="array" ref="I356">_xlfn.XLOOKUP($A356&amp;$B356,'[3]产值及收款计划（2026）'!$A:$A&amp;'[3]产值及收款计划（2026）'!$B:$B,'[3]产值及收款计划（2026）'!I:I)</f>
        <v>0.5</v>
      </c>
      <c r="J356" s="237" cm="1">
        <f t="array" ref="J356">_xlfn.XLOOKUP($A356&amp;$B356,'[3]产值及收款计划（2026）'!$A:$A&amp;'[3]产值及收款计划（2026）'!$B:$B,'[3]产值及收款计划（2026）'!J:J)</f>
        <v>0.06</v>
      </c>
      <c r="K356" s="235" t="e" cm="1">
        <f t="array" ref="K356">_xlfn.XLOOKUP($A356&amp;$B356,'[3]产值及收款计划（2026）'!$A:$A&amp;'[3]产值及收款计划（2026）'!$B:$B,'[3]产值及收款计划（2026）'!K:K)</f>
        <v>#REF!</v>
      </c>
      <c r="L356" s="235" t="e" cm="1">
        <f t="array" ref="L356">_xlfn.XLOOKUP($A356&amp;$B356,'[3]产值及收款计划（2026）'!$A:$A&amp;'[3]产值及收款计划（2026）'!$B:$B,'[3]产值及收款计划（2026）'!L:L)</f>
        <v>#REF!</v>
      </c>
      <c r="M356" s="235" t="str" cm="1">
        <f t="array" ref="M356">_xlfn.XLOOKUP($A356&amp;$B356,'[3]产值及收款计划（2026）'!$A:$A&amp;'[3]产值及收款计划（2026）'!$B:$B,'[3]产值及收款计划（2026）'!M:M)</f>
        <v>主导</v>
      </c>
      <c r="N356" s="235" cm="1">
        <f t="array" ref="N356">_xlfn.XLOOKUP($A356&amp;$B356,'[3]产值及收款计划（2026）'!$A:$A&amp;'[3]产值及收款计划（2026）'!$B:$B,'[3]产值及收款计划（2026）'!N:N)</f>
        <v>0</v>
      </c>
      <c r="O356" s="235" t="str" cm="1">
        <f t="array" ref="O356">_xlfn.XLOOKUP($A356&amp;$B356,'[3]产值及收款计划（2026）'!$A:$A&amp;'[3]产值及收款计划（2026）'!$B:$B,'[3]产值及收款计划（2026）'!O:O)</f>
        <v>邓惠洁</v>
      </c>
      <c r="P356" s="234" t="str" cm="1">
        <f t="array" ref="P356">_xlfn.XLOOKUP($A356&amp;$B356,'[3]产值及收款计划（2026）'!$A:$A&amp;'[3]产值及收款计划（2026）'!$B:$B,'[3]产值及收款计划（2026）'!P:P)</f>
        <v>26新签</v>
      </c>
      <c r="Q356" s="235" t="e" cm="1">
        <f t="array" ref="Q356">_xlfn.XLOOKUP($A356&amp;$B356,'[3]产值及收款计划（2026）'!$A:$A&amp;'[3]产值及收款计划（2026）'!$B:$B,'[3]产值及收款计划（2026）'!Q:Q)</f>
        <v>#REF!</v>
      </c>
      <c r="R356" s="235" t="e" cm="1">
        <f t="array" ref="R356">_xlfn.XLOOKUP($A356&amp;$B356,'[3]产值及收款计划（2026）'!$A:$A&amp;'[3]产值及收款计划（2026）'!$B:$B,'[3]产值及收款计划（2026）'!R:R)</f>
        <v>#REF!</v>
      </c>
      <c r="S356" s="235" t="e" cm="1">
        <f t="array" ref="S356">_xlfn.XLOOKUP($A356&amp;$B356,'[3]产值及收款计划（2026）'!$A:$A&amp;'[3]产值及收款计划（2026）'!$B:$B,'[3]产值及收款计划（2026）'!S:S)</f>
        <v>#REF!</v>
      </c>
      <c r="T356" s="235" cm="1">
        <f t="array" ref="T356">_xlfn.XLOOKUP($A356&amp;$B356,'[3]产值及收款计划（2026）'!$A:$A&amp;'[3]产值及收款计划（2026）'!$B:$B,'[3]产值及收款计划（2026）'!T:T)</f>
        <v>0</v>
      </c>
      <c r="U356" s="235" cm="1">
        <f t="array" ref="U356">_xlfn.XLOOKUP($A356&amp;$B356,'[3]产值及收款计划（2026）'!$A:$A&amp;'[3]产值及收款计划（2026）'!$B:$B,'[3]产值及收款计划（2026）'!U:U)</f>
        <v>0</v>
      </c>
      <c r="V356" s="235" cm="1">
        <f t="array" ref="V356">_xlfn.XLOOKUP($A356&amp;$B356,'[3]产值及收款计划（2026）'!$A:$A&amp;'[3]产值及收款计划（2026）'!$B:$B,'[3]产值及收款计划（2026）'!V:V)</f>
        <v>16</v>
      </c>
      <c r="W356" s="235" t="e" cm="1">
        <f t="array" ref="W356">_xlfn.XLOOKUP($A356&amp;$B356,'[3]产值及收款计划（2026）'!$A:$A&amp;'[3]产值及收款计划（2026）'!$B:$B,'[3]产值及收款计划（2026）'!W:W)</f>
        <v>#REF!</v>
      </c>
      <c r="X356" s="235" t="e" cm="1">
        <f t="array" ref="X356">_xlfn.XLOOKUP($A356&amp;$B356,'[3]产值及收款计划（2026）'!$A:$A&amp;'[3]产值及收款计划（2026）'!$B:$B,'[3]产值及收款计划（2026）'!X:X)</f>
        <v>#REF!</v>
      </c>
      <c r="Y356" s="235" t="e" cm="1">
        <f t="array" ref="Y356">_xlfn.XLOOKUP($A356&amp;$B356,'[3]产值及收款计划（2026）'!$A:$A&amp;'[3]产值及收款计划（2026）'!$B:$B,'[3]产值及收款计划（2026）'!Y:Y)</f>
        <v>#REF!</v>
      </c>
      <c r="Z356" s="235" t="e" cm="1">
        <f t="array" ref="Z356">_xlfn.XLOOKUP($A356&amp;$B356,'[3]产值及收款计划（2026）'!$A:$A&amp;'[3]产值及收款计划（2026）'!$B:$B,'[3]产值及收款计划（2026）'!Z:Z)</f>
        <v>#REF!</v>
      </c>
      <c r="AA356" s="235" cm="1">
        <f t="array" ref="AA356">_xlfn.XLOOKUP($A356&amp;$B356,'[3]产值及收款计划（2026）'!$A:$A&amp;'[3]产值及收款计划（2026）'!$B:$B,'[3]产值及收款计划（2026）'!AA:AA)</f>
        <v>0</v>
      </c>
      <c r="AB356" s="235" cm="1">
        <f t="array" ref="AB356">_xlfn.XLOOKUP($A356&amp;$B356,'[3]产值及收款计划（2026）'!$A:$A&amp;'[3]产值及收款计划（2026）'!$B:$B,'[3]产值及收款计划（2026）'!AB:AB)</f>
        <v>0</v>
      </c>
      <c r="AC356" s="235" cm="1">
        <f t="array" ref="AC356">_xlfn.XLOOKUP($A356&amp;$B356,'[3]产值及收款计划（2026）'!$A:$A&amp;'[3]产值及收款计划（2026）'!$B:$B,'[3]产值及收款计划（2026）'!AC:AC)</f>
        <v>11.2</v>
      </c>
      <c r="AD356" s="235" cm="1">
        <f t="array" ref="AD356">_xlfn.XLOOKUP($A356&amp;$B356,'[3]产值及收款计划（2026）'!$A:$A&amp;'[3]产值及收款计划（2026）'!$B:$B,'[3]产值及收款计划（2026）'!AD:AD)</f>
        <v>4.8</v>
      </c>
      <c r="AE356" s="235" cm="1">
        <f t="array" ref="AE356">_xlfn.XLOOKUP($A356&amp;$B356,'[3]产值及收款计划（2026）'!$A:$A&amp;'[3]产值及收款计划（2026）'!$B:$B,'[3]产值及收款计划（2026）'!AE:AE)</f>
        <v>0</v>
      </c>
      <c r="AF356" s="235" cm="1">
        <f t="array" ref="AF356">_xlfn.XLOOKUP($A356&amp;$B356,'[3]产值及收款计划（2026）'!$A:$A&amp;'[3]产值及收款计划（2026）'!$B:$B,'[3]产值及收款计划（2026）'!AF:AF)</f>
        <v>0</v>
      </c>
      <c r="AG356" s="235" cm="1">
        <f t="array" ref="AG356">_xlfn.XLOOKUP($A356&amp;$B356,'[3]产值及收款计划（2026）'!$A:$A&amp;'[3]产值及收款计划（2026）'!$B:$B,'[3]产值及收款计划（2026）'!AG:AG)</f>
        <v>0</v>
      </c>
      <c r="AH356" s="235" cm="1">
        <f t="array" ref="AH356">_xlfn.XLOOKUP($A356&amp;$B356,'[3]产值及收款计划（2026）'!$A:$A&amp;'[3]产值及收款计划（2026）'!$B:$B,'[3]产值及收款计划（2026）'!AH:AH)</f>
        <v>0</v>
      </c>
      <c r="AI356" s="235" cm="1">
        <f t="array" ref="AI356">_xlfn.XLOOKUP($A356&amp;$B356,'[3]产值及收款计划（2026）'!$A:$A&amp;'[3]产值及收款计划（2026）'!$B:$B,'[3]产值及收款计划（2026）'!AI:AI)</f>
        <v>0</v>
      </c>
      <c r="AJ356" s="235" cm="1">
        <f t="array" ref="AJ356">_xlfn.XLOOKUP($A356&amp;$B356,'[3]产值及收款计划（2026）'!$A:$A&amp;'[3]产值及收款计划（2026）'!$B:$B,'[3]产值及收款计划（2026）'!AJ:AJ)</f>
        <v>0</v>
      </c>
      <c r="AK356" s="235" cm="1">
        <f t="array" ref="AK356">_xlfn.XLOOKUP($A356&amp;$B356,'[3]产值及收款计划（2026）'!$A:$A&amp;'[3]产值及收款计划（2026）'!$B:$B,'[3]产值及收款计划（2026）'!AK:AK)</f>
        <v>0</v>
      </c>
      <c r="AL356" s="235" cm="1">
        <f t="array" ref="AL356">_xlfn.XLOOKUP($A356&amp;$B356,'[3]产值及收款计划（2026）'!$A:$A&amp;'[3]产值及收款计划（2026）'!$B:$B,'[3]产值及收款计划（2026）'!AL:AL)</f>
        <v>0</v>
      </c>
      <c r="AM356" s="242" cm="1">
        <f t="array" ref="AM356">_xlfn.LET(_xlpm.勾选月份状态数组,TRANSPOSE('PPT(12-15页）-TOP10'!$A$3:$A$14),_xlpm.选择数据区,IF('PPT(12-15页）-TOP10'!$E$3="收款",$BA356:$BL356,$AA356:$AL356),SUM(_xlfn._xlws.FILTER(_xlpm.选择数据区,_xlpm.勾选月份状态数组,"")))</f>
        <v>4.8</v>
      </c>
      <c r="AN356" s="235" t="e">
        <f>_xlfn.XLOOKUP($C356,应收未收表!$T:$T,应收未收表!AA:AA)</f>
        <v>#N/A</v>
      </c>
      <c r="AO356" s="235" t="e">
        <f>_xlfn.XLOOKUP($C356,应收未收表!$T:$T,应收未收表!AB:AB)</f>
        <v>#N/A</v>
      </c>
      <c r="AP356" s="235" t="e">
        <f>_xlfn.XLOOKUP($C356,应收未收表!$T:$T,应收未收表!AC:AC)</f>
        <v>#N/A</v>
      </c>
      <c r="AQ356" s="235" t="e">
        <f>_xlfn.XLOOKUP($C356,应收未收表!$T:$T,应收未收表!AE:AE)</f>
        <v>#N/A</v>
      </c>
      <c r="AR356" s="235" t="e">
        <f>_xlfn.XLOOKUP($C356,应收未收表!$T:$T,应收未收表!AF:AF)</f>
        <v>#N/A</v>
      </c>
      <c r="AS356" s="235" t="e" cm="1">
        <f t="array" ref="AS356">_xlfn.XLOOKUP($A356&amp;$B356,'[3]产值及收款计划（2026）'!$A:$A&amp;'[3]产值及收款计划（2026）'!$B:$B,'[3]产值及收款计划（2026）'!AS:AS)</f>
        <v>#REF!</v>
      </c>
      <c r="AT356" s="235" t="e" cm="1">
        <f t="array" ref="AT356">_xlfn.XLOOKUP($A356&amp;$B356,'[3]产值及收款计划（2026）'!$A:$A&amp;'[3]产值及收款计划（2026）'!$B:$B,'[3]产值及收款计划（2026）'!AT:AT)</f>
        <v>#REF!</v>
      </c>
      <c r="AU356" s="235" t="e" cm="1">
        <f t="array" ref="AU356">_xlfn.XLOOKUP($A356&amp;$B356,'[3]产值及收款计划（2026）'!$A:$A&amp;'[3]产值及收款计划（2026）'!$B:$B,'[3]产值及收款计划（2026）'!AU:AU)</f>
        <v>#REF!</v>
      </c>
      <c r="AV356" s="235" t="e" cm="1">
        <f t="array" ref="AV356">_xlfn.XLOOKUP($A356&amp;$B356,'[3]产值及收款计划（2026）'!$A:$A&amp;'[3]产值及收款计划（2026）'!$B:$B,'[3]产值及收款计划（2026）'!AV:AV)</f>
        <v>#REF!</v>
      </c>
      <c r="AW356" s="235" cm="1">
        <f t="array" ref="AW356">_xlfn.XLOOKUP($A356&amp;$B356,'[3]产值及收款计划（2026）'!$A:$A&amp;'[3]产值及收款计划（2026）'!$B:$B,'[3]产值及收款计划（2026）'!AW:AW)</f>
        <v>0</v>
      </c>
      <c r="AX356" s="235" cm="1">
        <f t="array" ref="AX356">_xlfn.XLOOKUP($A356&amp;$B356,'[3]产值及收款计划（2026）'!$A:$A&amp;'[3]产值及收款计划（2026）'!$B:$B,'[3]产值及收款计划（2026）'!AX:AX)</f>
        <v>0</v>
      </c>
      <c r="AY356" s="235" cm="1">
        <f t="array" ref="AY356">_xlfn.XLOOKUP($A356&amp;$B356,'[3]产值及收款计划（2026）'!$A:$A&amp;'[3]产值及收款计划（2026）'!$B:$B,'[3]产值及收款计划（2026）'!AY:AY)</f>
        <v>16</v>
      </c>
      <c r="AZ356" s="235" cm="1">
        <f t="array" ref="AZ356">_xlfn.XLOOKUP($A356&amp;$B356,'[3]产值及收款计划（2026）'!$A:$A&amp;'[3]产值及收款计划（2026）'!$B:$B,'[3]产值及收款计划（2026）'!AZ:AZ)</f>
        <v>0</v>
      </c>
      <c r="BA356" s="235" cm="1">
        <f t="array" ref="BA356">_xlfn.XLOOKUP($A356&amp;$B356,'[3]产值及收款计划（2026）'!$A:$A&amp;'[3]产值及收款计划（2026）'!$B:$B,'[3]产值及收款计划（2026）'!BA:BA)</f>
        <v>0</v>
      </c>
      <c r="BB356" s="235" cm="1">
        <f t="array" ref="BB356">_xlfn.XLOOKUP($A356&amp;$B356,'[3]产值及收款计划（2026）'!$A:$A&amp;'[3]产值及收款计划（2026）'!$B:$B,'[3]产值及收款计划（2026）'!BB:BB)</f>
        <v>11.2</v>
      </c>
      <c r="BC356" s="235" cm="1">
        <f t="array" ref="BC356">_xlfn.XLOOKUP($A356&amp;$B356,'[3]产值及收款计划（2026）'!$A:$A&amp;'[3]产值及收款计划（2026）'!$B:$B,'[3]产值及收款计划（2026）'!BC:BC)</f>
        <v>11.2</v>
      </c>
      <c r="BD356" s="235" cm="1">
        <f t="array" ref="BD356">_xlfn.XLOOKUP($A356&amp;$B356,'[3]产值及收款计划（2026）'!$A:$A&amp;'[3]产值及收款计划（2026）'!$B:$B,'[3]产值及收款计划（2026）'!BD:BD)</f>
        <v>0</v>
      </c>
      <c r="BE356" s="235" cm="1">
        <f t="array" ref="BE356">_xlfn.XLOOKUP($A356&amp;$B356,'[3]产值及收款计划（2026）'!$A:$A&amp;'[3]产值及收款计划（2026）'!$B:$B,'[3]产值及收款计划（2026）'!BE:BE)</f>
        <v>4.8</v>
      </c>
      <c r="BF356" s="235" cm="1">
        <f t="array" ref="BF356">_xlfn.XLOOKUP($A356&amp;$B356,'[3]产值及收款计划（2026）'!$A:$A&amp;'[3]产值及收款计划（2026）'!$B:$B,'[3]产值及收款计划（2026）'!BF:BF)</f>
        <v>0</v>
      </c>
      <c r="BG356" s="235" cm="1">
        <f t="array" ref="BG356">_xlfn.XLOOKUP($A356&amp;$B356,'[3]产值及收款计划（2026）'!$A:$A&amp;'[3]产值及收款计划（2026）'!$B:$B,'[3]产值及收款计划（2026）'!BG:BG)</f>
        <v>0</v>
      </c>
      <c r="BH356" s="235" cm="1">
        <f t="array" ref="BH356">_xlfn.XLOOKUP($A356&amp;$B356,'[3]产值及收款计划（2026）'!$A:$A&amp;'[3]产值及收款计划（2026）'!$B:$B,'[3]产值及收款计划（2026）'!BH:BH)</f>
        <v>0</v>
      </c>
      <c r="BI356" s="235" cm="1">
        <f t="array" ref="BI356">_xlfn.XLOOKUP($A356&amp;$B356,'[3]产值及收款计划（2026）'!$A:$A&amp;'[3]产值及收款计划（2026）'!$B:$B,'[3]产值及收款计划（2026）'!BI:BI)</f>
        <v>0</v>
      </c>
      <c r="BJ356" s="235" cm="1">
        <f t="array" ref="BJ356">_xlfn.XLOOKUP($A356&amp;$B356,'[3]产值及收款计划（2026）'!$A:$A&amp;'[3]产值及收款计划（2026）'!$B:$B,'[3]产值及收款计划（2026）'!BJ:BJ)</f>
        <v>0</v>
      </c>
      <c r="BK356" s="235" cm="1">
        <f t="array" ref="BK356">_xlfn.XLOOKUP($A356&amp;$B356,'[3]产值及收款计划（2026）'!$A:$A&amp;'[3]产值及收款计划（2026）'!$B:$B,'[3]产值及收款计划（2026）'!BK:BK)</f>
        <v>0</v>
      </c>
      <c r="BL356" s="235" cm="1">
        <f t="array" ref="BL356">_xlfn.XLOOKUP($A356&amp;$B356,'[3]产值及收款计划（2026）'!$A:$A&amp;'[3]产值及收款计划（2026）'!$B:$B,'[3]产值及收款计划（2026）'!BL:BL)</f>
        <v>0</v>
      </c>
      <c r="BM356" s="235"/>
      <c r="BN356" s="235"/>
      <c r="BO356" s="235"/>
      <c r="BP356" s="235"/>
      <c r="BQ356" s="235" t="e">
        <f>_xlfn.XLOOKUP($C356,应收未收表!$AJ:$AJ,应收未收表!AK:AK)</f>
        <v>#N/A</v>
      </c>
      <c r="BR356" s="235" t="e">
        <f>_xlfn.XLOOKUP($C356,应收未收表!$AJ:$AJ,应收未收表!AL:AL)</f>
        <v>#N/A</v>
      </c>
      <c r="BS356" s="235" t="e">
        <f>_xlfn.XLOOKUP($C356,应收未收表!$AJ:$AJ,应收未收表!AM:AM)</f>
        <v>#N/A</v>
      </c>
      <c r="BT356" s="235" t="e">
        <f>_xlfn.XLOOKUP($C356,应收未收表!$AJ:$AJ,应收未收表!AN:AN)</f>
        <v>#N/A</v>
      </c>
      <c r="BU356" s="234" t="str" cm="1">
        <f t="array" ref="BU356">_xlfn.XLOOKUP($A356&amp;$B356,'[3]产值及收款计划（2026）'!$A:$A&amp;'[3]产值及收款计划（2026）'!$B:$B,'[3]产值及收款计划（2026）'!BQ:BQ)</f>
        <v>上海建元财务管理有限公司</v>
      </c>
      <c r="BV356" s="235" t="e" cm="1">
        <f t="array" ref="BV356">_xlfn.XLOOKUP($A356&amp;$B356,'[3]产值及收款计划（2026）'!$A:$A&amp;'[3]产值及收款计划（2026）'!$B:$B,'[3]产值及收款计划（2026）'!BR:BR)</f>
        <v>#REF!</v>
      </c>
      <c r="CE356" s="235" cm="1">
        <f t="array" ref="CE356">_xlfn.XLOOKUP($A356&amp;$B356,'[3]产值及收款计划（2026）'!$A:$A&amp;'[3]产值及收款计划（2026）'!$B:$B,'[3]产值及收款计划（2026）'!CA:CA)</f>
        <v>0</v>
      </c>
      <c r="CF356" s="235" cm="1">
        <f t="array" ref="CF356">_xlfn.XLOOKUP($A356&amp;$B356,'[3]产值及收款计划（2026）'!$A:$A&amp;'[3]产值及收款计划（2026）'!$B:$B,'[3]产值及收款计划（2026）'!CB:CB)</f>
        <v>0</v>
      </c>
      <c r="CG356" s="235" cm="1">
        <f t="array" ref="CG356">_xlfn.XLOOKUP($A356&amp;$B356,'[3]产值及收款计划（2026）'!$A:$A&amp;'[3]产值及收款计划（2026）'!$B:$B,'[3]产值及收款计划（2026）'!CC:CC)</f>
        <v>0</v>
      </c>
      <c r="CH356" s="235" cm="1">
        <f t="array" ref="CH356">_xlfn.XLOOKUP($A356&amp;$B356,'[3]产值及收款计划（2026）'!$A:$A&amp;'[3]产值及收款计划（2026）'!$B:$B,'[3]产值及收款计划（2026）'!CD:CD)</f>
        <v>0</v>
      </c>
      <c r="CI356" s="235" cm="1">
        <f t="array" ref="CI356">_xlfn.XLOOKUP($A356&amp;$B356,'[3]产值及收款计划（2026）'!$A:$A&amp;'[3]产值及收款计划（2026）'!$B:$B,'[3]产值及收款计划（2026）'!CE:CE)</f>
        <v>0</v>
      </c>
      <c r="CJ356" s="235" cm="1">
        <f t="array" ref="CJ356">_xlfn.XLOOKUP($A356&amp;$B356,'[3]产值及收款计划（2026）'!$A:$A&amp;'[3]产值及收款计划（2026）'!$B:$B,'[3]产值及收款计划（2026）'!CF:CF)</f>
        <v>0</v>
      </c>
      <c r="CK356" s="235" cm="1">
        <f t="array" ref="CK356">_xlfn.XLOOKUP($A356&amp;$B356,'[3]产值及收款计划（2026）'!$A:$A&amp;'[3]产值及收款计划（2026）'!$B:$B,'[3]产值及收款计划（2026）'!CG:CG)</f>
        <v>0</v>
      </c>
      <c r="CL356" s="235" cm="1">
        <f t="array" ref="CL356">_xlfn.XLOOKUP($A356&amp;$B356,'[3]产值及收款计划（2026）'!$A:$A&amp;'[3]产值及收款计划（2026）'!$B:$B,'[3]产值及收款计划（2026）'!CH:CH)</f>
        <v>0</v>
      </c>
      <c r="CM356" s="235" cm="1">
        <f t="array" ref="CM356">_xlfn.XLOOKUP($A356&amp;$B356,'[3]产值及收款计划（2026）'!$A:$A&amp;'[3]产值及收款计划（2026）'!$B:$B,'[3]产值及收款计划（2026）'!CI:CI)</f>
        <v>0</v>
      </c>
      <c r="CN356" s="235" cm="1">
        <f t="array" ref="CN356">_xlfn.XLOOKUP($A356&amp;$B356,'[3]产值及收款计划（2026）'!$A:$A&amp;'[3]产值及收款计划（2026）'!$B:$B,'[3]产值及收款计划（2026）'!CJ:CJ)</f>
        <v>0</v>
      </c>
      <c r="CO356" s="235" cm="1">
        <f t="array" ref="CO356">_xlfn.XLOOKUP($A356&amp;$B356,'[3]产值及收款计划（2026）'!$A:$A&amp;'[3]产值及收款计划（2026）'!$B:$B,'[3]产值及收款计划（2026）'!CK:CK)</f>
        <v>0</v>
      </c>
      <c r="CP356" s="235" cm="1">
        <f t="array" ref="CP356">_xlfn.XLOOKUP($A356&amp;$B356,'[3]产值及收款计划（2026）'!$A:$A&amp;'[3]产值及收款计划（2026）'!$B:$B,'[3]产值及收款计划（2026）'!CL:CL)</f>
        <v>0</v>
      </c>
      <c r="DE356" s="235" cm="1">
        <f t="array" ref="DE356">_xlfn.XLOOKUP($A356&amp;$B356,'[3]产值及收款计划（2026）'!$A:$A&amp;'[3]产值及收款计划（2026）'!$B:$B,'[3]产值及收款计划（2026）'!DA:DA)</f>
        <v>0</v>
      </c>
      <c r="DF356" s="235" cm="1">
        <f t="array" ref="DF356">_xlfn.XLOOKUP($A356&amp;$B356,'[3]产值及收款计划（2026）'!$A:$A&amp;'[3]产值及收款计划（2026）'!$B:$B,'[3]产值及收款计划（2026）'!DB:DB)</f>
        <v>0</v>
      </c>
      <c r="DG356" s="235" cm="1">
        <f t="array" ref="DG356">_xlfn.XLOOKUP($A356&amp;$B356,'[3]产值及收款计划（2026）'!$A:$A&amp;'[3]产值及收款计划（2026）'!$B:$B,'[3]产值及收款计划（2026）'!DC:DC)</f>
        <v>0</v>
      </c>
      <c r="DH356" s="235" cm="1">
        <f t="array" ref="DH356">_xlfn.XLOOKUP($A356&amp;$B356,'[3]产值及收款计划（2026）'!$A:$A&amp;'[3]产值及收款计划（2026）'!$B:$B,'[3]产值及收款计划（2026）'!DD:DD)</f>
        <v>0</v>
      </c>
      <c r="DI356" s="235" cm="1">
        <f t="array" ref="DI356">_xlfn.XLOOKUP($A356&amp;$B356,'[3]产值及收款计划（2026）'!$A:$A&amp;'[3]产值及收款计划（2026）'!$B:$B,'[3]产值及收款计划（2026）'!DE:DE)</f>
        <v>0</v>
      </c>
      <c r="DJ356" s="235" cm="1">
        <f t="array" ref="DJ356">_xlfn.XLOOKUP($A356&amp;$B356,'[3]产值及收款计划（2026）'!$A:$A&amp;'[3]产值及收款计划（2026）'!$B:$B,'[3]产值及收款计划（2026）'!DF:DF)</f>
        <v>0</v>
      </c>
      <c r="DK356" s="235" cm="1">
        <f t="array" ref="DK356">_xlfn.XLOOKUP($A356&amp;$B356,'[3]产值及收款计划（2026）'!$A:$A&amp;'[3]产值及收款计划（2026）'!$B:$B,'[3]产值及收款计划（2026）'!DG:DG)</f>
        <v>0</v>
      </c>
      <c r="DL356" s="235" cm="1">
        <f t="array" ref="DL356">_xlfn.XLOOKUP($A356&amp;$B356,'[3]产值及收款计划（2026）'!$A:$A&amp;'[3]产值及收款计划（2026）'!$B:$B,'[3]产值及收款计划（2026）'!DH:DH)</f>
        <v>0</v>
      </c>
      <c r="DM356" s="235" cm="1">
        <f t="array" ref="DM356">_xlfn.XLOOKUP($A356&amp;$B356,'[3]产值及收款计划（2026）'!$A:$A&amp;'[3]产值及收款计划（2026）'!$B:$B,'[3]产值及收款计划（2026）'!DI:DI)</f>
        <v>0</v>
      </c>
      <c r="DN356" s="235" cm="1">
        <f t="array" ref="DN356">_xlfn.XLOOKUP($A356&amp;$B356,'[3]产值及收款计划（2026）'!$A:$A&amp;'[3]产值及收款计划（2026）'!$B:$B,'[3]产值及收款计划（2026）'!DJ:DJ)</f>
        <v>0</v>
      </c>
      <c r="DO356" s="235" cm="1">
        <f t="array" ref="DO356">_xlfn.XLOOKUP($A356&amp;$B356,'[3]产值及收款计划（2026）'!$A:$A&amp;'[3]产值及收款计划（2026）'!$B:$B,'[3]产值及收款计划（2026）'!DK:DK)</f>
        <v>0</v>
      </c>
      <c r="DP356" s="235" cm="1">
        <f t="array" ref="DP356">_xlfn.XLOOKUP($A356&amp;$B356,'[3]产值及收款计划（2026）'!$A:$A&amp;'[3]产值及收款计划（2026）'!$B:$B,'[3]产值及收款计划（2026）'!DL:DL)</f>
        <v>0</v>
      </c>
      <c r="DQ356" s="243"/>
      <c r="DR356" s="229"/>
    </row>
    <row r="357" ht="20.25" spans="1:122">
      <c r="A357" s="233">
        <f t="shared" si="22"/>
        <v>65</v>
      </c>
      <c r="B357" s="233" t="s">
        <v>27</v>
      </c>
      <c r="C357" s="234" t="e" cm="1">
        <f t="array" ref="C357">_xlfn.XLOOKUP($A357&amp;$B357,'[3]产值及收款计划（2026）'!$A:$A&amp;'[3]产值及收款计划（2026）'!$B:$B,'[3]产值及收款计划（2026）'!C:C)</f>
        <v>#REF!</v>
      </c>
      <c r="D357" s="234" cm="1">
        <f t="array" ref="D357">_xlfn.XLOOKUP($A357&amp;$B357,'[3]产值及收款计划（2026）'!$A:$A&amp;'[3]产值及收款计划（2026）'!$B:$B,'[3]产值及收款计划（2026）'!D:D)</f>
        <v>0</v>
      </c>
      <c r="E357" s="235" cm="1">
        <f t="array" ref="E357">_xlfn.XLOOKUP($A357&amp;$B357,'[3]产值及收款计划（2026）'!$A:$A&amp;'[3]产值及收款计划（2026）'!$B:$B,'[3]产值及收款计划（2026）'!E:E)</f>
        <v>0</v>
      </c>
      <c r="F357" s="235" cm="1">
        <f t="array" ref="F357">_xlfn.XLOOKUP($A357&amp;$B357,'[3]产值及收款计划（2026）'!$A:$A&amp;'[3]产值及收款计划（2026）'!$B:$B,'[3]产值及收款计划（2026）'!F:F)</f>
        <v>0</v>
      </c>
      <c r="G357" s="235" cm="1">
        <f t="array" ref="G357">_xlfn.XLOOKUP($A357&amp;$B357,'[3]产值及收款计划（2026）'!$A:$A&amp;'[3]产值及收款计划（2026）'!$B:$B,'[3]产值及收款计划（2026）'!G:G)</f>
        <v>0</v>
      </c>
      <c r="H357" s="235" cm="1">
        <f t="array" ref="H357">_xlfn.XLOOKUP($A357&amp;$B357,'[3]产值及收款计划（2026）'!$A:$A&amp;'[3]产值及收款计划（2026）'!$B:$B,'[3]产值及收款计划（2026）'!H:H)</f>
        <v>0</v>
      </c>
      <c r="I357" s="236" cm="1">
        <f t="array" ref="I357">_xlfn.XLOOKUP($A357&amp;$B357,'[3]产值及收款计划（2026）'!$A:$A&amp;'[3]产值及收款计划（2026）'!$B:$B,'[3]产值及收款计划（2026）'!I:I)</f>
        <v>0</v>
      </c>
      <c r="J357" s="237" cm="1">
        <f t="array" ref="J357">_xlfn.XLOOKUP($A357&amp;$B357,'[3]产值及收款计划（2026）'!$A:$A&amp;'[3]产值及收款计划（2026）'!$B:$B,'[3]产值及收款计划（2026）'!J:J)</f>
        <v>0</v>
      </c>
      <c r="K357" s="235" t="e" cm="1">
        <f t="array" ref="K357">_xlfn.XLOOKUP($A357&amp;$B357,'[3]产值及收款计划（2026）'!$A:$A&amp;'[3]产值及收款计划（2026）'!$B:$B,'[3]产值及收款计划（2026）'!K:K)</f>
        <v>#REF!</v>
      </c>
      <c r="L357" s="235" t="e" cm="1">
        <f t="array" ref="L357">_xlfn.XLOOKUP($A357&amp;$B357,'[3]产值及收款计划（2026）'!$A:$A&amp;'[3]产值及收款计划（2026）'!$B:$B,'[3]产值及收款计划（2026）'!L:L)</f>
        <v>#REF!</v>
      </c>
      <c r="M357" s="235" t="e" cm="1">
        <f t="array" ref="M357">_xlfn.XLOOKUP($A357&amp;$B357,'[3]产值及收款计划（2026）'!$A:$A&amp;'[3]产值及收款计划（2026）'!$B:$B,'[3]产值及收款计划（2026）'!M:M)</f>
        <v>#REF!</v>
      </c>
      <c r="N357" s="235" t="e" cm="1">
        <f t="array" ref="N357">_xlfn.XLOOKUP($A357&amp;$B357,'[3]产值及收款计划（2026）'!$A:$A&amp;'[3]产值及收款计划（2026）'!$B:$B,'[3]产值及收款计划（2026）'!N:N)</f>
        <v>#REF!</v>
      </c>
      <c r="O357" s="235" t="e" cm="1">
        <f t="array" ref="O357">_xlfn.XLOOKUP($A357&amp;$B357,'[3]产值及收款计划（2026）'!$A:$A&amp;'[3]产值及收款计划（2026）'!$B:$B,'[3]产值及收款计划（2026）'!O:O)</f>
        <v>#REF!</v>
      </c>
      <c r="P357" s="234" t="e" cm="1">
        <f t="array" ref="P357">_xlfn.XLOOKUP($A357&amp;$B357,'[3]产值及收款计划（2026）'!$A:$A&amp;'[3]产值及收款计划（2026）'!$B:$B,'[3]产值及收款计划（2026）'!P:P)</f>
        <v>#REF!</v>
      </c>
      <c r="Q357" s="235" t="e" cm="1">
        <f t="array" ref="Q357">_xlfn.XLOOKUP($A357&amp;$B357,'[3]产值及收款计划（2026）'!$A:$A&amp;'[3]产值及收款计划（2026）'!$B:$B,'[3]产值及收款计划（2026）'!Q:Q)</f>
        <v>#REF!</v>
      </c>
      <c r="R357" s="235" t="e" cm="1">
        <f t="array" ref="R357">_xlfn.XLOOKUP($A357&amp;$B357,'[3]产值及收款计划（2026）'!$A:$A&amp;'[3]产值及收款计划（2026）'!$B:$B,'[3]产值及收款计划（2026）'!R:R)</f>
        <v>#REF!</v>
      </c>
      <c r="S357" s="235" t="e" cm="1">
        <f t="array" ref="S357">_xlfn.XLOOKUP($A357&amp;$B357,'[3]产值及收款计划（2026）'!$A:$A&amp;'[3]产值及收款计划（2026）'!$B:$B,'[3]产值及收款计划（2026）'!S:S)</f>
        <v>#REF!</v>
      </c>
      <c r="T357" s="235" t="e" cm="1">
        <f t="array" ref="T357">_xlfn.XLOOKUP($A357&amp;$B357,'[3]产值及收款计划（2026）'!$A:$A&amp;'[3]产值及收款计划（2026）'!$B:$B,'[3]产值及收款计划（2026）'!T:T)</f>
        <v>#REF!</v>
      </c>
      <c r="U357" s="235" t="e" cm="1">
        <f t="array" ref="U357">_xlfn.XLOOKUP($A357&amp;$B357,'[3]产值及收款计划（2026）'!$A:$A&amp;'[3]产值及收款计划（2026）'!$B:$B,'[3]产值及收款计划（2026）'!U:U)</f>
        <v>#REF!</v>
      </c>
      <c r="V357" s="235" t="e" cm="1">
        <f t="array" ref="V357">_xlfn.XLOOKUP($A357&amp;$B357,'[3]产值及收款计划（2026）'!$A:$A&amp;'[3]产值及收款计划（2026）'!$B:$B,'[3]产值及收款计划（2026）'!V:V)</f>
        <v>#REF!</v>
      </c>
      <c r="W357" s="235" t="e" cm="1">
        <f t="array" ref="W357">_xlfn.XLOOKUP($A357&amp;$B357,'[3]产值及收款计划（2026）'!$A:$A&amp;'[3]产值及收款计划（2026）'!$B:$B,'[3]产值及收款计划（2026）'!W:W)</f>
        <v>#REF!</v>
      </c>
      <c r="X357" s="235" t="e" cm="1">
        <f t="array" ref="X357">_xlfn.XLOOKUP($A357&amp;$B357,'[3]产值及收款计划（2026）'!$A:$A&amp;'[3]产值及收款计划（2026）'!$B:$B,'[3]产值及收款计划（2026）'!X:X)</f>
        <v>#REF!</v>
      </c>
      <c r="Y357" s="235" t="e" cm="1">
        <f t="array" ref="Y357">_xlfn.XLOOKUP($A357&amp;$B357,'[3]产值及收款计划（2026）'!$A:$A&amp;'[3]产值及收款计划（2026）'!$B:$B,'[3]产值及收款计划（2026）'!Y:Y)</f>
        <v>#REF!</v>
      </c>
      <c r="Z357" s="235" t="e" cm="1">
        <f t="array" ref="Z357">_xlfn.XLOOKUP($A357&amp;$B357,'[3]产值及收款计划（2026）'!$A:$A&amp;'[3]产值及收款计划（2026）'!$B:$B,'[3]产值及收款计划（2026）'!Z:Z)</f>
        <v>#REF!</v>
      </c>
      <c r="AA357" s="235" cm="1">
        <f t="array" ref="AA357">_xlfn.XLOOKUP($A357&amp;$B357,'[3]产值及收款计划（2026）'!$A:$A&amp;'[3]产值及收款计划（2026）'!$B:$B,'[3]产值及收款计划（2026）'!AA:AA)</f>
        <v>0</v>
      </c>
      <c r="AB357" s="235" cm="1">
        <f t="array" ref="AB357">_xlfn.XLOOKUP($A357&amp;$B357,'[3]产值及收款计划（2026）'!$A:$A&amp;'[3]产值及收款计划（2026）'!$B:$B,'[3]产值及收款计划（2026）'!AB:AB)</f>
        <v>0</v>
      </c>
      <c r="AC357" s="235" cm="1">
        <f t="array" ref="AC357">_xlfn.XLOOKUP($A357&amp;$B357,'[3]产值及收款计划（2026）'!$A:$A&amp;'[3]产值及收款计划（2026）'!$B:$B,'[3]产值及收款计划（2026）'!AC:AC)</f>
        <v>0</v>
      </c>
      <c r="AD357" s="235" cm="1">
        <f t="array" ref="AD357">_xlfn.XLOOKUP($A357&amp;$B357,'[3]产值及收款计划（2026）'!$A:$A&amp;'[3]产值及收款计划（2026）'!$B:$B,'[3]产值及收款计划（2026）'!AD:AD)</f>
        <v>0</v>
      </c>
      <c r="AE357" s="235" cm="1">
        <f t="array" ref="AE357">_xlfn.XLOOKUP($A357&amp;$B357,'[3]产值及收款计划（2026）'!$A:$A&amp;'[3]产值及收款计划（2026）'!$B:$B,'[3]产值及收款计划（2026）'!AE:AE)</f>
        <v>0</v>
      </c>
      <c r="AF357" s="235" cm="1">
        <f t="array" ref="AF357">_xlfn.XLOOKUP($A357&amp;$B357,'[3]产值及收款计划（2026）'!$A:$A&amp;'[3]产值及收款计划（2026）'!$B:$B,'[3]产值及收款计划（2026）'!AF:AF)</f>
        <v>0</v>
      </c>
      <c r="AG357" s="235" cm="1">
        <f t="array" ref="AG357">_xlfn.XLOOKUP($A357&amp;$B357,'[3]产值及收款计划（2026）'!$A:$A&amp;'[3]产值及收款计划（2026）'!$B:$B,'[3]产值及收款计划（2026）'!AG:AG)</f>
        <v>0</v>
      </c>
      <c r="AH357" s="235" cm="1">
        <f t="array" ref="AH357">_xlfn.XLOOKUP($A357&amp;$B357,'[3]产值及收款计划（2026）'!$A:$A&amp;'[3]产值及收款计划（2026）'!$B:$B,'[3]产值及收款计划（2026）'!AH:AH)</f>
        <v>0</v>
      </c>
      <c r="AI357" s="235" cm="1">
        <f t="array" ref="AI357">_xlfn.XLOOKUP($A357&amp;$B357,'[3]产值及收款计划（2026）'!$A:$A&amp;'[3]产值及收款计划（2026）'!$B:$B,'[3]产值及收款计划（2026）'!AI:AI)</f>
        <v>0</v>
      </c>
      <c r="AJ357" s="235" cm="1">
        <f t="array" ref="AJ357">_xlfn.XLOOKUP($A357&amp;$B357,'[3]产值及收款计划（2026）'!$A:$A&amp;'[3]产值及收款计划（2026）'!$B:$B,'[3]产值及收款计划（2026）'!AJ:AJ)</f>
        <v>0</v>
      </c>
      <c r="AK357" s="235" cm="1">
        <f t="array" ref="AK357">_xlfn.XLOOKUP($A357&amp;$B357,'[3]产值及收款计划（2026）'!$A:$A&amp;'[3]产值及收款计划（2026）'!$B:$B,'[3]产值及收款计划（2026）'!AK:AK)</f>
        <v>0</v>
      </c>
      <c r="AL357" s="235" cm="1">
        <f t="array" ref="AL357">_xlfn.XLOOKUP($A357&amp;$B357,'[3]产值及收款计划（2026）'!$A:$A&amp;'[3]产值及收款计划（2026）'!$B:$B,'[3]产值及收款计划（2026）'!AL:AL)</f>
        <v>0</v>
      </c>
      <c r="AM357" s="242" cm="1">
        <f t="array" ref="AM357">_xlfn.LET(_xlpm.勾选月份状态数组,TRANSPOSE('PPT(12-15页）-TOP10'!$A$3:$A$14),_xlpm.选择数据区,IF('PPT(12-15页）-TOP10'!$E$3="收款",$BA357:$BL357,$AA357:$AL357),SUM(_xlfn._xlws.FILTER(_xlpm.选择数据区,_xlpm.勾选月份状态数组,"")))</f>
        <v>0</v>
      </c>
      <c r="AN357" s="235" t="e">
        <f>_xlfn.XLOOKUP($C357,应收未收表!$T:$T,应收未收表!AA:AA)</f>
        <v>#REF!</v>
      </c>
      <c r="AO357" s="235" t="e">
        <f>_xlfn.XLOOKUP($C357,应收未收表!$T:$T,应收未收表!AB:AB)</f>
        <v>#REF!</v>
      </c>
      <c r="AP357" s="235" t="e">
        <f>_xlfn.XLOOKUP($C357,应收未收表!$T:$T,应收未收表!AC:AC)</f>
        <v>#REF!</v>
      </c>
      <c r="AQ357" s="235" t="e">
        <f>_xlfn.XLOOKUP($C357,应收未收表!$T:$T,应收未收表!AE:AE)</f>
        <v>#REF!</v>
      </c>
      <c r="AR357" s="235" t="e">
        <f>_xlfn.XLOOKUP($C357,应收未收表!$T:$T,应收未收表!AF:AF)</f>
        <v>#REF!</v>
      </c>
      <c r="AS357" s="235" t="e" cm="1">
        <f t="array" ref="AS357">_xlfn.XLOOKUP($A357&amp;$B357,'[3]产值及收款计划（2026）'!$A:$A&amp;'[3]产值及收款计划（2026）'!$B:$B,'[3]产值及收款计划（2026）'!AS:AS)</f>
        <v>#REF!</v>
      </c>
      <c r="AT357" s="235" t="e" cm="1">
        <f t="array" ref="AT357">_xlfn.XLOOKUP($A357&amp;$B357,'[3]产值及收款计划（2026）'!$A:$A&amp;'[3]产值及收款计划（2026）'!$B:$B,'[3]产值及收款计划（2026）'!AT:AT)</f>
        <v>#REF!</v>
      </c>
      <c r="AU357" s="235" t="e" cm="1">
        <f t="array" ref="AU357">_xlfn.XLOOKUP($A357&amp;$B357,'[3]产值及收款计划（2026）'!$A:$A&amp;'[3]产值及收款计划（2026）'!$B:$B,'[3]产值及收款计划（2026）'!AU:AU)</f>
        <v>#REF!</v>
      </c>
      <c r="AV357" s="235" t="e" cm="1">
        <f t="array" ref="AV357">_xlfn.XLOOKUP($A357&amp;$B357,'[3]产值及收款计划（2026）'!$A:$A&amp;'[3]产值及收款计划（2026）'!$B:$B,'[3]产值及收款计划（2026）'!AV:AV)</f>
        <v>#REF!</v>
      </c>
      <c r="AW357" s="235" cm="1">
        <f t="array" ref="AW357">_xlfn.XLOOKUP($A357&amp;$B357,'[3]产值及收款计划（2026）'!$A:$A&amp;'[3]产值及收款计划（2026）'!$B:$B,'[3]产值及收款计划（2026）'!AW:AW)</f>
        <v>0</v>
      </c>
      <c r="AX357" s="235" cm="1">
        <f t="array" ref="AX357">_xlfn.XLOOKUP($A357&amp;$B357,'[3]产值及收款计划（2026）'!$A:$A&amp;'[3]产值及收款计划（2026）'!$B:$B,'[3]产值及收款计划（2026）'!AX:AX)</f>
        <v>0</v>
      </c>
      <c r="AY357" s="235" cm="1">
        <f t="array" ref="AY357">_xlfn.XLOOKUP($A357&amp;$B357,'[3]产值及收款计划（2026）'!$A:$A&amp;'[3]产值及收款计划（2026）'!$B:$B,'[3]产值及收款计划（2026）'!AY:AY)</f>
        <v>0</v>
      </c>
      <c r="AZ357" s="235" cm="1">
        <f t="array" ref="AZ357">_xlfn.XLOOKUP($A357&amp;$B357,'[3]产值及收款计划（2026）'!$A:$A&amp;'[3]产值及收款计划（2026）'!$B:$B,'[3]产值及收款计划（2026）'!AZ:AZ)</f>
        <v>0</v>
      </c>
      <c r="BA357" s="235" cm="1">
        <f t="array" ref="BA357">_xlfn.XLOOKUP($A357&amp;$B357,'[3]产值及收款计划（2026）'!$A:$A&amp;'[3]产值及收款计划（2026）'!$B:$B,'[3]产值及收款计划（2026）'!BA:BA)</f>
        <v>0</v>
      </c>
      <c r="BB357" s="235" cm="1">
        <f t="array" ref="BB357">_xlfn.XLOOKUP($A357&amp;$B357,'[3]产值及收款计划（2026）'!$A:$A&amp;'[3]产值及收款计划（2026）'!$B:$B,'[3]产值及收款计划（2026）'!BB:BB)</f>
        <v>0</v>
      </c>
      <c r="BC357" s="235" cm="1">
        <f t="array" ref="BC357">_xlfn.XLOOKUP($A357&amp;$B357,'[3]产值及收款计划（2026）'!$A:$A&amp;'[3]产值及收款计划（2026）'!$B:$B,'[3]产值及收款计划（2026）'!BC:BC)</f>
        <v>0</v>
      </c>
      <c r="BD357" s="235" cm="1">
        <f t="array" ref="BD357">_xlfn.XLOOKUP($A357&amp;$B357,'[3]产值及收款计划（2026）'!$A:$A&amp;'[3]产值及收款计划（2026）'!$B:$B,'[3]产值及收款计划（2026）'!BD:BD)</f>
        <v>0</v>
      </c>
      <c r="BE357" s="235" cm="1">
        <f t="array" ref="BE357">_xlfn.XLOOKUP($A357&amp;$B357,'[3]产值及收款计划（2026）'!$A:$A&amp;'[3]产值及收款计划（2026）'!$B:$B,'[3]产值及收款计划（2026）'!BE:BE)</f>
        <v>0</v>
      </c>
      <c r="BF357" s="235" cm="1">
        <f t="array" ref="BF357">_xlfn.XLOOKUP($A357&amp;$B357,'[3]产值及收款计划（2026）'!$A:$A&amp;'[3]产值及收款计划（2026）'!$B:$B,'[3]产值及收款计划（2026）'!BF:BF)</f>
        <v>0</v>
      </c>
      <c r="BG357" s="235" cm="1">
        <f t="array" ref="BG357">_xlfn.XLOOKUP($A357&amp;$B357,'[3]产值及收款计划（2026）'!$A:$A&amp;'[3]产值及收款计划（2026）'!$B:$B,'[3]产值及收款计划（2026）'!BG:BG)</f>
        <v>0</v>
      </c>
      <c r="BH357" s="235" cm="1">
        <f t="array" ref="BH357">_xlfn.XLOOKUP($A357&amp;$B357,'[3]产值及收款计划（2026）'!$A:$A&amp;'[3]产值及收款计划（2026）'!$B:$B,'[3]产值及收款计划（2026）'!BH:BH)</f>
        <v>0</v>
      </c>
      <c r="BI357" s="235" cm="1">
        <f t="array" ref="BI357">_xlfn.XLOOKUP($A357&amp;$B357,'[3]产值及收款计划（2026）'!$A:$A&amp;'[3]产值及收款计划（2026）'!$B:$B,'[3]产值及收款计划（2026）'!BI:BI)</f>
        <v>0</v>
      </c>
      <c r="BJ357" s="235" cm="1">
        <f t="array" ref="BJ357">_xlfn.XLOOKUP($A357&amp;$B357,'[3]产值及收款计划（2026）'!$A:$A&amp;'[3]产值及收款计划（2026）'!$B:$B,'[3]产值及收款计划（2026）'!BJ:BJ)</f>
        <v>0</v>
      </c>
      <c r="BK357" s="235" cm="1">
        <f t="array" ref="BK357">_xlfn.XLOOKUP($A357&amp;$B357,'[3]产值及收款计划（2026）'!$A:$A&amp;'[3]产值及收款计划（2026）'!$B:$B,'[3]产值及收款计划（2026）'!BK:BK)</f>
        <v>0</v>
      </c>
      <c r="BL357" s="235" cm="1">
        <f t="array" ref="BL357">_xlfn.XLOOKUP($A357&amp;$B357,'[3]产值及收款计划（2026）'!$A:$A&amp;'[3]产值及收款计划（2026）'!$B:$B,'[3]产值及收款计划（2026）'!BL:BL)</f>
        <v>0</v>
      </c>
      <c r="BM357" s="235"/>
      <c r="BN357" s="235"/>
      <c r="BO357" s="235"/>
      <c r="BP357" s="235"/>
      <c r="BQ357" s="235" t="e">
        <f>_xlfn.XLOOKUP($C357,应收未收表!$AJ:$AJ,应收未收表!AK:AK)</f>
        <v>#REF!</v>
      </c>
      <c r="BR357" s="235" t="e">
        <f>_xlfn.XLOOKUP($C357,应收未收表!$AJ:$AJ,应收未收表!AL:AL)</f>
        <v>#REF!</v>
      </c>
      <c r="BS357" s="235" t="e">
        <f>_xlfn.XLOOKUP($C357,应收未收表!$AJ:$AJ,应收未收表!AM:AM)</f>
        <v>#REF!</v>
      </c>
      <c r="BT357" s="235" t="e">
        <f>_xlfn.XLOOKUP($C357,应收未收表!$AJ:$AJ,应收未收表!AN:AN)</f>
        <v>#REF!</v>
      </c>
      <c r="BU357" s="234" t="e" cm="1">
        <f t="array" ref="BU357">_xlfn.XLOOKUP($A357&amp;$B357,'[3]产值及收款计划（2026）'!$A:$A&amp;'[3]产值及收款计划（2026）'!$B:$B,'[3]产值及收款计划（2026）'!BQ:BQ)</f>
        <v>#REF!</v>
      </c>
      <c r="BV357" s="235" t="e" cm="1">
        <f t="array" ref="BV357">_xlfn.XLOOKUP($A357&amp;$B357,'[3]产值及收款计划（2026）'!$A:$A&amp;'[3]产值及收款计划（2026）'!$B:$B,'[3]产值及收款计划（2026）'!BR:BR)</f>
        <v>#REF!</v>
      </c>
      <c r="CE357" s="235" cm="1">
        <f t="array" ref="CE357">_xlfn.XLOOKUP($A357&amp;$B357,'[3]产值及收款计划（2026）'!$A:$A&amp;'[3]产值及收款计划（2026）'!$B:$B,'[3]产值及收款计划（2026）'!CA:CA)</f>
        <v>0</v>
      </c>
      <c r="CF357" s="235" cm="1">
        <f t="array" ref="CF357">_xlfn.XLOOKUP($A357&amp;$B357,'[3]产值及收款计划（2026）'!$A:$A&amp;'[3]产值及收款计划（2026）'!$B:$B,'[3]产值及收款计划（2026）'!CB:CB)</f>
        <v>0</v>
      </c>
      <c r="CG357" s="235" cm="1">
        <f t="array" ref="CG357">_xlfn.XLOOKUP($A357&amp;$B357,'[3]产值及收款计划（2026）'!$A:$A&amp;'[3]产值及收款计划（2026）'!$B:$B,'[3]产值及收款计划（2026）'!CC:CC)</f>
        <v>0</v>
      </c>
      <c r="CH357" s="235" cm="1">
        <f t="array" ref="CH357">_xlfn.XLOOKUP($A357&amp;$B357,'[3]产值及收款计划（2026）'!$A:$A&amp;'[3]产值及收款计划（2026）'!$B:$B,'[3]产值及收款计划（2026）'!CD:CD)</f>
        <v>0</v>
      </c>
      <c r="CI357" s="235" cm="1">
        <f t="array" ref="CI357">_xlfn.XLOOKUP($A357&amp;$B357,'[3]产值及收款计划（2026）'!$A:$A&amp;'[3]产值及收款计划（2026）'!$B:$B,'[3]产值及收款计划（2026）'!CE:CE)</f>
        <v>0</v>
      </c>
      <c r="CJ357" s="235" cm="1">
        <f t="array" ref="CJ357">_xlfn.XLOOKUP($A357&amp;$B357,'[3]产值及收款计划（2026）'!$A:$A&amp;'[3]产值及收款计划（2026）'!$B:$B,'[3]产值及收款计划（2026）'!CF:CF)</f>
        <v>0</v>
      </c>
      <c r="CK357" s="235" cm="1">
        <f t="array" ref="CK357">_xlfn.XLOOKUP($A357&amp;$B357,'[3]产值及收款计划（2026）'!$A:$A&amp;'[3]产值及收款计划（2026）'!$B:$B,'[3]产值及收款计划（2026）'!CG:CG)</f>
        <v>0</v>
      </c>
      <c r="CL357" s="235" cm="1">
        <f t="array" ref="CL357">_xlfn.XLOOKUP($A357&amp;$B357,'[3]产值及收款计划（2026）'!$A:$A&amp;'[3]产值及收款计划（2026）'!$B:$B,'[3]产值及收款计划（2026）'!CH:CH)</f>
        <v>0</v>
      </c>
      <c r="CM357" s="235" cm="1">
        <f t="array" ref="CM357">_xlfn.XLOOKUP($A357&amp;$B357,'[3]产值及收款计划（2026）'!$A:$A&amp;'[3]产值及收款计划（2026）'!$B:$B,'[3]产值及收款计划（2026）'!CI:CI)</f>
        <v>0</v>
      </c>
      <c r="CN357" s="235" cm="1">
        <f t="array" ref="CN357">_xlfn.XLOOKUP($A357&amp;$B357,'[3]产值及收款计划（2026）'!$A:$A&amp;'[3]产值及收款计划（2026）'!$B:$B,'[3]产值及收款计划（2026）'!CJ:CJ)</f>
        <v>0</v>
      </c>
      <c r="CO357" s="235" cm="1">
        <f t="array" ref="CO357">_xlfn.XLOOKUP($A357&amp;$B357,'[3]产值及收款计划（2026）'!$A:$A&amp;'[3]产值及收款计划（2026）'!$B:$B,'[3]产值及收款计划（2026）'!CK:CK)</f>
        <v>0</v>
      </c>
      <c r="CP357" s="235" cm="1">
        <f t="array" ref="CP357">_xlfn.XLOOKUP($A357&amp;$B357,'[3]产值及收款计划（2026）'!$A:$A&amp;'[3]产值及收款计划（2026）'!$B:$B,'[3]产值及收款计划（2026）'!CL:CL)</f>
        <v>0</v>
      </c>
      <c r="DE357" s="235" cm="1">
        <f t="array" ref="DE357">_xlfn.XLOOKUP($A357&amp;$B357,'[3]产值及收款计划（2026）'!$A:$A&amp;'[3]产值及收款计划（2026）'!$B:$B,'[3]产值及收款计划（2026）'!DA:DA)</f>
        <v>0</v>
      </c>
      <c r="DF357" s="235" cm="1">
        <f t="array" ref="DF357">_xlfn.XLOOKUP($A357&amp;$B357,'[3]产值及收款计划（2026）'!$A:$A&amp;'[3]产值及收款计划（2026）'!$B:$B,'[3]产值及收款计划（2026）'!DB:DB)</f>
        <v>0</v>
      </c>
      <c r="DG357" s="235" cm="1">
        <f t="array" ref="DG357">_xlfn.XLOOKUP($A357&amp;$B357,'[3]产值及收款计划（2026）'!$A:$A&amp;'[3]产值及收款计划（2026）'!$B:$B,'[3]产值及收款计划（2026）'!DC:DC)</f>
        <v>0</v>
      </c>
      <c r="DH357" s="235" cm="1">
        <f t="array" ref="DH357">_xlfn.XLOOKUP($A357&amp;$B357,'[3]产值及收款计划（2026）'!$A:$A&amp;'[3]产值及收款计划（2026）'!$B:$B,'[3]产值及收款计划（2026）'!DD:DD)</f>
        <v>0</v>
      </c>
      <c r="DI357" s="235" cm="1">
        <f t="array" ref="DI357">_xlfn.XLOOKUP($A357&amp;$B357,'[3]产值及收款计划（2026）'!$A:$A&amp;'[3]产值及收款计划（2026）'!$B:$B,'[3]产值及收款计划（2026）'!DE:DE)</f>
        <v>0</v>
      </c>
      <c r="DJ357" s="235" cm="1">
        <f t="array" ref="DJ357">_xlfn.XLOOKUP($A357&amp;$B357,'[3]产值及收款计划（2026）'!$A:$A&amp;'[3]产值及收款计划（2026）'!$B:$B,'[3]产值及收款计划（2026）'!DF:DF)</f>
        <v>0</v>
      </c>
      <c r="DK357" s="235" cm="1">
        <f t="array" ref="DK357">_xlfn.XLOOKUP($A357&amp;$B357,'[3]产值及收款计划（2026）'!$A:$A&amp;'[3]产值及收款计划（2026）'!$B:$B,'[3]产值及收款计划（2026）'!DG:DG)</f>
        <v>0</v>
      </c>
      <c r="DL357" s="235" cm="1">
        <f t="array" ref="DL357">_xlfn.XLOOKUP($A357&amp;$B357,'[3]产值及收款计划（2026）'!$A:$A&amp;'[3]产值及收款计划（2026）'!$B:$B,'[3]产值及收款计划（2026）'!DH:DH)</f>
        <v>0</v>
      </c>
      <c r="DM357" s="235" cm="1">
        <f t="array" ref="DM357">_xlfn.XLOOKUP($A357&amp;$B357,'[3]产值及收款计划（2026）'!$A:$A&amp;'[3]产值及收款计划（2026）'!$B:$B,'[3]产值及收款计划（2026）'!DI:DI)</f>
        <v>0</v>
      </c>
      <c r="DN357" s="235" cm="1">
        <f t="array" ref="DN357">_xlfn.XLOOKUP($A357&amp;$B357,'[3]产值及收款计划（2026）'!$A:$A&amp;'[3]产值及收款计划（2026）'!$B:$B,'[3]产值及收款计划（2026）'!DJ:DJ)</f>
        <v>0</v>
      </c>
      <c r="DO357" s="235" cm="1">
        <f t="array" ref="DO357">_xlfn.XLOOKUP($A357&amp;$B357,'[3]产值及收款计划（2026）'!$A:$A&amp;'[3]产值及收款计划（2026）'!$B:$B,'[3]产值及收款计划（2026）'!DK:DK)</f>
        <v>0</v>
      </c>
      <c r="DP357" s="235" cm="1">
        <f t="array" ref="DP357">_xlfn.XLOOKUP($A357&amp;$B357,'[3]产值及收款计划（2026）'!$A:$A&amp;'[3]产值及收款计划（2026）'!$B:$B,'[3]产值及收款计划（2026）'!DL:DL)</f>
        <v>0</v>
      </c>
      <c r="DQ357" s="243"/>
      <c r="DR357" s="229"/>
    </row>
    <row r="358" ht="20.25" spans="1:122">
      <c r="A358" s="233">
        <f t="shared" si="22"/>
        <v>66</v>
      </c>
      <c r="B358" s="233" t="s">
        <v>27</v>
      </c>
      <c r="C358" s="234" t="e" cm="1">
        <f t="array" ref="C358">_xlfn.XLOOKUP($A358&amp;$B358,'[3]产值及收款计划（2026）'!$A:$A&amp;'[3]产值及收款计划（2026）'!$B:$B,'[3]产值及收款计划（2026）'!C:C)</f>
        <v>#REF!</v>
      </c>
      <c r="D358" s="234" cm="1">
        <f t="array" ref="D358">_xlfn.XLOOKUP($A358&amp;$B358,'[3]产值及收款计划（2026）'!$A:$A&amp;'[3]产值及收款计划（2026）'!$B:$B,'[3]产值及收款计划（2026）'!D:D)</f>
        <v>0</v>
      </c>
      <c r="E358" s="235" cm="1">
        <f t="array" ref="E358">_xlfn.XLOOKUP($A358&amp;$B358,'[3]产值及收款计划（2026）'!$A:$A&amp;'[3]产值及收款计划（2026）'!$B:$B,'[3]产值及收款计划（2026）'!E:E)</f>
        <v>0</v>
      </c>
      <c r="F358" s="235" cm="1">
        <f t="array" ref="F358">_xlfn.XLOOKUP($A358&amp;$B358,'[3]产值及收款计划（2026）'!$A:$A&amp;'[3]产值及收款计划（2026）'!$B:$B,'[3]产值及收款计划（2026）'!F:F)</f>
        <v>0</v>
      </c>
      <c r="G358" s="235" cm="1">
        <f t="array" ref="G358">_xlfn.XLOOKUP($A358&amp;$B358,'[3]产值及收款计划（2026）'!$A:$A&amp;'[3]产值及收款计划（2026）'!$B:$B,'[3]产值及收款计划（2026）'!G:G)</f>
        <v>0</v>
      </c>
      <c r="H358" s="235" cm="1">
        <f t="array" ref="H358">_xlfn.XLOOKUP($A358&amp;$B358,'[3]产值及收款计划（2026）'!$A:$A&amp;'[3]产值及收款计划（2026）'!$B:$B,'[3]产值及收款计划（2026）'!H:H)</f>
        <v>0</v>
      </c>
      <c r="I358" s="236" cm="1">
        <f t="array" ref="I358">_xlfn.XLOOKUP($A358&amp;$B358,'[3]产值及收款计划（2026）'!$A:$A&amp;'[3]产值及收款计划（2026）'!$B:$B,'[3]产值及收款计划（2026）'!I:I)</f>
        <v>0</v>
      </c>
      <c r="J358" s="237" cm="1">
        <f t="array" ref="J358">_xlfn.XLOOKUP($A358&amp;$B358,'[3]产值及收款计划（2026）'!$A:$A&amp;'[3]产值及收款计划（2026）'!$B:$B,'[3]产值及收款计划（2026）'!J:J)</f>
        <v>0</v>
      </c>
      <c r="K358" s="235" t="e" cm="1">
        <f t="array" ref="K358">_xlfn.XLOOKUP($A358&amp;$B358,'[3]产值及收款计划（2026）'!$A:$A&amp;'[3]产值及收款计划（2026）'!$B:$B,'[3]产值及收款计划（2026）'!K:K)</f>
        <v>#REF!</v>
      </c>
      <c r="L358" s="235" t="e" cm="1">
        <f t="array" ref="L358">_xlfn.XLOOKUP($A358&amp;$B358,'[3]产值及收款计划（2026）'!$A:$A&amp;'[3]产值及收款计划（2026）'!$B:$B,'[3]产值及收款计划（2026）'!L:L)</f>
        <v>#REF!</v>
      </c>
      <c r="M358" s="235" t="e" cm="1">
        <f t="array" ref="M358">_xlfn.XLOOKUP($A358&amp;$B358,'[3]产值及收款计划（2026）'!$A:$A&amp;'[3]产值及收款计划（2026）'!$B:$B,'[3]产值及收款计划（2026）'!M:M)</f>
        <v>#REF!</v>
      </c>
      <c r="N358" s="235" t="e" cm="1">
        <f t="array" ref="N358">_xlfn.XLOOKUP($A358&amp;$B358,'[3]产值及收款计划（2026）'!$A:$A&amp;'[3]产值及收款计划（2026）'!$B:$B,'[3]产值及收款计划（2026）'!N:N)</f>
        <v>#REF!</v>
      </c>
      <c r="O358" s="235" t="e" cm="1">
        <f t="array" ref="O358">_xlfn.XLOOKUP($A358&amp;$B358,'[3]产值及收款计划（2026）'!$A:$A&amp;'[3]产值及收款计划（2026）'!$B:$B,'[3]产值及收款计划（2026）'!O:O)</f>
        <v>#REF!</v>
      </c>
      <c r="P358" s="234" t="e" cm="1">
        <f t="array" ref="P358">_xlfn.XLOOKUP($A358&amp;$B358,'[3]产值及收款计划（2026）'!$A:$A&amp;'[3]产值及收款计划（2026）'!$B:$B,'[3]产值及收款计划（2026）'!P:P)</f>
        <v>#REF!</v>
      </c>
      <c r="Q358" s="235" t="e" cm="1">
        <f t="array" ref="Q358">_xlfn.XLOOKUP($A358&amp;$B358,'[3]产值及收款计划（2026）'!$A:$A&amp;'[3]产值及收款计划（2026）'!$B:$B,'[3]产值及收款计划（2026）'!Q:Q)</f>
        <v>#REF!</v>
      </c>
      <c r="R358" s="235" t="e" cm="1">
        <f t="array" ref="R358">_xlfn.XLOOKUP($A358&amp;$B358,'[3]产值及收款计划（2026）'!$A:$A&amp;'[3]产值及收款计划（2026）'!$B:$B,'[3]产值及收款计划（2026）'!R:R)</f>
        <v>#REF!</v>
      </c>
      <c r="S358" s="235" t="e" cm="1">
        <f t="array" ref="S358">_xlfn.XLOOKUP($A358&amp;$B358,'[3]产值及收款计划（2026）'!$A:$A&amp;'[3]产值及收款计划（2026）'!$B:$B,'[3]产值及收款计划（2026）'!S:S)</f>
        <v>#REF!</v>
      </c>
      <c r="T358" s="235" t="e" cm="1">
        <f t="array" ref="T358">_xlfn.XLOOKUP($A358&amp;$B358,'[3]产值及收款计划（2026）'!$A:$A&amp;'[3]产值及收款计划（2026）'!$B:$B,'[3]产值及收款计划（2026）'!T:T)</f>
        <v>#REF!</v>
      </c>
      <c r="U358" s="235" t="e" cm="1">
        <f t="array" ref="U358">_xlfn.XLOOKUP($A358&amp;$B358,'[3]产值及收款计划（2026）'!$A:$A&amp;'[3]产值及收款计划（2026）'!$B:$B,'[3]产值及收款计划（2026）'!U:U)</f>
        <v>#REF!</v>
      </c>
      <c r="V358" s="235" t="e" cm="1">
        <f t="array" ref="V358">_xlfn.XLOOKUP($A358&amp;$B358,'[3]产值及收款计划（2026）'!$A:$A&amp;'[3]产值及收款计划（2026）'!$B:$B,'[3]产值及收款计划（2026）'!V:V)</f>
        <v>#REF!</v>
      </c>
      <c r="W358" s="235" t="e" cm="1">
        <f t="array" ref="W358">_xlfn.XLOOKUP($A358&amp;$B358,'[3]产值及收款计划（2026）'!$A:$A&amp;'[3]产值及收款计划（2026）'!$B:$B,'[3]产值及收款计划（2026）'!W:W)</f>
        <v>#REF!</v>
      </c>
      <c r="X358" s="235" t="e" cm="1">
        <f t="array" ref="X358">_xlfn.XLOOKUP($A358&amp;$B358,'[3]产值及收款计划（2026）'!$A:$A&amp;'[3]产值及收款计划（2026）'!$B:$B,'[3]产值及收款计划（2026）'!X:X)</f>
        <v>#REF!</v>
      </c>
      <c r="Y358" s="235" t="e" cm="1">
        <f t="array" ref="Y358">_xlfn.XLOOKUP($A358&amp;$B358,'[3]产值及收款计划（2026）'!$A:$A&amp;'[3]产值及收款计划（2026）'!$B:$B,'[3]产值及收款计划（2026）'!Y:Y)</f>
        <v>#REF!</v>
      </c>
      <c r="Z358" s="235" t="e" cm="1">
        <f t="array" ref="Z358">_xlfn.XLOOKUP($A358&amp;$B358,'[3]产值及收款计划（2026）'!$A:$A&amp;'[3]产值及收款计划（2026）'!$B:$B,'[3]产值及收款计划（2026）'!Z:Z)</f>
        <v>#REF!</v>
      </c>
      <c r="AA358" s="235" cm="1">
        <f t="array" ref="AA358">_xlfn.XLOOKUP($A358&amp;$B358,'[3]产值及收款计划（2026）'!$A:$A&amp;'[3]产值及收款计划（2026）'!$B:$B,'[3]产值及收款计划（2026）'!AA:AA)</f>
        <v>0</v>
      </c>
      <c r="AB358" s="235" cm="1">
        <f t="array" ref="AB358">_xlfn.XLOOKUP($A358&amp;$B358,'[3]产值及收款计划（2026）'!$A:$A&amp;'[3]产值及收款计划（2026）'!$B:$B,'[3]产值及收款计划（2026）'!AB:AB)</f>
        <v>0</v>
      </c>
      <c r="AC358" s="235" cm="1">
        <f t="array" ref="AC358">_xlfn.XLOOKUP($A358&amp;$B358,'[3]产值及收款计划（2026）'!$A:$A&amp;'[3]产值及收款计划（2026）'!$B:$B,'[3]产值及收款计划（2026）'!AC:AC)</f>
        <v>0</v>
      </c>
      <c r="AD358" s="235" cm="1">
        <f t="array" ref="AD358">_xlfn.XLOOKUP($A358&amp;$B358,'[3]产值及收款计划（2026）'!$A:$A&amp;'[3]产值及收款计划（2026）'!$B:$B,'[3]产值及收款计划（2026）'!AD:AD)</f>
        <v>0</v>
      </c>
      <c r="AE358" s="235" cm="1">
        <f t="array" ref="AE358">_xlfn.XLOOKUP($A358&amp;$B358,'[3]产值及收款计划（2026）'!$A:$A&amp;'[3]产值及收款计划（2026）'!$B:$B,'[3]产值及收款计划（2026）'!AE:AE)</f>
        <v>0</v>
      </c>
      <c r="AF358" s="235" cm="1">
        <f t="array" ref="AF358">_xlfn.XLOOKUP($A358&amp;$B358,'[3]产值及收款计划（2026）'!$A:$A&amp;'[3]产值及收款计划（2026）'!$B:$B,'[3]产值及收款计划（2026）'!AF:AF)</f>
        <v>0</v>
      </c>
      <c r="AG358" s="235" cm="1">
        <f t="array" ref="AG358">_xlfn.XLOOKUP($A358&amp;$B358,'[3]产值及收款计划（2026）'!$A:$A&amp;'[3]产值及收款计划（2026）'!$B:$B,'[3]产值及收款计划（2026）'!AG:AG)</f>
        <v>0</v>
      </c>
      <c r="AH358" s="235" cm="1">
        <f t="array" ref="AH358">_xlfn.XLOOKUP($A358&amp;$B358,'[3]产值及收款计划（2026）'!$A:$A&amp;'[3]产值及收款计划（2026）'!$B:$B,'[3]产值及收款计划（2026）'!AH:AH)</f>
        <v>0</v>
      </c>
      <c r="AI358" s="235" cm="1">
        <f t="array" ref="AI358">_xlfn.XLOOKUP($A358&amp;$B358,'[3]产值及收款计划（2026）'!$A:$A&amp;'[3]产值及收款计划（2026）'!$B:$B,'[3]产值及收款计划（2026）'!AI:AI)</f>
        <v>0</v>
      </c>
      <c r="AJ358" s="235" cm="1">
        <f t="array" ref="AJ358">_xlfn.XLOOKUP($A358&amp;$B358,'[3]产值及收款计划（2026）'!$A:$A&amp;'[3]产值及收款计划（2026）'!$B:$B,'[3]产值及收款计划（2026）'!AJ:AJ)</f>
        <v>0</v>
      </c>
      <c r="AK358" s="235" cm="1">
        <f t="array" ref="AK358">_xlfn.XLOOKUP($A358&amp;$B358,'[3]产值及收款计划（2026）'!$A:$A&amp;'[3]产值及收款计划（2026）'!$B:$B,'[3]产值及收款计划（2026）'!AK:AK)</f>
        <v>0</v>
      </c>
      <c r="AL358" s="235" cm="1">
        <f t="array" ref="AL358">_xlfn.XLOOKUP($A358&amp;$B358,'[3]产值及收款计划（2026）'!$A:$A&amp;'[3]产值及收款计划（2026）'!$B:$B,'[3]产值及收款计划（2026）'!AL:AL)</f>
        <v>0</v>
      </c>
      <c r="AM358" s="242" cm="1">
        <f t="array" ref="AM358">_xlfn.LET(_xlpm.勾选月份状态数组,TRANSPOSE('PPT(12-15页）-TOP10'!$A$3:$A$14),_xlpm.选择数据区,IF('PPT(12-15页）-TOP10'!$E$3="收款",$BA358:$BL358,$AA358:$AL358),SUM(_xlfn._xlws.FILTER(_xlpm.选择数据区,_xlpm.勾选月份状态数组,"")))</f>
        <v>0</v>
      </c>
      <c r="AN358" s="235" t="e">
        <f>_xlfn.XLOOKUP($C358,应收未收表!$T:$T,应收未收表!AA:AA)</f>
        <v>#REF!</v>
      </c>
      <c r="AO358" s="235" t="e">
        <f>_xlfn.XLOOKUP($C358,应收未收表!$T:$T,应收未收表!AB:AB)</f>
        <v>#REF!</v>
      </c>
      <c r="AP358" s="235" t="e">
        <f>_xlfn.XLOOKUP($C358,应收未收表!$T:$T,应收未收表!AC:AC)</f>
        <v>#REF!</v>
      </c>
      <c r="AQ358" s="235" t="e">
        <f>_xlfn.XLOOKUP($C358,应收未收表!$T:$T,应收未收表!AE:AE)</f>
        <v>#REF!</v>
      </c>
      <c r="AR358" s="235" t="e">
        <f>_xlfn.XLOOKUP($C358,应收未收表!$T:$T,应收未收表!AF:AF)</f>
        <v>#REF!</v>
      </c>
      <c r="AS358" s="235" t="e" cm="1">
        <f t="array" ref="AS358">_xlfn.XLOOKUP($A358&amp;$B358,'[3]产值及收款计划（2026）'!$A:$A&amp;'[3]产值及收款计划（2026）'!$B:$B,'[3]产值及收款计划（2026）'!AS:AS)</f>
        <v>#REF!</v>
      </c>
      <c r="AT358" s="235" t="e" cm="1">
        <f t="array" ref="AT358">_xlfn.XLOOKUP($A358&amp;$B358,'[3]产值及收款计划（2026）'!$A:$A&amp;'[3]产值及收款计划（2026）'!$B:$B,'[3]产值及收款计划（2026）'!AT:AT)</f>
        <v>#REF!</v>
      </c>
      <c r="AU358" s="235" t="e" cm="1">
        <f t="array" ref="AU358">_xlfn.XLOOKUP($A358&amp;$B358,'[3]产值及收款计划（2026）'!$A:$A&amp;'[3]产值及收款计划（2026）'!$B:$B,'[3]产值及收款计划（2026）'!AU:AU)</f>
        <v>#REF!</v>
      </c>
      <c r="AV358" s="235" t="e" cm="1">
        <f t="array" ref="AV358">_xlfn.XLOOKUP($A358&amp;$B358,'[3]产值及收款计划（2026）'!$A:$A&amp;'[3]产值及收款计划（2026）'!$B:$B,'[3]产值及收款计划（2026）'!AV:AV)</f>
        <v>#REF!</v>
      </c>
      <c r="AW358" s="235" cm="1">
        <f t="array" ref="AW358">_xlfn.XLOOKUP($A358&amp;$B358,'[3]产值及收款计划（2026）'!$A:$A&amp;'[3]产值及收款计划（2026）'!$B:$B,'[3]产值及收款计划（2026）'!AW:AW)</f>
        <v>0</v>
      </c>
      <c r="AX358" s="235" cm="1">
        <f t="array" ref="AX358">_xlfn.XLOOKUP($A358&amp;$B358,'[3]产值及收款计划（2026）'!$A:$A&amp;'[3]产值及收款计划（2026）'!$B:$B,'[3]产值及收款计划（2026）'!AX:AX)</f>
        <v>0</v>
      </c>
      <c r="AY358" s="235" cm="1">
        <f t="array" ref="AY358">_xlfn.XLOOKUP($A358&amp;$B358,'[3]产值及收款计划（2026）'!$A:$A&amp;'[3]产值及收款计划（2026）'!$B:$B,'[3]产值及收款计划（2026）'!AY:AY)</f>
        <v>0</v>
      </c>
      <c r="AZ358" s="235" cm="1">
        <f t="array" ref="AZ358">_xlfn.XLOOKUP($A358&amp;$B358,'[3]产值及收款计划（2026）'!$A:$A&amp;'[3]产值及收款计划（2026）'!$B:$B,'[3]产值及收款计划（2026）'!AZ:AZ)</f>
        <v>0</v>
      </c>
      <c r="BA358" s="235" cm="1">
        <f t="array" ref="BA358">_xlfn.XLOOKUP($A358&amp;$B358,'[3]产值及收款计划（2026）'!$A:$A&amp;'[3]产值及收款计划（2026）'!$B:$B,'[3]产值及收款计划（2026）'!BA:BA)</f>
        <v>0</v>
      </c>
      <c r="BB358" s="235" cm="1">
        <f t="array" ref="BB358">_xlfn.XLOOKUP($A358&amp;$B358,'[3]产值及收款计划（2026）'!$A:$A&amp;'[3]产值及收款计划（2026）'!$B:$B,'[3]产值及收款计划（2026）'!BB:BB)</f>
        <v>0</v>
      </c>
      <c r="BC358" s="235" cm="1">
        <f t="array" ref="BC358">_xlfn.XLOOKUP($A358&amp;$B358,'[3]产值及收款计划（2026）'!$A:$A&amp;'[3]产值及收款计划（2026）'!$B:$B,'[3]产值及收款计划（2026）'!BC:BC)</f>
        <v>0</v>
      </c>
      <c r="BD358" s="235" cm="1">
        <f t="array" ref="BD358">_xlfn.XLOOKUP($A358&amp;$B358,'[3]产值及收款计划（2026）'!$A:$A&amp;'[3]产值及收款计划（2026）'!$B:$B,'[3]产值及收款计划（2026）'!BD:BD)</f>
        <v>0</v>
      </c>
      <c r="BE358" s="235" cm="1">
        <f t="array" ref="BE358">_xlfn.XLOOKUP($A358&amp;$B358,'[3]产值及收款计划（2026）'!$A:$A&amp;'[3]产值及收款计划（2026）'!$B:$B,'[3]产值及收款计划（2026）'!BE:BE)</f>
        <v>0</v>
      </c>
      <c r="BF358" s="235" cm="1">
        <f t="array" ref="BF358">_xlfn.XLOOKUP($A358&amp;$B358,'[3]产值及收款计划（2026）'!$A:$A&amp;'[3]产值及收款计划（2026）'!$B:$B,'[3]产值及收款计划（2026）'!BF:BF)</f>
        <v>0</v>
      </c>
      <c r="BG358" s="235" cm="1">
        <f t="array" ref="BG358">_xlfn.XLOOKUP($A358&amp;$B358,'[3]产值及收款计划（2026）'!$A:$A&amp;'[3]产值及收款计划（2026）'!$B:$B,'[3]产值及收款计划（2026）'!BG:BG)</f>
        <v>0</v>
      </c>
      <c r="BH358" s="235" cm="1">
        <f t="array" ref="BH358">_xlfn.XLOOKUP($A358&amp;$B358,'[3]产值及收款计划（2026）'!$A:$A&amp;'[3]产值及收款计划（2026）'!$B:$B,'[3]产值及收款计划（2026）'!BH:BH)</f>
        <v>0</v>
      </c>
      <c r="BI358" s="235" cm="1">
        <f t="array" ref="BI358">_xlfn.XLOOKUP($A358&amp;$B358,'[3]产值及收款计划（2026）'!$A:$A&amp;'[3]产值及收款计划（2026）'!$B:$B,'[3]产值及收款计划（2026）'!BI:BI)</f>
        <v>0</v>
      </c>
      <c r="BJ358" s="235" cm="1">
        <f t="array" ref="BJ358">_xlfn.XLOOKUP($A358&amp;$B358,'[3]产值及收款计划（2026）'!$A:$A&amp;'[3]产值及收款计划（2026）'!$B:$B,'[3]产值及收款计划（2026）'!BJ:BJ)</f>
        <v>0</v>
      </c>
      <c r="BK358" s="235" cm="1">
        <f t="array" ref="BK358">_xlfn.XLOOKUP($A358&amp;$B358,'[3]产值及收款计划（2026）'!$A:$A&amp;'[3]产值及收款计划（2026）'!$B:$B,'[3]产值及收款计划（2026）'!BK:BK)</f>
        <v>0</v>
      </c>
      <c r="BL358" s="235" cm="1">
        <f t="array" ref="BL358">_xlfn.XLOOKUP($A358&amp;$B358,'[3]产值及收款计划（2026）'!$A:$A&amp;'[3]产值及收款计划（2026）'!$B:$B,'[3]产值及收款计划（2026）'!BL:BL)</f>
        <v>0</v>
      </c>
      <c r="BM358" s="235"/>
      <c r="BN358" s="235"/>
      <c r="BO358" s="235"/>
      <c r="BP358" s="235"/>
      <c r="BQ358" s="235" t="e">
        <f>_xlfn.XLOOKUP($C358,应收未收表!$AJ:$AJ,应收未收表!AK:AK)</f>
        <v>#REF!</v>
      </c>
      <c r="BR358" s="235" t="e">
        <f>_xlfn.XLOOKUP($C358,应收未收表!$AJ:$AJ,应收未收表!AL:AL)</f>
        <v>#REF!</v>
      </c>
      <c r="BS358" s="235" t="e">
        <f>_xlfn.XLOOKUP($C358,应收未收表!$AJ:$AJ,应收未收表!AM:AM)</f>
        <v>#REF!</v>
      </c>
      <c r="BT358" s="235" t="e">
        <f>_xlfn.XLOOKUP($C358,应收未收表!$AJ:$AJ,应收未收表!AN:AN)</f>
        <v>#REF!</v>
      </c>
      <c r="BU358" s="234" t="e" cm="1">
        <f t="array" ref="BU358">_xlfn.XLOOKUP($A358&amp;$B358,'[3]产值及收款计划（2026）'!$A:$A&amp;'[3]产值及收款计划（2026）'!$B:$B,'[3]产值及收款计划（2026）'!BQ:BQ)</f>
        <v>#REF!</v>
      </c>
      <c r="BV358" s="235" t="e" cm="1">
        <f t="array" ref="BV358">_xlfn.XLOOKUP($A358&amp;$B358,'[3]产值及收款计划（2026）'!$A:$A&amp;'[3]产值及收款计划（2026）'!$B:$B,'[3]产值及收款计划（2026）'!BR:BR)</f>
        <v>#REF!</v>
      </c>
      <c r="CE358" s="235" cm="1">
        <f t="array" ref="CE358">_xlfn.XLOOKUP($A358&amp;$B358,'[3]产值及收款计划（2026）'!$A:$A&amp;'[3]产值及收款计划（2026）'!$B:$B,'[3]产值及收款计划（2026）'!CA:CA)</f>
        <v>0</v>
      </c>
      <c r="CF358" s="235" cm="1">
        <f t="array" ref="CF358">_xlfn.XLOOKUP($A358&amp;$B358,'[3]产值及收款计划（2026）'!$A:$A&amp;'[3]产值及收款计划（2026）'!$B:$B,'[3]产值及收款计划（2026）'!CB:CB)</f>
        <v>0</v>
      </c>
      <c r="CG358" s="235" cm="1">
        <f t="array" ref="CG358">_xlfn.XLOOKUP($A358&amp;$B358,'[3]产值及收款计划（2026）'!$A:$A&amp;'[3]产值及收款计划（2026）'!$B:$B,'[3]产值及收款计划（2026）'!CC:CC)</f>
        <v>0</v>
      </c>
      <c r="CH358" s="235" cm="1">
        <f t="array" ref="CH358">_xlfn.XLOOKUP($A358&amp;$B358,'[3]产值及收款计划（2026）'!$A:$A&amp;'[3]产值及收款计划（2026）'!$B:$B,'[3]产值及收款计划（2026）'!CD:CD)</f>
        <v>0</v>
      </c>
      <c r="CI358" s="235" cm="1">
        <f t="array" ref="CI358">_xlfn.XLOOKUP($A358&amp;$B358,'[3]产值及收款计划（2026）'!$A:$A&amp;'[3]产值及收款计划（2026）'!$B:$B,'[3]产值及收款计划（2026）'!CE:CE)</f>
        <v>0</v>
      </c>
      <c r="CJ358" s="235" cm="1">
        <f t="array" ref="CJ358">_xlfn.XLOOKUP($A358&amp;$B358,'[3]产值及收款计划（2026）'!$A:$A&amp;'[3]产值及收款计划（2026）'!$B:$B,'[3]产值及收款计划（2026）'!CF:CF)</f>
        <v>0</v>
      </c>
      <c r="CK358" s="235" cm="1">
        <f t="array" ref="CK358">_xlfn.XLOOKUP($A358&amp;$B358,'[3]产值及收款计划（2026）'!$A:$A&amp;'[3]产值及收款计划（2026）'!$B:$B,'[3]产值及收款计划（2026）'!CG:CG)</f>
        <v>0</v>
      </c>
      <c r="CL358" s="235" cm="1">
        <f t="array" ref="CL358">_xlfn.XLOOKUP($A358&amp;$B358,'[3]产值及收款计划（2026）'!$A:$A&amp;'[3]产值及收款计划（2026）'!$B:$B,'[3]产值及收款计划（2026）'!CH:CH)</f>
        <v>0</v>
      </c>
      <c r="CM358" s="235" cm="1">
        <f t="array" ref="CM358">_xlfn.XLOOKUP($A358&amp;$B358,'[3]产值及收款计划（2026）'!$A:$A&amp;'[3]产值及收款计划（2026）'!$B:$B,'[3]产值及收款计划（2026）'!CI:CI)</f>
        <v>0</v>
      </c>
      <c r="CN358" s="235" cm="1">
        <f t="array" ref="CN358">_xlfn.XLOOKUP($A358&amp;$B358,'[3]产值及收款计划（2026）'!$A:$A&amp;'[3]产值及收款计划（2026）'!$B:$B,'[3]产值及收款计划（2026）'!CJ:CJ)</f>
        <v>0</v>
      </c>
      <c r="CO358" s="235" cm="1">
        <f t="array" ref="CO358">_xlfn.XLOOKUP($A358&amp;$B358,'[3]产值及收款计划（2026）'!$A:$A&amp;'[3]产值及收款计划（2026）'!$B:$B,'[3]产值及收款计划（2026）'!CK:CK)</f>
        <v>0</v>
      </c>
      <c r="CP358" s="235" cm="1">
        <f t="array" ref="CP358">_xlfn.XLOOKUP($A358&amp;$B358,'[3]产值及收款计划（2026）'!$A:$A&amp;'[3]产值及收款计划（2026）'!$B:$B,'[3]产值及收款计划（2026）'!CL:CL)</f>
        <v>0</v>
      </c>
      <c r="DE358" s="235" cm="1">
        <f t="array" ref="DE358">_xlfn.XLOOKUP($A358&amp;$B358,'[3]产值及收款计划（2026）'!$A:$A&amp;'[3]产值及收款计划（2026）'!$B:$B,'[3]产值及收款计划（2026）'!DA:DA)</f>
        <v>0</v>
      </c>
      <c r="DF358" s="235" cm="1">
        <f t="array" ref="DF358">_xlfn.XLOOKUP($A358&amp;$B358,'[3]产值及收款计划（2026）'!$A:$A&amp;'[3]产值及收款计划（2026）'!$B:$B,'[3]产值及收款计划（2026）'!DB:DB)</f>
        <v>0</v>
      </c>
      <c r="DG358" s="235" cm="1">
        <f t="array" ref="DG358">_xlfn.XLOOKUP($A358&amp;$B358,'[3]产值及收款计划（2026）'!$A:$A&amp;'[3]产值及收款计划（2026）'!$B:$B,'[3]产值及收款计划（2026）'!DC:DC)</f>
        <v>0</v>
      </c>
      <c r="DH358" s="235" cm="1">
        <f t="array" ref="DH358">_xlfn.XLOOKUP($A358&amp;$B358,'[3]产值及收款计划（2026）'!$A:$A&amp;'[3]产值及收款计划（2026）'!$B:$B,'[3]产值及收款计划（2026）'!DD:DD)</f>
        <v>0</v>
      </c>
      <c r="DI358" s="235" cm="1">
        <f t="array" ref="DI358">_xlfn.XLOOKUP($A358&amp;$B358,'[3]产值及收款计划（2026）'!$A:$A&amp;'[3]产值及收款计划（2026）'!$B:$B,'[3]产值及收款计划（2026）'!DE:DE)</f>
        <v>0</v>
      </c>
      <c r="DJ358" s="235" cm="1">
        <f t="array" ref="DJ358">_xlfn.XLOOKUP($A358&amp;$B358,'[3]产值及收款计划（2026）'!$A:$A&amp;'[3]产值及收款计划（2026）'!$B:$B,'[3]产值及收款计划（2026）'!DF:DF)</f>
        <v>0</v>
      </c>
      <c r="DK358" s="235" cm="1">
        <f t="array" ref="DK358">_xlfn.XLOOKUP($A358&amp;$B358,'[3]产值及收款计划（2026）'!$A:$A&amp;'[3]产值及收款计划（2026）'!$B:$B,'[3]产值及收款计划（2026）'!DG:DG)</f>
        <v>0</v>
      </c>
      <c r="DL358" s="235" cm="1">
        <f t="array" ref="DL358">_xlfn.XLOOKUP($A358&amp;$B358,'[3]产值及收款计划（2026）'!$A:$A&amp;'[3]产值及收款计划（2026）'!$B:$B,'[3]产值及收款计划（2026）'!DH:DH)</f>
        <v>0</v>
      </c>
      <c r="DM358" s="235" cm="1">
        <f t="array" ref="DM358">_xlfn.XLOOKUP($A358&amp;$B358,'[3]产值及收款计划（2026）'!$A:$A&amp;'[3]产值及收款计划（2026）'!$B:$B,'[3]产值及收款计划（2026）'!DI:DI)</f>
        <v>0</v>
      </c>
      <c r="DN358" s="235" cm="1">
        <f t="array" ref="DN358">_xlfn.XLOOKUP($A358&amp;$B358,'[3]产值及收款计划（2026）'!$A:$A&amp;'[3]产值及收款计划（2026）'!$B:$B,'[3]产值及收款计划（2026）'!DJ:DJ)</f>
        <v>0</v>
      </c>
      <c r="DO358" s="235" cm="1">
        <f t="array" ref="DO358">_xlfn.XLOOKUP($A358&amp;$B358,'[3]产值及收款计划（2026）'!$A:$A&amp;'[3]产值及收款计划（2026）'!$B:$B,'[3]产值及收款计划（2026）'!DK:DK)</f>
        <v>0</v>
      </c>
      <c r="DP358" s="235" cm="1">
        <f t="array" ref="DP358">_xlfn.XLOOKUP($A358&amp;$B358,'[3]产值及收款计划（2026）'!$A:$A&amp;'[3]产值及收款计划（2026）'!$B:$B,'[3]产值及收款计划（2026）'!DL:DL)</f>
        <v>0</v>
      </c>
      <c r="DQ358" s="243"/>
      <c r="DR358" s="229"/>
    </row>
    <row r="359" ht="20.25" spans="1:122">
      <c r="A359" s="233">
        <f t="shared" si="22"/>
        <v>67</v>
      </c>
      <c r="B359" s="233" t="s">
        <v>27</v>
      </c>
      <c r="C359" s="234" t="e" cm="1">
        <f t="array" ref="C359">_xlfn.XLOOKUP($A359&amp;$B359,'[3]产值及收款计划（2026）'!$A:$A&amp;'[3]产值及收款计划（2026）'!$B:$B,'[3]产值及收款计划（2026）'!C:C)</f>
        <v>#REF!</v>
      </c>
      <c r="D359" s="234" cm="1">
        <f t="array" ref="D359">_xlfn.XLOOKUP($A359&amp;$B359,'[3]产值及收款计划（2026）'!$A:$A&amp;'[3]产值及收款计划（2026）'!$B:$B,'[3]产值及收款计划（2026）'!D:D)</f>
        <v>0</v>
      </c>
      <c r="E359" s="235" cm="1">
        <f t="array" ref="E359">_xlfn.XLOOKUP($A359&amp;$B359,'[3]产值及收款计划（2026）'!$A:$A&amp;'[3]产值及收款计划（2026）'!$B:$B,'[3]产值及收款计划（2026）'!E:E)</f>
        <v>0</v>
      </c>
      <c r="F359" s="235" cm="1">
        <f t="array" ref="F359">_xlfn.XLOOKUP($A359&amp;$B359,'[3]产值及收款计划（2026）'!$A:$A&amp;'[3]产值及收款计划（2026）'!$B:$B,'[3]产值及收款计划（2026）'!F:F)</f>
        <v>0</v>
      </c>
      <c r="G359" s="235" cm="1">
        <f t="array" ref="G359">_xlfn.XLOOKUP($A359&amp;$B359,'[3]产值及收款计划（2026）'!$A:$A&amp;'[3]产值及收款计划（2026）'!$B:$B,'[3]产值及收款计划（2026）'!G:G)</f>
        <v>0</v>
      </c>
      <c r="H359" s="235" cm="1">
        <f t="array" ref="H359">_xlfn.XLOOKUP($A359&amp;$B359,'[3]产值及收款计划（2026）'!$A:$A&amp;'[3]产值及收款计划（2026）'!$B:$B,'[3]产值及收款计划（2026）'!H:H)</f>
        <v>0</v>
      </c>
      <c r="I359" s="236" cm="1">
        <f t="array" ref="I359">_xlfn.XLOOKUP($A359&amp;$B359,'[3]产值及收款计划（2026）'!$A:$A&amp;'[3]产值及收款计划（2026）'!$B:$B,'[3]产值及收款计划（2026）'!I:I)</f>
        <v>0</v>
      </c>
      <c r="J359" s="237" cm="1">
        <f t="array" ref="J359">_xlfn.XLOOKUP($A359&amp;$B359,'[3]产值及收款计划（2026）'!$A:$A&amp;'[3]产值及收款计划（2026）'!$B:$B,'[3]产值及收款计划（2026）'!J:J)</f>
        <v>0</v>
      </c>
      <c r="K359" s="235" t="e" cm="1">
        <f t="array" ref="K359">_xlfn.XLOOKUP($A359&amp;$B359,'[3]产值及收款计划（2026）'!$A:$A&amp;'[3]产值及收款计划（2026）'!$B:$B,'[3]产值及收款计划（2026）'!K:K)</f>
        <v>#REF!</v>
      </c>
      <c r="L359" s="235" t="e" cm="1">
        <f t="array" ref="L359">_xlfn.XLOOKUP($A359&amp;$B359,'[3]产值及收款计划（2026）'!$A:$A&amp;'[3]产值及收款计划（2026）'!$B:$B,'[3]产值及收款计划（2026）'!L:L)</f>
        <v>#REF!</v>
      </c>
      <c r="M359" s="235" t="e" cm="1">
        <f t="array" ref="M359">_xlfn.XLOOKUP($A359&amp;$B359,'[3]产值及收款计划（2026）'!$A:$A&amp;'[3]产值及收款计划（2026）'!$B:$B,'[3]产值及收款计划（2026）'!M:M)</f>
        <v>#REF!</v>
      </c>
      <c r="N359" s="235" t="e" cm="1">
        <f t="array" ref="N359">_xlfn.XLOOKUP($A359&amp;$B359,'[3]产值及收款计划（2026）'!$A:$A&amp;'[3]产值及收款计划（2026）'!$B:$B,'[3]产值及收款计划（2026）'!N:N)</f>
        <v>#REF!</v>
      </c>
      <c r="O359" s="235" t="e" cm="1">
        <f t="array" ref="O359">_xlfn.XLOOKUP($A359&amp;$B359,'[3]产值及收款计划（2026）'!$A:$A&amp;'[3]产值及收款计划（2026）'!$B:$B,'[3]产值及收款计划（2026）'!O:O)</f>
        <v>#REF!</v>
      </c>
      <c r="P359" s="234" t="e" cm="1">
        <f t="array" ref="P359">_xlfn.XLOOKUP($A359&amp;$B359,'[3]产值及收款计划（2026）'!$A:$A&amp;'[3]产值及收款计划（2026）'!$B:$B,'[3]产值及收款计划（2026）'!P:P)</f>
        <v>#REF!</v>
      </c>
      <c r="Q359" s="235" t="e" cm="1">
        <f t="array" ref="Q359">_xlfn.XLOOKUP($A359&amp;$B359,'[3]产值及收款计划（2026）'!$A:$A&amp;'[3]产值及收款计划（2026）'!$B:$B,'[3]产值及收款计划（2026）'!Q:Q)</f>
        <v>#REF!</v>
      </c>
      <c r="R359" s="235" t="e" cm="1">
        <f t="array" ref="R359">_xlfn.XLOOKUP($A359&amp;$B359,'[3]产值及收款计划（2026）'!$A:$A&amp;'[3]产值及收款计划（2026）'!$B:$B,'[3]产值及收款计划（2026）'!R:R)</f>
        <v>#REF!</v>
      </c>
      <c r="S359" s="235" t="e" cm="1">
        <f t="array" ref="S359">_xlfn.XLOOKUP($A359&amp;$B359,'[3]产值及收款计划（2026）'!$A:$A&amp;'[3]产值及收款计划（2026）'!$B:$B,'[3]产值及收款计划（2026）'!S:S)</f>
        <v>#REF!</v>
      </c>
      <c r="T359" s="235" t="e" cm="1">
        <f t="array" ref="T359">_xlfn.XLOOKUP($A359&amp;$B359,'[3]产值及收款计划（2026）'!$A:$A&amp;'[3]产值及收款计划（2026）'!$B:$B,'[3]产值及收款计划（2026）'!T:T)</f>
        <v>#REF!</v>
      </c>
      <c r="U359" s="235" t="e" cm="1">
        <f t="array" ref="U359">_xlfn.XLOOKUP($A359&amp;$B359,'[3]产值及收款计划（2026）'!$A:$A&amp;'[3]产值及收款计划（2026）'!$B:$B,'[3]产值及收款计划（2026）'!U:U)</f>
        <v>#REF!</v>
      </c>
      <c r="V359" s="235" t="e" cm="1">
        <f t="array" ref="V359">_xlfn.XLOOKUP($A359&amp;$B359,'[3]产值及收款计划（2026）'!$A:$A&amp;'[3]产值及收款计划（2026）'!$B:$B,'[3]产值及收款计划（2026）'!V:V)</f>
        <v>#REF!</v>
      </c>
      <c r="W359" s="235" t="e" cm="1">
        <f t="array" ref="W359">_xlfn.XLOOKUP($A359&amp;$B359,'[3]产值及收款计划（2026）'!$A:$A&amp;'[3]产值及收款计划（2026）'!$B:$B,'[3]产值及收款计划（2026）'!W:W)</f>
        <v>#REF!</v>
      </c>
      <c r="X359" s="235" t="e" cm="1">
        <f t="array" ref="X359">_xlfn.XLOOKUP($A359&amp;$B359,'[3]产值及收款计划（2026）'!$A:$A&amp;'[3]产值及收款计划（2026）'!$B:$B,'[3]产值及收款计划（2026）'!X:X)</f>
        <v>#REF!</v>
      </c>
      <c r="Y359" s="235" t="e" cm="1">
        <f t="array" ref="Y359">_xlfn.XLOOKUP($A359&amp;$B359,'[3]产值及收款计划（2026）'!$A:$A&amp;'[3]产值及收款计划（2026）'!$B:$B,'[3]产值及收款计划（2026）'!Y:Y)</f>
        <v>#REF!</v>
      </c>
      <c r="Z359" s="235" t="e" cm="1">
        <f t="array" ref="Z359">_xlfn.XLOOKUP($A359&amp;$B359,'[3]产值及收款计划（2026）'!$A:$A&amp;'[3]产值及收款计划（2026）'!$B:$B,'[3]产值及收款计划（2026）'!Z:Z)</f>
        <v>#REF!</v>
      </c>
      <c r="AA359" s="235" cm="1">
        <f t="array" ref="AA359">_xlfn.XLOOKUP($A359&amp;$B359,'[3]产值及收款计划（2026）'!$A:$A&amp;'[3]产值及收款计划（2026）'!$B:$B,'[3]产值及收款计划（2026）'!AA:AA)</f>
        <v>0</v>
      </c>
      <c r="AB359" s="235" cm="1">
        <f t="array" ref="AB359">_xlfn.XLOOKUP($A359&amp;$B359,'[3]产值及收款计划（2026）'!$A:$A&amp;'[3]产值及收款计划（2026）'!$B:$B,'[3]产值及收款计划（2026）'!AB:AB)</f>
        <v>0</v>
      </c>
      <c r="AC359" s="235" cm="1">
        <f t="array" ref="AC359">_xlfn.XLOOKUP($A359&amp;$B359,'[3]产值及收款计划（2026）'!$A:$A&amp;'[3]产值及收款计划（2026）'!$B:$B,'[3]产值及收款计划（2026）'!AC:AC)</f>
        <v>0</v>
      </c>
      <c r="AD359" s="235" cm="1">
        <f t="array" ref="AD359">_xlfn.XLOOKUP($A359&amp;$B359,'[3]产值及收款计划（2026）'!$A:$A&amp;'[3]产值及收款计划（2026）'!$B:$B,'[3]产值及收款计划（2026）'!AD:AD)</f>
        <v>0</v>
      </c>
      <c r="AE359" s="235" cm="1">
        <f t="array" ref="AE359">_xlfn.XLOOKUP($A359&amp;$B359,'[3]产值及收款计划（2026）'!$A:$A&amp;'[3]产值及收款计划（2026）'!$B:$B,'[3]产值及收款计划（2026）'!AE:AE)</f>
        <v>0</v>
      </c>
      <c r="AF359" s="235" cm="1">
        <f t="array" ref="AF359">_xlfn.XLOOKUP($A359&amp;$B359,'[3]产值及收款计划（2026）'!$A:$A&amp;'[3]产值及收款计划（2026）'!$B:$B,'[3]产值及收款计划（2026）'!AF:AF)</f>
        <v>0</v>
      </c>
      <c r="AG359" s="235" cm="1">
        <f t="array" ref="AG359">_xlfn.XLOOKUP($A359&amp;$B359,'[3]产值及收款计划（2026）'!$A:$A&amp;'[3]产值及收款计划（2026）'!$B:$B,'[3]产值及收款计划（2026）'!AG:AG)</f>
        <v>0</v>
      </c>
      <c r="AH359" s="235" cm="1">
        <f t="array" ref="AH359">_xlfn.XLOOKUP($A359&amp;$B359,'[3]产值及收款计划（2026）'!$A:$A&amp;'[3]产值及收款计划（2026）'!$B:$B,'[3]产值及收款计划（2026）'!AH:AH)</f>
        <v>0</v>
      </c>
      <c r="AI359" s="235" cm="1">
        <f t="array" ref="AI359">_xlfn.XLOOKUP($A359&amp;$B359,'[3]产值及收款计划（2026）'!$A:$A&amp;'[3]产值及收款计划（2026）'!$B:$B,'[3]产值及收款计划（2026）'!AI:AI)</f>
        <v>0</v>
      </c>
      <c r="AJ359" s="235" cm="1">
        <f t="array" ref="AJ359">_xlfn.XLOOKUP($A359&amp;$B359,'[3]产值及收款计划（2026）'!$A:$A&amp;'[3]产值及收款计划（2026）'!$B:$B,'[3]产值及收款计划（2026）'!AJ:AJ)</f>
        <v>0</v>
      </c>
      <c r="AK359" s="235" cm="1">
        <f t="array" ref="AK359">_xlfn.XLOOKUP($A359&amp;$B359,'[3]产值及收款计划（2026）'!$A:$A&amp;'[3]产值及收款计划（2026）'!$B:$B,'[3]产值及收款计划（2026）'!AK:AK)</f>
        <v>0</v>
      </c>
      <c r="AL359" s="235" cm="1">
        <f t="array" ref="AL359">_xlfn.XLOOKUP($A359&amp;$B359,'[3]产值及收款计划（2026）'!$A:$A&amp;'[3]产值及收款计划（2026）'!$B:$B,'[3]产值及收款计划（2026）'!AL:AL)</f>
        <v>0</v>
      </c>
      <c r="AM359" s="242" cm="1">
        <f t="array" ref="AM359">_xlfn.LET(_xlpm.勾选月份状态数组,TRANSPOSE('PPT(12-15页）-TOP10'!$A$3:$A$14),_xlpm.选择数据区,IF('PPT(12-15页）-TOP10'!$E$3="收款",$BA359:$BL359,$AA359:$AL359),SUM(_xlfn._xlws.FILTER(_xlpm.选择数据区,_xlpm.勾选月份状态数组,"")))</f>
        <v>0</v>
      </c>
      <c r="AN359" s="235" t="e">
        <f>_xlfn.XLOOKUP($C359,应收未收表!$T:$T,应收未收表!AA:AA)</f>
        <v>#REF!</v>
      </c>
      <c r="AO359" s="235" t="e">
        <f>_xlfn.XLOOKUP($C359,应收未收表!$T:$T,应收未收表!AB:AB)</f>
        <v>#REF!</v>
      </c>
      <c r="AP359" s="235" t="e">
        <f>_xlfn.XLOOKUP($C359,应收未收表!$T:$T,应收未收表!AC:AC)</f>
        <v>#REF!</v>
      </c>
      <c r="AQ359" s="235" t="e">
        <f>_xlfn.XLOOKUP($C359,应收未收表!$T:$T,应收未收表!AE:AE)</f>
        <v>#REF!</v>
      </c>
      <c r="AR359" s="235" t="e">
        <f>_xlfn.XLOOKUP($C359,应收未收表!$T:$T,应收未收表!AF:AF)</f>
        <v>#REF!</v>
      </c>
      <c r="AS359" s="235" t="e" cm="1">
        <f t="array" ref="AS359">_xlfn.XLOOKUP($A359&amp;$B359,'[3]产值及收款计划（2026）'!$A:$A&amp;'[3]产值及收款计划（2026）'!$B:$B,'[3]产值及收款计划（2026）'!AS:AS)</f>
        <v>#REF!</v>
      </c>
      <c r="AT359" s="235" t="e" cm="1">
        <f t="array" ref="AT359">_xlfn.XLOOKUP($A359&amp;$B359,'[3]产值及收款计划（2026）'!$A:$A&amp;'[3]产值及收款计划（2026）'!$B:$B,'[3]产值及收款计划（2026）'!AT:AT)</f>
        <v>#REF!</v>
      </c>
      <c r="AU359" s="235" t="e" cm="1">
        <f t="array" ref="AU359">_xlfn.XLOOKUP($A359&amp;$B359,'[3]产值及收款计划（2026）'!$A:$A&amp;'[3]产值及收款计划（2026）'!$B:$B,'[3]产值及收款计划（2026）'!AU:AU)</f>
        <v>#REF!</v>
      </c>
      <c r="AV359" s="235" t="e" cm="1">
        <f t="array" ref="AV359">_xlfn.XLOOKUP($A359&amp;$B359,'[3]产值及收款计划（2026）'!$A:$A&amp;'[3]产值及收款计划（2026）'!$B:$B,'[3]产值及收款计划（2026）'!AV:AV)</f>
        <v>#REF!</v>
      </c>
      <c r="AW359" s="235" cm="1">
        <f t="array" ref="AW359">_xlfn.XLOOKUP($A359&amp;$B359,'[3]产值及收款计划（2026）'!$A:$A&amp;'[3]产值及收款计划（2026）'!$B:$B,'[3]产值及收款计划（2026）'!AW:AW)</f>
        <v>0</v>
      </c>
      <c r="AX359" s="235" cm="1">
        <f t="array" ref="AX359">_xlfn.XLOOKUP($A359&amp;$B359,'[3]产值及收款计划（2026）'!$A:$A&amp;'[3]产值及收款计划（2026）'!$B:$B,'[3]产值及收款计划（2026）'!AX:AX)</f>
        <v>0</v>
      </c>
      <c r="AY359" s="235" cm="1">
        <f t="array" ref="AY359">_xlfn.XLOOKUP($A359&amp;$B359,'[3]产值及收款计划（2026）'!$A:$A&amp;'[3]产值及收款计划（2026）'!$B:$B,'[3]产值及收款计划（2026）'!AY:AY)</f>
        <v>0</v>
      </c>
      <c r="AZ359" s="235" cm="1">
        <f t="array" ref="AZ359">_xlfn.XLOOKUP($A359&amp;$B359,'[3]产值及收款计划（2026）'!$A:$A&amp;'[3]产值及收款计划（2026）'!$B:$B,'[3]产值及收款计划（2026）'!AZ:AZ)</f>
        <v>0</v>
      </c>
      <c r="BA359" s="235" cm="1">
        <f t="array" ref="BA359">_xlfn.XLOOKUP($A359&amp;$B359,'[3]产值及收款计划（2026）'!$A:$A&amp;'[3]产值及收款计划（2026）'!$B:$B,'[3]产值及收款计划（2026）'!BA:BA)</f>
        <v>0</v>
      </c>
      <c r="BB359" s="235" cm="1">
        <f t="array" ref="BB359">_xlfn.XLOOKUP($A359&amp;$B359,'[3]产值及收款计划（2026）'!$A:$A&amp;'[3]产值及收款计划（2026）'!$B:$B,'[3]产值及收款计划（2026）'!BB:BB)</f>
        <v>0</v>
      </c>
      <c r="BC359" s="235" cm="1">
        <f t="array" ref="BC359">_xlfn.XLOOKUP($A359&amp;$B359,'[3]产值及收款计划（2026）'!$A:$A&amp;'[3]产值及收款计划（2026）'!$B:$B,'[3]产值及收款计划（2026）'!BC:BC)</f>
        <v>0</v>
      </c>
      <c r="BD359" s="235" cm="1">
        <f t="array" ref="BD359">_xlfn.XLOOKUP($A359&amp;$B359,'[3]产值及收款计划（2026）'!$A:$A&amp;'[3]产值及收款计划（2026）'!$B:$B,'[3]产值及收款计划（2026）'!BD:BD)</f>
        <v>0</v>
      </c>
      <c r="BE359" s="235" cm="1">
        <f t="array" ref="BE359">_xlfn.XLOOKUP($A359&amp;$B359,'[3]产值及收款计划（2026）'!$A:$A&amp;'[3]产值及收款计划（2026）'!$B:$B,'[3]产值及收款计划（2026）'!BE:BE)</f>
        <v>0</v>
      </c>
      <c r="BF359" s="235" cm="1">
        <f t="array" ref="BF359">_xlfn.XLOOKUP($A359&amp;$B359,'[3]产值及收款计划（2026）'!$A:$A&amp;'[3]产值及收款计划（2026）'!$B:$B,'[3]产值及收款计划（2026）'!BF:BF)</f>
        <v>0</v>
      </c>
      <c r="BG359" s="235" cm="1">
        <f t="array" ref="BG359">_xlfn.XLOOKUP($A359&amp;$B359,'[3]产值及收款计划（2026）'!$A:$A&amp;'[3]产值及收款计划（2026）'!$B:$B,'[3]产值及收款计划（2026）'!BG:BG)</f>
        <v>0</v>
      </c>
      <c r="BH359" s="235" cm="1">
        <f t="array" ref="BH359">_xlfn.XLOOKUP($A359&amp;$B359,'[3]产值及收款计划（2026）'!$A:$A&amp;'[3]产值及收款计划（2026）'!$B:$B,'[3]产值及收款计划（2026）'!BH:BH)</f>
        <v>0</v>
      </c>
      <c r="BI359" s="235" cm="1">
        <f t="array" ref="BI359">_xlfn.XLOOKUP($A359&amp;$B359,'[3]产值及收款计划（2026）'!$A:$A&amp;'[3]产值及收款计划（2026）'!$B:$B,'[3]产值及收款计划（2026）'!BI:BI)</f>
        <v>0</v>
      </c>
      <c r="BJ359" s="235" cm="1">
        <f t="array" ref="BJ359">_xlfn.XLOOKUP($A359&amp;$B359,'[3]产值及收款计划（2026）'!$A:$A&amp;'[3]产值及收款计划（2026）'!$B:$B,'[3]产值及收款计划（2026）'!BJ:BJ)</f>
        <v>0</v>
      </c>
      <c r="BK359" s="235" cm="1">
        <f t="array" ref="BK359">_xlfn.XLOOKUP($A359&amp;$B359,'[3]产值及收款计划（2026）'!$A:$A&amp;'[3]产值及收款计划（2026）'!$B:$B,'[3]产值及收款计划（2026）'!BK:BK)</f>
        <v>0</v>
      </c>
      <c r="BL359" s="235" cm="1">
        <f t="array" ref="BL359">_xlfn.XLOOKUP($A359&amp;$B359,'[3]产值及收款计划（2026）'!$A:$A&amp;'[3]产值及收款计划（2026）'!$B:$B,'[3]产值及收款计划（2026）'!BL:BL)</f>
        <v>0</v>
      </c>
      <c r="BM359" s="235"/>
      <c r="BN359" s="235"/>
      <c r="BO359" s="235"/>
      <c r="BP359" s="235"/>
      <c r="BQ359" s="235" t="e">
        <f>_xlfn.XLOOKUP($C359,应收未收表!$AJ:$AJ,应收未收表!AK:AK)</f>
        <v>#REF!</v>
      </c>
      <c r="BR359" s="235" t="e">
        <f>_xlfn.XLOOKUP($C359,应收未收表!$AJ:$AJ,应收未收表!AL:AL)</f>
        <v>#REF!</v>
      </c>
      <c r="BS359" s="235" t="e">
        <f>_xlfn.XLOOKUP($C359,应收未收表!$AJ:$AJ,应收未收表!AM:AM)</f>
        <v>#REF!</v>
      </c>
      <c r="BT359" s="235" t="e">
        <f>_xlfn.XLOOKUP($C359,应收未收表!$AJ:$AJ,应收未收表!AN:AN)</f>
        <v>#REF!</v>
      </c>
      <c r="BU359" s="234" t="e" cm="1">
        <f t="array" ref="BU359">_xlfn.XLOOKUP($A359&amp;$B359,'[3]产值及收款计划（2026）'!$A:$A&amp;'[3]产值及收款计划（2026）'!$B:$B,'[3]产值及收款计划（2026）'!BQ:BQ)</f>
        <v>#REF!</v>
      </c>
      <c r="BV359" s="235" t="e" cm="1">
        <f t="array" ref="BV359">_xlfn.XLOOKUP($A359&amp;$B359,'[3]产值及收款计划（2026）'!$A:$A&amp;'[3]产值及收款计划（2026）'!$B:$B,'[3]产值及收款计划（2026）'!BR:BR)</f>
        <v>#REF!</v>
      </c>
      <c r="CE359" s="235" cm="1">
        <f t="array" ref="CE359">_xlfn.XLOOKUP($A359&amp;$B359,'[3]产值及收款计划（2026）'!$A:$A&amp;'[3]产值及收款计划（2026）'!$B:$B,'[3]产值及收款计划（2026）'!CA:CA)</f>
        <v>0</v>
      </c>
      <c r="CF359" s="235" cm="1">
        <f t="array" ref="CF359">_xlfn.XLOOKUP($A359&amp;$B359,'[3]产值及收款计划（2026）'!$A:$A&amp;'[3]产值及收款计划（2026）'!$B:$B,'[3]产值及收款计划（2026）'!CB:CB)</f>
        <v>0</v>
      </c>
      <c r="CG359" s="235" cm="1">
        <f t="array" ref="CG359">_xlfn.XLOOKUP($A359&amp;$B359,'[3]产值及收款计划（2026）'!$A:$A&amp;'[3]产值及收款计划（2026）'!$B:$B,'[3]产值及收款计划（2026）'!CC:CC)</f>
        <v>0</v>
      </c>
      <c r="CH359" s="235" cm="1">
        <f t="array" ref="CH359">_xlfn.XLOOKUP($A359&amp;$B359,'[3]产值及收款计划（2026）'!$A:$A&amp;'[3]产值及收款计划（2026）'!$B:$B,'[3]产值及收款计划（2026）'!CD:CD)</f>
        <v>0</v>
      </c>
      <c r="CI359" s="235" cm="1">
        <f t="array" ref="CI359">_xlfn.XLOOKUP($A359&amp;$B359,'[3]产值及收款计划（2026）'!$A:$A&amp;'[3]产值及收款计划（2026）'!$B:$B,'[3]产值及收款计划（2026）'!CE:CE)</f>
        <v>0</v>
      </c>
      <c r="CJ359" s="235" cm="1">
        <f t="array" ref="CJ359">_xlfn.XLOOKUP($A359&amp;$B359,'[3]产值及收款计划（2026）'!$A:$A&amp;'[3]产值及收款计划（2026）'!$B:$B,'[3]产值及收款计划（2026）'!CF:CF)</f>
        <v>0</v>
      </c>
      <c r="CK359" s="235" cm="1">
        <f t="array" ref="CK359">_xlfn.XLOOKUP($A359&amp;$B359,'[3]产值及收款计划（2026）'!$A:$A&amp;'[3]产值及收款计划（2026）'!$B:$B,'[3]产值及收款计划（2026）'!CG:CG)</f>
        <v>0</v>
      </c>
      <c r="CL359" s="235" cm="1">
        <f t="array" ref="CL359">_xlfn.XLOOKUP($A359&amp;$B359,'[3]产值及收款计划（2026）'!$A:$A&amp;'[3]产值及收款计划（2026）'!$B:$B,'[3]产值及收款计划（2026）'!CH:CH)</f>
        <v>0</v>
      </c>
      <c r="CM359" s="235" cm="1">
        <f t="array" ref="CM359">_xlfn.XLOOKUP($A359&amp;$B359,'[3]产值及收款计划（2026）'!$A:$A&amp;'[3]产值及收款计划（2026）'!$B:$B,'[3]产值及收款计划（2026）'!CI:CI)</f>
        <v>0</v>
      </c>
      <c r="CN359" s="235" cm="1">
        <f t="array" ref="CN359">_xlfn.XLOOKUP($A359&amp;$B359,'[3]产值及收款计划（2026）'!$A:$A&amp;'[3]产值及收款计划（2026）'!$B:$B,'[3]产值及收款计划（2026）'!CJ:CJ)</f>
        <v>0</v>
      </c>
      <c r="CO359" s="235" cm="1">
        <f t="array" ref="CO359">_xlfn.XLOOKUP($A359&amp;$B359,'[3]产值及收款计划（2026）'!$A:$A&amp;'[3]产值及收款计划（2026）'!$B:$B,'[3]产值及收款计划（2026）'!CK:CK)</f>
        <v>0</v>
      </c>
      <c r="CP359" s="235" cm="1">
        <f t="array" ref="CP359">_xlfn.XLOOKUP($A359&amp;$B359,'[3]产值及收款计划（2026）'!$A:$A&amp;'[3]产值及收款计划（2026）'!$B:$B,'[3]产值及收款计划（2026）'!CL:CL)</f>
        <v>0</v>
      </c>
      <c r="DE359" s="235" cm="1">
        <f t="array" ref="DE359">_xlfn.XLOOKUP($A359&amp;$B359,'[3]产值及收款计划（2026）'!$A:$A&amp;'[3]产值及收款计划（2026）'!$B:$B,'[3]产值及收款计划（2026）'!DA:DA)</f>
        <v>0</v>
      </c>
      <c r="DF359" s="235" cm="1">
        <f t="array" ref="DF359">_xlfn.XLOOKUP($A359&amp;$B359,'[3]产值及收款计划（2026）'!$A:$A&amp;'[3]产值及收款计划（2026）'!$B:$B,'[3]产值及收款计划（2026）'!DB:DB)</f>
        <v>0</v>
      </c>
      <c r="DG359" s="235" cm="1">
        <f t="array" ref="DG359">_xlfn.XLOOKUP($A359&amp;$B359,'[3]产值及收款计划（2026）'!$A:$A&amp;'[3]产值及收款计划（2026）'!$B:$B,'[3]产值及收款计划（2026）'!DC:DC)</f>
        <v>0</v>
      </c>
      <c r="DH359" s="235" cm="1">
        <f t="array" ref="DH359">_xlfn.XLOOKUP($A359&amp;$B359,'[3]产值及收款计划（2026）'!$A:$A&amp;'[3]产值及收款计划（2026）'!$B:$B,'[3]产值及收款计划（2026）'!DD:DD)</f>
        <v>0</v>
      </c>
      <c r="DI359" s="235" cm="1">
        <f t="array" ref="DI359">_xlfn.XLOOKUP($A359&amp;$B359,'[3]产值及收款计划（2026）'!$A:$A&amp;'[3]产值及收款计划（2026）'!$B:$B,'[3]产值及收款计划（2026）'!DE:DE)</f>
        <v>0</v>
      </c>
      <c r="DJ359" s="235" cm="1">
        <f t="array" ref="DJ359">_xlfn.XLOOKUP($A359&amp;$B359,'[3]产值及收款计划（2026）'!$A:$A&amp;'[3]产值及收款计划（2026）'!$B:$B,'[3]产值及收款计划（2026）'!DF:DF)</f>
        <v>0</v>
      </c>
      <c r="DK359" s="235" cm="1">
        <f t="array" ref="DK359">_xlfn.XLOOKUP($A359&amp;$B359,'[3]产值及收款计划（2026）'!$A:$A&amp;'[3]产值及收款计划（2026）'!$B:$B,'[3]产值及收款计划（2026）'!DG:DG)</f>
        <v>0</v>
      </c>
      <c r="DL359" s="235" cm="1">
        <f t="array" ref="DL359">_xlfn.XLOOKUP($A359&amp;$B359,'[3]产值及收款计划（2026）'!$A:$A&amp;'[3]产值及收款计划（2026）'!$B:$B,'[3]产值及收款计划（2026）'!DH:DH)</f>
        <v>0</v>
      </c>
      <c r="DM359" s="235" cm="1">
        <f t="array" ref="DM359">_xlfn.XLOOKUP($A359&amp;$B359,'[3]产值及收款计划（2026）'!$A:$A&amp;'[3]产值及收款计划（2026）'!$B:$B,'[3]产值及收款计划（2026）'!DI:DI)</f>
        <v>0</v>
      </c>
      <c r="DN359" s="235" cm="1">
        <f t="array" ref="DN359">_xlfn.XLOOKUP($A359&amp;$B359,'[3]产值及收款计划（2026）'!$A:$A&amp;'[3]产值及收款计划（2026）'!$B:$B,'[3]产值及收款计划（2026）'!DJ:DJ)</f>
        <v>0</v>
      </c>
      <c r="DO359" s="235" cm="1">
        <f t="array" ref="DO359">_xlfn.XLOOKUP($A359&amp;$B359,'[3]产值及收款计划（2026）'!$A:$A&amp;'[3]产值及收款计划（2026）'!$B:$B,'[3]产值及收款计划（2026）'!DK:DK)</f>
        <v>0</v>
      </c>
      <c r="DP359" s="235" cm="1">
        <f t="array" ref="DP359">_xlfn.XLOOKUP($A359&amp;$B359,'[3]产值及收款计划（2026）'!$A:$A&amp;'[3]产值及收款计划（2026）'!$B:$B,'[3]产值及收款计划（2026）'!DL:DL)</f>
        <v>0</v>
      </c>
      <c r="DQ359" s="243"/>
      <c r="DR359" s="229"/>
    </row>
    <row r="360" ht="20.25" spans="1:122">
      <c r="A360" s="233">
        <f t="shared" si="22"/>
        <v>68</v>
      </c>
      <c r="B360" s="233" t="s">
        <v>27</v>
      </c>
      <c r="C360" s="234" t="e" cm="1">
        <f t="array" ref="C360">_xlfn.XLOOKUP($A360&amp;$B360,'[3]产值及收款计划（2026）'!$A:$A&amp;'[3]产值及收款计划（2026）'!$B:$B,'[3]产值及收款计划（2026）'!C:C)</f>
        <v>#REF!</v>
      </c>
      <c r="D360" s="234" cm="1">
        <f t="array" ref="D360">_xlfn.XLOOKUP($A360&amp;$B360,'[3]产值及收款计划（2026）'!$A:$A&amp;'[3]产值及收款计划（2026）'!$B:$B,'[3]产值及收款计划（2026）'!D:D)</f>
        <v>0</v>
      </c>
      <c r="E360" s="235" cm="1">
        <f t="array" ref="E360">_xlfn.XLOOKUP($A360&amp;$B360,'[3]产值及收款计划（2026）'!$A:$A&amp;'[3]产值及收款计划（2026）'!$B:$B,'[3]产值及收款计划（2026）'!E:E)</f>
        <v>0</v>
      </c>
      <c r="F360" s="235" cm="1">
        <f t="array" ref="F360">_xlfn.XLOOKUP($A360&amp;$B360,'[3]产值及收款计划（2026）'!$A:$A&amp;'[3]产值及收款计划（2026）'!$B:$B,'[3]产值及收款计划（2026）'!F:F)</f>
        <v>0</v>
      </c>
      <c r="G360" s="235" cm="1">
        <f t="array" ref="G360">_xlfn.XLOOKUP($A360&amp;$B360,'[3]产值及收款计划（2026）'!$A:$A&amp;'[3]产值及收款计划（2026）'!$B:$B,'[3]产值及收款计划（2026）'!G:G)</f>
        <v>0</v>
      </c>
      <c r="H360" s="235" cm="1">
        <f t="array" ref="H360">_xlfn.XLOOKUP($A360&amp;$B360,'[3]产值及收款计划（2026）'!$A:$A&amp;'[3]产值及收款计划（2026）'!$B:$B,'[3]产值及收款计划（2026）'!H:H)</f>
        <v>0</v>
      </c>
      <c r="I360" s="236" cm="1">
        <f t="array" ref="I360">_xlfn.XLOOKUP($A360&amp;$B360,'[3]产值及收款计划（2026）'!$A:$A&amp;'[3]产值及收款计划（2026）'!$B:$B,'[3]产值及收款计划（2026）'!I:I)</f>
        <v>0</v>
      </c>
      <c r="J360" s="237" cm="1">
        <f t="array" ref="J360">_xlfn.XLOOKUP($A360&amp;$B360,'[3]产值及收款计划（2026）'!$A:$A&amp;'[3]产值及收款计划（2026）'!$B:$B,'[3]产值及收款计划（2026）'!J:J)</f>
        <v>0</v>
      </c>
      <c r="K360" s="235" t="e" cm="1">
        <f t="array" ref="K360">_xlfn.XLOOKUP($A360&amp;$B360,'[3]产值及收款计划（2026）'!$A:$A&amp;'[3]产值及收款计划（2026）'!$B:$B,'[3]产值及收款计划（2026）'!K:K)</f>
        <v>#REF!</v>
      </c>
      <c r="L360" s="235" t="e" cm="1">
        <f t="array" ref="L360">_xlfn.XLOOKUP($A360&amp;$B360,'[3]产值及收款计划（2026）'!$A:$A&amp;'[3]产值及收款计划（2026）'!$B:$B,'[3]产值及收款计划（2026）'!L:L)</f>
        <v>#REF!</v>
      </c>
      <c r="M360" s="235" t="e" cm="1">
        <f t="array" ref="M360">_xlfn.XLOOKUP($A360&amp;$B360,'[3]产值及收款计划（2026）'!$A:$A&amp;'[3]产值及收款计划（2026）'!$B:$B,'[3]产值及收款计划（2026）'!M:M)</f>
        <v>#REF!</v>
      </c>
      <c r="N360" s="235" t="e" cm="1">
        <f t="array" ref="N360">_xlfn.XLOOKUP($A360&amp;$B360,'[3]产值及收款计划（2026）'!$A:$A&amp;'[3]产值及收款计划（2026）'!$B:$B,'[3]产值及收款计划（2026）'!N:N)</f>
        <v>#REF!</v>
      </c>
      <c r="O360" s="235" t="e" cm="1">
        <f t="array" ref="O360">_xlfn.XLOOKUP($A360&amp;$B360,'[3]产值及收款计划（2026）'!$A:$A&amp;'[3]产值及收款计划（2026）'!$B:$B,'[3]产值及收款计划（2026）'!O:O)</f>
        <v>#REF!</v>
      </c>
      <c r="P360" s="234" t="e" cm="1">
        <f t="array" ref="P360">_xlfn.XLOOKUP($A360&amp;$B360,'[3]产值及收款计划（2026）'!$A:$A&amp;'[3]产值及收款计划（2026）'!$B:$B,'[3]产值及收款计划（2026）'!P:P)</f>
        <v>#REF!</v>
      </c>
      <c r="Q360" s="235" t="e" cm="1">
        <f t="array" ref="Q360">_xlfn.XLOOKUP($A360&amp;$B360,'[3]产值及收款计划（2026）'!$A:$A&amp;'[3]产值及收款计划（2026）'!$B:$B,'[3]产值及收款计划（2026）'!Q:Q)</f>
        <v>#REF!</v>
      </c>
      <c r="R360" s="235" t="e" cm="1">
        <f t="array" ref="R360">_xlfn.XLOOKUP($A360&amp;$B360,'[3]产值及收款计划（2026）'!$A:$A&amp;'[3]产值及收款计划（2026）'!$B:$B,'[3]产值及收款计划（2026）'!R:R)</f>
        <v>#REF!</v>
      </c>
      <c r="S360" s="235" t="e" cm="1">
        <f t="array" ref="S360">_xlfn.XLOOKUP($A360&amp;$B360,'[3]产值及收款计划（2026）'!$A:$A&amp;'[3]产值及收款计划（2026）'!$B:$B,'[3]产值及收款计划（2026）'!S:S)</f>
        <v>#REF!</v>
      </c>
      <c r="T360" s="235" t="e" cm="1">
        <f t="array" ref="T360">_xlfn.XLOOKUP($A360&amp;$B360,'[3]产值及收款计划（2026）'!$A:$A&amp;'[3]产值及收款计划（2026）'!$B:$B,'[3]产值及收款计划（2026）'!T:T)</f>
        <v>#REF!</v>
      </c>
      <c r="U360" s="235" t="e" cm="1">
        <f t="array" ref="U360">_xlfn.XLOOKUP($A360&amp;$B360,'[3]产值及收款计划（2026）'!$A:$A&amp;'[3]产值及收款计划（2026）'!$B:$B,'[3]产值及收款计划（2026）'!U:U)</f>
        <v>#REF!</v>
      </c>
      <c r="V360" s="235" t="e" cm="1">
        <f t="array" ref="V360">_xlfn.XLOOKUP($A360&amp;$B360,'[3]产值及收款计划（2026）'!$A:$A&amp;'[3]产值及收款计划（2026）'!$B:$B,'[3]产值及收款计划（2026）'!V:V)</f>
        <v>#REF!</v>
      </c>
      <c r="W360" s="235" t="e" cm="1">
        <f t="array" ref="W360">_xlfn.XLOOKUP($A360&amp;$B360,'[3]产值及收款计划（2026）'!$A:$A&amp;'[3]产值及收款计划（2026）'!$B:$B,'[3]产值及收款计划（2026）'!W:W)</f>
        <v>#REF!</v>
      </c>
      <c r="X360" s="235" t="e" cm="1">
        <f t="array" ref="X360">_xlfn.XLOOKUP($A360&amp;$B360,'[3]产值及收款计划（2026）'!$A:$A&amp;'[3]产值及收款计划（2026）'!$B:$B,'[3]产值及收款计划（2026）'!X:X)</f>
        <v>#REF!</v>
      </c>
      <c r="Y360" s="235" t="e" cm="1">
        <f t="array" ref="Y360">_xlfn.XLOOKUP($A360&amp;$B360,'[3]产值及收款计划（2026）'!$A:$A&amp;'[3]产值及收款计划（2026）'!$B:$B,'[3]产值及收款计划（2026）'!Y:Y)</f>
        <v>#REF!</v>
      </c>
      <c r="Z360" s="235" t="e" cm="1">
        <f t="array" ref="Z360">_xlfn.XLOOKUP($A360&amp;$B360,'[3]产值及收款计划（2026）'!$A:$A&amp;'[3]产值及收款计划（2026）'!$B:$B,'[3]产值及收款计划（2026）'!Z:Z)</f>
        <v>#REF!</v>
      </c>
      <c r="AA360" s="235" cm="1">
        <f t="array" ref="AA360">_xlfn.XLOOKUP($A360&amp;$B360,'[3]产值及收款计划（2026）'!$A:$A&amp;'[3]产值及收款计划（2026）'!$B:$B,'[3]产值及收款计划（2026）'!AA:AA)</f>
        <v>0</v>
      </c>
      <c r="AB360" s="235" cm="1">
        <f t="array" ref="AB360">_xlfn.XLOOKUP($A360&amp;$B360,'[3]产值及收款计划（2026）'!$A:$A&amp;'[3]产值及收款计划（2026）'!$B:$B,'[3]产值及收款计划（2026）'!AB:AB)</f>
        <v>0</v>
      </c>
      <c r="AC360" s="235" cm="1">
        <f t="array" ref="AC360">_xlfn.XLOOKUP($A360&amp;$B360,'[3]产值及收款计划（2026）'!$A:$A&amp;'[3]产值及收款计划（2026）'!$B:$B,'[3]产值及收款计划（2026）'!AC:AC)</f>
        <v>0</v>
      </c>
      <c r="AD360" s="235" cm="1">
        <f t="array" ref="AD360">_xlfn.XLOOKUP($A360&amp;$B360,'[3]产值及收款计划（2026）'!$A:$A&amp;'[3]产值及收款计划（2026）'!$B:$B,'[3]产值及收款计划（2026）'!AD:AD)</f>
        <v>0</v>
      </c>
      <c r="AE360" s="235" cm="1">
        <f t="array" ref="AE360">_xlfn.XLOOKUP($A360&amp;$B360,'[3]产值及收款计划（2026）'!$A:$A&amp;'[3]产值及收款计划（2026）'!$B:$B,'[3]产值及收款计划（2026）'!AE:AE)</f>
        <v>0</v>
      </c>
      <c r="AF360" s="235" cm="1">
        <f t="array" ref="AF360">_xlfn.XLOOKUP($A360&amp;$B360,'[3]产值及收款计划（2026）'!$A:$A&amp;'[3]产值及收款计划（2026）'!$B:$B,'[3]产值及收款计划（2026）'!AF:AF)</f>
        <v>0</v>
      </c>
      <c r="AG360" s="235" cm="1">
        <f t="array" ref="AG360">_xlfn.XLOOKUP($A360&amp;$B360,'[3]产值及收款计划（2026）'!$A:$A&amp;'[3]产值及收款计划（2026）'!$B:$B,'[3]产值及收款计划（2026）'!AG:AG)</f>
        <v>0</v>
      </c>
      <c r="AH360" s="235" cm="1">
        <f t="array" ref="AH360">_xlfn.XLOOKUP($A360&amp;$B360,'[3]产值及收款计划（2026）'!$A:$A&amp;'[3]产值及收款计划（2026）'!$B:$B,'[3]产值及收款计划（2026）'!AH:AH)</f>
        <v>0</v>
      </c>
      <c r="AI360" s="235" cm="1">
        <f t="array" ref="AI360">_xlfn.XLOOKUP($A360&amp;$B360,'[3]产值及收款计划（2026）'!$A:$A&amp;'[3]产值及收款计划（2026）'!$B:$B,'[3]产值及收款计划（2026）'!AI:AI)</f>
        <v>0</v>
      </c>
      <c r="AJ360" s="235" cm="1">
        <f t="array" ref="AJ360">_xlfn.XLOOKUP($A360&amp;$B360,'[3]产值及收款计划（2026）'!$A:$A&amp;'[3]产值及收款计划（2026）'!$B:$B,'[3]产值及收款计划（2026）'!AJ:AJ)</f>
        <v>0</v>
      </c>
      <c r="AK360" s="235" cm="1">
        <f t="array" ref="AK360">_xlfn.XLOOKUP($A360&amp;$B360,'[3]产值及收款计划（2026）'!$A:$A&amp;'[3]产值及收款计划（2026）'!$B:$B,'[3]产值及收款计划（2026）'!AK:AK)</f>
        <v>0</v>
      </c>
      <c r="AL360" s="235" cm="1">
        <f t="array" ref="AL360">_xlfn.XLOOKUP($A360&amp;$B360,'[3]产值及收款计划（2026）'!$A:$A&amp;'[3]产值及收款计划（2026）'!$B:$B,'[3]产值及收款计划（2026）'!AL:AL)</f>
        <v>0</v>
      </c>
      <c r="AM360" s="242" cm="1">
        <f t="array" ref="AM360">_xlfn.LET(_xlpm.勾选月份状态数组,TRANSPOSE('PPT(12-15页）-TOP10'!$A$3:$A$14),_xlpm.选择数据区,IF('PPT(12-15页）-TOP10'!$E$3="收款",$BA360:$BL360,$AA360:$AL360),SUM(_xlfn._xlws.FILTER(_xlpm.选择数据区,_xlpm.勾选月份状态数组,"")))</f>
        <v>0</v>
      </c>
      <c r="AN360" s="235" t="e">
        <f>_xlfn.XLOOKUP($C360,应收未收表!$T:$T,应收未收表!AA:AA)</f>
        <v>#REF!</v>
      </c>
      <c r="AO360" s="235" t="e">
        <f>_xlfn.XLOOKUP($C360,应收未收表!$T:$T,应收未收表!AB:AB)</f>
        <v>#REF!</v>
      </c>
      <c r="AP360" s="235" t="e">
        <f>_xlfn.XLOOKUP($C360,应收未收表!$T:$T,应收未收表!AC:AC)</f>
        <v>#REF!</v>
      </c>
      <c r="AQ360" s="235" t="e">
        <f>_xlfn.XLOOKUP($C360,应收未收表!$T:$T,应收未收表!AE:AE)</f>
        <v>#REF!</v>
      </c>
      <c r="AR360" s="235" t="e">
        <f>_xlfn.XLOOKUP($C360,应收未收表!$T:$T,应收未收表!AF:AF)</f>
        <v>#REF!</v>
      </c>
      <c r="AS360" s="235" t="e" cm="1">
        <f t="array" ref="AS360">_xlfn.XLOOKUP($A360&amp;$B360,'[3]产值及收款计划（2026）'!$A:$A&amp;'[3]产值及收款计划（2026）'!$B:$B,'[3]产值及收款计划（2026）'!AS:AS)</f>
        <v>#REF!</v>
      </c>
      <c r="AT360" s="235" t="e" cm="1">
        <f t="array" ref="AT360">_xlfn.XLOOKUP($A360&amp;$B360,'[3]产值及收款计划（2026）'!$A:$A&amp;'[3]产值及收款计划（2026）'!$B:$B,'[3]产值及收款计划（2026）'!AT:AT)</f>
        <v>#REF!</v>
      </c>
      <c r="AU360" s="235" t="e" cm="1">
        <f t="array" ref="AU360">_xlfn.XLOOKUP($A360&amp;$B360,'[3]产值及收款计划（2026）'!$A:$A&amp;'[3]产值及收款计划（2026）'!$B:$B,'[3]产值及收款计划（2026）'!AU:AU)</f>
        <v>#REF!</v>
      </c>
      <c r="AV360" s="235" t="e" cm="1">
        <f t="array" ref="AV360">_xlfn.XLOOKUP($A360&amp;$B360,'[3]产值及收款计划（2026）'!$A:$A&amp;'[3]产值及收款计划（2026）'!$B:$B,'[3]产值及收款计划（2026）'!AV:AV)</f>
        <v>#REF!</v>
      </c>
      <c r="AW360" s="235" cm="1">
        <f t="array" ref="AW360">_xlfn.XLOOKUP($A360&amp;$B360,'[3]产值及收款计划（2026）'!$A:$A&amp;'[3]产值及收款计划（2026）'!$B:$B,'[3]产值及收款计划（2026）'!AW:AW)</f>
        <v>0</v>
      </c>
      <c r="AX360" s="235" cm="1">
        <f t="array" ref="AX360">_xlfn.XLOOKUP($A360&amp;$B360,'[3]产值及收款计划（2026）'!$A:$A&amp;'[3]产值及收款计划（2026）'!$B:$B,'[3]产值及收款计划（2026）'!AX:AX)</f>
        <v>0</v>
      </c>
      <c r="AY360" s="235" cm="1">
        <f t="array" ref="AY360">_xlfn.XLOOKUP($A360&amp;$B360,'[3]产值及收款计划（2026）'!$A:$A&amp;'[3]产值及收款计划（2026）'!$B:$B,'[3]产值及收款计划（2026）'!AY:AY)</f>
        <v>0</v>
      </c>
      <c r="AZ360" s="235" cm="1">
        <f t="array" ref="AZ360">_xlfn.XLOOKUP($A360&amp;$B360,'[3]产值及收款计划（2026）'!$A:$A&amp;'[3]产值及收款计划（2026）'!$B:$B,'[3]产值及收款计划（2026）'!AZ:AZ)</f>
        <v>0</v>
      </c>
      <c r="BA360" s="235" cm="1">
        <f t="array" ref="BA360">_xlfn.XLOOKUP($A360&amp;$B360,'[3]产值及收款计划（2026）'!$A:$A&amp;'[3]产值及收款计划（2026）'!$B:$B,'[3]产值及收款计划（2026）'!BA:BA)</f>
        <v>0</v>
      </c>
      <c r="BB360" s="235" cm="1">
        <f t="array" ref="BB360">_xlfn.XLOOKUP($A360&amp;$B360,'[3]产值及收款计划（2026）'!$A:$A&amp;'[3]产值及收款计划（2026）'!$B:$B,'[3]产值及收款计划（2026）'!BB:BB)</f>
        <v>0</v>
      </c>
      <c r="BC360" s="235" cm="1">
        <f t="array" ref="BC360">_xlfn.XLOOKUP($A360&amp;$B360,'[3]产值及收款计划（2026）'!$A:$A&amp;'[3]产值及收款计划（2026）'!$B:$B,'[3]产值及收款计划（2026）'!BC:BC)</f>
        <v>0</v>
      </c>
      <c r="BD360" s="235" cm="1">
        <f t="array" ref="BD360">_xlfn.XLOOKUP($A360&amp;$B360,'[3]产值及收款计划（2026）'!$A:$A&amp;'[3]产值及收款计划（2026）'!$B:$B,'[3]产值及收款计划（2026）'!BD:BD)</f>
        <v>0</v>
      </c>
      <c r="BE360" s="235" cm="1">
        <f t="array" ref="BE360">_xlfn.XLOOKUP($A360&amp;$B360,'[3]产值及收款计划（2026）'!$A:$A&amp;'[3]产值及收款计划（2026）'!$B:$B,'[3]产值及收款计划（2026）'!BE:BE)</f>
        <v>0</v>
      </c>
      <c r="BF360" s="235" cm="1">
        <f t="array" ref="BF360">_xlfn.XLOOKUP($A360&amp;$B360,'[3]产值及收款计划（2026）'!$A:$A&amp;'[3]产值及收款计划（2026）'!$B:$B,'[3]产值及收款计划（2026）'!BF:BF)</f>
        <v>0</v>
      </c>
      <c r="BG360" s="235" cm="1">
        <f t="array" ref="BG360">_xlfn.XLOOKUP($A360&amp;$B360,'[3]产值及收款计划（2026）'!$A:$A&amp;'[3]产值及收款计划（2026）'!$B:$B,'[3]产值及收款计划（2026）'!BG:BG)</f>
        <v>0</v>
      </c>
      <c r="BH360" s="235" cm="1">
        <f t="array" ref="BH360">_xlfn.XLOOKUP($A360&amp;$B360,'[3]产值及收款计划（2026）'!$A:$A&amp;'[3]产值及收款计划（2026）'!$B:$B,'[3]产值及收款计划（2026）'!BH:BH)</f>
        <v>0</v>
      </c>
      <c r="BI360" s="235" cm="1">
        <f t="array" ref="BI360">_xlfn.XLOOKUP($A360&amp;$B360,'[3]产值及收款计划（2026）'!$A:$A&amp;'[3]产值及收款计划（2026）'!$B:$B,'[3]产值及收款计划（2026）'!BI:BI)</f>
        <v>0</v>
      </c>
      <c r="BJ360" s="235" cm="1">
        <f t="array" ref="BJ360">_xlfn.XLOOKUP($A360&amp;$B360,'[3]产值及收款计划（2026）'!$A:$A&amp;'[3]产值及收款计划（2026）'!$B:$B,'[3]产值及收款计划（2026）'!BJ:BJ)</f>
        <v>0</v>
      </c>
      <c r="BK360" s="235" cm="1">
        <f t="array" ref="BK360">_xlfn.XLOOKUP($A360&amp;$B360,'[3]产值及收款计划（2026）'!$A:$A&amp;'[3]产值及收款计划（2026）'!$B:$B,'[3]产值及收款计划（2026）'!BK:BK)</f>
        <v>0</v>
      </c>
      <c r="BL360" s="235" cm="1">
        <f t="array" ref="BL360">_xlfn.XLOOKUP($A360&amp;$B360,'[3]产值及收款计划（2026）'!$A:$A&amp;'[3]产值及收款计划（2026）'!$B:$B,'[3]产值及收款计划（2026）'!BL:BL)</f>
        <v>0</v>
      </c>
      <c r="BM360" s="235"/>
      <c r="BN360" s="235"/>
      <c r="BO360" s="235"/>
      <c r="BP360" s="235"/>
      <c r="BQ360" s="235" t="e">
        <f>_xlfn.XLOOKUP($C360,应收未收表!$AJ:$AJ,应收未收表!AK:AK)</f>
        <v>#REF!</v>
      </c>
      <c r="BR360" s="235" t="e">
        <f>_xlfn.XLOOKUP($C360,应收未收表!$AJ:$AJ,应收未收表!AL:AL)</f>
        <v>#REF!</v>
      </c>
      <c r="BS360" s="235" t="e">
        <f>_xlfn.XLOOKUP($C360,应收未收表!$AJ:$AJ,应收未收表!AM:AM)</f>
        <v>#REF!</v>
      </c>
      <c r="BT360" s="235" t="e">
        <f>_xlfn.XLOOKUP($C360,应收未收表!$AJ:$AJ,应收未收表!AN:AN)</f>
        <v>#REF!</v>
      </c>
      <c r="BU360" s="234" t="e" cm="1">
        <f t="array" ref="BU360">_xlfn.XLOOKUP($A360&amp;$B360,'[3]产值及收款计划（2026）'!$A:$A&amp;'[3]产值及收款计划（2026）'!$B:$B,'[3]产值及收款计划（2026）'!BQ:BQ)</f>
        <v>#REF!</v>
      </c>
      <c r="BV360" s="235" t="e" cm="1">
        <f t="array" ref="BV360">_xlfn.XLOOKUP($A360&amp;$B360,'[3]产值及收款计划（2026）'!$A:$A&amp;'[3]产值及收款计划（2026）'!$B:$B,'[3]产值及收款计划（2026）'!BR:BR)</f>
        <v>#REF!</v>
      </c>
      <c r="CE360" s="235" cm="1">
        <f t="array" ref="CE360">_xlfn.XLOOKUP($A360&amp;$B360,'[3]产值及收款计划（2026）'!$A:$A&amp;'[3]产值及收款计划（2026）'!$B:$B,'[3]产值及收款计划（2026）'!CA:CA)</f>
        <v>0</v>
      </c>
      <c r="CF360" s="235" cm="1">
        <f t="array" ref="CF360">_xlfn.XLOOKUP($A360&amp;$B360,'[3]产值及收款计划（2026）'!$A:$A&amp;'[3]产值及收款计划（2026）'!$B:$B,'[3]产值及收款计划（2026）'!CB:CB)</f>
        <v>0</v>
      </c>
      <c r="CG360" s="235" cm="1">
        <f t="array" ref="CG360">_xlfn.XLOOKUP($A360&amp;$B360,'[3]产值及收款计划（2026）'!$A:$A&amp;'[3]产值及收款计划（2026）'!$B:$B,'[3]产值及收款计划（2026）'!CC:CC)</f>
        <v>0</v>
      </c>
      <c r="CH360" s="235" cm="1">
        <f t="array" ref="CH360">_xlfn.XLOOKUP($A360&amp;$B360,'[3]产值及收款计划（2026）'!$A:$A&amp;'[3]产值及收款计划（2026）'!$B:$B,'[3]产值及收款计划（2026）'!CD:CD)</f>
        <v>0</v>
      </c>
      <c r="CI360" s="235" cm="1">
        <f t="array" ref="CI360">_xlfn.XLOOKUP($A360&amp;$B360,'[3]产值及收款计划（2026）'!$A:$A&amp;'[3]产值及收款计划（2026）'!$B:$B,'[3]产值及收款计划（2026）'!CE:CE)</f>
        <v>0</v>
      </c>
      <c r="CJ360" s="235" cm="1">
        <f t="array" ref="CJ360">_xlfn.XLOOKUP($A360&amp;$B360,'[3]产值及收款计划（2026）'!$A:$A&amp;'[3]产值及收款计划（2026）'!$B:$B,'[3]产值及收款计划（2026）'!CF:CF)</f>
        <v>0</v>
      </c>
      <c r="CK360" s="235" cm="1">
        <f t="array" ref="CK360">_xlfn.XLOOKUP($A360&amp;$B360,'[3]产值及收款计划（2026）'!$A:$A&amp;'[3]产值及收款计划（2026）'!$B:$B,'[3]产值及收款计划（2026）'!CG:CG)</f>
        <v>0</v>
      </c>
      <c r="CL360" s="235" cm="1">
        <f t="array" ref="CL360">_xlfn.XLOOKUP($A360&amp;$B360,'[3]产值及收款计划（2026）'!$A:$A&amp;'[3]产值及收款计划（2026）'!$B:$B,'[3]产值及收款计划（2026）'!CH:CH)</f>
        <v>0</v>
      </c>
      <c r="CM360" s="235" cm="1">
        <f t="array" ref="CM360">_xlfn.XLOOKUP($A360&amp;$B360,'[3]产值及收款计划（2026）'!$A:$A&amp;'[3]产值及收款计划（2026）'!$B:$B,'[3]产值及收款计划（2026）'!CI:CI)</f>
        <v>0</v>
      </c>
      <c r="CN360" s="235" cm="1">
        <f t="array" ref="CN360">_xlfn.XLOOKUP($A360&amp;$B360,'[3]产值及收款计划（2026）'!$A:$A&amp;'[3]产值及收款计划（2026）'!$B:$B,'[3]产值及收款计划（2026）'!CJ:CJ)</f>
        <v>0</v>
      </c>
      <c r="CO360" s="235" cm="1">
        <f t="array" ref="CO360">_xlfn.XLOOKUP($A360&amp;$B360,'[3]产值及收款计划（2026）'!$A:$A&amp;'[3]产值及收款计划（2026）'!$B:$B,'[3]产值及收款计划（2026）'!CK:CK)</f>
        <v>0</v>
      </c>
      <c r="CP360" s="235" cm="1">
        <f t="array" ref="CP360">_xlfn.XLOOKUP($A360&amp;$B360,'[3]产值及收款计划（2026）'!$A:$A&amp;'[3]产值及收款计划（2026）'!$B:$B,'[3]产值及收款计划（2026）'!CL:CL)</f>
        <v>0</v>
      </c>
      <c r="DE360" s="235" cm="1">
        <f t="array" ref="DE360">_xlfn.XLOOKUP($A360&amp;$B360,'[3]产值及收款计划（2026）'!$A:$A&amp;'[3]产值及收款计划（2026）'!$B:$B,'[3]产值及收款计划（2026）'!DA:DA)</f>
        <v>0</v>
      </c>
      <c r="DF360" s="235" cm="1">
        <f t="array" ref="DF360">_xlfn.XLOOKUP($A360&amp;$B360,'[3]产值及收款计划（2026）'!$A:$A&amp;'[3]产值及收款计划（2026）'!$B:$B,'[3]产值及收款计划（2026）'!DB:DB)</f>
        <v>0</v>
      </c>
      <c r="DG360" s="235" cm="1">
        <f t="array" ref="DG360">_xlfn.XLOOKUP($A360&amp;$B360,'[3]产值及收款计划（2026）'!$A:$A&amp;'[3]产值及收款计划（2026）'!$B:$B,'[3]产值及收款计划（2026）'!DC:DC)</f>
        <v>0</v>
      </c>
      <c r="DH360" s="235" cm="1">
        <f t="array" ref="DH360">_xlfn.XLOOKUP($A360&amp;$B360,'[3]产值及收款计划（2026）'!$A:$A&amp;'[3]产值及收款计划（2026）'!$B:$B,'[3]产值及收款计划（2026）'!DD:DD)</f>
        <v>0</v>
      </c>
      <c r="DI360" s="235" cm="1">
        <f t="array" ref="DI360">_xlfn.XLOOKUP($A360&amp;$B360,'[3]产值及收款计划（2026）'!$A:$A&amp;'[3]产值及收款计划（2026）'!$B:$B,'[3]产值及收款计划（2026）'!DE:DE)</f>
        <v>0</v>
      </c>
      <c r="DJ360" s="235" cm="1">
        <f t="array" ref="DJ360">_xlfn.XLOOKUP($A360&amp;$B360,'[3]产值及收款计划（2026）'!$A:$A&amp;'[3]产值及收款计划（2026）'!$B:$B,'[3]产值及收款计划（2026）'!DF:DF)</f>
        <v>0</v>
      </c>
      <c r="DK360" s="235" cm="1">
        <f t="array" ref="DK360">_xlfn.XLOOKUP($A360&amp;$B360,'[3]产值及收款计划（2026）'!$A:$A&amp;'[3]产值及收款计划（2026）'!$B:$B,'[3]产值及收款计划（2026）'!DG:DG)</f>
        <v>0</v>
      </c>
      <c r="DL360" s="235" cm="1">
        <f t="array" ref="DL360">_xlfn.XLOOKUP($A360&amp;$B360,'[3]产值及收款计划（2026）'!$A:$A&amp;'[3]产值及收款计划（2026）'!$B:$B,'[3]产值及收款计划（2026）'!DH:DH)</f>
        <v>0</v>
      </c>
      <c r="DM360" s="235" cm="1">
        <f t="array" ref="DM360">_xlfn.XLOOKUP($A360&amp;$B360,'[3]产值及收款计划（2026）'!$A:$A&amp;'[3]产值及收款计划（2026）'!$B:$B,'[3]产值及收款计划（2026）'!DI:DI)</f>
        <v>0</v>
      </c>
      <c r="DN360" s="235" cm="1">
        <f t="array" ref="DN360">_xlfn.XLOOKUP($A360&amp;$B360,'[3]产值及收款计划（2026）'!$A:$A&amp;'[3]产值及收款计划（2026）'!$B:$B,'[3]产值及收款计划（2026）'!DJ:DJ)</f>
        <v>0</v>
      </c>
      <c r="DO360" s="235" cm="1">
        <f t="array" ref="DO360">_xlfn.XLOOKUP($A360&amp;$B360,'[3]产值及收款计划（2026）'!$A:$A&amp;'[3]产值及收款计划（2026）'!$B:$B,'[3]产值及收款计划（2026）'!DK:DK)</f>
        <v>0</v>
      </c>
      <c r="DP360" s="235" cm="1">
        <f t="array" ref="DP360">_xlfn.XLOOKUP($A360&amp;$B360,'[3]产值及收款计划（2026）'!$A:$A&amp;'[3]产值及收款计划（2026）'!$B:$B,'[3]产值及收款计划（2026）'!DL:DL)</f>
        <v>0</v>
      </c>
      <c r="DQ360" s="243"/>
      <c r="DR360" s="229"/>
    </row>
    <row r="361" ht="20.25" spans="1:122">
      <c r="A361" s="233">
        <f t="shared" si="22"/>
        <v>69</v>
      </c>
      <c r="B361" s="233" t="s">
        <v>27</v>
      </c>
      <c r="C361" s="234" t="e" cm="1">
        <f t="array" ref="C361">_xlfn.XLOOKUP($A361&amp;$B361,'[3]产值及收款计划（2026）'!$A:$A&amp;'[3]产值及收款计划（2026）'!$B:$B,'[3]产值及收款计划（2026）'!C:C)</f>
        <v>#REF!</v>
      </c>
      <c r="D361" s="234" cm="1">
        <f t="array" ref="D361">_xlfn.XLOOKUP($A361&amp;$B361,'[3]产值及收款计划（2026）'!$A:$A&amp;'[3]产值及收款计划（2026）'!$B:$B,'[3]产值及收款计划（2026）'!D:D)</f>
        <v>0</v>
      </c>
      <c r="E361" s="235" cm="1">
        <f t="array" ref="E361">_xlfn.XLOOKUP($A361&amp;$B361,'[3]产值及收款计划（2026）'!$A:$A&amp;'[3]产值及收款计划（2026）'!$B:$B,'[3]产值及收款计划（2026）'!E:E)</f>
        <v>0</v>
      </c>
      <c r="F361" s="235" cm="1">
        <f t="array" ref="F361">_xlfn.XLOOKUP($A361&amp;$B361,'[3]产值及收款计划（2026）'!$A:$A&amp;'[3]产值及收款计划（2026）'!$B:$B,'[3]产值及收款计划（2026）'!F:F)</f>
        <v>0</v>
      </c>
      <c r="G361" s="235" cm="1">
        <f t="array" ref="G361">_xlfn.XLOOKUP($A361&amp;$B361,'[3]产值及收款计划（2026）'!$A:$A&amp;'[3]产值及收款计划（2026）'!$B:$B,'[3]产值及收款计划（2026）'!G:G)</f>
        <v>0</v>
      </c>
      <c r="H361" s="235" cm="1">
        <f t="array" ref="H361">_xlfn.XLOOKUP($A361&amp;$B361,'[3]产值及收款计划（2026）'!$A:$A&amp;'[3]产值及收款计划（2026）'!$B:$B,'[3]产值及收款计划（2026）'!H:H)</f>
        <v>0</v>
      </c>
      <c r="I361" s="236" cm="1">
        <f t="array" ref="I361">_xlfn.XLOOKUP($A361&amp;$B361,'[3]产值及收款计划（2026）'!$A:$A&amp;'[3]产值及收款计划（2026）'!$B:$B,'[3]产值及收款计划（2026）'!I:I)</f>
        <v>0</v>
      </c>
      <c r="J361" s="237" cm="1">
        <f t="array" ref="J361">_xlfn.XLOOKUP($A361&amp;$B361,'[3]产值及收款计划（2026）'!$A:$A&amp;'[3]产值及收款计划（2026）'!$B:$B,'[3]产值及收款计划（2026）'!J:J)</f>
        <v>0</v>
      </c>
      <c r="K361" s="235" t="e" cm="1">
        <f t="array" ref="K361">_xlfn.XLOOKUP($A361&amp;$B361,'[3]产值及收款计划（2026）'!$A:$A&amp;'[3]产值及收款计划（2026）'!$B:$B,'[3]产值及收款计划（2026）'!K:K)</f>
        <v>#REF!</v>
      </c>
      <c r="L361" s="235" t="e" cm="1">
        <f t="array" ref="L361">_xlfn.XLOOKUP($A361&amp;$B361,'[3]产值及收款计划（2026）'!$A:$A&amp;'[3]产值及收款计划（2026）'!$B:$B,'[3]产值及收款计划（2026）'!L:L)</f>
        <v>#REF!</v>
      </c>
      <c r="M361" s="235" t="e" cm="1">
        <f t="array" ref="M361">_xlfn.XLOOKUP($A361&amp;$B361,'[3]产值及收款计划（2026）'!$A:$A&amp;'[3]产值及收款计划（2026）'!$B:$B,'[3]产值及收款计划（2026）'!M:M)</f>
        <v>#REF!</v>
      </c>
      <c r="N361" s="235" t="e" cm="1">
        <f t="array" ref="N361">_xlfn.XLOOKUP($A361&amp;$B361,'[3]产值及收款计划（2026）'!$A:$A&amp;'[3]产值及收款计划（2026）'!$B:$B,'[3]产值及收款计划（2026）'!N:N)</f>
        <v>#REF!</v>
      </c>
      <c r="O361" s="235" t="e" cm="1">
        <f t="array" ref="O361">_xlfn.XLOOKUP($A361&amp;$B361,'[3]产值及收款计划（2026）'!$A:$A&amp;'[3]产值及收款计划（2026）'!$B:$B,'[3]产值及收款计划（2026）'!O:O)</f>
        <v>#REF!</v>
      </c>
      <c r="P361" s="234" t="e" cm="1">
        <f t="array" ref="P361">_xlfn.XLOOKUP($A361&amp;$B361,'[3]产值及收款计划（2026）'!$A:$A&amp;'[3]产值及收款计划（2026）'!$B:$B,'[3]产值及收款计划（2026）'!P:P)</f>
        <v>#REF!</v>
      </c>
      <c r="Q361" s="235" t="e" cm="1">
        <f t="array" ref="Q361">_xlfn.XLOOKUP($A361&amp;$B361,'[3]产值及收款计划（2026）'!$A:$A&amp;'[3]产值及收款计划（2026）'!$B:$B,'[3]产值及收款计划（2026）'!Q:Q)</f>
        <v>#REF!</v>
      </c>
      <c r="R361" s="235" t="e" cm="1">
        <f t="array" ref="R361">_xlfn.XLOOKUP($A361&amp;$B361,'[3]产值及收款计划（2026）'!$A:$A&amp;'[3]产值及收款计划（2026）'!$B:$B,'[3]产值及收款计划（2026）'!R:R)</f>
        <v>#REF!</v>
      </c>
      <c r="S361" s="235" t="e" cm="1">
        <f t="array" ref="S361">_xlfn.XLOOKUP($A361&amp;$B361,'[3]产值及收款计划（2026）'!$A:$A&amp;'[3]产值及收款计划（2026）'!$B:$B,'[3]产值及收款计划（2026）'!S:S)</f>
        <v>#REF!</v>
      </c>
      <c r="T361" s="235" t="e" cm="1">
        <f t="array" ref="T361">_xlfn.XLOOKUP($A361&amp;$B361,'[3]产值及收款计划（2026）'!$A:$A&amp;'[3]产值及收款计划（2026）'!$B:$B,'[3]产值及收款计划（2026）'!T:T)</f>
        <v>#REF!</v>
      </c>
      <c r="U361" s="235" t="e" cm="1">
        <f t="array" ref="U361">_xlfn.XLOOKUP($A361&amp;$B361,'[3]产值及收款计划（2026）'!$A:$A&amp;'[3]产值及收款计划（2026）'!$B:$B,'[3]产值及收款计划（2026）'!U:U)</f>
        <v>#REF!</v>
      </c>
      <c r="V361" s="235" t="e" cm="1">
        <f t="array" ref="V361">_xlfn.XLOOKUP($A361&amp;$B361,'[3]产值及收款计划（2026）'!$A:$A&amp;'[3]产值及收款计划（2026）'!$B:$B,'[3]产值及收款计划（2026）'!V:V)</f>
        <v>#REF!</v>
      </c>
      <c r="W361" s="235" t="e" cm="1">
        <f t="array" ref="W361">_xlfn.XLOOKUP($A361&amp;$B361,'[3]产值及收款计划（2026）'!$A:$A&amp;'[3]产值及收款计划（2026）'!$B:$B,'[3]产值及收款计划（2026）'!W:W)</f>
        <v>#REF!</v>
      </c>
      <c r="X361" s="235" t="e" cm="1">
        <f t="array" ref="X361">_xlfn.XLOOKUP($A361&amp;$B361,'[3]产值及收款计划（2026）'!$A:$A&amp;'[3]产值及收款计划（2026）'!$B:$B,'[3]产值及收款计划（2026）'!X:X)</f>
        <v>#REF!</v>
      </c>
      <c r="Y361" s="235" t="e" cm="1">
        <f t="array" ref="Y361">_xlfn.XLOOKUP($A361&amp;$B361,'[3]产值及收款计划（2026）'!$A:$A&amp;'[3]产值及收款计划（2026）'!$B:$B,'[3]产值及收款计划（2026）'!Y:Y)</f>
        <v>#REF!</v>
      </c>
      <c r="Z361" s="235" t="e" cm="1">
        <f t="array" ref="Z361">_xlfn.XLOOKUP($A361&amp;$B361,'[3]产值及收款计划（2026）'!$A:$A&amp;'[3]产值及收款计划（2026）'!$B:$B,'[3]产值及收款计划（2026）'!Z:Z)</f>
        <v>#REF!</v>
      </c>
      <c r="AA361" s="235" cm="1">
        <f t="array" ref="AA361">_xlfn.XLOOKUP($A361&amp;$B361,'[3]产值及收款计划（2026）'!$A:$A&amp;'[3]产值及收款计划（2026）'!$B:$B,'[3]产值及收款计划（2026）'!AA:AA)</f>
        <v>0</v>
      </c>
      <c r="AB361" s="235" cm="1">
        <f t="array" ref="AB361">_xlfn.XLOOKUP($A361&amp;$B361,'[3]产值及收款计划（2026）'!$A:$A&amp;'[3]产值及收款计划（2026）'!$B:$B,'[3]产值及收款计划（2026）'!AB:AB)</f>
        <v>0</v>
      </c>
      <c r="AC361" s="235" cm="1">
        <f t="array" ref="AC361">_xlfn.XLOOKUP($A361&amp;$B361,'[3]产值及收款计划（2026）'!$A:$A&amp;'[3]产值及收款计划（2026）'!$B:$B,'[3]产值及收款计划（2026）'!AC:AC)</f>
        <v>0</v>
      </c>
      <c r="AD361" s="235" cm="1">
        <f t="array" ref="AD361">_xlfn.XLOOKUP($A361&amp;$B361,'[3]产值及收款计划（2026）'!$A:$A&amp;'[3]产值及收款计划（2026）'!$B:$B,'[3]产值及收款计划（2026）'!AD:AD)</f>
        <v>0</v>
      </c>
      <c r="AE361" s="235" cm="1">
        <f t="array" ref="AE361">_xlfn.XLOOKUP($A361&amp;$B361,'[3]产值及收款计划（2026）'!$A:$A&amp;'[3]产值及收款计划（2026）'!$B:$B,'[3]产值及收款计划（2026）'!AE:AE)</f>
        <v>0</v>
      </c>
      <c r="AF361" s="235" cm="1">
        <f t="array" ref="AF361">_xlfn.XLOOKUP($A361&amp;$B361,'[3]产值及收款计划（2026）'!$A:$A&amp;'[3]产值及收款计划（2026）'!$B:$B,'[3]产值及收款计划（2026）'!AF:AF)</f>
        <v>0</v>
      </c>
      <c r="AG361" s="235" cm="1">
        <f t="array" ref="AG361">_xlfn.XLOOKUP($A361&amp;$B361,'[3]产值及收款计划（2026）'!$A:$A&amp;'[3]产值及收款计划（2026）'!$B:$B,'[3]产值及收款计划（2026）'!AG:AG)</f>
        <v>0</v>
      </c>
      <c r="AH361" s="235" cm="1">
        <f t="array" ref="AH361">_xlfn.XLOOKUP($A361&amp;$B361,'[3]产值及收款计划（2026）'!$A:$A&amp;'[3]产值及收款计划（2026）'!$B:$B,'[3]产值及收款计划（2026）'!AH:AH)</f>
        <v>0</v>
      </c>
      <c r="AI361" s="235" cm="1">
        <f t="array" ref="AI361">_xlfn.XLOOKUP($A361&amp;$B361,'[3]产值及收款计划（2026）'!$A:$A&amp;'[3]产值及收款计划（2026）'!$B:$B,'[3]产值及收款计划（2026）'!AI:AI)</f>
        <v>0</v>
      </c>
      <c r="AJ361" s="235" cm="1">
        <f t="array" ref="AJ361">_xlfn.XLOOKUP($A361&amp;$B361,'[3]产值及收款计划（2026）'!$A:$A&amp;'[3]产值及收款计划（2026）'!$B:$B,'[3]产值及收款计划（2026）'!AJ:AJ)</f>
        <v>0</v>
      </c>
      <c r="AK361" s="235" cm="1">
        <f t="array" ref="AK361">_xlfn.XLOOKUP($A361&amp;$B361,'[3]产值及收款计划（2026）'!$A:$A&amp;'[3]产值及收款计划（2026）'!$B:$B,'[3]产值及收款计划（2026）'!AK:AK)</f>
        <v>0</v>
      </c>
      <c r="AL361" s="235" cm="1">
        <f t="array" ref="AL361">_xlfn.XLOOKUP($A361&amp;$B361,'[3]产值及收款计划（2026）'!$A:$A&amp;'[3]产值及收款计划（2026）'!$B:$B,'[3]产值及收款计划（2026）'!AL:AL)</f>
        <v>0</v>
      </c>
      <c r="AM361" s="242" cm="1">
        <f t="array" ref="AM361">_xlfn.LET(_xlpm.勾选月份状态数组,TRANSPOSE('PPT(12-15页）-TOP10'!$A$3:$A$14),_xlpm.选择数据区,IF('PPT(12-15页）-TOP10'!$E$3="收款",$BA361:$BL361,$AA361:$AL361),SUM(_xlfn._xlws.FILTER(_xlpm.选择数据区,_xlpm.勾选月份状态数组,"")))</f>
        <v>0</v>
      </c>
      <c r="AN361" s="235" t="e">
        <f>_xlfn.XLOOKUP($C361,应收未收表!$T:$T,应收未收表!AA:AA)</f>
        <v>#REF!</v>
      </c>
      <c r="AO361" s="235" t="e">
        <f>_xlfn.XLOOKUP($C361,应收未收表!$T:$T,应收未收表!AB:AB)</f>
        <v>#REF!</v>
      </c>
      <c r="AP361" s="235" t="e">
        <f>_xlfn.XLOOKUP($C361,应收未收表!$T:$T,应收未收表!AC:AC)</f>
        <v>#REF!</v>
      </c>
      <c r="AQ361" s="235" t="e">
        <f>_xlfn.XLOOKUP($C361,应收未收表!$T:$T,应收未收表!AE:AE)</f>
        <v>#REF!</v>
      </c>
      <c r="AR361" s="235" t="e">
        <f>_xlfn.XLOOKUP($C361,应收未收表!$T:$T,应收未收表!AF:AF)</f>
        <v>#REF!</v>
      </c>
      <c r="AS361" s="235" t="e" cm="1">
        <f t="array" ref="AS361">_xlfn.XLOOKUP($A361&amp;$B361,'[3]产值及收款计划（2026）'!$A:$A&amp;'[3]产值及收款计划（2026）'!$B:$B,'[3]产值及收款计划（2026）'!AS:AS)</f>
        <v>#REF!</v>
      </c>
      <c r="AT361" s="235" t="e" cm="1">
        <f t="array" ref="AT361">_xlfn.XLOOKUP($A361&amp;$B361,'[3]产值及收款计划（2026）'!$A:$A&amp;'[3]产值及收款计划（2026）'!$B:$B,'[3]产值及收款计划（2026）'!AT:AT)</f>
        <v>#REF!</v>
      </c>
      <c r="AU361" s="235" t="e" cm="1">
        <f t="array" ref="AU361">_xlfn.XLOOKUP($A361&amp;$B361,'[3]产值及收款计划（2026）'!$A:$A&amp;'[3]产值及收款计划（2026）'!$B:$B,'[3]产值及收款计划（2026）'!AU:AU)</f>
        <v>#REF!</v>
      </c>
      <c r="AV361" s="235" t="e" cm="1">
        <f t="array" ref="AV361">_xlfn.XLOOKUP($A361&amp;$B361,'[3]产值及收款计划（2026）'!$A:$A&amp;'[3]产值及收款计划（2026）'!$B:$B,'[3]产值及收款计划（2026）'!AV:AV)</f>
        <v>#REF!</v>
      </c>
      <c r="AW361" s="235" cm="1">
        <f t="array" ref="AW361">_xlfn.XLOOKUP($A361&amp;$B361,'[3]产值及收款计划（2026）'!$A:$A&amp;'[3]产值及收款计划（2026）'!$B:$B,'[3]产值及收款计划（2026）'!AW:AW)</f>
        <v>0</v>
      </c>
      <c r="AX361" s="235" cm="1">
        <f t="array" ref="AX361">_xlfn.XLOOKUP($A361&amp;$B361,'[3]产值及收款计划（2026）'!$A:$A&amp;'[3]产值及收款计划（2026）'!$B:$B,'[3]产值及收款计划（2026）'!AX:AX)</f>
        <v>0</v>
      </c>
      <c r="AY361" s="235" cm="1">
        <f t="array" ref="AY361">_xlfn.XLOOKUP($A361&amp;$B361,'[3]产值及收款计划（2026）'!$A:$A&amp;'[3]产值及收款计划（2026）'!$B:$B,'[3]产值及收款计划（2026）'!AY:AY)</f>
        <v>0</v>
      </c>
      <c r="AZ361" s="235" cm="1">
        <f t="array" ref="AZ361">_xlfn.XLOOKUP($A361&amp;$B361,'[3]产值及收款计划（2026）'!$A:$A&amp;'[3]产值及收款计划（2026）'!$B:$B,'[3]产值及收款计划（2026）'!AZ:AZ)</f>
        <v>0</v>
      </c>
      <c r="BA361" s="235" cm="1">
        <f t="array" ref="BA361">_xlfn.XLOOKUP($A361&amp;$B361,'[3]产值及收款计划（2026）'!$A:$A&amp;'[3]产值及收款计划（2026）'!$B:$B,'[3]产值及收款计划（2026）'!BA:BA)</f>
        <v>0</v>
      </c>
      <c r="BB361" s="235" cm="1">
        <f t="array" ref="BB361">_xlfn.XLOOKUP($A361&amp;$B361,'[3]产值及收款计划（2026）'!$A:$A&amp;'[3]产值及收款计划（2026）'!$B:$B,'[3]产值及收款计划（2026）'!BB:BB)</f>
        <v>0</v>
      </c>
      <c r="BC361" s="235" cm="1">
        <f t="array" ref="BC361">_xlfn.XLOOKUP($A361&amp;$B361,'[3]产值及收款计划（2026）'!$A:$A&amp;'[3]产值及收款计划（2026）'!$B:$B,'[3]产值及收款计划（2026）'!BC:BC)</f>
        <v>0</v>
      </c>
      <c r="BD361" s="235" cm="1">
        <f t="array" ref="BD361">_xlfn.XLOOKUP($A361&amp;$B361,'[3]产值及收款计划（2026）'!$A:$A&amp;'[3]产值及收款计划（2026）'!$B:$B,'[3]产值及收款计划（2026）'!BD:BD)</f>
        <v>0</v>
      </c>
      <c r="BE361" s="235" cm="1">
        <f t="array" ref="BE361">_xlfn.XLOOKUP($A361&amp;$B361,'[3]产值及收款计划（2026）'!$A:$A&amp;'[3]产值及收款计划（2026）'!$B:$B,'[3]产值及收款计划（2026）'!BE:BE)</f>
        <v>0</v>
      </c>
      <c r="BF361" s="235" cm="1">
        <f t="array" ref="BF361">_xlfn.XLOOKUP($A361&amp;$B361,'[3]产值及收款计划（2026）'!$A:$A&amp;'[3]产值及收款计划（2026）'!$B:$B,'[3]产值及收款计划（2026）'!BF:BF)</f>
        <v>0</v>
      </c>
      <c r="BG361" s="235" cm="1">
        <f t="array" ref="BG361">_xlfn.XLOOKUP($A361&amp;$B361,'[3]产值及收款计划（2026）'!$A:$A&amp;'[3]产值及收款计划（2026）'!$B:$B,'[3]产值及收款计划（2026）'!BG:BG)</f>
        <v>0</v>
      </c>
      <c r="BH361" s="235" cm="1">
        <f t="array" ref="BH361">_xlfn.XLOOKUP($A361&amp;$B361,'[3]产值及收款计划（2026）'!$A:$A&amp;'[3]产值及收款计划（2026）'!$B:$B,'[3]产值及收款计划（2026）'!BH:BH)</f>
        <v>0</v>
      </c>
      <c r="BI361" s="235" cm="1">
        <f t="array" ref="BI361">_xlfn.XLOOKUP($A361&amp;$B361,'[3]产值及收款计划（2026）'!$A:$A&amp;'[3]产值及收款计划（2026）'!$B:$B,'[3]产值及收款计划（2026）'!BI:BI)</f>
        <v>0</v>
      </c>
      <c r="BJ361" s="235" cm="1">
        <f t="array" ref="BJ361">_xlfn.XLOOKUP($A361&amp;$B361,'[3]产值及收款计划（2026）'!$A:$A&amp;'[3]产值及收款计划（2026）'!$B:$B,'[3]产值及收款计划（2026）'!BJ:BJ)</f>
        <v>0</v>
      </c>
      <c r="BK361" s="235" cm="1">
        <f t="array" ref="BK361">_xlfn.XLOOKUP($A361&amp;$B361,'[3]产值及收款计划（2026）'!$A:$A&amp;'[3]产值及收款计划（2026）'!$B:$B,'[3]产值及收款计划（2026）'!BK:BK)</f>
        <v>0</v>
      </c>
      <c r="BL361" s="235" cm="1">
        <f t="array" ref="BL361">_xlfn.XLOOKUP($A361&amp;$B361,'[3]产值及收款计划（2026）'!$A:$A&amp;'[3]产值及收款计划（2026）'!$B:$B,'[3]产值及收款计划（2026）'!BL:BL)</f>
        <v>0</v>
      </c>
      <c r="BM361" s="235"/>
      <c r="BN361" s="235"/>
      <c r="BO361" s="235"/>
      <c r="BP361" s="235"/>
      <c r="BQ361" s="235" t="e">
        <f>_xlfn.XLOOKUP($C361,应收未收表!$AJ:$AJ,应收未收表!AK:AK)</f>
        <v>#REF!</v>
      </c>
      <c r="BR361" s="235" t="e">
        <f>_xlfn.XLOOKUP($C361,应收未收表!$AJ:$AJ,应收未收表!AL:AL)</f>
        <v>#REF!</v>
      </c>
      <c r="BS361" s="235" t="e">
        <f>_xlfn.XLOOKUP($C361,应收未收表!$AJ:$AJ,应收未收表!AM:AM)</f>
        <v>#REF!</v>
      </c>
      <c r="BT361" s="235" t="e">
        <f>_xlfn.XLOOKUP($C361,应收未收表!$AJ:$AJ,应收未收表!AN:AN)</f>
        <v>#REF!</v>
      </c>
      <c r="BU361" s="234" t="e" cm="1">
        <f t="array" ref="BU361">_xlfn.XLOOKUP($A361&amp;$B361,'[3]产值及收款计划（2026）'!$A:$A&amp;'[3]产值及收款计划（2026）'!$B:$B,'[3]产值及收款计划（2026）'!BQ:BQ)</f>
        <v>#REF!</v>
      </c>
      <c r="BV361" s="235" t="e" cm="1">
        <f t="array" ref="BV361">_xlfn.XLOOKUP($A361&amp;$B361,'[3]产值及收款计划（2026）'!$A:$A&amp;'[3]产值及收款计划（2026）'!$B:$B,'[3]产值及收款计划（2026）'!BR:BR)</f>
        <v>#REF!</v>
      </c>
      <c r="CE361" s="235" cm="1">
        <f t="array" ref="CE361">_xlfn.XLOOKUP($A361&amp;$B361,'[3]产值及收款计划（2026）'!$A:$A&amp;'[3]产值及收款计划（2026）'!$B:$B,'[3]产值及收款计划（2026）'!CA:CA)</f>
        <v>0</v>
      </c>
      <c r="CF361" s="235" cm="1">
        <f t="array" ref="CF361">_xlfn.XLOOKUP($A361&amp;$B361,'[3]产值及收款计划（2026）'!$A:$A&amp;'[3]产值及收款计划（2026）'!$B:$B,'[3]产值及收款计划（2026）'!CB:CB)</f>
        <v>0</v>
      </c>
      <c r="CG361" s="235" cm="1">
        <f t="array" ref="CG361">_xlfn.XLOOKUP($A361&amp;$B361,'[3]产值及收款计划（2026）'!$A:$A&amp;'[3]产值及收款计划（2026）'!$B:$B,'[3]产值及收款计划（2026）'!CC:CC)</f>
        <v>0</v>
      </c>
      <c r="CH361" s="235" cm="1">
        <f t="array" ref="CH361">_xlfn.XLOOKUP($A361&amp;$B361,'[3]产值及收款计划（2026）'!$A:$A&amp;'[3]产值及收款计划（2026）'!$B:$B,'[3]产值及收款计划（2026）'!CD:CD)</f>
        <v>0</v>
      </c>
      <c r="CI361" s="235" cm="1">
        <f t="array" ref="CI361">_xlfn.XLOOKUP($A361&amp;$B361,'[3]产值及收款计划（2026）'!$A:$A&amp;'[3]产值及收款计划（2026）'!$B:$B,'[3]产值及收款计划（2026）'!CE:CE)</f>
        <v>0</v>
      </c>
      <c r="CJ361" s="235" cm="1">
        <f t="array" ref="CJ361">_xlfn.XLOOKUP($A361&amp;$B361,'[3]产值及收款计划（2026）'!$A:$A&amp;'[3]产值及收款计划（2026）'!$B:$B,'[3]产值及收款计划（2026）'!CF:CF)</f>
        <v>0</v>
      </c>
      <c r="CK361" s="235" cm="1">
        <f t="array" ref="CK361">_xlfn.XLOOKUP($A361&amp;$B361,'[3]产值及收款计划（2026）'!$A:$A&amp;'[3]产值及收款计划（2026）'!$B:$B,'[3]产值及收款计划（2026）'!CG:CG)</f>
        <v>0</v>
      </c>
      <c r="CL361" s="235" cm="1">
        <f t="array" ref="CL361">_xlfn.XLOOKUP($A361&amp;$B361,'[3]产值及收款计划（2026）'!$A:$A&amp;'[3]产值及收款计划（2026）'!$B:$B,'[3]产值及收款计划（2026）'!CH:CH)</f>
        <v>0</v>
      </c>
      <c r="CM361" s="235" cm="1">
        <f t="array" ref="CM361">_xlfn.XLOOKUP($A361&amp;$B361,'[3]产值及收款计划（2026）'!$A:$A&amp;'[3]产值及收款计划（2026）'!$B:$B,'[3]产值及收款计划（2026）'!CI:CI)</f>
        <v>0</v>
      </c>
      <c r="CN361" s="235" cm="1">
        <f t="array" ref="CN361">_xlfn.XLOOKUP($A361&amp;$B361,'[3]产值及收款计划（2026）'!$A:$A&amp;'[3]产值及收款计划（2026）'!$B:$B,'[3]产值及收款计划（2026）'!CJ:CJ)</f>
        <v>0</v>
      </c>
      <c r="CO361" s="235" cm="1">
        <f t="array" ref="CO361">_xlfn.XLOOKUP($A361&amp;$B361,'[3]产值及收款计划（2026）'!$A:$A&amp;'[3]产值及收款计划（2026）'!$B:$B,'[3]产值及收款计划（2026）'!CK:CK)</f>
        <v>0</v>
      </c>
      <c r="CP361" s="235" cm="1">
        <f t="array" ref="CP361">_xlfn.XLOOKUP($A361&amp;$B361,'[3]产值及收款计划（2026）'!$A:$A&amp;'[3]产值及收款计划（2026）'!$B:$B,'[3]产值及收款计划（2026）'!CL:CL)</f>
        <v>0</v>
      </c>
      <c r="DE361" s="235" cm="1">
        <f t="array" ref="DE361">_xlfn.XLOOKUP($A361&amp;$B361,'[3]产值及收款计划（2026）'!$A:$A&amp;'[3]产值及收款计划（2026）'!$B:$B,'[3]产值及收款计划（2026）'!DA:DA)</f>
        <v>0</v>
      </c>
      <c r="DF361" s="235" cm="1">
        <f t="array" ref="DF361">_xlfn.XLOOKUP($A361&amp;$B361,'[3]产值及收款计划（2026）'!$A:$A&amp;'[3]产值及收款计划（2026）'!$B:$B,'[3]产值及收款计划（2026）'!DB:DB)</f>
        <v>0</v>
      </c>
      <c r="DG361" s="235" cm="1">
        <f t="array" ref="DG361">_xlfn.XLOOKUP($A361&amp;$B361,'[3]产值及收款计划（2026）'!$A:$A&amp;'[3]产值及收款计划（2026）'!$B:$B,'[3]产值及收款计划（2026）'!DC:DC)</f>
        <v>0</v>
      </c>
      <c r="DH361" s="235" cm="1">
        <f t="array" ref="DH361">_xlfn.XLOOKUP($A361&amp;$B361,'[3]产值及收款计划（2026）'!$A:$A&amp;'[3]产值及收款计划（2026）'!$B:$B,'[3]产值及收款计划（2026）'!DD:DD)</f>
        <v>0</v>
      </c>
      <c r="DI361" s="235" cm="1">
        <f t="array" ref="DI361">_xlfn.XLOOKUP($A361&amp;$B361,'[3]产值及收款计划（2026）'!$A:$A&amp;'[3]产值及收款计划（2026）'!$B:$B,'[3]产值及收款计划（2026）'!DE:DE)</f>
        <v>0</v>
      </c>
      <c r="DJ361" s="235" cm="1">
        <f t="array" ref="DJ361">_xlfn.XLOOKUP($A361&amp;$B361,'[3]产值及收款计划（2026）'!$A:$A&amp;'[3]产值及收款计划（2026）'!$B:$B,'[3]产值及收款计划（2026）'!DF:DF)</f>
        <v>0</v>
      </c>
      <c r="DK361" s="235" cm="1">
        <f t="array" ref="DK361">_xlfn.XLOOKUP($A361&amp;$B361,'[3]产值及收款计划（2026）'!$A:$A&amp;'[3]产值及收款计划（2026）'!$B:$B,'[3]产值及收款计划（2026）'!DG:DG)</f>
        <v>0</v>
      </c>
      <c r="DL361" s="235" cm="1">
        <f t="array" ref="DL361">_xlfn.XLOOKUP($A361&amp;$B361,'[3]产值及收款计划（2026）'!$A:$A&amp;'[3]产值及收款计划（2026）'!$B:$B,'[3]产值及收款计划（2026）'!DH:DH)</f>
        <v>0</v>
      </c>
      <c r="DM361" s="235" cm="1">
        <f t="array" ref="DM361">_xlfn.XLOOKUP($A361&amp;$B361,'[3]产值及收款计划（2026）'!$A:$A&amp;'[3]产值及收款计划（2026）'!$B:$B,'[3]产值及收款计划（2026）'!DI:DI)</f>
        <v>0</v>
      </c>
      <c r="DN361" s="235" cm="1">
        <f t="array" ref="DN361">_xlfn.XLOOKUP($A361&amp;$B361,'[3]产值及收款计划（2026）'!$A:$A&amp;'[3]产值及收款计划（2026）'!$B:$B,'[3]产值及收款计划（2026）'!DJ:DJ)</f>
        <v>0</v>
      </c>
      <c r="DO361" s="235" cm="1">
        <f t="array" ref="DO361">_xlfn.XLOOKUP($A361&amp;$B361,'[3]产值及收款计划（2026）'!$A:$A&amp;'[3]产值及收款计划（2026）'!$B:$B,'[3]产值及收款计划（2026）'!DK:DK)</f>
        <v>0</v>
      </c>
      <c r="DP361" s="235" cm="1">
        <f t="array" ref="DP361">_xlfn.XLOOKUP($A361&amp;$B361,'[3]产值及收款计划（2026）'!$A:$A&amp;'[3]产值及收款计划（2026）'!$B:$B,'[3]产值及收款计划（2026）'!DL:DL)</f>
        <v>0</v>
      </c>
      <c r="DQ361" s="243"/>
      <c r="DR361" s="229"/>
    </row>
    <row r="362" ht="20.25" spans="1:122">
      <c r="A362" s="233">
        <f t="shared" si="22"/>
        <v>70</v>
      </c>
      <c r="B362" s="233" t="s">
        <v>27</v>
      </c>
      <c r="C362" s="234" t="e" cm="1">
        <f t="array" ref="C362">_xlfn.XLOOKUP($A362&amp;$B362,'[3]产值及收款计划（2026）'!$A:$A&amp;'[3]产值及收款计划（2026）'!$B:$B,'[3]产值及收款计划（2026）'!C:C)</f>
        <v>#REF!</v>
      </c>
      <c r="D362" s="234" cm="1">
        <f t="array" ref="D362">_xlfn.XLOOKUP($A362&amp;$B362,'[3]产值及收款计划（2026）'!$A:$A&amp;'[3]产值及收款计划（2026）'!$B:$B,'[3]产值及收款计划（2026）'!D:D)</f>
        <v>0</v>
      </c>
      <c r="E362" s="235" cm="1">
        <f t="array" ref="E362">_xlfn.XLOOKUP($A362&amp;$B362,'[3]产值及收款计划（2026）'!$A:$A&amp;'[3]产值及收款计划（2026）'!$B:$B,'[3]产值及收款计划（2026）'!E:E)</f>
        <v>0</v>
      </c>
      <c r="F362" s="235" cm="1">
        <f t="array" ref="F362">_xlfn.XLOOKUP($A362&amp;$B362,'[3]产值及收款计划（2026）'!$A:$A&amp;'[3]产值及收款计划（2026）'!$B:$B,'[3]产值及收款计划（2026）'!F:F)</f>
        <v>0</v>
      </c>
      <c r="G362" s="235" cm="1">
        <f t="array" ref="G362">_xlfn.XLOOKUP($A362&amp;$B362,'[3]产值及收款计划（2026）'!$A:$A&amp;'[3]产值及收款计划（2026）'!$B:$B,'[3]产值及收款计划（2026）'!G:G)</f>
        <v>0</v>
      </c>
      <c r="H362" s="235" cm="1">
        <f t="array" ref="H362">_xlfn.XLOOKUP($A362&amp;$B362,'[3]产值及收款计划（2026）'!$A:$A&amp;'[3]产值及收款计划（2026）'!$B:$B,'[3]产值及收款计划（2026）'!H:H)</f>
        <v>0</v>
      </c>
      <c r="I362" s="236" cm="1">
        <f t="array" ref="I362">_xlfn.XLOOKUP($A362&amp;$B362,'[3]产值及收款计划（2026）'!$A:$A&amp;'[3]产值及收款计划（2026）'!$B:$B,'[3]产值及收款计划（2026）'!I:I)</f>
        <v>0</v>
      </c>
      <c r="J362" s="237" cm="1">
        <f t="array" ref="J362">_xlfn.XLOOKUP($A362&amp;$B362,'[3]产值及收款计划（2026）'!$A:$A&amp;'[3]产值及收款计划（2026）'!$B:$B,'[3]产值及收款计划（2026）'!J:J)</f>
        <v>0</v>
      </c>
      <c r="K362" s="235" t="e" cm="1">
        <f t="array" ref="K362">_xlfn.XLOOKUP($A362&amp;$B362,'[3]产值及收款计划（2026）'!$A:$A&amp;'[3]产值及收款计划（2026）'!$B:$B,'[3]产值及收款计划（2026）'!K:K)</f>
        <v>#REF!</v>
      </c>
      <c r="L362" s="235" t="e" cm="1">
        <f t="array" ref="L362">_xlfn.XLOOKUP($A362&amp;$B362,'[3]产值及收款计划（2026）'!$A:$A&amp;'[3]产值及收款计划（2026）'!$B:$B,'[3]产值及收款计划（2026）'!L:L)</f>
        <v>#REF!</v>
      </c>
      <c r="M362" s="235" t="e" cm="1">
        <f t="array" ref="M362">_xlfn.XLOOKUP($A362&amp;$B362,'[3]产值及收款计划（2026）'!$A:$A&amp;'[3]产值及收款计划（2026）'!$B:$B,'[3]产值及收款计划（2026）'!M:M)</f>
        <v>#REF!</v>
      </c>
      <c r="N362" s="235" t="e" cm="1">
        <f t="array" ref="N362">_xlfn.XLOOKUP($A362&amp;$B362,'[3]产值及收款计划（2026）'!$A:$A&amp;'[3]产值及收款计划（2026）'!$B:$B,'[3]产值及收款计划（2026）'!N:N)</f>
        <v>#REF!</v>
      </c>
      <c r="O362" s="235" t="e" cm="1">
        <f t="array" ref="O362">_xlfn.XLOOKUP($A362&amp;$B362,'[3]产值及收款计划（2026）'!$A:$A&amp;'[3]产值及收款计划（2026）'!$B:$B,'[3]产值及收款计划（2026）'!O:O)</f>
        <v>#REF!</v>
      </c>
      <c r="P362" s="234" t="e" cm="1">
        <f t="array" ref="P362">_xlfn.XLOOKUP($A362&amp;$B362,'[3]产值及收款计划（2026）'!$A:$A&amp;'[3]产值及收款计划（2026）'!$B:$B,'[3]产值及收款计划（2026）'!P:P)</f>
        <v>#REF!</v>
      </c>
      <c r="Q362" s="235" t="e" cm="1">
        <f t="array" ref="Q362">_xlfn.XLOOKUP($A362&amp;$B362,'[3]产值及收款计划（2026）'!$A:$A&amp;'[3]产值及收款计划（2026）'!$B:$B,'[3]产值及收款计划（2026）'!Q:Q)</f>
        <v>#REF!</v>
      </c>
      <c r="R362" s="235" t="e" cm="1">
        <f t="array" ref="R362">_xlfn.XLOOKUP($A362&amp;$B362,'[3]产值及收款计划（2026）'!$A:$A&amp;'[3]产值及收款计划（2026）'!$B:$B,'[3]产值及收款计划（2026）'!R:R)</f>
        <v>#REF!</v>
      </c>
      <c r="S362" s="235" t="e" cm="1">
        <f t="array" ref="S362">_xlfn.XLOOKUP($A362&amp;$B362,'[3]产值及收款计划（2026）'!$A:$A&amp;'[3]产值及收款计划（2026）'!$B:$B,'[3]产值及收款计划（2026）'!S:S)</f>
        <v>#REF!</v>
      </c>
      <c r="T362" s="235" t="e" cm="1">
        <f t="array" ref="T362">_xlfn.XLOOKUP($A362&amp;$B362,'[3]产值及收款计划（2026）'!$A:$A&amp;'[3]产值及收款计划（2026）'!$B:$B,'[3]产值及收款计划（2026）'!T:T)</f>
        <v>#REF!</v>
      </c>
      <c r="U362" s="235" t="e" cm="1">
        <f t="array" ref="U362">_xlfn.XLOOKUP($A362&amp;$B362,'[3]产值及收款计划（2026）'!$A:$A&amp;'[3]产值及收款计划（2026）'!$B:$B,'[3]产值及收款计划（2026）'!U:U)</f>
        <v>#REF!</v>
      </c>
      <c r="V362" s="235" t="e" cm="1">
        <f t="array" ref="V362">_xlfn.XLOOKUP($A362&amp;$B362,'[3]产值及收款计划（2026）'!$A:$A&amp;'[3]产值及收款计划（2026）'!$B:$B,'[3]产值及收款计划（2026）'!V:V)</f>
        <v>#REF!</v>
      </c>
      <c r="W362" s="235" t="e" cm="1">
        <f t="array" ref="W362">_xlfn.XLOOKUP($A362&amp;$B362,'[3]产值及收款计划（2026）'!$A:$A&amp;'[3]产值及收款计划（2026）'!$B:$B,'[3]产值及收款计划（2026）'!W:W)</f>
        <v>#REF!</v>
      </c>
      <c r="X362" s="235" t="e" cm="1">
        <f t="array" ref="X362">_xlfn.XLOOKUP($A362&amp;$B362,'[3]产值及收款计划（2026）'!$A:$A&amp;'[3]产值及收款计划（2026）'!$B:$B,'[3]产值及收款计划（2026）'!X:X)</f>
        <v>#REF!</v>
      </c>
      <c r="Y362" s="235" t="e" cm="1">
        <f t="array" ref="Y362">_xlfn.XLOOKUP($A362&amp;$B362,'[3]产值及收款计划（2026）'!$A:$A&amp;'[3]产值及收款计划（2026）'!$B:$B,'[3]产值及收款计划（2026）'!Y:Y)</f>
        <v>#REF!</v>
      </c>
      <c r="Z362" s="235" t="e" cm="1">
        <f t="array" ref="Z362">_xlfn.XLOOKUP($A362&amp;$B362,'[3]产值及收款计划（2026）'!$A:$A&amp;'[3]产值及收款计划（2026）'!$B:$B,'[3]产值及收款计划（2026）'!Z:Z)</f>
        <v>#REF!</v>
      </c>
      <c r="AA362" s="235" cm="1">
        <f t="array" ref="AA362">_xlfn.XLOOKUP($A362&amp;$B362,'[3]产值及收款计划（2026）'!$A:$A&amp;'[3]产值及收款计划（2026）'!$B:$B,'[3]产值及收款计划（2026）'!AA:AA)</f>
        <v>0</v>
      </c>
      <c r="AB362" s="235" cm="1">
        <f t="array" ref="AB362">_xlfn.XLOOKUP($A362&amp;$B362,'[3]产值及收款计划（2026）'!$A:$A&amp;'[3]产值及收款计划（2026）'!$B:$B,'[3]产值及收款计划（2026）'!AB:AB)</f>
        <v>0</v>
      </c>
      <c r="AC362" s="235" cm="1">
        <f t="array" ref="AC362">_xlfn.XLOOKUP($A362&amp;$B362,'[3]产值及收款计划（2026）'!$A:$A&amp;'[3]产值及收款计划（2026）'!$B:$B,'[3]产值及收款计划（2026）'!AC:AC)</f>
        <v>0</v>
      </c>
      <c r="AD362" s="235" cm="1">
        <f t="array" ref="AD362">_xlfn.XLOOKUP($A362&amp;$B362,'[3]产值及收款计划（2026）'!$A:$A&amp;'[3]产值及收款计划（2026）'!$B:$B,'[3]产值及收款计划（2026）'!AD:AD)</f>
        <v>0</v>
      </c>
      <c r="AE362" s="235" cm="1">
        <f t="array" ref="AE362">_xlfn.XLOOKUP($A362&amp;$B362,'[3]产值及收款计划（2026）'!$A:$A&amp;'[3]产值及收款计划（2026）'!$B:$B,'[3]产值及收款计划（2026）'!AE:AE)</f>
        <v>0</v>
      </c>
      <c r="AF362" s="235" cm="1">
        <f t="array" ref="AF362">_xlfn.XLOOKUP($A362&amp;$B362,'[3]产值及收款计划（2026）'!$A:$A&amp;'[3]产值及收款计划（2026）'!$B:$B,'[3]产值及收款计划（2026）'!AF:AF)</f>
        <v>0</v>
      </c>
      <c r="AG362" s="235" cm="1">
        <f t="array" ref="AG362">_xlfn.XLOOKUP($A362&amp;$B362,'[3]产值及收款计划（2026）'!$A:$A&amp;'[3]产值及收款计划（2026）'!$B:$B,'[3]产值及收款计划（2026）'!AG:AG)</f>
        <v>0</v>
      </c>
      <c r="AH362" s="235" cm="1">
        <f t="array" ref="AH362">_xlfn.XLOOKUP($A362&amp;$B362,'[3]产值及收款计划（2026）'!$A:$A&amp;'[3]产值及收款计划（2026）'!$B:$B,'[3]产值及收款计划（2026）'!AH:AH)</f>
        <v>0</v>
      </c>
      <c r="AI362" s="235" cm="1">
        <f t="array" ref="AI362">_xlfn.XLOOKUP($A362&amp;$B362,'[3]产值及收款计划（2026）'!$A:$A&amp;'[3]产值及收款计划（2026）'!$B:$B,'[3]产值及收款计划（2026）'!AI:AI)</f>
        <v>0</v>
      </c>
      <c r="AJ362" s="235" cm="1">
        <f t="array" ref="AJ362">_xlfn.XLOOKUP($A362&amp;$B362,'[3]产值及收款计划（2026）'!$A:$A&amp;'[3]产值及收款计划（2026）'!$B:$B,'[3]产值及收款计划（2026）'!AJ:AJ)</f>
        <v>0</v>
      </c>
      <c r="AK362" s="235" cm="1">
        <f t="array" ref="AK362">_xlfn.XLOOKUP($A362&amp;$B362,'[3]产值及收款计划（2026）'!$A:$A&amp;'[3]产值及收款计划（2026）'!$B:$B,'[3]产值及收款计划（2026）'!AK:AK)</f>
        <v>0</v>
      </c>
      <c r="AL362" s="235" cm="1">
        <f t="array" ref="AL362">_xlfn.XLOOKUP($A362&amp;$B362,'[3]产值及收款计划（2026）'!$A:$A&amp;'[3]产值及收款计划（2026）'!$B:$B,'[3]产值及收款计划（2026）'!AL:AL)</f>
        <v>0</v>
      </c>
      <c r="AM362" s="242" cm="1">
        <f t="array" ref="AM362">_xlfn.LET(_xlpm.勾选月份状态数组,TRANSPOSE('PPT(12-15页）-TOP10'!$A$3:$A$14),_xlpm.选择数据区,IF('PPT(12-15页）-TOP10'!$E$3="收款",$BA362:$BL362,$AA362:$AL362),SUM(_xlfn._xlws.FILTER(_xlpm.选择数据区,_xlpm.勾选月份状态数组,"")))</f>
        <v>0</v>
      </c>
      <c r="AN362" s="235" t="e">
        <f>_xlfn.XLOOKUP($C362,应收未收表!$T:$T,应收未收表!AA:AA)</f>
        <v>#REF!</v>
      </c>
      <c r="AO362" s="235" t="e">
        <f>_xlfn.XLOOKUP($C362,应收未收表!$T:$T,应收未收表!AB:AB)</f>
        <v>#REF!</v>
      </c>
      <c r="AP362" s="235" t="e">
        <f>_xlfn.XLOOKUP($C362,应收未收表!$T:$T,应收未收表!AC:AC)</f>
        <v>#REF!</v>
      </c>
      <c r="AQ362" s="235" t="e">
        <f>_xlfn.XLOOKUP($C362,应收未收表!$T:$T,应收未收表!AE:AE)</f>
        <v>#REF!</v>
      </c>
      <c r="AR362" s="235" t="e">
        <f>_xlfn.XLOOKUP($C362,应收未收表!$T:$T,应收未收表!AF:AF)</f>
        <v>#REF!</v>
      </c>
      <c r="AS362" s="235" t="e" cm="1">
        <f t="array" ref="AS362">_xlfn.XLOOKUP($A362&amp;$B362,'[3]产值及收款计划（2026）'!$A:$A&amp;'[3]产值及收款计划（2026）'!$B:$B,'[3]产值及收款计划（2026）'!AS:AS)</f>
        <v>#REF!</v>
      </c>
      <c r="AT362" s="235" t="e" cm="1">
        <f t="array" ref="AT362">_xlfn.XLOOKUP($A362&amp;$B362,'[3]产值及收款计划（2026）'!$A:$A&amp;'[3]产值及收款计划（2026）'!$B:$B,'[3]产值及收款计划（2026）'!AT:AT)</f>
        <v>#REF!</v>
      </c>
      <c r="AU362" s="235" t="e" cm="1">
        <f t="array" ref="AU362">_xlfn.XLOOKUP($A362&amp;$B362,'[3]产值及收款计划（2026）'!$A:$A&amp;'[3]产值及收款计划（2026）'!$B:$B,'[3]产值及收款计划（2026）'!AU:AU)</f>
        <v>#REF!</v>
      </c>
      <c r="AV362" s="235" t="e" cm="1">
        <f t="array" ref="AV362">_xlfn.XLOOKUP($A362&amp;$B362,'[3]产值及收款计划（2026）'!$A:$A&amp;'[3]产值及收款计划（2026）'!$B:$B,'[3]产值及收款计划（2026）'!AV:AV)</f>
        <v>#REF!</v>
      </c>
      <c r="AW362" s="235" cm="1">
        <f t="array" ref="AW362">_xlfn.XLOOKUP($A362&amp;$B362,'[3]产值及收款计划（2026）'!$A:$A&amp;'[3]产值及收款计划（2026）'!$B:$B,'[3]产值及收款计划（2026）'!AW:AW)</f>
        <v>0</v>
      </c>
      <c r="AX362" s="235" cm="1">
        <f t="array" ref="AX362">_xlfn.XLOOKUP($A362&amp;$B362,'[3]产值及收款计划（2026）'!$A:$A&amp;'[3]产值及收款计划（2026）'!$B:$B,'[3]产值及收款计划（2026）'!AX:AX)</f>
        <v>0</v>
      </c>
      <c r="AY362" s="235" cm="1">
        <f t="array" ref="AY362">_xlfn.XLOOKUP($A362&amp;$B362,'[3]产值及收款计划（2026）'!$A:$A&amp;'[3]产值及收款计划（2026）'!$B:$B,'[3]产值及收款计划（2026）'!AY:AY)</f>
        <v>0</v>
      </c>
      <c r="AZ362" s="235" cm="1">
        <f t="array" ref="AZ362">_xlfn.XLOOKUP($A362&amp;$B362,'[3]产值及收款计划（2026）'!$A:$A&amp;'[3]产值及收款计划（2026）'!$B:$B,'[3]产值及收款计划（2026）'!AZ:AZ)</f>
        <v>0</v>
      </c>
      <c r="BA362" s="235" cm="1">
        <f t="array" ref="BA362">_xlfn.XLOOKUP($A362&amp;$B362,'[3]产值及收款计划（2026）'!$A:$A&amp;'[3]产值及收款计划（2026）'!$B:$B,'[3]产值及收款计划（2026）'!BA:BA)</f>
        <v>0</v>
      </c>
      <c r="BB362" s="235" cm="1">
        <f t="array" ref="BB362">_xlfn.XLOOKUP($A362&amp;$B362,'[3]产值及收款计划（2026）'!$A:$A&amp;'[3]产值及收款计划（2026）'!$B:$B,'[3]产值及收款计划（2026）'!BB:BB)</f>
        <v>0</v>
      </c>
      <c r="BC362" s="235" cm="1">
        <f t="array" ref="BC362">_xlfn.XLOOKUP($A362&amp;$B362,'[3]产值及收款计划（2026）'!$A:$A&amp;'[3]产值及收款计划（2026）'!$B:$B,'[3]产值及收款计划（2026）'!BC:BC)</f>
        <v>0</v>
      </c>
      <c r="BD362" s="235" cm="1">
        <f t="array" ref="BD362">_xlfn.XLOOKUP($A362&amp;$B362,'[3]产值及收款计划（2026）'!$A:$A&amp;'[3]产值及收款计划（2026）'!$B:$B,'[3]产值及收款计划（2026）'!BD:BD)</f>
        <v>0</v>
      </c>
      <c r="BE362" s="235" cm="1">
        <f t="array" ref="BE362">_xlfn.XLOOKUP($A362&amp;$B362,'[3]产值及收款计划（2026）'!$A:$A&amp;'[3]产值及收款计划（2026）'!$B:$B,'[3]产值及收款计划（2026）'!BE:BE)</f>
        <v>0</v>
      </c>
      <c r="BF362" s="235" cm="1">
        <f t="array" ref="BF362">_xlfn.XLOOKUP($A362&amp;$B362,'[3]产值及收款计划（2026）'!$A:$A&amp;'[3]产值及收款计划（2026）'!$B:$B,'[3]产值及收款计划（2026）'!BF:BF)</f>
        <v>0</v>
      </c>
      <c r="BG362" s="235" cm="1">
        <f t="array" ref="BG362">_xlfn.XLOOKUP($A362&amp;$B362,'[3]产值及收款计划（2026）'!$A:$A&amp;'[3]产值及收款计划（2026）'!$B:$B,'[3]产值及收款计划（2026）'!BG:BG)</f>
        <v>0</v>
      </c>
      <c r="BH362" s="235" cm="1">
        <f t="array" ref="BH362">_xlfn.XLOOKUP($A362&amp;$B362,'[3]产值及收款计划（2026）'!$A:$A&amp;'[3]产值及收款计划（2026）'!$B:$B,'[3]产值及收款计划（2026）'!BH:BH)</f>
        <v>0</v>
      </c>
      <c r="BI362" s="235" cm="1">
        <f t="array" ref="BI362">_xlfn.XLOOKUP($A362&amp;$B362,'[3]产值及收款计划（2026）'!$A:$A&amp;'[3]产值及收款计划（2026）'!$B:$B,'[3]产值及收款计划（2026）'!BI:BI)</f>
        <v>0</v>
      </c>
      <c r="BJ362" s="235" cm="1">
        <f t="array" ref="BJ362">_xlfn.XLOOKUP($A362&amp;$B362,'[3]产值及收款计划（2026）'!$A:$A&amp;'[3]产值及收款计划（2026）'!$B:$B,'[3]产值及收款计划（2026）'!BJ:BJ)</f>
        <v>0</v>
      </c>
      <c r="BK362" s="235" cm="1">
        <f t="array" ref="BK362">_xlfn.XLOOKUP($A362&amp;$B362,'[3]产值及收款计划（2026）'!$A:$A&amp;'[3]产值及收款计划（2026）'!$B:$B,'[3]产值及收款计划（2026）'!BK:BK)</f>
        <v>0</v>
      </c>
      <c r="BL362" s="235" cm="1">
        <f t="array" ref="BL362">_xlfn.XLOOKUP($A362&amp;$B362,'[3]产值及收款计划（2026）'!$A:$A&amp;'[3]产值及收款计划（2026）'!$B:$B,'[3]产值及收款计划（2026）'!BL:BL)</f>
        <v>0</v>
      </c>
      <c r="BM362" s="235"/>
      <c r="BN362" s="235"/>
      <c r="BO362" s="235"/>
      <c r="BP362" s="235"/>
      <c r="BQ362" s="235" t="e">
        <f>_xlfn.XLOOKUP($C362,应收未收表!$AJ:$AJ,应收未收表!AK:AK)</f>
        <v>#REF!</v>
      </c>
      <c r="BR362" s="235" t="e">
        <f>_xlfn.XLOOKUP($C362,应收未收表!$AJ:$AJ,应收未收表!AL:AL)</f>
        <v>#REF!</v>
      </c>
      <c r="BS362" s="235" t="e">
        <f>_xlfn.XLOOKUP($C362,应收未收表!$AJ:$AJ,应收未收表!AM:AM)</f>
        <v>#REF!</v>
      </c>
      <c r="BT362" s="235" t="e">
        <f>_xlfn.XLOOKUP($C362,应收未收表!$AJ:$AJ,应收未收表!AN:AN)</f>
        <v>#REF!</v>
      </c>
      <c r="BU362" s="234" t="e" cm="1">
        <f t="array" ref="BU362">_xlfn.XLOOKUP($A362&amp;$B362,'[3]产值及收款计划（2026）'!$A:$A&amp;'[3]产值及收款计划（2026）'!$B:$B,'[3]产值及收款计划（2026）'!BQ:BQ)</f>
        <v>#REF!</v>
      </c>
      <c r="BV362" s="235" t="e" cm="1">
        <f t="array" ref="BV362">_xlfn.XLOOKUP($A362&amp;$B362,'[3]产值及收款计划（2026）'!$A:$A&amp;'[3]产值及收款计划（2026）'!$B:$B,'[3]产值及收款计划（2026）'!BR:BR)</f>
        <v>#REF!</v>
      </c>
      <c r="CE362" s="235" cm="1">
        <f t="array" ref="CE362">_xlfn.XLOOKUP($A362&amp;$B362,'[3]产值及收款计划（2026）'!$A:$A&amp;'[3]产值及收款计划（2026）'!$B:$B,'[3]产值及收款计划（2026）'!CA:CA)</f>
        <v>0</v>
      </c>
      <c r="CF362" s="235" cm="1">
        <f t="array" ref="CF362">_xlfn.XLOOKUP($A362&amp;$B362,'[3]产值及收款计划（2026）'!$A:$A&amp;'[3]产值及收款计划（2026）'!$B:$B,'[3]产值及收款计划（2026）'!CB:CB)</f>
        <v>0</v>
      </c>
      <c r="CG362" s="235" cm="1">
        <f t="array" ref="CG362">_xlfn.XLOOKUP($A362&amp;$B362,'[3]产值及收款计划（2026）'!$A:$A&amp;'[3]产值及收款计划（2026）'!$B:$B,'[3]产值及收款计划（2026）'!CC:CC)</f>
        <v>0</v>
      </c>
      <c r="CH362" s="235" cm="1">
        <f t="array" ref="CH362">_xlfn.XLOOKUP($A362&amp;$B362,'[3]产值及收款计划（2026）'!$A:$A&amp;'[3]产值及收款计划（2026）'!$B:$B,'[3]产值及收款计划（2026）'!CD:CD)</f>
        <v>0</v>
      </c>
      <c r="CI362" s="235" cm="1">
        <f t="array" ref="CI362">_xlfn.XLOOKUP($A362&amp;$B362,'[3]产值及收款计划（2026）'!$A:$A&amp;'[3]产值及收款计划（2026）'!$B:$B,'[3]产值及收款计划（2026）'!CE:CE)</f>
        <v>0</v>
      </c>
      <c r="CJ362" s="235" cm="1">
        <f t="array" ref="CJ362">_xlfn.XLOOKUP($A362&amp;$B362,'[3]产值及收款计划（2026）'!$A:$A&amp;'[3]产值及收款计划（2026）'!$B:$B,'[3]产值及收款计划（2026）'!CF:CF)</f>
        <v>0</v>
      </c>
      <c r="CK362" s="235" cm="1">
        <f t="array" ref="CK362">_xlfn.XLOOKUP($A362&amp;$B362,'[3]产值及收款计划（2026）'!$A:$A&amp;'[3]产值及收款计划（2026）'!$B:$B,'[3]产值及收款计划（2026）'!CG:CG)</f>
        <v>0</v>
      </c>
      <c r="CL362" s="235" cm="1">
        <f t="array" ref="CL362">_xlfn.XLOOKUP($A362&amp;$B362,'[3]产值及收款计划（2026）'!$A:$A&amp;'[3]产值及收款计划（2026）'!$B:$B,'[3]产值及收款计划（2026）'!CH:CH)</f>
        <v>0</v>
      </c>
      <c r="CM362" s="235" cm="1">
        <f t="array" ref="CM362">_xlfn.XLOOKUP($A362&amp;$B362,'[3]产值及收款计划（2026）'!$A:$A&amp;'[3]产值及收款计划（2026）'!$B:$B,'[3]产值及收款计划（2026）'!CI:CI)</f>
        <v>0</v>
      </c>
      <c r="CN362" s="235" cm="1">
        <f t="array" ref="CN362">_xlfn.XLOOKUP($A362&amp;$B362,'[3]产值及收款计划（2026）'!$A:$A&amp;'[3]产值及收款计划（2026）'!$B:$B,'[3]产值及收款计划（2026）'!CJ:CJ)</f>
        <v>0</v>
      </c>
      <c r="CO362" s="235" cm="1">
        <f t="array" ref="CO362">_xlfn.XLOOKUP($A362&amp;$B362,'[3]产值及收款计划（2026）'!$A:$A&amp;'[3]产值及收款计划（2026）'!$B:$B,'[3]产值及收款计划（2026）'!CK:CK)</f>
        <v>0</v>
      </c>
      <c r="CP362" s="235" cm="1">
        <f t="array" ref="CP362">_xlfn.XLOOKUP($A362&amp;$B362,'[3]产值及收款计划（2026）'!$A:$A&amp;'[3]产值及收款计划（2026）'!$B:$B,'[3]产值及收款计划（2026）'!CL:CL)</f>
        <v>0</v>
      </c>
      <c r="DE362" s="235" cm="1">
        <f t="array" ref="DE362">_xlfn.XLOOKUP($A362&amp;$B362,'[3]产值及收款计划（2026）'!$A:$A&amp;'[3]产值及收款计划（2026）'!$B:$B,'[3]产值及收款计划（2026）'!DA:DA)</f>
        <v>0</v>
      </c>
      <c r="DF362" s="235" cm="1">
        <f t="array" ref="DF362">_xlfn.XLOOKUP($A362&amp;$B362,'[3]产值及收款计划（2026）'!$A:$A&amp;'[3]产值及收款计划（2026）'!$B:$B,'[3]产值及收款计划（2026）'!DB:DB)</f>
        <v>0</v>
      </c>
      <c r="DG362" s="235" cm="1">
        <f t="array" ref="DG362">_xlfn.XLOOKUP($A362&amp;$B362,'[3]产值及收款计划（2026）'!$A:$A&amp;'[3]产值及收款计划（2026）'!$B:$B,'[3]产值及收款计划（2026）'!DC:DC)</f>
        <v>0</v>
      </c>
      <c r="DH362" s="235" cm="1">
        <f t="array" ref="DH362">_xlfn.XLOOKUP($A362&amp;$B362,'[3]产值及收款计划（2026）'!$A:$A&amp;'[3]产值及收款计划（2026）'!$B:$B,'[3]产值及收款计划（2026）'!DD:DD)</f>
        <v>0</v>
      </c>
      <c r="DI362" s="235" cm="1">
        <f t="array" ref="DI362">_xlfn.XLOOKUP($A362&amp;$B362,'[3]产值及收款计划（2026）'!$A:$A&amp;'[3]产值及收款计划（2026）'!$B:$B,'[3]产值及收款计划（2026）'!DE:DE)</f>
        <v>0</v>
      </c>
      <c r="DJ362" s="235" cm="1">
        <f t="array" ref="DJ362">_xlfn.XLOOKUP($A362&amp;$B362,'[3]产值及收款计划（2026）'!$A:$A&amp;'[3]产值及收款计划（2026）'!$B:$B,'[3]产值及收款计划（2026）'!DF:DF)</f>
        <v>0</v>
      </c>
      <c r="DK362" s="235" cm="1">
        <f t="array" ref="DK362">_xlfn.XLOOKUP($A362&amp;$B362,'[3]产值及收款计划（2026）'!$A:$A&amp;'[3]产值及收款计划（2026）'!$B:$B,'[3]产值及收款计划（2026）'!DG:DG)</f>
        <v>0</v>
      </c>
      <c r="DL362" s="235" cm="1">
        <f t="array" ref="DL362">_xlfn.XLOOKUP($A362&amp;$B362,'[3]产值及收款计划（2026）'!$A:$A&amp;'[3]产值及收款计划（2026）'!$B:$B,'[3]产值及收款计划（2026）'!DH:DH)</f>
        <v>0</v>
      </c>
      <c r="DM362" s="235" cm="1">
        <f t="array" ref="DM362">_xlfn.XLOOKUP($A362&amp;$B362,'[3]产值及收款计划（2026）'!$A:$A&amp;'[3]产值及收款计划（2026）'!$B:$B,'[3]产值及收款计划（2026）'!DI:DI)</f>
        <v>0</v>
      </c>
      <c r="DN362" s="235" cm="1">
        <f t="array" ref="DN362">_xlfn.XLOOKUP($A362&amp;$B362,'[3]产值及收款计划（2026）'!$A:$A&amp;'[3]产值及收款计划（2026）'!$B:$B,'[3]产值及收款计划（2026）'!DJ:DJ)</f>
        <v>0</v>
      </c>
      <c r="DO362" s="235" cm="1">
        <f t="array" ref="DO362">_xlfn.XLOOKUP($A362&amp;$B362,'[3]产值及收款计划（2026）'!$A:$A&amp;'[3]产值及收款计划（2026）'!$B:$B,'[3]产值及收款计划（2026）'!DK:DK)</f>
        <v>0</v>
      </c>
      <c r="DP362" s="235" cm="1">
        <f t="array" ref="DP362">_xlfn.XLOOKUP($A362&amp;$B362,'[3]产值及收款计划（2026）'!$A:$A&amp;'[3]产值及收款计划（2026）'!$B:$B,'[3]产值及收款计划（2026）'!DL:DL)</f>
        <v>0</v>
      </c>
      <c r="DQ362" s="243"/>
      <c r="DR362" s="229"/>
    </row>
    <row r="363" ht="20.25" spans="1:122">
      <c r="A363" s="233">
        <f t="shared" si="22"/>
        <v>71</v>
      </c>
      <c r="B363" s="233" t="s">
        <v>27</v>
      </c>
      <c r="C363" s="234" t="e" cm="1">
        <f t="array" ref="C363">_xlfn.XLOOKUP($A363&amp;$B363,'[3]产值及收款计划（2026）'!$A:$A&amp;'[3]产值及收款计划（2026）'!$B:$B,'[3]产值及收款计划（2026）'!C:C)</f>
        <v>#REF!</v>
      </c>
      <c r="D363" s="234" cm="1">
        <f t="array" ref="D363">_xlfn.XLOOKUP($A363&amp;$B363,'[3]产值及收款计划（2026）'!$A:$A&amp;'[3]产值及收款计划（2026）'!$B:$B,'[3]产值及收款计划（2026）'!D:D)</f>
        <v>0</v>
      </c>
      <c r="E363" s="235" cm="1">
        <f t="array" ref="E363">_xlfn.XLOOKUP($A363&amp;$B363,'[3]产值及收款计划（2026）'!$A:$A&amp;'[3]产值及收款计划（2026）'!$B:$B,'[3]产值及收款计划（2026）'!E:E)</f>
        <v>0</v>
      </c>
      <c r="F363" s="235" cm="1">
        <f t="array" ref="F363">_xlfn.XLOOKUP($A363&amp;$B363,'[3]产值及收款计划（2026）'!$A:$A&amp;'[3]产值及收款计划（2026）'!$B:$B,'[3]产值及收款计划（2026）'!F:F)</f>
        <v>0</v>
      </c>
      <c r="G363" s="235" cm="1">
        <f t="array" ref="G363">_xlfn.XLOOKUP($A363&amp;$B363,'[3]产值及收款计划（2026）'!$A:$A&amp;'[3]产值及收款计划（2026）'!$B:$B,'[3]产值及收款计划（2026）'!G:G)</f>
        <v>0</v>
      </c>
      <c r="H363" s="235" cm="1">
        <f t="array" ref="H363">_xlfn.XLOOKUP($A363&amp;$B363,'[3]产值及收款计划（2026）'!$A:$A&amp;'[3]产值及收款计划（2026）'!$B:$B,'[3]产值及收款计划（2026）'!H:H)</f>
        <v>0</v>
      </c>
      <c r="I363" s="236" cm="1">
        <f t="array" ref="I363">_xlfn.XLOOKUP($A363&amp;$B363,'[3]产值及收款计划（2026）'!$A:$A&amp;'[3]产值及收款计划（2026）'!$B:$B,'[3]产值及收款计划（2026）'!I:I)</f>
        <v>0</v>
      </c>
      <c r="J363" s="237" cm="1">
        <f t="array" ref="J363">_xlfn.XLOOKUP($A363&amp;$B363,'[3]产值及收款计划（2026）'!$A:$A&amp;'[3]产值及收款计划（2026）'!$B:$B,'[3]产值及收款计划（2026）'!J:J)</f>
        <v>0</v>
      </c>
      <c r="K363" s="235" t="e" cm="1">
        <f t="array" ref="K363">_xlfn.XLOOKUP($A363&amp;$B363,'[3]产值及收款计划（2026）'!$A:$A&amp;'[3]产值及收款计划（2026）'!$B:$B,'[3]产值及收款计划（2026）'!K:K)</f>
        <v>#REF!</v>
      </c>
      <c r="L363" s="235" t="e" cm="1">
        <f t="array" ref="L363">_xlfn.XLOOKUP($A363&amp;$B363,'[3]产值及收款计划（2026）'!$A:$A&amp;'[3]产值及收款计划（2026）'!$B:$B,'[3]产值及收款计划（2026）'!L:L)</f>
        <v>#REF!</v>
      </c>
      <c r="M363" s="235" t="e" cm="1">
        <f t="array" ref="M363">_xlfn.XLOOKUP($A363&amp;$B363,'[3]产值及收款计划（2026）'!$A:$A&amp;'[3]产值及收款计划（2026）'!$B:$B,'[3]产值及收款计划（2026）'!M:M)</f>
        <v>#REF!</v>
      </c>
      <c r="N363" s="235" t="e" cm="1">
        <f t="array" ref="N363">_xlfn.XLOOKUP($A363&amp;$B363,'[3]产值及收款计划（2026）'!$A:$A&amp;'[3]产值及收款计划（2026）'!$B:$B,'[3]产值及收款计划（2026）'!N:N)</f>
        <v>#REF!</v>
      </c>
      <c r="O363" s="235" t="e" cm="1">
        <f t="array" ref="O363">_xlfn.XLOOKUP($A363&amp;$B363,'[3]产值及收款计划（2026）'!$A:$A&amp;'[3]产值及收款计划（2026）'!$B:$B,'[3]产值及收款计划（2026）'!O:O)</f>
        <v>#REF!</v>
      </c>
      <c r="P363" s="234" t="e" cm="1">
        <f t="array" ref="P363">_xlfn.XLOOKUP($A363&amp;$B363,'[3]产值及收款计划（2026）'!$A:$A&amp;'[3]产值及收款计划（2026）'!$B:$B,'[3]产值及收款计划（2026）'!P:P)</f>
        <v>#REF!</v>
      </c>
      <c r="Q363" s="235" t="e" cm="1">
        <f t="array" ref="Q363">_xlfn.XLOOKUP($A363&amp;$B363,'[3]产值及收款计划（2026）'!$A:$A&amp;'[3]产值及收款计划（2026）'!$B:$B,'[3]产值及收款计划（2026）'!Q:Q)</f>
        <v>#REF!</v>
      </c>
      <c r="R363" s="235" t="e" cm="1">
        <f t="array" ref="R363">_xlfn.XLOOKUP($A363&amp;$B363,'[3]产值及收款计划（2026）'!$A:$A&amp;'[3]产值及收款计划（2026）'!$B:$B,'[3]产值及收款计划（2026）'!R:R)</f>
        <v>#REF!</v>
      </c>
      <c r="S363" s="235" t="e" cm="1">
        <f t="array" ref="S363">_xlfn.XLOOKUP($A363&amp;$B363,'[3]产值及收款计划（2026）'!$A:$A&amp;'[3]产值及收款计划（2026）'!$B:$B,'[3]产值及收款计划（2026）'!S:S)</f>
        <v>#REF!</v>
      </c>
      <c r="T363" s="235" t="e" cm="1">
        <f t="array" ref="T363">_xlfn.XLOOKUP($A363&amp;$B363,'[3]产值及收款计划（2026）'!$A:$A&amp;'[3]产值及收款计划（2026）'!$B:$B,'[3]产值及收款计划（2026）'!T:T)</f>
        <v>#REF!</v>
      </c>
      <c r="U363" s="235" t="e" cm="1">
        <f t="array" ref="U363">_xlfn.XLOOKUP($A363&amp;$B363,'[3]产值及收款计划（2026）'!$A:$A&amp;'[3]产值及收款计划（2026）'!$B:$B,'[3]产值及收款计划（2026）'!U:U)</f>
        <v>#REF!</v>
      </c>
      <c r="V363" s="235" t="e" cm="1">
        <f t="array" ref="V363">_xlfn.XLOOKUP($A363&amp;$B363,'[3]产值及收款计划（2026）'!$A:$A&amp;'[3]产值及收款计划（2026）'!$B:$B,'[3]产值及收款计划（2026）'!V:V)</f>
        <v>#REF!</v>
      </c>
      <c r="W363" s="235" t="e" cm="1">
        <f t="array" ref="W363">_xlfn.XLOOKUP($A363&amp;$B363,'[3]产值及收款计划（2026）'!$A:$A&amp;'[3]产值及收款计划（2026）'!$B:$B,'[3]产值及收款计划（2026）'!W:W)</f>
        <v>#REF!</v>
      </c>
      <c r="X363" s="235" t="e" cm="1">
        <f t="array" ref="X363">_xlfn.XLOOKUP($A363&amp;$B363,'[3]产值及收款计划（2026）'!$A:$A&amp;'[3]产值及收款计划（2026）'!$B:$B,'[3]产值及收款计划（2026）'!X:X)</f>
        <v>#REF!</v>
      </c>
      <c r="Y363" s="235" t="e" cm="1">
        <f t="array" ref="Y363">_xlfn.XLOOKUP($A363&amp;$B363,'[3]产值及收款计划（2026）'!$A:$A&amp;'[3]产值及收款计划（2026）'!$B:$B,'[3]产值及收款计划（2026）'!Y:Y)</f>
        <v>#REF!</v>
      </c>
      <c r="Z363" s="235" t="e" cm="1">
        <f t="array" ref="Z363">_xlfn.XLOOKUP($A363&amp;$B363,'[3]产值及收款计划（2026）'!$A:$A&amp;'[3]产值及收款计划（2026）'!$B:$B,'[3]产值及收款计划（2026）'!Z:Z)</f>
        <v>#REF!</v>
      </c>
      <c r="AA363" s="235" cm="1">
        <f t="array" ref="AA363">_xlfn.XLOOKUP($A363&amp;$B363,'[3]产值及收款计划（2026）'!$A:$A&amp;'[3]产值及收款计划（2026）'!$B:$B,'[3]产值及收款计划（2026）'!AA:AA)</f>
        <v>0</v>
      </c>
      <c r="AB363" s="235" cm="1">
        <f t="array" ref="AB363">_xlfn.XLOOKUP($A363&amp;$B363,'[3]产值及收款计划（2026）'!$A:$A&amp;'[3]产值及收款计划（2026）'!$B:$B,'[3]产值及收款计划（2026）'!AB:AB)</f>
        <v>0</v>
      </c>
      <c r="AC363" s="235" cm="1">
        <f t="array" ref="AC363">_xlfn.XLOOKUP($A363&amp;$B363,'[3]产值及收款计划（2026）'!$A:$A&amp;'[3]产值及收款计划（2026）'!$B:$B,'[3]产值及收款计划（2026）'!AC:AC)</f>
        <v>0</v>
      </c>
      <c r="AD363" s="235" cm="1">
        <f t="array" ref="AD363">_xlfn.XLOOKUP($A363&amp;$B363,'[3]产值及收款计划（2026）'!$A:$A&amp;'[3]产值及收款计划（2026）'!$B:$B,'[3]产值及收款计划（2026）'!AD:AD)</f>
        <v>0</v>
      </c>
      <c r="AE363" s="235" cm="1">
        <f t="array" ref="AE363">_xlfn.XLOOKUP($A363&amp;$B363,'[3]产值及收款计划（2026）'!$A:$A&amp;'[3]产值及收款计划（2026）'!$B:$B,'[3]产值及收款计划（2026）'!AE:AE)</f>
        <v>0</v>
      </c>
      <c r="AF363" s="235" cm="1">
        <f t="array" ref="AF363">_xlfn.XLOOKUP($A363&amp;$B363,'[3]产值及收款计划（2026）'!$A:$A&amp;'[3]产值及收款计划（2026）'!$B:$B,'[3]产值及收款计划（2026）'!AF:AF)</f>
        <v>0</v>
      </c>
      <c r="AG363" s="235" cm="1">
        <f t="array" ref="AG363">_xlfn.XLOOKUP($A363&amp;$B363,'[3]产值及收款计划（2026）'!$A:$A&amp;'[3]产值及收款计划（2026）'!$B:$B,'[3]产值及收款计划（2026）'!AG:AG)</f>
        <v>0</v>
      </c>
      <c r="AH363" s="235" cm="1">
        <f t="array" ref="AH363">_xlfn.XLOOKUP($A363&amp;$B363,'[3]产值及收款计划（2026）'!$A:$A&amp;'[3]产值及收款计划（2026）'!$B:$B,'[3]产值及收款计划（2026）'!AH:AH)</f>
        <v>0</v>
      </c>
      <c r="AI363" s="235" cm="1">
        <f t="array" ref="AI363">_xlfn.XLOOKUP($A363&amp;$B363,'[3]产值及收款计划（2026）'!$A:$A&amp;'[3]产值及收款计划（2026）'!$B:$B,'[3]产值及收款计划（2026）'!AI:AI)</f>
        <v>0</v>
      </c>
      <c r="AJ363" s="235" cm="1">
        <f t="array" ref="AJ363">_xlfn.XLOOKUP($A363&amp;$B363,'[3]产值及收款计划（2026）'!$A:$A&amp;'[3]产值及收款计划（2026）'!$B:$B,'[3]产值及收款计划（2026）'!AJ:AJ)</f>
        <v>0</v>
      </c>
      <c r="AK363" s="235" cm="1">
        <f t="array" ref="AK363">_xlfn.XLOOKUP($A363&amp;$B363,'[3]产值及收款计划（2026）'!$A:$A&amp;'[3]产值及收款计划（2026）'!$B:$B,'[3]产值及收款计划（2026）'!AK:AK)</f>
        <v>0</v>
      </c>
      <c r="AL363" s="235" cm="1">
        <f t="array" ref="AL363">_xlfn.XLOOKUP($A363&amp;$B363,'[3]产值及收款计划（2026）'!$A:$A&amp;'[3]产值及收款计划（2026）'!$B:$B,'[3]产值及收款计划（2026）'!AL:AL)</f>
        <v>0</v>
      </c>
      <c r="AM363" s="242" cm="1">
        <f t="array" ref="AM363">_xlfn.LET(_xlpm.勾选月份状态数组,TRANSPOSE('PPT(12-15页）-TOP10'!$A$3:$A$14),_xlpm.选择数据区,IF('PPT(12-15页）-TOP10'!$E$3="收款",$BA363:$BL363,$AA363:$AL363),SUM(_xlfn._xlws.FILTER(_xlpm.选择数据区,_xlpm.勾选月份状态数组,"")))</f>
        <v>0</v>
      </c>
      <c r="AN363" s="235" t="e">
        <f>_xlfn.XLOOKUP($C363,应收未收表!$T:$T,应收未收表!AA:AA)</f>
        <v>#REF!</v>
      </c>
      <c r="AO363" s="235" t="e">
        <f>_xlfn.XLOOKUP($C363,应收未收表!$T:$T,应收未收表!AB:AB)</f>
        <v>#REF!</v>
      </c>
      <c r="AP363" s="235" t="e">
        <f>_xlfn.XLOOKUP($C363,应收未收表!$T:$T,应收未收表!AC:AC)</f>
        <v>#REF!</v>
      </c>
      <c r="AQ363" s="235" t="e">
        <f>_xlfn.XLOOKUP($C363,应收未收表!$T:$T,应收未收表!AE:AE)</f>
        <v>#REF!</v>
      </c>
      <c r="AR363" s="235" t="e">
        <f>_xlfn.XLOOKUP($C363,应收未收表!$T:$T,应收未收表!AF:AF)</f>
        <v>#REF!</v>
      </c>
      <c r="AS363" s="235" t="e" cm="1">
        <f t="array" ref="AS363">_xlfn.XLOOKUP($A363&amp;$B363,'[3]产值及收款计划（2026）'!$A:$A&amp;'[3]产值及收款计划（2026）'!$B:$B,'[3]产值及收款计划（2026）'!AS:AS)</f>
        <v>#REF!</v>
      </c>
      <c r="AT363" s="235" t="e" cm="1">
        <f t="array" ref="AT363">_xlfn.XLOOKUP($A363&amp;$B363,'[3]产值及收款计划（2026）'!$A:$A&amp;'[3]产值及收款计划（2026）'!$B:$B,'[3]产值及收款计划（2026）'!AT:AT)</f>
        <v>#REF!</v>
      </c>
      <c r="AU363" s="235" t="e" cm="1">
        <f t="array" ref="AU363">_xlfn.XLOOKUP($A363&amp;$B363,'[3]产值及收款计划（2026）'!$A:$A&amp;'[3]产值及收款计划（2026）'!$B:$B,'[3]产值及收款计划（2026）'!AU:AU)</f>
        <v>#REF!</v>
      </c>
      <c r="AV363" s="235" t="e" cm="1">
        <f t="array" ref="AV363">_xlfn.XLOOKUP($A363&amp;$B363,'[3]产值及收款计划（2026）'!$A:$A&amp;'[3]产值及收款计划（2026）'!$B:$B,'[3]产值及收款计划（2026）'!AV:AV)</f>
        <v>#REF!</v>
      </c>
      <c r="AW363" s="235" cm="1">
        <f t="array" ref="AW363">_xlfn.XLOOKUP($A363&amp;$B363,'[3]产值及收款计划（2026）'!$A:$A&amp;'[3]产值及收款计划（2026）'!$B:$B,'[3]产值及收款计划（2026）'!AW:AW)</f>
        <v>0</v>
      </c>
      <c r="AX363" s="235" cm="1">
        <f t="array" ref="AX363">_xlfn.XLOOKUP($A363&amp;$B363,'[3]产值及收款计划（2026）'!$A:$A&amp;'[3]产值及收款计划（2026）'!$B:$B,'[3]产值及收款计划（2026）'!AX:AX)</f>
        <v>0</v>
      </c>
      <c r="AY363" s="235" cm="1">
        <f t="array" ref="AY363">_xlfn.XLOOKUP($A363&amp;$B363,'[3]产值及收款计划（2026）'!$A:$A&amp;'[3]产值及收款计划（2026）'!$B:$B,'[3]产值及收款计划（2026）'!AY:AY)</f>
        <v>0</v>
      </c>
      <c r="AZ363" s="235" cm="1">
        <f t="array" ref="AZ363">_xlfn.XLOOKUP($A363&amp;$B363,'[3]产值及收款计划（2026）'!$A:$A&amp;'[3]产值及收款计划（2026）'!$B:$B,'[3]产值及收款计划（2026）'!AZ:AZ)</f>
        <v>0</v>
      </c>
      <c r="BA363" s="235" cm="1">
        <f t="array" ref="BA363">_xlfn.XLOOKUP($A363&amp;$B363,'[3]产值及收款计划（2026）'!$A:$A&amp;'[3]产值及收款计划（2026）'!$B:$B,'[3]产值及收款计划（2026）'!BA:BA)</f>
        <v>0</v>
      </c>
      <c r="BB363" s="235" cm="1">
        <f t="array" ref="BB363">_xlfn.XLOOKUP($A363&amp;$B363,'[3]产值及收款计划（2026）'!$A:$A&amp;'[3]产值及收款计划（2026）'!$B:$B,'[3]产值及收款计划（2026）'!BB:BB)</f>
        <v>0</v>
      </c>
      <c r="BC363" s="235" cm="1">
        <f t="array" ref="BC363">_xlfn.XLOOKUP($A363&amp;$B363,'[3]产值及收款计划（2026）'!$A:$A&amp;'[3]产值及收款计划（2026）'!$B:$B,'[3]产值及收款计划（2026）'!BC:BC)</f>
        <v>0</v>
      </c>
      <c r="BD363" s="235" cm="1">
        <f t="array" ref="BD363">_xlfn.XLOOKUP($A363&amp;$B363,'[3]产值及收款计划（2026）'!$A:$A&amp;'[3]产值及收款计划（2026）'!$B:$B,'[3]产值及收款计划（2026）'!BD:BD)</f>
        <v>0</v>
      </c>
      <c r="BE363" s="235" cm="1">
        <f t="array" ref="BE363">_xlfn.XLOOKUP($A363&amp;$B363,'[3]产值及收款计划（2026）'!$A:$A&amp;'[3]产值及收款计划（2026）'!$B:$B,'[3]产值及收款计划（2026）'!BE:BE)</f>
        <v>0</v>
      </c>
      <c r="BF363" s="235" cm="1">
        <f t="array" ref="BF363">_xlfn.XLOOKUP($A363&amp;$B363,'[3]产值及收款计划（2026）'!$A:$A&amp;'[3]产值及收款计划（2026）'!$B:$B,'[3]产值及收款计划（2026）'!BF:BF)</f>
        <v>0</v>
      </c>
      <c r="BG363" s="235" cm="1">
        <f t="array" ref="BG363">_xlfn.XLOOKUP($A363&amp;$B363,'[3]产值及收款计划（2026）'!$A:$A&amp;'[3]产值及收款计划（2026）'!$B:$B,'[3]产值及收款计划（2026）'!BG:BG)</f>
        <v>0</v>
      </c>
      <c r="BH363" s="235" cm="1">
        <f t="array" ref="BH363">_xlfn.XLOOKUP($A363&amp;$B363,'[3]产值及收款计划（2026）'!$A:$A&amp;'[3]产值及收款计划（2026）'!$B:$B,'[3]产值及收款计划（2026）'!BH:BH)</f>
        <v>0</v>
      </c>
      <c r="BI363" s="235" cm="1">
        <f t="array" ref="BI363">_xlfn.XLOOKUP($A363&amp;$B363,'[3]产值及收款计划（2026）'!$A:$A&amp;'[3]产值及收款计划（2026）'!$B:$B,'[3]产值及收款计划（2026）'!BI:BI)</f>
        <v>0</v>
      </c>
      <c r="BJ363" s="235" cm="1">
        <f t="array" ref="BJ363">_xlfn.XLOOKUP($A363&amp;$B363,'[3]产值及收款计划（2026）'!$A:$A&amp;'[3]产值及收款计划（2026）'!$B:$B,'[3]产值及收款计划（2026）'!BJ:BJ)</f>
        <v>0</v>
      </c>
      <c r="BK363" s="235" cm="1">
        <f t="array" ref="BK363">_xlfn.XLOOKUP($A363&amp;$B363,'[3]产值及收款计划（2026）'!$A:$A&amp;'[3]产值及收款计划（2026）'!$B:$B,'[3]产值及收款计划（2026）'!BK:BK)</f>
        <v>0</v>
      </c>
      <c r="BL363" s="235" cm="1">
        <f t="array" ref="BL363">_xlfn.XLOOKUP($A363&amp;$B363,'[3]产值及收款计划（2026）'!$A:$A&amp;'[3]产值及收款计划（2026）'!$B:$B,'[3]产值及收款计划（2026）'!BL:BL)</f>
        <v>0</v>
      </c>
      <c r="BM363" s="235"/>
      <c r="BN363" s="235"/>
      <c r="BO363" s="235"/>
      <c r="BP363" s="235"/>
      <c r="BQ363" s="235" t="e">
        <f>_xlfn.XLOOKUP($C363,应收未收表!$AJ:$AJ,应收未收表!AK:AK)</f>
        <v>#REF!</v>
      </c>
      <c r="BR363" s="235" t="e">
        <f>_xlfn.XLOOKUP($C363,应收未收表!$AJ:$AJ,应收未收表!AL:AL)</f>
        <v>#REF!</v>
      </c>
      <c r="BS363" s="235" t="e">
        <f>_xlfn.XLOOKUP($C363,应收未收表!$AJ:$AJ,应收未收表!AM:AM)</f>
        <v>#REF!</v>
      </c>
      <c r="BT363" s="235" t="e">
        <f>_xlfn.XLOOKUP($C363,应收未收表!$AJ:$AJ,应收未收表!AN:AN)</f>
        <v>#REF!</v>
      </c>
      <c r="BU363" s="234" t="e" cm="1">
        <f t="array" ref="BU363">_xlfn.XLOOKUP($A363&amp;$B363,'[3]产值及收款计划（2026）'!$A:$A&amp;'[3]产值及收款计划（2026）'!$B:$B,'[3]产值及收款计划（2026）'!BQ:BQ)</f>
        <v>#REF!</v>
      </c>
      <c r="BV363" s="235" t="e" cm="1">
        <f t="array" ref="BV363">_xlfn.XLOOKUP($A363&amp;$B363,'[3]产值及收款计划（2026）'!$A:$A&amp;'[3]产值及收款计划（2026）'!$B:$B,'[3]产值及收款计划（2026）'!BR:BR)</f>
        <v>#REF!</v>
      </c>
      <c r="CE363" s="235" cm="1">
        <f t="array" ref="CE363">_xlfn.XLOOKUP($A363&amp;$B363,'[3]产值及收款计划（2026）'!$A:$A&amp;'[3]产值及收款计划（2026）'!$B:$B,'[3]产值及收款计划（2026）'!CA:CA)</f>
        <v>0</v>
      </c>
      <c r="CF363" s="235" cm="1">
        <f t="array" ref="CF363">_xlfn.XLOOKUP($A363&amp;$B363,'[3]产值及收款计划（2026）'!$A:$A&amp;'[3]产值及收款计划（2026）'!$B:$B,'[3]产值及收款计划（2026）'!CB:CB)</f>
        <v>0</v>
      </c>
      <c r="CG363" s="235" cm="1">
        <f t="array" ref="CG363">_xlfn.XLOOKUP($A363&amp;$B363,'[3]产值及收款计划（2026）'!$A:$A&amp;'[3]产值及收款计划（2026）'!$B:$B,'[3]产值及收款计划（2026）'!CC:CC)</f>
        <v>0</v>
      </c>
      <c r="CH363" s="235" cm="1">
        <f t="array" ref="CH363">_xlfn.XLOOKUP($A363&amp;$B363,'[3]产值及收款计划（2026）'!$A:$A&amp;'[3]产值及收款计划（2026）'!$B:$B,'[3]产值及收款计划（2026）'!CD:CD)</f>
        <v>0</v>
      </c>
      <c r="CI363" s="235" cm="1">
        <f t="array" ref="CI363">_xlfn.XLOOKUP($A363&amp;$B363,'[3]产值及收款计划（2026）'!$A:$A&amp;'[3]产值及收款计划（2026）'!$B:$B,'[3]产值及收款计划（2026）'!CE:CE)</f>
        <v>0</v>
      </c>
      <c r="CJ363" s="235" cm="1">
        <f t="array" ref="CJ363">_xlfn.XLOOKUP($A363&amp;$B363,'[3]产值及收款计划（2026）'!$A:$A&amp;'[3]产值及收款计划（2026）'!$B:$B,'[3]产值及收款计划（2026）'!CF:CF)</f>
        <v>0</v>
      </c>
      <c r="CK363" s="235" cm="1">
        <f t="array" ref="CK363">_xlfn.XLOOKUP($A363&amp;$B363,'[3]产值及收款计划（2026）'!$A:$A&amp;'[3]产值及收款计划（2026）'!$B:$B,'[3]产值及收款计划（2026）'!CG:CG)</f>
        <v>0</v>
      </c>
      <c r="CL363" s="235" cm="1">
        <f t="array" ref="CL363">_xlfn.XLOOKUP($A363&amp;$B363,'[3]产值及收款计划（2026）'!$A:$A&amp;'[3]产值及收款计划（2026）'!$B:$B,'[3]产值及收款计划（2026）'!CH:CH)</f>
        <v>0</v>
      </c>
      <c r="CM363" s="235" cm="1">
        <f t="array" ref="CM363">_xlfn.XLOOKUP($A363&amp;$B363,'[3]产值及收款计划（2026）'!$A:$A&amp;'[3]产值及收款计划（2026）'!$B:$B,'[3]产值及收款计划（2026）'!CI:CI)</f>
        <v>0</v>
      </c>
      <c r="CN363" s="235" cm="1">
        <f t="array" ref="CN363">_xlfn.XLOOKUP($A363&amp;$B363,'[3]产值及收款计划（2026）'!$A:$A&amp;'[3]产值及收款计划（2026）'!$B:$B,'[3]产值及收款计划（2026）'!CJ:CJ)</f>
        <v>0</v>
      </c>
      <c r="CO363" s="235" cm="1">
        <f t="array" ref="CO363">_xlfn.XLOOKUP($A363&amp;$B363,'[3]产值及收款计划（2026）'!$A:$A&amp;'[3]产值及收款计划（2026）'!$B:$B,'[3]产值及收款计划（2026）'!CK:CK)</f>
        <v>0</v>
      </c>
      <c r="CP363" s="235" cm="1">
        <f t="array" ref="CP363">_xlfn.XLOOKUP($A363&amp;$B363,'[3]产值及收款计划（2026）'!$A:$A&amp;'[3]产值及收款计划（2026）'!$B:$B,'[3]产值及收款计划（2026）'!CL:CL)</f>
        <v>0</v>
      </c>
      <c r="DE363" s="235" cm="1">
        <f t="array" ref="DE363">_xlfn.XLOOKUP($A363&amp;$B363,'[3]产值及收款计划（2026）'!$A:$A&amp;'[3]产值及收款计划（2026）'!$B:$B,'[3]产值及收款计划（2026）'!DA:DA)</f>
        <v>0</v>
      </c>
      <c r="DF363" s="235" cm="1">
        <f t="array" ref="DF363">_xlfn.XLOOKUP($A363&amp;$B363,'[3]产值及收款计划（2026）'!$A:$A&amp;'[3]产值及收款计划（2026）'!$B:$B,'[3]产值及收款计划（2026）'!DB:DB)</f>
        <v>0</v>
      </c>
      <c r="DG363" s="235" cm="1">
        <f t="array" ref="DG363">_xlfn.XLOOKUP($A363&amp;$B363,'[3]产值及收款计划（2026）'!$A:$A&amp;'[3]产值及收款计划（2026）'!$B:$B,'[3]产值及收款计划（2026）'!DC:DC)</f>
        <v>0</v>
      </c>
      <c r="DH363" s="235" cm="1">
        <f t="array" ref="DH363">_xlfn.XLOOKUP($A363&amp;$B363,'[3]产值及收款计划（2026）'!$A:$A&amp;'[3]产值及收款计划（2026）'!$B:$B,'[3]产值及收款计划（2026）'!DD:DD)</f>
        <v>0</v>
      </c>
      <c r="DI363" s="235" cm="1">
        <f t="array" ref="DI363">_xlfn.XLOOKUP($A363&amp;$B363,'[3]产值及收款计划（2026）'!$A:$A&amp;'[3]产值及收款计划（2026）'!$B:$B,'[3]产值及收款计划（2026）'!DE:DE)</f>
        <v>0</v>
      </c>
      <c r="DJ363" s="235" cm="1">
        <f t="array" ref="DJ363">_xlfn.XLOOKUP($A363&amp;$B363,'[3]产值及收款计划（2026）'!$A:$A&amp;'[3]产值及收款计划（2026）'!$B:$B,'[3]产值及收款计划（2026）'!DF:DF)</f>
        <v>0</v>
      </c>
      <c r="DK363" s="235" cm="1">
        <f t="array" ref="DK363">_xlfn.XLOOKUP($A363&amp;$B363,'[3]产值及收款计划（2026）'!$A:$A&amp;'[3]产值及收款计划（2026）'!$B:$B,'[3]产值及收款计划（2026）'!DG:DG)</f>
        <v>0</v>
      </c>
      <c r="DL363" s="235" cm="1">
        <f t="array" ref="DL363">_xlfn.XLOOKUP($A363&amp;$B363,'[3]产值及收款计划（2026）'!$A:$A&amp;'[3]产值及收款计划（2026）'!$B:$B,'[3]产值及收款计划（2026）'!DH:DH)</f>
        <v>0</v>
      </c>
      <c r="DM363" s="235" cm="1">
        <f t="array" ref="DM363">_xlfn.XLOOKUP($A363&amp;$B363,'[3]产值及收款计划（2026）'!$A:$A&amp;'[3]产值及收款计划（2026）'!$B:$B,'[3]产值及收款计划（2026）'!DI:DI)</f>
        <v>0</v>
      </c>
      <c r="DN363" s="235" cm="1">
        <f t="array" ref="DN363">_xlfn.XLOOKUP($A363&amp;$B363,'[3]产值及收款计划（2026）'!$A:$A&amp;'[3]产值及收款计划（2026）'!$B:$B,'[3]产值及收款计划（2026）'!DJ:DJ)</f>
        <v>0</v>
      </c>
      <c r="DO363" s="235" cm="1">
        <f t="array" ref="DO363">_xlfn.XLOOKUP($A363&amp;$B363,'[3]产值及收款计划（2026）'!$A:$A&amp;'[3]产值及收款计划（2026）'!$B:$B,'[3]产值及收款计划（2026）'!DK:DK)</f>
        <v>0</v>
      </c>
      <c r="DP363" s="235" cm="1">
        <f t="array" ref="DP363">_xlfn.XLOOKUP($A363&amp;$B363,'[3]产值及收款计划（2026）'!$A:$A&amp;'[3]产值及收款计划（2026）'!$B:$B,'[3]产值及收款计划（2026）'!DL:DL)</f>
        <v>0</v>
      </c>
      <c r="DQ363" s="243"/>
      <c r="DR363" s="229"/>
    </row>
    <row r="364" ht="20.25" spans="1:122">
      <c r="A364" s="233">
        <f t="shared" si="22"/>
        <v>72</v>
      </c>
      <c r="B364" s="233" t="s">
        <v>27</v>
      </c>
      <c r="C364" s="234" t="e" cm="1">
        <f t="array" ref="C364">_xlfn.XLOOKUP($A364&amp;$B364,'[3]产值及收款计划（2026）'!$A:$A&amp;'[3]产值及收款计划（2026）'!$B:$B,'[3]产值及收款计划（2026）'!C:C)</f>
        <v>#REF!</v>
      </c>
      <c r="D364" s="234" cm="1">
        <f t="array" ref="D364">_xlfn.XLOOKUP($A364&amp;$B364,'[3]产值及收款计划（2026）'!$A:$A&amp;'[3]产值及收款计划（2026）'!$B:$B,'[3]产值及收款计划（2026）'!D:D)</f>
        <v>0</v>
      </c>
      <c r="E364" s="235" cm="1">
        <f t="array" ref="E364">_xlfn.XLOOKUP($A364&amp;$B364,'[3]产值及收款计划（2026）'!$A:$A&amp;'[3]产值及收款计划（2026）'!$B:$B,'[3]产值及收款计划（2026）'!E:E)</f>
        <v>0</v>
      </c>
      <c r="F364" s="235" cm="1">
        <f t="array" ref="F364">_xlfn.XLOOKUP($A364&amp;$B364,'[3]产值及收款计划（2026）'!$A:$A&amp;'[3]产值及收款计划（2026）'!$B:$B,'[3]产值及收款计划（2026）'!F:F)</f>
        <v>0</v>
      </c>
      <c r="G364" s="235" cm="1">
        <f t="array" ref="G364">_xlfn.XLOOKUP($A364&amp;$B364,'[3]产值及收款计划（2026）'!$A:$A&amp;'[3]产值及收款计划（2026）'!$B:$B,'[3]产值及收款计划（2026）'!G:G)</f>
        <v>0</v>
      </c>
      <c r="H364" s="235" cm="1">
        <f t="array" ref="H364">_xlfn.XLOOKUP($A364&amp;$B364,'[3]产值及收款计划（2026）'!$A:$A&amp;'[3]产值及收款计划（2026）'!$B:$B,'[3]产值及收款计划（2026）'!H:H)</f>
        <v>0</v>
      </c>
      <c r="I364" s="236" cm="1">
        <f t="array" ref="I364">_xlfn.XLOOKUP($A364&amp;$B364,'[3]产值及收款计划（2026）'!$A:$A&amp;'[3]产值及收款计划（2026）'!$B:$B,'[3]产值及收款计划（2026）'!I:I)</f>
        <v>0</v>
      </c>
      <c r="J364" s="237" cm="1">
        <f t="array" ref="J364">_xlfn.XLOOKUP($A364&amp;$B364,'[3]产值及收款计划（2026）'!$A:$A&amp;'[3]产值及收款计划（2026）'!$B:$B,'[3]产值及收款计划（2026）'!J:J)</f>
        <v>0</v>
      </c>
      <c r="K364" s="235" t="e" cm="1">
        <f t="array" ref="K364">_xlfn.XLOOKUP($A364&amp;$B364,'[3]产值及收款计划（2026）'!$A:$A&amp;'[3]产值及收款计划（2026）'!$B:$B,'[3]产值及收款计划（2026）'!K:K)</f>
        <v>#REF!</v>
      </c>
      <c r="L364" s="235" t="e" cm="1">
        <f t="array" ref="L364">_xlfn.XLOOKUP($A364&amp;$B364,'[3]产值及收款计划（2026）'!$A:$A&amp;'[3]产值及收款计划（2026）'!$B:$B,'[3]产值及收款计划（2026）'!L:L)</f>
        <v>#REF!</v>
      </c>
      <c r="M364" s="235" t="e" cm="1">
        <f t="array" ref="M364">_xlfn.XLOOKUP($A364&amp;$B364,'[3]产值及收款计划（2026）'!$A:$A&amp;'[3]产值及收款计划（2026）'!$B:$B,'[3]产值及收款计划（2026）'!M:M)</f>
        <v>#REF!</v>
      </c>
      <c r="N364" s="235" t="e" cm="1">
        <f t="array" ref="N364">_xlfn.XLOOKUP($A364&amp;$B364,'[3]产值及收款计划（2026）'!$A:$A&amp;'[3]产值及收款计划（2026）'!$B:$B,'[3]产值及收款计划（2026）'!N:N)</f>
        <v>#REF!</v>
      </c>
      <c r="O364" s="235" t="e" cm="1">
        <f t="array" ref="O364">_xlfn.XLOOKUP($A364&amp;$B364,'[3]产值及收款计划（2026）'!$A:$A&amp;'[3]产值及收款计划（2026）'!$B:$B,'[3]产值及收款计划（2026）'!O:O)</f>
        <v>#REF!</v>
      </c>
      <c r="P364" s="234" t="e" cm="1">
        <f t="array" ref="P364">_xlfn.XLOOKUP($A364&amp;$B364,'[3]产值及收款计划（2026）'!$A:$A&amp;'[3]产值及收款计划（2026）'!$B:$B,'[3]产值及收款计划（2026）'!P:P)</f>
        <v>#REF!</v>
      </c>
      <c r="Q364" s="235" t="e" cm="1">
        <f t="array" ref="Q364">_xlfn.XLOOKUP($A364&amp;$B364,'[3]产值及收款计划（2026）'!$A:$A&amp;'[3]产值及收款计划（2026）'!$B:$B,'[3]产值及收款计划（2026）'!Q:Q)</f>
        <v>#REF!</v>
      </c>
      <c r="R364" s="235" t="e" cm="1">
        <f t="array" ref="R364">_xlfn.XLOOKUP($A364&amp;$B364,'[3]产值及收款计划（2026）'!$A:$A&amp;'[3]产值及收款计划（2026）'!$B:$B,'[3]产值及收款计划（2026）'!R:R)</f>
        <v>#REF!</v>
      </c>
      <c r="S364" s="235" t="e" cm="1">
        <f t="array" ref="S364">_xlfn.XLOOKUP($A364&amp;$B364,'[3]产值及收款计划（2026）'!$A:$A&amp;'[3]产值及收款计划（2026）'!$B:$B,'[3]产值及收款计划（2026）'!S:S)</f>
        <v>#REF!</v>
      </c>
      <c r="T364" s="235" t="e" cm="1">
        <f t="array" ref="T364">_xlfn.XLOOKUP($A364&amp;$B364,'[3]产值及收款计划（2026）'!$A:$A&amp;'[3]产值及收款计划（2026）'!$B:$B,'[3]产值及收款计划（2026）'!T:T)</f>
        <v>#REF!</v>
      </c>
      <c r="U364" s="235" t="e" cm="1">
        <f t="array" ref="U364">_xlfn.XLOOKUP($A364&amp;$B364,'[3]产值及收款计划（2026）'!$A:$A&amp;'[3]产值及收款计划（2026）'!$B:$B,'[3]产值及收款计划（2026）'!U:U)</f>
        <v>#REF!</v>
      </c>
      <c r="V364" s="235" t="e" cm="1">
        <f t="array" ref="V364">_xlfn.XLOOKUP($A364&amp;$B364,'[3]产值及收款计划（2026）'!$A:$A&amp;'[3]产值及收款计划（2026）'!$B:$B,'[3]产值及收款计划（2026）'!V:V)</f>
        <v>#REF!</v>
      </c>
      <c r="W364" s="235" t="e" cm="1">
        <f t="array" ref="W364">_xlfn.XLOOKUP($A364&amp;$B364,'[3]产值及收款计划（2026）'!$A:$A&amp;'[3]产值及收款计划（2026）'!$B:$B,'[3]产值及收款计划（2026）'!W:W)</f>
        <v>#REF!</v>
      </c>
      <c r="X364" s="235" t="e" cm="1">
        <f t="array" ref="X364">_xlfn.XLOOKUP($A364&amp;$B364,'[3]产值及收款计划（2026）'!$A:$A&amp;'[3]产值及收款计划（2026）'!$B:$B,'[3]产值及收款计划（2026）'!X:X)</f>
        <v>#REF!</v>
      </c>
      <c r="Y364" s="235" t="e" cm="1">
        <f t="array" ref="Y364">_xlfn.XLOOKUP($A364&amp;$B364,'[3]产值及收款计划（2026）'!$A:$A&amp;'[3]产值及收款计划（2026）'!$B:$B,'[3]产值及收款计划（2026）'!Y:Y)</f>
        <v>#REF!</v>
      </c>
      <c r="Z364" s="235" t="e" cm="1">
        <f t="array" ref="Z364">_xlfn.XLOOKUP($A364&amp;$B364,'[3]产值及收款计划（2026）'!$A:$A&amp;'[3]产值及收款计划（2026）'!$B:$B,'[3]产值及收款计划（2026）'!Z:Z)</f>
        <v>#REF!</v>
      </c>
      <c r="AA364" s="235" cm="1">
        <f t="array" ref="AA364">_xlfn.XLOOKUP($A364&amp;$B364,'[3]产值及收款计划（2026）'!$A:$A&amp;'[3]产值及收款计划（2026）'!$B:$B,'[3]产值及收款计划（2026）'!AA:AA)</f>
        <v>0</v>
      </c>
      <c r="AB364" s="235" cm="1">
        <f t="array" ref="AB364">_xlfn.XLOOKUP($A364&amp;$B364,'[3]产值及收款计划（2026）'!$A:$A&amp;'[3]产值及收款计划（2026）'!$B:$B,'[3]产值及收款计划（2026）'!AB:AB)</f>
        <v>0</v>
      </c>
      <c r="AC364" s="235" cm="1">
        <f t="array" ref="AC364">_xlfn.XLOOKUP($A364&amp;$B364,'[3]产值及收款计划（2026）'!$A:$A&amp;'[3]产值及收款计划（2026）'!$B:$B,'[3]产值及收款计划（2026）'!AC:AC)</f>
        <v>0</v>
      </c>
      <c r="AD364" s="235" cm="1">
        <f t="array" ref="AD364">_xlfn.XLOOKUP($A364&amp;$B364,'[3]产值及收款计划（2026）'!$A:$A&amp;'[3]产值及收款计划（2026）'!$B:$B,'[3]产值及收款计划（2026）'!AD:AD)</f>
        <v>0</v>
      </c>
      <c r="AE364" s="235" cm="1">
        <f t="array" ref="AE364">_xlfn.XLOOKUP($A364&amp;$B364,'[3]产值及收款计划（2026）'!$A:$A&amp;'[3]产值及收款计划（2026）'!$B:$B,'[3]产值及收款计划（2026）'!AE:AE)</f>
        <v>0</v>
      </c>
      <c r="AF364" s="235" cm="1">
        <f t="array" ref="AF364">_xlfn.XLOOKUP($A364&amp;$B364,'[3]产值及收款计划（2026）'!$A:$A&amp;'[3]产值及收款计划（2026）'!$B:$B,'[3]产值及收款计划（2026）'!AF:AF)</f>
        <v>0</v>
      </c>
      <c r="AG364" s="235" cm="1">
        <f t="array" ref="AG364">_xlfn.XLOOKUP($A364&amp;$B364,'[3]产值及收款计划（2026）'!$A:$A&amp;'[3]产值及收款计划（2026）'!$B:$B,'[3]产值及收款计划（2026）'!AG:AG)</f>
        <v>0</v>
      </c>
      <c r="AH364" s="235" cm="1">
        <f t="array" ref="AH364">_xlfn.XLOOKUP($A364&amp;$B364,'[3]产值及收款计划（2026）'!$A:$A&amp;'[3]产值及收款计划（2026）'!$B:$B,'[3]产值及收款计划（2026）'!AH:AH)</f>
        <v>0</v>
      </c>
      <c r="AI364" s="235" cm="1">
        <f t="array" ref="AI364">_xlfn.XLOOKUP($A364&amp;$B364,'[3]产值及收款计划（2026）'!$A:$A&amp;'[3]产值及收款计划（2026）'!$B:$B,'[3]产值及收款计划（2026）'!AI:AI)</f>
        <v>0</v>
      </c>
      <c r="AJ364" s="235" cm="1">
        <f t="array" ref="AJ364">_xlfn.XLOOKUP($A364&amp;$B364,'[3]产值及收款计划（2026）'!$A:$A&amp;'[3]产值及收款计划（2026）'!$B:$B,'[3]产值及收款计划（2026）'!AJ:AJ)</f>
        <v>0</v>
      </c>
      <c r="AK364" s="235" cm="1">
        <f t="array" ref="AK364">_xlfn.XLOOKUP($A364&amp;$B364,'[3]产值及收款计划（2026）'!$A:$A&amp;'[3]产值及收款计划（2026）'!$B:$B,'[3]产值及收款计划（2026）'!AK:AK)</f>
        <v>0</v>
      </c>
      <c r="AL364" s="235" cm="1">
        <f t="array" ref="AL364">_xlfn.XLOOKUP($A364&amp;$B364,'[3]产值及收款计划（2026）'!$A:$A&amp;'[3]产值及收款计划（2026）'!$B:$B,'[3]产值及收款计划（2026）'!AL:AL)</f>
        <v>0</v>
      </c>
      <c r="AM364" s="242" cm="1">
        <f t="array" ref="AM364">_xlfn.LET(_xlpm.勾选月份状态数组,TRANSPOSE('PPT(12-15页）-TOP10'!$A$3:$A$14),_xlpm.选择数据区,IF('PPT(12-15页）-TOP10'!$E$3="收款",$BA364:$BL364,$AA364:$AL364),SUM(_xlfn._xlws.FILTER(_xlpm.选择数据区,_xlpm.勾选月份状态数组,"")))</f>
        <v>0</v>
      </c>
      <c r="AN364" s="235" t="e">
        <f>_xlfn.XLOOKUP($C364,应收未收表!$T:$T,应收未收表!AA:AA)</f>
        <v>#REF!</v>
      </c>
      <c r="AO364" s="235" t="e">
        <f>_xlfn.XLOOKUP($C364,应收未收表!$T:$T,应收未收表!AB:AB)</f>
        <v>#REF!</v>
      </c>
      <c r="AP364" s="235" t="e">
        <f>_xlfn.XLOOKUP($C364,应收未收表!$T:$T,应收未收表!AC:AC)</f>
        <v>#REF!</v>
      </c>
      <c r="AQ364" s="235" t="e">
        <f>_xlfn.XLOOKUP($C364,应收未收表!$T:$T,应收未收表!AE:AE)</f>
        <v>#REF!</v>
      </c>
      <c r="AR364" s="235" t="e">
        <f>_xlfn.XLOOKUP($C364,应收未收表!$T:$T,应收未收表!AF:AF)</f>
        <v>#REF!</v>
      </c>
      <c r="AS364" s="235" t="e" cm="1">
        <f t="array" ref="AS364">_xlfn.XLOOKUP($A364&amp;$B364,'[3]产值及收款计划（2026）'!$A:$A&amp;'[3]产值及收款计划（2026）'!$B:$B,'[3]产值及收款计划（2026）'!AS:AS)</f>
        <v>#REF!</v>
      </c>
      <c r="AT364" s="235" t="e" cm="1">
        <f t="array" ref="AT364">_xlfn.XLOOKUP($A364&amp;$B364,'[3]产值及收款计划（2026）'!$A:$A&amp;'[3]产值及收款计划（2026）'!$B:$B,'[3]产值及收款计划（2026）'!AT:AT)</f>
        <v>#REF!</v>
      </c>
      <c r="AU364" s="235" t="e" cm="1">
        <f t="array" ref="AU364">_xlfn.XLOOKUP($A364&amp;$B364,'[3]产值及收款计划（2026）'!$A:$A&amp;'[3]产值及收款计划（2026）'!$B:$B,'[3]产值及收款计划（2026）'!AU:AU)</f>
        <v>#REF!</v>
      </c>
      <c r="AV364" s="235" t="e" cm="1">
        <f t="array" ref="AV364">_xlfn.XLOOKUP($A364&amp;$B364,'[3]产值及收款计划（2026）'!$A:$A&amp;'[3]产值及收款计划（2026）'!$B:$B,'[3]产值及收款计划（2026）'!AV:AV)</f>
        <v>#REF!</v>
      </c>
      <c r="AW364" s="235" cm="1">
        <f t="array" ref="AW364">_xlfn.XLOOKUP($A364&amp;$B364,'[3]产值及收款计划（2026）'!$A:$A&amp;'[3]产值及收款计划（2026）'!$B:$B,'[3]产值及收款计划（2026）'!AW:AW)</f>
        <v>0</v>
      </c>
      <c r="AX364" s="235" cm="1">
        <f t="array" ref="AX364">_xlfn.XLOOKUP($A364&amp;$B364,'[3]产值及收款计划（2026）'!$A:$A&amp;'[3]产值及收款计划（2026）'!$B:$B,'[3]产值及收款计划（2026）'!AX:AX)</f>
        <v>0</v>
      </c>
      <c r="AY364" s="235" cm="1">
        <f t="array" ref="AY364">_xlfn.XLOOKUP($A364&amp;$B364,'[3]产值及收款计划（2026）'!$A:$A&amp;'[3]产值及收款计划（2026）'!$B:$B,'[3]产值及收款计划（2026）'!AY:AY)</f>
        <v>0</v>
      </c>
      <c r="AZ364" s="235" cm="1">
        <f t="array" ref="AZ364">_xlfn.XLOOKUP($A364&amp;$B364,'[3]产值及收款计划（2026）'!$A:$A&amp;'[3]产值及收款计划（2026）'!$B:$B,'[3]产值及收款计划（2026）'!AZ:AZ)</f>
        <v>0</v>
      </c>
      <c r="BA364" s="235" cm="1">
        <f t="array" ref="BA364">_xlfn.XLOOKUP($A364&amp;$B364,'[3]产值及收款计划（2026）'!$A:$A&amp;'[3]产值及收款计划（2026）'!$B:$B,'[3]产值及收款计划（2026）'!BA:BA)</f>
        <v>0</v>
      </c>
      <c r="BB364" s="235" cm="1">
        <f t="array" ref="BB364">_xlfn.XLOOKUP($A364&amp;$B364,'[3]产值及收款计划（2026）'!$A:$A&amp;'[3]产值及收款计划（2026）'!$B:$B,'[3]产值及收款计划（2026）'!BB:BB)</f>
        <v>0</v>
      </c>
      <c r="BC364" s="235" cm="1">
        <f t="array" ref="BC364">_xlfn.XLOOKUP($A364&amp;$B364,'[3]产值及收款计划（2026）'!$A:$A&amp;'[3]产值及收款计划（2026）'!$B:$B,'[3]产值及收款计划（2026）'!BC:BC)</f>
        <v>0</v>
      </c>
      <c r="BD364" s="235" cm="1">
        <f t="array" ref="BD364">_xlfn.XLOOKUP($A364&amp;$B364,'[3]产值及收款计划（2026）'!$A:$A&amp;'[3]产值及收款计划（2026）'!$B:$B,'[3]产值及收款计划（2026）'!BD:BD)</f>
        <v>0</v>
      </c>
      <c r="BE364" s="235" cm="1">
        <f t="array" ref="BE364">_xlfn.XLOOKUP($A364&amp;$B364,'[3]产值及收款计划（2026）'!$A:$A&amp;'[3]产值及收款计划（2026）'!$B:$B,'[3]产值及收款计划（2026）'!BE:BE)</f>
        <v>0</v>
      </c>
      <c r="BF364" s="235" cm="1">
        <f t="array" ref="BF364">_xlfn.XLOOKUP($A364&amp;$B364,'[3]产值及收款计划（2026）'!$A:$A&amp;'[3]产值及收款计划（2026）'!$B:$B,'[3]产值及收款计划（2026）'!BF:BF)</f>
        <v>0</v>
      </c>
      <c r="BG364" s="235" cm="1">
        <f t="array" ref="BG364">_xlfn.XLOOKUP($A364&amp;$B364,'[3]产值及收款计划（2026）'!$A:$A&amp;'[3]产值及收款计划（2026）'!$B:$B,'[3]产值及收款计划（2026）'!BG:BG)</f>
        <v>0</v>
      </c>
      <c r="BH364" s="235" cm="1">
        <f t="array" ref="BH364">_xlfn.XLOOKUP($A364&amp;$B364,'[3]产值及收款计划（2026）'!$A:$A&amp;'[3]产值及收款计划（2026）'!$B:$B,'[3]产值及收款计划（2026）'!BH:BH)</f>
        <v>0</v>
      </c>
      <c r="BI364" s="235" cm="1">
        <f t="array" ref="BI364">_xlfn.XLOOKUP($A364&amp;$B364,'[3]产值及收款计划（2026）'!$A:$A&amp;'[3]产值及收款计划（2026）'!$B:$B,'[3]产值及收款计划（2026）'!BI:BI)</f>
        <v>0</v>
      </c>
      <c r="BJ364" s="235" cm="1">
        <f t="array" ref="BJ364">_xlfn.XLOOKUP($A364&amp;$B364,'[3]产值及收款计划（2026）'!$A:$A&amp;'[3]产值及收款计划（2026）'!$B:$B,'[3]产值及收款计划（2026）'!BJ:BJ)</f>
        <v>0</v>
      </c>
      <c r="BK364" s="235" cm="1">
        <f t="array" ref="BK364">_xlfn.XLOOKUP($A364&amp;$B364,'[3]产值及收款计划（2026）'!$A:$A&amp;'[3]产值及收款计划（2026）'!$B:$B,'[3]产值及收款计划（2026）'!BK:BK)</f>
        <v>0</v>
      </c>
      <c r="BL364" s="235" cm="1">
        <f t="array" ref="BL364">_xlfn.XLOOKUP($A364&amp;$B364,'[3]产值及收款计划（2026）'!$A:$A&amp;'[3]产值及收款计划（2026）'!$B:$B,'[3]产值及收款计划（2026）'!BL:BL)</f>
        <v>0</v>
      </c>
      <c r="BM364" s="235"/>
      <c r="BN364" s="235"/>
      <c r="BO364" s="235"/>
      <c r="BP364" s="235"/>
      <c r="BQ364" s="235" t="e">
        <f>_xlfn.XLOOKUP($C364,应收未收表!$AJ:$AJ,应收未收表!AK:AK)</f>
        <v>#REF!</v>
      </c>
      <c r="BR364" s="235" t="e">
        <f>_xlfn.XLOOKUP($C364,应收未收表!$AJ:$AJ,应收未收表!AL:AL)</f>
        <v>#REF!</v>
      </c>
      <c r="BS364" s="235" t="e">
        <f>_xlfn.XLOOKUP($C364,应收未收表!$AJ:$AJ,应收未收表!AM:AM)</f>
        <v>#REF!</v>
      </c>
      <c r="BT364" s="235" t="e">
        <f>_xlfn.XLOOKUP($C364,应收未收表!$AJ:$AJ,应收未收表!AN:AN)</f>
        <v>#REF!</v>
      </c>
      <c r="BU364" s="234" t="e" cm="1">
        <f t="array" ref="BU364">_xlfn.XLOOKUP($A364&amp;$B364,'[3]产值及收款计划（2026）'!$A:$A&amp;'[3]产值及收款计划（2026）'!$B:$B,'[3]产值及收款计划（2026）'!BQ:BQ)</f>
        <v>#REF!</v>
      </c>
      <c r="BV364" s="235" t="e" cm="1">
        <f t="array" ref="BV364">_xlfn.XLOOKUP($A364&amp;$B364,'[3]产值及收款计划（2026）'!$A:$A&amp;'[3]产值及收款计划（2026）'!$B:$B,'[3]产值及收款计划（2026）'!BR:BR)</f>
        <v>#REF!</v>
      </c>
      <c r="CE364" s="235" cm="1">
        <f t="array" ref="CE364">_xlfn.XLOOKUP($A364&amp;$B364,'[3]产值及收款计划（2026）'!$A:$A&amp;'[3]产值及收款计划（2026）'!$B:$B,'[3]产值及收款计划（2026）'!CA:CA)</f>
        <v>0</v>
      </c>
      <c r="CF364" s="235" cm="1">
        <f t="array" ref="CF364">_xlfn.XLOOKUP($A364&amp;$B364,'[3]产值及收款计划（2026）'!$A:$A&amp;'[3]产值及收款计划（2026）'!$B:$B,'[3]产值及收款计划（2026）'!CB:CB)</f>
        <v>0</v>
      </c>
      <c r="CG364" s="235" cm="1">
        <f t="array" ref="CG364">_xlfn.XLOOKUP($A364&amp;$B364,'[3]产值及收款计划（2026）'!$A:$A&amp;'[3]产值及收款计划（2026）'!$B:$B,'[3]产值及收款计划（2026）'!CC:CC)</f>
        <v>0</v>
      </c>
      <c r="CH364" s="235" cm="1">
        <f t="array" ref="CH364">_xlfn.XLOOKUP($A364&amp;$B364,'[3]产值及收款计划（2026）'!$A:$A&amp;'[3]产值及收款计划（2026）'!$B:$B,'[3]产值及收款计划（2026）'!CD:CD)</f>
        <v>0</v>
      </c>
      <c r="CI364" s="235" cm="1">
        <f t="array" ref="CI364">_xlfn.XLOOKUP($A364&amp;$B364,'[3]产值及收款计划（2026）'!$A:$A&amp;'[3]产值及收款计划（2026）'!$B:$B,'[3]产值及收款计划（2026）'!CE:CE)</f>
        <v>0</v>
      </c>
      <c r="CJ364" s="235" cm="1">
        <f t="array" ref="CJ364">_xlfn.XLOOKUP($A364&amp;$B364,'[3]产值及收款计划（2026）'!$A:$A&amp;'[3]产值及收款计划（2026）'!$B:$B,'[3]产值及收款计划（2026）'!CF:CF)</f>
        <v>0</v>
      </c>
      <c r="CK364" s="235" cm="1">
        <f t="array" ref="CK364">_xlfn.XLOOKUP($A364&amp;$B364,'[3]产值及收款计划（2026）'!$A:$A&amp;'[3]产值及收款计划（2026）'!$B:$B,'[3]产值及收款计划（2026）'!CG:CG)</f>
        <v>0</v>
      </c>
      <c r="CL364" s="235" cm="1">
        <f t="array" ref="CL364">_xlfn.XLOOKUP($A364&amp;$B364,'[3]产值及收款计划（2026）'!$A:$A&amp;'[3]产值及收款计划（2026）'!$B:$B,'[3]产值及收款计划（2026）'!CH:CH)</f>
        <v>0</v>
      </c>
      <c r="CM364" s="235" cm="1">
        <f t="array" ref="CM364">_xlfn.XLOOKUP($A364&amp;$B364,'[3]产值及收款计划（2026）'!$A:$A&amp;'[3]产值及收款计划（2026）'!$B:$B,'[3]产值及收款计划（2026）'!CI:CI)</f>
        <v>0</v>
      </c>
      <c r="CN364" s="235" cm="1">
        <f t="array" ref="CN364">_xlfn.XLOOKUP($A364&amp;$B364,'[3]产值及收款计划（2026）'!$A:$A&amp;'[3]产值及收款计划（2026）'!$B:$B,'[3]产值及收款计划（2026）'!CJ:CJ)</f>
        <v>0</v>
      </c>
      <c r="CO364" s="235" cm="1">
        <f t="array" ref="CO364">_xlfn.XLOOKUP($A364&amp;$B364,'[3]产值及收款计划（2026）'!$A:$A&amp;'[3]产值及收款计划（2026）'!$B:$B,'[3]产值及收款计划（2026）'!CK:CK)</f>
        <v>0</v>
      </c>
      <c r="CP364" s="235" cm="1">
        <f t="array" ref="CP364">_xlfn.XLOOKUP($A364&amp;$B364,'[3]产值及收款计划（2026）'!$A:$A&amp;'[3]产值及收款计划（2026）'!$B:$B,'[3]产值及收款计划（2026）'!CL:CL)</f>
        <v>0</v>
      </c>
      <c r="DE364" s="235" cm="1">
        <f t="array" ref="DE364">_xlfn.XLOOKUP($A364&amp;$B364,'[3]产值及收款计划（2026）'!$A:$A&amp;'[3]产值及收款计划（2026）'!$B:$B,'[3]产值及收款计划（2026）'!DA:DA)</f>
        <v>0</v>
      </c>
      <c r="DF364" s="235" cm="1">
        <f t="array" ref="DF364">_xlfn.XLOOKUP($A364&amp;$B364,'[3]产值及收款计划（2026）'!$A:$A&amp;'[3]产值及收款计划（2026）'!$B:$B,'[3]产值及收款计划（2026）'!DB:DB)</f>
        <v>0</v>
      </c>
      <c r="DG364" s="235" cm="1">
        <f t="array" ref="DG364">_xlfn.XLOOKUP($A364&amp;$B364,'[3]产值及收款计划（2026）'!$A:$A&amp;'[3]产值及收款计划（2026）'!$B:$B,'[3]产值及收款计划（2026）'!DC:DC)</f>
        <v>0</v>
      </c>
      <c r="DH364" s="235" cm="1">
        <f t="array" ref="DH364">_xlfn.XLOOKUP($A364&amp;$B364,'[3]产值及收款计划（2026）'!$A:$A&amp;'[3]产值及收款计划（2026）'!$B:$B,'[3]产值及收款计划（2026）'!DD:DD)</f>
        <v>0</v>
      </c>
      <c r="DI364" s="235" cm="1">
        <f t="array" ref="DI364">_xlfn.XLOOKUP($A364&amp;$B364,'[3]产值及收款计划（2026）'!$A:$A&amp;'[3]产值及收款计划（2026）'!$B:$B,'[3]产值及收款计划（2026）'!DE:DE)</f>
        <v>0</v>
      </c>
      <c r="DJ364" s="235" cm="1">
        <f t="array" ref="DJ364">_xlfn.XLOOKUP($A364&amp;$B364,'[3]产值及收款计划（2026）'!$A:$A&amp;'[3]产值及收款计划（2026）'!$B:$B,'[3]产值及收款计划（2026）'!DF:DF)</f>
        <v>0</v>
      </c>
      <c r="DK364" s="235" cm="1">
        <f t="array" ref="DK364">_xlfn.XLOOKUP($A364&amp;$B364,'[3]产值及收款计划（2026）'!$A:$A&amp;'[3]产值及收款计划（2026）'!$B:$B,'[3]产值及收款计划（2026）'!DG:DG)</f>
        <v>0</v>
      </c>
      <c r="DL364" s="235" cm="1">
        <f t="array" ref="DL364">_xlfn.XLOOKUP($A364&amp;$B364,'[3]产值及收款计划（2026）'!$A:$A&amp;'[3]产值及收款计划（2026）'!$B:$B,'[3]产值及收款计划（2026）'!DH:DH)</f>
        <v>0</v>
      </c>
      <c r="DM364" s="235" cm="1">
        <f t="array" ref="DM364">_xlfn.XLOOKUP($A364&amp;$B364,'[3]产值及收款计划（2026）'!$A:$A&amp;'[3]产值及收款计划（2026）'!$B:$B,'[3]产值及收款计划（2026）'!DI:DI)</f>
        <v>0</v>
      </c>
      <c r="DN364" s="235" cm="1">
        <f t="array" ref="DN364">_xlfn.XLOOKUP($A364&amp;$B364,'[3]产值及收款计划（2026）'!$A:$A&amp;'[3]产值及收款计划（2026）'!$B:$B,'[3]产值及收款计划（2026）'!DJ:DJ)</f>
        <v>0</v>
      </c>
      <c r="DO364" s="235" cm="1">
        <f t="array" ref="DO364">_xlfn.XLOOKUP($A364&amp;$B364,'[3]产值及收款计划（2026）'!$A:$A&amp;'[3]产值及收款计划（2026）'!$B:$B,'[3]产值及收款计划（2026）'!DK:DK)</f>
        <v>0</v>
      </c>
      <c r="DP364" s="235" cm="1">
        <f t="array" ref="DP364">_xlfn.XLOOKUP($A364&amp;$B364,'[3]产值及收款计划（2026）'!$A:$A&amp;'[3]产值及收款计划（2026）'!$B:$B,'[3]产值及收款计划（2026）'!DL:DL)</f>
        <v>0</v>
      </c>
      <c r="DQ364" s="243"/>
      <c r="DR364" s="229"/>
    </row>
    <row r="365" ht="20.25" spans="1:122">
      <c r="A365" s="247"/>
      <c r="B365" s="247"/>
      <c r="C365" s="248"/>
      <c r="D365" s="252"/>
      <c r="E365" s="253"/>
      <c r="F365" s="253"/>
      <c r="G365" s="253"/>
      <c r="H365" s="253"/>
      <c r="I365" s="254"/>
      <c r="J365" s="255"/>
      <c r="K365" s="253"/>
      <c r="L365" s="253"/>
      <c r="M365" s="253"/>
      <c r="N365" s="253"/>
      <c r="O365" s="253"/>
      <c r="P365" s="252"/>
      <c r="Q365" s="253"/>
      <c r="R365" s="253"/>
      <c r="S365" s="253"/>
      <c r="T365" s="253"/>
      <c r="U365" s="253"/>
      <c r="V365" s="253"/>
      <c r="W365" s="253"/>
      <c r="X365" s="253"/>
      <c r="Y365" s="253"/>
      <c r="Z365" s="253"/>
      <c r="AA365" s="253"/>
      <c r="AB365" s="253"/>
      <c r="AC365" s="253"/>
      <c r="AD365" s="253"/>
      <c r="AE365" s="253"/>
      <c r="AF365" s="253"/>
      <c r="AG365" s="253"/>
      <c r="AH365" s="253"/>
      <c r="AI365" s="253"/>
      <c r="AJ365" s="253"/>
      <c r="AK365" s="253"/>
      <c r="AL365" s="253"/>
      <c r="AM365" s="242" cm="1">
        <f t="array" ref="AM365">_xlfn.LET(_xlpm.勾选月份状态数组,TRANSPOSE('PPT(12-15页）-TOP10'!$A$3:$A$14),_xlpm.选择数据区,IF('PPT(12-15页）-TOP10'!$E$3="收款",$BA365:$BL365,$AA365:$AL365),SUM(_xlfn._xlws.FILTER(_xlpm.选择数据区,_xlpm.勾选月份状态数组,"")))</f>
        <v>0</v>
      </c>
      <c r="AN365" s="253"/>
      <c r="AO365" s="253"/>
      <c r="AP365" s="253"/>
      <c r="AQ365" s="253"/>
      <c r="AR365" s="253"/>
      <c r="AS365" s="253"/>
      <c r="AT365" s="253"/>
      <c r="AU365" s="253"/>
      <c r="AV365" s="253"/>
      <c r="AW365" s="253"/>
      <c r="AX365" s="253"/>
      <c r="AY365" s="253"/>
      <c r="AZ365" s="253"/>
      <c r="BA365" s="253"/>
      <c r="BB365" s="253"/>
      <c r="BC365" s="253"/>
      <c r="BD365" s="253"/>
      <c r="BE365" s="253"/>
      <c r="BF365" s="253"/>
      <c r="BG365" s="253"/>
      <c r="BH365" s="253"/>
      <c r="BI365" s="253"/>
      <c r="BJ365" s="253"/>
      <c r="BK365" s="253"/>
      <c r="BL365" s="253"/>
      <c r="BM365" s="253"/>
      <c r="BN365" s="253"/>
      <c r="BO365" s="253"/>
      <c r="BP365" s="253"/>
      <c r="BQ365" s="253"/>
      <c r="BR365" s="253"/>
      <c r="BS365" s="253"/>
      <c r="BT365" s="253"/>
      <c r="BU365" s="252"/>
      <c r="BV365" s="253"/>
      <c r="DQ365" s="243"/>
      <c r="DR365" s="229"/>
    </row>
    <row r="366" ht="20.25" spans="1:122">
      <c r="A366" s="233">
        <f t="shared" ref="A366:A379" si="23">A365+1</f>
        <v>1</v>
      </c>
      <c r="B366" s="233" t="s">
        <v>29</v>
      </c>
      <c r="C366" s="234" t="str" cm="1">
        <f t="array" ref="C366">_xlfn.XLOOKUP($A366&amp;$B366,'[5]产值及收款计划（2026）'!$A:$A&amp;'[5]产值及收款计划（2026）'!$B:$B,'[5]产值及收款计划（2026）'!C:C)</f>
        <v>SJHT2019121800148</v>
      </c>
      <c r="D366" s="234" t="str" cm="1">
        <f t="array" ref="D366">_xlfn.XLOOKUP($A366&amp;$B366,'[5]产值及收款计划（2026）'!$A:$A&amp;'[5]产值及收款计划（2026）'!$B:$B,'[5]产值及收款计划（2026）'!D:D)</f>
        <v>深圳市建设行业综合管理平台项目软件开发服务合同</v>
      </c>
      <c r="E366" s="235" cm="1">
        <f t="array" ref="E366">_xlfn.XLOOKUP($A366&amp;$B366,'[5]产值及收款计划（2026）'!$A:$A&amp;'[5]产值及收款计划（2026）'!$B:$B,'[5]产值及收款计划（2026）'!E:E)</f>
        <v>347</v>
      </c>
      <c r="F366" s="235" cm="1">
        <f t="array" ref="F366">_xlfn.XLOOKUP($A366&amp;$B366,'[5]产值及收款计划（2026）'!$A:$A&amp;'[5]产值及收款计划（2026）'!$B:$B,'[5]产值及收款计划（2026）'!F:F)</f>
        <v>347</v>
      </c>
      <c r="G366" s="235" t="e" cm="1">
        <f t="array" ref="G366">_xlfn.XLOOKUP($A366&amp;$B366,'[5]产值及收款计划（2026）'!$A:$A&amp;'[5]产值及收款计划（2026）'!$B:$B,'[5]产值及收款计划（2026）'!G:G)</f>
        <v>#REF!</v>
      </c>
      <c r="H366" s="235" cm="1">
        <f t="array" ref="H366">_xlfn.XLOOKUP($A366&amp;$B366,'[5]产值及收款计划（2026）'!$A:$A&amp;'[5]产值及收款计划（2026）'!$B:$B,'[5]产值及收款计划（2026）'!H:H)</f>
        <v>259.6</v>
      </c>
      <c r="I366" s="236" cm="1">
        <f t="array" ref="I366">_xlfn.XLOOKUP($A366&amp;$B366,'[5]产值及收款计划（2026）'!$A:$A&amp;'[5]产值及收款计划（2026）'!$B:$B,'[5]产值及收款计划（2026）'!I:I)</f>
        <v>0.748126801152738</v>
      </c>
      <c r="J366" s="235" cm="1">
        <f t="array" ref="J366">_xlfn.XLOOKUP($A366&amp;$B366,'[5]产值及收款计划（2026）'!$A:$A&amp;'[5]产值及收款计划（2026）'!$B:$B,'[5]产值及收款计划（2026）'!J:J)</f>
        <v>0.06</v>
      </c>
      <c r="K366" s="235" t="e" cm="1">
        <f t="array" ref="K366">_xlfn.XLOOKUP($A366&amp;$B366,'[5]产值及收款计划（2026）'!$A:$A&amp;'[5]产值及收款计划（2026）'!$B:$B,'[5]产值及收款计划（2026）'!K:K)</f>
        <v>#REF!</v>
      </c>
      <c r="L366" s="235" t="e" cm="1">
        <f t="array" ref="L366">_xlfn.XLOOKUP($A366&amp;$B366,'[5]产值及收款计划（2026）'!$A:$A&amp;'[5]产值及收款计划（2026）'!$B:$B,'[5]产值及收款计划（2026）'!L:L)</f>
        <v>#REF!</v>
      </c>
      <c r="M366" s="235" t="str" cm="1">
        <f t="array" ref="M366">_xlfn.XLOOKUP($A366&amp;$B366,'[5]产值及收款计划（2026）'!$A:$A&amp;'[5]产值及收款计划（2026）'!$B:$B,'[5]产值及收款计划（2026）'!M:M)</f>
        <v>主导</v>
      </c>
      <c r="N366" s="235" cm="1">
        <f t="array" ref="N366">_xlfn.XLOOKUP($A366&amp;$B366,'[5]产值及收款计划（2026）'!$A:$A&amp;'[5]产值及收款计划（2026）'!$B:$B,'[5]产值及收款计划（2026）'!N:N)</f>
        <v>0</v>
      </c>
      <c r="O366" s="235" t="str" cm="1">
        <f t="array" ref="O366">_xlfn.XLOOKUP($A366&amp;$B366,'[5]产值及收款计划（2026）'!$A:$A&amp;'[5]产值及收款计划（2026）'!$B:$B,'[5]产值及收款计划（2026）'!O:O)</f>
        <v>杜江</v>
      </c>
      <c r="P366" s="234" t="str" cm="1">
        <f t="array" ref="P366">_xlfn.XLOOKUP($A366&amp;$B366,'[5]产值及收款计划（2026）'!$A:$A&amp;'[5]产值及收款计划（2026）'!$B:$B,'[5]产值及收款计划（2026）'!P:P)</f>
        <v>过往已完结</v>
      </c>
      <c r="Q366" s="235" t="e" cm="1">
        <f t="array" ref="Q366">_xlfn.XLOOKUP($A366&amp;$B366,'[5]产值及收款计划（2026）'!$A:$A&amp;'[5]产值及收款计划（2026）'!$B:$B,'[5]产值及收款计划（2026）'!Q:Q)</f>
        <v>#REF!</v>
      </c>
      <c r="R366" s="235" t="e" cm="1">
        <f t="array" ref="R366">_xlfn.XLOOKUP($A366&amp;$B366,'[5]产值及收款计划（2026）'!$A:$A&amp;'[5]产值及收款计划（2026）'!$B:$B,'[5]产值及收款计划（2026）'!R:R)</f>
        <v>#REF!</v>
      </c>
      <c r="S366" s="235" t="e" cm="1">
        <f t="array" ref="S366">_xlfn.XLOOKUP($A366&amp;$B366,'[5]产值及收款计划（2026）'!$A:$A&amp;'[5]产值及收款计划（2026）'!$B:$B,'[5]产值及收款计划（2026）'!S:S)</f>
        <v>#REF!</v>
      </c>
      <c r="T366" s="235" cm="1">
        <f t="array" ref="T366">_xlfn.XLOOKUP($A366&amp;$B366,'[5]产值及收款计划（2026）'!$A:$A&amp;'[5]产值及收款计划（2026）'!$B:$B,'[5]产值及收款计划（2026）'!T:T)</f>
        <v>347</v>
      </c>
      <c r="U366" s="235" cm="1">
        <f t="array" ref="U366">_xlfn.XLOOKUP($A366&amp;$B366,'[5]产值及收款计划（2026）'!$A:$A&amp;'[5]产值及收款计划（2026）'!$B:$B,'[5]产值及收款计划（2026）'!U:U)</f>
        <v>0</v>
      </c>
      <c r="V366" s="235" cm="1">
        <f t="array" ref="V366">_xlfn.XLOOKUP($A366&amp;$B366,'[5]产值及收款计划（2026）'!$A:$A&amp;'[5]产值及收款计划（2026）'!$B:$B,'[5]产值及收款计划（2026）'!V:V)</f>
        <v>0</v>
      </c>
      <c r="W366" s="235" t="e" cm="1">
        <f t="array" ref="W366">_xlfn.XLOOKUP($A366&amp;$B366,'[5]产值及收款计划（2026）'!$A:$A&amp;'[5]产值及收款计划（2026）'!$B:$B,'[5]产值及收款计划（2026）'!W:W)</f>
        <v>#REF!</v>
      </c>
      <c r="X366" s="235" t="e" cm="1">
        <f t="array" ref="X366">_xlfn.XLOOKUP($A366&amp;$B366,'[5]产值及收款计划（2026）'!$A:$A&amp;'[5]产值及收款计划（2026）'!$B:$B,'[5]产值及收款计划（2026）'!X:X)</f>
        <v>#REF!</v>
      </c>
      <c r="Y366" s="235" t="e" cm="1">
        <f t="array" ref="Y366">_xlfn.XLOOKUP($A366&amp;$B366,'[5]产值及收款计划（2026）'!$A:$A&amp;'[5]产值及收款计划（2026）'!$B:$B,'[5]产值及收款计划（2026）'!Y:Y)</f>
        <v>#REF!</v>
      </c>
      <c r="Z366" s="235" t="e" cm="1">
        <f t="array" ref="Z366">_xlfn.XLOOKUP($A366&amp;$B366,'[5]产值及收款计划（2026）'!$A:$A&amp;'[5]产值及收款计划（2026）'!$B:$B,'[5]产值及收款计划（2026）'!Z:Z)</f>
        <v>#REF!</v>
      </c>
      <c r="AA366" s="235" cm="1">
        <f t="array" ref="AA366">_xlfn.XLOOKUP($A366&amp;$B366,'[5]产值及收款计划（2026）'!$A:$A&amp;'[5]产值及收款计划（2026）'!$B:$B,'[5]产值及收款计划（2026）'!AA:AA)</f>
        <v>0</v>
      </c>
      <c r="AB366" s="235" cm="1">
        <f t="array" ref="AB366">_xlfn.XLOOKUP($A366&amp;$B366,'[5]产值及收款计划（2026）'!$A:$A&amp;'[5]产值及收款计划（2026）'!$B:$B,'[5]产值及收款计划（2026）'!AB:AB)</f>
        <v>0</v>
      </c>
      <c r="AC366" s="235" cm="1">
        <f t="array" ref="AC366">_xlfn.XLOOKUP($A366&amp;$B366,'[5]产值及收款计划（2026）'!$A:$A&amp;'[5]产值及收款计划（2026）'!$B:$B,'[5]产值及收款计划（2026）'!AC:AC)</f>
        <v>0</v>
      </c>
      <c r="AD366" s="235" cm="1">
        <f t="array" ref="AD366">_xlfn.XLOOKUP($A366&amp;$B366,'[5]产值及收款计划（2026）'!$A:$A&amp;'[5]产值及收款计划（2026）'!$B:$B,'[5]产值及收款计划（2026）'!AD:AD)</f>
        <v>0</v>
      </c>
      <c r="AE366" s="235" cm="1">
        <f t="array" ref="AE366">_xlfn.XLOOKUP($A366&amp;$B366,'[5]产值及收款计划（2026）'!$A:$A&amp;'[5]产值及收款计划（2026）'!$B:$B,'[5]产值及收款计划（2026）'!AE:AE)</f>
        <v>0</v>
      </c>
      <c r="AF366" s="235" cm="1">
        <f t="array" ref="AF366">_xlfn.XLOOKUP($A366&amp;$B366,'[5]产值及收款计划（2026）'!$A:$A&amp;'[5]产值及收款计划（2026）'!$B:$B,'[5]产值及收款计划（2026）'!AF:AF)</f>
        <v>0</v>
      </c>
      <c r="AG366" s="235" cm="1">
        <f t="array" ref="AG366">_xlfn.XLOOKUP($A366&amp;$B366,'[5]产值及收款计划（2026）'!$A:$A&amp;'[5]产值及收款计划（2026）'!$B:$B,'[5]产值及收款计划（2026）'!AG:AG)</f>
        <v>0</v>
      </c>
      <c r="AH366" s="235" cm="1">
        <f t="array" ref="AH366">_xlfn.XLOOKUP($A366&amp;$B366,'[5]产值及收款计划（2026）'!$A:$A&amp;'[5]产值及收款计划（2026）'!$B:$B,'[5]产值及收款计划（2026）'!AH:AH)</f>
        <v>0</v>
      </c>
      <c r="AI366" s="235" cm="1">
        <f t="array" ref="AI366">_xlfn.XLOOKUP($A366&amp;$B366,'[5]产值及收款计划（2026）'!$A:$A&amp;'[5]产值及收款计划（2026）'!$B:$B,'[5]产值及收款计划（2026）'!AI:AI)</f>
        <v>0</v>
      </c>
      <c r="AJ366" s="235" cm="1">
        <f t="array" ref="AJ366">_xlfn.XLOOKUP($A366&amp;$B366,'[5]产值及收款计划（2026）'!$A:$A&amp;'[5]产值及收款计划（2026）'!$B:$B,'[5]产值及收款计划（2026）'!AJ:AJ)</f>
        <v>0</v>
      </c>
      <c r="AK366" s="235" cm="1">
        <f t="array" ref="AK366">_xlfn.XLOOKUP($A366&amp;$B366,'[5]产值及收款计划（2026）'!$A:$A&amp;'[5]产值及收款计划（2026）'!$B:$B,'[5]产值及收款计划（2026）'!AK:AK)</f>
        <v>0</v>
      </c>
      <c r="AL366" s="235" cm="1">
        <f t="array" ref="AL366">_xlfn.XLOOKUP($A366&amp;$B366,'[5]产值及收款计划（2026）'!$A:$A&amp;'[5]产值及收款计划（2026）'!$B:$B,'[5]产值及收款计划（2026）'!AL:AL)</f>
        <v>0</v>
      </c>
      <c r="AM366" s="242" cm="1">
        <f t="array" ref="AM366">_xlfn.LET(_xlpm.勾选月份状态数组,TRANSPOSE('PPT(12-15页）-TOP10'!$A$3:$A$14),_xlpm.选择数据区,IF('PPT(12-15页）-TOP10'!$E$3="收款",$BA366:$BL366,$AA366:$AL366),SUM(_xlfn._xlws.FILTER(_xlpm.选择数据区,_xlpm.勾选月份状态数组,"")))</f>
        <v>0</v>
      </c>
      <c r="AN366" s="235" t="e">
        <f>_xlfn.XLOOKUP($C366,应收未收表!$T:$T,应收未收表!AA:AA)</f>
        <v>#N/A</v>
      </c>
      <c r="AO366" s="235" t="e">
        <f>_xlfn.XLOOKUP($C366,应收未收表!$T:$T,应收未收表!AB:AB)</f>
        <v>#N/A</v>
      </c>
      <c r="AP366" s="235" t="e">
        <f>_xlfn.XLOOKUP($C366,应收未收表!$T:$T,应收未收表!AC:AC)</f>
        <v>#N/A</v>
      </c>
      <c r="AQ366" s="235" t="e">
        <f>_xlfn.XLOOKUP($C366,应收未收表!$T:$T,应收未收表!AE:AE)</f>
        <v>#N/A</v>
      </c>
      <c r="AR366" s="235" t="e">
        <f>_xlfn.XLOOKUP($C366,应收未收表!$T:$T,应收未收表!AF:AF)</f>
        <v>#N/A</v>
      </c>
      <c r="AS366" s="235" t="e" cm="1">
        <f t="array" ref="AS366">_xlfn.XLOOKUP($A366&amp;$B366,'[5]产值及收款计划（2026）'!$A:$A&amp;'[5]产值及收款计划（2026）'!$B:$B,'[5]产值及收款计划（2026）'!AS:AS)</f>
        <v>#REF!</v>
      </c>
      <c r="AT366" s="235" t="e" cm="1">
        <f t="array" ref="AT366">_xlfn.XLOOKUP($A366&amp;$B366,'[5]产值及收款计划（2026）'!$A:$A&amp;'[5]产值及收款计划（2026）'!$B:$B,'[5]产值及收款计划（2026）'!AT:AT)</f>
        <v>#REF!</v>
      </c>
      <c r="AU366" s="235" t="e" cm="1">
        <f t="array" ref="AU366">_xlfn.XLOOKUP($A366&amp;$B366,'[5]产值及收款计划（2026）'!$A:$A&amp;'[5]产值及收款计划（2026）'!$B:$B,'[5]产值及收款计划（2026）'!AU:AU)</f>
        <v>#REF!</v>
      </c>
      <c r="AV366" s="235" t="e" cm="1">
        <f t="array" ref="AV366">_xlfn.XLOOKUP($A366&amp;$B366,'[5]产值及收款计划（2026）'!$A:$A&amp;'[5]产值及收款计划（2026）'!$B:$B,'[5]产值及收款计划（2026）'!AV:AV)</f>
        <v>#REF!</v>
      </c>
      <c r="AW366" s="235" cm="1">
        <f t="array" ref="AW366">_xlfn.XLOOKUP($A366&amp;$B366,'[5]产值及收款计划（2026）'!$A:$A&amp;'[5]产值及收款计划（2026）'!$B:$B,'[5]产值及收款计划（2026）'!AW:AW)</f>
        <v>104.1</v>
      </c>
      <c r="AX366" s="235" cm="1">
        <f t="array" ref="AX366">_xlfn.XLOOKUP($A366&amp;$B366,'[5]产值及收款计划（2026）'!$A:$A&amp;'[5]产值及收款计划（2026）'!$B:$B,'[5]产值及收款计划（2026）'!AX:AX)</f>
        <v>0</v>
      </c>
      <c r="AY366" s="235" cm="1">
        <f t="array" ref="AY366">_xlfn.XLOOKUP($A366&amp;$B366,'[5]产值及收款计划（2026）'!$A:$A&amp;'[5]产值及收款计划（2026）'!$B:$B,'[5]产值及收款计划（2026）'!AY:AY)</f>
        <v>242.9</v>
      </c>
      <c r="AZ366" s="235" cm="1">
        <f t="array" ref="AZ366">_xlfn.XLOOKUP($A366&amp;$B366,'[5]产值及收款计划（2026）'!$A:$A&amp;'[5]产值及收款计划（2026）'!$B:$B,'[5]产值及收款计划（2026）'!AZ:AZ)</f>
        <v>242.9</v>
      </c>
      <c r="BA366" s="235" t="e" cm="1">
        <f t="array" ref="BA366">_xlfn.XLOOKUP($A366&amp;$B366,'[5]产值及收款计划（2026）'!$A:$A&amp;'[5]产值及收款计划（2026）'!$B:$B,'[5]产值及收款计划（2026）'!BA:BA)</f>
        <v>#REF!</v>
      </c>
      <c r="BB366" s="235" t="e" cm="1">
        <f t="array" ref="BB366">_xlfn.XLOOKUP($A366&amp;$B366,'[5]产值及收款计划（2026）'!$A:$A&amp;'[5]产值及收款计划（2026）'!$B:$B,'[5]产值及收款计划（2026）'!BB:BB)</f>
        <v>#REF!</v>
      </c>
      <c r="BC366" s="235" t="e" cm="1">
        <f t="array" ref="BC366">_xlfn.XLOOKUP($A366&amp;$B366,'[5]产值及收款计划（2026）'!$A:$A&amp;'[5]产值及收款计划（2026）'!$B:$B,'[5]产值及收款计划（2026）'!BC:BC)</f>
        <v>#REF!</v>
      </c>
      <c r="BD366" s="235" t="e" cm="1">
        <f t="array" ref="BD366">_xlfn.XLOOKUP($A366&amp;$B366,'[5]产值及收款计划（2026）'!$A:$A&amp;'[5]产值及收款计划（2026）'!$B:$B,'[5]产值及收款计划（2026）'!BD:BD)</f>
        <v>#REF!</v>
      </c>
      <c r="BE366" s="235" t="e" cm="1">
        <f t="array" ref="BE366">_xlfn.XLOOKUP($A366&amp;$B366,'[5]产值及收款计划（2026）'!$A:$A&amp;'[5]产值及收款计划（2026）'!$B:$B,'[5]产值及收款计划（2026）'!BE:BE)</f>
        <v>#REF!</v>
      </c>
      <c r="BF366" s="235" t="e" cm="1">
        <f t="array" ref="BF366">_xlfn.XLOOKUP($A366&amp;$B366,'[5]产值及收款计划（2026）'!$A:$A&amp;'[5]产值及收款计划（2026）'!$B:$B,'[5]产值及收款计划（2026）'!BF:BF)</f>
        <v>#REF!</v>
      </c>
      <c r="BG366" s="235" t="e" cm="1">
        <f t="array" ref="BG366">_xlfn.XLOOKUP($A366&amp;$B366,'[5]产值及收款计划（2026）'!$A:$A&amp;'[5]产值及收款计划（2026）'!$B:$B,'[5]产值及收款计划（2026）'!BG:BG)</f>
        <v>#REF!</v>
      </c>
      <c r="BH366" s="235" t="e" cm="1">
        <f t="array" ref="BH366">_xlfn.XLOOKUP($A366&amp;$B366,'[5]产值及收款计划（2026）'!$A:$A&amp;'[5]产值及收款计划（2026）'!$B:$B,'[5]产值及收款计划（2026）'!BH:BH)</f>
        <v>#REF!</v>
      </c>
      <c r="BI366" s="235" t="e" cm="1">
        <f t="array" ref="BI366">_xlfn.XLOOKUP($A366&amp;$B366,'[5]产值及收款计划（2026）'!$A:$A&amp;'[5]产值及收款计划（2026）'!$B:$B,'[5]产值及收款计划（2026）'!BI:BI)</f>
        <v>#REF!</v>
      </c>
      <c r="BJ366" s="235" t="e" cm="1">
        <f t="array" ref="BJ366">_xlfn.XLOOKUP($A366&amp;$B366,'[5]产值及收款计划（2026）'!$A:$A&amp;'[5]产值及收款计划（2026）'!$B:$B,'[5]产值及收款计划（2026）'!BJ:BJ)</f>
        <v>#REF!</v>
      </c>
      <c r="BK366" s="235" t="e" cm="1">
        <f t="array" ref="BK366">_xlfn.XLOOKUP($A366&amp;$B366,'[5]产值及收款计划（2026）'!$A:$A&amp;'[5]产值及收款计划（2026）'!$B:$B,'[5]产值及收款计划（2026）'!BK:BK)</f>
        <v>#REF!</v>
      </c>
      <c r="BL366" s="235" t="e" cm="1">
        <f t="array" ref="BL366">_xlfn.XLOOKUP($A366&amp;$B366,'[5]产值及收款计划（2026）'!$A:$A&amp;'[5]产值及收款计划（2026）'!$B:$B,'[5]产值及收款计划（2026）'!BL:BL)</f>
        <v>#REF!</v>
      </c>
      <c r="BM366" s="235"/>
      <c r="BN366" s="235"/>
      <c r="BO366" s="235"/>
      <c r="BP366" s="235"/>
      <c r="BQ366" s="235" t="e">
        <f>_xlfn.XLOOKUP($C366,应收未收表!$AJ:$AJ,应收未收表!AK:AK)</f>
        <v>#N/A</v>
      </c>
      <c r="BR366" s="235" t="e">
        <f>_xlfn.XLOOKUP($C366,应收未收表!$AJ:$AJ,应收未收表!AL:AL)</f>
        <v>#N/A</v>
      </c>
      <c r="BS366" s="235" t="e">
        <f>_xlfn.XLOOKUP($C366,应收未收表!$AJ:$AJ,应收未收表!AM:AM)</f>
        <v>#N/A</v>
      </c>
      <c r="BT366" s="235" t="e">
        <f>_xlfn.XLOOKUP($C366,应收未收表!$AJ:$AJ,应收未收表!AN:AN)</f>
        <v>#N/A</v>
      </c>
      <c r="BU366" s="234" t="str" cm="1">
        <f t="array" ref="BU366">_xlfn.XLOOKUP($A366&amp;$B366,'[5]产值及收款计划（2026）'!$A:$A&amp;'[5]产值及收款计划（2026）'!$B:$B,'[5]产值及收款计划（2026）'!BQ:BQ)</f>
        <v>深圳市城市公共安全技术研究院有限公司</v>
      </c>
      <c r="BV366" s="235" t="e" cm="1">
        <f t="array" ref="BV366">_xlfn.XLOOKUP($A366&amp;$B366,'[5]产值及收款计划（2026）'!$A:$A&amp;'[5]产值及收款计划（2026）'!$B:$B,'[5]产值及收款计划（2026）'!BR:BR)</f>
        <v>#REF!</v>
      </c>
      <c r="CE366" s="235" cm="1">
        <f t="array" ref="CE366">_xlfn.XLOOKUP($A366&amp;$B366,'[5]产值及收款计划（2026）'!$A:$A&amp;'[5]产值及收款计划（2026）'!$B:$B,'[5]产值及收款计划（2026）'!CA:CA)</f>
        <v>0</v>
      </c>
      <c r="CF366" s="235" cm="1">
        <f t="array" ref="CF366">_xlfn.XLOOKUP($A366&amp;$B366,'[5]产值及收款计划（2026）'!$A:$A&amp;'[5]产值及收款计划（2026）'!$B:$B,'[5]产值及收款计划（2026）'!CB:CB)</f>
        <v>0</v>
      </c>
      <c r="CG366" s="235" cm="1">
        <f t="array" ref="CG366">_xlfn.XLOOKUP($A366&amp;$B366,'[5]产值及收款计划（2026）'!$A:$A&amp;'[5]产值及收款计划（2026）'!$B:$B,'[5]产值及收款计划（2026）'!CC:CC)</f>
        <v>0</v>
      </c>
      <c r="CH366" s="235" cm="1">
        <f t="array" ref="CH366">_xlfn.XLOOKUP($A366&amp;$B366,'[5]产值及收款计划（2026）'!$A:$A&amp;'[5]产值及收款计划（2026）'!$B:$B,'[5]产值及收款计划（2026）'!CD:CD)</f>
        <v>0</v>
      </c>
      <c r="CI366" s="235" cm="1">
        <f t="array" ref="CI366">_xlfn.XLOOKUP($A366&amp;$B366,'[5]产值及收款计划（2026）'!$A:$A&amp;'[5]产值及收款计划（2026）'!$B:$B,'[5]产值及收款计划（2026）'!CE:CE)</f>
        <v>0</v>
      </c>
      <c r="CJ366" s="235" cm="1">
        <f t="array" ref="CJ366">_xlfn.XLOOKUP($A366&amp;$B366,'[5]产值及收款计划（2026）'!$A:$A&amp;'[5]产值及收款计划（2026）'!$B:$B,'[5]产值及收款计划（2026）'!CF:CF)</f>
        <v>0</v>
      </c>
      <c r="CK366" s="235" cm="1">
        <f t="array" ref="CK366">_xlfn.XLOOKUP($A366&amp;$B366,'[5]产值及收款计划（2026）'!$A:$A&amp;'[5]产值及收款计划（2026）'!$B:$B,'[5]产值及收款计划（2026）'!CG:CG)</f>
        <v>0</v>
      </c>
      <c r="CL366" s="235" cm="1">
        <f t="array" ref="CL366">_xlfn.XLOOKUP($A366&amp;$B366,'[5]产值及收款计划（2026）'!$A:$A&amp;'[5]产值及收款计划（2026）'!$B:$B,'[5]产值及收款计划（2026）'!CH:CH)</f>
        <v>0</v>
      </c>
      <c r="CM366" s="235" cm="1">
        <f t="array" ref="CM366">_xlfn.XLOOKUP($A366&amp;$B366,'[5]产值及收款计划（2026）'!$A:$A&amp;'[5]产值及收款计划（2026）'!$B:$B,'[5]产值及收款计划（2026）'!CI:CI)</f>
        <v>0</v>
      </c>
      <c r="CN366" s="235" cm="1">
        <f t="array" ref="CN366">_xlfn.XLOOKUP($A366&amp;$B366,'[5]产值及收款计划（2026）'!$A:$A&amp;'[5]产值及收款计划（2026）'!$B:$B,'[5]产值及收款计划（2026）'!CJ:CJ)</f>
        <v>0</v>
      </c>
      <c r="CO366" s="235" cm="1">
        <f t="array" ref="CO366">_xlfn.XLOOKUP($A366&amp;$B366,'[5]产值及收款计划（2026）'!$A:$A&amp;'[5]产值及收款计划（2026）'!$B:$B,'[5]产值及收款计划（2026）'!CK:CK)</f>
        <v>0</v>
      </c>
      <c r="CP366" s="235" cm="1">
        <f t="array" ref="CP366">_xlfn.XLOOKUP($A366&amp;$B366,'[5]产值及收款计划（2026）'!$A:$A&amp;'[5]产值及收款计划（2026）'!$B:$B,'[5]产值及收款计划（2026）'!CL:CL)</f>
        <v>0</v>
      </c>
      <c r="DE366" s="235" cm="1">
        <f t="array" ref="DE366">_xlfn.XLOOKUP($A366&amp;$B366,'[5]产值及收款计划（2026）'!$A:$A&amp;'[5]产值及收款计划（2026）'!$B:$B,'[5]产值及收款计划（2026）'!DA:DA)</f>
        <v>0</v>
      </c>
      <c r="DF366" s="235" cm="1">
        <f t="array" ref="DF366">_xlfn.XLOOKUP($A366&amp;$B366,'[5]产值及收款计划（2026）'!$A:$A&amp;'[5]产值及收款计划（2026）'!$B:$B,'[5]产值及收款计划（2026）'!DB:DB)</f>
        <v>0</v>
      </c>
      <c r="DG366" s="235" cm="1">
        <f t="array" ref="DG366">_xlfn.XLOOKUP($A366&amp;$B366,'[5]产值及收款计划（2026）'!$A:$A&amp;'[5]产值及收款计划（2026）'!$B:$B,'[5]产值及收款计划（2026）'!DC:DC)</f>
        <v>0</v>
      </c>
      <c r="DH366" s="235" cm="1">
        <f t="array" ref="DH366">_xlfn.XLOOKUP($A366&amp;$B366,'[5]产值及收款计划（2026）'!$A:$A&amp;'[5]产值及收款计划（2026）'!$B:$B,'[5]产值及收款计划（2026）'!DD:DD)</f>
        <v>0</v>
      </c>
      <c r="DI366" s="235" cm="1">
        <f t="array" ref="DI366">_xlfn.XLOOKUP($A366&amp;$B366,'[5]产值及收款计划（2026）'!$A:$A&amp;'[5]产值及收款计划（2026）'!$B:$B,'[5]产值及收款计划（2026）'!DE:DE)</f>
        <v>0</v>
      </c>
      <c r="DJ366" s="235" cm="1">
        <f t="array" ref="DJ366">_xlfn.XLOOKUP($A366&amp;$B366,'[5]产值及收款计划（2026）'!$A:$A&amp;'[5]产值及收款计划（2026）'!$B:$B,'[5]产值及收款计划（2026）'!DF:DF)</f>
        <v>0</v>
      </c>
      <c r="DK366" s="235" cm="1">
        <f t="array" ref="DK366">_xlfn.XLOOKUP($A366&amp;$B366,'[5]产值及收款计划（2026）'!$A:$A&amp;'[5]产值及收款计划（2026）'!$B:$B,'[5]产值及收款计划（2026）'!DG:DG)</f>
        <v>0</v>
      </c>
      <c r="DL366" s="235" cm="1">
        <f t="array" ref="DL366">_xlfn.XLOOKUP($A366&amp;$B366,'[5]产值及收款计划（2026）'!$A:$A&amp;'[5]产值及收款计划（2026）'!$B:$B,'[5]产值及收款计划（2026）'!DH:DH)</f>
        <v>0</v>
      </c>
      <c r="DM366" s="235" cm="1">
        <f t="array" ref="DM366">_xlfn.XLOOKUP($A366&amp;$B366,'[5]产值及收款计划（2026）'!$A:$A&amp;'[5]产值及收款计划（2026）'!$B:$B,'[5]产值及收款计划（2026）'!DI:DI)</f>
        <v>0</v>
      </c>
      <c r="DN366" s="235" cm="1">
        <f t="array" ref="DN366">_xlfn.XLOOKUP($A366&amp;$B366,'[5]产值及收款计划（2026）'!$A:$A&amp;'[5]产值及收款计划（2026）'!$B:$B,'[5]产值及收款计划（2026）'!DJ:DJ)</f>
        <v>0</v>
      </c>
      <c r="DO366" s="235" cm="1">
        <f t="array" ref="DO366">_xlfn.XLOOKUP($A366&amp;$B366,'[5]产值及收款计划（2026）'!$A:$A&amp;'[5]产值及收款计划（2026）'!$B:$B,'[5]产值及收款计划（2026）'!DK:DK)</f>
        <v>0</v>
      </c>
      <c r="DP366" s="235" cm="1">
        <f t="array" ref="DP366">_xlfn.XLOOKUP($A366&amp;$B366,'[5]产值及收款计划（2026）'!$A:$A&amp;'[5]产值及收款计划（2026）'!$B:$B,'[5]产值及收款计划（2026）'!DL:DL)</f>
        <v>0</v>
      </c>
      <c r="DQ366" s="243"/>
      <c r="DR366" s="229"/>
    </row>
    <row r="367" ht="20.25" spans="1:122">
      <c r="A367" s="233">
        <f t="shared" si="23"/>
        <v>2</v>
      </c>
      <c r="B367" s="233" t="s">
        <v>29</v>
      </c>
      <c r="C367" s="234" t="str" cm="1">
        <f t="array" ref="C367">_xlfn.XLOOKUP($A367&amp;$B367,'[5]产值及收款计划（2026）'!$A:$A&amp;'[5]产值及收款计划（2026）'!$B:$B,'[5]产值及收款计划（2026）'!C:C)</f>
        <v>SJHT2019062400051</v>
      </c>
      <c r="D367" s="234" t="str" cm="1">
        <f t="array" ref="D367">_xlfn.XLOOKUP($A367&amp;$B367,'[5]产值及收款计划（2026）'!$A:$A&amp;'[5]产值及收款计划（2026）'!$B:$B,'[5]产值及收款计划（2026）'!D:D)</f>
        <v>南通市地铁一号线02标段中南土木龙门吊智慧监测服务合同</v>
      </c>
      <c r="E367" s="235" cm="1">
        <f t="array" ref="E367">_xlfn.XLOOKUP($A367&amp;$B367,'[5]产值及收款计划（2026）'!$A:$A&amp;'[5]产值及收款计划（2026）'!$B:$B,'[5]产值及收款计划（2026）'!E:E)</f>
        <v>5.5</v>
      </c>
      <c r="F367" s="235" cm="1">
        <f t="array" ref="F367">_xlfn.XLOOKUP($A367&amp;$B367,'[5]产值及收款计划（2026）'!$A:$A&amp;'[5]产值及收款计划（2026）'!$B:$B,'[5]产值及收款计划（2026）'!F:F)</f>
        <v>5.5</v>
      </c>
      <c r="G367" s="235" t="e" cm="1">
        <f t="array" ref="G367">_xlfn.XLOOKUP($A367&amp;$B367,'[5]产值及收款计划（2026）'!$A:$A&amp;'[5]产值及收款计划（2026）'!$B:$B,'[5]产值及收款计划（2026）'!G:G)</f>
        <v>#REF!</v>
      </c>
      <c r="H367" s="235" cm="1">
        <f t="array" ref="H367">_xlfn.XLOOKUP($A367&amp;$B367,'[5]产值及收款计划（2026）'!$A:$A&amp;'[5]产值及收款计划（2026）'!$B:$B,'[5]产值及收款计划（2026）'!H:H)</f>
        <v>0.55</v>
      </c>
      <c r="I367" s="236" cm="1">
        <f t="array" ref="I367">_xlfn.XLOOKUP($A367&amp;$B367,'[5]产值及收款计划（2026）'!$A:$A&amp;'[5]产值及收款计划（2026）'!$B:$B,'[5]产值及收款计划（2026）'!I:I)</f>
        <v>0.1</v>
      </c>
      <c r="J367" s="235" cm="1">
        <f t="array" ref="J367">_xlfn.XLOOKUP($A367&amp;$B367,'[5]产值及收款计划（2026）'!$A:$A&amp;'[5]产值及收款计划（2026）'!$B:$B,'[5]产值及收款计划（2026）'!J:J)</f>
        <v>0.13</v>
      </c>
      <c r="K367" s="235" t="e" cm="1">
        <f t="array" ref="K367">_xlfn.XLOOKUP($A367&amp;$B367,'[5]产值及收款计划（2026）'!$A:$A&amp;'[5]产值及收款计划（2026）'!$B:$B,'[5]产值及收款计划（2026）'!K:K)</f>
        <v>#REF!</v>
      </c>
      <c r="L367" s="235" t="e" cm="1">
        <f t="array" ref="L367">_xlfn.XLOOKUP($A367&amp;$B367,'[5]产值及收款计划（2026）'!$A:$A&amp;'[5]产值及收款计划（2026）'!$B:$B,'[5]产值及收款计划（2026）'!L:L)</f>
        <v>#REF!</v>
      </c>
      <c r="M367" s="235" t="str" cm="1">
        <f t="array" ref="M367">_xlfn.XLOOKUP($A367&amp;$B367,'[5]产值及收款计划（2026）'!$A:$A&amp;'[5]产值及收款计划（2026）'!$B:$B,'[5]产值及收款计划（2026）'!M:M)</f>
        <v>主导</v>
      </c>
      <c r="N367" s="235" cm="1">
        <f t="array" ref="N367">_xlfn.XLOOKUP($A367&amp;$B367,'[5]产值及收款计划（2026）'!$A:$A&amp;'[5]产值及收款计划（2026）'!$B:$B,'[5]产值及收款计划（2026）'!N:N)</f>
        <v>0</v>
      </c>
      <c r="O367" s="235" t="str" cm="1">
        <f t="array" ref="O367">_xlfn.XLOOKUP($A367&amp;$B367,'[5]产值及收款计划（2026）'!$A:$A&amp;'[5]产值及收款计划（2026）'!$B:$B,'[5]产值及收款计划（2026）'!O:O)</f>
        <v>明艳丽</v>
      </c>
      <c r="P367" s="234" t="str" cm="1">
        <f t="array" ref="P367">_xlfn.XLOOKUP($A367&amp;$B367,'[5]产值及收款计划（2026）'!$A:$A&amp;'[5]产值及收款计划（2026）'!$B:$B,'[5]产值及收款计划（2026）'!P:P)</f>
        <v>过往已完结</v>
      </c>
      <c r="Q367" s="235" t="e" cm="1">
        <f t="array" ref="Q367">_xlfn.XLOOKUP($A367&amp;$B367,'[5]产值及收款计划（2026）'!$A:$A&amp;'[5]产值及收款计划（2026）'!$B:$B,'[5]产值及收款计划（2026）'!Q:Q)</f>
        <v>#REF!</v>
      </c>
      <c r="R367" s="235" t="e" cm="1">
        <f t="array" ref="R367">_xlfn.XLOOKUP($A367&amp;$B367,'[5]产值及收款计划（2026）'!$A:$A&amp;'[5]产值及收款计划（2026）'!$B:$B,'[5]产值及收款计划（2026）'!R:R)</f>
        <v>#REF!</v>
      </c>
      <c r="S367" s="235" t="e" cm="1">
        <f t="array" ref="S367">_xlfn.XLOOKUP($A367&amp;$B367,'[5]产值及收款计划（2026）'!$A:$A&amp;'[5]产值及收款计划（2026）'!$B:$B,'[5]产值及收款计划（2026）'!S:S)</f>
        <v>#REF!</v>
      </c>
      <c r="T367" s="235" cm="1">
        <f t="array" ref="T367">_xlfn.XLOOKUP($A367&amp;$B367,'[5]产值及收款计划（2026）'!$A:$A&amp;'[5]产值及收款计划（2026）'!$B:$B,'[5]产值及收款计划（2026）'!T:T)</f>
        <v>5.5</v>
      </c>
      <c r="U367" s="235" cm="1">
        <f t="array" ref="U367">_xlfn.XLOOKUP($A367&amp;$B367,'[5]产值及收款计划（2026）'!$A:$A&amp;'[5]产值及收款计划（2026）'!$B:$B,'[5]产值及收款计划（2026）'!U:U)</f>
        <v>0</v>
      </c>
      <c r="V367" s="235" cm="1">
        <f t="array" ref="V367">_xlfn.XLOOKUP($A367&amp;$B367,'[5]产值及收款计划（2026）'!$A:$A&amp;'[5]产值及收款计划（2026）'!$B:$B,'[5]产值及收款计划（2026）'!V:V)</f>
        <v>0</v>
      </c>
      <c r="W367" s="235" t="e" cm="1">
        <f t="array" ref="W367">_xlfn.XLOOKUP($A367&amp;$B367,'[5]产值及收款计划（2026）'!$A:$A&amp;'[5]产值及收款计划（2026）'!$B:$B,'[5]产值及收款计划（2026）'!W:W)</f>
        <v>#REF!</v>
      </c>
      <c r="X367" s="235" t="e" cm="1">
        <f t="array" ref="X367">_xlfn.XLOOKUP($A367&amp;$B367,'[5]产值及收款计划（2026）'!$A:$A&amp;'[5]产值及收款计划（2026）'!$B:$B,'[5]产值及收款计划（2026）'!X:X)</f>
        <v>#REF!</v>
      </c>
      <c r="Y367" s="235" t="e" cm="1">
        <f t="array" ref="Y367">_xlfn.XLOOKUP($A367&amp;$B367,'[5]产值及收款计划（2026）'!$A:$A&amp;'[5]产值及收款计划（2026）'!$B:$B,'[5]产值及收款计划（2026）'!Y:Y)</f>
        <v>#REF!</v>
      </c>
      <c r="Z367" s="235" t="e" cm="1">
        <f t="array" ref="Z367">_xlfn.XLOOKUP($A367&amp;$B367,'[5]产值及收款计划（2026）'!$A:$A&amp;'[5]产值及收款计划（2026）'!$B:$B,'[5]产值及收款计划（2026）'!Z:Z)</f>
        <v>#REF!</v>
      </c>
      <c r="AA367" s="235" cm="1">
        <f t="array" ref="AA367">_xlfn.XLOOKUP($A367&amp;$B367,'[5]产值及收款计划（2026）'!$A:$A&amp;'[5]产值及收款计划（2026）'!$B:$B,'[5]产值及收款计划（2026）'!AA:AA)</f>
        <v>0</v>
      </c>
      <c r="AB367" s="235" cm="1">
        <f t="array" ref="AB367">_xlfn.XLOOKUP($A367&amp;$B367,'[5]产值及收款计划（2026）'!$A:$A&amp;'[5]产值及收款计划（2026）'!$B:$B,'[5]产值及收款计划（2026）'!AB:AB)</f>
        <v>0</v>
      </c>
      <c r="AC367" s="235" cm="1">
        <f t="array" ref="AC367">_xlfn.XLOOKUP($A367&amp;$B367,'[5]产值及收款计划（2026）'!$A:$A&amp;'[5]产值及收款计划（2026）'!$B:$B,'[5]产值及收款计划（2026）'!AC:AC)</f>
        <v>0</v>
      </c>
      <c r="AD367" s="235" cm="1">
        <f t="array" ref="AD367">_xlfn.XLOOKUP($A367&amp;$B367,'[5]产值及收款计划（2026）'!$A:$A&amp;'[5]产值及收款计划（2026）'!$B:$B,'[5]产值及收款计划（2026）'!AD:AD)</f>
        <v>0</v>
      </c>
      <c r="AE367" s="235" cm="1">
        <f t="array" ref="AE367">_xlfn.XLOOKUP($A367&amp;$B367,'[5]产值及收款计划（2026）'!$A:$A&amp;'[5]产值及收款计划（2026）'!$B:$B,'[5]产值及收款计划（2026）'!AE:AE)</f>
        <v>0</v>
      </c>
      <c r="AF367" s="235" cm="1">
        <f t="array" ref="AF367">_xlfn.XLOOKUP($A367&amp;$B367,'[5]产值及收款计划（2026）'!$A:$A&amp;'[5]产值及收款计划（2026）'!$B:$B,'[5]产值及收款计划（2026）'!AF:AF)</f>
        <v>0</v>
      </c>
      <c r="AG367" s="235" cm="1">
        <f t="array" ref="AG367">_xlfn.XLOOKUP($A367&amp;$B367,'[5]产值及收款计划（2026）'!$A:$A&amp;'[5]产值及收款计划（2026）'!$B:$B,'[5]产值及收款计划（2026）'!AG:AG)</f>
        <v>0</v>
      </c>
      <c r="AH367" s="235" cm="1">
        <f t="array" ref="AH367">_xlfn.XLOOKUP($A367&amp;$B367,'[5]产值及收款计划（2026）'!$A:$A&amp;'[5]产值及收款计划（2026）'!$B:$B,'[5]产值及收款计划（2026）'!AH:AH)</f>
        <v>0</v>
      </c>
      <c r="AI367" s="235" cm="1">
        <f t="array" ref="AI367">_xlfn.XLOOKUP($A367&amp;$B367,'[5]产值及收款计划（2026）'!$A:$A&amp;'[5]产值及收款计划（2026）'!$B:$B,'[5]产值及收款计划（2026）'!AI:AI)</f>
        <v>0</v>
      </c>
      <c r="AJ367" s="235" cm="1">
        <f t="array" ref="AJ367">_xlfn.XLOOKUP($A367&amp;$B367,'[5]产值及收款计划（2026）'!$A:$A&amp;'[5]产值及收款计划（2026）'!$B:$B,'[5]产值及收款计划（2026）'!AJ:AJ)</f>
        <v>0</v>
      </c>
      <c r="AK367" s="235" cm="1">
        <f t="array" ref="AK367">_xlfn.XLOOKUP($A367&amp;$B367,'[5]产值及收款计划（2026）'!$A:$A&amp;'[5]产值及收款计划（2026）'!$B:$B,'[5]产值及收款计划（2026）'!AK:AK)</f>
        <v>0</v>
      </c>
      <c r="AL367" s="235" cm="1">
        <f t="array" ref="AL367">_xlfn.XLOOKUP($A367&amp;$B367,'[5]产值及收款计划（2026）'!$A:$A&amp;'[5]产值及收款计划（2026）'!$B:$B,'[5]产值及收款计划（2026）'!AL:AL)</f>
        <v>0</v>
      </c>
      <c r="AM367" s="242" cm="1">
        <f t="array" ref="AM367">_xlfn.LET(_xlpm.勾选月份状态数组,TRANSPOSE('PPT(12-15页）-TOP10'!$A$3:$A$14),_xlpm.选择数据区,IF('PPT(12-15页）-TOP10'!$E$3="收款",$BA367:$BL367,$AA367:$AL367),SUM(_xlfn._xlws.FILTER(_xlpm.选择数据区,_xlpm.勾选月份状态数组,"")))</f>
        <v>0</v>
      </c>
      <c r="AN367" s="235" t="e">
        <f>_xlfn.XLOOKUP($C367,应收未收表!$T:$T,应收未收表!AA:AA)</f>
        <v>#N/A</v>
      </c>
      <c r="AO367" s="235" t="e">
        <f>_xlfn.XLOOKUP($C367,应收未收表!$T:$T,应收未收表!AB:AB)</f>
        <v>#N/A</v>
      </c>
      <c r="AP367" s="235" t="e">
        <f>_xlfn.XLOOKUP($C367,应收未收表!$T:$T,应收未收表!AC:AC)</f>
        <v>#N/A</v>
      </c>
      <c r="AQ367" s="235" t="e">
        <f>_xlfn.XLOOKUP($C367,应收未收表!$T:$T,应收未收表!AE:AE)</f>
        <v>#N/A</v>
      </c>
      <c r="AR367" s="235" t="e">
        <f>_xlfn.XLOOKUP($C367,应收未收表!$T:$T,应收未收表!AF:AF)</f>
        <v>#N/A</v>
      </c>
      <c r="AS367" s="235" t="e" cm="1">
        <f t="array" ref="AS367">_xlfn.XLOOKUP($A367&amp;$B367,'[5]产值及收款计划（2026）'!$A:$A&amp;'[5]产值及收款计划（2026）'!$B:$B,'[5]产值及收款计划（2026）'!AS:AS)</f>
        <v>#REF!</v>
      </c>
      <c r="AT367" s="235" t="e" cm="1">
        <f t="array" ref="AT367">_xlfn.XLOOKUP($A367&amp;$B367,'[5]产值及收款计划（2026）'!$A:$A&amp;'[5]产值及收款计划（2026）'!$B:$B,'[5]产值及收款计划（2026）'!AT:AT)</f>
        <v>#REF!</v>
      </c>
      <c r="AU367" s="235" t="e" cm="1">
        <f t="array" ref="AU367">_xlfn.XLOOKUP($A367&amp;$B367,'[5]产值及收款计划（2026）'!$A:$A&amp;'[5]产值及收款计划（2026）'!$B:$B,'[5]产值及收款计划（2026）'!AU:AU)</f>
        <v>#REF!</v>
      </c>
      <c r="AV367" s="235" t="e" cm="1">
        <f t="array" ref="AV367">_xlfn.XLOOKUP($A367&amp;$B367,'[5]产值及收款计划（2026）'!$A:$A&amp;'[5]产值及收款计划（2026）'!$B:$B,'[5]产值及收款计划（2026）'!AV:AV)</f>
        <v>#REF!</v>
      </c>
      <c r="AW367" s="235" cm="1">
        <f t="array" ref="AW367">_xlfn.XLOOKUP($A367&amp;$B367,'[5]产值及收款计划（2026）'!$A:$A&amp;'[5]产值及收款计划（2026）'!$B:$B,'[5]产值及收款计划（2026）'!AW:AW)</f>
        <v>0</v>
      </c>
      <c r="AX367" s="235" cm="1">
        <f t="array" ref="AX367">_xlfn.XLOOKUP($A367&amp;$B367,'[5]产值及收款计划（2026）'!$A:$A&amp;'[5]产值及收款计划（2026）'!$B:$B,'[5]产值及收款计划（2026）'!AX:AX)</f>
        <v>0</v>
      </c>
      <c r="AY367" s="235" cm="1">
        <f t="array" ref="AY367">_xlfn.XLOOKUP($A367&amp;$B367,'[5]产值及收款计划（2026）'!$A:$A&amp;'[5]产值及收款计划（2026）'!$B:$B,'[5]产值及收款计划（2026）'!AY:AY)</f>
        <v>5.5</v>
      </c>
      <c r="AZ367" s="235" cm="1">
        <f t="array" ref="AZ367">_xlfn.XLOOKUP($A367&amp;$B367,'[5]产值及收款计划（2026）'!$A:$A&amp;'[5]产值及收款计划（2026）'!$B:$B,'[5]产值及收款计划（2026）'!AZ:AZ)</f>
        <v>5.5</v>
      </c>
      <c r="BA367" s="235" t="e" cm="1">
        <f t="array" ref="BA367">_xlfn.XLOOKUP($A367&amp;$B367,'[5]产值及收款计划（2026）'!$A:$A&amp;'[5]产值及收款计划（2026）'!$B:$B,'[5]产值及收款计划（2026）'!BA:BA)</f>
        <v>#REF!</v>
      </c>
      <c r="BB367" s="235" t="e" cm="1">
        <f t="array" ref="BB367">_xlfn.XLOOKUP($A367&amp;$B367,'[5]产值及收款计划（2026）'!$A:$A&amp;'[5]产值及收款计划（2026）'!$B:$B,'[5]产值及收款计划（2026）'!BB:BB)</f>
        <v>#REF!</v>
      </c>
      <c r="BC367" s="235" t="e" cm="1">
        <f t="array" ref="BC367">_xlfn.XLOOKUP($A367&amp;$B367,'[5]产值及收款计划（2026）'!$A:$A&amp;'[5]产值及收款计划（2026）'!$B:$B,'[5]产值及收款计划（2026）'!BC:BC)</f>
        <v>#REF!</v>
      </c>
      <c r="BD367" s="235" t="e" cm="1">
        <f t="array" ref="BD367">_xlfn.XLOOKUP($A367&amp;$B367,'[5]产值及收款计划（2026）'!$A:$A&amp;'[5]产值及收款计划（2026）'!$B:$B,'[5]产值及收款计划（2026）'!BD:BD)</f>
        <v>#REF!</v>
      </c>
      <c r="BE367" s="235" t="e" cm="1">
        <f t="array" ref="BE367">_xlfn.XLOOKUP($A367&amp;$B367,'[5]产值及收款计划（2026）'!$A:$A&amp;'[5]产值及收款计划（2026）'!$B:$B,'[5]产值及收款计划（2026）'!BE:BE)</f>
        <v>#REF!</v>
      </c>
      <c r="BF367" s="235" t="e" cm="1">
        <f t="array" ref="BF367">_xlfn.XLOOKUP($A367&amp;$B367,'[5]产值及收款计划（2026）'!$A:$A&amp;'[5]产值及收款计划（2026）'!$B:$B,'[5]产值及收款计划（2026）'!BF:BF)</f>
        <v>#REF!</v>
      </c>
      <c r="BG367" s="235" t="e" cm="1">
        <f t="array" ref="BG367">_xlfn.XLOOKUP($A367&amp;$B367,'[5]产值及收款计划（2026）'!$A:$A&amp;'[5]产值及收款计划（2026）'!$B:$B,'[5]产值及收款计划（2026）'!BG:BG)</f>
        <v>#REF!</v>
      </c>
      <c r="BH367" s="235" t="e" cm="1">
        <f t="array" ref="BH367">_xlfn.XLOOKUP($A367&amp;$B367,'[5]产值及收款计划（2026）'!$A:$A&amp;'[5]产值及收款计划（2026）'!$B:$B,'[5]产值及收款计划（2026）'!BH:BH)</f>
        <v>#REF!</v>
      </c>
      <c r="BI367" s="235" t="e" cm="1">
        <f t="array" ref="BI367">_xlfn.XLOOKUP($A367&amp;$B367,'[5]产值及收款计划（2026）'!$A:$A&amp;'[5]产值及收款计划（2026）'!$B:$B,'[5]产值及收款计划（2026）'!BI:BI)</f>
        <v>#REF!</v>
      </c>
      <c r="BJ367" s="235" t="e" cm="1">
        <f t="array" ref="BJ367">_xlfn.XLOOKUP($A367&amp;$B367,'[5]产值及收款计划（2026）'!$A:$A&amp;'[5]产值及收款计划（2026）'!$B:$B,'[5]产值及收款计划（2026）'!BJ:BJ)</f>
        <v>#REF!</v>
      </c>
      <c r="BK367" s="235" t="e" cm="1">
        <f t="array" ref="BK367">_xlfn.XLOOKUP($A367&amp;$B367,'[5]产值及收款计划（2026）'!$A:$A&amp;'[5]产值及收款计划（2026）'!$B:$B,'[5]产值及收款计划（2026）'!BK:BK)</f>
        <v>#REF!</v>
      </c>
      <c r="BL367" s="235" t="e" cm="1">
        <f t="array" ref="BL367">_xlfn.XLOOKUP($A367&amp;$B367,'[5]产值及收款计划（2026）'!$A:$A&amp;'[5]产值及收款计划（2026）'!$B:$B,'[5]产值及收款计划（2026）'!BL:BL)</f>
        <v>#REF!</v>
      </c>
      <c r="BM367" s="235"/>
      <c r="BN367" s="235"/>
      <c r="BO367" s="235"/>
      <c r="BP367" s="235"/>
      <c r="BQ367" s="235" t="e">
        <f>_xlfn.XLOOKUP($C367,应收未收表!$AJ:$AJ,应收未收表!AK:AK)</f>
        <v>#N/A</v>
      </c>
      <c r="BR367" s="235" t="e">
        <f>_xlfn.XLOOKUP($C367,应收未收表!$AJ:$AJ,应收未收表!AL:AL)</f>
        <v>#N/A</v>
      </c>
      <c r="BS367" s="235" t="e">
        <f>_xlfn.XLOOKUP($C367,应收未收表!$AJ:$AJ,应收未收表!AM:AM)</f>
        <v>#N/A</v>
      </c>
      <c r="BT367" s="235" t="e">
        <f>_xlfn.XLOOKUP($C367,应收未收表!$AJ:$AJ,应收未收表!AN:AN)</f>
        <v>#N/A</v>
      </c>
      <c r="BU367" s="234" t="str" cm="1">
        <f t="array" ref="BU367">_xlfn.XLOOKUP($A367&amp;$B367,'[5]产值及收款计划（2026）'!$A:$A&amp;'[5]产值及收款计划（2026）'!$B:$B,'[5]产值及收款计划（2026）'!BQ:BQ)</f>
        <v>南通思迈通信息科技有限公司</v>
      </c>
      <c r="BV367" s="235" t="e" cm="1">
        <f t="array" ref="BV367">_xlfn.XLOOKUP($A367&amp;$B367,'[5]产值及收款计划（2026）'!$A:$A&amp;'[5]产值及收款计划（2026）'!$B:$B,'[5]产值及收款计划（2026）'!BR:BR)</f>
        <v>#REF!</v>
      </c>
      <c r="CE367" s="235" cm="1">
        <f t="array" ref="CE367">_xlfn.XLOOKUP($A367&amp;$B367,'[5]产值及收款计划（2026）'!$A:$A&amp;'[5]产值及收款计划（2026）'!$B:$B,'[5]产值及收款计划（2026）'!CA:CA)</f>
        <v>0</v>
      </c>
      <c r="CF367" s="235" cm="1">
        <f t="array" ref="CF367">_xlfn.XLOOKUP($A367&amp;$B367,'[5]产值及收款计划（2026）'!$A:$A&amp;'[5]产值及收款计划（2026）'!$B:$B,'[5]产值及收款计划（2026）'!CB:CB)</f>
        <v>0</v>
      </c>
      <c r="CG367" s="235" cm="1">
        <f t="array" ref="CG367">_xlfn.XLOOKUP($A367&amp;$B367,'[5]产值及收款计划（2026）'!$A:$A&amp;'[5]产值及收款计划（2026）'!$B:$B,'[5]产值及收款计划（2026）'!CC:CC)</f>
        <v>0</v>
      </c>
      <c r="CH367" s="235" cm="1">
        <f t="array" ref="CH367">_xlfn.XLOOKUP($A367&amp;$B367,'[5]产值及收款计划（2026）'!$A:$A&amp;'[5]产值及收款计划（2026）'!$B:$B,'[5]产值及收款计划（2026）'!CD:CD)</f>
        <v>0</v>
      </c>
      <c r="CI367" s="235" cm="1">
        <f t="array" ref="CI367">_xlfn.XLOOKUP($A367&amp;$B367,'[5]产值及收款计划（2026）'!$A:$A&amp;'[5]产值及收款计划（2026）'!$B:$B,'[5]产值及收款计划（2026）'!CE:CE)</f>
        <v>0</v>
      </c>
      <c r="CJ367" s="235" cm="1">
        <f t="array" ref="CJ367">_xlfn.XLOOKUP($A367&amp;$B367,'[5]产值及收款计划（2026）'!$A:$A&amp;'[5]产值及收款计划（2026）'!$B:$B,'[5]产值及收款计划（2026）'!CF:CF)</f>
        <v>0</v>
      </c>
      <c r="CK367" s="235" cm="1">
        <f t="array" ref="CK367">_xlfn.XLOOKUP($A367&amp;$B367,'[5]产值及收款计划（2026）'!$A:$A&amp;'[5]产值及收款计划（2026）'!$B:$B,'[5]产值及收款计划（2026）'!CG:CG)</f>
        <v>0</v>
      </c>
      <c r="CL367" s="235" cm="1">
        <f t="array" ref="CL367">_xlfn.XLOOKUP($A367&amp;$B367,'[5]产值及收款计划（2026）'!$A:$A&amp;'[5]产值及收款计划（2026）'!$B:$B,'[5]产值及收款计划（2026）'!CH:CH)</f>
        <v>0</v>
      </c>
      <c r="CM367" s="235" cm="1">
        <f t="array" ref="CM367">_xlfn.XLOOKUP($A367&amp;$B367,'[5]产值及收款计划（2026）'!$A:$A&amp;'[5]产值及收款计划（2026）'!$B:$B,'[5]产值及收款计划（2026）'!CI:CI)</f>
        <v>0</v>
      </c>
      <c r="CN367" s="235" cm="1">
        <f t="array" ref="CN367">_xlfn.XLOOKUP($A367&amp;$B367,'[5]产值及收款计划（2026）'!$A:$A&amp;'[5]产值及收款计划（2026）'!$B:$B,'[5]产值及收款计划（2026）'!CJ:CJ)</f>
        <v>0</v>
      </c>
      <c r="CO367" s="235" cm="1">
        <f t="array" ref="CO367">_xlfn.XLOOKUP($A367&amp;$B367,'[5]产值及收款计划（2026）'!$A:$A&amp;'[5]产值及收款计划（2026）'!$B:$B,'[5]产值及收款计划（2026）'!CK:CK)</f>
        <v>0</v>
      </c>
      <c r="CP367" s="235" cm="1">
        <f t="array" ref="CP367">_xlfn.XLOOKUP($A367&amp;$B367,'[5]产值及收款计划（2026）'!$A:$A&amp;'[5]产值及收款计划（2026）'!$B:$B,'[5]产值及收款计划（2026）'!CL:CL)</f>
        <v>0</v>
      </c>
      <c r="DE367" s="235" cm="1">
        <f t="array" ref="DE367">_xlfn.XLOOKUP($A367&amp;$B367,'[5]产值及收款计划（2026）'!$A:$A&amp;'[5]产值及收款计划（2026）'!$B:$B,'[5]产值及收款计划（2026）'!DA:DA)</f>
        <v>0</v>
      </c>
      <c r="DF367" s="235" cm="1">
        <f t="array" ref="DF367">_xlfn.XLOOKUP($A367&amp;$B367,'[5]产值及收款计划（2026）'!$A:$A&amp;'[5]产值及收款计划（2026）'!$B:$B,'[5]产值及收款计划（2026）'!DB:DB)</f>
        <v>0</v>
      </c>
      <c r="DG367" s="235" cm="1">
        <f t="array" ref="DG367">_xlfn.XLOOKUP($A367&amp;$B367,'[5]产值及收款计划（2026）'!$A:$A&amp;'[5]产值及收款计划（2026）'!$B:$B,'[5]产值及收款计划（2026）'!DC:DC)</f>
        <v>0</v>
      </c>
      <c r="DH367" s="235" cm="1">
        <f t="array" ref="DH367">_xlfn.XLOOKUP($A367&amp;$B367,'[5]产值及收款计划（2026）'!$A:$A&amp;'[5]产值及收款计划（2026）'!$B:$B,'[5]产值及收款计划（2026）'!DD:DD)</f>
        <v>0</v>
      </c>
      <c r="DI367" s="235" cm="1">
        <f t="array" ref="DI367">_xlfn.XLOOKUP($A367&amp;$B367,'[5]产值及收款计划（2026）'!$A:$A&amp;'[5]产值及收款计划（2026）'!$B:$B,'[5]产值及收款计划（2026）'!DE:DE)</f>
        <v>0</v>
      </c>
      <c r="DJ367" s="235" cm="1">
        <f t="array" ref="DJ367">_xlfn.XLOOKUP($A367&amp;$B367,'[5]产值及收款计划（2026）'!$A:$A&amp;'[5]产值及收款计划（2026）'!$B:$B,'[5]产值及收款计划（2026）'!DF:DF)</f>
        <v>0</v>
      </c>
      <c r="DK367" s="235" cm="1">
        <f t="array" ref="DK367">_xlfn.XLOOKUP($A367&amp;$B367,'[5]产值及收款计划（2026）'!$A:$A&amp;'[5]产值及收款计划（2026）'!$B:$B,'[5]产值及收款计划（2026）'!DG:DG)</f>
        <v>0</v>
      </c>
      <c r="DL367" s="235" cm="1">
        <f t="array" ref="DL367">_xlfn.XLOOKUP($A367&amp;$B367,'[5]产值及收款计划（2026）'!$A:$A&amp;'[5]产值及收款计划（2026）'!$B:$B,'[5]产值及收款计划（2026）'!DH:DH)</f>
        <v>0</v>
      </c>
      <c r="DM367" s="235" cm="1">
        <f t="array" ref="DM367">_xlfn.XLOOKUP($A367&amp;$B367,'[5]产值及收款计划（2026）'!$A:$A&amp;'[5]产值及收款计划（2026）'!$B:$B,'[5]产值及收款计划（2026）'!DI:DI)</f>
        <v>0</v>
      </c>
      <c r="DN367" s="235" cm="1">
        <f t="array" ref="DN367">_xlfn.XLOOKUP($A367&amp;$B367,'[5]产值及收款计划（2026）'!$A:$A&amp;'[5]产值及收款计划（2026）'!$B:$B,'[5]产值及收款计划（2026）'!DJ:DJ)</f>
        <v>0</v>
      </c>
      <c r="DO367" s="235" cm="1">
        <f t="array" ref="DO367">_xlfn.XLOOKUP($A367&amp;$B367,'[5]产值及收款计划（2026）'!$A:$A&amp;'[5]产值及收款计划（2026）'!$B:$B,'[5]产值及收款计划（2026）'!DK:DK)</f>
        <v>0</v>
      </c>
      <c r="DP367" s="235" cm="1">
        <f t="array" ref="DP367">_xlfn.XLOOKUP($A367&amp;$B367,'[5]产值及收款计划（2026）'!$A:$A&amp;'[5]产值及收款计划（2026）'!$B:$B,'[5]产值及收款计划（2026）'!DL:DL)</f>
        <v>0</v>
      </c>
      <c r="DQ367" s="243"/>
      <c r="DR367" s="229"/>
    </row>
    <row r="368" ht="20.25" spans="1:122">
      <c r="A368" s="233">
        <f t="shared" si="23"/>
        <v>3</v>
      </c>
      <c r="B368" s="233" t="s">
        <v>29</v>
      </c>
      <c r="C368" s="234" t="str" cm="1">
        <f t="array" ref="C368">_xlfn.XLOOKUP($A368&amp;$B368,'[5]产值及收款计划（2026）'!$A:$A&amp;'[5]产值及收款计划（2026）'!$B:$B,'[5]产值及收款计划（2026）'!C:C)</f>
        <v>SJHT2018122400009</v>
      </c>
      <c r="D368" s="234" t="str" cm="1">
        <f t="array" ref="D368">_xlfn.XLOOKUP($A368&amp;$B368,'[5]产值及收款计划（2026）'!$A:$A&amp;'[5]产值及收款计划（2026）'!$B:$B,'[5]产值及收款计划（2026）'!D:D)</f>
        <v>深业鹤塘岭试点项目智慧工地监控设备安装合同</v>
      </c>
      <c r="E368" s="235" cm="1">
        <f t="array" ref="E368">_xlfn.XLOOKUP($A368&amp;$B368,'[5]产值及收款计划（2026）'!$A:$A&amp;'[5]产值及收款计划（2026）'!$B:$B,'[5]产值及收款计划（2026）'!E:E)</f>
        <v>9.33</v>
      </c>
      <c r="F368" s="235" cm="1">
        <f t="array" ref="F368">_xlfn.XLOOKUP($A368&amp;$B368,'[5]产值及收款计划（2026）'!$A:$A&amp;'[5]产值及收款计划（2026）'!$B:$B,'[5]产值及收款计划（2026）'!F:F)</f>
        <v>9.33</v>
      </c>
      <c r="G368" s="235" t="e" cm="1">
        <f t="array" ref="G368">_xlfn.XLOOKUP($A368&amp;$B368,'[5]产值及收款计划（2026）'!$A:$A&amp;'[5]产值及收款计划（2026）'!$B:$B,'[5]产值及收款计划（2026）'!G:G)</f>
        <v>#REF!</v>
      </c>
      <c r="H368" s="235" cm="1">
        <f t="array" ref="H368">_xlfn.XLOOKUP($A368&amp;$B368,'[5]产值及收款计划（2026）'!$A:$A&amp;'[5]产值及收款计划（2026）'!$B:$B,'[5]产值及收款计划（2026）'!H:H)</f>
        <v>0.33</v>
      </c>
      <c r="I368" s="236" cm="1">
        <f t="array" ref="I368">_xlfn.XLOOKUP($A368&amp;$B368,'[5]产值及收款计划（2026）'!$A:$A&amp;'[5]产值及收款计划（2026）'!$B:$B,'[5]产值及收款计划（2026）'!I:I)</f>
        <v>0.0353697749196142</v>
      </c>
      <c r="J368" s="235" cm="1">
        <f t="array" ref="J368">_xlfn.XLOOKUP($A368&amp;$B368,'[5]产值及收款计划（2026）'!$A:$A&amp;'[5]产值及收款计划（2026）'!$B:$B,'[5]产值及收款计划（2026）'!J:J)</f>
        <v>0</v>
      </c>
      <c r="K368" s="235" t="e" cm="1">
        <f t="array" ref="K368">_xlfn.XLOOKUP($A368&amp;$B368,'[5]产值及收款计划（2026）'!$A:$A&amp;'[5]产值及收款计划（2026）'!$B:$B,'[5]产值及收款计划（2026）'!K:K)</f>
        <v>#REF!</v>
      </c>
      <c r="L368" s="235" t="e" cm="1">
        <f t="array" ref="L368">_xlfn.XLOOKUP($A368&amp;$B368,'[5]产值及收款计划（2026）'!$A:$A&amp;'[5]产值及收款计划（2026）'!$B:$B,'[5]产值及收款计划（2026）'!L:L)</f>
        <v>#REF!</v>
      </c>
      <c r="M368" s="235" t="str" cm="1">
        <f t="array" ref="M368">_xlfn.XLOOKUP($A368&amp;$B368,'[5]产值及收款计划（2026）'!$A:$A&amp;'[5]产值及收款计划（2026）'!$B:$B,'[5]产值及收款计划（2026）'!M:M)</f>
        <v>主导</v>
      </c>
      <c r="N368" s="235" cm="1">
        <f t="array" ref="N368">_xlfn.XLOOKUP($A368&amp;$B368,'[5]产值及收款计划（2026）'!$A:$A&amp;'[5]产值及收款计划（2026）'!$B:$B,'[5]产值及收款计划（2026）'!N:N)</f>
        <v>0</v>
      </c>
      <c r="O368" s="235" t="str" cm="1">
        <f t="array" ref="O368">_xlfn.XLOOKUP($A368&amp;$B368,'[5]产值及收款计划（2026）'!$A:$A&amp;'[5]产值及收款计划（2026）'!$B:$B,'[5]产值及收款计划（2026）'!O:O)</f>
        <v>明艳丽</v>
      </c>
      <c r="P368" s="234" t="str" cm="1">
        <f t="array" ref="P368">_xlfn.XLOOKUP($A368&amp;$B368,'[5]产值及收款计划（2026）'!$A:$A&amp;'[5]产值及收款计划（2026）'!$B:$B,'[5]产值及收款计划（2026）'!P:P)</f>
        <v>过往已完结</v>
      </c>
      <c r="Q368" s="235" t="e" cm="1">
        <f t="array" ref="Q368">_xlfn.XLOOKUP($A368&amp;$B368,'[5]产值及收款计划（2026）'!$A:$A&amp;'[5]产值及收款计划（2026）'!$B:$B,'[5]产值及收款计划（2026）'!Q:Q)</f>
        <v>#REF!</v>
      </c>
      <c r="R368" s="235" t="e" cm="1">
        <f t="array" ref="R368">_xlfn.XLOOKUP($A368&amp;$B368,'[5]产值及收款计划（2026）'!$A:$A&amp;'[5]产值及收款计划（2026）'!$B:$B,'[5]产值及收款计划（2026）'!R:R)</f>
        <v>#REF!</v>
      </c>
      <c r="S368" s="235" t="e" cm="1">
        <f t="array" ref="S368">_xlfn.XLOOKUP($A368&amp;$B368,'[5]产值及收款计划（2026）'!$A:$A&amp;'[5]产值及收款计划（2026）'!$B:$B,'[5]产值及收款计划（2026）'!S:S)</f>
        <v>#REF!</v>
      </c>
      <c r="T368" s="235" cm="1">
        <f t="array" ref="T368">_xlfn.XLOOKUP($A368&amp;$B368,'[5]产值及收款计划（2026）'!$A:$A&amp;'[5]产值及收款计划（2026）'!$B:$B,'[5]产值及收款计划（2026）'!T:T)</f>
        <v>7.574501</v>
      </c>
      <c r="U368" s="235" cm="1">
        <f t="array" ref="U368">_xlfn.XLOOKUP($A368&amp;$B368,'[5]产值及收款计划（2026）'!$A:$A&amp;'[5]产值及收款计划（2026）'!$B:$B,'[5]产值及收款计划（2026）'!U:U)</f>
        <v>0</v>
      </c>
      <c r="V368" s="235" cm="1">
        <f t="array" ref="V368">_xlfn.XLOOKUP($A368&amp;$B368,'[5]产值及收款计划（2026）'!$A:$A&amp;'[5]产值及收款计划（2026）'!$B:$B,'[5]产值及收款计划（2026）'!V:V)</f>
        <v>1.755499</v>
      </c>
      <c r="W368" s="235" t="e" cm="1">
        <f t="array" ref="W368">_xlfn.XLOOKUP($A368&amp;$B368,'[5]产值及收款计划（2026）'!$A:$A&amp;'[5]产值及收款计划（2026）'!$B:$B,'[5]产值及收款计划（2026）'!W:W)</f>
        <v>#REF!</v>
      </c>
      <c r="X368" s="235" t="e" cm="1">
        <f t="array" ref="X368">_xlfn.XLOOKUP($A368&amp;$B368,'[5]产值及收款计划（2026）'!$A:$A&amp;'[5]产值及收款计划（2026）'!$B:$B,'[5]产值及收款计划（2026）'!X:X)</f>
        <v>#REF!</v>
      </c>
      <c r="Y368" s="235" t="e" cm="1">
        <f t="array" ref="Y368">_xlfn.XLOOKUP($A368&amp;$B368,'[5]产值及收款计划（2026）'!$A:$A&amp;'[5]产值及收款计划（2026）'!$B:$B,'[5]产值及收款计划（2026）'!Y:Y)</f>
        <v>#REF!</v>
      </c>
      <c r="Z368" s="235" t="e" cm="1">
        <f t="array" ref="Z368">_xlfn.XLOOKUP($A368&amp;$B368,'[5]产值及收款计划（2026）'!$A:$A&amp;'[5]产值及收款计划（2026）'!$B:$B,'[5]产值及收款计划（2026）'!Z:Z)</f>
        <v>#REF!</v>
      </c>
      <c r="AA368" s="235" cm="1">
        <f t="array" ref="AA368">_xlfn.XLOOKUP($A368&amp;$B368,'[5]产值及收款计划（2026）'!$A:$A&amp;'[5]产值及收款计划（2026）'!$B:$B,'[5]产值及收款计划（2026）'!AA:AA)</f>
        <v>0</v>
      </c>
      <c r="AB368" s="235" cm="1">
        <f t="array" ref="AB368">_xlfn.XLOOKUP($A368&amp;$B368,'[5]产值及收款计划（2026）'!$A:$A&amp;'[5]产值及收款计划（2026）'!$B:$B,'[5]产值及收款计划（2026）'!AB:AB)</f>
        <v>0</v>
      </c>
      <c r="AC368" s="235" cm="1">
        <f t="array" ref="AC368">_xlfn.XLOOKUP($A368&amp;$B368,'[5]产值及收款计划（2026）'!$A:$A&amp;'[5]产值及收款计划（2026）'!$B:$B,'[5]产值及收款计划（2026）'!AC:AC)</f>
        <v>0</v>
      </c>
      <c r="AD368" s="235" cm="1">
        <f t="array" ref="AD368">_xlfn.XLOOKUP($A368&amp;$B368,'[5]产值及收款计划（2026）'!$A:$A&amp;'[5]产值及收款计划（2026）'!$B:$B,'[5]产值及收款计划（2026）'!AD:AD)</f>
        <v>0</v>
      </c>
      <c r="AE368" s="235" cm="1">
        <f t="array" ref="AE368">_xlfn.XLOOKUP($A368&amp;$B368,'[5]产值及收款计划（2026）'!$A:$A&amp;'[5]产值及收款计划（2026）'!$B:$B,'[5]产值及收款计划（2026）'!AE:AE)</f>
        <v>0</v>
      </c>
      <c r="AF368" s="235" cm="1">
        <f t="array" ref="AF368">_xlfn.XLOOKUP($A368&amp;$B368,'[5]产值及收款计划（2026）'!$A:$A&amp;'[5]产值及收款计划（2026）'!$B:$B,'[5]产值及收款计划（2026）'!AF:AF)</f>
        <v>0</v>
      </c>
      <c r="AG368" s="235" cm="1">
        <f t="array" ref="AG368">_xlfn.XLOOKUP($A368&amp;$B368,'[5]产值及收款计划（2026）'!$A:$A&amp;'[5]产值及收款计划（2026）'!$B:$B,'[5]产值及收款计划（2026）'!AG:AG)</f>
        <v>0</v>
      </c>
      <c r="AH368" s="235" cm="1">
        <f t="array" ref="AH368">_xlfn.XLOOKUP($A368&amp;$B368,'[5]产值及收款计划（2026）'!$A:$A&amp;'[5]产值及收款计划（2026）'!$B:$B,'[5]产值及收款计划（2026）'!AH:AH)</f>
        <v>0</v>
      </c>
      <c r="AI368" s="235" cm="1">
        <f t="array" ref="AI368">_xlfn.XLOOKUP($A368&amp;$B368,'[5]产值及收款计划（2026）'!$A:$A&amp;'[5]产值及收款计划（2026）'!$B:$B,'[5]产值及收款计划（2026）'!AI:AI)</f>
        <v>0</v>
      </c>
      <c r="AJ368" s="235" cm="1">
        <f t="array" ref="AJ368">_xlfn.XLOOKUP($A368&amp;$B368,'[5]产值及收款计划（2026）'!$A:$A&amp;'[5]产值及收款计划（2026）'!$B:$B,'[5]产值及收款计划（2026）'!AJ:AJ)</f>
        <v>0</v>
      </c>
      <c r="AK368" s="235" cm="1">
        <f t="array" ref="AK368">_xlfn.XLOOKUP($A368&amp;$B368,'[5]产值及收款计划（2026）'!$A:$A&amp;'[5]产值及收款计划（2026）'!$B:$B,'[5]产值及收款计划（2026）'!AK:AK)</f>
        <v>0</v>
      </c>
      <c r="AL368" s="235" cm="1">
        <f t="array" ref="AL368">_xlfn.XLOOKUP($A368&amp;$B368,'[5]产值及收款计划（2026）'!$A:$A&amp;'[5]产值及收款计划（2026）'!$B:$B,'[5]产值及收款计划（2026）'!AL:AL)</f>
        <v>0</v>
      </c>
      <c r="AM368" s="242" cm="1">
        <f t="array" ref="AM368">_xlfn.LET(_xlpm.勾选月份状态数组,TRANSPOSE('PPT(12-15页）-TOP10'!$A$3:$A$14),_xlpm.选择数据区,IF('PPT(12-15页）-TOP10'!$E$3="收款",$BA368:$BL368,$AA368:$AL368),SUM(_xlfn._xlws.FILTER(_xlpm.选择数据区,_xlpm.勾选月份状态数组,"")))</f>
        <v>0</v>
      </c>
      <c r="AN368" s="235" t="e">
        <f>_xlfn.XLOOKUP($C368,应收未收表!$T:$T,应收未收表!AA:AA)</f>
        <v>#N/A</v>
      </c>
      <c r="AO368" s="235" t="e">
        <f>_xlfn.XLOOKUP($C368,应收未收表!$T:$T,应收未收表!AB:AB)</f>
        <v>#N/A</v>
      </c>
      <c r="AP368" s="235" t="e">
        <f>_xlfn.XLOOKUP($C368,应收未收表!$T:$T,应收未收表!AC:AC)</f>
        <v>#N/A</v>
      </c>
      <c r="AQ368" s="235" t="e">
        <f>_xlfn.XLOOKUP($C368,应收未收表!$T:$T,应收未收表!AE:AE)</f>
        <v>#N/A</v>
      </c>
      <c r="AR368" s="235" t="e">
        <f>_xlfn.XLOOKUP($C368,应收未收表!$T:$T,应收未收表!AF:AF)</f>
        <v>#N/A</v>
      </c>
      <c r="AS368" s="235" t="e" cm="1">
        <f t="array" ref="AS368">_xlfn.XLOOKUP($A368&amp;$B368,'[5]产值及收款计划（2026）'!$A:$A&amp;'[5]产值及收款计划（2026）'!$B:$B,'[5]产值及收款计划（2026）'!AS:AS)</f>
        <v>#REF!</v>
      </c>
      <c r="AT368" s="235" t="e" cm="1">
        <f t="array" ref="AT368">_xlfn.XLOOKUP($A368&amp;$B368,'[5]产值及收款计划（2026）'!$A:$A&amp;'[5]产值及收款计划（2026）'!$B:$B,'[5]产值及收款计划（2026）'!AT:AT)</f>
        <v>#REF!</v>
      </c>
      <c r="AU368" s="235" t="e" cm="1">
        <f t="array" ref="AU368">_xlfn.XLOOKUP($A368&amp;$B368,'[5]产值及收款计划（2026）'!$A:$A&amp;'[5]产值及收款计划（2026）'!$B:$B,'[5]产值及收款计划（2026）'!AU:AU)</f>
        <v>#REF!</v>
      </c>
      <c r="AV368" s="235" t="e" cm="1">
        <f t="array" ref="AV368">_xlfn.XLOOKUP($A368&amp;$B368,'[5]产值及收款计划（2026）'!$A:$A&amp;'[5]产值及收款计划（2026）'!$B:$B,'[5]产值及收款计划（2026）'!AV:AV)</f>
        <v>#REF!</v>
      </c>
      <c r="AW368" s="235" cm="1">
        <f t="array" ref="AW368">_xlfn.XLOOKUP($A368&amp;$B368,'[5]产值及收款计划（2026）'!$A:$A&amp;'[5]产值及收款计划（2026）'!$B:$B,'[5]产值及收款计划（2026）'!AW:AW)</f>
        <v>7.5745</v>
      </c>
      <c r="AX368" s="235" cm="1">
        <f t="array" ref="AX368">_xlfn.XLOOKUP($A368&amp;$B368,'[5]产值及收款计划（2026）'!$A:$A&amp;'[5]产值及收款计划（2026）'!$B:$B,'[5]产值及收款计划（2026）'!AX:AX)</f>
        <v>0</v>
      </c>
      <c r="AY368" s="235" cm="1">
        <f t="array" ref="AY368">_xlfn.XLOOKUP($A368&amp;$B368,'[5]产值及收款计划（2026）'!$A:$A&amp;'[5]产值及收款计划（2026）'!$B:$B,'[5]产值及收款计划（2026）'!AY:AY)</f>
        <v>1.7555</v>
      </c>
      <c r="AZ368" s="235" cm="1">
        <f t="array" ref="AZ368">_xlfn.XLOOKUP($A368&amp;$B368,'[5]产值及收款计划（2026）'!$A:$A&amp;'[5]产值及收款计划（2026）'!$B:$B,'[5]产值及收款计划（2026）'!AZ:AZ)</f>
        <v>1.00000000013978e-6</v>
      </c>
      <c r="BA368" s="235" t="e" cm="1">
        <f t="array" ref="BA368">_xlfn.XLOOKUP($A368&amp;$B368,'[5]产值及收款计划（2026）'!$A:$A&amp;'[5]产值及收款计划（2026）'!$B:$B,'[5]产值及收款计划（2026）'!BA:BA)</f>
        <v>#REF!</v>
      </c>
      <c r="BB368" s="235" t="e" cm="1">
        <f t="array" ref="BB368">_xlfn.XLOOKUP($A368&amp;$B368,'[5]产值及收款计划（2026）'!$A:$A&amp;'[5]产值及收款计划（2026）'!$B:$B,'[5]产值及收款计划（2026）'!BB:BB)</f>
        <v>#REF!</v>
      </c>
      <c r="BC368" s="235" t="e" cm="1">
        <f t="array" ref="BC368">_xlfn.XLOOKUP($A368&amp;$B368,'[5]产值及收款计划（2026）'!$A:$A&amp;'[5]产值及收款计划（2026）'!$B:$B,'[5]产值及收款计划（2026）'!BC:BC)</f>
        <v>#REF!</v>
      </c>
      <c r="BD368" s="235" t="e" cm="1">
        <f t="array" ref="BD368">_xlfn.XLOOKUP($A368&amp;$B368,'[5]产值及收款计划（2026）'!$A:$A&amp;'[5]产值及收款计划（2026）'!$B:$B,'[5]产值及收款计划（2026）'!BD:BD)</f>
        <v>#REF!</v>
      </c>
      <c r="BE368" s="235" t="e" cm="1">
        <f t="array" ref="BE368">_xlfn.XLOOKUP($A368&amp;$B368,'[5]产值及收款计划（2026）'!$A:$A&amp;'[5]产值及收款计划（2026）'!$B:$B,'[5]产值及收款计划（2026）'!BE:BE)</f>
        <v>#REF!</v>
      </c>
      <c r="BF368" s="235" t="e" cm="1">
        <f t="array" ref="BF368">_xlfn.XLOOKUP($A368&amp;$B368,'[5]产值及收款计划（2026）'!$A:$A&amp;'[5]产值及收款计划（2026）'!$B:$B,'[5]产值及收款计划（2026）'!BF:BF)</f>
        <v>#REF!</v>
      </c>
      <c r="BG368" s="235" t="e" cm="1">
        <f t="array" ref="BG368">_xlfn.XLOOKUP($A368&amp;$B368,'[5]产值及收款计划（2026）'!$A:$A&amp;'[5]产值及收款计划（2026）'!$B:$B,'[5]产值及收款计划（2026）'!BG:BG)</f>
        <v>#REF!</v>
      </c>
      <c r="BH368" s="235" t="e" cm="1">
        <f t="array" ref="BH368">_xlfn.XLOOKUP($A368&amp;$B368,'[5]产值及收款计划（2026）'!$A:$A&amp;'[5]产值及收款计划（2026）'!$B:$B,'[5]产值及收款计划（2026）'!BH:BH)</f>
        <v>#REF!</v>
      </c>
      <c r="BI368" s="235" t="e" cm="1">
        <f t="array" ref="BI368">_xlfn.XLOOKUP($A368&amp;$B368,'[5]产值及收款计划（2026）'!$A:$A&amp;'[5]产值及收款计划（2026）'!$B:$B,'[5]产值及收款计划（2026）'!BI:BI)</f>
        <v>#REF!</v>
      </c>
      <c r="BJ368" s="235" t="e" cm="1">
        <f t="array" ref="BJ368">_xlfn.XLOOKUP($A368&amp;$B368,'[5]产值及收款计划（2026）'!$A:$A&amp;'[5]产值及收款计划（2026）'!$B:$B,'[5]产值及收款计划（2026）'!BJ:BJ)</f>
        <v>#REF!</v>
      </c>
      <c r="BK368" s="235" t="e" cm="1">
        <f t="array" ref="BK368">_xlfn.XLOOKUP($A368&amp;$B368,'[5]产值及收款计划（2026）'!$A:$A&amp;'[5]产值及收款计划（2026）'!$B:$B,'[5]产值及收款计划（2026）'!BK:BK)</f>
        <v>#REF!</v>
      </c>
      <c r="BL368" s="235" t="e" cm="1">
        <f t="array" ref="BL368">_xlfn.XLOOKUP($A368&amp;$B368,'[5]产值及收款计划（2026）'!$A:$A&amp;'[5]产值及收款计划（2026）'!$B:$B,'[5]产值及收款计划（2026）'!BL:BL)</f>
        <v>#REF!</v>
      </c>
      <c r="BM368" s="235"/>
      <c r="BN368" s="235"/>
      <c r="BO368" s="235"/>
      <c r="BP368" s="235"/>
      <c r="BQ368" s="235" t="e">
        <f>_xlfn.XLOOKUP($C368,应收未收表!$AJ:$AJ,应收未收表!AK:AK)</f>
        <v>#N/A</v>
      </c>
      <c r="BR368" s="235" t="e">
        <f>_xlfn.XLOOKUP($C368,应收未收表!$AJ:$AJ,应收未收表!AL:AL)</f>
        <v>#N/A</v>
      </c>
      <c r="BS368" s="235" t="e">
        <f>_xlfn.XLOOKUP($C368,应收未收表!$AJ:$AJ,应收未收表!AM:AM)</f>
        <v>#N/A</v>
      </c>
      <c r="BT368" s="235" t="e">
        <f>_xlfn.XLOOKUP($C368,应收未收表!$AJ:$AJ,应收未收表!AN:AN)</f>
        <v>#N/A</v>
      </c>
      <c r="BU368" s="234" t="str" cm="1">
        <f t="array" ref="BU368">_xlfn.XLOOKUP($A368&amp;$B368,'[5]产值及收款计划（2026）'!$A:$A&amp;'[5]产值及收款计划（2026）'!$B:$B,'[5]产值及收款计划（2026）'!BQ:BQ)</f>
        <v>深圳市城市公共安全技术研究院有限公司</v>
      </c>
      <c r="BV368" s="235" t="e" cm="1">
        <f t="array" ref="BV368">_xlfn.XLOOKUP($A368&amp;$B368,'[5]产值及收款计划（2026）'!$A:$A&amp;'[5]产值及收款计划（2026）'!$B:$B,'[5]产值及收款计划（2026）'!BR:BR)</f>
        <v>#REF!</v>
      </c>
      <c r="CE368" s="235" cm="1">
        <f t="array" ref="CE368">_xlfn.XLOOKUP($A368&amp;$B368,'[5]产值及收款计划（2026）'!$A:$A&amp;'[5]产值及收款计划（2026）'!$B:$B,'[5]产值及收款计划（2026）'!CA:CA)</f>
        <v>0</v>
      </c>
      <c r="CF368" s="235" cm="1">
        <f t="array" ref="CF368">_xlfn.XLOOKUP($A368&amp;$B368,'[5]产值及收款计划（2026）'!$A:$A&amp;'[5]产值及收款计划（2026）'!$B:$B,'[5]产值及收款计划（2026）'!CB:CB)</f>
        <v>0</v>
      </c>
      <c r="CG368" s="235" cm="1">
        <f t="array" ref="CG368">_xlfn.XLOOKUP($A368&amp;$B368,'[5]产值及收款计划（2026）'!$A:$A&amp;'[5]产值及收款计划（2026）'!$B:$B,'[5]产值及收款计划（2026）'!CC:CC)</f>
        <v>0</v>
      </c>
      <c r="CH368" s="235" cm="1">
        <f t="array" ref="CH368">_xlfn.XLOOKUP($A368&amp;$B368,'[5]产值及收款计划（2026）'!$A:$A&amp;'[5]产值及收款计划（2026）'!$B:$B,'[5]产值及收款计划（2026）'!CD:CD)</f>
        <v>0</v>
      </c>
      <c r="CI368" s="235" cm="1">
        <f t="array" ref="CI368">_xlfn.XLOOKUP($A368&amp;$B368,'[5]产值及收款计划（2026）'!$A:$A&amp;'[5]产值及收款计划（2026）'!$B:$B,'[5]产值及收款计划（2026）'!CE:CE)</f>
        <v>0</v>
      </c>
      <c r="CJ368" s="235" cm="1">
        <f t="array" ref="CJ368">_xlfn.XLOOKUP($A368&amp;$B368,'[5]产值及收款计划（2026）'!$A:$A&amp;'[5]产值及收款计划（2026）'!$B:$B,'[5]产值及收款计划（2026）'!CF:CF)</f>
        <v>0</v>
      </c>
      <c r="CK368" s="235" cm="1">
        <f t="array" ref="CK368">_xlfn.XLOOKUP($A368&amp;$B368,'[5]产值及收款计划（2026）'!$A:$A&amp;'[5]产值及收款计划（2026）'!$B:$B,'[5]产值及收款计划（2026）'!CG:CG)</f>
        <v>0</v>
      </c>
      <c r="CL368" s="235" cm="1">
        <f t="array" ref="CL368">_xlfn.XLOOKUP($A368&amp;$B368,'[5]产值及收款计划（2026）'!$A:$A&amp;'[5]产值及收款计划（2026）'!$B:$B,'[5]产值及收款计划（2026）'!CH:CH)</f>
        <v>0</v>
      </c>
      <c r="CM368" s="235" cm="1">
        <f t="array" ref="CM368">_xlfn.XLOOKUP($A368&amp;$B368,'[5]产值及收款计划（2026）'!$A:$A&amp;'[5]产值及收款计划（2026）'!$B:$B,'[5]产值及收款计划（2026）'!CI:CI)</f>
        <v>0</v>
      </c>
      <c r="CN368" s="235" cm="1">
        <f t="array" ref="CN368">_xlfn.XLOOKUP($A368&amp;$B368,'[5]产值及收款计划（2026）'!$A:$A&amp;'[5]产值及收款计划（2026）'!$B:$B,'[5]产值及收款计划（2026）'!CJ:CJ)</f>
        <v>0</v>
      </c>
      <c r="CO368" s="235" cm="1">
        <f t="array" ref="CO368">_xlfn.XLOOKUP($A368&amp;$B368,'[5]产值及收款计划（2026）'!$A:$A&amp;'[5]产值及收款计划（2026）'!$B:$B,'[5]产值及收款计划（2026）'!CK:CK)</f>
        <v>0</v>
      </c>
      <c r="CP368" s="235" cm="1">
        <f t="array" ref="CP368">_xlfn.XLOOKUP($A368&amp;$B368,'[5]产值及收款计划（2026）'!$A:$A&amp;'[5]产值及收款计划（2026）'!$B:$B,'[5]产值及收款计划（2026）'!CL:CL)</f>
        <v>0</v>
      </c>
      <c r="DE368" s="235" cm="1">
        <f t="array" ref="DE368">_xlfn.XLOOKUP($A368&amp;$B368,'[5]产值及收款计划（2026）'!$A:$A&amp;'[5]产值及收款计划（2026）'!$B:$B,'[5]产值及收款计划（2026）'!DA:DA)</f>
        <v>0</v>
      </c>
      <c r="DF368" s="235" cm="1">
        <f t="array" ref="DF368">_xlfn.XLOOKUP($A368&amp;$B368,'[5]产值及收款计划（2026）'!$A:$A&amp;'[5]产值及收款计划（2026）'!$B:$B,'[5]产值及收款计划（2026）'!DB:DB)</f>
        <v>0</v>
      </c>
      <c r="DG368" s="235" cm="1">
        <f t="array" ref="DG368">_xlfn.XLOOKUP($A368&amp;$B368,'[5]产值及收款计划（2026）'!$A:$A&amp;'[5]产值及收款计划（2026）'!$B:$B,'[5]产值及收款计划（2026）'!DC:DC)</f>
        <v>0</v>
      </c>
      <c r="DH368" s="235" cm="1">
        <f t="array" ref="DH368">_xlfn.XLOOKUP($A368&amp;$B368,'[5]产值及收款计划（2026）'!$A:$A&amp;'[5]产值及收款计划（2026）'!$B:$B,'[5]产值及收款计划（2026）'!DD:DD)</f>
        <v>0</v>
      </c>
      <c r="DI368" s="235" cm="1">
        <f t="array" ref="DI368">_xlfn.XLOOKUP($A368&amp;$B368,'[5]产值及收款计划（2026）'!$A:$A&amp;'[5]产值及收款计划（2026）'!$B:$B,'[5]产值及收款计划（2026）'!DE:DE)</f>
        <v>0</v>
      </c>
      <c r="DJ368" s="235" cm="1">
        <f t="array" ref="DJ368">_xlfn.XLOOKUP($A368&amp;$B368,'[5]产值及收款计划（2026）'!$A:$A&amp;'[5]产值及收款计划（2026）'!$B:$B,'[5]产值及收款计划（2026）'!DF:DF)</f>
        <v>0</v>
      </c>
      <c r="DK368" s="235" cm="1">
        <f t="array" ref="DK368">_xlfn.XLOOKUP($A368&amp;$B368,'[5]产值及收款计划（2026）'!$A:$A&amp;'[5]产值及收款计划（2026）'!$B:$B,'[5]产值及收款计划（2026）'!DG:DG)</f>
        <v>0</v>
      </c>
      <c r="DL368" s="235" cm="1">
        <f t="array" ref="DL368">_xlfn.XLOOKUP($A368&amp;$B368,'[5]产值及收款计划（2026）'!$A:$A&amp;'[5]产值及收款计划（2026）'!$B:$B,'[5]产值及收款计划（2026）'!DH:DH)</f>
        <v>0</v>
      </c>
      <c r="DM368" s="235" cm="1">
        <f t="array" ref="DM368">_xlfn.XLOOKUP($A368&amp;$B368,'[5]产值及收款计划（2026）'!$A:$A&amp;'[5]产值及收款计划（2026）'!$B:$B,'[5]产值及收款计划（2026）'!DI:DI)</f>
        <v>0</v>
      </c>
      <c r="DN368" s="235" cm="1">
        <f t="array" ref="DN368">_xlfn.XLOOKUP($A368&amp;$B368,'[5]产值及收款计划（2026）'!$A:$A&amp;'[5]产值及收款计划（2026）'!$B:$B,'[5]产值及收款计划（2026）'!DJ:DJ)</f>
        <v>0</v>
      </c>
      <c r="DO368" s="235" cm="1">
        <f t="array" ref="DO368">_xlfn.XLOOKUP($A368&amp;$B368,'[5]产值及收款计划（2026）'!$A:$A&amp;'[5]产值及收款计划（2026）'!$B:$B,'[5]产值及收款计划（2026）'!DK:DK)</f>
        <v>0</v>
      </c>
      <c r="DP368" s="235" cm="1">
        <f t="array" ref="DP368">_xlfn.XLOOKUP($A368&amp;$B368,'[5]产值及收款计划（2026）'!$A:$A&amp;'[5]产值及收款计划（2026）'!$B:$B,'[5]产值及收款计划（2026）'!DL:DL)</f>
        <v>0</v>
      </c>
      <c r="DQ368" s="243"/>
      <c r="DR368" s="229"/>
    </row>
    <row r="369" ht="20.25" spans="1:122">
      <c r="A369" s="233">
        <f t="shared" si="23"/>
        <v>4</v>
      </c>
      <c r="B369" s="233" t="s">
        <v>29</v>
      </c>
      <c r="C369" s="234" t="str" cm="1">
        <f t="array" ref="C369">_xlfn.XLOOKUP($A369&amp;$B369,'[5]产值及收款计划（2026）'!$A:$A&amp;'[5]产值及收款计划（2026）'!$B:$B,'[5]产值及收款计划（2026）'!C:C)</f>
        <v>SJHT2018122400011</v>
      </c>
      <c r="D369" s="234" t="str" cm="1">
        <f t="array" ref="D369">_xlfn.XLOOKUP($A369&amp;$B369,'[5]产值及收款计划（2026）'!$A:$A&amp;'[5]产值及收款计划（2026）'!$B:$B,'[5]产值及收款计划（2026）'!D:D)</f>
        <v>飞影思用电检测合同</v>
      </c>
      <c r="E369" s="235" cm="1">
        <f t="array" ref="E369">_xlfn.XLOOKUP($A369&amp;$B369,'[5]产值及收款计划（2026）'!$A:$A&amp;'[5]产值及收款计划（2026）'!$B:$B,'[5]产值及收款计划（2026）'!E:E)</f>
        <v>0.6</v>
      </c>
      <c r="F369" s="235" cm="1">
        <f t="array" ref="F369">_xlfn.XLOOKUP($A369&amp;$B369,'[5]产值及收款计划（2026）'!$A:$A&amp;'[5]产值及收款计划（2026）'!$B:$B,'[5]产值及收款计划（2026）'!F:F)</f>
        <v>0.6</v>
      </c>
      <c r="G369" s="235" t="e" cm="1">
        <f t="array" ref="G369">_xlfn.XLOOKUP($A369&amp;$B369,'[5]产值及收款计划（2026）'!$A:$A&amp;'[5]产值及收款计划（2026）'!$B:$B,'[5]产值及收款计划（2026）'!G:G)</f>
        <v>#REF!</v>
      </c>
      <c r="H369" s="235" cm="1">
        <f t="array" ref="H369">_xlfn.XLOOKUP($A369&amp;$B369,'[5]产值及收款计划（2026）'!$A:$A&amp;'[5]产值及收款计划（2026）'!$B:$B,'[5]产值及收款计划（2026）'!H:H)</f>
        <v>0.6</v>
      </c>
      <c r="I369" s="236" cm="1">
        <f t="array" ref="I369">_xlfn.XLOOKUP($A369&amp;$B369,'[5]产值及收款计划（2026）'!$A:$A&amp;'[5]产值及收款计划（2026）'!$B:$B,'[5]产值及收款计划（2026）'!I:I)</f>
        <v>1</v>
      </c>
      <c r="J369" s="235" cm="1">
        <f t="array" ref="J369">_xlfn.XLOOKUP($A369&amp;$B369,'[5]产值及收款计划（2026）'!$A:$A&amp;'[5]产值及收款计划（2026）'!$B:$B,'[5]产值及收款计划（2026）'!J:J)</f>
        <v>0.16</v>
      </c>
      <c r="K369" s="235" t="e" cm="1">
        <f t="array" ref="K369">_xlfn.XLOOKUP($A369&amp;$B369,'[5]产值及收款计划（2026）'!$A:$A&amp;'[5]产值及收款计划（2026）'!$B:$B,'[5]产值及收款计划（2026）'!K:K)</f>
        <v>#REF!</v>
      </c>
      <c r="L369" s="235" t="e" cm="1">
        <f t="array" ref="L369">_xlfn.XLOOKUP($A369&amp;$B369,'[5]产值及收款计划（2026）'!$A:$A&amp;'[5]产值及收款计划（2026）'!$B:$B,'[5]产值及收款计划（2026）'!L:L)</f>
        <v>#REF!</v>
      </c>
      <c r="M369" s="235" t="str" cm="1">
        <f t="array" ref="M369">_xlfn.XLOOKUP($A369&amp;$B369,'[5]产值及收款计划（2026）'!$A:$A&amp;'[5]产值及收款计划（2026）'!$B:$B,'[5]产值及收款计划（2026）'!M:M)</f>
        <v>主导</v>
      </c>
      <c r="N369" s="235" cm="1">
        <f t="array" ref="N369">_xlfn.XLOOKUP($A369&amp;$B369,'[5]产值及收款计划（2026）'!$A:$A&amp;'[5]产值及收款计划（2026）'!$B:$B,'[5]产值及收款计划（2026）'!N:N)</f>
        <v>0</v>
      </c>
      <c r="O369" s="235" t="str" cm="1">
        <f t="array" ref="O369">_xlfn.XLOOKUP($A369&amp;$B369,'[5]产值及收款计划（2026）'!$A:$A&amp;'[5]产值及收款计划（2026）'!$B:$B,'[5]产值及收款计划（2026）'!O:O)</f>
        <v>明艳丽</v>
      </c>
      <c r="P369" s="234" t="str" cm="1">
        <f t="array" ref="P369">_xlfn.XLOOKUP($A369&amp;$B369,'[5]产值及收款计划（2026）'!$A:$A&amp;'[5]产值及收款计划（2026）'!$B:$B,'[5]产值及收款计划（2026）'!P:P)</f>
        <v>过往已完结</v>
      </c>
      <c r="Q369" s="235" t="e" cm="1">
        <f t="array" ref="Q369">_xlfn.XLOOKUP($A369&amp;$B369,'[5]产值及收款计划（2026）'!$A:$A&amp;'[5]产值及收款计划（2026）'!$B:$B,'[5]产值及收款计划（2026）'!Q:Q)</f>
        <v>#REF!</v>
      </c>
      <c r="R369" s="235" t="e" cm="1">
        <f t="array" ref="R369">_xlfn.XLOOKUP($A369&amp;$B369,'[5]产值及收款计划（2026）'!$A:$A&amp;'[5]产值及收款计划（2026）'!$B:$B,'[5]产值及收款计划（2026）'!R:R)</f>
        <v>#REF!</v>
      </c>
      <c r="S369" s="235" t="e" cm="1">
        <f t="array" ref="S369">_xlfn.XLOOKUP($A369&amp;$B369,'[5]产值及收款计划（2026）'!$A:$A&amp;'[5]产值及收款计划（2026）'!$B:$B,'[5]产值及收款计划（2026）'!S:S)</f>
        <v>#REF!</v>
      </c>
      <c r="T369" s="235" cm="1">
        <f t="array" ref="T369">_xlfn.XLOOKUP($A369&amp;$B369,'[5]产值及收款计划（2026）'!$A:$A&amp;'[5]产值及收款计划（2026）'!$B:$B,'[5]产值及收款计划（2026）'!T:T)</f>
        <v>0</v>
      </c>
      <c r="U369" s="235" cm="1">
        <f t="array" ref="U369">_xlfn.XLOOKUP($A369&amp;$B369,'[5]产值及收款计划（2026）'!$A:$A&amp;'[5]产值及收款计划（2026）'!$B:$B,'[5]产值及收款计划（2026）'!U:U)</f>
        <v>0</v>
      </c>
      <c r="V369" s="235" cm="1">
        <f t="array" ref="V369">_xlfn.XLOOKUP($A369&amp;$B369,'[5]产值及收款计划（2026）'!$A:$A&amp;'[5]产值及收款计划（2026）'!$B:$B,'[5]产值及收款计划（2026）'!V:V)</f>
        <v>0.6</v>
      </c>
      <c r="W369" s="235" t="e" cm="1">
        <f t="array" ref="W369">_xlfn.XLOOKUP($A369&amp;$B369,'[5]产值及收款计划（2026）'!$A:$A&amp;'[5]产值及收款计划（2026）'!$B:$B,'[5]产值及收款计划（2026）'!W:W)</f>
        <v>#REF!</v>
      </c>
      <c r="X369" s="235" t="e" cm="1">
        <f t="array" ref="X369">_xlfn.XLOOKUP($A369&amp;$B369,'[5]产值及收款计划（2026）'!$A:$A&amp;'[5]产值及收款计划（2026）'!$B:$B,'[5]产值及收款计划（2026）'!X:X)</f>
        <v>#REF!</v>
      </c>
      <c r="Y369" s="235" t="e" cm="1">
        <f t="array" ref="Y369">_xlfn.XLOOKUP($A369&amp;$B369,'[5]产值及收款计划（2026）'!$A:$A&amp;'[5]产值及收款计划（2026）'!$B:$B,'[5]产值及收款计划（2026）'!Y:Y)</f>
        <v>#REF!</v>
      </c>
      <c r="Z369" s="235" t="e" cm="1">
        <f t="array" ref="Z369">_xlfn.XLOOKUP($A369&amp;$B369,'[5]产值及收款计划（2026）'!$A:$A&amp;'[5]产值及收款计划（2026）'!$B:$B,'[5]产值及收款计划（2026）'!Z:Z)</f>
        <v>#REF!</v>
      </c>
      <c r="AA369" s="235" cm="1">
        <f t="array" ref="AA369">_xlfn.XLOOKUP($A369&amp;$B369,'[5]产值及收款计划（2026）'!$A:$A&amp;'[5]产值及收款计划（2026）'!$B:$B,'[5]产值及收款计划（2026）'!AA:AA)</f>
        <v>0</v>
      </c>
      <c r="AB369" s="235" cm="1">
        <f t="array" ref="AB369">_xlfn.XLOOKUP($A369&amp;$B369,'[5]产值及收款计划（2026）'!$A:$A&amp;'[5]产值及收款计划（2026）'!$B:$B,'[5]产值及收款计划（2026）'!AB:AB)</f>
        <v>0</v>
      </c>
      <c r="AC369" s="235" cm="1">
        <f t="array" ref="AC369">_xlfn.XLOOKUP($A369&amp;$B369,'[5]产值及收款计划（2026）'!$A:$A&amp;'[5]产值及收款计划（2026）'!$B:$B,'[5]产值及收款计划（2026）'!AC:AC)</f>
        <v>0</v>
      </c>
      <c r="AD369" s="235" cm="1">
        <f t="array" ref="AD369">_xlfn.XLOOKUP($A369&amp;$B369,'[5]产值及收款计划（2026）'!$A:$A&amp;'[5]产值及收款计划（2026）'!$B:$B,'[5]产值及收款计划（2026）'!AD:AD)</f>
        <v>0</v>
      </c>
      <c r="AE369" s="235" cm="1">
        <f t="array" ref="AE369">_xlfn.XLOOKUP($A369&amp;$B369,'[5]产值及收款计划（2026）'!$A:$A&amp;'[5]产值及收款计划（2026）'!$B:$B,'[5]产值及收款计划（2026）'!AE:AE)</f>
        <v>0</v>
      </c>
      <c r="AF369" s="235" cm="1">
        <f t="array" ref="AF369">_xlfn.XLOOKUP($A369&amp;$B369,'[5]产值及收款计划（2026）'!$A:$A&amp;'[5]产值及收款计划（2026）'!$B:$B,'[5]产值及收款计划（2026）'!AF:AF)</f>
        <v>0</v>
      </c>
      <c r="AG369" s="235" cm="1">
        <f t="array" ref="AG369">_xlfn.XLOOKUP($A369&amp;$B369,'[5]产值及收款计划（2026）'!$A:$A&amp;'[5]产值及收款计划（2026）'!$B:$B,'[5]产值及收款计划（2026）'!AG:AG)</f>
        <v>0</v>
      </c>
      <c r="AH369" s="235" cm="1">
        <f t="array" ref="AH369">_xlfn.XLOOKUP($A369&amp;$B369,'[5]产值及收款计划（2026）'!$A:$A&amp;'[5]产值及收款计划（2026）'!$B:$B,'[5]产值及收款计划（2026）'!AH:AH)</f>
        <v>0</v>
      </c>
      <c r="AI369" s="235" cm="1">
        <f t="array" ref="AI369">_xlfn.XLOOKUP($A369&amp;$B369,'[5]产值及收款计划（2026）'!$A:$A&amp;'[5]产值及收款计划（2026）'!$B:$B,'[5]产值及收款计划（2026）'!AI:AI)</f>
        <v>0</v>
      </c>
      <c r="AJ369" s="235" cm="1">
        <f t="array" ref="AJ369">_xlfn.XLOOKUP($A369&amp;$B369,'[5]产值及收款计划（2026）'!$A:$A&amp;'[5]产值及收款计划（2026）'!$B:$B,'[5]产值及收款计划（2026）'!AJ:AJ)</f>
        <v>0</v>
      </c>
      <c r="AK369" s="235" cm="1">
        <f t="array" ref="AK369">_xlfn.XLOOKUP($A369&amp;$B369,'[5]产值及收款计划（2026）'!$A:$A&amp;'[5]产值及收款计划（2026）'!$B:$B,'[5]产值及收款计划（2026）'!AK:AK)</f>
        <v>0</v>
      </c>
      <c r="AL369" s="235" cm="1">
        <f t="array" ref="AL369">_xlfn.XLOOKUP($A369&amp;$B369,'[5]产值及收款计划（2026）'!$A:$A&amp;'[5]产值及收款计划（2026）'!$B:$B,'[5]产值及收款计划（2026）'!AL:AL)</f>
        <v>0</v>
      </c>
      <c r="AM369" s="242" cm="1">
        <f t="array" ref="AM369">_xlfn.LET(_xlpm.勾选月份状态数组,TRANSPOSE('PPT(12-15页）-TOP10'!$A$3:$A$14),_xlpm.选择数据区,IF('PPT(12-15页）-TOP10'!$E$3="收款",$BA369:$BL369,$AA369:$AL369),SUM(_xlfn._xlws.FILTER(_xlpm.选择数据区,_xlpm.勾选月份状态数组,"")))</f>
        <v>0</v>
      </c>
      <c r="AN369" s="235" t="e">
        <f>_xlfn.XLOOKUP($C369,应收未收表!$T:$T,应收未收表!AA:AA)</f>
        <v>#N/A</v>
      </c>
      <c r="AO369" s="235" t="e">
        <f>_xlfn.XLOOKUP($C369,应收未收表!$T:$T,应收未收表!AB:AB)</f>
        <v>#N/A</v>
      </c>
      <c r="AP369" s="235" t="e">
        <f>_xlfn.XLOOKUP($C369,应收未收表!$T:$T,应收未收表!AC:AC)</f>
        <v>#N/A</v>
      </c>
      <c r="AQ369" s="235" t="e">
        <f>_xlfn.XLOOKUP($C369,应收未收表!$T:$T,应收未收表!AE:AE)</f>
        <v>#N/A</v>
      </c>
      <c r="AR369" s="235" t="e">
        <f>_xlfn.XLOOKUP($C369,应收未收表!$T:$T,应收未收表!AF:AF)</f>
        <v>#N/A</v>
      </c>
      <c r="AS369" s="235" t="e" cm="1">
        <f t="array" ref="AS369">_xlfn.XLOOKUP($A369&amp;$B369,'[5]产值及收款计划（2026）'!$A:$A&amp;'[5]产值及收款计划（2026）'!$B:$B,'[5]产值及收款计划（2026）'!AS:AS)</f>
        <v>#REF!</v>
      </c>
      <c r="AT369" s="235" t="e" cm="1">
        <f t="array" ref="AT369">_xlfn.XLOOKUP($A369&amp;$B369,'[5]产值及收款计划（2026）'!$A:$A&amp;'[5]产值及收款计划（2026）'!$B:$B,'[5]产值及收款计划（2026）'!AT:AT)</f>
        <v>#REF!</v>
      </c>
      <c r="AU369" s="235" t="e" cm="1">
        <f t="array" ref="AU369">_xlfn.XLOOKUP($A369&amp;$B369,'[5]产值及收款计划（2026）'!$A:$A&amp;'[5]产值及收款计划（2026）'!$B:$B,'[5]产值及收款计划（2026）'!AU:AU)</f>
        <v>#REF!</v>
      </c>
      <c r="AV369" s="235" t="e" cm="1">
        <f t="array" ref="AV369">_xlfn.XLOOKUP($A369&amp;$B369,'[5]产值及收款计划（2026）'!$A:$A&amp;'[5]产值及收款计划（2026）'!$B:$B,'[5]产值及收款计划（2026）'!AV:AV)</f>
        <v>#REF!</v>
      </c>
      <c r="AW369" s="235" cm="1">
        <f t="array" ref="AW369">_xlfn.XLOOKUP($A369&amp;$B369,'[5]产值及收款计划（2026）'!$A:$A&amp;'[5]产值及收款计划（2026）'!$B:$B,'[5]产值及收款计划（2026）'!AW:AW)</f>
        <v>0</v>
      </c>
      <c r="AX369" s="235" cm="1">
        <f t="array" ref="AX369">_xlfn.XLOOKUP($A369&amp;$B369,'[5]产值及收款计划（2026）'!$A:$A&amp;'[5]产值及收款计划（2026）'!$B:$B,'[5]产值及收款计划（2026）'!AX:AX)</f>
        <v>0</v>
      </c>
      <c r="AY369" s="235" cm="1">
        <f t="array" ref="AY369">_xlfn.XLOOKUP($A369&amp;$B369,'[5]产值及收款计划（2026）'!$A:$A&amp;'[5]产值及收款计划（2026）'!$B:$B,'[5]产值及收款计划（2026）'!AY:AY)</f>
        <v>0.6</v>
      </c>
      <c r="AZ369" s="235" cm="1">
        <f t="array" ref="AZ369">_xlfn.XLOOKUP($A369&amp;$B369,'[5]产值及收款计划（2026）'!$A:$A&amp;'[5]产值及收款计划（2026）'!$B:$B,'[5]产值及收款计划（2026）'!AZ:AZ)</f>
        <v>0</v>
      </c>
      <c r="BA369" s="235" t="e" cm="1">
        <f t="array" ref="BA369">_xlfn.XLOOKUP($A369&amp;$B369,'[5]产值及收款计划（2026）'!$A:$A&amp;'[5]产值及收款计划（2026）'!$B:$B,'[5]产值及收款计划（2026）'!BA:BA)</f>
        <v>#REF!</v>
      </c>
      <c r="BB369" s="235" t="e" cm="1">
        <f t="array" ref="BB369">_xlfn.XLOOKUP($A369&amp;$B369,'[5]产值及收款计划（2026）'!$A:$A&amp;'[5]产值及收款计划（2026）'!$B:$B,'[5]产值及收款计划（2026）'!BB:BB)</f>
        <v>#REF!</v>
      </c>
      <c r="BC369" s="235" t="e" cm="1">
        <f t="array" ref="BC369">_xlfn.XLOOKUP($A369&amp;$B369,'[5]产值及收款计划（2026）'!$A:$A&amp;'[5]产值及收款计划（2026）'!$B:$B,'[5]产值及收款计划（2026）'!BC:BC)</f>
        <v>#REF!</v>
      </c>
      <c r="BD369" s="235" t="e" cm="1">
        <f t="array" ref="BD369">_xlfn.XLOOKUP($A369&amp;$B369,'[5]产值及收款计划（2026）'!$A:$A&amp;'[5]产值及收款计划（2026）'!$B:$B,'[5]产值及收款计划（2026）'!BD:BD)</f>
        <v>#REF!</v>
      </c>
      <c r="BE369" s="235" t="e" cm="1">
        <f t="array" ref="BE369">_xlfn.XLOOKUP($A369&amp;$B369,'[5]产值及收款计划（2026）'!$A:$A&amp;'[5]产值及收款计划（2026）'!$B:$B,'[5]产值及收款计划（2026）'!BE:BE)</f>
        <v>#REF!</v>
      </c>
      <c r="BF369" s="235" t="e" cm="1">
        <f t="array" ref="BF369">_xlfn.XLOOKUP($A369&amp;$B369,'[5]产值及收款计划（2026）'!$A:$A&amp;'[5]产值及收款计划（2026）'!$B:$B,'[5]产值及收款计划（2026）'!BF:BF)</f>
        <v>#REF!</v>
      </c>
      <c r="BG369" s="235" t="e" cm="1">
        <f t="array" ref="BG369">_xlfn.XLOOKUP($A369&amp;$B369,'[5]产值及收款计划（2026）'!$A:$A&amp;'[5]产值及收款计划（2026）'!$B:$B,'[5]产值及收款计划（2026）'!BG:BG)</f>
        <v>#REF!</v>
      </c>
      <c r="BH369" s="235" t="e" cm="1">
        <f t="array" ref="BH369">_xlfn.XLOOKUP($A369&amp;$B369,'[5]产值及收款计划（2026）'!$A:$A&amp;'[5]产值及收款计划（2026）'!$B:$B,'[5]产值及收款计划（2026）'!BH:BH)</f>
        <v>#REF!</v>
      </c>
      <c r="BI369" s="235" t="e" cm="1">
        <f t="array" ref="BI369">_xlfn.XLOOKUP($A369&amp;$B369,'[5]产值及收款计划（2026）'!$A:$A&amp;'[5]产值及收款计划（2026）'!$B:$B,'[5]产值及收款计划（2026）'!BI:BI)</f>
        <v>#REF!</v>
      </c>
      <c r="BJ369" s="235" t="e" cm="1">
        <f t="array" ref="BJ369">_xlfn.XLOOKUP($A369&amp;$B369,'[5]产值及收款计划（2026）'!$A:$A&amp;'[5]产值及收款计划（2026）'!$B:$B,'[5]产值及收款计划（2026）'!BJ:BJ)</f>
        <v>#REF!</v>
      </c>
      <c r="BK369" s="235" t="e" cm="1">
        <f t="array" ref="BK369">_xlfn.XLOOKUP($A369&amp;$B369,'[5]产值及收款计划（2026）'!$A:$A&amp;'[5]产值及收款计划（2026）'!$B:$B,'[5]产值及收款计划（2026）'!BK:BK)</f>
        <v>#REF!</v>
      </c>
      <c r="BL369" s="235" t="e" cm="1">
        <f t="array" ref="BL369">_xlfn.XLOOKUP($A369&amp;$B369,'[5]产值及收款计划（2026）'!$A:$A&amp;'[5]产值及收款计划（2026）'!$B:$B,'[5]产值及收款计划（2026）'!BL:BL)</f>
        <v>#REF!</v>
      </c>
      <c r="BM369" s="235"/>
      <c r="BN369" s="235"/>
      <c r="BO369" s="235"/>
      <c r="BP369" s="235"/>
      <c r="BQ369" s="235" t="e">
        <f>_xlfn.XLOOKUP($C369,应收未收表!$AJ:$AJ,应收未收表!AK:AK)</f>
        <v>#N/A</v>
      </c>
      <c r="BR369" s="235" t="e">
        <f>_xlfn.XLOOKUP($C369,应收未收表!$AJ:$AJ,应收未收表!AL:AL)</f>
        <v>#N/A</v>
      </c>
      <c r="BS369" s="235" t="e">
        <f>_xlfn.XLOOKUP($C369,应收未收表!$AJ:$AJ,应收未收表!AM:AM)</f>
        <v>#N/A</v>
      </c>
      <c r="BT369" s="235" t="e">
        <f>_xlfn.XLOOKUP($C369,应收未收表!$AJ:$AJ,应收未收表!AN:AN)</f>
        <v>#N/A</v>
      </c>
      <c r="BU369" s="234" t="str" cm="1">
        <f t="array" ref="BU369">_xlfn.XLOOKUP($A369&amp;$B369,'[5]产值及收款计划（2026）'!$A:$A&amp;'[5]产值及收款计划（2026）'!$B:$B,'[5]产值及收款计划（2026）'!BQ:BQ)</f>
        <v>深圳市西部城建工程有限公司</v>
      </c>
      <c r="BV369" s="235" t="e" cm="1">
        <f t="array" ref="BV369">_xlfn.XLOOKUP($A369&amp;$B369,'[5]产值及收款计划（2026）'!$A:$A&amp;'[5]产值及收款计划（2026）'!$B:$B,'[5]产值及收款计划（2026）'!BR:BR)</f>
        <v>#REF!</v>
      </c>
      <c r="CE369" s="235" cm="1">
        <f t="array" ref="CE369">_xlfn.XLOOKUP($A369&amp;$B369,'[5]产值及收款计划（2026）'!$A:$A&amp;'[5]产值及收款计划（2026）'!$B:$B,'[5]产值及收款计划（2026）'!CA:CA)</f>
        <v>0</v>
      </c>
      <c r="CF369" s="235" cm="1">
        <f t="array" ref="CF369">_xlfn.XLOOKUP($A369&amp;$B369,'[5]产值及收款计划（2026）'!$A:$A&amp;'[5]产值及收款计划（2026）'!$B:$B,'[5]产值及收款计划（2026）'!CB:CB)</f>
        <v>0</v>
      </c>
      <c r="CG369" s="235" cm="1">
        <f t="array" ref="CG369">_xlfn.XLOOKUP($A369&amp;$B369,'[5]产值及收款计划（2026）'!$A:$A&amp;'[5]产值及收款计划（2026）'!$B:$B,'[5]产值及收款计划（2026）'!CC:CC)</f>
        <v>0</v>
      </c>
      <c r="CH369" s="235" cm="1">
        <f t="array" ref="CH369">_xlfn.XLOOKUP($A369&amp;$B369,'[5]产值及收款计划（2026）'!$A:$A&amp;'[5]产值及收款计划（2026）'!$B:$B,'[5]产值及收款计划（2026）'!CD:CD)</f>
        <v>0</v>
      </c>
      <c r="CI369" s="235" cm="1">
        <f t="array" ref="CI369">_xlfn.XLOOKUP($A369&amp;$B369,'[5]产值及收款计划（2026）'!$A:$A&amp;'[5]产值及收款计划（2026）'!$B:$B,'[5]产值及收款计划（2026）'!CE:CE)</f>
        <v>0</v>
      </c>
      <c r="CJ369" s="235" cm="1">
        <f t="array" ref="CJ369">_xlfn.XLOOKUP($A369&amp;$B369,'[5]产值及收款计划（2026）'!$A:$A&amp;'[5]产值及收款计划（2026）'!$B:$B,'[5]产值及收款计划（2026）'!CF:CF)</f>
        <v>0</v>
      </c>
      <c r="CK369" s="235" cm="1">
        <f t="array" ref="CK369">_xlfn.XLOOKUP($A369&amp;$B369,'[5]产值及收款计划（2026）'!$A:$A&amp;'[5]产值及收款计划（2026）'!$B:$B,'[5]产值及收款计划（2026）'!CG:CG)</f>
        <v>0</v>
      </c>
      <c r="CL369" s="235" cm="1">
        <f t="array" ref="CL369">_xlfn.XLOOKUP($A369&amp;$B369,'[5]产值及收款计划（2026）'!$A:$A&amp;'[5]产值及收款计划（2026）'!$B:$B,'[5]产值及收款计划（2026）'!CH:CH)</f>
        <v>0</v>
      </c>
      <c r="CM369" s="235" cm="1">
        <f t="array" ref="CM369">_xlfn.XLOOKUP($A369&amp;$B369,'[5]产值及收款计划（2026）'!$A:$A&amp;'[5]产值及收款计划（2026）'!$B:$B,'[5]产值及收款计划（2026）'!CI:CI)</f>
        <v>0</v>
      </c>
      <c r="CN369" s="235" cm="1">
        <f t="array" ref="CN369">_xlfn.XLOOKUP($A369&amp;$B369,'[5]产值及收款计划（2026）'!$A:$A&amp;'[5]产值及收款计划（2026）'!$B:$B,'[5]产值及收款计划（2026）'!CJ:CJ)</f>
        <v>0</v>
      </c>
      <c r="CO369" s="235" cm="1">
        <f t="array" ref="CO369">_xlfn.XLOOKUP($A369&amp;$B369,'[5]产值及收款计划（2026）'!$A:$A&amp;'[5]产值及收款计划（2026）'!$B:$B,'[5]产值及收款计划（2026）'!CK:CK)</f>
        <v>0</v>
      </c>
      <c r="CP369" s="235" cm="1">
        <f t="array" ref="CP369">_xlfn.XLOOKUP($A369&amp;$B369,'[5]产值及收款计划（2026）'!$A:$A&amp;'[5]产值及收款计划（2026）'!$B:$B,'[5]产值及收款计划（2026）'!CL:CL)</f>
        <v>0</v>
      </c>
      <c r="DE369" s="235" cm="1">
        <f t="array" ref="DE369">_xlfn.XLOOKUP($A369&amp;$B369,'[5]产值及收款计划（2026）'!$A:$A&amp;'[5]产值及收款计划（2026）'!$B:$B,'[5]产值及收款计划（2026）'!DA:DA)</f>
        <v>0</v>
      </c>
      <c r="DF369" s="235" cm="1">
        <f t="array" ref="DF369">_xlfn.XLOOKUP($A369&amp;$B369,'[5]产值及收款计划（2026）'!$A:$A&amp;'[5]产值及收款计划（2026）'!$B:$B,'[5]产值及收款计划（2026）'!DB:DB)</f>
        <v>0</v>
      </c>
      <c r="DG369" s="235" cm="1">
        <f t="array" ref="DG369">_xlfn.XLOOKUP($A369&amp;$B369,'[5]产值及收款计划（2026）'!$A:$A&amp;'[5]产值及收款计划（2026）'!$B:$B,'[5]产值及收款计划（2026）'!DC:DC)</f>
        <v>0</v>
      </c>
      <c r="DH369" s="235" cm="1">
        <f t="array" ref="DH369">_xlfn.XLOOKUP($A369&amp;$B369,'[5]产值及收款计划（2026）'!$A:$A&amp;'[5]产值及收款计划（2026）'!$B:$B,'[5]产值及收款计划（2026）'!DD:DD)</f>
        <v>0</v>
      </c>
      <c r="DI369" s="235" cm="1">
        <f t="array" ref="DI369">_xlfn.XLOOKUP($A369&amp;$B369,'[5]产值及收款计划（2026）'!$A:$A&amp;'[5]产值及收款计划（2026）'!$B:$B,'[5]产值及收款计划（2026）'!DE:DE)</f>
        <v>0</v>
      </c>
      <c r="DJ369" s="235" cm="1">
        <f t="array" ref="DJ369">_xlfn.XLOOKUP($A369&amp;$B369,'[5]产值及收款计划（2026）'!$A:$A&amp;'[5]产值及收款计划（2026）'!$B:$B,'[5]产值及收款计划（2026）'!DF:DF)</f>
        <v>0</v>
      </c>
      <c r="DK369" s="235" cm="1">
        <f t="array" ref="DK369">_xlfn.XLOOKUP($A369&amp;$B369,'[5]产值及收款计划（2026）'!$A:$A&amp;'[5]产值及收款计划（2026）'!$B:$B,'[5]产值及收款计划（2026）'!DG:DG)</f>
        <v>0</v>
      </c>
      <c r="DL369" s="235" cm="1">
        <f t="array" ref="DL369">_xlfn.XLOOKUP($A369&amp;$B369,'[5]产值及收款计划（2026）'!$A:$A&amp;'[5]产值及收款计划（2026）'!$B:$B,'[5]产值及收款计划（2026）'!DH:DH)</f>
        <v>0</v>
      </c>
      <c r="DM369" s="235" cm="1">
        <f t="array" ref="DM369">_xlfn.XLOOKUP($A369&amp;$B369,'[5]产值及收款计划（2026）'!$A:$A&amp;'[5]产值及收款计划（2026）'!$B:$B,'[5]产值及收款计划（2026）'!DI:DI)</f>
        <v>0</v>
      </c>
      <c r="DN369" s="235" cm="1">
        <f t="array" ref="DN369">_xlfn.XLOOKUP($A369&amp;$B369,'[5]产值及收款计划（2026）'!$A:$A&amp;'[5]产值及收款计划（2026）'!$B:$B,'[5]产值及收款计划（2026）'!DJ:DJ)</f>
        <v>0</v>
      </c>
      <c r="DO369" s="235" cm="1">
        <f t="array" ref="DO369">_xlfn.XLOOKUP($A369&amp;$B369,'[5]产值及收款计划（2026）'!$A:$A&amp;'[5]产值及收款计划（2026）'!$B:$B,'[5]产值及收款计划（2026）'!DK:DK)</f>
        <v>0</v>
      </c>
      <c r="DP369" s="235" cm="1">
        <f t="array" ref="DP369">_xlfn.XLOOKUP($A369&amp;$B369,'[5]产值及收款计划（2026）'!$A:$A&amp;'[5]产值及收款计划（2026）'!$B:$B,'[5]产值及收款计划（2026）'!DL:DL)</f>
        <v>0</v>
      </c>
      <c r="DQ369" s="243"/>
      <c r="DR369" s="229"/>
    </row>
    <row r="370" ht="20.25" spans="1:122">
      <c r="A370" s="233">
        <f t="shared" si="23"/>
        <v>5</v>
      </c>
      <c r="B370" s="233" t="s">
        <v>29</v>
      </c>
      <c r="C370" s="234" t="str" cm="1">
        <f t="array" ref="C370">_xlfn.XLOOKUP($A370&amp;$B370,'[5]产值及收款计划（2026）'!$A:$A&amp;'[5]产值及收款计划（2026）'!$B:$B,'[5]产值及收款计划（2026）'!C:C)</f>
        <v>ZHT2020102100064</v>
      </c>
      <c r="D370" s="234" t="str" cm="1">
        <f t="array" ref="D370">_xlfn.XLOOKUP($A370&amp;$B370,'[5]产值及收款计划（2026）'!$A:$A&amp;'[5]产值及收款计划（2026）'!$B:$B,'[5]产值及收款计划（2026）'!D:D)</f>
        <v>深投控智慧建造监管平台开发技术服务合同</v>
      </c>
      <c r="E370" s="235" cm="1">
        <f t="array" ref="E370">_xlfn.XLOOKUP($A370&amp;$B370,'[5]产值及收款计划（2026）'!$A:$A&amp;'[5]产值及收款计划（2026）'!$B:$B,'[5]产值及收款计划（2026）'!E:E)</f>
        <v>19.5</v>
      </c>
      <c r="F370" s="235" cm="1">
        <f t="array" ref="F370">_xlfn.XLOOKUP($A370&amp;$B370,'[5]产值及收款计划（2026）'!$A:$A&amp;'[5]产值及收款计划（2026）'!$B:$B,'[5]产值及收款计划（2026）'!F:F)</f>
        <v>19.5</v>
      </c>
      <c r="G370" s="235" t="e" cm="1">
        <f t="array" ref="G370">_xlfn.XLOOKUP($A370&amp;$B370,'[5]产值及收款计划（2026）'!$A:$A&amp;'[5]产值及收款计划（2026）'!$B:$B,'[5]产值及收款计划（2026）'!G:G)</f>
        <v>#REF!</v>
      </c>
      <c r="H370" s="235" cm="1">
        <f t="array" ref="H370">_xlfn.XLOOKUP($A370&amp;$B370,'[5]产值及收款计划（2026）'!$A:$A&amp;'[5]产值及收款计划（2026）'!$B:$B,'[5]产值及收款计划（2026）'!H:H)</f>
        <v>19.5</v>
      </c>
      <c r="I370" s="236" cm="1">
        <f t="array" ref="I370">_xlfn.XLOOKUP($A370&amp;$B370,'[5]产值及收款计划（2026）'!$A:$A&amp;'[5]产值及收款计划（2026）'!$B:$B,'[5]产值及收款计划（2026）'!I:I)</f>
        <v>1</v>
      </c>
      <c r="J370" s="235" cm="1">
        <f t="array" ref="J370">_xlfn.XLOOKUP($A370&amp;$B370,'[5]产值及收款计划（2026）'!$A:$A&amp;'[5]产值及收款计划（2026）'!$B:$B,'[5]产值及收款计划（2026）'!J:J)</f>
        <v>0.06</v>
      </c>
      <c r="K370" s="235" t="e" cm="1">
        <f t="array" ref="K370">_xlfn.XLOOKUP($A370&amp;$B370,'[5]产值及收款计划（2026）'!$A:$A&amp;'[5]产值及收款计划（2026）'!$B:$B,'[5]产值及收款计划（2026）'!K:K)</f>
        <v>#REF!</v>
      </c>
      <c r="L370" s="235" t="e" cm="1">
        <f t="array" ref="L370">_xlfn.XLOOKUP($A370&amp;$B370,'[5]产值及收款计划（2026）'!$A:$A&amp;'[5]产值及收款计划（2026）'!$B:$B,'[5]产值及收款计划（2026）'!L:L)</f>
        <v>#REF!</v>
      </c>
      <c r="M370" s="235" t="str" cm="1">
        <f t="array" ref="M370">_xlfn.XLOOKUP($A370&amp;$B370,'[5]产值及收款计划（2026）'!$A:$A&amp;'[5]产值及收款计划（2026）'!$B:$B,'[5]产值及收款计划（2026）'!M:M)</f>
        <v>主导</v>
      </c>
      <c r="N370" s="235" cm="1">
        <f t="array" ref="N370">_xlfn.XLOOKUP($A370&amp;$B370,'[5]产值及收款计划（2026）'!$A:$A&amp;'[5]产值及收款计划（2026）'!$B:$B,'[5]产值及收款计划（2026）'!N:N)</f>
        <v>0</v>
      </c>
      <c r="O370" s="235" t="str" cm="1">
        <f t="array" ref="O370">_xlfn.XLOOKUP($A370&amp;$B370,'[5]产值及收款计划（2026）'!$A:$A&amp;'[5]产值及收款计划（2026）'!$B:$B,'[5]产值及收款计划（2026）'!O:O)</f>
        <v>杜江</v>
      </c>
      <c r="P370" s="234" t="str" cm="1">
        <f t="array" ref="P370">_xlfn.XLOOKUP($A370&amp;$B370,'[5]产值及收款计划（2026）'!$A:$A&amp;'[5]产值及收款计划（2026）'!$B:$B,'[5]产值及收款计划（2026）'!P:P)</f>
        <v>过往已完结</v>
      </c>
      <c r="Q370" s="235" t="e" cm="1">
        <f t="array" ref="Q370">_xlfn.XLOOKUP($A370&amp;$B370,'[5]产值及收款计划（2026）'!$A:$A&amp;'[5]产值及收款计划（2026）'!$B:$B,'[5]产值及收款计划（2026）'!Q:Q)</f>
        <v>#REF!</v>
      </c>
      <c r="R370" s="235" t="e" cm="1">
        <f t="array" ref="R370">_xlfn.XLOOKUP($A370&amp;$B370,'[5]产值及收款计划（2026）'!$A:$A&amp;'[5]产值及收款计划（2026）'!$B:$B,'[5]产值及收款计划（2026）'!R:R)</f>
        <v>#REF!</v>
      </c>
      <c r="S370" s="235" t="e" cm="1">
        <f t="array" ref="S370">_xlfn.XLOOKUP($A370&amp;$B370,'[5]产值及收款计划（2026）'!$A:$A&amp;'[5]产值及收款计划（2026）'!$B:$B,'[5]产值及收款计划（2026）'!S:S)</f>
        <v>#REF!</v>
      </c>
      <c r="T370" s="235" cm="1">
        <f t="array" ref="T370">_xlfn.XLOOKUP($A370&amp;$B370,'[5]产值及收款计划（2026）'!$A:$A&amp;'[5]产值及收款计划（2026）'!$B:$B,'[5]产值及收款计划（2026）'!T:T)</f>
        <v>19.499999</v>
      </c>
      <c r="U370" s="235" cm="1">
        <f t="array" ref="U370">_xlfn.XLOOKUP($A370&amp;$B370,'[5]产值及收款计划（2026）'!$A:$A&amp;'[5]产值及收款计划（2026）'!$B:$B,'[5]产值及收款计划（2026）'!U:U)</f>
        <v>0</v>
      </c>
      <c r="V370" s="235" cm="1">
        <f t="array" ref="V370">_xlfn.XLOOKUP($A370&amp;$B370,'[5]产值及收款计划（2026）'!$A:$A&amp;'[5]产值及收款计划（2026）'!$B:$B,'[5]产值及收款计划（2026）'!V:V)</f>
        <v>1.00000000102796e-6</v>
      </c>
      <c r="W370" s="235" t="e" cm="1">
        <f t="array" ref="W370">_xlfn.XLOOKUP($A370&amp;$B370,'[5]产值及收款计划（2026）'!$A:$A&amp;'[5]产值及收款计划（2026）'!$B:$B,'[5]产值及收款计划（2026）'!W:W)</f>
        <v>#REF!</v>
      </c>
      <c r="X370" s="235" t="e" cm="1">
        <f t="array" ref="X370">_xlfn.XLOOKUP($A370&amp;$B370,'[5]产值及收款计划（2026）'!$A:$A&amp;'[5]产值及收款计划（2026）'!$B:$B,'[5]产值及收款计划（2026）'!X:X)</f>
        <v>#REF!</v>
      </c>
      <c r="Y370" s="235" t="e" cm="1">
        <f t="array" ref="Y370">_xlfn.XLOOKUP($A370&amp;$B370,'[5]产值及收款计划（2026）'!$A:$A&amp;'[5]产值及收款计划（2026）'!$B:$B,'[5]产值及收款计划（2026）'!Y:Y)</f>
        <v>#REF!</v>
      </c>
      <c r="Z370" s="235" t="e" cm="1">
        <f t="array" ref="Z370">_xlfn.XLOOKUP($A370&amp;$B370,'[5]产值及收款计划（2026）'!$A:$A&amp;'[5]产值及收款计划（2026）'!$B:$B,'[5]产值及收款计划（2026）'!Z:Z)</f>
        <v>#REF!</v>
      </c>
      <c r="AA370" s="235" cm="1">
        <f t="array" ref="AA370">_xlfn.XLOOKUP($A370&amp;$B370,'[5]产值及收款计划（2026）'!$A:$A&amp;'[5]产值及收款计划（2026）'!$B:$B,'[5]产值及收款计划（2026）'!AA:AA)</f>
        <v>0</v>
      </c>
      <c r="AB370" s="235" cm="1">
        <f t="array" ref="AB370">_xlfn.XLOOKUP($A370&amp;$B370,'[5]产值及收款计划（2026）'!$A:$A&amp;'[5]产值及收款计划（2026）'!$B:$B,'[5]产值及收款计划（2026）'!AB:AB)</f>
        <v>0</v>
      </c>
      <c r="AC370" s="235" cm="1">
        <f t="array" ref="AC370">_xlfn.XLOOKUP($A370&amp;$B370,'[5]产值及收款计划（2026）'!$A:$A&amp;'[5]产值及收款计划（2026）'!$B:$B,'[5]产值及收款计划（2026）'!AC:AC)</f>
        <v>0</v>
      </c>
      <c r="AD370" s="235" cm="1">
        <f t="array" ref="AD370">_xlfn.XLOOKUP($A370&amp;$B370,'[5]产值及收款计划（2026）'!$A:$A&amp;'[5]产值及收款计划（2026）'!$B:$B,'[5]产值及收款计划（2026）'!AD:AD)</f>
        <v>0</v>
      </c>
      <c r="AE370" s="235" cm="1">
        <f t="array" ref="AE370">_xlfn.XLOOKUP($A370&amp;$B370,'[5]产值及收款计划（2026）'!$A:$A&amp;'[5]产值及收款计划（2026）'!$B:$B,'[5]产值及收款计划（2026）'!AE:AE)</f>
        <v>0</v>
      </c>
      <c r="AF370" s="235" cm="1">
        <f t="array" ref="AF370">_xlfn.XLOOKUP($A370&amp;$B370,'[5]产值及收款计划（2026）'!$A:$A&amp;'[5]产值及收款计划（2026）'!$B:$B,'[5]产值及收款计划（2026）'!AF:AF)</f>
        <v>0</v>
      </c>
      <c r="AG370" s="235" cm="1">
        <f t="array" ref="AG370">_xlfn.XLOOKUP($A370&amp;$B370,'[5]产值及收款计划（2026）'!$A:$A&amp;'[5]产值及收款计划（2026）'!$B:$B,'[5]产值及收款计划（2026）'!AG:AG)</f>
        <v>0</v>
      </c>
      <c r="AH370" s="235" cm="1">
        <f t="array" ref="AH370">_xlfn.XLOOKUP($A370&amp;$B370,'[5]产值及收款计划（2026）'!$A:$A&amp;'[5]产值及收款计划（2026）'!$B:$B,'[5]产值及收款计划（2026）'!AH:AH)</f>
        <v>0</v>
      </c>
      <c r="AI370" s="235" cm="1">
        <f t="array" ref="AI370">_xlfn.XLOOKUP($A370&amp;$B370,'[5]产值及收款计划（2026）'!$A:$A&amp;'[5]产值及收款计划（2026）'!$B:$B,'[5]产值及收款计划（2026）'!AI:AI)</f>
        <v>0</v>
      </c>
      <c r="AJ370" s="235" cm="1">
        <f t="array" ref="AJ370">_xlfn.XLOOKUP($A370&amp;$B370,'[5]产值及收款计划（2026）'!$A:$A&amp;'[5]产值及收款计划（2026）'!$B:$B,'[5]产值及收款计划（2026）'!AJ:AJ)</f>
        <v>0</v>
      </c>
      <c r="AK370" s="235" cm="1">
        <f t="array" ref="AK370">_xlfn.XLOOKUP($A370&amp;$B370,'[5]产值及收款计划（2026）'!$A:$A&amp;'[5]产值及收款计划（2026）'!$B:$B,'[5]产值及收款计划（2026）'!AK:AK)</f>
        <v>0</v>
      </c>
      <c r="AL370" s="235" cm="1">
        <f t="array" ref="AL370">_xlfn.XLOOKUP($A370&amp;$B370,'[5]产值及收款计划（2026）'!$A:$A&amp;'[5]产值及收款计划（2026）'!$B:$B,'[5]产值及收款计划（2026）'!AL:AL)</f>
        <v>0</v>
      </c>
      <c r="AM370" s="242" cm="1">
        <f t="array" ref="AM370">_xlfn.LET(_xlpm.勾选月份状态数组,TRANSPOSE('PPT(12-15页）-TOP10'!$A$3:$A$14),_xlpm.选择数据区,IF('PPT(12-15页）-TOP10'!$E$3="收款",$BA370:$BL370,$AA370:$AL370),SUM(_xlfn._xlws.FILTER(_xlpm.选择数据区,_xlpm.勾选月份状态数组,"")))</f>
        <v>0</v>
      </c>
      <c r="AN370" s="235" t="e">
        <f>_xlfn.XLOOKUP($C370,应收未收表!$T:$T,应收未收表!AA:AA)</f>
        <v>#N/A</v>
      </c>
      <c r="AO370" s="235" t="e">
        <f>_xlfn.XLOOKUP($C370,应收未收表!$T:$T,应收未收表!AB:AB)</f>
        <v>#N/A</v>
      </c>
      <c r="AP370" s="235" t="e">
        <f>_xlfn.XLOOKUP($C370,应收未收表!$T:$T,应收未收表!AC:AC)</f>
        <v>#N/A</v>
      </c>
      <c r="AQ370" s="235" t="e">
        <f>_xlfn.XLOOKUP($C370,应收未收表!$T:$T,应收未收表!AE:AE)</f>
        <v>#N/A</v>
      </c>
      <c r="AR370" s="235" t="e">
        <f>_xlfn.XLOOKUP($C370,应收未收表!$T:$T,应收未收表!AF:AF)</f>
        <v>#N/A</v>
      </c>
      <c r="AS370" s="235" t="e" cm="1">
        <f t="array" ref="AS370">_xlfn.XLOOKUP($A370&amp;$B370,'[5]产值及收款计划（2026）'!$A:$A&amp;'[5]产值及收款计划（2026）'!$B:$B,'[5]产值及收款计划（2026）'!AS:AS)</f>
        <v>#REF!</v>
      </c>
      <c r="AT370" s="235" t="e" cm="1">
        <f t="array" ref="AT370">_xlfn.XLOOKUP($A370&amp;$B370,'[5]产值及收款计划（2026）'!$A:$A&amp;'[5]产值及收款计划（2026）'!$B:$B,'[5]产值及收款计划（2026）'!AT:AT)</f>
        <v>#REF!</v>
      </c>
      <c r="AU370" s="235" t="e" cm="1">
        <f t="array" ref="AU370">_xlfn.XLOOKUP($A370&amp;$B370,'[5]产值及收款计划（2026）'!$A:$A&amp;'[5]产值及收款计划（2026）'!$B:$B,'[5]产值及收款计划（2026）'!AU:AU)</f>
        <v>#REF!</v>
      </c>
      <c r="AV370" s="235" t="e" cm="1">
        <f t="array" ref="AV370">_xlfn.XLOOKUP($A370&amp;$B370,'[5]产值及收款计划（2026）'!$A:$A&amp;'[5]产值及收款计划（2026）'!$B:$B,'[5]产值及收款计划（2026）'!AV:AV)</f>
        <v>#REF!</v>
      </c>
      <c r="AW370" s="235" cm="1">
        <f t="array" ref="AW370">_xlfn.XLOOKUP($A370&amp;$B370,'[5]产值及收款计划（2026）'!$A:$A&amp;'[5]产值及收款计划（2026）'!$B:$B,'[5]产值及收款计划（2026）'!AW:AW)</f>
        <v>5.85</v>
      </c>
      <c r="AX370" s="235" cm="1">
        <f t="array" ref="AX370">_xlfn.XLOOKUP($A370&amp;$B370,'[5]产值及收款计划（2026）'!$A:$A&amp;'[5]产值及收款计划（2026）'!$B:$B,'[5]产值及收款计划（2026）'!AX:AX)</f>
        <v>0</v>
      </c>
      <c r="AY370" s="235" cm="1">
        <f t="array" ref="AY370">_xlfn.XLOOKUP($A370&amp;$B370,'[5]产值及收款计划（2026）'!$A:$A&amp;'[5]产值及收款计划（2026）'!$B:$B,'[5]产值及收款计划（2026）'!AY:AY)</f>
        <v>13.65</v>
      </c>
      <c r="AZ370" s="235" cm="1">
        <f t="array" ref="AZ370">_xlfn.XLOOKUP($A370&amp;$B370,'[5]产值及收款计划（2026）'!$A:$A&amp;'[5]产值及收款计划（2026）'!$B:$B,'[5]产值及收款计划（2026）'!AZ:AZ)</f>
        <v>13.649999</v>
      </c>
      <c r="BA370" s="235" t="e" cm="1">
        <f t="array" ref="BA370">_xlfn.XLOOKUP($A370&amp;$B370,'[5]产值及收款计划（2026）'!$A:$A&amp;'[5]产值及收款计划（2026）'!$B:$B,'[5]产值及收款计划（2026）'!BA:BA)</f>
        <v>#REF!</v>
      </c>
      <c r="BB370" s="235" t="e" cm="1">
        <f t="array" ref="BB370">_xlfn.XLOOKUP($A370&amp;$B370,'[5]产值及收款计划（2026）'!$A:$A&amp;'[5]产值及收款计划（2026）'!$B:$B,'[5]产值及收款计划（2026）'!BB:BB)</f>
        <v>#REF!</v>
      </c>
      <c r="BC370" s="235" t="e" cm="1">
        <f t="array" ref="BC370">_xlfn.XLOOKUP($A370&amp;$B370,'[5]产值及收款计划（2026）'!$A:$A&amp;'[5]产值及收款计划（2026）'!$B:$B,'[5]产值及收款计划（2026）'!BC:BC)</f>
        <v>#REF!</v>
      </c>
      <c r="BD370" s="235" t="e" cm="1">
        <f t="array" ref="BD370">_xlfn.XLOOKUP($A370&amp;$B370,'[5]产值及收款计划（2026）'!$A:$A&amp;'[5]产值及收款计划（2026）'!$B:$B,'[5]产值及收款计划（2026）'!BD:BD)</f>
        <v>#REF!</v>
      </c>
      <c r="BE370" s="235" t="e" cm="1">
        <f t="array" ref="BE370">_xlfn.XLOOKUP($A370&amp;$B370,'[5]产值及收款计划（2026）'!$A:$A&amp;'[5]产值及收款计划（2026）'!$B:$B,'[5]产值及收款计划（2026）'!BE:BE)</f>
        <v>#REF!</v>
      </c>
      <c r="BF370" s="235" t="e" cm="1">
        <f t="array" ref="BF370">_xlfn.XLOOKUP($A370&amp;$B370,'[5]产值及收款计划（2026）'!$A:$A&amp;'[5]产值及收款计划（2026）'!$B:$B,'[5]产值及收款计划（2026）'!BF:BF)</f>
        <v>#REF!</v>
      </c>
      <c r="BG370" s="235" t="e" cm="1">
        <f t="array" ref="BG370">_xlfn.XLOOKUP($A370&amp;$B370,'[5]产值及收款计划（2026）'!$A:$A&amp;'[5]产值及收款计划（2026）'!$B:$B,'[5]产值及收款计划（2026）'!BG:BG)</f>
        <v>#REF!</v>
      </c>
      <c r="BH370" s="235" t="e" cm="1">
        <f t="array" ref="BH370">_xlfn.XLOOKUP($A370&amp;$B370,'[5]产值及收款计划（2026）'!$A:$A&amp;'[5]产值及收款计划（2026）'!$B:$B,'[5]产值及收款计划（2026）'!BH:BH)</f>
        <v>#REF!</v>
      </c>
      <c r="BI370" s="235" t="e" cm="1">
        <f t="array" ref="BI370">_xlfn.XLOOKUP($A370&amp;$B370,'[5]产值及收款计划（2026）'!$A:$A&amp;'[5]产值及收款计划（2026）'!$B:$B,'[5]产值及收款计划（2026）'!BI:BI)</f>
        <v>#REF!</v>
      </c>
      <c r="BJ370" s="235" t="e" cm="1">
        <f t="array" ref="BJ370">_xlfn.XLOOKUP($A370&amp;$B370,'[5]产值及收款计划（2026）'!$A:$A&amp;'[5]产值及收款计划（2026）'!$B:$B,'[5]产值及收款计划（2026）'!BJ:BJ)</f>
        <v>#REF!</v>
      </c>
      <c r="BK370" s="235" t="e" cm="1">
        <f t="array" ref="BK370">_xlfn.XLOOKUP($A370&amp;$B370,'[5]产值及收款计划（2026）'!$A:$A&amp;'[5]产值及收款计划（2026）'!$B:$B,'[5]产值及收款计划（2026）'!BK:BK)</f>
        <v>#REF!</v>
      </c>
      <c r="BL370" s="235" t="e" cm="1">
        <f t="array" ref="BL370">_xlfn.XLOOKUP($A370&amp;$B370,'[5]产值及收款计划（2026）'!$A:$A&amp;'[5]产值及收款计划（2026）'!$B:$B,'[5]产值及收款计划（2026）'!BL:BL)</f>
        <v>#REF!</v>
      </c>
      <c r="BM370" s="235"/>
      <c r="BN370" s="235"/>
      <c r="BO370" s="235"/>
      <c r="BP370" s="235"/>
      <c r="BQ370" s="235" t="e">
        <f>_xlfn.XLOOKUP($C370,应收未收表!$AJ:$AJ,应收未收表!AK:AK)</f>
        <v>#N/A</v>
      </c>
      <c r="BR370" s="235" t="e">
        <f>_xlfn.XLOOKUP($C370,应收未收表!$AJ:$AJ,应收未收表!AL:AL)</f>
        <v>#N/A</v>
      </c>
      <c r="BS370" s="235" t="e">
        <f>_xlfn.XLOOKUP($C370,应收未收表!$AJ:$AJ,应收未收表!AM:AM)</f>
        <v>#N/A</v>
      </c>
      <c r="BT370" s="235" t="e">
        <f>_xlfn.XLOOKUP($C370,应收未收表!$AJ:$AJ,应收未收表!AN:AN)</f>
        <v>#N/A</v>
      </c>
      <c r="BU370" s="234" t="str" cm="1">
        <f t="array" ref="BU370">_xlfn.XLOOKUP($A370&amp;$B370,'[5]产值及收款计划（2026）'!$A:$A&amp;'[5]产值及收款计划（2026）'!$B:$B,'[5]产值及收款计划（2026）'!BQ:BQ)</f>
        <v>深圳市城市公共安全技术研究院有限公司</v>
      </c>
      <c r="BV370" s="235" t="e" cm="1">
        <f t="array" ref="BV370">_xlfn.XLOOKUP($A370&amp;$B370,'[5]产值及收款计划（2026）'!$A:$A&amp;'[5]产值及收款计划（2026）'!$B:$B,'[5]产值及收款计划（2026）'!BR:BR)</f>
        <v>#REF!</v>
      </c>
      <c r="CE370" s="235" cm="1">
        <f t="array" ref="CE370">_xlfn.XLOOKUP($A370&amp;$B370,'[5]产值及收款计划（2026）'!$A:$A&amp;'[5]产值及收款计划（2026）'!$B:$B,'[5]产值及收款计划（2026）'!CA:CA)</f>
        <v>0</v>
      </c>
      <c r="CF370" s="235" cm="1">
        <f t="array" ref="CF370">_xlfn.XLOOKUP($A370&amp;$B370,'[5]产值及收款计划（2026）'!$A:$A&amp;'[5]产值及收款计划（2026）'!$B:$B,'[5]产值及收款计划（2026）'!CB:CB)</f>
        <v>0</v>
      </c>
      <c r="CG370" s="235" cm="1">
        <f t="array" ref="CG370">_xlfn.XLOOKUP($A370&amp;$B370,'[5]产值及收款计划（2026）'!$A:$A&amp;'[5]产值及收款计划（2026）'!$B:$B,'[5]产值及收款计划（2026）'!CC:CC)</f>
        <v>0</v>
      </c>
      <c r="CH370" s="235" cm="1">
        <f t="array" ref="CH370">_xlfn.XLOOKUP($A370&amp;$B370,'[5]产值及收款计划（2026）'!$A:$A&amp;'[5]产值及收款计划（2026）'!$B:$B,'[5]产值及收款计划（2026）'!CD:CD)</f>
        <v>0</v>
      </c>
      <c r="CI370" s="235" cm="1">
        <f t="array" ref="CI370">_xlfn.XLOOKUP($A370&amp;$B370,'[5]产值及收款计划（2026）'!$A:$A&amp;'[5]产值及收款计划（2026）'!$B:$B,'[5]产值及收款计划（2026）'!CE:CE)</f>
        <v>0</v>
      </c>
      <c r="CJ370" s="235" cm="1">
        <f t="array" ref="CJ370">_xlfn.XLOOKUP($A370&amp;$B370,'[5]产值及收款计划（2026）'!$A:$A&amp;'[5]产值及收款计划（2026）'!$B:$B,'[5]产值及收款计划（2026）'!CF:CF)</f>
        <v>0</v>
      </c>
      <c r="CK370" s="235" cm="1">
        <f t="array" ref="CK370">_xlfn.XLOOKUP($A370&amp;$B370,'[5]产值及收款计划（2026）'!$A:$A&amp;'[5]产值及收款计划（2026）'!$B:$B,'[5]产值及收款计划（2026）'!CG:CG)</f>
        <v>0</v>
      </c>
      <c r="CL370" s="235" cm="1">
        <f t="array" ref="CL370">_xlfn.XLOOKUP($A370&amp;$B370,'[5]产值及收款计划（2026）'!$A:$A&amp;'[5]产值及收款计划（2026）'!$B:$B,'[5]产值及收款计划（2026）'!CH:CH)</f>
        <v>0</v>
      </c>
      <c r="CM370" s="235" cm="1">
        <f t="array" ref="CM370">_xlfn.XLOOKUP($A370&amp;$B370,'[5]产值及收款计划（2026）'!$A:$A&amp;'[5]产值及收款计划（2026）'!$B:$B,'[5]产值及收款计划（2026）'!CI:CI)</f>
        <v>0</v>
      </c>
      <c r="CN370" s="235" cm="1">
        <f t="array" ref="CN370">_xlfn.XLOOKUP($A370&amp;$B370,'[5]产值及收款计划（2026）'!$A:$A&amp;'[5]产值及收款计划（2026）'!$B:$B,'[5]产值及收款计划（2026）'!CJ:CJ)</f>
        <v>0</v>
      </c>
      <c r="CO370" s="235" cm="1">
        <f t="array" ref="CO370">_xlfn.XLOOKUP($A370&amp;$B370,'[5]产值及收款计划（2026）'!$A:$A&amp;'[5]产值及收款计划（2026）'!$B:$B,'[5]产值及收款计划（2026）'!CK:CK)</f>
        <v>0</v>
      </c>
      <c r="CP370" s="235" cm="1">
        <f t="array" ref="CP370">_xlfn.XLOOKUP($A370&amp;$B370,'[5]产值及收款计划（2026）'!$A:$A&amp;'[5]产值及收款计划（2026）'!$B:$B,'[5]产值及收款计划（2026）'!CL:CL)</f>
        <v>0</v>
      </c>
      <c r="DE370" s="235" cm="1">
        <f t="array" ref="DE370">_xlfn.XLOOKUP($A370&amp;$B370,'[5]产值及收款计划（2026）'!$A:$A&amp;'[5]产值及收款计划（2026）'!$B:$B,'[5]产值及收款计划（2026）'!DA:DA)</f>
        <v>0</v>
      </c>
      <c r="DF370" s="235" cm="1">
        <f t="array" ref="DF370">_xlfn.XLOOKUP($A370&amp;$B370,'[5]产值及收款计划（2026）'!$A:$A&amp;'[5]产值及收款计划（2026）'!$B:$B,'[5]产值及收款计划（2026）'!DB:DB)</f>
        <v>0</v>
      </c>
      <c r="DG370" s="235" cm="1">
        <f t="array" ref="DG370">_xlfn.XLOOKUP($A370&amp;$B370,'[5]产值及收款计划（2026）'!$A:$A&amp;'[5]产值及收款计划（2026）'!$B:$B,'[5]产值及收款计划（2026）'!DC:DC)</f>
        <v>0</v>
      </c>
      <c r="DH370" s="235" cm="1">
        <f t="array" ref="DH370">_xlfn.XLOOKUP($A370&amp;$B370,'[5]产值及收款计划（2026）'!$A:$A&amp;'[5]产值及收款计划（2026）'!$B:$B,'[5]产值及收款计划（2026）'!DD:DD)</f>
        <v>0</v>
      </c>
      <c r="DI370" s="235" cm="1">
        <f t="array" ref="DI370">_xlfn.XLOOKUP($A370&amp;$B370,'[5]产值及收款计划（2026）'!$A:$A&amp;'[5]产值及收款计划（2026）'!$B:$B,'[5]产值及收款计划（2026）'!DE:DE)</f>
        <v>0</v>
      </c>
      <c r="DJ370" s="235" cm="1">
        <f t="array" ref="DJ370">_xlfn.XLOOKUP($A370&amp;$B370,'[5]产值及收款计划（2026）'!$A:$A&amp;'[5]产值及收款计划（2026）'!$B:$B,'[5]产值及收款计划（2026）'!DF:DF)</f>
        <v>0</v>
      </c>
      <c r="DK370" s="235" cm="1">
        <f t="array" ref="DK370">_xlfn.XLOOKUP($A370&amp;$B370,'[5]产值及收款计划（2026）'!$A:$A&amp;'[5]产值及收款计划（2026）'!$B:$B,'[5]产值及收款计划（2026）'!DG:DG)</f>
        <v>0</v>
      </c>
      <c r="DL370" s="235" cm="1">
        <f t="array" ref="DL370">_xlfn.XLOOKUP($A370&amp;$B370,'[5]产值及收款计划（2026）'!$A:$A&amp;'[5]产值及收款计划（2026）'!$B:$B,'[5]产值及收款计划（2026）'!DH:DH)</f>
        <v>0</v>
      </c>
      <c r="DM370" s="235" cm="1">
        <f t="array" ref="DM370">_xlfn.XLOOKUP($A370&amp;$B370,'[5]产值及收款计划（2026）'!$A:$A&amp;'[5]产值及收款计划（2026）'!$B:$B,'[5]产值及收款计划（2026）'!DI:DI)</f>
        <v>0</v>
      </c>
      <c r="DN370" s="235" cm="1">
        <f t="array" ref="DN370">_xlfn.XLOOKUP($A370&amp;$B370,'[5]产值及收款计划（2026）'!$A:$A&amp;'[5]产值及收款计划（2026）'!$B:$B,'[5]产值及收款计划（2026）'!DJ:DJ)</f>
        <v>0</v>
      </c>
      <c r="DO370" s="235" cm="1">
        <f t="array" ref="DO370">_xlfn.XLOOKUP($A370&amp;$B370,'[5]产值及收款计划（2026）'!$A:$A&amp;'[5]产值及收款计划（2026）'!$B:$B,'[5]产值及收款计划（2026）'!DK:DK)</f>
        <v>0</v>
      </c>
      <c r="DP370" s="235" cm="1">
        <f t="array" ref="DP370">_xlfn.XLOOKUP($A370&amp;$B370,'[5]产值及收款计划（2026）'!$A:$A&amp;'[5]产值及收款计划（2026）'!$B:$B,'[5]产值及收款计划（2026）'!DL:DL)</f>
        <v>0</v>
      </c>
      <c r="DQ370" s="243"/>
      <c r="DR370" s="229"/>
    </row>
    <row r="371" ht="20.25" spans="1:122">
      <c r="A371" s="233">
        <f t="shared" si="23"/>
        <v>6</v>
      </c>
      <c r="B371" s="233" t="s">
        <v>29</v>
      </c>
      <c r="C371" s="234" t="str" cm="1">
        <f t="array" ref="C371">_xlfn.XLOOKUP($A371&amp;$B371,'[5]产值及收款计划（2026）'!$A:$A&amp;'[5]产值及收款计划（2026）'!$B:$B,'[5]产值及收款计划（2026）'!C:C)</f>
        <v>ZHT2020111600088</v>
      </c>
      <c r="D371" s="234" t="str" cm="1">
        <f t="array" ref="D371">_xlfn.XLOOKUP($A371&amp;$B371,'[5]产值及收款计划（2026）'!$A:$A&amp;'[5]产值及收款计划（2026）'!$B:$B,'[5]产值及收款计划（2026）'!D:D)</f>
        <v>深圳市光明区玉律学校(原玉律小学)扩建工程——代建管理技术咨询服务合同</v>
      </c>
      <c r="E371" s="235" cm="1">
        <f t="array" ref="E371">_xlfn.XLOOKUP($A371&amp;$B371,'[5]产值及收款计划（2026）'!$A:$A&amp;'[5]产值及收款计划（2026）'!$B:$B,'[5]产值及收款计划（2026）'!E:E)</f>
        <v>32</v>
      </c>
      <c r="F371" s="235" cm="1">
        <f t="array" ref="F371">_xlfn.XLOOKUP($A371&amp;$B371,'[5]产值及收款计划（2026）'!$A:$A&amp;'[5]产值及收款计划（2026）'!$B:$B,'[5]产值及收款计划（2026）'!F:F)</f>
        <v>32</v>
      </c>
      <c r="G371" s="235" t="e" cm="1">
        <f t="array" ref="G371">_xlfn.XLOOKUP($A371&amp;$B371,'[5]产值及收款计划（2026）'!$A:$A&amp;'[5]产值及收款计划（2026）'!$B:$B,'[5]产值及收款计划（2026）'!G:G)</f>
        <v>#REF!</v>
      </c>
      <c r="H371" s="235" cm="1">
        <f t="array" ref="H371">_xlfn.XLOOKUP($A371&amp;$B371,'[5]产值及收款计划（2026）'!$A:$A&amp;'[5]产值及收款计划（2026）'!$B:$B,'[5]产值及收款计划（2026）'!H:H)</f>
        <v>32</v>
      </c>
      <c r="I371" s="236" cm="1">
        <f t="array" ref="I371">_xlfn.XLOOKUP($A371&amp;$B371,'[5]产值及收款计划（2026）'!$A:$A&amp;'[5]产值及收款计划（2026）'!$B:$B,'[5]产值及收款计划（2026）'!I:I)</f>
        <v>1</v>
      </c>
      <c r="J371" s="235" cm="1">
        <f t="array" ref="J371">_xlfn.XLOOKUP($A371&amp;$B371,'[5]产值及收款计划（2026）'!$A:$A&amp;'[5]产值及收款计划（2026）'!$B:$B,'[5]产值及收款计划（2026）'!J:J)</f>
        <v>0.06</v>
      </c>
      <c r="K371" s="235" t="e" cm="1">
        <f t="array" ref="K371">_xlfn.XLOOKUP($A371&amp;$B371,'[5]产值及收款计划（2026）'!$A:$A&amp;'[5]产值及收款计划（2026）'!$B:$B,'[5]产值及收款计划（2026）'!K:K)</f>
        <v>#REF!</v>
      </c>
      <c r="L371" s="235" t="e" cm="1">
        <f t="array" ref="L371">_xlfn.XLOOKUP($A371&amp;$B371,'[5]产值及收款计划（2026）'!$A:$A&amp;'[5]产值及收款计划（2026）'!$B:$B,'[5]产值及收款计划（2026）'!L:L)</f>
        <v>#REF!</v>
      </c>
      <c r="M371" s="235" t="str" cm="1">
        <f t="array" ref="M371">_xlfn.XLOOKUP($A371&amp;$B371,'[5]产值及收款计划（2026）'!$A:$A&amp;'[5]产值及收款计划（2026）'!$B:$B,'[5]产值及收款计划（2026）'!M:M)</f>
        <v>主导</v>
      </c>
      <c r="N371" s="235" cm="1">
        <f t="array" ref="N371">_xlfn.XLOOKUP($A371&amp;$B371,'[5]产值及收款计划（2026）'!$A:$A&amp;'[5]产值及收款计划（2026）'!$B:$B,'[5]产值及收款计划（2026）'!N:N)</f>
        <v>0</v>
      </c>
      <c r="O371" s="235" t="str" cm="1">
        <f t="array" ref="O371">_xlfn.XLOOKUP($A371&amp;$B371,'[5]产值及收款计划（2026）'!$A:$A&amp;'[5]产值及收款计划（2026）'!$B:$B,'[5]产值及收款计划（2026）'!O:O)</f>
        <v>向枭</v>
      </c>
      <c r="P371" s="234" t="str" cm="1">
        <f t="array" ref="P371">_xlfn.XLOOKUP($A371&amp;$B371,'[5]产值及收款计划（2026）'!$A:$A&amp;'[5]产值及收款计划（2026）'!$B:$B,'[5]产值及收款计划（2026）'!P:P)</f>
        <v>过往已完结</v>
      </c>
      <c r="Q371" s="235" t="e" cm="1">
        <f t="array" ref="Q371">_xlfn.XLOOKUP($A371&amp;$B371,'[5]产值及收款计划（2026）'!$A:$A&amp;'[5]产值及收款计划（2026）'!$B:$B,'[5]产值及收款计划（2026）'!Q:Q)</f>
        <v>#REF!</v>
      </c>
      <c r="R371" s="235" t="e" cm="1">
        <f t="array" ref="R371">_xlfn.XLOOKUP($A371&amp;$B371,'[5]产值及收款计划（2026）'!$A:$A&amp;'[5]产值及收款计划（2026）'!$B:$B,'[5]产值及收款计划（2026）'!R:R)</f>
        <v>#REF!</v>
      </c>
      <c r="S371" s="235" t="e" cm="1">
        <f t="array" ref="S371">_xlfn.XLOOKUP($A371&amp;$B371,'[5]产值及收款计划（2026）'!$A:$A&amp;'[5]产值及收款计划（2026）'!$B:$B,'[5]产值及收款计划（2026）'!S:S)</f>
        <v>#REF!</v>
      </c>
      <c r="T371" s="235" cm="1">
        <f t="array" ref="T371">_xlfn.XLOOKUP($A371&amp;$B371,'[5]产值及收款计划（2026）'!$A:$A&amp;'[5]产值及收款计划（2026）'!$B:$B,'[5]产值及收款计划（2026）'!T:T)</f>
        <v>32</v>
      </c>
      <c r="U371" s="235" cm="1">
        <f t="array" ref="U371">_xlfn.XLOOKUP($A371&amp;$B371,'[5]产值及收款计划（2026）'!$A:$A&amp;'[5]产值及收款计划（2026）'!$B:$B,'[5]产值及收款计划（2026）'!U:U)</f>
        <v>0</v>
      </c>
      <c r="V371" s="235" cm="1">
        <f t="array" ref="V371">_xlfn.XLOOKUP($A371&amp;$B371,'[5]产值及收款计划（2026）'!$A:$A&amp;'[5]产值及收款计划（2026）'!$B:$B,'[5]产值及收款计划（2026）'!V:V)</f>
        <v>0</v>
      </c>
      <c r="W371" s="235" t="e" cm="1">
        <f t="array" ref="W371">_xlfn.XLOOKUP($A371&amp;$B371,'[5]产值及收款计划（2026）'!$A:$A&amp;'[5]产值及收款计划（2026）'!$B:$B,'[5]产值及收款计划（2026）'!W:W)</f>
        <v>#REF!</v>
      </c>
      <c r="X371" s="235" t="e" cm="1">
        <f t="array" ref="X371">_xlfn.XLOOKUP($A371&amp;$B371,'[5]产值及收款计划（2026）'!$A:$A&amp;'[5]产值及收款计划（2026）'!$B:$B,'[5]产值及收款计划（2026）'!X:X)</f>
        <v>#REF!</v>
      </c>
      <c r="Y371" s="235" t="e" cm="1">
        <f t="array" ref="Y371">_xlfn.XLOOKUP($A371&amp;$B371,'[5]产值及收款计划（2026）'!$A:$A&amp;'[5]产值及收款计划（2026）'!$B:$B,'[5]产值及收款计划（2026）'!Y:Y)</f>
        <v>#REF!</v>
      </c>
      <c r="Z371" s="235" t="e" cm="1">
        <f t="array" ref="Z371">_xlfn.XLOOKUP($A371&amp;$B371,'[5]产值及收款计划（2026）'!$A:$A&amp;'[5]产值及收款计划（2026）'!$B:$B,'[5]产值及收款计划（2026）'!Z:Z)</f>
        <v>#REF!</v>
      </c>
      <c r="AA371" s="235" cm="1">
        <f t="array" ref="AA371">_xlfn.XLOOKUP($A371&amp;$B371,'[5]产值及收款计划（2026）'!$A:$A&amp;'[5]产值及收款计划（2026）'!$B:$B,'[5]产值及收款计划（2026）'!AA:AA)</f>
        <v>0</v>
      </c>
      <c r="AB371" s="235" cm="1">
        <f t="array" ref="AB371">_xlfn.XLOOKUP($A371&amp;$B371,'[5]产值及收款计划（2026）'!$A:$A&amp;'[5]产值及收款计划（2026）'!$B:$B,'[5]产值及收款计划（2026）'!AB:AB)</f>
        <v>0</v>
      </c>
      <c r="AC371" s="235" cm="1">
        <f t="array" ref="AC371">_xlfn.XLOOKUP($A371&amp;$B371,'[5]产值及收款计划（2026）'!$A:$A&amp;'[5]产值及收款计划（2026）'!$B:$B,'[5]产值及收款计划（2026）'!AC:AC)</f>
        <v>0</v>
      </c>
      <c r="AD371" s="235" cm="1">
        <f t="array" ref="AD371">_xlfn.XLOOKUP($A371&amp;$B371,'[5]产值及收款计划（2026）'!$A:$A&amp;'[5]产值及收款计划（2026）'!$B:$B,'[5]产值及收款计划（2026）'!AD:AD)</f>
        <v>0</v>
      </c>
      <c r="AE371" s="235" cm="1">
        <f t="array" ref="AE371">_xlfn.XLOOKUP($A371&amp;$B371,'[5]产值及收款计划（2026）'!$A:$A&amp;'[5]产值及收款计划（2026）'!$B:$B,'[5]产值及收款计划（2026）'!AE:AE)</f>
        <v>0</v>
      </c>
      <c r="AF371" s="235" cm="1">
        <f t="array" ref="AF371">_xlfn.XLOOKUP($A371&amp;$B371,'[5]产值及收款计划（2026）'!$A:$A&amp;'[5]产值及收款计划（2026）'!$B:$B,'[5]产值及收款计划（2026）'!AF:AF)</f>
        <v>0</v>
      </c>
      <c r="AG371" s="235" cm="1">
        <f t="array" ref="AG371">_xlfn.XLOOKUP($A371&amp;$B371,'[5]产值及收款计划（2026）'!$A:$A&amp;'[5]产值及收款计划（2026）'!$B:$B,'[5]产值及收款计划（2026）'!AG:AG)</f>
        <v>0</v>
      </c>
      <c r="AH371" s="235" cm="1">
        <f t="array" ref="AH371">_xlfn.XLOOKUP($A371&amp;$B371,'[5]产值及收款计划（2026）'!$A:$A&amp;'[5]产值及收款计划（2026）'!$B:$B,'[5]产值及收款计划（2026）'!AH:AH)</f>
        <v>0</v>
      </c>
      <c r="AI371" s="235" cm="1">
        <f t="array" ref="AI371">_xlfn.XLOOKUP($A371&amp;$B371,'[5]产值及收款计划（2026）'!$A:$A&amp;'[5]产值及收款计划（2026）'!$B:$B,'[5]产值及收款计划（2026）'!AI:AI)</f>
        <v>0</v>
      </c>
      <c r="AJ371" s="235" cm="1">
        <f t="array" ref="AJ371">_xlfn.XLOOKUP($A371&amp;$B371,'[5]产值及收款计划（2026）'!$A:$A&amp;'[5]产值及收款计划（2026）'!$B:$B,'[5]产值及收款计划（2026）'!AJ:AJ)</f>
        <v>0</v>
      </c>
      <c r="AK371" s="235" cm="1">
        <f t="array" ref="AK371">_xlfn.XLOOKUP($A371&amp;$B371,'[5]产值及收款计划（2026）'!$A:$A&amp;'[5]产值及收款计划（2026）'!$B:$B,'[5]产值及收款计划（2026）'!AK:AK)</f>
        <v>0</v>
      </c>
      <c r="AL371" s="235" cm="1">
        <f t="array" ref="AL371">_xlfn.XLOOKUP($A371&amp;$B371,'[5]产值及收款计划（2026）'!$A:$A&amp;'[5]产值及收款计划（2026）'!$B:$B,'[5]产值及收款计划（2026）'!AL:AL)</f>
        <v>0</v>
      </c>
      <c r="AM371" s="242" cm="1">
        <f t="array" ref="AM371">_xlfn.LET(_xlpm.勾选月份状态数组,TRANSPOSE('PPT(12-15页）-TOP10'!$A$3:$A$14),_xlpm.选择数据区,IF('PPT(12-15页）-TOP10'!$E$3="收款",$BA371:$BL371,$AA371:$AL371),SUM(_xlfn._xlws.FILTER(_xlpm.选择数据区,_xlpm.勾选月份状态数组,"")))</f>
        <v>0</v>
      </c>
      <c r="AN371" s="235" t="e">
        <f>_xlfn.XLOOKUP($C371,应收未收表!$T:$T,应收未收表!AA:AA)</f>
        <v>#N/A</v>
      </c>
      <c r="AO371" s="235" t="e">
        <f>_xlfn.XLOOKUP($C371,应收未收表!$T:$T,应收未收表!AB:AB)</f>
        <v>#N/A</v>
      </c>
      <c r="AP371" s="235" t="e">
        <f>_xlfn.XLOOKUP($C371,应收未收表!$T:$T,应收未收表!AC:AC)</f>
        <v>#N/A</v>
      </c>
      <c r="AQ371" s="235" t="e">
        <f>_xlfn.XLOOKUP($C371,应收未收表!$T:$T,应收未收表!AE:AE)</f>
        <v>#N/A</v>
      </c>
      <c r="AR371" s="235" t="e">
        <f>_xlfn.XLOOKUP($C371,应收未收表!$T:$T,应收未收表!AF:AF)</f>
        <v>#N/A</v>
      </c>
      <c r="AS371" s="235" t="e" cm="1">
        <f t="array" ref="AS371">_xlfn.XLOOKUP($A371&amp;$B371,'[5]产值及收款计划（2026）'!$A:$A&amp;'[5]产值及收款计划（2026）'!$B:$B,'[5]产值及收款计划（2026）'!AS:AS)</f>
        <v>#REF!</v>
      </c>
      <c r="AT371" s="235" t="e" cm="1">
        <f t="array" ref="AT371">_xlfn.XLOOKUP($A371&amp;$B371,'[5]产值及收款计划（2026）'!$A:$A&amp;'[5]产值及收款计划（2026）'!$B:$B,'[5]产值及收款计划（2026）'!AT:AT)</f>
        <v>#REF!</v>
      </c>
      <c r="AU371" s="235" t="e" cm="1">
        <f t="array" ref="AU371">_xlfn.XLOOKUP($A371&amp;$B371,'[5]产值及收款计划（2026）'!$A:$A&amp;'[5]产值及收款计划（2026）'!$B:$B,'[5]产值及收款计划（2026）'!AU:AU)</f>
        <v>#REF!</v>
      </c>
      <c r="AV371" s="235" t="e" cm="1">
        <f t="array" ref="AV371">_xlfn.XLOOKUP($A371&amp;$B371,'[5]产值及收款计划（2026）'!$A:$A&amp;'[5]产值及收款计划（2026）'!$B:$B,'[5]产值及收款计划（2026）'!AV:AV)</f>
        <v>#REF!</v>
      </c>
      <c r="AW371" s="235" cm="1">
        <f t="array" ref="AW371">_xlfn.XLOOKUP($A371&amp;$B371,'[5]产值及收款计划（2026）'!$A:$A&amp;'[5]产值及收款计划（2026）'!$B:$B,'[5]产值及收款计划（2026）'!AW:AW)</f>
        <v>31.8</v>
      </c>
      <c r="AX371" s="235" cm="1">
        <f t="array" ref="AX371">_xlfn.XLOOKUP($A371&amp;$B371,'[5]产值及收款计划（2026）'!$A:$A&amp;'[5]产值及收款计划（2026）'!$B:$B,'[5]产值及收款计划（2026）'!AX:AX)</f>
        <v>0</v>
      </c>
      <c r="AY371" s="235" cm="1">
        <f t="array" ref="AY371">_xlfn.XLOOKUP($A371&amp;$B371,'[5]产值及收款计划（2026）'!$A:$A&amp;'[5]产值及收款计划（2026）'!$B:$B,'[5]产值及收款计划（2026）'!AY:AY)</f>
        <v>0.199999999999999</v>
      </c>
      <c r="AZ371" s="235" cm="1">
        <f t="array" ref="AZ371">_xlfn.XLOOKUP($A371&amp;$B371,'[5]产值及收款计划（2026）'!$A:$A&amp;'[5]产值及收款计划（2026）'!$B:$B,'[5]产值及收款计划（2026）'!AZ:AZ)</f>
        <v>0.199999999999999</v>
      </c>
      <c r="BA371" s="235" t="e" cm="1">
        <f t="array" ref="BA371">_xlfn.XLOOKUP($A371&amp;$B371,'[5]产值及收款计划（2026）'!$A:$A&amp;'[5]产值及收款计划（2026）'!$B:$B,'[5]产值及收款计划（2026）'!BA:BA)</f>
        <v>#REF!</v>
      </c>
      <c r="BB371" s="235" t="e" cm="1">
        <f t="array" ref="BB371">_xlfn.XLOOKUP($A371&amp;$B371,'[5]产值及收款计划（2026）'!$A:$A&amp;'[5]产值及收款计划（2026）'!$B:$B,'[5]产值及收款计划（2026）'!BB:BB)</f>
        <v>#REF!</v>
      </c>
      <c r="BC371" s="235" t="e" cm="1">
        <f t="array" ref="BC371">_xlfn.XLOOKUP($A371&amp;$B371,'[5]产值及收款计划（2026）'!$A:$A&amp;'[5]产值及收款计划（2026）'!$B:$B,'[5]产值及收款计划（2026）'!BC:BC)</f>
        <v>#REF!</v>
      </c>
      <c r="BD371" s="235" t="e" cm="1">
        <f t="array" ref="BD371">_xlfn.XLOOKUP($A371&amp;$B371,'[5]产值及收款计划（2026）'!$A:$A&amp;'[5]产值及收款计划（2026）'!$B:$B,'[5]产值及收款计划（2026）'!BD:BD)</f>
        <v>#REF!</v>
      </c>
      <c r="BE371" s="235" t="e" cm="1">
        <f t="array" ref="BE371">_xlfn.XLOOKUP($A371&amp;$B371,'[5]产值及收款计划（2026）'!$A:$A&amp;'[5]产值及收款计划（2026）'!$B:$B,'[5]产值及收款计划（2026）'!BE:BE)</f>
        <v>#REF!</v>
      </c>
      <c r="BF371" s="235" t="e" cm="1">
        <f t="array" ref="BF371">_xlfn.XLOOKUP($A371&amp;$B371,'[5]产值及收款计划（2026）'!$A:$A&amp;'[5]产值及收款计划（2026）'!$B:$B,'[5]产值及收款计划（2026）'!BF:BF)</f>
        <v>#REF!</v>
      </c>
      <c r="BG371" s="235" t="e" cm="1">
        <f t="array" ref="BG371">_xlfn.XLOOKUP($A371&amp;$B371,'[5]产值及收款计划（2026）'!$A:$A&amp;'[5]产值及收款计划（2026）'!$B:$B,'[5]产值及收款计划（2026）'!BG:BG)</f>
        <v>#REF!</v>
      </c>
      <c r="BH371" s="235" t="e" cm="1">
        <f t="array" ref="BH371">_xlfn.XLOOKUP($A371&amp;$B371,'[5]产值及收款计划（2026）'!$A:$A&amp;'[5]产值及收款计划（2026）'!$B:$B,'[5]产值及收款计划（2026）'!BH:BH)</f>
        <v>#REF!</v>
      </c>
      <c r="BI371" s="235" t="e" cm="1">
        <f t="array" ref="BI371">_xlfn.XLOOKUP($A371&amp;$B371,'[5]产值及收款计划（2026）'!$A:$A&amp;'[5]产值及收款计划（2026）'!$B:$B,'[5]产值及收款计划（2026）'!BI:BI)</f>
        <v>#REF!</v>
      </c>
      <c r="BJ371" s="235" t="e" cm="1">
        <f t="array" ref="BJ371">_xlfn.XLOOKUP($A371&amp;$B371,'[5]产值及收款计划（2026）'!$A:$A&amp;'[5]产值及收款计划（2026）'!$B:$B,'[5]产值及收款计划（2026）'!BJ:BJ)</f>
        <v>#REF!</v>
      </c>
      <c r="BK371" s="235" t="e" cm="1">
        <f t="array" ref="BK371">_xlfn.XLOOKUP($A371&amp;$B371,'[5]产值及收款计划（2026）'!$A:$A&amp;'[5]产值及收款计划（2026）'!$B:$B,'[5]产值及收款计划（2026）'!BK:BK)</f>
        <v>#REF!</v>
      </c>
      <c r="BL371" s="235" t="e" cm="1">
        <f t="array" ref="BL371">_xlfn.XLOOKUP($A371&amp;$B371,'[5]产值及收款计划（2026）'!$A:$A&amp;'[5]产值及收款计划（2026）'!$B:$B,'[5]产值及收款计划（2026）'!BL:BL)</f>
        <v>#REF!</v>
      </c>
      <c r="BM371" s="235"/>
      <c r="BN371" s="235"/>
      <c r="BO371" s="235"/>
      <c r="BP371" s="235"/>
      <c r="BQ371" s="235" t="e">
        <f>_xlfn.XLOOKUP($C371,应收未收表!$AJ:$AJ,应收未收表!AK:AK)</f>
        <v>#N/A</v>
      </c>
      <c r="BR371" s="235" t="e">
        <f>_xlfn.XLOOKUP($C371,应收未收表!$AJ:$AJ,应收未收表!AL:AL)</f>
        <v>#N/A</v>
      </c>
      <c r="BS371" s="235" t="e">
        <f>_xlfn.XLOOKUP($C371,应收未收表!$AJ:$AJ,应收未收表!AM:AM)</f>
        <v>#N/A</v>
      </c>
      <c r="BT371" s="235" t="e">
        <f>_xlfn.XLOOKUP($C371,应收未收表!$AJ:$AJ,应收未收表!AN:AN)</f>
        <v>#N/A</v>
      </c>
      <c r="BU371" s="234" t="str" cm="1">
        <f t="array" ref="BU371">_xlfn.XLOOKUP($A371&amp;$B371,'[5]产值及收款计划（2026）'!$A:$A&amp;'[5]产值及收款计划（2026）'!$B:$B,'[5]产值及收款计划（2026）'!BQ:BQ)</f>
        <v>上海市城市建设设计研究总院（集团）有限公司</v>
      </c>
      <c r="BV371" s="235" t="e" cm="1">
        <f t="array" ref="BV371">_xlfn.XLOOKUP($A371&amp;$B371,'[5]产值及收款计划（2026）'!$A:$A&amp;'[5]产值及收款计划（2026）'!$B:$B,'[5]产值及收款计划（2026）'!BR:BR)</f>
        <v>#REF!</v>
      </c>
      <c r="CE371" s="235" cm="1">
        <f t="array" ref="CE371">_xlfn.XLOOKUP($A371&amp;$B371,'[5]产值及收款计划（2026）'!$A:$A&amp;'[5]产值及收款计划（2026）'!$B:$B,'[5]产值及收款计划（2026）'!CA:CA)</f>
        <v>0</v>
      </c>
      <c r="CF371" s="235" cm="1">
        <f t="array" ref="CF371">_xlfn.XLOOKUP($A371&amp;$B371,'[5]产值及收款计划（2026）'!$A:$A&amp;'[5]产值及收款计划（2026）'!$B:$B,'[5]产值及收款计划（2026）'!CB:CB)</f>
        <v>0</v>
      </c>
      <c r="CG371" s="235" cm="1">
        <f t="array" ref="CG371">_xlfn.XLOOKUP($A371&amp;$B371,'[5]产值及收款计划（2026）'!$A:$A&amp;'[5]产值及收款计划（2026）'!$B:$B,'[5]产值及收款计划（2026）'!CC:CC)</f>
        <v>0</v>
      </c>
      <c r="CH371" s="235" cm="1">
        <f t="array" ref="CH371">_xlfn.XLOOKUP($A371&amp;$B371,'[5]产值及收款计划（2026）'!$A:$A&amp;'[5]产值及收款计划（2026）'!$B:$B,'[5]产值及收款计划（2026）'!CD:CD)</f>
        <v>0</v>
      </c>
      <c r="CI371" s="235" cm="1">
        <f t="array" ref="CI371">_xlfn.XLOOKUP($A371&amp;$B371,'[5]产值及收款计划（2026）'!$A:$A&amp;'[5]产值及收款计划（2026）'!$B:$B,'[5]产值及收款计划（2026）'!CE:CE)</f>
        <v>0</v>
      </c>
      <c r="CJ371" s="235" cm="1">
        <f t="array" ref="CJ371">_xlfn.XLOOKUP($A371&amp;$B371,'[5]产值及收款计划（2026）'!$A:$A&amp;'[5]产值及收款计划（2026）'!$B:$B,'[5]产值及收款计划（2026）'!CF:CF)</f>
        <v>0</v>
      </c>
      <c r="CK371" s="235" cm="1">
        <f t="array" ref="CK371">_xlfn.XLOOKUP($A371&amp;$B371,'[5]产值及收款计划（2026）'!$A:$A&amp;'[5]产值及收款计划（2026）'!$B:$B,'[5]产值及收款计划（2026）'!CG:CG)</f>
        <v>0</v>
      </c>
      <c r="CL371" s="235" cm="1">
        <f t="array" ref="CL371">_xlfn.XLOOKUP($A371&amp;$B371,'[5]产值及收款计划（2026）'!$A:$A&amp;'[5]产值及收款计划（2026）'!$B:$B,'[5]产值及收款计划（2026）'!CH:CH)</f>
        <v>0</v>
      </c>
      <c r="CM371" s="235" cm="1">
        <f t="array" ref="CM371">_xlfn.XLOOKUP($A371&amp;$B371,'[5]产值及收款计划（2026）'!$A:$A&amp;'[5]产值及收款计划（2026）'!$B:$B,'[5]产值及收款计划（2026）'!CI:CI)</f>
        <v>0</v>
      </c>
      <c r="CN371" s="235" cm="1">
        <f t="array" ref="CN371">_xlfn.XLOOKUP($A371&amp;$B371,'[5]产值及收款计划（2026）'!$A:$A&amp;'[5]产值及收款计划（2026）'!$B:$B,'[5]产值及收款计划（2026）'!CJ:CJ)</f>
        <v>0</v>
      </c>
      <c r="CO371" s="235" cm="1">
        <f t="array" ref="CO371">_xlfn.XLOOKUP($A371&amp;$B371,'[5]产值及收款计划（2026）'!$A:$A&amp;'[5]产值及收款计划（2026）'!$B:$B,'[5]产值及收款计划（2026）'!CK:CK)</f>
        <v>0</v>
      </c>
      <c r="CP371" s="235" cm="1">
        <f t="array" ref="CP371">_xlfn.XLOOKUP($A371&amp;$B371,'[5]产值及收款计划（2026）'!$A:$A&amp;'[5]产值及收款计划（2026）'!$B:$B,'[5]产值及收款计划（2026）'!CL:CL)</f>
        <v>0</v>
      </c>
      <c r="DE371" s="235" cm="1">
        <f t="array" ref="DE371">_xlfn.XLOOKUP($A371&amp;$B371,'[5]产值及收款计划（2026）'!$A:$A&amp;'[5]产值及收款计划（2026）'!$B:$B,'[5]产值及收款计划（2026）'!DA:DA)</f>
        <v>0</v>
      </c>
      <c r="DF371" s="235" cm="1">
        <f t="array" ref="DF371">_xlfn.XLOOKUP($A371&amp;$B371,'[5]产值及收款计划（2026）'!$A:$A&amp;'[5]产值及收款计划（2026）'!$B:$B,'[5]产值及收款计划（2026）'!DB:DB)</f>
        <v>0</v>
      </c>
      <c r="DG371" s="235" cm="1">
        <f t="array" ref="DG371">_xlfn.XLOOKUP($A371&amp;$B371,'[5]产值及收款计划（2026）'!$A:$A&amp;'[5]产值及收款计划（2026）'!$B:$B,'[5]产值及收款计划（2026）'!DC:DC)</f>
        <v>0</v>
      </c>
      <c r="DH371" s="235" cm="1">
        <f t="array" ref="DH371">_xlfn.XLOOKUP($A371&amp;$B371,'[5]产值及收款计划（2026）'!$A:$A&amp;'[5]产值及收款计划（2026）'!$B:$B,'[5]产值及收款计划（2026）'!DD:DD)</f>
        <v>0</v>
      </c>
      <c r="DI371" s="235" cm="1">
        <f t="array" ref="DI371">_xlfn.XLOOKUP($A371&amp;$B371,'[5]产值及收款计划（2026）'!$A:$A&amp;'[5]产值及收款计划（2026）'!$B:$B,'[5]产值及收款计划（2026）'!DE:DE)</f>
        <v>0</v>
      </c>
      <c r="DJ371" s="235" cm="1">
        <f t="array" ref="DJ371">_xlfn.XLOOKUP($A371&amp;$B371,'[5]产值及收款计划（2026）'!$A:$A&amp;'[5]产值及收款计划（2026）'!$B:$B,'[5]产值及收款计划（2026）'!DF:DF)</f>
        <v>0</v>
      </c>
      <c r="DK371" s="235" cm="1">
        <f t="array" ref="DK371">_xlfn.XLOOKUP($A371&amp;$B371,'[5]产值及收款计划（2026）'!$A:$A&amp;'[5]产值及收款计划（2026）'!$B:$B,'[5]产值及收款计划（2026）'!DG:DG)</f>
        <v>0</v>
      </c>
      <c r="DL371" s="235" cm="1">
        <f t="array" ref="DL371">_xlfn.XLOOKUP($A371&amp;$B371,'[5]产值及收款计划（2026）'!$A:$A&amp;'[5]产值及收款计划（2026）'!$B:$B,'[5]产值及收款计划（2026）'!DH:DH)</f>
        <v>0</v>
      </c>
      <c r="DM371" s="235" cm="1">
        <f t="array" ref="DM371">_xlfn.XLOOKUP($A371&amp;$B371,'[5]产值及收款计划（2026）'!$A:$A&amp;'[5]产值及收款计划（2026）'!$B:$B,'[5]产值及收款计划（2026）'!DI:DI)</f>
        <v>0</v>
      </c>
      <c r="DN371" s="235" cm="1">
        <f t="array" ref="DN371">_xlfn.XLOOKUP($A371&amp;$B371,'[5]产值及收款计划（2026）'!$A:$A&amp;'[5]产值及收款计划（2026）'!$B:$B,'[5]产值及收款计划（2026）'!DJ:DJ)</f>
        <v>0</v>
      </c>
      <c r="DO371" s="235" cm="1">
        <f t="array" ref="DO371">_xlfn.XLOOKUP($A371&amp;$B371,'[5]产值及收款计划（2026）'!$A:$A&amp;'[5]产值及收款计划（2026）'!$B:$B,'[5]产值及收款计划（2026）'!DK:DK)</f>
        <v>0</v>
      </c>
      <c r="DP371" s="235" cm="1">
        <f t="array" ref="DP371">_xlfn.XLOOKUP($A371&amp;$B371,'[5]产值及收款计划（2026）'!$A:$A&amp;'[5]产值及收款计划（2026）'!$B:$B,'[5]产值及收款计划（2026）'!DL:DL)</f>
        <v>0</v>
      </c>
      <c r="DQ371" s="243"/>
      <c r="DR371" s="229"/>
    </row>
    <row r="372" ht="20.25" spans="1:122">
      <c r="A372" s="233">
        <f t="shared" si="23"/>
        <v>7</v>
      </c>
      <c r="B372" s="233" t="s">
        <v>29</v>
      </c>
      <c r="C372" s="234" t="str" cm="1">
        <f t="array" ref="C372">_xlfn.XLOOKUP($A372&amp;$B372,'[5]产值及收款计划（2026）'!$A:$A&amp;'[5]产值及收款计划（2026）'!$B:$B,'[5]产值及收款计划（2026）'!C:C)</f>
        <v>SJHT2019121300122</v>
      </c>
      <c r="D372" s="234" t="str" cm="1">
        <f t="array" ref="D372">_xlfn.XLOOKUP($A372&amp;$B372,'[5]产值及收款计划（2026）'!$A:$A&amp;'[5]产值及收款计划（2026）'!$B:$B,'[5]产值及收款计划（2026）'!D:D)</f>
        <v>地下院平移-深圳市宝安区人民检察院综合业务大楼项目</v>
      </c>
      <c r="E372" s="235" cm="1">
        <f t="array" ref="E372">_xlfn.XLOOKUP($A372&amp;$B372,'[5]产值及收款计划（2026）'!$A:$A&amp;'[5]产值及收款计划（2026）'!$B:$B,'[5]产值及收款计划（2026）'!E:E)</f>
        <v>23.38</v>
      </c>
      <c r="F372" s="235" cm="1">
        <f t="array" ref="F372">_xlfn.XLOOKUP($A372&amp;$B372,'[5]产值及收款计划（2026）'!$A:$A&amp;'[5]产值及收款计划（2026）'!$B:$B,'[5]产值及收款计划（2026）'!F:F)</f>
        <v>23.38</v>
      </c>
      <c r="G372" s="235" t="e" cm="1">
        <f t="array" ref="G372">_xlfn.XLOOKUP($A372&amp;$B372,'[5]产值及收款计划（2026）'!$A:$A&amp;'[5]产值及收款计划（2026）'!$B:$B,'[5]产值及收款计划（2026）'!G:G)</f>
        <v>#REF!</v>
      </c>
      <c r="H372" s="235" cm="1">
        <f t="array" ref="H372">_xlfn.XLOOKUP($A372&amp;$B372,'[5]产值及收款计划（2026）'!$A:$A&amp;'[5]产值及收款计划（2026）'!$B:$B,'[5]产值及收款计划（2026）'!H:H)</f>
        <v>23.38</v>
      </c>
      <c r="I372" s="236" cm="1">
        <f t="array" ref="I372">_xlfn.XLOOKUP($A372&amp;$B372,'[5]产值及收款计划（2026）'!$A:$A&amp;'[5]产值及收款计划（2026）'!$B:$B,'[5]产值及收款计划（2026）'!I:I)</f>
        <v>1</v>
      </c>
      <c r="J372" s="235" cm="1">
        <f t="array" ref="J372">_xlfn.XLOOKUP($A372&amp;$B372,'[5]产值及收款计划（2026）'!$A:$A&amp;'[5]产值及收款计划（2026）'!$B:$B,'[5]产值及收款计划（2026）'!J:J)</f>
        <v>0.06</v>
      </c>
      <c r="K372" s="235" t="e" cm="1">
        <f t="array" ref="K372">_xlfn.XLOOKUP($A372&amp;$B372,'[5]产值及收款计划（2026）'!$A:$A&amp;'[5]产值及收款计划（2026）'!$B:$B,'[5]产值及收款计划（2026）'!K:K)</f>
        <v>#REF!</v>
      </c>
      <c r="L372" s="235" t="e" cm="1">
        <f t="array" ref="L372">_xlfn.XLOOKUP($A372&amp;$B372,'[5]产值及收款计划（2026）'!$A:$A&amp;'[5]产值及收款计划（2026）'!$B:$B,'[5]产值及收款计划（2026）'!L:L)</f>
        <v>#REF!</v>
      </c>
      <c r="M372" s="235" t="str" cm="1">
        <f t="array" ref="M372">_xlfn.XLOOKUP($A372&amp;$B372,'[5]产值及收款计划（2026）'!$A:$A&amp;'[5]产值及收款计划（2026）'!$B:$B,'[5]产值及收款计划（2026）'!M:M)</f>
        <v>主导</v>
      </c>
      <c r="N372" s="235" cm="1">
        <f t="array" ref="N372">_xlfn.XLOOKUP($A372&amp;$B372,'[5]产值及收款计划（2026）'!$A:$A&amp;'[5]产值及收款计划（2026）'!$B:$B,'[5]产值及收款计划（2026）'!N:N)</f>
        <v>0</v>
      </c>
      <c r="O372" s="235" t="str" cm="1">
        <f t="array" ref="O372">_xlfn.XLOOKUP($A372&amp;$B372,'[5]产值及收款计划（2026）'!$A:$A&amp;'[5]产值及收款计划（2026）'!$B:$B,'[5]产值及收款计划（2026）'!O:O)</f>
        <v>雷涵</v>
      </c>
      <c r="P372" s="234" t="str" cm="1">
        <f t="array" ref="P372">_xlfn.XLOOKUP($A372&amp;$B372,'[5]产值及收款计划（2026）'!$A:$A&amp;'[5]产值及收款计划（2026）'!$B:$B,'[5]产值及收款计划（2026）'!P:P)</f>
        <v>过往已完结</v>
      </c>
      <c r="Q372" s="235" t="e" cm="1">
        <f t="array" ref="Q372">_xlfn.XLOOKUP($A372&amp;$B372,'[5]产值及收款计划（2026）'!$A:$A&amp;'[5]产值及收款计划（2026）'!$B:$B,'[5]产值及收款计划（2026）'!Q:Q)</f>
        <v>#REF!</v>
      </c>
      <c r="R372" s="235" t="e" cm="1">
        <f t="array" ref="R372">_xlfn.XLOOKUP($A372&amp;$B372,'[5]产值及收款计划（2026）'!$A:$A&amp;'[5]产值及收款计划（2026）'!$B:$B,'[5]产值及收款计划（2026）'!R:R)</f>
        <v>#REF!</v>
      </c>
      <c r="S372" s="235" t="e" cm="1">
        <f t="array" ref="S372">_xlfn.XLOOKUP($A372&amp;$B372,'[5]产值及收款计划（2026）'!$A:$A&amp;'[5]产值及收款计划（2026）'!$B:$B,'[5]产值及收款计划（2026）'!S:S)</f>
        <v>#REF!</v>
      </c>
      <c r="T372" s="235" cm="1">
        <f t="array" ref="T372">_xlfn.XLOOKUP($A372&amp;$B372,'[5]产值及收款计划（2026）'!$A:$A&amp;'[5]产值及收款计划（2026）'!$B:$B,'[5]产值及收款计划（2026）'!T:T)</f>
        <v>25.16</v>
      </c>
      <c r="U372" s="235" cm="1">
        <f t="array" ref="U372">_xlfn.XLOOKUP($A372&amp;$B372,'[5]产值及收款计划（2026）'!$A:$A&amp;'[5]产值及收款计划（2026）'!$B:$B,'[5]产值及收款计划（2026）'!U:U)</f>
        <v>0</v>
      </c>
      <c r="V372" s="235" cm="1">
        <f t="array" ref="V372">_xlfn.XLOOKUP($A372&amp;$B372,'[5]产值及收款计划（2026）'!$A:$A&amp;'[5]产值及收款计划（2026）'!$B:$B,'[5]产值及收款计划（2026）'!V:V)</f>
        <v>-1.78</v>
      </c>
      <c r="W372" s="235" t="e" cm="1">
        <f t="array" ref="W372">_xlfn.XLOOKUP($A372&amp;$B372,'[5]产值及收款计划（2026）'!$A:$A&amp;'[5]产值及收款计划（2026）'!$B:$B,'[5]产值及收款计划（2026）'!W:W)</f>
        <v>#REF!</v>
      </c>
      <c r="X372" s="235" t="e" cm="1">
        <f t="array" ref="X372">_xlfn.XLOOKUP($A372&amp;$B372,'[5]产值及收款计划（2026）'!$A:$A&amp;'[5]产值及收款计划（2026）'!$B:$B,'[5]产值及收款计划（2026）'!X:X)</f>
        <v>#REF!</v>
      </c>
      <c r="Y372" s="235" t="e" cm="1">
        <f t="array" ref="Y372">_xlfn.XLOOKUP($A372&amp;$B372,'[5]产值及收款计划（2026）'!$A:$A&amp;'[5]产值及收款计划（2026）'!$B:$B,'[5]产值及收款计划（2026）'!Y:Y)</f>
        <v>#REF!</v>
      </c>
      <c r="Z372" s="235" t="e" cm="1">
        <f t="array" ref="Z372">_xlfn.XLOOKUP($A372&amp;$B372,'[5]产值及收款计划（2026）'!$A:$A&amp;'[5]产值及收款计划（2026）'!$B:$B,'[5]产值及收款计划（2026）'!Z:Z)</f>
        <v>#REF!</v>
      </c>
      <c r="AA372" s="235" cm="1">
        <f t="array" ref="AA372">_xlfn.XLOOKUP($A372&amp;$B372,'[5]产值及收款计划（2026）'!$A:$A&amp;'[5]产值及收款计划（2026）'!$B:$B,'[5]产值及收款计划（2026）'!AA:AA)</f>
        <v>0</v>
      </c>
      <c r="AB372" s="235" cm="1">
        <f t="array" ref="AB372">_xlfn.XLOOKUP($A372&amp;$B372,'[5]产值及收款计划（2026）'!$A:$A&amp;'[5]产值及收款计划（2026）'!$B:$B,'[5]产值及收款计划（2026）'!AB:AB)</f>
        <v>0</v>
      </c>
      <c r="AC372" s="235" cm="1">
        <f t="array" ref="AC372">_xlfn.XLOOKUP($A372&amp;$B372,'[5]产值及收款计划（2026）'!$A:$A&amp;'[5]产值及收款计划（2026）'!$B:$B,'[5]产值及收款计划（2026）'!AC:AC)</f>
        <v>0</v>
      </c>
      <c r="AD372" s="235" cm="1">
        <f t="array" ref="AD372">_xlfn.XLOOKUP($A372&amp;$B372,'[5]产值及收款计划（2026）'!$A:$A&amp;'[5]产值及收款计划（2026）'!$B:$B,'[5]产值及收款计划（2026）'!AD:AD)</f>
        <v>0</v>
      </c>
      <c r="AE372" s="235" cm="1">
        <f t="array" ref="AE372">_xlfn.XLOOKUP($A372&amp;$B372,'[5]产值及收款计划（2026）'!$A:$A&amp;'[5]产值及收款计划（2026）'!$B:$B,'[5]产值及收款计划（2026）'!AE:AE)</f>
        <v>0</v>
      </c>
      <c r="AF372" s="235" cm="1">
        <f t="array" ref="AF372">_xlfn.XLOOKUP($A372&amp;$B372,'[5]产值及收款计划（2026）'!$A:$A&amp;'[5]产值及收款计划（2026）'!$B:$B,'[5]产值及收款计划（2026）'!AF:AF)</f>
        <v>0</v>
      </c>
      <c r="AG372" s="235" cm="1">
        <f t="array" ref="AG372">_xlfn.XLOOKUP($A372&amp;$B372,'[5]产值及收款计划（2026）'!$A:$A&amp;'[5]产值及收款计划（2026）'!$B:$B,'[5]产值及收款计划（2026）'!AG:AG)</f>
        <v>0</v>
      </c>
      <c r="AH372" s="235" cm="1">
        <f t="array" ref="AH372">_xlfn.XLOOKUP($A372&amp;$B372,'[5]产值及收款计划（2026）'!$A:$A&amp;'[5]产值及收款计划（2026）'!$B:$B,'[5]产值及收款计划（2026）'!AH:AH)</f>
        <v>0</v>
      </c>
      <c r="AI372" s="235" cm="1">
        <f t="array" ref="AI372">_xlfn.XLOOKUP($A372&amp;$B372,'[5]产值及收款计划（2026）'!$A:$A&amp;'[5]产值及收款计划（2026）'!$B:$B,'[5]产值及收款计划（2026）'!AI:AI)</f>
        <v>0</v>
      </c>
      <c r="AJ372" s="235" cm="1">
        <f t="array" ref="AJ372">_xlfn.XLOOKUP($A372&amp;$B372,'[5]产值及收款计划（2026）'!$A:$A&amp;'[5]产值及收款计划（2026）'!$B:$B,'[5]产值及收款计划（2026）'!AJ:AJ)</f>
        <v>0</v>
      </c>
      <c r="AK372" s="235" cm="1">
        <f t="array" ref="AK372">_xlfn.XLOOKUP($A372&amp;$B372,'[5]产值及收款计划（2026）'!$A:$A&amp;'[5]产值及收款计划（2026）'!$B:$B,'[5]产值及收款计划（2026）'!AK:AK)</f>
        <v>0</v>
      </c>
      <c r="AL372" s="235" cm="1">
        <f t="array" ref="AL372">_xlfn.XLOOKUP($A372&amp;$B372,'[5]产值及收款计划（2026）'!$A:$A&amp;'[5]产值及收款计划（2026）'!$B:$B,'[5]产值及收款计划（2026）'!AL:AL)</f>
        <v>0</v>
      </c>
      <c r="AM372" s="242" cm="1">
        <f t="array" ref="AM372">_xlfn.LET(_xlpm.勾选月份状态数组,TRANSPOSE('PPT(12-15页）-TOP10'!$A$3:$A$14),_xlpm.选择数据区,IF('PPT(12-15页）-TOP10'!$E$3="收款",$BA372:$BL372,$AA372:$AL372),SUM(_xlfn._xlws.FILTER(_xlpm.选择数据区,_xlpm.勾选月份状态数组,"")))</f>
        <v>0</v>
      </c>
      <c r="AN372" s="235" t="e">
        <f>_xlfn.XLOOKUP($C372,应收未收表!$T:$T,应收未收表!AA:AA)</f>
        <v>#N/A</v>
      </c>
      <c r="AO372" s="235" t="e">
        <f>_xlfn.XLOOKUP($C372,应收未收表!$T:$T,应收未收表!AB:AB)</f>
        <v>#N/A</v>
      </c>
      <c r="AP372" s="235" t="e">
        <f>_xlfn.XLOOKUP($C372,应收未收表!$T:$T,应收未收表!AC:AC)</f>
        <v>#N/A</v>
      </c>
      <c r="AQ372" s="235" t="e">
        <f>_xlfn.XLOOKUP($C372,应收未收表!$T:$T,应收未收表!AE:AE)</f>
        <v>#N/A</v>
      </c>
      <c r="AR372" s="235" t="e">
        <f>_xlfn.XLOOKUP($C372,应收未收表!$T:$T,应收未收表!AF:AF)</f>
        <v>#N/A</v>
      </c>
      <c r="AS372" s="235" t="e" cm="1">
        <f t="array" ref="AS372">_xlfn.XLOOKUP($A372&amp;$B372,'[5]产值及收款计划（2026）'!$A:$A&amp;'[5]产值及收款计划（2026）'!$B:$B,'[5]产值及收款计划（2026）'!AS:AS)</f>
        <v>#REF!</v>
      </c>
      <c r="AT372" s="235" t="e" cm="1">
        <f t="array" ref="AT372">_xlfn.XLOOKUP($A372&amp;$B372,'[5]产值及收款计划（2026）'!$A:$A&amp;'[5]产值及收款计划（2026）'!$B:$B,'[5]产值及收款计划（2026）'!AT:AT)</f>
        <v>#REF!</v>
      </c>
      <c r="AU372" s="235" t="e" cm="1">
        <f t="array" ref="AU372">_xlfn.XLOOKUP($A372&amp;$B372,'[5]产值及收款计划（2026）'!$A:$A&amp;'[5]产值及收款计划（2026）'!$B:$B,'[5]产值及收款计划（2026）'!AU:AU)</f>
        <v>#REF!</v>
      </c>
      <c r="AV372" s="235" t="e" cm="1">
        <f t="array" ref="AV372">_xlfn.XLOOKUP($A372&amp;$B372,'[5]产值及收款计划（2026）'!$A:$A&amp;'[5]产值及收款计划（2026）'!$B:$B,'[5]产值及收款计划（2026）'!AV:AV)</f>
        <v>#REF!</v>
      </c>
      <c r="AW372" s="235" cm="1">
        <f t="array" ref="AW372">_xlfn.XLOOKUP($A372&amp;$B372,'[5]产值及收款计划（2026）'!$A:$A&amp;'[5]产值及收款计划（2026）'!$B:$B,'[5]产值及收款计划（2026）'!AW:AW)</f>
        <v>19.24</v>
      </c>
      <c r="AX372" s="235" cm="1">
        <f t="array" ref="AX372">_xlfn.XLOOKUP($A372&amp;$B372,'[5]产值及收款计划（2026）'!$A:$A&amp;'[5]产值及收款计划（2026）'!$B:$B,'[5]产值及收款计划（2026）'!AX:AX)</f>
        <v>5.92</v>
      </c>
      <c r="AY372" s="235" cm="1">
        <f t="array" ref="AY372">_xlfn.XLOOKUP($A372&amp;$B372,'[5]产值及收款计划（2026）'!$A:$A&amp;'[5]产值及收款计划（2026）'!$B:$B,'[5]产值及收款计划（2026）'!AY:AY)</f>
        <v>-1.78</v>
      </c>
      <c r="AZ372" s="235" cm="1">
        <f t="array" ref="AZ372">_xlfn.XLOOKUP($A372&amp;$B372,'[5]产值及收款计划（2026）'!$A:$A&amp;'[5]产值及收款计划（2026）'!$B:$B,'[5]产值及收款计划（2026）'!AZ:AZ)</f>
        <v>0</v>
      </c>
      <c r="BA372" s="235" t="e" cm="1">
        <f t="array" ref="BA372">_xlfn.XLOOKUP($A372&amp;$B372,'[5]产值及收款计划（2026）'!$A:$A&amp;'[5]产值及收款计划（2026）'!$B:$B,'[5]产值及收款计划（2026）'!BA:BA)</f>
        <v>#REF!</v>
      </c>
      <c r="BB372" s="235" t="e" cm="1">
        <f t="array" ref="BB372">_xlfn.XLOOKUP($A372&amp;$B372,'[5]产值及收款计划（2026）'!$A:$A&amp;'[5]产值及收款计划（2026）'!$B:$B,'[5]产值及收款计划（2026）'!BB:BB)</f>
        <v>#REF!</v>
      </c>
      <c r="BC372" s="235" t="e" cm="1">
        <f t="array" ref="BC372">_xlfn.XLOOKUP($A372&amp;$B372,'[5]产值及收款计划（2026）'!$A:$A&amp;'[5]产值及收款计划（2026）'!$B:$B,'[5]产值及收款计划（2026）'!BC:BC)</f>
        <v>#REF!</v>
      </c>
      <c r="BD372" s="235" t="e" cm="1">
        <f t="array" ref="BD372">_xlfn.XLOOKUP($A372&amp;$B372,'[5]产值及收款计划（2026）'!$A:$A&amp;'[5]产值及收款计划（2026）'!$B:$B,'[5]产值及收款计划（2026）'!BD:BD)</f>
        <v>#REF!</v>
      </c>
      <c r="BE372" s="235" t="e" cm="1">
        <f t="array" ref="BE372">_xlfn.XLOOKUP($A372&amp;$B372,'[5]产值及收款计划（2026）'!$A:$A&amp;'[5]产值及收款计划（2026）'!$B:$B,'[5]产值及收款计划（2026）'!BE:BE)</f>
        <v>#REF!</v>
      </c>
      <c r="BF372" s="235" t="e" cm="1">
        <f t="array" ref="BF372">_xlfn.XLOOKUP($A372&amp;$B372,'[5]产值及收款计划（2026）'!$A:$A&amp;'[5]产值及收款计划（2026）'!$B:$B,'[5]产值及收款计划（2026）'!BF:BF)</f>
        <v>#REF!</v>
      </c>
      <c r="BG372" s="235" t="e" cm="1">
        <f t="array" ref="BG372">_xlfn.XLOOKUP($A372&amp;$B372,'[5]产值及收款计划（2026）'!$A:$A&amp;'[5]产值及收款计划（2026）'!$B:$B,'[5]产值及收款计划（2026）'!BG:BG)</f>
        <v>#REF!</v>
      </c>
      <c r="BH372" s="235" t="e" cm="1">
        <f t="array" ref="BH372">_xlfn.XLOOKUP($A372&amp;$B372,'[5]产值及收款计划（2026）'!$A:$A&amp;'[5]产值及收款计划（2026）'!$B:$B,'[5]产值及收款计划（2026）'!BH:BH)</f>
        <v>#REF!</v>
      </c>
      <c r="BI372" s="235" t="e" cm="1">
        <f t="array" ref="BI372">_xlfn.XLOOKUP($A372&amp;$B372,'[5]产值及收款计划（2026）'!$A:$A&amp;'[5]产值及收款计划（2026）'!$B:$B,'[5]产值及收款计划（2026）'!BI:BI)</f>
        <v>#REF!</v>
      </c>
      <c r="BJ372" s="235" t="e" cm="1">
        <f t="array" ref="BJ372">_xlfn.XLOOKUP($A372&amp;$B372,'[5]产值及收款计划（2026）'!$A:$A&amp;'[5]产值及收款计划（2026）'!$B:$B,'[5]产值及收款计划（2026）'!BJ:BJ)</f>
        <v>#REF!</v>
      </c>
      <c r="BK372" s="235" t="e" cm="1">
        <f t="array" ref="BK372">_xlfn.XLOOKUP($A372&amp;$B372,'[5]产值及收款计划（2026）'!$A:$A&amp;'[5]产值及收款计划（2026）'!$B:$B,'[5]产值及收款计划（2026）'!BK:BK)</f>
        <v>#REF!</v>
      </c>
      <c r="BL372" s="235" t="e" cm="1">
        <f t="array" ref="BL372">_xlfn.XLOOKUP($A372&amp;$B372,'[5]产值及收款计划（2026）'!$A:$A&amp;'[5]产值及收款计划（2026）'!$B:$B,'[5]产值及收款计划（2026）'!BL:BL)</f>
        <v>#REF!</v>
      </c>
      <c r="BM372" s="235"/>
      <c r="BN372" s="235"/>
      <c r="BO372" s="235"/>
      <c r="BP372" s="235"/>
      <c r="BQ372" s="235" t="e">
        <f>_xlfn.XLOOKUP($C372,应收未收表!$AJ:$AJ,应收未收表!AK:AK)</f>
        <v>#N/A</v>
      </c>
      <c r="BR372" s="235" t="e">
        <f>_xlfn.XLOOKUP($C372,应收未收表!$AJ:$AJ,应收未收表!AL:AL)</f>
        <v>#N/A</v>
      </c>
      <c r="BS372" s="235" t="e">
        <f>_xlfn.XLOOKUP($C372,应收未收表!$AJ:$AJ,应收未收表!AM:AM)</f>
        <v>#N/A</v>
      </c>
      <c r="BT372" s="235" t="e">
        <f>_xlfn.XLOOKUP($C372,应收未收表!$AJ:$AJ,应收未收表!AN:AN)</f>
        <v>#N/A</v>
      </c>
      <c r="BU372" s="234" t="str" cm="1">
        <f t="array" ref="BU372">_xlfn.XLOOKUP($A372&amp;$B372,'[5]产值及收款计划（2026）'!$A:$A&amp;'[5]产值及收款计划（2026）'!$B:$B,'[5]产值及收款计划（2026）'!BQ:BQ)</f>
        <v>上海市地下空间设计研究总院有限公司</v>
      </c>
      <c r="BV372" s="235" t="e" cm="1">
        <f t="array" ref="BV372">_xlfn.XLOOKUP($A372&amp;$B372,'[5]产值及收款计划（2026）'!$A:$A&amp;'[5]产值及收款计划（2026）'!$B:$B,'[5]产值及收款计划（2026）'!BR:BR)</f>
        <v>#REF!</v>
      </c>
      <c r="CE372" s="235" cm="1">
        <f t="array" ref="CE372">_xlfn.XLOOKUP($A372&amp;$B372,'[5]产值及收款计划（2026）'!$A:$A&amp;'[5]产值及收款计划（2026）'!$B:$B,'[5]产值及收款计划（2026）'!CA:CA)</f>
        <v>0</v>
      </c>
      <c r="CF372" s="235" cm="1">
        <f t="array" ref="CF372">_xlfn.XLOOKUP($A372&amp;$B372,'[5]产值及收款计划（2026）'!$A:$A&amp;'[5]产值及收款计划（2026）'!$B:$B,'[5]产值及收款计划（2026）'!CB:CB)</f>
        <v>0</v>
      </c>
      <c r="CG372" s="235" cm="1">
        <f t="array" ref="CG372">_xlfn.XLOOKUP($A372&amp;$B372,'[5]产值及收款计划（2026）'!$A:$A&amp;'[5]产值及收款计划（2026）'!$B:$B,'[5]产值及收款计划（2026）'!CC:CC)</f>
        <v>0</v>
      </c>
      <c r="CH372" s="235" cm="1">
        <f t="array" ref="CH372">_xlfn.XLOOKUP($A372&amp;$B372,'[5]产值及收款计划（2026）'!$A:$A&amp;'[5]产值及收款计划（2026）'!$B:$B,'[5]产值及收款计划（2026）'!CD:CD)</f>
        <v>0</v>
      </c>
      <c r="CI372" s="235" cm="1">
        <f t="array" ref="CI372">_xlfn.XLOOKUP($A372&amp;$B372,'[5]产值及收款计划（2026）'!$A:$A&amp;'[5]产值及收款计划（2026）'!$B:$B,'[5]产值及收款计划（2026）'!CE:CE)</f>
        <v>0</v>
      </c>
      <c r="CJ372" s="235" cm="1">
        <f t="array" ref="CJ372">_xlfn.XLOOKUP($A372&amp;$B372,'[5]产值及收款计划（2026）'!$A:$A&amp;'[5]产值及收款计划（2026）'!$B:$B,'[5]产值及收款计划（2026）'!CF:CF)</f>
        <v>0</v>
      </c>
      <c r="CK372" s="235" cm="1">
        <f t="array" ref="CK372">_xlfn.XLOOKUP($A372&amp;$B372,'[5]产值及收款计划（2026）'!$A:$A&amp;'[5]产值及收款计划（2026）'!$B:$B,'[5]产值及收款计划（2026）'!CG:CG)</f>
        <v>0</v>
      </c>
      <c r="CL372" s="235" cm="1">
        <f t="array" ref="CL372">_xlfn.XLOOKUP($A372&amp;$B372,'[5]产值及收款计划（2026）'!$A:$A&amp;'[5]产值及收款计划（2026）'!$B:$B,'[5]产值及收款计划（2026）'!CH:CH)</f>
        <v>0</v>
      </c>
      <c r="CM372" s="235" cm="1">
        <f t="array" ref="CM372">_xlfn.XLOOKUP($A372&amp;$B372,'[5]产值及收款计划（2026）'!$A:$A&amp;'[5]产值及收款计划（2026）'!$B:$B,'[5]产值及收款计划（2026）'!CI:CI)</f>
        <v>0</v>
      </c>
      <c r="CN372" s="235" cm="1">
        <f t="array" ref="CN372">_xlfn.XLOOKUP($A372&amp;$B372,'[5]产值及收款计划（2026）'!$A:$A&amp;'[5]产值及收款计划（2026）'!$B:$B,'[5]产值及收款计划（2026）'!CJ:CJ)</f>
        <v>0</v>
      </c>
      <c r="CO372" s="235" cm="1">
        <f t="array" ref="CO372">_xlfn.XLOOKUP($A372&amp;$B372,'[5]产值及收款计划（2026）'!$A:$A&amp;'[5]产值及收款计划（2026）'!$B:$B,'[5]产值及收款计划（2026）'!CK:CK)</f>
        <v>0</v>
      </c>
      <c r="CP372" s="235" cm="1">
        <f t="array" ref="CP372">_xlfn.XLOOKUP($A372&amp;$B372,'[5]产值及收款计划（2026）'!$A:$A&amp;'[5]产值及收款计划（2026）'!$B:$B,'[5]产值及收款计划（2026）'!CL:CL)</f>
        <v>0</v>
      </c>
      <c r="DE372" s="235" cm="1">
        <f t="array" ref="DE372">_xlfn.XLOOKUP($A372&amp;$B372,'[5]产值及收款计划（2026）'!$A:$A&amp;'[5]产值及收款计划（2026）'!$B:$B,'[5]产值及收款计划（2026）'!DA:DA)</f>
        <v>5.92</v>
      </c>
      <c r="DF372" s="235" cm="1">
        <f t="array" ref="DF372">_xlfn.XLOOKUP($A372&amp;$B372,'[5]产值及收款计划（2026）'!$A:$A&amp;'[5]产值及收款计划（2026）'!$B:$B,'[5]产值及收款计划（2026）'!DB:DB)</f>
        <v>0</v>
      </c>
      <c r="DG372" s="235" cm="1">
        <f t="array" ref="DG372">_xlfn.XLOOKUP($A372&amp;$B372,'[5]产值及收款计划（2026）'!$A:$A&amp;'[5]产值及收款计划（2026）'!$B:$B,'[5]产值及收款计划（2026）'!DC:DC)</f>
        <v>0</v>
      </c>
      <c r="DH372" s="235" cm="1">
        <f t="array" ref="DH372">_xlfn.XLOOKUP($A372&amp;$B372,'[5]产值及收款计划（2026）'!$A:$A&amp;'[5]产值及收款计划（2026）'!$B:$B,'[5]产值及收款计划（2026）'!DD:DD)</f>
        <v>0</v>
      </c>
      <c r="DI372" s="235" cm="1">
        <f t="array" ref="DI372">_xlfn.XLOOKUP($A372&amp;$B372,'[5]产值及收款计划（2026）'!$A:$A&amp;'[5]产值及收款计划（2026）'!$B:$B,'[5]产值及收款计划（2026）'!DE:DE)</f>
        <v>0</v>
      </c>
      <c r="DJ372" s="235" cm="1">
        <f t="array" ref="DJ372">_xlfn.XLOOKUP($A372&amp;$B372,'[5]产值及收款计划（2026）'!$A:$A&amp;'[5]产值及收款计划（2026）'!$B:$B,'[5]产值及收款计划（2026）'!DF:DF)</f>
        <v>0</v>
      </c>
      <c r="DK372" s="235" cm="1">
        <f t="array" ref="DK372">_xlfn.XLOOKUP($A372&amp;$B372,'[5]产值及收款计划（2026）'!$A:$A&amp;'[5]产值及收款计划（2026）'!$B:$B,'[5]产值及收款计划（2026）'!DG:DG)</f>
        <v>0</v>
      </c>
      <c r="DL372" s="235" cm="1">
        <f t="array" ref="DL372">_xlfn.XLOOKUP($A372&amp;$B372,'[5]产值及收款计划（2026）'!$A:$A&amp;'[5]产值及收款计划（2026）'!$B:$B,'[5]产值及收款计划（2026）'!DH:DH)</f>
        <v>0</v>
      </c>
      <c r="DM372" s="235" cm="1">
        <f t="array" ref="DM372">_xlfn.XLOOKUP($A372&amp;$B372,'[5]产值及收款计划（2026）'!$A:$A&amp;'[5]产值及收款计划（2026）'!$B:$B,'[5]产值及收款计划（2026）'!DI:DI)</f>
        <v>0</v>
      </c>
      <c r="DN372" s="235" cm="1">
        <f t="array" ref="DN372">_xlfn.XLOOKUP($A372&amp;$B372,'[5]产值及收款计划（2026）'!$A:$A&amp;'[5]产值及收款计划（2026）'!$B:$B,'[5]产值及收款计划（2026）'!DJ:DJ)</f>
        <v>0</v>
      </c>
      <c r="DO372" s="235" cm="1">
        <f t="array" ref="DO372">_xlfn.XLOOKUP($A372&amp;$B372,'[5]产值及收款计划（2026）'!$A:$A&amp;'[5]产值及收款计划（2026）'!$B:$B,'[5]产值及收款计划（2026）'!DK:DK)</f>
        <v>0</v>
      </c>
      <c r="DP372" s="235" cm="1">
        <f t="array" ref="DP372">_xlfn.XLOOKUP($A372&amp;$B372,'[5]产值及收款计划（2026）'!$A:$A&amp;'[5]产值及收款计划（2026）'!$B:$B,'[5]产值及收款计划（2026）'!DL:DL)</f>
        <v>0</v>
      </c>
      <c r="DQ372" s="243"/>
      <c r="DR372" s="229"/>
    </row>
    <row r="373" ht="20.25" spans="1:122">
      <c r="A373" s="233">
        <f t="shared" si="23"/>
        <v>8</v>
      </c>
      <c r="B373" s="233" t="s">
        <v>29</v>
      </c>
      <c r="C373" s="234" t="str" cm="1">
        <f t="array" ref="C373">_xlfn.XLOOKUP($A373&amp;$B373,'[5]产值及收款计划（2026）'!$A:$A&amp;'[5]产值及收款计划（2026）'!$B:$B,'[5]产值及收款计划（2026）'!C:C)</f>
        <v>ZHT2021070900081</v>
      </c>
      <c r="D373" s="234" t="str" cm="1">
        <f t="array" ref="D373">_xlfn.XLOOKUP($A373&amp;$B373,'[5]产值及收款计划（2026）'!$A:$A&amp;'[5]产值及收款计划（2026）'!$B:$B,'[5]产值及收款计划（2026）'!D:D)</f>
        <v>深圳区域公司深圳光明15亩项目智慧工地及大门工程合同</v>
      </c>
      <c r="E373" s="235" cm="1">
        <f t="array" ref="E373">_xlfn.XLOOKUP($A373&amp;$B373,'[5]产值及收款计划（2026）'!$A:$A&amp;'[5]产值及收款计划（2026）'!$B:$B,'[5]产值及收款计划（2026）'!E:E)</f>
        <v>11.915638</v>
      </c>
      <c r="F373" s="235" cm="1">
        <f t="array" ref="F373">_xlfn.XLOOKUP($A373&amp;$B373,'[5]产值及收款计划（2026）'!$A:$A&amp;'[5]产值及收款计划（2026）'!$B:$B,'[5]产值及收款计划（2026）'!F:F)</f>
        <v>11.915638</v>
      </c>
      <c r="G373" s="235" t="e" cm="1">
        <f t="array" ref="G373">_xlfn.XLOOKUP($A373&amp;$B373,'[5]产值及收款计划（2026）'!$A:$A&amp;'[5]产值及收款计划（2026）'!$B:$B,'[5]产值及收款计划（2026）'!G:G)</f>
        <v>#REF!</v>
      </c>
      <c r="H373" s="235" cm="1">
        <f t="array" ref="H373">_xlfn.XLOOKUP($A373&amp;$B373,'[5]产值及收款计划（2026）'!$A:$A&amp;'[5]产值及收款计划（2026）'!$B:$B,'[5]产值及收款计划（2026）'!H:H)</f>
        <v>0.608537999999999</v>
      </c>
      <c r="I373" s="236" cm="1">
        <f t="array" ref="I373">_xlfn.XLOOKUP($A373&amp;$B373,'[5]产值及收款计划（2026）'!$A:$A&amp;'[5]产值及收款计划（2026）'!$B:$B,'[5]产值及收款计划（2026）'!I:I)</f>
        <v>0.0510705343683653</v>
      </c>
      <c r="J373" s="235" cm="1">
        <f t="array" ref="J373">_xlfn.XLOOKUP($A373&amp;$B373,'[5]产值及收款计划（2026）'!$A:$A&amp;'[5]产值及收款计划（2026）'!$B:$B,'[5]产值及收款计划（2026）'!J:J)</f>
        <v>0.13</v>
      </c>
      <c r="K373" s="235" t="e" cm="1">
        <f t="array" ref="K373">_xlfn.XLOOKUP($A373&amp;$B373,'[5]产值及收款计划（2026）'!$A:$A&amp;'[5]产值及收款计划（2026）'!$B:$B,'[5]产值及收款计划（2026）'!K:K)</f>
        <v>#REF!</v>
      </c>
      <c r="L373" s="235" t="e" cm="1">
        <f t="array" ref="L373">_xlfn.XLOOKUP($A373&amp;$B373,'[5]产值及收款计划（2026）'!$A:$A&amp;'[5]产值及收款计划（2026）'!$B:$B,'[5]产值及收款计划（2026）'!L:L)</f>
        <v>#REF!</v>
      </c>
      <c r="M373" s="235" t="str" cm="1">
        <f t="array" ref="M373">_xlfn.XLOOKUP($A373&amp;$B373,'[5]产值及收款计划（2026）'!$A:$A&amp;'[5]产值及收款计划（2026）'!$B:$B,'[5]产值及收款计划（2026）'!M:M)</f>
        <v>主导</v>
      </c>
      <c r="N373" s="235" cm="1">
        <f t="array" ref="N373">_xlfn.XLOOKUP($A373&amp;$B373,'[5]产值及收款计划（2026）'!$A:$A&amp;'[5]产值及收款计划（2026）'!$B:$B,'[5]产值及收款计划（2026）'!N:N)</f>
        <v>0</v>
      </c>
      <c r="O373" s="235" t="str" cm="1">
        <f t="array" ref="O373">_xlfn.XLOOKUP($A373&amp;$B373,'[5]产值及收款计划（2026）'!$A:$A&amp;'[5]产值及收款计划（2026）'!$B:$B,'[5]产值及收款计划（2026）'!O:O)</f>
        <v>明艳丽</v>
      </c>
      <c r="P373" s="234" t="str" cm="1">
        <f t="array" ref="P373">_xlfn.XLOOKUP($A373&amp;$B373,'[5]产值及收款计划（2026）'!$A:$A&amp;'[5]产值及收款计划（2026）'!$B:$B,'[5]产值及收款计划（2026）'!P:P)</f>
        <v>过往已完结</v>
      </c>
      <c r="Q373" s="235" t="e" cm="1">
        <f t="array" ref="Q373">_xlfn.XLOOKUP($A373&amp;$B373,'[5]产值及收款计划（2026）'!$A:$A&amp;'[5]产值及收款计划（2026）'!$B:$B,'[5]产值及收款计划（2026）'!Q:Q)</f>
        <v>#REF!</v>
      </c>
      <c r="R373" s="235" t="e" cm="1">
        <f t="array" ref="R373">_xlfn.XLOOKUP($A373&amp;$B373,'[5]产值及收款计划（2026）'!$A:$A&amp;'[5]产值及收款计划（2026）'!$B:$B,'[5]产值及收款计划（2026）'!R:R)</f>
        <v>#REF!</v>
      </c>
      <c r="S373" s="235" t="e" cm="1">
        <f t="array" ref="S373">_xlfn.XLOOKUP($A373&amp;$B373,'[5]产值及收款计划（2026）'!$A:$A&amp;'[5]产值及收款计划（2026）'!$B:$B,'[5]产值及收款计划（2026）'!S:S)</f>
        <v>#REF!</v>
      </c>
      <c r="T373" s="235" cm="1">
        <f t="array" ref="T373">_xlfn.XLOOKUP($A373&amp;$B373,'[5]产值及收款计划（2026）'!$A:$A&amp;'[5]产值及收款计划（2026）'!$B:$B,'[5]产值及收款计划（2026）'!T:T)</f>
        <v>11.915638</v>
      </c>
      <c r="U373" s="235" cm="1">
        <f t="array" ref="U373">_xlfn.XLOOKUP($A373&amp;$B373,'[5]产值及收款计划（2026）'!$A:$A&amp;'[5]产值及收款计划（2026）'!$B:$B,'[5]产值及收款计划（2026）'!U:U)</f>
        <v>0</v>
      </c>
      <c r="V373" s="235" cm="1">
        <f t="array" ref="V373">_xlfn.XLOOKUP($A373&amp;$B373,'[5]产值及收款计划（2026）'!$A:$A&amp;'[5]产值及收款计划（2026）'!$B:$B,'[5]产值及收款计划（2026）'!V:V)</f>
        <v>0</v>
      </c>
      <c r="W373" s="235" t="e" cm="1">
        <f t="array" ref="W373">_xlfn.XLOOKUP($A373&amp;$B373,'[5]产值及收款计划（2026）'!$A:$A&amp;'[5]产值及收款计划（2026）'!$B:$B,'[5]产值及收款计划（2026）'!W:W)</f>
        <v>#REF!</v>
      </c>
      <c r="X373" s="235" t="e" cm="1">
        <f t="array" ref="X373">_xlfn.XLOOKUP($A373&amp;$B373,'[5]产值及收款计划（2026）'!$A:$A&amp;'[5]产值及收款计划（2026）'!$B:$B,'[5]产值及收款计划（2026）'!X:X)</f>
        <v>#REF!</v>
      </c>
      <c r="Y373" s="235" t="e" cm="1">
        <f t="array" ref="Y373">_xlfn.XLOOKUP($A373&amp;$B373,'[5]产值及收款计划（2026）'!$A:$A&amp;'[5]产值及收款计划（2026）'!$B:$B,'[5]产值及收款计划（2026）'!Y:Y)</f>
        <v>#REF!</v>
      </c>
      <c r="Z373" s="235" t="e" cm="1">
        <f t="array" ref="Z373">_xlfn.XLOOKUP($A373&amp;$B373,'[5]产值及收款计划（2026）'!$A:$A&amp;'[5]产值及收款计划（2026）'!$B:$B,'[5]产值及收款计划（2026）'!Z:Z)</f>
        <v>#REF!</v>
      </c>
      <c r="AA373" s="235" cm="1">
        <f t="array" ref="AA373">_xlfn.XLOOKUP($A373&amp;$B373,'[5]产值及收款计划（2026）'!$A:$A&amp;'[5]产值及收款计划（2026）'!$B:$B,'[5]产值及收款计划（2026）'!AA:AA)</f>
        <v>0</v>
      </c>
      <c r="AB373" s="235" cm="1">
        <f t="array" ref="AB373">_xlfn.XLOOKUP($A373&amp;$B373,'[5]产值及收款计划（2026）'!$A:$A&amp;'[5]产值及收款计划（2026）'!$B:$B,'[5]产值及收款计划（2026）'!AB:AB)</f>
        <v>0</v>
      </c>
      <c r="AC373" s="235" cm="1">
        <f t="array" ref="AC373">_xlfn.XLOOKUP($A373&amp;$B373,'[5]产值及收款计划（2026）'!$A:$A&amp;'[5]产值及收款计划（2026）'!$B:$B,'[5]产值及收款计划（2026）'!AC:AC)</f>
        <v>0</v>
      </c>
      <c r="AD373" s="235" cm="1">
        <f t="array" ref="AD373">_xlfn.XLOOKUP($A373&amp;$B373,'[5]产值及收款计划（2026）'!$A:$A&amp;'[5]产值及收款计划（2026）'!$B:$B,'[5]产值及收款计划（2026）'!AD:AD)</f>
        <v>0</v>
      </c>
      <c r="AE373" s="235" cm="1">
        <f t="array" ref="AE373">_xlfn.XLOOKUP($A373&amp;$B373,'[5]产值及收款计划（2026）'!$A:$A&amp;'[5]产值及收款计划（2026）'!$B:$B,'[5]产值及收款计划（2026）'!AE:AE)</f>
        <v>0</v>
      </c>
      <c r="AF373" s="235" cm="1">
        <f t="array" ref="AF373">_xlfn.XLOOKUP($A373&amp;$B373,'[5]产值及收款计划（2026）'!$A:$A&amp;'[5]产值及收款计划（2026）'!$B:$B,'[5]产值及收款计划（2026）'!AF:AF)</f>
        <v>0</v>
      </c>
      <c r="AG373" s="235" cm="1">
        <f t="array" ref="AG373">_xlfn.XLOOKUP($A373&amp;$B373,'[5]产值及收款计划（2026）'!$A:$A&amp;'[5]产值及收款计划（2026）'!$B:$B,'[5]产值及收款计划（2026）'!AG:AG)</f>
        <v>0</v>
      </c>
      <c r="AH373" s="235" cm="1">
        <f t="array" ref="AH373">_xlfn.XLOOKUP($A373&amp;$B373,'[5]产值及收款计划（2026）'!$A:$A&amp;'[5]产值及收款计划（2026）'!$B:$B,'[5]产值及收款计划（2026）'!AH:AH)</f>
        <v>0</v>
      </c>
      <c r="AI373" s="235" cm="1">
        <f t="array" ref="AI373">_xlfn.XLOOKUP($A373&amp;$B373,'[5]产值及收款计划（2026）'!$A:$A&amp;'[5]产值及收款计划（2026）'!$B:$B,'[5]产值及收款计划（2026）'!AI:AI)</f>
        <v>0</v>
      </c>
      <c r="AJ373" s="235" cm="1">
        <f t="array" ref="AJ373">_xlfn.XLOOKUP($A373&amp;$B373,'[5]产值及收款计划（2026）'!$A:$A&amp;'[5]产值及收款计划（2026）'!$B:$B,'[5]产值及收款计划（2026）'!AJ:AJ)</f>
        <v>0</v>
      </c>
      <c r="AK373" s="235" cm="1">
        <f t="array" ref="AK373">_xlfn.XLOOKUP($A373&amp;$B373,'[5]产值及收款计划（2026）'!$A:$A&amp;'[5]产值及收款计划（2026）'!$B:$B,'[5]产值及收款计划（2026）'!AK:AK)</f>
        <v>0</v>
      </c>
      <c r="AL373" s="235" cm="1">
        <f t="array" ref="AL373">_xlfn.XLOOKUP($A373&amp;$B373,'[5]产值及收款计划（2026）'!$A:$A&amp;'[5]产值及收款计划（2026）'!$B:$B,'[5]产值及收款计划（2026）'!AL:AL)</f>
        <v>0</v>
      </c>
      <c r="AM373" s="242" cm="1">
        <f t="array" ref="AM373">_xlfn.LET(_xlpm.勾选月份状态数组,TRANSPOSE('PPT(12-15页）-TOP10'!$A$3:$A$14),_xlpm.选择数据区,IF('PPT(12-15页）-TOP10'!$E$3="收款",$BA373:$BL373,$AA373:$AL373),SUM(_xlfn._xlws.FILTER(_xlpm.选择数据区,_xlpm.勾选月份状态数组,"")))</f>
        <v>0</v>
      </c>
      <c r="AN373" s="235" t="e">
        <f>_xlfn.XLOOKUP($C373,应收未收表!$T:$T,应收未收表!AA:AA)</f>
        <v>#N/A</v>
      </c>
      <c r="AO373" s="235" t="e">
        <f>_xlfn.XLOOKUP($C373,应收未收表!$T:$T,应收未收表!AB:AB)</f>
        <v>#N/A</v>
      </c>
      <c r="AP373" s="235" t="e">
        <f>_xlfn.XLOOKUP($C373,应收未收表!$T:$T,应收未收表!AC:AC)</f>
        <v>#N/A</v>
      </c>
      <c r="AQ373" s="235" t="e">
        <f>_xlfn.XLOOKUP($C373,应收未收表!$T:$T,应收未收表!AE:AE)</f>
        <v>#N/A</v>
      </c>
      <c r="AR373" s="235" t="e">
        <f>_xlfn.XLOOKUP($C373,应收未收表!$T:$T,应收未收表!AF:AF)</f>
        <v>#N/A</v>
      </c>
      <c r="AS373" s="235" t="e" cm="1">
        <f t="array" ref="AS373">_xlfn.XLOOKUP($A373&amp;$B373,'[5]产值及收款计划（2026）'!$A:$A&amp;'[5]产值及收款计划（2026）'!$B:$B,'[5]产值及收款计划（2026）'!AS:AS)</f>
        <v>#REF!</v>
      </c>
      <c r="AT373" s="235" t="e" cm="1">
        <f t="array" ref="AT373">_xlfn.XLOOKUP($A373&amp;$B373,'[5]产值及收款计划（2026）'!$A:$A&amp;'[5]产值及收款计划（2026）'!$B:$B,'[5]产值及收款计划（2026）'!AT:AT)</f>
        <v>#REF!</v>
      </c>
      <c r="AU373" s="235" t="e" cm="1">
        <f t="array" ref="AU373">_xlfn.XLOOKUP($A373&amp;$B373,'[5]产值及收款计划（2026）'!$A:$A&amp;'[5]产值及收款计划（2026）'!$B:$B,'[5]产值及收款计划（2026）'!AU:AU)</f>
        <v>#REF!</v>
      </c>
      <c r="AV373" s="235" t="e" cm="1">
        <f t="array" ref="AV373">_xlfn.XLOOKUP($A373&amp;$B373,'[5]产值及收款计划（2026）'!$A:$A&amp;'[5]产值及收款计划（2026）'!$B:$B,'[5]产值及收款计划（2026）'!AV:AV)</f>
        <v>#REF!</v>
      </c>
      <c r="AW373" s="235" cm="1">
        <f t="array" ref="AW373">_xlfn.XLOOKUP($A373&amp;$B373,'[5]产值及收款计划（2026）'!$A:$A&amp;'[5]产值及收款计划（2026）'!$B:$B,'[5]产值及收款计划（2026）'!AW:AW)</f>
        <v>11.558169</v>
      </c>
      <c r="AX373" s="235" cm="1">
        <f t="array" ref="AX373">_xlfn.XLOOKUP($A373&amp;$B373,'[5]产值及收款计划（2026）'!$A:$A&amp;'[5]产值及收款计划（2026）'!$B:$B,'[5]产值及收款计划（2026）'!AX:AX)</f>
        <v>0</v>
      </c>
      <c r="AY373" s="235" cm="1">
        <f t="array" ref="AY373">_xlfn.XLOOKUP($A373&amp;$B373,'[5]产值及收款计划（2026）'!$A:$A&amp;'[5]产值及收款计划（2026）'!$B:$B,'[5]产值及收款计划（2026）'!AY:AY)</f>
        <v>0.357469</v>
      </c>
      <c r="AZ373" s="235" cm="1">
        <f t="array" ref="AZ373">_xlfn.XLOOKUP($A373&amp;$B373,'[5]产值及收款计划（2026）'!$A:$A&amp;'[5]产值及收款计划（2026）'!$B:$B,'[5]产值及收款计划（2026）'!AZ:AZ)</f>
        <v>0.357469000000002</v>
      </c>
      <c r="BA373" s="235" t="e" cm="1">
        <f t="array" ref="BA373">_xlfn.XLOOKUP($A373&amp;$B373,'[5]产值及收款计划（2026）'!$A:$A&amp;'[5]产值及收款计划（2026）'!$B:$B,'[5]产值及收款计划（2026）'!BA:BA)</f>
        <v>#REF!</v>
      </c>
      <c r="BB373" s="235" t="e" cm="1">
        <f t="array" ref="BB373">_xlfn.XLOOKUP($A373&amp;$B373,'[5]产值及收款计划（2026）'!$A:$A&amp;'[5]产值及收款计划（2026）'!$B:$B,'[5]产值及收款计划（2026）'!BB:BB)</f>
        <v>#REF!</v>
      </c>
      <c r="BC373" s="235" t="e" cm="1">
        <f t="array" ref="BC373">_xlfn.XLOOKUP($A373&amp;$B373,'[5]产值及收款计划（2026）'!$A:$A&amp;'[5]产值及收款计划（2026）'!$B:$B,'[5]产值及收款计划（2026）'!BC:BC)</f>
        <v>#REF!</v>
      </c>
      <c r="BD373" s="235" t="e" cm="1">
        <f t="array" ref="BD373">_xlfn.XLOOKUP($A373&amp;$B373,'[5]产值及收款计划（2026）'!$A:$A&amp;'[5]产值及收款计划（2026）'!$B:$B,'[5]产值及收款计划（2026）'!BD:BD)</f>
        <v>#REF!</v>
      </c>
      <c r="BE373" s="235" t="e" cm="1">
        <f t="array" ref="BE373">_xlfn.XLOOKUP($A373&amp;$B373,'[5]产值及收款计划（2026）'!$A:$A&amp;'[5]产值及收款计划（2026）'!$B:$B,'[5]产值及收款计划（2026）'!BE:BE)</f>
        <v>#REF!</v>
      </c>
      <c r="BF373" s="235" t="e" cm="1">
        <f t="array" ref="BF373">_xlfn.XLOOKUP($A373&amp;$B373,'[5]产值及收款计划（2026）'!$A:$A&amp;'[5]产值及收款计划（2026）'!$B:$B,'[5]产值及收款计划（2026）'!BF:BF)</f>
        <v>#REF!</v>
      </c>
      <c r="BG373" s="235" t="e" cm="1">
        <f t="array" ref="BG373">_xlfn.XLOOKUP($A373&amp;$B373,'[5]产值及收款计划（2026）'!$A:$A&amp;'[5]产值及收款计划（2026）'!$B:$B,'[5]产值及收款计划（2026）'!BG:BG)</f>
        <v>#REF!</v>
      </c>
      <c r="BH373" s="235" t="e" cm="1">
        <f t="array" ref="BH373">_xlfn.XLOOKUP($A373&amp;$B373,'[5]产值及收款计划（2026）'!$A:$A&amp;'[5]产值及收款计划（2026）'!$B:$B,'[5]产值及收款计划（2026）'!BH:BH)</f>
        <v>#REF!</v>
      </c>
      <c r="BI373" s="235" t="e" cm="1">
        <f t="array" ref="BI373">_xlfn.XLOOKUP($A373&amp;$B373,'[5]产值及收款计划（2026）'!$A:$A&amp;'[5]产值及收款计划（2026）'!$B:$B,'[5]产值及收款计划（2026）'!BI:BI)</f>
        <v>#REF!</v>
      </c>
      <c r="BJ373" s="235" t="e" cm="1">
        <f t="array" ref="BJ373">_xlfn.XLOOKUP($A373&amp;$B373,'[5]产值及收款计划（2026）'!$A:$A&amp;'[5]产值及收款计划（2026）'!$B:$B,'[5]产值及收款计划（2026）'!BJ:BJ)</f>
        <v>#REF!</v>
      </c>
      <c r="BK373" s="235" t="e" cm="1">
        <f t="array" ref="BK373">_xlfn.XLOOKUP($A373&amp;$B373,'[5]产值及收款计划（2026）'!$A:$A&amp;'[5]产值及收款计划（2026）'!$B:$B,'[5]产值及收款计划（2026）'!BK:BK)</f>
        <v>#REF!</v>
      </c>
      <c r="BL373" s="235" t="e" cm="1">
        <f t="array" ref="BL373">_xlfn.XLOOKUP($A373&amp;$B373,'[5]产值及收款计划（2026）'!$A:$A&amp;'[5]产值及收款计划（2026）'!$B:$B,'[5]产值及收款计划（2026）'!BL:BL)</f>
        <v>#REF!</v>
      </c>
      <c r="BM373" s="235"/>
      <c r="BN373" s="235"/>
      <c r="BO373" s="235"/>
      <c r="BP373" s="235"/>
      <c r="BQ373" s="235" t="e">
        <f>_xlfn.XLOOKUP($C373,应收未收表!$AJ:$AJ,应收未收表!AK:AK)</f>
        <v>#N/A</v>
      </c>
      <c r="BR373" s="235" t="e">
        <f>_xlfn.XLOOKUP($C373,应收未收表!$AJ:$AJ,应收未收表!AL:AL)</f>
        <v>#N/A</v>
      </c>
      <c r="BS373" s="235" t="e">
        <f>_xlfn.XLOOKUP($C373,应收未收表!$AJ:$AJ,应收未收表!AM:AM)</f>
        <v>#N/A</v>
      </c>
      <c r="BT373" s="235" t="e">
        <f>_xlfn.XLOOKUP($C373,应收未收表!$AJ:$AJ,应收未收表!AN:AN)</f>
        <v>#N/A</v>
      </c>
      <c r="BU373" s="234" t="str" cm="1">
        <f t="array" ref="BU373">_xlfn.XLOOKUP($A373&amp;$B373,'[5]产值及收款计划（2026）'!$A:$A&amp;'[5]产值及收款计划（2026）'!$B:$B,'[5]产值及收款计划（2026）'!BQ:BQ)</f>
        <v>深圳市龙光骏凯房地产有限公司</v>
      </c>
      <c r="BV373" s="235" t="e" cm="1">
        <f t="array" ref="BV373">_xlfn.XLOOKUP($A373&amp;$B373,'[5]产值及收款计划（2026）'!$A:$A&amp;'[5]产值及收款计划（2026）'!$B:$B,'[5]产值及收款计划（2026）'!BR:BR)</f>
        <v>#REF!</v>
      </c>
      <c r="CE373" s="235" cm="1">
        <f t="array" ref="CE373">_xlfn.XLOOKUP($A373&amp;$B373,'[5]产值及收款计划（2026）'!$A:$A&amp;'[5]产值及收款计划（2026）'!$B:$B,'[5]产值及收款计划（2026）'!CA:CA)</f>
        <v>0</v>
      </c>
      <c r="CF373" s="235" cm="1">
        <f t="array" ref="CF373">_xlfn.XLOOKUP($A373&amp;$B373,'[5]产值及收款计划（2026）'!$A:$A&amp;'[5]产值及收款计划（2026）'!$B:$B,'[5]产值及收款计划（2026）'!CB:CB)</f>
        <v>0</v>
      </c>
      <c r="CG373" s="235" cm="1">
        <f t="array" ref="CG373">_xlfn.XLOOKUP($A373&amp;$B373,'[5]产值及收款计划（2026）'!$A:$A&amp;'[5]产值及收款计划（2026）'!$B:$B,'[5]产值及收款计划（2026）'!CC:CC)</f>
        <v>0</v>
      </c>
      <c r="CH373" s="235" cm="1">
        <f t="array" ref="CH373">_xlfn.XLOOKUP($A373&amp;$B373,'[5]产值及收款计划（2026）'!$A:$A&amp;'[5]产值及收款计划（2026）'!$B:$B,'[5]产值及收款计划（2026）'!CD:CD)</f>
        <v>0</v>
      </c>
      <c r="CI373" s="235" cm="1">
        <f t="array" ref="CI373">_xlfn.XLOOKUP($A373&amp;$B373,'[5]产值及收款计划（2026）'!$A:$A&amp;'[5]产值及收款计划（2026）'!$B:$B,'[5]产值及收款计划（2026）'!CE:CE)</f>
        <v>0</v>
      </c>
      <c r="CJ373" s="235" cm="1">
        <f t="array" ref="CJ373">_xlfn.XLOOKUP($A373&amp;$B373,'[5]产值及收款计划（2026）'!$A:$A&amp;'[5]产值及收款计划（2026）'!$B:$B,'[5]产值及收款计划（2026）'!CF:CF)</f>
        <v>0</v>
      </c>
      <c r="CK373" s="235" cm="1">
        <f t="array" ref="CK373">_xlfn.XLOOKUP($A373&amp;$B373,'[5]产值及收款计划（2026）'!$A:$A&amp;'[5]产值及收款计划（2026）'!$B:$B,'[5]产值及收款计划（2026）'!CG:CG)</f>
        <v>0</v>
      </c>
      <c r="CL373" s="235" cm="1">
        <f t="array" ref="CL373">_xlfn.XLOOKUP($A373&amp;$B373,'[5]产值及收款计划（2026）'!$A:$A&amp;'[5]产值及收款计划（2026）'!$B:$B,'[5]产值及收款计划（2026）'!CH:CH)</f>
        <v>0</v>
      </c>
      <c r="CM373" s="235" cm="1">
        <f t="array" ref="CM373">_xlfn.XLOOKUP($A373&amp;$B373,'[5]产值及收款计划（2026）'!$A:$A&amp;'[5]产值及收款计划（2026）'!$B:$B,'[5]产值及收款计划（2026）'!CI:CI)</f>
        <v>0</v>
      </c>
      <c r="CN373" s="235" cm="1">
        <f t="array" ref="CN373">_xlfn.XLOOKUP($A373&amp;$B373,'[5]产值及收款计划（2026）'!$A:$A&amp;'[5]产值及收款计划（2026）'!$B:$B,'[5]产值及收款计划（2026）'!CJ:CJ)</f>
        <v>0</v>
      </c>
      <c r="CO373" s="235" cm="1">
        <f t="array" ref="CO373">_xlfn.XLOOKUP($A373&amp;$B373,'[5]产值及收款计划（2026）'!$A:$A&amp;'[5]产值及收款计划（2026）'!$B:$B,'[5]产值及收款计划（2026）'!CK:CK)</f>
        <v>0</v>
      </c>
      <c r="CP373" s="235" cm="1">
        <f t="array" ref="CP373">_xlfn.XLOOKUP($A373&amp;$B373,'[5]产值及收款计划（2026）'!$A:$A&amp;'[5]产值及收款计划（2026）'!$B:$B,'[5]产值及收款计划（2026）'!CL:CL)</f>
        <v>0</v>
      </c>
      <c r="DE373" s="235" cm="1">
        <f t="array" ref="DE373">_xlfn.XLOOKUP($A373&amp;$B373,'[5]产值及收款计划（2026）'!$A:$A&amp;'[5]产值及收款计划（2026）'!$B:$B,'[5]产值及收款计划（2026）'!DA:DA)</f>
        <v>0</v>
      </c>
      <c r="DF373" s="235" cm="1">
        <f t="array" ref="DF373">_xlfn.XLOOKUP($A373&amp;$B373,'[5]产值及收款计划（2026）'!$A:$A&amp;'[5]产值及收款计划（2026）'!$B:$B,'[5]产值及收款计划（2026）'!DB:DB)</f>
        <v>0</v>
      </c>
      <c r="DG373" s="235" cm="1">
        <f t="array" ref="DG373">_xlfn.XLOOKUP($A373&amp;$B373,'[5]产值及收款计划（2026）'!$A:$A&amp;'[5]产值及收款计划（2026）'!$B:$B,'[5]产值及收款计划（2026）'!DC:DC)</f>
        <v>0</v>
      </c>
      <c r="DH373" s="235" cm="1">
        <f t="array" ref="DH373">_xlfn.XLOOKUP($A373&amp;$B373,'[5]产值及收款计划（2026）'!$A:$A&amp;'[5]产值及收款计划（2026）'!$B:$B,'[5]产值及收款计划（2026）'!DD:DD)</f>
        <v>0</v>
      </c>
      <c r="DI373" s="235" cm="1">
        <f t="array" ref="DI373">_xlfn.XLOOKUP($A373&amp;$B373,'[5]产值及收款计划（2026）'!$A:$A&amp;'[5]产值及收款计划（2026）'!$B:$B,'[5]产值及收款计划（2026）'!DE:DE)</f>
        <v>0</v>
      </c>
      <c r="DJ373" s="235" cm="1">
        <f t="array" ref="DJ373">_xlfn.XLOOKUP($A373&amp;$B373,'[5]产值及收款计划（2026）'!$A:$A&amp;'[5]产值及收款计划（2026）'!$B:$B,'[5]产值及收款计划（2026）'!DF:DF)</f>
        <v>0</v>
      </c>
      <c r="DK373" s="235" cm="1">
        <f t="array" ref="DK373">_xlfn.XLOOKUP($A373&amp;$B373,'[5]产值及收款计划（2026）'!$A:$A&amp;'[5]产值及收款计划（2026）'!$B:$B,'[5]产值及收款计划（2026）'!DG:DG)</f>
        <v>0</v>
      </c>
      <c r="DL373" s="235" cm="1">
        <f t="array" ref="DL373">_xlfn.XLOOKUP($A373&amp;$B373,'[5]产值及收款计划（2026）'!$A:$A&amp;'[5]产值及收款计划（2026）'!$B:$B,'[5]产值及收款计划（2026）'!DH:DH)</f>
        <v>0</v>
      </c>
      <c r="DM373" s="235" cm="1">
        <f t="array" ref="DM373">_xlfn.XLOOKUP($A373&amp;$B373,'[5]产值及收款计划（2026）'!$A:$A&amp;'[5]产值及收款计划（2026）'!$B:$B,'[5]产值及收款计划（2026）'!DI:DI)</f>
        <v>0</v>
      </c>
      <c r="DN373" s="235" cm="1">
        <f t="array" ref="DN373">_xlfn.XLOOKUP($A373&amp;$B373,'[5]产值及收款计划（2026）'!$A:$A&amp;'[5]产值及收款计划（2026）'!$B:$B,'[5]产值及收款计划（2026）'!DJ:DJ)</f>
        <v>0</v>
      </c>
      <c r="DO373" s="235" cm="1">
        <f t="array" ref="DO373">_xlfn.XLOOKUP($A373&amp;$B373,'[5]产值及收款计划（2026）'!$A:$A&amp;'[5]产值及收款计划（2026）'!$B:$B,'[5]产值及收款计划（2026）'!DK:DK)</f>
        <v>0</v>
      </c>
      <c r="DP373" s="235" cm="1">
        <f t="array" ref="DP373">_xlfn.XLOOKUP($A373&amp;$B373,'[5]产值及收款计划（2026）'!$A:$A&amp;'[5]产值及收款计划（2026）'!$B:$B,'[5]产值及收款计划（2026）'!DL:DL)</f>
        <v>0</v>
      </c>
      <c r="DQ373" s="243"/>
      <c r="DR373" s="229"/>
    </row>
    <row r="374" ht="20.25" spans="1:122">
      <c r="A374" s="233">
        <f t="shared" si="23"/>
        <v>9</v>
      </c>
      <c r="B374" s="233" t="s">
        <v>29</v>
      </c>
      <c r="C374" s="234" t="str" cm="1">
        <f t="array" ref="C374">_xlfn.XLOOKUP($A374&amp;$B374,'[5]产值及收款计划（2026）'!$A:$A&amp;'[5]产值及收款计划（2026）'!$B:$B,'[5]产值及收款计划（2026）'!C:C)</f>
        <v>ZHT2021090100103</v>
      </c>
      <c r="D374" s="234" t="str" cm="1">
        <f t="array" ref="D374">_xlfn.XLOOKUP($A374&amp;$B374,'[5]产值及收款计划（2026）'!$A:$A&amp;'[5]产值及收款计划（2026）'!$B:$B,'[5]产值及收款计划（2026）'!D:D)</f>
        <v>深圳西丽32亩项目智慧工地工程合同</v>
      </c>
      <c r="E374" s="235" cm="1">
        <f t="array" ref="E374">_xlfn.XLOOKUP($A374&amp;$B374,'[5]产值及收款计划（2026）'!$A:$A&amp;'[5]产值及收款计划（2026）'!$B:$B,'[5]产值及收款计划（2026）'!E:E)</f>
        <v>19.20475</v>
      </c>
      <c r="F374" s="235" cm="1">
        <f t="array" ref="F374">_xlfn.XLOOKUP($A374&amp;$B374,'[5]产值及收款计划（2026）'!$A:$A&amp;'[5]产值及收款计划（2026）'!$B:$B,'[5]产值及收款计划（2026）'!F:F)</f>
        <v>19.20475</v>
      </c>
      <c r="G374" s="235" t="e" cm="1">
        <f t="array" ref="G374">_xlfn.XLOOKUP($A374&amp;$B374,'[5]产值及收款计划（2026）'!$A:$A&amp;'[5]产值及收款计划（2026）'!$B:$B,'[5]产值及收款计划（2026）'!G:G)</f>
        <v>#REF!</v>
      </c>
      <c r="H374" s="235" cm="1">
        <f t="array" ref="H374">_xlfn.XLOOKUP($A374&amp;$B374,'[5]产值及收款计划（2026）'!$A:$A&amp;'[5]产值及收款计划（2026）'!$B:$B,'[5]产值及收款计划（2026）'!H:H)</f>
        <v>0.95805</v>
      </c>
      <c r="I374" s="236" cm="1">
        <f t="array" ref="I374">_xlfn.XLOOKUP($A374&amp;$B374,'[5]产值及收款计划（2026）'!$A:$A&amp;'[5]产值及收款计划（2026）'!$B:$B,'[5]产值及收款计划（2026）'!I:I)</f>
        <v>0.0498860958877361</v>
      </c>
      <c r="J374" s="235" cm="1">
        <f t="array" ref="J374">_xlfn.XLOOKUP($A374&amp;$B374,'[5]产值及收款计划（2026）'!$A:$A&amp;'[5]产值及收款计划（2026）'!$B:$B,'[5]产值及收款计划（2026）'!J:J)</f>
        <v>0.13</v>
      </c>
      <c r="K374" s="235" t="e" cm="1">
        <f t="array" ref="K374">_xlfn.XLOOKUP($A374&amp;$B374,'[5]产值及收款计划（2026）'!$A:$A&amp;'[5]产值及收款计划（2026）'!$B:$B,'[5]产值及收款计划（2026）'!K:K)</f>
        <v>#REF!</v>
      </c>
      <c r="L374" s="235" t="e" cm="1">
        <f t="array" ref="L374">_xlfn.XLOOKUP($A374&amp;$B374,'[5]产值及收款计划（2026）'!$A:$A&amp;'[5]产值及收款计划（2026）'!$B:$B,'[5]产值及收款计划（2026）'!L:L)</f>
        <v>#REF!</v>
      </c>
      <c r="M374" s="235" t="str" cm="1">
        <f t="array" ref="M374">_xlfn.XLOOKUP($A374&amp;$B374,'[5]产值及收款计划（2026）'!$A:$A&amp;'[5]产值及收款计划（2026）'!$B:$B,'[5]产值及收款计划（2026）'!M:M)</f>
        <v>主导</v>
      </c>
      <c r="N374" s="235" cm="1">
        <f t="array" ref="N374">_xlfn.XLOOKUP($A374&amp;$B374,'[5]产值及收款计划（2026）'!$A:$A&amp;'[5]产值及收款计划（2026）'!$B:$B,'[5]产值及收款计划（2026）'!N:N)</f>
        <v>0</v>
      </c>
      <c r="O374" s="235" t="str" cm="1">
        <f t="array" ref="O374">_xlfn.XLOOKUP($A374&amp;$B374,'[5]产值及收款计划（2026）'!$A:$A&amp;'[5]产值及收款计划（2026）'!$B:$B,'[5]产值及收款计划（2026）'!O:O)</f>
        <v>明艳丽</v>
      </c>
      <c r="P374" s="234" t="str" cm="1">
        <f t="array" ref="P374">_xlfn.XLOOKUP($A374&amp;$B374,'[5]产值及收款计划（2026）'!$A:$A&amp;'[5]产值及收款计划（2026）'!$B:$B,'[5]产值及收款计划（2026）'!P:P)</f>
        <v>过往已完结</v>
      </c>
      <c r="Q374" s="235" t="e" cm="1">
        <f t="array" ref="Q374">_xlfn.XLOOKUP($A374&amp;$B374,'[5]产值及收款计划（2026）'!$A:$A&amp;'[5]产值及收款计划（2026）'!$B:$B,'[5]产值及收款计划（2026）'!Q:Q)</f>
        <v>#REF!</v>
      </c>
      <c r="R374" s="235" t="e" cm="1">
        <f t="array" ref="R374">_xlfn.XLOOKUP($A374&amp;$B374,'[5]产值及收款计划（2026）'!$A:$A&amp;'[5]产值及收款计划（2026）'!$B:$B,'[5]产值及收款计划（2026）'!R:R)</f>
        <v>#REF!</v>
      </c>
      <c r="S374" s="235" t="e" cm="1">
        <f t="array" ref="S374">_xlfn.XLOOKUP($A374&amp;$B374,'[5]产值及收款计划（2026）'!$A:$A&amp;'[5]产值及收款计划（2026）'!$B:$B,'[5]产值及收款计划（2026）'!S:S)</f>
        <v>#REF!</v>
      </c>
      <c r="T374" s="235" cm="1">
        <f t="array" ref="T374">_xlfn.XLOOKUP($A374&amp;$B374,'[5]产值及收款计划（2026）'!$A:$A&amp;'[5]产值及收款计划（2026）'!$B:$B,'[5]产值及收款计划（2026）'!T:T)</f>
        <v>19.20475</v>
      </c>
      <c r="U374" s="235" cm="1">
        <f t="array" ref="U374">_xlfn.XLOOKUP($A374&amp;$B374,'[5]产值及收款计划（2026）'!$A:$A&amp;'[5]产值及收款计划（2026）'!$B:$B,'[5]产值及收款计划（2026）'!U:U)</f>
        <v>0</v>
      </c>
      <c r="V374" s="235" cm="1">
        <f t="array" ref="V374">_xlfn.XLOOKUP($A374&amp;$B374,'[5]产值及收款计划（2026）'!$A:$A&amp;'[5]产值及收款计划（2026）'!$B:$B,'[5]产值及收款计划（2026）'!V:V)</f>
        <v>0</v>
      </c>
      <c r="W374" s="235" t="e" cm="1">
        <f t="array" ref="W374">_xlfn.XLOOKUP($A374&amp;$B374,'[5]产值及收款计划（2026）'!$A:$A&amp;'[5]产值及收款计划（2026）'!$B:$B,'[5]产值及收款计划（2026）'!W:W)</f>
        <v>#REF!</v>
      </c>
      <c r="X374" s="235" t="e" cm="1">
        <f t="array" ref="X374">_xlfn.XLOOKUP($A374&amp;$B374,'[5]产值及收款计划（2026）'!$A:$A&amp;'[5]产值及收款计划（2026）'!$B:$B,'[5]产值及收款计划（2026）'!X:X)</f>
        <v>#REF!</v>
      </c>
      <c r="Y374" s="235" t="e" cm="1">
        <f t="array" ref="Y374">_xlfn.XLOOKUP($A374&amp;$B374,'[5]产值及收款计划（2026）'!$A:$A&amp;'[5]产值及收款计划（2026）'!$B:$B,'[5]产值及收款计划（2026）'!Y:Y)</f>
        <v>#REF!</v>
      </c>
      <c r="Z374" s="235" t="e" cm="1">
        <f t="array" ref="Z374">_xlfn.XLOOKUP($A374&amp;$B374,'[5]产值及收款计划（2026）'!$A:$A&amp;'[5]产值及收款计划（2026）'!$B:$B,'[5]产值及收款计划（2026）'!Z:Z)</f>
        <v>#REF!</v>
      </c>
      <c r="AA374" s="235" cm="1">
        <f t="array" ref="AA374">_xlfn.XLOOKUP($A374&amp;$B374,'[5]产值及收款计划（2026）'!$A:$A&amp;'[5]产值及收款计划（2026）'!$B:$B,'[5]产值及收款计划（2026）'!AA:AA)</f>
        <v>0</v>
      </c>
      <c r="AB374" s="235" cm="1">
        <f t="array" ref="AB374">_xlfn.XLOOKUP($A374&amp;$B374,'[5]产值及收款计划（2026）'!$A:$A&amp;'[5]产值及收款计划（2026）'!$B:$B,'[5]产值及收款计划（2026）'!AB:AB)</f>
        <v>0</v>
      </c>
      <c r="AC374" s="235" cm="1">
        <f t="array" ref="AC374">_xlfn.XLOOKUP($A374&amp;$B374,'[5]产值及收款计划（2026）'!$A:$A&amp;'[5]产值及收款计划（2026）'!$B:$B,'[5]产值及收款计划（2026）'!AC:AC)</f>
        <v>0</v>
      </c>
      <c r="AD374" s="235" cm="1">
        <f t="array" ref="AD374">_xlfn.XLOOKUP($A374&amp;$B374,'[5]产值及收款计划（2026）'!$A:$A&amp;'[5]产值及收款计划（2026）'!$B:$B,'[5]产值及收款计划（2026）'!AD:AD)</f>
        <v>0</v>
      </c>
      <c r="AE374" s="235" cm="1">
        <f t="array" ref="AE374">_xlfn.XLOOKUP($A374&amp;$B374,'[5]产值及收款计划（2026）'!$A:$A&amp;'[5]产值及收款计划（2026）'!$B:$B,'[5]产值及收款计划（2026）'!AE:AE)</f>
        <v>0</v>
      </c>
      <c r="AF374" s="235" cm="1">
        <f t="array" ref="AF374">_xlfn.XLOOKUP($A374&amp;$B374,'[5]产值及收款计划（2026）'!$A:$A&amp;'[5]产值及收款计划（2026）'!$B:$B,'[5]产值及收款计划（2026）'!AF:AF)</f>
        <v>0</v>
      </c>
      <c r="AG374" s="235" cm="1">
        <f t="array" ref="AG374">_xlfn.XLOOKUP($A374&amp;$B374,'[5]产值及收款计划（2026）'!$A:$A&amp;'[5]产值及收款计划（2026）'!$B:$B,'[5]产值及收款计划（2026）'!AG:AG)</f>
        <v>0</v>
      </c>
      <c r="AH374" s="235" cm="1">
        <f t="array" ref="AH374">_xlfn.XLOOKUP($A374&amp;$B374,'[5]产值及收款计划（2026）'!$A:$A&amp;'[5]产值及收款计划（2026）'!$B:$B,'[5]产值及收款计划（2026）'!AH:AH)</f>
        <v>0</v>
      </c>
      <c r="AI374" s="235" cm="1">
        <f t="array" ref="AI374">_xlfn.XLOOKUP($A374&amp;$B374,'[5]产值及收款计划（2026）'!$A:$A&amp;'[5]产值及收款计划（2026）'!$B:$B,'[5]产值及收款计划（2026）'!AI:AI)</f>
        <v>0</v>
      </c>
      <c r="AJ374" s="235" cm="1">
        <f t="array" ref="AJ374">_xlfn.XLOOKUP($A374&amp;$B374,'[5]产值及收款计划（2026）'!$A:$A&amp;'[5]产值及收款计划（2026）'!$B:$B,'[5]产值及收款计划（2026）'!AJ:AJ)</f>
        <v>0</v>
      </c>
      <c r="AK374" s="235" cm="1">
        <f t="array" ref="AK374">_xlfn.XLOOKUP($A374&amp;$B374,'[5]产值及收款计划（2026）'!$A:$A&amp;'[5]产值及收款计划（2026）'!$B:$B,'[5]产值及收款计划（2026）'!AK:AK)</f>
        <v>0</v>
      </c>
      <c r="AL374" s="235" cm="1">
        <f t="array" ref="AL374">_xlfn.XLOOKUP($A374&amp;$B374,'[5]产值及收款计划（2026）'!$A:$A&amp;'[5]产值及收款计划（2026）'!$B:$B,'[5]产值及收款计划（2026）'!AL:AL)</f>
        <v>0</v>
      </c>
      <c r="AM374" s="242" cm="1">
        <f t="array" ref="AM374">_xlfn.LET(_xlpm.勾选月份状态数组,TRANSPOSE('PPT(12-15页）-TOP10'!$A$3:$A$14),_xlpm.选择数据区,IF('PPT(12-15页）-TOP10'!$E$3="收款",$BA374:$BL374,$AA374:$AL374),SUM(_xlfn._xlws.FILTER(_xlpm.选择数据区,_xlpm.勾选月份状态数组,"")))</f>
        <v>0</v>
      </c>
      <c r="AN374" s="235" t="e">
        <f>_xlfn.XLOOKUP($C374,应收未收表!$T:$T,应收未收表!AA:AA)</f>
        <v>#N/A</v>
      </c>
      <c r="AO374" s="235" t="e">
        <f>_xlfn.XLOOKUP($C374,应收未收表!$T:$T,应收未收表!AB:AB)</f>
        <v>#N/A</v>
      </c>
      <c r="AP374" s="235" t="e">
        <f>_xlfn.XLOOKUP($C374,应收未收表!$T:$T,应收未收表!AC:AC)</f>
        <v>#N/A</v>
      </c>
      <c r="AQ374" s="235" t="e">
        <f>_xlfn.XLOOKUP($C374,应收未收表!$T:$T,应收未收表!AE:AE)</f>
        <v>#N/A</v>
      </c>
      <c r="AR374" s="235" t="e">
        <f>_xlfn.XLOOKUP($C374,应收未收表!$T:$T,应收未收表!AF:AF)</f>
        <v>#N/A</v>
      </c>
      <c r="AS374" s="235" t="e" cm="1">
        <f t="array" ref="AS374">_xlfn.XLOOKUP($A374&amp;$B374,'[5]产值及收款计划（2026）'!$A:$A&amp;'[5]产值及收款计划（2026）'!$B:$B,'[5]产值及收款计划（2026）'!AS:AS)</f>
        <v>#REF!</v>
      </c>
      <c r="AT374" s="235" t="e" cm="1">
        <f t="array" ref="AT374">_xlfn.XLOOKUP($A374&amp;$B374,'[5]产值及收款计划（2026）'!$A:$A&amp;'[5]产值及收款计划（2026）'!$B:$B,'[5]产值及收款计划（2026）'!AT:AT)</f>
        <v>#REF!</v>
      </c>
      <c r="AU374" s="235" t="e" cm="1">
        <f t="array" ref="AU374">_xlfn.XLOOKUP($A374&amp;$B374,'[5]产值及收款计划（2026）'!$A:$A&amp;'[5]产值及收款计划（2026）'!$B:$B,'[5]产值及收款计划（2026）'!AU:AU)</f>
        <v>#REF!</v>
      </c>
      <c r="AV374" s="235" t="e" cm="1">
        <f t="array" ref="AV374">_xlfn.XLOOKUP($A374&amp;$B374,'[5]产值及收款计划（2026）'!$A:$A&amp;'[5]产值及收款计划（2026）'!$B:$B,'[5]产值及收款计划（2026）'!AV:AV)</f>
        <v>#REF!</v>
      </c>
      <c r="AW374" s="235" cm="1">
        <f t="array" ref="AW374">_xlfn.XLOOKUP($A374&amp;$B374,'[5]产值及收款计划（2026）'!$A:$A&amp;'[5]产值及收款计划（2026）'!$B:$B,'[5]产值及收款计划（2026）'!AW:AW)</f>
        <v>18.628607</v>
      </c>
      <c r="AX374" s="235" cm="1">
        <f t="array" ref="AX374">_xlfn.XLOOKUP($A374&amp;$B374,'[5]产值及收款计划（2026）'!$A:$A&amp;'[5]产值及收款计划（2026）'!$B:$B,'[5]产值及收款计划（2026）'!AX:AX)</f>
        <v>0</v>
      </c>
      <c r="AY374" s="235" cm="1">
        <f t="array" ref="AY374">_xlfn.XLOOKUP($A374&amp;$B374,'[5]产值及收款计划（2026）'!$A:$A&amp;'[5]产值及收款计划（2026）'!$B:$B,'[5]产值及收款计划（2026）'!AY:AY)</f>
        <v>0.576142999999998</v>
      </c>
      <c r="AZ374" s="235" cm="1">
        <f t="array" ref="AZ374">_xlfn.XLOOKUP($A374&amp;$B374,'[5]产值及收款计划（2026）'!$A:$A&amp;'[5]产值及收款计划（2026）'!$B:$B,'[5]产值及收款计划（2026）'!AZ:AZ)</f>
        <v>0.576142999999998</v>
      </c>
      <c r="BA374" s="235" t="e" cm="1">
        <f t="array" ref="BA374">_xlfn.XLOOKUP($A374&amp;$B374,'[5]产值及收款计划（2026）'!$A:$A&amp;'[5]产值及收款计划（2026）'!$B:$B,'[5]产值及收款计划（2026）'!BA:BA)</f>
        <v>#REF!</v>
      </c>
      <c r="BB374" s="235" t="e" cm="1">
        <f t="array" ref="BB374">_xlfn.XLOOKUP($A374&amp;$B374,'[5]产值及收款计划（2026）'!$A:$A&amp;'[5]产值及收款计划（2026）'!$B:$B,'[5]产值及收款计划（2026）'!BB:BB)</f>
        <v>#REF!</v>
      </c>
      <c r="BC374" s="235" t="e" cm="1">
        <f t="array" ref="BC374">_xlfn.XLOOKUP($A374&amp;$B374,'[5]产值及收款计划（2026）'!$A:$A&amp;'[5]产值及收款计划（2026）'!$B:$B,'[5]产值及收款计划（2026）'!BC:BC)</f>
        <v>#REF!</v>
      </c>
      <c r="BD374" s="235" t="e" cm="1">
        <f t="array" ref="BD374">_xlfn.XLOOKUP($A374&amp;$B374,'[5]产值及收款计划（2026）'!$A:$A&amp;'[5]产值及收款计划（2026）'!$B:$B,'[5]产值及收款计划（2026）'!BD:BD)</f>
        <v>#REF!</v>
      </c>
      <c r="BE374" s="235" t="e" cm="1">
        <f t="array" ref="BE374">_xlfn.XLOOKUP($A374&amp;$B374,'[5]产值及收款计划（2026）'!$A:$A&amp;'[5]产值及收款计划（2026）'!$B:$B,'[5]产值及收款计划（2026）'!BE:BE)</f>
        <v>#REF!</v>
      </c>
      <c r="BF374" s="235" t="e" cm="1">
        <f t="array" ref="BF374">_xlfn.XLOOKUP($A374&amp;$B374,'[5]产值及收款计划（2026）'!$A:$A&amp;'[5]产值及收款计划（2026）'!$B:$B,'[5]产值及收款计划（2026）'!BF:BF)</f>
        <v>#REF!</v>
      </c>
      <c r="BG374" s="235" t="e" cm="1">
        <f t="array" ref="BG374">_xlfn.XLOOKUP($A374&amp;$B374,'[5]产值及收款计划（2026）'!$A:$A&amp;'[5]产值及收款计划（2026）'!$B:$B,'[5]产值及收款计划（2026）'!BG:BG)</f>
        <v>#REF!</v>
      </c>
      <c r="BH374" s="235" t="e" cm="1">
        <f t="array" ref="BH374">_xlfn.XLOOKUP($A374&amp;$B374,'[5]产值及收款计划（2026）'!$A:$A&amp;'[5]产值及收款计划（2026）'!$B:$B,'[5]产值及收款计划（2026）'!BH:BH)</f>
        <v>#REF!</v>
      </c>
      <c r="BI374" s="235" t="e" cm="1">
        <f t="array" ref="BI374">_xlfn.XLOOKUP($A374&amp;$B374,'[5]产值及收款计划（2026）'!$A:$A&amp;'[5]产值及收款计划（2026）'!$B:$B,'[5]产值及收款计划（2026）'!BI:BI)</f>
        <v>#REF!</v>
      </c>
      <c r="BJ374" s="235" t="e" cm="1">
        <f t="array" ref="BJ374">_xlfn.XLOOKUP($A374&amp;$B374,'[5]产值及收款计划（2026）'!$A:$A&amp;'[5]产值及收款计划（2026）'!$B:$B,'[5]产值及收款计划（2026）'!BJ:BJ)</f>
        <v>#REF!</v>
      </c>
      <c r="BK374" s="235" t="e" cm="1">
        <f t="array" ref="BK374">_xlfn.XLOOKUP($A374&amp;$B374,'[5]产值及收款计划（2026）'!$A:$A&amp;'[5]产值及收款计划（2026）'!$B:$B,'[5]产值及收款计划（2026）'!BK:BK)</f>
        <v>#REF!</v>
      </c>
      <c r="BL374" s="235" t="e" cm="1">
        <f t="array" ref="BL374">_xlfn.XLOOKUP($A374&amp;$B374,'[5]产值及收款计划（2026）'!$A:$A&amp;'[5]产值及收款计划（2026）'!$B:$B,'[5]产值及收款计划（2026）'!BL:BL)</f>
        <v>#REF!</v>
      </c>
      <c r="BM374" s="235"/>
      <c r="BN374" s="235"/>
      <c r="BO374" s="235"/>
      <c r="BP374" s="235"/>
      <c r="BQ374" s="235" t="e">
        <f>_xlfn.XLOOKUP($C374,应收未收表!$AJ:$AJ,应收未收表!AK:AK)</f>
        <v>#N/A</v>
      </c>
      <c r="BR374" s="235" t="e">
        <f>_xlfn.XLOOKUP($C374,应收未收表!$AJ:$AJ,应收未收表!AL:AL)</f>
        <v>#N/A</v>
      </c>
      <c r="BS374" s="235" t="e">
        <f>_xlfn.XLOOKUP($C374,应收未收表!$AJ:$AJ,应收未收表!AM:AM)</f>
        <v>#N/A</v>
      </c>
      <c r="BT374" s="235" t="e">
        <f>_xlfn.XLOOKUP($C374,应收未收表!$AJ:$AJ,应收未收表!AN:AN)</f>
        <v>#N/A</v>
      </c>
      <c r="BU374" s="234" t="str" cm="1">
        <f t="array" ref="BU374">_xlfn.XLOOKUP($A374&amp;$B374,'[5]产值及收款计划（2026）'!$A:$A&amp;'[5]产值及收款计划（2026）'!$B:$B,'[5]产值及收款计划（2026）'!BQ:BQ)</f>
        <v>深圳市龙光骏博房地产有限公司</v>
      </c>
      <c r="BV374" s="235" t="e" cm="1">
        <f t="array" ref="BV374">_xlfn.XLOOKUP($A374&amp;$B374,'[5]产值及收款计划（2026）'!$A:$A&amp;'[5]产值及收款计划（2026）'!$B:$B,'[5]产值及收款计划（2026）'!BR:BR)</f>
        <v>#REF!</v>
      </c>
      <c r="CE374" s="235" cm="1">
        <f t="array" ref="CE374">_xlfn.XLOOKUP($A374&amp;$B374,'[5]产值及收款计划（2026）'!$A:$A&amp;'[5]产值及收款计划（2026）'!$B:$B,'[5]产值及收款计划（2026）'!CA:CA)</f>
        <v>0</v>
      </c>
      <c r="CF374" s="235" cm="1">
        <f t="array" ref="CF374">_xlfn.XLOOKUP($A374&amp;$B374,'[5]产值及收款计划（2026）'!$A:$A&amp;'[5]产值及收款计划（2026）'!$B:$B,'[5]产值及收款计划（2026）'!CB:CB)</f>
        <v>0</v>
      </c>
      <c r="CG374" s="235" cm="1">
        <f t="array" ref="CG374">_xlfn.XLOOKUP($A374&amp;$B374,'[5]产值及收款计划（2026）'!$A:$A&amp;'[5]产值及收款计划（2026）'!$B:$B,'[5]产值及收款计划（2026）'!CC:CC)</f>
        <v>0</v>
      </c>
      <c r="CH374" s="235" cm="1">
        <f t="array" ref="CH374">_xlfn.XLOOKUP($A374&amp;$B374,'[5]产值及收款计划（2026）'!$A:$A&amp;'[5]产值及收款计划（2026）'!$B:$B,'[5]产值及收款计划（2026）'!CD:CD)</f>
        <v>0</v>
      </c>
      <c r="CI374" s="235" cm="1">
        <f t="array" ref="CI374">_xlfn.XLOOKUP($A374&amp;$B374,'[5]产值及收款计划（2026）'!$A:$A&amp;'[5]产值及收款计划（2026）'!$B:$B,'[5]产值及收款计划（2026）'!CE:CE)</f>
        <v>0</v>
      </c>
      <c r="CJ374" s="235" cm="1">
        <f t="array" ref="CJ374">_xlfn.XLOOKUP($A374&amp;$B374,'[5]产值及收款计划（2026）'!$A:$A&amp;'[5]产值及收款计划（2026）'!$B:$B,'[5]产值及收款计划（2026）'!CF:CF)</f>
        <v>0</v>
      </c>
      <c r="CK374" s="235" cm="1">
        <f t="array" ref="CK374">_xlfn.XLOOKUP($A374&amp;$B374,'[5]产值及收款计划（2026）'!$A:$A&amp;'[5]产值及收款计划（2026）'!$B:$B,'[5]产值及收款计划（2026）'!CG:CG)</f>
        <v>0</v>
      </c>
      <c r="CL374" s="235" cm="1">
        <f t="array" ref="CL374">_xlfn.XLOOKUP($A374&amp;$B374,'[5]产值及收款计划（2026）'!$A:$A&amp;'[5]产值及收款计划（2026）'!$B:$B,'[5]产值及收款计划（2026）'!CH:CH)</f>
        <v>0</v>
      </c>
      <c r="CM374" s="235" cm="1">
        <f t="array" ref="CM374">_xlfn.XLOOKUP($A374&amp;$B374,'[5]产值及收款计划（2026）'!$A:$A&amp;'[5]产值及收款计划（2026）'!$B:$B,'[5]产值及收款计划（2026）'!CI:CI)</f>
        <v>0</v>
      </c>
      <c r="CN374" s="235" cm="1">
        <f t="array" ref="CN374">_xlfn.XLOOKUP($A374&amp;$B374,'[5]产值及收款计划（2026）'!$A:$A&amp;'[5]产值及收款计划（2026）'!$B:$B,'[5]产值及收款计划（2026）'!CJ:CJ)</f>
        <v>0</v>
      </c>
      <c r="CO374" s="235" cm="1">
        <f t="array" ref="CO374">_xlfn.XLOOKUP($A374&amp;$B374,'[5]产值及收款计划（2026）'!$A:$A&amp;'[5]产值及收款计划（2026）'!$B:$B,'[5]产值及收款计划（2026）'!CK:CK)</f>
        <v>0</v>
      </c>
      <c r="CP374" s="235" cm="1">
        <f t="array" ref="CP374">_xlfn.XLOOKUP($A374&amp;$B374,'[5]产值及收款计划（2026）'!$A:$A&amp;'[5]产值及收款计划（2026）'!$B:$B,'[5]产值及收款计划（2026）'!CL:CL)</f>
        <v>0</v>
      </c>
      <c r="DE374" s="235" cm="1">
        <f t="array" ref="DE374">_xlfn.XLOOKUP($A374&amp;$B374,'[5]产值及收款计划（2026）'!$A:$A&amp;'[5]产值及收款计划（2026）'!$B:$B,'[5]产值及收款计划（2026）'!DA:DA)</f>
        <v>0</v>
      </c>
      <c r="DF374" s="235" cm="1">
        <f t="array" ref="DF374">_xlfn.XLOOKUP($A374&amp;$B374,'[5]产值及收款计划（2026）'!$A:$A&amp;'[5]产值及收款计划（2026）'!$B:$B,'[5]产值及收款计划（2026）'!DB:DB)</f>
        <v>0</v>
      </c>
      <c r="DG374" s="235" cm="1">
        <f t="array" ref="DG374">_xlfn.XLOOKUP($A374&amp;$B374,'[5]产值及收款计划（2026）'!$A:$A&amp;'[5]产值及收款计划（2026）'!$B:$B,'[5]产值及收款计划（2026）'!DC:DC)</f>
        <v>0</v>
      </c>
      <c r="DH374" s="235" cm="1">
        <f t="array" ref="DH374">_xlfn.XLOOKUP($A374&amp;$B374,'[5]产值及收款计划（2026）'!$A:$A&amp;'[5]产值及收款计划（2026）'!$B:$B,'[5]产值及收款计划（2026）'!DD:DD)</f>
        <v>0</v>
      </c>
      <c r="DI374" s="235" cm="1">
        <f t="array" ref="DI374">_xlfn.XLOOKUP($A374&amp;$B374,'[5]产值及收款计划（2026）'!$A:$A&amp;'[5]产值及收款计划（2026）'!$B:$B,'[5]产值及收款计划（2026）'!DE:DE)</f>
        <v>0</v>
      </c>
      <c r="DJ374" s="235" cm="1">
        <f t="array" ref="DJ374">_xlfn.XLOOKUP($A374&amp;$B374,'[5]产值及收款计划（2026）'!$A:$A&amp;'[5]产值及收款计划（2026）'!$B:$B,'[5]产值及收款计划（2026）'!DF:DF)</f>
        <v>0</v>
      </c>
      <c r="DK374" s="235" cm="1">
        <f t="array" ref="DK374">_xlfn.XLOOKUP($A374&amp;$B374,'[5]产值及收款计划（2026）'!$A:$A&amp;'[5]产值及收款计划（2026）'!$B:$B,'[5]产值及收款计划（2026）'!DG:DG)</f>
        <v>0</v>
      </c>
      <c r="DL374" s="235" cm="1">
        <f t="array" ref="DL374">_xlfn.XLOOKUP($A374&amp;$B374,'[5]产值及收款计划（2026）'!$A:$A&amp;'[5]产值及收款计划（2026）'!$B:$B,'[5]产值及收款计划（2026）'!DH:DH)</f>
        <v>0</v>
      </c>
      <c r="DM374" s="235" cm="1">
        <f t="array" ref="DM374">_xlfn.XLOOKUP($A374&amp;$B374,'[5]产值及收款计划（2026）'!$A:$A&amp;'[5]产值及收款计划（2026）'!$B:$B,'[5]产值及收款计划（2026）'!DI:DI)</f>
        <v>0</v>
      </c>
      <c r="DN374" s="235" cm="1">
        <f t="array" ref="DN374">_xlfn.XLOOKUP($A374&amp;$B374,'[5]产值及收款计划（2026）'!$A:$A&amp;'[5]产值及收款计划（2026）'!$B:$B,'[5]产值及收款计划（2026）'!DJ:DJ)</f>
        <v>0</v>
      </c>
      <c r="DO374" s="235" cm="1">
        <f t="array" ref="DO374">_xlfn.XLOOKUP($A374&amp;$B374,'[5]产值及收款计划（2026）'!$A:$A&amp;'[5]产值及收款计划（2026）'!$B:$B,'[5]产值及收款计划（2026）'!DK:DK)</f>
        <v>0</v>
      </c>
      <c r="DP374" s="235" cm="1">
        <f t="array" ref="DP374">_xlfn.XLOOKUP($A374&amp;$B374,'[5]产值及收款计划（2026）'!$A:$A&amp;'[5]产值及收款计划（2026）'!$B:$B,'[5]产值及收款计划（2026）'!DL:DL)</f>
        <v>0</v>
      </c>
      <c r="DQ374" s="243"/>
      <c r="DR374" s="229"/>
    </row>
    <row r="375" ht="20.25" spans="1:122">
      <c r="A375" s="233">
        <f t="shared" si="23"/>
        <v>10</v>
      </c>
      <c r="B375" s="233" t="s">
        <v>29</v>
      </c>
      <c r="C375" s="234" t="str" cm="1">
        <f t="array" ref="C375">_xlfn.XLOOKUP($A375&amp;$B375,'[5]产值及收款计划（2026）'!$A:$A&amp;'[5]产值及收款计划（2026）'!$B:$B,'[5]产值及收款计划（2026）'!C:C)</f>
        <v>ZHT2021101400117</v>
      </c>
      <c r="D375" s="234" t="str" cm="1">
        <f t="array" ref="D375">_xlfn.XLOOKUP($A375&amp;$B375,'[5]产值及收款计划（2026）'!$A:$A&amp;'[5]产值及收款计划（2026）'!$B:$B,'[5]产值及收款计划（2026）'!D:D)</f>
        <v>文明东越江通道积水监测工程施工合同</v>
      </c>
      <c r="E375" s="235" cm="1">
        <f t="array" ref="E375">_xlfn.XLOOKUP($A375&amp;$B375,'[5]产值及收款计划（2026）'!$A:$A&amp;'[5]产值及收款计划（2026）'!$B:$B,'[5]产值及收款计划（2026）'!E:E)</f>
        <v>3</v>
      </c>
      <c r="F375" s="235" cm="1">
        <f t="array" ref="F375">_xlfn.XLOOKUP($A375&amp;$B375,'[5]产值及收款计划（2026）'!$A:$A&amp;'[5]产值及收款计划（2026）'!$B:$B,'[5]产值及收款计划（2026）'!F:F)</f>
        <v>3</v>
      </c>
      <c r="G375" s="235" t="e" cm="1">
        <f t="array" ref="G375">_xlfn.XLOOKUP($A375&amp;$B375,'[5]产值及收款计划（2026）'!$A:$A&amp;'[5]产值及收款计划（2026）'!$B:$B,'[5]产值及收款计划（2026）'!G:G)</f>
        <v>#REF!</v>
      </c>
      <c r="H375" s="235" cm="1">
        <f t="array" ref="H375">_xlfn.XLOOKUP($A375&amp;$B375,'[5]产值及收款计划（2026）'!$A:$A&amp;'[5]产值及收款计划（2026）'!$B:$B,'[5]产值及收款计划（2026）'!H:H)</f>
        <v>3</v>
      </c>
      <c r="I375" s="236" cm="1">
        <f t="array" ref="I375">_xlfn.XLOOKUP($A375&amp;$B375,'[5]产值及收款计划（2026）'!$A:$A&amp;'[5]产值及收款计划（2026）'!$B:$B,'[5]产值及收款计划（2026）'!I:I)</f>
        <v>1</v>
      </c>
      <c r="J375" s="235" cm="1">
        <f t="array" ref="J375">_xlfn.XLOOKUP($A375&amp;$B375,'[5]产值及收款计划（2026）'!$A:$A&amp;'[5]产值及收款计划（2026）'!$B:$B,'[5]产值及收款计划（2026）'!J:J)</f>
        <v>0</v>
      </c>
      <c r="K375" s="235" t="e" cm="1">
        <f t="array" ref="K375">_xlfn.XLOOKUP($A375&amp;$B375,'[5]产值及收款计划（2026）'!$A:$A&amp;'[5]产值及收款计划（2026）'!$B:$B,'[5]产值及收款计划（2026）'!K:K)</f>
        <v>#REF!</v>
      </c>
      <c r="L375" s="235" t="e" cm="1">
        <f t="array" ref="L375">_xlfn.XLOOKUP($A375&amp;$B375,'[5]产值及收款计划（2026）'!$A:$A&amp;'[5]产值及收款计划（2026）'!$B:$B,'[5]产值及收款计划（2026）'!L:L)</f>
        <v>#REF!</v>
      </c>
      <c r="M375" s="235" t="str" cm="1">
        <f t="array" ref="M375">_xlfn.XLOOKUP($A375&amp;$B375,'[5]产值及收款计划（2026）'!$A:$A&amp;'[5]产值及收款计划（2026）'!$B:$B,'[5]产值及收款计划（2026）'!M:M)</f>
        <v>主导</v>
      </c>
      <c r="N375" s="235" cm="1">
        <f t="array" ref="N375">_xlfn.XLOOKUP($A375&amp;$B375,'[5]产值及收款计划（2026）'!$A:$A&amp;'[5]产值及收款计划（2026）'!$B:$B,'[5]产值及收款计划（2026）'!N:N)</f>
        <v>0</v>
      </c>
      <c r="O375" s="235" t="str" cm="1">
        <f t="array" ref="O375">_xlfn.XLOOKUP($A375&amp;$B375,'[5]产值及收款计划（2026）'!$A:$A&amp;'[5]产值及收款计划（2026）'!$B:$B,'[5]产值及收款计划（2026）'!O:O)</f>
        <v>杜江</v>
      </c>
      <c r="P375" s="234" t="str" cm="1">
        <f t="array" ref="P375">_xlfn.XLOOKUP($A375&amp;$B375,'[5]产值及收款计划（2026）'!$A:$A&amp;'[5]产值及收款计划（2026）'!$B:$B,'[5]产值及收款计划（2026）'!P:P)</f>
        <v>过往已完结</v>
      </c>
      <c r="Q375" s="235" t="e" cm="1">
        <f t="array" ref="Q375">_xlfn.XLOOKUP($A375&amp;$B375,'[5]产值及收款计划（2026）'!$A:$A&amp;'[5]产值及收款计划（2026）'!$B:$B,'[5]产值及收款计划（2026）'!Q:Q)</f>
        <v>#REF!</v>
      </c>
      <c r="R375" s="235" t="e" cm="1">
        <f t="array" ref="R375">_xlfn.XLOOKUP($A375&amp;$B375,'[5]产值及收款计划（2026）'!$A:$A&amp;'[5]产值及收款计划（2026）'!$B:$B,'[5]产值及收款计划（2026）'!R:R)</f>
        <v>#REF!</v>
      </c>
      <c r="S375" s="235" t="e" cm="1">
        <f t="array" ref="S375">_xlfn.XLOOKUP($A375&amp;$B375,'[5]产值及收款计划（2026）'!$A:$A&amp;'[5]产值及收款计划（2026）'!$B:$B,'[5]产值及收款计划（2026）'!S:S)</f>
        <v>#REF!</v>
      </c>
      <c r="T375" s="235" cm="1">
        <f t="array" ref="T375">_xlfn.XLOOKUP($A375&amp;$B375,'[5]产值及收款计划（2026）'!$A:$A&amp;'[5]产值及收款计划（2026）'!$B:$B,'[5]产值及收款计划（2026）'!T:T)</f>
        <v>3</v>
      </c>
      <c r="U375" s="235" cm="1">
        <f t="array" ref="U375">_xlfn.XLOOKUP($A375&amp;$B375,'[5]产值及收款计划（2026）'!$A:$A&amp;'[5]产值及收款计划（2026）'!$B:$B,'[5]产值及收款计划（2026）'!U:U)</f>
        <v>0</v>
      </c>
      <c r="V375" s="235" cm="1">
        <f t="array" ref="V375">_xlfn.XLOOKUP($A375&amp;$B375,'[5]产值及收款计划（2026）'!$A:$A&amp;'[5]产值及收款计划（2026）'!$B:$B,'[5]产值及收款计划（2026）'!V:V)</f>
        <v>0</v>
      </c>
      <c r="W375" s="235" t="e" cm="1">
        <f t="array" ref="W375">_xlfn.XLOOKUP($A375&amp;$B375,'[5]产值及收款计划（2026）'!$A:$A&amp;'[5]产值及收款计划（2026）'!$B:$B,'[5]产值及收款计划（2026）'!W:W)</f>
        <v>#REF!</v>
      </c>
      <c r="X375" s="235" t="e" cm="1">
        <f t="array" ref="X375">_xlfn.XLOOKUP($A375&amp;$B375,'[5]产值及收款计划（2026）'!$A:$A&amp;'[5]产值及收款计划（2026）'!$B:$B,'[5]产值及收款计划（2026）'!X:X)</f>
        <v>#REF!</v>
      </c>
      <c r="Y375" s="235" t="e" cm="1">
        <f t="array" ref="Y375">_xlfn.XLOOKUP($A375&amp;$B375,'[5]产值及收款计划（2026）'!$A:$A&amp;'[5]产值及收款计划（2026）'!$B:$B,'[5]产值及收款计划（2026）'!Y:Y)</f>
        <v>#REF!</v>
      </c>
      <c r="Z375" s="235" t="e" cm="1">
        <f t="array" ref="Z375">_xlfn.XLOOKUP($A375&amp;$B375,'[5]产值及收款计划（2026）'!$A:$A&amp;'[5]产值及收款计划（2026）'!$B:$B,'[5]产值及收款计划（2026）'!Z:Z)</f>
        <v>#REF!</v>
      </c>
      <c r="AA375" s="235" cm="1">
        <f t="array" ref="AA375">_xlfn.XLOOKUP($A375&amp;$B375,'[5]产值及收款计划（2026）'!$A:$A&amp;'[5]产值及收款计划（2026）'!$B:$B,'[5]产值及收款计划（2026）'!AA:AA)</f>
        <v>0</v>
      </c>
      <c r="AB375" s="235" cm="1">
        <f t="array" ref="AB375">_xlfn.XLOOKUP($A375&amp;$B375,'[5]产值及收款计划（2026）'!$A:$A&amp;'[5]产值及收款计划（2026）'!$B:$B,'[5]产值及收款计划（2026）'!AB:AB)</f>
        <v>0</v>
      </c>
      <c r="AC375" s="235" cm="1">
        <f t="array" ref="AC375">_xlfn.XLOOKUP($A375&amp;$B375,'[5]产值及收款计划（2026）'!$A:$A&amp;'[5]产值及收款计划（2026）'!$B:$B,'[5]产值及收款计划（2026）'!AC:AC)</f>
        <v>0</v>
      </c>
      <c r="AD375" s="235" cm="1">
        <f t="array" ref="AD375">_xlfn.XLOOKUP($A375&amp;$B375,'[5]产值及收款计划（2026）'!$A:$A&amp;'[5]产值及收款计划（2026）'!$B:$B,'[5]产值及收款计划（2026）'!AD:AD)</f>
        <v>0</v>
      </c>
      <c r="AE375" s="235" cm="1">
        <f t="array" ref="AE375">_xlfn.XLOOKUP($A375&amp;$B375,'[5]产值及收款计划（2026）'!$A:$A&amp;'[5]产值及收款计划（2026）'!$B:$B,'[5]产值及收款计划（2026）'!AE:AE)</f>
        <v>0</v>
      </c>
      <c r="AF375" s="235" cm="1">
        <f t="array" ref="AF375">_xlfn.XLOOKUP($A375&amp;$B375,'[5]产值及收款计划（2026）'!$A:$A&amp;'[5]产值及收款计划（2026）'!$B:$B,'[5]产值及收款计划（2026）'!AF:AF)</f>
        <v>0</v>
      </c>
      <c r="AG375" s="235" cm="1">
        <f t="array" ref="AG375">_xlfn.XLOOKUP($A375&amp;$B375,'[5]产值及收款计划（2026）'!$A:$A&amp;'[5]产值及收款计划（2026）'!$B:$B,'[5]产值及收款计划（2026）'!AG:AG)</f>
        <v>0</v>
      </c>
      <c r="AH375" s="235" cm="1">
        <f t="array" ref="AH375">_xlfn.XLOOKUP($A375&amp;$B375,'[5]产值及收款计划（2026）'!$A:$A&amp;'[5]产值及收款计划（2026）'!$B:$B,'[5]产值及收款计划（2026）'!AH:AH)</f>
        <v>0</v>
      </c>
      <c r="AI375" s="235" cm="1">
        <f t="array" ref="AI375">_xlfn.XLOOKUP($A375&amp;$B375,'[5]产值及收款计划（2026）'!$A:$A&amp;'[5]产值及收款计划（2026）'!$B:$B,'[5]产值及收款计划（2026）'!AI:AI)</f>
        <v>0</v>
      </c>
      <c r="AJ375" s="235" cm="1">
        <f t="array" ref="AJ375">_xlfn.XLOOKUP($A375&amp;$B375,'[5]产值及收款计划（2026）'!$A:$A&amp;'[5]产值及收款计划（2026）'!$B:$B,'[5]产值及收款计划（2026）'!AJ:AJ)</f>
        <v>0</v>
      </c>
      <c r="AK375" s="235" cm="1">
        <f t="array" ref="AK375">_xlfn.XLOOKUP($A375&amp;$B375,'[5]产值及收款计划（2026）'!$A:$A&amp;'[5]产值及收款计划（2026）'!$B:$B,'[5]产值及收款计划（2026）'!AK:AK)</f>
        <v>0</v>
      </c>
      <c r="AL375" s="235" cm="1">
        <f t="array" ref="AL375">_xlfn.XLOOKUP($A375&amp;$B375,'[5]产值及收款计划（2026）'!$A:$A&amp;'[5]产值及收款计划（2026）'!$B:$B,'[5]产值及收款计划（2026）'!AL:AL)</f>
        <v>0</v>
      </c>
      <c r="AM375" s="242" cm="1">
        <f t="array" ref="AM375">_xlfn.LET(_xlpm.勾选月份状态数组,TRANSPOSE('PPT(12-15页）-TOP10'!$A$3:$A$14),_xlpm.选择数据区,IF('PPT(12-15页）-TOP10'!$E$3="收款",$BA375:$BL375,$AA375:$AL375),SUM(_xlfn._xlws.FILTER(_xlpm.选择数据区,_xlpm.勾选月份状态数组,"")))</f>
        <v>0</v>
      </c>
      <c r="AN375" s="235" t="e">
        <f>_xlfn.XLOOKUP($C375,应收未收表!$T:$T,应收未收表!AA:AA)</f>
        <v>#N/A</v>
      </c>
      <c r="AO375" s="235" t="e">
        <f>_xlfn.XLOOKUP($C375,应收未收表!$T:$T,应收未收表!AB:AB)</f>
        <v>#N/A</v>
      </c>
      <c r="AP375" s="235" t="e">
        <f>_xlfn.XLOOKUP($C375,应收未收表!$T:$T,应收未收表!AC:AC)</f>
        <v>#N/A</v>
      </c>
      <c r="AQ375" s="235" t="e">
        <f>_xlfn.XLOOKUP($C375,应收未收表!$T:$T,应收未收表!AE:AE)</f>
        <v>#N/A</v>
      </c>
      <c r="AR375" s="235" t="e">
        <f>_xlfn.XLOOKUP($C375,应收未收表!$T:$T,应收未收表!AF:AF)</f>
        <v>#N/A</v>
      </c>
      <c r="AS375" s="235" t="e" cm="1">
        <f t="array" ref="AS375">_xlfn.XLOOKUP($A375&amp;$B375,'[5]产值及收款计划（2026）'!$A:$A&amp;'[5]产值及收款计划（2026）'!$B:$B,'[5]产值及收款计划（2026）'!AS:AS)</f>
        <v>#REF!</v>
      </c>
      <c r="AT375" s="235" t="e" cm="1">
        <f t="array" ref="AT375">_xlfn.XLOOKUP($A375&amp;$B375,'[5]产值及收款计划（2026）'!$A:$A&amp;'[5]产值及收款计划（2026）'!$B:$B,'[5]产值及收款计划（2026）'!AT:AT)</f>
        <v>#REF!</v>
      </c>
      <c r="AU375" s="235" t="e" cm="1">
        <f t="array" ref="AU375">_xlfn.XLOOKUP($A375&amp;$B375,'[5]产值及收款计划（2026）'!$A:$A&amp;'[5]产值及收款计划（2026）'!$B:$B,'[5]产值及收款计划（2026）'!AU:AU)</f>
        <v>#REF!</v>
      </c>
      <c r="AV375" s="235" t="e" cm="1">
        <f t="array" ref="AV375">_xlfn.XLOOKUP($A375&amp;$B375,'[5]产值及收款计划（2026）'!$A:$A&amp;'[5]产值及收款计划（2026）'!$B:$B,'[5]产值及收款计划（2026）'!AV:AV)</f>
        <v>#REF!</v>
      </c>
      <c r="AW375" s="235" cm="1">
        <f t="array" ref="AW375">_xlfn.XLOOKUP($A375&amp;$B375,'[5]产值及收款计划（2026）'!$A:$A&amp;'[5]产值及收款计划（2026）'!$B:$B,'[5]产值及收款计划（2026）'!AW:AW)</f>
        <v>2.4</v>
      </c>
      <c r="AX375" s="235" cm="1">
        <f t="array" ref="AX375">_xlfn.XLOOKUP($A375&amp;$B375,'[5]产值及收款计划（2026）'!$A:$A&amp;'[5]产值及收款计划（2026）'!$B:$B,'[5]产值及收款计划（2026）'!AX:AX)</f>
        <v>0</v>
      </c>
      <c r="AY375" s="235" cm="1">
        <f t="array" ref="AY375">_xlfn.XLOOKUP($A375&amp;$B375,'[5]产值及收款计划（2026）'!$A:$A&amp;'[5]产值及收款计划（2026）'!$B:$B,'[5]产值及收款计划（2026）'!AY:AY)</f>
        <v>0.6</v>
      </c>
      <c r="AZ375" s="235" cm="1">
        <f t="array" ref="AZ375">_xlfn.XLOOKUP($A375&amp;$B375,'[5]产值及收款计划（2026）'!$A:$A&amp;'[5]产值及收款计划（2026）'!$B:$B,'[5]产值及收款计划（2026）'!AZ:AZ)</f>
        <v>0.6</v>
      </c>
      <c r="BA375" s="235" t="e" cm="1">
        <f t="array" ref="BA375">_xlfn.XLOOKUP($A375&amp;$B375,'[5]产值及收款计划（2026）'!$A:$A&amp;'[5]产值及收款计划（2026）'!$B:$B,'[5]产值及收款计划（2026）'!BA:BA)</f>
        <v>#REF!</v>
      </c>
      <c r="BB375" s="235" t="e" cm="1">
        <f t="array" ref="BB375">_xlfn.XLOOKUP($A375&amp;$B375,'[5]产值及收款计划（2026）'!$A:$A&amp;'[5]产值及收款计划（2026）'!$B:$B,'[5]产值及收款计划（2026）'!BB:BB)</f>
        <v>#REF!</v>
      </c>
      <c r="BC375" s="235" t="e" cm="1">
        <f t="array" ref="BC375">_xlfn.XLOOKUP($A375&amp;$B375,'[5]产值及收款计划（2026）'!$A:$A&amp;'[5]产值及收款计划（2026）'!$B:$B,'[5]产值及收款计划（2026）'!BC:BC)</f>
        <v>#REF!</v>
      </c>
      <c r="BD375" s="235" t="e" cm="1">
        <f t="array" ref="BD375">_xlfn.XLOOKUP($A375&amp;$B375,'[5]产值及收款计划（2026）'!$A:$A&amp;'[5]产值及收款计划（2026）'!$B:$B,'[5]产值及收款计划（2026）'!BD:BD)</f>
        <v>#REF!</v>
      </c>
      <c r="BE375" s="235" t="e" cm="1">
        <f t="array" ref="BE375">_xlfn.XLOOKUP($A375&amp;$B375,'[5]产值及收款计划（2026）'!$A:$A&amp;'[5]产值及收款计划（2026）'!$B:$B,'[5]产值及收款计划（2026）'!BE:BE)</f>
        <v>#REF!</v>
      </c>
      <c r="BF375" s="235" t="e" cm="1">
        <f t="array" ref="BF375">_xlfn.XLOOKUP($A375&amp;$B375,'[5]产值及收款计划（2026）'!$A:$A&amp;'[5]产值及收款计划（2026）'!$B:$B,'[5]产值及收款计划（2026）'!BF:BF)</f>
        <v>#REF!</v>
      </c>
      <c r="BG375" s="235" t="e" cm="1">
        <f t="array" ref="BG375">_xlfn.XLOOKUP($A375&amp;$B375,'[5]产值及收款计划（2026）'!$A:$A&amp;'[5]产值及收款计划（2026）'!$B:$B,'[5]产值及收款计划（2026）'!BG:BG)</f>
        <v>#REF!</v>
      </c>
      <c r="BH375" s="235" t="e" cm="1">
        <f t="array" ref="BH375">_xlfn.XLOOKUP($A375&amp;$B375,'[5]产值及收款计划（2026）'!$A:$A&amp;'[5]产值及收款计划（2026）'!$B:$B,'[5]产值及收款计划（2026）'!BH:BH)</f>
        <v>#REF!</v>
      </c>
      <c r="BI375" s="235" t="e" cm="1">
        <f t="array" ref="BI375">_xlfn.XLOOKUP($A375&amp;$B375,'[5]产值及收款计划（2026）'!$A:$A&amp;'[5]产值及收款计划（2026）'!$B:$B,'[5]产值及收款计划（2026）'!BI:BI)</f>
        <v>#REF!</v>
      </c>
      <c r="BJ375" s="235" t="e" cm="1">
        <f t="array" ref="BJ375">_xlfn.XLOOKUP($A375&amp;$B375,'[5]产值及收款计划（2026）'!$A:$A&amp;'[5]产值及收款计划（2026）'!$B:$B,'[5]产值及收款计划（2026）'!BJ:BJ)</f>
        <v>#REF!</v>
      </c>
      <c r="BK375" s="235" t="e" cm="1">
        <f t="array" ref="BK375">_xlfn.XLOOKUP($A375&amp;$B375,'[5]产值及收款计划（2026）'!$A:$A&amp;'[5]产值及收款计划（2026）'!$B:$B,'[5]产值及收款计划（2026）'!BK:BK)</f>
        <v>#REF!</v>
      </c>
      <c r="BL375" s="235" t="e" cm="1">
        <f t="array" ref="BL375">_xlfn.XLOOKUP($A375&amp;$B375,'[5]产值及收款计划（2026）'!$A:$A&amp;'[5]产值及收款计划（2026）'!$B:$B,'[5]产值及收款计划（2026）'!BL:BL)</f>
        <v>#REF!</v>
      </c>
      <c r="BM375" s="235"/>
      <c r="BN375" s="235"/>
      <c r="BO375" s="235"/>
      <c r="BP375" s="235"/>
      <c r="BQ375" s="235" t="e">
        <f>_xlfn.XLOOKUP($C375,应收未收表!$AJ:$AJ,应收未收表!AK:AK)</f>
        <v>#N/A</v>
      </c>
      <c r="BR375" s="235" t="e">
        <f>_xlfn.XLOOKUP($C375,应收未收表!$AJ:$AJ,应收未收表!AL:AL)</f>
        <v>#N/A</v>
      </c>
      <c r="BS375" s="235" t="e">
        <f>_xlfn.XLOOKUP($C375,应收未收表!$AJ:$AJ,应收未收表!AM:AM)</f>
        <v>#N/A</v>
      </c>
      <c r="BT375" s="235" t="e">
        <f>_xlfn.XLOOKUP($C375,应收未收表!$AJ:$AJ,应收未收表!AN:AN)</f>
        <v>#N/A</v>
      </c>
      <c r="BU375" s="234" t="str" cm="1">
        <f t="array" ref="BU375">_xlfn.XLOOKUP($A375&amp;$B375,'[5]产值及收款计划（2026）'!$A:$A&amp;'[5]产值及收款计划（2026）'!$B:$B,'[5]产值及收款计划（2026）'!BQ:BQ)</f>
        <v>海口市建工城市运营管理有限公司</v>
      </c>
      <c r="BV375" s="235" t="e" cm="1">
        <f t="array" ref="BV375">_xlfn.XLOOKUP($A375&amp;$B375,'[5]产值及收款计划（2026）'!$A:$A&amp;'[5]产值及收款计划（2026）'!$B:$B,'[5]产值及收款计划（2026）'!BR:BR)</f>
        <v>#REF!</v>
      </c>
      <c r="CE375" s="235" cm="1">
        <f t="array" ref="CE375">_xlfn.XLOOKUP($A375&amp;$B375,'[5]产值及收款计划（2026）'!$A:$A&amp;'[5]产值及收款计划（2026）'!$B:$B,'[5]产值及收款计划（2026）'!CA:CA)</f>
        <v>0</v>
      </c>
      <c r="CF375" s="235" cm="1">
        <f t="array" ref="CF375">_xlfn.XLOOKUP($A375&amp;$B375,'[5]产值及收款计划（2026）'!$A:$A&amp;'[5]产值及收款计划（2026）'!$B:$B,'[5]产值及收款计划（2026）'!CB:CB)</f>
        <v>0</v>
      </c>
      <c r="CG375" s="235" cm="1">
        <f t="array" ref="CG375">_xlfn.XLOOKUP($A375&amp;$B375,'[5]产值及收款计划（2026）'!$A:$A&amp;'[5]产值及收款计划（2026）'!$B:$B,'[5]产值及收款计划（2026）'!CC:CC)</f>
        <v>0</v>
      </c>
      <c r="CH375" s="235" cm="1">
        <f t="array" ref="CH375">_xlfn.XLOOKUP($A375&amp;$B375,'[5]产值及收款计划（2026）'!$A:$A&amp;'[5]产值及收款计划（2026）'!$B:$B,'[5]产值及收款计划（2026）'!CD:CD)</f>
        <v>0</v>
      </c>
      <c r="CI375" s="235" cm="1">
        <f t="array" ref="CI375">_xlfn.XLOOKUP($A375&amp;$B375,'[5]产值及收款计划（2026）'!$A:$A&amp;'[5]产值及收款计划（2026）'!$B:$B,'[5]产值及收款计划（2026）'!CE:CE)</f>
        <v>0</v>
      </c>
      <c r="CJ375" s="235" cm="1">
        <f t="array" ref="CJ375">_xlfn.XLOOKUP($A375&amp;$B375,'[5]产值及收款计划（2026）'!$A:$A&amp;'[5]产值及收款计划（2026）'!$B:$B,'[5]产值及收款计划（2026）'!CF:CF)</f>
        <v>0</v>
      </c>
      <c r="CK375" s="235" cm="1">
        <f t="array" ref="CK375">_xlfn.XLOOKUP($A375&amp;$B375,'[5]产值及收款计划（2026）'!$A:$A&amp;'[5]产值及收款计划（2026）'!$B:$B,'[5]产值及收款计划（2026）'!CG:CG)</f>
        <v>0</v>
      </c>
      <c r="CL375" s="235" cm="1">
        <f t="array" ref="CL375">_xlfn.XLOOKUP($A375&amp;$B375,'[5]产值及收款计划（2026）'!$A:$A&amp;'[5]产值及收款计划（2026）'!$B:$B,'[5]产值及收款计划（2026）'!CH:CH)</f>
        <v>0</v>
      </c>
      <c r="CM375" s="235" cm="1">
        <f t="array" ref="CM375">_xlfn.XLOOKUP($A375&amp;$B375,'[5]产值及收款计划（2026）'!$A:$A&amp;'[5]产值及收款计划（2026）'!$B:$B,'[5]产值及收款计划（2026）'!CI:CI)</f>
        <v>0</v>
      </c>
      <c r="CN375" s="235" cm="1">
        <f t="array" ref="CN375">_xlfn.XLOOKUP($A375&amp;$B375,'[5]产值及收款计划（2026）'!$A:$A&amp;'[5]产值及收款计划（2026）'!$B:$B,'[5]产值及收款计划（2026）'!CJ:CJ)</f>
        <v>0</v>
      </c>
      <c r="CO375" s="235" cm="1">
        <f t="array" ref="CO375">_xlfn.XLOOKUP($A375&amp;$B375,'[5]产值及收款计划（2026）'!$A:$A&amp;'[5]产值及收款计划（2026）'!$B:$B,'[5]产值及收款计划（2026）'!CK:CK)</f>
        <v>0</v>
      </c>
      <c r="CP375" s="235" cm="1">
        <f t="array" ref="CP375">_xlfn.XLOOKUP($A375&amp;$B375,'[5]产值及收款计划（2026）'!$A:$A&amp;'[5]产值及收款计划（2026）'!$B:$B,'[5]产值及收款计划（2026）'!CL:CL)</f>
        <v>0</v>
      </c>
      <c r="DE375" s="235" cm="1">
        <f t="array" ref="DE375">_xlfn.XLOOKUP($A375&amp;$B375,'[5]产值及收款计划（2026）'!$A:$A&amp;'[5]产值及收款计划（2026）'!$B:$B,'[5]产值及收款计划（2026）'!DA:DA)</f>
        <v>0</v>
      </c>
      <c r="DF375" s="235" cm="1">
        <f t="array" ref="DF375">_xlfn.XLOOKUP($A375&amp;$B375,'[5]产值及收款计划（2026）'!$A:$A&amp;'[5]产值及收款计划（2026）'!$B:$B,'[5]产值及收款计划（2026）'!DB:DB)</f>
        <v>0</v>
      </c>
      <c r="DG375" s="235" cm="1">
        <f t="array" ref="DG375">_xlfn.XLOOKUP($A375&amp;$B375,'[5]产值及收款计划（2026）'!$A:$A&amp;'[5]产值及收款计划（2026）'!$B:$B,'[5]产值及收款计划（2026）'!DC:DC)</f>
        <v>0</v>
      </c>
      <c r="DH375" s="235" cm="1">
        <f t="array" ref="DH375">_xlfn.XLOOKUP($A375&amp;$B375,'[5]产值及收款计划（2026）'!$A:$A&amp;'[5]产值及收款计划（2026）'!$B:$B,'[5]产值及收款计划（2026）'!DD:DD)</f>
        <v>0</v>
      </c>
      <c r="DI375" s="235" cm="1">
        <f t="array" ref="DI375">_xlfn.XLOOKUP($A375&amp;$B375,'[5]产值及收款计划（2026）'!$A:$A&amp;'[5]产值及收款计划（2026）'!$B:$B,'[5]产值及收款计划（2026）'!DE:DE)</f>
        <v>0</v>
      </c>
      <c r="DJ375" s="235" cm="1">
        <f t="array" ref="DJ375">_xlfn.XLOOKUP($A375&amp;$B375,'[5]产值及收款计划（2026）'!$A:$A&amp;'[5]产值及收款计划（2026）'!$B:$B,'[5]产值及收款计划（2026）'!DF:DF)</f>
        <v>0</v>
      </c>
      <c r="DK375" s="235" cm="1">
        <f t="array" ref="DK375">_xlfn.XLOOKUP($A375&amp;$B375,'[5]产值及收款计划（2026）'!$A:$A&amp;'[5]产值及收款计划（2026）'!$B:$B,'[5]产值及收款计划（2026）'!DG:DG)</f>
        <v>0</v>
      </c>
      <c r="DL375" s="235" cm="1">
        <f t="array" ref="DL375">_xlfn.XLOOKUP($A375&amp;$B375,'[5]产值及收款计划（2026）'!$A:$A&amp;'[5]产值及收款计划（2026）'!$B:$B,'[5]产值及收款计划（2026）'!DH:DH)</f>
        <v>0</v>
      </c>
      <c r="DM375" s="235" cm="1">
        <f t="array" ref="DM375">_xlfn.XLOOKUP($A375&amp;$B375,'[5]产值及收款计划（2026）'!$A:$A&amp;'[5]产值及收款计划（2026）'!$B:$B,'[5]产值及收款计划（2026）'!DI:DI)</f>
        <v>0</v>
      </c>
      <c r="DN375" s="235" cm="1">
        <f t="array" ref="DN375">_xlfn.XLOOKUP($A375&amp;$B375,'[5]产值及收款计划（2026）'!$A:$A&amp;'[5]产值及收款计划（2026）'!$B:$B,'[5]产值及收款计划（2026）'!DJ:DJ)</f>
        <v>0</v>
      </c>
      <c r="DO375" s="235" cm="1">
        <f t="array" ref="DO375">_xlfn.XLOOKUP($A375&amp;$B375,'[5]产值及收款计划（2026）'!$A:$A&amp;'[5]产值及收款计划（2026）'!$B:$B,'[5]产值及收款计划（2026）'!DK:DK)</f>
        <v>0</v>
      </c>
      <c r="DP375" s="235" cm="1">
        <f t="array" ref="DP375">_xlfn.XLOOKUP($A375&amp;$B375,'[5]产值及收款计划（2026）'!$A:$A&amp;'[5]产值及收款计划（2026）'!$B:$B,'[5]产值及收款计划（2026）'!DL:DL)</f>
        <v>0</v>
      </c>
      <c r="DQ375" s="243"/>
      <c r="DR375" s="229"/>
    </row>
    <row r="376" ht="20.25" spans="1:122">
      <c r="A376" s="233">
        <f t="shared" si="23"/>
        <v>11</v>
      </c>
      <c r="B376" s="233" t="s">
        <v>29</v>
      </c>
      <c r="C376" s="234" t="str" cm="1">
        <f t="array" ref="C376">_xlfn.XLOOKUP($A376&amp;$B376,'[5]产值及收款计划（2026）'!$A:$A&amp;'[5]产值及收款计划（2026）'!$B:$B,'[5]产值及收款计划（2026）'!C:C)</f>
        <v>ZHT2021101400116</v>
      </c>
      <c r="D376" s="234" t="str" cm="1">
        <f t="array" ref="D376">_xlfn.XLOOKUP($A376&amp;$B376,'[5]产值及收款计划（2026）'!$A:$A&amp;'[5]产值及收款计划（2026）'!$B:$B,'[5]产值及收款计划（2026）'!D:D)</f>
        <v>坪山沙湖项目智慧工地施工合同</v>
      </c>
      <c r="E376" s="235" cm="1">
        <f t="array" ref="E376">_xlfn.XLOOKUP($A376&amp;$B376,'[5]产值及收款计划（2026）'!$A:$A&amp;'[5]产值及收款计划（2026）'!$B:$B,'[5]产值及收款计划（2026）'!E:E)</f>
        <v>18.972247</v>
      </c>
      <c r="F376" s="235" cm="1">
        <f t="array" ref="F376">_xlfn.XLOOKUP($A376&amp;$B376,'[5]产值及收款计划（2026）'!$A:$A&amp;'[5]产值及收款计划（2026）'!$B:$B,'[5]产值及收款计划（2026）'!F:F)</f>
        <v>18.972247</v>
      </c>
      <c r="G376" s="235" t="e" cm="1">
        <f t="array" ref="G376">_xlfn.XLOOKUP($A376&amp;$B376,'[5]产值及收款计划（2026）'!$A:$A&amp;'[5]产值及收款计划（2026）'!$B:$B,'[5]产值及收款计划（2026）'!G:G)</f>
        <v>#REF!</v>
      </c>
      <c r="H376" s="235" cm="1">
        <f t="array" ref="H376">_xlfn.XLOOKUP($A376&amp;$B376,'[5]产值及收款计划（2026）'!$A:$A&amp;'[5]产值及收款计划（2026）'!$B:$B,'[5]产值及收款计划（2026）'!H:H)</f>
        <v>0.948647000000001</v>
      </c>
      <c r="I376" s="236" cm="1">
        <f t="array" ref="I376">_xlfn.XLOOKUP($A376&amp;$B376,'[5]产值及收款计划（2026）'!$A:$A&amp;'[5]产值及收款计划（2026）'!$B:$B,'[5]产值及收款计划（2026）'!I:I)</f>
        <v>0.050001826351934</v>
      </c>
      <c r="J376" s="235" cm="1">
        <f t="array" ref="J376">_xlfn.XLOOKUP($A376&amp;$B376,'[5]产值及收款计划（2026）'!$A:$A&amp;'[5]产值及收款计划（2026）'!$B:$B,'[5]产值及收款计划（2026）'!J:J)</f>
        <v>0.13</v>
      </c>
      <c r="K376" s="235" t="e" cm="1">
        <f t="array" ref="K376">_xlfn.XLOOKUP($A376&amp;$B376,'[5]产值及收款计划（2026）'!$A:$A&amp;'[5]产值及收款计划（2026）'!$B:$B,'[5]产值及收款计划（2026）'!K:K)</f>
        <v>#REF!</v>
      </c>
      <c r="L376" s="235" t="e" cm="1">
        <f t="array" ref="L376">_xlfn.XLOOKUP($A376&amp;$B376,'[5]产值及收款计划（2026）'!$A:$A&amp;'[5]产值及收款计划（2026）'!$B:$B,'[5]产值及收款计划（2026）'!L:L)</f>
        <v>#REF!</v>
      </c>
      <c r="M376" s="235" t="str" cm="1">
        <f t="array" ref="M376">_xlfn.XLOOKUP($A376&amp;$B376,'[5]产值及收款计划（2026）'!$A:$A&amp;'[5]产值及收款计划（2026）'!$B:$B,'[5]产值及收款计划（2026）'!M:M)</f>
        <v>主导</v>
      </c>
      <c r="N376" s="235" cm="1">
        <f t="array" ref="N376">_xlfn.XLOOKUP($A376&amp;$B376,'[5]产值及收款计划（2026）'!$A:$A&amp;'[5]产值及收款计划（2026）'!$B:$B,'[5]产值及收款计划（2026）'!N:N)</f>
        <v>0</v>
      </c>
      <c r="O376" s="235" t="str" cm="1">
        <f t="array" ref="O376">_xlfn.XLOOKUP($A376&amp;$B376,'[5]产值及收款计划（2026）'!$A:$A&amp;'[5]产值及收款计划（2026）'!$B:$B,'[5]产值及收款计划（2026）'!O:O)</f>
        <v>明艳丽</v>
      </c>
      <c r="P376" s="234" t="str" cm="1">
        <f t="array" ref="P376">_xlfn.XLOOKUP($A376&amp;$B376,'[5]产值及收款计划（2026）'!$A:$A&amp;'[5]产值及收款计划（2026）'!$B:$B,'[5]产值及收款计划（2026）'!P:P)</f>
        <v>过往已完结</v>
      </c>
      <c r="Q376" s="235" t="e" cm="1">
        <f t="array" ref="Q376">_xlfn.XLOOKUP($A376&amp;$B376,'[5]产值及收款计划（2026）'!$A:$A&amp;'[5]产值及收款计划（2026）'!$B:$B,'[5]产值及收款计划（2026）'!Q:Q)</f>
        <v>#REF!</v>
      </c>
      <c r="R376" s="235" t="e" cm="1">
        <f t="array" ref="R376">_xlfn.XLOOKUP($A376&amp;$B376,'[5]产值及收款计划（2026）'!$A:$A&amp;'[5]产值及收款计划（2026）'!$B:$B,'[5]产值及收款计划（2026）'!R:R)</f>
        <v>#REF!</v>
      </c>
      <c r="S376" s="235" t="e" cm="1">
        <f t="array" ref="S376">_xlfn.XLOOKUP($A376&amp;$B376,'[5]产值及收款计划（2026）'!$A:$A&amp;'[5]产值及收款计划（2026）'!$B:$B,'[5]产值及收款计划（2026）'!S:S)</f>
        <v>#REF!</v>
      </c>
      <c r="T376" s="235" cm="1">
        <f t="array" ref="T376">_xlfn.XLOOKUP($A376&amp;$B376,'[5]产值及收款计划（2026）'!$A:$A&amp;'[5]产值及收款计划（2026）'!$B:$B,'[5]产值及收款计划（2026）'!T:T)</f>
        <v>18.972247</v>
      </c>
      <c r="U376" s="235" cm="1">
        <f t="array" ref="U376">_xlfn.XLOOKUP($A376&amp;$B376,'[5]产值及收款计划（2026）'!$A:$A&amp;'[5]产值及收款计划（2026）'!$B:$B,'[5]产值及收款计划（2026）'!U:U)</f>
        <v>0</v>
      </c>
      <c r="V376" s="235" cm="1">
        <f t="array" ref="V376">_xlfn.XLOOKUP($A376&amp;$B376,'[5]产值及收款计划（2026）'!$A:$A&amp;'[5]产值及收款计划（2026）'!$B:$B,'[5]产值及收款计划（2026）'!V:V)</f>
        <v>0</v>
      </c>
      <c r="W376" s="235" t="e" cm="1">
        <f t="array" ref="W376">_xlfn.XLOOKUP($A376&amp;$B376,'[5]产值及收款计划（2026）'!$A:$A&amp;'[5]产值及收款计划（2026）'!$B:$B,'[5]产值及收款计划（2026）'!W:W)</f>
        <v>#REF!</v>
      </c>
      <c r="X376" s="235" t="e" cm="1">
        <f t="array" ref="X376">_xlfn.XLOOKUP($A376&amp;$B376,'[5]产值及收款计划（2026）'!$A:$A&amp;'[5]产值及收款计划（2026）'!$B:$B,'[5]产值及收款计划（2026）'!X:X)</f>
        <v>#REF!</v>
      </c>
      <c r="Y376" s="235" t="e" cm="1">
        <f t="array" ref="Y376">_xlfn.XLOOKUP($A376&amp;$B376,'[5]产值及收款计划（2026）'!$A:$A&amp;'[5]产值及收款计划（2026）'!$B:$B,'[5]产值及收款计划（2026）'!Y:Y)</f>
        <v>#REF!</v>
      </c>
      <c r="Z376" s="235" t="e" cm="1">
        <f t="array" ref="Z376">_xlfn.XLOOKUP($A376&amp;$B376,'[5]产值及收款计划（2026）'!$A:$A&amp;'[5]产值及收款计划（2026）'!$B:$B,'[5]产值及收款计划（2026）'!Z:Z)</f>
        <v>#REF!</v>
      </c>
      <c r="AA376" s="235" cm="1">
        <f t="array" ref="AA376">_xlfn.XLOOKUP($A376&amp;$B376,'[5]产值及收款计划（2026）'!$A:$A&amp;'[5]产值及收款计划（2026）'!$B:$B,'[5]产值及收款计划（2026）'!AA:AA)</f>
        <v>0</v>
      </c>
      <c r="AB376" s="235" cm="1">
        <f t="array" ref="AB376">_xlfn.XLOOKUP($A376&amp;$B376,'[5]产值及收款计划（2026）'!$A:$A&amp;'[5]产值及收款计划（2026）'!$B:$B,'[5]产值及收款计划（2026）'!AB:AB)</f>
        <v>0</v>
      </c>
      <c r="AC376" s="235" cm="1">
        <f t="array" ref="AC376">_xlfn.XLOOKUP($A376&amp;$B376,'[5]产值及收款计划（2026）'!$A:$A&amp;'[5]产值及收款计划（2026）'!$B:$B,'[5]产值及收款计划（2026）'!AC:AC)</f>
        <v>0</v>
      </c>
      <c r="AD376" s="235" cm="1">
        <f t="array" ref="AD376">_xlfn.XLOOKUP($A376&amp;$B376,'[5]产值及收款计划（2026）'!$A:$A&amp;'[5]产值及收款计划（2026）'!$B:$B,'[5]产值及收款计划（2026）'!AD:AD)</f>
        <v>0</v>
      </c>
      <c r="AE376" s="235" cm="1">
        <f t="array" ref="AE376">_xlfn.XLOOKUP($A376&amp;$B376,'[5]产值及收款计划（2026）'!$A:$A&amp;'[5]产值及收款计划（2026）'!$B:$B,'[5]产值及收款计划（2026）'!AE:AE)</f>
        <v>0</v>
      </c>
      <c r="AF376" s="235" cm="1">
        <f t="array" ref="AF376">_xlfn.XLOOKUP($A376&amp;$B376,'[5]产值及收款计划（2026）'!$A:$A&amp;'[5]产值及收款计划（2026）'!$B:$B,'[5]产值及收款计划（2026）'!AF:AF)</f>
        <v>0</v>
      </c>
      <c r="AG376" s="235" cm="1">
        <f t="array" ref="AG376">_xlfn.XLOOKUP($A376&amp;$B376,'[5]产值及收款计划（2026）'!$A:$A&amp;'[5]产值及收款计划（2026）'!$B:$B,'[5]产值及收款计划（2026）'!AG:AG)</f>
        <v>0</v>
      </c>
      <c r="AH376" s="235" cm="1">
        <f t="array" ref="AH376">_xlfn.XLOOKUP($A376&amp;$B376,'[5]产值及收款计划（2026）'!$A:$A&amp;'[5]产值及收款计划（2026）'!$B:$B,'[5]产值及收款计划（2026）'!AH:AH)</f>
        <v>0</v>
      </c>
      <c r="AI376" s="235" cm="1">
        <f t="array" ref="AI376">_xlfn.XLOOKUP($A376&amp;$B376,'[5]产值及收款计划（2026）'!$A:$A&amp;'[5]产值及收款计划（2026）'!$B:$B,'[5]产值及收款计划（2026）'!AI:AI)</f>
        <v>0</v>
      </c>
      <c r="AJ376" s="235" cm="1">
        <f t="array" ref="AJ376">_xlfn.XLOOKUP($A376&amp;$B376,'[5]产值及收款计划（2026）'!$A:$A&amp;'[5]产值及收款计划（2026）'!$B:$B,'[5]产值及收款计划（2026）'!AJ:AJ)</f>
        <v>0</v>
      </c>
      <c r="AK376" s="235" cm="1">
        <f t="array" ref="AK376">_xlfn.XLOOKUP($A376&amp;$B376,'[5]产值及收款计划（2026）'!$A:$A&amp;'[5]产值及收款计划（2026）'!$B:$B,'[5]产值及收款计划（2026）'!AK:AK)</f>
        <v>0</v>
      </c>
      <c r="AL376" s="235" cm="1">
        <f t="array" ref="AL376">_xlfn.XLOOKUP($A376&amp;$B376,'[5]产值及收款计划（2026）'!$A:$A&amp;'[5]产值及收款计划（2026）'!$B:$B,'[5]产值及收款计划（2026）'!AL:AL)</f>
        <v>0</v>
      </c>
      <c r="AM376" s="242" cm="1">
        <f t="array" ref="AM376">_xlfn.LET(_xlpm.勾选月份状态数组,TRANSPOSE('PPT(12-15页）-TOP10'!$A$3:$A$14),_xlpm.选择数据区,IF('PPT(12-15页）-TOP10'!$E$3="收款",$BA376:$BL376,$AA376:$AL376),SUM(_xlfn._xlws.FILTER(_xlpm.选择数据区,_xlpm.勾选月份状态数组,"")))</f>
        <v>0</v>
      </c>
      <c r="AN376" s="235" t="e">
        <f>_xlfn.XLOOKUP($C376,应收未收表!$T:$T,应收未收表!AA:AA)</f>
        <v>#N/A</v>
      </c>
      <c r="AO376" s="235" t="e">
        <f>_xlfn.XLOOKUP($C376,应收未收表!$T:$T,应收未收表!AB:AB)</f>
        <v>#N/A</v>
      </c>
      <c r="AP376" s="235" t="e">
        <f>_xlfn.XLOOKUP($C376,应收未收表!$T:$T,应收未收表!AC:AC)</f>
        <v>#N/A</v>
      </c>
      <c r="AQ376" s="235" t="e">
        <f>_xlfn.XLOOKUP($C376,应收未收表!$T:$T,应收未收表!AE:AE)</f>
        <v>#N/A</v>
      </c>
      <c r="AR376" s="235" t="e">
        <f>_xlfn.XLOOKUP($C376,应收未收表!$T:$T,应收未收表!AF:AF)</f>
        <v>#N/A</v>
      </c>
      <c r="AS376" s="235" t="e" cm="1">
        <f t="array" ref="AS376">_xlfn.XLOOKUP($A376&amp;$B376,'[5]产值及收款计划（2026）'!$A:$A&amp;'[5]产值及收款计划（2026）'!$B:$B,'[5]产值及收款计划（2026）'!AS:AS)</f>
        <v>#REF!</v>
      </c>
      <c r="AT376" s="235" t="e" cm="1">
        <f t="array" ref="AT376">_xlfn.XLOOKUP($A376&amp;$B376,'[5]产值及收款计划（2026）'!$A:$A&amp;'[5]产值及收款计划（2026）'!$B:$B,'[5]产值及收款计划（2026）'!AT:AT)</f>
        <v>#REF!</v>
      </c>
      <c r="AU376" s="235" t="e" cm="1">
        <f t="array" ref="AU376">_xlfn.XLOOKUP($A376&amp;$B376,'[5]产值及收款计划（2026）'!$A:$A&amp;'[5]产值及收款计划（2026）'!$B:$B,'[5]产值及收款计划（2026）'!AU:AU)</f>
        <v>#REF!</v>
      </c>
      <c r="AV376" s="235" t="e" cm="1">
        <f t="array" ref="AV376">_xlfn.XLOOKUP($A376&amp;$B376,'[5]产值及收款计划（2026）'!$A:$A&amp;'[5]产值及收款计划（2026）'!$B:$B,'[5]产值及收款计划（2026）'!AV:AV)</f>
        <v>#REF!</v>
      </c>
      <c r="AW376" s="235" cm="1">
        <f t="array" ref="AW376">_xlfn.XLOOKUP($A376&amp;$B376,'[5]产值及收款计划（2026）'!$A:$A&amp;'[5]产值及收款计划（2026）'!$B:$B,'[5]产值及收款计划（2026）'!AW:AW)</f>
        <v>18.40308</v>
      </c>
      <c r="AX376" s="235" cm="1">
        <f t="array" ref="AX376">_xlfn.XLOOKUP($A376&amp;$B376,'[5]产值及收款计划（2026）'!$A:$A&amp;'[5]产值及收款计划（2026）'!$B:$B,'[5]产值及收款计划（2026）'!AX:AX)</f>
        <v>0</v>
      </c>
      <c r="AY376" s="235" cm="1">
        <f t="array" ref="AY376">_xlfn.XLOOKUP($A376&amp;$B376,'[5]产值及收款计划（2026）'!$A:$A&amp;'[5]产值及收款计划（2026）'!$B:$B,'[5]产值及收款计划（2026）'!AY:AY)</f>
        <v>0.569167</v>
      </c>
      <c r="AZ376" s="235" cm="1">
        <f t="array" ref="AZ376">_xlfn.XLOOKUP($A376&amp;$B376,'[5]产值及收款计划（2026）'!$A:$A&amp;'[5]产值及收款计划（2026）'!$B:$B,'[5]产值及收款计划（2026）'!AZ:AZ)</f>
        <v>0.569167</v>
      </c>
      <c r="BA376" s="235" t="e" cm="1">
        <f t="array" ref="BA376">_xlfn.XLOOKUP($A376&amp;$B376,'[5]产值及收款计划（2026）'!$A:$A&amp;'[5]产值及收款计划（2026）'!$B:$B,'[5]产值及收款计划（2026）'!BA:BA)</f>
        <v>#REF!</v>
      </c>
      <c r="BB376" s="235" t="e" cm="1">
        <f t="array" ref="BB376">_xlfn.XLOOKUP($A376&amp;$B376,'[5]产值及收款计划（2026）'!$A:$A&amp;'[5]产值及收款计划（2026）'!$B:$B,'[5]产值及收款计划（2026）'!BB:BB)</f>
        <v>#REF!</v>
      </c>
      <c r="BC376" s="235" t="e" cm="1">
        <f t="array" ref="BC376">_xlfn.XLOOKUP($A376&amp;$B376,'[5]产值及收款计划（2026）'!$A:$A&amp;'[5]产值及收款计划（2026）'!$B:$B,'[5]产值及收款计划（2026）'!BC:BC)</f>
        <v>#REF!</v>
      </c>
      <c r="BD376" s="235" t="e" cm="1">
        <f t="array" ref="BD376">_xlfn.XLOOKUP($A376&amp;$B376,'[5]产值及收款计划（2026）'!$A:$A&amp;'[5]产值及收款计划（2026）'!$B:$B,'[5]产值及收款计划（2026）'!BD:BD)</f>
        <v>#REF!</v>
      </c>
      <c r="BE376" s="235" t="e" cm="1">
        <f t="array" ref="BE376">_xlfn.XLOOKUP($A376&amp;$B376,'[5]产值及收款计划（2026）'!$A:$A&amp;'[5]产值及收款计划（2026）'!$B:$B,'[5]产值及收款计划（2026）'!BE:BE)</f>
        <v>#REF!</v>
      </c>
      <c r="BF376" s="235" t="e" cm="1">
        <f t="array" ref="BF376">_xlfn.XLOOKUP($A376&amp;$B376,'[5]产值及收款计划（2026）'!$A:$A&amp;'[5]产值及收款计划（2026）'!$B:$B,'[5]产值及收款计划（2026）'!BF:BF)</f>
        <v>#REF!</v>
      </c>
      <c r="BG376" s="235" t="e" cm="1">
        <f t="array" ref="BG376">_xlfn.XLOOKUP($A376&amp;$B376,'[5]产值及收款计划（2026）'!$A:$A&amp;'[5]产值及收款计划（2026）'!$B:$B,'[5]产值及收款计划（2026）'!BG:BG)</f>
        <v>#REF!</v>
      </c>
      <c r="BH376" s="235" t="e" cm="1">
        <f t="array" ref="BH376">_xlfn.XLOOKUP($A376&amp;$B376,'[5]产值及收款计划（2026）'!$A:$A&amp;'[5]产值及收款计划（2026）'!$B:$B,'[5]产值及收款计划（2026）'!BH:BH)</f>
        <v>#REF!</v>
      </c>
      <c r="BI376" s="235" t="e" cm="1">
        <f t="array" ref="BI376">_xlfn.XLOOKUP($A376&amp;$B376,'[5]产值及收款计划（2026）'!$A:$A&amp;'[5]产值及收款计划（2026）'!$B:$B,'[5]产值及收款计划（2026）'!BI:BI)</f>
        <v>#REF!</v>
      </c>
      <c r="BJ376" s="235" t="e" cm="1">
        <f t="array" ref="BJ376">_xlfn.XLOOKUP($A376&amp;$B376,'[5]产值及收款计划（2026）'!$A:$A&amp;'[5]产值及收款计划（2026）'!$B:$B,'[5]产值及收款计划（2026）'!BJ:BJ)</f>
        <v>#REF!</v>
      </c>
      <c r="BK376" s="235" t="e" cm="1">
        <f t="array" ref="BK376">_xlfn.XLOOKUP($A376&amp;$B376,'[5]产值及收款计划（2026）'!$A:$A&amp;'[5]产值及收款计划（2026）'!$B:$B,'[5]产值及收款计划（2026）'!BK:BK)</f>
        <v>#REF!</v>
      </c>
      <c r="BL376" s="235" t="e" cm="1">
        <f t="array" ref="BL376">_xlfn.XLOOKUP($A376&amp;$B376,'[5]产值及收款计划（2026）'!$A:$A&amp;'[5]产值及收款计划（2026）'!$B:$B,'[5]产值及收款计划（2026）'!BL:BL)</f>
        <v>#REF!</v>
      </c>
      <c r="BM376" s="235"/>
      <c r="BN376" s="235"/>
      <c r="BO376" s="235"/>
      <c r="BP376" s="235"/>
      <c r="BQ376" s="235" t="e">
        <f>_xlfn.XLOOKUP($C376,应收未收表!$AJ:$AJ,应收未收表!AK:AK)</f>
        <v>#N/A</v>
      </c>
      <c r="BR376" s="235" t="e">
        <f>_xlfn.XLOOKUP($C376,应收未收表!$AJ:$AJ,应收未收表!AL:AL)</f>
        <v>#N/A</v>
      </c>
      <c r="BS376" s="235" t="e">
        <f>_xlfn.XLOOKUP($C376,应收未收表!$AJ:$AJ,应收未收表!AM:AM)</f>
        <v>#N/A</v>
      </c>
      <c r="BT376" s="235" t="e">
        <f>_xlfn.XLOOKUP($C376,应收未收表!$AJ:$AJ,应收未收表!AN:AN)</f>
        <v>#N/A</v>
      </c>
      <c r="BU376" s="234" t="str" cm="1">
        <f t="array" ref="BU376">_xlfn.XLOOKUP($A376&amp;$B376,'[5]产值及收款计划（2026）'!$A:$A&amp;'[5]产值及收款计划（2026）'!$B:$B,'[5]产值及收款计划（2026）'!BQ:BQ)</f>
        <v>深圳市龙光春城投资发展有限公司</v>
      </c>
      <c r="BV376" s="235" t="e" cm="1">
        <f t="array" ref="BV376">_xlfn.XLOOKUP($A376&amp;$B376,'[5]产值及收款计划（2026）'!$A:$A&amp;'[5]产值及收款计划（2026）'!$B:$B,'[5]产值及收款计划（2026）'!BR:BR)</f>
        <v>#REF!</v>
      </c>
      <c r="CE376" s="235" cm="1">
        <f t="array" ref="CE376">_xlfn.XLOOKUP($A376&amp;$B376,'[5]产值及收款计划（2026）'!$A:$A&amp;'[5]产值及收款计划（2026）'!$B:$B,'[5]产值及收款计划（2026）'!CA:CA)</f>
        <v>0</v>
      </c>
      <c r="CF376" s="235" cm="1">
        <f t="array" ref="CF376">_xlfn.XLOOKUP($A376&amp;$B376,'[5]产值及收款计划（2026）'!$A:$A&amp;'[5]产值及收款计划（2026）'!$B:$B,'[5]产值及收款计划（2026）'!CB:CB)</f>
        <v>0</v>
      </c>
      <c r="CG376" s="235" cm="1">
        <f t="array" ref="CG376">_xlfn.XLOOKUP($A376&amp;$B376,'[5]产值及收款计划（2026）'!$A:$A&amp;'[5]产值及收款计划（2026）'!$B:$B,'[5]产值及收款计划（2026）'!CC:CC)</f>
        <v>0</v>
      </c>
      <c r="CH376" s="235" cm="1">
        <f t="array" ref="CH376">_xlfn.XLOOKUP($A376&amp;$B376,'[5]产值及收款计划（2026）'!$A:$A&amp;'[5]产值及收款计划（2026）'!$B:$B,'[5]产值及收款计划（2026）'!CD:CD)</f>
        <v>0</v>
      </c>
      <c r="CI376" s="235" cm="1">
        <f t="array" ref="CI376">_xlfn.XLOOKUP($A376&amp;$B376,'[5]产值及收款计划（2026）'!$A:$A&amp;'[5]产值及收款计划（2026）'!$B:$B,'[5]产值及收款计划（2026）'!CE:CE)</f>
        <v>0</v>
      </c>
      <c r="CJ376" s="235" cm="1">
        <f t="array" ref="CJ376">_xlfn.XLOOKUP($A376&amp;$B376,'[5]产值及收款计划（2026）'!$A:$A&amp;'[5]产值及收款计划（2026）'!$B:$B,'[5]产值及收款计划（2026）'!CF:CF)</f>
        <v>0</v>
      </c>
      <c r="CK376" s="235" cm="1">
        <f t="array" ref="CK376">_xlfn.XLOOKUP($A376&amp;$B376,'[5]产值及收款计划（2026）'!$A:$A&amp;'[5]产值及收款计划（2026）'!$B:$B,'[5]产值及收款计划（2026）'!CG:CG)</f>
        <v>0</v>
      </c>
      <c r="CL376" s="235" cm="1">
        <f t="array" ref="CL376">_xlfn.XLOOKUP($A376&amp;$B376,'[5]产值及收款计划（2026）'!$A:$A&amp;'[5]产值及收款计划（2026）'!$B:$B,'[5]产值及收款计划（2026）'!CH:CH)</f>
        <v>0</v>
      </c>
      <c r="CM376" s="235" cm="1">
        <f t="array" ref="CM376">_xlfn.XLOOKUP($A376&amp;$B376,'[5]产值及收款计划（2026）'!$A:$A&amp;'[5]产值及收款计划（2026）'!$B:$B,'[5]产值及收款计划（2026）'!CI:CI)</f>
        <v>0</v>
      </c>
      <c r="CN376" s="235" cm="1">
        <f t="array" ref="CN376">_xlfn.XLOOKUP($A376&amp;$B376,'[5]产值及收款计划（2026）'!$A:$A&amp;'[5]产值及收款计划（2026）'!$B:$B,'[5]产值及收款计划（2026）'!CJ:CJ)</f>
        <v>0</v>
      </c>
      <c r="CO376" s="235" cm="1">
        <f t="array" ref="CO376">_xlfn.XLOOKUP($A376&amp;$B376,'[5]产值及收款计划（2026）'!$A:$A&amp;'[5]产值及收款计划（2026）'!$B:$B,'[5]产值及收款计划（2026）'!CK:CK)</f>
        <v>0</v>
      </c>
      <c r="CP376" s="235" cm="1">
        <f t="array" ref="CP376">_xlfn.XLOOKUP($A376&amp;$B376,'[5]产值及收款计划（2026）'!$A:$A&amp;'[5]产值及收款计划（2026）'!$B:$B,'[5]产值及收款计划（2026）'!CL:CL)</f>
        <v>0</v>
      </c>
      <c r="DE376" s="235" cm="1">
        <f t="array" ref="DE376">_xlfn.XLOOKUP($A376&amp;$B376,'[5]产值及收款计划（2026）'!$A:$A&amp;'[5]产值及收款计划（2026）'!$B:$B,'[5]产值及收款计划（2026）'!DA:DA)</f>
        <v>0</v>
      </c>
      <c r="DF376" s="235" cm="1">
        <f t="array" ref="DF376">_xlfn.XLOOKUP($A376&amp;$B376,'[5]产值及收款计划（2026）'!$A:$A&amp;'[5]产值及收款计划（2026）'!$B:$B,'[5]产值及收款计划（2026）'!DB:DB)</f>
        <v>0</v>
      </c>
      <c r="DG376" s="235" cm="1">
        <f t="array" ref="DG376">_xlfn.XLOOKUP($A376&amp;$B376,'[5]产值及收款计划（2026）'!$A:$A&amp;'[5]产值及收款计划（2026）'!$B:$B,'[5]产值及收款计划（2026）'!DC:DC)</f>
        <v>0</v>
      </c>
      <c r="DH376" s="235" cm="1">
        <f t="array" ref="DH376">_xlfn.XLOOKUP($A376&amp;$B376,'[5]产值及收款计划（2026）'!$A:$A&amp;'[5]产值及收款计划（2026）'!$B:$B,'[5]产值及收款计划（2026）'!DD:DD)</f>
        <v>0</v>
      </c>
      <c r="DI376" s="235" cm="1">
        <f t="array" ref="DI376">_xlfn.XLOOKUP($A376&amp;$B376,'[5]产值及收款计划（2026）'!$A:$A&amp;'[5]产值及收款计划（2026）'!$B:$B,'[5]产值及收款计划（2026）'!DE:DE)</f>
        <v>0</v>
      </c>
      <c r="DJ376" s="235" cm="1">
        <f t="array" ref="DJ376">_xlfn.XLOOKUP($A376&amp;$B376,'[5]产值及收款计划（2026）'!$A:$A&amp;'[5]产值及收款计划（2026）'!$B:$B,'[5]产值及收款计划（2026）'!DF:DF)</f>
        <v>0</v>
      </c>
      <c r="DK376" s="235" cm="1">
        <f t="array" ref="DK376">_xlfn.XLOOKUP($A376&amp;$B376,'[5]产值及收款计划（2026）'!$A:$A&amp;'[5]产值及收款计划（2026）'!$B:$B,'[5]产值及收款计划（2026）'!DG:DG)</f>
        <v>0</v>
      </c>
      <c r="DL376" s="235" cm="1">
        <f t="array" ref="DL376">_xlfn.XLOOKUP($A376&amp;$B376,'[5]产值及收款计划（2026）'!$A:$A&amp;'[5]产值及收款计划（2026）'!$B:$B,'[5]产值及收款计划（2026）'!DH:DH)</f>
        <v>0</v>
      </c>
      <c r="DM376" s="235" cm="1">
        <f t="array" ref="DM376">_xlfn.XLOOKUP($A376&amp;$B376,'[5]产值及收款计划（2026）'!$A:$A&amp;'[5]产值及收款计划（2026）'!$B:$B,'[5]产值及收款计划（2026）'!DI:DI)</f>
        <v>0</v>
      </c>
      <c r="DN376" s="235" cm="1">
        <f t="array" ref="DN376">_xlfn.XLOOKUP($A376&amp;$B376,'[5]产值及收款计划（2026）'!$A:$A&amp;'[5]产值及收款计划（2026）'!$B:$B,'[5]产值及收款计划（2026）'!DJ:DJ)</f>
        <v>0</v>
      </c>
      <c r="DO376" s="235" cm="1">
        <f t="array" ref="DO376">_xlfn.XLOOKUP($A376&amp;$B376,'[5]产值及收款计划（2026）'!$A:$A&amp;'[5]产值及收款计划（2026）'!$B:$B,'[5]产值及收款计划（2026）'!DK:DK)</f>
        <v>0</v>
      </c>
      <c r="DP376" s="235" cm="1">
        <f t="array" ref="DP376">_xlfn.XLOOKUP($A376&amp;$B376,'[5]产值及收款计划（2026）'!$A:$A&amp;'[5]产值及收款计划（2026）'!$B:$B,'[5]产值及收款计划（2026）'!DL:DL)</f>
        <v>0</v>
      </c>
      <c r="DQ376" s="243"/>
      <c r="DR376" s="229"/>
    </row>
    <row r="377" ht="20.25" spans="1:122">
      <c r="A377" s="233">
        <f t="shared" si="23"/>
        <v>12</v>
      </c>
      <c r="B377" s="233" t="s">
        <v>29</v>
      </c>
      <c r="C377" s="234" t="str" cm="1">
        <f t="array" ref="C377">_xlfn.XLOOKUP($A377&amp;$B377,'[5]产值及收款计划（2026）'!$A:$A&amp;'[5]产值及收款计划（2026）'!$B:$B,'[5]产值及收款计划（2026）'!C:C)</f>
        <v>SJHT2019031800028</v>
      </c>
      <c r="D377" s="234" t="str" cm="1">
        <f t="array" ref="D377">_xlfn.XLOOKUP($A377&amp;$B377,'[5]产值及收款计划（2026）'!$A:$A&amp;'[5]产值及收款计划（2026）'!$B:$B,'[5]产值及收款计划（2026）'!D:D)</f>
        <v>南通市地铁一号线龙门吊智慧监测设备采购合同 （中铁隧道）</v>
      </c>
      <c r="E377" s="235" cm="1">
        <f t="array" ref="E377">_xlfn.XLOOKUP($A377&amp;$B377,'[5]产值及收款计划（2026）'!$A:$A&amp;'[5]产值及收款计划（2026）'!$B:$B,'[5]产值及收款计划（2026）'!E:E)</f>
        <v>21.2</v>
      </c>
      <c r="F377" s="235" cm="1">
        <f t="array" ref="F377">_xlfn.XLOOKUP($A377&amp;$B377,'[5]产值及收款计划（2026）'!$A:$A&amp;'[5]产值及收款计划（2026）'!$B:$B,'[5]产值及收款计划（2026）'!F:F)</f>
        <v>21.2</v>
      </c>
      <c r="G377" s="235" t="e" cm="1">
        <f t="array" ref="G377">_xlfn.XLOOKUP($A377&amp;$B377,'[5]产值及收款计划（2026）'!$A:$A&amp;'[5]产值及收款计划（2026）'!$B:$B,'[5]产值及收款计划（2026）'!G:G)</f>
        <v>#REF!</v>
      </c>
      <c r="H377" s="235" cm="1">
        <f t="array" ref="H377">_xlfn.XLOOKUP($A377&amp;$B377,'[5]产值及收款计划（2026）'!$A:$A&amp;'[5]产值及收款计划（2026）'!$B:$B,'[5]产值及收款计划（2026）'!H:H)</f>
        <v>2</v>
      </c>
      <c r="I377" s="236" cm="1">
        <f t="array" ref="I377">_xlfn.XLOOKUP($A377&amp;$B377,'[5]产值及收款计划（2026）'!$A:$A&amp;'[5]产值及收款计划（2026）'!$B:$B,'[5]产值及收款计划（2026）'!I:I)</f>
        <v>0.0943396226415094</v>
      </c>
      <c r="J377" s="235" cm="1">
        <f t="array" ref="J377">_xlfn.XLOOKUP($A377&amp;$B377,'[5]产值及收款计划（2026）'!$A:$A&amp;'[5]产值及收款计划（2026）'!$B:$B,'[5]产值及收款计划（2026）'!J:J)</f>
        <v>0.13</v>
      </c>
      <c r="K377" s="235" t="e" cm="1">
        <f t="array" ref="K377">_xlfn.XLOOKUP($A377&amp;$B377,'[5]产值及收款计划（2026）'!$A:$A&amp;'[5]产值及收款计划（2026）'!$B:$B,'[5]产值及收款计划（2026）'!K:K)</f>
        <v>#REF!</v>
      </c>
      <c r="L377" s="235" t="e" cm="1">
        <f t="array" ref="L377">_xlfn.XLOOKUP($A377&amp;$B377,'[5]产值及收款计划（2026）'!$A:$A&amp;'[5]产值及收款计划（2026）'!$B:$B,'[5]产值及收款计划（2026）'!L:L)</f>
        <v>#REF!</v>
      </c>
      <c r="M377" s="235" t="str" cm="1">
        <f t="array" ref="M377">_xlfn.XLOOKUP($A377&amp;$B377,'[5]产值及收款计划（2026）'!$A:$A&amp;'[5]产值及收款计划（2026）'!$B:$B,'[5]产值及收款计划（2026）'!M:M)</f>
        <v>主导</v>
      </c>
      <c r="N377" s="235" cm="1">
        <f t="array" ref="N377">_xlfn.XLOOKUP($A377&amp;$B377,'[5]产值及收款计划（2026）'!$A:$A&amp;'[5]产值及收款计划（2026）'!$B:$B,'[5]产值及收款计划（2026）'!N:N)</f>
        <v>0</v>
      </c>
      <c r="O377" s="235" t="str" cm="1">
        <f t="array" ref="O377">_xlfn.XLOOKUP($A377&amp;$B377,'[5]产值及收款计划（2026）'!$A:$A&amp;'[5]产值及收款计划（2026）'!$B:$B,'[5]产值及收款计划（2026）'!O:O)</f>
        <v>明艳丽</v>
      </c>
      <c r="P377" s="234" t="str" cm="1">
        <f t="array" ref="P377">_xlfn.XLOOKUP($A377&amp;$B377,'[5]产值及收款计划（2026）'!$A:$A&amp;'[5]产值及收款计划（2026）'!$B:$B,'[5]产值及收款计划（2026）'!P:P)</f>
        <v>过往已完结</v>
      </c>
      <c r="Q377" s="235" t="e" cm="1">
        <f t="array" ref="Q377">_xlfn.XLOOKUP($A377&amp;$B377,'[5]产值及收款计划（2026）'!$A:$A&amp;'[5]产值及收款计划（2026）'!$B:$B,'[5]产值及收款计划（2026）'!Q:Q)</f>
        <v>#REF!</v>
      </c>
      <c r="R377" s="235" t="e" cm="1">
        <f t="array" ref="R377">_xlfn.XLOOKUP($A377&amp;$B377,'[5]产值及收款计划（2026）'!$A:$A&amp;'[5]产值及收款计划（2026）'!$B:$B,'[5]产值及收款计划（2026）'!R:R)</f>
        <v>#REF!</v>
      </c>
      <c r="S377" s="235" t="e" cm="1">
        <f t="array" ref="S377">_xlfn.XLOOKUP($A377&amp;$B377,'[5]产值及收款计划（2026）'!$A:$A&amp;'[5]产值及收款计划（2026）'!$B:$B,'[5]产值及收款计划（2026）'!S:S)</f>
        <v>#REF!</v>
      </c>
      <c r="T377" s="235" cm="1">
        <f t="array" ref="T377">_xlfn.XLOOKUP($A377&amp;$B377,'[5]产值及收款计划（2026）'!$A:$A&amp;'[5]产值及收款计划（2026）'!$B:$B,'[5]产值及收款计划（2026）'!T:T)</f>
        <v>21.2</v>
      </c>
      <c r="U377" s="235" cm="1">
        <f t="array" ref="U377">_xlfn.XLOOKUP($A377&amp;$B377,'[5]产值及收款计划（2026）'!$A:$A&amp;'[5]产值及收款计划（2026）'!$B:$B,'[5]产值及收款计划（2026）'!U:U)</f>
        <v>0</v>
      </c>
      <c r="V377" s="235" cm="1">
        <f t="array" ref="V377">_xlfn.XLOOKUP($A377&amp;$B377,'[5]产值及收款计划（2026）'!$A:$A&amp;'[5]产值及收款计划（2026）'!$B:$B,'[5]产值及收款计划（2026）'!V:V)</f>
        <v>0</v>
      </c>
      <c r="W377" s="235" t="e" cm="1">
        <f t="array" ref="W377">_xlfn.XLOOKUP($A377&amp;$B377,'[5]产值及收款计划（2026）'!$A:$A&amp;'[5]产值及收款计划（2026）'!$B:$B,'[5]产值及收款计划（2026）'!W:W)</f>
        <v>#REF!</v>
      </c>
      <c r="X377" s="235" t="e" cm="1">
        <f t="array" ref="X377">_xlfn.XLOOKUP($A377&amp;$B377,'[5]产值及收款计划（2026）'!$A:$A&amp;'[5]产值及收款计划（2026）'!$B:$B,'[5]产值及收款计划（2026）'!X:X)</f>
        <v>#REF!</v>
      </c>
      <c r="Y377" s="235" t="e" cm="1">
        <f t="array" ref="Y377">_xlfn.XLOOKUP($A377&amp;$B377,'[5]产值及收款计划（2026）'!$A:$A&amp;'[5]产值及收款计划（2026）'!$B:$B,'[5]产值及收款计划（2026）'!Y:Y)</f>
        <v>#REF!</v>
      </c>
      <c r="Z377" s="235" t="e" cm="1">
        <f t="array" ref="Z377">_xlfn.XLOOKUP($A377&amp;$B377,'[5]产值及收款计划（2026）'!$A:$A&amp;'[5]产值及收款计划（2026）'!$B:$B,'[5]产值及收款计划（2026）'!Z:Z)</f>
        <v>#REF!</v>
      </c>
      <c r="AA377" s="235" cm="1">
        <f t="array" ref="AA377">_xlfn.XLOOKUP($A377&amp;$B377,'[5]产值及收款计划（2026）'!$A:$A&amp;'[5]产值及收款计划（2026）'!$B:$B,'[5]产值及收款计划（2026）'!AA:AA)</f>
        <v>0</v>
      </c>
      <c r="AB377" s="235" cm="1">
        <f t="array" ref="AB377">_xlfn.XLOOKUP($A377&amp;$B377,'[5]产值及收款计划（2026）'!$A:$A&amp;'[5]产值及收款计划（2026）'!$B:$B,'[5]产值及收款计划（2026）'!AB:AB)</f>
        <v>0</v>
      </c>
      <c r="AC377" s="235" cm="1">
        <f t="array" ref="AC377">_xlfn.XLOOKUP($A377&amp;$B377,'[5]产值及收款计划（2026）'!$A:$A&amp;'[5]产值及收款计划（2026）'!$B:$B,'[5]产值及收款计划（2026）'!AC:AC)</f>
        <v>0</v>
      </c>
      <c r="AD377" s="235" cm="1">
        <f t="array" ref="AD377">_xlfn.XLOOKUP($A377&amp;$B377,'[5]产值及收款计划（2026）'!$A:$A&amp;'[5]产值及收款计划（2026）'!$B:$B,'[5]产值及收款计划（2026）'!AD:AD)</f>
        <v>0</v>
      </c>
      <c r="AE377" s="235" cm="1">
        <f t="array" ref="AE377">_xlfn.XLOOKUP($A377&amp;$B377,'[5]产值及收款计划（2026）'!$A:$A&amp;'[5]产值及收款计划（2026）'!$B:$B,'[5]产值及收款计划（2026）'!AE:AE)</f>
        <v>0</v>
      </c>
      <c r="AF377" s="235" cm="1">
        <f t="array" ref="AF377">_xlfn.XLOOKUP($A377&amp;$B377,'[5]产值及收款计划（2026）'!$A:$A&amp;'[5]产值及收款计划（2026）'!$B:$B,'[5]产值及收款计划（2026）'!AF:AF)</f>
        <v>0</v>
      </c>
      <c r="AG377" s="235" cm="1">
        <f t="array" ref="AG377">_xlfn.XLOOKUP($A377&amp;$B377,'[5]产值及收款计划（2026）'!$A:$A&amp;'[5]产值及收款计划（2026）'!$B:$B,'[5]产值及收款计划（2026）'!AG:AG)</f>
        <v>0</v>
      </c>
      <c r="AH377" s="235" cm="1">
        <f t="array" ref="AH377">_xlfn.XLOOKUP($A377&amp;$B377,'[5]产值及收款计划（2026）'!$A:$A&amp;'[5]产值及收款计划（2026）'!$B:$B,'[5]产值及收款计划（2026）'!AH:AH)</f>
        <v>0</v>
      </c>
      <c r="AI377" s="235" cm="1">
        <f t="array" ref="AI377">_xlfn.XLOOKUP($A377&amp;$B377,'[5]产值及收款计划（2026）'!$A:$A&amp;'[5]产值及收款计划（2026）'!$B:$B,'[5]产值及收款计划（2026）'!AI:AI)</f>
        <v>0</v>
      </c>
      <c r="AJ377" s="235" cm="1">
        <f t="array" ref="AJ377">_xlfn.XLOOKUP($A377&amp;$B377,'[5]产值及收款计划（2026）'!$A:$A&amp;'[5]产值及收款计划（2026）'!$B:$B,'[5]产值及收款计划（2026）'!AJ:AJ)</f>
        <v>0</v>
      </c>
      <c r="AK377" s="235" cm="1">
        <f t="array" ref="AK377">_xlfn.XLOOKUP($A377&amp;$B377,'[5]产值及收款计划（2026）'!$A:$A&amp;'[5]产值及收款计划（2026）'!$B:$B,'[5]产值及收款计划（2026）'!AK:AK)</f>
        <v>0</v>
      </c>
      <c r="AL377" s="235" cm="1">
        <f t="array" ref="AL377">_xlfn.XLOOKUP($A377&amp;$B377,'[5]产值及收款计划（2026）'!$A:$A&amp;'[5]产值及收款计划（2026）'!$B:$B,'[5]产值及收款计划（2026）'!AL:AL)</f>
        <v>0</v>
      </c>
      <c r="AM377" s="242" cm="1">
        <f t="array" ref="AM377">_xlfn.LET(_xlpm.勾选月份状态数组,TRANSPOSE('PPT(12-15页）-TOP10'!$A$3:$A$14),_xlpm.选择数据区,IF('PPT(12-15页）-TOP10'!$E$3="收款",$BA377:$BL377,$AA377:$AL377),SUM(_xlfn._xlws.FILTER(_xlpm.选择数据区,_xlpm.勾选月份状态数组,"")))</f>
        <v>0</v>
      </c>
      <c r="AN377" s="235" t="e">
        <f>_xlfn.XLOOKUP($C377,应收未收表!$T:$T,应收未收表!AA:AA)</f>
        <v>#N/A</v>
      </c>
      <c r="AO377" s="235" t="e">
        <f>_xlfn.XLOOKUP($C377,应收未收表!$T:$T,应收未收表!AB:AB)</f>
        <v>#N/A</v>
      </c>
      <c r="AP377" s="235" t="e">
        <f>_xlfn.XLOOKUP($C377,应收未收表!$T:$T,应收未收表!AC:AC)</f>
        <v>#N/A</v>
      </c>
      <c r="AQ377" s="235" t="e">
        <f>_xlfn.XLOOKUP($C377,应收未收表!$T:$T,应收未收表!AE:AE)</f>
        <v>#N/A</v>
      </c>
      <c r="AR377" s="235" t="e">
        <f>_xlfn.XLOOKUP($C377,应收未收表!$T:$T,应收未收表!AF:AF)</f>
        <v>#N/A</v>
      </c>
      <c r="AS377" s="235" t="e" cm="1">
        <f t="array" ref="AS377">_xlfn.XLOOKUP($A377&amp;$B377,'[5]产值及收款计划（2026）'!$A:$A&amp;'[5]产值及收款计划（2026）'!$B:$B,'[5]产值及收款计划（2026）'!AS:AS)</f>
        <v>#REF!</v>
      </c>
      <c r="AT377" s="235" t="e" cm="1">
        <f t="array" ref="AT377">_xlfn.XLOOKUP($A377&amp;$B377,'[5]产值及收款计划（2026）'!$A:$A&amp;'[5]产值及收款计划（2026）'!$B:$B,'[5]产值及收款计划（2026）'!AT:AT)</f>
        <v>#REF!</v>
      </c>
      <c r="AU377" s="235" t="e" cm="1">
        <f t="array" ref="AU377">_xlfn.XLOOKUP($A377&amp;$B377,'[5]产值及收款计划（2026）'!$A:$A&amp;'[5]产值及收款计划（2026）'!$B:$B,'[5]产值及收款计划（2026）'!AU:AU)</f>
        <v>#REF!</v>
      </c>
      <c r="AV377" s="235" t="e" cm="1">
        <f t="array" ref="AV377">_xlfn.XLOOKUP($A377&amp;$B377,'[5]产值及收款计划（2026）'!$A:$A&amp;'[5]产值及收款计划（2026）'!$B:$B,'[5]产值及收款计划（2026）'!AV:AV)</f>
        <v>#REF!</v>
      </c>
      <c r="AW377" s="235" cm="1">
        <f t="array" ref="AW377">_xlfn.XLOOKUP($A377&amp;$B377,'[5]产值及收款计划（2026）'!$A:$A&amp;'[5]产值及收款计划（2026）'!$B:$B,'[5]产值及收款计划（2026）'!AW:AW)</f>
        <v>10.5</v>
      </c>
      <c r="AX377" s="235" cm="1">
        <f t="array" ref="AX377">_xlfn.XLOOKUP($A377&amp;$B377,'[5]产值及收款计划（2026）'!$A:$A&amp;'[5]产值及收款计划（2026）'!$B:$B,'[5]产值及收款计划（2026）'!AX:AX)</f>
        <v>0.86</v>
      </c>
      <c r="AY377" s="235" cm="1">
        <f t="array" ref="AY377">_xlfn.XLOOKUP($A377&amp;$B377,'[5]产值及收款计划（2026）'!$A:$A&amp;'[5]产值及收款计划（2026）'!$B:$B,'[5]产值及收款计划（2026）'!AY:AY)</f>
        <v>9.84</v>
      </c>
      <c r="AZ377" s="235" cm="1">
        <f t="array" ref="AZ377">_xlfn.XLOOKUP($A377&amp;$B377,'[5]产值及收款计划（2026）'!$A:$A&amp;'[5]产值及收款计划（2026）'!$B:$B,'[5]产值及收款计划（2026）'!AZ:AZ)</f>
        <v>9.84</v>
      </c>
      <c r="BA377" s="235" t="e" cm="1">
        <f t="array" ref="BA377">_xlfn.XLOOKUP($A377&amp;$B377,'[5]产值及收款计划（2026）'!$A:$A&amp;'[5]产值及收款计划（2026）'!$B:$B,'[5]产值及收款计划（2026）'!BA:BA)</f>
        <v>#REF!</v>
      </c>
      <c r="BB377" s="235" t="e" cm="1">
        <f t="array" ref="BB377">_xlfn.XLOOKUP($A377&amp;$B377,'[5]产值及收款计划（2026）'!$A:$A&amp;'[5]产值及收款计划（2026）'!$B:$B,'[5]产值及收款计划（2026）'!BB:BB)</f>
        <v>#REF!</v>
      </c>
      <c r="BC377" s="235" t="e" cm="1">
        <f t="array" ref="BC377">_xlfn.XLOOKUP($A377&amp;$B377,'[5]产值及收款计划（2026）'!$A:$A&amp;'[5]产值及收款计划（2026）'!$B:$B,'[5]产值及收款计划（2026）'!BC:BC)</f>
        <v>#REF!</v>
      </c>
      <c r="BD377" s="235" t="e" cm="1">
        <f t="array" ref="BD377">_xlfn.XLOOKUP($A377&amp;$B377,'[5]产值及收款计划（2026）'!$A:$A&amp;'[5]产值及收款计划（2026）'!$B:$B,'[5]产值及收款计划（2026）'!BD:BD)</f>
        <v>#REF!</v>
      </c>
      <c r="BE377" s="235" t="e" cm="1">
        <f t="array" ref="BE377">_xlfn.XLOOKUP($A377&amp;$B377,'[5]产值及收款计划（2026）'!$A:$A&amp;'[5]产值及收款计划（2026）'!$B:$B,'[5]产值及收款计划（2026）'!BE:BE)</f>
        <v>#REF!</v>
      </c>
      <c r="BF377" s="235" t="e" cm="1">
        <f t="array" ref="BF377">_xlfn.XLOOKUP($A377&amp;$B377,'[5]产值及收款计划（2026）'!$A:$A&amp;'[5]产值及收款计划（2026）'!$B:$B,'[5]产值及收款计划（2026）'!BF:BF)</f>
        <v>#REF!</v>
      </c>
      <c r="BG377" s="235" t="e" cm="1">
        <f t="array" ref="BG377">_xlfn.XLOOKUP($A377&amp;$B377,'[5]产值及收款计划（2026）'!$A:$A&amp;'[5]产值及收款计划（2026）'!$B:$B,'[5]产值及收款计划（2026）'!BG:BG)</f>
        <v>#REF!</v>
      </c>
      <c r="BH377" s="235" t="e" cm="1">
        <f t="array" ref="BH377">_xlfn.XLOOKUP($A377&amp;$B377,'[5]产值及收款计划（2026）'!$A:$A&amp;'[5]产值及收款计划（2026）'!$B:$B,'[5]产值及收款计划（2026）'!BH:BH)</f>
        <v>#REF!</v>
      </c>
      <c r="BI377" s="235" t="e" cm="1">
        <f t="array" ref="BI377">_xlfn.XLOOKUP($A377&amp;$B377,'[5]产值及收款计划（2026）'!$A:$A&amp;'[5]产值及收款计划（2026）'!$B:$B,'[5]产值及收款计划（2026）'!BI:BI)</f>
        <v>#REF!</v>
      </c>
      <c r="BJ377" s="235" t="e" cm="1">
        <f t="array" ref="BJ377">_xlfn.XLOOKUP($A377&amp;$B377,'[5]产值及收款计划（2026）'!$A:$A&amp;'[5]产值及收款计划（2026）'!$B:$B,'[5]产值及收款计划（2026）'!BJ:BJ)</f>
        <v>#REF!</v>
      </c>
      <c r="BK377" s="235" t="e" cm="1">
        <f t="array" ref="BK377">_xlfn.XLOOKUP($A377&amp;$B377,'[5]产值及收款计划（2026）'!$A:$A&amp;'[5]产值及收款计划（2026）'!$B:$B,'[5]产值及收款计划（2026）'!BK:BK)</f>
        <v>#REF!</v>
      </c>
      <c r="BL377" s="235" t="e" cm="1">
        <f t="array" ref="BL377">_xlfn.XLOOKUP($A377&amp;$B377,'[5]产值及收款计划（2026）'!$A:$A&amp;'[5]产值及收款计划（2026）'!$B:$B,'[5]产值及收款计划（2026）'!BL:BL)</f>
        <v>#REF!</v>
      </c>
      <c r="BM377" s="235"/>
      <c r="BN377" s="235"/>
      <c r="BO377" s="235"/>
      <c r="BP377" s="235"/>
      <c r="BQ377" s="235" t="e">
        <f>_xlfn.XLOOKUP($C377,应收未收表!$AJ:$AJ,应收未收表!AK:AK)</f>
        <v>#N/A</v>
      </c>
      <c r="BR377" s="235" t="e">
        <f>_xlfn.XLOOKUP($C377,应收未收表!$AJ:$AJ,应收未收表!AL:AL)</f>
        <v>#N/A</v>
      </c>
      <c r="BS377" s="235" t="e">
        <f>_xlfn.XLOOKUP($C377,应收未收表!$AJ:$AJ,应收未收表!AM:AM)</f>
        <v>#N/A</v>
      </c>
      <c r="BT377" s="235" t="e">
        <f>_xlfn.XLOOKUP($C377,应收未收表!$AJ:$AJ,应收未收表!AN:AN)</f>
        <v>#N/A</v>
      </c>
      <c r="BU377" s="234" t="str" cm="1">
        <f t="array" ref="BU377">_xlfn.XLOOKUP($A377&amp;$B377,'[5]产值及收款计划（2026）'!$A:$A&amp;'[5]产值及收款计划（2026）'!$B:$B,'[5]产值及收款计划（2026）'!BQ:BQ)</f>
        <v>南通思迈通信息科技有限公司</v>
      </c>
      <c r="BV377" s="235" t="e" cm="1">
        <f t="array" ref="BV377">_xlfn.XLOOKUP($A377&amp;$B377,'[5]产值及收款计划（2026）'!$A:$A&amp;'[5]产值及收款计划（2026）'!$B:$B,'[5]产值及收款计划（2026）'!BR:BR)</f>
        <v>#REF!</v>
      </c>
      <c r="CE377" s="235" cm="1">
        <f t="array" ref="CE377">_xlfn.XLOOKUP($A377&amp;$B377,'[5]产值及收款计划（2026）'!$A:$A&amp;'[5]产值及收款计划（2026）'!$B:$B,'[5]产值及收款计划（2026）'!CA:CA)</f>
        <v>0</v>
      </c>
      <c r="CF377" s="235" cm="1">
        <f t="array" ref="CF377">_xlfn.XLOOKUP($A377&amp;$B377,'[5]产值及收款计划（2026）'!$A:$A&amp;'[5]产值及收款计划（2026）'!$B:$B,'[5]产值及收款计划（2026）'!CB:CB)</f>
        <v>0</v>
      </c>
      <c r="CG377" s="235" cm="1">
        <f t="array" ref="CG377">_xlfn.XLOOKUP($A377&amp;$B377,'[5]产值及收款计划（2026）'!$A:$A&amp;'[5]产值及收款计划（2026）'!$B:$B,'[5]产值及收款计划（2026）'!CC:CC)</f>
        <v>0</v>
      </c>
      <c r="CH377" s="235" cm="1">
        <f t="array" ref="CH377">_xlfn.XLOOKUP($A377&amp;$B377,'[5]产值及收款计划（2026）'!$A:$A&amp;'[5]产值及收款计划（2026）'!$B:$B,'[5]产值及收款计划（2026）'!CD:CD)</f>
        <v>0</v>
      </c>
      <c r="CI377" s="235" cm="1">
        <f t="array" ref="CI377">_xlfn.XLOOKUP($A377&amp;$B377,'[5]产值及收款计划（2026）'!$A:$A&amp;'[5]产值及收款计划（2026）'!$B:$B,'[5]产值及收款计划（2026）'!CE:CE)</f>
        <v>0</v>
      </c>
      <c r="CJ377" s="235" cm="1">
        <f t="array" ref="CJ377">_xlfn.XLOOKUP($A377&amp;$B377,'[5]产值及收款计划（2026）'!$A:$A&amp;'[5]产值及收款计划（2026）'!$B:$B,'[5]产值及收款计划（2026）'!CF:CF)</f>
        <v>0</v>
      </c>
      <c r="CK377" s="235" cm="1">
        <f t="array" ref="CK377">_xlfn.XLOOKUP($A377&amp;$B377,'[5]产值及收款计划（2026）'!$A:$A&amp;'[5]产值及收款计划（2026）'!$B:$B,'[5]产值及收款计划（2026）'!CG:CG)</f>
        <v>0</v>
      </c>
      <c r="CL377" s="235" cm="1">
        <f t="array" ref="CL377">_xlfn.XLOOKUP($A377&amp;$B377,'[5]产值及收款计划（2026）'!$A:$A&amp;'[5]产值及收款计划（2026）'!$B:$B,'[5]产值及收款计划（2026）'!CH:CH)</f>
        <v>0</v>
      </c>
      <c r="CM377" s="235" cm="1">
        <f t="array" ref="CM377">_xlfn.XLOOKUP($A377&amp;$B377,'[5]产值及收款计划（2026）'!$A:$A&amp;'[5]产值及收款计划（2026）'!$B:$B,'[5]产值及收款计划（2026）'!CI:CI)</f>
        <v>0</v>
      </c>
      <c r="CN377" s="235" cm="1">
        <f t="array" ref="CN377">_xlfn.XLOOKUP($A377&amp;$B377,'[5]产值及收款计划（2026）'!$A:$A&amp;'[5]产值及收款计划（2026）'!$B:$B,'[5]产值及收款计划（2026）'!CJ:CJ)</f>
        <v>0</v>
      </c>
      <c r="CO377" s="235" cm="1">
        <f t="array" ref="CO377">_xlfn.XLOOKUP($A377&amp;$B377,'[5]产值及收款计划（2026）'!$A:$A&amp;'[5]产值及收款计划（2026）'!$B:$B,'[5]产值及收款计划（2026）'!CK:CK)</f>
        <v>0</v>
      </c>
      <c r="CP377" s="235" cm="1">
        <f t="array" ref="CP377">_xlfn.XLOOKUP($A377&amp;$B377,'[5]产值及收款计划（2026）'!$A:$A&amp;'[5]产值及收款计划（2026）'!$B:$B,'[5]产值及收款计划（2026）'!CL:CL)</f>
        <v>0</v>
      </c>
      <c r="DE377" s="235" cm="1">
        <f t="array" ref="DE377">_xlfn.XLOOKUP($A377&amp;$B377,'[5]产值及收款计划（2026）'!$A:$A&amp;'[5]产值及收款计划（2026）'!$B:$B,'[5]产值及收款计划（2026）'!DA:DA)</f>
        <v>0</v>
      </c>
      <c r="DF377" s="235" cm="1">
        <f t="array" ref="DF377">_xlfn.XLOOKUP($A377&amp;$B377,'[5]产值及收款计划（2026）'!$A:$A&amp;'[5]产值及收款计划（2026）'!$B:$B,'[5]产值及收款计划（2026）'!DB:DB)</f>
        <v>0.86</v>
      </c>
      <c r="DG377" s="235" cm="1">
        <f t="array" ref="DG377">_xlfn.XLOOKUP($A377&amp;$B377,'[5]产值及收款计划（2026）'!$A:$A&amp;'[5]产值及收款计划（2026）'!$B:$B,'[5]产值及收款计划（2026）'!DC:DC)</f>
        <v>0</v>
      </c>
      <c r="DH377" s="235" cm="1">
        <f t="array" ref="DH377">_xlfn.XLOOKUP($A377&amp;$B377,'[5]产值及收款计划（2026）'!$A:$A&amp;'[5]产值及收款计划（2026）'!$B:$B,'[5]产值及收款计划（2026）'!DD:DD)</f>
        <v>0</v>
      </c>
      <c r="DI377" s="235" cm="1">
        <f t="array" ref="DI377">_xlfn.XLOOKUP($A377&amp;$B377,'[5]产值及收款计划（2026）'!$A:$A&amp;'[5]产值及收款计划（2026）'!$B:$B,'[5]产值及收款计划（2026）'!DE:DE)</f>
        <v>0</v>
      </c>
      <c r="DJ377" s="235" cm="1">
        <f t="array" ref="DJ377">_xlfn.XLOOKUP($A377&amp;$B377,'[5]产值及收款计划（2026）'!$A:$A&amp;'[5]产值及收款计划（2026）'!$B:$B,'[5]产值及收款计划（2026）'!DF:DF)</f>
        <v>0</v>
      </c>
      <c r="DK377" s="235" cm="1">
        <f t="array" ref="DK377">_xlfn.XLOOKUP($A377&amp;$B377,'[5]产值及收款计划（2026）'!$A:$A&amp;'[5]产值及收款计划（2026）'!$B:$B,'[5]产值及收款计划（2026）'!DG:DG)</f>
        <v>0</v>
      </c>
      <c r="DL377" s="235" cm="1">
        <f t="array" ref="DL377">_xlfn.XLOOKUP($A377&amp;$B377,'[5]产值及收款计划（2026）'!$A:$A&amp;'[5]产值及收款计划（2026）'!$B:$B,'[5]产值及收款计划（2026）'!DH:DH)</f>
        <v>0</v>
      </c>
      <c r="DM377" s="235" cm="1">
        <f t="array" ref="DM377">_xlfn.XLOOKUP($A377&amp;$B377,'[5]产值及收款计划（2026）'!$A:$A&amp;'[5]产值及收款计划（2026）'!$B:$B,'[5]产值及收款计划（2026）'!DI:DI)</f>
        <v>0</v>
      </c>
      <c r="DN377" s="235" cm="1">
        <f t="array" ref="DN377">_xlfn.XLOOKUP($A377&amp;$B377,'[5]产值及收款计划（2026）'!$A:$A&amp;'[5]产值及收款计划（2026）'!$B:$B,'[5]产值及收款计划（2026）'!DJ:DJ)</f>
        <v>0</v>
      </c>
      <c r="DO377" s="235" cm="1">
        <f t="array" ref="DO377">_xlfn.XLOOKUP($A377&amp;$B377,'[5]产值及收款计划（2026）'!$A:$A&amp;'[5]产值及收款计划（2026）'!$B:$B,'[5]产值及收款计划（2026）'!DK:DK)</f>
        <v>0</v>
      </c>
      <c r="DP377" s="235" cm="1">
        <f t="array" ref="DP377">_xlfn.XLOOKUP($A377&amp;$B377,'[5]产值及收款计划（2026）'!$A:$A&amp;'[5]产值及收款计划（2026）'!$B:$B,'[5]产值及收款计划（2026）'!DL:DL)</f>
        <v>0</v>
      </c>
      <c r="DQ377" s="243"/>
      <c r="DR377" s="229"/>
    </row>
    <row r="378" ht="20.25" spans="1:122">
      <c r="A378" s="233">
        <f t="shared" si="23"/>
        <v>13</v>
      </c>
      <c r="B378" s="233" t="s">
        <v>29</v>
      </c>
      <c r="C378" s="234" t="str" cm="1">
        <f t="array" ref="C378">_xlfn.XLOOKUP($A378&amp;$B378,'[5]产值及收款计划（2026）'!$A:$A&amp;'[5]产值及收款计划（2026）'!$B:$B,'[5]产值及收款计划（2026）'!C:C)</f>
        <v>ZHT2020061500027</v>
      </c>
      <c r="D378" s="234" t="str" cm="1">
        <f t="array" ref="D378">_xlfn.XLOOKUP($A378&amp;$B378,'[5]产值及收款计划（2026）'!$A:$A&amp;'[5]产值及收款计划（2026）'!$B:$B,'[5]产值及收款计划（2026）'!D:D)</f>
        <v>深圳前海T102－0346宗地项目智慧工地工程</v>
      </c>
      <c r="E378" s="235" cm="1">
        <f t="array" ref="E378">_xlfn.XLOOKUP($A378&amp;$B378,'[5]产值及收款计划（2026）'!$A:$A&amp;'[5]产值及收款计划（2026）'!$B:$B,'[5]产值及收款计划（2026）'!E:E)</f>
        <v>13.685</v>
      </c>
      <c r="F378" s="235" cm="1">
        <f t="array" ref="F378">_xlfn.XLOOKUP($A378&amp;$B378,'[5]产值及收款计划（2026）'!$A:$A&amp;'[5]产值及收款计划（2026）'!$B:$B,'[5]产值及收款计划（2026）'!F:F)</f>
        <v>13.685</v>
      </c>
      <c r="G378" s="235" t="e" cm="1">
        <f t="array" ref="G378">_xlfn.XLOOKUP($A378&amp;$B378,'[5]产值及收款计划（2026）'!$A:$A&amp;'[5]产值及收款计划（2026）'!$B:$B,'[5]产值及收款计划（2026）'!G:G)</f>
        <v>#REF!</v>
      </c>
      <c r="H378" s="235" cm="1">
        <f t="array" ref="H378">_xlfn.XLOOKUP($A378&amp;$B378,'[5]产值及收款计划（2026）'!$A:$A&amp;'[5]产值及收款计划（2026）'!$B:$B,'[5]产值及收款计划（2026）'!H:H)</f>
        <v>-0.382</v>
      </c>
      <c r="I378" s="236" cm="1">
        <f t="array" ref="I378">_xlfn.XLOOKUP($A378&amp;$B378,'[5]产值及收款计划（2026）'!$A:$A&amp;'[5]产值及收款计划（2026）'!$B:$B,'[5]产值及收款计划（2026）'!I:I)</f>
        <v>-0.0279137742053343</v>
      </c>
      <c r="J378" s="235" cm="1">
        <f t="array" ref="J378">_xlfn.XLOOKUP($A378&amp;$B378,'[5]产值及收款计划（2026）'!$A:$A&amp;'[5]产值及收款计划（2026）'!$B:$B,'[5]产值及收款计划（2026）'!J:J)</f>
        <v>0.06</v>
      </c>
      <c r="K378" s="235" t="e" cm="1">
        <f t="array" ref="K378">_xlfn.XLOOKUP($A378&amp;$B378,'[5]产值及收款计划（2026）'!$A:$A&amp;'[5]产值及收款计划（2026）'!$B:$B,'[5]产值及收款计划（2026）'!K:K)</f>
        <v>#REF!</v>
      </c>
      <c r="L378" s="235" t="e" cm="1">
        <f t="array" ref="L378">_xlfn.XLOOKUP($A378&amp;$B378,'[5]产值及收款计划（2026）'!$A:$A&amp;'[5]产值及收款计划（2026）'!$B:$B,'[5]产值及收款计划（2026）'!L:L)</f>
        <v>#REF!</v>
      </c>
      <c r="M378" s="235" t="str" cm="1">
        <f t="array" ref="M378">_xlfn.XLOOKUP($A378&amp;$B378,'[5]产值及收款计划（2026）'!$A:$A&amp;'[5]产值及收款计划（2026）'!$B:$B,'[5]产值及收款计划（2026）'!M:M)</f>
        <v>主导</v>
      </c>
      <c r="N378" s="235" cm="1">
        <f t="array" ref="N378">_xlfn.XLOOKUP($A378&amp;$B378,'[5]产值及收款计划（2026）'!$A:$A&amp;'[5]产值及收款计划（2026）'!$B:$B,'[5]产值及收款计划（2026）'!N:N)</f>
        <v>0</v>
      </c>
      <c r="O378" s="235" t="str" cm="1">
        <f t="array" ref="O378">_xlfn.XLOOKUP($A378&amp;$B378,'[5]产值及收款计划（2026）'!$A:$A&amp;'[5]产值及收款计划（2026）'!$B:$B,'[5]产值及收款计划（2026）'!O:O)</f>
        <v>明艳丽</v>
      </c>
      <c r="P378" s="234" t="str" cm="1">
        <f t="array" ref="P378">_xlfn.XLOOKUP($A378&amp;$B378,'[5]产值及收款计划（2026）'!$A:$A&amp;'[5]产值及收款计划（2026）'!$B:$B,'[5]产值及收款计划（2026）'!P:P)</f>
        <v>过往已完结</v>
      </c>
      <c r="Q378" s="235" t="e" cm="1">
        <f t="array" ref="Q378">_xlfn.XLOOKUP($A378&amp;$B378,'[5]产值及收款计划（2026）'!$A:$A&amp;'[5]产值及收款计划（2026）'!$B:$B,'[5]产值及收款计划（2026）'!Q:Q)</f>
        <v>#REF!</v>
      </c>
      <c r="R378" s="235" t="e" cm="1">
        <f t="array" ref="R378">_xlfn.XLOOKUP($A378&amp;$B378,'[5]产值及收款计划（2026）'!$A:$A&amp;'[5]产值及收款计划（2026）'!$B:$B,'[5]产值及收款计划（2026）'!R:R)</f>
        <v>#REF!</v>
      </c>
      <c r="S378" s="235" t="e" cm="1">
        <f t="array" ref="S378">_xlfn.XLOOKUP($A378&amp;$B378,'[5]产值及收款计划（2026）'!$A:$A&amp;'[5]产值及收款计划（2026）'!$B:$B,'[5]产值及收款计划（2026）'!S:S)</f>
        <v>#REF!</v>
      </c>
      <c r="T378" s="235" cm="1">
        <f t="array" ref="T378">_xlfn.XLOOKUP($A378&amp;$B378,'[5]产值及收款计划（2026）'!$A:$A&amp;'[5]产值及收款计划（2026）'!$B:$B,'[5]产值及收款计划（2026）'!T:T)</f>
        <v>13.685</v>
      </c>
      <c r="U378" s="235" cm="1">
        <f t="array" ref="U378">_xlfn.XLOOKUP($A378&amp;$B378,'[5]产值及收款计划（2026）'!$A:$A&amp;'[5]产值及收款计划（2026）'!$B:$B,'[5]产值及收款计划（2026）'!U:U)</f>
        <v>0</v>
      </c>
      <c r="V378" s="235" cm="1">
        <f t="array" ref="V378">_xlfn.XLOOKUP($A378&amp;$B378,'[5]产值及收款计划（2026）'!$A:$A&amp;'[5]产值及收款计划（2026）'!$B:$B,'[5]产值及收款计划（2026）'!V:V)</f>
        <v>0</v>
      </c>
      <c r="W378" s="235" t="e" cm="1">
        <f t="array" ref="W378">_xlfn.XLOOKUP($A378&amp;$B378,'[5]产值及收款计划（2026）'!$A:$A&amp;'[5]产值及收款计划（2026）'!$B:$B,'[5]产值及收款计划（2026）'!W:W)</f>
        <v>#REF!</v>
      </c>
      <c r="X378" s="235" t="e" cm="1">
        <f t="array" ref="X378">_xlfn.XLOOKUP($A378&amp;$B378,'[5]产值及收款计划（2026）'!$A:$A&amp;'[5]产值及收款计划（2026）'!$B:$B,'[5]产值及收款计划（2026）'!X:X)</f>
        <v>#REF!</v>
      </c>
      <c r="Y378" s="235" t="e" cm="1">
        <f t="array" ref="Y378">_xlfn.XLOOKUP($A378&amp;$B378,'[5]产值及收款计划（2026）'!$A:$A&amp;'[5]产值及收款计划（2026）'!$B:$B,'[5]产值及收款计划（2026）'!Y:Y)</f>
        <v>#REF!</v>
      </c>
      <c r="Z378" s="235" t="e" cm="1">
        <f t="array" ref="Z378">_xlfn.XLOOKUP($A378&amp;$B378,'[5]产值及收款计划（2026）'!$A:$A&amp;'[5]产值及收款计划（2026）'!$B:$B,'[5]产值及收款计划（2026）'!Z:Z)</f>
        <v>#REF!</v>
      </c>
      <c r="AA378" s="235" cm="1">
        <f t="array" ref="AA378">_xlfn.XLOOKUP($A378&amp;$B378,'[5]产值及收款计划（2026）'!$A:$A&amp;'[5]产值及收款计划（2026）'!$B:$B,'[5]产值及收款计划（2026）'!AA:AA)</f>
        <v>0</v>
      </c>
      <c r="AB378" s="235" cm="1">
        <f t="array" ref="AB378">_xlfn.XLOOKUP($A378&amp;$B378,'[5]产值及收款计划（2026）'!$A:$A&amp;'[5]产值及收款计划（2026）'!$B:$B,'[5]产值及收款计划（2026）'!AB:AB)</f>
        <v>0</v>
      </c>
      <c r="AC378" s="235" cm="1">
        <f t="array" ref="AC378">_xlfn.XLOOKUP($A378&amp;$B378,'[5]产值及收款计划（2026）'!$A:$A&amp;'[5]产值及收款计划（2026）'!$B:$B,'[5]产值及收款计划（2026）'!AC:AC)</f>
        <v>0</v>
      </c>
      <c r="AD378" s="235" cm="1">
        <f t="array" ref="AD378">_xlfn.XLOOKUP($A378&amp;$B378,'[5]产值及收款计划（2026）'!$A:$A&amp;'[5]产值及收款计划（2026）'!$B:$B,'[5]产值及收款计划（2026）'!AD:AD)</f>
        <v>0</v>
      </c>
      <c r="AE378" s="235" cm="1">
        <f t="array" ref="AE378">_xlfn.XLOOKUP($A378&amp;$B378,'[5]产值及收款计划（2026）'!$A:$A&amp;'[5]产值及收款计划（2026）'!$B:$B,'[5]产值及收款计划（2026）'!AE:AE)</f>
        <v>0</v>
      </c>
      <c r="AF378" s="235" cm="1">
        <f t="array" ref="AF378">_xlfn.XLOOKUP($A378&amp;$B378,'[5]产值及收款计划（2026）'!$A:$A&amp;'[5]产值及收款计划（2026）'!$B:$B,'[5]产值及收款计划（2026）'!AF:AF)</f>
        <v>0</v>
      </c>
      <c r="AG378" s="235" cm="1">
        <f t="array" ref="AG378">_xlfn.XLOOKUP($A378&amp;$B378,'[5]产值及收款计划（2026）'!$A:$A&amp;'[5]产值及收款计划（2026）'!$B:$B,'[5]产值及收款计划（2026）'!AG:AG)</f>
        <v>0</v>
      </c>
      <c r="AH378" s="235" cm="1">
        <f t="array" ref="AH378">_xlfn.XLOOKUP($A378&amp;$B378,'[5]产值及收款计划（2026）'!$A:$A&amp;'[5]产值及收款计划（2026）'!$B:$B,'[5]产值及收款计划（2026）'!AH:AH)</f>
        <v>0</v>
      </c>
      <c r="AI378" s="235" cm="1">
        <f t="array" ref="AI378">_xlfn.XLOOKUP($A378&amp;$B378,'[5]产值及收款计划（2026）'!$A:$A&amp;'[5]产值及收款计划（2026）'!$B:$B,'[5]产值及收款计划（2026）'!AI:AI)</f>
        <v>0</v>
      </c>
      <c r="AJ378" s="235" cm="1">
        <f t="array" ref="AJ378">_xlfn.XLOOKUP($A378&amp;$B378,'[5]产值及收款计划（2026）'!$A:$A&amp;'[5]产值及收款计划（2026）'!$B:$B,'[5]产值及收款计划（2026）'!AJ:AJ)</f>
        <v>0</v>
      </c>
      <c r="AK378" s="235" cm="1">
        <f t="array" ref="AK378">_xlfn.XLOOKUP($A378&amp;$B378,'[5]产值及收款计划（2026）'!$A:$A&amp;'[5]产值及收款计划（2026）'!$B:$B,'[5]产值及收款计划（2026）'!AK:AK)</f>
        <v>0</v>
      </c>
      <c r="AL378" s="235" cm="1">
        <f t="array" ref="AL378">_xlfn.XLOOKUP($A378&amp;$B378,'[5]产值及收款计划（2026）'!$A:$A&amp;'[5]产值及收款计划（2026）'!$B:$B,'[5]产值及收款计划（2026）'!AL:AL)</f>
        <v>0</v>
      </c>
      <c r="AM378" s="242" cm="1">
        <f t="array" ref="AM378">_xlfn.LET(_xlpm.勾选月份状态数组,TRANSPOSE('PPT(12-15页）-TOP10'!$A$3:$A$14),_xlpm.选择数据区,IF('PPT(12-15页）-TOP10'!$E$3="收款",$BA378:$BL378,$AA378:$AL378),SUM(_xlfn._xlws.FILTER(_xlpm.选择数据区,_xlpm.勾选月份状态数组,"")))</f>
        <v>0</v>
      </c>
      <c r="AN378" s="235" t="e">
        <f>_xlfn.XLOOKUP($C378,应收未收表!$T:$T,应收未收表!AA:AA)</f>
        <v>#N/A</v>
      </c>
      <c r="AO378" s="235" t="e">
        <f>_xlfn.XLOOKUP($C378,应收未收表!$T:$T,应收未收表!AB:AB)</f>
        <v>#N/A</v>
      </c>
      <c r="AP378" s="235" t="e">
        <f>_xlfn.XLOOKUP($C378,应收未收表!$T:$T,应收未收表!AC:AC)</f>
        <v>#N/A</v>
      </c>
      <c r="AQ378" s="235" t="e">
        <f>_xlfn.XLOOKUP($C378,应收未收表!$T:$T,应收未收表!AE:AE)</f>
        <v>#N/A</v>
      </c>
      <c r="AR378" s="235" t="e">
        <f>_xlfn.XLOOKUP($C378,应收未收表!$T:$T,应收未收表!AF:AF)</f>
        <v>#N/A</v>
      </c>
      <c r="AS378" s="235" t="e" cm="1">
        <f t="array" ref="AS378">_xlfn.XLOOKUP($A378&amp;$B378,'[5]产值及收款计划（2026）'!$A:$A&amp;'[5]产值及收款计划（2026）'!$B:$B,'[5]产值及收款计划（2026）'!AS:AS)</f>
        <v>#REF!</v>
      </c>
      <c r="AT378" s="235" t="e" cm="1">
        <f t="array" ref="AT378">_xlfn.XLOOKUP($A378&amp;$B378,'[5]产值及收款计划（2026）'!$A:$A&amp;'[5]产值及收款计划（2026）'!$B:$B,'[5]产值及收款计划（2026）'!AT:AT)</f>
        <v>#REF!</v>
      </c>
      <c r="AU378" s="235" t="e" cm="1">
        <f t="array" ref="AU378">_xlfn.XLOOKUP($A378&amp;$B378,'[5]产值及收款计划（2026）'!$A:$A&amp;'[5]产值及收款计划（2026）'!$B:$B,'[5]产值及收款计划（2026）'!AU:AU)</f>
        <v>#REF!</v>
      </c>
      <c r="AV378" s="235" t="e" cm="1">
        <f t="array" ref="AV378">_xlfn.XLOOKUP($A378&amp;$B378,'[5]产值及收款计划（2026）'!$A:$A&amp;'[5]产值及收款计划（2026）'!$B:$B,'[5]产值及收款计划（2026）'!AV:AV)</f>
        <v>#REF!</v>
      </c>
      <c r="AW378" s="235" cm="1">
        <f t="array" ref="AW378">_xlfn.XLOOKUP($A378&amp;$B378,'[5]产值及收款计划（2026）'!$A:$A&amp;'[5]产值及收款计划（2026）'!$B:$B,'[5]产值及收款计划（2026）'!AW:AW)</f>
        <v>13.27445</v>
      </c>
      <c r="AX378" s="235" cm="1">
        <f t="array" ref="AX378">_xlfn.XLOOKUP($A378&amp;$B378,'[5]产值及收款计划（2026）'!$A:$A&amp;'[5]产值及收款计划（2026）'!$B:$B,'[5]产值及收款计划（2026）'!AX:AX)</f>
        <v>0</v>
      </c>
      <c r="AY378" s="235" cm="1">
        <f t="array" ref="AY378">_xlfn.XLOOKUP($A378&amp;$B378,'[5]产值及收款计划（2026）'!$A:$A&amp;'[5]产值及收款计划（2026）'!$B:$B,'[5]产值及收款计划（2026）'!AY:AY)</f>
        <v>0.410550000000001</v>
      </c>
      <c r="AZ378" s="235" cm="1">
        <f t="array" ref="AZ378">_xlfn.XLOOKUP($A378&amp;$B378,'[5]产值及收款计划（2026）'!$A:$A&amp;'[5]产值及收款计划（2026）'!$B:$B,'[5]产值及收款计划（2026）'!AZ:AZ)</f>
        <v>0.410550000000001</v>
      </c>
      <c r="BA378" s="235" t="e" cm="1">
        <f t="array" ref="BA378">_xlfn.XLOOKUP($A378&amp;$B378,'[5]产值及收款计划（2026）'!$A:$A&amp;'[5]产值及收款计划（2026）'!$B:$B,'[5]产值及收款计划（2026）'!BA:BA)</f>
        <v>#REF!</v>
      </c>
      <c r="BB378" s="235" t="e" cm="1">
        <f t="array" ref="BB378">_xlfn.XLOOKUP($A378&amp;$B378,'[5]产值及收款计划（2026）'!$A:$A&amp;'[5]产值及收款计划（2026）'!$B:$B,'[5]产值及收款计划（2026）'!BB:BB)</f>
        <v>#REF!</v>
      </c>
      <c r="BC378" s="235" t="e" cm="1">
        <f t="array" ref="BC378">_xlfn.XLOOKUP($A378&amp;$B378,'[5]产值及收款计划（2026）'!$A:$A&amp;'[5]产值及收款计划（2026）'!$B:$B,'[5]产值及收款计划（2026）'!BC:BC)</f>
        <v>#REF!</v>
      </c>
      <c r="BD378" s="235" t="e" cm="1">
        <f t="array" ref="BD378">_xlfn.XLOOKUP($A378&amp;$B378,'[5]产值及收款计划（2026）'!$A:$A&amp;'[5]产值及收款计划（2026）'!$B:$B,'[5]产值及收款计划（2026）'!BD:BD)</f>
        <v>#REF!</v>
      </c>
      <c r="BE378" s="235" t="e" cm="1">
        <f t="array" ref="BE378">_xlfn.XLOOKUP($A378&amp;$B378,'[5]产值及收款计划（2026）'!$A:$A&amp;'[5]产值及收款计划（2026）'!$B:$B,'[5]产值及收款计划（2026）'!BE:BE)</f>
        <v>#REF!</v>
      </c>
      <c r="BF378" s="235" t="e" cm="1">
        <f t="array" ref="BF378">_xlfn.XLOOKUP($A378&amp;$B378,'[5]产值及收款计划（2026）'!$A:$A&amp;'[5]产值及收款计划（2026）'!$B:$B,'[5]产值及收款计划（2026）'!BF:BF)</f>
        <v>#REF!</v>
      </c>
      <c r="BG378" s="235" t="e" cm="1">
        <f t="array" ref="BG378">_xlfn.XLOOKUP($A378&amp;$B378,'[5]产值及收款计划（2026）'!$A:$A&amp;'[5]产值及收款计划（2026）'!$B:$B,'[5]产值及收款计划（2026）'!BG:BG)</f>
        <v>#REF!</v>
      </c>
      <c r="BH378" s="235" t="e" cm="1">
        <f t="array" ref="BH378">_xlfn.XLOOKUP($A378&amp;$B378,'[5]产值及收款计划（2026）'!$A:$A&amp;'[5]产值及收款计划（2026）'!$B:$B,'[5]产值及收款计划（2026）'!BH:BH)</f>
        <v>#REF!</v>
      </c>
      <c r="BI378" s="235" t="e" cm="1">
        <f t="array" ref="BI378">_xlfn.XLOOKUP($A378&amp;$B378,'[5]产值及收款计划（2026）'!$A:$A&amp;'[5]产值及收款计划（2026）'!$B:$B,'[5]产值及收款计划（2026）'!BI:BI)</f>
        <v>#REF!</v>
      </c>
      <c r="BJ378" s="235" t="e" cm="1">
        <f t="array" ref="BJ378">_xlfn.XLOOKUP($A378&amp;$B378,'[5]产值及收款计划（2026）'!$A:$A&amp;'[5]产值及收款计划（2026）'!$B:$B,'[5]产值及收款计划（2026）'!BJ:BJ)</f>
        <v>#REF!</v>
      </c>
      <c r="BK378" s="235" t="e" cm="1">
        <f t="array" ref="BK378">_xlfn.XLOOKUP($A378&amp;$B378,'[5]产值及收款计划（2026）'!$A:$A&amp;'[5]产值及收款计划（2026）'!$B:$B,'[5]产值及收款计划（2026）'!BK:BK)</f>
        <v>#REF!</v>
      </c>
      <c r="BL378" s="235" t="e" cm="1">
        <f t="array" ref="BL378">_xlfn.XLOOKUP($A378&amp;$B378,'[5]产值及收款计划（2026）'!$A:$A&amp;'[5]产值及收款计划（2026）'!$B:$B,'[5]产值及收款计划（2026）'!BL:BL)</f>
        <v>#REF!</v>
      </c>
      <c r="BM378" s="235"/>
      <c r="BN378" s="235"/>
      <c r="BO378" s="235"/>
      <c r="BP378" s="235"/>
      <c r="BQ378" s="235" t="e">
        <f>_xlfn.XLOOKUP($C378,应收未收表!$AJ:$AJ,应收未收表!AK:AK)</f>
        <v>#N/A</v>
      </c>
      <c r="BR378" s="235" t="e">
        <f>_xlfn.XLOOKUP($C378,应收未收表!$AJ:$AJ,应收未收表!AL:AL)</f>
        <v>#N/A</v>
      </c>
      <c r="BS378" s="235" t="e">
        <f>_xlfn.XLOOKUP($C378,应收未收表!$AJ:$AJ,应收未收表!AM:AM)</f>
        <v>#N/A</v>
      </c>
      <c r="BT378" s="235" t="e">
        <f>_xlfn.XLOOKUP($C378,应收未收表!$AJ:$AJ,应收未收表!AN:AN)</f>
        <v>#N/A</v>
      </c>
      <c r="BU378" s="234" t="str" cm="1">
        <f t="array" ref="BU378">_xlfn.XLOOKUP($A378&amp;$B378,'[5]产值及收款计划（2026）'!$A:$A&amp;'[5]产值及收款计划（2026）'!$B:$B,'[5]产值及收款计划（2026）'!BQ:BQ)</f>
        <v>龙光工程建设有限公司深圳分公司</v>
      </c>
      <c r="BV378" s="235" t="e" cm="1">
        <f t="array" ref="BV378">_xlfn.XLOOKUP($A378&amp;$B378,'[5]产值及收款计划（2026）'!$A:$A&amp;'[5]产值及收款计划（2026）'!$B:$B,'[5]产值及收款计划（2026）'!BR:BR)</f>
        <v>#REF!</v>
      </c>
      <c r="CE378" s="235" cm="1">
        <f t="array" ref="CE378">_xlfn.XLOOKUP($A378&amp;$B378,'[5]产值及收款计划（2026）'!$A:$A&amp;'[5]产值及收款计划（2026）'!$B:$B,'[5]产值及收款计划（2026）'!CA:CA)</f>
        <v>0</v>
      </c>
      <c r="CF378" s="235" cm="1">
        <f t="array" ref="CF378">_xlfn.XLOOKUP($A378&amp;$B378,'[5]产值及收款计划（2026）'!$A:$A&amp;'[5]产值及收款计划（2026）'!$B:$B,'[5]产值及收款计划（2026）'!CB:CB)</f>
        <v>0</v>
      </c>
      <c r="CG378" s="235" cm="1">
        <f t="array" ref="CG378">_xlfn.XLOOKUP($A378&amp;$B378,'[5]产值及收款计划（2026）'!$A:$A&amp;'[5]产值及收款计划（2026）'!$B:$B,'[5]产值及收款计划（2026）'!CC:CC)</f>
        <v>0</v>
      </c>
      <c r="CH378" s="235" cm="1">
        <f t="array" ref="CH378">_xlfn.XLOOKUP($A378&amp;$B378,'[5]产值及收款计划（2026）'!$A:$A&amp;'[5]产值及收款计划（2026）'!$B:$B,'[5]产值及收款计划（2026）'!CD:CD)</f>
        <v>0</v>
      </c>
      <c r="CI378" s="235" cm="1">
        <f t="array" ref="CI378">_xlfn.XLOOKUP($A378&amp;$B378,'[5]产值及收款计划（2026）'!$A:$A&amp;'[5]产值及收款计划（2026）'!$B:$B,'[5]产值及收款计划（2026）'!CE:CE)</f>
        <v>0</v>
      </c>
      <c r="CJ378" s="235" cm="1">
        <f t="array" ref="CJ378">_xlfn.XLOOKUP($A378&amp;$B378,'[5]产值及收款计划（2026）'!$A:$A&amp;'[5]产值及收款计划（2026）'!$B:$B,'[5]产值及收款计划（2026）'!CF:CF)</f>
        <v>0</v>
      </c>
      <c r="CK378" s="235" cm="1">
        <f t="array" ref="CK378">_xlfn.XLOOKUP($A378&amp;$B378,'[5]产值及收款计划（2026）'!$A:$A&amp;'[5]产值及收款计划（2026）'!$B:$B,'[5]产值及收款计划（2026）'!CG:CG)</f>
        <v>0</v>
      </c>
      <c r="CL378" s="235" cm="1">
        <f t="array" ref="CL378">_xlfn.XLOOKUP($A378&amp;$B378,'[5]产值及收款计划（2026）'!$A:$A&amp;'[5]产值及收款计划（2026）'!$B:$B,'[5]产值及收款计划（2026）'!CH:CH)</f>
        <v>0</v>
      </c>
      <c r="CM378" s="235" cm="1">
        <f t="array" ref="CM378">_xlfn.XLOOKUP($A378&amp;$B378,'[5]产值及收款计划（2026）'!$A:$A&amp;'[5]产值及收款计划（2026）'!$B:$B,'[5]产值及收款计划（2026）'!CI:CI)</f>
        <v>0</v>
      </c>
      <c r="CN378" s="235" cm="1">
        <f t="array" ref="CN378">_xlfn.XLOOKUP($A378&amp;$B378,'[5]产值及收款计划（2026）'!$A:$A&amp;'[5]产值及收款计划（2026）'!$B:$B,'[5]产值及收款计划（2026）'!CJ:CJ)</f>
        <v>0</v>
      </c>
      <c r="CO378" s="235" cm="1">
        <f t="array" ref="CO378">_xlfn.XLOOKUP($A378&amp;$B378,'[5]产值及收款计划（2026）'!$A:$A&amp;'[5]产值及收款计划（2026）'!$B:$B,'[5]产值及收款计划（2026）'!CK:CK)</f>
        <v>0</v>
      </c>
      <c r="CP378" s="235" cm="1">
        <f t="array" ref="CP378">_xlfn.XLOOKUP($A378&amp;$B378,'[5]产值及收款计划（2026）'!$A:$A&amp;'[5]产值及收款计划（2026）'!$B:$B,'[5]产值及收款计划（2026）'!CL:CL)</f>
        <v>0</v>
      </c>
      <c r="DE378" s="235" cm="1">
        <f t="array" ref="DE378">_xlfn.XLOOKUP($A378&amp;$B378,'[5]产值及收款计划（2026）'!$A:$A&amp;'[5]产值及收款计划（2026）'!$B:$B,'[5]产值及收款计划（2026）'!DA:DA)</f>
        <v>0</v>
      </c>
      <c r="DF378" s="235" cm="1">
        <f t="array" ref="DF378">_xlfn.XLOOKUP($A378&amp;$B378,'[5]产值及收款计划（2026）'!$A:$A&amp;'[5]产值及收款计划（2026）'!$B:$B,'[5]产值及收款计划（2026）'!DB:DB)</f>
        <v>0</v>
      </c>
      <c r="DG378" s="235" cm="1">
        <f t="array" ref="DG378">_xlfn.XLOOKUP($A378&amp;$B378,'[5]产值及收款计划（2026）'!$A:$A&amp;'[5]产值及收款计划（2026）'!$B:$B,'[5]产值及收款计划（2026）'!DC:DC)</f>
        <v>0</v>
      </c>
      <c r="DH378" s="235" cm="1">
        <f t="array" ref="DH378">_xlfn.XLOOKUP($A378&amp;$B378,'[5]产值及收款计划（2026）'!$A:$A&amp;'[5]产值及收款计划（2026）'!$B:$B,'[5]产值及收款计划（2026）'!DD:DD)</f>
        <v>0</v>
      </c>
      <c r="DI378" s="235" cm="1">
        <f t="array" ref="DI378">_xlfn.XLOOKUP($A378&amp;$B378,'[5]产值及收款计划（2026）'!$A:$A&amp;'[5]产值及收款计划（2026）'!$B:$B,'[5]产值及收款计划（2026）'!DE:DE)</f>
        <v>0</v>
      </c>
      <c r="DJ378" s="235" cm="1">
        <f t="array" ref="DJ378">_xlfn.XLOOKUP($A378&amp;$B378,'[5]产值及收款计划（2026）'!$A:$A&amp;'[5]产值及收款计划（2026）'!$B:$B,'[5]产值及收款计划（2026）'!DF:DF)</f>
        <v>0</v>
      </c>
      <c r="DK378" s="235" cm="1">
        <f t="array" ref="DK378">_xlfn.XLOOKUP($A378&amp;$B378,'[5]产值及收款计划（2026）'!$A:$A&amp;'[5]产值及收款计划（2026）'!$B:$B,'[5]产值及收款计划（2026）'!DG:DG)</f>
        <v>0</v>
      </c>
      <c r="DL378" s="235" cm="1">
        <f t="array" ref="DL378">_xlfn.XLOOKUP($A378&amp;$B378,'[5]产值及收款计划（2026）'!$A:$A&amp;'[5]产值及收款计划（2026）'!$B:$B,'[5]产值及收款计划（2026）'!DH:DH)</f>
        <v>0</v>
      </c>
      <c r="DM378" s="235" cm="1">
        <f t="array" ref="DM378">_xlfn.XLOOKUP($A378&amp;$B378,'[5]产值及收款计划（2026）'!$A:$A&amp;'[5]产值及收款计划（2026）'!$B:$B,'[5]产值及收款计划（2026）'!DI:DI)</f>
        <v>0</v>
      </c>
      <c r="DN378" s="235" cm="1">
        <f t="array" ref="DN378">_xlfn.XLOOKUP($A378&amp;$B378,'[5]产值及收款计划（2026）'!$A:$A&amp;'[5]产值及收款计划（2026）'!$B:$B,'[5]产值及收款计划（2026）'!DJ:DJ)</f>
        <v>0</v>
      </c>
      <c r="DO378" s="235" cm="1">
        <f t="array" ref="DO378">_xlfn.XLOOKUP($A378&amp;$B378,'[5]产值及收款计划（2026）'!$A:$A&amp;'[5]产值及收款计划（2026）'!$B:$B,'[5]产值及收款计划（2026）'!DK:DK)</f>
        <v>0</v>
      </c>
      <c r="DP378" s="235" cm="1">
        <f t="array" ref="DP378">_xlfn.XLOOKUP($A378&amp;$B378,'[5]产值及收款计划（2026）'!$A:$A&amp;'[5]产值及收款计划（2026）'!$B:$B,'[5]产值及收款计划（2026）'!DL:DL)</f>
        <v>0</v>
      </c>
      <c r="DQ378" s="243"/>
      <c r="DR378" s="229"/>
    </row>
    <row r="379" ht="20.25" spans="1:122">
      <c r="A379" s="233">
        <f t="shared" si="23"/>
        <v>14</v>
      </c>
      <c r="B379" s="233" t="s">
        <v>29</v>
      </c>
      <c r="C379" s="234" t="str" cm="1">
        <f t="array" ref="C379">_xlfn.XLOOKUP($A379&amp;$B379,'[5]产值及收款计划（2026）'!$A:$A&amp;'[5]产值及收款计划（2026）'!$B:$B,'[5]产值及收款计划（2026）'!C:C)</f>
        <v>ZHT2020072900038</v>
      </c>
      <c r="D379" s="234" t="str" cm="1">
        <f t="array" ref="D379">_xlfn.XLOOKUP($A379&amp;$B379,'[5]产值及收款计划（2026）'!$A:$A&amp;'[5]产值及收款计划（2026）'!$B:$B,'[5]产值及收款计划（2026）'!D:D)</f>
        <v>皇岗口岸重建项目拆除工程II标段合同</v>
      </c>
      <c r="E379" s="235" cm="1">
        <f t="array" ref="E379">_xlfn.XLOOKUP($A379&amp;$B379,'[5]产值及收款计划（2026）'!$A:$A&amp;'[5]产值及收款计划（2026）'!$B:$B,'[5]产值及收款计划（2026）'!E:E)</f>
        <v>32.896</v>
      </c>
      <c r="F379" s="235" cm="1">
        <f t="array" ref="F379">_xlfn.XLOOKUP($A379&amp;$B379,'[5]产值及收款计划（2026）'!$A:$A&amp;'[5]产值及收款计划（2026）'!$B:$B,'[5]产值及收款计划（2026）'!F:F)</f>
        <v>32.896</v>
      </c>
      <c r="G379" s="235" t="e" cm="1">
        <f t="array" ref="G379">_xlfn.XLOOKUP($A379&amp;$B379,'[5]产值及收款计划（2026）'!$A:$A&amp;'[5]产值及收款计划（2026）'!$B:$B,'[5]产值及收款计划（2026）'!G:G)</f>
        <v>#REF!</v>
      </c>
      <c r="H379" s="235" cm="1">
        <f t="array" ref="H379">_xlfn.XLOOKUP($A379&amp;$B379,'[5]产值及收款计划（2026）'!$A:$A&amp;'[5]产值及收款计划（2026）'!$B:$B,'[5]产值及收款计划（2026）'!H:H)</f>
        <v>-1.304</v>
      </c>
      <c r="I379" s="236" cm="1">
        <f t="array" ref="I379">_xlfn.XLOOKUP($A379&amp;$B379,'[5]产值及收款计划（2026）'!$A:$A&amp;'[5]产值及收款计划（2026）'!$B:$B,'[5]产值及收款计划（2026）'!I:I)</f>
        <v>-0.0396400778210117</v>
      </c>
      <c r="J379" s="235" cm="1">
        <f t="array" ref="J379">_xlfn.XLOOKUP($A379&amp;$B379,'[5]产值及收款计划（2026）'!$A:$A&amp;'[5]产值及收款计划（2026）'!$B:$B,'[5]产值及收款计划（2026）'!J:J)</f>
        <v>0.13</v>
      </c>
      <c r="K379" s="235" t="e" cm="1">
        <f t="array" ref="K379">_xlfn.XLOOKUP($A379&amp;$B379,'[5]产值及收款计划（2026）'!$A:$A&amp;'[5]产值及收款计划（2026）'!$B:$B,'[5]产值及收款计划（2026）'!K:K)</f>
        <v>#REF!</v>
      </c>
      <c r="L379" s="235" t="e" cm="1">
        <f t="array" ref="L379">_xlfn.XLOOKUP($A379&amp;$B379,'[5]产值及收款计划（2026）'!$A:$A&amp;'[5]产值及收款计划（2026）'!$B:$B,'[5]产值及收款计划（2026）'!L:L)</f>
        <v>#REF!</v>
      </c>
      <c r="M379" s="235" t="str" cm="1">
        <f t="array" ref="M379">_xlfn.XLOOKUP($A379&amp;$B379,'[5]产值及收款计划（2026）'!$A:$A&amp;'[5]产值及收款计划（2026）'!$B:$B,'[5]产值及收款计划（2026）'!M:M)</f>
        <v>主导</v>
      </c>
      <c r="N379" s="235" cm="1">
        <f t="array" ref="N379">_xlfn.XLOOKUP($A379&amp;$B379,'[5]产值及收款计划（2026）'!$A:$A&amp;'[5]产值及收款计划（2026）'!$B:$B,'[5]产值及收款计划（2026）'!N:N)</f>
        <v>0</v>
      </c>
      <c r="O379" s="235" t="str" cm="1">
        <f t="array" ref="O379">_xlfn.XLOOKUP($A379&amp;$B379,'[5]产值及收款计划（2026）'!$A:$A&amp;'[5]产值及收款计划（2026）'!$B:$B,'[5]产值及收款计划（2026）'!O:O)</f>
        <v>明艳丽</v>
      </c>
      <c r="P379" s="234" t="str" cm="1">
        <f t="array" ref="P379">_xlfn.XLOOKUP($A379&amp;$B379,'[5]产值及收款计划（2026）'!$A:$A&amp;'[5]产值及收款计划（2026）'!$B:$B,'[5]产值及收款计划（2026）'!P:P)</f>
        <v>过往已完结</v>
      </c>
      <c r="Q379" s="235" t="e" cm="1">
        <f t="array" ref="Q379">_xlfn.XLOOKUP($A379&amp;$B379,'[5]产值及收款计划（2026）'!$A:$A&amp;'[5]产值及收款计划（2026）'!$B:$B,'[5]产值及收款计划（2026）'!Q:Q)</f>
        <v>#REF!</v>
      </c>
      <c r="R379" s="235" t="e" cm="1">
        <f t="array" ref="R379">_xlfn.XLOOKUP($A379&amp;$B379,'[5]产值及收款计划（2026）'!$A:$A&amp;'[5]产值及收款计划（2026）'!$B:$B,'[5]产值及收款计划（2026）'!R:R)</f>
        <v>#REF!</v>
      </c>
      <c r="S379" s="235" t="e" cm="1">
        <f t="array" ref="S379">_xlfn.XLOOKUP($A379&amp;$B379,'[5]产值及收款计划（2026）'!$A:$A&amp;'[5]产值及收款计划（2026）'!$B:$B,'[5]产值及收款计划（2026）'!S:S)</f>
        <v>#REF!</v>
      </c>
      <c r="T379" s="235" cm="1">
        <f t="array" ref="T379">_xlfn.XLOOKUP($A379&amp;$B379,'[5]产值及收款计划（2026）'!$A:$A&amp;'[5]产值及收款计划（2026）'!$B:$B,'[5]产值及收款计划（2026）'!T:T)</f>
        <v>32.896</v>
      </c>
      <c r="U379" s="235" cm="1">
        <f t="array" ref="U379">_xlfn.XLOOKUP($A379&amp;$B379,'[5]产值及收款计划（2026）'!$A:$A&amp;'[5]产值及收款计划（2026）'!$B:$B,'[5]产值及收款计划（2026）'!U:U)</f>
        <v>0</v>
      </c>
      <c r="V379" s="235" cm="1">
        <f t="array" ref="V379">_xlfn.XLOOKUP($A379&amp;$B379,'[5]产值及收款计划（2026）'!$A:$A&amp;'[5]产值及收款计划（2026）'!$B:$B,'[5]产值及收款计划（2026）'!V:V)</f>
        <v>0</v>
      </c>
      <c r="W379" s="235" t="e" cm="1">
        <f t="array" ref="W379">_xlfn.XLOOKUP($A379&amp;$B379,'[5]产值及收款计划（2026）'!$A:$A&amp;'[5]产值及收款计划（2026）'!$B:$B,'[5]产值及收款计划（2026）'!W:W)</f>
        <v>#REF!</v>
      </c>
      <c r="X379" s="235" t="e" cm="1">
        <f t="array" ref="X379">_xlfn.XLOOKUP($A379&amp;$B379,'[5]产值及收款计划（2026）'!$A:$A&amp;'[5]产值及收款计划（2026）'!$B:$B,'[5]产值及收款计划（2026）'!X:X)</f>
        <v>#REF!</v>
      </c>
      <c r="Y379" s="235" t="e" cm="1">
        <f t="array" ref="Y379">_xlfn.XLOOKUP($A379&amp;$B379,'[5]产值及收款计划（2026）'!$A:$A&amp;'[5]产值及收款计划（2026）'!$B:$B,'[5]产值及收款计划（2026）'!Y:Y)</f>
        <v>#REF!</v>
      </c>
      <c r="Z379" s="235" t="e" cm="1">
        <f t="array" ref="Z379">_xlfn.XLOOKUP($A379&amp;$B379,'[5]产值及收款计划（2026）'!$A:$A&amp;'[5]产值及收款计划（2026）'!$B:$B,'[5]产值及收款计划（2026）'!Z:Z)</f>
        <v>#REF!</v>
      </c>
      <c r="AA379" s="235" cm="1">
        <f t="array" ref="AA379">_xlfn.XLOOKUP($A379&amp;$B379,'[5]产值及收款计划（2026）'!$A:$A&amp;'[5]产值及收款计划（2026）'!$B:$B,'[5]产值及收款计划（2026）'!AA:AA)</f>
        <v>0</v>
      </c>
      <c r="AB379" s="235" cm="1">
        <f t="array" ref="AB379">_xlfn.XLOOKUP($A379&amp;$B379,'[5]产值及收款计划（2026）'!$A:$A&amp;'[5]产值及收款计划（2026）'!$B:$B,'[5]产值及收款计划（2026）'!AB:AB)</f>
        <v>0</v>
      </c>
      <c r="AC379" s="235" cm="1">
        <f t="array" ref="AC379">_xlfn.XLOOKUP($A379&amp;$B379,'[5]产值及收款计划（2026）'!$A:$A&amp;'[5]产值及收款计划（2026）'!$B:$B,'[5]产值及收款计划（2026）'!AC:AC)</f>
        <v>0</v>
      </c>
      <c r="AD379" s="235" cm="1">
        <f t="array" ref="AD379">_xlfn.XLOOKUP($A379&amp;$B379,'[5]产值及收款计划（2026）'!$A:$A&amp;'[5]产值及收款计划（2026）'!$B:$B,'[5]产值及收款计划（2026）'!AD:AD)</f>
        <v>0</v>
      </c>
      <c r="AE379" s="235" cm="1">
        <f t="array" ref="AE379">_xlfn.XLOOKUP($A379&amp;$B379,'[5]产值及收款计划（2026）'!$A:$A&amp;'[5]产值及收款计划（2026）'!$B:$B,'[5]产值及收款计划（2026）'!AE:AE)</f>
        <v>0</v>
      </c>
      <c r="AF379" s="235" cm="1">
        <f t="array" ref="AF379">_xlfn.XLOOKUP($A379&amp;$B379,'[5]产值及收款计划（2026）'!$A:$A&amp;'[5]产值及收款计划（2026）'!$B:$B,'[5]产值及收款计划（2026）'!AF:AF)</f>
        <v>0</v>
      </c>
      <c r="AG379" s="235" cm="1">
        <f t="array" ref="AG379">_xlfn.XLOOKUP($A379&amp;$B379,'[5]产值及收款计划（2026）'!$A:$A&amp;'[5]产值及收款计划（2026）'!$B:$B,'[5]产值及收款计划（2026）'!AG:AG)</f>
        <v>0</v>
      </c>
      <c r="AH379" s="235" cm="1">
        <f t="array" ref="AH379">_xlfn.XLOOKUP($A379&amp;$B379,'[5]产值及收款计划（2026）'!$A:$A&amp;'[5]产值及收款计划（2026）'!$B:$B,'[5]产值及收款计划（2026）'!AH:AH)</f>
        <v>0</v>
      </c>
      <c r="AI379" s="235" cm="1">
        <f t="array" ref="AI379">_xlfn.XLOOKUP($A379&amp;$B379,'[5]产值及收款计划（2026）'!$A:$A&amp;'[5]产值及收款计划（2026）'!$B:$B,'[5]产值及收款计划（2026）'!AI:AI)</f>
        <v>0</v>
      </c>
      <c r="AJ379" s="235" cm="1">
        <f t="array" ref="AJ379">_xlfn.XLOOKUP($A379&amp;$B379,'[5]产值及收款计划（2026）'!$A:$A&amp;'[5]产值及收款计划（2026）'!$B:$B,'[5]产值及收款计划（2026）'!AJ:AJ)</f>
        <v>0</v>
      </c>
      <c r="AK379" s="235" cm="1">
        <f t="array" ref="AK379">_xlfn.XLOOKUP($A379&amp;$B379,'[5]产值及收款计划（2026）'!$A:$A&amp;'[5]产值及收款计划（2026）'!$B:$B,'[5]产值及收款计划（2026）'!AK:AK)</f>
        <v>0</v>
      </c>
      <c r="AL379" s="235" cm="1">
        <f t="array" ref="AL379">_xlfn.XLOOKUP($A379&amp;$B379,'[5]产值及收款计划（2026）'!$A:$A&amp;'[5]产值及收款计划（2026）'!$B:$B,'[5]产值及收款计划（2026）'!AL:AL)</f>
        <v>0</v>
      </c>
      <c r="AM379" s="242" cm="1">
        <f t="array" ref="AM379">_xlfn.LET(_xlpm.勾选月份状态数组,TRANSPOSE('PPT(12-15页）-TOP10'!$A$3:$A$14),_xlpm.选择数据区,IF('PPT(12-15页）-TOP10'!$E$3="收款",$BA379:$BL379,$AA379:$AL379),SUM(_xlfn._xlws.FILTER(_xlpm.选择数据区,_xlpm.勾选月份状态数组,"")))</f>
        <v>0</v>
      </c>
      <c r="AN379" s="235" t="e">
        <f>_xlfn.XLOOKUP($C379,应收未收表!$T:$T,应收未收表!AA:AA)</f>
        <v>#N/A</v>
      </c>
      <c r="AO379" s="235" t="e">
        <f>_xlfn.XLOOKUP($C379,应收未收表!$T:$T,应收未收表!AB:AB)</f>
        <v>#N/A</v>
      </c>
      <c r="AP379" s="235" t="e">
        <f>_xlfn.XLOOKUP($C379,应收未收表!$T:$T,应收未收表!AC:AC)</f>
        <v>#N/A</v>
      </c>
      <c r="AQ379" s="235" t="e">
        <f>_xlfn.XLOOKUP($C379,应收未收表!$T:$T,应收未收表!AE:AE)</f>
        <v>#N/A</v>
      </c>
      <c r="AR379" s="235" t="e">
        <f>_xlfn.XLOOKUP($C379,应收未收表!$T:$T,应收未收表!AF:AF)</f>
        <v>#N/A</v>
      </c>
      <c r="AS379" s="235" t="e" cm="1">
        <f t="array" ref="AS379">_xlfn.XLOOKUP($A379&amp;$B379,'[5]产值及收款计划（2026）'!$A:$A&amp;'[5]产值及收款计划（2026）'!$B:$B,'[5]产值及收款计划（2026）'!AS:AS)</f>
        <v>#REF!</v>
      </c>
      <c r="AT379" s="235" t="e" cm="1">
        <f t="array" ref="AT379">_xlfn.XLOOKUP($A379&amp;$B379,'[5]产值及收款计划（2026）'!$A:$A&amp;'[5]产值及收款计划（2026）'!$B:$B,'[5]产值及收款计划（2026）'!AT:AT)</f>
        <v>#REF!</v>
      </c>
      <c r="AU379" s="235" t="e" cm="1">
        <f t="array" ref="AU379">_xlfn.XLOOKUP($A379&amp;$B379,'[5]产值及收款计划（2026）'!$A:$A&amp;'[5]产值及收款计划（2026）'!$B:$B,'[5]产值及收款计划（2026）'!AU:AU)</f>
        <v>#REF!</v>
      </c>
      <c r="AV379" s="235" t="e" cm="1">
        <f t="array" ref="AV379">_xlfn.XLOOKUP($A379&amp;$B379,'[5]产值及收款计划（2026）'!$A:$A&amp;'[5]产值及收款计划（2026）'!$B:$B,'[5]产值及收款计划（2026）'!AV:AV)</f>
        <v>#REF!</v>
      </c>
      <c r="AW379" s="235" cm="1">
        <f t="array" ref="AW379">_xlfn.XLOOKUP($A379&amp;$B379,'[5]产值及收款计划（2026）'!$A:$A&amp;'[5]产值及收款计划（2026）'!$B:$B,'[5]产值及收款计划（2026）'!AW:AW)</f>
        <v>32.31106</v>
      </c>
      <c r="AX379" s="235" cm="1">
        <f t="array" ref="AX379">_xlfn.XLOOKUP($A379&amp;$B379,'[5]产值及收款计划（2026）'!$A:$A&amp;'[5]产值及收款计划（2026）'!$B:$B,'[5]产值及收款计划（2026）'!AX:AX)</f>
        <v>0</v>
      </c>
      <c r="AY379" s="235" cm="1">
        <f t="array" ref="AY379">_xlfn.XLOOKUP($A379&amp;$B379,'[5]产值及收款计划（2026）'!$A:$A&amp;'[5]产值及收款计划（2026）'!$B:$B,'[5]产值及收款计划（2026）'!AY:AY)</f>
        <v>0.584940000000003</v>
      </c>
      <c r="AZ379" s="235" cm="1">
        <f t="array" ref="AZ379">_xlfn.XLOOKUP($A379&amp;$B379,'[5]产值及收款计划（2026）'!$A:$A&amp;'[5]产值及收款计划（2026）'!$B:$B,'[5]产值及收款计划（2026）'!AZ:AZ)</f>
        <v>0.584940000000003</v>
      </c>
      <c r="BA379" s="235" t="e" cm="1">
        <f t="array" ref="BA379">_xlfn.XLOOKUP($A379&amp;$B379,'[5]产值及收款计划（2026）'!$A:$A&amp;'[5]产值及收款计划（2026）'!$B:$B,'[5]产值及收款计划（2026）'!BA:BA)</f>
        <v>#REF!</v>
      </c>
      <c r="BB379" s="235" t="e" cm="1">
        <f t="array" ref="BB379">_xlfn.XLOOKUP($A379&amp;$B379,'[5]产值及收款计划（2026）'!$A:$A&amp;'[5]产值及收款计划（2026）'!$B:$B,'[5]产值及收款计划（2026）'!BB:BB)</f>
        <v>#REF!</v>
      </c>
      <c r="BC379" s="235" t="e" cm="1">
        <f t="array" ref="BC379">_xlfn.XLOOKUP($A379&amp;$B379,'[5]产值及收款计划（2026）'!$A:$A&amp;'[5]产值及收款计划（2026）'!$B:$B,'[5]产值及收款计划（2026）'!BC:BC)</f>
        <v>#REF!</v>
      </c>
      <c r="BD379" s="235" t="e" cm="1">
        <f t="array" ref="BD379">_xlfn.XLOOKUP($A379&amp;$B379,'[5]产值及收款计划（2026）'!$A:$A&amp;'[5]产值及收款计划（2026）'!$B:$B,'[5]产值及收款计划（2026）'!BD:BD)</f>
        <v>#REF!</v>
      </c>
      <c r="BE379" s="235" t="e" cm="1">
        <f t="array" ref="BE379">_xlfn.XLOOKUP($A379&amp;$B379,'[5]产值及收款计划（2026）'!$A:$A&amp;'[5]产值及收款计划（2026）'!$B:$B,'[5]产值及收款计划（2026）'!BE:BE)</f>
        <v>#REF!</v>
      </c>
      <c r="BF379" s="235" t="e" cm="1">
        <f t="array" ref="BF379">_xlfn.XLOOKUP($A379&amp;$B379,'[5]产值及收款计划（2026）'!$A:$A&amp;'[5]产值及收款计划（2026）'!$B:$B,'[5]产值及收款计划（2026）'!BF:BF)</f>
        <v>#REF!</v>
      </c>
      <c r="BG379" s="235" t="e" cm="1">
        <f t="array" ref="BG379">_xlfn.XLOOKUP($A379&amp;$B379,'[5]产值及收款计划（2026）'!$A:$A&amp;'[5]产值及收款计划（2026）'!$B:$B,'[5]产值及收款计划（2026）'!BG:BG)</f>
        <v>#REF!</v>
      </c>
      <c r="BH379" s="235" t="e" cm="1">
        <f t="array" ref="BH379">_xlfn.XLOOKUP($A379&amp;$B379,'[5]产值及收款计划（2026）'!$A:$A&amp;'[5]产值及收款计划（2026）'!$B:$B,'[5]产值及收款计划（2026）'!BH:BH)</f>
        <v>#REF!</v>
      </c>
      <c r="BI379" s="235" t="e" cm="1">
        <f t="array" ref="BI379">_xlfn.XLOOKUP($A379&amp;$B379,'[5]产值及收款计划（2026）'!$A:$A&amp;'[5]产值及收款计划（2026）'!$B:$B,'[5]产值及收款计划（2026）'!BI:BI)</f>
        <v>#REF!</v>
      </c>
      <c r="BJ379" s="235" t="e" cm="1">
        <f t="array" ref="BJ379">_xlfn.XLOOKUP($A379&amp;$B379,'[5]产值及收款计划（2026）'!$A:$A&amp;'[5]产值及收款计划（2026）'!$B:$B,'[5]产值及收款计划（2026）'!BJ:BJ)</f>
        <v>#REF!</v>
      </c>
      <c r="BK379" s="235" t="e" cm="1">
        <f t="array" ref="BK379">_xlfn.XLOOKUP($A379&amp;$B379,'[5]产值及收款计划（2026）'!$A:$A&amp;'[5]产值及收款计划（2026）'!$B:$B,'[5]产值及收款计划（2026）'!BK:BK)</f>
        <v>#REF!</v>
      </c>
      <c r="BL379" s="235" t="e" cm="1">
        <f t="array" ref="BL379">_xlfn.XLOOKUP($A379&amp;$B379,'[5]产值及收款计划（2026）'!$A:$A&amp;'[5]产值及收款计划（2026）'!$B:$B,'[5]产值及收款计划（2026）'!BL:BL)</f>
        <v>#REF!</v>
      </c>
      <c r="BM379" s="235"/>
      <c r="BN379" s="235"/>
      <c r="BO379" s="235"/>
      <c r="BP379" s="235"/>
      <c r="BQ379" s="235" t="e">
        <f>_xlfn.XLOOKUP($C379,应收未收表!$AJ:$AJ,应收未收表!AK:AK)</f>
        <v>#N/A</v>
      </c>
      <c r="BR379" s="235" t="e">
        <f>_xlfn.XLOOKUP($C379,应收未收表!$AJ:$AJ,应收未收表!AL:AL)</f>
        <v>#N/A</v>
      </c>
      <c r="BS379" s="235" t="e">
        <f>_xlfn.XLOOKUP($C379,应收未收表!$AJ:$AJ,应收未收表!AM:AM)</f>
        <v>#N/A</v>
      </c>
      <c r="BT379" s="235" t="e">
        <f>_xlfn.XLOOKUP($C379,应收未收表!$AJ:$AJ,应收未收表!AN:AN)</f>
        <v>#N/A</v>
      </c>
      <c r="BU379" s="234" t="str" cm="1">
        <f t="array" ref="BU379">_xlfn.XLOOKUP($A379&amp;$B379,'[5]产值及收款计划（2026）'!$A:$A&amp;'[5]产值及收款计划（2026）'!$B:$B,'[5]产值及收款计划（2026）'!BQ:BQ)</f>
        <v>中建科工集团有限公司</v>
      </c>
      <c r="BV379" s="235" t="e" cm="1">
        <f t="array" ref="BV379">_xlfn.XLOOKUP($A379&amp;$B379,'[5]产值及收款计划（2026）'!$A:$A&amp;'[5]产值及收款计划（2026）'!$B:$B,'[5]产值及收款计划（2026）'!BR:BR)</f>
        <v>#REF!</v>
      </c>
      <c r="CE379" s="235" cm="1">
        <f t="array" ref="CE379">_xlfn.XLOOKUP($A379&amp;$B379,'[5]产值及收款计划（2026）'!$A:$A&amp;'[5]产值及收款计划（2026）'!$B:$B,'[5]产值及收款计划（2026）'!CA:CA)</f>
        <v>0</v>
      </c>
      <c r="CF379" s="235" cm="1">
        <f t="array" ref="CF379">_xlfn.XLOOKUP($A379&amp;$B379,'[5]产值及收款计划（2026）'!$A:$A&amp;'[5]产值及收款计划（2026）'!$B:$B,'[5]产值及收款计划（2026）'!CB:CB)</f>
        <v>0</v>
      </c>
      <c r="CG379" s="235" cm="1">
        <f t="array" ref="CG379">_xlfn.XLOOKUP($A379&amp;$B379,'[5]产值及收款计划（2026）'!$A:$A&amp;'[5]产值及收款计划（2026）'!$B:$B,'[5]产值及收款计划（2026）'!CC:CC)</f>
        <v>0</v>
      </c>
      <c r="CH379" s="235" cm="1">
        <f t="array" ref="CH379">_xlfn.XLOOKUP($A379&amp;$B379,'[5]产值及收款计划（2026）'!$A:$A&amp;'[5]产值及收款计划（2026）'!$B:$B,'[5]产值及收款计划（2026）'!CD:CD)</f>
        <v>0</v>
      </c>
      <c r="CI379" s="235" cm="1">
        <f t="array" ref="CI379">_xlfn.XLOOKUP($A379&amp;$B379,'[5]产值及收款计划（2026）'!$A:$A&amp;'[5]产值及收款计划（2026）'!$B:$B,'[5]产值及收款计划（2026）'!CE:CE)</f>
        <v>0</v>
      </c>
      <c r="CJ379" s="235" cm="1">
        <f t="array" ref="CJ379">_xlfn.XLOOKUP($A379&amp;$B379,'[5]产值及收款计划（2026）'!$A:$A&amp;'[5]产值及收款计划（2026）'!$B:$B,'[5]产值及收款计划（2026）'!CF:CF)</f>
        <v>0</v>
      </c>
      <c r="CK379" s="235" cm="1">
        <f t="array" ref="CK379">_xlfn.XLOOKUP($A379&amp;$B379,'[5]产值及收款计划（2026）'!$A:$A&amp;'[5]产值及收款计划（2026）'!$B:$B,'[5]产值及收款计划（2026）'!CG:CG)</f>
        <v>0</v>
      </c>
      <c r="CL379" s="235" cm="1">
        <f t="array" ref="CL379">_xlfn.XLOOKUP($A379&amp;$B379,'[5]产值及收款计划（2026）'!$A:$A&amp;'[5]产值及收款计划（2026）'!$B:$B,'[5]产值及收款计划（2026）'!CH:CH)</f>
        <v>0</v>
      </c>
      <c r="CM379" s="235" cm="1">
        <f t="array" ref="CM379">_xlfn.XLOOKUP($A379&amp;$B379,'[5]产值及收款计划（2026）'!$A:$A&amp;'[5]产值及收款计划（2026）'!$B:$B,'[5]产值及收款计划（2026）'!CI:CI)</f>
        <v>0</v>
      </c>
      <c r="CN379" s="235" cm="1">
        <f t="array" ref="CN379">_xlfn.XLOOKUP($A379&amp;$B379,'[5]产值及收款计划（2026）'!$A:$A&amp;'[5]产值及收款计划（2026）'!$B:$B,'[5]产值及收款计划（2026）'!CJ:CJ)</f>
        <v>0</v>
      </c>
      <c r="CO379" s="235" cm="1">
        <f t="array" ref="CO379">_xlfn.XLOOKUP($A379&amp;$B379,'[5]产值及收款计划（2026）'!$A:$A&amp;'[5]产值及收款计划（2026）'!$B:$B,'[5]产值及收款计划（2026）'!CK:CK)</f>
        <v>0</v>
      </c>
      <c r="CP379" s="235" cm="1">
        <f t="array" ref="CP379">_xlfn.XLOOKUP($A379&amp;$B379,'[5]产值及收款计划（2026）'!$A:$A&amp;'[5]产值及收款计划（2026）'!$B:$B,'[5]产值及收款计划（2026）'!CL:CL)</f>
        <v>0</v>
      </c>
      <c r="DE379" s="235" cm="1">
        <f t="array" ref="DE379">_xlfn.XLOOKUP($A379&amp;$B379,'[5]产值及收款计划（2026）'!$A:$A&amp;'[5]产值及收款计划（2026）'!$B:$B,'[5]产值及收款计划（2026）'!DA:DA)</f>
        <v>0</v>
      </c>
      <c r="DF379" s="235" cm="1">
        <f t="array" ref="DF379">_xlfn.XLOOKUP($A379&amp;$B379,'[5]产值及收款计划（2026）'!$A:$A&amp;'[5]产值及收款计划（2026）'!$B:$B,'[5]产值及收款计划（2026）'!DB:DB)</f>
        <v>0</v>
      </c>
      <c r="DG379" s="235" cm="1">
        <f t="array" ref="DG379">_xlfn.XLOOKUP($A379&amp;$B379,'[5]产值及收款计划（2026）'!$A:$A&amp;'[5]产值及收款计划（2026）'!$B:$B,'[5]产值及收款计划（2026）'!DC:DC)</f>
        <v>0</v>
      </c>
      <c r="DH379" s="235" cm="1">
        <f t="array" ref="DH379">_xlfn.XLOOKUP($A379&amp;$B379,'[5]产值及收款计划（2026）'!$A:$A&amp;'[5]产值及收款计划（2026）'!$B:$B,'[5]产值及收款计划（2026）'!DD:DD)</f>
        <v>0</v>
      </c>
      <c r="DI379" s="235" cm="1">
        <f t="array" ref="DI379">_xlfn.XLOOKUP($A379&amp;$B379,'[5]产值及收款计划（2026）'!$A:$A&amp;'[5]产值及收款计划（2026）'!$B:$B,'[5]产值及收款计划（2026）'!DE:DE)</f>
        <v>0</v>
      </c>
      <c r="DJ379" s="235" cm="1">
        <f t="array" ref="DJ379">_xlfn.XLOOKUP($A379&amp;$B379,'[5]产值及收款计划（2026）'!$A:$A&amp;'[5]产值及收款计划（2026）'!$B:$B,'[5]产值及收款计划（2026）'!DF:DF)</f>
        <v>0</v>
      </c>
      <c r="DK379" s="235" cm="1">
        <f t="array" ref="DK379">_xlfn.XLOOKUP($A379&amp;$B379,'[5]产值及收款计划（2026）'!$A:$A&amp;'[5]产值及收款计划（2026）'!$B:$B,'[5]产值及收款计划（2026）'!DG:DG)</f>
        <v>0</v>
      </c>
      <c r="DL379" s="235" cm="1">
        <f t="array" ref="DL379">_xlfn.XLOOKUP($A379&amp;$B379,'[5]产值及收款计划（2026）'!$A:$A&amp;'[5]产值及收款计划（2026）'!$B:$B,'[5]产值及收款计划（2026）'!DH:DH)</f>
        <v>0</v>
      </c>
      <c r="DM379" s="235" cm="1">
        <f t="array" ref="DM379">_xlfn.XLOOKUP($A379&amp;$B379,'[5]产值及收款计划（2026）'!$A:$A&amp;'[5]产值及收款计划（2026）'!$B:$B,'[5]产值及收款计划（2026）'!DI:DI)</f>
        <v>0</v>
      </c>
      <c r="DN379" s="235" cm="1">
        <f t="array" ref="DN379">_xlfn.XLOOKUP($A379&amp;$B379,'[5]产值及收款计划（2026）'!$A:$A&amp;'[5]产值及收款计划（2026）'!$B:$B,'[5]产值及收款计划（2026）'!DJ:DJ)</f>
        <v>0</v>
      </c>
      <c r="DO379" s="235" cm="1">
        <f t="array" ref="DO379">_xlfn.XLOOKUP($A379&amp;$B379,'[5]产值及收款计划（2026）'!$A:$A&amp;'[5]产值及收款计划（2026）'!$B:$B,'[5]产值及收款计划（2026）'!DK:DK)</f>
        <v>0</v>
      </c>
      <c r="DP379" s="235" cm="1">
        <f t="array" ref="DP379">_xlfn.XLOOKUP($A379&amp;$B379,'[5]产值及收款计划（2026）'!$A:$A&amp;'[5]产值及收款计划（2026）'!$B:$B,'[5]产值及收款计划（2026）'!DL:DL)</f>
        <v>0</v>
      </c>
      <c r="DQ379" s="243"/>
      <c r="DR379" s="229"/>
    </row>
    <row r="380" ht="20.25" spans="1:122">
      <c r="A380" s="233">
        <f t="shared" ref="A380:A398" si="24">A379+1</f>
        <v>15</v>
      </c>
      <c r="B380" s="233" t="s">
        <v>29</v>
      </c>
      <c r="C380" s="234" t="str" cm="1">
        <f t="array" ref="C380">_xlfn.XLOOKUP($A380&amp;$B380,'[5]产值及收款计划（2026）'!$A:$A&amp;'[5]产值及收款计划（2026）'!$B:$B,'[5]产值及收款计划（2026）'!C:C)</f>
        <v>ZHT2023061200052</v>
      </c>
      <c r="D380" s="234" t="str" cm="1">
        <f t="array" ref="D380">_xlfn.XLOOKUP($A380&amp;$B380,'[5]产值及收款计划（2026）'!$A:$A&amp;'[5]产值及收款计划（2026）'!$B:$B,'[5]产值及收款计划（2026）'!D:D)</f>
        <v>SC21 入闸机及劳务系统研发工程 三方合同</v>
      </c>
      <c r="E380" s="235" cm="1">
        <f t="array" ref="E380">_xlfn.XLOOKUP($A380&amp;$B380,'[5]产值及收款计划（2026）'!$A:$A&amp;'[5]产值及收款计划（2026）'!$B:$B,'[5]产值及收款计划（2026）'!E:E)</f>
        <v>35.065</v>
      </c>
      <c r="F380" s="235" cm="1">
        <f t="array" ref="F380">_xlfn.XLOOKUP($A380&amp;$B380,'[5]产值及收款计划（2026）'!$A:$A&amp;'[5]产值及收款计划（2026）'!$B:$B,'[5]产值及收款计划（2026）'!F:F)</f>
        <v>35.065</v>
      </c>
      <c r="G380" s="235" t="e" cm="1">
        <f t="array" ref="G380">_xlfn.XLOOKUP($A380&amp;$B380,'[5]产值及收款计划（2026）'!$A:$A&amp;'[5]产值及收款计划（2026）'!$B:$B,'[5]产值及收款计划（2026）'!G:G)</f>
        <v>#REF!</v>
      </c>
      <c r="H380" s="235" cm="1">
        <f t="array" ref="H380">_xlfn.XLOOKUP($A380&amp;$B380,'[5]产值及收款计划（2026）'!$A:$A&amp;'[5]产值及收款计划（2026）'!$B:$B,'[5]产值及收款计划（2026）'!H:H)</f>
        <v>8.065</v>
      </c>
      <c r="I380" s="236" cm="1">
        <f t="array" ref="I380">_xlfn.XLOOKUP($A380&amp;$B380,'[5]产值及收款计划（2026）'!$A:$A&amp;'[5]产值及收款计划（2026）'!$B:$B,'[5]产值及收款计划（2026）'!I:I)</f>
        <v>0.230001425923285</v>
      </c>
      <c r="J380" s="235" cm="1">
        <f t="array" ref="J380">_xlfn.XLOOKUP($A380&amp;$B380,'[5]产值及收款计划（2026）'!$A:$A&amp;'[5]产值及收款计划（2026）'!$B:$B,'[5]产值及收款计划（2026）'!J:J)</f>
        <v>0.13</v>
      </c>
      <c r="K380" s="235" t="e" cm="1">
        <f t="array" ref="K380">_xlfn.XLOOKUP($A380&amp;$B380,'[5]产值及收款计划（2026）'!$A:$A&amp;'[5]产值及收款计划（2026）'!$B:$B,'[5]产值及收款计划（2026）'!K:K)</f>
        <v>#REF!</v>
      </c>
      <c r="L380" s="235" t="e" cm="1">
        <f t="array" ref="L380">_xlfn.XLOOKUP($A380&amp;$B380,'[5]产值及收款计划（2026）'!$A:$A&amp;'[5]产值及收款计划（2026）'!$B:$B,'[5]产值及收款计划（2026）'!L:L)</f>
        <v>#REF!</v>
      </c>
      <c r="M380" s="235" t="str" cm="1">
        <f t="array" ref="M380">_xlfn.XLOOKUP($A380&amp;$B380,'[5]产值及收款计划（2026）'!$A:$A&amp;'[5]产值及收款计划（2026）'!$B:$B,'[5]产值及收款计划（2026）'!M:M)</f>
        <v>主导</v>
      </c>
      <c r="N380" s="235" t="str" cm="1">
        <f t="array" ref="N380">_xlfn.XLOOKUP($A380&amp;$B380,'[5]产值及收款计划（2026）'!$A:$A&amp;'[5]产值及收款计划（2026）'!$B:$B,'[5]产值及收款计划（2026）'!N:N)</f>
        <v>许清亮团队</v>
      </c>
      <c r="O380" s="235" t="str" cm="1">
        <f t="array" ref="O380">_xlfn.XLOOKUP($A380&amp;$B380,'[5]产值及收款计划（2026）'!$A:$A&amp;'[5]产值及收款计划（2026）'!$B:$B,'[5]产值及收款计划（2026）'!O:O)</f>
        <v>杜江</v>
      </c>
      <c r="P380" s="234" t="str" cm="1">
        <f t="array" ref="P380">_xlfn.XLOOKUP($A380&amp;$B380,'[5]产值及收款计划（2026）'!$A:$A&amp;'[5]产值及收款计划（2026）'!$B:$B,'[5]产值及收款计划（2026）'!P:P)</f>
        <v>过往已完结</v>
      </c>
      <c r="Q380" s="235" t="e" cm="1">
        <f t="array" ref="Q380">_xlfn.XLOOKUP($A380&amp;$B380,'[5]产值及收款计划（2026）'!$A:$A&amp;'[5]产值及收款计划（2026）'!$B:$B,'[5]产值及收款计划（2026）'!Q:Q)</f>
        <v>#REF!</v>
      </c>
      <c r="R380" s="235" t="e" cm="1">
        <f t="array" ref="R380">_xlfn.XLOOKUP($A380&amp;$B380,'[5]产值及收款计划（2026）'!$A:$A&amp;'[5]产值及收款计划（2026）'!$B:$B,'[5]产值及收款计划（2026）'!R:R)</f>
        <v>#REF!</v>
      </c>
      <c r="S380" s="235" t="e" cm="1">
        <f t="array" ref="S380">_xlfn.XLOOKUP($A380&amp;$B380,'[5]产值及收款计划（2026）'!$A:$A&amp;'[5]产值及收款计划（2026）'!$B:$B,'[5]产值及收款计划（2026）'!S:S)</f>
        <v>#REF!</v>
      </c>
      <c r="T380" s="235" cm="1">
        <f t="array" ref="T380">_xlfn.XLOOKUP($A380&amp;$B380,'[5]产值及收款计划（2026）'!$A:$A&amp;'[5]产值及收款计划（2026）'!$B:$B,'[5]产值及收款计划（2026）'!T:T)</f>
        <v>35.065</v>
      </c>
      <c r="U380" s="235" cm="1">
        <f t="array" ref="U380">_xlfn.XLOOKUP($A380&amp;$B380,'[5]产值及收款计划（2026）'!$A:$A&amp;'[5]产值及收款计划（2026）'!$B:$B,'[5]产值及收款计划（2026）'!U:U)</f>
        <v>0</v>
      </c>
      <c r="V380" s="235" cm="1">
        <f t="array" ref="V380">_xlfn.XLOOKUP($A380&amp;$B380,'[5]产值及收款计划（2026）'!$A:$A&amp;'[5]产值及收款计划（2026）'!$B:$B,'[5]产值及收款计划（2026）'!V:V)</f>
        <v>0</v>
      </c>
      <c r="W380" s="235" t="e" cm="1">
        <f t="array" ref="W380">_xlfn.XLOOKUP($A380&amp;$B380,'[5]产值及收款计划（2026）'!$A:$A&amp;'[5]产值及收款计划（2026）'!$B:$B,'[5]产值及收款计划（2026）'!W:W)</f>
        <v>#REF!</v>
      </c>
      <c r="X380" s="235" t="e" cm="1">
        <f t="array" ref="X380">_xlfn.XLOOKUP($A380&amp;$B380,'[5]产值及收款计划（2026）'!$A:$A&amp;'[5]产值及收款计划（2026）'!$B:$B,'[5]产值及收款计划（2026）'!X:X)</f>
        <v>#REF!</v>
      </c>
      <c r="Y380" s="235" t="e" cm="1">
        <f t="array" ref="Y380">_xlfn.XLOOKUP($A380&amp;$B380,'[5]产值及收款计划（2026）'!$A:$A&amp;'[5]产值及收款计划（2026）'!$B:$B,'[5]产值及收款计划（2026）'!Y:Y)</f>
        <v>#REF!</v>
      </c>
      <c r="Z380" s="235" t="e" cm="1">
        <f t="array" ref="Z380">_xlfn.XLOOKUP($A380&amp;$B380,'[5]产值及收款计划（2026）'!$A:$A&amp;'[5]产值及收款计划（2026）'!$B:$B,'[5]产值及收款计划（2026）'!Z:Z)</f>
        <v>#REF!</v>
      </c>
      <c r="AA380" s="235" cm="1">
        <f t="array" ref="AA380">_xlfn.XLOOKUP($A380&amp;$B380,'[5]产值及收款计划（2026）'!$A:$A&amp;'[5]产值及收款计划（2026）'!$B:$B,'[5]产值及收款计划（2026）'!AA:AA)</f>
        <v>0</v>
      </c>
      <c r="AB380" s="235" cm="1">
        <f t="array" ref="AB380">_xlfn.XLOOKUP($A380&amp;$B380,'[5]产值及收款计划（2026）'!$A:$A&amp;'[5]产值及收款计划（2026）'!$B:$B,'[5]产值及收款计划（2026）'!AB:AB)</f>
        <v>0</v>
      </c>
      <c r="AC380" s="235" cm="1">
        <f t="array" ref="AC380">_xlfn.XLOOKUP($A380&amp;$B380,'[5]产值及收款计划（2026）'!$A:$A&amp;'[5]产值及收款计划（2026）'!$B:$B,'[5]产值及收款计划（2026）'!AC:AC)</f>
        <v>0</v>
      </c>
      <c r="AD380" s="235" cm="1">
        <f t="array" ref="AD380">_xlfn.XLOOKUP($A380&amp;$B380,'[5]产值及收款计划（2026）'!$A:$A&amp;'[5]产值及收款计划（2026）'!$B:$B,'[5]产值及收款计划（2026）'!AD:AD)</f>
        <v>0</v>
      </c>
      <c r="AE380" s="235" cm="1">
        <f t="array" ref="AE380">_xlfn.XLOOKUP($A380&amp;$B380,'[5]产值及收款计划（2026）'!$A:$A&amp;'[5]产值及收款计划（2026）'!$B:$B,'[5]产值及收款计划（2026）'!AE:AE)</f>
        <v>0</v>
      </c>
      <c r="AF380" s="235" cm="1">
        <f t="array" ref="AF380">_xlfn.XLOOKUP($A380&amp;$B380,'[5]产值及收款计划（2026）'!$A:$A&amp;'[5]产值及收款计划（2026）'!$B:$B,'[5]产值及收款计划（2026）'!AF:AF)</f>
        <v>0</v>
      </c>
      <c r="AG380" s="235" cm="1">
        <f t="array" ref="AG380">_xlfn.XLOOKUP($A380&amp;$B380,'[5]产值及收款计划（2026）'!$A:$A&amp;'[5]产值及收款计划（2026）'!$B:$B,'[5]产值及收款计划（2026）'!AG:AG)</f>
        <v>0</v>
      </c>
      <c r="AH380" s="235" cm="1">
        <f t="array" ref="AH380">_xlfn.XLOOKUP($A380&amp;$B380,'[5]产值及收款计划（2026）'!$A:$A&amp;'[5]产值及收款计划（2026）'!$B:$B,'[5]产值及收款计划（2026）'!AH:AH)</f>
        <v>0</v>
      </c>
      <c r="AI380" s="235" cm="1">
        <f t="array" ref="AI380">_xlfn.XLOOKUP($A380&amp;$B380,'[5]产值及收款计划（2026）'!$A:$A&amp;'[5]产值及收款计划（2026）'!$B:$B,'[5]产值及收款计划（2026）'!AI:AI)</f>
        <v>0</v>
      </c>
      <c r="AJ380" s="235" cm="1">
        <f t="array" ref="AJ380">_xlfn.XLOOKUP($A380&amp;$B380,'[5]产值及收款计划（2026）'!$A:$A&amp;'[5]产值及收款计划（2026）'!$B:$B,'[5]产值及收款计划（2026）'!AJ:AJ)</f>
        <v>0</v>
      </c>
      <c r="AK380" s="235" cm="1">
        <f t="array" ref="AK380">_xlfn.XLOOKUP($A380&amp;$B380,'[5]产值及收款计划（2026）'!$A:$A&amp;'[5]产值及收款计划（2026）'!$B:$B,'[5]产值及收款计划（2026）'!AK:AK)</f>
        <v>0</v>
      </c>
      <c r="AL380" s="235" cm="1">
        <f t="array" ref="AL380">_xlfn.XLOOKUP($A380&amp;$B380,'[5]产值及收款计划（2026）'!$A:$A&amp;'[5]产值及收款计划（2026）'!$B:$B,'[5]产值及收款计划（2026）'!AL:AL)</f>
        <v>0</v>
      </c>
      <c r="AM380" s="242" cm="1">
        <f t="array" ref="AM380">_xlfn.LET(_xlpm.勾选月份状态数组,TRANSPOSE('PPT(12-15页）-TOP10'!$A$3:$A$14),_xlpm.选择数据区,IF('PPT(12-15页）-TOP10'!$E$3="收款",$BA380:$BL380,$AA380:$AL380),SUM(_xlfn._xlws.FILTER(_xlpm.选择数据区,_xlpm.勾选月份状态数组,"")))</f>
        <v>0</v>
      </c>
      <c r="AN380" s="235" t="e">
        <f>_xlfn.XLOOKUP($C380,应收未收表!$T:$T,应收未收表!AA:AA)</f>
        <v>#N/A</v>
      </c>
      <c r="AO380" s="235" t="e">
        <f>_xlfn.XLOOKUP($C380,应收未收表!$T:$T,应收未收表!AB:AB)</f>
        <v>#N/A</v>
      </c>
      <c r="AP380" s="235" t="e">
        <f>_xlfn.XLOOKUP($C380,应收未收表!$T:$T,应收未收表!AC:AC)</f>
        <v>#N/A</v>
      </c>
      <c r="AQ380" s="235" t="e">
        <f>_xlfn.XLOOKUP($C380,应收未收表!$T:$T,应收未收表!AE:AE)</f>
        <v>#N/A</v>
      </c>
      <c r="AR380" s="235" t="e">
        <f>_xlfn.XLOOKUP($C380,应收未收表!$T:$T,应收未收表!AF:AF)</f>
        <v>#N/A</v>
      </c>
      <c r="AS380" s="235" t="e" cm="1">
        <f t="array" ref="AS380">_xlfn.XLOOKUP($A380&amp;$B380,'[5]产值及收款计划（2026）'!$A:$A&amp;'[5]产值及收款计划（2026）'!$B:$B,'[5]产值及收款计划（2026）'!AS:AS)</f>
        <v>#REF!</v>
      </c>
      <c r="AT380" s="235" t="e" cm="1">
        <f t="array" ref="AT380">_xlfn.XLOOKUP($A380&amp;$B380,'[5]产值及收款计划（2026）'!$A:$A&amp;'[5]产值及收款计划（2026）'!$B:$B,'[5]产值及收款计划（2026）'!AT:AT)</f>
        <v>#REF!</v>
      </c>
      <c r="AU380" s="235" t="e" cm="1">
        <f t="array" ref="AU380">_xlfn.XLOOKUP($A380&amp;$B380,'[5]产值及收款计划（2026）'!$A:$A&amp;'[5]产值及收款计划（2026）'!$B:$B,'[5]产值及收款计划（2026）'!AU:AU)</f>
        <v>#REF!</v>
      </c>
      <c r="AV380" s="235" t="e" cm="1">
        <f t="array" ref="AV380">_xlfn.XLOOKUP($A380&amp;$B380,'[5]产值及收款计划（2026）'!$A:$A&amp;'[5]产值及收款计划（2026）'!$B:$B,'[5]产值及收款计划（2026）'!AV:AV)</f>
        <v>#REF!</v>
      </c>
      <c r="AW380" s="235" cm="1">
        <f t="array" ref="AW380">_xlfn.XLOOKUP($A380&amp;$B380,'[5]产值及收款计划（2026）'!$A:$A&amp;'[5]产值及收款计划（2026）'!$B:$B,'[5]产值及收款计划（2026）'!AW:AW)</f>
        <v>34.325571</v>
      </c>
      <c r="AX380" s="235" cm="1">
        <f t="array" ref="AX380">_xlfn.XLOOKUP($A380&amp;$B380,'[5]产值及收款计划（2026）'!$A:$A&amp;'[5]产值及收款计划（2026）'!$B:$B,'[5]产值及收款计划（2026）'!AX:AX)</f>
        <v>0</v>
      </c>
      <c r="AY380" s="235" cm="1">
        <f t="array" ref="AY380">_xlfn.XLOOKUP($A380&amp;$B380,'[5]产值及收款计划（2026）'!$A:$A&amp;'[5]产值及收款计划（2026）'!$B:$B,'[5]产值及收款计划（2026）'!AY:AY)</f>
        <v>0.739429000000001</v>
      </c>
      <c r="AZ380" s="235" cm="1">
        <f t="array" ref="AZ380">_xlfn.XLOOKUP($A380&amp;$B380,'[5]产值及收款计划（2026）'!$A:$A&amp;'[5]产值及收款计划（2026）'!$B:$B,'[5]产值及收款计划（2026）'!AZ:AZ)</f>
        <v>0.739429000000001</v>
      </c>
      <c r="BA380" s="235" t="e" cm="1">
        <f t="array" ref="BA380">_xlfn.XLOOKUP($A380&amp;$B380,'[5]产值及收款计划（2026）'!$A:$A&amp;'[5]产值及收款计划（2026）'!$B:$B,'[5]产值及收款计划（2026）'!BA:BA)</f>
        <v>#REF!</v>
      </c>
      <c r="BB380" s="235" t="e" cm="1">
        <f t="array" ref="BB380">_xlfn.XLOOKUP($A380&amp;$B380,'[5]产值及收款计划（2026）'!$A:$A&amp;'[5]产值及收款计划（2026）'!$B:$B,'[5]产值及收款计划（2026）'!BB:BB)</f>
        <v>#REF!</v>
      </c>
      <c r="BC380" s="235" t="e" cm="1">
        <f t="array" ref="BC380">_xlfn.XLOOKUP($A380&amp;$B380,'[5]产值及收款计划（2026）'!$A:$A&amp;'[5]产值及收款计划（2026）'!$B:$B,'[5]产值及收款计划（2026）'!BC:BC)</f>
        <v>#REF!</v>
      </c>
      <c r="BD380" s="235" t="e" cm="1">
        <f t="array" ref="BD380">_xlfn.XLOOKUP($A380&amp;$B380,'[5]产值及收款计划（2026）'!$A:$A&amp;'[5]产值及收款计划（2026）'!$B:$B,'[5]产值及收款计划（2026）'!BD:BD)</f>
        <v>#REF!</v>
      </c>
      <c r="BE380" s="235" t="e" cm="1">
        <f t="array" ref="BE380">_xlfn.XLOOKUP($A380&amp;$B380,'[5]产值及收款计划（2026）'!$A:$A&amp;'[5]产值及收款计划（2026）'!$B:$B,'[5]产值及收款计划（2026）'!BE:BE)</f>
        <v>#REF!</v>
      </c>
      <c r="BF380" s="235" t="e" cm="1">
        <f t="array" ref="BF380">_xlfn.XLOOKUP($A380&amp;$B380,'[5]产值及收款计划（2026）'!$A:$A&amp;'[5]产值及收款计划（2026）'!$B:$B,'[5]产值及收款计划（2026）'!BF:BF)</f>
        <v>#REF!</v>
      </c>
      <c r="BG380" s="235" t="e" cm="1">
        <f t="array" ref="BG380">_xlfn.XLOOKUP($A380&amp;$B380,'[5]产值及收款计划（2026）'!$A:$A&amp;'[5]产值及收款计划（2026）'!$B:$B,'[5]产值及收款计划（2026）'!BG:BG)</f>
        <v>#REF!</v>
      </c>
      <c r="BH380" s="235" t="e" cm="1">
        <f t="array" ref="BH380">_xlfn.XLOOKUP($A380&amp;$B380,'[5]产值及收款计划（2026）'!$A:$A&amp;'[5]产值及收款计划（2026）'!$B:$B,'[5]产值及收款计划（2026）'!BH:BH)</f>
        <v>#REF!</v>
      </c>
      <c r="BI380" s="235" t="e" cm="1">
        <f t="array" ref="BI380">_xlfn.XLOOKUP($A380&amp;$B380,'[5]产值及收款计划（2026）'!$A:$A&amp;'[5]产值及收款计划（2026）'!$B:$B,'[5]产值及收款计划（2026）'!BI:BI)</f>
        <v>#REF!</v>
      </c>
      <c r="BJ380" s="235" t="e" cm="1">
        <f t="array" ref="BJ380">_xlfn.XLOOKUP($A380&amp;$B380,'[5]产值及收款计划（2026）'!$A:$A&amp;'[5]产值及收款计划（2026）'!$B:$B,'[5]产值及收款计划（2026）'!BJ:BJ)</f>
        <v>#REF!</v>
      </c>
      <c r="BK380" s="235" t="e" cm="1">
        <f t="array" ref="BK380">_xlfn.XLOOKUP($A380&amp;$B380,'[5]产值及收款计划（2026）'!$A:$A&amp;'[5]产值及收款计划（2026）'!$B:$B,'[5]产值及收款计划（2026）'!BK:BK)</f>
        <v>#REF!</v>
      </c>
      <c r="BL380" s="235" t="e" cm="1">
        <f t="array" ref="BL380">_xlfn.XLOOKUP($A380&amp;$B380,'[5]产值及收款计划（2026）'!$A:$A&amp;'[5]产值及收款计划（2026）'!$B:$B,'[5]产值及收款计划（2026）'!BL:BL)</f>
        <v>#REF!</v>
      </c>
      <c r="BM380" s="235"/>
      <c r="BN380" s="235"/>
      <c r="BO380" s="235"/>
      <c r="BP380" s="235"/>
      <c r="BQ380" s="235" t="e">
        <f>_xlfn.XLOOKUP($C380,应收未收表!$AJ:$AJ,应收未收表!AK:AK)</f>
        <v>#N/A</v>
      </c>
      <c r="BR380" s="235" t="e">
        <f>_xlfn.XLOOKUP($C380,应收未收表!$AJ:$AJ,应收未收表!AL:AL)</f>
        <v>#N/A</v>
      </c>
      <c r="BS380" s="235" t="e">
        <f>_xlfn.XLOOKUP($C380,应收未收表!$AJ:$AJ,应收未收表!AM:AM)</f>
        <v>#N/A</v>
      </c>
      <c r="BT380" s="235" t="e">
        <f>_xlfn.XLOOKUP($C380,应收未收表!$AJ:$AJ,应收未收表!AN:AN)</f>
        <v>#N/A</v>
      </c>
      <c r="BU380" s="234" t="str" cm="1">
        <f t="array" ref="BU380">_xlfn.XLOOKUP($A380&amp;$B380,'[5]产值及收款计划（2026）'!$A:$A&amp;'[5]产值及收款计划（2026）'!$B:$B,'[5]产值及收款计划（2026）'!BQ:BQ)</f>
        <v>上海隧道工程股份有限公司-澳门分公司</v>
      </c>
      <c r="BV380" s="235" t="e" cm="1">
        <f t="array" ref="BV380">_xlfn.XLOOKUP($A380&amp;$B380,'[5]产值及收款计划（2026）'!$A:$A&amp;'[5]产值及收款计划（2026）'!$B:$B,'[5]产值及收款计划（2026）'!BR:BR)</f>
        <v>#REF!</v>
      </c>
      <c r="CE380" s="235" cm="1">
        <f t="array" ref="CE380">_xlfn.XLOOKUP($A380&amp;$B380,'[5]产值及收款计划（2026）'!$A:$A&amp;'[5]产值及收款计划（2026）'!$B:$B,'[5]产值及收款计划（2026）'!CA:CA)</f>
        <v>0</v>
      </c>
      <c r="CF380" s="235" cm="1">
        <f t="array" ref="CF380">_xlfn.XLOOKUP($A380&amp;$B380,'[5]产值及收款计划（2026）'!$A:$A&amp;'[5]产值及收款计划（2026）'!$B:$B,'[5]产值及收款计划（2026）'!CB:CB)</f>
        <v>0</v>
      </c>
      <c r="CG380" s="235" cm="1">
        <f t="array" ref="CG380">_xlfn.XLOOKUP($A380&amp;$B380,'[5]产值及收款计划（2026）'!$A:$A&amp;'[5]产值及收款计划（2026）'!$B:$B,'[5]产值及收款计划（2026）'!CC:CC)</f>
        <v>0</v>
      </c>
      <c r="CH380" s="235" cm="1">
        <f t="array" ref="CH380">_xlfn.XLOOKUP($A380&amp;$B380,'[5]产值及收款计划（2026）'!$A:$A&amp;'[5]产值及收款计划（2026）'!$B:$B,'[5]产值及收款计划（2026）'!CD:CD)</f>
        <v>0</v>
      </c>
      <c r="CI380" s="235" cm="1">
        <f t="array" ref="CI380">_xlfn.XLOOKUP($A380&amp;$B380,'[5]产值及收款计划（2026）'!$A:$A&amp;'[5]产值及收款计划（2026）'!$B:$B,'[5]产值及收款计划（2026）'!CE:CE)</f>
        <v>0</v>
      </c>
      <c r="CJ380" s="235" cm="1">
        <f t="array" ref="CJ380">_xlfn.XLOOKUP($A380&amp;$B380,'[5]产值及收款计划（2026）'!$A:$A&amp;'[5]产值及收款计划（2026）'!$B:$B,'[5]产值及收款计划（2026）'!CF:CF)</f>
        <v>0</v>
      </c>
      <c r="CK380" s="235" cm="1">
        <f t="array" ref="CK380">_xlfn.XLOOKUP($A380&amp;$B380,'[5]产值及收款计划（2026）'!$A:$A&amp;'[5]产值及收款计划（2026）'!$B:$B,'[5]产值及收款计划（2026）'!CG:CG)</f>
        <v>0</v>
      </c>
      <c r="CL380" s="235" cm="1">
        <f t="array" ref="CL380">_xlfn.XLOOKUP($A380&amp;$B380,'[5]产值及收款计划（2026）'!$A:$A&amp;'[5]产值及收款计划（2026）'!$B:$B,'[5]产值及收款计划（2026）'!CH:CH)</f>
        <v>0</v>
      </c>
      <c r="CM380" s="235" cm="1">
        <f t="array" ref="CM380">_xlfn.XLOOKUP($A380&amp;$B380,'[5]产值及收款计划（2026）'!$A:$A&amp;'[5]产值及收款计划（2026）'!$B:$B,'[5]产值及收款计划（2026）'!CI:CI)</f>
        <v>0</v>
      </c>
      <c r="CN380" s="235" cm="1">
        <f t="array" ref="CN380">_xlfn.XLOOKUP($A380&amp;$B380,'[5]产值及收款计划（2026）'!$A:$A&amp;'[5]产值及收款计划（2026）'!$B:$B,'[5]产值及收款计划（2026）'!CJ:CJ)</f>
        <v>0</v>
      </c>
      <c r="CO380" s="235" cm="1">
        <f t="array" ref="CO380">_xlfn.XLOOKUP($A380&amp;$B380,'[5]产值及收款计划（2026）'!$A:$A&amp;'[5]产值及收款计划（2026）'!$B:$B,'[5]产值及收款计划（2026）'!CK:CK)</f>
        <v>0</v>
      </c>
      <c r="CP380" s="235" cm="1">
        <f t="array" ref="CP380">_xlfn.XLOOKUP($A380&amp;$B380,'[5]产值及收款计划（2026）'!$A:$A&amp;'[5]产值及收款计划（2026）'!$B:$B,'[5]产值及收款计划（2026）'!CL:CL)</f>
        <v>0</v>
      </c>
      <c r="DE380" s="235" cm="1">
        <f t="array" ref="DE380">_xlfn.XLOOKUP($A380&amp;$B380,'[5]产值及收款计划（2026）'!$A:$A&amp;'[5]产值及收款计划（2026）'!$B:$B,'[5]产值及收款计划（2026）'!DA:DA)</f>
        <v>0</v>
      </c>
      <c r="DF380" s="235" cm="1">
        <f t="array" ref="DF380">_xlfn.XLOOKUP($A380&amp;$B380,'[5]产值及收款计划（2026）'!$A:$A&amp;'[5]产值及收款计划（2026）'!$B:$B,'[5]产值及收款计划（2026）'!DB:DB)</f>
        <v>0</v>
      </c>
      <c r="DG380" s="235" cm="1">
        <f t="array" ref="DG380">_xlfn.XLOOKUP($A380&amp;$B380,'[5]产值及收款计划（2026）'!$A:$A&amp;'[5]产值及收款计划（2026）'!$B:$B,'[5]产值及收款计划（2026）'!DC:DC)</f>
        <v>0</v>
      </c>
      <c r="DH380" s="235" cm="1">
        <f t="array" ref="DH380">_xlfn.XLOOKUP($A380&amp;$B380,'[5]产值及收款计划（2026）'!$A:$A&amp;'[5]产值及收款计划（2026）'!$B:$B,'[5]产值及收款计划（2026）'!DD:DD)</f>
        <v>0</v>
      </c>
      <c r="DI380" s="235" cm="1">
        <f t="array" ref="DI380">_xlfn.XLOOKUP($A380&amp;$B380,'[5]产值及收款计划（2026）'!$A:$A&amp;'[5]产值及收款计划（2026）'!$B:$B,'[5]产值及收款计划（2026）'!DE:DE)</f>
        <v>0</v>
      </c>
      <c r="DJ380" s="235" cm="1">
        <f t="array" ref="DJ380">_xlfn.XLOOKUP($A380&amp;$B380,'[5]产值及收款计划（2026）'!$A:$A&amp;'[5]产值及收款计划（2026）'!$B:$B,'[5]产值及收款计划（2026）'!DF:DF)</f>
        <v>0</v>
      </c>
      <c r="DK380" s="235" cm="1">
        <f t="array" ref="DK380">_xlfn.XLOOKUP($A380&amp;$B380,'[5]产值及收款计划（2026）'!$A:$A&amp;'[5]产值及收款计划（2026）'!$B:$B,'[5]产值及收款计划（2026）'!DG:DG)</f>
        <v>0</v>
      </c>
      <c r="DL380" s="235" cm="1">
        <f t="array" ref="DL380">_xlfn.XLOOKUP($A380&amp;$B380,'[5]产值及收款计划（2026）'!$A:$A&amp;'[5]产值及收款计划（2026）'!$B:$B,'[5]产值及收款计划（2026）'!DH:DH)</f>
        <v>0</v>
      </c>
      <c r="DM380" s="235" cm="1">
        <f t="array" ref="DM380">_xlfn.XLOOKUP($A380&amp;$B380,'[5]产值及收款计划（2026）'!$A:$A&amp;'[5]产值及收款计划（2026）'!$B:$B,'[5]产值及收款计划（2026）'!DI:DI)</f>
        <v>0</v>
      </c>
      <c r="DN380" s="235" cm="1">
        <f t="array" ref="DN380">_xlfn.XLOOKUP($A380&amp;$B380,'[5]产值及收款计划（2026）'!$A:$A&amp;'[5]产值及收款计划（2026）'!$B:$B,'[5]产值及收款计划（2026）'!DJ:DJ)</f>
        <v>0</v>
      </c>
      <c r="DO380" s="235" cm="1">
        <f t="array" ref="DO380">_xlfn.XLOOKUP($A380&amp;$B380,'[5]产值及收款计划（2026）'!$A:$A&amp;'[5]产值及收款计划（2026）'!$B:$B,'[5]产值及收款计划（2026）'!DK:DK)</f>
        <v>0</v>
      </c>
      <c r="DP380" s="235" cm="1">
        <f t="array" ref="DP380">_xlfn.XLOOKUP($A380&amp;$B380,'[5]产值及收款计划（2026）'!$A:$A&amp;'[5]产值及收款计划（2026）'!$B:$B,'[5]产值及收款计划（2026）'!DL:DL)</f>
        <v>0</v>
      </c>
      <c r="DQ380" s="243"/>
      <c r="DR380" s="229"/>
    </row>
    <row r="381" ht="20.25" spans="1:122">
      <c r="A381" s="233">
        <f t="shared" si="24"/>
        <v>16</v>
      </c>
      <c r="B381" s="233" t="s">
        <v>29</v>
      </c>
      <c r="C381" s="234" t="str" cm="1">
        <f t="array" ref="C381">_xlfn.XLOOKUP($A381&amp;$B381,'[5]产值及收款计划（2026）'!$A:$A&amp;'[5]产值及收款计划（2026）'!$B:$B,'[5]产值及收款计划（2026）'!C:C)</f>
        <v>ZHT2023070700062</v>
      </c>
      <c r="D381" s="234" t="str" cm="1">
        <f t="array" ref="D381">_xlfn.XLOOKUP($A381&amp;$B381,'[5]产值及收款计划（2026）'!$A:$A&amp;'[5]产值及收款计划（2026）'!$B:$B,'[5]产值及收款计划（2026）'!D:D)</f>
        <v>深圳市路桥建设集团坂银通道智慧运管数字孪生与BIM咨询服务（变更）</v>
      </c>
      <c r="E381" s="235" cm="1">
        <f t="array" ref="E381">_xlfn.XLOOKUP($A381&amp;$B381,'[5]产值及收款计划（2026）'!$A:$A&amp;'[5]产值及收款计划（2026）'!$B:$B,'[5]产值及收款计划（2026）'!E:E)</f>
        <v>18.75</v>
      </c>
      <c r="F381" s="235" cm="1">
        <f t="array" ref="F381">_xlfn.XLOOKUP($A381&amp;$B381,'[5]产值及收款计划（2026）'!$A:$A&amp;'[5]产值及收款计划（2026）'!$B:$B,'[5]产值及收款计划（2026）'!F:F)</f>
        <v>18.75</v>
      </c>
      <c r="G381" s="235" t="e" cm="1">
        <f t="array" ref="G381">_xlfn.XLOOKUP($A381&amp;$B381,'[5]产值及收款计划（2026）'!$A:$A&amp;'[5]产值及收款计划（2026）'!$B:$B,'[5]产值及收款计划（2026）'!G:G)</f>
        <v>#REF!</v>
      </c>
      <c r="H381" s="235" cm="1">
        <f t="array" ref="H381">_xlfn.XLOOKUP($A381&amp;$B381,'[5]产值及收款计划（2026）'!$A:$A&amp;'[5]产值及收款计划（2026）'!$B:$B,'[5]产值及收款计划（2026）'!H:H)</f>
        <v>0</v>
      </c>
      <c r="I381" s="236" cm="1">
        <f t="array" ref="I381">_xlfn.XLOOKUP($A381&amp;$B381,'[5]产值及收款计划（2026）'!$A:$A&amp;'[5]产值及收款计划（2026）'!$B:$B,'[5]产值及收款计划（2026）'!I:I)</f>
        <v>0</v>
      </c>
      <c r="J381" s="235" cm="1">
        <f t="array" ref="J381">_xlfn.XLOOKUP($A381&amp;$B381,'[5]产值及收款计划（2026）'!$A:$A&amp;'[5]产值及收款计划（2026）'!$B:$B,'[5]产值及收款计划（2026）'!J:J)</f>
        <v>0.13</v>
      </c>
      <c r="K381" s="235" t="e" cm="1">
        <f t="array" ref="K381">_xlfn.XLOOKUP($A381&amp;$B381,'[5]产值及收款计划（2026）'!$A:$A&amp;'[5]产值及收款计划（2026）'!$B:$B,'[5]产值及收款计划（2026）'!K:K)</f>
        <v>#REF!</v>
      </c>
      <c r="L381" s="235" t="e" cm="1">
        <f t="array" ref="L381">_xlfn.XLOOKUP($A381&amp;$B381,'[5]产值及收款计划（2026）'!$A:$A&amp;'[5]产值及收款计划（2026）'!$B:$B,'[5]产值及收款计划（2026）'!L:L)</f>
        <v>#REF!</v>
      </c>
      <c r="M381" s="235" t="str" cm="1">
        <f t="array" ref="M381">_xlfn.XLOOKUP($A381&amp;$B381,'[5]产值及收款计划（2026）'!$A:$A&amp;'[5]产值及收款计划（2026）'!$B:$B,'[5]产值及收款计划（2026）'!M:M)</f>
        <v>主导</v>
      </c>
      <c r="N381" s="235" t="str" cm="1">
        <f t="array" ref="N381">_xlfn.XLOOKUP($A381&amp;$B381,'[5]产值及收款计划（2026）'!$A:$A&amp;'[5]产值及收款计划（2026）'!$B:$B,'[5]产值及收款计划（2026）'!N:N)</f>
        <v>许清亮团队</v>
      </c>
      <c r="O381" s="235" t="str" cm="1">
        <f t="array" ref="O381">_xlfn.XLOOKUP($A381&amp;$B381,'[5]产值及收款计划（2026）'!$A:$A&amp;'[5]产值及收款计划（2026）'!$B:$B,'[5]产值及收款计划（2026）'!O:O)</f>
        <v>明艳丽</v>
      </c>
      <c r="P381" s="234" t="str" cm="1">
        <f t="array" ref="P381">_xlfn.XLOOKUP($A381&amp;$B381,'[5]产值及收款计划（2026）'!$A:$A&amp;'[5]产值及收款计划（2026）'!$B:$B,'[5]产值及收款计划（2026）'!P:P)</f>
        <v>过往已完结</v>
      </c>
      <c r="Q381" s="235" t="e" cm="1">
        <f t="array" ref="Q381">_xlfn.XLOOKUP($A381&amp;$B381,'[5]产值及收款计划（2026）'!$A:$A&amp;'[5]产值及收款计划（2026）'!$B:$B,'[5]产值及收款计划（2026）'!Q:Q)</f>
        <v>#REF!</v>
      </c>
      <c r="R381" s="235" t="e" cm="1">
        <f t="array" ref="R381">_xlfn.XLOOKUP($A381&amp;$B381,'[5]产值及收款计划（2026）'!$A:$A&amp;'[5]产值及收款计划（2026）'!$B:$B,'[5]产值及收款计划（2026）'!R:R)</f>
        <v>#REF!</v>
      </c>
      <c r="S381" s="235" t="e" cm="1">
        <f t="array" ref="S381">_xlfn.XLOOKUP($A381&amp;$B381,'[5]产值及收款计划（2026）'!$A:$A&amp;'[5]产值及收款计划（2026）'!$B:$B,'[5]产值及收款计划（2026）'!S:S)</f>
        <v>#REF!</v>
      </c>
      <c r="T381" s="235" cm="1">
        <f t="array" ref="T381">_xlfn.XLOOKUP($A381&amp;$B381,'[5]产值及收款计划（2026）'!$A:$A&amp;'[5]产值及收款计划（2026）'!$B:$B,'[5]产值及收款计划（2026）'!T:T)</f>
        <v>18.75</v>
      </c>
      <c r="U381" s="235" cm="1">
        <f t="array" ref="U381">_xlfn.XLOOKUP($A381&amp;$B381,'[5]产值及收款计划（2026）'!$A:$A&amp;'[5]产值及收款计划（2026）'!$B:$B,'[5]产值及收款计划（2026）'!U:U)</f>
        <v>0</v>
      </c>
      <c r="V381" s="235" cm="1">
        <f t="array" ref="V381">_xlfn.XLOOKUP($A381&amp;$B381,'[5]产值及收款计划（2026）'!$A:$A&amp;'[5]产值及收款计划（2026）'!$B:$B,'[5]产值及收款计划（2026）'!V:V)</f>
        <v>0</v>
      </c>
      <c r="W381" s="235" t="e" cm="1">
        <f t="array" ref="W381">_xlfn.XLOOKUP($A381&amp;$B381,'[5]产值及收款计划（2026）'!$A:$A&amp;'[5]产值及收款计划（2026）'!$B:$B,'[5]产值及收款计划（2026）'!W:W)</f>
        <v>#REF!</v>
      </c>
      <c r="X381" s="235" t="e" cm="1">
        <f t="array" ref="X381">_xlfn.XLOOKUP($A381&amp;$B381,'[5]产值及收款计划（2026）'!$A:$A&amp;'[5]产值及收款计划（2026）'!$B:$B,'[5]产值及收款计划（2026）'!X:X)</f>
        <v>#REF!</v>
      </c>
      <c r="Y381" s="235" t="e" cm="1">
        <f t="array" ref="Y381">_xlfn.XLOOKUP($A381&amp;$B381,'[5]产值及收款计划（2026）'!$A:$A&amp;'[5]产值及收款计划（2026）'!$B:$B,'[5]产值及收款计划（2026）'!Y:Y)</f>
        <v>#REF!</v>
      </c>
      <c r="Z381" s="235" t="e" cm="1">
        <f t="array" ref="Z381">_xlfn.XLOOKUP($A381&amp;$B381,'[5]产值及收款计划（2026）'!$A:$A&amp;'[5]产值及收款计划（2026）'!$B:$B,'[5]产值及收款计划（2026）'!Z:Z)</f>
        <v>#REF!</v>
      </c>
      <c r="AA381" s="235" cm="1">
        <f t="array" ref="AA381">_xlfn.XLOOKUP($A381&amp;$B381,'[5]产值及收款计划（2026）'!$A:$A&amp;'[5]产值及收款计划（2026）'!$B:$B,'[5]产值及收款计划（2026）'!AA:AA)</f>
        <v>0</v>
      </c>
      <c r="AB381" s="235" cm="1">
        <f t="array" ref="AB381">_xlfn.XLOOKUP($A381&amp;$B381,'[5]产值及收款计划（2026）'!$A:$A&amp;'[5]产值及收款计划（2026）'!$B:$B,'[5]产值及收款计划（2026）'!AB:AB)</f>
        <v>0</v>
      </c>
      <c r="AC381" s="235" cm="1">
        <f t="array" ref="AC381">_xlfn.XLOOKUP($A381&amp;$B381,'[5]产值及收款计划（2026）'!$A:$A&amp;'[5]产值及收款计划（2026）'!$B:$B,'[5]产值及收款计划（2026）'!AC:AC)</f>
        <v>0</v>
      </c>
      <c r="AD381" s="235" cm="1">
        <f t="array" ref="AD381">_xlfn.XLOOKUP($A381&amp;$B381,'[5]产值及收款计划（2026）'!$A:$A&amp;'[5]产值及收款计划（2026）'!$B:$B,'[5]产值及收款计划（2026）'!AD:AD)</f>
        <v>0</v>
      </c>
      <c r="AE381" s="235" cm="1">
        <f t="array" ref="AE381">_xlfn.XLOOKUP($A381&amp;$B381,'[5]产值及收款计划（2026）'!$A:$A&amp;'[5]产值及收款计划（2026）'!$B:$B,'[5]产值及收款计划（2026）'!AE:AE)</f>
        <v>0</v>
      </c>
      <c r="AF381" s="235" cm="1">
        <f t="array" ref="AF381">_xlfn.XLOOKUP($A381&amp;$B381,'[5]产值及收款计划（2026）'!$A:$A&amp;'[5]产值及收款计划（2026）'!$B:$B,'[5]产值及收款计划（2026）'!AF:AF)</f>
        <v>0</v>
      </c>
      <c r="AG381" s="235" cm="1">
        <f t="array" ref="AG381">_xlfn.XLOOKUP($A381&amp;$B381,'[5]产值及收款计划（2026）'!$A:$A&amp;'[5]产值及收款计划（2026）'!$B:$B,'[5]产值及收款计划（2026）'!AG:AG)</f>
        <v>0</v>
      </c>
      <c r="AH381" s="235" cm="1">
        <f t="array" ref="AH381">_xlfn.XLOOKUP($A381&amp;$B381,'[5]产值及收款计划（2026）'!$A:$A&amp;'[5]产值及收款计划（2026）'!$B:$B,'[5]产值及收款计划（2026）'!AH:AH)</f>
        <v>0</v>
      </c>
      <c r="AI381" s="235" cm="1">
        <f t="array" ref="AI381">_xlfn.XLOOKUP($A381&amp;$B381,'[5]产值及收款计划（2026）'!$A:$A&amp;'[5]产值及收款计划（2026）'!$B:$B,'[5]产值及收款计划（2026）'!AI:AI)</f>
        <v>0</v>
      </c>
      <c r="AJ381" s="235" cm="1">
        <f t="array" ref="AJ381">_xlfn.XLOOKUP($A381&amp;$B381,'[5]产值及收款计划（2026）'!$A:$A&amp;'[5]产值及收款计划（2026）'!$B:$B,'[5]产值及收款计划（2026）'!AJ:AJ)</f>
        <v>0</v>
      </c>
      <c r="AK381" s="235" cm="1">
        <f t="array" ref="AK381">_xlfn.XLOOKUP($A381&amp;$B381,'[5]产值及收款计划（2026）'!$A:$A&amp;'[5]产值及收款计划（2026）'!$B:$B,'[5]产值及收款计划（2026）'!AK:AK)</f>
        <v>0</v>
      </c>
      <c r="AL381" s="235" cm="1">
        <f t="array" ref="AL381">_xlfn.XLOOKUP($A381&amp;$B381,'[5]产值及收款计划（2026）'!$A:$A&amp;'[5]产值及收款计划（2026）'!$B:$B,'[5]产值及收款计划（2026）'!AL:AL)</f>
        <v>0</v>
      </c>
      <c r="AM381" s="242" cm="1">
        <f t="array" ref="AM381">_xlfn.LET(_xlpm.勾选月份状态数组,TRANSPOSE('PPT(12-15页）-TOP10'!$A$3:$A$14),_xlpm.选择数据区,IF('PPT(12-15页）-TOP10'!$E$3="收款",$BA381:$BL381,$AA381:$AL381),SUM(_xlfn._xlws.FILTER(_xlpm.选择数据区,_xlpm.勾选月份状态数组,"")))</f>
        <v>0</v>
      </c>
      <c r="AN381" s="235" t="e">
        <f>_xlfn.XLOOKUP($C381,应收未收表!$T:$T,应收未收表!AA:AA)</f>
        <v>#N/A</v>
      </c>
      <c r="AO381" s="235" t="e">
        <f>_xlfn.XLOOKUP($C381,应收未收表!$T:$T,应收未收表!AB:AB)</f>
        <v>#N/A</v>
      </c>
      <c r="AP381" s="235" t="e">
        <f>_xlfn.XLOOKUP($C381,应收未收表!$T:$T,应收未收表!AC:AC)</f>
        <v>#N/A</v>
      </c>
      <c r="AQ381" s="235" t="e">
        <f>_xlfn.XLOOKUP($C381,应收未收表!$T:$T,应收未收表!AE:AE)</f>
        <v>#N/A</v>
      </c>
      <c r="AR381" s="235" t="e">
        <f>_xlfn.XLOOKUP($C381,应收未收表!$T:$T,应收未收表!AF:AF)</f>
        <v>#N/A</v>
      </c>
      <c r="AS381" s="235" t="e" cm="1">
        <f t="array" ref="AS381">_xlfn.XLOOKUP($A381&amp;$B381,'[5]产值及收款计划（2026）'!$A:$A&amp;'[5]产值及收款计划（2026）'!$B:$B,'[5]产值及收款计划（2026）'!AS:AS)</f>
        <v>#REF!</v>
      </c>
      <c r="AT381" s="235" t="e" cm="1">
        <f t="array" ref="AT381">_xlfn.XLOOKUP($A381&amp;$B381,'[5]产值及收款计划（2026）'!$A:$A&amp;'[5]产值及收款计划（2026）'!$B:$B,'[5]产值及收款计划（2026）'!AT:AT)</f>
        <v>#REF!</v>
      </c>
      <c r="AU381" s="235" t="e" cm="1">
        <f t="array" ref="AU381">_xlfn.XLOOKUP($A381&amp;$B381,'[5]产值及收款计划（2026）'!$A:$A&amp;'[5]产值及收款计划（2026）'!$B:$B,'[5]产值及收款计划（2026）'!AU:AU)</f>
        <v>#REF!</v>
      </c>
      <c r="AV381" s="235" t="e" cm="1">
        <f t="array" ref="AV381">_xlfn.XLOOKUP($A381&amp;$B381,'[5]产值及收款计划（2026）'!$A:$A&amp;'[5]产值及收款计划（2026）'!$B:$B,'[5]产值及收款计划（2026）'!AV:AV)</f>
        <v>#REF!</v>
      </c>
      <c r="AW381" s="235" cm="1">
        <f t="array" ref="AW381">_xlfn.XLOOKUP($A381&amp;$B381,'[5]产值及收款计划（2026）'!$A:$A&amp;'[5]产值及收款计划（2026）'!$B:$B,'[5]产值及收款计划（2026）'!AW:AW)</f>
        <v>11.25</v>
      </c>
      <c r="AX381" s="235" cm="1">
        <f t="array" ref="AX381">_xlfn.XLOOKUP($A381&amp;$B381,'[5]产值及收款计划（2026）'!$A:$A&amp;'[5]产值及收款计划（2026）'!$B:$B,'[5]产值及收款计划（2026）'!AX:AX)</f>
        <v>0</v>
      </c>
      <c r="AY381" s="235" cm="1">
        <f t="array" ref="AY381">_xlfn.XLOOKUP($A381&amp;$B381,'[5]产值及收款计划（2026）'!$A:$A&amp;'[5]产值及收款计划（2026）'!$B:$B,'[5]产值及收款计划（2026）'!AY:AY)</f>
        <v>7.5</v>
      </c>
      <c r="AZ381" s="235" cm="1">
        <f t="array" ref="AZ381">_xlfn.XLOOKUP($A381&amp;$B381,'[5]产值及收款计划（2026）'!$A:$A&amp;'[5]产值及收款计划（2026）'!$B:$B,'[5]产值及收款计划（2026）'!AZ:AZ)</f>
        <v>7.5</v>
      </c>
      <c r="BA381" s="235" t="e" cm="1">
        <f t="array" ref="BA381">_xlfn.XLOOKUP($A381&amp;$B381,'[5]产值及收款计划（2026）'!$A:$A&amp;'[5]产值及收款计划（2026）'!$B:$B,'[5]产值及收款计划（2026）'!BA:BA)</f>
        <v>#REF!</v>
      </c>
      <c r="BB381" s="235" t="e" cm="1">
        <f t="array" ref="BB381">_xlfn.XLOOKUP($A381&amp;$B381,'[5]产值及收款计划（2026）'!$A:$A&amp;'[5]产值及收款计划（2026）'!$B:$B,'[5]产值及收款计划（2026）'!BB:BB)</f>
        <v>#REF!</v>
      </c>
      <c r="BC381" s="235" t="e" cm="1">
        <f t="array" ref="BC381">_xlfn.XLOOKUP($A381&amp;$B381,'[5]产值及收款计划（2026）'!$A:$A&amp;'[5]产值及收款计划（2026）'!$B:$B,'[5]产值及收款计划（2026）'!BC:BC)</f>
        <v>#REF!</v>
      </c>
      <c r="BD381" s="235" t="e" cm="1">
        <f t="array" ref="BD381">_xlfn.XLOOKUP($A381&amp;$B381,'[5]产值及收款计划（2026）'!$A:$A&amp;'[5]产值及收款计划（2026）'!$B:$B,'[5]产值及收款计划（2026）'!BD:BD)</f>
        <v>#REF!</v>
      </c>
      <c r="BE381" s="235" t="e" cm="1">
        <f t="array" ref="BE381">_xlfn.XLOOKUP($A381&amp;$B381,'[5]产值及收款计划（2026）'!$A:$A&amp;'[5]产值及收款计划（2026）'!$B:$B,'[5]产值及收款计划（2026）'!BE:BE)</f>
        <v>#REF!</v>
      </c>
      <c r="BF381" s="235" t="e" cm="1">
        <f t="array" ref="BF381">_xlfn.XLOOKUP($A381&amp;$B381,'[5]产值及收款计划（2026）'!$A:$A&amp;'[5]产值及收款计划（2026）'!$B:$B,'[5]产值及收款计划（2026）'!BF:BF)</f>
        <v>#REF!</v>
      </c>
      <c r="BG381" s="235" t="e" cm="1">
        <f t="array" ref="BG381">_xlfn.XLOOKUP($A381&amp;$B381,'[5]产值及收款计划（2026）'!$A:$A&amp;'[5]产值及收款计划（2026）'!$B:$B,'[5]产值及收款计划（2026）'!BG:BG)</f>
        <v>#REF!</v>
      </c>
      <c r="BH381" s="235" t="e" cm="1">
        <f t="array" ref="BH381">_xlfn.XLOOKUP($A381&amp;$B381,'[5]产值及收款计划（2026）'!$A:$A&amp;'[5]产值及收款计划（2026）'!$B:$B,'[5]产值及收款计划（2026）'!BH:BH)</f>
        <v>#REF!</v>
      </c>
      <c r="BI381" s="235" t="e" cm="1">
        <f t="array" ref="BI381">_xlfn.XLOOKUP($A381&amp;$B381,'[5]产值及收款计划（2026）'!$A:$A&amp;'[5]产值及收款计划（2026）'!$B:$B,'[5]产值及收款计划（2026）'!BI:BI)</f>
        <v>#REF!</v>
      </c>
      <c r="BJ381" s="235" t="e" cm="1">
        <f t="array" ref="BJ381">_xlfn.XLOOKUP($A381&amp;$B381,'[5]产值及收款计划（2026）'!$A:$A&amp;'[5]产值及收款计划（2026）'!$B:$B,'[5]产值及收款计划（2026）'!BJ:BJ)</f>
        <v>#REF!</v>
      </c>
      <c r="BK381" s="235" t="e" cm="1">
        <f t="array" ref="BK381">_xlfn.XLOOKUP($A381&amp;$B381,'[5]产值及收款计划（2026）'!$A:$A&amp;'[5]产值及收款计划（2026）'!$B:$B,'[5]产值及收款计划（2026）'!BK:BK)</f>
        <v>#REF!</v>
      </c>
      <c r="BL381" s="235" t="e" cm="1">
        <f t="array" ref="BL381">_xlfn.XLOOKUP($A381&amp;$B381,'[5]产值及收款计划（2026）'!$A:$A&amp;'[5]产值及收款计划（2026）'!$B:$B,'[5]产值及收款计划（2026）'!BL:BL)</f>
        <v>#REF!</v>
      </c>
      <c r="BM381" s="235"/>
      <c r="BN381" s="235"/>
      <c r="BO381" s="235"/>
      <c r="BP381" s="235"/>
      <c r="BQ381" s="235">
        <f>_xlfn.XLOOKUP($C381,应收未收表!$AJ:$AJ,应收未收表!AK:AK)</f>
        <v>10</v>
      </c>
      <c r="BR381" s="235">
        <f>_xlfn.XLOOKUP($C381,应收未收表!$AJ:$AJ,应收未收表!AL:AL)</f>
        <v>10</v>
      </c>
      <c r="BS381" s="235" t="str">
        <f>_xlfn.XLOOKUP($C381,应收未收表!$AJ:$AJ,应收未收表!AM:AM)</f>
        <v>一季度内无法落实</v>
      </c>
      <c r="BT381" s="235" t="str">
        <f>_xlfn.XLOOKUP($C381,应收未收表!$AJ:$AJ,应收未收表!AN:AN)</f>
        <v>业主要求，质保结束后请款。</v>
      </c>
      <c r="BU381" s="234" t="str" cm="1">
        <f t="array" ref="BU381">_xlfn.XLOOKUP($A381&amp;$B381,'[5]产值及收款计划（2026）'!$A:$A&amp;'[5]产值及收款计划（2026）'!$B:$B,'[5]产值及收款计划（2026）'!BQ:BQ)</f>
        <v>深圳市路桥建设集团有限公司</v>
      </c>
      <c r="BV381" s="235" t="e" cm="1">
        <f t="array" ref="BV381">_xlfn.XLOOKUP($A381&amp;$B381,'[5]产值及收款计划（2026）'!$A:$A&amp;'[5]产值及收款计划（2026）'!$B:$B,'[5]产值及收款计划（2026）'!BR:BR)</f>
        <v>#REF!</v>
      </c>
      <c r="CE381" s="235" cm="1">
        <f t="array" ref="CE381">_xlfn.XLOOKUP($A381&amp;$B381,'[5]产值及收款计划（2026）'!$A:$A&amp;'[5]产值及收款计划（2026）'!$B:$B,'[5]产值及收款计划（2026）'!CA:CA)</f>
        <v>0</v>
      </c>
      <c r="CF381" s="235" cm="1">
        <f t="array" ref="CF381">_xlfn.XLOOKUP($A381&amp;$B381,'[5]产值及收款计划（2026）'!$A:$A&amp;'[5]产值及收款计划（2026）'!$B:$B,'[5]产值及收款计划（2026）'!CB:CB)</f>
        <v>0</v>
      </c>
      <c r="CG381" s="235" cm="1">
        <f t="array" ref="CG381">_xlfn.XLOOKUP($A381&amp;$B381,'[5]产值及收款计划（2026）'!$A:$A&amp;'[5]产值及收款计划（2026）'!$B:$B,'[5]产值及收款计划（2026）'!CC:CC)</f>
        <v>0</v>
      </c>
      <c r="CH381" s="235" cm="1">
        <f t="array" ref="CH381">_xlfn.XLOOKUP($A381&amp;$B381,'[5]产值及收款计划（2026）'!$A:$A&amp;'[5]产值及收款计划（2026）'!$B:$B,'[5]产值及收款计划（2026）'!CD:CD)</f>
        <v>0</v>
      </c>
      <c r="CI381" s="235" cm="1">
        <f t="array" ref="CI381">_xlfn.XLOOKUP($A381&amp;$B381,'[5]产值及收款计划（2026）'!$A:$A&amp;'[5]产值及收款计划（2026）'!$B:$B,'[5]产值及收款计划（2026）'!CE:CE)</f>
        <v>0</v>
      </c>
      <c r="CJ381" s="235" cm="1">
        <f t="array" ref="CJ381">_xlfn.XLOOKUP($A381&amp;$B381,'[5]产值及收款计划（2026）'!$A:$A&amp;'[5]产值及收款计划（2026）'!$B:$B,'[5]产值及收款计划（2026）'!CF:CF)</f>
        <v>0</v>
      </c>
      <c r="CK381" s="235" cm="1">
        <f t="array" ref="CK381">_xlfn.XLOOKUP($A381&amp;$B381,'[5]产值及收款计划（2026）'!$A:$A&amp;'[5]产值及收款计划（2026）'!$B:$B,'[5]产值及收款计划（2026）'!CG:CG)</f>
        <v>0</v>
      </c>
      <c r="CL381" s="235" cm="1">
        <f t="array" ref="CL381">_xlfn.XLOOKUP($A381&amp;$B381,'[5]产值及收款计划（2026）'!$A:$A&amp;'[5]产值及收款计划（2026）'!$B:$B,'[5]产值及收款计划（2026）'!CH:CH)</f>
        <v>0</v>
      </c>
      <c r="CM381" s="235" cm="1">
        <f t="array" ref="CM381">_xlfn.XLOOKUP($A381&amp;$B381,'[5]产值及收款计划（2026）'!$A:$A&amp;'[5]产值及收款计划（2026）'!$B:$B,'[5]产值及收款计划（2026）'!CI:CI)</f>
        <v>0</v>
      </c>
      <c r="CN381" s="235" cm="1">
        <f t="array" ref="CN381">_xlfn.XLOOKUP($A381&amp;$B381,'[5]产值及收款计划（2026）'!$A:$A&amp;'[5]产值及收款计划（2026）'!$B:$B,'[5]产值及收款计划（2026）'!CJ:CJ)</f>
        <v>0</v>
      </c>
      <c r="CO381" s="235" cm="1">
        <f t="array" ref="CO381">_xlfn.XLOOKUP($A381&amp;$B381,'[5]产值及收款计划（2026）'!$A:$A&amp;'[5]产值及收款计划（2026）'!$B:$B,'[5]产值及收款计划（2026）'!CK:CK)</f>
        <v>0</v>
      </c>
      <c r="CP381" s="235" cm="1">
        <f t="array" ref="CP381">_xlfn.XLOOKUP($A381&amp;$B381,'[5]产值及收款计划（2026）'!$A:$A&amp;'[5]产值及收款计划（2026）'!$B:$B,'[5]产值及收款计划（2026）'!CL:CL)</f>
        <v>0</v>
      </c>
      <c r="DE381" s="235" cm="1">
        <f t="array" ref="DE381">_xlfn.XLOOKUP($A381&amp;$B381,'[5]产值及收款计划（2026）'!$A:$A&amp;'[5]产值及收款计划（2026）'!$B:$B,'[5]产值及收款计划（2026）'!DA:DA)</f>
        <v>0</v>
      </c>
      <c r="DF381" s="235" cm="1">
        <f t="array" ref="DF381">_xlfn.XLOOKUP($A381&amp;$B381,'[5]产值及收款计划（2026）'!$A:$A&amp;'[5]产值及收款计划（2026）'!$B:$B,'[5]产值及收款计划（2026）'!DB:DB)</f>
        <v>0</v>
      </c>
      <c r="DG381" s="235" cm="1">
        <f t="array" ref="DG381">_xlfn.XLOOKUP($A381&amp;$B381,'[5]产值及收款计划（2026）'!$A:$A&amp;'[5]产值及收款计划（2026）'!$B:$B,'[5]产值及收款计划（2026）'!DC:DC)</f>
        <v>0</v>
      </c>
      <c r="DH381" s="235" cm="1">
        <f t="array" ref="DH381">_xlfn.XLOOKUP($A381&amp;$B381,'[5]产值及收款计划（2026）'!$A:$A&amp;'[5]产值及收款计划（2026）'!$B:$B,'[5]产值及收款计划（2026）'!DD:DD)</f>
        <v>0</v>
      </c>
      <c r="DI381" s="235" cm="1">
        <f t="array" ref="DI381">_xlfn.XLOOKUP($A381&amp;$B381,'[5]产值及收款计划（2026）'!$A:$A&amp;'[5]产值及收款计划（2026）'!$B:$B,'[5]产值及收款计划（2026）'!DE:DE)</f>
        <v>0</v>
      </c>
      <c r="DJ381" s="235" cm="1">
        <f t="array" ref="DJ381">_xlfn.XLOOKUP($A381&amp;$B381,'[5]产值及收款计划（2026）'!$A:$A&amp;'[5]产值及收款计划（2026）'!$B:$B,'[5]产值及收款计划（2026）'!DF:DF)</f>
        <v>0</v>
      </c>
      <c r="DK381" s="235" cm="1">
        <f t="array" ref="DK381">_xlfn.XLOOKUP($A381&amp;$B381,'[5]产值及收款计划（2026）'!$A:$A&amp;'[5]产值及收款计划（2026）'!$B:$B,'[5]产值及收款计划（2026）'!DG:DG)</f>
        <v>0</v>
      </c>
      <c r="DL381" s="235" cm="1">
        <f t="array" ref="DL381">_xlfn.XLOOKUP($A381&amp;$B381,'[5]产值及收款计划（2026）'!$A:$A&amp;'[5]产值及收款计划（2026）'!$B:$B,'[5]产值及收款计划（2026）'!DH:DH)</f>
        <v>0</v>
      </c>
      <c r="DM381" s="235" cm="1">
        <f t="array" ref="DM381">_xlfn.XLOOKUP($A381&amp;$B381,'[5]产值及收款计划（2026）'!$A:$A&amp;'[5]产值及收款计划（2026）'!$B:$B,'[5]产值及收款计划（2026）'!DI:DI)</f>
        <v>0</v>
      </c>
      <c r="DN381" s="235" cm="1">
        <f t="array" ref="DN381">_xlfn.XLOOKUP($A381&amp;$B381,'[5]产值及收款计划（2026）'!$A:$A&amp;'[5]产值及收款计划（2026）'!$B:$B,'[5]产值及收款计划（2026）'!DJ:DJ)</f>
        <v>0</v>
      </c>
      <c r="DO381" s="235" cm="1">
        <f t="array" ref="DO381">_xlfn.XLOOKUP($A381&amp;$B381,'[5]产值及收款计划（2026）'!$A:$A&amp;'[5]产值及收款计划（2026）'!$B:$B,'[5]产值及收款计划（2026）'!DK:DK)</f>
        <v>0</v>
      </c>
      <c r="DP381" s="235" cm="1">
        <f t="array" ref="DP381">_xlfn.XLOOKUP($A381&amp;$B381,'[5]产值及收款计划（2026）'!$A:$A&amp;'[5]产值及收款计划（2026）'!$B:$B,'[5]产值及收款计划（2026）'!DL:DL)</f>
        <v>0</v>
      </c>
      <c r="DQ381" s="243"/>
      <c r="DR381" s="229"/>
    </row>
    <row r="382" ht="20.25" spans="1:122">
      <c r="A382" s="233">
        <f t="shared" si="24"/>
        <v>17</v>
      </c>
      <c r="B382" s="233" t="s">
        <v>29</v>
      </c>
      <c r="C382" s="234" t="str" cm="1">
        <f t="array" ref="C382">_xlfn.XLOOKUP($A382&amp;$B382,'[5]产值及收款计划（2026）'!$A:$A&amp;'[5]产值及收款计划（2026）'!$B:$B,'[5]产值及收款计划（2026）'!C:C)</f>
        <v>ZHT2023122600178</v>
      </c>
      <c r="D382" s="234" t="str" cm="1">
        <f t="array" ref="D382">_xlfn.XLOOKUP($A382&amp;$B382,'[5]产值及收款计划（2026）'!$A:$A&amp;'[5]产值及收款计划（2026）'!$B:$B,'[5]产值及收款计划（2026）'!D:D)</f>
        <v>2023年度隧道公司BIM技术服务</v>
      </c>
      <c r="E382" s="235" cm="1">
        <f t="array" ref="E382">_xlfn.XLOOKUP($A382&amp;$B382,'[5]产值及收款计划（2026）'!$A:$A&amp;'[5]产值及收款计划（2026）'!$B:$B,'[5]产值及收款计划（2026）'!E:E)</f>
        <v>120</v>
      </c>
      <c r="F382" s="235" cm="1">
        <f t="array" ref="F382">_xlfn.XLOOKUP($A382&amp;$B382,'[5]产值及收款计划（2026）'!$A:$A&amp;'[5]产值及收款计划（2026）'!$B:$B,'[5]产值及收款计划（2026）'!F:F)</f>
        <v>120</v>
      </c>
      <c r="G382" s="235" t="e" cm="1">
        <f t="array" ref="G382">_xlfn.XLOOKUP($A382&amp;$B382,'[5]产值及收款计划（2026）'!$A:$A&amp;'[5]产值及收款计划（2026）'!$B:$B,'[5]产值及收款计划（2026）'!G:G)</f>
        <v>#REF!</v>
      </c>
      <c r="H382" s="235" cm="1">
        <f t="array" ref="H382">_xlfn.XLOOKUP($A382&amp;$B382,'[5]产值及收款计划（2026）'!$A:$A&amp;'[5]产值及收款计划（2026）'!$B:$B,'[5]产值及收款计划（2026）'!H:H)</f>
        <v>120</v>
      </c>
      <c r="I382" s="236" cm="1">
        <f t="array" ref="I382">_xlfn.XLOOKUP($A382&amp;$B382,'[5]产值及收款计划（2026）'!$A:$A&amp;'[5]产值及收款计划（2026）'!$B:$B,'[5]产值及收款计划（2026）'!I:I)</f>
        <v>1</v>
      </c>
      <c r="J382" s="235" cm="1">
        <f t="array" ref="J382">_xlfn.XLOOKUP($A382&amp;$B382,'[5]产值及收款计划（2026）'!$A:$A&amp;'[5]产值及收款计划（2026）'!$B:$B,'[5]产值及收款计划（2026）'!J:J)</f>
        <v>0.06</v>
      </c>
      <c r="K382" s="235" t="e" cm="1">
        <f t="array" ref="K382">_xlfn.XLOOKUP($A382&amp;$B382,'[5]产值及收款计划（2026）'!$A:$A&amp;'[5]产值及收款计划（2026）'!$B:$B,'[5]产值及收款计划（2026）'!K:K)</f>
        <v>#REF!</v>
      </c>
      <c r="L382" s="235" t="e" cm="1">
        <f t="array" ref="L382">_xlfn.XLOOKUP($A382&amp;$B382,'[5]产值及收款计划（2026）'!$A:$A&amp;'[5]产值及收款计划（2026）'!$B:$B,'[5]产值及收款计划（2026）'!L:L)</f>
        <v>#REF!</v>
      </c>
      <c r="M382" s="235" t="str" cm="1">
        <f t="array" ref="M382">_xlfn.XLOOKUP($A382&amp;$B382,'[5]产值及收款计划（2026）'!$A:$A&amp;'[5]产值及收款计划（2026）'!$B:$B,'[5]产值及收款计划（2026）'!M:M)</f>
        <v>主导</v>
      </c>
      <c r="N382" s="235" t="str" cm="1">
        <f t="array" ref="N382">_xlfn.XLOOKUP($A382&amp;$B382,'[5]产值及收款计划（2026）'!$A:$A&amp;'[5]产值及收款计划（2026）'!$B:$B,'[5]产值及收款计划（2026）'!N:N)</f>
        <v>明艳丽团队</v>
      </c>
      <c r="O382" s="235" t="str" cm="1">
        <f t="array" ref="O382">_xlfn.XLOOKUP($A382&amp;$B382,'[5]产值及收款计划（2026）'!$A:$A&amp;'[5]产值及收款计划（2026）'!$B:$B,'[5]产值及收款计划（2026）'!O:O)</f>
        <v>明艳丽</v>
      </c>
      <c r="P382" s="234" t="str" cm="1">
        <f t="array" ref="P382">_xlfn.XLOOKUP($A382&amp;$B382,'[5]产值及收款计划（2026）'!$A:$A&amp;'[5]产值及收款计划（2026）'!$B:$B,'[5]产值及收款计划（2026）'!P:P)</f>
        <v>过往已完结</v>
      </c>
      <c r="Q382" s="235" t="e" cm="1">
        <f t="array" ref="Q382">_xlfn.XLOOKUP($A382&amp;$B382,'[5]产值及收款计划（2026）'!$A:$A&amp;'[5]产值及收款计划（2026）'!$B:$B,'[5]产值及收款计划（2026）'!Q:Q)</f>
        <v>#REF!</v>
      </c>
      <c r="R382" s="235" t="e" cm="1">
        <f t="array" ref="R382">_xlfn.XLOOKUP($A382&amp;$B382,'[5]产值及收款计划（2026）'!$A:$A&amp;'[5]产值及收款计划（2026）'!$B:$B,'[5]产值及收款计划（2026）'!R:R)</f>
        <v>#REF!</v>
      </c>
      <c r="S382" s="235" t="e" cm="1">
        <f t="array" ref="S382">_xlfn.XLOOKUP($A382&amp;$B382,'[5]产值及收款计划（2026）'!$A:$A&amp;'[5]产值及收款计划（2026）'!$B:$B,'[5]产值及收款计划（2026）'!S:S)</f>
        <v>#REF!</v>
      </c>
      <c r="T382" s="235" cm="1">
        <f t="array" ref="T382">_xlfn.XLOOKUP($A382&amp;$B382,'[5]产值及收款计划（2026）'!$A:$A&amp;'[5]产值及收款计划（2026）'!$B:$B,'[5]产值及收款计划（2026）'!T:T)</f>
        <v>120</v>
      </c>
      <c r="U382" s="235" cm="1">
        <f t="array" ref="U382">_xlfn.XLOOKUP($A382&amp;$B382,'[5]产值及收款计划（2026）'!$A:$A&amp;'[5]产值及收款计划（2026）'!$B:$B,'[5]产值及收款计划（2026）'!U:U)</f>
        <v>0</v>
      </c>
      <c r="V382" s="235" cm="1">
        <f t="array" ref="V382">_xlfn.XLOOKUP($A382&amp;$B382,'[5]产值及收款计划（2026）'!$A:$A&amp;'[5]产值及收款计划（2026）'!$B:$B,'[5]产值及收款计划（2026）'!V:V)</f>
        <v>0</v>
      </c>
      <c r="W382" s="235" t="e" cm="1">
        <f t="array" ref="W382">_xlfn.XLOOKUP($A382&amp;$B382,'[5]产值及收款计划（2026）'!$A:$A&amp;'[5]产值及收款计划（2026）'!$B:$B,'[5]产值及收款计划（2026）'!W:W)</f>
        <v>#REF!</v>
      </c>
      <c r="X382" s="235" t="e" cm="1">
        <f t="array" ref="X382">_xlfn.XLOOKUP($A382&amp;$B382,'[5]产值及收款计划（2026）'!$A:$A&amp;'[5]产值及收款计划（2026）'!$B:$B,'[5]产值及收款计划（2026）'!X:X)</f>
        <v>#REF!</v>
      </c>
      <c r="Y382" s="235" t="e" cm="1">
        <f t="array" ref="Y382">_xlfn.XLOOKUP($A382&amp;$B382,'[5]产值及收款计划（2026）'!$A:$A&amp;'[5]产值及收款计划（2026）'!$B:$B,'[5]产值及收款计划（2026）'!Y:Y)</f>
        <v>#REF!</v>
      </c>
      <c r="Z382" s="235" t="e" cm="1">
        <f t="array" ref="Z382">_xlfn.XLOOKUP($A382&amp;$B382,'[5]产值及收款计划（2026）'!$A:$A&amp;'[5]产值及收款计划（2026）'!$B:$B,'[5]产值及收款计划（2026）'!Z:Z)</f>
        <v>#REF!</v>
      </c>
      <c r="AA382" s="235" cm="1">
        <f t="array" ref="AA382">_xlfn.XLOOKUP($A382&amp;$B382,'[5]产值及收款计划（2026）'!$A:$A&amp;'[5]产值及收款计划（2026）'!$B:$B,'[5]产值及收款计划（2026）'!AA:AA)</f>
        <v>0</v>
      </c>
      <c r="AB382" s="235" cm="1">
        <f t="array" ref="AB382">_xlfn.XLOOKUP($A382&amp;$B382,'[5]产值及收款计划（2026）'!$A:$A&amp;'[5]产值及收款计划（2026）'!$B:$B,'[5]产值及收款计划（2026）'!AB:AB)</f>
        <v>0</v>
      </c>
      <c r="AC382" s="235" cm="1">
        <f t="array" ref="AC382">_xlfn.XLOOKUP($A382&amp;$B382,'[5]产值及收款计划（2026）'!$A:$A&amp;'[5]产值及收款计划（2026）'!$B:$B,'[5]产值及收款计划（2026）'!AC:AC)</f>
        <v>0</v>
      </c>
      <c r="AD382" s="235" cm="1">
        <f t="array" ref="AD382">_xlfn.XLOOKUP($A382&amp;$B382,'[5]产值及收款计划（2026）'!$A:$A&amp;'[5]产值及收款计划（2026）'!$B:$B,'[5]产值及收款计划（2026）'!AD:AD)</f>
        <v>0</v>
      </c>
      <c r="AE382" s="235" cm="1">
        <f t="array" ref="AE382">_xlfn.XLOOKUP($A382&amp;$B382,'[5]产值及收款计划（2026）'!$A:$A&amp;'[5]产值及收款计划（2026）'!$B:$B,'[5]产值及收款计划（2026）'!AE:AE)</f>
        <v>0</v>
      </c>
      <c r="AF382" s="235" cm="1">
        <f t="array" ref="AF382">_xlfn.XLOOKUP($A382&amp;$B382,'[5]产值及收款计划（2026）'!$A:$A&amp;'[5]产值及收款计划（2026）'!$B:$B,'[5]产值及收款计划（2026）'!AF:AF)</f>
        <v>0</v>
      </c>
      <c r="AG382" s="235" cm="1">
        <f t="array" ref="AG382">_xlfn.XLOOKUP($A382&amp;$B382,'[5]产值及收款计划（2026）'!$A:$A&amp;'[5]产值及收款计划（2026）'!$B:$B,'[5]产值及收款计划（2026）'!AG:AG)</f>
        <v>0</v>
      </c>
      <c r="AH382" s="235" cm="1">
        <f t="array" ref="AH382">_xlfn.XLOOKUP($A382&amp;$B382,'[5]产值及收款计划（2026）'!$A:$A&amp;'[5]产值及收款计划（2026）'!$B:$B,'[5]产值及收款计划（2026）'!AH:AH)</f>
        <v>0</v>
      </c>
      <c r="AI382" s="235" cm="1">
        <f t="array" ref="AI382">_xlfn.XLOOKUP($A382&amp;$B382,'[5]产值及收款计划（2026）'!$A:$A&amp;'[5]产值及收款计划（2026）'!$B:$B,'[5]产值及收款计划（2026）'!AI:AI)</f>
        <v>0</v>
      </c>
      <c r="AJ382" s="235" cm="1">
        <f t="array" ref="AJ382">_xlfn.XLOOKUP($A382&amp;$B382,'[5]产值及收款计划（2026）'!$A:$A&amp;'[5]产值及收款计划（2026）'!$B:$B,'[5]产值及收款计划（2026）'!AJ:AJ)</f>
        <v>0</v>
      </c>
      <c r="AK382" s="235" cm="1">
        <f t="array" ref="AK382">_xlfn.XLOOKUP($A382&amp;$B382,'[5]产值及收款计划（2026）'!$A:$A&amp;'[5]产值及收款计划（2026）'!$B:$B,'[5]产值及收款计划（2026）'!AK:AK)</f>
        <v>0</v>
      </c>
      <c r="AL382" s="235" cm="1">
        <f t="array" ref="AL382">_xlfn.XLOOKUP($A382&amp;$B382,'[5]产值及收款计划（2026）'!$A:$A&amp;'[5]产值及收款计划（2026）'!$B:$B,'[5]产值及收款计划（2026）'!AL:AL)</f>
        <v>0</v>
      </c>
      <c r="AM382" s="242" cm="1">
        <f t="array" ref="AM382">_xlfn.LET(_xlpm.勾选月份状态数组,TRANSPOSE('PPT(12-15页）-TOP10'!$A$3:$A$14),_xlpm.选择数据区,IF('PPT(12-15页）-TOP10'!$E$3="收款",$BA382:$BL382,$AA382:$AL382),SUM(_xlfn._xlws.FILTER(_xlpm.选择数据区,_xlpm.勾选月份状态数组,"")))</f>
        <v>0</v>
      </c>
      <c r="AN382" s="235" t="e">
        <f>_xlfn.XLOOKUP($C382,应收未收表!$T:$T,应收未收表!AA:AA)</f>
        <v>#N/A</v>
      </c>
      <c r="AO382" s="235" t="e">
        <f>_xlfn.XLOOKUP($C382,应收未收表!$T:$T,应收未收表!AB:AB)</f>
        <v>#N/A</v>
      </c>
      <c r="AP382" s="235" t="e">
        <f>_xlfn.XLOOKUP($C382,应收未收表!$T:$T,应收未收表!AC:AC)</f>
        <v>#N/A</v>
      </c>
      <c r="AQ382" s="235" t="e">
        <f>_xlfn.XLOOKUP($C382,应收未收表!$T:$T,应收未收表!AE:AE)</f>
        <v>#N/A</v>
      </c>
      <c r="AR382" s="235" t="e">
        <f>_xlfn.XLOOKUP($C382,应收未收表!$T:$T,应收未收表!AF:AF)</f>
        <v>#N/A</v>
      </c>
      <c r="AS382" s="235" t="e" cm="1">
        <f t="array" ref="AS382">_xlfn.XLOOKUP($A382&amp;$B382,'[5]产值及收款计划（2026）'!$A:$A&amp;'[5]产值及收款计划（2026）'!$B:$B,'[5]产值及收款计划（2026）'!AS:AS)</f>
        <v>#REF!</v>
      </c>
      <c r="AT382" s="235" t="e" cm="1">
        <f t="array" ref="AT382">_xlfn.XLOOKUP($A382&amp;$B382,'[5]产值及收款计划（2026）'!$A:$A&amp;'[5]产值及收款计划（2026）'!$B:$B,'[5]产值及收款计划（2026）'!AT:AT)</f>
        <v>#REF!</v>
      </c>
      <c r="AU382" s="235" t="e" cm="1">
        <f t="array" ref="AU382">_xlfn.XLOOKUP($A382&amp;$B382,'[5]产值及收款计划（2026）'!$A:$A&amp;'[5]产值及收款计划（2026）'!$B:$B,'[5]产值及收款计划（2026）'!AU:AU)</f>
        <v>#REF!</v>
      </c>
      <c r="AV382" s="235" t="e" cm="1">
        <f t="array" ref="AV382">_xlfn.XLOOKUP($A382&amp;$B382,'[5]产值及收款计划（2026）'!$A:$A&amp;'[5]产值及收款计划（2026）'!$B:$B,'[5]产值及收款计划（2026）'!AV:AV)</f>
        <v>#REF!</v>
      </c>
      <c r="AW382" s="235" cm="1">
        <f t="array" ref="AW382">_xlfn.XLOOKUP($A382&amp;$B382,'[5]产值及收款计划（2026）'!$A:$A&amp;'[5]产值及收款计划（2026）'!$B:$B,'[5]产值及收款计划（2026）'!AW:AW)</f>
        <v>60</v>
      </c>
      <c r="AX382" s="235" cm="1">
        <f t="array" ref="AX382">_xlfn.XLOOKUP($A382&amp;$B382,'[5]产值及收款计划（2026）'!$A:$A&amp;'[5]产值及收款计划（2026）'!$B:$B,'[5]产值及收款计划（2026）'!AX:AX)</f>
        <v>0</v>
      </c>
      <c r="AY382" s="235" cm="1">
        <f t="array" ref="AY382">_xlfn.XLOOKUP($A382&amp;$B382,'[5]产值及收款计划（2026）'!$A:$A&amp;'[5]产值及收款计划（2026）'!$B:$B,'[5]产值及收款计划（2026）'!AY:AY)</f>
        <v>60</v>
      </c>
      <c r="AZ382" s="235" cm="1">
        <f t="array" ref="AZ382">_xlfn.XLOOKUP($A382&amp;$B382,'[5]产值及收款计划（2026）'!$A:$A&amp;'[5]产值及收款计划（2026）'!$B:$B,'[5]产值及收款计划（2026）'!AZ:AZ)</f>
        <v>60</v>
      </c>
      <c r="BA382" s="235" t="e" cm="1">
        <f t="array" ref="BA382">_xlfn.XLOOKUP($A382&amp;$B382,'[5]产值及收款计划（2026）'!$A:$A&amp;'[5]产值及收款计划（2026）'!$B:$B,'[5]产值及收款计划（2026）'!BA:BA)</f>
        <v>#REF!</v>
      </c>
      <c r="BB382" s="235" t="e" cm="1">
        <f t="array" ref="BB382">_xlfn.XLOOKUP($A382&amp;$B382,'[5]产值及收款计划（2026）'!$A:$A&amp;'[5]产值及收款计划（2026）'!$B:$B,'[5]产值及收款计划（2026）'!BB:BB)</f>
        <v>#REF!</v>
      </c>
      <c r="BC382" s="235" t="e" cm="1">
        <f t="array" ref="BC382">_xlfn.XLOOKUP($A382&amp;$B382,'[5]产值及收款计划（2026）'!$A:$A&amp;'[5]产值及收款计划（2026）'!$B:$B,'[5]产值及收款计划（2026）'!BC:BC)</f>
        <v>#REF!</v>
      </c>
      <c r="BD382" s="235" t="e" cm="1">
        <f t="array" ref="BD382">_xlfn.XLOOKUP($A382&amp;$B382,'[5]产值及收款计划（2026）'!$A:$A&amp;'[5]产值及收款计划（2026）'!$B:$B,'[5]产值及收款计划（2026）'!BD:BD)</f>
        <v>#REF!</v>
      </c>
      <c r="BE382" s="235" t="e" cm="1">
        <f t="array" ref="BE382">_xlfn.XLOOKUP($A382&amp;$B382,'[5]产值及收款计划（2026）'!$A:$A&amp;'[5]产值及收款计划（2026）'!$B:$B,'[5]产值及收款计划（2026）'!BE:BE)</f>
        <v>#REF!</v>
      </c>
      <c r="BF382" s="235" t="e" cm="1">
        <f t="array" ref="BF382">_xlfn.XLOOKUP($A382&amp;$B382,'[5]产值及收款计划（2026）'!$A:$A&amp;'[5]产值及收款计划（2026）'!$B:$B,'[5]产值及收款计划（2026）'!BF:BF)</f>
        <v>#REF!</v>
      </c>
      <c r="BG382" s="235" t="e" cm="1">
        <f t="array" ref="BG382">_xlfn.XLOOKUP($A382&amp;$B382,'[5]产值及收款计划（2026）'!$A:$A&amp;'[5]产值及收款计划（2026）'!$B:$B,'[5]产值及收款计划（2026）'!BG:BG)</f>
        <v>#REF!</v>
      </c>
      <c r="BH382" s="235" t="e" cm="1">
        <f t="array" ref="BH382">_xlfn.XLOOKUP($A382&amp;$B382,'[5]产值及收款计划（2026）'!$A:$A&amp;'[5]产值及收款计划（2026）'!$B:$B,'[5]产值及收款计划（2026）'!BH:BH)</f>
        <v>#REF!</v>
      </c>
      <c r="BI382" s="235" t="e" cm="1">
        <f t="array" ref="BI382">_xlfn.XLOOKUP($A382&amp;$B382,'[5]产值及收款计划（2026）'!$A:$A&amp;'[5]产值及收款计划（2026）'!$B:$B,'[5]产值及收款计划（2026）'!BI:BI)</f>
        <v>#REF!</v>
      </c>
      <c r="BJ382" s="235" t="e" cm="1">
        <f t="array" ref="BJ382">_xlfn.XLOOKUP($A382&amp;$B382,'[5]产值及收款计划（2026）'!$A:$A&amp;'[5]产值及收款计划（2026）'!$B:$B,'[5]产值及收款计划（2026）'!BJ:BJ)</f>
        <v>#REF!</v>
      </c>
      <c r="BK382" s="235" t="e" cm="1">
        <f t="array" ref="BK382">_xlfn.XLOOKUP($A382&amp;$B382,'[5]产值及收款计划（2026）'!$A:$A&amp;'[5]产值及收款计划（2026）'!$B:$B,'[5]产值及收款计划（2026）'!BK:BK)</f>
        <v>#REF!</v>
      </c>
      <c r="BL382" s="235" t="e" cm="1">
        <f t="array" ref="BL382">_xlfn.XLOOKUP($A382&amp;$B382,'[5]产值及收款计划（2026）'!$A:$A&amp;'[5]产值及收款计划（2026）'!$B:$B,'[5]产值及收款计划（2026）'!BL:BL)</f>
        <v>#REF!</v>
      </c>
      <c r="BM382" s="235"/>
      <c r="BN382" s="235"/>
      <c r="BO382" s="235"/>
      <c r="BP382" s="235"/>
      <c r="BQ382" s="235">
        <f>_xlfn.XLOOKUP($C382,应收未收表!$AJ:$AJ,应收未收表!AK:AK)</f>
        <v>60</v>
      </c>
      <c r="BR382" s="235">
        <f>_xlfn.XLOOKUP($C382,应收未收表!$AJ:$AJ,应收未收表!AL:AL)</f>
        <v>60</v>
      </c>
      <c r="BS382" s="235" t="str">
        <f>_xlfn.XLOOKUP($C382,应收未收表!$AJ:$AJ,应收未收表!AM:AM)</f>
        <v>一季度内无法落实</v>
      </c>
      <c r="BT382" s="235" t="str">
        <f>_xlfn.XLOOKUP($C382,应收未收表!$AJ:$AJ,应收未收表!AN:AN)</f>
        <v>需要领导沟通</v>
      </c>
      <c r="BU382" s="234" t="str" cm="1">
        <f t="array" ref="BU382">_xlfn.XLOOKUP($A382&amp;$B382,'[5]产值及收款计划（2026）'!$A:$A&amp;'[5]产值及收款计划（2026）'!$B:$B,'[5]产值及收款计划（2026）'!BQ:BQ)</f>
        <v>上海隧道工程有限公司</v>
      </c>
      <c r="BV382" s="235" t="e" cm="1">
        <f t="array" ref="BV382">_xlfn.XLOOKUP($A382&amp;$B382,'[5]产值及收款计划（2026）'!$A:$A&amp;'[5]产值及收款计划（2026）'!$B:$B,'[5]产值及收款计划（2026）'!BR:BR)</f>
        <v>#REF!</v>
      </c>
      <c r="CE382" s="235" cm="1">
        <f t="array" ref="CE382">_xlfn.XLOOKUP($A382&amp;$B382,'[5]产值及收款计划（2026）'!$A:$A&amp;'[5]产值及收款计划（2026）'!$B:$B,'[5]产值及收款计划（2026）'!CA:CA)</f>
        <v>0</v>
      </c>
      <c r="CF382" s="235" cm="1">
        <f t="array" ref="CF382">_xlfn.XLOOKUP($A382&amp;$B382,'[5]产值及收款计划（2026）'!$A:$A&amp;'[5]产值及收款计划（2026）'!$B:$B,'[5]产值及收款计划（2026）'!CB:CB)</f>
        <v>0</v>
      </c>
      <c r="CG382" s="235" cm="1">
        <f t="array" ref="CG382">_xlfn.XLOOKUP($A382&amp;$B382,'[5]产值及收款计划（2026）'!$A:$A&amp;'[5]产值及收款计划（2026）'!$B:$B,'[5]产值及收款计划（2026）'!CC:CC)</f>
        <v>0</v>
      </c>
      <c r="CH382" s="235" cm="1">
        <f t="array" ref="CH382">_xlfn.XLOOKUP($A382&amp;$B382,'[5]产值及收款计划（2026）'!$A:$A&amp;'[5]产值及收款计划（2026）'!$B:$B,'[5]产值及收款计划（2026）'!CD:CD)</f>
        <v>0</v>
      </c>
      <c r="CI382" s="235" cm="1">
        <f t="array" ref="CI382">_xlfn.XLOOKUP($A382&amp;$B382,'[5]产值及收款计划（2026）'!$A:$A&amp;'[5]产值及收款计划（2026）'!$B:$B,'[5]产值及收款计划（2026）'!CE:CE)</f>
        <v>0</v>
      </c>
      <c r="CJ382" s="235" cm="1">
        <f t="array" ref="CJ382">_xlfn.XLOOKUP($A382&amp;$B382,'[5]产值及收款计划（2026）'!$A:$A&amp;'[5]产值及收款计划（2026）'!$B:$B,'[5]产值及收款计划（2026）'!CF:CF)</f>
        <v>0</v>
      </c>
      <c r="CK382" s="235" cm="1">
        <f t="array" ref="CK382">_xlfn.XLOOKUP($A382&amp;$B382,'[5]产值及收款计划（2026）'!$A:$A&amp;'[5]产值及收款计划（2026）'!$B:$B,'[5]产值及收款计划（2026）'!CG:CG)</f>
        <v>0</v>
      </c>
      <c r="CL382" s="235" cm="1">
        <f t="array" ref="CL382">_xlfn.XLOOKUP($A382&amp;$B382,'[5]产值及收款计划（2026）'!$A:$A&amp;'[5]产值及收款计划（2026）'!$B:$B,'[5]产值及收款计划（2026）'!CH:CH)</f>
        <v>0</v>
      </c>
      <c r="CM382" s="235" cm="1">
        <f t="array" ref="CM382">_xlfn.XLOOKUP($A382&amp;$B382,'[5]产值及收款计划（2026）'!$A:$A&amp;'[5]产值及收款计划（2026）'!$B:$B,'[5]产值及收款计划（2026）'!CI:CI)</f>
        <v>0</v>
      </c>
      <c r="CN382" s="235" cm="1">
        <f t="array" ref="CN382">_xlfn.XLOOKUP($A382&amp;$B382,'[5]产值及收款计划（2026）'!$A:$A&amp;'[5]产值及收款计划（2026）'!$B:$B,'[5]产值及收款计划（2026）'!CJ:CJ)</f>
        <v>0</v>
      </c>
      <c r="CO382" s="235" cm="1">
        <f t="array" ref="CO382">_xlfn.XLOOKUP($A382&amp;$B382,'[5]产值及收款计划（2026）'!$A:$A&amp;'[5]产值及收款计划（2026）'!$B:$B,'[5]产值及收款计划（2026）'!CK:CK)</f>
        <v>0</v>
      </c>
      <c r="CP382" s="235" cm="1">
        <f t="array" ref="CP382">_xlfn.XLOOKUP($A382&amp;$B382,'[5]产值及收款计划（2026）'!$A:$A&amp;'[5]产值及收款计划（2026）'!$B:$B,'[5]产值及收款计划（2026）'!CL:CL)</f>
        <v>0</v>
      </c>
      <c r="DE382" s="235" cm="1">
        <f t="array" ref="DE382">_xlfn.XLOOKUP($A382&amp;$B382,'[5]产值及收款计划（2026）'!$A:$A&amp;'[5]产值及收款计划（2026）'!$B:$B,'[5]产值及收款计划（2026）'!DA:DA)</f>
        <v>0</v>
      </c>
      <c r="DF382" s="235" cm="1">
        <f t="array" ref="DF382">_xlfn.XLOOKUP($A382&amp;$B382,'[5]产值及收款计划（2026）'!$A:$A&amp;'[5]产值及收款计划（2026）'!$B:$B,'[5]产值及收款计划（2026）'!DB:DB)</f>
        <v>0</v>
      </c>
      <c r="DG382" s="235" cm="1">
        <f t="array" ref="DG382">_xlfn.XLOOKUP($A382&amp;$B382,'[5]产值及收款计划（2026）'!$A:$A&amp;'[5]产值及收款计划（2026）'!$B:$B,'[5]产值及收款计划（2026）'!DC:DC)</f>
        <v>0</v>
      </c>
      <c r="DH382" s="235" cm="1">
        <f t="array" ref="DH382">_xlfn.XLOOKUP($A382&amp;$B382,'[5]产值及收款计划（2026）'!$A:$A&amp;'[5]产值及收款计划（2026）'!$B:$B,'[5]产值及收款计划（2026）'!DD:DD)</f>
        <v>0</v>
      </c>
      <c r="DI382" s="235" cm="1">
        <f t="array" ref="DI382">_xlfn.XLOOKUP($A382&amp;$B382,'[5]产值及收款计划（2026）'!$A:$A&amp;'[5]产值及收款计划（2026）'!$B:$B,'[5]产值及收款计划（2026）'!DE:DE)</f>
        <v>0</v>
      </c>
      <c r="DJ382" s="235" cm="1">
        <f t="array" ref="DJ382">_xlfn.XLOOKUP($A382&amp;$B382,'[5]产值及收款计划（2026）'!$A:$A&amp;'[5]产值及收款计划（2026）'!$B:$B,'[5]产值及收款计划（2026）'!DF:DF)</f>
        <v>0</v>
      </c>
      <c r="DK382" s="235" cm="1">
        <f t="array" ref="DK382">_xlfn.XLOOKUP($A382&amp;$B382,'[5]产值及收款计划（2026）'!$A:$A&amp;'[5]产值及收款计划（2026）'!$B:$B,'[5]产值及收款计划（2026）'!DG:DG)</f>
        <v>0</v>
      </c>
      <c r="DL382" s="235" cm="1">
        <f t="array" ref="DL382">_xlfn.XLOOKUP($A382&amp;$B382,'[5]产值及收款计划（2026）'!$A:$A&amp;'[5]产值及收款计划（2026）'!$B:$B,'[5]产值及收款计划（2026）'!DH:DH)</f>
        <v>0</v>
      </c>
      <c r="DM382" s="235" cm="1">
        <f t="array" ref="DM382">_xlfn.XLOOKUP($A382&amp;$B382,'[5]产值及收款计划（2026）'!$A:$A&amp;'[5]产值及收款计划（2026）'!$B:$B,'[5]产值及收款计划（2026）'!DI:DI)</f>
        <v>0</v>
      </c>
      <c r="DN382" s="235" cm="1">
        <f t="array" ref="DN382">_xlfn.XLOOKUP($A382&amp;$B382,'[5]产值及收款计划（2026）'!$A:$A&amp;'[5]产值及收款计划（2026）'!$B:$B,'[5]产值及收款计划（2026）'!DJ:DJ)</f>
        <v>0</v>
      </c>
      <c r="DO382" s="235" cm="1">
        <f t="array" ref="DO382">_xlfn.XLOOKUP($A382&amp;$B382,'[5]产值及收款计划（2026）'!$A:$A&amp;'[5]产值及收款计划（2026）'!$B:$B,'[5]产值及收款计划（2026）'!DK:DK)</f>
        <v>0</v>
      </c>
      <c r="DP382" s="235" cm="1">
        <f t="array" ref="DP382">_xlfn.XLOOKUP($A382&amp;$B382,'[5]产值及收款计划（2026）'!$A:$A&amp;'[5]产值及收款计划（2026）'!$B:$B,'[5]产值及收款计划（2026）'!DL:DL)</f>
        <v>0</v>
      </c>
      <c r="DQ382" s="243"/>
      <c r="DR382" s="229"/>
    </row>
    <row r="383" ht="20.25" spans="1:122">
      <c r="A383" s="233">
        <f t="shared" si="24"/>
        <v>18</v>
      </c>
      <c r="B383" s="233" t="s">
        <v>29</v>
      </c>
      <c r="C383" s="234" t="str" cm="1">
        <f t="array" ref="C383">_xlfn.XLOOKUP($A383&amp;$B383,'[5]产值及收款计划（2026）'!$A:$A&amp;'[5]产值及收款计划（2026）'!$B:$B,'[5]产值及收款计划（2026）'!C:C)</f>
        <v>ZHT2022010600005</v>
      </c>
      <c r="D383" s="234" t="str" cm="1">
        <f t="array" ref="D383">_xlfn.XLOOKUP($A383&amp;$B383,'[5]产值及收款计划（2026）'!$A:$A&amp;'[5]产值及收款计划（2026）'!$B:$B,'[5]产值及收款计划（2026）'!D:D)</f>
        <v>海口市桥梁隧道管养信息平台合同</v>
      </c>
      <c r="E383" s="235" cm="1">
        <f t="array" ref="E383">_xlfn.XLOOKUP($A383&amp;$B383,'[5]产值及收款计划（2026）'!$A:$A&amp;'[5]产值及收款计划（2026）'!$B:$B,'[5]产值及收款计划（2026）'!E:E)</f>
        <v>237.06</v>
      </c>
      <c r="F383" s="235" cm="1">
        <f t="array" ref="F383">_xlfn.XLOOKUP($A383&amp;$B383,'[5]产值及收款计划（2026）'!$A:$A&amp;'[5]产值及收款计划（2026）'!$B:$B,'[5]产值及收款计划（2026）'!F:F)</f>
        <v>237.06</v>
      </c>
      <c r="G383" s="235" t="e" cm="1">
        <f t="array" ref="G383">_xlfn.XLOOKUP($A383&amp;$B383,'[5]产值及收款计划（2026）'!$A:$A&amp;'[5]产值及收款计划（2026）'!$B:$B,'[5]产值及收款计划（2026）'!G:G)</f>
        <v>#REF!</v>
      </c>
      <c r="H383" s="235" cm="1">
        <f t="array" ref="H383">_xlfn.XLOOKUP($A383&amp;$B383,'[5]产值及收款计划（2026）'!$A:$A&amp;'[5]产值及收款计划（2026）'!$B:$B,'[5]产值及收款计划（2026）'!H:H)</f>
        <v>147.06</v>
      </c>
      <c r="I383" s="236" cm="1">
        <f t="array" ref="I383">_xlfn.XLOOKUP($A383&amp;$B383,'[5]产值及收款计划（2026）'!$A:$A&amp;'[5]产值及收款计划（2026）'!$B:$B,'[5]产值及收款计划（2026）'!I:I)</f>
        <v>0.620349278663629</v>
      </c>
      <c r="J383" s="235" cm="1">
        <f t="array" ref="J383">_xlfn.XLOOKUP($A383&amp;$B383,'[5]产值及收款计划（2026）'!$A:$A&amp;'[5]产值及收款计划（2026）'!$B:$B,'[5]产值及收款计划（2026）'!J:J)</f>
        <v>0.01</v>
      </c>
      <c r="K383" s="235" t="e" cm="1">
        <f t="array" ref="K383">_xlfn.XLOOKUP($A383&amp;$B383,'[5]产值及收款计划（2026）'!$A:$A&amp;'[5]产值及收款计划（2026）'!$B:$B,'[5]产值及收款计划（2026）'!K:K)</f>
        <v>#REF!</v>
      </c>
      <c r="L383" s="235" t="e" cm="1">
        <f t="array" ref="L383">_xlfn.XLOOKUP($A383&amp;$B383,'[5]产值及收款计划（2026）'!$A:$A&amp;'[5]产值及收款计划（2026）'!$B:$B,'[5]产值及收款计划（2026）'!L:L)</f>
        <v>#REF!</v>
      </c>
      <c r="M383" s="235" t="str" cm="1">
        <f t="array" ref="M383">_xlfn.XLOOKUP($A383&amp;$B383,'[5]产值及收款计划（2026）'!$A:$A&amp;'[5]产值及收款计划（2026）'!$B:$B,'[5]产值及收款计划（2026）'!M:M)</f>
        <v>主导</v>
      </c>
      <c r="N383" s="235" t="str" cm="1">
        <f t="array" ref="N383">_xlfn.XLOOKUP($A383&amp;$B383,'[5]产值及收款计划（2026）'!$A:$A&amp;'[5]产值及收款计划（2026）'!$B:$B,'[5]产值及收款计划（2026）'!N:N)</f>
        <v>许清亮团队</v>
      </c>
      <c r="O383" s="235" t="str" cm="1">
        <f t="array" ref="O383">_xlfn.XLOOKUP($A383&amp;$B383,'[5]产值及收款计划（2026）'!$A:$A&amp;'[5]产值及收款计划（2026）'!$B:$B,'[5]产值及收款计划（2026）'!O:O)</f>
        <v>明艳丽</v>
      </c>
      <c r="P383" s="234" t="str" cm="1">
        <f t="array" ref="P383">_xlfn.XLOOKUP($A383&amp;$B383,'[5]产值及收款计划（2026）'!$A:$A&amp;'[5]产值及收款计划（2026）'!$B:$B,'[5]产值及收款计划（2026）'!P:P)</f>
        <v>过往已完结</v>
      </c>
      <c r="Q383" s="235" t="e" cm="1">
        <f t="array" ref="Q383">_xlfn.XLOOKUP($A383&amp;$B383,'[5]产值及收款计划（2026）'!$A:$A&amp;'[5]产值及收款计划（2026）'!$B:$B,'[5]产值及收款计划（2026）'!Q:Q)</f>
        <v>#REF!</v>
      </c>
      <c r="R383" s="235" t="e" cm="1">
        <f t="array" ref="R383">_xlfn.XLOOKUP($A383&amp;$B383,'[5]产值及收款计划（2026）'!$A:$A&amp;'[5]产值及收款计划（2026）'!$B:$B,'[5]产值及收款计划（2026）'!R:R)</f>
        <v>#REF!</v>
      </c>
      <c r="S383" s="235" t="e" cm="1">
        <f t="array" ref="S383">_xlfn.XLOOKUP($A383&amp;$B383,'[5]产值及收款计划（2026）'!$A:$A&amp;'[5]产值及收款计划（2026）'!$B:$B,'[5]产值及收款计划（2026）'!S:S)</f>
        <v>#REF!</v>
      </c>
      <c r="T383" s="235" cm="1">
        <f t="array" ref="T383">_xlfn.XLOOKUP($A383&amp;$B383,'[5]产值及收款计划（2026）'!$A:$A&amp;'[5]产值及收款计划（2026）'!$B:$B,'[5]产值及收款计划（2026）'!T:T)</f>
        <v>237.06</v>
      </c>
      <c r="U383" s="235" cm="1">
        <f t="array" ref="U383">_xlfn.XLOOKUP($A383&amp;$B383,'[5]产值及收款计划（2026）'!$A:$A&amp;'[5]产值及收款计划（2026）'!$B:$B,'[5]产值及收款计划（2026）'!U:U)</f>
        <v>0</v>
      </c>
      <c r="V383" s="235" cm="1">
        <f t="array" ref="V383">_xlfn.XLOOKUP($A383&amp;$B383,'[5]产值及收款计划（2026）'!$A:$A&amp;'[5]产值及收款计划（2026）'!$B:$B,'[5]产值及收款计划（2026）'!V:V)</f>
        <v>0</v>
      </c>
      <c r="W383" s="235" t="e" cm="1">
        <f t="array" ref="W383">_xlfn.XLOOKUP($A383&amp;$B383,'[5]产值及收款计划（2026）'!$A:$A&amp;'[5]产值及收款计划（2026）'!$B:$B,'[5]产值及收款计划（2026）'!W:W)</f>
        <v>#REF!</v>
      </c>
      <c r="X383" s="235" t="e" cm="1">
        <f t="array" ref="X383">_xlfn.XLOOKUP($A383&amp;$B383,'[5]产值及收款计划（2026）'!$A:$A&amp;'[5]产值及收款计划（2026）'!$B:$B,'[5]产值及收款计划（2026）'!X:X)</f>
        <v>#REF!</v>
      </c>
      <c r="Y383" s="235" t="e" cm="1">
        <f t="array" ref="Y383">_xlfn.XLOOKUP($A383&amp;$B383,'[5]产值及收款计划（2026）'!$A:$A&amp;'[5]产值及收款计划（2026）'!$B:$B,'[5]产值及收款计划（2026）'!Y:Y)</f>
        <v>#REF!</v>
      </c>
      <c r="Z383" s="235" t="e" cm="1">
        <f t="array" ref="Z383">_xlfn.XLOOKUP($A383&amp;$B383,'[5]产值及收款计划（2026）'!$A:$A&amp;'[5]产值及收款计划（2026）'!$B:$B,'[5]产值及收款计划（2026）'!Z:Z)</f>
        <v>#REF!</v>
      </c>
      <c r="AA383" s="235" cm="1">
        <f t="array" ref="AA383">_xlfn.XLOOKUP($A383&amp;$B383,'[5]产值及收款计划（2026）'!$A:$A&amp;'[5]产值及收款计划（2026）'!$B:$B,'[5]产值及收款计划（2026）'!AA:AA)</f>
        <v>0</v>
      </c>
      <c r="AB383" s="235" cm="1">
        <f t="array" ref="AB383">_xlfn.XLOOKUP($A383&amp;$B383,'[5]产值及收款计划（2026）'!$A:$A&amp;'[5]产值及收款计划（2026）'!$B:$B,'[5]产值及收款计划（2026）'!AB:AB)</f>
        <v>0</v>
      </c>
      <c r="AC383" s="235" cm="1">
        <f t="array" ref="AC383">_xlfn.XLOOKUP($A383&amp;$B383,'[5]产值及收款计划（2026）'!$A:$A&amp;'[5]产值及收款计划（2026）'!$B:$B,'[5]产值及收款计划（2026）'!AC:AC)</f>
        <v>0</v>
      </c>
      <c r="AD383" s="235" cm="1">
        <f t="array" ref="AD383">_xlfn.XLOOKUP($A383&amp;$B383,'[5]产值及收款计划（2026）'!$A:$A&amp;'[5]产值及收款计划（2026）'!$B:$B,'[5]产值及收款计划（2026）'!AD:AD)</f>
        <v>0</v>
      </c>
      <c r="AE383" s="235" cm="1">
        <f t="array" ref="AE383">_xlfn.XLOOKUP($A383&amp;$B383,'[5]产值及收款计划（2026）'!$A:$A&amp;'[5]产值及收款计划（2026）'!$B:$B,'[5]产值及收款计划（2026）'!AE:AE)</f>
        <v>0</v>
      </c>
      <c r="AF383" s="235" cm="1">
        <f t="array" ref="AF383">_xlfn.XLOOKUP($A383&amp;$B383,'[5]产值及收款计划（2026）'!$A:$A&amp;'[5]产值及收款计划（2026）'!$B:$B,'[5]产值及收款计划（2026）'!AF:AF)</f>
        <v>0</v>
      </c>
      <c r="AG383" s="235" cm="1">
        <f t="array" ref="AG383">_xlfn.XLOOKUP($A383&amp;$B383,'[5]产值及收款计划（2026）'!$A:$A&amp;'[5]产值及收款计划（2026）'!$B:$B,'[5]产值及收款计划（2026）'!AG:AG)</f>
        <v>0</v>
      </c>
      <c r="AH383" s="235" cm="1">
        <f t="array" ref="AH383">_xlfn.XLOOKUP($A383&amp;$B383,'[5]产值及收款计划（2026）'!$A:$A&amp;'[5]产值及收款计划（2026）'!$B:$B,'[5]产值及收款计划（2026）'!AH:AH)</f>
        <v>0</v>
      </c>
      <c r="AI383" s="235" cm="1">
        <f t="array" ref="AI383">_xlfn.XLOOKUP($A383&amp;$B383,'[5]产值及收款计划（2026）'!$A:$A&amp;'[5]产值及收款计划（2026）'!$B:$B,'[5]产值及收款计划（2026）'!AI:AI)</f>
        <v>0</v>
      </c>
      <c r="AJ383" s="235" cm="1">
        <f t="array" ref="AJ383">_xlfn.XLOOKUP($A383&amp;$B383,'[5]产值及收款计划（2026）'!$A:$A&amp;'[5]产值及收款计划（2026）'!$B:$B,'[5]产值及收款计划（2026）'!AJ:AJ)</f>
        <v>0</v>
      </c>
      <c r="AK383" s="235" cm="1">
        <f t="array" ref="AK383">_xlfn.XLOOKUP($A383&amp;$B383,'[5]产值及收款计划（2026）'!$A:$A&amp;'[5]产值及收款计划（2026）'!$B:$B,'[5]产值及收款计划（2026）'!AK:AK)</f>
        <v>0</v>
      </c>
      <c r="AL383" s="235" cm="1">
        <f t="array" ref="AL383">_xlfn.XLOOKUP($A383&amp;$B383,'[5]产值及收款计划（2026）'!$A:$A&amp;'[5]产值及收款计划（2026）'!$B:$B,'[5]产值及收款计划（2026）'!AL:AL)</f>
        <v>0</v>
      </c>
      <c r="AM383" s="242" cm="1">
        <f t="array" ref="AM383">_xlfn.LET(_xlpm.勾选月份状态数组,TRANSPOSE('PPT(12-15页）-TOP10'!$A$3:$A$14),_xlpm.选择数据区,IF('PPT(12-15页）-TOP10'!$E$3="收款",$BA383:$BL383,$AA383:$AL383),SUM(_xlfn._xlws.FILTER(_xlpm.选择数据区,_xlpm.勾选月份状态数组,"")))</f>
        <v>0</v>
      </c>
      <c r="AN383" s="235" t="e">
        <f>_xlfn.XLOOKUP($C383,应收未收表!$T:$T,应收未收表!AA:AA)</f>
        <v>#N/A</v>
      </c>
      <c r="AO383" s="235" t="e">
        <f>_xlfn.XLOOKUP($C383,应收未收表!$T:$T,应收未收表!AB:AB)</f>
        <v>#N/A</v>
      </c>
      <c r="AP383" s="235" t="e">
        <f>_xlfn.XLOOKUP($C383,应收未收表!$T:$T,应收未收表!AC:AC)</f>
        <v>#N/A</v>
      </c>
      <c r="AQ383" s="235" t="e">
        <f>_xlfn.XLOOKUP($C383,应收未收表!$T:$T,应收未收表!AE:AE)</f>
        <v>#N/A</v>
      </c>
      <c r="AR383" s="235" t="e">
        <f>_xlfn.XLOOKUP($C383,应收未收表!$T:$T,应收未收表!AF:AF)</f>
        <v>#N/A</v>
      </c>
      <c r="AS383" s="235" t="e" cm="1">
        <f t="array" ref="AS383">_xlfn.XLOOKUP($A383&amp;$B383,'[5]产值及收款计划（2026）'!$A:$A&amp;'[5]产值及收款计划（2026）'!$B:$B,'[5]产值及收款计划（2026）'!AS:AS)</f>
        <v>#REF!</v>
      </c>
      <c r="AT383" s="235" t="e" cm="1">
        <f t="array" ref="AT383">_xlfn.XLOOKUP($A383&amp;$B383,'[5]产值及收款计划（2026）'!$A:$A&amp;'[5]产值及收款计划（2026）'!$B:$B,'[5]产值及收款计划（2026）'!AT:AT)</f>
        <v>#REF!</v>
      </c>
      <c r="AU383" s="235" t="e" cm="1">
        <f t="array" ref="AU383">_xlfn.XLOOKUP($A383&amp;$B383,'[5]产值及收款计划（2026）'!$A:$A&amp;'[5]产值及收款计划（2026）'!$B:$B,'[5]产值及收款计划（2026）'!AU:AU)</f>
        <v>#REF!</v>
      </c>
      <c r="AV383" s="235" t="e" cm="1">
        <f t="array" ref="AV383">_xlfn.XLOOKUP($A383&amp;$B383,'[5]产值及收款计划（2026）'!$A:$A&amp;'[5]产值及收款计划（2026）'!$B:$B,'[5]产值及收款计划（2026）'!AV:AV)</f>
        <v>#REF!</v>
      </c>
      <c r="AW383" s="235" cm="1">
        <f t="array" ref="AW383">_xlfn.XLOOKUP($A383&amp;$B383,'[5]产值及收款计划（2026）'!$A:$A&amp;'[5]产值及收款计划（2026）'!$B:$B,'[5]产值及收款计划（2026）'!AW:AW)</f>
        <v>225.207</v>
      </c>
      <c r="AX383" s="235" cm="1">
        <f t="array" ref="AX383">_xlfn.XLOOKUP($A383&amp;$B383,'[5]产值及收款计划（2026）'!$A:$A&amp;'[5]产值及收款计划（2026）'!$B:$B,'[5]产值及收款计划（2026）'!AX:AX)</f>
        <v>0</v>
      </c>
      <c r="AY383" s="235" cm="1">
        <f t="array" ref="AY383">_xlfn.XLOOKUP($A383&amp;$B383,'[5]产值及收款计划（2026）'!$A:$A&amp;'[5]产值及收款计划（2026）'!$B:$B,'[5]产值及收款计划（2026）'!AY:AY)</f>
        <v>11.853</v>
      </c>
      <c r="AZ383" s="235" cm="1">
        <f t="array" ref="AZ383">_xlfn.XLOOKUP($A383&amp;$B383,'[5]产值及收款计划（2026）'!$A:$A&amp;'[5]产值及收款计划（2026）'!$B:$B,'[5]产值及收款计划（2026）'!AZ:AZ)</f>
        <v>11.853</v>
      </c>
      <c r="BA383" s="235" t="e" cm="1">
        <f t="array" ref="BA383">_xlfn.XLOOKUP($A383&amp;$B383,'[5]产值及收款计划（2026）'!$A:$A&amp;'[5]产值及收款计划（2026）'!$B:$B,'[5]产值及收款计划（2026）'!BA:BA)</f>
        <v>#REF!</v>
      </c>
      <c r="BB383" s="235" t="e" cm="1">
        <f t="array" ref="BB383">_xlfn.XLOOKUP($A383&amp;$B383,'[5]产值及收款计划（2026）'!$A:$A&amp;'[5]产值及收款计划（2026）'!$B:$B,'[5]产值及收款计划（2026）'!BB:BB)</f>
        <v>#REF!</v>
      </c>
      <c r="BC383" s="235" t="e" cm="1">
        <f t="array" ref="BC383">_xlfn.XLOOKUP($A383&amp;$B383,'[5]产值及收款计划（2026）'!$A:$A&amp;'[5]产值及收款计划（2026）'!$B:$B,'[5]产值及收款计划（2026）'!BC:BC)</f>
        <v>#REF!</v>
      </c>
      <c r="BD383" s="235" t="e" cm="1">
        <f t="array" ref="BD383">_xlfn.XLOOKUP($A383&amp;$B383,'[5]产值及收款计划（2026）'!$A:$A&amp;'[5]产值及收款计划（2026）'!$B:$B,'[5]产值及收款计划（2026）'!BD:BD)</f>
        <v>#REF!</v>
      </c>
      <c r="BE383" s="235" t="e" cm="1">
        <f t="array" ref="BE383">_xlfn.XLOOKUP($A383&amp;$B383,'[5]产值及收款计划（2026）'!$A:$A&amp;'[5]产值及收款计划（2026）'!$B:$B,'[5]产值及收款计划（2026）'!BE:BE)</f>
        <v>#REF!</v>
      </c>
      <c r="BF383" s="235" t="e" cm="1">
        <f t="array" ref="BF383">_xlfn.XLOOKUP($A383&amp;$B383,'[5]产值及收款计划（2026）'!$A:$A&amp;'[5]产值及收款计划（2026）'!$B:$B,'[5]产值及收款计划（2026）'!BF:BF)</f>
        <v>#REF!</v>
      </c>
      <c r="BG383" s="235" t="e" cm="1">
        <f t="array" ref="BG383">_xlfn.XLOOKUP($A383&amp;$B383,'[5]产值及收款计划（2026）'!$A:$A&amp;'[5]产值及收款计划（2026）'!$B:$B,'[5]产值及收款计划（2026）'!BG:BG)</f>
        <v>#REF!</v>
      </c>
      <c r="BH383" s="235" t="e" cm="1">
        <f t="array" ref="BH383">_xlfn.XLOOKUP($A383&amp;$B383,'[5]产值及收款计划（2026）'!$A:$A&amp;'[5]产值及收款计划（2026）'!$B:$B,'[5]产值及收款计划（2026）'!BH:BH)</f>
        <v>#REF!</v>
      </c>
      <c r="BI383" s="235" t="e" cm="1">
        <f t="array" ref="BI383">_xlfn.XLOOKUP($A383&amp;$B383,'[5]产值及收款计划（2026）'!$A:$A&amp;'[5]产值及收款计划（2026）'!$B:$B,'[5]产值及收款计划（2026）'!BI:BI)</f>
        <v>#REF!</v>
      </c>
      <c r="BJ383" s="235" t="e" cm="1">
        <f t="array" ref="BJ383">_xlfn.XLOOKUP($A383&amp;$B383,'[5]产值及收款计划（2026）'!$A:$A&amp;'[5]产值及收款计划（2026）'!$B:$B,'[5]产值及收款计划（2026）'!BJ:BJ)</f>
        <v>#REF!</v>
      </c>
      <c r="BK383" s="235" t="e" cm="1">
        <f t="array" ref="BK383">_xlfn.XLOOKUP($A383&amp;$B383,'[5]产值及收款计划（2026）'!$A:$A&amp;'[5]产值及收款计划（2026）'!$B:$B,'[5]产值及收款计划（2026）'!BK:BK)</f>
        <v>#REF!</v>
      </c>
      <c r="BL383" s="235" t="e" cm="1">
        <f t="array" ref="BL383">_xlfn.XLOOKUP($A383&amp;$B383,'[5]产值及收款计划（2026）'!$A:$A&amp;'[5]产值及收款计划（2026）'!$B:$B,'[5]产值及收款计划（2026）'!BL:BL)</f>
        <v>#REF!</v>
      </c>
      <c r="BM383" s="235"/>
      <c r="BN383" s="235"/>
      <c r="BO383" s="235"/>
      <c r="BP383" s="235"/>
      <c r="BQ383" s="235" t="e">
        <f>_xlfn.XLOOKUP($C383,应收未收表!$AJ:$AJ,应收未收表!AK:AK)</f>
        <v>#N/A</v>
      </c>
      <c r="BR383" s="235" t="e">
        <f>_xlfn.XLOOKUP($C383,应收未收表!$AJ:$AJ,应收未收表!AL:AL)</f>
        <v>#N/A</v>
      </c>
      <c r="BS383" s="235" t="e">
        <f>_xlfn.XLOOKUP($C383,应收未收表!$AJ:$AJ,应收未收表!AM:AM)</f>
        <v>#N/A</v>
      </c>
      <c r="BT383" s="235" t="e">
        <f>_xlfn.XLOOKUP($C383,应收未收表!$AJ:$AJ,应收未收表!AN:AN)</f>
        <v>#N/A</v>
      </c>
      <c r="BU383" s="234" t="str" cm="1">
        <f t="array" ref="BU383">_xlfn.XLOOKUP($A383&amp;$B383,'[5]产值及收款计划（2026）'!$A:$A&amp;'[5]产值及收款计划（2026）'!$B:$B,'[5]产值及收款计划（2026）'!BQ:BQ)</f>
        <v>海口市建工城市运营管理有限公司</v>
      </c>
      <c r="BV383" s="235" t="e" cm="1">
        <f t="array" ref="BV383">_xlfn.XLOOKUP($A383&amp;$B383,'[5]产值及收款计划（2026）'!$A:$A&amp;'[5]产值及收款计划（2026）'!$B:$B,'[5]产值及收款计划（2026）'!BR:BR)</f>
        <v>#REF!</v>
      </c>
      <c r="CE383" s="235" cm="1">
        <f t="array" ref="CE383">_xlfn.XLOOKUP($A383&amp;$B383,'[5]产值及收款计划（2026）'!$A:$A&amp;'[5]产值及收款计划（2026）'!$B:$B,'[5]产值及收款计划（2026）'!CA:CA)</f>
        <v>0</v>
      </c>
      <c r="CF383" s="235" cm="1">
        <f t="array" ref="CF383">_xlfn.XLOOKUP($A383&amp;$B383,'[5]产值及收款计划（2026）'!$A:$A&amp;'[5]产值及收款计划（2026）'!$B:$B,'[5]产值及收款计划（2026）'!CB:CB)</f>
        <v>0</v>
      </c>
      <c r="CG383" s="235" cm="1">
        <f t="array" ref="CG383">_xlfn.XLOOKUP($A383&amp;$B383,'[5]产值及收款计划（2026）'!$A:$A&amp;'[5]产值及收款计划（2026）'!$B:$B,'[5]产值及收款计划（2026）'!CC:CC)</f>
        <v>0</v>
      </c>
      <c r="CH383" s="235" cm="1">
        <f t="array" ref="CH383">_xlfn.XLOOKUP($A383&amp;$B383,'[5]产值及收款计划（2026）'!$A:$A&amp;'[5]产值及收款计划（2026）'!$B:$B,'[5]产值及收款计划（2026）'!CD:CD)</f>
        <v>0</v>
      </c>
      <c r="CI383" s="235" cm="1">
        <f t="array" ref="CI383">_xlfn.XLOOKUP($A383&amp;$B383,'[5]产值及收款计划（2026）'!$A:$A&amp;'[5]产值及收款计划（2026）'!$B:$B,'[5]产值及收款计划（2026）'!CE:CE)</f>
        <v>0</v>
      </c>
      <c r="CJ383" s="235" cm="1">
        <f t="array" ref="CJ383">_xlfn.XLOOKUP($A383&amp;$B383,'[5]产值及收款计划（2026）'!$A:$A&amp;'[5]产值及收款计划（2026）'!$B:$B,'[5]产值及收款计划（2026）'!CF:CF)</f>
        <v>0</v>
      </c>
      <c r="CK383" s="235" cm="1">
        <f t="array" ref="CK383">_xlfn.XLOOKUP($A383&amp;$B383,'[5]产值及收款计划（2026）'!$A:$A&amp;'[5]产值及收款计划（2026）'!$B:$B,'[5]产值及收款计划（2026）'!CG:CG)</f>
        <v>0</v>
      </c>
      <c r="CL383" s="235" cm="1">
        <f t="array" ref="CL383">_xlfn.XLOOKUP($A383&amp;$B383,'[5]产值及收款计划（2026）'!$A:$A&amp;'[5]产值及收款计划（2026）'!$B:$B,'[5]产值及收款计划（2026）'!CH:CH)</f>
        <v>0</v>
      </c>
      <c r="CM383" s="235" cm="1">
        <f t="array" ref="CM383">_xlfn.XLOOKUP($A383&amp;$B383,'[5]产值及收款计划（2026）'!$A:$A&amp;'[5]产值及收款计划（2026）'!$B:$B,'[5]产值及收款计划（2026）'!CI:CI)</f>
        <v>0</v>
      </c>
      <c r="CN383" s="235" cm="1">
        <f t="array" ref="CN383">_xlfn.XLOOKUP($A383&amp;$B383,'[5]产值及收款计划（2026）'!$A:$A&amp;'[5]产值及收款计划（2026）'!$B:$B,'[5]产值及收款计划（2026）'!CJ:CJ)</f>
        <v>0</v>
      </c>
      <c r="CO383" s="235" cm="1">
        <f t="array" ref="CO383">_xlfn.XLOOKUP($A383&amp;$B383,'[5]产值及收款计划（2026）'!$A:$A&amp;'[5]产值及收款计划（2026）'!$B:$B,'[5]产值及收款计划（2026）'!CK:CK)</f>
        <v>0</v>
      </c>
      <c r="CP383" s="235" cm="1">
        <f t="array" ref="CP383">_xlfn.XLOOKUP($A383&amp;$B383,'[5]产值及收款计划（2026）'!$A:$A&amp;'[5]产值及收款计划（2026）'!$B:$B,'[5]产值及收款计划（2026）'!CL:CL)</f>
        <v>0</v>
      </c>
      <c r="DE383" s="235" cm="1">
        <f t="array" ref="DE383">_xlfn.XLOOKUP($A383&amp;$B383,'[5]产值及收款计划（2026）'!$A:$A&amp;'[5]产值及收款计划（2026）'!$B:$B,'[5]产值及收款计划（2026）'!DA:DA)</f>
        <v>0</v>
      </c>
      <c r="DF383" s="235" cm="1">
        <f t="array" ref="DF383">_xlfn.XLOOKUP($A383&amp;$B383,'[5]产值及收款计划（2026）'!$A:$A&amp;'[5]产值及收款计划（2026）'!$B:$B,'[5]产值及收款计划（2026）'!DB:DB)</f>
        <v>0</v>
      </c>
      <c r="DG383" s="235" cm="1">
        <f t="array" ref="DG383">_xlfn.XLOOKUP($A383&amp;$B383,'[5]产值及收款计划（2026）'!$A:$A&amp;'[5]产值及收款计划（2026）'!$B:$B,'[5]产值及收款计划（2026）'!DC:DC)</f>
        <v>0</v>
      </c>
      <c r="DH383" s="235" cm="1">
        <f t="array" ref="DH383">_xlfn.XLOOKUP($A383&amp;$B383,'[5]产值及收款计划（2026）'!$A:$A&amp;'[5]产值及收款计划（2026）'!$B:$B,'[5]产值及收款计划（2026）'!DD:DD)</f>
        <v>0</v>
      </c>
      <c r="DI383" s="235" cm="1">
        <f t="array" ref="DI383">_xlfn.XLOOKUP($A383&amp;$B383,'[5]产值及收款计划（2026）'!$A:$A&amp;'[5]产值及收款计划（2026）'!$B:$B,'[5]产值及收款计划（2026）'!DE:DE)</f>
        <v>0</v>
      </c>
      <c r="DJ383" s="235" cm="1">
        <f t="array" ref="DJ383">_xlfn.XLOOKUP($A383&amp;$B383,'[5]产值及收款计划（2026）'!$A:$A&amp;'[5]产值及收款计划（2026）'!$B:$B,'[5]产值及收款计划（2026）'!DF:DF)</f>
        <v>0</v>
      </c>
      <c r="DK383" s="235" cm="1">
        <f t="array" ref="DK383">_xlfn.XLOOKUP($A383&amp;$B383,'[5]产值及收款计划（2026）'!$A:$A&amp;'[5]产值及收款计划（2026）'!$B:$B,'[5]产值及收款计划（2026）'!DG:DG)</f>
        <v>0</v>
      </c>
      <c r="DL383" s="235" cm="1">
        <f t="array" ref="DL383">_xlfn.XLOOKUP($A383&amp;$B383,'[5]产值及收款计划（2026）'!$A:$A&amp;'[5]产值及收款计划（2026）'!$B:$B,'[5]产值及收款计划（2026）'!DH:DH)</f>
        <v>0</v>
      </c>
      <c r="DM383" s="235" cm="1">
        <f t="array" ref="DM383">_xlfn.XLOOKUP($A383&amp;$B383,'[5]产值及收款计划（2026）'!$A:$A&amp;'[5]产值及收款计划（2026）'!$B:$B,'[5]产值及收款计划（2026）'!DI:DI)</f>
        <v>0</v>
      </c>
      <c r="DN383" s="235" cm="1">
        <f t="array" ref="DN383">_xlfn.XLOOKUP($A383&amp;$B383,'[5]产值及收款计划（2026）'!$A:$A&amp;'[5]产值及收款计划（2026）'!$B:$B,'[5]产值及收款计划（2026）'!DJ:DJ)</f>
        <v>0</v>
      </c>
      <c r="DO383" s="235" cm="1">
        <f t="array" ref="DO383">_xlfn.XLOOKUP($A383&amp;$B383,'[5]产值及收款计划（2026）'!$A:$A&amp;'[5]产值及收款计划（2026）'!$B:$B,'[5]产值及收款计划（2026）'!DK:DK)</f>
        <v>0</v>
      </c>
      <c r="DP383" s="235" cm="1">
        <f t="array" ref="DP383">_xlfn.XLOOKUP($A383&amp;$B383,'[5]产值及收款计划（2026）'!$A:$A&amp;'[5]产值及收款计划（2026）'!$B:$B,'[5]产值及收款计划（2026）'!DL:DL)</f>
        <v>0</v>
      </c>
      <c r="DQ383" s="243"/>
      <c r="DR383" s="229"/>
    </row>
    <row r="384" ht="20.25" spans="1:122">
      <c r="A384" s="233">
        <f t="shared" si="24"/>
        <v>19</v>
      </c>
      <c r="B384" s="233" t="s">
        <v>29</v>
      </c>
      <c r="C384" s="234" t="str" cm="1">
        <f t="array" ref="C384">_xlfn.XLOOKUP($A384&amp;$B384,'[5]产值及收款计划（2026）'!$A:$A&amp;'[5]产值及收款计划（2026）'!$B:$B,'[5]产值及收款计划（2026）'!C:C)</f>
        <v>ZHT2022051300039</v>
      </c>
      <c r="D384" s="234" t="str" cm="1">
        <f t="array" ref="D384">_xlfn.XLOOKUP($A384&amp;$B384,'[5]产值及收款计划（2026）'!$A:$A&amp;'[5]产值及收款计划（2026）'!$B:$B,'[5]产值及收款计划（2026）'!D:D)</f>
        <v>妈湾隧道1标数字孪生工地项目</v>
      </c>
      <c r="E384" s="235" cm="1">
        <f t="array" ref="E384">_xlfn.XLOOKUP($A384&amp;$B384,'[5]产值及收款计划（2026）'!$A:$A&amp;'[5]产值及收款计划（2026）'!$B:$B,'[5]产值及收款计划（2026）'!E:E)</f>
        <v>43</v>
      </c>
      <c r="F384" s="235" cm="1">
        <f t="array" ref="F384">_xlfn.XLOOKUP($A384&amp;$B384,'[5]产值及收款计划（2026）'!$A:$A&amp;'[5]产值及收款计划（2026）'!$B:$B,'[5]产值及收款计划（2026）'!F:F)</f>
        <v>32.25</v>
      </c>
      <c r="G384" s="235" t="e" cm="1">
        <f t="array" ref="G384">_xlfn.XLOOKUP($A384&amp;$B384,'[5]产值及收款计划（2026）'!$A:$A&amp;'[5]产值及收款计划（2026）'!$B:$B,'[5]产值及收款计划（2026）'!G:G)</f>
        <v>#REF!</v>
      </c>
      <c r="H384" s="235" cm="1">
        <f t="array" ref="H384">_xlfn.XLOOKUP($A384&amp;$B384,'[5]产值及收款计划（2026）'!$A:$A&amp;'[5]产值及收款计划（2026）'!$B:$B,'[5]产值及收款计划（2026）'!H:H)</f>
        <v>8.985</v>
      </c>
      <c r="I384" s="236" cm="1">
        <f t="array" ref="I384">_xlfn.XLOOKUP($A384&amp;$B384,'[5]产值及收款计划（2026）'!$A:$A&amp;'[5]产值及收款计划（2026）'!$B:$B,'[5]产值及收款计划（2026）'!I:I)</f>
        <v>0.278604651162791</v>
      </c>
      <c r="J384" s="235" cm="1">
        <f t="array" ref="J384">_xlfn.XLOOKUP($A384&amp;$B384,'[5]产值及收款计划（2026）'!$A:$A&amp;'[5]产值及收款计划（2026）'!$B:$B,'[5]产值及收款计划（2026）'!J:J)</f>
        <v>0.06</v>
      </c>
      <c r="K384" s="235" t="e" cm="1">
        <f t="array" ref="K384">_xlfn.XLOOKUP($A384&amp;$B384,'[5]产值及收款计划（2026）'!$A:$A&amp;'[5]产值及收款计划（2026）'!$B:$B,'[5]产值及收款计划（2026）'!K:K)</f>
        <v>#REF!</v>
      </c>
      <c r="L384" s="235" t="e" cm="1">
        <f t="array" ref="L384">_xlfn.XLOOKUP($A384&amp;$B384,'[5]产值及收款计划（2026）'!$A:$A&amp;'[5]产值及收款计划（2026）'!$B:$B,'[5]产值及收款计划（2026）'!L:L)</f>
        <v>#REF!</v>
      </c>
      <c r="M384" s="235" t="str" cm="1">
        <f t="array" ref="M384">_xlfn.XLOOKUP($A384&amp;$B384,'[5]产值及收款计划（2026）'!$A:$A&amp;'[5]产值及收款计划（2026）'!$B:$B,'[5]产值及收款计划（2026）'!M:M)</f>
        <v>主导</v>
      </c>
      <c r="N384" s="235" t="str" cm="1">
        <f t="array" ref="N384">_xlfn.XLOOKUP($A384&amp;$B384,'[5]产值及收款计划（2026）'!$A:$A&amp;'[5]产值及收款计划（2026）'!$B:$B,'[5]产值及收款计划（2026）'!N:N)</f>
        <v>许清亮团队</v>
      </c>
      <c r="O384" s="235" t="str" cm="1">
        <f t="array" ref="O384">_xlfn.XLOOKUP($A384&amp;$B384,'[5]产值及收款计划（2026）'!$A:$A&amp;'[5]产值及收款计划（2026）'!$B:$B,'[5]产值及收款计划（2026）'!O:O)</f>
        <v>明艳丽</v>
      </c>
      <c r="P384" s="234" t="str" cm="1">
        <f t="array" ref="P384">_xlfn.XLOOKUP($A384&amp;$B384,'[5]产值及收款计划（2026）'!$A:$A&amp;'[5]产值及收款计划（2026）'!$B:$B,'[5]产值及收款计划（2026）'!P:P)</f>
        <v>过往已完结</v>
      </c>
      <c r="Q384" s="235" t="e" cm="1">
        <f t="array" ref="Q384">_xlfn.XLOOKUP($A384&amp;$B384,'[5]产值及收款计划（2026）'!$A:$A&amp;'[5]产值及收款计划（2026）'!$B:$B,'[5]产值及收款计划（2026）'!Q:Q)</f>
        <v>#REF!</v>
      </c>
      <c r="R384" s="235" t="e" cm="1">
        <f t="array" ref="R384">_xlfn.XLOOKUP($A384&amp;$B384,'[5]产值及收款计划（2026）'!$A:$A&amp;'[5]产值及收款计划（2026）'!$B:$B,'[5]产值及收款计划（2026）'!R:R)</f>
        <v>#REF!</v>
      </c>
      <c r="S384" s="235" t="e" cm="1">
        <f t="array" ref="S384">_xlfn.XLOOKUP($A384&amp;$B384,'[5]产值及收款计划（2026）'!$A:$A&amp;'[5]产值及收款计划（2026）'!$B:$B,'[5]产值及收款计划（2026）'!S:S)</f>
        <v>#REF!</v>
      </c>
      <c r="T384" s="235" cm="1">
        <f t="array" ref="T384">_xlfn.XLOOKUP($A384&amp;$B384,'[5]产值及收款计划（2026）'!$A:$A&amp;'[5]产值及收款计划（2026）'!$B:$B,'[5]产值及收款计划（2026）'!T:T)</f>
        <v>43</v>
      </c>
      <c r="U384" s="235" cm="1">
        <f t="array" ref="U384">_xlfn.XLOOKUP($A384&amp;$B384,'[5]产值及收款计划（2026）'!$A:$A&amp;'[5]产值及收款计划（2026）'!$B:$B,'[5]产值及收款计划（2026）'!U:U)</f>
        <v>0</v>
      </c>
      <c r="V384" s="235" cm="1">
        <f t="array" ref="V384">_xlfn.XLOOKUP($A384&amp;$B384,'[5]产值及收款计划（2026）'!$A:$A&amp;'[5]产值及收款计划（2026）'!$B:$B,'[5]产值及收款计划（2026）'!V:V)</f>
        <v>0</v>
      </c>
      <c r="W384" s="235" t="e" cm="1">
        <f t="array" ref="W384">_xlfn.XLOOKUP($A384&amp;$B384,'[5]产值及收款计划（2026）'!$A:$A&amp;'[5]产值及收款计划（2026）'!$B:$B,'[5]产值及收款计划（2026）'!W:W)</f>
        <v>#REF!</v>
      </c>
      <c r="X384" s="235" t="e" cm="1">
        <f t="array" ref="X384">_xlfn.XLOOKUP($A384&amp;$B384,'[5]产值及收款计划（2026）'!$A:$A&amp;'[5]产值及收款计划（2026）'!$B:$B,'[5]产值及收款计划（2026）'!X:X)</f>
        <v>#REF!</v>
      </c>
      <c r="Y384" s="235" t="e" cm="1">
        <f t="array" ref="Y384">_xlfn.XLOOKUP($A384&amp;$B384,'[5]产值及收款计划（2026）'!$A:$A&amp;'[5]产值及收款计划（2026）'!$B:$B,'[5]产值及收款计划（2026）'!Y:Y)</f>
        <v>#REF!</v>
      </c>
      <c r="Z384" s="235" t="e" cm="1">
        <f t="array" ref="Z384">_xlfn.XLOOKUP($A384&amp;$B384,'[5]产值及收款计划（2026）'!$A:$A&amp;'[5]产值及收款计划（2026）'!$B:$B,'[5]产值及收款计划（2026）'!Z:Z)</f>
        <v>#REF!</v>
      </c>
      <c r="AA384" s="235" cm="1">
        <f t="array" ref="AA384">_xlfn.XLOOKUP($A384&amp;$B384,'[5]产值及收款计划（2026）'!$A:$A&amp;'[5]产值及收款计划（2026）'!$B:$B,'[5]产值及收款计划（2026）'!AA:AA)</f>
        <v>0</v>
      </c>
      <c r="AB384" s="235" cm="1">
        <f t="array" ref="AB384">_xlfn.XLOOKUP($A384&amp;$B384,'[5]产值及收款计划（2026）'!$A:$A&amp;'[5]产值及收款计划（2026）'!$B:$B,'[5]产值及收款计划（2026）'!AB:AB)</f>
        <v>0</v>
      </c>
      <c r="AC384" s="235" cm="1">
        <f t="array" ref="AC384">_xlfn.XLOOKUP($A384&amp;$B384,'[5]产值及收款计划（2026）'!$A:$A&amp;'[5]产值及收款计划（2026）'!$B:$B,'[5]产值及收款计划（2026）'!AC:AC)</f>
        <v>0</v>
      </c>
      <c r="AD384" s="235" cm="1">
        <f t="array" ref="AD384">_xlfn.XLOOKUP($A384&amp;$B384,'[5]产值及收款计划（2026）'!$A:$A&amp;'[5]产值及收款计划（2026）'!$B:$B,'[5]产值及收款计划（2026）'!AD:AD)</f>
        <v>0</v>
      </c>
      <c r="AE384" s="235" cm="1">
        <f t="array" ref="AE384">_xlfn.XLOOKUP($A384&amp;$B384,'[5]产值及收款计划（2026）'!$A:$A&amp;'[5]产值及收款计划（2026）'!$B:$B,'[5]产值及收款计划（2026）'!AE:AE)</f>
        <v>0</v>
      </c>
      <c r="AF384" s="235" cm="1">
        <f t="array" ref="AF384">_xlfn.XLOOKUP($A384&amp;$B384,'[5]产值及收款计划（2026）'!$A:$A&amp;'[5]产值及收款计划（2026）'!$B:$B,'[5]产值及收款计划（2026）'!AF:AF)</f>
        <v>0</v>
      </c>
      <c r="AG384" s="235" cm="1">
        <f t="array" ref="AG384">_xlfn.XLOOKUP($A384&amp;$B384,'[5]产值及收款计划（2026）'!$A:$A&amp;'[5]产值及收款计划（2026）'!$B:$B,'[5]产值及收款计划（2026）'!AG:AG)</f>
        <v>0</v>
      </c>
      <c r="AH384" s="235" cm="1">
        <f t="array" ref="AH384">_xlfn.XLOOKUP($A384&amp;$B384,'[5]产值及收款计划（2026）'!$A:$A&amp;'[5]产值及收款计划（2026）'!$B:$B,'[5]产值及收款计划（2026）'!AH:AH)</f>
        <v>0</v>
      </c>
      <c r="AI384" s="235" cm="1">
        <f t="array" ref="AI384">_xlfn.XLOOKUP($A384&amp;$B384,'[5]产值及收款计划（2026）'!$A:$A&amp;'[5]产值及收款计划（2026）'!$B:$B,'[5]产值及收款计划（2026）'!AI:AI)</f>
        <v>0</v>
      </c>
      <c r="AJ384" s="235" cm="1">
        <f t="array" ref="AJ384">_xlfn.XLOOKUP($A384&amp;$B384,'[5]产值及收款计划（2026）'!$A:$A&amp;'[5]产值及收款计划（2026）'!$B:$B,'[5]产值及收款计划（2026）'!AJ:AJ)</f>
        <v>0</v>
      </c>
      <c r="AK384" s="235" cm="1">
        <f t="array" ref="AK384">_xlfn.XLOOKUP($A384&amp;$B384,'[5]产值及收款计划（2026）'!$A:$A&amp;'[5]产值及收款计划（2026）'!$B:$B,'[5]产值及收款计划（2026）'!AK:AK)</f>
        <v>0</v>
      </c>
      <c r="AL384" s="235" cm="1">
        <f t="array" ref="AL384">_xlfn.XLOOKUP($A384&amp;$B384,'[5]产值及收款计划（2026）'!$A:$A&amp;'[5]产值及收款计划（2026）'!$B:$B,'[5]产值及收款计划（2026）'!AL:AL)</f>
        <v>0</v>
      </c>
      <c r="AM384" s="242" cm="1">
        <f t="array" ref="AM384">_xlfn.LET(_xlpm.勾选月份状态数组,TRANSPOSE('PPT(12-15页）-TOP10'!$A$3:$A$14),_xlpm.选择数据区,IF('PPT(12-15页）-TOP10'!$E$3="收款",$BA384:$BL384,$AA384:$AL384),SUM(_xlfn._xlws.FILTER(_xlpm.选择数据区,_xlpm.勾选月份状态数组,"")))</f>
        <v>0</v>
      </c>
      <c r="AN384" s="235" t="e">
        <f>_xlfn.XLOOKUP($C384,应收未收表!$T:$T,应收未收表!AA:AA)</f>
        <v>#N/A</v>
      </c>
      <c r="AO384" s="235" t="e">
        <f>_xlfn.XLOOKUP($C384,应收未收表!$T:$T,应收未收表!AB:AB)</f>
        <v>#N/A</v>
      </c>
      <c r="AP384" s="235" t="e">
        <f>_xlfn.XLOOKUP($C384,应收未收表!$T:$T,应收未收表!AC:AC)</f>
        <v>#N/A</v>
      </c>
      <c r="AQ384" s="235" t="e">
        <f>_xlfn.XLOOKUP($C384,应收未收表!$T:$T,应收未收表!AE:AE)</f>
        <v>#N/A</v>
      </c>
      <c r="AR384" s="235" t="e">
        <f>_xlfn.XLOOKUP($C384,应收未收表!$T:$T,应收未收表!AF:AF)</f>
        <v>#N/A</v>
      </c>
      <c r="AS384" s="235" t="e" cm="1">
        <f t="array" ref="AS384">_xlfn.XLOOKUP($A384&amp;$B384,'[5]产值及收款计划（2026）'!$A:$A&amp;'[5]产值及收款计划（2026）'!$B:$B,'[5]产值及收款计划（2026）'!AS:AS)</f>
        <v>#REF!</v>
      </c>
      <c r="AT384" s="235" t="e" cm="1">
        <f t="array" ref="AT384">_xlfn.XLOOKUP($A384&amp;$B384,'[5]产值及收款计划（2026）'!$A:$A&amp;'[5]产值及收款计划（2026）'!$B:$B,'[5]产值及收款计划（2026）'!AT:AT)</f>
        <v>#REF!</v>
      </c>
      <c r="AU384" s="235" t="e" cm="1">
        <f t="array" ref="AU384">_xlfn.XLOOKUP($A384&amp;$B384,'[5]产值及收款计划（2026）'!$A:$A&amp;'[5]产值及收款计划（2026）'!$B:$B,'[5]产值及收款计划（2026）'!AU:AU)</f>
        <v>#REF!</v>
      </c>
      <c r="AV384" s="235" t="e" cm="1">
        <f t="array" ref="AV384">_xlfn.XLOOKUP($A384&amp;$B384,'[5]产值及收款计划（2026）'!$A:$A&amp;'[5]产值及收款计划（2026）'!$B:$B,'[5]产值及收款计划（2026）'!AV:AV)</f>
        <v>#REF!</v>
      </c>
      <c r="AW384" s="235" cm="1">
        <f t="array" ref="AW384">_xlfn.XLOOKUP($A384&amp;$B384,'[5]产值及收款计划（2026）'!$A:$A&amp;'[5]产值及收款计划（2026）'!$B:$B,'[5]产值及收款计划（2026）'!AW:AW)</f>
        <v>38.7</v>
      </c>
      <c r="AX384" s="235" cm="1">
        <f t="array" ref="AX384">_xlfn.XLOOKUP($A384&amp;$B384,'[5]产值及收款计划（2026）'!$A:$A&amp;'[5]产值及收款计划（2026）'!$B:$B,'[5]产值及收款计划（2026）'!AX:AX)</f>
        <v>0</v>
      </c>
      <c r="AY384" s="235" cm="1">
        <f t="array" ref="AY384">_xlfn.XLOOKUP($A384&amp;$B384,'[5]产值及收款计划（2026）'!$A:$A&amp;'[5]产值及收款计划（2026）'!$B:$B,'[5]产值及收款计划（2026）'!AY:AY)</f>
        <v>4.3</v>
      </c>
      <c r="AZ384" s="235" cm="1">
        <f t="array" ref="AZ384">_xlfn.XLOOKUP($A384&amp;$B384,'[5]产值及收款计划（2026）'!$A:$A&amp;'[5]产值及收款计划（2026）'!$B:$B,'[5]产值及收款计划（2026）'!AZ:AZ)</f>
        <v>4.3</v>
      </c>
      <c r="BA384" s="235" t="e" cm="1">
        <f t="array" ref="BA384">_xlfn.XLOOKUP($A384&amp;$B384,'[5]产值及收款计划（2026）'!$A:$A&amp;'[5]产值及收款计划（2026）'!$B:$B,'[5]产值及收款计划（2026）'!BA:BA)</f>
        <v>#REF!</v>
      </c>
      <c r="BB384" s="235" t="e" cm="1">
        <f t="array" ref="BB384">_xlfn.XLOOKUP($A384&amp;$B384,'[5]产值及收款计划（2026）'!$A:$A&amp;'[5]产值及收款计划（2026）'!$B:$B,'[5]产值及收款计划（2026）'!BB:BB)</f>
        <v>#REF!</v>
      </c>
      <c r="BC384" s="235" t="e" cm="1">
        <f t="array" ref="BC384">_xlfn.XLOOKUP($A384&amp;$B384,'[5]产值及收款计划（2026）'!$A:$A&amp;'[5]产值及收款计划（2026）'!$B:$B,'[5]产值及收款计划（2026）'!BC:BC)</f>
        <v>#REF!</v>
      </c>
      <c r="BD384" s="235" t="e" cm="1">
        <f t="array" ref="BD384">_xlfn.XLOOKUP($A384&amp;$B384,'[5]产值及收款计划（2026）'!$A:$A&amp;'[5]产值及收款计划（2026）'!$B:$B,'[5]产值及收款计划（2026）'!BD:BD)</f>
        <v>#REF!</v>
      </c>
      <c r="BE384" s="235" t="e" cm="1">
        <f t="array" ref="BE384">_xlfn.XLOOKUP($A384&amp;$B384,'[5]产值及收款计划（2026）'!$A:$A&amp;'[5]产值及收款计划（2026）'!$B:$B,'[5]产值及收款计划（2026）'!BE:BE)</f>
        <v>#REF!</v>
      </c>
      <c r="BF384" s="235" t="e" cm="1">
        <f t="array" ref="BF384">_xlfn.XLOOKUP($A384&amp;$B384,'[5]产值及收款计划（2026）'!$A:$A&amp;'[5]产值及收款计划（2026）'!$B:$B,'[5]产值及收款计划（2026）'!BF:BF)</f>
        <v>#REF!</v>
      </c>
      <c r="BG384" s="235" t="e" cm="1">
        <f t="array" ref="BG384">_xlfn.XLOOKUP($A384&amp;$B384,'[5]产值及收款计划（2026）'!$A:$A&amp;'[5]产值及收款计划（2026）'!$B:$B,'[5]产值及收款计划（2026）'!BG:BG)</f>
        <v>#REF!</v>
      </c>
      <c r="BH384" s="235" t="e" cm="1">
        <f t="array" ref="BH384">_xlfn.XLOOKUP($A384&amp;$B384,'[5]产值及收款计划（2026）'!$A:$A&amp;'[5]产值及收款计划（2026）'!$B:$B,'[5]产值及收款计划（2026）'!BH:BH)</f>
        <v>#REF!</v>
      </c>
      <c r="BI384" s="235" t="e" cm="1">
        <f t="array" ref="BI384">_xlfn.XLOOKUP($A384&amp;$B384,'[5]产值及收款计划（2026）'!$A:$A&amp;'[5]产值及收款计划（2026）'!$B:$B,'[5]产值及收款计划（2026）'!BI:BI)</f>
        <v>#REF!</v>
      </c>
      <c r="BJ384" s="235" t="e" cm="1">
        <f t="array" ref="BJ384">_xlfn.XLOOKUP($A384&amp;$B384,'[5]产值及收款计划（2026）'!$A:$A&amp;'[5]产值及收款计划（2026）'!$B:$B,'[5]产值及收款计划（2026）'!BJ:BJ)</f>
        <v>#REF!</v>
      </c>
      <c r="BK384" s="235" t="e" cm="1">
        <f t="array" ref="BK384">_xlfn.XLOOKUP($A384&amp;$B384,'[5]产值及收款计划（2026）'!$A:$A&amp;'[5]产值及收款计划（2026）'!$B:$B,'[5]产值及收款计划（2026）'!BK:BK)</f>
        <v>#REF!</v>
      </c>
      <c r="BL384" s="235" t="e" cm="1">
        <f t="array" ref="BL384">_xlfn.XLOOKUP($A384&amp;$B384,'[5]产值及收款计划（2026）'!$A:$A&amp;'[5]产值及收款计划（2026）'!$B:$B,'[5]产值及收款计划（2026）'!BL:BL)</f>
        <v>#REF!</v>
      </c>
      <c r="BM384" s="235"/>
      <c r="BN384" s="235"/>
      <c r="BO384" s="235"/>
      <c r="BP384" s="235"/>
      <c r="BQ384" s="235">
        <f>_xlfn.XLOOKUP($C384,应收未收表!$AJ:$AJ,应收未收表!AK:AK)</f>
        <v>4</v>
      </c>
      <c r="BR384" s="235">
        <f>_xlfn.XLOOKUP($C384,应收未收表!$AJ:$AJ,应收未收表!AL:AL)</f>
        <v>4</v>
      </c>
      <c r="BS384" s="235" t="str">
        <f>_xlfn.XLOOKUP($C384,应收未收表!$AJ:$AJ,应收未收表!AM:AM)</f>
        <v>一季度内无法落实</v>
      </c>
      <c r="BT384" s="235" t="str">
        <f>_xlfn.XLOOKUP($C384,应收未收表!$AJ:$AJ,应收未收表!AN:AN)</f>
        <v>需要领导沟通</v>
      </c>
      <c r="BU384" s="234" t="str" cm="1">
        <f t="array" ref="BU384">_xlfn.XLOOKUP($A384&amp;$B384,'[5]产值及收款计划（2026）'!$A:$A&amp;'[5]产值及收款计划（2026）'!$B:$B,'[5]产值及收款计划（2026）'!BQ:BQ)</f>
        <v>上海隧道工程有限公司</v>
      </c>
      <c r="BV384" s="235" t="e" cm="1">
        <f t="array" ref="BV384">_xlfn.XLOOKUP($A384&amp;$B384,'[5]产值及收款计划（2026）'!$A:$A&amp;'[5]产值及收款计划（2026）'!$B:$B,'[5]产值及收款计划（2026）'!BR:BR)</f>
        <v>#REF!</v>
      </c>
      <c r="CE384" s="235" cm="1">
        <f t="array" ref="CE384">_xlfn.XLOOKUP($A384&amp;$B384,'[5]产值及收款计划（2026）'!$A:$A&amp;'[5]产值及收款计划（2026）'!$B:$B,'[5]产值及收款计划（2026）'!CA:CA)</f>
        <v>0</v>
      </c>
      <c r="CF384" s="235" cm="1">
        <f t="array" ref="CF384">_xlfn.XLOOKUP($A384&amp;$B384,'[5]产值及收款计划（2026）'!$A:$A&amp;'[5]产值及收款计划（2026）'!$B:$B,'[5]产值及收款计划（2026）'!CB:CB)</f>
        <v>0</v>
      </c>
      <c r="CG384" s="235" cm="1">
        <f t="array" ref="CG384">_xlfn.XLOOKUP($A384&amp;$B384,'[5]产值及收款计划（2026）'!$A:$A&amp;'[5]产值及收款计划（2026）'!$B:$B,'[5]产值及收款计划（2026）'!CC:CC)</f>
        <v>0</v>
      </c>
      <c r="CH384" s="235" cm="1">
        <f t="array" ref="CH384">_xlfn.XLOOKUP($A384&amp;$B384,'[5]产值及收款计划（2026）'!$A:$A&amp;'[5]产值及收款计划（2026）'!$B:$B,'[5]产值及收款计划（2026）'!CD:CD)</f>
        <v>0</v>
      </c>
      <c r="CI384" s="235" cm="1">
        <f t="array" ref="CI384">_xlfn.XLOOKUP($A384&amp;$B384,'[5]产值及收款计划（2026）'!$A:$A&amp;'[5]产值及收款计划（2026）'!$B:$B,'[5]产值及收款计划（2026）'!CE:CE)</f>
        <v>0</v>
      </c>
      <c r="CJ384" s="235" cm="1">
        <f t="array" ref="CJ384">_xlfn.XLOOKUP($A384&amp;$B384,'[5]产值及收款计划（2026）'!$A:$A&amp;'[5]产值及收款计划（2026）'!$B:$B,'[5]产值及收款计划（2026）'!CF:CF)</f>
        <v>0</v>
      </c>
      <c r="CK384" s="235" cm="1">
        <f t="array" ref="CK384">_xlfn.XLOOKUP($A384&amp;$B384,'[5]产值及收款计划（2026）'!$A:$A&amp;'[5]产值及收款计划（2026）'!$B:$B,'[5]产值及收款计划（2026）'!CG:CG)</f>
        <v>0</v>
      </c>
      <c r="CL384" s="235" cm="1">
        <f t="array" ref="CL384">_xlfn.XLOOKUP($A384&amp;$B384,'[5]产值及收款计划（2026）'!$A:$A&amp;'[5]产值及收款计划（2026）'!$B:$B,'[5]产值及收款计划（2026）'!CH:CH)</f>
        <v>0</v>
      </c>
      <c r="CM384" s="235" cm="1">
        <f t="array" ref="CM384">_xlfn.XLOOKUP($A384&amp;$B384,'[5]产值及收款计划（2026）'!$A:$A&amp;'[5]产值及收款计划（2026）'!$B:$B,'[5]产值及收款计划（2026）'!CI:CI)</f>
        <v>0</v>
      </c>
      <c r="CN384" s="235" cm="1">
        <f t="array" ref="CN384">_xlfn.XLOOKUP($A384&amp;$B384,'[5]产值及收款计划（2026）'!$A:$A&amp;'[5]产值及收款计划（2026）'!$B:$B,'[5]产值及收款计划（2026）'!CJ:CJ)</f>
        <v>0</v>
      </c>
      <c r="CO384" s="235" cm="1">
        <f t="array" ref="CO384">_xlfn.XLOOKUP($A384&amp;$B384,'[5]产值及收款计划（2026）'!$A:$A&amp;'[5]产值及收款计划（2026）'!$B:$B,'[5]产值及收款计划（2026）'!CK:CK)</f>
        <v>0</v>
      </c>
      <c r="CP384" s="235" cm="1">
        <f t="array" ref="CP384">_xlfn.XLOOKUP($A384&amp;$B384,'[5]产值及收款计划（2026）'!$A:$A&amp;'[5]产值及收款计划（2026）'!$B:$B,'[5]产值及收款计划（2026）'!CL:CL)</f>
        <v>0</v>
      </c>
      <c r="DE384" s="235" cm="1">
        <f t="array" ref="DE384">_xlfn.XLOOKUP($A384&amp;$B384,'[5]产值及收款计划（2026）'!$A:$A&amp;'[5]产值及收款计划（2026）'!$B:$B,'[5]产值及收款计划（2026）'!DA:DA)</f>
        <v>0</v>
      </c>
      <c r="DF384" s="235" cm="1">
        <f t="array" ref="DF384">_xlfn.XLOOKUP($A384&amp;$B384,'[5]产值及收款计划（2026）'!$A:$A&amp;'[5]产值及收款计划（2026）'!$B:$B,'[5]产值及收款计划（2026）'!DB:DB)</f>
        <v>0</v>
      </c>
      <c r="DG384" s="235" cm="1">
        <f t="array" ref="DG384">_xlfn.XLOOKUP($A384&amp;$B384,'[5]产值及收款计划（2026）'!$A:$A&amp;'[5]产值及收款计划（2026）'!$B:$B,'[5]产值及收款计划（2026）'!DC:DC)</f>
        <v>0</v>
      </c>
      <c r="DH384" s="235" cm="1">
        <f t="array" ref="DH384">_xlfn.XLOOKUP($A384&amp;$B384,'[5]产值及收款计划（2026）'!$A:$A&amp;'[5]产值及收款计划（2026）'!$B:$B,'[5]产值及收款计划（2026）'!DD:DD)</f>
        <v>0</v>
      </c>
      <c r="DI384" s="235" cm="1">
        <f t="array" ref="DI384">_xlfn.XLOOKUP($A384&amp;$B384,'[5]产值及收款计划（2026）'!$A:$A&amp;'[5]产值及收款计划（2026）'!$B:$B,'[5]产值及收款计划（2026）'!DE:DE)</f>
        <v>0</v>
      </c>
      <c r="DJ384" s="235" cm="1">
        <f t="array" ref="DJ384">_xlfn.XLOOKUP($A384&amp;$B384,'[5]产值及收款计划（2026）'!$A:$A&amp;'[5]产值及收款计划（2026）'!$B:$B,'[5]产值及收款计划（2026）'!DF:DF)</f>
        <v>0</v>
      </c>
      <c r="DK384" s="235" cm="1">
        <f t="array" ref="DK384">_xlfn.XLOOKUP($A384&amp;$B384,'[5]产值及收款计划（2026）'!$A:$A&amp;'[5]产值及收款计划（2026）'!$B:$B,'[5]产值及收款计划（2026）'!DG:DG)</f>
        <v>0</v>
      </c>
      <c r="DL384" s="235" cm="1">
        <f t="array" ref="DL384">_xlfn.XLOOKUP($A384&amp;$B384,'[5]产值及收款计划（2026）'!$A:$A&amp;'[5]产值及收款计划（2026）'!$B:$B,'[5]产值及收款计划（2026）'!DH:DH)</f>
        <v>0</v>
      </c>
      <c r="DM384" s="235" cm="1">
        <f t="array" ref="DM384">_xlfn.XLOOKUP($A384&amp;$B384,'[5]产值及收款计划（2026）'!$A:$A&amp;'[5]产值及收款计划（2026）'!$B:$B,'[5]产值及收款计划（2026）'!DI:DI)</f>
        <v>0</v>
      </c>
      <c r="DN384" s="235" cm="1">
        <f t="array" ref="DN384">_xlfn.XLOOKUP($A384&amp;$B384,'[5]产值及收款计划（2026）'!$A:$A&amp;'[5]产值及收款计划（2026）'!$B:$B,'[5]产值及收款计划（2026）'!DJ:DJ)</f>
        <v>0</v>
      </c>
      <c r="DO384" s="235" cm="1">
        <f t="array" ref="DO384">_xlfn.XLOOKUP($A384&amp;$B384,'[5]产值及收款计划（2026）'!$A:$A&amp;'[5]产值及收款计划（2026）'!$B:$B,'[5]产值及收款计划（2026）'!DK:DK)</f>
        <v>0</v>
      </c>
      <c r="DP384" s="235" cm="1">
        <f t="array" ref="DP384">_xlfn.XLOOKUP($A384&amp;$B384,'[5]产值及收款计划（2026）'!$A:$A&amp;'[5]产值及收款计划（2026）'!$B:$B,'[5]产值及收款计划（2026）'!DL:DL)</f>
        <v>0</v>
      </c>
      <c r="DQ384" s="243"/>
      <c r="DR384" s="229"/>
    </row>
    <row r="385" ht="20.25" spans="1:122">
      <c r="A385" s="233">
        <f t="shared" si="24"/>
        <v>20</v>
      </c>
      <c r="B385" s="233" t="s">
        <v>29</v>
      </c>
      <c r="C385" s="234" t="str" cm="1">
        <f t="array" ref="C385">_xlfn.XLOOKUP($A385&amp;$B385,'[5]产值及收款计划（2026）'!$A:$A&amp;'[5]产值及收款计划（2026）'!$B:$B,'[5]产值及收款计划（2026）'!C:C)</f>
        <v>ZHT2023010600006</v>
      </c>
      <c r="D385" s="234" t="str" cm="1">
        <f t="array" ref="D385">_xlfn.XLOOKUP($A385&amp;$B385,'[5]产值及收款计划（2026）'!$A:$A&amp;'[5]产值及收款计划（2026）'!$B:$B,'[5]产值及收款计划（2026）'!D:D)</f>
        <v>深圳市路桥建设集团坂银通道智慧运管数字孪生与BIM咨询服务</v>
      </c>
      <c r="E385" s="235" cm="1">
        <f t="array" ref="E385">_xlfn.XLOOKUP($A385&amp;$B385,'[5]产值及收款计划（2026）'!$A:$A&amp;'[5]产值及收款计划（2026）'!$B:$B,'[5]产值及收款计划（2026）'!E:E)</f>
        <v>193.707898</v>
      </c>
      <c r="F385" s="235" cm="1">
        <f t="array" ref="F385">_xlfn.XLOOKUP($A385&amp;$B385,'[5]产值及收款计划（2026）'!$A:$A&amp;'[5]产值及收款计划（2026）'!$B:$B,'[5]产值及收款计划（2026）'!F:F)</f>
        <v>193.707898</v>
      </c>
      <c r="G385" s="235" t="e" cm="1">
        <f t="array" ref="G385">_xlfn.XLOOKUP($A385&amp;$B385,'[5]产值及收款计划（2026）'!$A:$A&amp;'[5]产值及收款计划（2026）'!$B:$B,'[5]产值及收款计划（2026）'!G:G)</f>
        <v>#REF!</v>
      </c>
      <c r="H385" s="235" cm="1">
        <f t="array" ref="H385">_xlfn.XLOOKUP($A385&amp;$B385,'[5]产值及收款计划（2026）'!$A:$A&amp;'[5]产值及收款计划（2026）'!$B:$B,'[5]产值及收款计划（2026）'!H:H)</f>
        <v>95.991398</v>
      </c>
      <c r="I385" s="236" cm="1">
        <f t="array" ref="I385">_xlfn.XLOOKUP($A385&amp;$B385,'[5]产值及收款计划（2026）'!$A:$A&amp;'[5]产值及收款计划（2026）'!$B:$B,'[5]产值及收款计划（2026）'!I:I)</f>
        <v>0.495547156265151</v>
      </c>
      <c r="J385" s="235" cm="1">
        <f t="array" ref="J385">_xlfn.XLOOKUP($A385&amp;$B385,'[5]产值及收款计划（2026）'!$A:$A&amp;'[5]产值及收款计划（2026）'!$B:$B,'[5]产值及收款计划（2026）'!J:J)</f>
        <v>0.06</v>
      </c>
      <c r="K385" s="235" t="e" cm="1">
        <f t="array" ref="K385">_xlfn.XLOOKUP($A385&amp;$B385,'[5]产值及收款计划（2026）'!$A:$A&amp;'[5]产值及收款计划（2026）'!$B:$B,'[5]产值及收款计划（2026）'!K:K)</f>
        <v>#REF!</v>
      </c>
      <c r="L385" s="235" t="e" cm="1">
        <f t="array" ref="L385">_xlfn.XLOOKUP($A385&amp;$B385,'[5]产值及收款计划（2026）'!$A:$A&amp;'[5]产值及收款计划（2026）'!$B:$B,'[5]产值及收款计划（2026）'!L:L)</f>
        <v>#REF!</v>
      </c>
      <c r="M385" s="235" t="str" cm="1">
        <f t="array" ref="M385">_xlfn.XLOOKUP($A385&amp;$B385,'[5]产值及收款计划（2026）'!$A:$A&amp;'[5]产值及收款计划（2026）'!$B:$B,'[5]产值及收款计划（2026）'!M:M)</f>
        <v>主导</v>
      </c>
      <c r="N385" s="235" t="str" cm="1">
        <f t="array" ref="N385">_xlfn.XLOOKUP($A385&amp;$B385,'[5]产值及收款计划（2026）'!$A:$A&amp;'[5]产值及收款计划（2026）'!$B:$B,'[5]产值及收款计划（2026）'!N:N)</f>
        <v>许清亮团队</v>
      </c>
      <c r="O385" s="235" t="str" cm="1">
        <f t="array" ref="O385">_xlfn.XLOOKUP($A385&amp;$B385,'[5]产值及收款计划（2026）'!$A:$A&amp;'[5]产值及收款计划（2026）'!$B:$B,'[5]产值及收款计划（2026）'!O:O)</f>
        <v>明艳丽</v>
      </c>
      <c r="P385" s="234" t="str" cm="1">
        <f t="array" ref="P385">_xlfn.XLOOKUP($A385&amp;$B385,'[5]产值及收款计划（2026）'!$A:$A&amp;'[5]产值及收款计划（2026）'!$B:$B,'[5]产值及收款计划（2026）'!P:P)</f>
        <v>过往已完结</v>
      </c>
      <c r="Q385" s="235" t="e" cm="1">
        <f t="array" ref="Q385">_xlfn.XLOOKUP($A385&amp;$B385,'[5]产值及收款计划（2026）'!$A:$A&amp;'[5]产值及收款计划（2026）'!$B:$B,'[5]产值及收款计划（2026）'!Q:Q)</f>
        <v>#REF!</v>
      </c>
      <c r="R385" s="235" t="e" cm="1">
        <f t="array" ref="R385">_xlfn.XLOOKUP($A385&amp;$B385,'[5]产值及收款计划（2026）'!$A:$A&amp;'[5]产值及收款计划（2026）'!$B:$B,'[5]产值及收款计划（2026）'!R:R)</f>
        <v>#REF!</v>
      </c>
      <c r="S385" s="235" t="e" cm="1">
        <f t="array" ref="S385">_xlfn.XLOOKUP($A385&amp;$B385,'[5]产值及收款计划（2026）'!$A:$A&amp;'[5]产值及收款计划（2026）'!$B:$B,'[5]产值及收款计划（2026）'!S:S)</f>
        <v>#REF!</v>
      </c>
      <c r="T385" s="235" cm="1">
        <f t="array" ref="T385">_xlfn.XLOOKUP($A385&amp;$B385,'[5]产值及收款计划（2026）'!$A:$A&amp;'[5]产值及收款计划（2026）'!$B:$B,'[5]产值及收款计划（2026）'!T:T)</f>
        <v>193.707898</v>
      </c>
      <c r="U385" s="235" cm="1">
        <f t="array" ref="U385">_xlfn.XLOOKUP($A385&amp;$B385,'[5]产值及收款计划（2026）'!$A:$A&amp;'[5]产值及收款计划（2026）'!$B:$B,'[5]产值及收款计划（2026）'!U:U)</f>
        <v>0</v>
      </c>
      <c r="V385" s="235" cm="1">
        <f t="array" ref="V385">_xlfn.XLOOKUP($A385&amp;$B385,'[5]产值及收款计划（2026）'!$A:$A&amp;'[5]产值及收款计划（2026）'!$B:$B,'[5]产值及收款计划（2026）'!V:V)</f>
        <v>0</v>
      </c>
      <c r="W385" s="235" t="e" cm="1">
        <f t="array" ref="W385">_xlfn.XLOOKUP($A385&amp;$B385,'[5]产值及收款计划（2026）'!$A:$A&amp;'[5]产值及收款计划（2026）'!$B:$B,'[5]产值及收款计划（2026）'!W:W)</f>
        <v>#REF!</v>
      </c>
      <c r="X385" s="235" t="e" cm="1">
        <f t="array" ref="X385">_xlfn.XLOOKUP($A385&amp;$B385,'[5]产值及收款计划（2026）'!$A:$A&amp;'[5]产值及收款计划（2026）'!$B:$B,'[5]产值及收款计划（2026）'!X:X)</f>
        <v>#REF!</v>
      </c>
      <c r="Y385" s="235" t="e" cm="1">
        <f t="array" ref="Y385">_xlfn.XLOOKUP($A385&amp;$B385,'[5]产值及收款计划（2026）'!$A:$A&amp;'[5]产值及收款计划（2026）'!$B:$B,'[5]产值及收款计划（2026）'!Y:Y)</f>
        <v>#REF!</v>
      </c>
      <c r="Z385" s="235" t="e" cm="1">
        <f t="array" ref="Z385">_xlfn.XLOOKUP($A385&amp;$B385,'[5]产值及收款计划（2026）'!$A:$A&amp;'[5]产值及收款计划（2026）'!$B:$B,'[5]产值及收款计划（2026）'!Z:Z)</f>
        <v>#REF!</v>
      </c>
      <c r="AA385" s="235" cm="1">
        <f t="array" ref="AA385">_xlfn.XLOOKUP($A385&amp;$B385,'[5]产值及收款计划（2026）'!$A:$A&amp;'[5]产值及收款计划（2026）'!$B:$B,'[5]产值及收款计划（2026）'!AA:AA)</f>
        <v>0</v>
      </c>
      <c r="AB385" s="235" cm="1">
        <f t="array" ref="AB385">_xlfn.XLOOKUP($A385&amp;$B385,'[5]产值及收款计划（2026）'!$A:$A&amp;'[5]产值及收款计划（2026）'!$B:$B,'[5]产值及收款计划（2026）'!AB:AB)</f>
        <v>0</v>
      </c>
      <c r="AC385" s="235" cm="1">
        <f t="array" ref="AC385">_xlfn.XLOOKUP($A385&amp;$B385,'[5]产值及收款计划（2026）'!$A:$A&amp;'[5]产值及收款计划（2026）'!$B:$B,'[5]产值及收款计划（2026）'!AC:AC)</f>
        <v>0</v>
      </c>
      <c r="AD385" s="235" cm="1">
        <f t="array" ref="AD385">_xlfn.XLOOKUP($A385&amp;$B385,'[5]产值及收款计划（2026）'!$A:$A&amp;'[5]产值及收款计划（2026）'!$B:$B,'[5]产值及收款计划（2026）'!AD:AD)</f>
        <v>0</v>
      </c>
      <c r="AE385" s="235" cm="1">
        <f t="array" ref="AE385">_xlfn.XLOOKUP($A385&amp;$B385,'[5]产值及收款计划（2026）'!$A:$A&amp;'[5]产值及收款计划（2026）'!$B:$B,'[5]产值及收款计划（2026）'!AE:AE)</f>
        <v>0</v>
      </c>
      <c r="AF385" s="235" cm="1">
        <f t="array" ref="AF385">_xlfn.XLOOKUP($A385&amp;$B385,'[5]产值及收款计划（2026）'!$A:$A&amp;'[5]产值及收款计划（2026）'!$B:$B,'[5]产值及收款计划（2026）'!AF:AF)</f>
        <v>0</v>
      </c>
      <c r="AG385" s="235" cm="1">
        <f t="array" ref="AG385">_xlfn.XLOOKUP($A385&amp;$B385,'[5]产值及收款计划（2026）'!$A:$A&amp;'[5]产值及收款计划（2026）'!$B:$B,'[5]产值及收款计划（2026）'!AG:AG)</f>
        <v>0</v>
      </c>
      <c r="AH385" s="235" cm="1">
        <f t="array" ref="AH385">_xlfn.XLOOKUP($A385&amp;$B385,'[5]产值及收款计划（2026）'!$A:$A&amp;'[5]产值及收款计划（2026）'!$B:$B,'[5]产值及收款计划（2026）'!AH:AH)</f>
        <v>0</v>
      </c>
      <c r="AI385" s="235" cm="1">
        <f t="array" ref="AI385">_xlfn.XLOOKUP($A385&amp;$B385,'[5]产值及收款计划（2026）'!$A:$A&amp;'[5]产值及收款计划（2026）'!$B:$B,'[5]产值及收款计划（2026）'!AI:AI)</f>
        <v>0</v>
      </c>
      <c r="AJ385" s="235" cm="1">
        <f t="array" ref="AJ385">_xlfn.XLOOKUP($A385&amp;$B385,'[5]产值及收款计划（2026）'!$A:$A&amp;'[5]产值及收款计划（2026）'!$B:$B,'[5]产值及收款计划（2026）'!AJ:AJ)</f>
        <v>0</v>
      </c>
      <c r="AK385" s="235" cm="1">
        <f t="array" ref="AK385">_xlfn.XLOOKUP($A385&amp;$B385,'[5]产值及收款计划（2026）'!$A:$A&amp;'[5]产值及收款计划（2026）'!$B:$B,'[5]产值及收款计划（2026）'!AK:AK)</f>
        <v>0</v>
      </c>
      <c r="AL385" s="235" cm="1">
        <f t="array" ref="AL385">_xlfn.XLOOKUP($A385&amp;$B385,'[5]产值及收款计划（2026）'!$A:$A&amp;'[5]产值及收款计划（2026）'!$B:$B,'[5]产值及收款计划（2026）'!AL:AL)</f>
        <v>0</v>
      </c>
      <c r="AM385" s="242" cm="1">
        <f t="array" ref="AM385">_xlfn.LET(_xlpm.勾选月份状态数组,TRANSPOSE('PPT(12-15页）-TOP10'!$A$3:$A$14),_xlpm.选择数据区,IF('PPT(12-15页）-TOP10'!$E$3="收款",$BA385:$BL385,$AA385:$AL385),SUM(_xlfn._xlws.FILTER(_xlpm.选择数据区,_xlpm.勾选月份状态数组,"")))</f>
        <v>0</v>
      </c>
      <c r="AN385" s="235" t="e">
        <f>_xlfn.XLOOKUP($C385,应收未收表!$T:$T,应收未收表!AA:AA)</f>
        <v>#N/A</v>
      </c>
      <c r="AO385" s="235" t="e">
        <f>_xlfn.XLOOKUP($C385,应收未收表!$T:$T,应收未收表!AB:AB)</f>
        <v>#N/A</v>
      </c>
      <c r="AP385" s="235" t="e">
        <f>_xlfn.XLOOKUP($C385,应收未收表!$T:$T,应收未收表!AC:AC)</f>
        <v>#N/A</v>
      </c>
      <c r="AQ385" s="235" t="e">
        <f>_xlfn.XLOOKUP($C385,应收未收表!$T:$T,应收未收表!AE:AE)</f>
        <v>#N/A</v>
      </c>
      <c r="AR385" s="235" t="e">
        <f>_xlfn.XLOOKUP($C385,应收未收表!$T:$T,应收未收表!AF:AF)</f>
        <v>#N/A</v>
      </c>
      <c r="AS385" s="235" t="e" cm="1">
        <f t="array" ref="AS385">_xlfn.XLOOKUP($A385&amp;$B385,'[5]产值及收款计划（2026）'!$A:$A&amp;'[5]产值及收款计划（2026）'!$B:$B,'[5]产值及收款计划（2026）'!AS:AS)</f>
        <v>#REF!</v>
      </c>
      <c r="AT385" s="235" t="e" cm="1">
        <f t="array" ref="AT385">_xlfn.XLOOKUP($A385&amp;$B385,'[5]产值及收款计划（2026）'!$A:$A&amp;'[5]产值及收款计划（2026）'!$B:$B,'[5]产值及收款计划（2026）'!AT:AT)</f>
        <v>#REF!</v>
      </c>
      <c r="AU385" s="235" t="e" cm="1">
        <f t="array" ref="AU385">_xlfn.XLOOKUP($A385&amp;$B385,'[5]产值及收款计划（2026）'!$A:$A&amp;'[5]产值及收款计划（2026）'!$B:$B,'[5]产值及收款计划（2026）'!AU:AU)</f>
        <v>#REF!</v>
      </c>
      <c r="AV385" s="235" t="e" cm="1">
        <f t="array" ref="AV385">_xlfn.XLOOKUP($A385&amp;$B385,'[5]产值及收款计划（2026）'!$A:$A&amp;'[5]产值及收款计划（2026）'!$B:$B,'[5]产值及收款计划（2026）'!AV:AV)</f>
        <v>#REF!</v>
      </c>
      <c r="AW385" s="235" cm="1">
        <f t="array" ref="AW385">_xlfn.XLOOKUP($A385&amp;$B385,'[5]产值及收款计划（2026）'!$A:$A&amp;'[5]产值及收款计划（2026）'!$B:$B,'[5]产值及收款计划（2026）'!AW:AW)</f>
        <v>190.585003</v>
      </c>
      <c r="AX385" s="235" cm="1">
        <f t="array" ref="AX385">_xlfn.XLOOKUP($A385&amp;$B385,'[5]产值及收款计划（2026）'!$A:$A&amp;'[5]产值及收款计划（2026）'!$B:$B,'[5]产值及收款计划（2026）'!AX:AX)</f>
        <v>0</v>
      </c>
      <c r="AY385" s="235" cm="1">
        <f t="array" ref="AY385">_xlfn.XLOOKUP($A385&amp;$B385,'[5]产值及收款计划（2026）'!$A:$A&amp;'[5]产值及收款计划（2026）'!$B:$B,'[5]产值及收款计划（2026）'!AY:AY)</f>
        <v>3.12289500000003</v>
      </c>
      <c r="AZ385" s="235" cm="1">
        <f t="array" ref="AZ385">_xlfn.XLOOKUP($A385&amp;$B385,'[5]产值及收款计划（2026）'!$A:$A&amp;'[5]产值及收款计划（2026）'!$B:$B,'[5]产值及收款计划（2026）'!AZ:AZ)</f>
        <v>3.12289500000003</v>
      </c>
      <c r="BA385" s="235" t="e" cm="1">
        <f t="array" ref="BA385">_xlfn.XLOOKUP($A385&amp;$B385,'[5]产值及收款计划（2026）'!$A:$A&amp;'[5]产值及收款计划（2026）'!$B:$B,'[5]产值及收款计划（2026）'!BA:BA)</f>
        <v>#REF!</v>
      </c>
      <c r="BB385" s="235" t="e" cm="1">
        <f t="array" ref="BB385">_xlfn.XLOOKUP($A385&amp;$B385,'[5]产值及收款计划（2026）'!$A:$A&amp;'[5]产值及收款计划（2026）'!$B:$B,'[5]产值及收款计划（2026）'!BB:BB)</f>
        <v>#REF!</v>
      </c>
      <c r="BC385" s="235" t="e" cm="1">
        <f t="array" ref="BC385">_xlfn.XLOOKUP($A385&amp;$B385,'[5]产值及收款计划（2026）'!$A:$A&amp;'[5]产值及收款计划（2026）'!$B:$B,'[5]产值及收款计划（2026）'!BC:BC)</f>
        <v>#REF!</v>
      </c>
      <c r="BD385" s="235" t="e" cm="1">
        <f t="array" ref="BD385">_xlfn.XLOOKUP($A385&amp;$B385,'[5]产值及收款计划（2026）'!$A:$A&amp;'[5]产值及收款计划（2026）'!$B:$B,'[5]产值及收款计划（2026）'!BD:BD)</f>
        <v>#REF!</v>
      </c>
      <c r="BE385" s="235" t="e" cm="1">
        <f t="array" ref="BE385">_xlfn.XLOOKUP($A385&amp;$B385,'[5]产值及收款计划（2026）'!$A:$A&amp;'[5]产值及收款计划（2026）'!$B:$B,'[5]产值及收款计划（2026）'!BE:BE)</f>
        <v>#REF!</v>
      </c>
      <c r="BF385" s="235" t="e" cm="1">
        <f t="array" ref="BF385">_xlfn.XLOOKUP($A385&amp;$B385,'[5]产值及收款计划（2026）'!$A:$A&amp;'[5]产值及收款计划（2026）'!$B:$B,'[5]产值及收款计划（2026）'!BF:BF)</f>
        <v>#REF!</v>
      </c>
      <c r="BG385" s="235" t="e" cm="1">
        <f t="array" ref="BG385">_xlfn.XLOOKUP($A385&amp;$B385,'[5]产值及收款计划（2026）'!$A:$A&amp;'[5]产值及收款计划（2026）'!$B:$B,'[5]产值及收款计划（2026）'!BG:BG)</f>
        <v>#REF!</v>
      </c>
      <c r="BH385" s="235" t="e" cm="1">
        <f t="array" ref="BH385">_xlfn.XLOOKUP($A385&amp;$B385,'[5]产值及收款计划（2026）'!$A:$A&amp;'[5]产值及收款计划（2026）'!$B:$B,'[5]产值及收款计划（2026）'!BH:BH)</f>
        <v>#REF!</v>
      </c>
      <c r="BI385" s="235" t="e" cm="1">
        <f t="array" ref="BI385">_xlfn.XLOOKUP($A385&amp;$B385,'[5]产值及收款计划（2026）'!$A:$A&amp;'[5]产值及收款计划（2026）'!$B:$B,'[5]产值及收款计划（2026）'!BI:BI)</f>
        <v>#REF!</v>
      </c>
      <c r="BJ385" s="235" t="e" cm="1">
        <f t="array" ref="BJ385">_xlfn.XLOOKUP($A385&amp;$B385,'[5]产值及收款计划（2026）'!$A:$A&amp;'[5]产值及收款计划（2026）'!$B:$B,'[5]产值及收款计划（2026）'!BJ:BJ)</f>
        <v>#REF!</v>
      </c>
      <c r="BK385" s="235" t="e" cm="1">
        <f t="array" ref="BK385">_xlfn.XLOOKUP($A385&amp;$B385,'[5]产值及收款计划（2026）'!$A:$A&amp;'[5]产值及收款计划（2026）'!$B:$B,'[5]产值及收款计划（2026）'!BK:BK)</f>
        <v>#REF!</v>
      </c>
      <c r="BL385" s="235" t="e" cm="1">
        <f t="array" ref="BL385">_xlfn.XLOOKUP($A385&amp;$B385,'[5]产值及收款计划（2026）'!$A:$A&amp;'[5]产值及收款计划（2026）'!$B:$B,'[5]产值及收款计划（2026）'!BL:BL)</f>
        <v>#REF!</v>
      </c>
      <c r="BM385" s="235"/>
      <c r="BN385" s="235"/>
      <c r="BO385" s="235"/>
      <c r="BP385" s="235"/>
      <c r="BQ385" s="235" t="e">
        <f>_xlfn.XLOOKUP($C385,应收未收表!$AJ:$AJ,应收未收表!AK:AK)</f>
        <v>#N/A</v>
      </c>
      <c r="BR385" s="235" t="e">
        <f>_xlfn.XLOOKUP($C385,应收未收表!$AJ:$AJ,应收未收表!AL:AL)</f>
        <v>#N/A</v>
      </c>
      <c r="BS385" s="235" t="e">
        <f>_xlfn.XLOOKUP($C385,应收未收表!$AJ:$AJ,应收未收表!AM:AM)</f>
        <v>#N/A</v>
      </c>
      <c r="BT385" s="235" t="e">
        <f>_xlfn.XLOOKUP($C385,应收未收表!$AJ:$AJ,应收未收表!AN:AN)</f>
        <v>#N/A</v>
      </c>
      <c r="BU385" s="234" t="str" cm="1">
        <f t="array" ref="BU385">_xlfn.XLOOKUP($A385&amp;$B385,'[5]产值及收款计划（2026）'!$A:$A&amp;'[5]产值及收款计划（2026）'!$B:$B,'[5]产值及收款计划（2026）'!BQ:BQ)</f>
        <v>深圳市路桥建设集团有限公司</v>
      </c>
      <c r="BV385" s="235" t="e" cm="1">
        <f t="array" ref="BV385">_xlfn.XLOOKUP($A385&amp;$B385,'[5]产值及收款计划（2026）'!$A:$A&amp;'[5]产值及收款计划（2026）'!$B:$B,'[5]产值及收款计划（2026）'!BR:BR)</f>
        <v>#REF!</v>
      </c>
      <c r="CE385" s="235" cm="1">
        <f t="array" ref="CE385">_xlfn.XLOOKUP($A385&amp;$B385,'[5]产值及收款计划（2026）'!$A:$A&amp;'[5]产值及收款计划（2026）'!$B:$B,'[5]产值及收款计划（2026）'!CA:CA)</f>
        <v>0</v>
      </c>
      <c r="CF385" s="235" cm="1">
        <f t="array" ref="CF385">_xlfn.XLOOKUP($A385&amp;$B385,'[5]产值及收款计划（2026）'!$A:$A&amp;'[5]产值及收款计划（2026）'!$B:$B,'[5]产值及收款计划（2026）'!CB:CB)</f>
        <v>0</v>
      </c>
      <c r="CG385" s="235" cm="1">
        <f t="array" ref="CG385">_xlfn.XLOOKUP($A385&amp;$B385,'[5]产值及收款计划（2026）'!$A:$A&amp;'[5]产值及收款计划（2026）'!$B:$B,'[5]产值及收款计划（2026）'!CC:CC)</f>
        <v>0</v>
      </c>
      <c r="CH385" s="235" cm="1">
        <f t="array" ref="CH385">_xlfn.XLOOKUP($A385&amp;$B385,'[5]产值及收款计划（2026）'!$A:$A&amp;'[5]产值及收款计划（2026）'!$B:$B,'[5]产值及收款计划（2026）'!CD:CD)</f>
        <v>0</v>
      </c>
      <c r="CI385" s="235" cm="1">
        <f t="array" ref="CI385">_xlfn.XLOOKUP($A385&amp;$B385,'[5]产值及收款计划（2026）'!$A:$A&amp;'[5]产值及收款计划（2026）'!$B:$B,'[5]产值及收款计划（2026）'!CE:CE)</f>
        <v>0</v>
      </c>
      <c r="CJ385" s="235" cm="1">
        <f t="array" ref="CJ385">_xlfn.XLOOKUP($A385&amp;$B385,'[5]产值及收款计划（2026）'!$A:$A&amp;'[5]产值及收款计划（2026）'!$B:$B,'[5]产值及收款计划（2026）'!CF:CF)</f>
        <v>0</v>
      </c>
      <c r="CK385" s="235" cm="1">
        <f t="array" ref="CK385">_xlfn.XLOOKUP($A385&amp;$B385,'[5]产值及收款计划（2026）'!$A:$A&amp;'[5]产值及收款计划（2026）'!$B:$B,'[5]产值及收款计划（2026）'!CG:CG)</f>
        <v>0</v>
      </c>
      <c r="CL385" s="235" cm="1">
        <f t="array" ref="CL385">_xlfn.XLOOKUP($A385&amp;$B385,'[5]产值及收款计划（2026）'!$A:$A&amp;'[5]产值及收款计划（2026）'!$B:$B,'[5]产值及收款计划（2026）'!CH:CH)</f>
        <v>0</v>
      </c>
      <c r="CM385" s="235" cm="1">
        <f t="array" ref="CM385">_xlfn.XLOOKUP($A385&amp;$B385,'[5]产值及收款计划（2026）'!$A:$A&amp;'[5]产值及收款计划（2026）'!$B:$B,'[5]产值及收款计划（2026）'!CI:CI)</f>
        <v>0</v>
      </c>
      <c r="CN385" s="235" cm="1">
        <f t="array" ref="CN385">_xlfn.XLOOKUP($A385&amp;$B385,'[5]产值及收款计划（2026）'!$A:$A&amp;'[5]产值及收款计划（2026）'!$B:$B,'[5]产值及收款计划（2026）'!CJ:CJ)</f>
        <v>0</v>
      </c>
      <c r="CO385" s="235" cm="1">
        <f t="array" ref="CO385">_xlfn.XLOOKUP($A385&amp;$B385,'[5]产值及收款计划（2026）'!$A:$A&amp;'[5]产值及收款计划（2026）'!$B:$B,'[5]产值及收款计划（2026）'!CK:CK)</f>
        <v>0</v>
      </c>
      <c r="CP385" s="235" cm="1">
        <f t="array" ref="CP385">_xlfn.XLOOKUP($A385&amp;$B385,'[5]产值及收款计划（2026）'!$A:$A&amp;'[5]产值及收款计划（2026）'!$B:$B,'[5]产值及收款计划（2026）'!CL:CL)</f>
        <v>0</v>
      </c>
      <c r="DE385" s="235" cm="1">
        <f t="array" ref="DE385">_xlfn.XLOOKUP($A385&amp;$B385,'[5]产值及收款计划（2026）'!$A:$A&amp;'[5]产值及收款计划（2026）'!$B:$B,'[5]产值及收款计划（2026）'!DA:DA)</f>
        <v>0</v>
      </c>
      <c r="DF385" s="235" cm="1">
        <f t="array" ref="DF385">_xlfn.XLOOKUP($A385&amp;$B385,'[5]产值及收款计划（2026）'!$A:$A&amp;'[5]产值及收款计划（2026）'!$B:$B,'[5]产值及收款计划（2026）'!DB:DB)</f>
        <v>0</v>
      </c>
      <c r="DG385" s="235" cm="1">
        <f t="array" ref="DG385">_xlfn.XLOOKUP($A385&amp;$B385,'[5]产值及收款计划（2026）'!$A:$A&amp;'[5]产值及收款计划（2026）'!$B:$B,'[5]产值及收款计划（2026）'!DC:DC)</f>
        <v>0</v>
      </c>
      <c r="DH385" s="235" cm="1">
        <f t="array" ref="DH385">_xlfn.XLOOKUP($A385&amp;$B385,'[5]产值及收款计划（2026）'!$A:$A&amp;'[5]产值及收款计划（2026）'!$B:$B,'[5]产值及收款计划（2026）'!DD:DD)</f>
        <v>0</v>
      </c>
      <c r="DI385" s="235" cm="1">
        <f t="array" ref="DI385">_xlfn.XLOOKUP($A385&amp;$B385,'[5]产值及收款计划（2026）'!$A:$A&amp;'[5]产值及收款计划（2026）'!$B:$B,'[5]产值及收款计划（2026）'!DE:DE)</f>
        <v>0</v>
      </c>
      <c r="DJ385" s="235" cm="1">
        <f t="array" ref="DJ385">_xlfn.XLOOKUP($A385&amp;$B385,'[5]产值及收款计划（2026）'!$A:$A&amp;'[5]产值及收款计划（2026）'!$B:$B,'[5]产值及收款计划（2026）'!DF:DF)</f>
        <v>0</v>
      </c>
      <c r="DK385" s="235" cm="1">
        <f t="array" ref="DK385">_xlfn.XLOOKUP($A385&amp;$B385,'[5]产值及收款计划（2026）'!$A:$A&amp;'[5]产值及收款计划（2026）'!$B:$B,'[5]产值及收款计划（2026）'!DG:DG)</f>
        <v>0</v>
      </c>
      <c r="DL385" s="235" cm="1">
        <f t="array" ref="DL385">_xlfn.XLOOKUP($A385&amp;$B385,'[5]产值及收款计划（2026）'!$A:$A&amp;'[5]产值及收款计划（2026）'!$B:$B,'[5]产值及收款计划（2026）'!DH:DH)</f>
        <v>0</v>
      </c>
      <c r="DM385" s="235" cm="1">
        <f t="array" ref="DM385">_xlfn.XLOOKUP($A385&amp;$B385,'[5]产值及收款计划（2026）'!$A:$A&amp;'[5]产值及收款计划（2026）'!$B:$B,'[5]产值及收款计划（2026）'!DI:DI)</f>
        <v>0</v>
      </c>
      <c r="DN385" s="235" cm="1">
        <f t="array" ref="DN385">_xlfn.XLOOKUP($A385&amp;$B385,'[5]产值及收款计划（2026）'!$A:$A&amp;'[5]产值及收款计划（2026）'!$B:$B,'[5]产值及收款计划（2026）'!DJ:DJ)</f>
        <v>0</v>
      </c>
      <c r="DO385" s="235" cm="1">
        <f t="array" ref="DO385">_xlfn.XLOOKUP($A385&amp;$B385,'[5]产值及收款计划（2026）'!$A:$A&amp;'[5]产值及收款计划（2026）'!$B:$B,'[5]产值及收款计划（2026）'!DK:DK)</f>
        <v>0</v>
      </c>
      <c r="DP385" s="235" cm="1">
        <f t="array" ref="DP385">_xlfn.XLOOKUP($A385&amp;$B385,'[5]产值及收款计划（2026）'!$A:$A&amp;'[5]产值及收款计划（2026）'!$B:$B,'[5]产值及收款计划（2026）'!DL:DL)</f>
        <v>0</v>
      </c>
      <c r="DQ385" s="243"/>
      <c r="DR385" s="229"/>
    </row>
    <row r="386" ht="20.25" spans="1:122">
      <c r="A386" s="233">
        <f t="shared" si="24"/>
        <v>21</v>
      </c>
      <c r="B386" s="233" t="s">
        <v>29</v>
      </c>
      <c r="C386" s="234" t="str" cm="1">
        <f t="array" ref="C386">_xlfn.XLOOKUP($A386&amp;$B386,'[5]产值及收款计划（2026）'!$A:$A&amp;'[5]产值及收款计划（2026）'!$B:$B,'[5]产值及收款计划（2026）'!C:C)</f>
        <v>ZHT2023032900030</v>
      </c>
      <c r="D386" s="234" t="str" cm="1">
        <f t="array" ref="D386">_xlfn.XLOOKUP($A386&amp;$B386,'[5]产值及收款计划（2026）'!$A:$A&amp;'[5]产值及收款计划（2026）'!$B:$B,'[5]产值及收款计划（2026）'!D:D)</f>
        <v>妈湾跨海通道 1 标数字孪生工地</v>
      </c>
      <c r="E386" s="235" cm="1">
        <f t="array" ref="E386">_xlfn.XLOOKUP($A386&amp;$B386,'[5]产值及收款计划（2026）'!$A:$A&amp;'[5]产值及收款计划（2026）'!$B:$B,'[5]产值及收款计划（2026）'!E:E)</f>
        <v>81.71</v>
      </c>
      <c r="F386" s="235" cm="1">
        <f t="array" ref="F386">_xlfn.XLOOKUP($A386&amp;$B386,'[5]产值及收款计划（2026）'!$A:$A&amp;'[5]产值及收款计划（2026）'!$B:$B,'[5]产值及收款计划（2026）'!F:F)</f>
        <v>57.81358366</v>
      </c>
      <c r="G386" s="235" t="e" cm="1">
        <f t="array" ref="G386">_xlfn.XLOOKUP($A386&amp;$B386,'[5]产值及收款计划（2026）'!$A:$A&amp;'[5]产值及收款计划（2026）'!$B:$B,'[5]产值及收款计划（2026）'!G:G)</f>
        <v>#REF!</v>
      </c>
      <c r="H386" s="235" cm="1">
        <f t="array" ref="H386">_xlfn.XLOOKUP($A386&amp;$B386,'[5]产值及收款计划（2026）'!$A:$A&amp;'[5]产值及收款计划（2026）'!$B:$B,'[5]产值及收款计划（2026）'!H:H)</f>
        <v>32.80858366</v>
      </c>
      <c r="I386" s="236" cm="1">
        <f t="array" ref="I386">_xlfn.XLOOKUP($A386&amp;$B386,'[5]产值及收款计划（2026）'!$A:$A&amp;'[5]产值及收款计划（2026）'!$B:$B,'[5]产值及收款计划（2026）'!I:I)</f>
        <v>0.567489188232065</v>
      </c>
      <c r="J386" s="235" cm="1">
        <f t="array" ref="J386">_xlfn.XLOOKUP($A386&amp;$B386,'[5]产值及收款计划（2026）'!$A:$A&amp;'[5]产值及收款计划（2026）'!$B:$B,'[5]产值及收款计划（2026）'!J:J)</f>
        <v>0.0848211299099126</v>
      </c>
      <c r="K386" s="235" t="e" cm="1">
        <f t="array" ref="K386">_xlfn.XLOOKUP($A386&amp;$B386,'[5]产值及收款计划（2026）'!$A:$A&amp;'[5]产值及收款计划（2026）'!$B:$B,'[5]产值及收款计划（2026）'!K:K)</f>
        <v>#REF!</v>
      </c>
      <c r="L386" s="235" t="e" cm="1">
        <f t="array" ref="L386">_xlfn.XLOOKUP($A386&amp;$B386,'[5]产值及收款计划（2026）'!$A:$A&amp;'[5]产值及收款计划（2026）'!$B:$B,'[5]产值及收款计划（2026）'!L:L)</f>
        <v>#REF!</v>
      </c>
      <c r="M386" s="235" t="str" cm="1">
        <f t="array" ref="M386">_xlfn.XLOOKUP($A386&amp;$B386,'[5]产值及收款计划（2026）'!$A:$A&amp;'[5]产值及收款计划（2026）'!$B:$B,'[5]产值及收款计划（2026）'!M:M)</f>
        <v>主导</v>
      </c>
      <c r="N386" s="235" t="str" cm="1">
        <f t="array" ref="N386">_xlfn.XLOOKUP($A386&amp;$B386,'[5]产值及收款计划（2026）'!$A:$A&amp;'[5]产值及收款计划（2026）'!$B:$B,'[5]产值及收款计划（2026）'!N:N)</f>
        <v>许清亮团队</v>
      </c>
      <c r="O386" s="235" t="str" cm="1">
        <f t="array" ref="O386">_xlfn.XLOOKUP($A386&amp;$B386,'[5]产值及收款计划（2026）'!$A:$A&amp;'[5]产值及收款计划（2026）'!$B:$B,'[5]产值及收款计划（2026）'!O:O)</f>
        <v>明艳丽</v>
      </c>
      <c r="P386" s="234" t="str" cm="1">
        <f t="array" ref="P386">_xlfn.XLOOKUP($A386&amp;$B386,'[5]产值及收款计划（2026）'!$A:$A&amp;'[5]产值及收款计划（2026）'!$B:$B,'[5]产值及收款计划（2026）'!P:P)</f>
        <v>过往已完结</v>
      </c>
      <c r="Q386" s="235" t="e" cm="1">
        <f t="array" ref="Q386">_xlfn.XLOOKUP($A386&amp;$B386,'[5]产值及收款计划（2026）'!$A:$A&amp;'[5]产值及收款计划（2026）'!$B:$B,'[5]产值及收款计划（2026）'!Q:Q)</f>
        <v>#REF!</v>
      </c>
      <c r="R386" s="235" t="e" cm="1">
        <f t="array" ref="R386">_xlfn.XLOOKUP($A386&amp;$B386,'[5]产值及收款计划（2026）'!$A:$A&amp;'[5]产值及收款计划（2026）'!$B:$B,'[5]产值及收款计划（2026）'!R:R)</f>
        <v>#REF!</v>
      </c>
      <c r="S386" s="235" t="e" cm="1">
        <f t="array" ref="S386">_xlfn.XLOOKUP($A386&amp;$B386,'[5]产值及收款计划（2026）'!$A:$A&amp;'[5]产值及收款计划（2026）'!$B:$B,'[5]产值及收款计划（2026）'!S:S)</f>
        <v>#REF!</v>
      </c>
      <c r="T386" s="235" cm="1">
        <f t="array" ref="T386">_xlfn.XLOOKUP($A386&amp;$B386,'[5]产值及收款计划（2026）'!$A:$A&amp;'[5]产值及收款计划（2026）'!$B:$B,'[5]产值及收款计划（2026）'!T:T)</f>
        <v>81.71</v>
      </c>
      <c r="U386" s="235" cm="1">
        <f t="array" ref="U386">_xlfn.XLOOKUP($A386&amp;$B386,'[5]产值及收款计划（2026）'!$A:$A&amp;'[5]产值及收款计划（2026）'!$B:$B,'[5]产值及收款计划（2026）'!U:U)</f>
        <v>0</v>
      </c>
      <c r="V386" s="235" cm="1">
        <f t="array" ref="V386">_xlfn.XLOOKUP($A386&amp;$B386,'[5]产值及收款计划（2026）'!$A:$A&amp;'[5]产值及收款计划（2026）'!$B:$B,'[5]产值及收款计划（2026）'!V:V)</f>
        <v>0</v>
      </c>
      <c r="W386" s="235" t="e" cm="1">
        <f t="array" ref="W386">_xlfn.XLOOKUP($A386&amp;$B386,'[5]产值及收款计划（2026）'!$A:$A&amp;'[5]产值及收款计划（2026）'!$B:$B,'[5]产值及收款计划（2026）'!W:W)</f>
        <v>#REF!</v>
      </c>
      <c r="X386" s="235" t="e" cm="1">
        <f t="array" ref="X386">_xlfn.XLOOKUP($A386&amp;$B386,'[5]产值及收款计划（2026）'!$A:$A&amp;'[5]产值及收款计划（2026）'!$B:$B,'[5]产值及收款计划（2026）'!X:X)</f>
        <v>#REF!</v>
      </c>
      <c r="Y386" s="235" t="e" cm="1">
        <f t="array" ref="Y386">_xlfn.XLOOKUP($A386&amp;$B386,'[5]产值及收款计划（2026）'!$A:$A&amp;'[5]产值及收款计划（2026）'!$B:$B,'[5]产值及收款计划（2026）'!Y:Y)</f>
        <v>#REF!</v>
      </c>
      <c r="Z386" s="235" t="e" cm="1">
        <f t="array" ref="Z386">_xlfn.XLOOKUP($A386&amp;$B386,'[5]产值及收款计划（2026）'!$A:$A&amp;'[5]产值及收款计划（2026）'!$B:$B,'[5]产值及收款计划（2026）'!Z:Z)</f>
        <v>#REF!</v>
      </c>
      <c r="AA386" s="235" cm="1">
        <f t="array" ref="AA386">_xlfn.XLOOKUP($A386&amp;$B386,'[5]产值及收款计划（2026）'!$A:$A&amp;'[5]产值及收款计划（2026）'!$B:$B,'[5]产值及收款计划（2026）'!AA:AA)</f>
        <v>0</v>
      </c>
      <c r="AB386" s="235" cm="1">
        <f t="array" ref="AB386">_xlfn.XLOOKUP($A386&amp;$B386,'[5]产值及收款计划（2026）'!$A:$A&amp;'[5]产值及收款计划（2026）'!$B:$B,'[5]产值及收款计划（2026）'!AB:AB)</f>
        <v>0</v>
      </c>
      <c r="AC386" s="235" cm="1">
        <f t="array" ref="AC386">_xlfn.XLOOKUP($A386&amp;$B386,'[5]产值及收款计划（2026）'!$A:$A&amp;'[5]产值及收款计划（2026）'!$B:$B,'[5]产值及收款计划（2026）'!AC:AC)</f>
        <v>0</v>
      </c>
      <c r="AD386" s="235" cm="1">
        <f t="array" ref="AD386">_xlfn.XLOOKUP($A386&amp;$B386,'[5]产值及收款计划（2026）'!$A:$A&amp;'[5]产值及收款计划（2026）'!$B:$B,'[5]产值及收款计划（2026）'!AD:AD)</f>
        <v>0</v>
      </c>
      <c r="AE386" s="235" cm="1">
        <f t="array" ref="AE386">_xlfn.XLOOKUP($A386&amp;$B386,'[5]产值及收款计划（2026）'!$A:$A&amp;'[5]产值及收款计划（2026）'!$B:$B,'[5]产值及收款计划（2026）'!AE:AE)</f>
        <v>0</v>
      </c>
      <c r="AF386" s="235" cm="1">
        <f t="array" ref="AF386">_xlfn.XLOOKUP($A386&amp;$B386,'[5]产值及收款计划（2026）'!$A:$A&amp;'[5]产值及收款计划（2026）'!$B:$B,'[5]产值及收款计划（2026）'!AF:AF)</f>
        <v>0</v>
      </c>
      <c r="AG386" s="235" cm="1">
        <f t="array" ref="AG386">_xlfn.XLOOKUP($A386&amp;$B386,'[5]产值及收款计划（2026）'!$A:$A&amp;'[5]产值及收款计划（2026）'!$B:$B,'[5]产值及收款计划（2026）'!AG:AG)</f>
        <v>0</v>
      </c>
      <c r="AH386" s="235" cm="1">
        <f t="array" ref="AH386">_xlfn.XLOOKUP($A386&amp;$B386,'[5]产值及收款计划（2026）'!$A:$A&amp;'[5]产值及收款计划（2026）'!$B:$B,'[5]产值及收款计划（2026）'!AH:AH)</f>
        <v>0</v>
      </c>
      <c r="AI386" s="235" cm="1">
        <f t="array" ref="AI386">_xlfn.XLOOKUP($A386&amp;$B386,'[5]产值及收款计划（2026）'!$A:$A&amp;'[5]产值及收款计划（2026）'!$B:$B,'[5]产值及收款计划（2026）'!AI:AI)</f>
        <v>0</v>
      </c>
      <c r="AJ386" s="235" cm="1">
        <f t="array" ref="AJ386">_xlfn.XLOOKUP($A386&amp;$B386,'[5]产值及收款计划（2026）'!$A:$A&amp;'[5]产值及收款计划（2026）'!$B:$B,'[5]产值及收款计划（2026）'!AJ:AJ)</f>
        <v>0</v>
      </c>
      <c r="AK386" s="235" cm="1">
        <f t="array" ref="AK386">_xlfn.XLOOKUP($A386&amp;$B386,'[5]产值及收款计划（2026）'!$A:$A&amp;'[5]产值及收款计划（2026）'!$B:$B,'[5]产值及收款计划（2026）'!AK:AK)</f>
        <v>0</v>
      </c>
      <c r="AL386" s="235" cm="1">
        <f t="array" ref="AL386">_xlfn.XLOOKUP($A386&amp;$B386,'[5]产值及收款计划（2026）'!$A:$A&amp;'[5]产值及收款计划（2026）'!$B:$B,'[5]产值及收款计划（2026）'!AL:AL)</f>
        <v>0</v>
      </c>
      <c r="AM386" s="242" cm="1">
        <f t="array" ref="AM386">_xlfn.LET(_xlpm.勾选月份状态数组,TRANSPOSE('PPT(12-15页）-TOP10'!$A$3:$A$14),_xlpm.选择数据区,IF('PPT(12-15页）-TOP10'!$E$3="收款",$BA386:$BL386,$AA386:$AL386),SUM(_xlfn._xlws.FILTER(_xlpm.选择数据区,_xlpm.勾选月份状态数组,"")))</f>
        <v>0</v>
      </c>
      <c r="AN386" s="235" t="e">
        <f>_xlfn.XLOOKUP($C386,应收未收表!$T:$T,应收未收表!AA:AA)</f>
        <v>#N/A</v>
      </c>
      <c r="AO386" s="235" t="e">
        <f>_xlfn.XLOOKUP($C386,应收未收表!$T:$T,应收未收表!AB:AB)</f>
        <v>#N/A</v>
      </c>
      <c r="AP386" s="235" t="e">
        <f>_xlfn.XLOOKUP($C386,应收未收表!$T:$T,应收未收表!AC:AC)</f>
        <v>#N/A</v>
      </c>
      <c r="AQ386" s="235" t="e">
        <f>_xlfn.XLOOKUP($C386,应收未收表!$T:$T,应收未收表!AE:AE)</f>
        <v>#N/A</v>
      </c>
      <c r="AR386" s="235" t="e">
        <f>_xlfn.XLOOKUP($C386,应收未收表!$T:$T,应收未收表!AF:AF)</f>
        <v>#N/A</v>
      </c>
      <c r="AS386" s="235" t="e" cm="1">
        <f t="array" ref="AS386">_xlfn.XLOOKUP($A386&amp;$B386,'[5]产值及收款计划（2026）'!$A:$A&amp;'[5]产值及收款计划（2026）'!$B:$B,'[5]产值及收款计划（2026）'!AS:AS)</f>
        <v>#REF!</v>
      </c>
      <c r="AT386" s="235" t="e" cm="1">
        <f t="array" ref="AT386">_xlfn.XLOOKUP($A386&amp;$B386,'[5]产值及收款计划（2026）'!$A:$A&amp;'[5]产值及收款计划（2026）'!$B:$B,'[5]产值及收款计划（2026）'!AT:AT)</f>
        <v>#REF!</v>
      </c>
      <c r="AU386" s="235" t="e" cm="1">
        <f t="array" ref="AU386">_xlfn.XLOOKUP($A386&amp;$B386,'[5]产值及收款计划（2026）'!$A:$A&amp;'[5]产值及收款计划（2026）'!$B:$B,'[5]产值及收款计划（2026）'!AU:AU)</f>
        <v>#REF!</v>
      </c>
      <c r="AV386" s="235" t="e" cm="1">
        <f t="array" ref="AV386">_xlfn.XLOOKUP($A386&amp;$B386,'[5]产值及收款计划（2026）'!$A:$A&amp;'[5]产值及收款计划（2026）'!$B:$B,'[5]产值及收款计划（2026）'!AV:AV)</f>
        <v>#REF!</v>
      </c>
      <c r="AW386" s="235" cm="1">
        <f t="array" ref="AW386">_xlfn.XLOOKUP($A386&amp;$B386,'[5]产值及收款计划（2026）'!$A:$A&amp;'[5]产值及收款计划（2026）'!$B:$B,'[5]产值及收款计划（2026）'!AW:AW)</f>
        <v>36.5425</v>
      </c>
      <c r="AX386" s="235" cm="1">
        <f t="array" ref="AX386">_xlfn.XLOOKUP($A386&amp;$B386,'[5]产值及收款计划（2026）'!$A:$A&amp;'[5]产值及收款计划（2026）'!$B:$B,'[5]产值及收款计划（2026）'!AX:AX)</f>
        <v>0</v>
      </c>
      <c r="AY386" s="235" cm="1">
        <f t="array" ref="AY386">_xlfn.XLOOKUP($A386&amp;$B386,'[5]产值及收款计划（2026）'!$A:$A&amp;'[5]产值及收款计划（2026）'!$B:$B,'[5]产值及收款计划（2026）'!AY:AY)</f>
        <v>45.1675</v>
      </c>
      <c r="AZ386" s="235" cm="1">
        <f t="array" ref="AZ386">_xlfn.XLOOKUP($A386&amp;$B386,'[5]产值及收款计划（2026）'!$A:$A&amp;'[5]产值及收款计划（2026）'!$B:$B,'[5]产值及收款计划（2026）'!AZ:AZ)</f>
        <v>45.1675</v>
      </c>
      <c r="BA386" s="235" t="e" cm="1">
        <f t="array" ref="BA386">_xlfn.XLOOKUP($A386&amp;$B386,'[5]产值及收款计划（2026）'!$A:$A&amp;'[5]产值及收款计划（2026）'!$B:$B,'[5]产值及收款计划（2026）'!BA:BA)</f>
        <v>#REF!</v>
      </c>
      <c r="BB386" s="235" t="e" cm="1">
        <f t="array" ref="BB386">_xlfn.XLOOKUP($A386&amp;$B386,'[5]产值及收款计划（2026）'!$A:$A&amp;'[5]产值及收款计划（2026）'!$B:$B,'[5]产值及收款计划（2026）'!BB:BB)</f>
        <v>#REF!</v>
      </c>
      <c r="BC386" s="235" t="e" cm="1">
        <f t="array" ref="BC386">_xlfn.XLOOKUP($A386&amp;$B386,'[5]产值及收款计划（2026）'!$A:$A&amp;'[5]产值及收款计划（2026）'!$B:$B,'[5]产值及收款计划（2026）'!BC:BC)</f>
        <v>#REF!</v>
      </c>
      <c r="BD386" s="235" t="e" cm="1">
        <f t="array" ref="BD386">_xlfn.XLOOKUP($A386&amp;$B386,'[5]产值及收款计划（2026）'!$A:$A&amp;'[5]产值及收款计划（2026）'!$B:$B,'[5]产值及收款计划（2026）'!BD:BD)</f>
        <v>#REF!</v>
      </c>
      <c r="BE386" s="235" t="e" cm="1">
        <f t="array" ref="BE386">_xlfn.XLOOKUP($A386&amp;$B386,'[5]产值及收款计划（2026）'!$A:$A&amp;'[5]产值及收款计划（2026）'!$B:$B,'[5]产值及收款计划（2026）'!BE:BE)</f>
        <v>#REF!</v>
      </c>
      <c r="BF386" s="235" t="e" cm="1">
        <f t="array" ref="BF386">_xlfn.XLOOKUP($A386&amp;$B386,'[5]产值及收款计划（2026）'!$A:$A&amp;'[5]产值及收款计划（2026）'!$B:$B,'[5]产值及收款计划（2026）'!BF:BF)</f>
        <v>#REF!</v>
      </c>
      <c r="BG386" s="235" t="e" cm="1">
        <f t="array" ref="BG386">_xlfn.XLOOKUP($A386&amp;$B386,'[5]产值及收款计划（2026）'!$A:$A&amp;'[5]产值及收款计划（2026）'!$B:$B,'[5]产值及收款计划（2026）'!BG:BG)</f>
        <v>#REF!</v>
      </c>
      <c r="BH386" s="235" t="e" cm="1">
        <f t="array" ref="BH386">_xlfn.XLOOKUP($A386&amp;$B386,'[5]产值及收款计划（2026）'!$A:$A&amp;'[5]产值及收款计划（2026）'!$B:$B,'[5]产值及收款计划（2026）'!BH:BH)</f>
        <v>#REF!</v>
      </c>
      <c r="BI386" s="235" t="e" cm="1">
        <f t="array" ref="BI386">_xlfn.XLOOKUP($A386&amp;$B386,'[5]产值及收款计划（2026）'!$A:$A&amp;'[5]产值及收款计划（2026）'!$B:$B,'[5]产值及收款计划（2026）'!BI:BI)</f>
        <v>#REF!</v>
      </c>
      <c r="BJ386" s="235" t="e" cm="1">
        <f t="array" ref="BJ386">_xlfn.XLOOKUP($A386&amp;$B386,'[5]产值及收款计划（2026）'!$A:$A&amp;'[5]产值及收款计划（2026）'!$B:$B,'[5]产值及收款计划（2026）'!BJ:BJ)</f>
        <v>#REF!</v>
      </c>
      <c r="BK386" s="235" t="e" cm="1">
        <f t="array" ref="BK386">_xlfn.XLOOKUP($A386&amp;$B386,'[5]产值及收款计划（2026）'!$A:$A&amp;'[5]产值及收款计划（2026）'!$B:$B,'[5]产值及收款计划（2026）'!BK:BK)</f>
        <v>#REF!</v>
      </c>
      <c r="BL386" s="235" t="e" cm="1">
        <f t="array" ref="BL386">_xlfn.XLOOKUP($A386&amp;$B386,'[5]产值及收款计划（2026）'!$A:$A&amp;'[5]产值及收款计划（2026）'!$B:$B,'[5]产值及收款计划（2026）'!BL:BL)</f>
        <v>#REF!</v>
      </c>
      <c r="BM386" s="235"/>
      <c r="BN386" s="235"/>
      <c r="BO386" s="235"/>
      <c r="BP386" s="235"/>
      <c r="BQ386" s="235">
        <f>_xlfn.XLOOKUP($C386,应收未收表!$AJ:$AJ,应收未收表!AK:AK)</f>
        <v>45</v>
      </c>
      <c r="BR386" s="235">
        <f>_xlfn.XLOOKUP($C386,应收未收表!$AJ:$AJ,应收未收表!AL:AL)</f>
        <v>45</v>
      </c>
      <c r="BS386" s="235" t="str">
        <f>_xlfn.XLOOKUP($C386,应收未收表!$AJ:$AJ,应收未收表!AM:AM)</f>
        <v>一季度内无法落实</v>
      </c>
      <c r="BT386" s="235" t="str">
        <f>_xlfn.XLOOKUP($C386,应收未收表!$AJ:$AJ,应收未收表!AN:AN)</f>
        <v>需要领导沟通</v>
      </c>
      <c r="BU386" s="234" t="str" cm="1">
        <f t="array" ref="BU386">_xlfn.XLOOKUP($A386&amp;$B386,'[5]产值及收款计划（2026）'!$A:$A&amp;'[5]产值及收款计划（2026）'!$B:$B,'[5]产值及收款计划（2026）'!BQ:BQ)</f>
        <v>上海隧道工程有限公司</v>
      </c>
      <c r="BV386" s="235" t="e" cm="1">
        <f t="array" ref="BV386">_xlfn.XLOOKUP($A386&amp;$B386,'[5]产值及收款计划（2026）'!$A:$A&amp;'[5]产值及收款计划（2026）'!$B:$B,'[5]产值及收款计划（2026）'!BR:BR)</f>
        <v>#REF!</v>
      </c>
      <c r="CE386" s="235" cm="1">
        <f t="array" ref="CE386">_xlfn.XLOOKUP($A386&amp;$B386,'[5]产值及收款计划（2026）'!$A:$A&amp;'[5]产值及收款计划（2026）'!$B:$B,'[5]产值及收款计划（2026）'!CA:CA)</f>
        <v>0</v>
      </c>
      <c r="CF386" s="235" cm="1">
        <f t="array" ref="CF386">_xlfn.XLOOKUP($A386&amp;$B386,'[5]产值及收款计划（2026）'!$A:$A&amp;'[5]产值及收款计划（2026）'!$B:$B,'[5]产值及收款计划（2026）'!CB:CB)</f>
        <v>0</v>
      </c>
      <c r="CG386" s="235" cm="1">
        <f t="array" ref="CG386">_xlfn.XLOOKUP($A386&amp;$B386,'[5]产值及收款计划（2026）'!$A:$A&amp;'[5]产值及收款计划（2026）'!$B:$B,'[5]产值及收款计划（2026）'!CC:CC)</f>
        <v>0</v>
      </c>
      <c r="CH386" s="235" cm="1">
        <f t="array" ref="CH386">_xlfn.XLOOKUP($A386&amp;$B386,'[5]产值及收款计划（2026）'!$A:$A&amp;'[5]产值及收款计划（2026）'!$B:$B,'[5]产值及收款计划（2026）'!CD:CD)</f>
        <v>0</v>
      </c>
      <c r="CI386" s="235" cm="1">
        <f t="array" ref="CI386">_xlfn.XLOOKUP($A386&amp;$B386,'[5]产值及收款计划（2026）'!$A:$A&amp;'[5]产值及收款计划（2026）'!$B:$B,'[5]产值及收款计划（2026）'!CE:CE)</f>
        <v>0</v>
      </c>
      <c r="CJ386" s="235" cm="1">
        <f t="array" ref="CJ386">_xlfn.XLOOKUP($A386&amp;$B386,'[5]产值及收款计划（2026）'!$A:$A&amp;'[5]产值及收款计划（2026）'!$B:$B,'[5]产值及收款计划（2026）'!CF:CF)</f>
        <v>0</v>
      </c>
      <c r="CK386" s="235" cm="1">
        <f t="array" ref="CK386">_xlfn.XLOOKUP($A386&amp;$B386,'[5]产值及收款计划（2026）'!$A:$A&amp;'[5]产值及收款计划（2026）'!$B:$B,'[5]产值及收款计划（2026）'!CG:CG)</f>
        <v>0</v>
      </c>
      <c r="CL386" s="235" cm="1">
        <f t="array" ref="CL386">_xlfn.XLOOKUP($A386&amp;$B386,'[5]产值及收款计划（2026）'!$A:$A&amp;'[5]产值及收款计划（2026）'!$B:$B,'[5]产值及收款计划（2026）'!CH:CH)</f>
        <v>0</v>
      </c>
      <c r="CM386" s="235" cm="1">
        <f t="array" ref="CM386">_xlfn.XLOOKUP($A386&amp;$B386,'[5]产值及收款计划（2026）'!$A:$A&amp;'[5]产值及收款计划（2026）'!$B:$B,'[5]产值及收款计划（2026）'!CI:CI)</f>
        <v>0</v>
      </c>
      <c r="CN386" s="235" cm="1">
        <f t="array" ref="CN386">_xlfn.XLOOKUP($A386&amp;$B386,'[5]产值及收款计划（2026）'!$A:$A&amp;'[5]产值及收款计划（2026）'!$B:$B,'[5]产值及收款计划（2026）'!CJ:CJ)</f>
        <v>0</v>
      </c>
      <c r="CO386" s="235" cm="1">
        <f t="array" ref="CO386">_xlfn.XLOOKUP($A386&amp;$B386,'[5]产值及收款计划（2026）'!$A:$A&amp;'[5]产值及收款计划（2026）'!$B:$B,'[5]产值及收款计划（2026）'!CK:CK)</f>
        <v>0</v>
      </c>
      <c r="CP386" s="235" cm="1">
        <f t="array" ref="CP386">_xlfn.XLOOKUP($A386&amp;$B386,'[5]产值及收款计划（2026）'!$A:$A&amp;'[5]产值及收款计划（2026）'!$B:$B,'[5]产值及收款计划（2026）'!CL:CL)</f>
        <v>0</v>
      </c>
      <c r="DE386" s="235" cm="1">
        <f t="array" ref="DE386">_xlfn.XLOOKUP($A386&amp;$B386,'[5]产值及收款计划（2026）'!$A:$A&amp;'[5]产值及收款计划（2026）'!$B:$B,'[5]产值及收款计划（2026）'!DA:DA)</f>
        <v>0</v>
      </c>
      <c r="DF386" s="235" cm="1">
        <f t="array" ref="DF386">_xlfn.XLOOKUP($A386&amp;$B386,'[5]产值及收款计划（2026）'!$A:$A&amp;'[5]产值及收款计划（2026）'!$B:$B,'[5]产值及收款计划（2026）'!DB:DB)</f>
        <v>0</v>
      </c>
      <c r="DG386" s="235" cm="1">
        <f t="array" ref="DG386">_xlfn.XLOOKUP($A386&amp;$B386,'[5]产值及收款计划（2026）'!$A:$A&amp;'[5]产值及收款计划（2026）'!$B:$B,'[5]产值及收款计划（2026）'!DC:DC)</f>
        <v>0</v>
      </c>
      <c r="DH386" s="235" cm="1">
        <f t="array" ref="DH386">_xlfn.XLOOKUP($A386&amp;$B386,'[5]产值及收款计划（2026）'!$A:$A&amp;'[5]产值及收款计划（2026）'!$B:$B,'[5]产值及收款计划（2026）'!DD:DD)</f>
        <v>0</v>
      </c>
      <c r="DI386" s="235" cm="1">
        <f t="array" ref="DI386">_xlfn.XLOOKUP($A386&amp;$B386,'[5]产值及收款计划（2026）'!$A:$A&amp;'[5]产值及收款计划（2026）'!$B:$B,'[5]产值及收款计划（2026）'!DE:DE)</f>
        <v>0</v>
      </c>
      <c r="DJ386" s="235" cm="1">
        <f t="array" ref="DJ386">_xlfn.XLOOKUP($A386&amp;$B386,'[5]产值及收款计划（2026）'!$A:$A&amp;'[5]产值及收款计划（2026）'!$B:$B,'[5]产值及收款计划（2026）'!DF:DF)</f>
        <v>0</v>
      </c>
      <c r="DK386" s="235" cm="1">
        <f t="array" ref="DK386">_xlfn.XLOOKUP($A386&amp;$B386,'[5]产值及收款计划（2026）'!$A:$A&amp;'[5]产值及收款计划（2026）'!$B:$B,'[5]产值及收款计划（2026）'!DG:DG)</f>
        <v>0</v>
      </c>
      <c r="DL386" s="235" cm="1">
        <f t="array" ref="DL386">_xlfn.XLOOKUP($A386&amp;$B386,'[5]产值及收款计划（2026）'!$A:$A&amp;'[5]产值及收款计划（2026）'!$B:$B,'[5]产值及收款计划（2026）'!DH:DH)</f>
        <v>0</v>
      </c>
      <c r="DM386" s="235" cm="1">
        <f t="array" ref="DM386">_xlfn.XLOOKUP($A386&amp;$B386,'[5]产值及收款计划（2026）'!$A:$A&amp;'[5]产值及收款计划（2026）'!$B:$B,'[5]产值及收款计划（2026）'!DI:DI)</f>
        <v>0</v>
      </c>
      <c r="DN386" s="235" cm="1">
        <f t="array" ref="DN386">_xlfn.XLOOKUP($A386&amp;$B386,'[5]产值及收款计划（2026）'!$A:$A&amp;'[5]产值及收款计划（2026）'!$B:$B,'[5]产值及收款计划（2026）'!DJ:DJ)</f>
        <v>0</v>
      </c>
      <c r="DO386" s="235" cm="1">
        <f t="array" ref="DO386">_xlfn.XLOOKUP($A386&amp;$B386,'[5]产值及收款计划（2026）'!$A:$A&amp;'[5]产值及收款计划（2026）'!$B:$B,'[5]产值及收款计划（2026）'!DK:DK)</f>
        <v>0</v>
      </c>
      <c r="DP386" s="235" cm="1">
        <f t="array" ref="DP386">_xlfn.XLOOKUP($A386&amp;$B386,'[5]产值及收款计划（2026）'!$A:$A&amp;'[5]产值及收款计划（2026）'!$B:$B,'[5]产值及收款计划（2026）'!DL:DL)</f>
        <v>0</v>
      </c>
      <c r="DQ386" s="243"/>
      <c r="DR386" s="229"/>
    </row>
    <row r="387" ht="40.5" spans="1:122">
      <c r="A387" s="233">
        <f t="shared" si="24"/>
        <v>22</v>
      </c>
      <c r="B387" s="233" t="s">
        <v>29</v>
      </c>
      <c r="C387" s="234" t="str" cm="1">
        <f t="array" ref="C387">_xlfn.XLOOKUP($A387&amp;$B387,'[5]产值及收款计划（2026）'!$A:$A&amp;'[5]产值及收款计划（2026）'!$B:$B,'[5]产值及收款计划（2026）'!C:C)</f>
        <v>ZHT2023060100048</v>
      </c>
      <c r="D387" s="235" t="str" cm="1">
        <f t="array" ref="D387">_xlfn.XLOOKUP($A387&amp;$B387,'[5]产值及收款计划（2026）'!$A:$A&amp;'[5]产值及收款计划（2026）'!$B:$B,'[5]产值及收款计划（2026）'!D:D)</f>
        <v>深圳市人民医院宝安医院BIM咨询服务合同</v>
      </c>
      <c r="E387" s="235" cm="1">
        <f t="array" ref="E387">_xlfn.XLOOKUP($A387&amp;$B387,'[5]产值及收款计划（2026）'!$A:$A&amp;'[5]产值及收款计划（2026）'!$B:$B,'[5]产值及收款计划（2026）'!E:E)</f>
        <v>220</v>
      </c>
      <c r="F387" s="235" cm="1">
        <f t="array" ref="F387">_xlfn.XLOOKUP($A387&amp;$B387,'[5]产值及收款计划（2026）'!$A:$A&amp;'[5]产值及收款计划（2026）'!$B:$B,'[5]产值及收款计划（2026）'!F:F)</f>
        <v>220</v>
      </c>
      <c r="G387" s="235" t="e" cm="1">
        <f t="array" ref="G387">_xlfn.XLOOKUP($A387&amp;$B387,'[5]产值及收款计划（2026）'!$A:$A&amp;'[5]产值及收款计划（2026）'!$B:$B,'[5]产值及收款计划（2026）'!G:G)</f>
        <v>#REF!</v>
      </c>
      <c r="H387" s="235" cm="1">
        <f t="array" ref="H387">_xlfn.XLOOKUP($A387&amp;$B387,'[5]产值及收款计划（2026）'!$A:$A&amp;'[5]产值及收款计划（2026）'!$B:$B,'[5]产值及收款计划（2026）'!H:H)</f>
        <v>185</v>
      </c>
      <c r="I387" s="236" cm="1">
        <f t="array" ref="I387">_xlfn.XLOOKUP($A387&amp;$B387,'[5]产值及收款计划（2026）'!$A:$A&amp;'[5]产值及收款计划（2026）'!$B:$B,'[5]产值及收款计划（2026）'!I:I)</f>
        <v>0.840909090909091</v>
      </c>
      <c r="J387" s="235" cm="1">
        <f t="array" ref="J387">_xlfn.XLOOKUP($A387&amp;$B387,'[5]产值及收款计划（2026）'!$A:$A&amp;'[5]产值及收款计划（2026）'!$B:$B,'[5]产值及收款计划（2026）'!J:J)</f>
        <v>0.06</v>
      </c>
      <c r="K387" s="235" t="e" cm="1">
        <f t="array" ref="K387">_xlfn.XLOOKUP($A387&amp;$B387,'[5]产值及收款计划（2026）'!$A:$A&amp;'[5]产值及收款计划（2026）'!$B:$B,'[5]产值及收款计划（2026）'!K:K)</f>
        <v>#REF!</v>
      </c>
      <c r="L387" s="235" t="e" cm="1">
        <f t="array" ref="L387">_xlfn.XLOOKUP($A387&amp;$B387,'[5]产值及收款计划（2026）'!$A:$A&amp;'[5]产值及收款计划（2026）'!$B:$B,'[5]产值及收款计划（2026）'!L:L)</f>
        <v>#REF!</v>
      </c>
      <c r="M387" s="235" t="str" cm="1">
        <f t="array" ref="M387">_xlfn.XLOOKUP($A387&amp;$B387,'[5]产值及收款计划（2026）'!$A:$A&amp;'[5]产值及收款计划（2026）'!$B:$B,'[5]产值及收款计划（2026）'!M:M)</f>
        <v>主导</v>
      </c>
      <c r="N387" s="235" t="str" cm="1">
        <f t="array" ref="N387">_xlfn.XLOOKUP($A387&amp;$B387,'[5]产值及收款计划（2026）'!$A:$A&amp;'[5]产值及收款计划（2026）'!$B:$B,'[5]产值及收款计划（2026）'!N:N)</f>
        <v>明艳丽团队</v>
      </c>
      <c r="O387" s="235" t="str" cm="1">
        <f t="array" ref="O387">_xlfn.XLOOKUP($A387&amp;$B387,'[5]产值及收款计划（2026）'!$A:$A&amp;'[5]产值及收款计划（2026）'!$B:$B,'[5]产值及收款计划（2026）'!O:O)</f>
        <v>明艳丽</v>
      </c>
      <c r="P387" s="234" t="str" cm="1">
        <f t="array" ref="P387">_xlfn.XLOOKUP($A387&amp;$B387,'[5]产值及收款计划（2026）'!$A:$A&amp;'[5]产值及收款计划（2026）'!$B:$B,'[5]产值及收款计划（2026）'!P:P)</f>
        <v>过往已完结</v>
      </c>
      <c r="Q387" s="235" t="e" cm="1">
        <f t="array" ref="Q387">_xlfn.XLOOKUP($A387&amp;$B387,'[5]产值及收款计划（2026）'!$A:$A&amp;'[5]产值及收款计划（2026）'!$B:$B,'[5]产值及收款计划（2026）'!Q:Q)</f>
        <v>#REF!</v>
      </c>
      <c r="R387" s="235" t="e" cm="1">
        <f t="array" ref="R387">_xlfn.XLOOKUP($A387&amp;$B387,'[5]产值及收款计划（2026）'!$A:$A&amp;'[5]产值及收款计划（2026）'!$B:$B,'[5]产值及收款计划（2026）'!R:R)</f>
        <v>#REF!</v>
      </c>
      <c r="S387" s="235" t="e" cm="1">
        <f t="array" ref="S387">_xlfn.XLOOKUP($A387&amp;$B387,'[5]产值及收款计划（2026）'!$A:$A&amp;'[5]产值及收款计划（2026）'!$B:$B,'[5]产值及收款计划（2026）'!S:S)</f>
        <v>#REF!</v>
      </c>
      <c r="T387" s="235" cm="1">
        <f t="array" ref="T387">_xlfn.XLOOKUP($A387&amp;$B387,'[5]产值及收款计划（2026）'!$A:$A&amp;'[5]产值及收款计划（2026）'!$B:$B,'[5]产值及收款计划（2026）'!T:T)</f>
        <v>220</v>
      </c>
      <c r="U387" s="235" cm="1">
        <f t="array" ref="U387">_xlfn.XLOOKUP($A387&amp;$B387,'[5]产值及收款计划（2026）'!$A:$A&amp;'[5]产值及收款计划（2026）'!$B:$B,'[5]产值及收款计划（2026）'!U:U)</f>
        <v>0</v>
      </c>
      <c r="V387" s="235" cm="1">
        <f t="array" ref="V387">_xlfn.XLOOKUP($A387&amp;$B387,'[5]产值及收款计划（2026）'!$A:$A&amp;'[5]产值及收款计划（2026）'!$B:$B,'[5]产值及收款计划（2026）'!V:V)</f>
        <v>0</v>
      </c>
      <c r="W387" s="235" t="e" cm="1">
        <f t="array" ref="W387">_xlfn.XLOOKUP($A387&amp;$B387,'[5]产值及收款计划（2026）'!$A:$A&amp;'[5]产值及收款计划（2026）'!$B:$B,'[5]产值及收款计划（2026）'!W:W)</f>
        <v>#REF!</v>
      </c>
      <c r="X387" s="235" t="e" cm="1">
        <f t="array" ref="X387">_xlfn.XLOOKUP($A387&amp;$B387,'[5]产值及收款计划（2026）'!$A:$A&amp;'[5]产值及收款计划（2026）'!$B:$B,'[5]产值及收款计划（2026）'!X:X)</f>
        <v>#REF!</v>
      </c>
      <c r="Y387" s="235" t="e" cm="1">
        <f t="array" ref="Y387">_xlfn.XLOOKUP($A387&amp;$B387,'[5]产值及收款计划（2026）'!$A:$A&amp;'[5]产值及收款计划（2026）'!$B:$B,'[5]产值及收款计划（2026）'!Y:Y)</f>
        <v>#REF!</v>
      </c>
      <c r="Z387" s="235" t="e" cm="1">
        <f t="array" ref="Z387">_xlfn.XLOOKUP($A387&amp;$B387,'[5]产值及收款计划（2026）'!$A:$A&amp;'[5]产值及收款计划（2026）'!$B:$B,'[5]产值及收款计划（2026）'!Z:Z)</f>
        <v>#REF!</v>
      </c>
      <c r="AA387" s="235" cm="1">
        <f t="array" ref="AA387">_xlfn.XLOOKUP($A387&amp;$B387,'[5]产值及收款计划（2026）'!$A:$A&amp;'[5]产值及收款计划（2026）'!$B:$B,'[5]产值及收款计划（2026）'!AA:AA)</f>
        <v>0</v>
      </c>
      <c r="AB387" s="235" cm="1">
        <f t="array" ref="AB387">_xlfn.XLOOKUP($A387&amp;$B387,'[5]产值及收款计划（2026）'!$A:$A&amp;'[5]产值及收款计划（2026）'!$B:$B,'[5]产值及收款计划（2026）'!AB:AB)</f>
        <v>0</v>
      </c>
      <c r="AC387" s="235" cm="1">
        <f t="array" ref="AC387">_xlfn.XLOOKUP($A387&amp;$B387,'[5]产值及收款计划（2026）'!$A:$A&amp;'[5]产值及收款计划（2026）'!$B:$B,'[5]产值及收款计划（2026）'!AC:AC)</f>
        <v>0</v>
      </c>
      <c r="AD387" s="235" cm="1">
        <f t="array" ref="AD387">_xlfn.XLOOKUP($A387&amp;$B387,'[5]产值及收款计划（2026）'!$A:$A&amp;'[5]产值及收款计划（2026）'!$B:$B,'[5]产值及收款计划（2026）'!AD:AD)</f>
        <v>0</v>
      </c>
      <c r="AE387" s="235" cm="1">
        <f t="array" ref="AE387">_xlfn.XLOOKUP($A387&amp;$B387,'[5]产值及收款计划（2026）'!$A:$A&amp;'[5]产值及收款计划（2026）'!$B:$B,'[5]产值及收款计划（2026）'!AE:AE)</f>
        <v>0</v>
      </c>
      <c r="AF387" s="235" cm="1">
        <f t="array" ref="AF387">_xlfn.XLOOKUP($A387&amp;$B387,'[5]产值及收款计划（2026）'!$A:$A&amp;'[5]产值及收款计划（2026）'!$B:$B,'[5]产值及收款计划（2026）'!AF:AF)</f>
        <v>0</v>
      </c>
      <c r="AG387" s="235" cm="1">
        <f t="array" ref="AG387">_xlfn.XLOOKUP($A387&amp;$B387,'[5]产值及收款计划（2026）'!$A:$A&amp;'[5]产值及收款计划（2026）'!$B:$B,'[5]产值及收款计划（2026）'!AG:AG)</f>
        <v>0</v>
      </c>
      <c r="AH387" s="235" cm="1">
        <f t="array" ref="AH387">_xlfn.XLOOKUP($A387&amp;$B387,'[5]产值及收款计划（2026）'!$A:$A&amp;'[5]产值及收款计划（2026）'!$B:$B,'[5]产值及收款计划（2026）'!AH:AH)</f>
        <v>0</v>
      </c>
      <c r="AI387" s="235" cm="1">
        <f t="array" ref="AI387">_xlfn.XLOOKUP($A387&amp;$B387,'[5]产值及收款计划（2026）'!$A:$A&amp;'[5]产值及收款计划（2026）'!$B:$B,'[5]产值及收款计划（2026）'!AI:AI)</f>
        <v>0</v>
      </c>
      <c r="AJ387" s="235" cm="1">
        <f t="array" ref="AJ387">_xlfn.XLOOKUP($A387&amp;$B387,'[5]产值及收款计划（2026）'!$A:$A&amp;'[5]产值及收款计划（2026）'!$B:$B,'[5]产值及收款计划（2026）'!AJ:AJ)</f>
        <v>0</v>
      </c>
      <c r="AK387" s="235" cm="1">
        <f t="array" ref="AK387">_xlfn.XLOOKUP($A387&amp;$B387,'[5]产值及收款计划（2026）'!$A:$A&amp;'[5]产值及收款计划（2026）'!$B:$B,'[5]产值及收款计划（2026）'!AK:AK)</f>
        <v>0</v>
      </c>
      <c r="AL387" s="235" cm="1">
        <f t="array" ref="AL387">_xlfn.XLOOKUP($A387&amp;$B387,'[5]产值及收款计划（2026）'!$A:$A&amp;'[5]产值及收款计划（2026）'!$B:$B,'[5]产值及收款计划（2026）'!AL:AL)</f>
        <v>0</v>
      </c>
      <c r="AM387" s="242" cm="1">
        <f t="array" ref="AM387">_xlfn.LET(_xlpm.勾选月份状态数组,TRANSPOSE('PPT(12-15页）-TOP10'!$A$3:$A$14),_xlpm.选择数据区,IF('PPT(12-15页）-TOP10'!$E$3="收款",$BA387:$BL387,$AA387:$AL387),SUM(_xlfn._xlws.FILTER(_xlpm.选择数据区,_xlpm.勾选月份状态数组,"")))</f>
        <v>0</v>
      </c>
      <c r="AN387" s="235" t="e">
        <f>_xlfn.XLOOKUP($C387,应收未收表!$T:$T,应收未收表!AA:AA)</f>
        <v>#N/A</v>
      </c>
      <c r="AO387" s="235" t="e">
        <f>_xlfn.XLOOKUP($C387,应收未收表!$T:$T,应收未收表!AB:AB)</f>
        <v>#N/A</v>
      </c>
      <c r="AP387" s="235" t="e">
        <f>_xlfn.XLOOKUP($C387,应收未收表!$T:$T,应收未收表!AC:AC)</f>
        <v>#N/A</v>
      </c>
      <c r="AQ387" s="235" t="e">
        <f>_xlfn.XLOOKUP($C387,应收未收表!$T:$T,应收未收表!AE:AE)</f>
        <v>#N/A</v>
      </c>
      <c r="AR387" s="235" t="e">
        <f>_xlfn.XLOOKUP($C387,应收未收表!$T:$T,应收未收表!AF:AF)</f>
        <v>#N/A</v>
      </c>
      <c r="AS387" s="235" t="e" cm="1">
        <f t="array" ref="AS387">_xlfn.XLOOKUP($A387&amp;$B387,'[5]产值及收款计划（2026）'!$A:$A&amp;'[5]产值及收款计划（2026）'!$B:$B,'[5]产值及收款计划（2026）'!AS:AS)</f>
        <v>#REF!</v>
      </c>
      <c r="AT387" s="235" t="e" cm="1">
        <f t="array" ref="AT387">_xlfn.XLOOKUP($A387&amp;$B387,'[5]产值及收款计划（2026）'!$A:$A&amp;'[5]产值及收款计划（2026）'!$B:$B,'[5]产值及收款计划（2026）'!AT:AT)</f>
        <v>#REF!</v>
      </c>
      <c r="AU387" s="235" t="e" cm="1">
        <f t="array" ref="AU387">_xlfn.XLOOKUP($A387&amp;$B387,'[5]产值及收款计划（2026）'!$A:$A&amp;'[5]产值及收款计划（2026）'!$B:$B,'[5]产值及收款计划（2026）'!AU:AU)</f>
        <v>#REF!</v>
      </c>
      <c r="AV387" s="235" t="e" cm="1">
        <f t="array" ref="AV387">_xlfn.XLOOKUP($A387&amp;$B387,'[5]产值及收款计划（2026）'!$A:$A&amp;'[5]产值及收款计划（2026）'!$B:$B,'[5]产值及收款计划（2026）'!AV:AV)</f>
        <v>#REF!</v>
      </c>
      <c r="AW387" s="235" cm="1">
        <f t="array" ref="AW387">_xlfn.XLOOKUP($A387&amp;$B387,'[5]产值及收款计划（2026）'!$A:$A&amp;'[5]产值及收款计划（2026）'!$B:$B,'[5]产值及收款计划（2026）'!AW:AW)</f>
        <v>165</v>
      </c>
      <c r="AX387" s="235" cm="1">
        <f t="array" ref="AX387">_xlfn.XLOOKUP($A387&amp;$B387,'[5]产值及收款计划（2026）'!$A:$A&amp;'[5]产值及收款计划（2026）'!$B:$B,'[5]产值及收款计划（2026）'!AX:AX)</f>
        <v>0</v>
      </c>
      <c r="AY387" s="235" cm="1">
        <f t="array" ref="AY387">_xlfn.XLOOKUP($A387&amp;$B387,'[5]产值及收款计划（2026）'!$A:$A&amp;'[5]产值及收款计划（2026）'!$B:$B,'[5]产值及收款计划（2026）'!AY:AY)</f>
        <v>55</v>
      </c>
      <c r="AZ387" s="235" cm="1">
        <f t="array" ref="AZ387">_xlfn.XLOOKUP($A387&amp;$B387,'[5]产值及收款计划（2026）'!$A:$A&amp;'[5]产值及收款计划（2026）'!$B:$B,'[5]产值及收款计划（2026）'!AZ:AZ)</f>
        <v>55</v>
      </c>
      <c r="BA387" s="235" cm="1">
        <f t="array" ref="BA387">_xlfn.XLOOKUP($A387&amp;$B387,'[5]产值及收款计划（2026）'!$A:$A&amp;'[5]产值及收款计划（2026）'!$B:$B,'[5]产值及收款计划（2026）'!BA:BA)</f>
        <v>55</v>
      </c>
      <c r="BB387" s="235" t="e" cm="1">
        <f t="array" ref="BB387">_xlfn.XLOOKUP($A387&amp;$B387,'[5]产值及收款计划（2026）'!$A:$A&amp;'[5]产值及收款计划（2026）'!$B:$B,'[5]产值及收款计划（2026）'!BB:BB)</f>
        <v>#REF!</v>
      </c>
      <c r="BC387" s="235" t="e" cm="1">
        <f t="array" ref="BC387">_xlfn.XLOOKUP($A387&amp;$B387,'[5]产值及收款计划（2026）'!$A:$A&amp;'[5]产值及收款计划（2026）'!$B:$B,'[5]产值及收款计划（2026）'!BC:BC)</f>
        <v>#REF!</v>
      </c>
      <c r="BD387" s="235" t="e" cm="1">
        <f t="array" ref="BD387">_xlfn.XLOOKUP($A387&amp;$B387,'[5]产值及收款计划（2026）'!$A:$A&amp;'[5]产值及收款计划（2026）'!$B:$B,'[5]产值及收款计划（2026）'!BD:BD)</f>
        <v>#REF!</v>
      </c>
      <c r="BE387" s="235" cm="1">
        <f t="array" ref="BE387">_xlfn.XLOOKUP($A387&amp;$B387,'[5]产值及收款计划（2026）'!$A:$A&amp;'[5]产值及收款计划（2026）'!$B:$B,'[5]产值及收款计划（2026）'!BE:BE)</f>
        <v>55</v>
      </c>
      <c r="BF387" s="235" t="e" cm="1">
        <f t="array" ref="BF387">_xlfn.XLOOKUP($A387&amp;$B387,'[5]产值及收款计划（2026）'!$A:$A&amp;'[5]产值及收款计划（2026）'!$B:$B,'[5]产值及收款计划（2026）'!BF:BF)</f>
        <v>#REF!</v>
      </c>
      <c r="BG387" s="235" t="e" cm="1">
        <f t="array" ref="BG387">_xlfn.XLOOKUP($A387&amp;$B387,'[5]产值及收款计划（2026）'!$A:$A&amp;'[5]产值及收款计划（2026）'!$B:$B,'[5]产值及收款计划（2026）'!BG:BG)</f>
        <v>#REF!</v>
      </c>
      <c r="BH387" s="235" t="e" cm="1">
        <f t="array" ref="BH387">_xlfn.XLOOKUP($A387&amp;$B387,'[5]产值及收款计划（2026）'!$A:$A&amp;'[5]产值及收款计划（2026）'!$B:$B,'[5]产值及收款计划（2026）'!BH:BH)</f>
        <v>#REF!</v>
      </c>
      <c r="BI387" s="235" t="e" cm="1">
        <f t="array" ref="BI387">_xlfn.XLOOKUP($A387&amp;$B387,'[5]产值及收款计划（2026）'!$A:$A&amp;'[5]产值及收款计划（2026）'!$B:$B,'[5]产值及收款计划（2026）'!BI:BI)</f>
        <v>#REF!</v>
      </c>
      <c r="BJ387" s="235" t="e" cm="1">
        <f t="array" ref="BJ387">_xlfn.XLOOKUP($A387&amp;$B387,'[5]产值及收款计划（2026）'!$A:$A&amp;'[5]产值及收款计划（2026）'!$B:$B,'[5]产值及收款计划（2026）'!BJ:BJ)</f>
        <v>#REF!</v>
      </c>
      <c r="BK387" s="235" t="e" cm="1">
        <f t="array" ref="BK387">_xlfn.XLOOKUP($A387&amp;$B387,'[5]产值及收款计划（2026）'!$A:$A&amp;'[5]产值及收款计划（2026）'!$B:$B,'[5]产值及收款计划（2026）'!BK:BK)</f>
        <v>#REF!</v>
      </c>
      <c r="BL387" s="235" t="e" cm="1">
        <f t="array" ref="BL387">_xlfn.XLOOKUP($A387&amp;$B387,'[5]产值及收款计划（2026）'!$A:$A&amp;'[5]产值及收款计划（2026）'!$B:$B,'[5]产值及收款计划（2026）'!BL:BL)</f>
        <v>#REF!</v>
      </c>
      <c r="BM387" s="235"/>
      <c r="BN387" s="235"/>
      <c r="BO387" s="235"/>
      <c r="BP387" s="235"/>
      <c r="BQ387" s="235">
        <f>_xlfn.XLOOKUP($C387,应收未收表!$AJ:$AJ,应收未收表!AK:AK)</f>
        <v>55</v>
      </c>
      <c r="BR387" s="235">
        <f>_xlfn.XLOOKUP($C387,应收未收表!$AJ:$AJ,应收未收表!AL:AL)</f>
        <v>55</v>
      </c>
      <c r="BS387" s="235" t="str">
        <f>_xlfn.XLOOKUP($C387,应收未收表!$AJ:$AJ,应收未收表!AM:AM)</f>
        <v>春节前落实且已上报一季度计划</v>
      </c>
      <c r="BT387" s="235">
        <f>_xlfn.XLOOKUP($C387,应收未收表!$AJ:$AJ,应收未收表!AN:AN)</f>
        <v>0</v>
      </c>
      <c r="BU387" s="234" t="str" cm="1">
        <f t="array" ref="BU387">_xlfn.XLOOKUP($A387&amp;$B387,'[5]产值及收款计划（2026）'!$A:$A&amp;'[5]产值及收款计划（2026）'!$B:$B,'[5]产值及收款计划（2026）'!BQ:BQ)</f>
        <v>五洲工程顾问集团有限公司</v>
      </c>
      <c r="BV387" s="235" t="str" cm="1">
        <f t="array" ref="BV387">_xlfn.XLOOKUP($A387&amp;$B387,'[5]产值及收款计划（2026）'!$A:$A&amp;'[5]产值及收款计划（2026）'!$B:$B,'[5]产值及收款计划（2026）'!BR:BR)</f>
        <v>业主财务系统跟新，重新走付款申请。</v>
      </c>
      <c r="CE387" s="235" cm="1">
        <f t="array" ref="CE387">_xlfn.XLOOKUP($A387&amp;$B387,'[5]产值及收款计划（2026）'!$A:$A&amp;'[5]产值及收款计划（2026）'!$B:$B,'[5]产值及收款计划（2026）'!CA:CA)</f>
        <v>0</v>
      </c>
      <c r="CF387" s="235" cm="1">
        <f t="array" ref="CF387">_xlfn.XLOOKUP($A387&amp;$B387,'[5]产值及收款计划（2026）'!$A:$A&amp;'[5]产值及收款计划（2026）'!$B:$B,'[5]产值及收款计划（2026）'!CB:CB)</f>
        <v>0</v>
      </c>
      <c r="CG387" s="235" cm="1">
        <f t="array" ref="CG387">_xlfn.XLOOKUP($A387&amp;$B387,'[5]产值及收款计划（2026）'!$A:$A&amp;'[5]产值及收款计划（2026）'!$B:$B,'[5]产值及收款计划（2026）'!CC:CC)</f>
        <v>0</v>
      </c>
      <c r="CH387" s="235" cm="1">
        <f t="array" ref="CH387">_xlfn.XLOOKUP($A387&amp;$B387,'[5]产值及收款计划（2026）'!$A:$A&amp;'[5]产值及收款计划（2026）'!$B:$B,'[5]产值及收款计划（2026）'!CD:CD)</f>
        <v>0</v>
      </c>
      <c r="CI387" s="235" cm="1">
        <f t="array" ref="CI387">_xlfn.XLOOKUP($A387&amp;$B387,'[5]产值及收款计划（2026）'!$A:$A&amp;'[5]产值及收款计划（2026）'!$B:$B,'[5]产值及收款计划（2026）'!CE:CE)</f>
        <v>0</v>
      </c>
      <c r="CJ387" s="235" cm="1">
        <f t="array" ref="CJ387">_xlfn.XLOOKUP($A387&amp;$B387,'[5]产值及收款计划（2026）'!$A:$A&amp;'[5]产值及收款计划（2026）'!$B:$B,'[5]产值及收款计划（2026）'!CF:CF)</f>
        <v>0</v>
      </c>
      <c r="CK387" s="235" cm="1">
        <f t="array" ref="CK387">_xlfn.XLOOKUP($A387&amp;$B387,'[5]产值及收款计划（2026）'!$A:$A&amp;'[5]产值及收款计划（2026）'!$B:$B,'[5]产值及收款计划（2026）'!CG:CG)</f>
        <v>0</v>
      </c>
      <c r="CL387" s="235" cm="1">
        <f t="array" ref="CL387">_xlfn.XLOOKUP($A387&amp;$B387,'[5]产值及收款计划（2026）'!$A:$A&amp;'[5]产值及收款计划（2026）'!$B:$B,'[5]产值及收款计划（2026）'!CH:CH)</f>
        <v>0</v>
      </c>
      <c r="CM387" s="235" cm="1">
        <f t="array" ref="CM387">_xlfn.XLOOKUP($A387&amp;$B387,'[5]产值及收款计划（2026）'!$A:$A&amp;'[5]产值及收款计划（2026）'!$B:$B,'[5]产值及收款计划（2026）'!CI:CI)</f>
        <v>0</v>
      </c>
      <c r="CN387" s="235" cm="1">
        <f t="array" ref="CN387">_xlfn.XLOOKUP($A387&amp;$B387,'[5]产值及收款计划（2026）'!$A:$A&amp;'[5]产值及收款计划（2026）'!$B:$B,'[5]产值及收款计划（2026）'!CJ:CJ)</f>
        <v>0</v>
      </c>
      <c r="CO387" s="235" cm="1">
        <f t="array" ref="CO387">_xlfn.XLOOKUP($A387&amp;$B387,'[5]产值及收款计划（2026）'!$A:$A&amp;'[5]产值及收款计划（2026）'!$B:$B,'[5]产值及收款计划（2026）'!CK:CK)</f>
        <v>0</v>
      </c>
      <c r="CP387" s="235" cm="1">
        <f t="array" ref="CP387">_xlfn.XLOOKUP($A387&amp;$B387,'[5]产值及收款计划（2026）'!$A:$A&amp;'[5]产值及收款计划（2026）'!$B:$B,'[5]产值及收款计划（2026）'!CL:CL)</f>
        <v>0</v>
      </c>
      <c r="DE387" s="235" cm="1">
        <f t="array" ref="DE387">_xlfn.XLOOKUP($A387&amp;$B387,'[5]产值及收款计划（2026）'!$A:$A&amp;'[5]产值及收款计划（2026）'!$B:$B,'[5]产值及收款计划（2026）'!DA:DA)</f>
        <v>0</v>
      </c>
      <c r="DF387" s="235" cm="1">
        <f t="array" ref="DF387">_xlfn.XLOOKUP($A387&amp;$B387,'[5]产值及收款计划（2026）'!$A:$A&amp;'[5]产值及收款计划（2026）'!$B:$B,'[5]产值及收款计划（2026）'!DB:DB)</f>
        <v>0</v>
      </c>
      <c r="DG387" s="235" cm="1">
        <f t="array" ref="DG387">_xlfn.XLOOKUP($A387&amp;$B387,'[5]产值及收款计划（2026）'!$A:$A&amp;'[5]产值及收款计划（2026）'!$B:$B,'[5]产值及收款计划（2026）'!DC:DC)</f>
        <v>0</v>
      </c>
      <c r="DH387" s="235" cm="1">
        <f t="array" ref="DH387">_xlfn.XLOOKUP($A387&amp;$B387,'[5]产值及收款计划（2026）'!$A:$A&amp;'[5]产值及收款计划（2026）'!$B:$B,'[5]产值及收款计划（2026）'!DD:DD)</f>
        <v>0</v>
      </c>
      <c r="DI387" s="235" cm="1">
        <f t="array" ref="DI387">_xlfn.XLOOKUP($A387&amp;$B387,'[5]产值及收款计划（2026）'!$A:$A&amp;'[5]产值及收款计划（2026）'!$B:$B,'[5]产值及收款计划（2026）'!DE:DE)</f>
        <v>0</v>
      </c>
      <c r="DJ387" s="235" cm="1">
        <f t="array" ref="DJ387">_xlfn.XLOOKUP($A387&amp;$B387,'[5]产值及收款计划（2026）'!$A:$A&amp;'[5]产值及收款计划（2026）'!$B:$B,'[5]产值及收款计划（2026）'!DF:DF)</f>
        <v>0</v>
      </c>
      <c r="DK387" s="235" cm="1">
        <f t="array" ref="DK387">_xlfn.XLOOKUP($A387&amp;$B387,'[5]产值及收款计划（2026）'!$A:$A&amp;'[5]产值及收款计划（2026）'!$B:$B,'[5]产值及收款计划（2026）'!DG:DG)</f>
        <v>0</v>
      </c>
      <c r="DL387" s="235" cm="1">
        <f t="array" ref="DL387">_xlfn.XLOOKUP($A387&amp;$B387,'[5]产值及收款计划（2026）'!$A:$A&amp;'[5]产值及收款计划（2026）'!$B:$B,'[5]产值及收款计划（2026）'!DH:DH)</f>
        <v>0</v>
      </c>
      <c r="DM387" s="235" cm="1">
        <f t="array" ref="DM387">_xlfn.XLOOKUP($A387&amp;$B387,'[5]产值及收款计划（2026）'!$A:$A&amp;'[5]产值及收款计划（2026）'!$B:$B,'[5]产值及收款计划（2026）'!DI:DI)</f>
        <v>0</v>
      </c>
      <c r="DN387" s="235" cm="1">
        <f t="array" ref="DN387">_xlfn.XLOOKUP($A387&amp;$B387,'[5]产值及收款计划（2026）'!$A:$A&amp;'[5]产值及收款计划（2026）'!$B:$B,'[5]产值及收款计划（2026）'!DJ:DJ)</f>
        <v>0</v>
      </c>
      <c r="DO387" s="235" cm="1">
        <f t="array" ref="DO387">_xlfn.XLOOKUP($A387&amp;$B387,'[5]产值及收款计划（2026）'!$A:$A&amp;'[5]产值及收款计划（2026）'!$B:$B,'[5]产值及收款计划（2026）'!DK:DK)</f>
        <v>0</v>
      </c>
      <c r="DP387" s="235" cm="1">
        <f t="array" ref="DP387">_xlfn.XLOOKUP($A387&amp;$B387,'[5]产值及收款计划（2026）'!$A:$A&amp;'[5]产值及收款计划（2026）'!$B:$B,'[5]产值及收款计划（2026）'!DL:DL)</f>
        <v>0</v>
      </c>
      <c r="DQ387" s="243"/>
      <c r="DR387" s="229"/>
    </row>
    <row r="388" ht="20.25" spans="1:122">
      <c r="A388" s="233">
        <f t="shared" si="24"/>
        <v>23</v>
      </c>
      <c r="B388" s="233" t="s">
        <v>29</v>
      </c>
      <c r="C388" s="234" t="str" cm="1">
        <f t="array" ref="C388">_xlfn.XLOOKUP($A388&amp;$B388,'[5]产值及收款计划（2026）'!$A:$A&amp;'[5]产值及收款计划（2026）'!$B:$B,'[5]产值及收款计划（2026）'!C:C)</f>
        <v>ZHT2024020200018</v>
      </c>
      <c r="D388" s="234" t="str" cm="1">
        <f t="array" ref="D388">_xlfn.XLOOKUP($A388&amp;$B388,'[5]产值及收款计划（2026）'!$A:$A&amp;'[5]产值及收款计划（2026）'!$B:$B,'[5]产值及收款计划（2026）'!D:D)</f>
        <v>运动员项目入闸机采购工程三方合同</v>
      </c>
      <c r="E388" s="235" cm="1">
        <f t="array" ref="E388">_xlfn.XLOOKUP($A388&amp;$B388,'[5]产值及收款计划（2026）'!$A:$A&amp;'[5]产值及收款计划（2026）'!$B:$B,'[5]产值及收款计划（2026）'!E:E)</f>
        <v>15.368</v>
      </c>
      <c r="F388" s="235" cm="1">
        <f t="array" ref="F388">_xlfn.XLOOKUP($A388&amp;$B388,'[5]产值及收款计划（2026）'!$A:$A&amp;'[5]产值及收款计划（2026）'!$B:$B,'[5]产值及收款计划（2026）'!F:F)</f>
        <v>15.368</v>
      </c>
      <c r="G388" s="235" t="e" cm="1">
        <f t="array" ref="G388">_xlfn.XLOOKUP($A388&amp;$B388,'[5]产值及收款计划（2026）'!$A:$A&amp;'[5]产值及收款计划（2026）'!$B:$B,'[5]产值及收款计划（2026）'!G:G)</f>
        <v>#REF!</v>
      </c>
      <c r="H388" s="235" cm="1">
        <f t="array" ref="H388">_xlfn.XLOOKUP($A388&amp;$B388,'[5]产值及收款计划（2026）'!$A:$A&amp;'[5]产值及收款计划（2026）'!$B:$B,'[5]产值及收款计划（2026）'!H:H)</f>
        <v>3.708</v>
      </c>
      <c r="I388" s="236" cm="1">
        <f t="array" ref="I388">_xlfn.XLOOKUP($A388&amp;$B388,'[5]产值及收款计划（2026）'!$A:$A&amp;'[5]产值及收款计划（2026）'!$B:$B,'[5]产值及收款计划（2026）'!I:I)</f>
        <v>0.241280583029672</v>
      </c>
      <c r="J388" s="235" cm="1">
        <f t="array" ref="J388">_xlfn.XLOOKUP($A388&amp;$B388,'[5]产值及收款计划（2026）'!$A:$A&amp;'[5]产值及收款计划（2026）'!$B:$B,'[5]产值及收款计划（2026）'!J:J)</f>
        <v>0.13</v>
      </c>
      <c r="K388" s="235" t="e" cm="1">
        <f t="array" ref="K388">_xlfn.XLOOKUP($A388&amp;$B388,'[5]产值及收款计划（2026）'!$A:$A&amp;'[5]产值及收款计划（2026）'!$B:$B,'[5]产值及收款计划（2026）'!K:K)</f>
        <v>#REF!</v>
      </c>
      <c r="L388" s="235" t="e" cm="1">
        <f t="array" ref="L388">_xlfn.XLOOKUP($A388&amp;$B388,'[5]产值及收款计划（2026）'!$A:$A&amp;'[5]产值及收款计划（2026）'!$B:$B,'[5]产值及收款计划（2026）'!L:L)</f>
        <v>#REF!</v>
      </c>
      <c r="M388" s="235" t="str" cm="1">
        <f t="array" ref="M388">_xlfn.XLOOKUP($A388&amp;$B388,'[5]产值及收款计划（2026）'!$A:$A&amp;'[5]产值及收款计划（2026）'!$B:$B,'[5]产值及收款计划（2026）'!M:M)</f>
        <v>主导</v>
      </c>
      <c r="N388" s="235" t="str" cm="1">
        <f t="array" ref="N388">_xlfn.XLOOKUP($A388&amp;$B388,'[5]产值及收款计划（2026）'!$A:$A&amp;'[5]产值及收款计划（2026）'!$B:$B,'[5]产值及收款计划（2026）'!N:N)</f>
        <v>许清亮团队</v>
      </c>
      <c r="O388" s="235" t="str" cm="1">
        <f t="array" ref="O388">_xlfn.XLOOKUP($A388&amp;$B388,'[5]产值及收款计划（2026）'!$A:$A&amp;'[5]产值及收款计划（2026）'!$B:$B,'[5]产值及收款计划（2026）'!O:O)</f>
        <v>杜江</v>
      </c>
      <c r="P388" s="234" t="str" cm="1">
        <f t="array" ref="P388">_xlfn.XLOOKUP($A388&amp;$B388,'[5]产值及收款计划（2026）'!$A:$A&amp;'[5]产值及收款计划（2026）'!$B:$B,'[5]产值及收款计划（2026）'!P:P)</f>
        <v>过往已完结</v>
      </c>
      <c r="Q388" s="235" t="e" cm="1">
        <f t="array" ref="Q388">_xlfn.XLOOKUP($A388&amp;$B388,'[5]产值及收款计划（2026）'!$A:$A&amp;'[5]产值及收款计划（2026）'!$B:$B,'[5]产值及收款计划（2026）'!Q:Q)</f>
        <v>#REF!</v>
      </c>
      <c r="R388" s="235" t="e" cm="1">
        <f t="array" ref="R388">_xlfn.XLOOKUP($A388&amp;$B388,'[5]产值及收款计划（2026）'!$A:$A&amp;'[5]产值及收款计划（2026）'!$B:$B,'[5]产值及收款计划（2026）'!R:R)</f>
        <v>#REF!</v>
      </c>
      <c r="S388" s="235" t="e" cm="1">
        <f t="array" ref="S388">_xlfn.XLOOKUP($A388&amp;$B388,'[5]产值及收款计划（2026）'!$A:$A&amp;'[5]产值及收款计划（2026）'!$B:$B,'[5]产值及收款计划（2026）'!S:S)</f>
        <v>#REF!</v>
      </c>
      <c r="T388" s="235" cm="1">
        <f t="array" ref="T388">_xlfn.XLOOKUP($A388&amp;$B388,'[5]产值及收款计划（2026）'!$A:$A&amp;'[5]产值及收款计划（2026）'!$B:$B,'[5]产值及收款计划（2026）'!T:T)</f>
        <v>15.368</v>
      </c>
      <c r="U388" s="235" cm="1">
        <f t="array" ref="U388">_xlfn.XLOOKUP($A388&amp;$B388,'[5]产值及收款计划（2026）'!$A:$A&amp;'[5]产值及收款计划（2026）'!$B:$B,'[5]产值及收款计划（2026）'!U:U)</f>
        <v>0</v>
      </c>
      <c r="V388" s="235" cm="1">
        <f t="array" ref="V388">_xlfn.XLOOKUP($A388&amp;$B388,'[5]产值及收款计划（2026）'!$A:$A&amp;'[5]产值及收款计划（2026）'!$B:$B,'[5]产值及收款计划（2026）'!V:V)</f>
        <v>0</v>
      </c>
      <c r="W388" s="235" t="e" cm="1">
        <f t="array" ref="W388">_xlfn.XLOOKUP($A388&amp;$B388,'[5]产值及收款计划（2026）'!$A:$A&amp;'[5]产值及收款计划（2026）'!$B:$B,'[5]产值及收款计划（2026）'!W:W)</f>
        <v>#REF!</v>
      </c>
      <c r="X388" s="235" t="e" cm="1">
        <f t="array" ref="X388">_xlfn.XLOOKUP($A388&amp;$B388,'[5]产值及收款计划（2026）'!$A:$A&amp;'[5]产值及收款计划（2026）'!$B:$B,'[5]产值及收款计划（2026）'!X:X)</f>
        <v>#REF!</v>
      </c>
      <c r="Y388" s="235" t="e" cm="1">
        <f t="array" ref="Y388">_xlfn.XLOOKUP($A388&amp;$B388,'[5]产值及收款计划（2026）'!$A:$A&amp;'[5]产值及收款计划（2026）'!$B:$B,'[5]产值及收款计划（2026）'!Y:Y)</f>
        <v>#REF!</v>
      </c>
      <c r="Z388" s="235" t="e" cm="1">
        <f t="array" ref="Z388">_xlfn.XLOOKUP($A388&amp;$B388,'[5]产值及收款计划（2026）'!$A:$A&amp;'[5]产值及收款计划（2026）'!$B:$B,'[5]产值及收款计划（2026）'!Z:Z)</f>
        <v>#REF!</v>
      </c>
      <c r="AA388" s="235" cm="1">
        <f t="array" ref="AA388">_xlfn.XLOOKUP($A388&amp;$B388,'[5]产值及收款计划（2026）'!$A:$A&amp;'[5]产值及收款计划（2026）'!$B:$B,'[5]产值及收款计划（2026）'!AA:AA)</f>
        <v>0</v>
      </c>
      <c r="AB388" s="235" cm="1">
        <f t="array" ref="AB388">_xlfn.XLOOKUP($A388&amp;$B388,'[5]产值及收款计划（2026）'!$A:$A&amp;'[5]产值及收款计划（2026）'!$B:$B,'[5]产值及收款计划（2026）'!AB:AB)</f>
        <v>0</v>
      </c>
      <c r="AC388" s="235" cm="1">
        <f t="array" ref="AC388">_xlfn.XLOOKUP($A388&amp;$B388,'[5]产值及收款计划（2026）'!$A:$A&amp;'[5]产值及收款计划（2026）'!$B:$B,'[5]产值及收款计划（2026）'!AC:AC)</f>
        <v>0</v>
      </c>
      <c r="AD388" s="235" cm="1">
        <f t="array" ref="AD388">_xlfn.XLOOKUP($A388&amp;$B388,'[5]产值及收款计划（2026）'!$A:$A&amp;'[5]产值及收款计划（2026）'!$B:$B,'[5]产值及收款计划（2026）'!AD:AD)</f>
        <v>0</v>
      </c>
      <c r="AE388" s="235" cm="1">
        <f t="array" ref="AE388">_xlfn.XLOOKUP($A388&amp;$B388,'[5]产值及收款计划（2026）'!$A:$A&amp;'[5]产值及收款计划（2026）'!$B:$B,'[5]产值及收款计划（2026）'!AE:AE)</f>
        <v>0</v>
      </c>
      <c r="AF388" s="235" cm="1">
        <f t="array" ref="AF388">_xlfn.XLOOKUP($A388&amp;$B388,'[5]产值及收款计划（2026）'!$A:$A&amp;'[5]产值及收款计划（2026）'!$B:$B,'[5]产值及收款计划（2026）'!AF:AF)</f>
        <v>0</v>
      </c>
      <c r="AG388" s="235" cm="1">
        <f t="array" ref="AG388">_xlfn.XLOOKUP($A388&amp;$B388,'[5]产值及收款计划（2026）'!$A:$A&amp;'[5]产值及收款计划（2026）'!$B:$B,'[5]产值及收款计划（2026）'!AG:AG)</f>
        <v>0</v>
      </c>
      <c r="AH388" s="235" cm="1">
        <f t="array" ref="AH388">_xlfn.XLOOKUP($A388&amp;$B388,'[5]产值及收款计划（2026）'!$A:$A&amp;'[5]产值及收款计划（2026）'!$B:$B,'[5]产值及收款计划（2026）'!AH:AH)</f>
        <v>0</v>
      </c>
      <c r="AI388" s="235" cm="1">
        <f t="array" ref="AI388">_xlfn.XLOOKUP($A388&amp;$B388,'[5]产值及收款计划（2026）'!$A:$A&amp;'[5]产值及收款计划（2026）'!$B:$B,'[5]产值及收款计划（2026）'!AI:AI)</f>
        <v>0</v>
      </c>
      <c r="AJ388" s="235" cm="1">
        <f t="array" ref="AJ388">_xlfn.XLOOKUP($A388&amp;$B388,'[5]产值及收款计划（2026）'!$A:$A&amp;'[5]产值及收款计划（2026）'!$B:$B,'[5]产值及收款计划（2026）'!AJ:AJ)</f>
        <v>0</v>
      </c>
      <c r="AK388" s="235" cm="1">
        <f t="array" ref="AK388">_xlfn.XLOOKUP($A388&amp;$B388,'[5]产值及收款计划（2026）'!$A:$A&amp;'[5]产值及收款计划（2026）'!$B:$B,'[5]产值及收款计划（2026）'!AK:AK)</f>
        <v>0</v>
      </c>
      <c r="AL388" s="235" cm="1">
        <f t="array" ref="AL388">_xlfn.XLOOKUP($A388&amp;$B388,'[5]产值及收款计划（2026）'!$A:$A&amp;'[5]产值及收款计划（2026）'!$B:$B,'[5]产值及收款计划（2026）'!AL:AL)</f>
        <v>0</v>
      </c>
      <c r="AM388" s="242" cm="1">
        <f t="array" ref="AM388">_xlfn.LET(_xlpm.勾选月份状态数组,TRANSPOSE('PPT(12-15页）-TOP10'!$A$3:$A$14),_xlpm.选择数据区,IF('PPT(12-15页）-TOP10'!$E$3="收款",$BA388:$BL388,$AA388:$AL388),SUM(_xlfn._xlws.FILTER(_xlpm.选择数据区,_xlpm.勾选月份状态数组,"")))</f>
        <v>0</v>
      </c>
      <c r="AN388" s="235" t="e">
        <f>_xlfn.XLOOKUP($C388,应收未收表!$T:$T,应收未收表!AA:AA)</f>
        <v>#N/A</v>
      </c>
      <c r="AO388" s="235" t="e">
        <f>_xlfn.XLOOKUP($C388,应收未收表!$T:$T,应收未收表!AB:AB)</f>
        <v>#N/A</v>
      </c>
      <c r="AP388" s="235" t="e">
        <f>_xlfn.XLOOKUP($C388,应收未收表!$T:$T,应收未收表!AC:AC)</f>
        <v>#N/A</v>
      </c>
      <c r="AQ388" s="235" t="e">
        <f>_xlfn.XLOOKUP($C388,应收未收表!$T:$T,应收未收表!AE:AE)</f>
        <v>#N/A</v>
      </c>
      <c r="AR388" s="235" t="e">
        <f>_xlfn.XLOOKUP($C388,应收未收表!$T:$T,应收未收表!AF:AF)</f>
        <v>#N/A</v>
      </c>
      <c r="AS388" s="235" t="e" cm="1">
        <f t="array" ref="AS388">_xlfn.XLOOKUP($A388&amp;$B388,'[5]产值及收款计划（2026）'!$A:$A&amp;'[5]产值及收款计划（2026）'!$B:$B,'[5]产值及收款计划（2026）'!AS:AS)</f>
        <v>#REF!</v>
      </c>
      <c r="AT388" s="235" t="e" cm="1">
        <f t="array" ref="AT388">_xlfn.XLOOKUP($A388&amp;$B388,'[5]产值及收款计划（2026）'!$A:$A&amp;'[5]产值及收款计划（2026）'!$B:$B,'[5]产值及收款计划（2026）'!AT:AT)</f>
        <v>#REF!</v>
      </c>
      <c r="AU388" s="235" t="e" cm="1">
        <f t="array" ref="AU388">_xlfn.XLOOKUP($A388&amp;$B388,'[5]产值及收款计划（2026）'!$A:$A&amp;'[5]产值及收款计划（2026）'!$B:$B,'[5]产值及收款计划（2026）'!AU:AU)</f>
        <v>#REF!</v>
      </c>
      <c r="AV388" s="235" t="e" cm="1">
        <f t="array" ref="AV388">_xlfn.XLOOKUP($A388&amp;$B388,'[5]产值及收款计划（2026）'!$A:$A&amp;'[5]产值及收款计划（2026）'!$B:$B,'[5]产值及收款计划（2026）'!AV:AV)</f>
        <v>#REF!</v>
      </c>
      <c r="AW388" s="235" cm="1">
        <f t="array" ref="AW388">_xlfn.XLOOKUP($A388&amp;$B388,'[5]产值及收款计划（2026）'!$A:$A&amp;'[5]产值及收款计划（2026）'!$B:$B,'[5]产值及收款计划（2026）'!AW:AW)</f>
        <v>14.842943</v>
      </c>
      <c r="AX388" s="235" cm="1">
        <f t="array" ref="AX388">_xlfn.XLOOKUP($A388&amp;$B388,'[5]产值及收款计划（2026）'!$A:$A&amp;'[5]产值及收款计划（2026）'!$B:$B,'[5]产值及收款计划（2026）'!AX:AX)</f>
        <v>0</v>
      </c>
      <c r="AY388" s="235" cm="1">
        <f t="array" ref="AY388">_xlfn.XLOOKUP($A388&amp;$B388,'[5]产值及收款计划（2026）'!$A:$A&amp;'[5]产值及收款计划（2026）'!$B:$B,'[5]产值及收款计划（2026）'!AY:AY)</f>
        <v>0.525057</v>
      </c>
      <c r="AZ388" s="235" cm="1">
        <f t="array" ref="AZ388">_xlfn.XLOOKUP($A388&amp;$B388,'[5]产值及收款计划（2026）'!$A:$A&amp;'[5]产值及收款计划（2026）'!$B:$B,'[5]产值及收款计划（2026）'!AZ:AZ)</f>
        <v>0.525057</v>
      </c>
      <c r="BA388" s="235" t="e" cm="1">
        <f t="array" ref="BA388">_xlfn.XLOOKUP($A388&amp;$B388,'[5]产值及收款计划（2026）'!$A:$A&amp;'[5]产值及收款计划（2026）'!$B:$B,'[5]产值及收款计划（2026）'!BA:BA)</f>
        <v>#REF!</v>
      </c>
      <c r="BB388" s="235" t="e" cm="1">
        <f t="array" ref="BB388">_xlfn.XLOOKUP($A388&amp;$B388,'[5]产值及收款计划（2026）'!$A:$A&amp;'[5]产值及收款计划（2026）'!$B:$B,'[5]产值及收款计划（2026）'!BB:BB)</f>
        <v>#REF!</v>
      </c>
      <c r="BC388" s="235" t="e" cm="1">
        <f t="array" ref="BC388">_xlfn.XLOOKUP($A388&amp;$B388,'[5]产值及收款计划（2026）'!$A:$A&amp;'[5]产值及收款计划（2026）'!$B:$B,'[5]产值及收款计划（2026）'!BC:BC)</f>
        <v>#REF!</v>
      </c>
      <c r="BD388" s="235" t="e" cm="1">
        <f t="array" ref="BD388">_xlfn.XLOOKUP($A388&amp;$B388,'[5]产值及收款计划（2026）'!$A:$A&amp;'[5]产值及收款计划（2026）'!$B:$B,'[5]产值及收款计划（2026）'!BD:BD)</f>
        <v>#REF!</v>
      </c>
      <c r="BE388" s="235" t="e" cm="1">
        <f t="array" ref="BE388">_xlfn.XLOOKUP($A388&amp;$B388,'[5]产值及收款计划（2026）'!$A:$A&amp;'[5]产值及收款计划（2026）'!$B:$B,'[5]产值及收款计划（2026）'!BE:BE)</f>
        <v>#REF!</v>
      </c>
      <c r="BF388" s="235" t="e" cm="1">
        <f t="array" ref="BF388">_xlfn.XLOOKUP($A388&amp;$B388,'[5]产值及收款计划（2026）'!$A:$A&amp;'[5]产值及收款计划（2026）'!$B:$B,'[5]产值及收款计划（2026）'!BF:BF)</f>
        <v>#REF!</v>
      </c>
      <c r="BG388" s="235" t="e" cm="1">
        <f t="array" ref="BG388">_xlfn.XLOOKUP($A388&amp;$B388,'[5]产值及收款计划（2026）'!$A:$A&amp;'[5]产值及收款计划（2026）'!$B:$B,'[5]产值及收款计划（2026）'!BG:BG)</f>
        <v>#REF!</v>
      </c>
      <c r="BH388" s="235" t="e" cm="1">
        <f t="array" ref="BH388">_xlfn.XLOOKUP($A388&amp;$B388,'[5]产值及收款计划（2026）'!$A:$A&amp;'[5]产值及收款计划（2026）'!$B:$B,'[5]产值及收款计划（2026）'!BH:BH)</f>
        <v>#REF!</v>
      </c>
      <c r="BI388" s="235" t="e" cm="1">
        <f t="array" ref="BI388">_xlfn.XLOOKUP($A388&amp;$B388,'[5]产值及收款计划（2026）'!$A:$A&amp;'[5]产值及收款计划（2026）'!$B:$B,'[5]产值及收款计划（2026）'!BI:BI)</f>
        <v>#REF!</v>
      </c>
      <c r="BJ388" s="235" t="e" cm="1">
        <f t="array" ref="BJ388">_xlfn.XLOOKUP($A388&amp;$B388,'[5]产值及收款计划（2026）'!$A:$A&amp;'[5]产值及收款计划（2026）'!$B:$B,'[5]产值及收款计划（2026）'!BJ:BJ)</f>
        <v>#REF!</v>
      </c>
      <c r="BK388" s="235" t="e" cm="1">
        <f t="array" ref="BK388">_xlfn.XLOOKUP($A388&amp;$B388,'[5]产值及收款计划（2026）'!$A:$A&amp;'[5]产值及收款计划（2026）'!$B:$B,'[5]产值及收款计划（2026）'!BK:BK)</f>
        <v>#REF!</v>
      </c>
      <c r="BL388" s="235" t="e" cm="1">
        <f t="array" ref="BL388">_xlfn.XLOOKUP($A388&amp;$B388,'[5]产值及收款计划（2026）'!$A:$A&amp;'[5]产值及收款计划（2026）'!$B:$B,'[5]产值及收款计划（2026）'!BL:BL)</f>
        <v>#REF!</v>
      </c>
      <c r="BM388" s="235"/>
      <c r="BN388" s="235"/>
      <c r="BO388" s="235"/>
      <c r="BP388" s="235"/>
      <c r="BQ388" s="235" t="e">
        <f>_xlfn.XLOOKUP($C388,应收未收表!$AJ:$AJ,应收未收表!AK:AK)</f>
        <v>#N/A</v>
      </c>
      <c r="BR388" s="235" t="e">
        <f>_xlfn.XLOOKUP($C388,应收未收表!$AJ:$AJ,应收未收表!AL:AL)</f>
        <v>#N/A</v>
      </c>
      <c r="BS388" s="235" t="e">
        <f>_xlfn.XLOOKUP($C388,应收未收表!$AJ:$AJ,应收未收表!AM:AM)</f>
        <v>#N/A</v>
      </c>
      <c r="BT388" s="235" t="e">
        <f>_xlfn.XLOOKUP($C388,应收未收表!$AJ:$AJ,应收未收表!AN:AN)</f>
        <v>#N/A</v>
      </c>
      <c r="BU388" s="234" t="str" cm="1">
        <f t="array" ref="BU388">_xlfn.XLOOKUP($A388&amp;$B388,'[5]产值及收款计划（2026）'!$A:$A&amp;'[5]产值及收款计划（2026）'!$B:$B,'[5]产值及收款计划（2026）'!BQ:BQ)</f>
        <v>上海隧道工程股份有限公司-澳门分公司</v>
      </c>
      <c r="BV388" s="235" t="e" cm="1">
        <f t="array" ref="BV388">_xlfn.XLOOKUP($A388&amp;$B388,'[5]产值及收款计划（2026）'!$A:$A&amp;'[5]产值及收款计划（2026）'!$B:$B,'[5]产值及收款计划（2026）'!BR:BR)</f>
        <v>#REF!</v>
      </c>
      <c r="CE388" s="235" cm="1">
        <f t="array" ref="CE388">_xlfn.XLOOKUP($A388&amp;$B388,'[5]产值及收款计划（2026）'!$A:$A&amp;'[5]产值及收款计划（2026）'!$B:$B,'[5]产值及收款计划（2026）'!CA:CA)</f>
        <v>0</v>
      </c>
      <c r="CF388" s="235" cm="1">
        <f t="array" ref="CF388">_xlfn.XLOOKUP($A388&amp;$B388,'[5]产值及收款计划（2026）'!$A:$A&amp;'[5]产值及收款计划（2026）'!$B:$B,'[5]产值及收款计划（2026）'!CB:CB)</f>
        <v>0</v>
      </c>
      <c r="CG388" s="235" cm="1">
        <f t="array" ref="CG388">_xlfn.XLOOKUP($A388&amp;$B388,'[5]产值及收款计划（2026）'!$A:$A&amp;'[5]产值及收款计划（2026）'!$B:$B,'[5]产值及收款计划（2026）'!CC:CC)</f>
        <v>0</v>
      </c>
      <c r="CH388" s="235" cm="1">
        <f t="array" ref="CH388">_xlfn.XLOOKUP($A388&amp;$B388,'[5]产值及收款计划（2026）'!$A:$A&amp;'[5]产值及收款计划（2026）'!$B:$B,'[5]产值及收款计划（2026）'!CD:CD)</f>
        <v>0</v>
      </c>
      <c r="CI388" s="235" cm="1">
        <f t="array" ref="CI388">_xlfn.XLOOKUP($A388&amp;$B388,'[5]产值及收款计划（2026）'!$A:$A&amp;'[5]产值及收款计划（2026）'!$B:$B,'[5]产值及收款计划（2026）'!CE:CE)</f>
        <v>0</v>
      </c>
      <c r="CJ388" s="235" cm="1">
        <f t="array" ref="CJ388">_xlfn.XLOOKUP($A388&amp;$B388,'[5]产值及收款计划（2026）'!$A:$A&amp;'[5]产值及收款计划（2026）'!$B:$B,'[5]产值及收款计划（2026）'!CF:CF)</f>
        <v>0</v>
      </c>
      <c r="CK388" s="235" cm="1">
        <f t="array" ref="CK388">_xlfn.XLOOKUP($A388&amp;$B388,'[5]产值及收款计划（2026）'!$A:$A&amp;'[5]产值及收款计划（2026）'!$B:$B,'[5]产值及收款计划（2026）'!CG:CG)</f>
        <v>0</v>
      </c>
      <c r="CL388" s="235" cm="1">
        <f t="array" ref="CL388">_xlfn.XLOOKUP($A388&amp;$B388,'[5]产值及收款计划（2026）'!$A:$A&amp;'[5]产值及收款计划（2026）'!$B:$B,'[5]产值及收款计划（2026）'!CH:CH)</f>
        <v>0</v>
      </c>
      <c r="CM388" s="235" cm="1">
        <f t="array" ref="CM388">_xlfn.XLOOKUP($A388&amp;$B388,'[5]产值及收款计划（2026）'!$A:$A&amp;'[5]产值及收款计划（2026）'!$B:$B,'[5]产值及收款计划（2026）'!CI:CI)</f>
        <v>0</v>
      </c>
      <c r="CN388" s="235" cm="1">
        <f t="array" ref="CN388">_xlfn.XLOOKUP($A388&amp;$B388,'[5]产值及收款计划（2026）'!$A:$A&amp;'[5]产值及收款计划（2026）'!$B:$B,'[5]产值及收款计划（2026）'!CJ:CJ)</f>
        <v>0</v>
      </c>
      <c r="CO388" s="235" cm="1">
        <f t="array" ref="CO388">_xlfn.XLOOKUP($A388&amp;$B388,'[5]产值及收款计划（2026）'!$A:$A&amp;'[5]产值及收款计划（2026）'!$B:$B,'[5]产值及收款计划（2026）'!CK:CK)</f>
        <v>0</v>
      </c>
      <c r="CP388" s="235" cm="1">
        <f t="array" ref="CP388">_xlfn.XLOOKUP($A388&amp;$B388,'[5]产值及收款计划（2026）'!$A:$A&amp;'[5]产值及收款计划（2026）'!$B:$B,'[5]产值及收款计划（2026）'!CL:CL)</f>
        <v>0</v>
      </c>
      <c r="DE388" s="235" cm="1">
        <f t="array" ref="DE388">_xlfn.XLOOKUP($A388&amp;$B388,'[5]产值及收款计划（2026）'!$A:$A&amp;'[5]产值及收款计划（2026）'!$B:$B,'[5]产值及收款计划（2026）'!DA:DA)</f>
        <v>0</v>
      </c>
      <c r="DF388" s="235" cm="1">
        <f t="array" ref="DF388">_xlfn.XLOOKUP($A388&amp;$B388,'[5]产值及收款计划（2026）'!$A:$A&amp;'[5]产值及收款计划（2026）'!$B:$B,'[5]产值及收款计划（2026）'!DB:DB)</f>
        <v>0</v>
      </c>
      <c r="DG388" s="235" cm="1">
        <f t="array" ref="DG388">_xlfn.XLOOKUP($A388&amp;$B388,'[5]产值及收款计划（2026）'!$A:$A&amp;'[5]产值及收款计划（2026）'!$B:$B,'[5]产值及收款计划（2026）'!DC:DC)</f>
        <v>0</v>
      </c>
      <c r="DH388" s="235" cm="1">
        <f t="array" ref="DH388">_xlfn.XLOOKUP($A388&amp;$B388,'[5]产值及收款计划（2026）'!$A:$A&amp;'[5]产值及收款计划（2026）'!$B:$B,'[5]产值及收款计划（2026）'!DD:DD)</f>
        <v>0</v>
      </c>
      <c r="DI388" s="235" cm="1">
        <f t="array" ref="DI388">_xlfn.XLOOKUP($A388&amp;$B388,'[5]产值及收款计划（2026）'!$A:$A&amp;'[5]产值及收款计划（2026）'!$B:$B,'[5]产值及收款计划（2026）'!DE:DE)</f>
        <v>0</v>
      </c>
      <c r="DJ388" s="235" cm="1">
        <f t="array" ref="DJ388">_xlfn.XLOOKUP($A388&amp;$B388,'[5]产值及收款计划（2026）'!$A:$A&amp;'[5]产值及收款计划（2026）'!$B:$B,'[5]产值及收款计划（2026）'!DF:DF)</f>
        <v>0</v>
      </c>
      <c r="DK388" s="235" cm="1">
        <f t="array" ref="DK388">_xlfn.XLOOKUP($A388&amp;$B388,'[5]产值及收款计划（2026）'!$A:$A&amp;'[5]产值及收款计划（2026）'!$B:$B,'[5]产值及收款计划（2026）'!DG:DG)</f>
        <v>0</v>
      </c>
      <c r="DL388" s="235" cm="1">
        <f t="array" ref="DL388">_xlfn.XLOOKUP($A388&amp;$B388,'[5]产值及收款计划（2026）'!$A:$A&amp;'[5]产值及收款计划（2026）'!$B:$B,'[5]产值及收款计划（2026）'!DH:DH)</f>
        <v>0</v>
      </c>
      <c r="DM388" s="235" cm="1">
        <f t="array" ref="DM388">_xlfn.XLOOKUP($A388&amp;$B388,'[5]产值及收款计划（2026）'!$A:$A&amp;'[5]产值及收款计划（2026）'!$B:$B,'[5]产值及收款计划（2026）'!DI:DI)</f>
        <v>0</v>
      </c>
      <c r="DN388" s="235" cm="1">
        <f t="array" ref="DN388">_xlfn.XLOOKUP($A388&amp;$B388,'[5]产值及收款计划（2026）'!$A:$A&amp;'[5]产值及收款计划（2026）'!$B:$B,'[5]产值及收款计划（2026）'!DJ:DJ)</f>
        <v>0</v>
      </c>
      <c r="DO388" s="235" cm="1">
        <f t="array" ref="DO388">_xlfn.XLOOKUP($A388&amp;$B388,'[5]产值及收款计划（2026）'!$A:$A&amp;'[5]产值及收款计划（2026）'!$B:$B,'[5]产值及收款计划（2026）'!DK:DK)</f>
        <v>0</v>
      </c>
      <c r="DP388" s="235" cm="1">
        <f t="array" ref="DP388">_xlfn.XLOOKUP($A388&amp;$B388,'[5]产值及收款计划（2026）'!$A:$A&amp;'[5]产值及收款计划（2026）'!$B:$B,'[5]产值及收款计划（2026）'!DL:DL)</f>
        <v>0</v>
      </c>
      <c r="DQ388" s="243"/>
      <c r="DR388" s="229"/>
    </row>
    <row r="389" ht="20.25" spans="1:122">
      <c r="A389" s="233">
        <f t="shared" si="24"/>
        <v>24</v>
      </c>
      <c r="B389" s="233" t="s">
        <v>29</v>
      </c>
      <c r="C389" s="234" t="str" cm="1">
        <f t="array" ref="C389">_xlfn.XLOOKUP($A389&amp;$B389,'[5]产值及收款计划（2026）'!$A:$A&amp;'[5]产值及收款计划（2026）'!$B:$B,'[5]产值及收款计划（2026）'!C:C)</f>
        <v>SJHT2019102800081</v>
      </c>
      <c r="D389" s="234" t="str" cm="1">
        <f t="array" ref="D389">_xlfn.XLOOKUP($A389&amp;$B389,'[5]产值及收款计划（2026）'!$A:$A&amp;'[5]产值及收款计划（2026）'!$B:$B,'[5]产值及收款计划（2026）'!D:D)</f>
        <v>新加坡T11污水隧道智能化项目</v>
      </c>
      <c r="E389" s="235" cm="1">
        <f t="array" ref="E389">_xlfn.XLOOKUP($A389&amp;$B389,'[5]产值及收款计划（2026）'!$A:$A&amp;'[5]产值及收款计划（2026）'!$B:$B,'[5]产值及收款计划（2026）'!E:E)</f>
        <v>377.4271</v>
      </c>
      <c r="F389" s="235" cm="1">
        <f t="array" ref="F389">_xlfn.XLOOKUP($A389&amp;$B389,'[5]产值及收款计划（2026）'!$A:$A&amp;'[5]产值及收款计划（2026）'!$B:$B,'[5]产值及收款计划（2026）'!F:F)</f>
        <v>377.4271</v>
      </c>
      <c r="G389" s="235" cm="1">
        <f t="array" ref="G389">_xlfn.XLOOKUP($A389&amp;$B389,'[5]产值及收款计划（2026）'!$A:$A&amp;'[5]产值及收款计划（2026）'!$B:$B,'[5]产值及收款计划（2026）'!G:G)</f>
        <v>103.3831</v>
      </c>
      <c r="H389" s="235" cm="1">
        <f t="array" ref="H389">_xlfn.XLOOKUP($A389&amp;$B389,'[5]产值及收款计划（2026）'!$A:$A&amp;'[5]产值及收款计划（2026）'!$B:$B,'[5]产值及收款计划（2026）'!H:H)</f>
        <v>76.4271</v>
      </c>
      <c r="I389" s="236" cm="1">
        <f t="array" ref="I389">_xlfn.XLOOKUP($A389&amp;$B389,'[5]产值及收款计划（2026）'!$A:$A&amp;'[5]产值及收款计划（2026）'!$B:$B,'[5]产值及收款计划（2026）'!I:I)</f>
        <v>0.202494998371871</v>
      </c>
      <c r="J389" s="235" cm="1">
        <f t="array" ref="J389">_xlfn.XLOOKUP($A389&amp;$B389,'[5]产值及收款计划（2026）'!$A:$A&amp;'[5]产值及收款计划（2026）'!$B:$B,'[5]产值及收款计划（2026）'!J:J)</f>
        <v>0</v>
      </c>
      <c r="K389" s="235" t="e" cm="1">
        <f t="array" ref="K389">_xlfn.XLOOKUP($A389&amp;$B389,'[5]产值及收款计划（2026）'!$A:$A&amp;'[5]产值及收款计划（2026）'!$B:$B,'[5]产值及收款计划（2026）'!K:K)</f>
        <v>#REF!</v>
      </c>
      <c r="L389" s="235" t="e" cm="1">
        <f t="array" ref="L389">_xlfn.XLOOKUP($A389&amp;$B389,'[5]产值及收款计划（2026）'!$A:$A&amp;'[5]产值及收款计划（2026）'!$B:$B,'[5]产值及收款计划（2026）'!L:L)</f>
        <v>#REF!</v>
      </c>
      <c r="M389" s="235" t="str" cm="1">
        <f t="array" ref="M389">_xlfn.XLOOKUP($A389&amp;$B389,'[5]产值及收款计划（2026）'!$A:$A&amp;'[5]产值及收款计划（2026）'!$B:$B,'[5]产值及收款计划（2026）'!M:M)</f>
        <v>主导</v>
      </c>
      <c r="N389" s="235" t="str" cm="1">
        <f t="array" ref="N389">_xlfn.XLOOKUP($A389&amp;$B389,'[5]产值及收款计划（2026）'!$A:$A&amp;'[5]产值及收款计划（2026）'!$B:$B,'[5]产值及收款计划（2026）'!N:N)</f>
        <v>许清亮团队</v>
      </c>
      <c r="O389" s="235" t="str" cm="1">
        <f t="array" ref="O389">_xlfn.XLOOKUP($A389&amp;$B389,'[5]产值及收款计划（2026）'!$A:$A&amp;'[5]产值及收款计划（2026）'!$B:$B,'[5]产值及收款计划（2026）'!O:O)</f>
        <v>陈文宏</v>
      </c>
      <c r="P389" s="234" t="str" cm="1">
        <f t="array" ref="P389">_xlfn.XLOOKUP($A389&amp;$B389,'[5]产值及收款计划（2026）'!$A:$A&amp;'[5]产值及收款计划（2026）'!$B:$B,'[5]产值及收款计划（2026）'!P:P)</f>
        <v>在建</v>
      </c>
      <c r="Q389" s="235" t="e" cm="1">
        <f t="array" ref="Q389">_xlfn.XLOOKUP($A389&amp;$B389,'[5]产值及收款计划（2026）'!$A:$A&amp;'[5]产值及收款计划（2026）'!$B:$B,'[5]产值及收款计划（2026）'!Q:Q)</f>
        <v>#REF!</v>
      </c>
      <c r="R389" s="235" t="e" cm="1">
        <f t="array" ref="R389">_xlfn.XLOOKUP($A389&amp;$B389,'[5]产值及收款计划（2026）'!$A:$A&amp;'[5]产值及收款计划（2026）'!$B:$B,'[5]产值及收款计划（2026）'!R:R)</f>
        <v>#REF!</v>
      </c>
      <c r="S389" s="235" t="e" cm="1">
        <f t="array" ref="S389">_xlfn.XLOOKUP($A389&amp;$B389,'[5]产值及收款计划（2026）'!$A:$A&amp;'[5]产值及收款计划（2026）'!$B:$B,'[5]产值及收款计划（2026）'!S:S)</f>
        <v>#REF!</v>
      </c>
      <c r="T389" s="235" cm="1">
        <f t="array" ref="T389">_xlfn.XLOOKUP($A389&amp;$B389,'[5]产值及收款计划（2026）'!$A:$A&amp;'[5]产值及收款计划（2026）'!$B:$B,'[5]产值及收款计划（2026）'!T:T)</f>
        <v>332.971798</v>
      </c>
      <c r="U389" s="235" cm="1">
        <f t="array" ref="U389">_xlfn.XLOOKUP($A389&amp;$B389,'[5]产值及收款计划（2026）'!$A:$A&amp;'[5]产值及收款计划（2026）'!$B:$B,'[5]产值及收款计划（2026）'!U:U)</f>
        <v>0</v>
      </c>
      <c r="V389" s="235" cm="1">
        <f t="array" ref="V389">_xlfn.XLOOKUP($A389&amp;$B389,'[5]产值及收款计划（2026）'!$A:$A&amp;'[5]产值及收款计划（2026）'!$B:$B,'[5]产值及收款计划（2026）'!V:V)</f>
        <v>44.455302</v>
      </c>
      <c r="W389" s="235" t="e" cm="1">
        <f t="array" ref="W389">_xlfn.XLOOKUP($A389&amp;$B389,'[5]产值及收款计划（2026）'!$A:$A&amp;'[5]产值及收款计划（2026）'!$B:$B,'[5]产值及收款计划（2026）'!W:W)</f>
        <v>#REF!</v>
      </c>
      <c r="X389" s="235" t="e" cm="1">
        <f t="array" ref="X389">_xlfn.XLOOKUP($A389&amp;$B389,'[5]产值及收款计划（2026）'!$A:$A&amp;'[5]产值及收款计划（2026）'!$B:$B,'[5]产值及收款计划（2026）'!X:X)</f>
        <v>#REF!</v>
      </c>
      <c r="Y389" s="235" t="e" cm="1">
        <f t="array" ref="Y389">_xlfn.XLOOKUP($A389&amp;$B389,'[5]产值及收款计划（2026）'!$A:$A&amp;'[5]产值及收款计划（2026）'!$B:$B,'[5]产值及收款计划（2026）'!Y:Y)</f>
        <v>#REF!</v>
      </c>
      <c r="Z389" s="235" t="e" cm="1">
        <f t="array" ref="Z389">_xlfn.XLOOKUP($A389&amp;$B389,'[5]产值及收款计划（2026）'!$A:$A&amp;'[5]产值及收款计划（2026）'!$B:$B,'[5]产值及收款计划（2026）'!Z:Z)</f>
        <v>#REF!</v>
      </c>
      <c r="AA389" s="235" t="e" cm="1">
        <f t="array" ref="AA389">_xlfn.XLOOKUP($A389&amp;$B389,'[5]产值及收款计划（2026）'!$A:$A&amp;'[5]产值及收款计划（2026）'!$B:$B,'[5]产值及收款计划（2026）'!AA:AA)</f>
        <v>#REF!</v>
      </c>
      <c r="AB389" s="235" t="e" cm="1">
        <f t="array" ref="AB389">_xlfn.XLOOKUP($A389&amp;$B389,'[5]产值及收款计划（2026）'!$A:$A&amp;'[5]产值及收款计划（2026）'!$B:$B,'[5]产值及收款计划（2026）'!AB:AB)</f>
        <v>#REF!</v>
      </c>
      <c r="AC389" s="235" t="e" cm="1">
        <f t="array" ref="AC389">_xlfn.XLOOKUP($A389&amp;$B389,'[5]产值及收款计划（2026）'!$A:$A&amp;'[5]产值及收款计划（2026）'!$B:$B,'[5]产值及收款计划（2026）'!AC:AC)</f>
        <v>#REF!</v>
      </c>
      <c r="AD389" s="235" t="e" cm="1">
        <f t="array" ref="AD389">_xlfn.XLOOKUP($A389&amp;$B389,'[5]产值及收款计划（2026）'!$A:$A&amp;'[5]产值及收款计划（2026）'!$B:$B,'[5]产值及收款计划（2026）'!AD:AD)</f>
        <v>#REF!</v>
      </c>
      <c r="AE389" s="235" t="e" cm="1">
        <f t="array" ref="AE389">_xlfn.XLOOKUP($A389&amp;$B389,'[5]产值及收款计划（2026）'!$A:$A&amp;'[5]产值及收款计划（2026）'!$B:$B,'[5]产值及收款计划（2026）'!AE:AE)</f>
        <v>#REF!</v>
      </c>
      <c r="AF389" s="235" t="e" cm="1">
        <f t="array" ref="AF389">_xlfn.XLOOKUP($A389&amp;$B389,'[5]产值及收款计划（2026）'!$A:$A&amp;'[5]产值及收款计划（2026）'!$B:$B,'[5]产值及收款计划（2026）'!AF:AF)</f>
        <v>#REF!</v>
      </c>
      <c r="AG389" s="235" t="e" cm="1">
        <f t="array" ref="AG389">_xlfn.XLOOKUP($A389&amp;$B389,'[5]产值及收款计划（2026）'!$A:$A&amp;'[5]产值及收款计划（2026）'!$B:$B,'[5]产值及收款计划（2026）'!AG:AG)</f>
        <v>#REF!</v>
      </c>
      <c r="AH389" s="235" t="e" cm="1">
        <f t="array" ref="AH389">_xlfn.XLOOKUP($A389&amp;$B389,'[5]产值及收款计划（2026）'!$A:$A&amp;'[5]产值及收款计划（2026）'!$B:$B,'[5]产值及收款计划（2026）'!AH:AH)</f>
        <v>#REF!</v>
      </c>
      <c r="AI389" s="235" t="e" cm="1">
        <f t="array" ref="AI389">_xlfn.XLOOKUP($A389&amp;$B389,'[5]产值及收款计划（2026）'!$A:$A&amp;'[5]产值及收款计划（2026）'!$B:$B,'[5]产值及收款计划（2026）'!AI:AI)</f>
        <v>#REF!</v>
      </c>
      <c r="AJ389" s="235" t="e" cm="1">
        <f t="array" ref="AJ389">_xlfn.XLOOKUP($A389&amp;$B389,'[5]产值及收款计划（2026）'!$A:$A&amp;'[5]产值及收款计划（2026）'!$B:$B,'[5]产值及收款计划（2026）'!AJ:AJ)</f>
        <v>#REF!</v>
      </c>
      <c r="AK389" s="235" t="e" cm="1">
        <f t="array" ref="AK389">_xlfn.XLOOKUP($A389&amp;$B389,'[5]产值及收款计划（2026）'!$A:$A&amp;'[5]产值及收款计划（2026）'!$B:$B,'[5]产值及收款计划（2026）'!AK:AK)</f>
        <v>#REF!</v>
      </c>
      <c r="AL389" s="235" t="e" cm="1">
        <f t="array" ref="AL389">_xlfn.XLOOKUP($A389&amp;$B389,'[5]产值及收款计划（2026）'!$A:$A&amp;'[5]产值及收款计划（2026）'!$B:$B,'[5]产值及收款计划（2026）'!AL:AL)</f>
        <v>#REF!</v>
      </c>
      <c r="AM389" s="242" t="e" cm="1">
        <f t="array" ref="AM389">_xlfn.LET(_xlpm.勾选月份状态数组,TRANSPOSE('PPT(12-15页）-TOP10'!$A$3:$A$14),_xlpm.选择数据区,IF('PPT(12-15页）-TOP10'!$E$3="收款",$BA389:$BL389,$AA389:$AL389),SUM(_xlfn._xlws.FILTER(_xlpm.选择数据区,_xlpm.勾选月份状态数组,"")))</f>
        <v>#REF!</v>
      </c>
      <c r="AN389" s="235" t="e">
        <f>_xlfn.XLOOKUP($C389,应收未收表!$T:$T,应收未收表!AA:AA)</f>
        <v>#N/A</v>
      </c>
      <c r="AO389" s="235" t="e">
        <f>_xlfn.XLOOKUP($C389,应收未收表!$T:$T,应收未收表!AB:AB)</f>
        <v>#N/A</v>
      </c>
      <c r="AP389" s="235" t="e">
        <f>_xlfn.XLOOKUP($C389,应收未收表!$T:$T,应收未收表!AC:AC)</f>
        <v>#N/A</v>
      </c>
      <c r="AQ389" s="235" t="e">
        <f>_xlfn.XLOOKUP($C389,应收未收表!$T:$T,应收未收表!AE:AE)</f>
        <v>#N/A</v>
      </c>
      <c r="AR389" s="235" t="e">
        <f>_xlfn.XLOOKUP($C389,应收未收表!$T:$T,应收未收表!AF:AF)</f>
        <v>#N/A</v>
      </c>
      <c r="AS389" s="235" t="e" cm="1">
        <f t="array" ref="AS389">_xlfn.XLOOKUP($A389&amp;$B389,'[5]产值及收款计划（2026）'!$A:$A&amp;'[5]产值及收款计划（2026）'!$B:$B,'[5]产值及收款计划（2026）'!AS:AS)</f>
        <v>#REF!</v>
      </c>
      <c r="AT389" s="235" t="e" cm="1">
        <f t="array" ref="AT389">_xlfn.XLOOKUP($A389&amp;$B389,'[5]产值及收款计划（2026）'!$A:$A&amp;'[5]产值及收款计划（2026）'!$B:$B,'[5]产值及收款计划（2026）'!AT:AT)</f>
        <v>#REF!</v>
      </c>
      <c r="AU389" s="235" t="e" cm="1">
        <f t="array" ref="AU389">_xlfn.XLOOKUP($A389&amp;$B389,'[5]产值及收款计划（2026）'!$A:$A&amp;'[5]产值及收款计划（2026）'!$B:$B,'[5]产值及收款计划（2026）'!AU:AU)</f>
        <v>#REF!</v>
      </c>
      <c r="AV389" s="235" t="e" cm="1">
        <f t="array" ref="AV389">_xlfn.XLOOKUP($A389&amp;$B389,'[5]产值及收款计划（2026）'!$A:$A&amp;'[5]产值及收款计划（2026）'!$B:$B,'[5]产值及收款计划（2026）'!AV:AV)</f>
        <v>#REF!</v>
      </c>
      <c r="AW389" s="235" cm="1">
        <f t="array" ref="AW389">_xlfn.XLOOKUP($A389&amp;$B389,'[5]产值及收款计划（2026）'!$A:$A&amp;'[5]产值及收款计划（2026）'!$B:$B,'[5]产值及收款计划（2026）'!AW:AW)</f>
        <v>294.676738</v>
      </c>
      <c r="AX389" s="235" cm="1">
        <f t="array" ref="AX389">_xlfn.XLOOKUP($A389&amp;$B389,'[5]产值及收款计划（2026）'!$A:$A&amp;'[5]产值及收款计划（2026）'!$B:$B,'[5]产值及收款计划（2026）'!AX:AX)</f>
        <v>0</v>
      </c>
      <c r="AY389" s="235" cm="1">
        <f t="array" ref="AY389">_xlfn.XLOOKUP($A389&amp;$B389,'[5]产值及收款计划（2026）'!$A:$A&amp;'[5]产值及收款计划（2026）'!$B:$B,'[5]产值及收款计划（2026）'!AY:AY)</f>
        <v>82.750362</v>
      </c>
      <c r="AZ389" s="235" cm="1">
        <f t="array" ref="AZ389">_xlfn.XLOOKUP($A389&amp;$B389,'[5]产值及收款计划（2026）'!$A:$A&amp;'[5]产值及收款计划（2026）'!$B:$B,'[5]产值及收款计划（2026）'!AZ:AZ)</f>
        <v>38.29506</v>
      </c>
      <c r="BA389" s="235" t="e" cm="1">
        <f t="array" ref="BA389">_xlfn.XLOOKUP($A389&amp;$B389,'[5]产值及收款计划（2026）'!$A:$A&amp;'[5]产值及收款计划（2026）'!$B:$B,'[5]产值及收款计划（2026）'!BA:BA)</f>
        <v>#REF!</v>
      </c>
      <c r="BB389" s="235" t="e" cm="1">
        <f t="array" ref="BB389">_xlfn.XLOOKUP($A389&amp;$B389,'[5]产值及收款计划（2026）'!$A:$A&amp;'[5]产值及收款计划（2026）'!$B:$B,'[5]产值及收款计划（2026）'!BB:BB)</f>
        <v>#REF!</v>
      </c>
      <c r="BC389" s="235" t="e" cm="1">
        <f t="array" ref="BC389">_xlfn.XLOOKUP($A389&amp;$B389,'[5]产值及收款计划（2026）'!$A:$A&amp;'[5]产值及收款计划（2026）'!$B:$B,'[5]产值及收款计划（2026）'!BC:BC)</f>
        <v>#REF!</v>
      </c>
      <c r="BD389" s="235" t="e" cm="1">
        <f t="array" ref="BD389">_xlfn.XLOOKUP($A389&amp;$B389,'[5]产值及收款计划（2026）'!$A:$A&amp;'[5]产值及收款计划（2026）'!$B:$B,'[5]产值及收款计划（2026）'!BD:BD)</f>
        <v>#REF!</v>
      </c>
      <c r="BE389" s="235" t="e" cm="1">
        <f t="array" ref="BE389">_xlfn.XLOOKUP($A389&amp;$B389,'[5]产值及收款计划（2026）'!$A:$A&amp;'[5]产值及收款计划（2026）'!$B:$B,'[5]产值及收款计划（2026）'!BE:BE)</f>
        <v>#REF!</v>
      </c>
      <c r="BF389" s="235" t="e" cm="1">
        <f t="array" ref="BF389">_xlfn.XLOOKUP($A389&amp;$B389,'[5]产值及收款计划（2026）'!$A:$A&amp;'[5]产值及收款计划（2026）'!$B:$B,'[5]产值及收款计划（2026）'!BF:BF)</f>
        <v>#REF!</v>
      </c>
      <c r="BG389" s="235" t="e" cm="1">
        <f t="array" ref="BG389">_xlfn.XLOOKUP($A389&amp;$B389,'[5]产值及收款计划（2026）'!$A:$A&amp;'[5]产值及收款计划（2026）'!$B:$B,'[5]产值及收款计划（2026）'!BG:BG)</f>
        <v>#REF!</v>
      </c>
      <c r="BH389" s="235" t="e" cm="1">
        <f t="array" ref="BH389">_xlfn.XLOOKUP($A389&amp;$B389,'[5]产值及收款计划（2026）'!$A:$A&amp;'[5]产值及收款计划（2026）'!$B:$B,'[5]产值及收款计划（2026）'!BH:BH)</f>
        <v>#REF!</v>
      </c>
      <c r="BI389" s="235" t="e" cm="1">
        <f t="array" ref="BI389">_xlfn.XLOOKUP($A389&amp;$B389,'[5]产值及收款计划（2026）'!$A:$A&amp;'[5]产值及收款计划（2026）'!$B:$B,'[5]产值及收款计划（2026）'!BI:BI)</f>
        <v>#REF!</v>
      </c>
      <c r="BJ389" s="235" t="e" cm="1">
        <f t="array" ref="BJ389">_xlfn.XLOOKUP($A389&amp;$B389,'[5]产值及收款计划（2026）'!$A:$A&amp;'[5]产值及收款计划（2026）'!$B:$B,'[5]产值及收款计划（2026）'!BJ:BJ)</f>
        <v>#REF!</v>
      </c>
      <c r="BK389" s="235" t="e" cm="1">
        <f t="array" ref="BK389">_xlfn.XLOOKUP($A389&amp;$B389,'[5]产值及收款计划（2026）'!$A:$A&amp;'[5]产值及收款计划（2026）'!$B:$B,'[5]产值及收款计划（2026）'!BK:BK)</f>
        <v>#REF!</v>
      </c>
      <c r="BL389" s="235" t="e" cm="1">
        <f t="array" ref="BL389">_xlfn.XLOOKUP($A389&amp;$B389,'[5]产值及收款计划（2026）'!$A:$A&amp;'[5]产值及收款计划（2026）'!$B:$B,'[5]产值及收款计划（2026）'!BL:BL)</f>
        <v>#REF!</v>
      </c>
      <c r="BM389" s="235"/>
      <c r="BN389" s="235"/>
      <c r="BO389" s="235"/>
      <c r="BP389" s="235"/>
      <c r="BQ389" s="235" t="e">
        <f>_xlfn.XLOOKUP($C389,应收未收表!$AJ:$AJ,应收未收表!AK:AK)</f>
        <v>#N/A</v>
      </c>
      <c r="BR389" s="235" t="e">
        <f>_xlfn.XLOOKUP($C389,应收未收表!$AJ:$AJ,应收未收表!AL:AL)</f>
        <v>#N/A</v>
      </c>
      <c r="BS389" s="235" t="e">
        <f>_xlfn.XLOOKUP($C389,应收未收表!$AJ:$AJ,应收未收表!AM:AM)</f>
        <v>#N/A</v>
      </c>
      <c r="BT389" s="235" t="e">
        <f>_xlfn.XLOOKUP($C389,应收未收表!$AJ:$AJ,应收未收表!AN:AN)</f>
        <v>#N/A</v>
      </c>
      <c r="BU389" s="234" t="str" cm="1">
        <f t="array" ref="BU389">_xlfn.XLOOKUP($A389&amp;$B389,'[5]产值及收款计划（2026）'!$A:$A&amp;'[5]产值及收款计划（2026）'!$B:$B,'[5]产值及收款计划（2026）'!BQ:BQ)</f>
        <v>上海隧道工程股份（新加坡）有限公司</v>
      </c>
      <c r="BV389" s="235" t="e" cm="1">
        <f t="array" ref="BV389">_xlfn.XLOOKUP($A389&amp;$B389,'[5]产值及收款计划（2026）'!$A:$A&amp;'[5]产值及收款计划（2026）'!$B:$B,'[5]产值及收款计划（2026）'!BR:BR)</f>
        <v>#REF!</v>
      </c>
      <c r="CE389" s="235" cm="1">
        <f t="array" ref="CE389">_xlfn.XLOOKUP($A389&amp;$B389,'[5]产值及收款计划（2026）'!$A:$A&amp;'[5]产值及收款计划（2026）'!$B:$B,'[5]产值及收款计划（2026）'!CA:CA)</f>
        <v>0</v>
      </c>
      <c r="CF389" s="235" cm="1">
        <f t="array" ref="CF389">_xlfn.XLOOKUP($A389&amp;$B389,'[5]产值及收款计划（2026）'!$A:$A&amp;'[5]产值及收款计划（2026）'!$B:$B,'[5]产值及收款计划（2026）'!CB:CB)</f>
        <v>0</v>
      </c>
      <c r="CG389" s="235" cm="1">
        <f t="array" ref="CG389">_xlfn.XLOOKUP($A389&amp;$B389,'[5]产值及收款计划（2026）'!$A:$A&amp;'[5]产值及收款计划（2026）'!$B:$B,'[5]产值及收款计划（2026）'!CC:CC)</f>
        <v>0</v>
      </c>
      <c r="CH389" s="235" cm="1">
        <f t="array" ref="CH389">_xlfn.XLOOKUP($A389&amp;$B389,'[5]产值及收款计划（2026）'!$A:$A&amp;'[5]产值及收款计划（2026）'!$B:$B,'[5]产值及收款计划（2026）'!CD:CD)</f>
        <v>0</v>
      </c>
      <c r="CI389" s="235" cm="1">
        <f t="array" ref="CI389">_xlfn.XLOOKUP($A389&amp;$B389,'[5]产值及收款计划（2026）'!$A:$A&amp;'[5]产值及收款计划（2026）'!$B:$B,'[5]产值及收款计划（2026）'!CE:CE)</f>
        <v>0</v>
      </c>
      <c r="CJ389" s="235" cm="1">
        <f t="array" ref="CJ389">_xlfn.XLOOKUP($A389&amp;$B389,'[5]产值及收款计划（2026）'!$A:$A&amp;'[5]产值及收款计划（2026）'!$B:$B,'[5]产值及收款计划（2026）'!CF:CF)</f>
        <v>0</v>
      </c>
      <c r="CK389" s="235" cm="1">
        <f t="array" ref="CK389">_xlfn.XLOOKUP($A389&amp;$B389,'[5]产值及收款计划（2026）'!$A:$A&amp;'[5]产值及收款计划（2026）'!$B:$B,'[5]产值及收款计划（2026）'!CG:CG)</f>
        <v>0</v>
      </c>
      <c r="CL389" s="235" cm="1">
        <f t="array" ref="CL389">_xlfn.XLOOKUP($A389&amp;$B389,'[5]产值及收款计划（2026）'!$A:$A&amp;'[5]产值及收款计划（2026）'!$B:$B,'[5]产值及收款计划（2026）'!CH:CH)</f>
        <v>0</v>
      </c>
      <c r="CM389" s="235" cm="1">
        <f t="array" ref="CM389">_xlfn.XLOOKUP($A389&amp;$B389,'[5]产值及收款计划（2026）'!$A:$A&amp;'[5]产值及收款计划（2026）'!$B:$B,'[5]产值及收款计划（2026）'!CI:CI)</f>
        <v>0</v>
      </c>
      <c r="CN389" s="235" cm="1">
        <f t="array" ref="CN389">_xlfn.XLOOKUP($A389&amp;$B389,'[5]产值及收款计划（2026）'!$A:$A&amp;'[5]产值及收款计划（2026）'!$B:$B,'[5]产值及收款计划（2026）'!CJ:CJ)</f>
        <v>0</v>
      </c>
      <c r="CO389" s="235" cm="1">
        <f t="array" ref="CO389">_xlfn.XLOOKUP($A389&amp;$B389,'[5]产值及收款计划（2026）'!$A:$A&amp;'[5]产值及收款计划（2026）'!$B:$B,'[5]产值及收款计划（2026）'!CK:CK)</f>
        <v>0</v>
      </c>
      <c r="CP389" s="235" cm="1">
        <f t="array" ref="CP389">_xlfn.XLOOKUP($A389&amp;$B389,'[5]产值及收款计划（2026）'!$A:$A&amp;'[5]产值及收款计划（2026）'!$B:$B,'[5]产值及收款计划（2026）'!CL:CL)</f>
        <v>0</v>
      </c>
      <c r="DE389" s="235" cm="1">
        <f t="array" ref="DE389">_xlfn.XLOOKUP($A389&amp;$B389,'[5]产值及收款计划（2026）'!$A:$A&amp;'[5]产值及收款计划（2026）'!$B:$B,'[5]产值及收款计划（2026）'!DA:DA)</f>
        <v>0</v>
      </c>
      <c r="DF389" s="235" cm="1">
        <f t="array" ref="DF389">_xlfn.XLOOKUP($A389&amp;$B389,'[5]产值及收款计划（2026）'!$A:$A&amp;'[5]产值及收款计划（2026）'!$B:$B,'[5]产值及收款计划（2026）'!DB:DB)</f>
        <v>0</v>
      </c>
      <c r="DG389" s="235" cm="1">
        <f t="array" ref="DG389">_xlfn.XLOOKUP($A389&amp;$B389,'[5]产值及收款计划（2026）'!$A:$A&amp;'[5]产值及收款计划（2026）'!$B:$B,'[5]产值及收款计划（2026）'!DC:DC)</f>
        <v>0</v>
      </c>
      <c r="DH389" s="235" cm="1">
        <f t="array" ref="DH389">_xlfn.XLOOKUP($A389&amp;$B389,'[5]产值及收款计划（2026）'!$A:$A&amp;'[5]产值及收款计划（2026）'!$B:$B,'[5]产值及收款计划（2026）'!DD:DD)</f>
        <v>0</v>
      </c>
      <c r="DI389" s="235" cm="1">
        <f t="array" ref="DI389">_xlfn.XLOOKUP($A389&amp;$B389,'[5]产值及收款计划（2026）'!$A:$A&amp;'[5]产值及收款计划（2026）'!$B:$B,'[5]产值及收款计划（2026）'!DE:DE)</f>
        <v>0</v>
      </c>
      <c r="DJ389" s="235" cm="1">
        <f t="array" ref="DJ389">_xlfn.XLOOKUP($A389&amp;$B389,'[5]产值及收款计划（2026）'!$A:$A&amp;'[5]产值及收款计划（2026）'!$B:$B,'[5]产值及收款计划（2026）'!DF:DF)</f>
        <v>0</v>
      </c>
      <c r="DK389" s="235" cm="1">
        <f t="array" ref="DK389">_xlfn.XLOOKUP($A389&amp;$B389,'[5]产值及收款计划（2026）'!$A:$A&amp;'[5]产值及收款计划（2026）'!$B:$B,'[5]产值及收款计划（2026）'!DG:DG)</f>
        <v>0</v>
      </c>
      <c r="DL389" s="235" cm="1">
        <f t="array" ref="DL389">_xlfn.XLOOKUP($A389&amp;$B389,'[5]产值及收款计划（2026）'!$A:$A&amp;'[5]产值及收款计划（2026）'!$B:$B,'[5]产值及收款计划（2026）'!DH:DH)</f>
        <v>0</v>
      </c>
      <c r="DM389" s="235" cm="1">
        <f t="array" ref="DM389">_xlfn.XLOOKUP($A389&amp;$B389,'[5]产值及收款计划（2026）'!$A:$A&amp;'[5]产值及收款计划（2026）'!$B:$B,'[5]产值及收款计划（2026）'!DI:DI)</f>
        <v>0</v>
      </c>
      <c r="DN389" s="235" cm="1">
        <f t="array" ref="DN389">_xlfn.XLOOKUP($A389&amp;$B389,'[5]产值及收款计划（2026）'!$A:$A&amp;'[5]产值及收款计划（2026）'!$B:$B,'[5]产值及收款计划（2026）'!DJ:DJ)</f>
        <v>0</v>
      </c>
      <c r="DO389" s="235" cm="1">
        <f t="array" ref="DO389">_xlfn.XLOOKUP($A389&amp;$B389,'[5]产值及收款计划（2026）'!$A:$A&amp;'[5]产值及收款计划（2026）'!$B:$B,'[5]产值及收款计划（2026）'!DK:DK)</f>
        <v>0</v>
      </c>
      <c r="DP389" s="235" cm="1">
        <f t="array" ref="DP389">_xlfn.XLOOKUP($A389&amp;$B389,'[5]产值及收款计划（2026）'!$A:$A&amp;'[5]产值及收款计划（2026）'!$B:$B,'[5]产值及收款计划（2026）'!DL:DL)</f>
        <v>0</v>
      </c>
      <c r="DQ389" s="243"/>
      <c r="DR389" s="229"/>
    </row>
    <row r="390" ht="20.25" spans="1:122">
      <c r="A390" s="233">
        <f t="shared" si="24"/>
        <v>25</v>
      </c>
      <c r="B390" s="233" t="s">
        <v>29</v>
      </c>
      <c r="C390" s="234" t="str" cm="1">
        <f t="array" ref="C390">_xlfn.XLOOKUP($A390&amp;$B390,'[5]产值及收款计划（2026）'!$A:$A&amp;'[5]产值及收款计划（2026）'!$B:$B,'[5]产值及收款计划（2026）'!C:C)</f>
        <v>ZHT2020122500137</v>
      </c>
      <c r="D390" s="234" t="str" cm="1">
        <f t="array" ref="D390">_xlfn.XLOOKUP($A390&amp;$B390,'[5]产值及收款计划（2026）'!$A:$A&amp;'[5]产值及收款计划（2026）'!$B:$B,'[5]产值及收款计划（2026）'!D:D)</f>
        <v>新加坡N109A项目BIM咨询</v>
      </c>
      <c r="E390" s="235" cm="1">
        <f t="array" ref="E390">_xlfn.XLOOKUP($A390&amp;$B390,'[5]产值及收款计划（2026）'!$A:$A&amp;'[5]产值及收款计划（2026）'!$B:$B,'[5]产值及收款计划（2026）'!E:E)</f>
        <v>825.3142</v>
      </c>
      <c r="F390" s="235" cm="1">
        <f t="array" ref="F390">_xlfn.XLOOKUP($A390&amp;$B390,'[5]产值及收款计划（2026）'!$A:$A&amp;'[5]产值及收款计划（2026）'!$B:$B,'[5]产值及收款计划（2026）'!F:F)</f>
        <v>825.3142</v>
      </c>
      <c r="G390" s="235" cm="1">
        <f t="array" ref="G390">_xlfn.XLOOKUP($A390&amp;$B390,'[5]产值及收款计划（2026）'!$A:$A&amp;'[5]产值及收款计划（2026）'!$B:$B,'[5]产值及收款计划（2026）'!G:G)</f>
        <v>65.3142</v>
      </c>
      <c r="H390" s="235" cm="1">
        <f t="array" ref="H390">_xlfn.XLOOKUP($A390&amp;$B390,'[5]产值及收款计划（2026）'!$A:$A&amp;'[5]产值及收款计划（2026）'!$B:$B,'[5]产值及收款计划（2026）'!H:H)</f>
        <v>65.3142</v>
      </c>
      <c r="I390" s="236" cm="1">
        <f t="array" ref="I390">_xlfn.XLOOKUP($A390&amp;$B390,'[5]产值及收款计划（2026）'!$A:$A&amp;'[5]产值及收款计划（2026）'!$B:$B,'[5]产值及收款计划（2026）'!I:I)</f>
        <v>0.0791385874615995</v>
      </c>
      <c r="J390" s="235" cm="1">
        <f t="array" ref="J390">_xlfn.XLOOKUP($A390&amp;$B390,'[5]产值及收款计划（2026）'!$A:$A&amp;'[5]产值及收款计划（2026）'!$B:$B,'[5]产值及收款计划（2026）'!J:J)</f>
        <v>0</v>
      </c>
      <c r="K390" s="235" t="e" cm="1">
        <f t="array" ref="K390">_xlfn.XLOOKUP($A390&amp;$B390,'[5]产值及收款计划（2026）'!$A:$A&amp;'[5]产值及收款计划（2026）'!$B:$B,'[5]产值及收款计划（2026）'!K:K)</f>
        <v>#REF!</v>
      </c>
      <c r="L390" s="235" t="e" cm="1">
        <f t="array" ref="L390">_xlfn.XLOOKUP($A390&amp;$B390,'[5]产值及收款计划（2026）'!$A:$A&amp;'[5]产值及收款计划（2026）'!$B:$B,'[5]产值及收款计划（2026）'!L:L)</f>
        <v>#REF!</v>
      </c>
      <c r="M390" s="235" t="str" cm="1">
        <f t="array" ref="M390">_xlfn.XLOOKUP($A390&amp;$B390,'[5]产值及收款计划（2026）'!$A:$A&amp;'[5]产值及收款计划（2026）'!$B:$B,'[5]产值及收款计划（2026）'!M:M)</f>
        <v>主导</v>
      </c>
      <c r="N390" s="235" t="str" cm="1">
        <f t="array" ref="N390">_xlfn.XLOOKUP($A390&amp;$B390,'[5]产值及收款计划（2026）'!$A:$A&amp;'[5]产值及收款计划（2026）'!$B:$B,'[5]产值及收款计划（2026）'!N:N)</f>
        <v>许清亮团队</v>
      </c>
      <c r="O390" s="235" t="str" cm="1">
        <f t="array" ref="O390">_xlfn.XLOOKUP($A390&amp;$B390,'[5]产值及收款计划（2026）'!$A:$A&amp;'[5]产值及收款计划（2026）'!$B:$B,'[5]产值及收款计划（2026）'!O:O)</f>
        <v>明艳丽</v>
      </c>
      <c r="P390" s="234" t="str" cm="1">
        <f t="array" ref="P390">_xlfn.XLOOKUP($A390&amp;$B390,'[5]产值及收款计划（2026）'!$A:$A&amp;'[5]产值及收款计划（2026）'!$B:$B,'[5]产值及收款计划（2026）'!P:P)</f>
        <v>在建</v>
      </c>
      <c r="Q390" s="235" t="e" cm="1">
        <f t="array" ref="Q390">_xlfn.XLOOKUP($A390&amp;$B390,'[5]产值及收款计划（2026）'!$A:$A&amp;'[5]产值及收款计划（2026）'!$B:$B,'[5]产值及收款计划（2026）'!Q:Q)</f>
        <v>#REF!</v>
      </c>
      <c r="R390" s="235" t="e" cm="1">
        <f t="array" ref="R390">_xlfn.XLOOKUP($A390&amp;$B390,'[5]产值及收款计划（2026）'!$A:$A&amp;'[5]产值及收款计划（2026）'!$B:$B,'[5]产值及收款计划（2026）'!R:R)</f>
        <v>#REF!</v>
      </c>
      <c r="S390" s="235" t="e" cm="1">
        <f t="array" ref="S390">_xlfn.XLOOKUP($A390&amp;$B390,'[5]产值及收款计划（2026）'!$A:$A&amp;'[5]产值及收款计划（2026）'!$B:$B,'[5]产值及收款计划（2026）'!S:S)</f>
        <v>#REF!</v>
      </c>
      <c r="T390" s="235" cm="1">
        <f t="array" ref="T390">_xlfn.XLOOKUP($A390&amp;$B390,'[5]产值及收款计划（2026）'!$A:$A&amp;'[5]产值及收款计划（2026）'!$B:$B,'[5]产值及收款计划（2026）'!T:T)</f>
        <v>21.46176</v>
      </c>
      <c r="U390" s="235" cm="1">
        <f t="array" ref="U390">_xlfn.XLOOKUP($A390&amp;$B390,'[5]产值及收款计划（2026）'!$A:$A&amp;'[5]产值及收款计划（2026）'!$B:$B,'[5]产值及收款计划（2026）'!U:U)</f>
        <v>0</v>
      </c>
      <c r="V390" s="235" cm="1">
        <f t="array" ref="V390">_xlfn.XLOOKUP($A390&amp;$B390,'[5]产值及收款计划（2026）'!$A:$A&amp;'[5]产值及收款计划（2026）'!$B:$B,'[5]产值及收款计划（2026）'!V:V)</f>
        <v>803.85244</v>
      </c>
      <c r="W390" s="235" t="e" cm="1">
        <f t="array" ref="W390">_xlfn.XLOOKUP($A390&amp;$B390,'[5]产值及收款计划（2026）'!$A:$A&amp;'[5]产值及收款计划（2026）'!$B:$B,'[5]产值及收款计划（2026）'!W:W)</f>
        <v>#REF!</v>
      </c>
      <c r="X390" s="235" t="e" cm="1">
        <f t="array" ref="X390">_xlfn.XLOOKUP($A390&amp;$B390,'[5]产值及收款计划（2026）'!$A:$A&amp;'[5]产值及收款计划（2026）'!$B:$B,'[5]产值及收款计划（2026）'!X:X)</f>
        <v>#REF!</v>
      </c>
      <c r="Y390" s="235" t="e" cm="1">
        <f t="array" ref="Y390">_xlfn.XLOOKUP($A390&amp;$B390,'[5]产值及收款计划（2026）'!$A:$A&amp;'[5]产值及收款计划（2026）'!$B:$B,'[5]产值及收款计划（2026）'!Y:Y)</f>
        <v>#REF!</v>
      </c>
      <c r="Z390" s="235" t="e" cm="1">
        <f t="array" ref="Z390">_xlfn.XLOOKUP($A390&amp;$B390,'[5]产值及收款计划（2026）'!$A:$A&amp;'[5]产值及收款计划（2026）'!$B:$B,'[5]产值及收款计划（2026）'!Z:Z)</f>
        <v>#REF!</v>
      </c>
      <c r="AA390" s="235" t="e" cm="1">
        <f t="array" ref="AA390">_xlfn.XLOOKUP($A390&amp;$B390,'[5]产值及收款计划（2026）'!$A:$A&amp;'[5]产值及收款计划（2026）'!$B:$B,'[5]产值及收款计划（2026）'!AA:AA)</f>
        <v>#REF!</v>
      </c>
      <c r="AB390" s="235" t="e" cm="1">
        <f t="array" ref="AB390">_xlfn.XLOOKUP($A390&amp;$B390,'[5]产值及收款计划（2026）'!$A:$A&amp;'[5]产值及收款计划（2026）'!$B:$B,'[5]产值及收款计划（2026）'!AB:AB)</f>
        <v>#REF!</v>
      </c>
      <c r="AC390" s="235" t="e" cm="1">
        <f t="array" ref="AC390">_xlfn.XLOOKUP($A390&amp;$B390,'[5]产值及收款计划（2026）'!$A:$A&amp;'[5]产值及收款计划（2026）'!$B:$B,'[5]产值及收款计划（2026）'!AC:AC)</f>
        <v>#REF!</v>
      </c>
      <c r="AD390" s="235" t="e" cm="1">
        <f t="array" ref="AD390">_xlfn.XLOOKUP($A390&amp;$B390,'[5]产值及收款计划（2026）'!$A:$A&amp;'[5]产值及收款计划（2026）'!$B:$B,'[5]产值及收款计划（2026）'!AD:AD)</f>
        <v>#REF!</v>
      </c>
      <c r="AE390" s="235" t="e" cm="1">
        <f t="array" ref="AE390">_xlfn.XLOOKUP($A390&amp;$B390,'[5]产值及收款计划（2026）'!$A:$A&amp;'[5]产值及收款计划（2026）'!$B:$B,'[5]产值及收款计划（2026）'!AE:AE)</f>
        <v>#REF!</v>
      </c>
      <c r="AF390" s="235" t="e" cm="1">
        <f t="array" ref="AF390">_xlfn.XLOOKUP($A390&amp;$B390,'[5]产值及收款计划（2026）'!$A:$A&amp;'[5]产值及收款计划（2026）'!$B:$B,'[5]产值及收款计划（2026）'!AF:AF)</f>
        <v>#REF!</v>
      </c>
      <c r="AG390" s="235" t="e" cm="1">
        <f t="array" ref="AG390">_xlfn.XLOOKUP($A390&amp;$B390,'[5]产值及收款计划（2026）'!$A:$A&amp;'[5]产值及收款计划（2026）'!$B:$B,'[5]产值及收款计划（2026）'!AG:AG)</f>
        <v>#REF!</v>
      </c>
      <c r="AH390" s="235" t="e" cm="1">
        <f t="array" ref="AH390">_xlfn.XLOOKUP($A390&amp;$B390,'[5]产值及收款计划（2026）'!$A:$A&amp;'[5]产值及收款计划（2026）'!$B:$B,'[5]产值及收款计划（2026）'!AH:AH)</f>
        <v>#REF!</v>
      </c>
      <c r="AI390" s="235" t="e" cm="1">
        <f t="array" ref="AI390">_xlfn.XLOOKUP($A390&amp;$B390,'[5]产值及收款计划（2026）'!$A:$A&amp;'[5]产值及收款计划（2026）'!$B:$B,'[5]产值及收款计划（2026）'!AI:AI)</f>
        <v>#REF!</v>
      </c>
      <c r="AJ390" s="235" t="e" cm="1">
        <f t="array" ref="AJ390">_xlfn.XLOOKUP($A390&amp;$B390,'[5]产值及收款计划（2026）'!$A:$A&amp;'[5]产值及收款计划（2026）'!$B:$B,'[5]产值及收款计划（2026）'!AJ:AJ)</f>
        <v>#REF!</v>
      </c>
      <c r="AK390" s="235" t="e" cm="1">
        <f t="array" ref="AK390">_xlfn.XLOOKUP($A390&amp;$B390,'[5]产值及收款计划（2026）'!$A:$A&amp;'[5]产值及收款计划（2026）'!$B:$B,'[5]产值及收款计划（2026）'!AK:AK)</f>
        <v>#REF!</v>
      </c>
      <c r="AL390" s="235" t="e" cm="1">
        <f t="array" ref="AL390">_xlfn.XLOOKUP($A390&amp;$B390,'[5]产值及收款计划（2026）'!$A:$A&amp;'[5]产值及收款计划（2026）'!$B:$B,'[5]产值及收款计划（2026）'!AL:AL)</f>
        <v>#REF!</v>
      </c>
      <c r="AM390" s="242" t="e" cm="1">
        <f t="array" ref="AM390">_xlfn.LET(_xlpm.勾选月份状态数组,TRANSPOSE('PPT(12-15页）-TOP10'!$A$3:$A$14),_xlpm.选择数据区,IF('PPT(12-15页）-TOP10'!$E$3="收款",$BA390:$BL390,$AA390:$AL390),SUM(_xlfn._xlws.FILTER(_xlpm.选择数据区,_xlpm.勾选月份状态数组,"")))</f>
        <v>#REF!</v>
      </c>
      <c r="AN390" s="235" t="e">
        <f>_xlfn.XLOOKUP($C390,应收未收表!$T:$T,应收未收表!AA:AA)</f>
        <v>#N/A</v>
      </c>
      <c r="AO390" s="235" t="e">
        <f>_xlfn.XLOOKUP($C390,应收未收表!$T:$T,应收未收表!AB:AB)</f>
        <v>#N/A</v>
      </c>
      <c r="AP390" s="235" t="e">
        <f>_xlfn.XLOOKUP($C390,应收未收表!$T:$T,应收未收表!AC:AC)</f>
        <v>#N/A</v>
      </c>
      <c r="AQ390" s="235" t="e">
        <f>_xlfn.XLOOKUP($C390,应收未收表!$T:$T,应收未收表!AE:AE)</f>
        <v>#N/A</v>
      </c>
      <c r="AR390" s="235" t="e">
        <f>_xlfn.XLOOKUP($C390,应收未收表!$T:$T,应收未收表!AF:AF)</f>
        <v>#N/A</v>
      </c>
      <c r="AS390" s="235" t="e" cm="1">
        <f t="array" ref="AS390">_xlfn.XLOOKUP($A390&amp;$B390,'[5]产值及收款计划（2026）'!$A:$A&amp;'[5]产值及收款计划（2026）'!$B:$B,'[5]产值及收款计划（2026）'!AS:AS)</f>
        <v>#REF!</v>
      </c>
      <c r="AT390" s="235" t="e" cm="1">
        <f t="array" ref="AT390">_xlfn.XLOOKUP($A390&amp;$B390,'[5]产值及收款计划（2026）'!$A:$A&amp;'[5]产值及收款计划（2026）'!$B:$B,'[5]产值及收款计划（2026）'!AT:AT)</f>
        <v>#REF!</v>
      </c>
      <c r="AU390" s="235" t="e" cm="1">
        <f t="array" ref="AU390">_xlfn.XLOOKUP($A390&amp;$B390,'[5]产值及收款计划（2026）'!$A:$A&amp;'[5]产值及收款计划（2026）'!$B:$B,'[5]产值及收款计划（2026）'!AU:AU)</f>
        <v>#REF!</v>
      </c>
      <c r="AV390" s="235" t="e" cm="1">
        <f t="array" ref="AV390">_xlfn.XLOOKUP($A390&amp;$B390,'[5]产值及收款计划（2026）'!$A:$A&amp;'[5]产值及收款计划（2026）'!$B:$B,'[5]产值及收款计划（2026）'!AV:AV)</f>
        <v>#REF!</v>
      </c>
      <c r="AW390" s="235" cm="1">
        <f t="array" ref="AW390">_xlfn.XLOOKUP($A390&amp;$B390,'[5]产值及收款计划（2026）'!$A:$A&amp;'[5]产值及收款计划（2026）'!$B:$B,'[5]产值及收款计划（2026）'!AW:AW)</f>
        <v>0</v>
      </c>
      <c r="AX390" s="235" cm="1">
        <f t="array" ref="AX390">_xlfn.XLOOKUP($A390&amp;$B390,'[5]产值及收款计划（2026）'!$A:$A&amp;'[5]产值及收款计划（2026）'!$B:$B,'[5]产值及收款计划（2026）'!AX:AX)</f>
        <v>0</v>
      </c>
      <c r="AY390" s="235" cm="1">
        <f t="array" ref="AY390">_xlfn.XLOOKUP($A390&amp;$B390,'[5]产值及收款计划（2026）'!$A:$A&amp;'[5]产值及收款计划（2026）'!$B:$B,'[5]产值及收款计划（2026）'!AY:AY)</f>
        <v>825.3142</v>
      </c>
      <c r="AZ390" s="235" cm="1">
        <f t="array" ref="AZ390">_xlfn.XLOOKUP($A390&amp;$B390,'[5]产值及收款计划（2026）'!$A:$A&amp;'[5]产值及收款计划（2026）'!$B:$B,'[5]产值及收款计划（2026）'!AZ:AZ)</f>
        <v>21.46176</v>
      </c>
      <c r="BA390" s="235" t="e" cm="1">
        <f t="array" ref="BA390">_xlfn.XLOOKUP($A390&amp;$B390,'[5]产值及收款计划（2026）'!$A:$A&amp;'[5]产值及收款计划（2026）'!$B:$B,'[5]产值及收款计划（2026）'!BA:BA)</f>
        <v>#REF!</v>
      </c>
      <c r="BB390" s="235" t="e" cm="1">
        <f t="array" ref="BB390">_xlfn.XLOOKUP($A390&amp;$B390,'[5]产值及收款计划（2026）'!$A:$A&amp;'[5]产值及收款计划（2026）'!$B:$B,'[5]产值及收款计划（2026）'!BB:BB)</f>
        <v>#REF!</v>
      </c>
      <c r="BC390" s="235" t="e" cm="1">
        <f t="array" ref="BC390">_xlfn.XLOOKUP($A390&amp;$B390,'[5]产值及收款计划（2026）'!$A:$A&amp;'[5]产值及收款计划（2026）'!$B:$B,'[5]产值及收款计划（2026）'!BC:BC)</f>
        <v>#REF!</v>
      </c>
      <c r="BD390" s="235" t="e" cm="1">
        <f t="array" ref="BD390">_xlfn.XLOOKUP($A390&amp;$B390,'[5]产值及收款计划（2026）'!$A:$A&amp;'[5]产值及收款计划（2026）'!$B:$B,'[5]产值及收款计划（2026）'!BD:BD)</f>
        <v>#REF!</v>
      </c>
      <c r="BE390" s="235" t="e" cm="1">
        <f t="array" ref="BE390">_xlfn.XLOOKUP($A390&amp;$B390,'[5]产值及收款计划（2026）'!$A:$A&amp;'[5]产值及收款计划（2026）'!$B:$B,'[5]产值及收款计划（2026）'!BE:BE)</f>
        <v>#REF!</v>
      </c>
      <c r="BF390" s="235" t="e" cm="1">
        <f t="array" ref="BF390">_xlfn.XLOOKUP($A390&amp;$B390,'[5]产值及收款计划（2026）'!$A:$A&amp;'[5]产值及收款计划（2026）'!$B:$B,'[5]产值及收款计划（2026）'!BF:BF)</f>
        <v>#REF!</v>
      </c>
      <c r="BG390" s="235" t="e" cm="1">
        <f t="array" ref="BG390">_xlfn.XLOOKUP($A390&amp;$B390,'[5]产值及收款计划（2026）'!$A:$A&amp;'[5]产值及收款计划（2026）'!$B:$B,'[5]产值及收款计划（2026）'!BG:BG)</f>
        <v>#REF!</v>
      </c>
      <c r="BH390" s="235" t="e" cm="1">
        <f t="array" ref="BH390">_xlfn.XLOOKUP($A390&amp;$B390,'[5]产值及收款计划（2026）'!$A:$A&amp;'[5]产值及收款计划（2026）'!$B:$B,'[5]产值及收款计划（2026）'!BH:BH)</f>
        <v>#REF!</v>
      </c>
      <c r="BI390" s="235" t="e" cm="1">
        <f t="array" ref="BI390">_xlfn.XLOOKUP($A390&amp;$B390,'[5]产值及收款计划（2026）'!$A:$A&amp;'[5]产值及收款计划（2026）'!$B:$B,'[5]产值及收款计划（2026）'!BI:BI)</f>
        <v>#REF!</v>
      </c>
      <c r="BJ390" s="235" t="e" cm="1">
        <f t="array" ref="BJ390">_xlfn.XLOOKUP($A390&amp;$B390,'[5]产值及收款计划（2026）'!$A:$A&amp;'[5]产值及收款计划（2026）'!$B:$B,'[5]产值及收款计划（2026）'!BJ:BJ)</f>
        <v>#REF!</v>
      </c>
      <c r="BK390" s="235" t="e" cm="1">
        <f t="array" ref="BK390">_xlfn.XLOOKUP($A390&amp;$B390,'[5]产值及收款计划（2026）'!$A:$A&amp;'[5]产值及收款计划（2026）'!$B:$B,'[5]产值及收款计划（2026）'!BK:BK)</f>
        <v>#REF!</v>
      </c>
      <c r="BL390" s="235" t="e" cm="1">
        <f t="array" ref="BL390">_xlfn.XLOOKUP($A390&amp;$B390,'[5]产值及收款计划（2026）'!$A:$A&amp;'[5]产值及收款计划（2026）'!$B:$B,'[5]产值及收款计划（2026）'!BL:BL)</f>
        <v>#REF!</v>
      </c>
      <c r="BM390" s="235"/>
      <c r="BN390" s="235"/>
      <c r="BO390" s="235"/>
      <c r="BP390" s="235"/>
      <c r="BQ390" s="235" t="e">
        <f>_xlfn.XLOOKUP($C390,应收未收表!$AJ:$AJ,应收未收表!AK:AK)</f>
        <v>#N/A</v>
      </c>
      <c r="BR390" s="235" t="e">
        <f>_xlfn.XLOOKUP($C390,应收未收表!$AJ:$AJ,应收未收表!AL:AL)</f>
        <v>#N/A</v>
      </c>
      <c r="BS390" s="235" t="e">
        <f>_xlfn.XLOOKUP($C390,应收未收表!$AJ:$AJ,应收未收表!AM:AM)</f>
        <v>#N/A</v>
      </c>
      <c r="BT390" s="235" t="e">
        <f>_xlfn.XLOOKUP($C390,应收未收表!$AJ:$AJ,应收未收表!AN:AN)</f>
        <v>#N/A</v>
      </c>
      <c r="BU390" s="234" t="str" cm="1">
        <f t="array" ref="BU390">_xlfn.XLOOKUP($A390&amp;$B390,'[5]产值及收款计划（2026）'!$A:$A&amp;'[5]产值及收款计划（2026）'!$B:$B,'[5]产值及收款计划（2026）'!BQ:BQ)</f>
        <v>上海隧道工程股份（新加坡）有限公司</v>
      </c>
      <c r="BV390" s="235" t="e" cm="1">
        <f t="array" ref="BV390">_xlfn.XLOOKUP($A390&amp;$B390,'[5]产值及收款计划（2026）'!$A:$A&amp;'[5]产值及收款计划（2026）'!$B:$B,'[5]产值及收款计划（2026）'!BR:BR)</f>
        <v>#REF!</v>
      </c>
      <c r="CE390" s="235" cm="1">
        <f t="array" ref="CE390">_xlfn.XLOOKUP($A390&amp;$B390,'[5]产值及收款计划（2026）'!$A:$A&amp;'[5]产值及收款计划（2026）'!$B:$B,'[5]产值及收款计划（2026）'!CA:CA)</f>
        <v>0</v>
      </c>
      <c r="CF390" s="235" cm="1">
        <f t="array" ref="CF390">_xlfn.XLOOKUP($A390&amp;$B390,'[5]产值及收款计划（2026）'!$A:$A&amp;'[5]产值及收款计划（2026）'!$B:$B,'[5]产值及收款计划（2026）'!CB:CB)</f>
        <v>0</v>
      </c>
      <c r="CG390" s="235" cm="1">
        <f t="array" ref="CG390">_xlfn.XLOOKUP($A390&amp;$B390,'[5]产值及收款计划（2026）'!$A:$A&amp;'[5]产值及收款计划（2026）'!$B:$B,'[5]产值及收款计划（2026）'!CC:CC)</f>
        <v>0</v>
      </c>
      <c r="CH390" s="235" cm="1">
        <f t="array" ref="CH390">_xlfn.XLOOKUP($A390&amp;$B390,'[5]产值及收款计划（2026）'!$A:$A&amp;'[5]产值及收款计划（2026）'!$B:$B,'[5]产值及收款计划（2026）'!CD:CD)</f>
        <v>0</v>
      </c>
      <c r="CI390" s="235" cm="1">
        <f t="array" ref="CI390">_xlfn.XLOOKUP($A390&amp;$B390,'[5]产值及收款计划（2026）'!$A:$A&amp;'[5]产值及收款计划（2026）'!$B:$B,'[5]产值及收款计划（2026）'!CE:CE)</f>
        <v>0</v>
      </c>
      <c r="CJ390" s="235" cm="1">
        <f t="array" ref="CJ390">_xlfn.XLOOKUP($A390&amp;$B390,'[5]产值及收款计划（2026）'!$A:$A&amp;'[5]产值及收款计划（2026）'!$B:$B,'[5]产值及收款计划（2026）'!CF:CF)</f>
        <v>0</v>
      </c>
      <c r="CK390" s="235" cm="1">
        <f t="array" ref="CK390">_xlfn.XLOOKUP($A390&amp;$B390,'[5]产值及收款计划（2026）'!$A:$A&amp;'[5]产值及收款计划（2026）'!$B:$B,'[5]产值及收款计划（2026）'!CG:CG)</f>
        <v>0</v>
      </c>
      <c r="CL390" s="235" cm="1">
        <f t="array" ref="CL390">_xlfn.XLOOKUP($A390&amp;$B390,'[5]产值及收款计划（2026）'!$A:$A&amp;'[5]产值及收款计划（2026）'!$B:$B,'[5]产值及收款计划（2026）'!CH:CH)</f>
        <v>0</v>
      </c>
      <c r="CM390" s="235" cm="1">
        <f t="array" ref="CM390">_xlfn.XLOOKUP($A390&amp;$B390,'[5]产值及收款计划（2026）'!$A:$A&amp;'[5]产值及收款计划（2026）'!$B:$B,'[5]产值及收款计划（2026）'!CI:CI)</f>
        <v>0</v>
      </c>
      <c r="CN390" s="235" cm="1">
        <f t="array" ref="CN390">_xlfn.XLOOKUP($A390&amp;$B390,'[5]产值及收款计划（2026）'!$A:$A&amp;'[5]产值及收款计划（2026）'!$B:$B,'[5]产值及收款计划（2026）'!CJ:CJ)</f>
        <v>0</v>
      </c>
      <c r="CO390" s="235" cm="1">
        <f t="array" ref="CO390">_xlfn.XLOOKUP($A390&amp;$B390,'[5]产值及收款计划（2026）'!$A:$A&amp;'[5]产值及收款计划（2026）'!$B:$B,'[5]产值及收款计划（2026）'!CK:CK)</f>
        <v>0</v>
      </c>
      <c r="CP390" s="235" cm="1">
        <f t="array" ref="CP390">_xlfn.XLOOKUP($A390&amp;$B390,'[5]产值及收款计划（2026）'!$A:$A&amp;'[5]产值及收款计划（2026）'!$B:$B,'[5]产值及收款计划（2026）'!CL:CL)</f>
        <v>0</v>
      </c>
      <c r="DE390" s="235" cm="1">
        <f t="array" ref="DE390">_xlfn.XLOOKUP($A390&amp;$B390,'[5]产值及收款计划（2026）'!$A:$A&amp;'[5]产值及收款计划（2026）'!$B:$B,'[5]产值及收款计划（2026）'!DA:DA)</f>
        <v>0</v>
      </c>
      <c r="DF390" s="235" cm="1">
        <f t="array" ref="DF390">_xlfn.XLOOKUP($A390&amp;$B390,'[5]产值及收款计划（2026）'!$A:$A&amp;'[5]产值及收款计划（2026）'!$B:$B,'[5]产值及收款计划（2026）'!DB:DB)</f>
        <v>0</v>
      </c>
      <c r="DG390" s="235" cm="1">
        <f t="array" ref="DG390">_xlfn.XLOOKUP($A390&amp;$B390,'[5]产值及收款计划（2026）'!$A:$A&amp;'[5]产值及收款计划（2026）'!$B:$B,'[5]产值及收款计划（2026）'!DC:DC)</f>
        <v>0</v>
      </c>
      <c r="DH390" s="235" cm="1">
        <f t="array" ref="DH390">_xlfn.XLOOKUP($A390&amp;$B390,'[5]产值及收款计划（2026）'!$A:$A&amp;'[5]产值及收款计划（2026）'!$B:$B,'[5]产值及收款计划（2026）'!DD:DD)</f>
        <v>0</v>
      </c>
      <c r="DI390" s="235" cm="1">
        <f t="array" ref="DI390">_xlfn.XLOOKUP($A390&amp;$B390,'[5]产值及收款计划（2026）'!$A:$A&amp;'[5]产值及收款计划（2026）'!$B:$B,'[5]产值及收款计划（2026）'!DE:DE)</f>
        <v>0</v>
      </c>
      <c r="DJ390" s="235" cm="1">
        <f t="array" ref="DJ390">_xlfn.XLOOKUP($A390&amp;$B390,'[5]产值及收款计划（2026）'!$A:$A&amp;'[5]产值及收款计划（2026）'!$B:$B,'[5]产值及收款计划（2026）'!DF:DF)</f>
        <v>0</v>
      </c>
      <c r="DK390" s="235" cm="1">
        <f t="array" ref="DK390">_xlfn.XLOOKUP($A390&amp;$B390,'[5]产值及收款计划（2026）'!$A:$A&amp;'[5]产值及收款计划（2026）'!$B:$B,'[5]产值及收款计划（2026）'!DG:DG)</f>
        <v>0</v>
      </c>
      <c r="DL390" s="235" cm="1">
        <f t="array" ref="DL390">_xlfn.XLOOKUP($A390&amp;$B390,'[5]产值及收款计划（2026）'!$A:$A&amp;'[5]产值及收款计划（2026）'!$B:$B,'[5]产值及收款计划（2026）'!DH:DH)</f>
        <v>0</v>
      </c>
      <c r="DM390" s="235" cm="1">
        <f t="array" ref="DM390">_xlfn.XLOOKUP($A390&amp;$B390,'[5]产值及收款计划（2026）'!$A:$A&amp;'[5]产值及收款计划（2026）'!$B:$B,'[5]产值及收款计划（2026）'!DI:DI)</f>
        <v>0</v>
      </c>
      <c r="DN390" s="235" cm="1">
        <f t="array" ref="DN390">_xlfn.XLOOKUP($A390&amp;$B390,'[5]产值及收款计划（2026）'!$A:$A&amp;'[5]产值及收款计划（2026）'!$B:$B,'[5]产值及收款计划（2026）'!DJ:DJ)</f>
        <v>0</v>
      </c>
      <c r="DO390" s="235" cm="1">
        <f t="array" ref="DO390">_xlfn.XLOOKUP($A390&amp;$B390,'[5]产值及收款计划（2026）'!$A:$A&amp;'[5]产值及收款计划（2026）'!$B:$B,'[5]产值及收款计划（2026）'!DK:DK)</f>
        <v>0</v>
      </c>
      <c r="DP390" s="235" cm="1">
        <f t="array" ref="DP390">_xlfn.XLOOKUP($A390&amp;$B390,'[5]产值及收款计划（2026）'!$A:$A&amp;'[5]产值及收款计划（2026）'!$B:$B,'[5]产值及收款计划（2026）'!DL:DL)</f>
        <v>0</v>
      </c>
      <c r="DQ390" s="243"/>
      <c r="DR390" s="229"/>
    </row>
    <row r="391" ht="20.25" spans="1:122">
      <c r="A391" s="233">
        <f t="shared" si="24"/>
        <v>26</v>
      </c>
      <c r="B391" s="233" t="s">
        <v>29</v>
      </c>
      <c r="C391" s="234" t="str" cm="1">
        <f t="array" ref="C391">_xlfn.XLOOKUP($A391&amp;$B391,'[5]产值及收款计划（2026）'!$A:$A&amp;'[5]产值及收款计划（2026）'!$B:$B,'[5]产值及收款计划（2026）'!C:C)</f>
        <v>SJHT2019081200062</v>
      </c>
      <c r="D391" s="234" t="str" cm="1">
        <f t="array" ref="D391">_xlfn.XLOOKUP($A391&amp;$B391,'[5]产值及收款计划（2026）'!$A:$A&amp;'[5]产值及收款计划（2026）'!$B:$B,'[5]产值及收款计划（2026）'!D:D)</f>
        <v>新加坡N109A智慧工地项目</v>
      </c>
      <c r="E391" s="235" cm="1">
        <f t="array" ref="E391">_xlfn.XLOOKUP($A391&amp;$B391,'[5]产值及收款计划（2026）'!$A:$A&amp;'[5]产值及收款计划（2026）'!$B:$B,'[5]产值及收款计划（2026）'!E:E)</f>
        <v>297.55</v>
      </c>
      <c r="F391" s="235" cm="1">
        <f t="array" ref="F391">_xlfn.XLOOKUP($A391&amp;$B391,'[5]产值及收款计划（2026）'!$A:$A&amp;'[5]产值及收款计划（2026）'!$B:$B,'[5]产值及收款计划（2026）'!F:F)</f>
        <v>297.55</v>
      </c>
      <c r="G391" s="235" cm="1">
        <f t="array" ref="G391">_xlfn.XLOOKUP($A391&amp;$B391,'[5]产值及收款计划（2026）'!$A:$A&amp;'[5]产值及收款计划（2026）'!$B:$B,'[5]产值及收款计划（2026）'!G:G)</f>
        <v>48.764</v>
      </c>
      <c r="H391" s="235" cm="1">
        <f t="array" ref="H391">_xlfn.XLOOKUP($A391&amp;$B391,'[5]产值及收款计划（2026）'!$A:$A&amp;'[5]产值及收款计划（2026）'!$B:$B,'[5]产值及收款计划（2026）'!H:H)</f>
        <v>30.338</v>
      </c>
      <c r="I391" s="236" cm="1">
        <f t="array" ref="I391">_xlfn.XLOOKUP($A391&amp;$B391,'[5]产值及收款计划（2026）'!$A:$A&amp;'[5]产值及收款计划（2026）'!$B:$B,'[5]产值及收款计划（2026）'!I:I)</f>
        <v>0.101959334565619</v>
      </c>
      <c r="J391" s="235" cm="1">
        <f t="array" ref="J391">_xlfn.XLOOKUP($A391&amp;$B391,'[5]产值及收款计划（2026）'!$A:$A&amp;'[5]产值及收款计划（2026）'!$B:$B,'[5]产值及收款计划（2026）'!J:J)</f>
        <v>0</v>
      </c>
      <c r="K391" s="235" t="e" cm="1">
        <f t="array" ref="K391">_xlfn.XLOOKUP($A391&amp;$B391,'[5]产值及收款计划（2026）'!$A:$A&amp;'[5]产值及收款计划（2026）'!$B:$B,'[5]产值及收款计划（2026）'!K:K)</f>
        <v>#REF!</v>
      </c>
      <c r="L391" s="235" t="e" cm="1">
        <f t="array" ref="L391">_xlfn.XLOOKUP($A391&amp;$B391,'[5]产值及收款计划（2026）'!$A:$A&amp;'[5]产值及收款计划（2026）'!$B:$B,'[5]产值及收款计划（2026）'!L:L)</f>
        <v>#REF!</v>
      </c>
      <c r="M391" s="235" t="str" cm="1">
        <f t="array" ref="M391">_xlfn.XLOOKUP($A391&amp;$B391,'[5]产值及收款计划（2026）'!$A:$A&amp;'[5]产值及收款计划（2026）'!$B:$B,'[5]产值及收款计划（2026）'!M:M)</f>
        <v>主导</v>
      </c>
      <c r="N391" s="235" t="str" cm="1">
        <f t="array" ref="N391">_xlfn.XLOOKUP($A391&amp;$B391,'[5]产值及收款计划（2026）'!$A:$A&amp;'[5]产值及收款计划（2026）'!$B:$B,'[5]产值及收款计划（2026）'!N:N)</f>
        <v>许清亮团队</v>
      </c>
      <c r="O391" s="235" t="str" cm="1">
        <f t="array" ref="O391">_xlfn.XLOOKUP($A391&amp;$B391,'[5]产值及收款计划（2026）'!$A:$A&amp;'[5]产值及收款计划（2026）'!$B:$B,'[5]产值及收款计划（2026）'!O:O)</f>
        <v>陈文宏</v>
      </c>
      <c r="P391" s="234" t="str" cm="1">
        <f t="array" ref="P391">_xlfn.XLOOKUP($A391&amp;$B391,'[5]产值及收款计划（2026）'!$A:$A&amp;'[5]产值及收款计划（2026）'!$B:$B,'[5]产值及收款计划（2026）'!P:P)</f>
        <v>在建</v>
      </c>
      <c r="Q391" s="235" t="e" cm="1">
        <f t="array" ref="Q391">_xlfn.XLOOKUP($A391&amp;$B391,'[5]产值及收款计划（2026）'!$A:$A&amp;'[5]产值及收款计划（2026）'!$B:$B,'[5]产值及收款计划（2026）'!Q:Q)</f>
        <v>#REF!</v>
      </c>
      <c r="R391" s="235" t="e" cm="1">
        <f t="array" ref="R391">_xlfn.XLOOKUP($A391&amp;$B391,'[5]产值及收款计划（2026）'!$A:$A&amp;'[5]产值及收款计划（2026）'!$B:$B,'[5]产值及收款计划（2026）'!R:R)</f>
        <v>#REF!</v>
      </c>
      <c r="S391" s="235" t="e" cm="1">
        <f t="array" ref="S391">_xlfn.XLOOKUP($A391&amp;$B391,'[5]产值及收款计划（2026）'!$A:$A&amp;'[5]产值及收款计划（2026）'!$B:$B,'[5]产值及收款计划（2026）'!S:S)</f>
        <v>#REF!</v>
      </c>
      <c r="T391" s="235" cm="1">
        <f t="array" ref="T391">_xlfn.XLOOKUP($A391&amp;$B391,'[5]产值及收款计划（2026）'!$A:$A&amp;'[5]产值及收款计划（2026）'!$B:$B,'[5]产值及收款计划（2026）'!T:T)</f>
        <v>69.354299</v>
      </c>
      <c r="U391" s="235" cm="1">
        <f t="array" ref="U391">_xlfn.XLOOKUP($A391&amp;$B391,'[5]产值及收款计划（2026）'!$A:$A&amp;'[5]产值及收款计划（2026）'!$B:$B,'[5]产值及收款计划（2026）'!U:U)</f>
        <v>0</v>
      </c>
      <c r="V391" s="235" cm="1">
        <f t="array" ref="V391">_xlfn.XLOOKUP($A391&amp;$B391,'[5]产值及收款计划（2026）'!$A:$A&amp;'[5]产值及收款计划（2026）'!$B:$B,'[5]产值及收款计划（2026）'!V:V)</f>
        <v>228.195701</v>
      </c>
      <c r="W391" s="235" t="e" cm="1">
        <f t="array" ref="W391">_xlfn.XLOOKUP($A391&amp;$B391,'[5]产值及收款计划（2026）'!$A:$A&amp;'[5]产值及收款计划（2026）'!$B:$B,'[5]产值及收款计划（2026）'!W:W)</f>
        <v>#REF!</v>
      </c>
      <c r="X391" s="235" t="e" cm="1">
        <f t="array" ref="X391">_xlfn.XLOOKUP($A391&amp;$B391,'[5]产值及收款计划（2026）'!$A:$A&amp;'[5]产值及收款计划（2026）'!$B:$B,'[5]产值及收款计划（2026）'!X:X)</f>
        <v>#REF!</v>
      </c>
      <c r="Y391" s="235" t="e" cm="1">
        <f t="array" ref="Y391">_xlfn.XLOOKUP($A391&amp;$B391,'[5]产值及收款计划（2026）'!$A:$A&amp;'[5]产值及收款计划（2026）'!$B:$B,'[5]产值及收款计划（2026）'!Y:Y)</f>
        <v>#REF!</v>
      </c>
      <c r="Z391" s="235" t="e" cm="1">
        <f t="array" ref="Z391">_xlfn.XLOOKUP($A391&amp;$B391,'[5]产值及收款计划（2026）'!$A:$A&amp;'[5]产值及收款计划（2026）'!$B:$B,'[5]产值及收款计划（2026）'!Z:Z)</f>
        <v>#REF!</v>
      </c>
      <c r="AA391" s="235" t="e" cm="1">
        <f t="array" ref="AA391">_xlfn.XLOOKUP($A391&amp;$B391,'[5]产值及收款计划（2026）'!$A:$A&amp;'[5]产值及收款计划（2026）'!$B:$B,'[5]产值及收款计划（2026）'!AA:AA)</f>
        <v>#REF!</v>
      </c>
      <c r="AB391" s="235" t="e" cm="1">
        <f t="array" ref="AB391">_xlfn.XLOOKUP($A391&amp;$B391,'[5]产值及收款计划（2026）'!$A:$A&amp;'[5]产值及收款计划（2026）'!$B:$B,'[5]产值及收款计划（2026）'!AB:AB)</f>
        <v>#REF!</v>
      </c>
      <c r="AC391" s="235" t="e" cm="1">
        <f t="array" ref="AC391">_xlfn.XLOOKUP($A391&amp;$B391,'[5]产值及收款计划（2026）'!$A:$A&amp;'[5]产值及收款计划（2026）'!$B:$B,'[5]产值及收款计划（2026）'!AC:AC)</f>
        <v>#REF!</v>
      </c>
      <c r="AD391" s="235" t="e" cm="1">
        <f t="array" ref="AD391">_xlfn.XLOOKUP($A391&amp;$B391,'[5]产值及收款计划（2026）'!$A:$A&amp;'[5]产值及收款计划（2026）'!$B:$B,'[5]产值及收款计划（2026）'!AD:AD)</f>
        <v>#REF!</v>
      </c>
      <c r="AE391" s="235" t="e" cm="1">
        <f t="array" ref="AE391">_xlfn.XLOOKUP($A391&amp;$B391,'[5]产值及收款计划（2026）'!$A:$A&amp;'[5]产值及收款计划（2026）'!$B:$B,'[5]产值及收款计划（2026）'!AE:AE)</f>
        <v>#REF!</v>
      </c>
      <c r="AF391" s="235" t="e" cm="1">
        <f t="array" ref="AF391">_xlfn.XLOOKUP($A391&amp;$B391,'[5]产值及收款计划（2026）'!$A:$A&amp;'[5]产值及收款计划（2026）'!$B:$B,'[5]产值及收款计划（2026）'!AF:AF)</f>
        <v>#REF!</v>
      </c>
      <c r="AG391" s="235" t="e" cm="1">
        <f t="array" ref="AG391">_xlfn.XLOOKUP($A391&amp;$B391,'[5]产值及收款计划（2026）'!$A:$A&amp;'[5]产值及收款计划（2026）'!$B:$B,'[5]产值及收款计划（2026）'!AG:AG)</f>
        <v>#REF!</v>
      </c>
      <c r="AH391" s="235" t="e" cm="1">
        <f t="array" ref="AH391">_xlfn.XLOOKUP($A391&amp;$B391,'[5]产值及收款计划（2026）'!$A:$A&amp;'[5]产值及收款计划（2026）'!$B:$B,'[5]产值及收款计划（2026）'!AH:AH)</f>
        <v>#REF!</v>
      </c>
      <c r="AI391" s="235" t="e" cm="1">
        <f t="array" ref="AI391">_xlfn.XLOOKUP($A391&amp;$B391,'[5]产值及收款计划（2026）'!$A:$A&amp;'[5]产值及收款计划（2026）'!$B:$B,'[5]产值及收款计划（2026）'!AI:AI)</f>
        <v>#REF!</v>
      </c>
      <c r="AJ391" s="235" t="e" cm="1">
        <f t="array" ref="AJ391">_xlfn.XLOOKUP($A391&amp;$B391,'[5]产值及收款计划（2026）'!$A:$A&amp;'[5]产值及收款计划（2026）'!$B:$B,'[5]产值及收款计划（2026）'!AJ:AJ)</f>
        <v>#REF!</v>
      </c>
      <c r="AK391" s="235" t="e" cm="1">
        <f t="array" ref="AK391">_xlfn.XLOOKUP($A391&amp;$B391,'[5]产值及收款计划（2026）'!$A:$A&amp;'[5]产值及收款计划（2026）'!$B:$B,'[5]产值及收款计划（2026）'!AK:AK)</f>
        <v>#REF!</v>
      </c>
      <c r="AL391" s="235" t="e" cm="1">
        <f t="array" ref="AL391">_xlfn.XLOOKUP($A391&amp;$B391,'[5]产值及收款计划（2026）'!$A:$A&amp;'[5]产值及收款计划（2026）'!$B:$B,'[5]产值及收款计划（2026）'!AL:AL)</f>
        <v>#REF!</v>
      </c>
      <c r="AM391" s="242" t="e" cm="1">
        <f t="array" ref="AM391">_xlfn.LET(_xlpm.勾选月份状态数组,TRANSPOSE('PPT(12-15页）-TOP10'!$A$3:$A$14),_xlpm.选择数据区,IF('PPT(12-15页）-TOP10'!$E$3="收款",$BA391:$BL391,$AA391:$AL391),SUM(_xlfn._xlws.FILTER(_xlpm.选择数据区,_xlpm.勾选月份状态数组,"")))</f>
        <v>#REF!</v>
      </c>
      <c r="AN391" s="235" t="e">
        <f>_xlfn.XLOOKUP($C391,应收未收表!$T:$T,应收未收表!AA:AA)</f>
        <v>#N/A</v>
      </c>
      <c r="AO391" s="235" t="e">
        <f>_xlfn.XLOOKUP($C391,应收未收表!$T:$T,应收未收表!AB:AB)</f>
        <v>#N/A</v>
      </c>
      <c r="AP391" s="235" t="e">
        <f>_xlfn.XLOOKUP($C391,应收未收表!$T:$T,应收未收表!AC:AC)</f>
        <v>#N/A</v>
      </c>
      <c r="AQ391" s="235" t="e">
        <f>_xlfn.XLOOKUP($C391,应收未收表!$T:$T,应收未收表!AE:AE)</f>
        <v>#N/A</v>
      </c>
      <c r="AR391" s="235" t="e">
        <f>_xlfn.XLOOKUP($C391,应收未收表!$T:$T,应收未收表!AF:AF)</f>
        <v>#N/A</v>
      </c>
      <c r="AS391" s="235" t="e" cm="1">
        <f t="array" ref="AS391">_xlfn.XLOOKUP($A391&amp;$B391,'[5]产值及收款计划（2026）'!$A:$A&amp;'[5]产值及收款计划（2026）'!$B:$B,'[5]产值及收款计划（2026）'!AS:AS)</f>
        <v>#REF!</v>
      </c>
      <c r="AT391" s="235" t="e" cm="1">
        <f t="array" ref="AT391">_xlfn.XLOOKUP($A391&amp;$B391,'[5]产值及收款计划（2026）'!$A:$A&amp;'[5]产值及收款计划（2026）'!$B:$B,'[5]产值及收款计划（2026）'!AT:AT)</f>
        <v>#REF!</v>
      </c>
      <c r="AU391" s="235" t="e" cm="1">
        <f t="array" ref="AU391">_xlfn.XLOOKUP($A391&amp;$B391,'[5]产值及收款计划（2026）'!$A:$A&amp;'[5]产值及收款计划（2026）'!$B:$B,'[5]产值及收款计划（2026）'!AU:AU)</f>
        <v>#REF!</v>
      </c>
      <c r="AV391" s="235" t="e" cm="1">
        <f t="array" ref="AV391">_xlfn.XLOOKUP($A391&amp;$B391,'[5]产值及收款计划（2026）'!$A:$A&amp;'[5]产值及收款计划（2026）'!$B:$B,'[5]产值及收款计划（2026）'!AV:AV)</f>
        <v>#REF!</v>
      </c>
      <c r="AW391" s="235" cm="1">
        <f t="array" ref="AW391">_xlfn.XLOOKUP($A391&amp;$B391,'[5]产值及收款计划（2026）'!$A:$A&amp;'[5]产值及收款计划（2026）'!$B:$B,'[5]产值及收款计划（2026）'!AW:AW)</f>
        <v>105.457396</v>
      </c>
      <c r="AX391" s="235" cm="1">
        <f t="array" ref="AX391">_xlfn.XLOOKUP($A391&amp;$B391,'[5]产值及收款计划（2026）'!$A:$A&amp;'[5]产值及收款计划（2026）'!$B:$B,'[5]产值及收款计划（2026）'!AX:AX)</f>
        <v>0</v>
      </c>
      <c r="AY391" s="235" cm="1">
        <f t="array" ref="AY391">_xlfn.XLOOKUP($A391&amp;$B391,'[5]产值及收款计划（2026）'!$A:$A&amp;'[5]产值及收款计划（2026）'!$B:$B,'[5]产值及收款计划（2026）'!AY:AY)</f>
        <v>192.092604</v>
      </c>
      <c r="AZ391" s="235" cm="1">
        <f t="array" ref="AZ391">_xlfn.XLOOKUP($A391&amp;$B391,'[5]产值及收款计划（2026）'!$A:$A&amp;'[5]产值及收款计划（2026）'!$B:$B,'[5]产值及收款计划（2026）'!AZ:AZ)</f>
        <v>-36.103097</v>
      </c>
      <c r="BA391" s="235" t="e" cm="1">
        <f t="array" ref="BA391">_xlfn.XLOOKUP($A391&amp;$B391,'[5]产值及收款计划（2026）'!$A:$A&amp;'[5]产值及收款计划（2026）'!$B:$B,'[5]产值及收款计划（2026）'!BA:BA)</f>
        <v>#REF!</v>
      </c>
      <c r="BB391" s="235" t="e" cm="1">
        <f t="array" ref="BB391">_xlfn.XLOOKUP($A391&amp;$B391,'[5]产值及收款计划（2026）'!$A:$A&amp;'[5]产值及收款计划（2026）'!$B:$B,'[5]产值及收款计划（2026）'!BB:BB)</f>
        <v>#REF!</v>
      </c>
      <c r="BC391" s="235" t="e" cm="1">
        <f t="array" ref="BC391">_xlfn.XLOOKUP($A391&amp;$B391,'[5]产值及收款计划（2026）'!$A:$A&amp;'[5]产值及收款计划（2026）'!$B:$B,'[5]产值及收款计划（2026）'!BC:BC)</f>
        <v>#REF!</v>
      </c>
      <c r="BD391" s="235" t="e" cm="1">
        <f t="array" ref="BD391">_xlfn.XLOOKUP($A391&amp;$B391,'[5]产值及收款计划（2026）'!$A:$A&amp;'[5]产值及收款计划（2026）'!$B:$B,'[5]产值及收款计划（2026）'!BD:BD)</f>
        <v>#REF!</v>
      </c>
      <c r="BE391" s="235" t="e" cm="1">
        <f t="array" ref="BE391">_xlfn.XLOOKUP($A391&amp;$B391,'[5]产值及收款计划（2026）'!$A:$A&amp;'[5]产值及收款计划（2026）'!$B:$B,'[5]产值及收款计划（2026）'!BE:BE)</f>
        <v>#REF!</v>
      </c>
      <c r="BF391" s="235" t="e" cm="1">
        <f t="array" ref="BF391">_xlfn.XLOOKUP($A391&amp;$B391,'[5]产值及收款计划（2026）'!$A:$A&amp;'[5]产值及收款计划（2026）'!$B:$B,'[5]产值及收款计划（2026）'!BF:BF)</f>
        <v>#REF!</v>
      </c>
      <c r="BG391" s="235" t="e" cm="1">
        <f t="array" ref="BG391">_xlfn.XLOOKUP($A391&amp;$B391,'[5]产值及收款计划（2026）'!$A:$A&amp;'[5]产值及收款计划（2026）'!$B:$B,'[5]产值及收款计划（2026）'!BG:BG)</f>
        <v>#REF!</v>
      </c>
      <c r="BH391" s="235" t="e" cm="1">
        <f t="array" ref="BH391">_xlfn.XLOOKUP($A391&amp;$B391,'[5]产值及收款计划（2026）'!$A:$A&amp;'[5]产值及收款计划（2026）'!$B:$B,'[5]产值及收款计划（2026）'!BH:BH)</f>
        <v>#REF!</v>
      </c>
      <c r="BI391" s="235" t="e" cm="1">
        <f t="array" ref="BI391">_xlfn.XLOOKUP($A391&amp;$B391,'[5]产值及收款计划（2026）'!$A:$A&amp;'[5]产值及收款计划（2026）'!$B:$B,'[5]产值及收款计划（2026）'!BI:BI)</f>
        <v>#REF!</v>
      </c>
      <c r="BJ391" s="235" t="e" cm="1">
        <f t="array" ref="BJ391">_xlfn.XLOOKUP($A391&amp;$B391,'[5]产值及收款计划（2026）'!$A:$A&amp;'[5]产值及收款计划（2026）'!$B:$B,'[5]产值及收款计划（2026）'!BJ:BJ)</f>
        <v>#REF!</v>
      </c>
      <c r="BK391" s="235" t="e" cm="1">
        <f t="array" ref="BK391">_xlfn.XLOOKUP($A391&amp;$B391,'[5]产值及收款计划（2026）'!$A:$A&amp;'[5]产值及收款计划（2026）'!$B:$B,'[5]产值及收款计划（2026）'!BK:BK)</f>
        <v>#REF!</v>
      </c>
      <c r="BL391" s="235" t="e" cm="1">
        <f t="array" ref="BL391">_xlfn.XLOOKUP($A391&amp;$B391,'[5]产值及收款计划（2026）'!$A:$A&amp;'[5]产值及收款计划（2026）'!$B:$B,'[5]产值及收款计划（2026）'!BL:BL)</f>
        <v>#REF!</v>
      </c>
      <c r="BM391" s="235"/>
      <c r="BN391" s="235"/>
      <c r="BO391" s="235"/>
      <c r="BP391" s="235"/>
      <c r="BQ391" s="235" t="e">
        <f>_xlfn.XLOOKUP($C391,应收未收表!$AJ:$AJ,应收未收表!AK:AK)</f>
        <v>#N/A</v>
      </c>
      <c r="BR391" s="235" t="e">
        <f>_xlfn.XLOOKUP($C391,应收未收表!$AJ:$AJ,应收未收表!AL:AL)</f>
        <v>#N/A</v>
      </c>
      <c r="BS391" s="235" t="e">
        <f>_xlfn.XLOOKUP($C391,应收未收表!$AJ:$AJ,应收未收表!AM:AM)</f>
        <v>#N/A</v>
      </c>
      <c r="BT391" s="235" t="e">
        <f>_xlfn.XLOOKUP($C391,应收未收表!$AJ:$AJ,应收未收表!AN:AN)</f>
        <v>#N/A</v>
      </c>
      <c r="BU391" s="234" t="str" cm="1">
        <f t="array" ref="BU391">_xlfn.XLOOKUP($A391&amp;$B391,'[5]产值及收款计划（2026）'!$A:$A&amp;'[5]产值及收款计划（2026）'!$B:$B,'[5]产值及收款计划（2026）'!BQ:BQ)</f>
        <v>上海隧道工程股份（新加坡）有限公司</v>
      </c>
      <c r="BV391" s="235" t="e" cm="1">
        <f t="array" ref="BV391">_xlfn.XLOOKUP($A391&amp;$B391,'[5]产值及收款计划（2026）'!$A:$A&amp;'[5]产值及收款计划（2026）'!$B:$B,'[5]产值及收款计划（2026）'!BR:BR)</f>
        <v>#REF!</v>
      </c>
      <c r="CE391" s="235" cm="1">
        <f t="array" ref="CE391">_xlfn.XLOOKUP($A391&amp;$B391,'[5]产值及收款计划（2026）'!$A:$A&amp;'[5]产值及收款计划（2026）'!$B:$B,'[5]产值及收款计划（2026）'!CA:CA)</f>
        <v>0</v>
      </c>
      <c r="CF391" s="235" cm="1">
        <f t="array" ref="CF391">_xlfn.XLOOKUP($A391&amp;$B391,'[5]产值及收款计划（2026）'!$A:$A&amp;'[5]产值及收款计划（2026）'!$B:$B,'[5]产值及收款计划（2026）'!CB:CB)</f>
        <v>0</v>
      </c>
      <c r="CG391" s="235" cm="1">
        <f t="array" ref="CG391">_xlfn.XLOOKUP($A391&amp;$B391,'[5]产值及收款计划（2026）'!$A:$A&amp;'[5]产值及收款计划（2026）'!$B:$B,'[5]产值及收款计划（2026）'!CC:CC)</f>
        <v>0</v>
      </c>
      <c r="CH391" s="235" cm="1">
        <f t="array" ref="CH391">_xlfn.XLOOKUP($A391&amp;$B391,'[5]产值及收款计划（2026）'!$A:$A&amp;'[5]产值及收款计划（2026）'!$B:$B,'[5]产值及收款计划（2026）'!CD:CD)</f>
        <v>0</v>
      </c>
      <c r="CI391" s="235" cm="1">
        <f t="array" ref="CI391">_xlfn.XLOOKUP($A391&amp;$B391,'[5]产值及收款计划（2026）'!$A:$A&amp;'[5]产值及收款计划（2026）'!$B:$B,'[5]产值及收款计划（2026）'!CE:CE)</f>
        <v>0</v>
      </c>
      <c r="CJ391" s="235" cm="1">
        <f t="array" ref="CJ391">_xlfn.XLOOKUP($A391&amp;$B391,'[5]产值及收款计划（2026）'!$A:$A&amp;'[5]产值及收款计划（2026）'!$B:$B,'[5]产值及收款计划（2026）'!CF:CF)</f>
        <v>0</v>
      </c>
      <c r="CK391" s="235" cm="1">
        <f t="array" ref="CK391">_xlfn.XLOOKUP($A391&amp;$B391,'[5]产值及收款计划（2026）'!$A:$A&amp;'[5]产值及收款计划（2026）'!$B:$B,'[5]产值及收款计划（2026）'!CG:CG)</f>
        <v>0</v>
      </c>
      <c r="CL391" s="235" cm="1">
        <f t="array" ref="CL391">_xlfn.XLOOKUP($A391&amp;$B391,'[5]产值及收款计划（2026）'!$A:$A&amp;'[5]产值及收款计划（2026）'!$B:$B,'[5]产值及收款计划（2026）'!CH:CH)</f>
        <v>0</v>
      </c>
      <c r="CM391" s="235" cm="1">
        <f t="array" ref="CM391">_xlfn.XLOOKUP($A391&amp;$B391,'[5]产值及收款计划（2026）'!$A:$A&amp;'[5]产值及收款计划（2026）'!$B:$B,'[5]产值及收款计划（2026）'!CI:CI)</f>
        <v>0</v>
      </c>
      <c r="CN391" s="235" cm="1">
        <f t="array" ref="CN391">_xlfn.XLOOKUP($A391&amp;$B391,'[5]产值及收款计划（2026）'!$A:$A&amp;'[5]产值及收款计划（2026）'!$B:$B,'[5]产值及收款计划（2026）'!CJ:CJ)</f>
        <v>0</v>
      </c>
      <c r="CO391" s="235" cm="1">
        <f t="array" ref="CO391">_xlfn.XLOOKUP($A391&amp;$B391,'[5]产值及收款计划（2026）'!$A:$A&amp;'[5]产值及收款计划（2026）'!$B:$B,'[5]产值及收款计划（2026）'!CK:CK)</f>
        <v>0</v>
      </c>
      <c r="CP391" s="235" cm="1">
        <f t="array" ref="CP391">_xlfn.XLOOKUP($A391&amp;$B391,'[5]产值及收款计划（2026）'!$A:$A&amp;'[5]产值及收款计划（2026）'!$B:$B,'[5]产值及收款计划（2026）'!CL:CL)</f>
        <v>0</v>
      </c>
      <c r="DE391" s="235" cm="1">
        <f t="array" ref="DE391">_xlfn.XLOOKUP($A391&amp;$B391,'[5]产值及收款计划（2026）'!$A:$A&amp;'[5]产值及收款计划（2026）'!$B:$B,'[5]产值及收款计划（2026）'!DA:DA)</f>
        <v>0</v>
      </c>
      <c r="DF391" s="235" cm="1">
        <f t="array" ref="DF391">_xlfn.XLOOKUP($A391&amp;$B391,'[5]产值及收款计划（2026）'!$A:$A&amp;'[5]产值及收款计划（2026）'!$B:$B,'[5]产值及收款计划（2026）'!DB:DB)</f>
        <v>0</v>
      </c>
      <c r="DG391" s="235" cm="1">
        <f t="array" ref="DG391">_xlfn.XLOOKUP($A391&amp;$B391,'[5]产值及收款计划（2026）'!$A:$A&amp;'[5]产值及收款计划（2026）'!$B:$B,'[5]产值及收款计划（2026）'!DC:DC)</f>
        <v>0</v>
      </c>
      <c r="DH391" s="235" cm="1">
        <f t="array" ref="DH391">_xlfn.XLOOKUP($A391&amp;$B391,'[5]产值及收款计划（2026）'!$A:$A&amp;'[5]产值及收款计划（2026）'!$B:$B,'[5]产值及收款计划（2026）'!DD:DD)</f>
        <v>0</v>
      </c>
      <c r="DI391" s="235" cm="1">
        <f t="array" ref="DI391">_xlfn.XLOOKUP($A391&amp;$B391,'[5]产值及收款计划（2026）'!$A:$A&amp;'[5]产值及收款计划（2026）'!$B:$B,'[5]产值及收款计划（2026）'!DE:DE)</f>
        <v>0</v>
      </c>
      <c r="DJ391" s="235" cm="1">
        <f t="array" ref="DJ391">_xlfn.XLOOKUP($A391&amp;$B391,'[5]产值及收款计划（2026）'!$A:$A&amp;'[5]产值及收款计划（2026）'!$B:$B,'[5]产值及收款计划（2026）'!DF:DF)</f>
        <v>0</v>
      </c>
      <c r="DK391" s="235" cm="1">
        <f t="array" ref="DK391">_xlfn.XLOOKUP($A391&amp;$B391,'[5]产值及收款计划（2026）'!$A:$A&amp;'[5]产值及收款计划（2026）'!$B:$B,'[5]产值及收款计划（2026）'!DG:DG)</f>
        <v>0</v>
      </c>
      <c r="DL391" s="235" cm="1">
        <f t="array" ref="DL391">_xlfn.XLOOKUP($A391&amp;$B391,'[5]产值及收款计划（2026）'!$A:$A&amp;'[5]产值及收款计划（2026）'!$B:$B,'[5]产值及收款计划（2026）'!DH:DH)</f>
        <v>0</v>
      </c>
      <c r="DM391" s="235" cm="1">
        <f t="array" ref="DM391">_xlfn.XLOOKUP($A391&amp;$B391,'[5]产值及收款计划（2026）'!$A:$A&amp;'[5]产值及收款计划（2026）'!$B:$B,'[5]产值及收款计划（2026）'!DI:DI)</f>
        <v>0</v>
      </c>
      <c r="DN391" s="235" cm="1">
        <f t="array" ref="DN391">_xlfn.XLOOKUP($A391&amp;$B391,'[5]产值及收款计划（2026）'!$A:$A&amp;'[5]产值及收款计划（2026）'!$B:$B,'[5]产值及收款计划（2026）'!DJ:DJ)</f>
        <v>0</v>
      </c>
      <c r="DO391" s="235" cm="1">
        <f t="array" ref="DO391">_xlfn.XLOOKUP($A391&amp;$B391,'[5]产值及收款计划（2026）'!$A:$A&amp;'[5]产值及收款计划（2026）'!$B:$B,'[5]产值及收款计划（2026）'!DK:DK)</f>
        <v>0</v>
      </c>
      <c r="DP391" s="235" cm="1">
        <f t="array" ref="DP391">_xlfn.XLOOKUP($A391&amp;$B391,'[5]产值及收款计划（2026）'!$A:$A&amp;'[5]产值及收款计划（2026）'!$B:$B,'[5]产值及收款计划（2026）'!DL:DL)</f>
        <v>0</v>
      </c>
      <c r="DQ391" s="243"/>
      <c r="DR391" s="229"/>
    </row>
    <row r="392" ht="20.25" spans="1:122">
      <c r="A392" s="233">
        <f t="shared" si="24"/>
        <v>27</v>
      </c>
      <c r="B392" s="233" t="s">
        <v>29</v>
      </c>
      <c r="C392" s="234" t="str" cm="1">
        <f t="array" ref="C392">_xlfn.XLOOKUP($A392&amp;$B392,'[5]产值及收款计划（2026）'!$A:$A&amp;'[5]产值及收款计划（2026）'!$B:$B,'[5]产值及收款计划（2026）'!C:C)</f>
        <v>SJHT2019051500043</v>
      </c>
      <c r="D392" s="234" t="str" cm="1">
        <f t="array" ref="D392">_xlfn.XLOOKUP($A392&amp;$B392,'[5]产值及收款计划（2026）'!$A:$A&amp;'[5]产值及收款计划（2026）'!$B:$B,'[5]产值及收款计划（2026）'!D:D)</f>
        <v>新加坡深排污隧道系统第二阶段设计施工总承包T11标段BIM服务合同</v>
      </c>
      <c r="E392" s="235" cm="1">
        <f t="array" ref="E392">_xlfn.XLOOKUP($A392&amp;$B392,'[5]产值及收款计划（2026）'!$A:$A&amp;'[5]产值及收款计划（2026）'!$B:$B,'[5]产值及收款计划（2026）'!E:E)</f>
        <v>600</v>
      </c>
      <c r="F392" s="235" cm="1">
        <f t="array" ref="F392">_xlfn.XLOOKUP($A392&amp;$B392,'[5]产值及收款计划（2026）'!$A:$A&amp;'[5]产值及收款计划（2026）'!$B:$B,'[5]产值及收款计划（2026）'!F:F)</f>
        <v>600</v>
      </c>
      <c r="G392" s="235" cm="1">
        <f t="array" ref="G392">_xlfn.XLOOKUP($A392&amp;$B392,'[5]产值及收款计划（2026）'!$A:$A&amp;'[5]产值及收款计划（2026）'!$B:$B,'[5]产值及收款计划（2026）'!G:G)</f>
        <v>600</v>
      </c>
      <c r="H392" s="235" cm="1">
        <f t="array" ref="H392">_xlfn.XLOOKUP($A392&amp;$B392,'[5]产值及收款计划（2026）'!$A:$A&amp;'[5]产值及收款计划（2026）'!$B:$B,'[5]产值及收款计划（2026）'!H:H)</f>
        <v>274.568</v>
      </c>
      <c r="I392" s="236" cm="1">
        <f t="array" ref="I392">_xlfn.XLOOKUP($A392&amp;$B392,'[5]产值及收款计划（2026）'!$A:$A&amp;'[5]产值及收款计划（2026）'!$B:$B,'[5]产值及收款计划（2026）'!I:I)</f>
        <v>0.457613333333333</v>
      </c>
      <c r="J392" s="235" cm="1">
        <f t="array" ref="J392">_xlfn.XLOOKUP($A392&amp;$B392,'[5]产值及收款计划（2026）'!$A:$A&amp;'[5]产值及收款计划（2026）'!$B:$B,'[5]产值及收款计划（2026）'!J:J)</f>
        <v>0</v>
      </c>
      <c r="K392" s="235" t="e" cm="1">
        <f t="array" ref="K392">_xlfn.XLOOKUP($A392&amp;$B392,'[5]产值及收款计划（2026）'!$A:$A&amp;'[5]产值及收款计划（2026）'!$B:$B,'[5]产值及收款计划（2026）'!K:K)</f>
        <v>#REF!</v>
      </c>
      <c r="L392" s="235" t="e" cm="1">
        <f t="array" ref="L392">_xlfn.XLOOKUP($A392&amp;$B392,'[5]产值及收款计划（2026）'!$A:$A&amp;'[5]产值及收款计划（2026）'!$B:$B,'[5]产值及收款计划（2026）'!L:L)</f>
        <v>#REF!</v>
      </c>
      <c r="M392" s="235" t="str" cm="1">
        <f t="array" ref="M392">_xlfn.XLOOKUP($A392&amp;$B392,'[5]产值及收款计划（2026）'!$A:$A&amp;'[5]产值及收款计划（2026）'!$B:$B,'[5]产值及收款计划（2026）'!M:M)</f>
        <v>主导</v>
      </c>
      <c r="N392" s="235" t="str" cm="1">
        <f t="array" ref="N392">_xlfn.XLOOKUP($A392&amp;$B392,'[5]产值及收款计划（2026）'!$A:$A&amp;'[5]产值及收款计划（2026）'!$B:$B,'[5]产值及收款计划（2026）'!N:N)</f>
        <v>许清亮团队</v>
      </c>
      <c r="O392" s="235" t="str" cm="1">
        <f t="array" ref="O392">_xlfn.XLOOKUP($A392&amp;$B392,'[5]产值及收款计划（2026）'!$A:$A&amp;'[5]产值及收款计划（2026）'!$B:$B,'[5]产值及收款计划（2026）'!O:O)</f>
        <v>明艳丽</v>
      </c>
      <c r="P392" s="234" t="str" cm="1">
        <f t="array" ref="P392">_xlfn.XLOOKUP($A392&amp;$B392,'[5]产值及收款计划（2026）'!$A:$A&amp;'[5]产值及收款计划（2026）'!$B:$B,'[5]产值及收款计划（2026）'!P:P)</f>
        <v>在建</v>
      </c>
      <c r="Q392" s="235" t="e" cm="1">
        <f t="array" ref="Q392">_xlfn.XLOOKUP($A392&amp;$B392,'[5]产值及收款计划（2026）'!$A:$A&amp;'[5]产值及收款计划（2026）'!$B:$B,'[5]产值及收款计划（2026）'!Q:Q)</f>
        <v>#REF!</v>
      </c>
      <c r="R392" s="235" t="e" cm="1">
        <f t="array" ref="R392">_xlfn.XLOOKUP($A392&amp;$B392,'[5]产值及收款计划（2026）'!$A:$A&amp;'[5]产值及收款计划（2026）'!$B:$B,'[5]产值及收款计划（2026）'!R:R)</f>
        <v>#REF!</v>
      </c>
      <c r="S392" s="235" t="e" cm="1">
        <f t="array" ref="S392">_xlfn.XLOOKUP($A392&amp;$B392,'[5]产值及收款计划（2026）'!$A:$A&amp;'[5]产值及收款计划（2026）'!$B:$B,'[5]产值及收款计划（2026）'!S:S)</f>
        <v>#REF!</v>
      </c>
      <c r="T392" s="235" cm="1">
        <f t="array" ref="T392">_xlfn.XLOOKUP($A392&amp;$B392,'[5]产值及收款计划（2026）'!$A:$A&amp;'[5]产值及收款计划（2026）'!$B:$B,'[5]产值及收款计划（2026）'!T:T)</f>
        <v>527.842814</v>
      </c>
      <c r="U392" s="235" cm="1">
        <f t="array" ref="U392">_xlfn.XLOOKUP($A392&amp;$B392,'[5]产值及收款计划（2026）'!$A:$A&amp;'[5]产值及收款计划（2026）'!$B:$B,'[5]产值及收款计划（2026）'!U:U)</f>
        <v>0</v>
      </c>
      <c r="V392" s="235" cm="1">
        <f t="array" ref="V392">_xlfn.XLOOKUP($A392&amp;$B392,'[5]产值及收款计划（2026）'!$A:$A&amp;'[5]产值及收款计划（2026）'!$B:$B,'[5]产值及收款计划（2026）'!V:V)</f>
        <v>72.157186</v>
      </c>
      <c r="W392" s="235" t="e" cm="1">
        <f t="array" ref="W392">_xlfn.XLOOKUP($A392&amp;$B392,'[5]产值及收款计划（2026）'!$A:$A&amp;'[5]产值及收款计划（2026）'!$B:$B,'[5]产值及收款计划（2026）'!W:W)</f>
        <v>#REF!</v>
      </c>
      <c r="X392" s="235" t="e" cm="1">
        <f t="array" ref="X392">_xlfn.XLOOKUP($A392&amp;$B392,'[5]产值及收款计划（2026）'!$A:$A&amp;'[5]产值及收款计划（2026）'!$B:$B,'[5]产值及收款计划（2026）'!X:X)</f>
        <v>#REF!</v>
      </c>
      <c r="Y392" s="235" t="e" cm="1">
        <f t="array" ref="Y392">_xlfn.XLOOKUP($A392&amp;$B392,'[5]产值及收款计划（2026）'!$A:$A&amp;'[5]产值及收款计划（2026）'!$B:$B,'[5]产值及收款计划（2026）'!Y:Y)</f>
        <v>#REF!</v>
      </c>
      <c r="Z392" s="235" t="e" cm="1">
        <f t="array" ref="Z392">_xlfn.XLOOKUP($A392&amp;$B392,'[5]产值及收款计划（2026）'!$A:$A&amp;'[5]产值及收款计划（2026）'!$B:$B,'[5]产值及收款计划（2026）'!Z:Z)</f>
        <v>#REF!</v>
      </c>
      <c r="AA392" s="235" t="e" cm="1">
        <f t="array" ref="AA392">_xlfn.XLOOKUP($A392&amp;$B392,'[5]产值及收款计划（2026）'!$A:$A&amp;'[5]产值及收款计划（2026）'!$B:$B,'[5]产值及收款计划（2026）'!AA:AA)</f>
        <v>#REF!</v>
      </c>
      <c r="AB392" s="235" t="e" cm="1">
        <f t="array" ref="AB392">_xlfn.XLOOKUP($A392&amp;$B392,'[5]产值及收款计划（2026）'!$A:$A&amp;'[5]产值及收款计划（2026）'!$B:$B,'[5]产值及收款计划（2026）'!AB:AB)</f>
        <v>#REF!</v>
      </c>
      <c r="AC392" s="235" t="e" cm="1">
        <f t="array" ref="AC392">_xlfn.XLOOKUP($A392&amp;$B392,'[5]产值及收款计划（2026）'!$A:$A&amp;'[5]产值及收款计划（2026）'!$B:$B,'[5]产值及收款计划（2026）'!AC:AC)</f>
        <v>#REF!</v>
      </c>
      <c r="AD392" s="235" t="e" cm="1">
        <f t="array" ref="AD392">_xlfn.XLOOKUP($A392&amp;$B392,'[5]产值及收款计划（2026）'!$A:$A&amp;'[5]产值及收款计划（2026）'!$B:$B,'[5]产值及收款计划（2026）'!AD:AD)</f>
        <v>#REF!</v>
      </c>
      <c r="AE392" s="235" t="e" cm="1">
        <f t="array" ref="AE392">_xlfn.XLOOKUP($A392&amp;$B392,'[5]产值及收款计划（2026）'!$A:$A&amp;'[5]产值及收款计划（2026）'!$B:$B,'[5]产值及收款计划（2026）'!AE:AE)</f>
        <v>#REF!</v>
      </c>
      <c r="AF392" s="235" t="e" cm="1">
        <f t="array" ref="AF392">_xlfn.XLOOKUP($A392&amp;$B392,'[5]产值及收款计划（2026）'!$A:$A&amp;'[5]产值及收款计划（2026）'!$B:$B,'[5]产值及收款计划（2026）'!AF:AF)</f>
        <v>#REF!</v>
      </c>
      <c r="AG392" s="235" t="e" cm="1">
        <f t="array" ref="AG392">_xlfn.XLOOKUP($A392&amp;$B392,'[5]产值及收款计划（2026）'!$A:$A&amp;'[5]产值及收款计划（2026）'!$B:$B,'[5]产值及收款计划（2026）'!AG:AG)</f>
        <v>#REF!</v>
      </c>
      <c r="AH392" s="235" t="e" cm="1">
        <f t="array" ref="AH392">_xlfn.XLOOKUP($A392&amp;$B392,'[5]产值及收款计划（2026）'!$A:$A&amp;'[5]产值及收款计划（2026）'!$B:$B,'[5]产值及收款计划（2026）'!AH:AH)</f>
        <v>#REF!</v>
      </c>
      <c r="AI392" s="235" t="e" cm="1">
        <f t="array" ref="AI392">_xlfn.XLOOKUP($A392&amp;$B392,'[5]产值及收款计划（2026）'!$A:$A&amp;'[5]产值及收款计划（2026）'!$B:$B,'[5]产值及收款计划（2026）'!AI:AI)</f>
        <v>#REF!</v>
      </c>
      <c r="AJ392" s="235" t="e" cm="1">
        <f t="array" ref="AJ392">_xlfn.XLOOKUP($A392&amp;$B392,'[5]产值及收款计划（2026）'!$A:$A&amp;'[5]产值及收款计划（2026）'!$B:$B,'[5]产值及收款计划（2026）'!AJ:AJ)</f>
        <v>#REF!</v>
      </c>
      <c r="AK392" s="235" t="e" cm="1">
        <f t="array" ref="AK392">_xlfn.XLOOKUP($A392&amp;$B392,'[5]产值及收款计划（2026）'!$A:$A&amp;'[5]产值及收款计划（2026）'!$B:$B,'[5]产值及收款计划（2026）'!AK:AK)</f>
        <v>#REF!</v>
      </c>
      <c r="AL392" s="235" t="e" cm="1">
        <f t="array" ref="AL392">_xlfn.XLOOKUP($A392&amp;$B392,'[5]产值及收款计划（2026）'!$A:$A&amp;'[5]产值及收款计划（2026）'!$B:$B,'[5]产值及收款计划（2026）'!AL:AL)</f>
        <v>#REF!</v>
      </c>
      <c r="AM392" s="242" t="e" cm="1">
        <f t="array" ref="AM392">_xlfn.LET(_xlpm.勾选月份状态数组,TRANSPOSE('PPT(12-15页）-TOP10'!$A$3:$A$14),_xlpm.选择数据区,IF('PPT(12-15页）-TOP10'!$E$3="收款",$BA392:$BL392,$AA392:$AL392),SUM(_xlfn._xlws.FILTER(_xlpm.选择数据区,_xlpm.勾选月份状态数组,"")))</f>
        <v>#REF!</v>
      </c>
      <c r="AN392" s="235" t="e">
        <f>_xlfn.XLOOKUP($C392,应收未收表!$T:$T,应收未收表!AA:AA)</f>
        <v>#N/A</v>
      </c>
      <c r="AO392" s="235" t="e">
        <f>_xlfn.XLOOKUP($C392,应收未收表!$T:$T,应收未收表!AB:AB)</f>
        <v>#N/A</v>
      </c>
      <c r="AP392" s="235" t="e">
        <f>_xlfn.XLOOKUP($C392,应收未收表!$T:$T,应收未收表!AC:AC)</f>
        <v>#N/A</v>
      </c>
      <c r="AQ392" s="235" t="e">
        <f>_xlfn.XLOOKUP($C392,应收未收表!$T:$T,应收未收表!AE:AE)</f>
        <v>#N/A</v>
      </c>
      <c r="AR392" s="235" t="e">
        <f>_xlfn.XLOOKUP($C392,应收未收表!$T:$T,应收未收表!AF:AF)</f>
        <v>#N/A</v>
      </c>
      <c r="AS392" s="235" t="e" cm="1">
        <f t="array" ref="AS392">_xlfn.XLOOKUP($A392&amp;$B392,'[5]产值及收款计划（2026）'!$A:$A&amp;'[5]产值及收款计划（2026）'!$B:$B,'[5]产值及收款计划（2026）'!AS:AS)</f>
        <v>#REF!</v>
      </c>
      <c r="AT392" s="235" t="e" cm="1">
        <f t="array" ref="AT392">_xlfn.XLOOKUP($A392&amp;$B392,'[5]产值及收款计划（2026）'!$A:$A&amp;'[5]产值及收款计划（2026）'!$B:$B,'[5]产值及收款计划（2026）'!AT:AT)</f>
        <v>#REF!</v>
      </c>
      <c r="AU392" s="235" t="e" cm="1">
        <f t="array" ref="AU392">_xlfn.XLOOKUP($A392&amp;$B392,'[5]产值及收款计划（2026）'!$A:$A&amp;'[5]产值及收款计划（2026）'!$B:$B,'[5]产值及收款计划（2026）'!AU:AU)</f>
        <v>#REF!</v>
      </c>
      <c r="AV392" s="235" t="e" cm="1">
        <f t="array" ref="AV392">_xlfn.XLOOKUP($A392&amp;$B392,'[5]产值及收款计划（2026）'!$A:$A&amp;'[5]产值及收款计划（2026）'!$B:$B,'[5]产值及收款计划（2026）'!AV:AV)</f>
        <v>#REF!</v>
      </c>
      <c r="AW392" s="235" cm="1">
        <f t="array" ref="AW392">_xlfn.XLOOKUP($A392&amp;$B392,'[5]产值及收款计划（2026）'!$A:$A&amp;'[5]产值及收款计划（2026）'!$B:$B,'[5]产值及收款计划（2026）'!AW:AW)</f>
        <v>358.136647</v>
      </c>
      <c r="AX392" s="235" cm="1">
        <f t="array" ref="AX392">_xlfn.XLOOKUP($A392&amp;$B392,'[5]产值及收款计划（2026）'!$A:$A&amp;'[5]产值及收款计划（2026）'!$B:$B,'[5]产值及收款计划（2026）'!AX:AX)</f>
        <v>0</v>
      </c>
      <c r="AY392" s="235" cm="1">
        <f t="array" ref="AY392">_xlfn.XLOOKUP($A392&amp;$B392,'[5]产值及收款计划（2026）'!$A:$A&amp;'[5]产值及收款计划（2026）'!$B:$B,'[5]产值及收款计划（2026）'!AY:AY)</f>
        <v>241.863353</v>
      </c>
      <c r="AZ392" s="235" cm="1">
        <f t="array" ref="AZ392">_xlfn.XLOOKUP($A392&amp;$B392,'[5]产值及收款计划（2026）'!$A:$A&amp;'[5]产值及收款计划（2026）'!$B:$B,'[5]产值及收款计划（2026）'!AZ:AZ)</f>
        <v>169.706167</v>
      </c>
      <c r="BA392" s="235" t="e" cm="1">
        <f t="array" ref="BA392">_xlfn.XLOOKUP($A392&amp;$B392,'[5]产值及收款计划（2026）'!$A:$A&amp;'[5]产值及收款计划（2026）'!$B:$B,'[5]产值及收款计划（2026）'!BA:BA)</f>
        <v>#REF!</v>
      </c>
      <c r="BB392" s="235" t="e" cm="1">
        <f t="array" ref="BB392">_xlfn.XLOOKUP($A392&amp;$B392,'[5]产值及收款计划（2026）'!$A:$A&amp;'[5]产值及收款计划（2026）'!$B:$B,'[5]产值及收款计划（2026）'!BB:BB)</f>
        <v>#REF!</v>
      </c>
      <c r="BC392" s="235" t="e" cm="1">
        <f t="array" ref="BC392">_xlfn.XLOOKUP($A392&amp;$B392,'[5]产值及收款计划（2026）'!$A:$A&amp;'[5]产值及收款计划（2026）'!$B:$B,'[5]产值及收款计划（2026）'!BC:BC)</f>
        <v>#REF!</v>
      </c>
      <c r="BD392" s="235" t="e" cm="1">
        <f t="array" ref="BD392">_xlfn.XLOOKUP($A392&amp;$B392,'[5]产值及收款计划（2026）'!$A:$A&amp;'[5]产值及收款计划（2026）'!$B:$B,'[5]产值及收款计划（2026）'!BD:BD)</f>
        <v>#REF!</v>
      </c>
      <c r="BE392" s="235" t="e" cm="1">
        <f t="array" ref="BE392">_xlfn.XLOOKUP($A392&amp;$B392,'[5]产值及收款计划（2026）'!$A:$A&amp;'[5]产值及收款计划（2026）'!$B:$B,'[5]产值及收款计划（2026）'!BE:BE)</f>
        <v>#REF!</v>
      </c>
      <c r="BF392" s="235" t="e" cm="1">
        <f t="array" ref="BF392">_xlfn.XLOOKUP($A392&amp;$B392,'[5]产值及收款计划（2026）'!$A:$A&amp;'[5]产值及收款计划（2026）'!$B:$B,'[5]产值及收款计划（2026）'!BF:BF)</f>
        <v>#REF!</v>
      </c>
      <c r="BG392" s="235" t="e" cm="1">
        <f t="array" ref="BG392">_xlfn.XLOOKUP($A392&amp;$B392,'[5]产值及收款计划（2026）'!$A:$A&amp;'[5]产值及收款计划（2026）'!$B:$B,'[5]产值及收款计划（2026）'!BG:BG)</f>
        <v>#REF!</v>
      </c>
      <c r="BH392" s="235" t="e" cm="1">
        <f t="array" ref="BH392">_xlfn.XLOOKUP($A392&amp;$B392,'[5]产值及收款计划（2026）'!$A:$A&amp;'[5]产值及收款计划（2026）'!$B:$B,'[5]产值及收款计划（2026）'!BH:BH)</f>
        <v>#REF!</v>
      </c>
      <c r="BI392" s="235" t="e" cm="1">
        <f t="array" ref="BI392">_xlfn.XLOOKUP($A392&amp;$B392,'[5]产值及收款计划（2026）'!$A:$A&amp;'[5]产值及收款计划（2026）'!$B:$B,'[5]产值及收款计划（2026）'!BI:BI)</f>
        <v>#REF!</v>
      </c>
      <c r="BJ392" s="235" t="e" cm="1">
        <f t="array" ref="BJ392">_xlfn.XLOOKUP($A392&amp;$B392,'[5]产值及收款计划（2026）'!$A:$A&amp;'[5]产值及收款计划（2026）'!$B:$B,'[5]产值及收款计划（2026）'!BJ:BJ)</f>
        <v>#REF!</v>
      </c>
      <c r="BK392" s="235" t="e" cm="1">
        <f t="array" ref="BK392">_xlfn.XLOOKUP($A392&amp;$B392,'[5]产值及收款计划（2026）'!$A:$A&amp;'[5]产值及收款计划（2026）'!$B:$B,'[5]产值及收款计划（2026）'!BK:BK)</f>
        <v>#REF!</v>
      </c>
      <c r="BL392" s="235" t="e" cm="1">
        <f t="array" ref="BL392">_xlfn.XLOOKUP($A392&amp;$B392,'[5]产值及收款计划（2026）'!$A:$A&amp;'[5]产值及收款计划（2026）'!$B:$B,'[5]产值及收款计划（2026）'!BL:BL)</f>
        <v>#REF!</v>
      </c>
      <c r="BM392" s="235"/>
      <c r="BN392" s="235"/>
      <c r="BO392" s="235"/>
      <c r="BP392" s="235"/>
      <c r="BQ392" s="235" t="e">
        <f>_xlfn.XLOOKUP($C392,应收未收表!$AJ:$AJ,应收未收表!AK:AK)</f>
        <v>#N/A</v>
      </c>
      <c r="BR392" s="235" t="e">
        <f>_xlfn.XLOOKUP($C392,应收未收表!$AJ:$AJ,应收未收表!AL:AL)</f>
        <v>#N/A</v>
      </c>
      <c r="BS392" s="235" t="e">
        <f>_xlfn.XLOOKUP($C392,应收未收表!$AJ:$AJ,应收未收表!AM:AM)</f>
        <v>#N/A</v>
      </c>
      <c r="BT392" s="235" t="e">
        <f>_xlfn.XLOOKUP($C392,应收未收表!$AJ:$AJ,应收未收表!AN:AN)</f>
        <v>#N/A</v>
      </c>
      <c r="BU392" s="234" t="str" cm="1">
        <f t="array" ref="BU392">_xlfn.XLOOKUP($A392&amp;$B392,'[5]产值及收款计划（2026）'!$A:$A&amp;'[5]产值及收款计划（2026）'!$B:$B,'[5]产值及收款计划（2026）'!BQ:BQ)</f>
        <v>上海隧道工程股份（新加坡）有限公司</v>
      </c>
      <c r="BV392" s="235" t="e" cm="1">
        <f t="array" ref="BV392">_xlfn.XLOOKUP($A392&amp;$B392,'[5]产值及收款计划（2026）'!$A:$A&amp;'[5]产值及收款计划（2026）'!$B:$B,'[5]产值及收款计划（2026）'!BR:BR)</f>
        <v>#REF!</v>
      </c>
      <c r="CE392" s="235" cm="1">
        <f t="array" ref="CE392">_xlfn.XLOOKUP($A392&amp;$B392,'[5]产值及收款计划（2026）'!$A:$A&amp;'[5]产值及收款计划（2026）'!$B:$B,'[5]产值及收款计划（2026）'!CA:CA)</f>
        <v>0</v>
      </c>
      <c r="CF392" s="235" cm="1">
        <f t="array" ref="CF392">_xlfn.XLOOKUP($A392&amp;$B392,'[5]产值及收款计划（2026）'!$A:$A&amp;'[5]产值及收款计划（2026）'!$B:$B,'[5]产值及收款计划（2026）'!CB:CB)</f>
        <v>0</v>
      </c>
      <c r="CG392" s="235" cm="1">
        <f t="array" ref="CG392">_xlfn.XLOOKUP($A392&amp;$B392,'[5]产值及收款计划（2026）'!$A:$A&amp;'[5]产值及收款计划（2026）'!$B:$B,'[5]产值及收款计划（2026）'!CC:CC)</f>
        <v>0</v>
      </c>
      <c r="CH392" s="235" cm="1">
        <f t="array" ref="CH392">_xlfn.XLOOKUP($A392&amp;$B392,'[5]产值及收款计划（2026）'!$A:$A&amp;'[5]产值及收款计划（2026）'!$B:$B,'[5]产值及收款计划（2026）'!CD:CD)</f>
        <v>0</v>
      </c>
      <c r="CI392" s="235" cm="1">
        <f t="array" ref="CI392">_xlfn.XLOOKUP($A392&amp;$B392,'[5]产值及收款计划（2026）'!$A:$A&amp;'[5]产值及收款计划（2026）'!$B:$B,'[5]产值及收款计划（2026）'!CE:CE)</f>
        <v>0</v>
      </c>
      <c r="CJ392" s="235" cm="1">
        <f t="array" ref="CJ392">_xlfn.XLOOKUP($A392&amp;$B392,'[5]产值及收款计划（2026）'!$A:$A&amp;'[5]产值及收款计划（2026）'!$B:$B,'[5]产值及收款计划（2026）'!CF:CF)</f>
        <v>0</v>
      </c>
      <c r="CK392" s="235" cm="1">
        <f t="array" ref="CK392">_xlfn.XLOOKUP($A392&amp;$B392,'[5]产值及收款计划（2026）'!$A:$A&amp;'[5]产值及收款计划（2026）'!$B:$B,'[5]产值及收款计划（2026）'!CG:CG)</f>
        <v>0</v>
      </c>
      <c r="CL392" s="235" cm="1">
        <f t="array" ref="CL392">_xlfn.XLOOKUP($A392&amp;$B392,'[5]产值及收款计划（2026）'!$A:$A&amp;'[5]产值及收款计划（2026）'!$B:$B,'[5]产值及收款计划（2026）'!CH:CH)</f>
        <v>0</v>
      </c>
      <c r="CM392" s="235" cm="1">
        <f t="array" ref="CM392">_xlfn.XLOOKUP($A392&amp;$B392,'[5]产值及收款计划（2026）'!$A:$A&amp;'[5]产值及收款计划（2026）'!$B:$B,'[5]产值及收款计划（2026）'!CI:CI)</f>
        <v>0</v>
      </c>
      <c r="CN392" s="235" cm="1">
        <f t="array" ref="CN392">_xlfn.XLOOKUP($A392&amp;$B392,'[5]产值及收款计划（2026）'!$A:$A&amp;'[5]产值及收款计划（2026）'!$B:$B,'[5]产值及收款计划（2026）'!CJ:CJ)</f>
        <v>0</v>
      </c>
      <c r="CO392" s="235" cm="1">
        <f t="array" ref="CO392">_xlfn.XLOOKUP($A392&amp;$B392,'[5]产值及收款计划（2026）'!$A:$A&amp;'[5]产值及收款计划（2026）'!$B:$B,'[5]产值及收款计划（2026）'!CK:CK)</f>
        <v>0</v>
      </c>
      <c r="CP392" s="235" cm="1">
        <f t="array" ref="CP392">_xlfn.XLOOKUP($A392&amp;$B392,'[5]产值及收款计划（2026）'!$A:$A&amp;'[5]产值及收款计划（2026）'!$B:$B,'[5]产值及收款计划（2026）'!CL:CL)</f>
        <v>0</v>
      </c>
      <c r="DE392" s="235" cm="1">
        <f t="array" ref="DE392">_xlfn.XLOOKUP($A392&amp;$B392,'[5]产值及收款计划（2026）'!$A:$A&amp;'[5]产值及收款计划（2026）'!$B:$B,'[5]产值及收款计划（2026）'!DA:DA)</f>
        <v>0</v>
      </c>
      <c r="DF392" s="235" cm="1">
        <f t="array" ref="DF392">_xlfn.XLOOKUP($A392&amp;$B392,'[5]产值及收款计划（2026）'!$A:$A&amp;'[5]产值及收款计划（2026）'!$B:$B,'[5]产值及收款计划（2026）'!DB:DB)</f>
        <v>0</v>
      </c>
      <c r="DG392" s="235" cm="1">
        <f t="array" ref="DG392">_xlfn.XLOOKUP($A392&amp;$B392,'[5]产值及收款计划（2026）'!$A:$A&amp;'[5]产值及收款计划（2026）'!$B:$B,'[5]产值及收款计划（2026）'!DC:DC)</f>
        <v>0</v>
      </c>
      <c r="DH392" s="235" cm="1">
        <f t="array" ref="DH392">_xlfn.XLOOKUP($A392&amp;$B392,'[5]产值及收款计划（2026）'!$A:$A&amp;'[5]产值及收款计划（2026）'!$B:$B,'[5]产值及收款计划（2026）'!DD:DD)</f>
        <v>0</v>
      </c>
      <c r="DI392" s="235" cm="1">
        <f t="array" ref="DI392">_xlfn.XLOOKUP($A392&amp;$B392,'[5]产值及收款计划（2026）'!$A:$A&amp;'[5]产值及收款计划（2026）'!$B:$B,'[5]产值及收款计划（2026）'!DE:DE)</f>
        <v>0</v>
      </c>
      <c r="DJ392" s="235" cm="1">
        <f t="array" ref="DJ392">_xlfn.XLOOKUP($A392&amp;$B392,'[5]产值及收款计划（2026）'!$A:$A&amp;'[5]产值及收款计划（2026）'!$B:$B,'[5]产值及收款计划（2026）'!DF:DF)</f>
        <v>0</v>
      </c>
      <c r="DK392" s="235" cm="1">
        <f t="array" ref="DK392">_xlfn.XLOOKUP($A392&amp;$B392,'[5]产值及收款计划（2026）'!$A:$A&amp;'[5]产值及收款计划（2026）'!$B:$B,'[5]产值及收款计划（2026）'!DG:DG)</f>
        <v>0</v>
      </c>
      <c r="DL392" s="235" cm="1">
        <f t="array" ref="DL392">_xlfn.XLOOKUP($A392&amp;$B392,'[5]产值及收款计划（2026）'!$A:$A&amp;'[5]产值及收款计划（2026）'!$B:$B,'[5]产值及收款计划（2026）'!DH:DH)</f>
        <v>0</v>
      </c>
      <c r="DM392" s="235" cm="1">
        <f t="array" ref="DM392">_xlfn.XLOOKUP($A392&amp;$B392,'[5]产值及收款计划（2026）'!$A:$A&amp;'[5]产值及收款计划（2026）'!$B:$B,'[5]产值及收款计划（2026）'!DI:DI)</f>
        <v>0</v>
      </c>
      <c r="DN392" s="235" cm="1">
        <f t="array" ref="DN392">_xlfn.XLOOKUP($A392&amp;$B392,'[5]产值及收款计划（2026）'!$A:$A&amp;'[5]产值及收款计划（2026）'!$B:$B,'[5]产值及收款计划（2026）'!DJ:DJ)</f>
        <v>0</v>
      </c>
      <c r="DO392" s="235" cm="1">
        <f t="array" ref="DO392">_xlfn.XLOOKUP($A392&amp;$B392,'[5]产值及收款计划（2026）'!$A:$A&amp;'[5]产值及收款计划（2026）'!$B:$B,'[5]产值及收款计划（2026）'!DK:DK)</f>
        <v>0</v>
      </c>
      <c r="DP392" s="235" cm="1">
        <f t="array" ref="DP392">_xlfn.XLOOKUP($A392&amp;$B392,'[5]产值及收款计划（2026）'!$A:$A&amp;'[5]产值及收款计划（2026）'!$B:$B,'[5]产值及收款计划（2026）'!DL:DL)</f>
        <v>0</v>
      </c>
      <c r="DQ392" s="243"/>
      <c r="DR392" s="229"/>
    </row>
    <row r="393" ht="20.25" spans="1:122">
      <c r="A393" s="233">
        <f t="shared" si="24"/>
        <v>28</v>
      </c>
      <c r="B393" s="233" t="s">
        <v>29</v>
      </c>
      <c r="C393" s="234" t="str" cm="1">
        <f t="array" ref="C393">_xlfn.XLOOKUP($A393&amp;$B393,'[5]产值及收款计划（2026）'!$A:$A&amp;'[5]产值及收款计划（2026）'!$B:$B,'[5]产值及收款计划（2026）'!C:C)</f>
        <v>SJHT2019121700133</v>
      </c>
      <c r="D393" s="234" t="str" cm="1">
        <f t="array" ref="D393">_xlfn.XLOOKUP($A393&amp;$B393,'[5]产值及收款计划（2026）'!$A:$A&amp;'[5]产值及收款计划（2026）'!$B:$B,'[5]产值及收款计划（2026）'!D:D)</f>
        <v>地下院平移-深圳市建设工程质量安全智能监管平台项目软件平台开发</v>
      </c>
      <c r="E393" s="235" cm="1">
        <f t="array" ref="E393">_xlfn.XLOOKUP($A393&amp;$B393,'[5]产值及收款计划（2026）'!$A:$A&amp;'[5]产值及收款计划（2026）'!$B:$B,'[5]产值及收款计划（2026）'!E:E)</f>
        <v>253.56</v>
      </c>
      <c r="F393" s="235" cm="1">
        <f t="array" ref="F393">_xlfn.XLOOKUP($A393&amp;$B393,'[5]产值及收款计划（2026）'!$A:$A&amp;'[5]产值及收款计划（2026）'!$B:$B,'[5]产值及收款计划（2026）'!F:F)</f>
        <v>253.56</v>
      </c>
      <c r="G393" s="235" cm="1">
        <f t="array" ref="G393">_xlfn.XLOOKUP($A393&amp;$B393,'[5]产值及收款计划（2026）'!$A:$A&amp;'[5]产值及收款计划（2026）'!$B:$B,'[5]产值及收款计划（2026）'!G:G)</f>
        <v>253.56</v>
      </c>
      <c r="H393" s="235" cm="1">
        <f t="array" ref="H393">_xlfn.XLOOKUP($A393&amp;$B393,'[5]产值及收款计划（2026）'!$A:$A&amp;'[5]产值及收款计划（2026）'!$B:$B,'[5]产值及收款计划（2026）'!H:H)</f>
        <v>253.56</v>
      </c>
      <c r="I393" s="236" cm="1">
        <f t="array" ref="I393">_xlfn.XLOOKUP($A393&amp;$B393,'[5]产值及收款计划（2026）'!$A:$A&amp;'[5]产值及收款计划（2026）'!$B:$B,'[5]产值及收款计划（2026）'!I:I)</f>
        <v>1</v>
      </c>
      <c r="J393" s="235" cm="1">
        <f t="array" ref="J393">_xlfn.XLOOKUP($A393&amp;$B393,'[5]产值及收款计划（2026）'!$A:$A&amp;'[5]产值及收款计划（2026）'!$B:$B,'[5]产值及收款计划（2026）'!J:J)</f>
        <v>0.06</v>
      </c>
      <c r="K393" s="235" t="e" cm="1">
        <f t="array" ref="K393">_xlfn.XLOOKUP($A393&amp;$B393,'[5]产值及收款计划（2026）'!$A:$A&amp;'[5]产值及收款计划（2026）'!$B:$B,'[5]产值及收款计划（2026）'!K:K)</f>
        <v>#REF!</v>
      </c>
      <c r="L393" s="235" t="e" cm="1">
        <f t="array" ref="L393">_xlfn.XLOOKUP($A393&amp;$B393,'[5]产值及收款计划（2026）'!$A:$A&amp;'[5]产值及收款计划（2026）'!$B:$B,'[5]产值及收款计划（2026）'!L:L)</f>
        <v>#REF!</v>
      </c>
      <c r="M393" s="235" t="str" cm="1">
        <f t="array" ref="M393">_xlfn.XLOOKUP($A393&amp;$B393,'[5]产值及收款计划（2026）'!$A:$A&amp;'[5]产值及收款计划（2026）'!$B:$B,'[5]产值及收款计划（2026）'!M:M)</f>
        <v>主导</v>
      </c>
      <c r="N393" s="235" t="str" cm="1">
        <f t="array" ref="N393">_xlfn.XLOOKUP($A393&amp;$B393,'[5]产值及收款计划（2026）'!$A:$A&amp;'[5]产值及收款计划（2026）'!$B:$B,'[5]产值及收款计划（2026）'!N:N)</f>
        <v>明艳丽团队</v>
      </c>
      <c r="O393" s="235" t="str" cm="1">
        <f t="array" ref="O393">_xlfn.XLOOKUP($A393&amp;$B393,'[5]产值及收款计划（2026）'!$A:$A&amp;'[5]产值及收款计划（2026）'!$B:$B,'[5]产值及收款计划（2026）'!O:O)</f>
        <v>杜江</v>
      </c>
      <c r="P393" s="234" t="str" cm="1">
        <f t="array" ref="P393">_xlfn.XLOOKUP($A393&amp;$B393,'[5]产值及收款计划（2026）'!$A:$A&amp;'[5]产值及收款计划（2026）'!$B:$B,'[5]产值及收款计划（2026）'!P:P)</f>
        <v>在建</v>
      </c>
      <c r="Q393" s="235" t="e" cm="1">
        <f t="array" ref="Q393">_xlfn.XLOOKUP($A393&amp;$B393,'[5]产值及收款计划（2026）'!$A:$A&amp;'[5]产值及收款计划（2026）'!$B:$B,'[5]产值及收款计划（2026）'!Q:Q)</f>
        <v>#REF!</v>
      </c>
      <c r="R393" s="235" t="e" cm="1">
        <f t="array" ref="R393">_xlfn.XLOOKUP($A393&amp;$B393,'[5]产值及收款计划（2026）'!$A:$A&amp;'[5]产值及收款计划（2026）'!$B:$B,'[5]产值及收款计划（2026）'!R:R)</f>
        <v>#REF!</v>
      </c>
      <c r="S393" s="235" t="e" cm="1">
        <f t="array" ref="S393">_xlfn.XLOOKUP($A393&amp;$B393,'[5]产值及收款计划（2026）'!$A:$A&amp;'[5]产值及收款计划（2026）'!$B:$B,'[5]产值及收款计划（2026）'!S:S)</f>
        <v>#REF!</v>
      </c>
      <c r="T393" s="235" cm="1">
        <f t="array" ref="T393">_xlfn.XLOOKUP($A393&amp;$B393,'[5]产值及收款计划（2026）'!$A:$A&amp;'[5]产值及收款计划（2026）'!$B:$B,'[5]产值及收款计划（2026）'!T:T)</f>
        <v>211.3</v>
      </c>
      <c r="U393" s="235" cm="1">
        <f t="array" ref="U393">_xlfn.XLOOKUP($A393&amp;$B393,'[5]产值及收款计划（2026）'!$A:$A&amp;'[5]产值及收款计划（2026）'!$B:$B,'[5]产值及收款计划（2026）'!U:U)</f>
        <v>0</v>
      </c>
      <c r="V393" s="235" cm="1">
        <f t="array" ref="V393">_xlfn.XLOOKUP($A393&amp;$B393,'[5]产值及收款计划（2026）'!$A:$A&amp;'[5]产值及收款计划（2026）'!$B:$B,'[5]产值及收款计划（2026）'!V:V)</f>
        <v>42.26</v>
      </c>
      <c r="W393" s="235" t="e" cm="1">
        <f t="array" ref="W393">_xlfn.XLOOKUP($A393&amp;$B393,'[5]产值及收款计划（2026）'!$A:$A&amp;'[5]产值及收款计划（2026）'!$B:$B,'[5]产值及收款计划（2026）'!W:W)</f>
        <v>#REF!</v>
      </c>
      <c r="X393" s="235" t="e" cm="1">
        <f t="array" ref="X393">_xlfn.XLOOKUP($A393&amp;$B393,'[5]产值及收款计划（2026）'!$A:$A&amp;'[5]产值及收款计划（2026）'!$B:$B,'[5]产值及收款计划（2026）'!X:X)</f>
        <v>#REF!</v>
      </c>
      <c r="Y393" s="235" t="e" cm="1">
        <f t="array" ref="Y393">_xlfn.XLOOKUP($A393&amp;$B393,'[5]产值及收款计划（2026）'!$A:$A&amp;'[5]产值及收款计划（2026）'!$B:$B,'[5]产值及收款计划（2026）'!Y:Y)</f>
        <v>#REF!</v>
      </c>
      <c r="Z393" s="235" t="e" cm="1">
        <f t="array" ref="Z393">_xlfn.XLOOKUP($A393&amp;$B393,'[5]产值及收款计划（2026）'!$A:$A&amp;'[5]产值及收款计划（2026）'!$B:$B,'[5]产值及收款计划（2026）'!Z:Z)</f>
        <v>#REF!</v>
      </c>
      <c r="AA393" s="235" t="e" cm="1">
        <f t="array" ref="AA393">_xlfn.XLOOKUP($A393&amp;$B393,'[5]产值及收款计划（2026）'!$A:$A&amp;'[5]产值及收款计划（2026）'!$B:$B,'[5]产值及收款计划（2026）'!AA:AA)</f>
        <v>#REF!</v>
      </c>
      <c r="AB393" s="235" t="e" cm="1">
        <f t="array" ref="AB393">_xlfn.XLOOKUP($A393&amp;$B393,'[5]产值及收款计划（2026）'!$A:$A&amp;'[5]产值及收款计划（2026）'!$B:$B,'[5]产值及收款计划（2026）'!AB:AB)</f>
        <v>#REF!</v>
      </c>
      <c r="AC393" s="235" t="e" cm="1">
        <f t="array" ref="AC393">_xlfn.XLOOKUP($A393&amp;$B393,'[5]产值及收款计划（2026）'!$A:$A&amp;'[5]产值及收款计划（2026）'!$B:$B,'[5]产值及收款计划（2026）'!AC:AC)</f>
        <v>#REF!</v>
      </c>
      <c r="AD393" s="235" t="e" cm="1">
        <f t="array" ref="AD393">_xlfn.XLOOKUP($A393&amp;$B393,'[5]产值及收款计划（2026）'!$A:$A&amp;'[5]产值及收款计划（2026）'!$B:$B,'[5]产值及收款计划（2026）'!AD:AD)</f>
        <v>#REF!</v>
      </c>
      <c r="AE393" s="235" t="e" cm="1">
        <f t="array" ref="AE393">_xlfn.XLOOKUP($A393&amp;$B393,'[5]产值及收款计划（2026）'!$A:$A&amp;'[5]产值及收款计划（2026）'!$B:$B,'[5]产值及收款计划（2026）'!AE:AE)</f>
        <v>#REF!</v>
      </c>
      <c r="AF393" s="235" t="e" cm="1">
        <f t="array" ref="AF393">_xlfn.XLOOKUP($A393&amp;$B393,'[5]产值及收款计划（2026）'!$A:$A&amp;'[5]产值及收款计划（2026）'!$B:$B,'[5]产值及收款计划（2026）'!AF:AF)</f>
        <v>#REF!</v>
      </c>
      <c r="AG393" s="235" t="e" cm="1">
        <f t="array" ref="AG393">_xlfn.XLOOKUP($A393&amp;$B393,'[5]产值及收款计划（2026）'!$A:$A&amp;'[5]产值及收款计划（2026）'!$B:$B,'[5]产值及收款计划（2026）'!AG:AG)</f>
        <v>#REF!</v>
      </c>
      <c r="AH393" s="235" t="e" cm="1">
        <f t="array" ref="AH393">_xlfn.XLOOKUP($A393&amp;$B393,'[5]产值及收款计划（2026）'!$A:$A&amp;'[5]产值及收款计划（2026）'!$B:$B,'[5]产值及收款计划（2026）'!AH:AH)</f>
        <v>#REF!</v>
      </c>
      <c r="AI393" s="235" t="e" cm="1">
        <f t="array" ref="AI393">_xlfn.XLOOKUP($A393&amp;$B393,'[5]产值及收款计划（2026）'!$A:$A&amp;'[5]产值及收款计划（2026）'!$B:$B,'[5]产值及收款计划（2026）'!AI:AI)</f>
        <v>#REF!</v>
      </c>
      <c r="AJ393" s="235" t="e" cm="1">
        <f t="array" ref="AJ393">_xlfn.XLOOKUP($A393&amp;$B393,'[5]产值及收款计划（2026）'!$A:$A&amp;'[5]产值及收款计划（2026）'!$B:$B,'[5]产值及收款计划（2026）'!AJ:AJ)</f>
        <v>#REF!</v>
      </c>
      <c r="AK393" s="235" t="e" cm="1">
        <f t="array" ref="AK393">_xlfn.XLOOKUP($A393&amp;$B393,'[5]产值及收款计划（2026）'!$A:$A&amp;'[5]产值及收款计划（2026）'!$B:$B,'[5]产值及收款计划（2026）'!AK:AK)</f>
        <v>#REF!</v>
      </c>
      <c r="AL393" s="235" t="e" cm="1">
        <f t="array" ref="AL393">_xlfn.XLOOKUP($A393&amp;$B393,'[5]产值及收款计划（2026）'!$A:$A&amp;'[5]产值及收款计划（2026）'!$B:$B,'[5]产值及收款计划（2026）'!AL:AL)</f>
        <v>#REF!</v>
      </c>
      <c r="AM393" s="242" t="e" cm="1">
        <f t="array" ref="AM393">_xlfn.LET(_xlpm.勾选月份状态数组,TRANSPOSE('PPT(12-15页）-TOP10'!$A$3:$A$14),_xlpm.选择数据区,IF('PPT(12-15页）-TOP10'!$E$3="收款",$BA393:$BL393,$AA393:$AL393),SUM(_xlfn._xlws.FILTER(_xlpm.选择数据区,_xlpm.勾选月份状态数组,"")))</f>
        <v>#REF!</v>
      </c>
      <c r="AN393" s="235" t="e">
        <f>_xlfn.XLOOKUP($C393,应收未收表!$T:$T,应收未收表!AA:AA)</f>
        <v>#N/A</v>
      </c>
      <c r="AO393" s="235" t="e">
        <f>_xlfn.XLOOKUP($C393,应收未收表!$T:$T,应收未收表!AB:AB)</f>
        <v>#N/A</v>
      </c>
      <c r="AP393" s="235" t="e">
        <f>_xlfn.XLOOKUP($C393,应收未收表!$T:$T,应收未收表!AC:AC)</f>
        <v>#N/A</v>
      </c>
      <c r="AQ393" s="235" t="e">
        <f>_xlfn.XLOOKUP($C393,应收未收表!$T:$T,应收未收表!AE:AE)</f>
        <v>#N/A</v>
      </c>
      <c r="AR393" s="235" t="e">
        <f>_xlfn.XLOOKUP($C393,应收未收表!$T:$T,应收未收表!AF:AF)</f>
        <v>#N/A</v>
      </c>
      <c r="AS393" s="235" t="e" cm="1">
        <f t="array" ref="AS393">_xlfn.XLOOKUP($A393&amp;$B393,'[5]产值及收款计划（2026）'!$A:$A&amp;'[5]产值及收款计划（2026）'!$B:$B,'[5]产值及收款计划（2026）'!AS:AS)</f>
        <v>#REF!</v>
      </c>
      <c r="AT393" s="235" t="e" cm="1">
        <f t="array" ref="AT393">_xlfn.XLOOKUP($A393&amp;$B393,'[5]产值及收款计划（2026）'!$A:$A&amp;'[5]产值及收款计划（2026）'!$B:$B,'[5]产值及收款计划（2026）'!AT:AT)</f>
        <v>#REF!</v>
      </c>
      <c r="AU393" s="235" t="e" cm="1">
        <f t="array" ref="AU393">_xlfn.XLOOKUP($A393&amp;$B393,'[5]产值及收款计划（2026）'!$A:$A&amp;'[5]产值及收款计划（2026）'!$B:$B,'[5]产值及收款计划（2026）'!AU:AU)</f>
        <v>#REF!</v>
      </c>
      <c r="AV393" s="235" t="e" cm="1">
        <f t="array" ref="AV393">_xlfn.XLOOKUP($A393&amp;$B393,'[5]产值及收款计划（2026）'!$A:$A&amp;'[5]产值及收款计划（2026）'!$B:$B,'[5]产值及收款计划（2026）'!AV:AV)</f>
        <v>#REF!</v>
      </c>
      <c r="AW393" s="235" cm="1">
        <f t="array" ref="AW393">_xlfn.XLOOKUP($A393&amp;$B393,'[5]产值及收款计划（2026）'!$A:$A&amp;'[5]产值及收款计划（2026）'!$B:$B,'[5]产值及收款计划（2026）'!AW:AW)</f>
        <v>0</v>
      </c>
      <c r="AX393" s="235" cm="1">
        <f t="array" ref="AX393">_xlfn.XLOOKUP($A393&amp;$B393,'[5]产值及收款计划（2026）'!$A:$A&amp;'[5]产值及收款计划（2026）'!$B:$B,'[5]产值及收款计划（2026）'!AX:AX)</f>
        <v>0</v>
      </c>
      <c r="AY393" s="235" cm="1">
        <f t="array" ref="AY393">_xlfn.XLOOKUP($A393&amp;$B393,'[5]产值及收款计划（2026）'!$A:$A&amp;'[5]产值及收款计划（2026）'!$B:$B,'[5]产值及收款计划（2026）'!AY:AY)</f>
        <v>253.56</v>
      </c>
      <c r="AZ393" s="235" cm="1">
        <f t="array" ref="AZ393">_xlfn.XLOOKUP($A393&amp;$B393,'[5]产值及收款计划（2026）'!$A:$A&amp;'[5]产值及收款计划（2026）'!$B:$B,'[5]产值及收款计划（2026）'!AZ:AZ)</f>
        <v>211.3</v>
      </c>
      <c r="BA393" s="235" t="e" cm="1">
        <f t="array" ref="BA393">_xlfn.XLOOKUP($A393&amp;$B393,'[5]产值及收款计划（2026）'!$A:$A&amp;'[5]产值及收款计划（2026）'!$B:$B,'[5]产值及收款计划（2026）'!BA:BA)</f>
        <v>#REF!</v>
      </c>
      <c r="BB393" s="235" t="e" cm="1">
        <f t="array" ref="BB393">_xlfn.XLOOKUP($A393&amp;$B393,'[5]产值及收款计划（2026）'!$A:$A&amp;'[5]产值及收款计划（2026）'!$B:$B,'[5]产值及收款计划（2026）'!BB:BB)</f>
        <v>#REF!</v>
      </c>
      <c r="BC393" s="235" t="e" cm="1">
        <f t="array" ref="BC393">_xlfn.XLOOKUP($A393&amp;$B393,'[5]产值及收款计划（2026）'!$A:$A&amp;'[5]产值及收款计划（2026）'!$B:$B,'[5]产值及收款计划（2026）'!BC:BC)</f>
        <v>#REF!</v>
      </c>
      <c r="BD393" s="235" t="e" cm="1">
        <f t="array" ref="BD393">_xlfn.XLOOKUP($A393&amp;$B393,'[5]产值及收款计划（2026）'!$A:$A&amp;'[5]产值及收款计划（2026）'!$B:$B,'[5]产值及收款计划（2026）'!BD:BD)</f>
        <v>#REF!</v>
      </c>
      <c r="BE393" s="235" t="e" cm="1">
        <f t="array" ref="BE393">_xlfn.XLOOKUP($A393&amp;$B393,'[5]产值及收款计划（2026）'!$A:$A&amp;'[5]产值及收款计划（2026）'!$B:$B,'[5]产值及收款计划（2026）'!BE:BE)</f>
        <v>#REF!</v>
      </c>
      <c r="BF393" s="235" t="e" cm="1">
        <f t="array" ref="BF393">_xlfn.XLOOKUP($A393&amp;$B393,'[5]产值及收款计划（2026）'!$A:$A&amp;'[5]产值及收款计划（2026）'!$B:$B,'[5]产值及收款计划（2026）'!BF:BF)</f>
        <v>#REF!</v>
      </c>
      <c r="BG393" s="235" t="e" cm="1">
        <f t="array" ref="BG393">_xlfn.XLOOKUP($A393&amp;$B393,'[5]产值及收款计划（2026）'!$A:$A&amp;'[5]产值及收款计划（2026）'!$B:$B,'[5]产值及收款计划（2026）'!BG:BG)</f>
        <v>#REF!</v>
      </c>
      <c r="BH393" s="235" t="e" cm="1">
        <f t="array" ref="BH393">_xlfn.XLOOKUP($A393&amp;$B393,'[5]产值及收款计划（2026）'!$A:$A&amp;'[5]产值及收款计划（2026）'!$B:$B,'[5]产值及收款计划（2026）'!BH:BH)</f>
        <v>#REF!</v>
      </c>
      <c r="BI393" s="235" t="e" cm="1">
        <f t="array" ref="BI393">_xlfn.XLOOKUP($A393&amp;$B393,'[5]产值及收款计划（2026）'!$A:$A&amp;'[5]产值及收款计划（2026）'!$B:$B,'[5]产值及收款计划（2026）'!BI:BI)</f>
        <v>#REF!</v>
      </c>
      <c r="BJ393" s="235" t="e" cm="1">
        <f t="array" ref="BJ393">_xlfn.XLOOKUP($A393&amp;$B393,'[5]产值及收款计划（2026）'!$A:$A&amp;'[5]产值及收款计划（2026）'!$B:$B,'[5]产值及收款计划（2026）'!BJ:BJ)</f>
        <v>#REF!</v>
      </c>
      <c r="BK393" s="235" t="e" cm="1">
        <f t="array" ref="BK393">_xlfn.XLOOKUP($A393&amp;$B393,'[5]产值及收款计划（2026）'!$A:$A&amp;'[5]产值及收款计划（2026）'!$B:$B,'[5]产值及收款计划（2026）'!BK:BK)</f>
        <v>#REF!</v>
      </c>
      <c r="BL393" s="235" t="e" cm="1">
        <f t="array" ref="BL393">_xlfn.XLOOKUP($A393&amp;$B393,'[5]产值及收款计划（2026）'!$A:$A&amp;'[5]产值及收款计划（2026）'!$B:$B,'[5]产值及收款计划（2026）'!BL:BL)</f>
        <v>#REF!</v>
      </c>
      <c r="BM393" s="235"/>
      <c r="BN393" s="235"/>
      <c r="BO393" s="235"/>
      <c r="BP393" s="235"/>
      <c r="BQ393" s="235" t="e">
        <f>_xlfn.XLOOKUP($C393,应收未收表!$AJ:$AJ,应收未收表!AK:AK)</f>
        <v>#N/A</v>
      </c>
      <c r="BR393" s="235" t="e">
        <f>_xlfn.XLOOKUP($C393,应收未收表!$AJ:$AJ,应收未收表!AL:AL)</f>
        <v>#N/A</v>
      </c>
      <c r="BS393" s="235" t="e">
        <f>_xlfn.XLOOKUP($C393,应收未收表!$AJ:$AJ,应收未收表!AM:AM)</f>
        <v>#N/A</v>
      </c>
      <c r="BT393" s="235" t="e">
        <f>_xlfn.XLOOKUP($C393,应收未收表!$AJ:$AJ,应收未收表!AN:AN)</f>
        <v>#N/A</v>
      </c>
      <c r="BU393" s="234" t="str" cm="1">
        <f t="array" ref="BU393">_xlfn.XLOOKUP($A393&amp;$B393,'[5]产值及收款计划（2026）'!$A:$A&amp;'[5]产值及收款计划（2026）'!$B:$B,'[5]产值及收款计划（2026）'!BQ:BQ)</f>
        <v>上海市地下空间设计研究总院有限公司</v>
      </c>
      <c r="BV393" s="235" t="e" cm="1">
        <f t="array" ref="BV393">_xlfn.XLOOKUP($A393&amp;$B393,'[5]产值及收款计划（2026）'!$A:$A&amp;'[5]产值及收款计划（2026）'!$B:$B,'[5]产值及收款计划（2026）'!BR:BR)</f>
        <v>#REF!</v>
      </c>
      <c r="CE393" s="235" cm="1">
        <f t="array" ref="CE393">_xlfn.XLOOKUP($A393&amp;$B393,'[5]产值及收款计划（2026）'!$A:$A&amp;'[5]产值及收款计划（2026）'!$B:$B,'[5]产值及收款计划（2026）'!CA:CA)</f>
        <v>0</v>
      </c>
      <c r="CF393" s="235" cm="1">
        <f t="array" ref="CF393">_xlfn.XLOOKUP($A393&amp;$B393,'[5]产值及收款计划（2026）'!$A:$A&amp;'[5]产值及收款计划（2026）'!$B:$B,'[5]产值及收款计划（2026）'!CB:CB)</f>
        <v>0</v>
      </c>
      <c r="CG393" s="235" cm="1">
        <f t="array" ref="CG393">_xlfn.XLOOKUP($A393&amp;$B393,'[5]产值及收款计划（2026）'!$A:$A&amp;'[5]产值及收款计划（2026）'!$B:$B,'[5]产值及收款计划（2026）'!CC:CC)</f>
        <v>0</v>
      </c>
      <c r="CH393" s="235" cm="1">
        <f t="array" ref="CH393">_xlfn.XLOOKUP($A393&amp;$B393,'[5]产值及收款计划（2026）'!$A:$A&amp;'[5]产值及收款计划（2026）'!$B:$B,'[5]产值及收款计划（2026）'!CD:CD)</f>
        <v>0</v>
      </c>
      <c r="CI393" s="235" cm="1">
        <f t="array" ref="CI393">_xlfn.XLOOKUP($A393&amp;$B393,'[5]产值及收款计划（2026）'!$A:$A&amp;'[5]产值及收款计划（2026）'!$B:$B,'[5]产值及收款计划（2026）'!CE:CE)</f>
        <v>0</v>
      </c>
      <c r="CJ393" s="235" cm="1">
        <f t="array" ref="CJ393">_xlfn.XLOOKUP($A393&amp;$B393,'[5]产值及收款计划（2026）'!$A:$A&amp;'[5]产值及收款计划（2026）'!$B:$B,'[5]产值及收款计划（2026）'!CF:CF)</f>
        <v>0</v>
      </c>
      <c r="CK393" s="235" cm="1">
        <f t="array" ref="CK393">_xlfn.XLOOKUP($A393&amp;$B393,'[5]产值及收款计划（2026）'!$A:$A&amp;'[5]产值及收款计划（2026）'!$B:$B,'[5]产值及收款计划（2026）'!CG:CG)</f>
        <v>0</v>
      </c>
      <c r="CL393" s="235" cm="1">
        <f t="array" ref="CL393">_xlfn.XLOOKUP($A393&amp;$B393,'[5]产值及收款计划（2026）'!$A:$A&amp;'[5]产值及收款计划（2026）'!$B:$B,'[5]产值及收款计划（2026）'!CH:CH)</f>
        <v>0</v>
      </c>
      <c r="CM393" s="235" cm="1">
        <f t="array" ref="CM393">_xlfn.XLOOKUP($A393&amp;$B393,'[5]产值及收款计划（2026）'!$A:$A&amp;'[5]产值及收款计划（2026）'!$B:$B,'[5]产值及收款计划（2026）'!CI:CI)</f>
        <v>0</v>
      </c>
      <c r="CN393" s="235" cm="1">
        <f t="array" ref="CN393">_xlfn.XLOOKUP($A393&amp;$B393,'[5]产值及收款计划（2026）'!$A:$A&amp;'[5]产值及收款计划（2026）'!$B:$B,'[5]产值及收款计划（2026）'!CJ:CJ)</f>
        <v>0</v>
      </c>
      <c r="CO393" s="235" cm="1">
        <f t="array" ref="CO393">_xlfn.XLOOKUP($A393&amp;$B393,'[5]产值及收款计划（2026）'!$A:$A&amp;'[5]产值及收款计划（2026）'!$B:$B,'[5]产值及收款计划（2026）'!CK:CK)</f>
        <v>0</v>
      </c>
      <c r="CP393" s="235" cm="1">
        <f t="array" ref="CP393">_xlfn.XLOOKUP($A393&amp;$B393,'[5]产值及收款计划（2026）'!$A:$A&amp;'[5]产值及收款计划（2026）'!$B:$B,'[5]产值及收款计划（2026）'!CL:CL)</f>
        <v>0</v>
      </c>
      <c r="DE393" s="235" cm="1">
        <f t="array" ref="DE393">_xlfn.XLOOKUP($A393&amp;$B393,'[5]产值及收款计划（2026）'!$A:$A&amp;'[5]产值及收款计划（2026）'!$B:$B,'[5]产值及收款计划（2026）'!DA:DA)</f>
        <v>0</v>
      </c>
      <c r="DF393" s="235" cm="1">
        <f t="array" ref="DF393">_xlfn.XLOOKUP($A393&amp;$B393,'[5]产值及收款计划（2026）'!$A:$A&amp;'[5]产值及收款计划（2026）'!$B:$B,'[5]产值及收款计划（2026）'!DB:DB)</f>
        <v>0</v>
      </c>
      <c r="DG393" s="235" cm="1">
        <f t="array" ref="DG393">_xlfn.XLOOKUP($A393&amp;$B393,'[5]产值及收款计划（2026）'!$A:$A&amp;'[5]产值及收款计划（2026）'!$B:$B,'[5]产值及收款计划（2026）'!DC:DC)</f>
        <v>0</v>
      </c>
      <c r="DH393" s="235" cm="1">
        <f t="array" ref="DH393">_xlfn.XLOOKUP($A393&amp;$B393,'[5]产值及收款计划（2026）'!$A:$A&amp;'[5]产值及收款计划（2026）'!$B:$B,'[5]产值及收款计划（2026）'!DD:DD)</f>
        <v>0</v>
      </c>
      <c r="DI393" s="235" cm="1">
        <f t="array" ref="DI393">_xlfn.XLOOKUP($A393&amp;$B393,'[5]产值及收款计划（2026）'!$A:$A&amp;'[5]产值及收款计划（2026）'!$B:$B,'[5]产值及收款计划（2026）'!DE:DE)</f>
        <v>0</v>
      </c>
      <c r="DJ393" s="235" cm="1">
        <f t="array" ref="DJ393">_xlfn.XLOOKUP($A393&amp;$B393,'[5]产值及收款计划（2026）'!$A:$A&amp;'[5]产值及收款计划（2026）'!$B:$B,'[5]产值及收款计划（2026）'!DF:DF)</f>
        <v>0</v>
      </c>
      <c r="DK393" s="235" cm="1">
        <f t="array" ref="DK393">_xlfn.XLOOKUP($A393&amp;$B393,'[5]产值及收款计划（2026）'!$A:$A&amp;'[5]产值及收款计划（2026）'!$B:$B,'[5]产值及收款计划（2026）'!DG:DG)</f>
        <v>0</v>
      </c>
      <c r="DL393" s="235" cm="1">
        <f t="array" ref="DL393">_xlfn.XLOOKUP($A393&amp;$B393,'[5]产值及收款计划（2026）'!$A:$A&amp;'[5]产值及收款计划（2026）'!$B:$B,'[5]产值及收款计划（2026）'!DH:DH)</f>
        <v>0</v>
      </c>
      <c r="DM393" s="235" cm="1">
        <f t="array" ref="DM393">_xlfn.XLOOKUP($A393&amp;$B393,'[5]产值及收款计划（2026）'!$A:$A&amp;'[5]产值及收款计划（2026）'!$B:$B,'[5]产值及收款计划（2026）'!DI:DI)</f>
        <v>0</v>
      </c>
      <c r="DN393" s="235" cm="1">
        <f t="array" ref="DN393">_xlfn.XLOOKUP($A393&amp;$B393,'[5]产值及收款计划（2026）'!$A:$A&amp;'[5]产值及收款计划（2026）'!$B:$B,'[5]产值及收款计划（2026）'!DJ:DJ)</f>
        <v>0</v>
      </c>
      <c r="DO393" s="235" cm="1">
        <f t="array" ref="DO393">_xlfn.XLOOKUP($A393&amp;$B393,'[5]产值及收款计划（2026）'!$A:$A&amp;'[5]产值及收款计划（2026）'!$B:$B,'[5]产值及收款计划（2026）'!DK:DK)</f>
        <v>0</v>
      </c>
      <c r="DP393" s="235" cm="1">
        <f t="array" ref="DP393">_xlfn.XLOOKUP($A393&amp;$B393,'[5]产值及收款计划（2026）'!$A:$A&amp;'[5]产值及收款计划（2026）'!$B:$B,'[5]产值及收款计划（2026）'!DL:DL)</f>
        <v>0</v>
      </c>
      <c r="DQ393" s="243"/>
      <c r="DR393" s="229"/>
    </row>
    <row r="394" ht="20.25" spans="1:122">
      <c r="A394" s="233">
        <f t="shared" si="24"/>
        <v>29</v>
      </c>
      <c r="B394" s="233" t="s">
        <v>29</v>
      </c>
      <c r="C394" s="234" t="str" cm="1">
        <f t="array" ref="C394">_xlfn.XLOOKUP($A394&amp;$B394,'[5]产值及收款计划（2026）'!$A:$A&amp;'[5]产值及收款计划（2026）'!$B:$B,'[5]产值及收款计划（2026）'!C:C)</f>
        <v>SJHT2019121200103</v>
      </c>
      <c r="D394" s="234" t="str" cm="1">
        <f t="array" ref="D394">_xlfn.XLOOKUP($A394&amp;$B394,'[5]产值及收款计划（2026）'!$A:$A&amp;'[5]产值及收款计划（2026）'!$B:$B,'[5]产值及收款计划（2026）'!D:D)</f>
        <v>春风隧道盾构安全监控项目采购合同</v>
      </c>
      <c r="E394" s="235" cm="1">
        <f t="array" ref="E394">_xlfn.XLOOKUP($A394&amp;$B394,'[5]产值及收款计划（2026）'!$A:$A&amp;'[5]产值及收款计划（2026）'!$B:$B,'[5]产值及收款计划（2026）'!E:E)</f>
        <v>258</v>
      </c>
      <c r="F394" s="235" cm="1">
        <f t="array" ref="F394">_xlfn.XLOOKUP($A394&amp;$B394,'[5]产值及收款计划（2026）'!$A:$A&amp;'[5]产值及收款计划（2026）'!$B:$B,'[5]产值及收款计划（2026）'!F:F)</f>
        <v>228</v>
      </c>
      <c r="G394" s="235" cm="1">
        <f t="array" ref="G394">_xlfn.XLOOKUP($A394&amp;$B394,'[5]产值及收款计划（2026）'!$A:$A&amp;'[5]产值及收款计划（2026）'!$B:$B,'[5]产值及收款计划（2026）'!G:G)</f>
        <v>117.56</v>
      </c>
      <c r="H394" s="235" cm="1">
        <f t="array" ref="H394">_xlfn.XLOOKUP($A394&amp;$B394,'[5]产值及收款计划（2026）'!$A:$A&amp;'[5]产值及收款计划（2026）'!$B:$B,'[5]产值及收款计划（2026）'!H:H)</f>
        <v>13</v>
      </c>
      <c r="I394" s="236" cm="1">
        <f t="array" ref="I394">_xlfn.XLOOKUP($A394&amp;$B394,'[5]产值及收款计划（2026）'!$A:$A&amp;'[5]产值及收款计划（2026）'!$B:$B,'[5]产值及收款计划（2026）'!I:I)</f>
        <v>0.0570175438596491</v>
      </c>
      <c r="J394" s="235" cm="1">
        <f t="array" ref="J394">_xlfn.XLOOKUP($A394&amp;$B394,'[5]产值及收款计划（2026）'!$A:$A&amp;'[5]产值及收款计划（2026）'!$B:$B,'[5]产值及收款计划（2026）'!J:J)</f>
        <v>0.06</v>
      </c>
      <c r="K394" s="235" t="e" cm="1">
        <f t="array" ref="K394">_xlfn.XLOOKUP($A394&amp;$B394,'[5]产值及收款计划（2026）'!$A:$A&amp;'[5]产值及收款计划（2026）'!$B:$B,'[5]产值及收款计划（2026）'!K:K)</f>
        <v>#REF!</v>
      </c>
      <c r="L394" s="235" t="e" cm="1">
        <f t="array" ref="L394">_xlfn.XLOOKUP($A394&amp;$B394,'[5]产值及收款计划（2026）'!$A:$A&amp;'[5]产值及收款计划（2026）'!$B:$B,'[5]产值及收款计划（2026）'!L:L)</f>
        <v>#REF!</v>
      </c>
      <c r="M394" s="235" t="str" cm="1">
        <f t="array" ref="M394">_xlfn.XLOOKUP($A394&amp;$B394,'[5]产值及收款计划（2026）'!$A:$A&amp;'[5]产值及收款计划（2026）'!$B:$B,'[5]产值及收款计划（2026）'!M:M)</f>
        <v>主导</v>
      </c>
      <c r="N394" s="235" t="str" cm="1">
        <f t="array" ref="N394">_xlfn.XLOOKUP($A394&amp;$B394,'[5]产值及收款计划（2026）'!$A:$A&amp;'[5]产值及收款计划（2026）'!$B:$B,'[5]产值及收款计划（2026）'!N:N)</f>
        <v>许清亮团队</v>
      </c>
      <c r="O394" s="235" t="str" cm="1">
        <f t="array" ref="O394">_xlfn.XLOOKUP($A394&amp;$B394,'[5]产值及收款计划（2026）'!$A:$A&amp;'[5]产值及收款计划（2026）'!$B:$B,'[5]产值及收款计划（2026）'!O:O)</f>
        <v>杜江</v>
      </c>
      <c r="P394" s="234" t="str" cm="1">
        <f t="array" ref="P394">_xlfn.XLOOKUP($A394&amp;$B394,'[5]产值及收款计划（2026）'!$A:$A&amp;'[5]产值及收款计划（2026）'!$B:$B,'[5]产值及收款计划（2026）'!P:P)</f>
        <v>在建</v>
      </c>
      <c r="Q394" s="235" t="e" cm="1">
        <f t="array" ref="Q394">_xlfn.XLOOKUP($A394&amp;$B394,'[5]产值及收款计划（2026）'!$A:$A&amp;'[5]产值及收款计划（2026）'!$B:$B,'[5]产值及收款计划（2026）'!Q:Q)</f>
        <v>#REF!</v>
      </c>
      <c r="R394" s="235" t="e" cm="1">
        <f t="array" ref="R394">_xlfn.XLOOKUP($A394&amp;$B394,'[5]产值及收款计划（2026）'!$A:$A&amp;'[5]产值及收款计划（2026）'!$B:$B,'[5]产值及收款计划（2026）'!R:R)</f>
        <v>#REF!</v>
      </c>
      <c r="S394" s="235" t="e" cm="1">
        <f t="array" ref="S394">_xlfn.XLOOKUP($A394&amp;$B394,'[5]产值及收款计划（2026）'!$A:$A&amp;'[5]产值及收款计划（2026）'!$B:$B,'[5]产值及收款计划（2026）'!S:S)</f>
        <v>#REF!</v>
      </c>
      <c r="T394" s="235" cm="1">
        <f t="array" ref="T394">_xlfn.XLOOKUP($A394&amp;$B394,'[5]产值及收款计划（2026）'!$A:$A&amp;'[5]产值及收款计划（2026）'!$B:$B,'[5]产值及收款计划（2026）'!T:T)</f>
        <v>208.41</v>
      </c>
      <c r="U394" s="235" cm="1">
        <f t="array" ref="U394">_xlfn.XLOOKUP($A394&amp;$B394,'[5]产值及收款计划（2026）'!$A:$A&amp;'[5]产值及收款计划（2026）'!$B:$B,'[5]产值及收款计划（2026）'!U:U)</f>
        <v>0</v>
      </c>
      <c r="V394" s="235" cm="1">
        <f t="array" ref="V394">_xlfn.XLOOKUP($A394&amp;$B394,'[5]产值及收款计划（2026）'!$A:$A&amp;'[5]产值及收款计划（2026）'!$B:$B,'[5]产值及收款计划（2026）'!V:V)</f>
        <v>49.59</v>
      </c>
      <c r="W394" s="235" t="e" cm="1">
        <f t="array" ref="W394">_xlfn.XLOOKUP($A394&amp;$B394,'[5]产值及收款计划（2026）'!$A:$A&amp;'[5]产值及收款计划（2026）'!$B:$B,'[5]产值及收款计划（2026）'!W:W)</f>
        <v>#REF!</v>
      </c>
      <c r="X394" s="235" t="e" cm="1">
        <f t="array" ref="X394">_xlfn.XLOOKUP($A394&amp;$B394,'[5]产值及收款计划（2026）'!$A:$A&amp;'[5]产值及收款计划（2026）'!$B:$B,'[5]产值及收款计划（2026）'!X:X)</f>
        <v>#REF!</v>
      </c>
      <c r="Y394" s="235" t="e" cm="1">
        <f t="array" ref="Y394">_xlfn.XLOOKUP($A394&amp;$B394,'[5]产值及收款计划（2026）'!$A:$A&amp;'[5]产值及收款计划（2026）'!$B:$B,'[5]产值及收款计划（2026）'!Y:Y)</f>
        <v>#REF!</v>
      </c>
      <c r="Z394" s="235" t="e" cm="1">
        <f t="array" ref="Z394">_xlfn.XLOOKUP($A394&amp;$B394,'[5]产值及收款计划（2026）'!$A:$A&amp;'[5]产值及收款计划（2026）'!$B:$B,'[5]产值及收款计划（2026）'!Z:Z)</f>
        <v>#REF!</v>
      </c>
      <c r="AA394" s="235" t="e" cm="1">
        <f t="array" ref="AA394">_xlfn.XLOOKUP($A394&amp;$B394,'[5]产值及收款计划（2026）'!$A:$A&amp;'[5]产值及收款计划（2026）'!$B:$B,'[5]产值及收款计划（2026）'!AA:AA)</f>
        <v>#REF!</v>
      </c>
      <c r="AB394" s="235" t="e" cm="1">
        <f t="array" ref="AB394">_xlfn.XLOOKUP($A394&amp;$B394,'[5]产值及收款计划（2026）'!$A:$A&amp;'[5]产值及收款计划（2026）'!$B:$B,'[5]产值及收款计划（2026）'!AB:AB)</f>
        <v>#REF!</v>
      </c>
      <c r="AC394" s="235" t="e" cm="1">
        <f t="array" ref="AC394">_xlfn.XLOOKUP($A394&amp;$B394,'[5]产值及收款计划（2026）'!$A:$A&amp;'[5]产值及收款计划（2026）'!$B:$B,'[5]产值及收款计划（2026）'!AC:AC)</f>
        <v>#REF!</v>
      </c>
      <c r="AD394" s="235" t="e" cm="1">
        <f t="array" ref="AD394">_xlfn.XLOOKUP($A394&amp;$B394,'[5]产值及收款计划（2026）'!$A:$A&amp;'[5]产值及收款计划（2026）'!$B:$B,'[5]产值及收款计划（2026）'!AD:AD)</f>
        <v>#REF!</v>
      </c>
      <c r="AE394" s="235" t="e" cm="1">
        <f t="array" ref="AE394">_xlfn.XLOOKUP($A394&amp;$B394,'[5]产值及收款计划（2026）'!$A:$A&amp;'[5]产值及收款计划（2026）'!$B:$B,'[5]产值及收款计划（2026）'!AE:AE)</f>
        <v>#REF!</v>
      </c>
      <c r="AF394" s="235" t="e" cm="1">
        <f t="array" ref="AF394">_xlfn.XLOOKUP($A394&amp;$B394,'[5]产值及收款计划（2026）'!$A:$A&amp;'[5]产值及收款计划（2026）'!$B:$B,'[5]产值及收款计划（2026）'!AF:AF)</f>
        <v>#REF!</v>
      </c>
      <c r="AG394" s="235" t="e" cm="1">
        <f t="array" ref="AG394">_xlfn.XLOOKUP($A394&amp;$B394,'[5]产值及收款计划（2026）'!$A:$A&amp;'[5]产值及收款计划（2026）'!$B:$B,'[5]产值及收款计划（2026）'!AG:AG)</f>
        <v>#REF!</v>
      </c>
      <c r="AH394" s="235" t="e" cm="1">
        <f t="array" ref="AH394">_xlfn.XLOOKUP($A394&amp;$B394,'[5]产值及收款计划（2026）'!$A:$A&amp;'[5]产值及收款计划（2026）'!$B:$B,'[5]产值及收款计划（2026）'!AH:AH)</f>
        <v>#REF!</v>
      </c>
      <c r="AI394" s="235" t="e" cm="1">
        <f t="array" ref="AI394">_xlfn.XLOOKUP($A394&amp;$B394,'[5]产值及收款计划（2026）'!$A:$A&amp;'[5]产值及收款计划（2026）'!$B:$B,'[5]产值及收款计划（2026）'!AI:AI)</f>
        <v>#REF!</v>
      </c>
      <c r="AJ394" s="235" t="e" cm="1">
        <f t="array" ref="AJ394">_xlfn.XLOOKUP($A394&amp;$B394,'[5]产值及收款计划（2026）'!$A:$A&amp;'[5]产值及收款计划（2026）'!$B:$B,'[5]产值及收款计划（2026）'!AJ:AJ)</f>
        <v>#REF!</v>
      </c>
      <c r="AK394" s="235" t="e" cm="1">
        <f t="array" ref="AK394">_xlfn.XLOOKUP($A394&amp;$B394,'[5]产值及收款计划（2026）'!$A:$A&amp;'[5]产值及收款计划（2026）'!$B:$B,'[5]产值及收款计划（2026）'!AK:AK)</f>
        <v>#REF!</v>
      </c>
      <c r="AL394" s="235" t="e" cm="1">
        <f t="array" ref="AL394">_xlfn.XLOOKUP($A394&amp;$B394,'[5]产值及收款计划（2026）'!$A:$A&amp;'[5]产值及收款计划（2026）'!$B:$B,'[5]产值及收款计划（2026）'!AL:AL)</f>
        <v>#REF!</v>
      </c>
      <c r="AM394" s="242" t="e" cm="1">
        <f t="array" ref="AM394">_xlfn.LET(_xlpm.勾选月份状态数组,TRANSPOSE('PPT(12-15页）-TOP10'!$A$3:$A$14),_xlpm.选择数据区,IF('PPT(12-15页）-TOP10'!$E$3="收款",$BA394:$BL394,$AA394:$AL394),SUM(_xlfn._xlws.FILTER(_xlpm.选择数据区,_xlpm.勾选月份状态数组,"")))</f>
        <v>#REF!</v>
      </c>
      <c r="AN394" s="235" t="e">
        <f>_xlfn.XLOOKUP($C394,应收未收表!$T:$T,应收未收表!AA:AA)</f>
        <v>#N/A</v>
      </c>
      <c r="AO394" s="235" t="e">
        <f>_xlfn.XLOOKUP($C394,应收未收表!$T:$T,应收未收表!AB:AB)</f>
        <v>#N/A</v>
      </c>
      <c r="AP394" s="235" t="e">
        <f>_xlfn.XLOOKUP($C394,应收未收表!$T:$T,应收未收表!AC:AC)</f>
        <v>#N/A</v>
      </c>
      <c r="AQ394" s="235" t="e">
        <f>_xlfn.XLOOKUP($C394,应收未收表!$T:$T,应收未收表!AE:AE)</f>
        <v>#N/A</v>
      </c>
      <c r="AR394" s="235" t="e">
        <f>_xlfn.XLOOKUP($C394,应收未收表!$T:$T,应收未收表!AF:AF)</f>
        <v>#N/A</v>
      </c>
      <c r="AS394" s="235" t="e" cm="1">
        <f t="array" ref="AS394">_xlfn.XLOOKUP($A394&amp;$B394,'[5]产值及收款计划（2026）'!$A:$A&amp;'[5]产值及收款计划（2026）'!$B:$B,'[5]产值及收款计划（2026）'!AS:AS)</f>
        <v>#REF!</v>
      </c>
      <c r="AT394" s="235" t="e" cm="1">
        <f t="array" ref="AT394">_xlfn.XLOOKUP($A394&amp;$B394,'[5]产值及收款计划（2026）'!$A:$A&amp;'[5]产值及收款计划（2026）'!$B:$B,'[5]产值及收款计划（2026）'!AT:AT)</f>
        <v>#REF!</v>
      </c>
      <c r="AU394" s="235" t="e" cm="1">
        <f t="array" ref="AU394">_xlfn.XLOOKUP($A394&amp;$B394,'[5]产值及收款计划（2026）'!$A:$A&amp;'[5]产值及收款计划（2026）'!$B:$B,'[5]产值及收款计划（2026）'!AU:AU)</f>
        <v>#REF!</v>
      </c>
      <c r="AV394" s="235" t="e" cm="1">
        <f t="array" ref="AV394">_xlfn.XLOOKUP($A394&amp;$B394,'[5]产值及收款计划（2026）'!$A:$A&amp;'[5]产值及收款计划（2026）'!$B:$B,'[5]产值及收款计划（2026）'!AV:AV)</f>
        <v>#REF!</v>
      </c>
      <c r="AW394" s="235" cm="1">
        <f t="array" ref="AW394">_xlfn.XLOOKUP($A394&amp;$B394,'[5]产值及收款计划（2026）'!$A:$A&amp;'[5]产值及收款计划（2026）'!$B:$B,'[5]产值及收款计划（2026）'!AW:AW)</f>
        <v>180.6</v>
      </c>
      <c r="AX394" s="235" cm="1">
        <f t="array" ref="AX394">_xlfn.XLOOKUP($A394&amp;$B394,'[5]产值及收款计划（2026）'!$A:$A&amp;'[5]产值及收款计划（2026）'!$B:$B,'[5]产值及收款计划（2026）'!AX:AX)</f>
        <v>0</v>
      </c>
      <c r="AY394" s="235" cm="1">
        <f t="array" ref="AY394">_xlfn.XLOOKUP($A394&amp;$B394,'[5]产值及收款计划（2026）'!$A:$A&amp;'[5]产值及收款计划（2026）'!$B:$B,'[5]产值及收款计划（2026）'!AY:AY)</f>
        <v>77.4</v>
      </c>
      <c r="AZ394" s="235" cm="1">
        <f t="array" ref="AZ394">_xlfn.XLOOKUP($A394&amp;$B394,'[5]产值及收款计划（2026）'!$A:$A&amp;'[5]产值及收款计划（2026）'!$B:$B,'[5]产值及收款计划（2026）'!AZ:AZ)</f>
        <v>27.81</v>
      </c>
      <c r="BA394" s="235" t="e" cm="1">
        <f t="array" ref="BA394">_xlfn.XLOOKUP($A394&amp;$B394,'[5]产值及收款计划（2026）'!$A:$A&amp;'[5]产值及收款计划（2026）'!$B:$B,'[5]产值及收款计划（2026）'!BA:BA)</f>
        <v>#REF!</v>
      </c>
      <c r="BB394" s="235" t="e" cm="1">
        <f t="array" ref="BB394">_xlfn.XLOOKUP($A394&amp;$B394,'[5]产值及收款计划（2026）'!$A:$A&amp;'[5]产值及收款计划（2026）'!$B:$B,'[5]产值及收款计划（2026）'!BB:BB)</f>
        <v>#REF!</v>
      </c>
      <c r="BC394" s="235" t="e" cm="1">
        <f t="array" ref="BC394">_xlfn.XLOOKUP($A394&amp;$B394,'[5]产值及收款计划（2026）'!$A:$A&amp;'[5]产值及收款计划（2026）'!$B:$B,'[5]产值及收款计划（2026）'!BC:BC)</f>
        <v>#REF!</v>
      </c>
      <c r="BD394" s="235" t="e" cm="1">
        <f t="array" ref="BD394">_xlfn.XLOOKUP($A394&amp;$B394,'[5]产值及收款计划（2026）'!$A:$A&amp;'[5]产值及收款计划（2026）'!$B:$B,'[5]产值及收款计划（2026）'!BD:BD)</f>
        <v>#REF!</v>
      </c>
      <c r="BE394" s="235" t="e" cm="1">
        <f t="array" ref="BE394">_xlfn.XLOOKUP($A394&amp;$B394,'[5]产值及收款计划（2026）'!$A:$A&amp;'[5]产值及收款计划（2026）'!$B:$B,'[5]产值及收款计划（2026）'!BE:BE)</f>
        <v>#REF!</v>
      </c>
      <c r="BF394" s="235" t="e" cm="1">
        <f t="array" ref="BF394">_xlfn.XLOOKUP($A394&amp;$B394,'[5]产值及收款计划（2026）'!$A:$A&amp;'[5]产值及收款计划（2026）'!$B:$B,'[5]产值及收款计划（2026）'!BF:BF)</f>
        <v>#REF!</v>
      </c>
      <c r="BG394" s="235" t="e" cm="1">
        <f t="array" ref="BG394">_xlfn.XLOOKUP($A394&amp;$B394,'[5]产值及收款计划（2026）'!$A:$A&amp;'[5]产值及收款计划（2026）'!$B:$B,'[5]产值及收款计划（2026）'!BG:BG)</f>
        <v>#REF!</v>
      </c>
      <c r="BH394" s="235" t="e" cm="1">
        <f t="array" ref="BH394">_xlfn.XLOOKUP($A394&amp;$B394,'[5]产值及收款计划（2026）'!$A:$A&amp;'[5]产值及收款计划（2026）'!$B:$B,'[5]产值及收款计划（2026）'!BH:BH)</f>
        <v>#REF!</v>
      </c>
      <c r="BI394" s="235" t="e" cm="1">
        <f t="array" ref="BI394">_xlfn.XLOOKUP($A394&amp;$B394,'[5]产值及收款计划（2026）'!$A:$A&amp;'[5]产值及收款计划（2026）'!$B:$B,'[5]产值及收款计划（2026）'!BI:BI)</f>
        <v>#REF!</v>
      </c>
      <c r="BJ394" s="235" t="e" cm="1">
        <f t="array" ref="BJ394">_xlfn.XLOOKUP($A394&amp;$B394,'[5]产值及收款计划（2026）'!$A:$A&amp;'[5]产值及收款计划（2026）'!$B:$B,'[5]产值及收款计划（2026）'!BJ:BJ)</f>
        <v>#REF!</v>
      </c>
      <c r="BK394" s="235" t="e" cm="1">
        <f t="array" ref="BK394">_xlfn.XLOOKUP($A394&amp;$B394,'[5]产值及收款计划（2026）'!$A:$A&amp;'[5]产值及收款计划（2026）'!$B:$B,'[5]产值及收款计划（2026）'!BK:BK)</f>
        <v>#REF!</v>
      </c>
      <c r="BL394" s="235" t="e" cm="1">
        <f t="array" ref="BL394">_xlfn.XLOOKUP($A394&amp;$B394,'[5]产值及收款计划（2026）'!$A:$A&amp;'[5]产值及收款计划（2026）'!$B:$B,'[5]产值及收款计划（2026）'!BL:BL)</f>
        <v>#REF!</v>
      </c>
      <c r="BM394" s="235"/>
      <c r="BN394" s="235"/>
      <c r="BO394" s="235"/>
      <c r="BP394" s="235"/>
      <c r="BQ394" s="235" t="e">
        <f>_xlfn.XLOOKUP($C394,应收未收表!$AJ:$AJ,应收未收表!AK:AK)</f>
        <v>#N/A</v>
      </c>
      <c r="BR394" s="235" t="e">
        <f>_xlfn.XLOOKUP($C394,应收未收表!$AJ:$AJ,应收未收表!AL:AL)</f>
        <v>#N/A</v>
      </c>
      <c r="BS394" s="235" t="e">
        <f>_xlfn.XLOOKUP($C394,应收未收表!$AJ:$AJ,应收未收表!AM:AM)</f>
        <v>#N/A</v>
      </c>
      <c r="BT394" s="235" t="e">
        <f>_xlfn.XLOOKUP($C394,应收未收表!$AJ:$AJ,应收未收表!AN:AN)</f>
        <v>#N/A</v>
      </c>
      <c r="BU394" s="234" t="str" cm="1">
        <f t="array" ref="BU394">_xlfn.XLOOKUP($A394&amp;$B394,'[5]产值及收款计划（2026）'!$A:$A&amp;'[5]产值及收款计划（2026）'!$B:$B,'[5]产值及收款计划（2026）'!BQ:BQ)</f>
        <v>深圳市城市公共安全技术研究院有限公司</v>
      </c>
      <c r="BV394" s="235" t="e" cm="1">
        <f t="array" ref="BV394">_xlfn.XLOOKUP($A394&amp;$B394,'[5]产值及收款计划（2026）'!$A:$A&amp;'[5]产值及收款计划（2026）'!$B:$B,'[5]产值及收款计划（2026）'!BR:BR)</f>
        <v>#REF!</v>
      </c>
      <c r="CE394" s="235" cm="1">
        <f t="array" ref="CE394">_xlfn.XLOOKUP($A394&amp;$B394,'[5]产值及收款计划（2026）'!$A:$A&amp;'[5]产值及收款计划（2026）'!$B:$B,'[5]产值及收款计划（2026）'!CA:CA)</f>
        <v>0</v>
      </c>
      <c r="CF394" s="235" cm="1">
        <f t="array" ref="CF394">_xlfn.XLOOKUP($A394&amp;$B394,'[5]产值及收款计划（2026）'!$A:$A&amp;'[5]产值及收款计划（2026）'!$B:$B,'[5]产值及收款计划（2026）'!CB:CB)</f>
        <v>0</v>
      </c>
      <c r="CG394" s="235" cm="1">
        <f t="array" ref="CG394">_xlfn.XLOOKUP($A394&amp;$B394,'[5]产值及收款计划（2026）'!$A:$A&amp;'[5]产值及收款计划（2026）'!$B:$B,'[5]产值及收款计划（2026）'!CC:CC)</f>
        <v>0</v>
      </c>
      <c r="CH394" s="235" cm="1">
        <f t="array" ref="CH394">_xlfn.XLOOKUP($A394&amp;$B394,'[5]产值及收款计划（2026）'!$A:$A&amp;'[5]产值及收款计划（2026）'!$B:$B,'[5]产值及收款计划（2026）'!CD:CD)</f>
        <v>0</v>
      </c>
      <c r="CI394" s="235" cm="1">
        <f t="array" ref="CI394">_xlfn.XLOOKUP($A394&amp;$B394,'[5]产值及收款计划（2026）'!$A:$A&amp;'[5]产值及收款计划（2026）'!$B:$B,'[5]产值及收款计划（2026）'!CE:CE)</f>
        <v>0</v>
      </c>
      <c r="CJ394" s="235" cm="1">
        <f t="array" ref="CJ394">_xlfn.XLOOKUP($A394&amp;$B394,'[5]产值及收款计划（2026）'!$A:$A&amp;'[5]产值及收款计划（2026）'!$B:$B,'[5]产值及收款计划（2026）'!CF:CF)</f>
        <v>0</v>
      </c>
      <c r="CK394" s="235" cm="1">
        <f t="array" ref="CK394">_xlfn.XLOOKUP($A394&amp;$B394,'[5]产值及收款计划（2026）'!$A:$A&amp;'[5]产值及收款计划（2026）'!$B:$B,'[5]产值及收款计划（2026）'!CG:CG)</f>
        <v>0</v>
      </c>
      <c r="CL394" s="235" cm="1">
        <f t="array" ref="CL394">_xlfn.XLOOKUP($A394&amp;$B394,'[5]产值及收款计划（2026）'!$A:$A&amp;'[5]产值及收款计划（2026）'!$B:$B,'[5]产值及收款计划（2026）'!CH:CH)</f>
        <v>0</v>
      </c>
      <c r="CM394" s="235" cm="1">
        <f t="array" ref="CM394">_xlfn.XLOOKUP($A394&amp;$B394,'[5]产值及收款计划（2026）'!$A:$A&amp;'[5]产值及收款计划（2026）'!$B:$B,'[5]产值及收款计划（2026）'!CI:CI)</f>
        <v>0</v>
      </c>
      <c r="CN394" s="235" cm="1">
        <f t="array" ref="CN394">_xlfn.XLOOKUP($A394&amp;$B394,'[5]产值及收款计划（2026）'!$A:$A&amp;'[5]产值及收款计划（2026）'!$B:$B,'[5]产值及收款计划（2026）'!CJ:CJ)</f>
        <v>0</v>
      </c>
      <c r="CO394" s="235" cm="1">
        <f t="array" ref="CO394">_xlfn.XLOOKUP($A394&amp;$B394,'[5]产值及收款计划（2026）'!$A:$A&amp;'[5]产值及收款计划（2026）'!$B:$B,'[5]产值及收款计划（2026）'!CK:CK)</f>
        <v>0</v>
      </c>
      <c r="CP394" s="235" cm="1">
        <f t="array" ref="CP394">_xlfn.XLOOKUP($A394&amp;$B394,'[5]产值及收款计划（2026）'!$A:$A&amp;'[5]产值及收款计划（2026）'!$B:$B,'[5]产值及收款计划（2026）'!CL:CL)</f>
        <v>0</v>
      </c>
      <c r="DE394" s="235" cm="1">
        <f t="array" ref="DE394">_xlfn.XLOOKUP($A394&amp;$B394,'[5]产值及收款计划（2026）'!$A:$A&amp;'[5]产值及收款计划（2026）'!$B:$B,'[5]产值及收款计划（2026）'!DA:DA)</f>
        <v>0</v>
      </c>
      <c r="DF394" s="235" cm="1">
        <f t="array" ref="DF394">_xlfn.XLOOKUP($A394&amp;$B394,'[5]产值及收款计划（2026）'!$A:$A&amp;'[5]产值及收款计划（2026）'!$B:$B,'[5]产值及收款计划（2026）'!DB:DB)</f>
        <v>0</v>
      </c>
      <c r="DG394" s="235" cm="1">
        <f t="array" ref="DG394">_xlfn.XLOOKUP($A394&amp;$B394,'[5]产值及收款计划（2026）'!$A:$A&amp;'[5]产值及收款计划（2026）'!$B:$B,'[5]产值及收款计划（2026）'!DC:DC)</f>
        <v>0</v>
      </c>
      <c r="DH394" s="235" cm="1">
        <f t="array" ref="DH394">_xlfn.XLOOKUP($A394&amp;$B394,'[5]产值及收款计划（2026）'!$A:$A&amp;'[5]产值及收款计划（2026）'!$B:$B,'[5]产值及收款计划（2026）'!DD:DD)</f>
        <v>0</v>
      </c>
      <c r="DI394" s="235" cm="1">
        <f t="array" ref="DI394">_xlfn.XLOOKUP($A394&amp;$B394,'[5]产值及收款计划（2026）'!$A:$A&amp;'[5]产值及收款计划（2026）'!$B:$B,'[5]产值及收款计划（2026）'!DE:DE)</f>
        <v>0</v>
      </c>
      <c r="DJ394" s="235" cm="1">
        <f t="array" ref="DJ394">_xlfn.XLOOKUP($A394&amp;$B394,'[5]产值及收款计划（2026）'!$A:$A&amp;'[5]产值及收款计划（2026）'!$B:$B,'[5]产值及收款计划（2026）'!DF:DF)</f>
        <v>0</v>
      </c>
      <c r="DK394" s="235" cm="1">
        <f t="array" ref="DK394">_xlfn.XLOOKUP($A394&amp;$B394,'[5]产值及收款计划（2026）'!$A:$A&amp;'[5]产值及收款计划（2026）'!$B:$B,'[5]产值及收款计划（2026）'!DG:DG)</f>
        <v>0</v>
      </c>
      <c r="DL394" s="235" cm="1">
        <f t="array" ref="DL394">_xlfn.XLOOKUP($A394&amp;$B394,'[5]产值及收款计划（2026）'!$A:$A&amp;'[5]产值及收款计划（2026）'!$B:$B,'[5]产值及收款计划（2026）'!DH:DH)</f>
        <v>0</v>
      </c>
      <c r="DM394" s="235" cm="1">
        <f t="array" ref="DM394">_xlfn.XLOOKUP($A394&amp;$B394,'[5]产值及收款计划（2026）'!$A:$A&amp;'[5]产值及收款计划（2026）'!$B:$B,'[5]产值及收款计划（2026）'!DI:DI)</f>
        <v>0</v>
      </c>
      <c r="DN394" s="235" cm="1">
        <f t="array" ref="DN394">_xlfn.XLOOKUP($A394&amp;$B394,'[5]产值及收款计划（2026）'!$A:$A&amp;'[5]产值及收款计划（2026）'!$B:$B,'[5]产值及收款计划（2026）'!DJ:DJ)</f>
        <v>0</v>
      </c>
      <c r="DO394" s="235" cm="1">
        <f t="array" ref="DO394">_xlfn.XLOOKUP($A394&amp;$B394,'[5]产值及收款计划（2026）'!$A:$A&amp;'[5]产值及收款计划（2026）'!$B:$B,'[5]产值及收款计划（2026）'!DK:DK)</f>
        <v>0</v>
      </c>
      <c r="DP394" s="235" cm="1">
        <f t="array" ref="DP394">_xlfn.XLOOKUP($A394&amp;$B394,'[5]产值及收款计划（2026）'!$A:$A&amp;'[5]产值及收款计划（2026）'!$B:$B,'[5]产值及收款计划（2026）'!DL:DL)</f>
        <v>0</v>
      </c>
      <c r="DQ394" s="243"/>
      <c r="DR394" s="229"/>
    </row>
    <row r="395" ht="60.75" spans="1:122">
      <c r="A395" s="233">
        <f t="shared" si="24"/>
        <v>30</v>
      </c>
      <c r="B395" s="233" t="s">
        <v>29</v>
      </c>
      <c r="C395" s="234" t="str" cm="1">
        <f t="array" ref="C395">_xlfn.XLOOKUP($A395&amp;$B395,'[5]产值及收款计划（2026）'!$A:$A&amp;'[5]产值及收款计划（2026）'!$B:$B,'[5]产值及收款计划（2026）'!C:C)</f>
        <v>SJHT2019121900152</v>
      </c>
      <c r="D395" s="234" t="str" cm="1">
        <f t="array" ref="D395">_xlfn.XLOOKUP($A395&amp;$B395,'[5]产值及收款计划（2026）'!$A:$A&amp;'[5]产值及收款计划（2026）'!$B:$B,'[5]产值及收款计划（2026）'!D:D)</f>
        <v>地下院平移-市公安局刑事科学技术中心项目BIM咨询服务合同</v>
      </c>
      <c r="E395" s="235" cm="1">
        <f t="array" ref="E395">_xlfn.XLOOKUP($A395&amp;$B395,'[5]产值及收款计划（2026）'!$A:$A&amp;'[5]产值及收款计划（2026）'!$B:$B,'[5]产值及收款计划（2026）'!E:E)</f>
        <v>128.99</v>
      </c>
      <c r="F395" s="235" cm="1">
        <f t="array" ref="F395">_xlfn.XLOOKUP($A395&amp;$B395,'[5]产值及收款计划（2026）'!$A:$A&amp;'[5]产值及收款计划（2026）'!$B:$B,'[5]产值及收款计划（2026）'!F:F)</f>
        <v>128.99</v>
      </c>
      <c r="G395" s="235" cm="1">
        <f t="array" ref="G395">_xlfn.XLOOKUP($A395&amp;$B395,'[5]产值及收款计划（2026）'!$A:$A&amp;'[5]产值及收款计划（2026）'!$B:$B,'[5]产值及收款计划（2026）'!G:G)</f>
        <v>128.99</v>
      </c>
      <c r="H395" s="235" cm="1">
        <f t="array" ref="H395">_xlfn.XLOOKUP($A395&amp;$B395,'[5]产值及收款计划（2026）'!$A:$A&amp;'[5]产值及收款计划（2026）'!$B:$B,'[5]产值及收款计划（2026）'!H:H)</f>
        <v>128.99</v>
      </c>
      <c r="I395" s="236" cm="1">
        <f t="array" ref="I395">_xlfn.XLOOKUP($A395&amp;$B395,'[5]产值及收款计划（2026）'!$A:$A&amp;'[5]产值及收款计划（2026）'!$B:$B,'[5]产值及收款计划（2026）'!I:I)</f>
        <v>1</v>
      </c>
      <c r="J395" s="235" cm="1">
        <f t="array" ref="J395">_xlfn.XLOOKUP($A395&amp;$B395,'[5]产值及收款计划（2026）'!$A:$A&amp;'[5]产值及收款计划（2026）'!$B:$B,'[5]产值及收款计划（2026）'!J:J)</f>
        <v>0.06</v>
      </c>
      <c r="K395" s="235" t="e" cm="1">
        <f t="array" ref="K395">_xlfn.XLOOKUP($A395&amp;$B395,'[5]产值及收款计划（2026）'!$A:$A&amp;'[5]产值及收款计划（2026）'!$B:$B,'[5]产值及收款计划（2026）'!K:K)</f>
        <v>#REF!</v>
      </c>
      <c r="L395" s="235" t="e" cm="1">
        <f t="array" ref="L395">_xlfn.XLOOKUP($A395&amp;$B395,'[5]产值及收款计划（2026）'!$A:$A&amp;'[5]产值及收款计划（2026）'!$B:$B,'[5]产值及收款计划（2026）'!L:L)</f>
        <v>#REF!</v>
      </c>
      <c r="M395" s="235" t="str" cm="1">
        <f t="array" ref="M395">_xlfn.XLOOKUP($A395&amp;$B395,'[5]产值及收款计划（2026）'!$A:$A&amp;'[5]产值及收款计划（2026）'!$B:$B,'[5]产值及收款计划（2026）'!M:M)</f>
        <v>主导</v>
      </c>
      <c r="N395" s="235" t="str" cm="1">
        <f t="array" ref="N395">_xlfn.XLOOKUP($A395&amp;$B395,'[5]产值及收款计划（2026）'!$A:$A&amp;'[5]产值及收款计划（2026）'!$B:$B,'[5]产值及收款计划（2026）'!N:N)</f>
        <v>明艳丽团队</v>
      </c>
      <c r="O395" s="235" t="str" cm="1">
        <f t="array" ref="O395">_xlfn.XLOOKUP($A395&amp;$B395,'[5]产值及收款计划（2026）'!$A:$A&amp;'[5]产值及收款计划（2026）'!$B:$B,'[5]产值及收款计划（2026）'!O:O)</f>
        <v>黄俊龙</v>
      </c>
      <c r="P395" s="234" t="str" cm="1">
        <f t="array" ref="P395">_xlfn.XLOOKUP($A395&amp;$B395,'[5]产值及收款计划（2026）'!$A:$A&amp;'[5]产值及收款计划（2026）'!$B:$B,'[5]产值及收款计划（2026）'!P:P)</f>
        <v>在建</v>
      </c>
      <c r="Q395" s="235" t="e" cm="1">
        <f t="array" ref="Q395">_xlfn.XLOOKUP($A395&amp;$B395,'[5]产值及收款计划（2026）'!$A:$A&amp;'[5]产值及收款计划（2026）'!$B:$B,'[5]产值及收款计划（2026）'!Q:Q)</f>
        <v>#REF!</v>
      </c>
      <c r="R395" s="235" t="e" cm="1">
        <f t="array" ref="R395">_xlfn.XLOOKUP($A395&amp;$B395,'[5]产值及收款计划（2026）'!$A:$A&amp;'[5]产值及收款计划（2026）'!$B:$B,'[5]产值及收款计划（2026）'!R:R)</f>
        <v>#REF!</v>
      </c>
      <c r="S395" s="235" t="e" cm="1">
        <f t="array" ref="S395">_xlfn.XLOOKUP($A395&amp;$B395,'[5]产值及收款计划（2026）'!$A:$A&amp;'[5]产值及收款计划（2026）'!$B:$B,'[5]产值及收款计划（2026）'!S:S)</f>
        <v>#REF!</v>
      </c>
      <c r="T395" s="235" cm="1">
        <f t="array" ref="T395">_xlfn.XLOOKUP($A395&amp;$B395,'[5]产值及收款计划（2026）'!$A:$A&amp;'[5]产值及收款计划（2026）'!$B:$B,'[5]产值及收款计划（2026）'!T:T)</f>
        <v>72.9589</v>
      </c>
      <c r="U395" s="235" cm="1">
        <f t="array" ref="U395">_xlfn.XLOOKUP($A395&amp;$B395,'[5]产值及收款计划（2026）'!$A:$A&amp;'[5]产值及收款计划（2026）'!$B:$B,'[5]产值及收款计划（2026）'!U:U)</f>
        <v>0</v>
      </c>
      <c r="V395" s="235" cm="1">
        <f t="array" ref="V395">_xlfn.XLOOKUP($A395&amp;$B395,'[5]产值及收款计划（2026）'!$A:$A&amp;'[5]产值及收款计划（2026）'!$B:$B,'[5]产值及收款计划（2026）'!V:V)</f>
        <v>56.0311</v>
      </c>
      <c r="W395" s="235" t="e" cm="1">
        <f t="array" ref="W395">_xlfn.XLOOKUP($A395&amp;$B395,'[5]产值及收款计划（2026）'!$A:$A&amp;'[5]产值及收款计划（2026）'!$B:$B,'[5]产值及收款计划（2026）'!W:W)</f>
        <v>#REF!</v>
      </c>
      <c r="X395" s="235" t="e" cm="1">
        <f t="array" ref="X395">_xlfn.XLOOKUP($A395&amp;$B395,'[5]产值及收款计划（2026）'!$A:$A&amp;'[5]产值及收款计划（2026）'!$B:$B,'[5]产值及收款计划（2026）'!X:X)</f>
        <v>#REF!</v>
      </c>
      <c r="Y395" s="235" t="e" cm="1">
        <f t="array" ref="Y395">_xlfn.XLOOKUP($A395&amp;$B395,'[5]产值及收款计划（2026）'!$A:$A&amp;'[5]产值及收款计划（2026）'!$B:$B,'[5]产值及收款计划（2026）'!Y:Y)</f>
        <v>#REF!</v>
      </c>
      <c r="Z395" s="235" t="e" cm="1">
        <f t="array" ref="Z395">_xlfn.XLOOKUP($A395&amp;$B395,'[5]产值及收款计划（2026）'!$A:$A&amp;'[5]产值及收款计划（2026）'!$B:$B,'[5]产值及收款计划（2026）'!Z:Z)</f>
        <v>#REF!</v>
      </c>
      <c r="AA395" s="235" t="e" cm="1">
        <f t="array" ref="AA395">_xlfn.XLOOKUP($A395&amp;$B395,'[5]产值及收款计划（2026）'!$A:$A&amp;'[5]产值及收款计划（2026）'!$B:$B,'[5]产值及收款计划（2026）'!AA:AA)</f>
        <v>#REF!</v>
      </c>
      <c r="AB395" s="235" t="e" cm="1">
        <f t="array" ref="AB395">_xlfn.XLOOKUP($A395&amp;$B395,'[5]产值及收款计划（2026）'!$A:$A&amp;'[5]产值及收款计划（2026）'!$B:$B,'[5]产值及收款计划（2026）'!AB:AB)</f>
        <v>#REF!</v>
      </c>
      <c r="AC395" s="235" t="e" cm="1">
        <f t="array" ref="AC395">_xlfn.XLOOKUP($A395&amp;$B395,'[5]产值及收款计划（2026）'!$A:$A&amp;'[5]产值及收款计划（2026）'!$B:$B,'[5]产值及收款计划（2026）'!AC:AC)</f>
        <v>#REF!</v>
      </c>
      <c r="AD395" s="235" t="e" cm="1">
        <f t="array" ref="AD395">_xlfn.XLOOKUP($A395&amp;$B395,'[5]产值及收款计划（2026）'!$A:$A&amp;'[5]产值及收款计划（2026）'!$B:$B,'[5]产值及收款计划（2026）'!AD:AD)</f>
        <v>#REF!</v>
      </c>
      <c r="AE395" s="235" t="e" cm="1">
        <f t="array" ref="AE395">_xlfn.XLOOKUP($A395&amp;$B395,'[5]产值及收款计划（2026）'!$A:$A&amp;'[5]产值及收款计划（2026）'!$B:$B,'[5]产值及收款计划（2026）'!AE:AE)</f>
        <v>#REF!</v>
      </c>
      <c r="AF395" s="235" cm="1">
        <f t="array" ref="AF395">_xlfn.XLOOKUP($A395&amp;$B395,'[5]产值及收款计划（2026）'!$A:$A&amp;'[5]产值及收款计划（2026）'!$B:$B,'[5]产值及收款计划（2026）'!AF:AF)</f>
        <v>18.23976</v>
      </c>
      <c r="AG395" s="235" t="e" cm="1">
        <f t="array" ref="AG395">_xlfn.XLOOKUP($A395&amp;$B395,'[5]产值及收款计划（2026）'!$A:$A&amp;'[5]产值及收款计划（2026）'!$B:$B,'[5]产值及收款计划（2026）'!AG:AG)</f>
        <v>#REF!</v>
      </c>
      <c r="AH395" s="235" t="e" cm="1">
        <f t="array" ref="AH395">_xlfn.XLOOKUP($A395&amp;$B395,'[5]产值及收款计划（2026）'!$A:$A&amp;'[5]产值及收款计划（2026）'!$B:$B,'[5]产值及收款计划（2026）'!AH:AH)</f>
        <v>#REF!</v>
      </c>
      <c r="AI395" s="235" t="e" cm="1">
        <f t="array" ref="AI395">_xlfn.XLOOKUP($A395&amp;$B395,'[5]产值及收款计划（2026）'!$A:$A&amp;'[5]产值及收款计划（2026）'!$B:$B,'[5]产值及收款计划（2026）'!AI:AI)</f>
        <v>#REF!</v>
      </c>
      <c r="AJ395" s="235" t="e" cm="1">
        <f t="array" ref="AJ395">_xlfn.XLOOKUP($A395&amp;$B395,'[5]产值及收款计划（2026）'!$A:$A&amp;'[5]产值及收款计划（2026）'!$B:$B,'[5]产值及收款计划（2026）'!AJ:AJ)</f>
        <v>#REF!</v>
      </c>
      <c r="AK395" s="235" t="e" cm="1">
        <f t="array" ref="AK395">_xlfn.XLOOKUP($A395&amp;$B395,'[5]产值及收款计划（2026）'!$A:$A&amp;'[5]产值及收款计划（2026）'!$B:$B,'[5]产值及收款计划（2026）'!AK:AK)</f>
        <v>#REF!</v>
      </c>
      <c r="AL395" s="235" t="e" cm="1">
        <f t="array" ref="AL395">_xlfn.XLOOKUP($A395&amp;$B395,'[5]产值及收款计划（2026）'!$A:$A&amp;'[5]产值及收款计划（2026）'!$B:$B,'[5]产值及收款计划（2026）'!AL:AL)</f>
        <v>#REF!</v>
      </c>
      <c r="AM395" s="242" t="e" cm="1">
        <f t="array" ref="AM395">_xlfn.LET(_xlpm.勾选月份状态数组,TRANSPOSE('PPT(12-15页）-TOP10'!$A$3:$A$14),_xlpm.选择数据区,IF('PPT(12-15页）-TOP10'!$E$3="收款",$BA395:$BL395,$AA395:$AL395),SUM(_xlfn._xlws.FILTER(_xlpm.选择数据区,_xlpm.勾选月份状态数组,"")))</f>
        <v>#REF!</v>
      </c>
      <c r="AN395" s="235" t="e">
        <f>_xlfn.XLOOKUP($C395,应收未收表!$T:$T,应收未收表!AA:AA)</f>
        <v>#N/A</v>
      </c>
      <c r="AO395" s="235" t="e">
        <f>_xlfn.XLOOKUP($C395,应收未收表!$T:$T,应收未收表!AB:AB)</f>
        <v>#N/A</v>
      </c>
      <c r="AP395" s="235" t="e">
        <f>_xlfn.XLOOKUP($C395,应收未收表!$T:$T,应收未收表!AC:AC)</f>
        <v>#N/A</v>
      </c>
      <c r="AQ395" s="235" t="e">
        <f>_xlfn.XLOOKUP($C395,应收未收表!$T:$T,应收未收表!AE:AE)</f>
        <v>#N/A</v>
      </c>
      <c r="AR395" s="235" t="e">
        <f>_xlfn.XLOOKUP($C395,应收未收表!$T:$T,应收未收表!AF:AF)</f>
        <v>#N/A</v>
      </c>
      <c r="AS395" s="235" t="e" cm="1">
        <f t="array" ref="AS395">_xlfn.XLOOKUP($A395&amp;$B395,'[5]产值及收款计划（2026）'!$A:$A&amp;'[5]产值及收款计划（2026）'!$B:$B,'[5]产值及收款计划（2026）'!AS:AS)</f>
        <v>#REF!</v>
      </c>
      <c r="AT395" s="235" t="e" cm="1">
        <f t="array" ref="AT395">_xlfn.XLOOKUP($A395&amp;$B395,'[5]产值及收款计划（2026）'!$A:$A&amp;'[5]产值及收款计划（2026）'!$B:$B,'[5]产值及收款计划（2026）'!AT:AT)</f>
        <v>#REF!</v>
      </c>
      <c r="AU395" s="235" t="e" cm="1">
        <f t="array" ref="AU395">_xlfn.XLOOKUP($A395&amp;$B395,'[5]产值及收款计划（2026）'!$A:$A&amp;'[5]产值及收款计划（2026）'!$B:$B,'[5]产值及收款计划（2026）'!AU:AU)</f>
        <v>#REF!</v>
      </c>
      <c r="AV395" s="235" t="e" cm="1">
        <f t="array" ref="AV395">_xlfn.XLOOKUP($A395&amp;$B395,'[5]产值及收款计划（2026）'!$A:$A&amp;'[5]产值及收款计划（2026）'!$B:$B,'[5]产值及收款计划（2026）'!AV:AV)</f>
        <v>#REF!</v>
      </c>
      <c r="AW395" s="235" cm="1">
        <f t="array" ref="AW395">_xlfn.XLOOKUP($A395&amp;$B395,'[5]产值及收款计划（2026）'!$A:$A&amp;'[5]产值及收款计划（2026）'!$B:$B,'[5]产值及收款计划（2026）'!AW:AW)</f>
        <v>72.9589</v>
      </c>
      <c r="AX395" s="235" cm="1">
        <f t="array" ref="AX395">_xlfn.XLOOKUP($A395&amp;$B395,'[5]产值及收款计划（2026）'!$A:$A&amp;'[5]产值及收款计划（2026）'!$B:$B,'[5]产值及收款计划（2026）'!AX:AX)</f>
        <v>0</v>
      </c>
      <c r="AY395" s="235" cm="1">
        <f t="array" ref="AY395">_xlfn.XLOOKUP($A395&amp;$B395,'[5]产值及收款计划（2026）'!$A:$A&amp;'[5]产值及收款计划（2026）'!$B:$B,'[5]产值及收款计划（2026）'!AY:AY)</f>
        <v>56.0311</v>
      </c>
      <c r="AZ395" s="235" cm="1">
        <f t="array" ref="AZ395">_xlfn.XLOOKUP($A395&amp;$B395,'[5]产值及收款计划（2026）'!$A:$A&amp;'[5]产值及收款计划（2026）'!$B:$B,'[5]产值及收款计划（2026）'!AZ:AZ)</f>
        <v>0</v>
      </c>
      <c r="BA395" s="235" t="e" cm="1">
        <f t="array" ref="BA395">_xlfn.XLOOKUP($A395&amp;$B395,'[5]产值及收款计划（2026）'!$A:$A&amp;'[5]产值及收款计划（2026）'!$B:$B,'[5]产值及收款计划（2026）'!BA:BA)</f>
        <v>#REF!</v>
      </c>
      <c r="BB395" s="235" t="e" cm="1">
        <f t="array" ref="BB395">_xlfn.XLOOKUP($A395&amp;$B395,'[5]产值及收款计划（2026）'!$A:$A&amp;'[5]产值及收款计划（2026）'!$B:$B,'[5]产值及收款计划（2026）'!BB:BB)</f>
        <v>#REF!</v>
      </c>
      <c r="BC395" s="235" t="e" cm="1">
        <f t="array" ref="BC395">_xlfn.XLOOKUP($A395&amp;$B395,'[5]产值及收款计划（2026）'!$A:$A&amp;'[5]产值及收款计划（2026）'!$B:$B,'[5]产值及收款计划（2026）'!BC:BC)</f>
        <v>#REF!</v>
      </c>
      <c r="BD395" s="235" t="e" cm="1">
        <f t="array" ref="BD395">_xlfn.XLOOKUP($A395&amp;$B395,'[5]产值及收款计划（2026）'!$A:$A&amp;'[5]产值及收款计划（2026）'!$B:$B,'[5]产值及收款计划（2026）'!BD:BD)</f>
        <v>#REF!</v>
      </c>
      <c r="BE395" s="235" t="e" cm="1">
        <f t="array" ref="BE395">_xlfn.XLOOKUP($A395&amp;$B395,'[5]产值及收款计划（2026）'!$A:$A&amp;'[5]产值及收款计划（2026）'!$B:$B,'[5]产值及收款计划（2026）'!BE:BE)</f>
        <v>#REF!</v>
      </c>
      <c r="BF395" s="235" t="e" cm="1">
        <f t="array" ref="BF395">_xlfn.XLOOKUP($A395&amp;$B395,'[5]产值及收款计划（2026）'!$A:$A&amp;'[5]产值及收款计划（2026）'!$B:$B,'[5]产值及收款计划（2026）'!BF:BF)</f>
        <v>#REF!</v>
      </c>
      <c r="BG395" s="235" t="e" cm="1">
        <f t="array" ref="BG395">_xlfn.XLOOKUP($A395&amp;$B395,'[5]产值及收款计划（2026）'!$A:$A&amp;'[5]产值及收款计划（2026）'!$B:$B,'[5]产值及收款计划（2026）'!BG:BG)</f>
        <v>#REF!</v>
      </c>
      <c r="BH395" s="235" t="e" cm="1">
        <f t="array" ref="BH395">_xlfn.XLOOKUP($A395&amp;$B395,'[5]产值及收款计划（2026）'!$A:$A&amp;'[5]产值及收款计划（2026）'!$B:$B,'[5]产值及收款计划（2026）'!BH:BH)</f>
        <v>#REF!</v>
      </c>
      <c r="BI395" s="235" t="e" cm="1">
        <f t="array" ref="BI395">_xlfn.XLOOKUP($A395&amp;$B395,'[5]产值及收款计划（2026）'!$A:$A&amp;'[5]产值及收款计划（2026）'!$B:$B,'[5]产值及收款计划（2026）'!BI:BI)</f>
        <v>#REF!</v>
      </c>
      <c r="BJ395" s="235" t="e" cm="1">
        <f t="array" ref="BJ395">_xlfn.XLOOKUP($A395&amp;$B395,'[5]产值及收款计划（2026）'!$A:$A&amp;'[5]产值及收款计划（2026）'!$B:$B,'[5]产值及收款计划（2026）'!BJ:BJ)</f>
        <v>#REF!</v>
      </c>
      <c r="BK395" s="235" t="e" cm="1">
        <f t="array" ref="BK395">_xlfn.XLOOKUP($A395&amp;$B395,'[5]产值及收款计划（2026）'!$A:$A&amp;'[5]产值及收款计划（2026）'!$B:$B,'[5]产值及收款计划（2026）'!BK:BK)</f>
        <v>#REF!</v>
      </c>
      <c r="BL395" s="235" t="e" cm="1">
        <f t="array" ref="BL395">_xlfn.XLOOKUP($A395&amp;$B395,'[5]产值及收款计划（2026）'!$A:$A&amp;'[5]产值及收款计划（2026）'!$B:$B,'[5]产值及收款计划（2026）'!BL:BL)</f>
        <v>#REF!</v>
      </c>
      <c r="BM395" s="235"/>
      <c r="BN395" s="235"/>
      <c r="BO395" s="235"/>
      <c r="BP395" s="235"/>
      <c r="BQ395" s="235" t="e">
        <f>_xlfn.XLOOKUP($C395,应收未收表!$AJ:$AJ,应收未收表!AK:AK)</f>
        <v>#N/A</v>
      </c>
      <c r="BR395" s="235" t="e">
        <f>_xlfn.XLOOKUP($C395,应收未收表!$AJ:$AJ,应收未收表!AL:AL)</f>
        <v>#N/A</v>
      </c>
      <c r="BS395" s="235" t="e">
        <f>_xlfn.XLOOKUP($C395,应收未收表!$AJ:$AJ,应收未收表!AM:AM)</f>
        <v>#N/A</v>
      </c>
      <c r="BT395" s="235" t="e">
        <f>_xlfn.XLOOKUP($C395,应收未收表!$AJ:$AJ,应收未收表!AN:AN)</f>
        <v>#N/A</v>
      </c>
      <c r="BU395" s="234" t="str" cm="1">
        <f t="array" ref="BU395">_xlfn.XLOOKUP($A395&amp;$B395,'[5]产值及收款计划（2026）'!$A:$A&amp;'[5]产值及收款计划（2026）'!$B:$B,'[5]产值及收款计划（2026）'!BQ:BQ)</f>
        <v>上海市地下空间设计研究总院有限公司</v>
      </c>
      <c r="BV395" s="235" t="str" cm="1">
        <f t="array" ref="BV395">_xlfn.XLOOKUP($A395&amp;$B395,'[5]产值及收款计划（2026）'!$A:$A&amp;'[5]产值及收款计划（2026）'!$B:$B,'[5]产值及收款计划（2026）'!BR:BR)</f>
        <v>业主（工务署可盖章），预计款项第三季度到地下院，年底到城建信息。</v>
      </c>
      <c r="CE395" s="235" cm="1">
        <f t="array" ref="CE395">_xlfn.XLOOKUP($A395&amp;$B395,'[5]产值及收款计划（2026）'!$A:$A&amp;'[5]产值及收款计划（2026）'!$B:$B,'[5]产值及收款计划（2026）'!CA:CA)</f>
        <v>0</v>
      </c>
      <c r="CF395" s="235" cm="1">
        <f t="array" ref="CF395">_xlfn.XLOOKUP($A395&amp;$B395,'[5]产值及收款计划（2026）'!$A:$A&amp;'[5]产值及收款计划（2026）'!$B:$B,'[5]产值及收款计划（2026）'!CB:CB)</f>
        <v>0</v>
      </c>
      <c r="CG395" s="235" cm="1">
        <f t="array" ref="CG395">_xlfn.XLOOKUP($A395&amp;$B395,'[5]产值及收款计划（2026）'!$A:$A&amp;'[5]产值及收款计划（2026）'!$B:$B,'[5]产值及收款计划（2026）'!CC:CC)</f>
        <v>0</v>
      </c>
      <c r="CH395" s="235" cm="1">
        <f t="array" ref="CH395">_xlfn.XLOOKUP($A395&amp;$B395,'[5]产值及收款计划（2026）'!$A:$A&amp;'[5]产值及收款计划（2026）'!$B:$B,'[5]产值及收款计划（2026）'!CD:CD)</f>
        <v>0</v>
      </c>
      <c r="CI395" s="235" cm="1">
        <f t="array" ref="CI395">_xlfn.XLOOKUP($A395&amp;$B395,'[5]产值及收款计划（2026）'!$A:$A&amp;'[5]产值及收款计划（2026）'!$B:$B,'[5]产值及收款计划（2026）'!CE:CE)</f>
        <v>0</v>
      </c>
      <c r="CJ395" s="235" cm="1">
        <f t="array" ref="CJ395">_xlfn.XLOOKUP($A395&amp;$B395,'[5]产值及收款计划（2026）'!$A:$A&amp;'[5]产值及收款计划（2026）'!$B:$B,'[5]产值及收款计划（2026）'!CF:CF)</f>
        <v>0</v>
      </c>
      <c r="CK395" s="235" cm="1">
        <f t="array" ref="CK395">_xlfn.XLOOKUP($A395&amp;$B395,'[5]产值及收款计划（2026）'!$A:$A&amp;'[5]产值及收款计划（2026）'!$B:$B,'[5]产值及收款计划（2026）'!CG:CG)</f>
        <v>0</v>
      </c>
      <c r="CL395" s="235" cm="1">
        <f t="array" ref="CL395">_xlfn.XLOOKUP($A395&amp;$B395,'[5]产值及收款计划（2026）'!$A:$A&amp;'[5]产值及收款计划（2026）'!$B:$B,'[5]产值及收款计划（2026）'!CH:CH)</f>
        <v>0</v>
      </c>
      <c r="CM395" s="235" cm="1">
        <f t="array" ref="CM395">_xlfn.XLOOKUP($A395&amp;$B395,'[5]产值及收款计划（2026）'!$A:$A&amp;'[5]产值及收款计划（2026）'!$B:$B,'[5]产值及收款计划（2026）'!CI:CI)</f>
        <v>0</v>
      </c>
      <c r="CN395" s="235" cm="1">
        <f t="array" ref="CN395">_xlfn.XLOOKUP($A395&amp;$B395,'[5]产值及收款计划（2026）'!$A:$A&amp;'[5]产值及收款计划（2026）'!$B:$B,'[5]产值及收款计划（2026）'!CJ:CJ)</f>
        <v>0</v>
      </c>
      <c r="CO395" s="235" cm="1">
        <f t="array" ref="CO395">_xlfn.XLOOKUP($A395&amp;$B395,'[5]产值及收款计划（2026）'!$A:$A&amp;'[5]产值及收款计划（2026）'!$B:$B,'[5]产值及收款计划（2026）'!CK:CK)</f>
        <v>0</v>
      </c>
      <c r="CP395" s="235" cm="1">
        <f t="array" ref="CP395">_xlfn.XLOOKUP($A395&amp;$B395,'[5]产值及收款计划（2026）'!$A:$A&amp;'[5]产值及收款计划（2026）'!$B:$B,'[5]产值及收款计划（2026）'!CL:CL)</f>
        <v>0</v>
      </c>
      <c r="DE395" s="235" cm="1">
        <f t="array" ref="DE395">_xlfn.XLOOKUP($A395&amp;$B395,'[5]产值及收款计划（2026）'!$A:$A&amp;'[5]产值及收款计划（2026）'!$B:$B,'[5]产值及收款计划（2026）'!DA:DA)</f>
        <v>0</v>
      </c>
      <c r="DF395" s="235" cm="1">
        <f t="array" ref="DF395">_xlfn.XLOOKUP($A395&amp;$B395,'[5]产值及收款计划（2026）'!$A:$A&amp;'[5]产值及收款计划（2026）'!$B:$B,'[5]产值及收款计划（2026）'!DB:DB)</f>
        <v>0</v>
      </c>
      <c r="DG395" s="235" cm="1">
        <f t="array" ref="DG395">_xlfn.XLOOKUP($A395&amp;$B395,'[5]产值及收款计划（2026）'!$A:$A&amp;'[5]产值及收款计划（2026）'!$B:$B,'[5]产值及收款计划（2026）'!DC:DC)</f>
        <v>0</v>
      </c>
      <c r="DH395" s="235" cm="1">
        <f t="array" ref="DH395">_xlfn.XLOOKUP($A395&amp;$B395,'[5]产值及收款计划（2026）'!$A:$A&amp;'[5]产值及收款计划（2026）'!$B:$B,'[5]产值及收款计划（2026）'!DD:DD)</f>
        <v>0</v>
      </c>
      <c r="DI395" s="235" cm="1">
        <f t="array" ref="DI395">_xlfn.XLOOKUP($A395&amp;$B395,'[5]产值及收款计划（2026）'!$A:$A&amp;'[5]产值及收款计划（2026）'!$B:$B,'[5]产值及收款计划（2026）'!DE:DE)</f>
        <v>0</v>
      </c>
      <c r="DJ395" s="235" cm="1">
        <f t="array" ref="DJ395">_xlfn.XLOOKUP($A395&amp;$B395,'[5]产值及收款计划（2026）'!$A:$A&amp;'[5]产值及收款计划（2026）'!$B:$B,'[5]产值及收款计划（2026）'!DF:DF)</f>
        <v>0</v>
      </c>
      <c r="DK395" s="235" cm="1">
        <f t="array" ref="DK395">_xlfn.XLOOKUP($A395&amp;$B395,'[5]产值及收款计划（2026）'!$A:$A&amp;'[5]产值及收款计划（2026）'!$B:$B,'[5]产值及收款计划（2026）'!DG:DG)</f>
        <v>0</v>
      </c>
      <c r="DL395" s="235" cm="1">
        <f t="array" ref="DL395">_xlfn.XLOOKUP($A395&amp;$B395,'[5]产值及收款计划（2026）'!$A:$A&amp;'[5]产值及收款计划（2026）'!$B:$B,'[5]产值及收款计划（2026）'!DH:DH)</f>
        <v>0</v>
      </c>
      <c r="DM395" s="235" cm="1">
        <f t="array" ref="DM395">_xlfn.XLOOKUP($A395&amp;$B395,'[5]产值及收款计划（2026）'!$A:$A&amp;'[5]产值及收款计划（2026）'!$B:$B,'[5]产值及收款计划（2026）'!DI:DI)</f>
        <v>0</v>
      </c>
      <c r="DN395" s="235" cm="1">
        <f t="array" ref="DN395">_xlfn.XLOOKUP($A395&amp;$B395,'[5]产值及收款计划（2026）'!$A:$A&amp;'[5]产值及收款计划（2026）'!$B:$B,'[5]产值及收款计划（2026）'!DJ:DJ)</f>
        <v>0</v>
      </c>
      <c r="DO395" s="235" cm="1">
        <f t="array" ref="DO395">_xlfn.XLOOKUP($A395&amp;$B395,'[5]产值及收款计划（2026）'!$A:$A&amp;'[5]产值及收款计划（2026）'!$B:$B,'[5]产值及收款计划（2026）'!DK:DK)</f>
        <v>0</v>
      </c>
      <c r="DP395" s="235" cm="1">
        <f t="array" ref="DP395">_xlfn.XLOOKUP($A395&amp;$B395,'[5]产值及收款计划（2026）'!$A:$A&amp;'[5]产值及收款计划（2026）'!$B:$B,'[5]产值及收款计划（2026）'!DL:DL)</f>
        <v>0</v>
      </c>
      <c r="DQ395" s="243"/>
      <c r="DR395" s="229"/>
    </row>
    <row r="396" ht="20.25" spans="1:122">
      <c r="A396" s="233">
        <f t="shared" si="24"/>
        <v>31</v>
      </c>
      <c r="B396" s="233" t="s">
        <v>29</v>
      </c>
      <c r="C396" s="234" t="str" cm="1">
        <f t="array" ref="C396">_xlfn.XLOOKUP($A396&amp;$B396,'[5]产值及收款计划（2026）'!$A:$A&amp;'[5]产值及收款计划（2026）'!$B:$B,'[5]产值及收款计划（2026）'!C:C)</f>
        <v>SJHT2019121900154</v>
      </c>
      <c r="D396" s="234" t="str" cm="1">
        <f t="array" ref="D396">_xlfn.XLOOKUP($A396&amp;$B396,'[5]产值及收款计划（2026）'!$A:$A&amp;'[5]产值及收款计划（2026）'!$B:$B,'[5]产值及收款计划（2026）'!D:D)</f>
        <v>地下院平移-前海交易广场基坑及地下室结构工程项目BIM咨询服务</v>
      </c>
      <c r="E396" s="235" cm="1">
        <f t="array" ref="E396">_xlfn.XLOOKUP($A396&amp;$B396,'[5]产值及收款计划（2026）'!$A:$A&amp;'[5]产值及收款计划（2026）'!$B:$B,'[5]产值及收款计划（2026）'!E:E)</f>
        <v>55.52</v>
      </c>
      <c r="F396" s="235" cm="1">
        <f t="array" ref="F396">_xlfn.XLOOKUP($A396&amp;$B396,'[5]产值及收款计划（2026）'!$A:$A&amp;'[5]产值及收款计划（2026）'!$B:$B,'[5]产值及收款计划（2026）'!F:F)</f>
        <v>55.52</v>
      </c>
      <c r="G396" s="235" cm="1">
        <f t="array" ref="G396">_xlfn.XLOOKUP($A396&amp;$B396,'[5]产值及收款计划（2026）'!$A:$A&amp;'[5]产值及收款计划（2026）'!$B:$B,'[5]产值及收款计划（2026）'!G:G)</f>
        <v>55.52</v>
      </c>
      <c r="H396" s="235" cm="1">
        <f t="array" ref="H396">_xlfn.XLOOKUP($A396&amp;$B396,'[5]产值及收款计划（2026）'!$A:$A&amp;'[5]产值及收款计划（2026）'!$B:$B,'[5]产值及收款计划（2026）'!H:H)</f>
        <v>55.52</v>
      </c>
      <c r="I396" s="236" cm="1">
        <f t="array" ref="I396">_xlfn.XLOOKUP($A396&amp;$B396,'[5]产值及收款计划（2026）'!$A:$A&amp;'[5]产值及收款计划（2026）'!$B:$B,'[5]产值及收款计划（2026）'!I:I)</f>
        <v>1</v>
      </c>
      <c r="J396" s="235" cm="1">
        <f t="array" ref="J396">_xlfn.XLOOKUP($A396&amp;$B396,'[5]产值及收款计划（2026）'!$A:$A&amp;'[5]产值及收款计划（2026）'!$B:$B,'[5]产值及收款计划（2026）'!J:J)</f>
        <v>0.06</v>
      </c>
      <c r="K396" s="235" t="e" cm="1">
        <f t="array" ref="K396">_xlfn.XLOOKUP($A396&amp;$B396,'[5]产值及收款计划（2026）'!$A:$A&amp;'[5]产值及收款计划（2026）'!$B:$B,'[5]产值及收款计划（2026）'!K:K)</f>
        <v>#REF!</v>
      </c>
      <c r="L396" s="235" t="e" cm="1">
        <f t="array" ref="L396">_xlfn.XLOOKUP($A396&amp;$B396,'[5]产值及收款计划（2026）'!$A:$A&amp;'[5]产值及收款计划（2026）'!$B:$B,'[5]产值及收款计划（2026）'!L:L)</f>
        <v>#REF!</v>
      </c>
      <c r="M396" s="235" t="str" cm="1">
        <f t="array" ref="M396">_xlfn.XLOOKUP($A396&amp;$B396,'[5]产值及收款计划（2026）'!$A:$A&amp;'[5]产值及收款计划（2026）'!$B:$B,'[5]产值及收款计划（2026）'!M:M)</f>
        <v>主导</v>
      </c>
      <c r="N396" s="235" t="str" cm="1">
        <f t="array" ref="N396">_xlfn.XLOOKUP($A396&amp;$B396,'[5]产值及收款计划（2026）'!$A:$A&amp;'[5]产值及收款计划（2026）'!$B:$B,'[5]产值及收款计划（2026）'!N:N)</f>
        <v>明艳丽团队</v>
      </c>
      <c r="O396" s="235" t="str" cm="1">
        <f t="array" ref="O396">_xlfn.XLOOKUP($A396&amp;$B396,'[5]产值及收款计划（2026）'!$A:$A&amp;'[5]产值及收款计划（2026）'!$B:$B,'[5]产值及收款计划（2026）'!O:O)</f>
        <v>明艳丽</v>
      </c>
      <c r="P396" s="234" t="str" cm="1">
        <f t="array" ref="P396">_xlfn.XLOOKUP($A396&amp;$B396,'[5]产值及收款计划（2026）'!$A:$A&amp;'[5]产值及收款计划（2026）'!$B:$B,'[5]产值及收款计划（2026）'!P:P)</f>
        <v>在建</v>
      </c>
      <c r="Q396" s="235" t="e" cm="1">
        <f t="array" ref="Q396">_xlfn.XLOOKUP($A396&amp;$B396,'[5]产值及收款计划（2026）'!$A:$A&amp;'[5]产值及收款计划（2026）'!$B:$B,'[5]产值及收款计划（2026）'!Q:Q)</f>
        <v>#REF!</v>
      </c>
      <c r="R396" s="235" t="e" cm="1">
        <f t="array" ref="R396">_xlfn.XLOOKUP($A396&amp;$B396,'[5]产值及收款计划（2026）'!$A:$A&amp;'[5]产值及收款计划（2026）'!$B:$B,'[5]产值及收款计划（2026）'!R:R)</f>
        <v>#REF!</v>
      </c>
      <c r="S396" s="235" t="e" cm="1">
        <f t="array" ref="S396">_xlfn.XLOOKUP($A396&amp;$B396,'[5]产值及收款计划（2026）'!$A:$A&amp;'[5]产值及收款计划（2026）'!$B:$B,'[5]产值及收款计划（2026）'!S:S)</f>
        <v>#REF!</v>
      </c>
      <c r="T396" s="235" cm="1">
        <f t="array" ref="T396">_xlfn.XLOOKUP($A396&amp;$B396,'[5]产值及收款计划（2026）'!$A:$A&amp;'[5]产值及收款计划（2026）'!$B:$B,'[5]产值及收款计划（2026）'!T:T)</f>
        <v>27.76</v>
      </c>
      <c r="U396" s="235" cm="1">
        <f t="array" ref="U396">_xlfn.XLOOKUP($A396&amp;$B396,'[5]产值及收款计划（2026）'!$A:$A&amp;'[5]产值及收款计划（2026）'!$B:$B,'[5]产值及收款计划（2026）'!U:U)</f>
        <v>0</v>
      </c>
      <c r="V396" s="235" cm="1">
        <f t="array" ref="V396">_xlfn.XLOOKUP($A396&amp;$B396,'[5]产值及收款计划（2026）'!$A:$A&amp;'[5]产值及收款计划（2026）'!$B:$B,'[5]产值及收款计划（2026）'!V:V)</f>
        <v>27.76</v>
      </c>
      <c r="W396" s="235" t="e" cm="1">
        <f t="array" ref="W396">_xlfn.XLOOKUP($A396&amp;$B396,'[5]产值及收款计划（2026）'!$A:$A&amp;'[5]产值及收款计划（2026）'!$B:$B,'[5]产值及收款计划（2026）'!W:W)</f>
        <v>#REF!</v>
      </c>
      <c r="X396" s="235" t="e" cm="1">
        <f t="array" ref="X396">_xlfn.XLOOKUP($A396&amp;$B396,'[5]产值及收款计划（2026）'!$A:$A&amp;'[5]产值及收款计划（2026）'!$B:$B,'[5]产值及收款计划（2026）'!X:X)</f>
        <v>#REF!</v>
      </c>
      <c r="Y396" s="235" t="e" cm="1">
        <f t="array" ref="Y396">_xlfn.XLOOKUP($A396&amp;$B396,'[5]产值及收款计划（2026）'!$A:$A&amp;'[5]产值及收款计划（2026）'!$B:$B,'[5]产值及收款计划（2026）'!Y:Y)</f>
        <v>#REF!</v>
      </c>
      <c r="Z396" s="235" t="e" cm="1">
        <f t="array" ref="Z396">_xlfn.XLOOKUP($A396&amp;$B396,'[5]产值及收款计划（2026）'!$A:$A&amp;'[5]产值及收款计划（2026）'!$B:$B,'[5]产值及收款计划（2026）'!Z:Z)</f>
        <v>#REF!</v>
      </c>
      <c r="AA396" s="235" t="e" cm="1">
        <f t="array" ref="AA396">_xlfn.XLOOKUP($A396&amp;$B396,'[5]产值及收款计划（2026）'!$A:$A&amp;'[5]产值及收款计划（2026）'!$B:$B,'[5]产值及收款计划（2026）'!AA:AA)</f>
        <v>#REF!</v>
      </c>
      <c r="AB396" s="235" t="e" cm="1">
        <f t="array" ref="AB396">_xlfn.XLOOKUP($A396&amp;$B396,'[5]产值及收款计划（2026）'!$A:$A&amp;'[5]产值及收款计划（2026）'!$B:$B,'[5]产值及收款计划（2026）'!AB:AB)</f>
        <v>#REF!</v>
      </c>
      <c r="AC396" s="235" t="e" cm="1">
        <f t="array" ref="AC396">_xlfn.XLOOKUP($A396&amp;$B396,'[5]产值及收款计划（2026）'!$A:$A&amp;'[5]产值及收款计划（2026）'!$B:$B,'[5]产值及收款计划（2026）'!AC:AC)</f>
        <v>#REF!</v>
      </c>
      <c r="AD396" s="235" t="e" cm="1">
        <f t="array" ref="AD396">_xlfn.XLOOKUP($A396&amp;$B396,'[5]产值及收款计划（2026）'!$A:$A&amp;'[5]产值及收款计划（2026）'!$B:$B,'[5]产值及收款计划（2026）'!AD:AD)</f>
        <v>#REF!</v>
      </c>
      <c r="AE396" s="235" t="e" cm="1">
        <f t="array" ref="AE396">_xlfn.XLOOKUP($A396&amp;$B396,'[5]产值及收款计划（2026）'!$A:$A&amp;'[5]产值及收款计划（2026）'!$B:$B,'[5]产值及收款计划（2026）'!AE:AE)</f>
        <v>#REF!</v>
      </c>
      <c r="AF396" s="235" t="e" cm="1">
        <f t="array" ref="AF396">_xlfn.XLOOKUP($A396&amp;$B396,'[5]产值及收款计划（2026）'!$A:$A&amp;'[5]产值及收款计划（2026）'!$B:$B,'[5]产值及收款计划（2026）'!AF:AF)</f>
        <v>#REF!</v>
      </c>
      <c r="AG396" s="235" t="e" cm="1">
        <f t="array" ref="AG396">_xlfn.XLOOKUP($A396&amp;$B396,'[5]产值及收款计划（2026）'!$A:$A&amp;'[5]产值及收款计划（2026）'!$B:$B,'[5]产值及收款计划（2026）'!AG:AG)</f>
        <v>#REF!</v>
      </c>
      <c r="AH396" s="235" t="e" cm="1">
        <f t="array" ref="AH396">_xlfn.XLOOKUP($A396&amp;$B396,'[5]产值及收款计划（2026）'!$A:$A&amp;'[5]产值及收款计划（2026）'!$B:$B,'[5]产值及收款计划（2026）'!AH:AH)</f>
        <v>#REF!</v>
      </c>
      <c r="AI396" s="235" t="e" cm="1">
        <f t="array" ref="AI396">_xlfn.XLOOKUP($A396&amp;$B396,'[5]产值及收款计划（2026）'!$A:$A&amp;'[5]产值及收款计划（2026）'!$B:$B,'[5]产值及收款计划（2026）'!AI:AI)</f>
        <v>#REF!</v>
      </c>
      <c r="AJ396" s="235" t="e" cm="1">
        <f t="array" ref="AJ396">_xlfn.XLOOKUP($A396&amp;$B396,'[5]产值及收款计划（2026）'!$A:$A&amp;'[5]产值及收款计划（2026）'!$B:$B,'[5]产值及收款计划（2026）'!AJ:AJ)</f>
        <v>#REF!</v>
      </c>
      <c r="AK396" s="235" t="e" cm="1">
        <f t="array" ref="AK396">_xlfn.XLOOKUP($A396&amp;$B396,'[5]产值及收款计划（2026）'!$A:$A&amp;'[5]产值及收款计划（2026）'!$B:$B,'[5]产值及收款计划（2026）'!AK:AK)</f>
        <v>#REF!</v>
      </c>
      <c r="AL396" s="235" t="e" cm="1">
        <f t="array" ref="AL396">_xlfn.XLOOKUP($A396&amp;$B396,'[5]产值及收款计划（2026）'!$A:$A&amp;'[5]产值及收款计划（2026）'!$B:$B,'[5]产值及收款计划（2026）'!AL:AL)</f>
        <v>#REF!</v>
      </c>
      <c r="AM396" s="242" t="e" cm="1">
        <f t="array" ref="AM396">_xlfn.LET(_xlpm.勾选月份状态数组,TRANSPOSE('PPT(12-15页）-TOP10'!$A$3:$A$14),_xlpm.选择数据区,IF('PPT(12-15页）-TOP10'!$E$3="收款",$BA396:$BL396,$AA396:$AL396),SUM(_xlfn._xlws.FILTER(_xlpm.选择数据区,_xlpm.勾选月份状态数组,"")))</f>
        <v>#REF!</v>
      </c>
      <c r="AN396" s="235" t="e">
        <f>_xlfn.XLOOKUP($C396,应收未收表!$T:$T,应收未收表!AA:AA)</f>
        <v>#N/A</v>
      </c>
      <c r="AO396" s="235" t="e">
        <f>_xlfn.XLOOKUP($C396,应收未收表!$T:$T,应收未收表!AB:AB)</f>
        <v>#N/A</v>
      </c>
      <c r="AP396" s="235" t="e">
        <f>_xlfn.XLOOKUP($C396,应收未收表!$T:$T,应收未收表!AC:AC)</f>
        <v>#N/A</v>
      </c>
      <c r="AQ396" s="235" t="e">
        <f>_xlfn.XLOOKUP($C396,应收未收表!$T:$T,应收未收表!AE:AE)</f>
        <v>#N/A</v>
      </c>
      <c r="AR396" s="235" t="e">
        <f>_xlfn.XLOOKUP($C396,应收未收表!$T:$T,应收未收表!AF:AF)</f>
        <v>#N/A</v>
      </c>
      <c r="AS396" s="235" t="e" cm="1">
        <f t="array" ref="AS396">_xlfn.XLOOKUP($A396&amp;$B396,'[5]产值及收款计划（2026）'!$A:$A&amp;'[5]产值及收款计划（2026）'!$B:$B,'[5]产值及收款计划（2026）'!AS:AS)</f>
        <v>#REF!</v>
      </c>
      <c r="AT396" s="235" t="e" cm="1">
        <f t="array" ref="AT396">_xlfn.XLOOKUP($A396&amp;$B396,'[5]产值及收款计划（2026）'!$A:$A&amp;'[5]产值及收款计划（2026）'!$B:$B,'[5]产值及收款计划（2026）'!AT:AT)</f>
        <v>#REF!</v>
      </c>
      <c r="AU396" s="235" t="e" cm="1">
        <f t="array" ref="AU396">_xlfn.XLOOKUP($A396&amp;$B396,'[5]产值及收款计划（2026）'!$A:$A&amp;'[5]产值及收款计划（2026）'!$B:$B,'[5]产值及收款计划（2026）'!AU:AU)</f>
        <v>#REF!</v>
      </c>
      <c r="AV396" s="235" t="e" cm="1">
        <f t="array" ref="AV396">_xlfn.XLOOKUP($A396&amp;$B396,'[5]产值及收款计划（2026）'!$A:$A&amp;'[5]产值及收款计划（2026）'!$B:$B,'[5]产值及收款计划（2026）'!AV:AV)</f>
        <v>#REF!</v>
      </c>
      <c r="AW396" s="235" cm="1">
        <f t="array" ref="AW396">_xlfn.XLOOKUP($A396&amp;$B396,'[5]产值及收款计划（2026）'!$A:$A&amp;'[5]产值及收款计划（2026）'!$B:$B,'[5]产值及收款计划（2026）'!AW:AW)</f>
        <v>27.76</v>
      </c>
      <c r="AX396" s="235" cm="1">
        <f t="array" ref="AX396">_xlfn.XLOOKUP($A396&amp;$B396,'[5]产值及收款计划（2026）'!$A:$A&amp;'[5]产值及收款计划（2026）'!$B:$B,'[5]产值及收款计划（2026）'!AX:AX)</f>
        <v>0</v>
      </c>
      <c r="AY396" s="235" cm="1">
        <f t="array" ref="AY396">_xlfn.XLOOKUP($A396&amp;$B396,'[5]产值及收款计划（2026）'!$A:$A&amp;'[5]产值及收款计划（2026）'!$B:$B,'[5]产值及收款计划（2026）'!AY:AY)</f>
        <v>27.76</v>
      </c>
      <c r="AZ396" s="235" cm="1">
        <f t="array" ref="AZ396">_xlfn.XLOOKUP($A396&amp;$B396,'[5]产值及收款计划（2026）'!$A:$A&amp;'[5]产值及收款计划（2026）'!$B:$B,'[5]产值及收款计划（2026）'!AZ:AZ)</f>
        <v>0</v>
      </c>
      <c r="BA396" s="235" t="e" cm="1">
        <f t="array" ref="BA396">_xlfn.XLOOKUP($A396&amp;$B396,'[5]产值及收款计划（2026）'!$A:$A&amp;'[5]产值及收款计划（2026）'!$B:$B,'[5]产值及收款计划（2026）'!BA:BA)</f>
        <v>#REF!</v>
      </c>
      <c r="BB396" s="235" t="e" cm="1">
        <f t="array" ref="BB396">_xlfn.XLOOKUP($A396&amp;$B396,'[5]产值及收款计划（2026）'!$A:$A&amp;'[5]产值及收款计划（2026）'!$B:$B,'[5]产值及收款计划（2026）'!BB:BB)</f>
        <v>#REF!</v>
      </c>
      <c r="BC396" s="235" t="e" cm="1">
        <f t="array" ref="BC396">_xlfn.XLOOKUP($A396&amp;$B396,'[5]产值及收款计划（2026）'!$A:$A&amp;'[5]产值及收款计划（2026）'!$B:$B,'[5]产值及收款计划（2026）'!BC:BC)</f>
        <v>#REF!</v>
      </c>
      <c r="BD396" s="235" t="e" cm="1">
        <f t="array" ref="BD396">_xlfn.XLOOKUP($A396&amp;$B396,'[5]产值及收款计划（2026）'!$A:$A&amp;'[5]产值及收款计划（2026）'!$B:$B,'[5]产值及收款计划（2026）'!BD:BD)</f>
        <v>#REF!</v>
      </c>
      <c r="BE396" s="235" t="e" cm="1">
        <f t="array" ref="BE396">_xlfn.XLOOKUP($A396&amp;$B396,'[5]产值及收款计划（2026）'!$A:$A&amp;'[5]产值及收款计划（2026）'!$B:$B,'[5]产值及收款计划（2026）'!BE:BE)</f>
        <v>#REF!</v>
      </c>
      <c r="BF396" s="235" t="e" cm="1">
        <f t="array" ref="BF396">_xlfn.XLOOKUP($A396&amp;$B396,'[5]产值及收款计划（2026）'!$A:$A&amp;'[5]产值及收款计划（2026）'!$B:$B,'[5]产值及收款计划（2026）'!BF:BF)</f>
        <v>#REF!</v>
      </c>
      <c r="BG396" s="235" t="e" cm="1">
        <f t="array" ref="BG396">_xlfn.XLOOKUP($A396&amp;$B396,'[5]产值及收款计划（2026）'!$A:$A&amp;'[5]产值及收款计划（2026）'!$B:$B,'[5]产值及收款计划（2026）'!BG:BG)</f>
        <v>#REF!</v>
      </c>
      <c r="BH396" s="235" t="e" cm="1">
        <f t="array" ref="BH396">_xlfn.XLOOKUP($A396&amp;$B396,'[5]产值及收款计划（2026）'!$A:$A&amp;'[5]产值及收款计划（2026）'!$B:$B,'[5]产值及收款计划（2026）'!BH:BH)</f>
        <v>#REF!</v>
      </c>
      <c r="BI396" s="235" t="e" cm="1">
        <f t="array" ref="BI396">_xlfn.XLOOKUP($A396&amp;$B396,'[5]产值及收款计划（2026）'!$A:$A&amp;'[5]产值及收款计划（2026）'!$B:$B,'[5]产值及收款计划（2026）'!BI:BI)</f>
        <v>#REF!</v>
      </c>
      <c r="BJ396" s="235" t="e" cm="1">
        <f t="array" ref="BJ396">_xlfn.XLOOKUP($A396&amp;$B396,'[5]产值及收款计划（2026）'!$A:$A&amp;'[5]产值及收款计划（2026）'!$B:$B,'[5]产值及收款计划（2026）'!BJ:BJ)</f>
        <v>#REF!</v>
      </c>
      <c r="BK396" s="235" t="e" cm="1">
        <f t="array" ref="BK396">_xlfn.XLOOKUP($A396&amp;$B396,'[5]产值及收款计划（2026）'!$A:$A&amp;'[5]产值及收款计划（2026）'!$B:$B,'[5]产值及收款计划（2026）'!BK:BK)</f>
        <v>#REF!</v>
      </c>
      <c r="BL396" s="235" t="e" cm="1">
        <f t="array" ref="BL396">_xlfn.XLOOKUP($A396&amp;$B396,'[5]产值及收款计划（2026）'!$A:$A&amp;'[5]产值及收款计划（2026）'!$B:$B,'[5]产值及收款计划（2026）'!BL:BL)</f>
        <v>#REF!</v>
      </c>
      <c r="BM396" s="235"/>
      <c r="BN396" s="235"/>
      <c r="BO396" s="235"/>
      <c r="BP396" s="235"/>
      <c r="BQ396" s="235" t="e">
        <f>_xlfn.XLOOKUP($C396,应收未收表!$AJ:$AJ,应收未收表!AK:AK)</f>
        <v>#N/A</v>
      </c>
      <c r="BR396" s="235" t="e">
        <f>_xlfn.XLOOKUP($C396,应收未收表!$AJ:$AJ,应收未收表!AL:AL)</f>
        <v>#N/A</v>
      </c>
      <c r="BS396" s="235" t="e">
        <f>_xlfn.XLOOKUP($C396,应收未收表!$AJ:$AJ,应收未收表!AM:AM)</f>
        <v>#N/A</v>
      </c>
      <c r="BT396" s="235" t="e">
        <f>_xlfn.XLOOKUP($C396,应收未收表!$AJ:$AJ,应收未收表!AN:AN)</f>
        <v>#N/A</v>
      </c>
      <c r="BU396" s="234" t="str" cm="1">
        <f t="array" ref="BU396">_xlfn.XLOOKUP($A396&amp;$B396,'[5]产值及收款计划（2026）'!$A:$A&amp;'[5]产值及收款计划（2026）'!$B:$B,'[5]产值及收款计划（2026）'!BQ:BQ)</f>
        <v>上海市地下空间设计研究总院有限公司</v>
      </c>
      <c r="BV396" s="235" t="e" cm="1">
        <f t="array" ref="BV396">_xlfn.XLOOKUP($A396&amp;$B396,'[5]产值及收款计划（2026）'!$A:$A&amp;'[5]产值及收款计划（2026）'!$B:$B,'[5]产值及收款计划（2026）'!BR:BR)</f>
        <v>#REF!</v>
      </c>
      <c r="CE396" s="235" cm="1">
        <f t="array" ref="CE396">_xlfn.XLOOKUP($A396&amp;$B396,'[5]产值及收款计划（2026）'!$A:$A&amp;'[5]产值及收款计划（2026）'!$B:$B,'[5]产值及收款计划（2026）'!CA:CA)</f>
        <v>0</v>
      </c>
      <c r="CF396" s="235" cm="1">
        <f t="array" ref="CF396">_xlfn.XLOOKUP($A396&amp;$B396,'[5]产值及收款计划（2026）'!$A:$A&amp;'[5]产值及收款计划（2026）'!$B:$B,'[5]产值及收款计划（2026）'!CB:CB)</f>
        <v>0</v>
      </c>
      <c r="CG396" s="235" cm="1">
        <f t="array" ref="CG396">_xlfn.XLOOKUP($A396&amp;$B396,'[5]产值及收款计划（2026）'!$A:$A&amp;'[5]产值及收款计划（2026）'!$B:$B,'[5]产值及收款计划（2026）'!CC:CC)</f>
        <v>0</v>
      </c>
      <c r="CH396" s="235" cm="1">
        <f t="array" ref="CH396">_xlfn.XLOOKUP($A396&amp;$B396,'[5]产值及收款计划（2026）'!$A:$A&amp;'[5]产值及收款计划（2026）'!$B:$B,'[5]产值及收款计划（2026）'!CD:CD)</f>
        <v>0</v>
      </c>
      <c r="CI396" s="235" cm="1">
        <f t="array" ref="CI396">_xlfn.XLOOKUP($A396&amp;$B396,'[5]产值及收款计划（2026）'!$A:$A&amp;'[5]产值及收款计划（2026）'!$B:$B,'[5]产值及收款计划（2026）'!CE:CE)</f>
        <v>0</v>
      </c>
      <c r="CJ396" s="235" cm="1">
        <f t="array" ref="CJ396">_xlfn.XLOOKUP($A396&amp;$B396,'[5]产值及收款计划（2026）'!$A:$A&amp;'[5]产值及收款计划（2026）'!$B:$B,'[5]产值及收款计划（2026）'!CF:CF)</f>
        <v>0</v>
      </c>
      <c r="CK396" s="235" cm="1">
        <f t="array" ref="CK396">_xlfn.XLOOKUP($A396&amp;$B396,'[5]产值及收款计划（2026）'!$A:$A&amp;'[5]产值及收款计划（2026）'!$B:$B,'[5]产值及收款计划（2026）'!CG:CG)</f>
        <v>0</v>
      </c>
      <c r="CL396" s="235" cm="1">
        <f t="array" ref="CL396">_xlfn.XLOOKUP($A396&amp;$B396,'[5]产值及收款计划（2026）'!$A:$A&amp;'[5]产值及收款计划（2026）'!$B:$B,'[5]产值及收款计划（2026）'!CH:CH)</f>
        <v>0</v>
      </c>
      <c r="CM396" s="235" cm="1">
        <f t="array" ref="CM396">_xlfn.XLOOKUP($A396&amp;$B396,'[5]产值及收款计划（2026）'!$A:$A&amp;'[5]产值及收款计划（2026）'!$B:$B,'[5]产值及收款计划（2026）'!CI:CI)</f>
        <v>0</v>
      </c>
      <c r="CN396" s="235" cm="1">
        <f t="array" ref="CN396">_xlfn.XLOOKUP($A396&amp;$B396,'[5]产值及收款计划（2026）'!$A:$A&amp;'[5]产值及收款计划（2026）'!$B:$B,'[5]产值及收款计划（2026）'!CJ:CJ)</f>
        <v>0</v>
      </c>
      <c r="CO396" s="235" cm="1">
        <f t="array" ref="CO396">_xlfn.XLOOKUP($A396&amp;$B396,'[5]产值及收款计划（2026）'!$A:$A&amp;'[5]产值及收款计划（2026）'!$B:$B,'[5]产值及收款计划（2026）'!CK:CK)</f>
        <v>0</v>
      </c>
      <c r="CP396" s="235" cm="1">
        <f t="array" ref="CP396">_xlfn.XLOOKUP($A396&amp;$B396,'[5]产值及收款计划（2026）'!$A:$A&amp;'[5]产值及收款计划（2026）'!$B:$B,'[5]产值及收款计划（2026）'!CL:CL)</f>
        <v>0</v>
      </c>
      <c r="DE396" s="235" cm="1">
        <f t="array" ref="DE396">_xlfn.XLOOKUP($A396&amp;$B396,'[5]产值及收款计划（2026）'!$A:$A&amp;'[5]产值及收款计划（2026）'!$B:$B,'[5]产值及收款计划（2026）'!DA:DA)</f>
        <v>0</v>
      </c>
      <c r="DF396" s="235" cm="1">
        <f t="array" ref="DF396">_xlfn.XLOOKUP($A396&amp;$B396,'[5]产值及收款计划（2026）'!$A:$A&amp;'[5]产值及收款计划（2026）'!$B:$B,'[5]产值及收款计划（2026）'!DB:DB)</f>
        <v>0</v>
      </c>
      <c r="DG396" s="235" cm="1">
        <f t="array" ref="DG396">_xlfn.XLOOKUP($A396&amp;$B396,'[5]产值及收款计划（2026）'!$A:$A&amp;'[5]产值及收款计划（2026）'!$B:$B,'[5]产值及收款计划（2026）'!DC:DC)</f>
        <v>0</v>
      </c>
      <c r="DH396" s="235" cm="1">
        <f t="array" ref="DH396">_xlfn.XLOOKUP($A396&amp;$B396,'[5]产值及收款计划（2026）'!$A:$A&amp;'[5]产值及收款计划（2026）'!$B:$B,'[5]产值及收款计划（2026）'!DD:DD)</f>
        <v>0</v>
      </c>
      <c r="DI396" s="235" cm="1">
        <f t="array" ref="DI396">_xlfn.XLOOKUP($A396&amp;$B396,'[5]产值及收款计划（2026）'!$A:$A&amp;'[5]产值及收款计划（2026）'!$B:$B,'[5]产值及收款计划（2026）'!DE:DE)</f>
        <v>0</v>
      </c>
      <c r="DJ396" s="235" cm="1">
        <f t="array" ref="DJ396">_xlfn.XLOOKUP($A396&amp;$B396,'[5]产值及收款计划（2026）'!$A:$A&amp;'[5]产值及收款计划（2026）'!$B:$B,'[5]产值及收款计划（2026）'!DF:DF)</f>
        <v>0</v>
      </c>
      <c r="DK396" s="235" cm="1">
        <f t="array" ref="DK396">_xlfn.XLOOKUP($A396&amp;$B396,'[5]产值及收款计划（2026）'!$A:$A&amp;'[5]产值及收款计划（2026）'!$B:$B,'[5]产值及收款计划（2026）'!DG:DG)</f>
        <v>0</v>
      </c>
      <c r="DL396" s="235" cm="1">
        <f t="array" ref="DL396">_xlfn.XLOOKUP($A396&amp;$B396,'[5]产值及收款计划（2026）'!$A:$A&amp;'[5]产值及收款计划（2026）'!$B:$B,'[5]产值及收款计划（2026）'!DH:DH)</f>
        <v>0</v>
      </c>
      <c r="DM396" s="235" cm="1">
        <f t="array" ref="DM396">_xlfn.XLOOKUP($A396&amp;$B396,'[5]产值及收款计划（2026）'!$A:$A&amp;'[5]产值及收款计划（2026）'!$B:$B,'[5]产值及收款计划（2026）'!DI:DI)</f>
        <v>0</v>
      </c>
      <c r="DN396" s="235" cm="1">
        <f t="array" ref="DN396">_xlfn.XLOOKUP($A396&amp;$B396,'[5]产值及收款计划（2026）'!$A:$A&amp;'[5]产值及收款计划（2026）'!$B:$B,'[5]产值及收款计划（2026）'!DJ:DJ)</f>
        <v>0</v>
      </c>
      <c r="DO396" s="235" cm="1">
        <f t="array" ref="DO396">_xlfn.XLOOKUP($A396&amp;$B396,'[5]产值及收款计划（2026）'!$A:$A&amp;'[5]产值及收款计划（2026）'!$B:$B,'[5]产值及收款计划（2026）'!DK:DK)</f>
        <v>0</v>
      </c>
      <c r="DP396" s="235" cm="1">
        <f t="array" ref="DP396">_xlfn.XLOOKUP($A396&amp;$B396,'[5]产值及收款计划（2026）'!$A:$A&amp;'[5]产值及收款计划（2026）'!$B:$B,'[5]产值及收款计划（2026）'!DL:DL)</f>
        <v>0</v>
      </c>
      <c r="DQ396" s="243"/>
      <c r="DR396" s="229"/>
    </row>
    <row r="397" ht="20.25" spans="1:122">
      <c r="A397" s="233">
        <f t="shared" si="24"/>
        <v>32</v>
      </c>
      <c r="B397" s="233" t="s">
        <v>29</v>
      </c>
      <c r="C397" s="234" t="str" cm="1">
        <f t="array" ref="C397">_xlfn.XLOOKUP($A397&amp;$B397,'[5]产值及收款计划（2026）'!$A:$A&amp;'[5]产值及收款计划（2026）'!$B:$B,'[5]产值及收款计划（2026）'!C:C)</f>
        <v>SJHT2019121900155</v>
      </c>
      <c r="D397" s="234" t="str" cm="1">
        <f t="array" ref="D397">_xlfn.XLOOKUP($A397&amp;$B397,'[5]产值及收款计划（2026）'!$A:$A&amp;'[5]产值及收款计划（2026）'!$B:$B,'[5]产值及收款计划（2026）'!D:D)</f>
        <v>地下院平移-哈尔滨工业大学深圳校区扩建工程项目</v>
      </c>
      <c r="E397" s="235" cm="1">
        <f t="array" ref="E397">_xlfn.XLOOKUP($A397&amp;$B397,'[5]产值及收款计划（2026）'!$A:$A&amp;'[5]产值及收款计划（2026）'!$B:$B,'[5]产值及收款计划（2026）'!E:E)</f>
        <v>8.82</v>
      </c>
      <c r="F397" s="235" cm="1">
        <f t="array" ref="F397">_xlfn.XLOOKUP($A397&amp;$B397,'[5]产值及收款计划（2026）'!$A:$A&amp;'[5]产值及收款计划（2026）'!$B:$B,'[5]产值及收款计划（2026）'!F:F)</f>
        <v>8.82</v>
      </c>
      <c r="G397" s="235" cm="1">
        <f t="array" ref="G397">_xlfn.XLOOKUP($A397&amp;$B397,'[5]产值及收款计划（2026）'!$A:$A&amp;'[5]产值及收款计划（2026）'!$B:$B,'[5]产值及收款计划（2026）'!G:G)</f>
        <v>8.82</v>
      </c>
      <c r="H397" s="235" cm="1">
        <f t="array" ref="H397">_xlfn.XLOOKUP($A397&amp;$B397,'[5]产值及收款计划（2026）'!$A:$A&amp;'[5]产值及收款计划（2026）'!$B:$B,'[5]产值及收款计划（2026）'!H:H)</f>
        <v>8.82</v>
      </c>
      <c r="I397" s="236" cm="1">
        <f t="array" ref="I397">_xlfn.XLOOKUP($A397&amp;$B397,'[5]产值及收款计划（2026）'!$A:$A&amp;'[5]产值及收款计划（2026）'!$B:$B,'[5]产值及收款计划（2026）'!I:I)</f>
        <v>1</v>
      </c>
      <c r="J397" s="235" cm="1">
        <f t="array" ref="J397">_xlfn.XLOOKUP($A397&amp;$B397,'[5]产值及收款计划（2026）'!$A:$A&amp;'[5]产值及收款计划（2026）'!$B:$B,'[5]产值及收款计划（2026）'!J:J)</f>
        <v>0.06</v>
      </c>
      <c r="K397" s="235" t="e" cm="1">
        <f t="array" ref="K397">_xlfn.XLOOKUP($A397&amp;$B397,'[5]产值及收款计划（2026）'!$A:$A&amp;'[5]产值及收款计划（2026）'!$B:$B,'[5]产值及收款计划（2026）'!K:K)</f>
        <v>#REF!</v>
      </c>
      <c r="L397" s="235" t="e" cm="1">
        <f t="array" ref="L397">_xlfn.XLOOKUP($A397&amp;$B397,'[5]产值及收款计划（2026）'!$A:$A&amp;'[5]产值及收款计划（2026）'!$B:$B,'[5]产值及收款计划（2026）'!L:L)</f>
        <v>#REF!</v>
      </c>
      <c r="M397" s="235" t="str" cm="1">
        <f t="array" ref="M397">_xlfn.XLOOKUP($A397&amp;$B397,'[5]产值及收款计划（2026）'!$A:$A&amp;'[5]产值及收款计划（2026）'!$B:$B,'[5]产值及收款计划（2026）'!M:M)</f>
        <v>主导</v>
      </c>
      <c r="N397" s="235" t="str" cm="1">
        <f t="array" ref="N397">_xlfn.XLOOKUP($A397&amp;$B397,'[5]产值及收款计划（2026）'!$A:$A&amp;'[5]产值及收款计划（2026）'!$B:$B,'[5]产值及收款计划（2026）'!N:N)</f>
        <v>明艳丽团队</v>
      </c>
      <c r="O397" s="235" t="str" cm="1">
        <f t="array" ref="O397">_xlfn.XLOOKUP($A397&amp;$B397,'[5]产值及收款计划（2026）'!$A:$A&amp;'[5]产值及收款计划（2026）'!$B:$B,'[5]产值及收款计划（2026）'!O:O)</f>
        <v>明艳丽</v>
      </c>
      <c r="P397" s="234" t="str" cm="1">
        <f t="array" ref="P397">_xlfn.XLOOKUP($A397&amp;$B397,'[5]产值及收款计划（2026）'!$A:$A&amp;'[5]产值及收款计划（2026）'!$B:$B,'[5]产值及收款计划（2026）'!P:P)</f>
        <v>在建</v>
      </c>
      <c r="Q397" s="235" t="e" cm="1">
        <f t="array" ref="Q397">_xlfn.XLOOKUP($A397&amp;$B397,'[5]产值及收款计划（2026）'!$A:$A&amp;'[5]产值及收款计划（2026）'!$B:$B,'[5]产值及收款计划（2026）'!Q:Q)</f>
        <v>#REF!</v>
      </c>
      <c r="R397" s="235" t="e" cm="1">
        <f t="array" ref="R397">_xlfn.XLOOKUP($A397&amp;$B397,'[5]产值及收款计划（2026）'!$A:$A&amp;'[5]产值及收款计划（2026）'!$B:$B,'[5]产值及收款计划（2026）'!R:R)</f>
        <v>#REF!</v>
      </c>
      <c r="S397" s="235" t="e" cm="1">
        <f t="array" ref="S397">_xlfn.XLOOKUP($A397&amp;$B397,'[5]产值及收款计划（2026）'!$A:$A&amp;'[5]产值及收款计划（2026）'!$B:$B,'[5]产值及收款计划（2026）'!S:S)</f>
        <v>#REF!</v>
      </c>
      <c r="T397" s="235" cm="1">
        <f t="array" ref="T397">_xlfn.XLOOKUP($A397&amp;$B397,'[5]产值及收款计划（2026）'!$A:$A&amp;'[5]产值及收款计划（2026）'!$B:$B,'[5]产值及收款计划（2026）'!T:T)</f>
        <v>4.398</v>
      </c>
      <c r="U397" s="235" cm="1">
        <f t="array" ref="U397">_xlfn.XLOOKUP($A397&amp;$B397,'[5]产值及收款计划（2026）'!$A:$A&amp;'[5]产值及收款计划（2026）'!$B:$B,'[5]产值及收款计划（2026）'!U:U)</f>
        <v>0</v>
      </c>
      <c r="V397" s="235" cm="1">
        <f t="array" ref="V397">_xlfn.XLOOKUP($A397&amp;$B397,'[5]产值及收款计划（2026）'!$A:$A&amp;'[5]产值及收款计划（2026）'!$B:$B,'[5]产值及收款计划（2026）'!V:V)</f>
        <v>4.422</v>
      </c>
      <c r="W397" s="235" t="e" cm="1">
        <f t="array" ref="W397">_xlfn.XLOOKUP($A397&amp;$B397,'[5]产值及收款计划（2026）'!$A:$A&amp;'[5]产值及收款计划（2026）'!$B:$B,'[5]产值及收款计划（2026）'!W:W)</f>
        <v>#REF!</v>
      </c>
      <c r="X397" s="235" t="e" cm="1">
        <f t="array" ref="X397">_xlfn.XLOOKUP($A397&amp;$B397,'[5]产值及收款计划（2026）'!$A:$A&amp;'[5]产值及收款计划（2026）'!$B:$B,'[5]产值及收款计划（2026）'!X:X)</f>
        <v>#REF!</v>
      </c>
      <c r="Y397" s="235" t="e" cm="1">
        <f t="array" ref="Y397">_xlfn.XLOOKUP($A397&amp;$B397,'[5]产值及收款计划（2026）'!$A:$A&amp;'[5]产值及收款计划（2026）'!$B:$B,'[5]产值及收款计划（2026）'!Y:Y)</f>
        <v>#REF!</v>
      </c>
      <c r="Z397" s="235" t="e" cm="1">
        <f t="array" ref="Z397">_xlfn.XLOOKUP($A397&amp;$B397,'[5]产值及收款计划（2026）'!$A:$A&amp;'[5]产值及收款计划（2026）'!$B:$B,'[5]产值及收款计划（2026）'!Z:Z)</f>
        <v>#REF!</v>
      </c>
      <c r="AA397" s="235" t="e" cm="1">
        <f t="array" ref="AA397">_xlfn.XLOOKUP($A397&amp;$B397,'[5]产值及收款计划（2026）'!$A:$A&amp;'[5]产值及收款计划（2026）'!$B:$B,'[5]产值及收款计划（2026）'!AA:AA)</f>
        <v>#REF!</v>
      </c>
      <c r="AB397" s="235" t="e" cm="1">
        <f t="array" ref="AB397">_xlfn.XLOOKUP($A397&amp;$B397,'[5]产值及收款计划（2026）'!$A:$A&amp;'[5]产值及收款计划（2026）'!$B:$B,'[5]产值及收款计划（2026）'!AB:AB)</f>
        <v>#REF!</v>
      </c>
      <c r="AC397" s="235" t="e" cm="1">
        <f t="array" ref="AC397">_xlfn.XLOOKUP($A397&amp;$B397,'[5]产值及收款计划（2026）'!$A:$A&amp;'[5]产值及收款计划（2026）'!$B:$B,'[5]产值及收款计划（2026）'!AC:AC)</f>
        <v>#REF!</v>
      </c>
      <c r="AD397" s="235" t="e" cm="1">
        <f t="array" ref="AD397">_xlfn.XLOOKUP($A397&amp;$B397,'[5]产值及收款计划（2026）'!$A:$A&amp;'[5]产值及收款计划（2026）'!$B:$B,'[5]产值及收款计划（2026）'!AD:AD)</f>
        <v>#REF!</v>
      </c>
      <c r="AE397" s="235" t="e" cm="1">
        <f t="array" ref="AE397">_xlfn.XLOOKUP($A397&amp;$B397,'[5]产值及收款计划（2026）'!$A:$A&amp;'[5]产值及收款计划（2026）'!$B:$B,'[5]产值及收款计划（2026）'!AE:AE)</f>
        <v>#REF!</v>
      </c>
      <c r="AF397" s="235" t="e" cm="1">
        <f t="array" ref="AF397">_xlfn.XLOOKUP($A397&amp;$B397,'[5]产值及收款计划（2026）'!$A:$A&amp;'[5]产值及收款计划（2026）'!$B:$B,'[5]产值及收款计划（2026）'!AF:AF)</f>
        <v>#REF!</v>
      </c>
      <c r="AG397" s="235" t="e" cm="1">
        <f t="array" ref="AG397">_xlfn.XLOOKUP($A397&amp;$B397,'[5]产值及收款计划（2026）'!$A:$A&amp;'[5]产值及收款计划（2026）'!$B:$B,'[5]产值及收款计划（2026）'!AG:AG)</f>
        <v>#REF!</v>
      </c>
      <c r="AH397" s="235" t="e" cm="1">
        <f t="array" ref="AH397">_xlfn.XLOOKUP($A397&amp;$B397,'[5]产值及收款计划（2026）'!$A:$A&amp;'[5]产值及收款计划（2026）'!$B:$B,'[5]产值及收款计划（2026）'!AH:AH)</f>
        <v>#REF!</v>
      </c>
      <c r="AI397" s="235" t="e" cm="1">
        <f t="array" ref="AI397">_xlfn.XLOOKUP($A397&amp;$B397,'[5]产值及收款计划（2026）'!$A:$A&amp;'[5]产值及收款计划（2026）'!$B:$B,'[5]产值及收款计划（2026）'!AI:AI)</f>
        <v>#REF!</v>
      </c>
      <c r="AJ397" s="235" t="e" cm="1">
        <f t="array" ref="AJ397">_xlfn.XLOOKUP($A397&amp;$B397,'[5]产值及收款计划（2026）'!$A:$A&amp;'[5]产值及收款计划（2026）'!$B:$B,'[5]产值及收款计划（2026）'!AJ:AJ)</f>
        <v>#REF!</v>
      </c>
      <c r="AK397" s="235" t="e" cm="1">
        <f t="array" ref="AK397">_xlfn.XLOOKUP($A397&amp;$B397,'[5]产值及收款计划（2026）'!$A:$A&amp;'[5]产值及收款计划（2026）'!$B:$B,'[5]产值及收款计划（2026）'!AK:AK)</f>
        <v>#REF!</v>
      </c>
      <c r="AL397" s="235" t="e" cm="1">
        <f t="array" ref="AL397">_xlfn.XLOOKUP($A397&amp;$B397,'[5]产值及收款计划（2026）'!$A:$A&amp;'[5]产值及收款计划（2026）'!$B:$B,'[5]产值及收款计划（2026）'!AL:AL)</f>
        <v>#REF!</v>
      </c>
      <c r="AM397" s="242" t="e" cm="1">
        <f t="array" ref="AM397">_xlfn.LET(_xlpm.勾选月份状态数组,TRANSPOSE('PPT(12-15页）-TOP10'!$A$3:$A$14),_xlpm.选择数据区,IF('PPT(12-15页）-TOP10'!$E$3="收款",$BA397:$BL397,$AA397:$AL397),SUM(_xlfn._xlws.FILTER(_xlpm.选择数据区,_xlpm.勾选月份状态数组,"")))</f>
        <v>#REF!</v>
      </c>
      <c r="AN397" s="235" t="e">
        <f>_xlfn.XLOOKUP($C397,应收未收表!$T:$T,应收未收表!AA:AA)</f>
        <v>#N/A</v>
      </c>
      <c r="AO397" s="235" t="e">
        <f>_xlfn.XLOOKUP($C397,应收未收表!$T:$T,应收未收表!AB:AB)</f>
        <v>#N/A</v>
      </c>
      <c r="AP397" s="235" t="e">
        <f>_xlfn.XLOOKUP($C397,应收未收表!$T:$T,应收未收表!AC:AC)</f>
        <v>#N/A</v>
      </c>
      <c r="AQ397" s="235" t="e">
        <f>_xlfn.XLOOKUP($C397,应收未收表!$T:$T,应收未收表!AE:AE)</f>
        <v>#N/A</v>
      </c>
      <c r="AR397" s="235" t="e">
        <f>_xlfn.XLOOKUP($C397,应收未收表!$T:$T,应收未收表!AF:AF)</f>
        <v>#N/A</v>
      </c>
      <c r="AS397" s="235" t="e" cm="1">
        <f t="array" ref="AS397">_xlfn.XLOOKUP($A397&amp;$B397,'[5]产值及收款计划（2026）'!$A:$A&amp;'[5]产值及收款计划（2026）'!$B:$B,'[5]产值及收款计划（2026）'!AS:AS)</f>
        <v>#REF!</v>
      </c>
      <c r="AT397" s="235" t="e" cm="1">
        <f t="array" ref="AT397">_xlfn.XLOOKUP($A397&amp;$B397,'[5]产值及收款计划（2026）'!$A:$A&amp;'[5]产值及收款计划（2026）'!$B:$B,'[5]产值及收款计划（2026）'!AT:AT)</f>
        <v>#REF!</v>
      </c>
      <c r="AU397" s="235" t="e" cm="1">
        <f t="array" ref="AU397">_xlfn.XLOOKUP($A397&amp;$B397,'[5]产值及收款计划（2026）'!$A:$A&amp;'[5]产值及收款计划（2026）'!$B:$B,'[5]产值及收款计划（2026）'!AU:AU)</f>
        <v>#REF!</v>
      </c>
      <c r="AV397" s="235" t="e" cm="1">
        <f t="array" ref="AV397">_xlfn.XLOOKUP($A397&amp;$B397,'[5]产值及收款计划（2026）'!$A:$A&amp;'[5]产值及收款计划（2026）'!$B:$B,'[5]产值及收款计划（2026）'!AV:AV)</f>
        <v>#REF!</v>
      </c>
      <c r="AW397" s="235" cm="1">
        <f t="array" ref="AW397">_xlfn.XLOOKUP($A397&amp;$B397,'[5]产值及收款计划（2026）'!$A:$A&amp;'[5]产值及收款计划（2026）'!$B:$B,'[5]产值及收款计划（2026）'!AW:AW)</f>
        <v>4.398</v>
      </c>
      <c r="AX397" s="235" cm="1">
        <f t="array" ref="AX397">_xlfn.XLOOKUP($A397&amp;$B397,'[5]产值及收款计划（2026）'!$A:$A&amp;'[5]产值及收款计划（2026）'!$B:$B,'[5]产值及收款计划（2026）'!AX:AX)</f>
        <v>0</v>
      </c>
      <c r="AY397" s="235" cm="1">
        <f t="array" ref="AY397">_xlfn.XLOOKUP($A397&amp;$B397,'[5]产值及收款计划（2026）'!$A:$A&amp;'[5]产值及收款计划（2026）'!$B:$B,'[5]产值及收款计划（2026）'!AY:AY)</f>
        <v>4.422</v>
      </c>
      <c r="AZ397" s="235" cm="1">
        <f t="array" ref="AZ397">_xlfn.XLOOKUP($A397&amp;$B397,'[5]产值及收款计划（2026）'!$A:$A&amp;'[5]产值及收款计划（2026）'!$B:$B,'[5]产值及收款计划（2026）'!AZ:AZ)</f>
        <v>0</v>
      </c>
      <c r="BA397" s="235" t="e" cm="1">
        <f t="array" ref="BA397">_xlfn.XLOOKUP($A397&amp;$B397,'[5]产值及收款计划（2026）'!$A:$A&amp;'[5]产值及收款计划（2026）'!$B:$B,'[5]产值及收款计划（2026）'!BA:BA)</f>
        <v>#REF!</v>
      </c>
      <c r="BB397" s="235" t="e" cm="1">
        <f t="array" ref="BB397">_xlfn.XLOOKUP($A397&amp;$B397,'[5]产值及收款计划（2026）'!$A:$A&amp;'[5]产值及收款计划（2026）'!$B:$B,'[5]产值及收款计划（2026）'!BB:BB)</f>
        <v>#REF!</v>
      </c>
      <c r="BC397" s="235" t="e" cm="1">
        <f t="array" ref="BC397">_xlfn.XLOOKUP($A397&amp;$B397,'[5]产值及收款计划（2026）'!$A:$A&amp;'[5]产值及收款计划（2026）'!$B:$B,'[5]产值及收款计划（2026）'!BC:BC)</f>
        <v>#REF!</v>
      </c>
      <c r="BD397" s="235" t="e" cm="1">
        <f t="array" ref="BD397">_xlfn.XLOOKUP($A397&amp;$B397,'[5]产值及收款计划（2026）'!$A:$A&amp;'[5]产值及收款计划（2026）'!$B:$B,'[5]产值及收款计划（2026）'!BD:BD)</f>
        <v>#REF!</v>
      </c>
      <c r="BE397" s="235" t="e" cm="1">
        <f t="array" ref="BE397">_xlfn.XLOOKUP($A397&amp;$B397,'[5]产值及收款计划（2026）'!$A:$A&amp;'[5]产值及收款计划（2026）'!$B:$B,'[5]产值及收款计划（2026）'!BE:BE)</f>
        <v>#REF!</v>
      </c>
      <c r="BF397" s="235" t="e" cm="1">
        <f t="array" ref="BF397">_xlfn.XLOOKUP($A397&amp;$B397,'[5]产值及收款计划（2026）'!$A:$A&amp;'[5]产值及收款计划（2026）'!$B:$B,'[5]产值及收款计划（2026）'!BF:BF)</f>
        <v>#REF!</v>
      </c>
      <c r="BG397" s="235" t="e" cm="1">
        <f t="array" ref="BG397">_xlfn.XLOOKUP($A397&amp;$B397,'[5]产值及收款计划（2026）'!$A:$A&amp;'[5]产值及收款计划（2026）'!$B:$B,'[5]产值及收款计划（2026）'!BG:BG)</f>
        <v>#REF!</v>
      </c>
      <c r="BH397" s="235" t="e" cm="1">
        <f t="array" ref="BH397">_xlfn.XLOOKUP($A397&amp;$B397,'[5]产值及收款计划（2026）'!$A:$A&amp;'[5]产值及收款计划（2026）'!$B:$B,'[5]产值及收款计划（2026）'!BH:BH)</f>
        <v>#REF!</v>
      </c>
      <c r="BI397" s="235" t="e" cm="1">
        <f t="array" ref="BI397">_xlfn.XLOOKUP($A397&amp;$B397,'[5]产值及收款计划（2026）'!$A:$A&amp;'[5]产值及收款计划（2026）'!$B:$B,'[5]产值及收款计划（2026）'!BI:BI)</f>
        <v>#REF!</v>
      </c>
      <c r="BJ397" s="235" t="e" cm="1">
        <f t="array" ref="BJ397">_xlfn.XLOOKUP($A397&amp;$B397,'[5]产值及收款计划（2026）'!$A:$A&amp;'[5]产值及收款计划（2026）'!$B:$B,'[5]产值及收款计划（2026）'!BJ:BJ)</f>
        <v>#REF!</v>
      </c>
      <c r="BK397" s="235" t="e" cm="1">
        <f t="array" ref="BK397">_xlfn.XLOOKUP($A397&amp;$B397,'[5]产值及收款计划（2026）'!$A:$A&amp;'[5]产值及收款计划（2026）'!$B:$B,'[5]产值及收款计划（2026）'!BK:BK)</f>
        <v>#REF!</v>
      </c>
      <c r="BL397" s="235" t="e" cm="1">
        <f t="array" ref="BL397">_xlfn.XLOOKUP($A397&amp;$B397,'[5]产值及收款计划（2026）'!$A:$A&amp;'[5]产值及收款计划（2026）'!$B:$B,'[5]产值及收款计划（2026）'!BL:BL)</f>
        <v>#REF!</v>
      </c>
      <c r="BM397" s="235"/>
      <c r="BN397" s="235"/>
      <c r="BO397" s="235"/>
      <c r="BP397" s="235"/>
      <c r="BQ397" s="235" t="e">
        <f>_xlfn.XLOOKUP($C397,应收未收表!$AJ:$AJ,应收未收表!AK:AK)</f>
        <v>#N/A</v>
      </c>
      <c r="BR397" s="235" t="e">
        <f>_xlfn.XLOOKUP($C397,应收未收表!$AJ:$AJ,应收未收表!AL:AL)</f>
        <v>#N/A</v>
      </c>
      <c r="BS397" s="235" t="e">
        <f>_xlfn.XLOOKUP($C397,应收未收表!$AJ:$AJ,应收未收表!AM:AM)</f>
        <v>#N/A</v>
      </c>
      <c r="BT397" s="235" t="e">
        <f>_xlfn.XLOOKUP($C397,应收未收表!$AJ:$AJ,应收未收表!AN:AN)</f>
        <v>#N/A</v>
      </c>
      <c r="BU397" s="234" t="str" cm="1">
        <f t="array" ref="BU397">_xlfn.XLOOKUP($A397&amp;$B397,'[5]产值及收款计划（2026）'!$A:$A&amp;'[5]产值及收款计划（2026）'!$B:$B,'[5]产值及收款计划（2026）'!BQ:BQ)</f>
        <v>上海市地下空间设计研究总院有限公司</v>
      </c>
      <c r="BV397" s="235" t="e" cm="1">
        <f t="array" ref="BV397">_xlfn.XLOOKUP($A397&amp;$B397,'[5]产值及收款计划（2026）'!$A:$A&amp;'[5]产值及收款计划（2026）'!$B:$B,'[5]产值及收款计划（2026）'!BR:BR)</f>
        <v>#REF!</v>
      </c>
      <c r="CE397" s="235" cm="1">
        <f t="array" ref="CE397">_xlfn.XLOOKUP($A397&amp;$B397,'[5]产值及收款计划（2026）'!$A:$A&amp;'[5]产值及收款计划（2026）'!$B:$B,'[5]产值及收款计划（2026）'!CA:CA)</f>
        <v>0</v>
      </c>
      <c r="CF397" s="235" cm="1">
        <f t="array" ref="CF397">_xlfn.XLOOKUP($A397&amp;$B397,'[5]产值及收款计划（2026）'!$A:$A&amp;'[5]产值及收款计划（2026）'!$B:$B,'[5]产值及收款计划（2026）'!CB:CB)</f>
        <v>0</v>
      </c>
      <c r="CG397" s="235" cm="1">
        <f t="array" ref="CG397">_xlfn.XLOOKUP($A397&amp;$B397,'[5]产值及收款计划（2026）'!$A:$A&amp;'[5]产值及收款计划（2026）'!$B:$B,'[5]产值及收款计划（2026）'!CC:CC)</f>
        <v>0</v>
      </c>
      <c r="CH397" s="235" cm="1">
        <f t="array" ref="CH397">_xlfn.XLOOKUP($A397&amp;$B397,'[5]产值及收款计划（2026）'!$A:$A&amp;'[5]产值及收款计划（2026）'!$B:$B,'[5]产值及收款计划（2026）'!CD:CD)</f>
        <v>0</v>
      </c>
      <c r="CI397" s="235" cm="1">
        <f t="array" ref="CI397">_xlfn.XLOOKUP($A397&amp;$B397,'[5]产值及收款计划（2026）'!$A:$A&amp;'[5]产值及收款计划（2026）'!$B:$B,'[5]产值及收款计划（2026）'!CE:CE)</f>
        <v>0</v>
      </c>
      <c r="CJ397" s="235" cm="1">
        <f t="array" ref="CJ397">_xlfn.XLOOKUP($A397&amp;$B397,'[5]产值及收款计划（2026）'!$A:$A&amp;'[5]产值及收款计划（2026）'!$B:$B,'[5]产值及收款计划（2026）'!CF:CF)</f>
        <v>0</v>
      </c>
      <c r="CK397" s="235" cm="1">
        <f t="array" ref="CK397">_xlfn.XLOOKUP($A397&amp;$B397,'[5]产值及收款计划（2026）'!$A:$A&amp;'[5]产值及收款计划（2026）'!$B:$B,'[5]产值及收款计划（2026）'!CG:CG)</f>
        <v>0</v>
      </c>
      <c r="CL397" s="235" cm="1">
        <f t="array" ref="CL397">_xlfn.XLOOKUP($A397&amp;$B397,'[5]产值及收款计划（2026）'!$A:$A&amp;'[5]产值及收款计划（2026）'!$B:$B,'[5]产值及收款计划（2026）'!CH:CH)</f>
        <v>0</v>
      </c>
      <c r="CM397" s="235" cm="1">
        <f t="array" ref="CM397">_xlfn.XLOOKUP($A397&amp;$B397,'[5]产值及收款计划（2026）'!$A:$A&amp;'[5]产值及收款计划（2026）'!$B:$B,'[5]产值及收款计划（2026）'!CI:CI)</f>
        <v>0</v>
      </c>
      <c r="CN397" s="235" cm="1">
        <f t="array" ref="CN397">_xlfn.XLOOKUP($A397&amp;$B397,'[5]产值及收款计划（2026）'!$A:$A&amp;'[5]产值及收款计划（2026）'!$B:$B,'[5]产值及收款计划（2026）'!CJ:CJ)</f>
        <v>0</v>
      </c>
      <c r="CO397" s="235" cm="1">
        <f t="array" ref="CO397">_xlfn.XLOOKUP($A397&amp;$B397,'[5]产值及收款计划（2026）'!$A:$A&amp;'[5]产值及收款计划（2026）'!$B:$B,'[5]产值及收款计划（2026）'!CK:CK)</f>
        <v>0</v>
      </c>
      <c r="CP397" s="235" cm="1">
        <f t="array" ref="CP397">_xlfn.XLOOKUP($A397&amp;$B397,'[5]产值及收款计划（2026）'!$A:$A&amp;'[5]产值及收款计划（2026）'!$B:$B,'[5]产值及收款计划（2026）'!CL:CL)</f>
        <v>0</v>
      </c>
      <c r="DE397" s="235" cm="1">
        <f t="array" ref="DE397">_xlfn.XLOOKUP($A397&amp;$B397,'[5]产值及收款计划（2026）'!$A:$A&amp;'[5]产值及收款计划（2026）'!$B:$B,'[5]产值及收款计划（2026）'!DA:DA)</f>
        <v>0</v>
      </c>
      <c r="DF397" s="235" cm="1">
        <f t="array" ref="DF397">_xlfn.XLOOKUP($A397&amp;$B397,'[5]产值及收款计划（2026）'!$A:$A&amp;'[5]产值及收款计划（2026）'!$B:$B,'[5]产值及收款计划（2026）'!DB:DB)</f>
        <v>0</v>
      </c>
      <c r="DG397" s="235" cm="1">
        <f t="array" ref="DG397">_xlfn.XLOOKUP($A397&amp;$B397,'[5]产值及收款计划（2026）'!$A:$A&amp;'[5]产值及收款计划（2026）'!$B:$B,'[5]产值及收款计划（2026）'!DC:DC)</f>
        <v>0</v>
      </c>
      <c r="DH397" s="235" cm="1">
        <f t="array" ref="DH397">_xlfn.XLOOKUP($A397&amp;$B397,'[5]产值及收款计划（2026）'!$A:$A&amp;'[5]产值及收款计划（2026）'!$B:$B,'[5]产值及收款计划（2026）'!DD:DD)</f>
        <v>0</v>
      </c>
      <c r="DI397" s="235" cm="1">
        <f t="array" ref="DI397">_xlfn.XLOOKUP($A397&amp;$B397,'[5]产值及收款计划（2026）'!$A:$A&amp;'[5]产值及收款计划（2026）'!$B:$B,'[5]产值及收款计划（2026）'!DE:DE)</f>
        <v>0</v>
      </c>
      <c r="DJ397" s="235" cm="1">
        <f t="array" ref="DJ397">_xlfn.XLOOKUP($A397&amp;$B397,'[5]产值及收款计划（2026）'!$A:$A&amp;'[5]产值及收款计划（2026）'!$B:$B,'[5]产值及收款计划（2026）'!DF:DF)</f>
        <v>0</v>
      </c>
      <c r="DK397" s="235" cm="1">
        <f t="array" ref="DK397">_xlfn.XLOOKUP($A397&amp;$B397,'[5]产值及收款计划（2026）'!$A:$A&amp;'[5]产值及收款计划（2026）'!$B:$B,'[5]产值及收款计划（2026）'!DG:DG)</f>
        <v>0</v>
      </c>
      <c r="DL397" s="235" cm="1">
        <f t="array" ref="DL397">_xlfn.XLOOKUP($A397&amp;$B397,'[5]产值及收款计划（2026）'!$A:$A&amp;'[5]产值及收款计划（2026）'!$B:$B,'[5]产值及收款计划（2026）'!DH:DH)</f>
        <v>0</v>
      </c>
      <c r="DM397" s="235" cm="1">
        <f t="array" ref="DM397">_xlfn.XLOOKUP($A397&amp;$B397,'[5]产值及收款计划（2026）'!$A:$A&amp;'[5]产值及收款计划（2026）'!$B:$B,'[5]产值及收款计划（2026）'!DI:DI)</f>
        <v>0</v>
      </c>
      <c r="DN397" s="235" cm="1">
        <f t="array" ref="DN397">_xlfn.XLOOKUP($A397&amp;$B397,'[5]产值及收款计划（2026）'!$A:$A&amp;'[5]产值及收款计划（2026）'!$B:$B,'[5]产值及收款计划（2026）'!DJ:DJ)</f>
        <v>0</v>
      </c>
      <c r="DO397" s="235" cm="1">
        <f t="array" ref="DO397">_xlfn.XLOOKUP($A397&amp;$B397,'[5]产值及收款计划（2026）'!$A:$A&amp;'[5]产值及收款计划（2026）'!$B:$B,'[5]产值及收款计划（2026）'!DK:DK)</f>
        <v>0</v>
      </c>
      <c r="DP397" s="235" cm="1">
        <f t="array" ref="DP397">_xlfn.XLOOKUP($A397&amp;$B397,'[5]产值及收款计划（2026）'!$A:$A&amp;'[5]产值及收款计划（2026）'!$B:$B,'[5]产值及收款计划（2026）'!DL:DL)</f>
        <v>0</v>
      </c>
      <c r="DQ397" s="243"/>
      <c r="DR397" s="229"/>
    </row>
    <row r="398" ht="20.25" spans="1:122">
      <c r="A398" s="233">
        <f t="shared" si="24"/>
        <v>33</v>
      </c>
      <c r="B398" s="233" t="s">
        <v>29</v>
      </c>
      <c r="C398" s="234" t="str" cm="1">
        <f t="array" ref="C398">_xlfn.XLOOKUP($A398&amp;$B398,'[5]产值及收款计划（2026）'!$A:$A&amp;'[5]产值及收款计划（2026）'!$B:$B,'[5]产值及收款计划（2026）'!C:C)</f>
        <v>SJHT2019121300121</v>
      </c>
      <c r="D398" s="234" t="str" cm="1">
        <f t="array" ref="D398">_xlfn.XLOOKUP($A398&amp;$B398,'[5]产值及收款计划（2026）'!$A:$A&amp;'[5]产值及收款计划（2026）'!$B:$B,'[5]产值及收款计划（2026）'!D:D)</f>
        <v>地下院平移-深圳市医疗器械检测和生物医药安全评价中心建设项目</v>
      </c>
      <c r="E398" s="235" cm="1">
        <f t="array" ref="E398">_xlfn.XLOOKUP($A398&amp;$B398,'[5]产值及收款计划（2026）'!$A:$A&amp;'[5]产值及收款计划（2026）'!$B:$B,'[5]产值及收款计划（2026）'!E:E)</f>
        <v>38.84</v>
      </c>
      <c r="F398" s="235" cm="1">
        <f t="array" ref="F398">_xlfn.XLOOKUP($A398&amp;$B398,'[5]产值及收款计划（2026）'!$A:$A&amp;'[5]产值及收款计划（2026）'!$B:$B,'[5]产值及收款计划（2026）'!F:F)</f>
        <v>38.84</v>
      </c>
      <c r="G398" s="235" cm="1">
        <f t="array" ref="G398">_xlfn.XLOOKUP($A398&amp;$B398,'[5]产值及收款计划（2026）'!$A:$A&amp;'[5]产值及收款计划（2026）'!$B:$B,'[5]产值及收款计划（2026）'!G:G)</f>
        <v>38.84</v>
      </c>
      <c r="H398" s="235" cm="1">
        <f t="array" ref="H398">_xlfn.XLOOKUP($A398&amp;$B398,'[5]产值及收款计划（2026）'!$A:$A&amp;'[5]产值及收款计划（2026）'!$B:$B,'[5]产值及收款计划（2026）'!H:H)</f>
        <v>38.84</v>
      </c>
      <c r="I398" s="236" cm="1">
        <f t="array" ref="I398">_xlfn.XLOOKUP($A398&amp;$B398,'[5]产值及收款计划（2026）'!$A:$A&amp;'[5]产值及收款计划（2026）'!$B:$B,'[5]产值及收款计划（2026）'!I:I)</f>
        <v>1</v>
      </c>
      <c r="J398" s="235" cm="1">
        <f t="array" ref="J398">_xlfn.XLOOKUP($A398&amp;$B398,'[5]产值及收款计划（2026）'!$A:$A&amp;'[5]产值及收款计划（2026）'!$B:$B,'[5]产值及收款计划（2026）'!J:J)</f>
        <v>0.06</v>
      </c>
      <c r="K398" s="235" t="e" cm="1">
        <f t="array" ref="K398">_xlfn.XLOOKUP($A398&amp;$B398,'[5]产值及收款计划（2026）'!$A:$A&amp;'[5]产值及收款计划（2026）'!$B:$B,'[5]产值及收款计划（2026）'!K:K)</f>
        <v>#REF!</v>
      </c>
      <c r="L398" s="235" t="e" cm="1">
        <f t="array" ref="L398">_xlfn.XLOOKUP($A398&amp;$B398,'[5]产值及收款计划（2026）'!$A:$A&amp;'[5]产值及收款计划（2026）'!$B:$B,'[5]产值及收款计划（2026）'!L:L)</f>
        <v>#REF!</v>
      </c>
      <c r="M398" s="235" t="str" cm="1">
        <f t="array" ref="M398">_xlfn.XLOOKUP($A398&amp;$B398,'[5]产值及收款计划（2026）'!$A:$A&amp;'[5]产值及收款计划（2026）'!$B:$B,'[5]产值及收款计划（2026）'!M:M)</f>
        <v>主导</v>
      </c>
      <c r="N398" s="235" t="str" cm="1">
        <f t="array" ref="N398">_xlfn.XLOOKUP($A398&amp;$B398,'[5]产值及收款计划（2026）'!$A:$A&amp;'[5]产值及收款计划（2026）'!$B:$B,'[5]产值及收款计划（2026）'!N:N)</f>
        <v>明艳丽团队</v>
      </c>
      <c r="O398" s="235" t="str" cm="1">
        <f t="array" ref="O398">_xlfn.XLOOKUP($A398&amp;$B398,'[5]产值及收款计划（2026）'!$A:$A&amp;'[5]产值及收款计划（2026）'!$B:$B,'[5]产值及收款计划（2026）'!O:O)</f>
        <v>明艳丽</v>
      </c>
      <c r="P398" s="234" t="str" cm="1">
        <f t="array" ref="P398">_xlfn.XLOOKUP($A398&amp;$B398,'[5]产值及收款计划（2026）'!$A:$A&amp;'[5]产值及收款计划（2026）'!$B:$B,'[5]产值及收款计划（2026）'!P:P)</f>
        <v>25已完结</v>
      </c>
      <c r="Q398" s="235" t="e" cm="1">
        <f t="array" ref="Q398">_xlfn.XLOOKUP($A398&amp;$B398,'[5]产值及收款计划（2026）'!$A:$A&amp;'[5]产值及收款计划（2026）'!$B:$B,'[5]产值及收款计划（2026）'!Q:Q)</f>
        <v>#REF!</v>
      </c>
      <c r="R398" s="235" t="e" cm="1">
        <f t="array" ref="R398">_xlfn.XLOOKUP($A398&amp;$B398,'[5]产值及收款计划（2026）'!$A:$A&amp;'[5]产值及收款计划（2026）'!$B:$B,'[5]产值及收款计划（2026）'!R:R)</f>
        <v>#REF!</v>
      </c>
      <c r="S398" s="235" t="e" cm="1">
        <f t="array" ref="S398">_xlfn.XLOOKUP($A398&amp;$B398,'[5]产值及收款计划（2026）'!$A:$A&amp;'[5]产值及收款计划（2026）'!$B:$B,'[5]产值及收款计划（2026）'!S:S)</f>
        <v>#REF!</v>
      </c>
      <c r="T398" s="235" cm="1">
        <f t="array" ref="T398">_xlfn.XLOOKUP($A398&amp;$B398,'[5]产值及收款计划（2026）'!$A:$A&amp;'[5]产值及收款计划（2026）'!$B:$B,'[5]产值及收款计划（2026）'!T:T)</f>
        <v>38.84</v>
      </c>
      <c r="U398" s="235" cm="1">
        <f t="array" ref="U398">_xlfn.XLOOKUP($A398&amp;$B398,'[5]产值及收款计划（2026）'!$A:$A&amp;'[5]产值及收款计划（2026）'!$B:$B,'[5]产值及收款计划（2026）'!U:U)</f>
        <v>0</v>
      </c>
      <c r="V398" s="235" cm="1">
        <f t="array" ref="V398">_xlfn.XLOOKUP($A398&amp;$B398,'[5]产值及收款计划（2026）'!$A:$A&amp;'[5]产值及收款计划（2026）'!$B:$B,'[5]产值及收款计划（2026）'!V:V)</f>
        <v>0</v>
      </c>
      <c r="W398" s="235" t="e" cm="1">
        <f t="array" ref="W398">_xlfn.XLOOKUP($A398&amp;$B398,'[5]产值及收款计划（2026）'!$A:$A&amp;'[5]产值及收款计划（2026）'!$B:$B,'[5]产值及收款计划（2026）'!W:W)</f>
        <v>#REF!</v>
      </c>
      <c r="X398" s="235" t="e" cm="1">
        <f t="array" ref="X398">_xlfn.XLOOKUP($A398&amp;$B398,'[5]产值及收款计划（2026）'!$A:$A&amp;'[5]产值及收款计划（2026）'!$B:$B,'[5]产值及收款计划（2026）'!X:X)</f>
        <v>#REF!</v>
      </c>
      <c r="Y398" s="235" t="e" cm="1">
        <f t="array" ref="Y398">_xlfn.XLOOKUP($A398&amp;$B398,'[5]产值及收款计划（2026）'!$A:$A&amp;'[5]产值及收款计划（2026）'!$B:$B,'[5]产值及收款计划（2026）'!Y:Y)</f>
        <v>#REF!</v>
      </c>
      <c r="Z398" s="235" t="e" cm="1">
        <f t="array" ref="Z398">_xlfn.XLOOKUP($A398&amp;$B398,'[5]产值及收款计划（2026）'!$A:$A&amp;'[5]产值及收款计划（2026）'!$B:$B,'[5]产值及收款计划（2026）'!Z:Z)</f>
        <v>#REF!</v>
      </c>
      <c r="AA398" s="235" t="e" cm="1">
        <f t="array" ref="AA398">_xlfn.XLOOKUP($A398&amp;$B398,'[5]产值及收款计划（2026）'!$A:$A&amp;'[5]产值及收款计划（2026）'!$B:$B,'[5]产值及收款计划（2026）'!AA:AA)</f>
        <v>#REF!</v>
      </c>
      <c r="AB398" s="235" t="e" cm="1">
        <f t="array" ref="AB398">_xlfn.XLOOKUP($A398&amp;$B398,'[5]产值及收款计划（2026）'!$A:$A&amp;'[5]产值及收款计划（2026）'!$B:$B,'[5]产值及收款计划（2026）'!AB:AB)</f>
        <v>#REF!</v>
      </c>
      <c r="AC398" s="235" t="e" cm="1">
        <f t="array" ref="AC398">_xlfn.XLOOKUP($A398&amp;$B398,'[5]产值及收款计划（2026）'!$A:$A&amp;'[5]产值及收款计划（2026）'!$B:$B,'[5]产值及收款计划（2026）'!AC:AC)</f>
        <v>#REF!</v>
      </c>
      <c r="AD398" s="235" t="e" cm="1">
        <f t="array" ref="AD398">_xlfn.XLOOKUP($A398&amp;$B398,'[5]产值及收款计划（2026）'!$A:$A&amp;'[5]产值及收款计划（2026）'!$B:$B,'[5]产值及收款计划（2026）'!AD:AD)</f>
        <v>#REF!</v>
      </c>
      <c r="AE398" s="235" t="e" cm="1">
        <f t="array" ref="AE398">_xlfn.XLOOKUP($A398&amp;$B398,'[5]产值及收款计划（2026）'!$A:$A&amp;'[5]产值及收款计划（2026）'!$B:$B,'[5]产值及收款计划（2026）'!AE:AE)</f>
        <v>#REF!</v>
      </c>
      <c r="AF398" s="235" t="e" cm="1">
        <f t="array" ref="AF398">_xlfn.XLOOKUP($A398&amp;$B398,'[5]产值及收款计划（2026）'!$A:$A&amp;'[5]产值及收款计划（2026）'!$B:$B,'[5]产值及收款计划（2026）'!AF:AF)</f>
        <v>#REF!</v>
      </c>
      <c r="AG398" s="235" t="e" cm="1">
        <f t="array" ref="AG398">_xlfn.XLOOKUP($A398&amp;$B398,'[5]产值及收款计划（2026）'!$A:$A&amp;'[5]产值及收款计划（2026）'!$B:$B,'[5]产值及收款计划（2026）'!AG:AG)</f>
        <v>#REF!</v>
      </c>
      <c r="AH398" s="235" t="e" cm="1">
        <f t="array" ref="AH398">_xlfn.XLOOKUP($A398&amp;$B398,'[5]产值及收款计划（2026）'!$A:$A&amp;'[5]产值及收款计划（2026）'!$B:$B,'[5]产值及收款计划（2026）'!AH:AH)</f>
        <v>#REF!</v>
      </c>
      <c r="AI398" s="235" t="e" cm="1">
        <f t="array" ref="AI398">_xlfn.XLOOKUP($A398&amp;$B398,'[5]产值及收款计划（2026）'!$A:$A&amp;'[5]产值及收款计划（2026）'!$B:$B,'[5]产值及收款计划（2026）'!AI:AI)</f>
        <v>#REF!</v>
      </c>
      <c r="AJ398" s="235" t="e" cm="1">
        <f t="array" ref="AJ398">_xlfn.XLOOKUP($A398&amp;$B398,'[5]产值及收款计划（2026）'!$A:$A&amp;'[5]产值及收款计划（2026）'!$B:$B,'[5]产值及收款计划（2026）'!AJ:AJ)</f>
        <v>#REF!</v>
      </c>
      <c r="AK398" s="235" t="e" cm="1">
        <f t="array" ref="AK398">_xlfn.XLOOKUP($A398&amp;$B398,'[5]产值及收款计划（2026）'!$A:$A&amp;'[5]产值及收款计划（2026）'!$B:$B,'[5]产值及收款计划（2026）'!AK:AK)</f>
        <v>#REF!</v>
      </c>
      <c r="AL398" s="235" t="e" cm="1">
        <f t="array" ref="AL398">_xlfn.XLOOKUP($A398&amp;$B398,'[5]产值及收款计划（2026）'!$A:$A&amp;'[5]产值及收款计划（2026）'!$B:$B,'[5]产值及收款计划（2026）'!AL:AL)</f>
        <v>#REF!</v>
      </c>
      <c r="AM398" s="242" t="e" cm="1">
        <f t="array" ref="AM398">_xlfn.LET(_xlpm.勾选月份状态数组,TRANSPOSE('PPT(12-15页）-TOP10'!$A$3:$A$14),_xlpm.选择数据区,IF('PPT(12-15页）-TOP10'!$E$3="收款",$BA398:$BL398,$AA398:$AL398),SUM(_xlfn._xlws.FILTER(_xlpm.选择数据区,_xlpm.勾选月份状态数组,"")))</f>
        <v>#REF!</v>
      </c>
      <c r="AN398" s="235" t="e">
        <f>_xlfn.XLOOKUP($C398,应收未收表!$T:$T,应收未收表!AA:AA)</f>
        <v>#N/A</v>
      </c>
      <c r="AO398" s="235" t="e">
        <f>_xlfn.XLOOKUP($C398,应收未收表!$T:$T,应收未收表!AB:AB)</f>
        <v>#N/A</v>
      </c>
      <c r="AP398" s="235" t="e">
        <f>_xlfn.XLOOKUP($C398,应收未收表!$T:$T,应收未收表!AC:AC)</f>
        <v>#N/A</v>
      </c>
      <c r="AQ398" s="235" t="e">
        <f>_xlfn.XLOOKUP($C398,应收未收表!$T:$T,应收未收表!AE:AE)</f>
        <v>#N/A</v>
      </c>
      <c r="AR398" s="235" t="e">
        <f>_xlfn.XLOOKUP($C398,应收未收表!$T:$T,应收未收表!AF:AF)</f>
        <v>#N/A</v>
      </c>
      <c r="AS398" s="235" t="e" cm="1">
        <f t="array" ref="AS398">_xlfn.XLOOKUP($A398&amp;$B398,'[5]产值及收款计划（2026）'!$A:$A&amp;'[5]产值及收款计划（2026）'!$B:$B,'[5]产值及收款计划（2026）'!AS:AS)</f>
        <v>#REF!</v>
      </c>
      <c r="AT398" s="235" t="e" cm="1">
        <f t="array" ref="AT398">_xlfn.XLOOKUP($A398&amp;$B398,'[5]产值及收款计划（2026）'!$A:$A&amp;'[5]产值及收款计划（2026）'!$B:$B,'[5]产值及收款计划（2026）'!AT:AT)</f>
        <v>#REF!</v>
      </c>
      <c r="AU398" s="235" t="e" cm="1">
        <f t="array" ref="AU398">_xlfn.XLOOKUP($A398&amp;$B398,'[5]产值及收款计划（2026）'!$A:$A&amp;'[5]产值及收款计划（2026）'!$B:$B,'[5]产值及收款计划（2026）'!AU:AU)</f>
        <v>#REF!</v>
      </c>
      <c r="AV398" s="235" t="e" cm="1">
        <f t="array" ref="AV398">_xlfn.XLOOKUP($A398&amp;$B398,'[5]产值及收款计划（2026）'!$A:$A&amp;'[5]产值及收款计划（2026）'!$B:$B,'[5]产值及收款计划（2026）'!AV:AV)</f>
        <v>#REF!</v>
      </c>
      <c r="AW398" s="235" cm="1">
        <f t="array" ref="AW398">_xlfn.XLOOKUP($A398&amp;$B398,'[5]产值及收款计划（2026）'!$A:$A&amp;'[5]产值及收款计划（2026）'!$B:$B,'[5]产值及收款计划（2026）'!AW:AW)</f>
        <v>24.9</v>
      </c>
      <c r="AX398" s="235" cm="1">
        <f t="array" ref="AX398">_xlfn.XLOOKUP($A398&amp;$B398,'[5]产值及收款计划（2026）'!$A:$A&amp;'[5]产值及收款计划（2026）'!$B:$B,'[5]产值及收款计划（2026）'!AX:AX)</f>
        <v>0</v>
      </c>
      <c r="AY398" s="235" cm="1">
        <f t="array" ref="AY398">_xlfn.XLOOKUP($A398&amp;$B398,'[5]产值及收款计划（2026）'!$A:$A&amp;'[5]产值及收款计划（2026）'!$B:$B,'[5]产值及收款计划（2026）'!AY:AY)</f>
        <v>13.94</v>
      </c>
      <c r="AZ398" s="235" cm="1">
        <f t="array" ref="AZ398">_xlfn.XLOOKUP($A398&amp;$B398,'[5]产值及收款计划（2026）'!$A:$A&amp;'[5]产值及收款计划（2026）'!$B:$B,'[5]产值及收款计划（2026）'!AZ:AZ)</f>
        <v>13.94</v>
      </c>
      <c r="BA398" s="235" cm="1">
        <f t="array" ref="BA398">_xlfn.XLOOKUP($A398&amp;$B398,'[5]产值及收款计划（2026）'!$A:$A&amp;'[5]产值及收款计划（2026）'!$B:$B,'[5]产值及收款计划（2026）'!BA:BA)</f>
        <v>13.94</v>
      </c>
      <c r="BB398" s="235" t="e" cm="1">
        <f t="array" ref="BB398">_xlfn.XLOOKUP($A398&amp;$B398,'[5]产值及收款计划（2026）'!$A:$A&amp;'[5]产值及收款计划（2026）'!$B:$B,'[5]产值及收款计划（2026）'!BB:BB)</f>
        <v>#REF!</v>
      </c>
      <c r="BC398" s="235" t="e" cm="1">
        <f t="array" ref="BC398">_xlfn.XLOOKUP($A398&amp;$B398,'[5]产值及收款计划（2026）'!$A:$A&amp;'[5]产值及收款计划（2026）'!$B:$B,'[5]产值及收款计划（2026）'!BC:BC)</f>
        <v>#REF!</v>
      </c>
      <c r="BD398" s="235" t="e" cm="1">
        <f t="array" ref="BD398">_xlfn.XLOOKUP($A398&amp;$B398,'[5]产值及收款计划（2026）'!$A:$A&amp;'[5]产值及收款计划（2026）'!$B:$B,'[5]产值及收款计划（2026）'!BD:BD)</f>
        <v>#REF!</v>
      </c>
      <c r="BE398" s="235" cm="1">
        <f t="array" ref="BE398">_xlfn.XLOOKUP($A398&amp;$B398,'[5]产值及收款计划（2026）'!$A:$A&amp;'[5]产值及收款计划（2026）'!$B:$B,'[5]产值及收款计划（2026）'!BE:BE)</f>
        <v>13.94</v>
      </c>
      <c r="BF398" s="235" t="e" cm="1">
        <f t="array" ref="BF398">_xlfn.XLOOKUP($A398&amp;$B398,'[5]产值及收款计划（2026）'!$A:$A&amp;'[5]产值及收款计划（2026）'!$B:$B,'[5]产值及收款计划（2026）'!BF:BF)</f>
        <v>#REF!</v>
      </c>
      <c r="BG398" s="235" t="e" cm="1">
        <f t="array" ref="BG398">_xlfn.XLOOKUP($A398&amp;$B398,'[5]产值及收款计划（2026）'!$A:$A&amp;'[5]产值及收款计划（2026）'!$B:$B,'[5]产值及收款计划（2026）'!BG:BG)</f>
        <v>#REF!</v>
      </c>
      <c r="BH398" s="235" t="e" cm="1">
        <f t="array" ref="BH398">_xlfn.XLOOKUP($A398&amp;$B398,'[5]产值及收款计划（2026）'!$A:$A&amp;'[5]产值及收款计划（2026）'!$B:$B,'[5]产值及收款计划（2026）'!BH:BH)</f>
        <v>#REF!</v>
      </c>
      <c r="BI398" s="235" t="e" cm="1">
        <f t="array" ref="BI398">_xlfn.XLOOKUP($A398&amp;$B398,'[5]产值及收款计划（2026）'!$A:$A&amp;'[5]产值及收款计划（2026）'!$B:$B,'[5]产值及收款计划（2026）'!BI:BI)</f>
        <v>#REF!</v>
      </c>
      <c r="BJ398" s="235" t="e" cm="1">
        <f t="array" ref="BJ398">_xlfn.XLOOKUP($A398&amp;$B398,'[5]产值及收款计划（2026）'!$A:$A&amp;'[5]产值及收款计划（2026）'!$B:$B,'[5]产值及收款计划（2026）'!BJ:BJ)</f>
        <v>#REF!</v>
      </c>
      <c r="BK398" s="235" t="e" cm="1">
        <f t="array" ref="BK398">_xlfn.XLOOKUP($A398&amp;$B398,'[5]产值及收款计划（2026）'!$A:$A&amp;'[5]产值及收款计划（2026）'!$B:$B,'[5]产值及收款计划（2026）'!BK:BK)</f>
        <v>#REF!</v>
      </c>
      <c r="BL398" s="235" t="e" cm="1">
        <f t="array" ref="BL398">_xlfn.XLOOKUP($A398&amp;$B398,'[5]产值及收款计划（2026）'!$A:$A&amp;'[5]产值及收款计划（2026）'!$B:$B,'[5]产值及收款计划（2026）'!BL:BL)</f>
        <v>#REF!</v>
      </c>
      <c r="BM398" s="235"/>
      <c r="BN398" s="235"/>
      <c r="BO398" s="235"/>
      <c r="BP398" s="235"/>
      <c r="BQ398" s="235" t="e">
        <f>_xlfn.XLOOKUP($C398,应收未收表!$AJ:$AJ,应收未收表!AK:AK)</f>
        <v>#N/A</v>
      </c>
      <c r="BR398" s="235" t="e">
        <f>_xlfn.XLOOKUP($C398,应收未收表!$AJ:$AJ,应收未收表!AL:AL)</f>
        <v>#N/A</v>
      </c>
      <c r="BS398" s="235" t="e">
        <f>_xlfn.XLOOKUP($C398,应收未收表!$AJ:$AJ,应收未收表!AM:AM)</f>
        <v>#N/A</v>
      </c>
      <c r="BT398" s="235" t="e">
        <f>_xlfn.XLOOKUP($C398,应收未收表!$AJ:$AJ,应收未收表!AN:AN)</f>
        <v>#N/A</v>
      </c>
      <c r="BU398" s="234" t="str" cm="1">
        <f t="array" ref="BU398">_xlfn.XLOOKUP($A398&amp;$B398,'[5]产值及收款计划（2026）'!$A:$A&amp;'[5]产值及收款计划（2026）'!$B:$B,'[5]产值及收款计划（2026）'!BQ:BQ)</f>
        <v>上海市地下空间设计研究总院有限公司</v>
      </c>
      <c r="BV398" s="235" t="str" cm="1">
        <f t="array" ref="BV398">_xlfn.XLOOKUP($A398&amp;$B398,'[5]产值及收款计划（2026）'!$A:$A&amp;'[5]产值及收款计划（2026）'!$B:$B,'[5]产值及收款计划（2026）'!BR:BR)</f>
        <v>收款后延</v>
      </c>
      <c r="CE398" s="235" cm="1">
        <f t="array" ref="CE398">_xlfn.XLOOKUP($A398&amp;$B398,'[5]产值及收款计划（2026）'!$A:$A&amp;'[5]产值及收款计划（2026）'!$B:$B,'[5]产值及收款计划（2026）'!CA:CA)</f>
        <v>0</v>
      </c>
      <c r="CF398" s="235" cm="1">
        <f t="array" ref="CF398">_xlfn.XLOOKUP($A398&amp;$B398,'[5]产值及收款计划（2026）'!$A:$A&amp;'[5]产值及收款计划（2026）'!$B:$B,'[5]产值及收款计划（2026）'!CB:CB)</f>
        <v>0</v>
      </c>
      <c r="CG398" s="235" cm="1">
        <f t="array" ref="CG398">_xlfn.XLOOKUP($A398&amp;$B398,'[5]产值及收款计划（2026）'!$A:$A&amp;'[5]产值及收款计划（2026）'!$B:$B,'[5]产值及收款计划（2026）'!CC:CC)</f>
        <v>0</v>
      </c>
      <c r="CH398" s="235" cm="1">
        <f t="array" ref="CH398">_xlfn.XLOOKUP($A398&amp;$B398,'[5]产值及收款计划（2026）'!$A:$A&amp;'[5]产值及收款计划（2026）'!$B:$B,'[5]产值及收款计划（2026）'!CD:CD)</f>
        <v>0</v>
      </c>
      <c r="CI398" s="235" cm="1">
        <f t="array" ref="CI398">_xlfn.XLOOKUP($A398&amp;$B398,'[5]产值及收款计划（2026）'!$A:$A&amp;'[5]产值及收款计划（2026）'!$B:$B,'[5]产值及收款计划（2026）'!CE:CE)</f>
        <v>0</v>
      </c>
      <c r="CJ398" s="235" cm="1">
        <f t="array" ref="CJ398">_xlfn.XLOOKUP($A398&amp;$B398,'[5]产值及收款计划（2026）'!$A:$A&amp;'[5]产值及收款计划（2026）'!$B:$B,'[5]产值及收款计划（2026）'!CF:CF)</f>
        <v>0</v>
      </c>
      <c r="CK398" s="235" cm="1">
        <f t="array" ref="CK398">_xlfn.XLOOKUP($A398&amp;$B398,'[5]产值及收款计划（2026）'!$A:$A&amp;'[5]产值及收款计划（2026）'!$B:$B,'[5]产值及收款计划（2026）'!CG:CG)</f>
        <v>0</v>
      </c>
      <c r="CL398" s="235" cm="1">
        <f t="array" ref="CL398">_xlfn.XLOOKUP($A398&amp;$B398,'[5]产值及收款计划（2026）'!$A:$A&amp;'[5]产值及收款计划（2026）'!$B:$B,'[5]产值及收款计划（2026）'!CH:CH)</f>
        <v>0</v>
      </c>
      <c r="CM398" s="235" cm="1">
        <f t="array" ref="CM398">_xlfn.XLOOKUP($A398&amp;$B398,'[5]产值及收款计划（2026）'!$A:$A&amp;'[5]产值及收款计划（2026）'!$B:$B,'[5]产值及收款计划（2026）'!CI:CI)</f>
        <v>0</v>
      </c>
      <c r="CN398" s="235" cm="1">
        <f t="array" ref="CN398">_xlfn.XLOOKUP($A398&amp;$B398,'[5]产值及收款计划（2026）'!$A:$A&amp;'[5]产值及收款计划（2026）'!$B:$B,'[5]产值及收款计划（2026）'!CJ:CJ)</f>
        <v>0</v>
      </c>
      <c r="CO398" s="235" cm="1">
        <f t="array" ref="CO398">_xlfn.XLOOKUP($A398&amp;$B398,'[5]产值及收款计划（2026）'!$A:$A&amp;'[5]产值及收款计划（2026）'!$B:$B,'[5]产值及收款计划（2026）'!CK:CK)</f>
        <v>0</v>
      </c>
      <c r="CP398" s="235" cm="1">
        <f t="array" ref="CP398">_xlfn.XLOOKUP($A398&amp;$B398,'[5]产值及收款计划（2026）'!$A:$A&amp;'[5]产值及收款计划（2026）'!$B:$B,'[5]产值及收款计划（2026）'!CL:CL)</f>
        <v>0</v>
      </c>
      <c r="DE398" s="235" cm="1">
        <f t="array" ref="DE398">_xlfn.XLOOKUP($A398&amp;$B398,'[5]产值及收款计划（2026）'!$A:$A&amp;'[5]产值及收款计划（2026）'!$B:$B,'[5]产值及收款计划（2026）'!DA:DA)</f>
        <v>0</v>
      </c>
      <c r="DF398" s="235" cm="1">
        <f t="array" ref="DF398">_xlfn.XLOOKUP($A398&amp;$B398,'[5]产值及收款计划（2026）'!$A:$A&amp;'[5]产值及收款计划（2026）'!$B:$B,'[5]产值及收款计划（2026）'!DB:DB)</f>
        <v>0</v>
      </c>
      <c r="DG398" s="235" cm="1">
        <f t="array" ref="DG398">_xlfn.XLOOKUP($A398&amp;$B398,'[5]产值及收款计划（2026）'!$A:$A&amp;'[5]产值及收款计划（2026）'!$B:$B,'[5]产值及收款计划（2026）'!DC:DC)</f>
        <v>0</v>
      </c>
      <c r="DH398" s="235" cm="1">
        <f t="array" ref="DH398">_xlfn.XLOOKUP($A398&amp;$B398,'[5]产值及收款计划（2026）'!$A:$A&amp;'[5]产值及收款计划（2026）'!$B:$B,'[5]产值及收款计划（2026）'!DD:DD)</f>
        <v>0</v>
      </c>
      <c r="DI398" s="235" cm="1">
        <f t="array" ref="DI398">_xlfn.XLOOKUP($A398&amp;$B398,'[5]产值及收款计划（2026）'!$A:$A&amp;'[5]产值及收款计划（2026）'!$B:$B,'[5]产值及收款计划（2026）'!DE:DE)</f>
        <v>0</v>
      </c>
      <c r="DJ398" s="235" cm="1">
        <f t="array" ref="DJ398">_xlfn.XLOOKUP($A398&amp;$B398,'[5]产值及收款计划（2026）'!$A:$A&amp;'[5]产值及收款计划（2026）'!$B:$B,'[5]产值及收款计划（2026）'!DF:DF)</f>
        <v>0</v>
      </c>
      <c r="DK398" s="235" cm="1">
        <f t="array" ref="DK398">_xlfn.XLOOKUP($A398&amp;$B398,'[5]产值及收款计划（2026）'!$A:$A&amp;'[5]产值及收款计划（2026）'!$B:$B,'[5]产值及收款计划（2026）'!DG:DG)</f>
        <v>0</v>
      </c>
      <c r="DL398" s="235" cm="1">
        <f t="array" ref="DL398">_xlfn.XLOOKUP($A398&amp;$B398,'[5]产值及收款计划（2026）'!$A:$A&amp;'[5]产值及收款计划（2026）'!$B:$B,'[5]产值及收款计划（2026）'!DH:DH)</f>
        <v>0</v>
      </c>
      <c r="DM398" s="235" cm="1">
        <f t="array" ref="DM398">_xlfn.XLOOKUP($A398&amp;$B398,'[5]产值及收款计划（2026）'!$A:$A&amp;'[5]产值及收款计划（2026）'!$B:$B,'[5]产值及收款计划（2026）'!DI:DI)</f>
        <v>0</v>
      </c>
      <c r="DN398" s="235" cm="1">
        <f t="array" ref="DN398">_xlfn.XLOOKUP($A398&amp;$B398,'[5]产值及收款计划（2026）'!$A:$A&amp;'[5]产值及收款计划（2026）'!$B:$B,'[5]产值及收款计划（2026）'!DJ:DJ)</f>
        <v>0</v>
      </c>
      <c r="DO398" s="235" cm="1">
        <f t="array" ref="DO398">_xlfn.XLOOKUP($A398&amp;$B398,'[5]产值及收款计划（2026）'!$A:$A&amp;'[5]产值及收款计划（2026）'!$B:$B,'[5]产值及收款计划（2026）'!DK:DK)</f>
        <v>0</v>
      </c>
      <c r="DP398" s="235" cm="1">
        <f t="array" ref="DP398">_xlfn.XLOOKUP($A398&amp;$B398,'[5]产值及收款计划（2026）'!$A:$A&amp;'[5]产值及收款计划（2026）'!$B:$B,'[5]产值及收款计划（2026）'!DL:DL)</f>
        <v>0</v>
      </c>
      <c r="DQ398" s="243"/>
      <c r="DR398" s="229"/>
    </row>
    <row r="399" ht="40.5" spans="1:122">
      <c r="A399" s="233">
        <f t="shared" ref="A399:A411" si="25">A398+1</f>
        <v>34</v>
      </c>
      <c r="B399" s="233" t="s">
        <v>29</v>
      </c>
      <c r="C399" s="234" t="str" cm="1">
        <f t="array" ref="C399">_xlfn.XLOOKUP($A399&amp;$B399,'[5]产值及收款计划（2026）'!$A:$A&amp;'[5]产值及收款计划（2026）'!$B:$B,'[5]产值及收款计划（2026）'!C:C)</f>
        <v>SJHT2019111900092</v>
      </c>
      <c r="D399" s="234" t="str" cm="1">
        <f t="array" ref="D399">_xlfn.XLOOKUP($A399&amp;$B399,'[5]产值及收款计划（2026）'!$A:$A&amp;'[5]产值及收款计划（2026）'!$B:$B,'[5]产值及收款计划（2026）'!D:D)</f>
        <v>中山大学深圳建设工程项目</v>
      </c>
      <c r="E399" s="235" cm="1">
        <f t="array" ref="E399">_xlfn.XLOOKUP($A399&amp;$B399,'[5]产值及收款计划（2026）'!$A:$A&amp;'[5]产值及收款计划（2026）'!$B:$B,'[5]产值及收款计划（2026）'!E:E)</f>
        <v>847</v>
      </c>
      <c r="F399" s="235" cm="1">
        <f t="array" ref="F399">_xlfn.XLOOKUP($A399&amp;$B399,'[5]产值及收款计划（2026）'!$A:$A&amp;'[5]产值及收款计划（2026）'!$B:$B,'[5]产值及收款计划（2026）'!F:F)</f>
        <v>847</v>
      </c>
      <c r="G399" s="235" cm="1">
        <f t="array" ref="G399">_xlfn.XLOOKUP($A399&amp;$B399,'[5]产值及收款计划（2026）'!$A:$A&amp;'[5]产值及收款计划（2026）'!$B:$B,'[5]产值及收款计划（2026）'!G:G)</f>
        <v>847</v>
      </c>
      <c r="H399" s="235" cm="1">
        <f t="array" ref="H399">_xlfn.XLOOKUP($A399&amp;$B399,'[5]产值及收款计划（2026）'!$A:$A&amp;'[5]产值及收款计划（2026）'!$B:$B,'[5]产值及收款计划（2026）'!H:H)</f>
        <v>729.601</v>
      </c>
      <c r="I399" s="236" cm="1">
        <f t="array" ref="I399">_xlfn.XLOOKUP($A399&amp;$B399,'[5]产值及收款计划（2026）'!$A:$A&amp;'[5]产值及收款计划（2026）'!$B:$B,'[5]产值及收款计划（2026）'!I:I)</f>
        <v>0.861394332939788</v>
      </c>
      <c r="J399" s="235" cm="1">
        <f t="array" ref="J399">_xlfn.XLOOKUP($A399&amp;$B399,'[5]产值及收款计划（2026）'!$A:$A&amp;'[5]产值及收款计划（2026）'!$B:$B,'[5]产值及收款计划（2026）'!J:J)</f>
        <v>0.06</v>
      </c>
      <c r="K399" s="235" t="e" cm="1">
        <f t="array" ref="K399">_xlfn.XLOOKUP($A399&amp;$B399,'[5]产值及收款计划（2026）'!$A:$A&amp;'[5]产值及收款计划（2026）'!$B:$B,'[5]产值及收款计划（2026）'!K:K)</f>
        <v>#REF!</v>
      </c>
      <c r="L399" s="235" t="e" cm="1">
        <f t="array" ref="L399">_xlfn.XLOOKUP($A399&amp;$B399,'[5]产值及收款计划（2026）'!$A:$A&amp;'[5]产值及收款计划（2026）'!$B:$B,'[5]产值及收款计划（2026）'!L:L)</f>
        <v>#REF!</v>
      </c>
      <c r="M399" s="235" t="str" cm="1">
        <f t="array" ref="M399">_xlfn.XLOOKUP($A399&amp;$B399,'[5]产值及收款计划（2026）'!$A:$A&amp;'[5]产值及收款计划（2026）'!$B:$B,'[5]产值及收款计划（2026）'!M:M)</f>
        <v>主导</v>
      </c>
      <c r="N399" s="235" t="str" cm="1">
        <f t="array" ref="N399">_xlfn.XLOOKUP($A399&amp;$B399,'[5]产值及收款计划（2026）'!$A:$A&amp;'[5]产值及收款计划（2026）'!$B:$B,'[5]产值及收款计划（2026）'!N:N)</f>
        <v>明艳丽团队</v>
      </c>
      <c r="O399" s="235" t="str" cm="1">
        <f t="array" ref="O399">_xlfn.XLOOKUP($A399&amp;$B399,'[5]产值及收款计划（2026）'!$A:$A&amp;'[5]产值及收款计划（2026）'!$B:$B,'[5]产值及收款计划（2026）'!O:O)</f>
        <v>明艳丽</v>
      </c>
      <c r="P399" s="234" t="str" cm="1">
        <f t="array" ref="P399">_xlfn.XLOOKUP($A399&amp;$B399,'[5]产值及收款计划（2026）'!$A:$A&amp;'[5]产值及收款计划（2026）'!$B:$B,'[5]产值及收款计划（2026）'!P:P)</f>
        <v>在建</v>
      </c>
      <c r="Q399" s="235" t="e" cm="1">
        <f t="array" ref="Q399">_xlfn.XLOOKUP($A399&amp;$B399,'[5]产值及收款计划（2026）'!$A:$A&amp;'[5]产值及收款计划（2026）'!$B:$B,'[5]产值及收款计划（2026）'!Q:Q)</f>
        <v>#REF!</v>
      </c>
      <c r="R399" s="235" t="e" cm="1">
        <f t="array" ref="R399">_xlfn.XLOOKUP($A399&amp;$B399,'[5]产值及收款计划（2026）'!$A:$A&amp;'[5]产值及收款计划（2026）'!$B:$B,'[5]产值及收款计划（2026）'!R:R)</f>
        <v>#REF!</v>
      </c>
      <c r="S399" s="235" t="e" cm="1">
        <f t="array" ref="S399">_xlfn.XLOOKUP($A399&amp;$B399,'[5]产值及收款计划（2026）'!$A:$A&amp;'[5]产值及收款计划（2026）'!$B:$B,'[5]产值及收款计划（2026）'!S:S)</f>
        <v>#REF!</v>
      </c>
      <c r="T399" s="235" cm="1">
        <f t="array" ref="T399">_xlfn.XLOOKUP($A399&amp;$B399,'[5]产值及收款计划（2026）'!$A:$A&amp;'[5]产值及收款计划（2026）'!$B:$B,'[5]产值及收款计划（2026）'!T:T)</f>
        <v>781.0601</v>
      </c>
      <c r="U399" s="235" cm="1">
        <f t="array" ref="U399">_xlfn.XLOOKUP($A399&amp;$B399,'[5]产值及收款计划（2026）'!$A:$A&amp;'[5]产值及收款计划（2026）'!$B:$B,'[5]产值及收款计划（2026）'!U:U)</f>
        <v>0</v>
      </c>
      <c r="V399" s="235" cm="1">
        <f t="array" ref="V399">_xlfn.XLOOKUP($A399&amp;$B399,'[5]产值及收款计划（2026）'!$A:$A&amp;'[5]产值及收款计划（2026）'!$B:$B,'[5]产值及收款计划（2026）'!V:V)</f>
        <v>65.9399</v>
      </c>
      <c r="W399" s="235" t="e" cm="1">
        <f t="array" ref="W399">_xlfn.XLOOKUP($A399&amp;$B399,'[5]产值及收款计划（2026）'!$A:$A&amp;'[5]产值及收款计划（2026）'!$B:$B,'[5]产值及收款计划（2026）'!W:W)</f>
        <v>#REF!</v>
      </c>
      <c r="X399" s="235" t="e" cm="1">
        <f t="array" ref="X399">_xlfn.XLOOKUP($A399&amp;$B399,'[5]产值及收款计划（2026）'!$A:$A&amp;'[5]产值及收款计划（2026）'!$B:$B,'[5]产值及收款计划（2026）'!X:X)</f>
        <v>#REF!</v>
      </c>
      <c r="Y399" s="235" t="e" cm="1">
        <f t="array" ref="Y399">_xlfn.XLOOKUP($A399&amp;$B399,'[5]产值及收款计划（2026）'!$A:$A&amp;'[5]产值及收款计划（2026）'!$B:$B,'[5]产值及收款计划（2026）'!Y:Y)</f>
        <v>#REF!</v>
      </c>
      <c r="Z399" s="235" t="e" cm="1">
        <f t="array" ref="Z399">_xlfn.XLOOKUP($A399&amp;$B399,'[5]产值及收款计划（2026）'!$A:$A&amp;'[5]产值及收款计划（2026）'!$B:$B,'[5]产值及收款计划（2026）'!Z:Z)</f>
        <v>#REF!</v>
      </c>
      <c r="AA399" s="235" t="e" cm="1">
        <f t="array" ref="AA399">_xlfn.XLOOKUP($A399&amp;$B399,'[5]产值及收款计划（2026）'!$A:$A&amp;'[5]产值及收款计划（2026）'!$B:$B,'[5]产值及收款计划（2026）'!AA:AA)</f>
        <v>#REF!</v>
      </c>
      <c r="AB399" s="235" t="e" cm="1">
        <f t="array" ref="AB399">_xlfn.XLOOKUP($A399&amp;$B399,'[5]产值及收款计划（2026）'!$A:$A&amp;'[5]产值及收款计划（2026）'!$B:$B,'[5]产值及收款计划（2026）'!AB:AB)</f>
        <v>#REF!</v>
      </c>
      <c r="AC399" s="235" t="e" cm="1">
        <f t="array" ref="AC399">_xlfn.XLOOKUP($A399&amp;$B399,'[5]产值及收款计划（2026）'!$A:$A&amp;'[5]产值及收款计划（2026）'!$B:$B,'[5]产值及收款计划（2026）'!AC:AC)</f>
        <v>#REF!</v>
      </c>
      <c r="AD399" s="235" t="e" cm="1">
        <f t="array" ref="AD399">_xlfn.XLOOKUP($A399&amp;$B399,'[5]产值及收款计划（2026）'!$A:$A&amp;'[5]产值及收款计划（2026）'!$B:$B,'[5]产值及收款计划（2026）'!AD:AD)</f>
        <v>#REF!</v>
      </c>
      <c r="AE399" s="235" t="e" cm="1">
        <f t="array" ref="AE399">_xlfn.XLOOKUP($A399&amp;$B399,'[5]产值及收款计划（2026）'!$A:$A&amp;'[5]产值及收款计划（2026）'!$B:$B,'[5]产值及收款计划（2026）'!AE:AE)</f>
        <v>#REF!</v>
      </c>
      <c r="AF399" s="235" t="e" cm="1">
        <f t="array" ref="AF399">_xlfn.XLOOKUP($A399&amp;$B399,'[5]产值及收款计划（2026）'!$A:$A&amp;'[5]产值及收款计划（2026）'!$B:$B,'[5]产值及收款计划（2026）'!AF:AF)</f>
        <v>#REF!</v>
      </c>
      <c r="AG399" s="235" t="e" cm="1">
        <f t="array" ref="AG399">_xlfn.XLOOKUP($A399&amp;$B399,'[5]产值及收款计划（2026）'!$A:$A&amp;'[5]产值及收款计划（2026）'!$B:$B,'[5]产值及收款计划（2026）'!AG:AG)</f>
        <v>#REF!</v>
      </c>
      <c r="AH399" s="235" t="e" cm="1">
        <f t="array" ref="AH399">_xlfn.XLOOKUP($A399&amp;$B399,'[5]产值及收款计划（2026）'!$A:$A&amp;'[5]产值及收款计划（2026）'!$B:$B,'[5]产值及收款计划（2026）'!AH:AH)</f>
        <v>#REF!</v>
      </c>
      <c r="AI399" s="235" t="e" cm="1">
        <f t="array" ref="AI399">_xlfn.XLOOKUP($A399&amp;$B399,'[5]产值及收款计划（2026）'!$A:$A&amp;'[5]产值及收款计划（2026）'!$B:$B,'[5]产值及收款计划（2026）'!AI:AI)</f>
        <v>#REF!</v>
      </c>
      <c r="AJ399" s="235" t="e" cm="1">
        <f t="array" ref="AJ399">_xlfn.XLOOKUP($A399&amp;$B399,'[5]产值及收款计划（2026）'!$A:$A&amp;'[5]产值及收款计划（2026）'!$B:$B,'[5]产值及收款计划（2026）'!AJ:AJ)</f>
        <v>#REF!</v>
      </c>
      <c r="AK399" s="235" t="e" cm="1">
        <f t="array" ref="AK399">_xlfn.XLOOKUP($A399&amp;$B399,'[5]产值及收款计划（2026）'!$A:$A&amp;'[5]产值及收款计划（2026）'!$B:$B,'[5]产值及收款计划（2026）'!AK:AK)</f>
        <v>#REF!</v>
      </c>
      <c r="AL399" s="235" t="e" cm="1">
        <f t="array" ref="AL399">_xlfn.XLOOKUP($A399&amp;$B399,'[5]产值及收款计划（2026）'!$A:$A&amp;'[5]产值及收款计划（2026）'!$B:$B,'[5]产值及收款计划（2026）'!AL:AL)</f>
        <v>#REF!</v>
      </c>
      <c r="AM399" s="242" t="e" cm="1">
        <f t="array" ref="AM399">_xlfn.LET(_xlpm.勾选月份状态数组,TRANSPOSE('PPT(12-15页）-TOP10'!$A$3:$A$14),_xlpm.选择数据区,IF('PPT(12-15页）-TOP10'!$E$3="收款",$BA399:$BL399,$AA399:$AL399),SUM(_xlfn._xlws.FILTER(_xlpm.选择数据区,_xlpm.勾选月份状态数组,"")))</f>
        <v>#REF!</v>
      </c>
      <c r="AN399" s="235">
        <f>_xlfn.XLOOKUP($C399,应收未收表!$T:$T,应收未收表!AA:AA)</f>
        <v>66</v>
      </c>
      <c r="AO399" s="235">
        <f>_xlfn.XLOOKUP($C399,应收未收表!$T:$T,应收未收表!AB:AB)</f>
        <v>0</v>
      </c>
      <c r="AP399" s="235">
        <f>_xlfn.XLOOKUP($C399,应收未收表!$T:$T,应收未收表!AC:AC)</f>
        <v>66</v>
      </c>
      <c r="AQ399" s="235" t="str">
        <f>_xlfn.XLOOKUP($C399,应收未收表!$T:$T,应收未收表!AE:AE)</f>
        <v>一季度内无法落实</v>
      </c>
      <c r="AR399" s="235" t="str">
        <f>_xlfn.XLOOKUP($C399,应收未收表!$T:$T,应收未收表!AF:AF)</f>
        <v>项目结算，产值确认时间后延</v>
      </c>
      <c r="AS399" s="235" t="e" cm="1">
        <f t="array" ref="AS399">_xlfn.XLOOKUP($A399&amp;$B399,'[5]产值及收款计划（2026）'!$A:$A&amp;'[5]产值及收款计划（2026）'!$B:$B,'[5]产值及收款计划（2026）'!AS:AS)</f>
        <v>#REF!</v>
      </c>
      <c r="AT399" s="235" t="e" cm="1">
        <f t="array" ref="AT399">_xlfn.XLOOKUP($A399&amp;$B399,'[5]产值及收款计划（2026）'!$A:$A&amp;'[5]产值及收款计划（2026）'!$B:$B,'[5]产值及收款计划（2026）'!AT:AT)</f>
        <v>#REF!</v>
      </c>
      <c r="AU399" s="235" t="e" cm="1">
        <f t="array" ref="AU399">_xlfn.XLOOKUP($A399&amp;$B399,'[5]产值及收款计划（2026）'!$A:$A&amp;'[5]产值及收款计划（2026）'!$B:$B,'[5]产值及收款计划（2026）'!AU:AU)</f>
        <v>#REF!</v>
      </c>
      <c r="AV399" s="235" t="e" cm="1">
        <f t="array" ref="AV399">_xlfn.XLOOKUP($A399&amp;$B399,'[5]产值及收款计划（2026）'!$A:$A&amp;'[5]产值及收款计划（2026）'!$B:$B,'[5]产值及收款计划（2026）'!AV:AV)</f>
        <v>#REF!</v>
      </c>
      <c r="AW399" s="235" cm="1">
        <f t="array" ref="AW399">_xlfn.XLOOKUP($A399&amp;$B399,'[5]产值及收款计划（2026）'!$A:$A&amp;'[5]产值及收款计划（2026）'!$B:$B,'[5]产值及收款计划（2026）'!AW:AW)</f>
        <v>680.0082</v>
      </c>
      <c r="AX399" s="235" cm="1">
        <f t="array" ref="AX399">_xlfn.XLOOKUP($A399&amp;$B399,'[5]产值及收款计划（2026）'!$A:$A&amp;'[5]产值及收款计划（2026）'!$B:$B,'[5]产值及收款计划（2026）'!AX:AX)</f>
        <v>0</v>
      </c>
      <c r="AY399" s="235" cm="1">
        <f t="array" ref="AY399">_xlfn.XLOOKUP($A399&amp;$B399,'[5]产值及收款计划（2026）'!$A:$A&amp;'[5]产值及收款计划（2026）'!$B:$B,'[5]产值及收款计划（2026）'!AY:AY)</f>
        <v>166.9918</v>
      </c>
      <c r="AZ399" s="235" cm="1">
        <f t="array" ref="AZ399">_xlfn.XLOOKUP($A399&amp;$B399,'[5]产值及收款计划（2026）'!$A:$A&amp;'[5]产值及收款计划（2026）'!$B:$B,'[5]产值及收款计划（2026）'!AZ:AZ)</f>
        <v>101.0519</v>
      </c>
      <c r="BA399" s="235" t="e" cm="1">
        <f t="array" ref="BA399">_xlfn.XLOOKUP($A399&amp;$B399,'[5]产值及收款计划（2026）'!$A:$A&amp;'[5]产值及收款计划（2026）'!$B:$B,'[5]产值及收款计划（2026）'!BA:BA)</f>
        <v>#REF!</v>
      </c>
      <c r="BB399" s="235" t="e" cm="1">
        <f t="array" ref="BB399">_xlfn.XLOOKUP($A399&amp;$B399,'[5]产值及收款计划（2026）'!$A:$A&amp;'[5]产值及收款计划（2026）'!$B:$B,'[5]产值及收款计划（2026）'!BB:BB)</f>
        <v>#REF!</v>
      </c>
      <c r="BC399" s="235" t="e" cm="1">
        <f t="array" ref="BC399">_xlfn.XLOOKUP($A399&amp;$B399,'[5]产值及收款计划（2026）'!$A:$A&amp;'[5]产值及收款计划（2026）'!$B:$B,'[5]产值及收款计划（2026）'!BC:BC)</f>
        <v>#REF!</v>
      </c>
      <c r="BD399" s="235" t="e" cm="1">
        <f t="array" ref="BD399">_xlfn.XLOOKUP($A399&amp;$B399,'[5]产值及收款计划（2026）'!$A:$A&amp;'[5]产值及收款计划（2026）'!$B:$B,'[5]产值及收款计划（2026）'!BD:BD)</f>
        <v>#REF!</v>
      </c>
      <c r="BE399" s="235" t="e" cm="1">
        <f t="array" ref="BE399">_xlfn.XLOOKUP($A399&amp;$B399,'[5]产值及收款计划（2026）'!$A:$A&amp;'[5]产值及收款计划（2026）'!$B:$B,'[5]产值及收款计划（2026）'!BE:BE)</f>
        <v>#REF!</v>
      </c>
      <c r="BF399" s="235" t="e" cm="1">
        <f t="array" ref="BF399">_xlfn.XLOOKUP($A399&amp;$B399,'[5]产值及收款计划（2026）'!$A:$A&amp;'[5]产值及收款计划（2026）'!$B:$B,'[5]产值及收款计划（2026）'!BF:BF)</f>
        <v>#REF!</v>
      </c>
      <c r="BG399" s="235" t="e" cm="1">
        <f t="array" ref="BG399">_xlfn.XLOOKUP($A399&amp;$B399,'[5]产值及收款计划（2026）'!$A:$A&amp;'[5]产值及收款计划（2026）'!$B:$B,'[5]产值及收款计划（2026）'!BG:BG)</f>
        <v>#REF!</v>
      </c>
      <c r="BH399" s="235" t="e" cm="1">
        <f t="array" ref="BH399">_xlfn.XLOOKUP($A399&amp;$B399,'[5]产值及收款计划（2026）'!$A:$A&amp;'[5]产值及收款计划（2026）'!$B:$B,'[5]产值及收款计划（2026）'!BH:BH)</f>
        <v>#REF!</v>
      </c>
      <c r="BI399" s="235" t="e" cm="1">
        <f t="array" ref="BI399">_xlfn.XLOOKUP($A399&amp;$B399,'[5]产值及收款计划（2026）'!$A:$A&amp;'[5]产值及收款计划（2026）'!$B:$B,'[5]产值及收款计划（2026）'!BI:BI)</f>
        <v>#REF!</v>
      </c>
      <c r="BJ399" s="235" t="e" cm="1">
        <f t="array" ref="BJ399">_xlfn.XLOOKUP($A399&amp;$B399,'[5]产值及收款计划（2026）'!$A:$A&amp;'[5]产值及收款计划（2026）'!$B:$B,'[5]产值及收款计划（2026）'!BJ:BJ)</f>
        <v>#REF!</v>
      </c>
      <c r="BK399" s="235" t="e" cm="1">
        <f t="array" ref="BK399">_xlfn.XLOOKUP($A399&amp;$B399,'[5]产值及收款计划（2026）'!$A:$A&amp;'[5]产值及收款计划（2026）'!$B:$B,'[5]产值及收款计划（2026）'!BK:BK)</f>
        <v>#REF!</v>
      </c>
      <c r="BL399" s="235" t="e" cm="1">
        <f t="array" ref="BL399">_xlfn.XLOOKUP($A399&amp;$B399,'[5]产值及收款计划（2026）'!$A:$A&amp;'[5]产值及收款计划（2026）'!$B:$B,'[5]产值及收款计划（2026）'!BL:BL)</f>
        <v>#REF!</v>
      </c>
      <c r="BM399" s="235"/>
      <c r="BN399" s="235"/>
      <c r="BO399" s="235"/>
      <c r="BP399" s="235"/>
      <c r="BQ399" s="235" t="e">
        <f>_xlfn.XLOOKUP($C399,应收未收表!$AJ:$AJ,应收未收表!AK:AK)</f>
        <v>#N/A</v>
      </c>
      <c r="BR399" s="235" t="e">
        <f>_xlfn.XLOOKUP($C399,应收未收表!$AJ:$AJ,应收未收表!AL:AL)</f>
        <v>#N/A</v>
      </c>
      <c r="BS399" s="235" t="e">
        <f>_xlfn.XLOOKUP($C399,应收未收表!$AJ:$AJ,应收未收表!AM:AM)</f>
        <v>#N/A</v>
      </c>
      <c r="BT399" s="235" t="e">
        <f>_xlfn.XLOOKUP($C399,应收未收表!$AJ:$AJ,应收未收表!AN:AN)</f>
        <v>#N/A</v>
      </c>
      <c r="BU399" s="234" t="str" cm="1">
        <f t="array" ref="BU399">_xlfn.XLOOKUP($A399&amp;$B399,'[5]产值及收款计划（2026）'!$A:$A&amp;'[5]产值及收款计划（2026）'!$B:$B,'[5]产值及收款计划（2026）'!BQ:BQ)</f>
        <v>上海市地下空间设计研究总院有限公司</v>
      </c>
      <c r="BV399" s="235" t="e" cm="1">
        <f t="array" ref="BV399">_xlfn.XLOOKUP($A399&amp;$B399,'[5]产值及收款计划（2026）'!$A:$A&amp;'[5]产值及收款计划（2026）'!$B:$B,'[5]产值及收款计划（2026）'!BR:BR)</f>
        <v>#REF!</v>
      </c>
      <c r="CE399" s="235" cm="1">
        <f t="array" ref="CE399">_xlfn.XLOOKUP($A399&amp;$B399,'[5]产值及收款计划（2026）'!$A:$A&amp;'[5]产值及收款计划（2026）'!$B:$B,'[5]产值及收款计划（2026）'!CA:CA)</f>
        <v>0</v>
      </c>
      <c r="CF399" s="235" cm="1">
        <f t="array" ref="CF399">_xlfn.XLOOKUP($A399&amp;$B399,'[5]产值及收款计划（2026）'!$A:$A&amp;'[5]产值及收款计划（2026）'!$B:$B,'[5]产值及收款计划（2026）'!CB:CB)</f>
        <v>0</v>
      </c>
      <c r="CG399" s="235" cm="1">
        <f t="array" ref="CG399">_xlfn.XLOOKUP($A399&amp;$B399,'[5]产值及收款计划（2026）'!$A:$A&amp;'[5]产值及收款计划（2026）'!$B:$B,'[5]产值及收款计划（2026）'!CC:CC)</f>
        <v>0</v>
      </c>
      <c r="CH399" s="235" cm="1">
        <f t="array" ref="CH399">_xlfn.XLOOKUP($A399&amp;$B399,'[5]产值及收款计划（2026）'!$A:$A&amp;'[5]产值及收款计划（2026）'!$B:$B,'[5]产值及收款计划（2026）'!CD:CD)</f>
        <v>0</v>
      </c>
      <c r="CI399" s="235" cm="1">
        <f t="array" ref="CI399">_xlfn.XLOOKUP($A399&amp;$B399,'[5]产值及收款计划（2026）'!$A:$A&amp;'[5]产值及收款计划（2026）'!$B:$B,'[5]产值及收款计划（2026）'!CE:CE)</f>
        <v>0</v>
      </c>
      <c r="CJ399" s="235" cm="1">
        <f t="array" ref="CJ399">_xlfn.XLOOKUP($A399&amp;$B399,'[5]产值及收款计划（2026）'!$A:$A&amp;'[5]产值及收款计划（2026）'!$B:$B,'[5]产值及收款计划（2026）'!CF:CF)</f>
        <v>0</v>
      </c>
      <c r="CK399" s="235" cm="1">
        <f t="array" ref="CK399">_xlfn.XLOOKUP($A399&amp;$B399,'[5]产值及收款计划（2026）'!$A:$A&amp;'[5]产值及收款计划（2026）'!$B:$B,'[5]产值及收款计划（2026）'!CG:CG)</f>
        <v>0</v>
      </c>
      <c r="CL399" s="235" cm="1">
        <f t="array" ref="CL399">_xlfn.XLOOKUP($A399&amp;$B399,'[5]产值及收款计划（2026）'!$A:$A&amp;'[5]产值及收款计划（2026）'!$B:$B,'[5]产值及收款计划（2026）'!CH:CH)</f>
        <v>0</v>
      </c>
      <c r="CM399" s="235" cm="1">
        <f t="array" ref="CM399">_xlfn.XLOOKUP($A399&amp;$B399,'[5]产值及收款计划（2026）'!$A:$A&amp;'[5]产值及收款计划（2026）'!$B:$B,'[5]产值及收款计划（2026）'!CI:CI)</f>
        <v>0</v>
      </c>
      <c r="CN399" s="235" cm="1">
        <f t="array" ref="CN399">_xlfn.XLOOKUP($A399&amp;$B399,'[5]产值及收款计划（2026）'!$A:$A&amp;'[5]产值及收款计划（2026）'!$B:$B,'[5]产值及收款计划（2026）'!CJ:CJ)</f>
        <v>0</v>
      </c>
      <c r="CO399" s="235" cm="1">
        <f t="array" ref="CO399">_xlfn.XLOOKUP($A399&amp;$B399,'[5]产值及收款计划（2026）'!$A:$A&amp;'[5]产值及收款计划（2026）'!$B:$B,'[5]产值及收款计划（2026）'!CK:CK)</f>
        <v>0</v>
      </c>
      <c r="CP399" s="235" cm="1">
        <f t="array" ref="CP399">_xlfn.XLOOKUP($A399&amp;$B399,'[5]产值及收款计划（2026）'!$A:$A&amp;'[5]产值及收款计划（2026）'!$B:$B,'[5]产值及收款计划（2026）'!CL:CL)</f>
        <v>0</v>
      </c>
      <c r="DE399" s="235" cm="1">
        <f t="array" ref="DE399">_xlfn.XLOOKUP($A399&amp;$B399,'[5]产值及收款计划（2026）'!$A:$A&amp;'[5]产值及收款计划（2026）'!$B:$B,'[5]产值及收款计划（2026）'!DA:DA)</f>
        <v>0</v>
      </c>
      <c r="DF399" s="235" cm="1">
        <f t="array" ref="DF399">_xlfn.XLOOKUP($A399&amp;$B399,'[5]产值及收款计划（2026）'!$A:$A&amp;'[5]产值及收款计划（2026）'!$B:$B,'[5]产值及收款计划（2026）'!DB:DB)</f>
        <v>0</v>
      </c>
      <c r="DG399" s="235" cm="1">
        <f t="array" ref="DG399">_xlfn.XLOOKUP($A399&amp;$B399,'[5]产值及收款计划（2026）'!$A:$A&amp;'[5]产值及收款计划（2026）'!$B:$B,'[5]产值及收款计划（2026）'!DC:DC)</f>
        <v>0</v>
      </c>
      <c r="DH399" s="235" cm="1">
        <f t="array" ref="DH399">_xlfn.XLOOKUP($A399&amp;$B399,'[5]产值及收款计划（2026）'!$A:$A&amp;'[5]产值及收款计划（2026）'!$B:$B,'[5]产值及收款计划（2026）'!DD:DD)</f>
        <v>0</v>
      </c>
      <c r="DI399" s="235" cm="1">
        <f t="array" ref="DI399">_xlfn.XLOOKUP($A399&amp;$B399,'[5]产值及收款计划（2026）'!$A:$A&amp;'[5]产值及收款计划（2026）'!$B:$B,'[5]产值及收款计划（2026）'!DE:DE)</f>
        <v>0</v>
      </c>
      <c r="DJ399" s="235" cm="1">
        <f t="array" ref="DJ399">_xlfn.XLOOKUP($A399&amp;$B399,'[5]产值及收款计划（2026）'!$A:$A&amp;'[5]产值及收款计划（2026）'!$B:$B,'[5]产值及收款计划（2026）'!DF:DF)</f>
        <v>0</v>
      </c>
      <c r="DK399" s="235" cm="1">
        <f t="array" ref="DK399">_xlfn.XLOOKUP($A399&amp;$B399,'[5]产值及收款计划（2026）'!$A:$A&amp;'[5]产值及收款计划（2026）'!$B:$B,'[5]产值及收款计划（2026）'!DG:DG)</f>
        <v>0</v>
      </c>
      <c r="DL399" s="235" cm="1">
        <f t="array" ref="DL399">_xlfn.XLOOKUP($A399&amp;$B399,'[5]产值及收款计划（2026）'!$A:$A&amp;'[5]产值及收款计划（2026）'!$B:$B,'[5]产值及收款计划（2026）'!DH:DH)</f>
        <v>0</v>
      </c>
      <c r="DM399" s="235" cm="1">
        <f t="array" ref="DM399">_xlfn.XLOOKUP($A399&amp;$B399,'[5]产值及收款计划（2026）'!$A:$A&amp;'[5]产值及收款计划（2026）'!$B:$B,'[5]产值及收款计划（2026）'!DI:DI)</f>
        <v>0</v>
      </c>
      <c r="DN399" s="235" cm="1">
        <f t="array" ref="DN399">_xlfn.XLOOKUP($A399&amp;$B399,'[5]产值及收款计划（2026）'!$A:$A&amp;'[5]产值及收款计划（2026）'!$B:$B,'[5]产值及收款计划（2026）'!DJ:DJ)</f>
        <v>0</v>
      </c>
      <c r="DO399" s="235" cm="1">
        <f t="array" ref="DO399">_xlfn.XLOOKUP($A399&amp;$B399,'[5]产值及收款计划（2026）'!$A:$A&amp;'[5]产值及收款计划（2026）'!$B:$B,'[5]产值及收款计划（2026）'!DK:DK)</f>
        <v>0</v>
      </c>
      <c r="DP399" s="235" cm="1">
        <f t="array" ref="DP399">_xlfn.XLOOKUP($A399&amp;$B399,'[5]产值及收款计划（2026）'!$A:$A&amp;'[5]产值及收款计划（2026）'!$B:$B,'[5]产值及收款计划（2026）'!DL:DL)</f>
        <v>0</v>
      </c>
      <c r="DQ399" s="243"/>
      <c r="DR399" s="229"/>
    </row>
    <row r="400" ht="60.75" spans="1:122">
      <c r="A400" s="233">
        <f t="shared" si="25"/>
        <v>35</v>
      </c>
      <c r="B400" s="233" t="s">
        <v>29</v>
      </c>
      <c r="C400" s="235" t="str" cm="1">
        <f t="array" ref="C400">_xlfn.XLOOKUP($A400&amp;$B400,'[5]产值及收款计划（2026）'!$A:$A&amp;'[5]产值及收款计划（2026）'!$B:$B,'[5]产值及收款计划（2026）'!C:C)</f>
        <v>SJHT2018122500013</v>
      </c>
      <c r="D400" s="235" t="str" cm="1">
        <f t="array" ref="D400">_xlfn.XLOOKUP($A400&amp;$B400,'[5]产值及收款计划（2026）'!$A:$A&amp;'[5]产值及收款计划（2026）'!$B:$B,'[5]产值及收款计划（2026）'!D:D)</f>
        <v>天珑移动大厦施工总承包工程塔吊、电梯监控系统及用电监测系统采购合同</v>
      </c>
      <c r="E400" s="235" cm="1">
        <f t="array" ref="E400">_xlfn.XLOOKUP($A400&amp;$B400,'[5]产值及收款计划（2026）'!$A:$A&amp;'[5]产值及收款计划（2026）'!$B:$B,'[5]产值及收款计划（2026）'!E:E)</f>
        <v>19.51</v>
      </c>
      <c r="F400" s="235" cm="1">
        <f t="array" ref="F400">_xlfn.XLOOKUP($A400&amp;$B400,'[5]产值及收款计划（2026）'!$A:$A&amp;'[5]产值及收款计划（2026）'!$B:$B,'[5]产值及收款计划（2026）'!F:F)</f>
        <v>19.51</v>
      </c>
      <c r="G400" s="235" cm="1">
        <f t="array" ref="G400">_xlfn.XLOOKUP($A400&amp;$B400,'[5]产值及收款计划（2026）'!$A:$A&amp;'[5]产值及收款计划（2026）'!$B:$B,'[5]产值及收款计划（2026）'!G:G)</f>
        <v>1.46</v>
      </c>
      <c r="H400" s="235" cm="1">
        <f t="array" ref="H400">_xlfn.XLOOKUP($A400&amp;$B400,'[5]产值及收款计划（2026）'!$A:$A&amp;'[5]产值及收款计划（2026）'!$B:$B,'[5]产值及收款计划（2026）'!H:H)</f>
        <v>1.46</v>
      </c>
      <c r="I400" s="236" cm="1">
        <f t="array" ref="I400">_xlfn.XLOOKUP($A400&amp;$B400,'[5]产值及收款计划（2026）'!$A:$A&amp;'[5]产值及收款计划（2026）'!$B:$B,'[5]产值及收款计划（2026）'!I:I)</f>
        <v>0.0748334187596105</v>
      </c>
      <c r="J400" s="235" cm="1">
        <f t="array" ref="J400">_xlfn.XLOOKUP($A400&amp;$B400,'[5]产值及收款计划（2026）'!$A:$A&amp;'[5]产值及收款计划（2026）'!$B:$B,'[5]产值及收款计划（2026）'!J:J)</f>
        <v>0</v>
      </c>
      <c r="K400" s="235" t="e" cm="1">
        <f t="array" ref="K400">_xlfn.XLOOKUP($A400&amp;$B400,'[5]产值及收款计划（2026）'!$A:$A&amp;'[5]产值及收款计划（2026）'!$B:$B,'[5]产值及收款计划（2026）'!K:K)</f>
        <v>#REF!</v>
      </c>
      <c r="L400" s="235" t="e" cm="1">
        <f t="array" ref="L400">_xlfn.XLOOKUP($A400&amp;$B400,'[5]产值及收款计划（2026）'!$A:$A&amp;'[5]产值及收款计划（2026）'!$B:$B,'[5]产值及收款计划（2026）'!L:L)</f>
        <v>#REF!</v>
      </c>
      <c r="M400" s="235" t="str" cm="1">
        <f t="array" ref="M400">_xlfn.XLOOKUP($A400&amp;$B400,'[5]产值及收款计划（2026）'!$A:$A&amp;'[5]产值及收款计划（2026）'!$B:$B,'[5]产值及收款计划（2026）'!M:M)</f>
        <v>主导</v>
      </c>
      <c r="N400" s="235" t="str" cm="1">
        <f t="array" ref="N400">_xlfn.XLOOKUP($A400&amp;$B400,'[5]产值及收款计划（2026）'!$A:$A&amp;'[5]产值及收款计划（2026）'!$B:$B,'[5]产值及收款计划（2026）'!N:N)</f>
        <v>许清亮团队</v>
      </c>
      <c r="O400" s="235" t="str" cm="1">
        <f t="array" ref="O400">_xlfn.XLOOKUP($A400&amp;$B400,'[5]产值及收款计划（2026）'!$A:$A&amp;'[5]产值及收款计划（2026）'!$B:$B,'[5]产值及收款计划（2026）'!O:O)</f>
        <v>明艳丽</v>
      </c>
      <c r="P400" s="234" t="str" cm="1">
        <f t="array" ref="P400">_xlfn.XLOOKUP($A400&amp;$B400,'[5]产值及收款计划（2026）'!$A:$A&amp;'[5]产值及收款计划（2026）'!$B:$B,'[5]产值及收款计划（2026）'!P:P)</f>
        <v>在建</v>
      </c>
      <c r="Q400" s="235" t="e" cm="1">
        <f t="array" ref="Q400">_xlfn.XLOOKUP($A400&amp;$B400,'[5]产值及收款计划（2026）'!$A:$A&amp;'[5]产值及收款计划（2026）'!$B:$B,'[5]产值及收款计划（2026）'!Q:Q)</f>
        <v>#REF!</v>
      </c>
      <c r="R400" s="235" t="e" cm="1">
        <f t="array" ref="R400">_xlfn.XLOOKUP($A400&amp;$B400,'[5]产值及收款计划（2026）'!$A:$A&amp;'[5]产值及收款计划（2026）'!$B:$B,'[5]产值及收款计划（2026）'!R:R)</f>
        <v>#REF!</v>
      </c>
      <c r="S400" s="235" t="e" cm="1">
        <f t="array" ref="S400">_xlfn.XLOOKUP($A400&amp;$B400,'[5]产值及收款计划（2026）'!$A:$A&amp;'[5]产值及收款计划（2026）'!$B:$B,'[5]产值及收款计划（2026）'!S:S)</f>
        <v>#REF!</v>
      </c>
      <c r="T400" s="235" cm="1">
        <f t="array" ref="T400">_xlfn.XLOOKUP($A400&amp;$B400,'[5]产值及收款计划（2026）'!$A:$A&amp;'[5]产值及收款计划（2026）'!$B:$B,'[5]产值及收款计划（2026）'!T:T)</f>
        <v>8.49931</v>
      </c>
      <c r="U400" s="235" cm="1">
        <f t="array" ref="U400">_xlfn.XLOOKUP($A400&amp;$B400,'[5]产值及收款计划（2026）'!$A:$A&amp;'[5]产值及收款计划（2026）'!$B:$B,'[5]产值及收款计划（2026）'!U:U)</f>
        <v>0</v>
      </c>
      <c r="V400" s="235" cm="1">
        <f t="array" ref="V400">_xlfn.XLOOKUP($A400&amp;$B400,'[5]产值及收款计划（2026）'!$A:$A&amp;'[5]产值及收款计划（2026）'!$B:$B,'[5]产值及收款计划（2026）'!V:V)</f>
        <v>11.01069</v>
      </c>
      <c r="W400" s="235" t="e" cm="1">
        <f t="array" ref="W400">_xlfn.XLOOKUP($A400&amp;$B400,'[5]产值及收款计划（2026）'!$A:$A&amp;'[5]产值及收款计划（2026）'!$B:$B,'[5]产值及收款计划（2026）'!W:W)</f>
        <v>#REF!</v>
      </c>
      <c r="X400" s="235" t="e" cm="1">
        <f t="array" ref="X400">_xlfn.XLOOKUP($A400&amp;$B400,'[5]产值及收款计划（2026）'!$A:$A&amp;'[5]产值及收款计划（2026）'!$B:$B,'[5]产值及收款计划（2026）'!X:X)</f>
        <v>#REF!</v>
      </c>
      <c r="Y400" s="235" t="e" cm="1">
        <f t="array" ref="Y400">_xlfn.XLOOKUP($A400&amp;$B400,'[5]产值及收款计划（2026）'!$A:$A&amp;'[5]产值及收款计划（2026）'!$B:$B,'[5]产值及收款计划（2026）'!Y:Y)</f>
        <v>#REF!</v>
      </c>
      <c r="Z400" s="235" t="e" cm="1">
        <f t="array" ref="Z400">_xlfn.XLOOKUP($A400&amp;$B400,'[5]产值及收款计划（2026）'!$A:$A&amp;'[5]产值及收款计划（2026）'!$B:$B,'[5]产值及收款计划（2026）'!Z:Z)</f>
        <v>#REF!</v>
      </c>
      <c r="AA400" s="245" t="e" cm="1">
        <f t="array" ref="AA400">_xlfn.XLOOKUP($A400&amp;$B400,'[5]产值及收款计划（2026）'!$A:$A&amp;'[5]产值及收款计划（2026）'!$B:$B,'[5]产值及收款计划（2026）'!AA:AA)</f>
        <v>#REF!</v>
      </c>
      <c r="AB400" s="245" t="e" cm="1">
        <f t="array" ref="AB400">_xlfn.XLOOKUP($A400&amp;$B400,'[5]产值及收款计划（2026）'!$A:$A&amp;'[5]产值及收款计划（2026）'!$B:$B,'[5]产值及收款计划（2026）'!AB:AB)</f>
        <v>#REF!</v>
      </c>
      <c r="AC400" s="245" t="e" cm="1">
        <f t="array" ref="AC400">_xlfn.XLOOKUP($A400&amp;$B400,'[5]产值及收款计划（2026）'!$A:$A&amp;'[5]产值及收款计划（2026）'!$B:$B,'[5]产值及收款计划（2026）'!AC:AC)</f>
        <v>#REF!</v>
      </c>
      <c r="AD400" s="235" t="e" cm="1">
        <f t="array" ref="AD400">_xlfn.XLOOKUP($A400&amp;$B400,'[5]产值及收款计划（2026）'!$A:$A&amp;'[5]产值及收款计划（2026）'!$B:$B,'[5]产值及收款计划（2026）'!AD:AD)</f>
        <v>#REF!</v>
      </c>
      <c r="AE400" s="235" t="e" cm="1">
        <f t="array" ref="AE400">_xlfn.XLOOKUP($A400&amp;$B400,'[5]产值及收款计划（2026）'!$A:$A&amp;'[5]产值及收款计划（2026）'!$B:$B,'[5]产值及收款计划（2026）'!AE:AE)</f>
        <v>#REF!</v>
      </c>
      <c r="AF400" s="235" t="e" cm="1">
        <f t="array" ref="AF400">_xlfn.XLOOKUP($A400&amp;$B400,'[5]产值及收款计划（2026）'!$A:$A&amp;'[5]产值及收款计划（2026）'!$B:$B,'[5]产值及收款计划（2026）'!AF:AF)</f>
        <v>#REF!</v>
      </c>
      <c r="AG400" s="235" t="e" cm="1">
        <f t="array" ref="AG400">_xlfn.XLOOKUP($A400&amp;$B400,'[5]产值及收款计划（2026）'!$A:$A&amp;'[5]产值及收款计划（2026）'!$B:$B,'[5]产值及收款计划（2026）'!AG:AG)</f>
        <v>#REF!</v>
      </c>
      <c r="AH400" s="235" t="e" cm="1">
        <f t="array" ref="AH400">_xlfn.XLOOKUP($A400&amp;$B400,'[5]产值及收款计划（2026）'!$A:$A&amp;'[5]产值及收款计划（2026）'!$B:$B,'[5]产值及收款计划（2026）'!AH:AH)</f>
        <v>#REF!</v>
      </c>
      <c r="AI400" s="235" t="e" cm="1">
        <f t="array" ref="AI400">_xlfn.XLOOKUP($A400&amp;$B400,'[5]产值及收款计划（2026）'!$A:$A&amp;'[5]产值及收款计划（2026）'!$B:$B,'[5]产值及收款计划（2026）'!AI:AI)</f>
        <v>#REF!</v>
      </c>
      <c r="AJ400" s="235" t="e" cm="1">
        <f t="array" ref="AJ400">_xlfn.XLOOKUP($A400&amp;$B400,'[5]产值及收款计划（2026）'!$A:$A&amp;'[5]产值及收款计划（2026）'!$B:$B,'[5]产值及收款计划（2026）'!AJ:AJ)</f>
        <v>#REF!</v>
      </c>
      <c r="AK400" s="235" t="e" cm="1">
        <f t="array" ref="AK400">_xlfn.XLOOKUP($A400&amp;$B400,'[5]产值及收款计划（2026）'!$A:$A&amp;'[5]产值及收款计划（2026）'!$B:$B,'[5]产值及收款计划（2026）'!AK:AK)</f>
        <v>#REF!</v>
      </c>
      <c r="AL400" s="235" t="e" cm="1">
        <f t="array" ref="AL400">_xlfn.XLOOKUP($A400&amp;$B400,'[5]产值及收款计划（2026）'!$A:$A&amp;'[5]产值及收款计划（2026）'!$B:$B,'[5]产值及收款计划（2026）'!AL:AL)</f>
        <v>#REF!</v>
      </c>
      <c r="AM400" s="242" t="e" cm="1">
        <f t="array" ref="AM400">_xlfn.LET(_xlpm.勾选月份状态数组,TRANSPOSE('PPT(12-15页）-TOP10'!$A$3:$A$14),_xlpm.选择数据区,IF('PPT(12-15页）-TOP10'!$E$3="收款",$BA400:$BL400,$AA400:$AL400),SUM(_xlfn._xlws.FILTER(_xlpm.选择数据区,_xlpm.勾选月份状态数组,"")))</f>
        <v>#REF!</v>
      </c>
      <c r="AN400" s="235" t="e">
        <f>_xlfn.XLOOKUP($C400,应收未收表!$T:$T,应收未收表!AA:AA)</f>
        <v>#N/A</v>
      </c>
      <c r="AO400" s="235" t="s">
        <v>176</v>
      </c>
      <c r="AP400" s="235" t="e">
        <f>_xlfn.XLOOKUP($C400,应收未收表!$T:$T,应收未收表!AC:AC)</f>
        <v>#N/A</v>
      </c>
      <c r="AQ400" s="235" t="e">
        <f>_xlfn.XLOOKUP($C400,应收未收表!$T:$T,应收未收表!AE:AE)</f>
        <v>#N/A</v>
      </c>
      <c r="AR400" s="235" t="e">
        <f>_xlfn.XLOOKUP($C400,应收未收表!$T:$T,应收未收表!AF:AF)</f>
        <v>#N/A</v>
      </c>
      <c r="AS400" s="235" t="e" cm="1">
        <f t="array" ref="AS400">_xlfn.XLOOKUP($A400&amp;$B400,'[5]产值及收款计划（2026）'!$A:$A&amp;'[5]产值及收款计划（2026）'!$B:$B,'[5]产值及收款计划（2026）'!AS:AS)</f>
        <v>#REF!</v>
      </c>
      <c r="AT400" s="235" t="e" cm="1">
        <f t="array" ref="AT400">_xlfn.XLOOKUP($A400&amp;$B400,'[5]产值及收款计划（2026）'!$A:$A&amp;'[5]产值及收款计划（2026）'!$B:$B,'[5]产值及收款计划（2026）'!AT:AT)</f>
        <v>#REF!</v>
      </c>
      <c r="AU400" s="235" t="e" cm="1">
        <f t="array" ref="AU400">_xlfn.XLOOKUP($A400&amp;$B400,'[5]产值及收款计划（2026）'!$A:$A&amp;'[5]产值及收款计划（2026）'!$B:$B,'[5]产值及收款计划（2026）'!AU:AU)</f>
        <v>#REF!</v>
      </c>
      <c r="AV400" s="235" t="e" cm="1">
        <f t="array" ref="AV400">_xlfn.XLOOKUP($A400&amp;$B400,'[5]产值及收款计划（2026）'!$A:$A&amp;'[5]产值及收款计划（2026）'!$B:$B,'[5]产值及收款计划（2026）'!AV:AV)</f>
        <v>#REF!</v>
      </c>
      <c r="AW400" s="235" cm="1">
        <f t="array" ref="AW400">_xlfn.XLOOKUP($A400&amp;$B400,'[5]产值及收款计划（2026）'!$A:$A&amp;'[5]产值及收款计划（2026）'!$B:$B,'[5]产值及收款计划（2026）'!AW:AW)</f>
        <v>8.49931</v>
      </c>
      <c r="AX400" s="235" cm="1">
        <f t="array" ref="AX400">_xlfn.XLOOKUP($A400&amp;$B400,'[5]产值及收款计划（2026）'!$A:$A&amp;'[5]产值及收款计划（2026）'!$B:$B,'[5]产值及收款计划（2026）'!AX:AX)</f>
        <v>0</v>
      </c>
      <c r="AY400" s="235" cm="1">
        <f t="array" ref="AY400">_xlfn.XLOOKUP($A400&amp;$B400,'[5]产值及收款计划（2026）'!$A:$A&amp;'[5]产值及收款计划（2026）'!$B:$B,'[5]产值及收款计划（2026）'!AY:AY)</f>
        <v>11.01069</v>
      </c>
      <c r="AZ400" s="235" cm="1">
        <f t="array" ref="AZ400">_xlfn.XLOOKUP($A400&amp;$B400,'[5]产值及收款计划（2026）'!$A:$A&amp;'[5]产值及收款计划（2026）'!$B:$B,'[5]产值及收款计划（2026）'!AZ:AZ)</f>
        <v>0</v>
      </c>
      <c r="BA400" s="235" t="e" cm="1">
        <f t="array" ref="BA400">_xlfn.XLOOKUP($A400&amp;$B400,'[5]产值及收款计划（2026）'!$A:$A&amp;'[5]产值及收款计划（2026）'!$B:$B,'[5]产值及收款计划（2026）'!BA:BA)</f>
        <v>#REF!</v>
      </c>
      <c r="BB400" s="235" t="e" cm="1">
        <f t="array" ref="BB400">_xlfn.XLOOKUP($A400&amp;$B400,'[5]产值及收款计划（2026）'!$A:$A&amp;'[5]产值及收款计划（2026）'!$B:$B,'[5]产值及收款计划（2026）'!BB:BB)</f>
        <v>#REF!</v>
      </c>
      <c r="BC400" s="235" t="e" cm="1">
        <f t="array" ref="BC400">_xlfn.XLOOKUP($A400&amp;$B400,'[5]产值及收款计划（2026）'!$A:$A&amp;'[5]产值及收款计划（2026）'!$B:$B,'[5]产值及收款计划（2026）'!BC:BC)</f>
        <v>#REF!</v>
      </c>
      <c r="BD400" s="235" t="e" cm="1">
        <f t="array" ref="BD400">_xlfn.XLOOKUP($A400&amp;$B400,'[5]产值及收款计划（2026）'!$A:$A&amp;'[5]产值及收款计划（2026）'!$B:$B,'[5]产值及收款计划（2026）'!BD:BD)</f>
        <v>#REF!</v>
      </c>
      <c r="BE400" s="235" t="e" cm="1">
        <f t="array" ref="BE400">_xlfn.XLOOKUP($A400&amp;$B400,'[5]产值及收款计划（2026）'!$A:$A&amp;'[5]产值及收款计划（2026）'!$B:$B,'[5]产值及收款计划（2026）'!BE:BE)</f>
        <v>#REF!</v>
      </c>
      <c r="BF400" s="235" t="e" cm="1">
        <f t="array" ref="BF400">_xlfn.XLOOKUP($A400&amp;$B400,'[5]产值及收款计划（2026）'!$A:$A&amp;'[5]产值及收款计划（2026）'!$B:$B,'[5]产值及收款计划（2026）'!BF:BF)</f>
        <v>#REF!</v>
      </c>
      <c r="BG400" s="235" t="e" cm="1">
        <f t="array" ref="BG400">_xlfn.XLOOKUP($A400&amp;$B400,'[5]产值及收款计划（2026）'!$A:$A&amp;'[5]产值及收款计划（2026）'!$B:$B,'[5]产值及收款计划（2026）'!BG:BG)</f>
        <v>#REF!</v>
      </c>
      <c r="BH400" s="235" t="e" cm="1">
        <f t="array" ref="BH400">_xlfn.XLOOKUP($A400&amp;$B400,'[5]产值及收款计划（2026）'!$A:$A&amp;'[5]产值及收款计划（2026）'!$B:$B,'[5]产值及收款计划（2026）'!BH:BH)</f>
        <v>#REF!</v>
      </c>
      <c r="BI400" s="235" t="e" cm="1">
        <f t="array" ref="BI400">_xlfn.XLOOKUP($A400&amp;$B400,'[5]产值及收款计划（2026）'!$A:$A&amp;'[5]产值及收款计划（2026）'!$B:$B,'[5]产值及收款计划（2026）'!BI:BI)</f>
        <v>#REF!</v>
      </c>
      <c r="BJ400" s="235" t="e" cm="1">
        <f t="array" ref="BJ400">_xlfn.XLOOKUP($A400&amp;$B400,'[5]产值及收款计划（2026）'!$A:$A&amp;'[5]产值及收款计划（2026）'!$B:$B,'[5]产值及收款计划（2026）'!BJ:BJ)</f>
        <v>#REF!</v>
      </c>
      <c r="BK400" s="235" t="e" cm="1">
        <f t="array" ref="BK400">_xlfn.XLOOKUP($A400&amp;$B400,'[5]产值及收款计划（2026）'!$A:$A&amp;'[5]产值及收款计划（2026）'!$B:$B,'[5]产值及收款计划（2026）'!BK:BK)</f>
        <v>#REF!</v>
      </c>
      <c r="BL400" s="235" t="e" cm="1">
        <f t="array" ref="BL400">_xlfn.XLOOKUP($A400&amp;$B400,'[5]产值及收款计划（2026）'!$A:$A&amp;'[5]产值及收款计划（2026）'!$B:$B,'[5]产值及收款计划（2026）'!BL:BL)</f>
        <v>#REF!</v>
      </c>
      <c r="BM400" s="235"/>
      <c r="BN400" s="235"/>
      <c r="BO400" s="235"/>
      <c r="BP400" s="235"/>
      <c r="BQ400" s="235" t="e">
        <f>_xlfn.XLOOKUP($C400,应收未收表!$AJ:$AJ,应收未收表!AK:AK)</f>
        <v>#N/A</v>
      </c>
      <c r="BR400" s="235" t="e">
        <f>_xlfn.XLOOKUP($C400,应收未收表!$AJ:$AJ,应收未收表!AL:AL)</f>
        <v>#N/A</v>
      </c>
      <c r="BS400" s="235" t="e">
        <f>_xlfn.XLOOKUP($C400,应收未收表!$AJ:$AJ,应收未收表!AM:AM)</f>
        <v>#N/A</v>
      </c>
      <c r="BT400" s="235" t="e">
        <f>_xlfn.XLOOKUP($C400,应收未收表!$AJ:$AJ,应收未收表!AN:AN)</f>
        <v>#N/A</v>
      </c>
      <c r="BU400" s="234" t="str" cm="1">
        <f t="array" ref="BU400">_xlfn.XLOOKUP($A400&amp;$B400,'[5]产值及收款计划（2026）'!$A:$A&amp;'[5]产值及收款计划（2026）'!$B:$B,'[5]产值及收款计划（2026）'!BQ:BQ)</f>
        <v>中建三局集团有限公司</v>
      </c>
      <c r="BV400" s="235" t="e" cm="1">
        <f t="array" ref="BV400">_xlfn.XLOOKUP($A400&amp;$B400,'[5]产值及收款计划（2026）'!$A:$A&amp;'[5]产值及收款计划（2026）'!$B:$B,'[5]产值及收款计划（2026）'!BR:BR)</f>
        <v>#REF!</v>
      </c>
      <c r="CE400" s="235" cm="1">
        <f t="array" ref="CE400">_xlfn.XLOOKUP($A400&amp;$B400,'[5]产值及收款计划（2026）'!$A:$A&amp;'[5]产值及收款计划（2026）'!$B:$B,'[5]产值及收款计划（2026）'!CA:CA)</f>
        <v>0</v>
      </c>
      <c r="CF400" s="235" cm="1">
        <f t="array" ref="CF400">_xlfn.XLOOKUP($A400&amp;$B400,'[5]产值及收款计划（2026）'!$A:$A&amp;'[5]产值及收款计划（2026）'!$B:$B,'[5]产值及收款计划（2026）'!CB:CB)</f>
        <v>0</v>
      </c>
      <c r="CG400" s="235" cm="1">
        <f t="array" ref="CG400">_xlfn.XLOOKUP($A400&amp;$B400,'[5]产值及收款计划（2026）'!$A:$A&amp;'[5]产值及收款计划（2026）'!$B:$B,'[5]产值及收款计划（2026）'!CC:CC)</f>
        <v>0</v>
      </c>
      <c r="CH400" s="235" cm="1">
        <f t="array" ref="CH400">_xlfn.XLOOKUP($A400&amp;$B400,'[5]产值及收款计划（2026）'!$A:$A&amp;'[5]产值及收款计划（2026）'!$B:$B,'[5]产值及收款计划（2026）'!CD:CD)</f>
        <v>0</v>
      </c>
      <c r="CI400" s="235" cm="1">
        <f t="array" ref="CI400">_xlfn.XLOOKUP($A400&amp;$B400,'[5]产值及收款计划（2026）'!$A:$A&amp;'[5]产值及收款计划（2026）'!$B:$B,'[5]产值及收款计划（2026）'!CE:CE)</f>
        <v>0</v>
      </c>
      <c r="CJ400" s="235" cm="1">
        <f t="array" ref="CJ400">_xlfn.XLOOKUP($A400&amp;$B400,'[5]产值及收款计划（2026）'!$A:$A&amp;'[5]产值及收款计划（2026）'!$B:$B,'[5]产值及收款计划（2026）'!CF:CF)</f>
        <v>0</v>
      </c>
      <c r="CK400" s="235" cm="1">
        <f t="array" ref="CK400">_xlfn.XLOOKUP($A400&amp;$B400,'[5]产值及收款计划（2026）'!$A:$A&amp;'[5]产值及收款计划（2026）'!$B:$B,'[5]产值及收款计划（2026）'!CG:CG)</f>
        <v>0</v>
      </c>
      <c r="CL400" s="235" cm="1">
        <f t="array" ref="CL400">_xlfn.XLOOKUP($A400&amp;$B400,'[5]产值及收款计划（2026）'!$A:$A&amp;'[5]产值及收款计划（2026）'!$B:$B,'[5]产值及收款计划（2026）'!CH:CH)</f>
        <v>0</v>
      </c>
      <c r="CM400" s="235" cm="1">
        <f t="array" ref="CM400">_xlfn.XLOOKUP($A400&amp;$B400,'[5]产值及收款计划（2026）'!$A:$A&amp;'[5]产值及收款计划（2026）'!$B:$B,'[5]产值及收款计划（2026）'!CI:CI)</f>
        <v>0</v>
      </c>
      <c r="CN400" s="235" cm="1">
        <f t="array" ref="CN400">_xlfn.XLOOKUP($A400&amp;$B400,'[5]产值及收款计划（2026）'!$A:$A&amp;'[5]产值及收款计划（2026）'!$B:$B,'[5]产值及收款计划（2026）'!CJ:CJ)</f>
        <v>0</v>
      </c>
      <c r="CO400" s="235" cm="1">
        <f t="array" ref="CO400">_xlfn.XLOOKUP($A400&amp;$B400,'[5]产值及收款计划（2026）'!$A:$A&amp;'[5]产值及收款计划（2026）'!$B:$B,'[5]产值及收款计划（2026）'!CK:CK)</f>
        <v>0</v>
      </c>
      <c r="CP400" s="235" cm="1">
        <f t="array" ref="CP400">_xlfn.XLOOKUP($A400&amp;$B400,'[5]产值及收款计划（2026）'!$A:$A&amp;'[5]产值及收款计划（2026）'!$B:$B,'[5]产值及收款计划（2026）'!CL:CL)</f>
        <v>0</v>
      </c>
      <c r="DE400" s="235" cm="1">
        <f t="array" ref="DE400">_xlfn.XLOOKUP($A400&amp;$B400,'[5]产值及收款计划（2026）'!$A:$A&amp;'[5]产值及收款计划（2026）'!$B:$B,'[5]产值及收款计划（2026）'!DA:DA)</f>
        <v>0</v>
      </c>
      <c r="DF400" s="235" cm="1">
        <f t="array" ref="DF400">_xlfn.XLOOKUP($A400&amp;$B400,'[5]产值及收款计划（2026）'!$A:$A&amp;'[5]产值及收款计划（2026）'!$B:$B,'[5]产值及收款计划（2026）'!DB:DB)</f>
        <v>0</v>
      </c>
      <c r="DG400" s="235" cm="1">
        <f t="array" ref="DG400">_xlfn.XLOOKUP($A400&amp;$B400,'[5]产值及收款计划（2026）'!$A:$A&amp;'[5]产值及收款计划（2026）'!$B:$B,'[5]产值及收款计划（2026）'!DC:DC)</f>
        <v>0</v>
      </c>
      <c r="DH400" s="235" cm="1">
        <f t="array" ref="DH400">_xlfn.XLOOKUP($A400&amp;$B400,'[5]产值及收款计划（2026）'!$A:$A&amp;'[5]产值及收款计划（2026）'!$B:$B,'[5]产值及收款计划（2026）'!DD:DD)</f>
        <v>0</v>
      </c>
      <c r="DI400" s="235" cm="1">
        <f t="array" ref="DI400">_xlfn.XLOOKUP($A400&amp;$B400,'[5]产值及收款计划（2026）'!$A:$A&amp;'[5]产值及收款计划（2026）'!$B:$B,'[5]产值及收款计划（2026）'!DE:DE)</f>
        <v>0</v>
      </c>
      <c r="DJ400" s="235" cm="1">
        <f t="array" ref="DJ400">_xlfn.XLOOKUP($A400&amp;$B400,'[5]产值及收款计划（2026）'!$A:$A&amp;'[5]产值及收款计划（2026）'!$B:$B,'[5]产值及收款计划（2026）'!DF:DF)</f>
        <v>0</v>
      </c>
      <c r="DK400" s="235" cm="1">
        <f t="array" ref="DK400">_xlfn.XLOOKUP($A400&amp;$B400,'[5]产值及收款计划（2026）'!$A:$A&amp;'[5]产值及收款计划（2026）'!$B:$B,'[5]产值及收款计划（2026）'!DG:DG)</f>
        <v>0</v>
      </c>
      <c r="DL400" s="235" cm="1">
        <f t="array" ref="DL400">_xlfn.XLOOKUP($A400&amp;$B400,'[5]产值及收款计划（2026）'!$A:$A&amp;'[5]产值及收款计划（2026）'!$B:$B,'[5]产值及收款计划（2026）'!DH:DH)</f>
        <v>0</v>
      </c>
      <c r="DM400" s="235" cm="1">
        <f t="array" ref="DM400">_xlfn.XLOOKUP($A400&amp;$B400,'[5]产值及收款计划（2026）'!$A:$A&amp;'[5]产值及收款计划（2026）'!$B:$B,'[5]产值及收款计划（2026）'!DI:DI)</f>
        <v>0</v>
      </c>
      <c r="DN400" s="235" cm="1">
        <f t="array" ref="DN400">_xlfn.XLOOKUP($A400&amp;$B400,'[5]产值及收款计划（2026）'!$A:$A&amp;'[5]产值及收款计划（2026）'!$B:$B,'[5]产值及收款计划（2026）'!DJ:DJ)</f>
        <v>0</v>
      </c>
      <c r="DO400" s="235" cm="1">
        <f t="array" ref="DO400">_xlfn.XLOOKUP($A400&amp;$B400,'[5]产值及收款计划（2026）'!$A:$A&amp;'[5]产值及收款计划（2026）'!$B:$B,'[5]产值及收款计划（2026）'!DK:DK)</f>
        <v>0</v>
      </c>
      <c r="DP400" s="235" cm="1">
        <f t="array" ref="DP400">_xlfn.XLOOKUP($A400&amp;$B400,'[5]产值及收款计划（2026）'!$A:$A&amp;'[5]产值及收款计划（2026）'!$B:$B,'[5]产值及收款计划（2026）'!DL:DL)</f>
        <v>0</v>
      </c>
      <c r="DQ400" s="243"/>
      <c r="DR400" s="229"/>
    </row>
    <row r="401" ht="20.25" spans="1:122">
      <c r="A401" s="233">
        <f t="shared" si="25"/>
        <v>36</v>
      </c>
      <c r="B401" s="233" t="s">
        <v>29</v>
      </c>
      <c r="C401" s="234" t="str" cm="1">
        <f t="array" ref="C401">_xlfn.XLOOKUP($A401&amp;$B401,'[5]产值及收款计划（2026）'!$A:$A&amp;'[5]产值及收款计划（2026）'!$B:$B,'[5]产值及收款计划（2026）'!C:C)</f>
        <v>SJHT2018122400012</v>
      </c>
      <c r="D401" s="234" t="str" cm="1">
        <f t="array" ref="D401">_xlfn.XLOOKUP($A401&amp;$B401,'[5]产值及收款计划（2026）'!$A:$A&amp;'[5]产值及收款计划（2026）'!$B:$B,'[5]产值及收款计划（2026）'!D:D)</f>
        <v>深圳市深旅物业管理有限公司收地补偿用地 （居住用地）项目智慧工地设备采购合同</v>
      </c>
      <c r="E401" s="235" cm="1">
        <f t="array" ref="E401">_xlfn.XLOOKUP($A401&amp;$B401,'[5]产值及收款计划（2026）'!$A:$A&amp;'[5]产值及收款计划（2026）'!$B:$B,'[5]产值及收款计划（2026）'!E:E)</f>
        <v>38.23214</v>
      </c>
      <c r="F401" s="235" cm="1">
        <f t="array" ref="F401">_xlfn.XLOOKUP($A401&amp;$B401,'[5]产值及收款计划（2026）'!$A:$A&amp;'[5]产值及收款计划（2026）'!$B:$B,'[5]产值及收款计划（2026）'!F:F)</f>
        <v>38.23214</v>
      </c>
      <c r="G401" s="235" cm="1">
        <f t="array" ref="G401">_xlfn.XLOOKUP($A401&amp;$B401,'[5]产值及收款计划（2026）'!$A:$A&amp;'[5]产值及收款计划（2026）'!$B:$B,'[5]产值及收款计划（2026）'!G:G)</f>
        <v>3.08524</v>
      </c>
      <c r="H401" s="235" cm="1">
        <f t="array" ref="H401">_xlfn.XLOOKUP($A401&amp;$B401,'[5]产值及收款计划（2026）'!$A:$A&amp;'[5]产值及收款计划（2026）'!$B:$B,'[5]产值及收款计划（2026）'!H:H)</f>
        <v>3.08524</v>
      </c>
      <c r="I401" s="236" cm="1">
        <f t="array" ref="I401">_xlfn.XLOOKUP($A401&amp;$B401,'[5]产值及收款计划（2026）'!$A:$A&amp;'[5]产值及收款计划（2026）'!$B:$B,'[5]产值及收款计划（2026）'!I:I)</f>
        <v>0.0806975492347538</v>
      </c>
      <c r="J401" s="235" cm="1">
        <f t="array" ref="J401">_xlfn.XLOOKUP($A401&amp;$B401,'[5]产值及收款计划（2026）'!$A:$A&amp;'[5]产值及收款计划（2026）'!$B:$B,'[5]产值及收款计划（2026）'!J:J)</f>
        <v>0</v>
      </c>
      <c r="K401" s="235" t="e" cm="1">
        <f t="array" ref="K401">_xlfn.XLOOKUP($A401&amp;$B401,'[5]产值及收款计划（2026）'!$A:$A&amp;'[5]产值及收款计划（2026）'!$B:$B,'[5]产值及收款计划（2026）'!K:K)</f>
        <v>#REF!</v>
      </c>
      <c r="L401" s="235" t="e" cm="1">
        <f t="array" ref="L401">_xlfn.XLOOKUP($A401&amp;$B401,'[5]产值及收款计划（2026）'!$A:$A&amp;'[5]产值及收款计划（2026）'!$B:$B,'[5]产值及收款计划（2026）'!L:L)</f>
        <v>#REF!</v>
      </c>
      <c r="M401" s="235" t="str" cm="1">
        <f t="array" ref="M401">_xlfn.XLOOKUP($A401&amp;$B401,'[5]产值及收款计划（2026）'!$A:$A&amp;'[5]产值及收款计划（2026）'!$B:$B,'[5]产值及收款计划（2026）'!M:M)</f>
        <v>主导</v>
      </c>
      <c r="N401" s="235" t="str" cm="1">
        <f t="array" ref="N401">_xlfn.XLOOKUP($A401&amp;$B401,'[5]产值及收款计划（2026）'!$A:$A&amp;'[5]产值及收款计划（2026）'!$B:$B,'[5]产值及收款计划（2026）'!N:N)</f>
        <v>许清亮团队</v>
      </c>
      <c r="O401" s="235" t="str" cm="1">
        <f t="array" ref="O401">_xlfn.XLOOKUP($A401&amp;$B401,'[5]产值及收款计划（2026）'!$A:$A&amp;'[5]产值及收款计划（2026）'!$B:$B,'[5]产值及收款计划（2026）'!O:O)</f>
        <v>明艳丽</v>
      </c>
      <c r="P401" s="234" t="str" cm="1">
        <f t="array" ref="P401">_xlfn.XLOOKUP($A401&amp;$B401,'[5]产值及收款计划（2026）'!$A:$A&amp;'[5]产值及收款计划（2026）'!$B:$B,'[5]产值及收款计划（2026）'!P:P)</f>
        <v>在建</v>
      </c>
      <c r="Q401" s="235" t="e" cm="1">
        <f t="array" ref="Q401">_xlfn.XLOOKUP($A401&amp;$B401,'[5]产值及收款计划（2026）'!$A:$A&amp;'[5]产值及收款计划（2026）'!$B:$B,'[5]产值及收款计划（2026）'!Q:Q)</f>
        <v>#REF!</v>
      </c>
      <c r="R401" s="235" t="e" cm="1">
        <f t="array" ref="R401">_xlfn.XLOOKUP($A401&amp;$B401,'[5]产值及收款计划（2026）'!$A:$A&amp;'[5]产值及收款计划（2026）'!$B:$B,'[5]产值及收款计划（2026）'!R:R)</f>
        <v>#REF!</v>
      </c>
      <c r="S401" s="235" t="e" cm="1">
        <f t="array" ref="S401">_xlfn.XLOOKUP($A401&amp;$B401,'[5]产值及收款计划（2026）'!$A:$A&amp;'[5]产值及收款计划（2026）'!$B:$B,'[5]产值及收款计划（2026）'!S:S)</f>
        <v>#REF!</v>
      </c>
      <c r="T401" s="235" cm="1">
        <f t="array" ref="T401">_xlfn.XLOOKUP($A401&amp;$B401,'[5]产值及收款计划（2026）'!$A:$A&amp;'[5]产值及收款计划（2026）'!$B:$B,'[5]产值及收款计划（2026）'!T:T)</f>
        <v>45.741274</v>
      </c>
      <c r="U401" s="235" cm="1">
        <f t="array" ref="U401">_xlfn.XLOOKUP($A401&amp;$B401,'[5]产值及收款计划（2026）'!$A:$A&amp;'[5]产值及收款计划（2026）'!$B:$B,'[5]产值及收款计划（2026）'!U:U)</f>
        <v>0</v>
      </c>
      <c r="V401" s="235" cm="1">
        <f t="array" ref="V401">_xlfn.XLOOKUP($A401&amp;$B401,'[5]产值及收款计划（2026）'!$A:$A&amp;'[5]产值及收款计划（2026）'!$B:$B,'[5]产值及收款计划（2026）'!V:V)</f>
        <v>-7.509134</v>
      </c>
      <c r="W401" s="235" t="e" cm="1">
        <f t="array" ref="W401">_xlfn.XLOOKUP($A401&amp;$B401,'[5]产值及收款计划（2026）'!$A:$A&amp;'[5]产值及收款计划（2026）'!$B:$B,'[5]产值及收款计划（2026）'!W:W)</f>
        <v>#REF!</v>
      </c>
      <c r="X401" s="235" t="e" cm="1">
        <f t="array" ref="X401">_xlfn.XLOOKUP($A401&amp;$B401,'[5]产值及收款计划（2026）'!$A:$A&amp;'[5]产值及收款计划（2026）'!$B:$B,'[5]产值及收款计划（2026）'!X:X)</f>
        <v>#REF!</v>
      </c>
      <c r="Y401" s="235" t="e" cm="1">
        <f t="array" ref="Y401">_xlfn.XLOOKUP($A401&amp;$B401,'[5]产值及收款计划（2026）'!$A:$A&amp;'[5]产值及收款计划（2026）'!$B:$B,'[5]产值及收款计划（2026）'!Y:Y)</f>
        <v>#REF!</v>
      </c>
      <c r="Z401" s="235" t="e" cm="1">
        <f t="array" ref="Z401">_xlfn.XLOOKUP($A401&amp;$B401,'[5]产值及收款计划（2026）'!$A:$A&amp;'[5]产值及收款计划（2026）'!$B:$B,'[5]产值及收款计划（2026）'!Z:Z)</f>
        <v>#REF!</v>
      </c>
      <c r="AA401" s="235" t="e" cm="1">
        <f t="array" ref="AA401">_xlfn.XLOOKUP($A401&amp;$B401,'[5]产值及收款计划（2026）'!$A:$A&amp;'[5]产值及收款计划（2026）'!$B:$B,'[5]产值及收款计划（2026）'!AA:AA)</f>
        <v>#REF!</v>
      </c>
      <c r="AB401" s="235" t="e" cm="1">
        <f t="array" ref="AB401">_xlfn.XLOOKUP($A401&amp;$B401,'[5]产值及收款计划（2026）'!$A:$A&amp;'[5]产值及收款计划（2026）'!$B:$B,'[5]产值及收款计划（2026）'!AB:AB)</f>
        <v>#REF!</v>
      </c>
      <c r="AC401" s="235" t="e" cm="1">
        <f t="array" ref="AC401">_xlfn.XLOOKUP($A401&amp;$B401,'[5]产值及收款计划（2026）'!$A:$A&amp;'[5]产值及收款计划（2026）'!$B:$B,'[5]产值及收款计划（2026）'!AC:AC)</f>
        <v>#REF!</v>
      </c>
      <c r="AD401" s="235" t="e" cm="1">
        <f t="array" ref="AD401">_xlfn.XLOOKUP($A401&amp;$B401,'[5]产值及收款计划（2026）'!$A:$A&amp;'[5]产值及收款计划（2026）'!$B:$B,'[5]产值及收款计划（2026）'!AD:AD)</f>
        <v>#REF!</v>
      </c>
      <c r="AE401" s="235" t="e" cm="1">
        <f t="array" ref="AE401">_xlfn.XLOOKUP($A401&amp;$B401,'[5]产值及收款计划（2026）'!$A:$A&amp;'[5]产值及收款计划（2026）'!$B:$B,'[5]产值及收款计划（2026）'!AE:AE)</f>
        <v>#REF!</v>
      </c>
      <c r="AF401" s="235" t="e" cm="1">
        <f t="array" ref="AF401">_xlfn.XLOOKUP($A401&amp;$B401,'[5]产值及收款计划（2026）'!$A:$A&amp;'[5]产值及收款计划（2026）'!$B:$B,'[5]产值及收款计划（2026）'!AF:AF)</f>
        <v>#REF!</v>
      </c>
      <c r="AG401" s="235" t="e" cm="1">
        <f t="array" ref="AG401">_xlfn.XLOOKUP($A401&amp;$B401,'[5]产值及收款计划（2026）'!$A:$A&amp;'[5]产值及收款计划（2026）'!$B:$B,'[5]产值及收款计划（2026）'!AG:AG)</f>
        <v>#REF!</v>
      </c>
      <c r="AH401" s="235" t="e" cm="1">
        <f t="array" ref="AH401">_xlfn.XLOOKUP($A401&amp;$B401,'[5]产值及收款计划（2026）'!$A:$A&amp;'[5]产值及收款计划（2026）'!$B:$B,'[5]产值及收款计划（2026）'!AH:AH)</f>
        <v>#REF!</v>
      </c>
      <c r="AI401" s="235" t="e" cm="1">
        <f t="array" ref="AI401">_xlfn.XLOOKUP($A401&amp;$B401,'[5]产值及收款计划（2026）'!$A:$A&amp;'[5]产值及收款计划（2026）'!$B:$B,'[5]产值及收款计划（2026）'!AI:AI)</f>
        <v>#REF!</v>
      </c>
      <c r="AJ401" s="235" t="e" cm="1">
        <f t="array" ref="AJ401">_xlfn.XLOOKUP($A401&amp;$B401,'[5]产值及收款计划（2026）'!$A:$A&amp;'[5]产值及收款计划（2026）'!$B:$B,'[5]产值及收款计划（2026）'!AJ:AJ)</f>
        <v>#REF!</v>
      </c>
      <c r="AK401" s="235" t="e" cm="1">
        <f t="array" ref="AK401">_xlfn.XLOOKUP($A401&amp;$B401,'[5]产值及收款计划（2026）'!$A:$A&amp;'[5]产值及收款计划（2026）'!$B:$B,'[5]产值及收款计划（2026）'!AK:AK)</f>
        <v>#REF!</v>
      </c>
      <c r="AL401" s="235" t="e" cm="1">
        <f t="array" ref="AL401">_xlfn.XLOOKUP($A401&amp;$B401,'[5]产值及收款计划（2026）'!$A:$A&amp;'[5]产值及收款计划（2026）'!$B:$B,'[5]产值及收款计划（2026）'!AL:AL)</f>
        <v>#REF!</v>
      </c>
      <c r="AM401" s="242" t="e" cm="1">
        <f t="array" ref="AM401">_xlfn.LET(_xlpm.勾选月份状态数组,TRANSPOSE('PPT(12-15页）-TOP10'!$A$3:$A$14),_xlpm.选择数据区,IF('PPT(12-15页）-TOP10'!$E$3="收款",$BA401:$BL401,$AA401:$AL401),SUM(_xlfn._xlws.FILTER(_xlpm.选择数据区,_xlpm.勾选月份状态数组,"")))</f>
        <v>#REF!</v>
      </c>
      <c r="AN401" s="235" t="e">
        <f>_xlfn.XLOOKUP($C401,应收未收表!$T:$T,应收未收表!AA:AA)</f>
        <v>#N/A</v>
      </c>
      <c r="AO401" s="235" t="e">
        <f>_xlfn.XLOOKUP($C401,应收未收表!$T:$T,应收未收表!AB:AB)</f>
        <v>#N/A</v>
      </c>
      <c r="AP401" s="235" t="e">
        <f>_xlfn.XLOOKUP($C401,应收未收表!$T:$T,应收未收表!AC:AC)</f>
        <v>#N/A</v>
      </c>
      <c r="AQ401" s="235" t="e">
        <f>_xlfn.XLOOKUP($C401,应收未收表!$T:$T,应收未收表!AE:AE)</f>
        <v>#N/A</v>
      </c>
      <c r="AR401" s="235" t="e">
        <f>_xlfn.XLOOKUP($C401,应收未收表!$T:$T,应收未收表!AF:AF)</f>
        <v>#N/A</v>
      </c>
      <c r="AS401" s="235" t="e" cm="1">
        <f t="array" ref="AS401">_xlfn.XLOOKUP($A401&amp;$B401,'[5]产值及收款计划（2026）'!$A:$A&amp;'[5]产值及收款计划（2026）'!$B:$B,'[5]产值及收款计划（2026）'!AS:AS)</f>
        <v>#REF!</v>
      </c>
      <c r="AT401" s="235" t="e" cm="1">
        <f t="array" ref="AT401">_xlfn.XLOOKUP($A401&amp;$B401,'[5]产值及收款计划（2026）'!$A:$A&amp;'[5]产值及收款计划（2026）'!$B:$B,'[5]产值及收款计划（2026）'!AT:AT)</f>
        <v>#REF!</v>
      </c>
      <c r="AU401" s="235" t="e" cm="1">
        <f t="array" ref="AU401">_xlfn.XLOOKUP($A401&amp;$B401,'[5]产值及收款计划（2026）'!$A:$A&amp;'[5]产值及收款计划（2026）'!$B:$B,'[5]产值及收款计划（2026）'!AU:AU)</f>
        <v>#REF!</v>
      </c>
      <c r="AV401" s="235" t="e" cm="1">
        <f t="array" ref="AV401">_xlfn.XLOOKUP($A401&amp;$B401,'[5]产值及收款计划（2026）'!$A:$A&amp;'[5]产值及收款计划（2026）'!$B:$B,'[5]产值及收款计划（2026）'!AV:AV)</f>
        <v>#REF!</v>
      </c>
      <c r="AW401" s="235" cm="1">
        <f t="array" ref="AW401">_xlfn.XLOOKUP($A401&amp;$B401,'[5]产值及收款计划（2026）'!$A:$A&amp;'[5]产值及收款计划（2026）'!$B:$B,'[5]产值及收款计划（2026）'!AW:AW)</f>
        <v>28.4</v>
      </c>
      <c r="AX401" s="235" cm="1">
        <f t="array" ref="AX401">_xlfn.XLOOKUP($A401&amp;$B401,'[5]产值及收款计划（2026）'!$A:$A&amp;'[5]产值及收款计划（2026）'!$B:$B,'[5]产值及收款计划（2026）'!AX:AX)</f>
        <v>0</v>
      </c>
      <c r="AY401" s="235" cm="1">
        <f t="array" ref="AY401">_xlfn.XLOOKUP($A401&amp;$B401,'[5]产值及收款计划（2026）'!$A:$A&amp;'[5]产值及收款计划（2026）'!$B:$B,'[5]产值及收款计划（2026）'!AY:AY)</f>
        <v>9.83214</v>
      </c>
      <c r="AZ401" s="235" cm="1">
        <f t="array" ref="AZ401">_xlfn.XLOOKUP($A401&amp;$B401,'[5]产值及收款计划（2026）'!$A:$A&amp;'[5]产值及收款计划（2026）'!$B:$B,'[5]产值及收款计划（2026）'!AZ:AZ)</f>
        <v>17.341274</v>
      </c>
      <c r="BA401" s="235" t="e" cm="1">
        <f t="array" ref="BA401">_xlfn.XLOOKUP($A401&amp;$B401,'[5]产值及收款计划（2026）'!$A:$A&amp;'[5]产值及收款计划（2026）'!$B:$B,'[5]产值及收款计划（2026）'!BA:BA)</f>
        <v>#REF!</v>
      </c>
      <c r="BB401" s="235" t="e" cm="1">
        <f t="array" ref="BB401">_xlfn.XLOOKUP($A401&amp;$B401,'[5]产值及收款计划（2026）'!$A:$A&amp;'[5]产值及收款计划（2026）'!$B:$B,'[5]产值及收款计划（2026）'!BB:BB)</f>
        <v>#REF!</v>
      </c>
      <c r="BC401" s="235" t="e" cm="1">
        <f t="array" ref="BC401">_xlfn.XLOOKUP($A401&amp;$B401,'[5]产值及收款计划（2026）'!$A:$A&amp;'[5]产值及收款计划（2026）'!$B:$B,'[5]产值及收款计划（2026）'!BC:BC)</f>
        <v>#REF!</v>
      </c>
      <c r="BD401" s="235" t="e" cm="1">
        <f t="array" ref="BD401">_xlfn.XLOOKUP($A401&amp;$B401,'[5]产值及收款计划（2026）'!$A:$A&amp;'[5]产值及收款计划（2026）'!$B:$B,'[5]产值及收款计划（2026）'!BD:BD)</f>
        <v>#REF!</v>
      </c>
      <c r="BE401" s="235" t="e" cm="1">
        <f t="array" ref="BE401">_xlfn.XLOOKUP($A401&amp;$B401,'[5]产值及收款计划（2026）'!$A:$A&amp;'[5]产值及收款计划（2026）'!$B:$B,'[5]产值及收款计划（2026）'!BE:BE)</f>
        <v>#REF!</v>
      </c>
      <c r="BF401" s="235" t="e" cm="1">
        <f t="array" ref="BF401">_xlfn.XLOOKUP($A401&amp;$B401,'[5]产值及收款计划（2026）'!$A:$A&amp;'[5]产值及收款计划（2026）'!$B:$B,'[5]产值及收款计划（2026）'!BF:BF)</f>
        <v>#REF!</v>
      </c>
      <c r="BG401" s="235" t="e" cm="1">
        <f t="array" ref="BG401">_xlfn.XLOOKUP($A401&amp;$B401,'[5]产值及收款计划（2026）'!$A:$A&amp;'[5]产值及收款计划（2026）'!$B:$B,'[5]产值及收款计划（2026）'!BG:BG)</f>
        <v>#REF!</v>
      </c>
      <c r="BH401" s="235" t="e" cm="1">
        <f t="array" ref="BH401">_xlfn.XLOOKUP($A401&amp;$B401,'[5]产值及收款计划（2026）'!$A:$A&amp;'[5]产值及收款计划（2026）'!$B:$B,'[5]产值及收款计划（2026）'!BH:BH)</f>
        <v>#REF!</v>
      </c>
      <c r="BI401" s="235" t="e" cm="1">
        <f t="array" ref="BI401">_xlfn.XLOOKUP($A401&amp;$B401,'[5]产值及收款计划（2026）'!$A:$A&amp;'[5]产值及收款计划（2026）'!$B:$B,'[5]产值及收款计划（2026）'!BI:BI)</f>
        <v>#REF!</v>
      </c>
      <c r="BJ401" s="235" t="e" cm="1">
        <f t="array" ref="BJ401">_xlfn.XLOOKUP($A401&amp;$B401,'[5]产值及收款计划（2026）'!$A:$A&amp;'[5]产值及收款计划（2026）'!$B:$B,'[5]产值及收款计划（2026）'!BJ:BJ)</f>
        <v>#REF!</v>
      </c>
      <c r="BK401" s="235" t="e" cm="1">
        <f t="array" ref="BK401">_xlfn.XLOOKUP($A401&amp;$B401,'[5]产值及收款计划（2026）'!$A:$A&amp;'[5]产值及收款计划（2026）'!$B:$B,'[5]产值及收款计划（2026）'!BK:BK)</f>
        <v>#REF!</v>
      </c>
      <c r="BL401" s="235" t="e" cm="1">
        <f t="array" ref="BL401">_xlfn.XLOOKUP($A401&amp;$B401,'[5]产值及收款计划（2026）'!$A:$A&amp;'[5]产值及收款计划（2026）'!$B:$B,'[5]产值及收款计划（2026）'!BL:BL)</f>
        <v>#REF!</v>
      </c>
      <c r="BM401" s="235"/>
      <c r="BN401" s="235"/>
      <c r="BO401" s="235"/>
      <c r="BP401" s="235"/>
      <c r="BQ401" s="235" t="e">
        <f>_xlfn.XLOOKUP($C401,应收未收表!$AJ:$AJ,应收未收表!AK:AK)</f>
        <v>#N/A</v>
      </c>
      <c r="BR401" s="235" t="e">
        <f>_xlfn.XLOOKUP($C401,应收未收表!$AJ:$AJ,应收未收表!AL:AL)</f>
        <v>#N/A</v>
      </c>
      <c r="BS401" s="235" t="e">
        <f>_xlfn.XLOOKUP($C401,应收未收表!$AJ:$AJ,应收未收表!AM:AM)</f>
        <v>#N/A</v>
      </c>
      <c r="BT401" s="235" t="e">
        <f>_xlfn.XLOOKUP($C401,应收未收表!$AJ:$AJ,应收未收表!AN:AN)</f>
        <v>#N/A</v>
      </c>
      <c r="BU401" s="234" t="str" cm="1">
        <f t="array" ref="BU401">_xlfn.XLOOKUP($A401&amp;$B401,'[5]产值及收款计划（2026）'!$A:$A&amp;'[5]产值及收款计划（2026）'!$B:$B,'[5]产值及收款计划（2026）'!BQ:BQ)</f>
        <v>深圳市建工集团股份有限公司</v>
      </c>
      <c r="BV401" s="235" t="e" cm="1">
        <f t="array" ref="BV401">_xlfn.XLOOKUP($A401&amp;$B401,'[5]产值及收款计划（2026）'!$A:$A&amp;'[5]产值及收款计划（2026）'!$B:$B,'[5]产值及收款计划（2026）'!BR:BR)</f>
        <v>#REF!</v>
      </c>
      <c r="CE401" s="235" cm="1">
        <f t="array" ref="CE401">_xlfn.XLOOKUP($A401&amp;$B401,'[5]产值及收款计划（2026）'!$A:$A&amp;'[5]产值及收款计划（2026）'!$B:$B,'[5]产值及收款计划（2026）'!CA:CA)</f>
        <v>0</v>
      </c>
      <c r="CF401" s="235" cm="1">
        <f t="array" ref="CF401">_xlfn.XLOOKUP($A401&amp;$B401,'[5]产值及收款计划（2026）'!$A:$A&amp;'[5]产值及收款计划（2026）'!$B:$B,'[5]产值及收款计划（2026）'!CB:CB)</f>
        <v>0</v>
      </c>
      <c r="CG401" s="235" cm="1">
        <f t="array" ref="CG401">_xlfn.XLOOKUP($A401&amp;$B401,'[5]产值及收款计划（2026）'!$A:$A&amp;'[5]产值及收款计划（2026）'!$B:$B,'[5]产值及收款计划（2026）'!CC:CC)</f>
        <v>0</v>
      </c>
      <c r="CH401" s="235" cm="1">
        <f t="array" ref="CH401">_xlfn.XLOOKUP($A401&amp;$B401,'[5]产值及收款计划（2026）'!$A:$A&amp;'[5]产值及收款计划（2026）'!$B:$B,'[5]产值及收款计划（2026）'!CD:CD)</f>
        <v>0</v>
      </c>
      <c r="CI401" s="235" cm="1">
        <f t="array" ref="CI401">_xlfn.XLOOKUP($A401&amp;$B401,'[5]产值及收款计划（2026）'!$A:$A&amp;'[5]产值及收款计划（2026）'!$B:$B,'[5]产值及收款计划（2026）'!CE:CE)</f>
        <v>0</v>
      </c>
      <c r="CJ401" s="235" cm="1">
        <f t="array" ref="CJ401">_xlfn.XLOOKUP($A401&amp;$B401,'[5]产值及收款计划（2026）'!$A:$A&amp;'[5]产值及收款计划（2026）'!$B:$B,'[5]产值及收款计划（2026）'!CF:CF)</f>
        <v>0</v>
      </c>
      <c r="CK401" s="235" cm="1">
        <f t="array" ref="CK401">_xlfn.XLOOKUP($A401&amp;$B401,'[5]产值及收款计划（2026）'!$A:$A&amp;'[5]产值及收款计划（2026）'!$B:$B,'[5]产值及收款计划（2026）'!CG:CG)</f>
        <v>0</v>
      </c>
      <c r="CL401" s="235" cm="1">
        <f t="array" ref="CL401">_xlfn.XLOOKUP($A401&amp;$B401,'[5]产值及收款计划（2026）'!$A:$A&amp;'[5]产值及收款计划（2026）'!$B:$B,'[5]产值及收款计划（2026）'!CH:CH)</f>
        <v>0</v>
      </c>
      <c r="CM401" s="235" cm="1">
        <f t="array" ref="CM401">_xlfn.XLOOKUP($A401&amp;$B401,'[5]产值及收款计划（2026）'!$A:$A&amp;'[5]产值及收款计划（2026）'!$B:$B,'[5]产值及收款计划（2026）'!CI:CI)</f>
        <v>0</v>
      </c>
      <c r="CN401" s="235" cm="1">
        <f t="array" ref="CN401">_xlfn.XLOOKUP($A401&amp;$B401,'[5]产值及收款计划（2026）'!$A:$A&amp;'[5]产值及收款计划（2026）'!$B:$B,'[5]产值及收款计划（2026）'!CJ:CJ)</f>
        <v>0</v>
      </c>
      <c r="CO401" s="235" cm="1">
        <f t="array" ref="CO401">_xlfn.XLOOKUP($A401&amp;$B401,'[5]产值及收款计划（2026）'!$A:$A&amp;'[5]产值及收款计划（2026）'!$B:$B,'[5]产值及收款计划（2026）'!CK:CK)</f>
        <v>0</v>
      </c>
      <c r="CP401" s="235" cm="1">
        <f t="array" ref="CP401">_xlfn.XLOOKUP($A401&amp;$B401,'[5]产值及收款计划（2026）'!$A:$A&amp;'[5]产值及收款计划（2026）'!$B:$B,'[5]产值及收款计划（2026）'!CL:CL)</f>
        <v>0</v>
      </c>
      <c r="DE401" s="235" cm="1">
        <f t="array" ref="DE401">_xlfn.XLOOKUP($A401&amp;$B401,'[5]产值及收款计划（2026）'!$A:$A&amp;'[5]产值及收款计划（2026）'!$B:$B,'[5]产值及收款计划（2026）'!DA:DA)</f>
        <v>0</v>
      </c>
      <c r="DF401" s="235" cm="1">
        <f t="array" ref="DF401">_xlfn.XLOOKUP($A401&amp;$B401,'[5]产值及收款计划（2026）'!$A:$A&amp;'[5]产值及收款计划（2026）'!$B:$B,'[5]产值及收款计划（2026）'!DB:DB)</f>
        <v>0</v>
      </c>
      <c r="DG401" s="235" cm="1">
        <f t="array" ref="DG401">_xlfn.XLOOKUP($A401&amp;$B401,'[5]产值及收款计划（2026）'!$A:$A&amp;'[5]产值及收款计划（2026）'!$B:$B,'[5]产值及收款计划（2026）'!DC:DC)</f>
        <v>0</v>
      </c>
      <c r="DH401" s="235" cm="1">
        <f t="array" ref="DH401">_xlfn.XLOOKUP($A401&amp;$B401,'[5]产值及收款计划（2026）'!$A:$A&amp;'[5]产值及收款计划（2026）'!$B:$B,'[5]产值及收款计划（2026）'!DD:DD)</f>
        <v>0</v>
      </c>
      <c r="DI401" s="235" cm="1">
        <f t="array" ref="DI401">_xlfn.XLOOKUP($A401&amp;$B401,'[5]产值及收款计划（2026）'!$A:$A&amp;'[5]产值及收款计划（2026）'!$B:$B,'[5]产值及收款计划（2026）'!DE:DE)</f>
        <v>0</v>
      </c>
      <c r="DJ401" s="235" cm="1">
        <f t="array" ref="DJ401">_xlfn.XLOOKUP($A401&amp;$B401,'[5]产值及收款计划（2026）'!$A:$A&amp;'[5]产值及收款计划（2026）'!$B:$B,'[5]产值及收款计划（2026）'!DF:DF)</f>
        <v>0</v>
      </c>
      <c r="DK401" s="235" cm="1">
        <f t="array" ref="DK401">_xlfn.XLOOKUP($A401&amp;$B401,'[5]产值及收款计划（2026）'!$A:$A&amp;'[5]产值及收款计划（2026）'!$B:$B,'[5]产值及收款计划（2026）'!DG:DG)</f>
        <v>0</v>
      </c>
      <c r="DL401" s="235" cm="1">
        <f t="array" ref="DL401">_xlfn.XLOOKUP($A401&amp;$B401,'[5]产值及收款计划（2026）'!$A:$A&amp;'[5]产值及收款计划（2026）'!$B:$B,'[5]产值及收款计划（2026）'!DH:DH)</f>
        <v>0</v>
      </c>
      <c r="DM401" s="235" cm="1">
        <f t="array" ref="DM401">_xlfn.XLOOKUP($A401&amp;$B401,'[5]产值及收款计划（2026）'!$A:$A&amp;'[5]产值及收款计划（2026）'!$B:$B,'[5]产值及收款计划（2026）'!DI:DI)</f>
        <v>0</v>
      </c>
      <c r="DN401" s="235" cm="1">
        <f t="array" ref="DN401">_xlfn.XLOOKUP($A401&amp;$B401,'[5]产值及收款计划（2026）'!$A:$A&amp;'[5]产值及收款计划（2026）'!$B:$B,'[5]产值及收款计划（2026）'!DJ:DJ)</f>
        <v>0</v>
      </c>
      <c r="DO401" s="235" cm="1">
        <f t="array" ref="DO401">_xlfn.XLOOKUP($A401&amp;$B401,'[5]产值及收款计划（2026）'!$A:$A&amp;'[5]产值及收款计划（2026）'!$B:$B,'[5]产值及收款计划（2026）'!DK:DK)</f>
        <v>0</v>
      </c>
      <c r="DP401" s="235" cm="1">
        <f t="array" ref="DP401">_xlfn.XLOOKUP($A401&amp;$B401,'[5]产值及收款计划（2026）'!$A:$A&amp;'[5]产值及收款计划（2026）'!$B:$B,'[5]产值及收款计划（2026）'!DL:DL)</f>
        <v>0</v>
      </c>
      <c r="DQ401" s="243"/>
      <c r="DR401" s="229"/>
    </row>
    <row r="402" ht="20.25" spans="1:122">
      <c r="A402" s="233">
        <f t="shared" si="25"/>
        <v>37</v>
      </c>
      <c r="B402" s="233" t="s">
        <v>29</v>
      </c>
      <c r="C402" s="234" t="str" cm="1">
        <f t="array" ref="C402">_xlfn.XLOOKUP($A402&amp;$B402,'[5]产值及收款计划（2026）'!$A:$A&amp;'[5]产值及收款计划（2026）'!$B:$B,'[5]产值及收款计划（2026）'!C:C)</f>
        <v>ZHT2020102800068</v>
      </c>
      <c r="D402" s="234" t="str" cm="1">
        <f t="array" ref="D402">_xlfn.XLOOKUP($A402&amp;$B402,'[5]产值及收款计划（2026）'!$A:$A&amp;'[5]产值及收款计划（2026）'!$B:$B,'[5]产值及收款计划（2026）'!D:D)</f>
        <v>新加坡T316智慧工地项目</v>
      </c>
      <c r="E402" s="235" cm="1">
        <f t="array" ref="E402">_xlfn.XLOOKUP($A402&amp;$B402,'[5]产值及收款计划（2026）'!$A:$A&amp;'[5]产值及收款计划（2026）'!$B:$B,'[5]产值及收款计划（2026）'!E:E)</f>
        <v>403.3188</v>
      </c>
      <c r="F402" s="235" cm="1">
        <f t="array" ref="F402">_xlfn.XLOOKUP($A402&amp;$B402,'[5]产值及收款计划（2026）'!$A:$A&amp;'[5]产值及收款计划（2026）'!$B:$B,'[5]产值及收款计划（2026）'!F:F)</f>
        <v>403.3188</v>
      </c>
      <c r="G402" s="235" cm="1">
        <f t="array" ref="G402">_xlfn.XLOOKUP($A402&amp;$B402,'[5]产值及收款计划（2026）'!$A:$A&amp;'[5]产值及收款计划（2026）'!$B:$B,'[5]产值及收款计划（2026）'!G:G)</f>
        <v>215.2618</v>
      </c>
      <c r="H402" s="235" cm="1">
        <f t="array" ref="H402">_xlfn.XLOOKUP($A402&amp;$B402,'[5]产值及收款计划（2026）'!$A:$A&amp;'[5]产值及收款计划（2026）'!$B:$B,'[5]产值及收款计划（2026）'!H:H)</f>
        <v>157.2018</v>
      </c>
      <c r="I402" s="236" cm="1">
        <f t="array" ref="I402">_xlfn.XLOOKUP($A402&amp;$B402,'[5]产值及收款计划（2026）'!$A:$A&amp;'[5]产值及收款计划（2026）'!$B:$B,'[5]产值及收款计划（2026）'!I:I)</f>
        <v>0.389770573551245</v>
      </c>
      <c r="J402" s="235" cm="1">
        <f t="array" ref="J402">_xlfn.XLOOKUP($A402&amp;$B402,'[5]产值及收款计划（2026）'!$A:$A&amp;'[5]产值及收款计划（2026）'!$B:$B,'[5]产值及收款计划（2026）'!J:J)</f>
        <v>0</v>
      </c>
      <c r="K402" s="235" t="e" cm="1">
        <f t="array" ref="K402">_xlfn.XLOOKUP($A402&amp;$B402,'[5]产值及收款计划（2026）'!$A:$A&amp;'[5]产值及收款计划（2026）'!$B:$B,'[5]产值及收款计划（2026）'!K:K)</f>
        <v>#REF!</v>
      </c>
      <c r="L402" s="235" t="e" cm="1">
        <f t="array" ref="L402">_xlfn.XLOOKUP($A402&amp;$B402,'[5]产值及收款计划（2026）'!$A:$A&amp;'[5]产值及收款计划（2026）'!$B:$B,'[5]产值及收款计划（2026）'!L:L)</f>
        <v>#REF!</v>
      </c>
      <c r="M402" s="235" t="str" cm="1">
        <f t="array" ref="M402">_xlfn.XLOOKUP($A402&amp;$B402,'[5]产值及收款计划（2026）'!$A:$A&amp;'[5]产值及收款计划（2026）'!$B:$B,'[5]产值及收款计划（2026）'!M:M)</f>
        <v>主导</v>
      </c>
      <c r="N402" s="235" t="str" cm="1">
        <f t="array" ref="N402">_xlfn.XLOOKUP($A402&amp;$B402,'[5]产值及收款计划（2026）'!$A:$A&amp;'[5]产值及收款计划（2026）'!$B:$B,'[5]产值及收款计划（2026）'!N:N)</f>
        <v>许清亮团队</v>
      </c>
      <c r="O402" s="235" t="str" cm="1">
        <f t="array" ref="O402">_xlfn.XLOOKUP($A402&amp;$B402,'[5]产值及收款计划（2026）'!$A:$A&amp;'[5]产值及收款计划（2026）'!$B:$B,'[5]产值及收款计划（2026）'!O:O)</f>
        <v>明艳丽</v>
      </c>
      <c r="P402" s="234" t="str" cm="1">
        <f t="array" ref="P402">_xlfn.XLOOKUP($A402&amp;$B402,'[5]产值及收款计划（2026）'!$A:$A&amp;'[5]产值及收款计划（2026）'!$B:$B,'[5]产值及收款计划（2026）'!P:P)</f>
        <v>在建</v>
      </c>
      <c r="Q402" s="235" t="e" cm="1">
        <f t="array" ref="Q402">_xlfn.XLOOKUP($A402&amp;$B402,'[5]产值及收款计划（2026）'!$A:$A&amp;'[5]产值及收款计划（2026）'!$B:$B,'[5]产值及收款计划（2026）'!Q:Q)</f>
        <v>#REF!</v>
      </c>
      <c r="R402" s="235" t="e" cm="1">
        <f t="array" ref="R402">_xlfn.XLOOKUP($A402&amp;$B402,'[5]产值及收款计划（2026）'!$A:$A&amp;'[5]产值及收款计划（2026）'!$B:$B,'[5]产值及收款计划（2026）'!R:R)</f>
        <v>#REF!</v>
      </c>
      <c r="S402" s="235" t="e" cm="1">
        <f t="array" ref="S402">_xlfn.XLOOKUP($A402&amp;$B402,'[5]产值及收款计划（2026）'!$A:$A&amp;'[5]产值及收款计划（2026）'!$B:$B,'[5]产值及收款计划（2026）'!S:S)</f>
        <v>#REF!</v>
      </c>
      <c r="T402" s="235" cm="1">
        <f t="array" ref="T402">_xlfn.XLOOKUP($A402&amp;$B402,'[5]产值及收款计划（2026）'!$A:$A&amp;'[5]产值及收款计划（2026）'!$B:$B,'[5]产值及收款计划（2026）'!T:T)</f>
        <v>65.021717</v>
      </c>
      <c r="U402" s="235" cm="1">
        <f t="array" ref="U402">_xlfn.XLOOKUP($A402&amp;$B402,'[5]产值及收款计划（2026）'!$A:$A&amp;'[5]产值及收款计划（2026）'!$B:$B,'[5]产值及收款计划（2026）'!U:U)</f>
        <v>0</v>
      </c>
      <c r="V402" s="235" cm="1">
        <f t="array" ref="V402">_xlfn.XLOOKUP($A402&amp;$B402,'[5]产值及收款计划（2026）'!$A:$A&amp;'[5]产值及收款计划（2026）'!$B:$B,'[5]产值及收款计划（2026）'!V:V)</f>
        <v>338.297083</v>
      </c>
      <c r="W402" s="235" t="e" cm="1">
        <f t="array" ref="W402">_xlfn.XLOOKUP($A402&amp;$B402,'[5]产值及收款计划（2026）'!$A:$A&amp;'[5]产值及收款计划（2026）'!$B:$B,'[5]产值及收款计划（2026）'!W:W)</f>
        <v>#REF!</v>
      </c>
      <c r="X402" s="235" t="e" cm="1">
        <f t="array" ref="X402">_xlfn.XLOOKUP($A402&amp;$B402,'[5]产值及收款计划（2026）'!$A:$A&amp;'[5]产值及收款计划（2026）'!$B:$B,'[5]产值及收款计划（2026）'!X:X)</f>
        <v>#REF!</v>
      </c>
      <c r="Y402" s="235" t="e" cm="1">
        <f t="array" ref="Y402">_xlfn.XLOOKUP($A402&amp;$B402,'[5]产值及收款计划（2026）'!$A:$A&amp;'[5]产值及收款计划（2026）'!$B:$B,'[5]产值及收款计划（2026）'!Y:Y)</f>
        <v>#REF!</v>
      </c>
      <c r="Z402" s="235" t="e" cm="1">
        <f t="array" ref="Z402">_xlfn.XLOOKUP($A402&amp;$B402,'[5]产值及收款计划（2026）'!$A:$A&amp;'[5]产值及收款计划（2026）'!$B:$B,'[5]产值及收款计划（2026）'!Z:Z)</f>
        <v>#REF!</v>
      </c>
      <c r="AA402" s="235" t="e" cm="1">
        <f t="array" ref="AA402">_xlfn.XLOOKUP($A402&amp;$B402,'[5]产值及收款计划（2026）'!$A:$A&amp;'[5]产值及收款计划（2026）'!$B:$B,'[5]产值及收款计划（2026）'!AA:AA)</f>
        <v>#REF!</v>
      </c>
      <c r="AB402" s="235" t="e" cm="1">
        <f t="array" ref="AB402">_xlfn.XLOOKUP($A402&amp;$B402,'[5]产值及收款计划（2026）'!$A:$A&amp;'[5]产值及收款计划（2026）'!$B:$B,'[5]产值及收款计划（2026）'!AB:AB)</f>
        <v>#REF!</v>
      </c>
      <c r="AC402" s="235" t="e" cm="1">
        <f t="array" ref="AC402">_xlfn.XLOOKUP($A402&amp;$B402,'[5]产值及收款计划（2026）'!$A:$A&amp;'[5]产值及收款计划（2026）'!$B:$B,'[5]产值及收款计划（2026）'!AC:AC)</f>
        <v>#REF!</v>
      </c>
      <c r="AD402" s="235" t="e" cm="1">
        <f t="array" ref="AD402">_xlfn.XLOOKUP($A402&amp;$B402,'[5]产值及收款计划（2026）'!$A:$A&amp;'[5]产值及收款计划（2026）'!$B:$B,'[5]产值及收款计划（2026）'!AD:AD)</f>
        <v>#REF!</v>
      </c>
      <c r="AE402" s="235" t="e" cm="1">
        <f t="array" ref="AE402">_xlfn.XLOOKUP($A402&amp;$B402,'[5]产值及收款计划（2026）'!$A:$A&amp;'[5]产值及收款计划（2026）'!$B:$B,'[5]产值及收款计划（2026）'!AE:AE)</f>
        <v>#REF!</v>
      </c>
      <c r="AF402" s="235" t="e" cm="1">
        <f t="array" ref="AF402">_xlfn.XLOOKUP($A402&amp;$B402,'[5]产值及收款计划（2026）'!$A:$A&amp;'[5]产值及收款计划（2026）'!$B:$B,'[5]产值及收款计划（2026）'!AF:AF)</f>
        <v>#REF!</v>
      </c>
      <c r="AG402" s="235" t="e" cm="1">
        <f t="array" ref="AG402">_xlfn.XLOOKUP($A402&amp;$B402,'[5]产值及收款计划（2026）'!$A:$A&amp;'[5]产值及收款计划（2026）'!$B:$B,'[5]产值及收款计划（2026）'!AG:AG)</f>
        <v>#REF!</v>
      </c>
      <c r="AH402" s="235" t="e" cm="1">
        <f t="array" ref="AH402">_xlfn.XLOOKUP($A402&amp;$B402,'[5]产值及收款计划（2026）'!$A:$A&amp;'[5]产值及收款计划（2026）'!$B:$B,'[5]产值及收款计划（2026）'!AH:AH)</f>
        <v>#REF!</v>
      </c>
      <c r="AI402" s="235" t="e" cm="1">
        <f t="array" ref="AI402">_xlfn.XLOOKUP($A402&amp;$B402,'[5]产值及收款计划（2026）'!$A:$A&amp;'[5]产值及收款计划（2026）'!$B:$B,'[5]产值及收款计划（2026）'!AI:AI)</f>
        <v>#REF!</v>
      </c>
      <c r="AJ402" s="235" t="e" cm="1">
        <f t="array" ref="AJ402">_xlfn.XLOOKUP($A402&amp;$B402,'[5]产值及收款计划（2026）'!$A:$A&amp;'[5]产值及收款计划（2026）'!$B:$B,'[5]产值及收款计划（2026）'!AJ:AJ)</f>
        <v>#REF!</v>
      </c>
      <c r="AK402" s="235" t="e" cm="1">
        <f t="array" ref="AK402">_xlfn.XLOOKUP($A402&amp;$B402,'[5]产值及收款计划（2026）'!$A:$A&amp;'[5]产值及收款计划（2026）'!$B:$B,'[5]产值及收款计划（2026）'!AK:AK)</f>
        <v>#REF!</v>
      </c>
      <c r="AL402" s="235" t="e" cm="1">
        <f t="array" ref="AL402">_xlfn.XLOOKUP($A402&amp;$B402,'[5]产值及收款计划（2026）'!$A:$A&amp;'[5]产值及收款计划（2026）'!$B:$B,'[5]产值及收款计划（2026）'!AL:AL)</f>
        <v>#REF!</v>
      </c>
      <c r="AM402" s="242" t="e" cm="1">
        <f t="array" ref="AM402">_xlfn.LET(_xlpm.勾选月份状态数组,TRANSPOSE('PPT(12-15页）-TOP10'!$A$3:$A$14),_xlpm.选择数据区,IF('PPT(12-15页）-TOP10'!$E$3="收款",$BA402:$BL402,$AA402:$AL402),SUM(_xlfn._xlws.FILTER(_xlpm.选择数据区,_xlpm.勾选月份状态数组,"")))</f>
        <v>#REF!</v>
      </c>
      <c r="AN402" s="235" t="e">
        <f>_xlfn.XLOOKUP($C402,应收未收表!$T:$T,应收未收表!AA:AA)</f>
        <v>#N/A</v>
      </c>
      <c r="AO402" s="235" t="e">
        <f>_xlfn.XLOOKUP($C402,应收未收表!$T:$T,应收未收表!AB:AB)</f>
        <v>#N/A</v>
      </c>
      <c r="AP402" s="235" t="e">
        <f>_xlfn.XLOOKUP($C402,应收未收表!$T:$T,应收未收表!AC:AC)</f>
        <v>#N/A</v>
      </c>
      <c r="AQ402" s="235" t="e">
        <f>_xlfn.XLOOKUP($C402,应收未收表!$T:$T,应收未收表!AE:AE)</f>
        <v>#N/A</v>
      </c>
      <c r="AR402" s="235" t="e">
        <f>_xlfn.XLOOKUP($C402,应收未收表!$T:$T,应收未收表!AF:AF)</f>
        <v>#N/A</v>
      </c>
      <c r="AS402" s="235" t="e" cm="1">
        <f t="array" ref="AS402">_xlfn.XLOOKUP($A402&amp;$B402,'[5]产值及收款计划（2026）'!$A:$A&amp;'[5]产值及收款计划（2026）'!$B:$B,'[5]产值及收款计划（2026）'!AS:AS)</f>
        <v>#REF!</v>
      </c>
      <c r="AT402" s="235" t="e" cm="1">
        <f t="array" ref="AT402">_xlfn.XLOOKUP($A402&amp;$B402,'[5]产值及收款计划（2026）'!$A:$A&amp;'[5]产值及收款计划（2026）'!$B:$B,'[5]产值及收款计划（2026）'!AT:AT)</f>
        <v>#REF!</v>
      </c>
      <c r="AU402" s="235" t="e" cm="1">
        <f t="array" ref="AU402">_xlfn.XLOOKUP($A402&amp;$B402,'[5]产值及收款计划（2026）'!$A:$A&amp;'[5]产值及收款计划（2026）'!$B:$B,'[5]产值及收款计划（2026）'!AU:AU)</f>
        <v>#REF!</v>
      </c>
      <c r="AV402" s="235" t="e" cm="1">
        <f t="array" ref="AV402">_xlfn.XLOOKUP($A402&amp;$B402,'[5]产值及收款计划（2026）'!$A:$A&amp;'[5]产值及收款计划（2026）'!$B:$B,'[5]产值及收款计划（2026）'!AV:AV)</f>
        <v>#REF!</v>
      </c>
      <c r="AW402" s="235" cm="1">
        <f t="array" ref="AW402">_xlfn.XLOOKUP($A402&amp;$B402,'[5]产值及收款计划（2026）'!$A:$A&amp;'[5]产值及收款计划（2026）'!$B:$B,'[5]产值及收款计划（2026）'!AW:AW)</f>
        <v>55.331495</v>
      </c>
      <c r="AX402" s="235" cm="1">
        <f t="array" ref="AX402">_xlfn.XLOOKUP($A402&amp;$B402,'[5]产值及收款计划（2026）'!$A:$A&amp;'[5]产值及收款计划（2026）'!$B:$B,'[5]产值及收款计划（2026）'!AX:AX)</f>
        <v>0</v>
      </c>
      <c r="AY402" s="235" cm="1">
        <f t="array" ref="AY402">_xlfn.XLOOKUP($A402&amp;$B402,'[5]产值及收款计划（2026）'!$A:$A&amp;'[5]产值及收款计划（2026）'!$B:$B,'[5]产值及收款计划（2026）'!AY:AY)</f>
        <v>347.987305</v>
      </c>
      <c r="AZ402" s="235" cm="1">
        <f t="array" ref="AZ402">_xlfn.XLOOKUP($A402&amp;$B402,'[5]产值及收款计划（2026）'!$A:$A&amp;'[5]产值及收款计划（2026）'!$B:$B,'[5]产值及收款计划（2026）'!AZ:AZ)</f>
        <v>9.690222</v>
      </c>
      <c r="BA402" s="235" t="e" cm="1">
        <f t="array" ref="BA402">_xlfn.XLOOKUP($A402&amp;$B402,'[5]产值及收款计划（2026）'!$A:$A&amp;'[5]产值及收款计划（2026）'!$B:$B,'[5]产值及收款计划（2026）'!BA:BA)</f>
        <v>#REF!</v>
      </c>
      <c r="BB402" s="235" t="e" cm="1">
        <f t="array" ref="BB402">_xlfn.XLOOKUP($A402&amp;$B402,'[5]产值及收款计划（2026）'!$A:$A&amp;'[5]产值及收款计划（2026）'!$B:$B,'[5]产值及收款计划（2026）'!BB:BB)</f>
        <v>#REF!</v>
      </c>
      <c r="BC402" s="235" t="e" cm="1">
        <f t="array" ref="BC402">_xlfn.XLOOKUP($A402&amp;$B402,'[5]产值及收款计划（2026）'!$A:$A&amp;'[5]产值及收款计划（2026）'!$B:$B,'[5]产值及收款计划（2026）'!BC:BC)</f>
        <v>#REF!</v>
      </c>
      <c r="BD402" s="235" t="e" cm="1">
        <f t="array" ref="BD402">_xlfn.XLOOKUP($A402&amp;$B402,'[5]产值及收款计划（2026）'!$A:$A&amp;'[5]产值及收款计划（2026）'!$B:$B,'[5]产值及收款计划（2026）'!BD:BD)</f>
        <v>#REF!</v>
      </c>
      <c r="BE402" s="235" t="e" cm="1">
        <f t="array" ref="BE402">_xlfn.XLOOKUP($A402&amp;$B402,'[5]产值及收款计划（2026）'!$A:$A&amp;'[5]产值及收款计划（2026）'!$B:$B,'[5]产值及收款计划（2026）'!BE:BE)</f>
        <v>#REF!</v>
      </c>
      <c r="BF402" s="235" t="e" cm="1">
        <f t="array" ref="BF402">_xlfn.XLOOKUP($A402&amp;$B402,'[5]产值及收款计划（2026）'!$A:$A&amp;'[5]产值及收款计划（2026）'!$B:$B,'[5]产值及收款计划（2026）'!BF:BF)</f>
        <v>#REF!</v>
      </c>
      <c r="BG402" s="235" t="e" cm="1">
        <f t="array" ref="BG402">_xlfn.XLOOKUP($A402&amp;$B402,'[5]产值及收款计划（2026）'!$A:$A&amp;'[5]产值及收款计划（2026）'!$B:$B,'[5]产值及收款计划（2026）'!BG:BG)</f>
        <v>#REF!</v>
      </c>
      <c r="BH402" s="235" t="e" cm="1">
        <f t="array" ref="BH402">_xlfn.XLOOKUP($A402&amp;$B402,'[5]产值及收款计划（2026）'!$A:$A&amp;'[5]产值及收款计划（2026）'!$B:$B,'[5]产值及收款计划（2026）'!BH:BH)</f>
        <v>#REF!</v>
      </c>
      <c r="BI402" s="235" t="e" cm="1">
        <f t="array" ref="BI402">_xlfn.XLOOKUP($A402&amp;$B402,'[5]产值及收款计划（2026）'!$A:$A&amp;'[5]产值及收款计划（2026）'!$B:$B,'[5]产值及收款计划（2026）'!BI:BI)</f>
        <v>#REF!</v>
      </c>
      <c r="BJ402" s="235" t="e" cm="1">
        <f t="array" ref="BJ402">_xlfn.XLOOKUP($A402&amp;$B402,'[5]产值及收款计划（2026）'!$A:$A&amp;'[5]产值及收款计划（2026）'!$B:$B,'[5]产值及收款计划（2026）'!BJ:BJ)</f>
        <v>#REF!</v>
      </c>
      <c r="BK402" s="235" t="e" cm="1">
        <f t="array" ref="BK402">_xlfn.XLOOKUP($A402&amp;$B402,'[5]产值及收款计划（2026）'!$A:$A&amp;'[5]产值及收款计划（2026）'!$B:$B,'[5]产值及收款计划（2026）'!BK:BK)</f>
        <v>#REF!</v>
      </c>
      <c r="BL402" s="235" t="e" cm="1">
        <f t="array" ref="BL402">_xlfn.XLOOKUP($A402&amp;$B402,'[5]产值及收款计划（2026）'!$A:$A&amp;'[5]产值及收款计划（2026）'!$B:$B,'[5]产值及收款计划（2026）'!BL:BL)</f>
        <v>#REF!</v>
      </c>
      <c r="BM402" s="235"/>
      <c r="BN402" s="235"/>
      <c r="BO402" s="235"/>
      <c r="BP402" s="235"/>
      <c r="BQ402" s="235" t="e">
        <f>_xlfn.XLOOKUP($C402,应收未收表!$AJ:$AJ,应收未收表!AK:AK)</f>
        <v>#N/A</v>
      </c>
      <c r="BR402" s="235" t="e">
        <f>_xlfn.XLOOKUP($C402,应收未收表!$AJ:$AJ,应收未收表!AL:AL)</f>
        <v>#N/A</v>
      </c>
      <c r="BS402" s="235" t="e">
        <f>_xlfn.XLOOKUP($C402,应收未收表!$AJ:$AJ,应收未收表!AM:AM)</f>
        <v>#N/A</v>
      </c>
      <c r="BT402" s="235" t="e">
        <f>_xlfn.XLOOKUP($C402,应收未收表!$AJ:$AJ,应收未收表!AN:AN)</f>
        <v>#N/A</v>
      </c>
      <c r="BU402" s="234" t="str" cm="1">
        <f t="array" ref="BU402">_xlfn.XLOOKUP($A402&amp;$B402,'[5]产值及收款计划（2026）'!$A:$A&amp;'[5]产值及收款计划（2026）'!$B:$B,'[5]产值及收款计划（2026）'!BQ:BQ)</f>
        <v>上海隧道工程股份（新加坡）有限公司</v>
      </c>
      <c r="BV402" s="235" t="e" cm="1">
        <f t="array" ref="BV402">_xlfn.XLOOKUP($A402&amp;$B402,'[5]产值及收款计划（2026）'!$A:$A&amp;'[5]产值及收款计划（2026）'!$B:$B,'[5]产值及收款计划（2026）'!BR:BR)</f>
        <v>#REF!</v>
      </c>
      <c r="CE402" s="235" cm="1">
        <f t="array" ref="CE402">_xlfn.XLOOKUP($A402&amp;$B402,'[5]产值及收款计划（2026）'!$A:$A&amp;'[5]产值及收款计划（2026）'!$B:$B,'[5]产值及收款计划（2026）'!CA:CA)</f>
        <v>0</v>
      </c>
      <c r="CF402" s="235" cm="1">
        <f t="array" ref="CF402">_xlfn.XLOOKUP($A402&amp;$B402,'[5]产值及收款计划（2026）'!$A:$A&amp;'[5]产值及收款计划（2026）'!$B:$B,'[5]产值及收款计划（2026）'!CB:CB)</f>
        <v>0</v>
      </c>
      <c r="CG402" s="235" cm="1">
        <f t="array" ref="CG402">_xlfn.XLOOKUP($A402&amp;$B402,'[5]产值及收款计划（2026）'!$A:$A&amp;'[5]产值及收款计划（2026）'!$B:$B,'[5]产值及收款计划（2026）'!CC:CC)</f>
        <v>0</v>
      </c>
      <c r="CH402" s="235" cm="1">
        <f t="array" ref="CH402">_xlfn.XLOOKUP($A402&amp;$B402,'[5]产值及收款计划（2026）'!$A:$A&amp;'[5]产值及收款计划（2026）'!$B:$B,'[5]产值及收款计划（2026）'!CD:CD)</f>
        <v>0</v>
      </c>
      <c r="CI402" s="235" cm="1">
        <f t="array" ref="CI402">_xlfn.XLOOKUP($A402&amp;$B402,'[5]产值及收款计划（2026）'!$A:$A&amp;'[5]产值及收款计划（2026）'!$B:$B,'[5]产值及收款计划（2026）'!CE:CE)</f>
        <v>0</v>
      </c>
      <c r="CJ402" s="235" cm="1">
        <f t="array" ref="CJ402">_xlfn.XLOOKUP($A402&amp;$B402,'[5]产值及收款计划（2026）'!$A:$A&amp;'[5]产值及收款计划（2026）'!$B:$B,'[5]产值及收款计划（2026）'!CF:CF)</f>
        <v>0</v>
      </c>
      <c r="CK402" s="235" cm="1">
        <f t="array" ref="CK402">_xlfn.XLOOKUP($A402&amp;$B402,'[5]产值及收款计划（2026）'!$A:$A&amp;'[5]产值及收款计划（2026）'!$B:$B,'[5]产值及收款计划（2026）'!CG:CG)</f>
        <v>0</v>
      </c>
      <c r="CL402" s="235" cm="1">
        <f t="array" ref="CL402">_xlfn.XLOOKUP($A402&amp;$B402,'[5]产值及收款计划（2026）'!$A:$A&amp;'[5]产值及收款计划（2026）'!$B:$B,'[5]产值及收款计划（2026）'!CH:CH)</f>
        <v>0</v>
      </c>
      <c r="CM402" s="235" cm="1">
        <f t="array" ref="CM402">_xlfn.XLOOKUP($A402&amp;$B402,'[5]产值及收款计划（2026）'!$A:$A&amp;'[5]产值及收款计划（2026）'!$B:$B,'[5]产值及收款计划（2026）'!CI:CI)</f>
        <v>0</v>
      </c>
      <c r="CN402" s="235" cm="1">
        <f t="array" ref="CN402">_xlfn.XLOOKUP($A402&amp;$B402,'[5]产值及收款计划（2026）'!$A:$A&amp;'[5]产值及收款计划（2026）'!$B:$B,'[5]产值及收款计划（2026）'!CJ:CJ)</f>
        <v>0</v>
      </c>
      <c r="CO402" s="235" cm="1">
        <f t="array" ref="CO402">_xlfn.XLOOKUP($A402&amp;$B402,'[5]产值及收款计划（2026）'!$A:$A&amp;'[5]产值及收款计划（2026）'!$B:$B,'[5]产值及收款计划（2026）'!CK:CK)</f>
        <v>0</v>
      </c>
      <c r="CP402" s="235" cm="1">
        <f t="array" ref="CP402">_xlfn.XLOOKUP($A402&amp;$B402,'[5]产值及收款计划（2026）'!$A:$A&amp;'[5]产值及收款计划（2026）'!$B:$B,'[5]产值及收款计划（2026）'!CL:CL)</f>
        <v>0</v>
      </c>
      <c r="DE402" s="235" cm="1">
        <f t="array" ref="DE402">_xlfn.XLOOKUP($A402&amp;$B402,'[5]产值及收款计划（2026）'!$A:$A&amp;'[5]产值及收款计划（2026）'!$B:$B,'[5]产值及收款计划（2026）'!DA:DA)</f>
        <v>0</v>
      </c>
      <c r="DF402" s="235" cm="1">
        <f t="array" ref="DF402">_xlfn.XLOOKUP($A402&amp;$B402,'[5]产值及收款计划（2026）'!$A:$A&amp;'[5]产值及收款计划（2026）'!$B:$B,'[5]产值及收款计划（2026）'!DB:DB)</f>
        <v>0</v>
      </c>
      <c r="DG402" s="235" cm="1">
        <f t="array" ref="DG402">_xlfn.XLOOKUP($A402&amp;$B402,'[5]产值及收款计划（2026）'!$A:$A&amp;'[5]产值及收款计划（2026）'!$B:$B,'[5]产值及收款计划（2026）'!DC:DC)</f>
        <v>0</v>
      </c>
      <c r="DH402" s="235" cm="1">
        <f t="array" ref="DH402">_xlfn.XLOOKUP($A402&amp;$B402,'[5]产值及收款计划（2026）'!$A:$A&amp;'[5]产值及收款计划（2026）'!$B:$B,'[5]产值及收款计划（2026）'!DD:DD)</f>
        <v>0</v>
      </c>
      <c r="DI402" s="235" cm="1">
        <f t="array" ref="DI402">_xlfn.XLOOKUP($A402&amp;$B402,'[5]产值及收款计划（2026）'!$A:$A&amp;'[5]产值及收款计划（2026）'!$B:$B,'[5]产值及收款计划（2026）'!DE:DE)</f>
        <v>0</v>
      </c>
      <c r="DJ402" s="235" cm="1">
        <f t="array" ref="DJ402">_xlfn.XLOOKUP($A402&amp;$B402,'[5]产值及收款计划（2026）'!$A:$A&amp;'[5]产值及收款计划（2026）'!$B:$B,'[5]产值及收款计划（2026）'!DF:DF)</f>
        <v>0</v>
      </c>
      <c r="DK402" s="235" cm="1">
        <f t="array" ref="DK402">_xlfn.XLOOKUP($A402&amp;$B402,'[5]产值及收款计划（2026）'!$A:$A&amp;'[5]产值及收款计划（2026）'!$B:$B,'[5]产值及收款计划（2026）'!DG:DG)</f>
        <v>0</v>
      </c>
      <c r="DL402" s="235" cm="1">
        <f t="array" ref="DL402">_xlfn.XLOOKUP($A402&amp;$B402,'[5]产值及收款计划（2026）'!$A:$A&amp;'[5]产值及收款计划（2026）'!$B:$B,'[5]产值及收款计划（2026）'!DH:DH)</f>
        <v>0</v>
      </c>
      <c r="DM402" s="235" cm="1">
        <f t="array" ref="DM402">_xlfn.XLOOKUP($A402&amp;$B402,'[5]产值及收款计划（2026）'!$A:$A&amp;'[5]产值及收款计划（2026）'!$B:$B,'[5]产值及收款计划（2026）'!DI:DI)</f>
        <v>0</v>
      </c>
      <c r="DN402" s="235" cm="1">
        <f t="array" ref="DN402">_xlfn.XLOOKUP($A402&amp;$B402,'[5]产值及收款计划（2026）'!$A:$A&amp;'[5]产值及收款计划（2026）'!$B:$B,'[5]产值及收款计划（2026）'!DJ:DJ)</f>
        <v>0</v>
      </c>
      <c r="DO402" s="235" cm="1">
        <f t="array" ref="DO402">_xlfn.XLOOKUP($A402&amp;$B402,'[5]产值及收款计划（2026）'!$A:$A&amp;'[5]产值及收款计划（2026）'!$B:$B,'[5]产值及收款计划（2026）'!DK:DK)</f>
        <v>0</v>
      </c>
      <c r="DP402" s="235" cm="1">
        <f t="array" ref="DP402">_xlfn.XLOOKUP($A402&amp;$B402,'[5]产值及收款计划（2026）'!$A:$A&amp;'[5]产值及收款计划（2026）'!$B:$B,'[5]产值及收款计划（2026）'!DL:DL)</f>
        <v>0</v>
      </c>
      <c r="DQ402" s="243"/>
      <c r="DR402" s="229"/>
    </row>
    <row r="403" ht="20.25" spans="1:122">
      <c r="A403" s="233">
        <f t="shared" si="25"/>
        <v>38</v>
      </c>
      <c r="B403" s="233" t="s">
        <v>29</v>
      </c>
      <c r="C403" s="234" t="str" cm="1">
        <f t="array" ref="C403">_xlfn.XLOOKUP($A403&amp;$B403,'[5]产值及收款计划（2026）'!$A:$A&amp;'[5]产值及收款计划（2026）'!$B:$B,'[5]产值及收款计划（2026）'!C:C)</f>
        <v>ZHT2020112200092</v>
      </c>
      <c r="D403" s="234" t="str" cm="1">
        <f t="array" ref="D403">_xlfn.XLOOKUP($A403&amp;$B403,'[5]产值及收款计划（2026）'!$A:$A&amp;'[5]产值及收款计划（2026）'!$B:$B,'[5]产值及收款计划（2026）'!D:D)</f>
        <v>新加坡J102智慧工地项目</v>
      </c>
      <c r="E403" s="235" cm="1">
        <f t="array" ref="E403">_xlfn.XLOOKUP($A403&amp;$B403,'[5]产值及收款计划（2026）'!$A:$A&amp;'[5]产值及收款计划（2026）'!$B:$B,'[5]产值及收款计划（2026）'!E:E)</f>
        <v>161.5765</v>
      </c>
      <c r="F403" s="235" cm="1">
        <f t="array" ref="F403">_xlfn.XLOOKUP($A403&amp;$B403,'[5]产值及收款计划（2026）'!$A:$A&amp;'[5]产值及收款计划（2026）'!$B:$B,'[5]产值及收款计划（2026）'!F:F)</f>
        <v>161.5765</v>
      </c>
      <c r="G403" s="235" cm="1">
        <f t="array" ref="G403">_xlfn.XLOOKUP($A403&amp;$B403,'[5]产值及收款计划（2026）'!$A:$A&amp;'[5]产值及收款计划（2026）'!$B:$B,'[5]产值及收款计划（2026）'!G:G)</f>
        <v>96.189</v>
      </c>
      <c r="H403" s="235" cm="1">
        <f t="array" ref="H403">_xlfn.XLOOKUP($A403&amp;$B403,'[5]产值及收款计划（2026）'!$A:$A&amp;'[5]产值及收款计划（2026）'!$B:$B,'[5]产值及收款计划（2026）'!H:H)</f>
        <v>50.5765</v>
      </c>
      <c r="I403" s="236" cm="1">
        <f t="array" ref="I403">_xlfn.XLOOKUP($A403&amp;$B403,'[5]产值及收款计划（2026）'!$A:$A&amp;'[5]产值及收款计划（2026）'!$B:$B,'[5]产值及收款计划（2026）'!I:I)</f>
        <v>0.313018910547016</v>
      </c>
      <c r="J403" s="235" cm="1">
        <f t="array" ref="J403">_xlfn.XLOOKUP($A403&amp;$B403,'[5]产值及收款计划（2026）'!$A:$A&amp;'[5]产值及收款计划（2026）'!$B:$B,'[5]产值及收款计划（2026）'!J:J)</f>
        <v>0</v>
      </c>
      <c r="K403" s="235" t="e" cm="1">
        <f t="array" ref="K403">_xlfn.XLOOKUP($A403&amp;$B403,'[5]产值及收款计划（2026）'!$A:$A&amp;'[5]产值及收款计划（2026）'!$B:$B,'[5]产值及收款计划（2026）'!K:K)</f>
        <v>#REF!</v>
      </c>
      <c r="L403" s="235" t="e" cm="1">
        <f t="array" ref="L403">_xlfn.XLOOKUP($A403&amp;$B403,'[5]产值及收款计划（2026）'!$A:$A&amp;'[5]产值及收款计划（2026）'!$B:$B,'[5]产值及收款计划（2026）'!L:L)</f>
        <v>#REF!</v>
      </c>
      <c r="M403" s="235" t="str" cm="1">
        <f t="array" ref="M403">_xlfn.XLOOKUP($A403&amp;$B403,'[5]产值及收款计划（2026）'!$A:$A&amp;'[5]产值及收款计划（2026）'!$B:$B,'[5]产值及收款计划（2026）'!M:M)</f>
        <v>主导</v>
      </c>
      <c r="N403" s="235" t="str" cm="1">
        <f t="array" ref="N403">_xlfn.XLOOKUP($A403&amp;$B403,'[5]产值及收款计划（2026）'!$A:$A&amp;'[5]产值及收款计划（2026）'!$B:$B,'[5]产值及收款计划（2026）'!N:N)</f>
        <v>许清亮团队</v>
      </c>
      <c r="O403" s="235" t="str" cm="1">
        <f t="array" ref="O403">_xlfn.XLOOKUP($A403&amp;$B403,'[5]产值及收款计划（2026）'!$A:$A&amp;'[5]产值及收款计划（2026）'!$B:$B,'[5]产值及收款计划（2026）'!O:O)</f>
        <v>明艳丽</v>
      </c>
      <c r="P403" s="234" t="str" cm="1">
        <f t="array" ref="P403">_xlfn.XLOOKUP($A403&amp;$B403,'[5]产值及收款计划（2026）'!$A:$A&amp;'[5]产值及收款计划（2026）'!$B:$B,'[5]产值及收款计划（2026）'!P:P)</f>
        <v>在建</v>
      </c>
      <c r="Q403" s="235" t="e" cm="1">
        <f t="array" ref="Q403">_xlfn.XLOOKUP($A403&amp;$B403,'[5]产值及收款计划（2026）'!$A:$A&amp;'[5]产值及收款计划（2026）'!$B:$B,'[5]产值及收款计划（2026）'!Q:Q)</f>
        <v>#REF!</v>
      </c>
      <c r="R403" s="235" t="e" cm="1">
        <f t="array" ref="R403">_xlfn.XLOOKUP($A403&amp;$B403,'[5]产值及收款计划（2026）'!$A:$A&amp;'[5]产值及收款计划（2026）'!$B:$B,'[5]产值及收款计划（2026）'!R:R)</f>
        <v>#REF!</v>
      </c>
      <c r="S403" s="235" t="e" cm="1">
        <f t="array" ref="S403">_xlfn.XLOOKUP($A403&amp;$B403,'[5]产值及收款计划（2026）'!$A:$A&amp;'[5]产值及收款计划（2026）'!$B:$B,'[5]产值及收款计划（2026）'!S:S)</f>
        <v>#REF!</v>
      </c>
      <c r="T403" s="235" cm="1">
        <f t="array" ref="T403">_xlfn.XLOOKUP($A403&amp;$B403,'[5]产值及收款计划（2026）'!$A:$A&amp;'[5]产值及收款计划（2026）'!$B:$B,'[5]产值及收款计划（2026）'!T:T)</f>
        <v>73.735846</v>
      </c>
      <c r="U403" s="235" cm="1">
        <f t="array" ref="U403">_xlfn.XLOOKUP($A403&amp;$B403,'[5]产值及收款计划（2026）'!$A:$A&amp;'[5]产值及收款计划（2026）'!$B:$B,'[5]产值及收款计划（2026）'!U:U)</f>
        <v>0</v>
      </c>
      <c r="V403" s="235" cm="1">
        <f t="array" ref="V403">_xlfn.XLOOKUP($A403&amp;$B403,'[5]产值及收款计划（2026）'!$A:$A&amp;'[5]产值及收款计划（2026）'!$B:$B,'[5]产值及收款计划（2026）'!V:V)</f>
        <v>87.840654</v>
      </c>
      <c r="W403" s="235" t="e" cm="1">
        <f t="array" ref="W403">_xlfn.XLOOKUP($A403&amp;$B403,'[5]产值及收款计划（2026）'!$A:$A&amp;'[5]产值及收款计划（2026）'!$B:$B,'[5]产值及收款计划（2026）'!W:W)</f>
        <v>#REF!</v>
      </c>
      <c r="X403" s="235" t="e" cm="1">
        <f t="array" ref="X403">_xlfn.XLOOKUP($A403&amp;$B403,'[5]产值及收款计划（2026）'!$A:$A&amp;'[5]产值及收款计划（2026）'!$B:$B,'[5]产值及收款计划（2026）'!X:X)</f>
        <v>#REF!</v>
      </c>
      <c r="Y403" s="235" t="e" cm="1">
        <f t="array" ref="Y403">_xlfn.XLOOKUP($A403&amp;$B403,'[5]产值及收款计划（2026）'!$A:$A&amp;'[5]产值及收款计划（2026）'!$B:$B,'[5]产值及收款计划（2026）'!Y:Y)</f>
        <v>#REF!</v>
      </c>
      <c r="Z403" s="235" t="e" cm="1">
        <f t="array" ref="Z403">_xlfn.XLOOKUP($A403&amp;$B403,'[5]产值及收款计划（2026）'!$A:$A&amp;'[5]产值及收款计划（2026）'!$B:$B,'[5]产值及收款计划（2026）'!Z:Z)</f>
        <v>#REF!</v>
      </c>
      <c r="AA403" s="235" t="e" cm="1">
        <f t="array" ref="AA403">_xlfn.XLOOKUP($A403&amp;$B403,'[5]产值及收款计划（2026）'!$A:$A&amp;'[5]产值及收款计划（2026）'!$B:$B,'[5]产值及收款计划（2026）'!AA:AA)</f>
        <v>#REF!</v>
      </c>
      <c r="AB403" s="235" t="e" cm="1">
        <f t="array" ref="AB403">_xlfn.XLOOKUP($A403&amp;$B403,'[5]产值及收款计划（2026）'!$A:$A&amp;'[5]产值及收款计划（2026）'!$B:$B,'[5]产值及收款计划（2026）'!AB:AB)</f>
        <v>#REF!</v>
      </c>
      <c r="AC403" s="235" t="e" cm="1">
        <f t="array" ref="AC403">_xlfn.XLOOKUP($A403&amp;$B403,'[5]产值及收款计划（2026）'!$A:$A&amp;'[5]产值及收款计划（2026）'!$B:$B,'[5]产值及收款计划（2026）'!AC:AC)</f>
        <v>#REF!</v>
      </c>
      <c r="AD403" s="235" t="e" cm="1">
        <f t="array" ref="AD403">_xlfn.XLOOKUP($A403&amp;$B403,'[5]产值及收款计划（2026）'!$A:$A&amp;'[5]产值及收款计划（2026）'!$B:$B,'[5]产值及收款计划（2026）'!AD:AD)</f>
        <v>#REF!</v>
      </c>
      <c r="AE403" s="235" t="e" cm="1">
        <f t="array" ref="AE403">_xlfn.XLOOKUP($A403&amp;$B403,'[5]产值及收款计划（2026）'!$A:$A&amp;'[5]产值及收款计划（2026）'!$B:$B,'[5]产值及收款计划（2026）'!AE:AE)</f>
        <v>#REF!</v>
      </c>
      <c r="AF403" s="235" t="e" cm="1">
        <f t="array" ref="AF403">_xlfn.XLOOKUP($A403&amp;$B403,'[5]产值及收款计划（2026）'!$A:$A&amp;'[5]产值及收款计划（2026）'!$B:$B,'[5]产值及收款计划（2026）'!AF:AF)</f>
        <v>#REF!</v>
      </c>
      <c r="AG403" s="235" t="e" cm="1">
        <f t="array" ref="AG403">_xlfn.XLOOKUP($A403&amp;$B403,'[5]产值及收款计划（2026）'!$A:$A&amp;'[5]产值及收款计划（2026）'!$B:$B,'[5]产值及收款计划（2026）'!AG:AG)</f>
        <v>#REF!</v>
      </c>
      <c r="AH403" s="235" t="e" cm="1">
        <f t="array" ref="AH403">_xlfn.XLOOKUP($A403&amp;$B403,'[5]产值及收款计划（2026）'!$A:$A&amp;'[5]产值及收款计划（2026）'!$B:$B,'[5]产值及收款计划（2026）'!AH:AH)</f>
        <v>#REF!</v>
      </c>
      <c r="AI403" s="235" t="e" cm="1">
        <f t="array" ref="AI403">_xlfn.XLOOKUP($A403&amp;$B403,'[5]产值及收款计划（2026）'!$A:$A&amp;'[5]产值及收款计划（2026）'!$B:$B,'[5]产值及收款计划（2026）'!AI:AI)</f>
        <v>#REF!</v>
      </c>
      <c r="AJ403" s="235" t="e" cm="1">
        <f t="array" ref="AJ403">_xlfn.XLOOKUP($A403&amp;$B403,'[5]产值及收款计划（2026）'!$A:$A&amp;'[5]产值及收款计划（2026）'!$B:$B,'[5]产值及收款计划（2026）'!AJ:AJ)</f>
        <v>#REF!</v>
      </c>
      <c r="AK403" s="235" t="e" cm="1">
        <f t="array" ref="AK403">_xlfn.XLOOKUP($A403&amp;$B403,'[5]产值及收款计划（2026）'!$A:$A&amp;'[5]产值及收款计划（2026）'!$B:$B,'[5]产值及收款计划（2026）'!AK:AK)</f>
        <v>#REF!</v>
      </c>
      <c r="AL403" s="235" t="e" cm="1">
        <f t="array" ref="AL403">_xlfn.XLOOKUP($A403&amp;$B403,'[5]产值及收款计划（2026）'!$A:$A&amp;'[5]产值及收款计划（2026）'!$B:$B,'[5]产值及收款计划（2026）'!AL:AL)</f>
        <v>#REF!</v>
      </c>
      <c r="AM403" s="242" t="e" cm="1">
        <f t="array" ref="AM403">_xlfn.LET(_xlpm.勾选月份状态数组,TRANSPOSE('PPT(12-15页）-TOP10'!$A$3:$A$14),_xlpm.选择数据区,IF('PPT(12-15页）-TOP10'!$E$3="收款",$BA403:$BL403,$AA403:$AL403),SUM(_xlfn._xlws.FILTER(_xlpm.选择数据区,_xlpm.勾选月份状态数组,"")))</f>
        <v>#REF!</v>
      </c>
      <c r="AN403" s="235" t="e">
        <f>_xlfn.XLOOKUP($C403,应收未收表!$T:$T,应收未收表!AA:AA)</f>
        <v>#N/A</v>
      </c>
      <c r="AO403" s="235" t="e">
        <f>_xlfn.XLOOKUP($C403,应收未收表!$T:$T,应收未收表!AB:AB)</f>
        <v>#N/A</v>
      </c>
      <c r="AP403" s="235" t="e">
        <f>_xlfn.XLOOKUP($C403,应收未收表!$T:$T,应收未收表!AC:AC)</f>
        <v>#N/A</v>
      </c>
      <c r="AQ403" s="235" t="e">
        <f>_xlfn.XLOOKUP($C403,应收未收表!$T:$T,应收未收表!AE:AE)</f>
        <v>#N/A</v>
      </c>
      <c r="AR403" s="235" t="e">
        <f>_xlfn.XLOOKUP($C403,应收未收表!$T:$T,应收未收表!AF:AF)</f>
        <v>#N/A</v>
      </c>
      <c r="AS403" s="235" t="e" cm="1">
        <f t="array" ref="AS403">_xlfn.XLOOKUP($A403&amp;$B403,'[5]产值及收款计划（2026）'!$A:$A&amp;'[5]产值及收款计划（2026）'!$B:$B,'[5]产值及收款计划（2026）'!AS:AS)</f>
        <v>#REF!</v>
      </c>
      <c r="AT403" s="235" t="e" cm="1">
        <f t="array" ref="AT403">_xlfn.XLOOKUP($A403&amp;$B403,'[5]产值及收款计划（2026）'!$A:$A&amp;'[5]产值及收款计划（2026）'!$B:$B,'[5]产值及收款计划（2026）'!AT:AT)</f>
        <v>#REF!</v>
      </c>
      <c r="AU403" s="235" t="e" cm="1">
        <f t="array" ref="AU403">_xlfn.XLOOKUP($A403&amp;$B403,'[5]产值及收款计划（2026）'!$A:$A&amp;'[5]产值及收款计划（2026）'!$B:$B,'[5]产值及收款计划（2026）'!AU:AU)</f>
        <v>#REF!</v>
      </c>
      <c r="AV403" s="235" t="e" cm="1">
        <f t="array" ref="AV403">_xlfn.XLOOKUP($A403&amp;$B403,'[5]产值及收款计划（2026）'!$A:$A&amp;'[5]产值及收款计划（2026）'!$B:$B,'[5]产值及收款计划（2026）'!AV:AV)</f>
        <v>#REF!</v>
      </c>
      <c r="AW403" s="235" cm="1">
        <f t="array" ref="AW403">_xlfn.XLOOKUP($A403&amp;$B403,'[5]产值及收款计划（2026）'!$A:$A&amp;'[5]产值及收款计划（2026）'!$B:$B,'[5]产值及收款计划（2026）'!AW:AW)</f>
        <v>13.449903</v>
      </c>
      <c r="AX403" s="235" cm="1">
        <f t="array" ref="AX403">_xlfn.XLOOKUP($A403&amp;$B403,'[5]产值及收款计划（2026）'!$A:$A&amp;'[5]产值及收款计划（2026）'!$B:$B,'[5]产值及收款计划（2026）'!AX:AX)</f>
        <v>0</v>
      </c>
      <c r="AY403" s="235" cm="1">
        <f t="array" ref="AY403">_xlfn.XLOOKUP($A403&amp;$B403,'[5]产值及收款计划（2026）'!$A:$A&amp;'[5]产值及收款计划（2026）'!$B:$B,'[5]产值及收款计划（2026）'!AY:AY)</f>
        <v>148.126597</v>
      </c>
      <c r="AZ403" s="235" cm="1">
        <f t="array" ref="AZ403">_xlfn.XLOOKUP($A403&amp;$B403,'[5]产值及收款计划（2026）'!$A:$A&amp;'[5]产值及收款计划（2026）'!$B:$B,'[5]产值及收款计划（2026）'!AZ:AZ)</f>
        <v>60.285943</v>
      </c>
      <c r="BA403" s="235" t="e" cm="1">
        <f t="array" ref="BA403">_xlfn.XLOOKUP($A403&amp;$B403,'[5]产值及收款计划（2026）'!$A:$A&amp;'[5]产值及收款计划（2026）'!$B:$B,'[5]产值及收款计划（2026）'!BA:BA)</f>
        <v>#REF!</v>
      </c>
      <c r="BB403" s="235" t="e" cm="1">
        <f t="array" ref="BB403">_xlfn.XLOOKUP($A403&amp;$B403,'[5]产值及收款计划（2026）'!$A:$A&amp;'[5]产值及收款计划（2026）'!$B:$B,'[5]产值及收款计划（2026）'!BB:BB)</f>
        <v>#REF!</v>
      </c>
      <c r="BC403" s="235" t="e" cm="1">
        <f t="array" ref="BC403">_xlfn.XLOOKUP($A403&amp;$B403,'[5]产值及收款计划（2026）'!$A:$A&amp;'[5]产值及收款计划（2026）'!$B:$B,'[5]产值及收款计划（2026）'!BC:BC)</f>
        <v>#REF!</v>
      </c>
      <c r="BD403" s="235" t="e" cm="1">
        <f t="array" ref="BD403">_xlfn.XLOOKUP($A403&amp;$B403,'[5]产值及收款计划（2026）'!$A:$A&amp;'[5]产值及收款计划（2026）'!$B:$B,'[5]产值及收款计划（2026）'!BD:BD)</f>
        <v>#REF!</v>
      </c>
      <c r="BE403" s="235" t="e" cm="1">
        <f t="array" ref="BE403">_xlfn.XLOOKUP($A403&amp;$B403,'[5]产值及收款计划（2026）'!$A:$A&amp;'[5]产值及收款计划（2026）'!$B:$B,'[5]产值及收款计划（2026）'!BE:BE)</f>
        <v>#REF!</v>
      </c>
      <c r="BF403" s="235" t="e" cm="1">
        <f t="array" ref="BF403">_xlfn.XLOOKUP($A403&amp;$B403,'[5]产值及收款计划（2026）'!$A:$A&amp;'[5]产值及收款计划（2026）'!$B:$B,'[5]产值及收款计划（2026）'!BF:BF)</f>
        <v>#REF!</v>
      </c>
      <c r="BG403" s="235" t="e" cm="1">
        <f t="array" ref="BG403">_xlfn.XLOOKUP($A403&amp;$B403,'[5]产值及收款计划（2026）'!$A:$A&amp;'[5]产值及收款计划（2026）'!$B:$B,'[5]产值及收款计划（2026）'!BG:BG)</f>
        <v>#REF!</v>
      </c>
      <c r="BH403" s="235" t="e" cm="1">
        <f t="array" ref="BH403">_xlfn.XLOOKUP($A403&amp;$B403,'[5]产值及收款计划（2026）'!$A:$A&amp;'[5]产值及收款计划（2026）'!$B:$B,'[5]产值及收款计划（2026）'!BH:BH)</f>
        <v>#REF!</v>
      </c>
      <c r="BI403" s="235" t="e" cm="1">
        <f t="array" ref="BI403">_xlfn.XLOOKUP($A403&amp;$B403,'[5]产值及收款计划（2026）'!$A:$A&amp;'[5]产值及收款计划（2026）'!$B:$B,'[5]产值及收款计划（2026）'!BI:BI)</f>
        <v>#REF!</v>
      </c>
      <c r="BJ403" s="235" t="e" cm="1">
        <f t="array" ref="BJ403">_xlfn.XLOOKUP($A403&amp;$B403,'[5]产值及收款计划（2026）'!$A:$A&amp;'[5]产值及收款计划（2026）'!$B:$B,'[5]产值及收款计划（2026）'!BJ:BJ)</f>
        <v>#REF!</v>
      </c>
      <c r="BK403" s="235" t="e" cm="1">
        <f t="array" ref="BK403">_xlfn.XLOOKUP($A403&amp;$B403,'[5]产值及收款计划（2026）'!$A:$A&amp;'[5]产值及收款计划（2026）'!$B:$B,'[5]产值及收款计划（2026）'!BK:BK)</f>
        <v>#REF!</v>
      </c>
      <c r="BL403" s="235" t="e" cm="1">
        <f t="array" ref="BL403">_xlfn.XLOOKUP($A403&amp;$B403,'[5]产值及收款计划（2026）'!$A:$A&amp;'[5]产值及收款计划（2026）'!$B:$B,'[5]产值及收款计划（2026）'!BL:BL)</f>
        <v>#REF!</v>
      </c>
      <c r="BM403" s="235"/>
      <c r="BN403" s="235"/>
      <c r="BO403" s="235"/>
      <c r="BP403" s="235"/>
      <c r="BQ403" s="235" t="e">
        <f>_xlfn.XLOOKUP($C403,应收未收表!$AJ:$AJ,应收未收表!AK:AK)</f>
        <v>#N/A</v>
      </c>
      <c r="BR403" s="235" t="e">
        <f>_xlfn.XLOOKUP($C403,应收未收表!$AJ:$AJ,应收未收表!AL:AL)</f>
        <v>#N/A</v>
      </c>
      <c r="BS403" s="235" t="e">
        <f>_xlfn.XLOOKUP($C403,应收未收表!$AJ:$AJ,应收未收表!AM:AM)</f>
        <v>#N/A</v>
      </c>
      <c r="BT403" s="235" t="e">
        <f>_xlfn.XLOOKUP($C403,应收未收表!$AJ:$AJ,应收未收表!AN:AN)</f>
        <v>#N/A</v>
      </c>
      <c r="BU403" s="234" t="str" cm="1">
        <f t="array" ref="BU403">_xlfn.XLOOKUP($A403&amp;$B403,'[5]产值及收款计划（2026）'!$A:$A&amp;'[5]产值及收款计划（2026）'!$B:$B,'[5]产值及收款计划（2026）'!BQ:BQ)</f>
        <v>上海隧道工程股份（新加坡）有限公司</v>
      </c>
      <c r="BV403" s="235" t="e" cm="1">
        <f t="array" ref="BV403">_xlfn.XLOOKUP($A403&amp;$B403,'[5]产值及收款计划（2026）'!$A:$A&amp;'[5]产值及收款计划（2026）'!$B:$B,'[5]产值及收款计划（2026）'!BR:BR)</f>
        <v>#REF!</v>
      </c>
      <c r="CE403" s="235" cm="1">
        <f t="array" ref="CE403">_xlfn.XLOOKUP($A403&amp;$B403,'[5]产值及收款计划（2026）'!$A:$A&amp;'[5]产值及收款计划（2026）'!$B:$B,'[5]产值及收款计划（2026）'!CA:CA)</f>
        <v>0</v>
      </c>
      <c r="CF403" s="235" cm="1">
        <f t="array" ref="CF403">_xlfn.XLOOKUP($A403&amp;$B403,'[5]产值及收款计划（2026）'!$A:$A&amp;'[5]产值及收款计划（2026）'!$B:$B,'[5]产值及收款计划（2026）'!CB:CB)</f>
        <v>0</v>
      </c>
      <c r="CG403" s="235" cm="1">
        <f t="array" ref="CG403">_xlfn.XLOOKUP($A403&amp;$B403,'[5]产值及收款计划（2026）'!$A:$A&amp;'[5]产值及收款计划（2026）'!$B:$B,'[5]产值及收款计划（2026）'!CC:CC)</f>
        <v>0</v>
      </c>
      <c r="CH403" s="235" cm="1">
        <f t="array" ref="CH403">_xlfn.XLOOKUP($A403&amp;$B403,'[5]产值及收款计划（2026）'!$A:$A&amp;'[5]产值及收款计划（2026）'!$B:$B,'[5]产值及收款计划（2026）'!CD:CD)</f>
        <v>0</v>
      </c>
      <c r="CI403" s="235" cm="1">
        <f t="array" ref="CI403">_xlfn.XLOOKUP($A403&amp;$B403,'[5]产值及收款计划（2026）'!$A:$A&amp;'[5]产值及收款计划（2026）'!$B:$B,'[5]产值及收款计划（2026）'!CE:CE)</f>
        <v>0</v>
      </c>
      <c r="CJ403" s="235" cm="1">
        <f t="array" ref="CJ403">_xlfn.XLOOKUP($A403&amp;$B403,'[5]产值及收款计划（2026）'!$A:$A&amp;'[5]产值及收款计划（2026）'!$B:$B,'[5]产值及收款计划（2026）'!CF:CF)</f>
        <v>0</v>
      </c>
      <c r="CK403" s="235" cm="1">
        <f t="array" ref="CK403">_xlfn.XLOOKUP($A403&amp;$B403,'[5]产值及收款计划（2026）'!$A:$A&amp;'[5]产值及收款计划（2026）'!$B:$B,'[5]产值及收款计划（2026）'!CG:CG)</f>
        <v>0</v>
      </c>
      <c r="CL403" s="235" cm="1">
        <f t="array" ref="CL403">_xlfn.XLOOKUP($A403&amp;$B403,'[5]产值及收款计划（2026）'!$A:$A&amp;'[5]产值及收款计划（2026）'!$B:$B,'[5]产值及收款计划（2026）'!CH:CH)</f>
        <v>0</v>
      </c>
      <c r="CM403" s="235" cm="1">
        <f t="array" ref="CM403">_xlfn.XLOOKUP($A403&amp;$B403,'[5]产值及收款计划（2026）'!$A:$A&amp;'[5]产值及收款计划（2026）'!$B:$B,'[5]产值及收款计划（2026）'!CI:CI)</f>
        <v>0</v>
      </c>
      <c r="CN403" s="235" cm="1">
        <f t="array" ref="CN403">_xlfn.XLOOKUP($A403&amp;$B403,'[5]产值及收款计划（2026）'!$A:$A&amp;'[5]产值及收款计划（2026）'!$B:$B,'[5]产值及收款计划（2026）'!CJ:CJ)</f>
        <v>0</v>
      </c>
      <c r="CO403" s="235" cm="1">
        <f t="array" ref="CO403">_xlfn.XLOOKUP($A403&amp;$B403,'[5]产值及收款计划（2026）'!$A:$A&amp;'[5]产值及收款计划（2026）'!$B:$B,'[5]产值及收款计划（2026）'!CK:CK)</f>
        <v>0</v>
      </c>
      <c r="CP403" s="235" cm="1">
        <f t="array" ref="CP403">_xlfn.XLOOKUP($A403&amp;$B403,'[5]产值及收款计划（2026）'!$A:$A&amp;'[5]产值及收款计划（2026）'!$B:$B,'[5]产值及收款计划（2026）'!CL:CL)</f>
        <v>0</v>
      </c>
      <c r="DE403" s="235" cm="1">
        <f t="array" ref="DE403">_xlfn.XLOOKUP($A403&amp;$B403,'[5]产值及收款计划（2026）'!$A:$A&amp;'[5]产值及收款计划（2026）'!$B:$B,'[5]产值及收款计划（2026）'!DA:DA)</f>
        <v>0</v>
      </c>
      <c r="DF403" s="235" cm="1">
        <f t="array" ref="DF403">_xlfn.XLOOKUP($A403&amp;$B403,'[5]产值及收款计划（2026）'!$A:$A&amp;'[5]产值及收款计划（2026）'!$B:$B,'[5]产值及收款计划（2026）'!DB:DB)</f>
        <v>0</v>
      </c>
      <c r="DG403" s="235" cm="1">
        <f t="array" ref="DG403">_xlfn.XLOOKUP($A403&amp;$B403,'[5]产值及收款计划（2026）'!$A:$A&amp;'[5]产值及收款计划（2026）'!$B:$B,'[5]产值及收款计划（2026）'!DC:DC)</f>
        <v>0</v>
      </c>
      <c r="DH403" s="235" cm="1">
        <f t="array" ref="DH403">_xlfn.XLOOKUP($A403&amp;$B403,'[5]产值及收款计划（2026）'!$A:$A&amp;'[5]产值及收款计划（2026）'!$B:$B,'[5]产值及收款计划（2026）'!DD:DD)</f>
        <v>0</v>
      </c>
      <c r="DI403" s="235" cm="1">
        <f t="array" ref="DI403">_xlfn.XLOOKUP($A403&amp;$B403,'[5]产值及收款计划（2026）'!$A:$A&amp;'[5]产值及收款计划（2026）'!$B:$B,'[5]产值及收款计划（2026）'!DE:DE)</f>
        <v>0</v>
      </c>
      <c r="DJ403" s="235" cm="1">
        <f t="array" ref="DJ403">_xlfn.XLOOKUP($A403&amp;$B403,'[5]产值及收款计划（2026）'!$A:$A&amp;'[5]产值及收款计划（2026）'!$B:$B,'[5]产值及收款计划（2026）'!DF:DF)</f>
        <v>0</v>
      </c>
      <c r="DK403" s="235" cm="1">
        <f t="array" ref="DK403">_xlfn.XLOOKUP($A403&amp;$B403,'[5]产值及收款计划（2026）'!$A:$A&amp;'[5]产值及收款计划（2026）'!$B:$B,'[5]产值及收款计划（2026）'!DG:DG)</f>
        <v>0</v>
      </c>
      <c r="DL403" s="235" cm="1">
        <f t="array" ref="DL403">_xlfn.XLOOKUP($A403&amp;$B403,'[5]产值及收款计划（2026）'!$A:$A&amp;'[5]产值及收款计划（2026）'!$B:$B,'[5]产值及收款计划（2026）'!DH:DH)</f>
        <v>0</v>
      </c>
      <c r="DM403" s="235" cm="1">
        <f t="array" ref="DM403">_xlfn.XLOOKUP($A403&amp;$B403,'[5]产值及收款计划（2026）'!$A:$A&amp;'[5]产值及收款计划（2026）'!$B:$B,'[5]产值及收款计划（2026）'!DI:DI)</f>
        <v>0</v>
      </c>
      <c r="DN403" s="235" cm="1">
        <f t="array" ref="DN403">_xlfn.XLOOKUP($A403&amp;$B403,'[5]产值及收款计划（2026）'!$A:$A&amp;'[5]产值及收款计划（2026）'!$B:$B,'[5]产值及收款计划（2026）'!DJ:DJ)</f>
        <v>0</v>
      </c>
      <c r="DO403" s="235" cm="1">
        <f t="array" ref="DO403">_xlfn.XLOOKUP($A403&amp;$B403,'[5]产值及收款计划（2026）'!$A:$A&amp;'[5]产值及收款计划（2026）'!$B:$B,'[5]产值及收款计划（2026）'!DK:DK)</f>
        <v>0</v>
      </c>
      <c r="DP403" s="235" cm="1">
        <f t="array" ref="DP403">_xlfn.XLOOKUP($A403&amp;$B403,'[5]产值及收款计划（2026）'!$A:$A&amp;'[5]产值及收款计划（2026）'!$B:$B,'[5]产值及收款计划（2026）'!DL:DL)</f>
        <v>0</v>
      </c>
      <c r="DQ403" s="243"/>
      <c r="DR403" s="229"/>
    </row>
    <row r="404" ht="40.5" spans="1:122">
      <c r="A404" s="233">
        <f t="shared" si="25"/>
        <v>39</v>
      </c>
      <c r="B404" s="233" t="s">
        <v>29</v>
      </c>
      <c r="C404" s="234" t="str" cm="1">
        <f t="array" ref="C404">_xlfn.XLOOKUP($A404&amp;$B404,'[5]产值及收款计划（2026）'!$A:$A&amp;'[5]产值及收款计划（2026）'!$B:$B,'[5]产值及收款计划（2026）'!C:C)</f>
        <v>ZHT2020120700105</v>
      </c>
      <c r="D404" s="234" t="str" cm="1">
        <f t="array" ref="D404">_xlfn.XLOOKUP($A404&amp;$B404,'[5]产值及收款计划（2026）'!$A:$A&amp;'[5]产值及收款计划（2026）'!$B:$B,'[5]产值及收款计划（2026）'!D:D)</f>
        <v>地下院平移-深圳市龙华区人民检察院办案及专业技术用房建设工程BIM实施顾问服务</v>
      </c>
      <c r="E404" s="235" cm="1">
        <f t="array" ref="E404">_xlfn.XLOOKUP($A404&amp;$B404,'[5]产值及收款计划（2026）'!$A:$A&amp;'[5]产值及收款计划（2026）'!$B:$B,'[5]产值及收款计划（2026）'!E:E)</f>
        <v>51.6375</v>
      </c>
      <c r="F404" s="235" cm="1">
        <f t="array" ref="F404">_xlfn.XLOOKUP($A404&amp;$B404,'[5]产值及收款计划（2026）'!$A:$A&amp;'[5]产值及收款计划（2026）'!$B:$B,'[5]产值及收款计划（2026）'!F:F)</f>
        <v>51.6375</v>
      </c>
      <c r="G404" s="235" cm="1">
        <f t="array" ref="G404">_xlfn.XLOOKUP($A404&amp;$B404,'[5]产值及收款计划（2026）'!$A:$A&amp;'[5]产值及收款计划（2026）'!$B:$B,'[5]产值及收款计划（2026）'!G:G)</f>
        <v>51.6375</v>
      </c>
      <c r="H404" s="235" cm="1">
        <f t="array" ref="H404">_xlfn.XLOOKUP($A404&amp;$B404,'[5]产值及收款计划（2026）'!$A:$A&amp;'[5]产值及收款计划（2026）'!$B:$B,'[5]产值及收款计划（2026）'!H:H)</f>
        <v>51.6375</v>
      </c>
      <c r="I404" s="236" cm="1">
        <f t="array" ref="I404">_xlfn.XLOOKUP($A404&amp;$B404,'[5]产值及收款计划（2026）'!$A:$A&amp;'[5]产值及收款计划（2026）'!$B:$B,'[5]产值及收款计划（2026）'!I:I)</f>
        <v>1</v>
      </c>
      <c r="J404" s="235" cm="1">
        <f t="array" ref="J404">_xlfn.XLOOKUP($A404&amp;$B404,'[5]产值及收款计划（2026）'!$A:$A&amp;'[5]产值及收款计划（2026）'!$B:$B,'[5]产值及收款计划（2026）'!J:J)</f>
        <v>0.06</v>
      </c>
      <c r="K404" s="235" t="e" cm="1">
        <f t="array" ref="K404">_xlfn.XLOOKUP($A404&amp;$B404,'[5]产值及收款计划（2026）'!$A:$A&amp;'[5]产值及收款计划（2026）'!$B:$B,'[5]产值及收款计划（2026）'!K:K)</f>
        <v>#REF!</v>
      </c>
      <c r="L404" s="235" t="e" cm="1">
        <f t="array" ref="L404">_xlfn.XLOOKUP($A404&amp;$B404,'[5]产值及收款计划（2026）'!$A:$A&amp;'[5]产值及收款计划（2026）'!$B:$B,'[5]产值及收款计划（2026）'!L:L)</f>
        <v>#REF!</v>
      </c>
      <c r="M404" s="235" t="str" cm="1">
        <f t="array" ref="M404">_xlfn.XLOOKUP($A404&amp;$B404,'[5]产值及收款计划（2026）'!$A:$A&amp;'[5]产值及收款计划（2026）'!$B:$B,'[5]产值及收款计划（2026）'!M:M)</f>
        <v>主导</v>
      </c>
      <c r="N404" s="235" t="str" cm="1">
        <f t="array" ref="N404">_xlfn.XLOOKUP($A404&amp;$B404,'[5]产值及收款计划（2026）'!$A:$A&amp;'[5]产值及收款计划（2026）'!$B:$B,'[5]产值及收款计划（2026）'!N:N)</f>
        <v>明艳丽团队</v>
      </c>
      <c r="O404" s="235" t="str" cm="1">
        <f t="array" ref="O404">_xlfn.XLOOKUP($A404&amp;$B404,'[5]产值及收款计划（2026）'!$A:$A&amp;'[5]产值及收款计划（2026）'!$B:$B,'[5]产值及收款计划（2026）'!O:O)</f>
        <v>武东波</v>
      </c>
      <c r="P404" s="234" t="str" cm="1">
        <f t="array" ref="P404">_xlfn.XLOOKUP($A404&amp;$B404,'[5]产值及收款计划（2026）'!$A:$A&amp;'[5]产值及收款计划（2026）'!$B:$B,'[5]产值及收款计划（2026）'!P:P)</f>
        <v>在建</v>
      </c>
      <c r="Q404" s="235" t="e" cm="1">
        <f t="array" ref="Q404">_xlfn.XLOOKUP($A404&amp;$B404,'[5]产值及收款计划（2026）'!$A:$A&amp;'[5]产值及收款计划（2026）'!$B:$B,'[5]产值及收款计划（2026）'!Q:Q)</f>
        <v>#REF!</v>
      </c>
      <c r="R404" s="235" t="e" cm="1">
        <f t="array" ref="R404">_xlfn.XLOOKUP($A404&amp;$B404,'[5]产值及收款计划（2026）'!$A:$A&amp;'[5]产值及收款计划（2026）'!$B:$B,'[5]产值及收款计划（2026）'!R:R)</f>
        <v>#REF!</v>
      </c>
      <c r="S404" s="235" t="e" cm="1">
        <f t="array" ref="S404">_xlfn.XLOOKUP($A404&amp;$B404,'[5]产值及收款计划（2026）'!$A:$A&amp;'[5]产值及收款计划（2026）'!$B:$B,'[5]产值及收款计划（2026）'!S:S)</f>
        <v>#REF!</v>
      </c>
      <c r="T404" s="235" cm="1">
        <f t="array" ref="T404">_xlfn.XLOOKUP($A404&amp;$B404,'[5]产值及收款计划（2026）'!$A:$A&amp;'[5]产值及收款计划（2026）'!$B:$B,'[5]产值及收款计划（2026）'!T:T)</f>
        <v>42.8589</v>
      </c>
      <c r="U404" s="235" cm="1">
        <f t="array" ref="U404">_xlfn.XLOOKUP($A404&amp;$B404,'[5]产值及收款计划（2026）'!$A:$A&amp;'[5]产值及收款计划（2026）'!$B:$B,'[5]产值及收款计划（2026）'!U:U)</f>
        <v>0</v>
      </c>
      <c r="V404" s="235" cm="1">
        <f t="array" ref="V404">_xlfn.XLOOKUP($A404&amp;$B404,'[5]产值及收款计划（2026）'!$A:$A&amp;'[5]产值及收款计划（2026）'!$B:$B,'[5]产值及收款计划（2026）'!V:V)</f>
        <v>8.7786</v>
      </c>
      <c r="W404" s="235" t="e" cm="1">
        <f t="array" ref="W404">_xlfn.XLOOKUP($A404&amp;$B404,'[5]产值及收款计划（2026）'!$A:$A&amp;'[5]产值及收款计划（2026）'!$B:$B,'[5]产值及收款计划（2026）'!W:W)</f>
        <v>#REF!</v>
      </c>
      <c r="X404" s="235" t="e" cm="1">
        <f t="array" ref="X404">_xlfn.XLOOKUP($A404&amp;$B404,'[5]产值及收款计划（2026）'!$A:$A&amp;'[5]产值及收款计划（2026）'!$B:$B,'[5]产值及收款计划（2026）'!X:X)</f>
        <v>#REF!</v>
      </c>
      <c r="Y404" s="235" t="e" cm="1">
        <f t="array" ref="Y404">_xlfn.XLOOKUP($A404&amp;$B404,'[5]产值及收款计划（2026）'!$A:$A&amp;'[5]产值及收款计划（2026）'!$B:$B,'[5]产值及收款计划（2026）'!Y:Y)</f>
        <v>#REF!</v>
      </c>
      <c r="Z404" s="235" t="e" cm="1">
        <f t="array" ref="Z404">_xlfn.XLOOKUP($A404&amp;$B404,'[5]产值及收款计划（2026）'!$A:$A&amp;'[5]产值及收款计划（2026）'!$B:$B,'[5]产值及收款计划（2026）'!Z:Z)</f>
        <v>#REF!</v>
      </c>
      <c r="AA404" s="235" t="e" cm="1">
        <f t="array" ref="AA404">_xlfn.XLOOKUP($A404&amp;$B404,'[5]产值及收款计划（2026）'!$A:$A&amp;'[5]产值及收款计划（2026）'!$B:$B,'[5]产值及收款计划（2026）'!AA:AA)</f>
        <v>#REF!</v>
      </c>
      <c r="AB404" s="235" t="e" cm="1">
        <f t="array" ref="AB404">_xlfn.XLOOKUP($A404&amp;$B404,'[5]产值及收款计划（2026）'!$A:$A&amp;'[5]产值及收款计划（2026）'!$B:$B,'[5]产值及收款计划（2026）'!AB:AB)</f>
        <v>#REF!</v>
      </c>
      <c r="AC404" s="235" t="e" cm="1">
        <f t="array" ref="AC404">_xlfn.XLOOKUP($A404&amp;$B404,'[5]产值及收款计划（2026）'!$A:$A&amp;'[5]产值及收款计划（2026）'!$B:$B,'[5]产值及收款计划（2026）'!AC:AC)</f>
        <v>#REF!</v>
      </c>
      <c r="AD404" s="235" t="e" cm="1">
        <f t="array" ref="AD404">_xlfn.XLOOKUP($A404&amp;$B404,'[5]产值及收款计划（2026）'!$A:$A&amp;'[5]产值及收款计划（2026）'!$B:$B,'[5]产值及收款计划（2026）'!AD:AD)</f>
        <v>#REF!</v>
      </c>
      <c r="AE404" s="235" t="e" cm="1">
        <f t="array" ref="AE404">_xlfn.XLOOKUP($A404&amp;$B404,'[5]产值及收款计划（2026）'!$A:$A&amp;'[5]产值及收款计划（2026）'!$B:$B,'[5]产值及收款计划（2026）'!AE:AE)</f>
        <v>#REF!</v>
      </c>
      <c r="AF404" s="235" t="e" cm="1">
        <f t="array" ref="AF404">_xlfn.XLOOKUP($A404&amp;$B404,'[5]产值及收款计划（2026）'!$A:$A&amp;'[5]产值及收款计划（2026）'!$B:$B,'[5]产值及收款计划（2026）'!AF:AF)</f>
        <v>#REF!</v>
      </c>
      <c r="AG404" s="235" t="e" cm="1">
        <f t="array" ref="AG404">_xlfn.XLOOKUP($A404&amp;$B404,'[5]产值及收款计划（2026）'!$A:$A&amp;'[5]产值及收款计划（2026）'!$B:$B,'[5]产值及收款计划（2026）'!AG:AG)</f>
        <v>#REF!</v>
      </c>
      <c r="AH404" s="235" t="e" cm="1">
        <f t="array" ref="AH404">_xlfn.XLOOKUP($A404&amp;$B404,'[5]产值及收款计划（2026）'!$A:$A&amp;'[5]产值及收款计划（2026）'!$B:$B,'[5]产值及收款计划（2026）'!AH:AH)</f>
        <v>#REF!</v>
      </c>
      <c r="AI404" s="235" t="e" cm="1">
        <f t="array" ref="AI404">_xlfn.XLOOKUP($A404&amp;$B404,'[5]产值及收款计划（2026）'!$A:$A&amp;'[5]产值及收款计划（2026）'!$B:$B,'[5]产值及收款计划（2026）'!AI:AI)</f>
        <v>#REF!</v>
      </c>
      <c r="AJ404" s="235" t="e" cm="1">
        <f t="array" ref="AJ404">_xlfn.XLOOKUP($A404&amp;$B404,'[5]产值及收款计划（2026）'!$A:$A&amp;'[5]产值及收款计划（2026）'!$B:$B,'[5]产值及收款计划（2026）'!AJ:AJ)</f>
        <v>#REF!</v>
      </c>
      <c r="AK404" s="235" t="e" cm="1">
        <f t="array" ref="AK404">_xlfn.XLOOKUP($A404&amp;$B404,'[5]产值及收款计划（2026）'!$A:$A&amp;'[5]产值及收款计划（2026）'!$B:$B,'[5]产值及收款计划（2026）'!AK:AK)</f>
        <v>#REF!</v>
      </c>
      <c r="AL404" s="235" t="e" cm="1">
        <f t="array" ref="AL404">_xlfn.XLOOKUP($A404&amp;$B404,'[5]产值及收款计划（2026）'!$A:$A&amp;'[5]产值及收款计划（2026）'!$B:$B,'[5]产值及收款计划（2026）'!AL:AL)</f>
        <v>#REF!</v>
      </c>
      <c r="AM404" s="242" t="e" cm="1">
        <f t="array" ref="AM404">_xlfn.LET(_xlpm.勾选月份状态数组,TRANSPOSE('PPT(12-15页）-TOP10'!$A$3:$A$14),_xlpm.选择数据区,IF('PPT(12-15页）-TOP10'!$E$3="收款",$BA404:$BL404,$AA404:$AL404),SUM(_xlfn._xlws.FILTER(_xlpm.选择数据区,_xlpm.勾选月份状态数组,"")))</f>
        <v>#REF!</v>
      </c>
      <c r="AN404" s="235">
        <f>_xlfn.XLOOKUP($C404,应收未收表!$T:$T,应收未收表!AA:AA)</f>
        <v>6</v>
      </c>
      <c r="AO404" s="235">
        <f>_xlfn.XLOOKUP($C404,应收未收表!$T:$T,应收未收表!AB:AB)</f>
        <v>0</v>
      </c>
      <c r="AP404" s="235">
        <f>_xlfn.XLOOKUP($C404,应收未收表!$T:$T,应收未收表!AC:AC)</f>
        <v>6</v>
      </c>
      <c r="AQ404" s="235" t="str">
        <f>_xlfn.XLOOKUP($C404,应收未收表!$T:$T,应收未收表!AE:AE)</f>
        <v>一季度内无法落实</v>
      </c>
      <c r="AR404" s="235" t="str">
        <f>_xlfn.XLOOKUP($C404,应收未收表!$T:$T,应收未收表!AF:AF)</f>
        <v>项目结算，产值确认时间后延</v>
      </c>
      <c r="AS404" s="235" t="e" cm="1">
        <f t="array" ref="AS404">_xlfn.XLOOKUP($A404&amp;$B404,'[5]产值及收款计划（2026）'!$A:$A&amp;'[5]产值及收款计划（2026）'!$B:$B,'[5]产值及收款计划（2026）'!AS:AS)</f>
        <v>#REF!</v>
      </c>
      <c r="AT404" s="235" t="e" cm="1">
        <f t="array" ref="AT404">_xlfn.XLOOKUP($A404&amp;$B404,'[5]产值及收款计划（2026）'!$A:$A&amp;'[5]产值及收款计划（2026）'!$B:$B,'[5]产值及收款计划（2026）'!AT:AT)</f>
        <v>#REF!</v>
      </c>
      <c r="AU404" s="235" t="e" cm="1">
        <f t="array" ref="AU404">_xlfn.XLOOKUP($A404&amp;$B404,'[5]产值及收款计划（2026）'!$A:$A&amp;'[5]产值及收款计划（2026）'!$B:$B,'[5]产值及收款计划（2026）'!AU:AU)</f>
        <v>#REF!</v>
      </c>
      <c r="AV404" s="235" t="e" cm="1">
        <f t="array" ref="AV404">_xlfn.XLOOKUP($A404&amp;$B404,'[5]产值及收款计划（2026）'!$A:$A&amp;'[5]产值及收款计划（2026）'!$B:$B,'[5]产值及收款计划（2026）'!AV:AV)</f>
        <v>#REF!</v>
      </c>
      <c r="AW404" s="235" cm="1">
        <f t="array" ref="AW404">_xlfn.XLOOKUP($A404&amp;$B404,'[5]产值及收款计划（2026）'!$A:$A&amp;'[5]产值及收款计划（2026）'!$B:$B,'[5]产值及收款计划（2026）'!AW:AW)</f>
        <v>42.8574</v>
      </c>
      <c r="AX404" s="235" cm="1">
        <f t="array" ref="AX404">_xlfn.XLOOKUP($A404&amp;$B404,'[5]产值及收款计划（2026）'!$A:$A&amp;'[5]产值及收款计划（2026）'!$B:$B,'[5]产值及收款计划（2026）'!AX:AX)</f>
        <v>0</v>
      </c>
      <c r="AY404" s="235" cm="1">
        <f t="array" ref="AY404">_xlfn.XLOOKUP($A404&amp;$B404,'[5]产值及收款计划（2026）'!$A:$A&amp;'[5]产值及收款计划（2026）'!$B:$B,'[5]产值及收款计划（2026）'!AY:AY)</f>
        <v>8.7801</v>
      </c>
      <c r="AZ404" s="235" cm="1">
        <f t="array" ref="AZ404">_xlfn.XLOOKUP($A404&amp;$B404,'[5]产值及收款计划（2026）'!$A:$A&amp;'[5]产值及收款计划（2026）'!$B:$B,'[5]产值及收款计划（2026）'!AZ:AZ)</f>
        <v>0.00150000000000006</v>
      </c>
      <c r="BA404" s="235" t="e" cm="1">
        <f t="array" ref="BA404">_xlfn.XLOOKUP($A404&amp;$B404,'[5]产值及收款计划（2026）'!$A:$A&amp;'[5]产值及收款计划（2026）'!$B:$B,'[5]产值及收款计划（2026）'!BA:BA)</f>
        <v>#REF!</v>
      </c>
      <c r="BB404" s="235" t="e" cm="1">
        <f t="array" ref="BB404">_xlfn.XLOOKUP($A404&amp;$B404,'[5]产值及收款计划（2026）'!$A:$A&amp;'[5]产值及收款计划（2026）'!$B:$B,'[5]产值及收款计划（2026）'!BB:BB)</f>
        <v>#REF!</v>
      </c>
      <c r="BC404" s="235" t="e" cm="1">
        <f t="array" ref="BC404">_xlfn.XLOOKUP($A404&amp;$B404,'[5]产值及收款计划（2026）'!$A:$A&amp;'[5]产值及收款计划（2026）'!$B:$B,'[5]产值及收款计划（2026）'!BC:BC)</f>
        <v>#REF!</v>
      </c>
      <c r="BD404" s="235" t="e" cm="1">
        <f t="array" ref="BD404">_xlfn.XLOOKUP($A404&amp;$B404,'[5]产值及收款计划（2026）'!$A:$A&amp;'[5]产值及收款计划（2026）'!$B:$B,'[5]产值及收款计划（2026）'!BD:BD)</f>
        <v>#REF!</v>
      </c>
      <c r="BE404" s="235" t="e" cm="1">
        <f t="array" ref="BE404">_xlfn.XLOOKUP($A404&amp;$B404,'[5]产值及收款计划（2026）'!$A:$A&amp;'[5]产值及收款计划（2026）'!$B:$B,'[5]产值及收款计划（2026）'!BE:BE)</f>
        <v>#REF!</v>
      </c>
      <c r="BF404" s="235" t="e" cm="1">
        <f t="array" ref="BF404">_xlfn.XLOOKUP($A404&amp;$B404,'[5]产值及收款计划（2026）'!$A:$A&amp;'[5]产值及收款计划（2026）'!$B:$B,'[5]产值及收款计划（2026）'!BF:BF)</f>
        <v>#REF!</v>
      </c>
      <c r="BG404" s="235" t="e" cm="1">
        <f t="array" ref="BG404">_xlfn.XLOOKUP($A404&amp;$B404,'[5]产值及收款计划（2026）'!$A:$A&amp;'[5]产值及收款计划（2026）'!$B:$B,'[5]产值及收款计划（2026）'!BG:BG)</f>
        <v>#REF!</v>
      </c>
      <c r="BH404" s="235" t="e" cm="1">
        <f t="array" ref="BH404">_xlfn.XLOOKUP($A404&amp;$B404,'[5]产值及收款计划（2026）'!$A:$A&amp;'[5]产值及收款计划（2026）'!$B:$B,'[5]产值及收款计划（2026）'!BH:BH)</f>
        <v>#REF!</v>
      </c>
      <c r="BI404" s="235" t="e" cm="1">
        <f t="array" ref="BI404">_xlfn.XLOOKUP($A404&amp;$B404,'[5]产值及收款计划（2026）'!$A:$A&amp;'[5]产值及收款计划（2026）'!$B:$B,'[5]产值及收款计划（2026）'!BI:BI)</f>
        <v>#REF!</v>
      </c>
      <c r="BJ404" s="235" t="e" cm="1">
        <f t="array" ref="BJ404">_xlfn.XLOOKUP($A404&amp;$B404,'[5]产值及收款计划（2026）'!$A:$A&amp;'[5]产值及收款计划（2026）'!$B:$B,'[5]产值及收款计划（2026）'!BJ:BJ)</f>
        <v>#REF!</v>
      </c>
      <c r="BK404" s="235" t="e" cm="1">
        <f t="array" ref="BK404">_xlfn.XLOOKUP($A404&amp;$B404,'[5]产值及收款计划（2026）'!$A:$A&amp;'[5]产值及收款计划（2026）'!$B:$B,'[5]产值及收款计划（2026）'!BK:BK)</f>
        <v>#REF!</v>
      </c>
      <c r="BL404" s="235" t="e" cm="1">
        <f t="array" ref="BL404">_xlfn.XLOOKUP($A404&amp;$B404,'[5]产值及收款计划（2026）'!$A:$A&amp;'[5]产值及收款计划（2026）'!$B:$B,'[5]产值及收款计划（2026）'!BL:BL)</f>
        <v>#REF!</v>
      </c>
      <c r="BM404" s="235"/>
      <c r="BN404" s="235"/>
      <c r="BO404" s="235"/>
      <c r="BP404" s="235"/>
      <c r="BQ404" s="235">
        <f>_xlfn.XLOOKUP($C404,应收未收表!$AJ:$AJ,应收未收表!AK:AK)</f>
        <v>14</v>
      </c>
      <c r="BR404" s="235">
        <f>_xlfn.XLOOKUP($C404,应收未收表!$AJ:$AJ,应收未收表!AL:AL)</f>
        <v>14</v>
      </c>
      <c r="BS404" s="235" t="str">
        <f>_xlfn.XLOOKUP($C404,应收未收表!$AJ:$AJ,应收未收表!AM:AM)</f>
        <v>一季度内无法落实</v>
      </c>
      <c r="BT404" s="235" t="str">
        <f>_xlfn.XLOOKUP($C404,应收未收表!$AJ:$AJ,应收未收表!AN:AN)</f>
        <v>项目结算中，收款延期</v>
      </c>
      <c r="BU404" s="234" t="str" cm="1">
        <f t="array" ref="BU404">_xlfn.XLOOKUP($A404&amp;$B404,'[5]产值及收款计划（2026）'!$A:$A&amp;'[5]产值及收款计划（2026）'!$B:$B,'[5]产值及收款计划（2026）'!BQ:BQ)</f>
        <v>上海市地下空间设计研究总院有限公司</v>
      </c>
      <c r="BV404" s="235" t="e" cm="1">
        <f t="array" ref="BV404">_xlfn.XLOOKUP($A404&amp;$B404,'[5]产值及收款计划（2026）'!$A:$A&amp;'[5]产值及收款计划（2026）'!$B:$B,'[5]产值及收款计划（2026）'!BR:BR)</f>
        <v>#REF!</v>
      </c>
      <c r="CE404" s="235" cm="1">
        <f t="array" ref="CE404">_xlfn.XLOOKUP($A404&amp;$B404,'[5]产值及收款计划（2026）'!$A:$A&amp;'[5]产值及收款计划（2026）'!$B:$B,'[5]产值及收款计划（2026）'!CA:CA)</f>
        <v>0</v>
      </c>
      <c r="CF404" s="235" cm="1">
        <f t="array" ref="CF404">_xlfn.XLOOKUP($A404&amp;$B404,'[5]产值及收款计划（2026）'!$A:$A&amp;'[5]产值及收款计划（2026）'!$B:$B,'[5]产值及收款计划（2026）'!CB:CB)</f>
        <v>0</v>
      </c>
      <c r="CG404" s="235" cm="1">
        <f t="array" ref="CG404">_xlfn.XLOOKUP($A404&amp;$B404,'[5]产值及收款计划（2026）'!$A:$A&amp;'[5]产值及收款计划（2026）'!$B:$B,'[5]产值及收款计划（2026）'!CC:CC)</f>
        <v>0</v>
      </c>
      <c r="CH404" s="235" cm="1">
        <f t="array" ref="CH404">_xlfn.XLOOKUP($A404&amp;$B404,'[5]产值及收款计划（2026）'!$A:$A&amp;'[5]产值及收款计划（2026）'!$B:$B,'[5]产值及收款计划（2026）'!CD:CD)</f>
        <v>0</v>
      </c>
      <c r="CI404" s="235" cm="1">
        <f t="array" ref="CI404">_xlfn.XLOOKUP($A404&amp;$B404,'[5]产值及收款计划（2026）'!$A:$A&amp;'[5]产值及收款计划（2026）'!$B:$B,'[5]产值及收款计划（2026）'!CE:CE)</f>
        <v>0</v>
      </c>
      <c r="CJ404" s="235" cm="1">
        <f t="array" ref="CJ404">_xlfn.XLOOKUP($A404&amp;$B404,'[5]产值及收款计划（2026）'!$A:$A&amp;'[5]产值及收款计划（2026）'!$B:$B,'[5]产值及收款计划（2026）'!CF:CF)</f>
        <v>0</v>
      </c>
      <c r="CK404" s="235" cm="1">
        <f t="array" ref="CK404">_xlfn.XLOOKUP($A404&amp;$B404,'[5]产值及收款计划（2026）'!$A:$A&amp;'[5]产值及收款计划（2026）'!$B:$B,'[5]产值及收款计划（2026）'!CG:CG)</f>
        <v>0</v>
      </c>
      <c r="CL404" s="235" cm="1">
        <f t="array" ref="CL404">_xlfn.XLOOKUP($A404&amp;$B404,'[5]产值及收款计划（2026）'!$A:$A&amp;'[5]产值及收款计划（2026）'!$B:$B,'[5]产值及收款计划（2026）'!CH:CH)</f>
        <v>0</v>
      </c>
      <c r="CM404" s="235" cm="1">
        <f t="array" ref="CM404">_xlfn.XLOOKUP($A404&amp;$B404,'[5]产值及收款计划（2026）'!$A:$A&amp;'[5]产值及收款计划（2026）'!$B:$B,'[5]产值及收款计划（2026）'!CI:CI)</f>
        <v>0</v>
      </c>
      <c r="CN404" s="235" cm="1">
        <f t="array" ref="CN404">_xlfn.XLOOKUP($A404&amp;$B404,'[5]产值及收款计划（2026）'!$A:$A&amp;'[5]产值及收款计划（2026）'!$B:$B,'[5]产值及收款计划（2026）'!CJ:CJ)</f>
        <v>0</v>
      </c>
      <c r="CO404" s="235" cm="1">
        <f t="array" ref="CO404">_xlfn.XLOOKUP($A404&amp;$B404,'[5]产值及收款计划（2026）'!$A:$A&amp;'[5]产值及收款计划（2026）'!$B:$B,'[5]产值及收款计划（2026）'!CK:CK)</f>
        <v>0</v>
      </c>
      <c r="CP404" s="235" cm="1">
        <f t="array" ref="CP404">_xlfn.XLOOKUP($A404&amp;$B404,'[5]产值及收款计划（2026）'!$A:$A&amp;'[5]产值及收款计划（2026）'!$B:$B,'[5]产值及收款计划（2026）'!CL:CL)</f>
        <v>0</v>
      </c>
      <c r="DE404" s="235" cm="1">
        <f t="array" ref="DE404">_xlfn.XLOOKUP($A404&amp;$B404,'[5]产值及收款计划（2026）'!$A:$A&amp;'[5]产值及收款计划（2026）'!$B:$B,'[5]产值及收款计划（2026）'!DA:DA)</f>
        <v>0</v>
      </c>
      <c r="DF404" s="235" cm="1">
        <f t="array" ref="DF404">_xlfn.XLOOKUP($A404&amp;$B404,'[5]产值及收款计划（2026）'!$A:$A&amp;'[5]产值及收款计划（2026）'!$B:$B,'[5]产值及收款计划（2026）'!DB:DB)</f>
        <v>0</v>
      </c>
      <c r="DG404" s="235" cm="1">
        <f t="array" ref="DG404">_xlfn.XLOOKUP($A404&amp;$B404,'[5]产值及收款计划（2026）'!$A:$A&amp;'[5]产值及收款计划（2026）'!$B:$B,'[5]产值及收款计划（2026）'!DC:DC)</f>
        <v>0</v>
      </c>
      <c r="DH404" s="235" cm="1">
        <f t="array" ref="DH404">_xlfn.XLOOKUP($A404&amp;$B404,'[5]产值及收款计划（2026）'!$A:$A&amp;'[5]产值及收款计划（2026）'!$B:$B,'[5]产值及收款计划（2026）'!DD:DD)</f>
        <v>0</v>
      </c>
      <c r="DI404" s="235" cm="1">
        <f t="array" ref="DI404">_xlfn.XLOOKUP($A404&amp;$B404,'[5]产值及收款计划（2026）'!$A:$A&amp;'[5]产值及收款计划（2026）'!$B:$B,'[5]产值及收款计划（2026）'!DE:DE)</f>
        <v>0</v>
      </c>
      <c r="DJ404" s="235" cm="1">
        <f t="array" ref="DJ404">_xlfn.XLOOKUP($A404&amp;$B404,'[5]产值及收款计划（2026）'!$A:$A&amp;'[5]产值及收款计划（2026）'!$B:$B,'[5]产值及收款计划（2026）'!DF:DF)</f>
        <v>0</v>
      </c>
      <c r="DK404" s="235" cm="1">
        <f t="array" ref="DK404">_xlfn.XLOOKUP($A404&amp;$B404,'[5]产值及收款计划（2026）'!$A:$A&amp;'[5]产值及收款计划（2026）'!$B:$B,'[5]产值及收款计划（2026）'!DG:DG)</f>
        <v>0</v>
      </c>
      <c r="DL404" s="235" cm="1">
        <f t="array" ref="DL404">_xlfn.XLOOKUP($A404&amp;$B404,'[5]产值及收款计划（2026）'!$A:$A&amp;'[5]产值及收款计划（2026）'!$B:$B,'[5]产值及收款计划（2026）'!DH:DH)</f>
        <v>0</v>
      </c>
      <c r="DM404" s="235" cm="1">
        <f t="array" ref="DM404">_xlfn.XLOOKUP($A404&amp;$B404,'[5]产值及收款计划（2026）'!$A:$A&amp;'[5]产值及收款计划（2026）'!$B:$B,'[5]产值及收款计划（2026）'!DI:DI)</f>
        <v>0</v>
      </c>
      <c r="DN404" s="235" cm="1">
        <f t="array" ref="DN404">_xlfn.XLOOKUP($A404&amp;$B404,'[5]产值及收款计划（2026）'!$A:$A&amp;'[5]产值及收款计划（2026）'!$B:$B,'[5]产值及收款计划（2026）'!DJ:DJ)</f>
        <v>0</v>
      </c>
      <c r="DO404" s="235" cm="1">
        <f t="array" ref="DO404">_xlfn.XLOOKUP($A404&amp;$B404,'[5]产值及收款计划（2026）'!$A:$A&amp;'[5]产值及收款计划（2026）'!$B:$B,'[5]产值及收款计划（2026）'!DK:DK)</f>
        <v>0</v>
      </c>
      <c r="DP404" s="235" cm="1">
        <f t="array" ref="DP404">_xlfn.XLOOKUP($A404&amp;$B404,'[5]产值及收款计划（2026）'!$A:$A&amp;'[5]产值及收款计划（2026）'!$B:$B,'[5]产值及收款计划（2026）'!DL:DL)</f>
        <v>0</v>
      </c>
      <c r="DQ404" s="243"/>
      <c r="DR404" s="229"/>
    </row>
    <row r="405" ht="60.75" spans="1:122">
      <c r="A405" s="233">
        <f t="shared" si="25"/>
        <v>40</v>
      </c>
      <c r="B405" s="233" t="s">
        <v>29</v>
      </c>
      <c r="C405" s="235" t="str" cm="1">
        <f t="array" ref="C405">_xlfn.XLOOKUP($A405&amp;$B405,'[5]产值及收款计划（2026）'!$A:$A&amp;'[5]产值及收款计划（2026）'!$B:$B,'[5]产值及收款计划（2026）'!C:C)</f>
        <v>ZHT2020120700106</v>
      </c>
      <c r="D405" s="235" t="str" cm="1">
        <f t="array" ref="D405">_xlfn.XLOOKUP($A405&amp;$B405,'[5]产值及收款计划（2026）'!$A:$A&amp;'[5]产值及收款计划（2026）'!$B:$B,'[5]产值及收款计划（2026）'!D:D)</f>
        <v>地下院平移-深圳市公安局龙岗分局三所三队一中心1号地块工程项目BIM实施顾问服务合同</v>
      </c>
      <c r="E405" s="235" cm="1">
        <f t="array" ref="E405">_xlfn.XLOOKUP($A405&amp;$B405,'[5]产值及收款计划（2026）'!$A:$A&amp;'[5]产值及收款计划（2026）'!$B:$B,'[5]产值及收款计划（2026）'!E:E)</f>
        <v>63.41</v>
      </c>
      <c r="F405" s="235" cm="1">
        <f t="array" ref="F405">_xlfn.XLOOKUP($A405&amp;$B405,'[5]产值及收款计划（2026）'!$A:$A&amp;'[5]产值及收款计划（2026）'!$B:$B,'[5]产值及收款计划（2026）'!F:F)</f>
        <v>63.41</v>
      </c>
      <c r="G405" s="235" cm="1">
        <f t="array" ref="G405">_xlfn.XLOOKUP($A405&amp;$B405,'[5]产值及收款计划（2026）'!$A:$A&amp;'[5]产值及收款计划（2026）'!$B:$B,'[5]产值及收款计划（2026）'!G:G)</f>
        <v>63.41</v>
      </c>
      <c r="H405" s="235" cm="1">
        <f t="array" ref="H405">_xlfn.XLOOKUP($A405&amp;$B405,'[5]产值及收款计划（2026）'!$A:$A&amp;'[5]产值及收款计划（2026）'!$B:$B,'[5]产值及收款计划（2026）'!H:H)</f>
        <v>63.41</v>
      </c>
      <c r="I405" s="236" cm="1">
        <f t="array" ref="I405">_xlfn.XLOOKUP($A405&amp;$B405,'[5]产值及收款计划（2026）'!$A:$A&amp;'[5]产值及收款计划（2026）'!$B:$B,'[5]产值及收款计划（2026）'!I:I)</f>
        <v>1</v>
      </c>
      <c r="J405" s="235" cm="1">
        <f t="array" ref="J405">_xlfn.XLOOKUP($A405&amp;$B405,'[5]产值及收款计划（2026）'!$A:$A&amp;'[5]产值及收款计划（2026）'!$B:$B,'[5]产值及收款计划（2026）'!J:J)</f>
        <v>0.06</v>
      </c>
      <c r="K405" s="235" t="e" cm="1">
        <f t="array" ref="K405">_xlfn.XLOOKUP($A405&amp;$B405,'[5]产值及收款计划（2026）'!$A:$A&amp;'[5]产值及收款计划（2026）'!$B:$B,'[5]产值及收款计划（2026）'!K:K)</f>
        <v>#REF!</v>
      </c>
      <c r="L405" s="235" t="e" cm="1">
        <f t="array" ref="L405">_xlfn.XLOOKUP($A405&amp;$B405,'[5]产值及收款计划（2026）'!$A:$A&amp;'[5]产值及收款计划（2026）'!$B:$B,'[5]产值及收款计划（2026）'!L:L)</f>
        <v>#REF!</v>
      </c>
      <c r="M405" s="235" t="str" cm="1">
        <f t="array" ref="M405">_xlfn.XLOOKUP($A405&amp;$B405,'[5]产值及收款计划（2026）'!$A:$A&amp;'[5]产值及收款计划（2026）'!$B:$B,'[5]产值及收款计划（2026）'!M:M)</f>
        <v>主导</v>
      </c>
      <c r="N405" s="235" t="str" cm="1">
        <f t="array" ref="N405">_xlfn.XLOOKUP($A405&amp;$B405,'[5]产值及收款计划（2026）'!$A:$A&amp;'[5]产值及收款计划（2026）'!$B:$B,'[5]产值及收款计划（2026）'!N:N)</f>
        <v>明艳丽团队</v>
      </c>
      <c r="O405" s="235" t="str" cm="1">
        <f t="array" ref="O405">_xlfn.XLOOKUP($A405&amp;$B405,'[5]产值及收款计划（2026）'!$A:$A&amp;'[5]产值及收款计划（2026）'!$B:$B,'[5]产值及收款计划（2026）'!O:O)</f>
        <v>陈健斐</v>
      </c>
      <c r="P405" s="234" t="str" cm="1">
        <f t="array" ref="P405">_xlfn.XLOOKUP($A405&amp;$B405,'[5]产值及收款计划（2026）'!$A:$A&amp;'[5]产值及收款计划（2026）'!$B:$B,'[5]产值及收款计划（2026）'!P:P)</f>
        <v>25已完结</v>
      </c>
      <c r="Q405" s="235" t="e" cm="1">
        <f t="array" ref="Q405">_xlfn.XLOOKUP($A405&amp;$B405,'[5]产值及收款计划（2026）'!$A:$A&amp;'[5]产值及收款计划（2026）'!$B:$B,'[5]产值及收款计划（2026）'!Q:Q)</f>
        <v>#REF!</v>
      </c>
      <c r="R405" s="235" t="e" cm="1">
        <f t="array" ref="R405">_xlfn.XLOOKUP($A405&amp;$B405,'[5]产值及收款计划（2026）'!$A:$A&amp;'[5]产值及收款计划（2026）'!$B:$B,'[5]产值及收款计划（2026）'!R:R)</f>
        <v>#REF!</v>
      </c>
      <c r="S405" s="235" t="e" cm="1">
        <f t="array" ref="S405">_xlfn.XLOOKUP($A405&amp;$B405,'[5]产值及收款计划（2026）'!$A:$A&amp;'[5]产值及收款计划（2026）'!$B:$B,'[5]产值及收款计划（2026）'!S:S)</f>
        <v>#REF!</v>
      </c>
      <c r="T405" s="235" cm="1">
        <f t="array" ref="T405">_xlfn.XLOOKUP($A405&amp;$B405,'[5]产值及收款计划（2026）'!$A:$A&amp;'[5]产值及收款计划（2026）'!$B:$B,'[5]产值及收款计划（2026）'!T:T)</f>
        <v>63.41</v>
      </c>
      <c r="U405" s="235" cm="1">
        <f t="array" ref="U405">_xlfn.XLOOKUP($A405&amp;$B405,'[5]产值及收款计划（2026）'!$A:$A&amp;'[5]产值及收款计划（2026）'!$B:$B,'[5]产值及收款计划（2026）'!U:U)</f>
        <v>0</v>
      </c>
      <c r="V405" s="235" cm="1">
        <f t="array" ref="V405">_xlfn.XLOOKUP($A405&amp;$B405,'[5]产值及收款计划（2026）'!$A:$A&amp;'[5]产值及收款计划（2026）'!$B:$B,'[5]产值及收款计划（2026）'!V:V)</f>
        <v>0</v>
      </c>
      <c r="W405" s="235" t="e" cm="1">
        <f t="array" ref="W405">_xlfn.XLOOKUP($A405&amp;$B405,'[5]产值及收款计划（2026）'!$A:$A&amp;'[5]产值及收款计划（2026）'!$B:$B,'[5]产值及收款计划（2026）'!W:W)</f>
        <v>#REF!</v>
      </c>
      <c r="X405" s="235" t="e" cm="1">
        <f t="array" ref="X405">_xlfn.XLOOKUP($A405&amp;$B405,'[5]产值及收款计划（2026）'!$A:$A&amp;'[5]产值及收款计划（2026）'!$B:$B,'[5]产值及收款计划（2026）'!X:X)</f>
        <v>#REF!</v>
      </c>
      <c r="Y405" s="235" t="e" cm="1">
        <f t="array" ref="Y405">_xlfn.XLOOKUP($A405&amp;$B405,'[5]产值及收款计划（2026）'!$A:$A&amp;'[5]产值及收款计划（2026）'!$B:$B,'[5]产值及收款计划（2026）'!Y:Y)</f>
        <v>#REF!</v>
      </c>
      <c r="Z405" s="235" t="e" cm="1">
        <f t="array" ref="Z405">_xlfn.XLOOKUP($A405&amp;$B405,'[5]产值及收款计划（2026）'!$A:$A&amp;'[5]产值及收款计划（2026）'!$B:$B,'[5]产值及收款计划（2026）'!Z:Z)</f>
        <v>#REF!</v>
      </c>
      <c r="AA405" s="245" t="e" cm="1">
        <f t="array" ref="AA405">_xlfn.XLOOKUP($A405&amp;$B405,'[5]产值及收款计划（2026）'!$A:$A&amp;'[5]产值及收款计划（2026）'!$B:$B,'[5]产值及收款计划（2026）'!AA:AA)</f>
        <v>#REF!</v>
      </c>
      <c r="AB405" s="245" t="e" cm="1">
        <f t="array" ref="AB405">_xlfn.XLOOKUP($A405&amp;$B405,'[5]产值及收款计划（2026）'!$A:$A&amp;'[5]产值及收款计划（2026）'!$B:$B,'[5]产值及收款计划（2026）'!AB:AB)</f>
        <v>#REF!</v>
      </c>
      <c r="AC405" s="245" t="e" cm="1">
        <f t="array" ref="AC405">_xlfn.XLOOKUP($A405&amp;$B405,'[5]产值及收款计划（2026）'!$A:$A&amp;'[5]产值及收款计划（2026）'!$B:$B,'[5]产值及收款计划（2026）'!AC:AC)</f>
        <v>#REF!</v>
      </c>
      <c r="AD405" s="235" t="e" cm="1">
        <f t="array" ref="AD405">_xlfn.XLOOKUP($A405&amp;$B405,'[5]产值及收款计划（2026）'!$A:$A&amp;'[5]产值及收款计划（2026）'!$B:$B,'[5]产值及收款计划（2026）'!AD:AD)</f>
        <v>#REF!</v>
      </c>
      <c r="AE405" s="235" t="e" cm="1">
        <f t="array" ref="AE405">_xlfn.XLOOKUP($A405&amp;$B405,'[5]产值及收款计划（2026）'!$A:$A&amp;'[5]产值及收款计划（2026）'!$B:$B,'[5]产值及收款计划（2026）'!AE:AE)</f>
        <v>#REF!</v>
      </c>
      <c r="AF405" s="235" t="e" cm="1">
        <f t="array" ref="AF405">_xlfn.XLOOKUP($A405&amp;$B405,'[5]产值及收款计划（2026）'!$A:$A&amp;'[5]产值及收款计划（2026）'!$B:$B,'[5]产值及收款计划（2026）'!AF:AF)</f>
        <v>#REF!</v>
      </c>
      <c r="AG405" s="235" t="e" cm="1">
        <f t="array" ref="AG405">_xlfn.XLOOKUP($A405&amp;$B405,'[5]产值及收款计划（2026）'!$A:$A&amp;'[5]产值及收款计划（2026）'!$B:$B,'[5]产值及收款计划（2026）'!AG:AG)</f>
        <v>#REF!</v>
      </c>
      <c r="AH405" s="235" t="e" cm="1">
        <f t="array" ref="AH405">_xlfn.XLOOKUP($A405&amp;$B405,'[5]产值及收款计划（2026）'!$A:$A&amp;'[5]产值及收款计划（2026）'!$B:$B,'[5]产值及收款计划（2026）'!AH:AH)</f>
        <v>#REF!</v>
      </c>
      <c r="AI405" s="235" t="e" cm="1">
        <f t="array" ref="AI405">_xlfn.XLOOKUP($A405&amp;$B405,'[5]产值及收款计划（2026）'!$A:$A&amp;'[5]产值及收款计划（2026）'!$B:$B,'[5]产值及收款计划（2026）'!AI:AI)</f>
        <v>#REF!</v>
      </c>
      <c r="AJ405" s="235" t="e" cm="1">
        <f t="array" ref="AJ405">_xlfn.XLOOKUP($A405&amp;$B405,'[5]产值及收款计划（2026）'!$A:$A&amp;'[5]产值及收款计划（2026）'!$B:$B,'[5]产值及收款计划（2026）'!AJ:AJ)</f>
        <v>#REF!</v>
      </c>
      <c r="AK405" s="235" t="e" cm="1">
        <f t="array" ref="AK405">_xlfn.XLOOKUP($A405&amp;$B405,'[5]产值及收款计划（2026）'!$A:$A&amp;'[5]产值及收款计划（2026）'!$B:$B,'[5]产值及收款计划（2026）'!AK:AK)</f>
        <v>#REF!</v>
      </c>
      <c r="AL405" s="235" t="e" cm="1">
        <f t="array" ref="AL405">_xlfn.XLOOKUP($A405&amp;$B405,'[5]产值及收款计划（2026）'!$A:$A&amp;'[5]产值及收款计划（2026）'!$B:$B,'[5]产值及收款计划（2026）'!AL:AL)</f>
        <v>#REF!</v>
      </c>
      <c r="AM405" s="242" t="e" cm="1">
        <f t="array" ref="AM405">_xlfn.LET(_xlpm.勾选月份状态数组,TRANSPOSE('PPT(12-15页）-TOP10'!$A$3:$A$14),_xlpm.选择数据区,IF('PPT(12-15页）-TOP10'!$E$3="收款",$BA405:$BL405,$AA405:$AL405),SUM(_xlfn._xlws.FILTER(_xlpm.选择数据区,_xlpm.勾选月份状态数组,"")))</f>
        <v>#REF!</v>
      </c>
      <c r="AN405" s="235" t="e">
        <f>_xlfn.XLOOKUP($C405,应收未收表!$T:$T,应收未收表!AA:AA)</f>
        <v>#N/A</v>
      </c>
      <c r="AO405" s="235" t="s">
        <v>176</v>
      </c>
      <c r="AP405" s="235" t="e">
        <f>_xlfn.XLOOKUP($C405,应收未收表!$T:$T,应收未收表!AC:AC)</f>
        <v>#N/A</v>
      </c>
      <c r="AQ405" s="235" t="e">
        <f>_xlfn.XLOOKUP($C405,应收未收表!$T:$T,应收未收表!AE:AE)</f>
        <v>#N/A</v>
      </c>
      <c r="AR405" s="235" t="e">
        <f>_xlfn.XLOOKUP($C405,应收未收表!$T:$T,应收未收表!AF:AF)</f>
        <v>#N/A</v>
      </c>
      <c r="AS405" s="235" t="e" cm="1">
        <f t="array" ref="AS405">_xlfn.XLOOKUP($A405&amp;$B405,'[5]产值及收款计划（2026）'!$A:$A&amp;'[5]产值及收款计划（2026）'!$B:$B,'[5]产值及收款计划（2026）'!AS:AS)</f>
        <v>#REF!</v>
      </c>
      <c r="AT405" s="235" t="e" cm="1">
        <f t="array" ref="AT405">_xlfn.XLOOKUP($A405&amp;$B405,'[5]产值及收款计划（2026）'!$A:$A&amp;'[5]产值及收款计划（2026）'!$B:$B,'[5]产值及收款计划（2026）'!AT:AT)</f>
        <v>#REF!</v>
      </c>
      <c r="AU405" s="235" t="e" cm="1">
        <f t="array" ref="AU405">_xlfn.XLOOKUP($A405&amp;$B405,'[5]产值及收款计划（2026）'!$A:$A&amp;'[5]产值及收款计划（2026）'!$B:$B,'[5]产值及收款计划（2026）'!AU:AU)</f>
        <v>#REF!</v>
      </c>
      <c r="AV405" s="235" t="e" cm="1">
        <f t="array" ref="AV405">_xlfn.XLOOKUP($A405&amp;$B405,'[5]产值及收款计划（2026）'!$A:$A&amp;'[5]产值及收款计划（2026）'!$B:$B,'[5]产值及收款计划（2026）'!AV:AV)</f>
        <v>#REF!</v>
      </c>
      <c r="AW405" s="235" cm="1">
        <f t="array" ref="AW405">_xlfn.XLOOKUP($A405&amp;$B405,'[5]产值及收款计划（2026）'!$A:$A&amp;'[5]产值及收款计划（2026）'!$B:$B,'[5]产值及收款计划（2026）'!AW:AW)</f>
        <v>57.069</v>
      </c>
      <c r="AX405" s="235" cm="1">
        <f t="array" ref="AX405">_xlfn.XLOOKUP($A405&amp;$B405,'[5]产值及收款计划（2026）'!$A:$A&amp;'[5]产值及收款计划（2026）'!$B:$B,'[5]产值及收款计划（2026）'!AX:AX)</f>
        <v>0</v>
      </c>
      <c r="AY405" s="235" cm="1">
        <f t="array" ref="AY405">_xlfn.XLOOKUP($A405&amp;$B405,'[5]产值及收款计划（2026）'!$A:$A&amp;'[5]产值及收款计划（2026）'!$B:$B,'[5]产值及收款计划（2026）'!AY:AY)</f>
        <v>6.34099999999999</v>
      </c>
      <c r="AZ405" s="235" cm="1">
        <f t="array" ref="AZ405">_xlfn.XLOOKUP($A405&amp;$B405,'[5]产值及收款计划（2026）'!$A:$A&amp;'[5]产值及收款计划（2026）'!$B:$B,'[5]产值及收款计划（2026）'!AZ:AZ)</f>
        <v>6.34099999999999</v>
      </c>
      <c r="BA405" s="245" t="e" cm="1">
        <f t="array" ref="BA405">_xlfn.XLOOKUP($A405&amp;$B405,'[5]产值及收款计划（2026）'!$A:$A&amp;'[5]产值及收款计划（2026）'!$B:$B,'[5]产值及收款计划（2026）'!BA:BA)</f>
        <v>#REF!</v>
      </c>
      <c r="BB405" s="245" t="e" cm="1">
        <f t="array" ref="BB405">_xlfn.XLOOKUP($A405&amp;$B405,'[5]产值及收款计划（2026）'!$A:$A&amp;'[5]产值及收款计划（2026）'!$B:$B,'[5]产值及收款计划（2026）'!BB:BB)</f>
        <v>#REF!</v>
      </c>
      <c r="BC405" s="245" t="e" cm="1">
        <f t="array" ref="BC405">_xlfn.XLOOKUP($A405&amp;$B405,'[5]产值及收款计划（2026）'!$A:$A&amp;'[5]产值及收款计划（2026）'!$B:$B,'[5]产值及收款计划（2026）'!BC:BC)</f>
        <v>#REF!</v>
      </c>
      <c r="BD405" s="235" t="e" cm="1">
        <f t="array" ref="BD405">_xlfn.XLOOKUP($A405&amp;$B405,'[5]产值及收款计划（2026）'!$A:$A&amp;'[5]产值及收款计划（2026）'!$B:$B,'[5]产值及收款计划（2026）'!BD:BD)</f>
        <v>#REF!</v>
      </c>
      <c r="BE405" s="235" t="e" cm="1">
        <f t="array" ref="BE405">_xlfn.XLOOKUP($A405&amp;$B405,'[5]产值及收款计划（2026）'!$A:$A&amp;'[5]产值及收款计划（2026）'!$B:$B,'[5]产值及收款计划（2026）'!BE:BE)</f>
        <v>#REF!</v>
      </c>
      <c r="BF405" s="235" t="e" cm="1">
        <f t="array" ref="BF405">_xlfn.XLOOKUP($A405&amp;$B405,'[5]产值及收款计划（2026）'!$A:$A&amp;'[5]产值及收款计划（2026）'!$B:$B,'[5]产值及收款计划（2026）'!BF:BF)</f>
        <v>#REF!</v>
      </c>
      <c r="BG405" s="235" t="e" cm="1">
        <f t="array" ref="BG405">_xlfn.XLOOKUP($A405&amp;$B405,'[5]产值及收款计划（2026）'!$A:$A&amp;'[5]产值及收款计划（2026）'!$B:$B,'[5]产值及收款计划（2026）'!BG:BG)</f>
        <v>#REF!</v>
      </c>
      <c r="BH405" s="235" t="e" cm="1">
        <f t="array" ref="BH405">_xlfn.XLOOKUP($A405&amp;$B405,'[5]产值及收款计划（2026）'!$A:$A&amp;'[5]产值及收款计划（2026）'!$B:$B,'[5]产值及收款计划（2026）'!BH:BH)</f>
        <v>#REF!</v>
      </c>
      <c r="BI405" s="235" t="e" cm="1">
        <f t="array" ref="BI405">_xlfn.XLOOKUP($A405&amp;$B405,'[5]产值及收款计划（2026）'!$A:$A&amp;'[5]产值及收款计划（2026）'!$B:$B,'[5]产值及收款计划（2026）'!BI:BI)</f>
        <v>#REF!</v>
      </c>
      <c r="BJ405" s="235" t="e" cm="1">
        <f t="array" ref="BJ405">_xlfn.XLOOKUP($A405&amp;$B405,'[5]产值及收款计划（2026）'!$A:$A&amp;'[5]产值及收款计划（2026）'!$B:$B,'[5]产值及收款计划（2026）'!BJ:BJ)</f>
        <v>#REF!</v>
      </c>
      <c r="BK405" s="235" t="e" cm="1">
        <f t="array" ref="BK405">_xlfn.XLOOKUP($A405&amp;$B405,'[5]产值及收款计划（2026）'!$A:$A&amp;'[5]产值及收款计划（2026）'!$B:$B,'[5]产值及收款计划（2026）'!BK:BK)</f>
        <v>#REF!</v>
      </c>
      <c r="BL405" s="235" t="e" cm="1">
        <f t="array" ref="BL405">_xlfn.XLOOKUP($A405&amp;$B405,'[5]产值及收款计划（2026）'!$A:$A&amp;'[5]产值及收款计划（2026）'!$B:$B,'[5]产值及收款计划（2026）'!BL:BL)</f>
        <v>#REF!</v>
      </c>
      <c r="BM405" s="235"/>
      <c r="BN405" s="235"/>
      <c r="BO405" s="235"/>
      <c r="BP405" s="235"/>
      <c r="BQ405" s="235">
        <f>_xlfn.XLOOKUP($C405,应收未收表!$AJ:$AJ,应收未收表!AK:AK)</f>
        <v>6</v>
      </c>
      <c r="BR405" s="235">
        <f>_xlfn.XLOOKUP($C405,应收未收表!$AJ:$AJ,应收未收表!AL:AL)</f>
        <v>6</v>
      </c>
      <c r="BS405" s="235" t="str">
        <f>_xlfn.XLOOKUP($C405,应收未收表!$AJ:$AJ,应收未收表!AM:AM)</f>
        <v>一季度内无法落实</v>
      </c>
      <c r="BT405" s="235" t="str">
        <f>_xlfn.XLOOKUP($C405,应收未收表!$AJ:$AJ,应收未收表!AN:AN)</f>
        <v>项目结算中，收款延期</v>
      </c>
      <c r="BU405" s="234" t="str" cm="1">
        <f t="array" ref="BU405">_xlfn.XLOOKUP($A405&amp;$B405,'[5]产值及收款计划（2026）'!$A:$A&amp;'[5]产值及收款计划（2026）'!$B:$B,'[5]产值及收款计划（2026）'!BQ:BQ)</f>
        <v>上海市地下空间设计研究总院有限公司</v>
      </c>
      <c r="BV405" s="235" t="e" cm="1">
        <f t="array" ref="BV405">_xlfn.XLOOKUP($A405&amp;$B405,'[5]产值及收款计划（2026）'!$A:$A&amp;'[5]产值及收款计划（2026）'!$B:$B,'[5]产值及收款计划（2026）'!BR:BR)</f>
        <v>#REF!</v>
      </c>
      <c r="CE405" s="235" cm="1">
        <f t="array" ref="CE405">_xlfn.XLOOKUP($A405&amp;$B405,'[5]产值及收款计划（2026）'!$A:$A&amp;'[5]产值及收款计划（2026）'!$B:$B,'[5]产值及收款计划（2026）'!CA:CA)</f>
        <v>0</v>
      </c>
      <c r="CF405" s="235" cm="1">
        <f t="array" ref="CF405">_xlfn.XLOOKUP($A405&amp;$B405,'[5]产值及收款计划（2026）'!$A:$A&amp;'[5]产值及收款计划（2026）'!$B:$B,'[5]产值及收款计划（2026）'!CB:CB)</f>
        <v>0</v>
      </c>
      <c r="CG405" s="235" cm="1">
        <f t="array" ref="CG405">_xlfn.XLOOKUP($A405&amp;$B405,'[5]产值及收款计划（2026）'!$A:$A&amp;'[5]产值及收款计划（2026）'!$B:$B,'[5]产值及收款计划（2026）'!CC:CC)</f>
        <v>0</v>
      </c>
      <c r="CH405" s="235" cm="1">
        <f t="array" ref="CH405">_xlfn.XLOOKUP($A405&amp;$B405,'[5]产值及收款计划（2026）'!$A:$A&amp;'[5]产值及收款计划（2026）'!$B:$B,'[5]产值及收款计划（2026）'!CD:CD)</f>
        <v>0</v>
      </c>
      <c r="CI405" s="235" cm="1">
        <f t="array" ref="CI405">_xlfn.XLOOKUP($A405&amp;$B405,'[5]产值及收款计划（2026）'!$A:$A&amp;'[5]产值及收款计划（2026）'!$B:$B,'[5]产值及收款计划（2026）'!CE:CE)</f>
        <v>0</v>
      </c>
      <c r="CJ405" s="235" cm="1">
        <f t="array" ref="CJ405">_xlfn.XLOOKUP($A405&amp;$B405,'[5]产值及收款计划（2026）'!$A:$A&amp;'[5]产值及收款计划（2026）'!$B:$B,'[5]产值及收款计划（2026）'!CF:CF)</f>
        <v>0</v>
      </c>
      <c r="CK405" s="235" cm="1">
        <f t="array" ref="CK405">_xlfn.XLOOKUP($A405&amp;$B405,'[5]产值及收款计划（2026）'!$A:$A&amp;'[5]产值及收款计划（2026）'!$B:$B,'[5]产值及收款计划（2026）'!CG:CG)</f>
        <v>0</v>
      </c>
      <c r="CL405" s="235" cm="1">
        <f t="array" ref="CL405">_xlfn.XLOOKUP($A405&amp;$B405,'[5]产值及收款计划（2026）'!$A:$A&amp;'[5]产值及收款计划（2026）'!$B:$B,'[5]产值及收款计划（2026）'!CH:CH)</f>
        <v>0</v>
      </c>
      <c r="CM405" s="235" cm="1">
        <f t="array" ref="CM405">_xlfn.XLOOKUP($A405&amp;$B405,'[5]产值及收款计划（2026）'!$A:$A&amp;'[5]产值及收款计划（2026）'!$B:$B,'[5]产值及收款计划（2026）'!CI:CI)</f>
        <v>0</v>
      </c>
      <c r="CN405" s="235" cm="1">
        <f t="array" ref="CN405">_xlfn.XLOOKUP($A405&amp;$B405,'[5]产值及收款计划（2026）'!$A:$A&amp;'[5]产值及收款计划（2026）'!$B:$B,'[5]产值及收款计划（2026）'!CJ:CJ)</f>
        <v>0</v>
      </c>
      <c r="CO405" s="235" cm="1">
        <f t="array" ref="CO405">_xlfn.XLOOKUP($A405&amp;$B405,'[5]产值及收款计划（2026）'!$A:$A&amp;'[5]产值及收款计划（2026）'!$B:$B,'[5]产值及收款计划（2026）'!CK:CK)</f>
        <v>0</v>
      </c>
      <c r="CP405" s="235" cm="1">
        <f t="array" ref="CP405">_xlfn.XLOOKUP($A405&amp;$B405,'[5]产值及收款计划（2026）'!$A:$A&amp;'[5]产值及收款计划（2026）'!$B:$B,'[5]产值及收款计划（2026）'!CL:CL)</f>
        <v>0</v>
      </c>
      <c r="DE405" s="235" cm="1">
        <f t="array" ref="DE405">_xlfn.XLOOKUP($A405&amp;$B405,'[5]产值及收款计划（2026）'!$A:$A&amp;'[5]产值及收款计划（2026）'!$B:$B,'[5]产值及收款计划（2026）'!DA:DA)</f>
        <v>0</v>
      </c>
      <c r="DF405" s="235" cm="1">
        <f t="array" ref="DF405">_xlfn.XLOOKUP($A405&amp;$B405,'[5]产值及收款计划（2026）'!$A:$A&amp;'[5]产值及收款计划（2026）'!$B:$B,'[5]产值及收款计划（2026）'!DB:DB)</f>
        <v>0</v>
      </c>
      <c r="DG405" s="235" cm="1">
        <f t="array" ref="DG405">_xlfn.XLOOKUP($A405&amp;$B405,'[5]产值及收款计划（2026）'!$A:$A&amp;'[5]产值及收款计划（2026）'!$B:$B,'[5]产值及收款计划（2026）'!DC:DC)</f>
        <v>0</v>
      </c>
      <c r="DH405" s="235" cm="1">
        <f t="array" ref="DH405">_xlfn.XLOOKUP($A405&amp;$B405,'[5]产值及收款计划（2026）'!$A:$A&amp;'[5]产值及收款计划（2026）'!$B:$B,'[5]产值及收款计划（2026）'!DD:DD)</f>
        <v>0</v>
      </c>
      <c r="DI405" s="235" cm="1">
        <f t="array" ref="DI405">_xlfn.XLOOKUP($A405&amp;$B405,'[5]产值及收款计划（2026）'!$A:$A&amp;'[5]产值及收款计划（2026）'!$B:$B,'[5]产值及收款计划（2026）'!DE:DE)</f>
        <v>0</v>
      </c>
      <c r="DJ405" s="235" cm="1">
        <f t="array" ref="DJ405">_xlfn.XLOOKUP($A405&amp;$B405,'[5]产值及收款计划（2026）'!$A:$A&amp;'[5]产值及收款计划（2026）'!$B:$B,'[5]产值及收款计划（2026）'!DF:DF)</f>
        <v>0</v>
      </c>
      <c r="DK405" s="235" cm="1">
        <f t="array" ref="DK405">_xlfn.XLOOKUP($A405&amp;$B405,'[5]产值及收款计划（2026）'!$A:$A&amp;'[5]产值及收款计划（2026）'!$B:$B,'[5]产值及收款计划（2026）'!DG:DG)</f>
        <v>0</v>
      </c>
      <c r="DL405" s="235" cm="1">
        <f t="array" ref="DL405">_xlfn.XLOOKUP($A405&amp;$B405,'[5]产值及收款计划（2026）'!$A:$A&amp;'[5]产值及收款计划（2026）'!$B:$B,'[5]产值及收款计划（2026）'!DH:DH)</f>
        <v>0</v>
      </c>
      <c r="DM405" s="235" cm="1">
        <f t="array" ref="DM405">_xlfn.XLOOKUP($A405&amp;$B405,'[5]产值及收款计划（2026）'!$A:$A&amp;'[5]产值及收款计划（2026）'!$B:$B,'[5]产值及收款计划（2026）'!DI:DI)</f>
        <v>0</v>
      </c>
      <c r="DN405" s="235" cm="1">
        <f t="array" ref="DN405">_xlfn.XLOOKUP($A405&amp;$B405,'[5]产值及收款计划（2026）'!$A:$A&amp;'[5]产值及收款计划（2026）'!$B:$B,'[5]产值及收款计划（2026）'!DJ:DJ)</f>
        <v>0</v>
      </c>
      <c r="DO405" s="235" cm="1">
        <f t="array" ref="DO405">_xlfn.XLOOKUP($A405&amp;$B405,'[5]产值及收款计划（2026）'!$A:$A&amp;'[5]产值及收款计划（2026）'!$B:$B,'[5]产值及收款计划（2026）'!DK:DK)</f>
        <v>0</v>
      </c>
      <c r="DP405" s="235" cm="1">
        <f t="array" ref="DP405">_xlfn.XLOOKUP($A405&amp;$B405,'[5]产值及收款计划（2026）'!$A:$A&amp;'[5]产值及收款计划（2026）'!$B:$B,'[5]产值及收款计划（2026）'!DL:DL)</f>
        <v>0</v>
      </c>
      <c r="DQ405" s="243"/>
      <c r="DR405" s="229"/>
    </row>
    <row r="406" ht="20.25" spans="1:122">
      <c r="A406" s="233">
        <f t="shared" si="25"/>
        <v>41</v>
      </c>
      <c r="B406" s="233" t="s">
        <v>29</v>
      </c>
      <c r="C406" s="234" t="str" cm="1">
        <f t="array" ref="C406">_xlfn.XLOOKUP($A406&amp;$B406,'[5]产值及收款计划（2026）'!$A:$A&amp;'[5]产值及收款计划（2026）'!$B:$B,'[5]产值及收款计划（2026）'!C:C)</f>
        <v>ZHT2021012000005</v>
      </c>
      <c r="D406" s="234" t="str" cm="1">
        <f t="array" ref="D406">_xlfn.XLOOKUP($A406&amp;$B406,'[5]产值及收款计划（2026）'!$A:$A&amp;'[5]产值及收款计划（2026）'!$B:$B,'[5]产值及收款计划（2026）'!D:D)</f>
        <v>深圳市建设工程过程数据处理技术服务采购合同</v>
      </c>
      <c r="E406" s="235" cm="1">
        <f t="array" ref="E406">_xlfn.XLOOKUP($A406&amp;$B406,'[5]产值及收款计划（2026）'!$A:$A&amp;'[5]产值及收款计划（2026）'!$B:$B,'[5]产值及收款计划（2026）'!E:E)</f>
        <v>143</v>
      </c>
      <c r="F406" s="235" cm="1">
        <f t="array" ref="F406">_xlfn.XLOOKUP($A406&amp;$B406,'[5]产值及收款计划（2026）'!$A:$A&amp;'[5]产值及收款计划（2026）'!$B:$B,'[5]产值及收款计划（2026）'!F:F)</f>
        <v>143</v>
      </c>
      <c r="G406" s="235" cm="1">
        <f t="array" ref="G406">_xlfn.XLOOKUP($A406&amp;$B406,'[5]产值及收款计划（2026）'!$A:$A&amp;'[5]产值及收款计划（2026）'!$B:$B,'[5]产值及收款计划（2026）'!G:G)</f>
        <v>143</v>
      </c>
      <c r="H406" s="235" cm="1">
        <f t="array" ref="H406">_xlfn.XLOOKUP($A406&amp;$B406,'[5]产值及收款计划（2026）'!$A:$A&amp;'[5]产值及收款计划（2026）'!$B:$B,'[5]产值及收款计划（2026）'!H:H)</f>
        <v>103</v>
      </c>
      <c r="I406" s="236" cm="1">
        <f t="array" ref="I406">_xlfn.XLOOKUP($A406&amp;$B406,'[5]产值及收款计划（2026）'!$A:$A&amp;'[5]产值及收款计划（2026）'!$B:$B,'[5]产值及收款计划（2026）'!I:I)</f>
        <v>0.72027972027972</v>
      </c>
      <c r="J406" s="235" cm="1">
        <f t="array" ref="J406">_xlfn.XLOOKUP($A406&amp;$B406,'[5]产值及收款计划（2026）'!$A:$A&amp;'[5]产值及收款计划（2026）'!$B:$B,'[5]产值及收款计划（2026）'!J:J)</f>
        <v>0.06</v>
      </c>
      <c r="K406" s="235" t="e" cm="1">
        <f t="array" ref="K406">_xlfn.XLOOKUP($A406&amp;$B406,'[5]产值及收款计划（2026）'!$A:$A&amp;'[5]产值及收款计划（2026）'!$B:$B,'[5]产值及收款计划（2026）'!K:K)</f>
        <v>#REF!</v>
      </c>
      <c r="L406" s="235" t="e" cm="1">
        <f t="array" ref="L406">_xlfn.XLOOKUP($A406&amp;$B406,'[5]产值及收款计划（2026）'!$A:$A&amp;'[5]产值及收款计划（2026）'!$B:$B,'[5]产值及收款计划（2026）'!L:L)</f>
        <v>#REF!</v>
      </c>
      <c r="M406" s="235" t="str" cm="1">
        <f t="array" ref="M406">_xlfn.XLOOKUP($A406&amp;$B406,'[5]产值及收款计划（2026）'!$A:$A&amp;'[5]产值及收款计划（2026）'!$B:$B,'[5]产值及收款计划（2026）'!M:M)</f>
        <v>主导</v>
      </c>
      <c r="N406" s="235" t="str" cm="1">
        <f t="array" ref="N406">_xlfn.XLOOKUP($A406&amp;$B406,'[5]产值及收款计划（2026）'!$A:$A&amp;'[5]产值及收款计划（2026）'!$B:$B,'[5]产值及收款计划（2026）'!N:N)</f>
        <v>许清亮团队</v>
      </c>
      <c r="O406" s="235" t="str" cm="1">
        <f t="array" ref="O406">_xlfn.XLOOKUP($A406&amp;$B406,'[5]产值及收款计划（2026）'!$A:$A&amp;'[5]产值及收款计划（2026）'!$B:$B,'[5]产值及收款计划（2026）'!O:O)</f>
        <v>杜江</v>
      </c>
      <c r="P406" s="234" t="str" cm="1">
        <f t="array" ref="P406">_xlfn.XLOOKUP($A406&amp;$B406,'[5]产值及收款计划（2026）'!$A:$A&amp;'[5]产值及收款计划（2026）'!$B:$B,'[5]产值及收款计划（2026）'!P:P)</f>
        <v>在建</v>
      </c>
      <c r="Q406" s="235" t="e" cm="1">
        <f t="array" ref="Q406">_xlfn.XLOOKUP($A406&amp;$B406,'[5]产值及收款计划（2026）'!$A:$A&amp;'[5]产值及收款计划（2026）'!$B:$B,'[5]产值及收款计划（2026）'!Q:Q)</f>
        <v>#REF!</v>
      </c>
      <c r="R406" s="235" t="e" cm="1">
        <f t="array" ref="R406">_xlfn.XLOOKUP($A406&amp;$B406,'[5]产值及收款计划（2026）'!$A:$A&amp;'[5]产值及收款计划（2026）'!$B:$B,'[5]产值及收款计划（2026）'!R:R)</f>
        <v>#REF!</v>
      </c>
      <c r="S406" s="235" t="e" cm="1">
        <f t="array" ref="S406">_xlfn.XLOOKUP($A406&amp;$B406,'[5]产值及收款计划（2026）'!$A:$A&amp;'[5]产值及收款计划（2026）'!$B:$B,'[5]产值及收款计划（2026）'!S:S)</f>
        <v>#REF!</v>
      </c>
      <c r="T406" s="235" cm="1">
        <f t="array" ref="T406">_xlfn.XLOOKUP($A406&amp;$B406,'[5]产值及收款计划（2026）'!$A:$A&amp;'[5]产值及收款计划（2026）'!$B:$B,'[5]产值及收款计划（2026）'!T:T)</f>
        <v>128.7</v>
      </c>
      <c r="U406" s="235" cm="1">
        <f t="array" ref="U406">_xlfn.XLOOKUP($A406&amp;$B406,'[5]产值及收款计划（2026）'!$A:$A&amp;'[5]产值及收款计划（2026）'!$B:$B,'[5]产值及收款计划（2026）'!U:U)</f>
        <v>0</v>
      </c>
      <c r="V406" s="235" cm="1">
        <f t="array" ref="V406">_xlfn.XLOOKUP($A406&amp;$B406,'[5]产值及收款计划（2026）'!$A:$A&amp;'[5]产值及收款计划（2026）'!$B:$B,'[5]产值及收款计划（2026）'!V:V)</f>
        <v>14.3</v>
      </c>
      <c r="W406" s="235" t="e" cm="1">
        <f t="array" ref="W406">_xlfn.XLOOKUP($A406&amp;$B406,'[5]产值及收款计划（2026）'!$A:$A&amp;'[5]产值及收款计划（2026）'!$B:$B,'[5]产值及收款计划（2026）'!W:W)</f>
        <v>#REF!</v>
      </c>
      <c r="X406" s="235" t="e" cm="1">
        <f t="array" ref="X406">_xlfn.XLOOKUP($A406&amp;$B406,'[5]产值及收款计划（2026）'!$A:$A&amp;'[5]产值及收款计划（2026）'!$B:$B,'[5]产值及收款计划（2026）'!X:X)</f>
        <v>#REF!</v>
      </c>
      <c r="Y406" s="235" t="e" cm="1">
        <f t="array" ref="Y406">_xlfn.XLOOKUP($A406&amp;$B406,'[5]产值及收款计划（2026）'!$A:$A&amp;'[5]产值及收款计划（2026）'!$B:$B,'[5]产值及收款计划（2026）'!Y:Y)</f>
        <v>#REF!</v>
      </c>
      <c r="Z406" s="235" t="e" cm="1">
        <f t="array" ref="Z406">_xlfn.XLOOKUP($A406&amp;$B406,'[5]产值及收款计划（2026）'!$A:$A&amp;'[5]产值及收款计划（2026）'!$B:$B,'[5]产值及收款计划（2026）'!Z:Z)</f>
        <v>#REF!</v>
      </c>
      <c r="AA406" s="235" t="e" cm="1">
        <f t="array" ref="AA406">_xlfn.XLOOKUP($A406&amp;$B406,'[5]产值及收款计划（2026）'!$A:$A&amp;'[5]产值及收款计划（2026）'!$B:$B,'[5]产值及收款计划（2026）'!AA:AA)</f>
        <v>#REF!</v>
      </c>
      <c r="AB406" s="235" t="e" cm="1">
        <f t="array" ref="AB406">_xlfn.XLOOKUP($A406&amp;$B406,'[5]产值及收款计划（2026）'!$A:$A&amp;'[5]产值及收款计划（2026）'!$B:$B,'[5]产值及收款计划（2026）'!AB:AB)</f>
        <v>#REF!</v>
      </c>
      <c r="AC406" s="235" t="e" cm="1">
        <f t="array" ref="AC406">_xlfn.XLOOKUP($A406&amp;$B406,'[5]产值及收款计划（2026）'!$A:$A&amp;'[5]产值及收款计划（2026）'!$B:$B,'[5]产值及收款计划（2026）'!AC:AC)</f>
        <v>#REF!</v>
      </c>
      <c r="AD406" s="235" t="e" cm="1">
        <f t="array" ref="AD406">_xlfn.XLOOKUP($A406&amp;$B406,'[5]产值及收款计划（2026）'!$A:$A&amp;'[5]产值及收款计划（2026）'!$B:$B,'[5]产值及收款计划（2026）'!AD:AD)</f>
        <v>#REF!</v>
      </c>
      <c r="AE406" s="235" t="e" cm="1">
        <f t="array" ref="AE406">_xlfn.XLOOKUP($A406&amp;$B406,'[5]产值及收款计划（2026）'!$A:$A&amp;'[5]产值及收款计划（2026）'!$B:$B,'[5]产值及收款计划（2026）'!AE:AE)</f>
        <v>#REF!</v>
      </c>
      <c r="AF406" s="235" t="e" cm="1">
        <f t="array" ref="AF406">_xlfn.XLOOKUP($A406&amp;$B406,'[5]产值及收款计划（2026）'!$A:$A&amp;'[5]产值及收款计划（2026）'!$B:$B,'[5]产值及收款计划（2026）'!AF:AF)</f>
        <v>#REF!</v>
      </c>
      <c r="AG406" s="235" t="e" cm="1">
        <f t="array" ref="AG406">_xlfn.XLOOKUP($A406&amp;$B406,'[5]产值及收款计划（2026）'!$A:$A&amp;'[5]产值及收款计划（2026）'!$B:$B,'[5]产值及收款计划（2026）'!AG:AG)</f>
        <v>#REF!</v>
      </c>
      <c r="AH406" s="235" t="e" cm="1">
        <f t="array" ref="AH406">_xlfn.XLOOKUP($A406&amp;$B406,'[5]产值及收款计划（2026）'!$A:$A&amp;'[5]产值及收款计划（2026）'!$B:$B,'[5]产值及收款计划（2026）'!AH:AH)</f>
        <v>#REF!</v>
      </c>
      <c r="AI406" s="235" t="e" cm="1">
        <f t="array" ref="AI406">_xlfn.XLOOKUP($A406&amp;$B406,'[5]产值及收款计划（2026）'!$A:$A&amp;'[5]产值及收款计划（2026）'!$B:$B,'[5]产值及收款计划（2026）'!AI:AI)</f>
        <v>#REF!</v>
      </c>
      <c r="AJ406" s="235" t="e" cm="1">
        <f t="array" ref="AJ406">_xlfn.XLOOKUP($A406&amp;$B406,'[5]产值及收款计划（2026）'!$A:$A&amp;'[5]产值及收款计划（2026）'!$B:$B,'[5]产值及收款计划（2026）'!AJ:AJ)</f>
        <v>#REF!</v>
      </c>
      <c r="AK406" s="235" t="e" cm="1">
        <f t="array" ref="AK406">_xlfn.XLOOKUP($A406&amp;$B406,'[5]产值及收款计划（2026）'!$A:$A&amp;'[5]产值及收款计划（2026）'!$B:$B,'[5]产值及收款计划（2026）'!AK:AK)</f>
        <v>#REF!</v>
      </c>
      <c r="AL406" s="235" t="e" cm="1">
        <f t="array" ref="AL406">_xlfn.XLOOKUP($A406&amp;$B406,'[5]产值及收款计划（2026）'!$A:$A&amp;'[5]产值及收款计划（2026）'!$B:$B,'[5]产值及收款计划（2026）'!AL:AL)</f>
        <v>#REF!</v>
      </c>
      <c r="AM406" s="242" t="e" cm="1">
        <f t="array" ref="AM406">_xlfn.LET(_xlpm.勾选月份状态数组,TRANSPOSE('PPT(12-15页）-TOP10'!$A$3:$A$14),_xlpm.选择数据区,IF('PPT(12-15页）-TOP10'!$E$3="收款",$BA406:$BL406,$AA406:$AL406),SUM(_xlfn._xlws.FILTER(_xlpm.选择数据区,_xlpm.勾选月份状态数组,"")))</f>
        <v>#REF!</v>
      </c>
      <c r="AN406" s="235" t="e">
        <f>_xlfn.XLOOKUP($C406,应收未收表!$T:$T,应收未收表!AA:AA)</f>
        <v>#N/A</v>
      </c>
      <c r="AO406" s="235" t="e">
        <f>_xlfn.XLOOKUP($C406,应收未收表!$T:$T,应收未收表!AB:AB)</f>
        <v>#N/A</v>
      </c>
      <c r="AP406" s="235" t="e">
        <f>_xlfn.XLOOKUP($C406,应收未收表!$T:$T,应收未收表!AC:AC)</f>
        <v>#N/A</v>
      </c>
      <c r="AQ406" s="235" t="e">
        <f>_xlfn.XLOOKUP($C406,应收未收表!$T:$T,应收未收表!AE:AE)</f>
        <v>#N/A</v>
      </c>
      <c r="AR406" s="235" t="e">
        <f>_xlfn.XLOOKUP($C406,应收未收表!$T:$T,应收未收表!AF:AF)</f>
        <v>#N/A</v>
      </c>
      <c r="AS406" s="235" t="e" cm="1">
        <f t="array" ref="AS406">_xlfn.XLOOKUP($A406&amp;$B406,'[5]产值及收款计划（2026）'!$A:$A&amp;'[5]产值及收款计划（2026）'!$B:$B,'[5]产值及收款计划（2026）'!AS:AS)</f>
        <v>#REF!</v>
      </c>
      <c r="AT406" s="235" t="e" cm="1">
        <f t="array" ref="AT406">_xlfn.XLOOKUP($A406&amp;$B406,'[5]产值及收款计划（2026）'!$A:$A&amp;'[5]产值及收款计划（2026）'!$B:$B,'[5]产值及收款计划（2026）'!AT:AT)</f>
        <v>#REF!</v>
      </c>
      <c r="AU406" s="235" t="e" cm="1">
        <f t="array" ref="AU406">_xlfn.XLOOKUP($A406&amp;$B406,'[5]产值及收款计划（2026）'!$A:$A&amp;'[5]产值及收款计划（2026）'!$B:$B,'[5]产值及收款计划（2026）'!AU:AU)</f>
        <v>#REF!</v>
      </c>
      <c r="AV406" s="235" t="e" cm="1">
        <f t="array" ref="AV406">_xlfn.XLOOKUP($A406&amp;$B406,'[5]产值及收款计划（2026）'!$A:$A&amp;'[5]产值及收款计划（2026）'!$B:$B,'[5]产值及收款计划（2026）'!AV:AV)</f>
        <v>#REF!</v>
      </c>
      <c r="AW406" s="235" cm="1">
        <f t="array" ref="AW406">_xlfn.XLOOKUP($A406&amp;$B406,'[5]产值及收款计划（2026）'!$A:$A&amp;'[5]产值及收款计划（2026）'!$B:$B,'[5]产值及收款计划（2026）'!AW:AW)</f>
        <v>128.7</v>
      </c>
      <c r="AX406" s="235" cm="1">
        <f t="array" ref="AX406">_xlfn.XLOOKUP($A406&amp;$B406,'[5]产值及收款计划（2026）'!$A:$A&amp;'[5]产值及收款计划（2026）'!$B:$B,'[5]产值及收款计划（2026）'!AX:AX)</f>
        <v>0</v>
      </c>
      <c r="AY406" s="235" cm="1">
        <f t="array" ref="AY406">_xlfn.XLOOKUP($A406&amp;$B406,'[5]产值及收款计划（2026）'!$A:$A&amp;'[5]产值及收款计划（2026）'!$B:$B,'[5]产值及收款计划（2026）'!AY:AY)</f>
        <v>14.3</v>
      </c>
      <c r="AZ406" s="235" cm="1">
        <f t="array" ref="AZ406">_xlfn.XLOOKUP($A406&amp;$B406,'[5]产值及收款计划（2026）'!$A:$A&amp;'[5]产值及收款计划（2026）'!$B:$B,'[5]产值及收款计划（2026）'!AZ:AZ)</f>
        <v>0</v>
      </c>
      <c r="BA406" s="235" t="e" cm="1">
        <f t="array" ref="BA406">_xlfn.XLOOKUP($A406&amp;$B406,'[5]产值及收款计划（2026）'!$A:$A&amp;'[5]产值及收款计划（2026）'!$B:$B,'[5]产值及收款计划（2026）'!BA:BA)</f>
        <v>#REF!</v>
      </c>
      <c r="BB406" s="235" t="e" cm="1">
        <f t="array" ref="BB406">_xlfn.XLOOKUP($A406&amp;$B406,'[5]产值及收款计划（2026）'!$A:$A&amp;'[5]产值及收款计划（2026）'!$B:$B,'[5]产值及收款计划（2026）'!BB:BB)</f>
        <v>#REF!</v>
      </c>
      <c r="BC406" s="235" t="e" cm="1">
        <f t="array" ref="BC406">_xlfn.XLOOKUP($A406&amp;$B406,'[5]产值及收款计划（2026）'!$A:$A&amp;'[5]产值及收款计划（2026）'!$B:$B,'[5]产值及收款计划（2026）'!BC:BC)</f>
        <v>#REF!</v>
      </c>
      <c r="BD406" s="235" t="e" cm="1">
        <f t="array" ref="BD406">_xlfn.XLOOKUP($A406&amp;$B406,'[5]产值及收款计划（2026）'!$A:$A&amp;'[5]产值及收款计划（2026）'!$B:$B,'[5]产值及收款计划（2026）'!BD:BD)</f>
        <v>#REF!</v>
      </c>
      <c r="BE406" s="235" t="e" cm="1">
        <f t="array" ref="BE406">_xlfn.XLOOKUP($A406&amp;$B406,'[5]产值及收款计划（2026）'!$A:$A&amp;'[5]产值及收款计划（2026）'!$B:$B,'[5]产值及收款计划（2026）'!BE:BE)</f>
        <v>#REF!</v>
      </c>
      <c r="BF406" s="235" t="e" cm="1">
        <f t="array" ref="BF406">_xlfn.XLOOKUP($A406&amp;$B406,'[5]产值及收款计划（2026）'!$A:$A&amp;'[5]产值及收款计划（2026）'!$B:$B,'[5]产值及收款计划（2026）'!BF:BF)</f>
        <v>#REF!</v>
      </c>
      <c r="BG406" s="235" t="e" cm="1">
        <f t="array" ref="BG406">_xlfn.XLOOKUP($A406&amp;$B406,'[5]产值及收款计划（2026）'!$A:$A&amp;'[5]产值及收款计划（2026）'!$B:$B,'[5]产值及收款计划（2026）'!BG:BG)</f>
        <v>#REF!</v>
      </c>
      <c r="BH406" s="235" t="e" cm="1">
        <f t="array" ref="BH406">_xlfn.XLOOKUP($A406&amp;$B406,'[5]产值及收款计划（2026）'!$A:$A&amp;'[5]产值及收款计划（2026）'!$B:$B,'[5]产值及收款计划（2026）'!BH:BH)</f>
        <v>#REF!</v>
      </c>
      <c r="BI406" s="235" t="e" cm="1">
        <f t="array" ref="BI406">_xlfn.XLOOKUP($A406&amp;$B406,'[5]产值及收款计划（2026）'!$A:$A&amp;'[5]产值及收款计划（2026）'!$B:$B,'[5]产值及收款计划（2026）'!BI:BI)</f>
        <v>#REF!</v>
      </c>
      <c r="BJ406" s="235" t="e" cm="1">
        <f t="array" ref="BJ406">_xlfn.XLOOKUP($A406&amp;$B406,'[5]产值及收款计划（2026）'!$A:$A&amp;'[5]产值及收款计划（2026）'!$B:$B,'[5]产值及收款计划（2026）'!BJ:BJ)</f>
        <v>#REF!</v>
      </c>
      <c r="BK406" s="235" t="e" cm="1">
        <f t="array" ref="BK406">_xlfn.XLOOKUP($A406&amp;$B406,'[5]产值及收款计划（2026）'!$A:$A&amp;'[5]产值及收款计划（2026）'!$B:$B,'[5]产值及收款计划（2026）'!BK:BK)</f>
        <v>#REF!</v>
      </c>
      <c r="BL406" s="235" t="e" cm="1">
        <f t="array" ref="BL406">_xlfn.XLOOKUP($A406&amp;$B406,'[5]产值及收款计划（2026）'!$A:$A&amp;'[5]产值及收款计划（2026）'!$B:$B,'[5]产值及收款计划（2026）'!BL:BL)</f>
        <v>#REF!</v>
      </c>
      <c r="BM406" s="235"/>
      <c r="BN406" s="235"/>
      <c r="BO406" s="235"/>
      <c r="BP406" s="235"/>
      <c r="BQ406" s="235" t="e">
        <f>_xlfn.XLOOKUP($C406,应收未收表!$AJ:$AJ,应收未收表!AK:AK)</f>
        <v>#N/A</v>
      </c>
      <c r="BR406" s="235" t="e">
        <f>_xlfn.XLOOKUP($C406,应收未收表!$AJ:$AJ,应收未收表!AL:AL)</f>
        <v>#N/A</v>
      </c>
      <c r="BS406" s="235" t="e">
        <f>_xlfn.XLOOKUP($C406,应收未收表!$AJ:$AJ,应收未收表!AM:AM)</f>
        <v>#N/A</v>
      </c>
      <c r="BT406" s="235" t="e">
        <f>_xlfn.XLOOKUP($C406,应收未收表!$AJ:$AJ,应收未收表!AN:AN)</f>
        <v>#N/A</v>
      </c>
      <c r="BU406" s="234" t="str" cm="1">
        <f t="array" ref="BU406">_xlfn.XLOOKUP($A406&amp;$B406,'[5]产值及收款计划（2026）'!$A:$A&amp;'[5]产值及收款计划（2026）'!$B:$B,'[5]产值及收款计划（2026）'!BQ:BQ)</f>
        <v>深圳城安软通科技集团有限公司</v>
      </c>
      <c r="BV406" s="235" t="e" cm="1">
        <f t="array" ref="BV406">_xlfn.XLOOKUP($A406&amp;$B406,'[5]产值及收款计划（2026）'!$A:$A&amp;'[5]产值及收款计划（2026）'!$B:$B,'[5]产值及收款计划（2026）'!BR:BR)</f>
        <v>#REF!</v>
      </c>
      <c r="CE406" s="235" cm="1">
        <f t="array" ref="CE406">_xlfn.XLOOKUP($A406&amp;$B406,'[5]产值及收款计划（2026）'!$A:$A&amp;'[5]产值及收款计划（2026）'!$B:$B,'[5]产值及收款计划（2026）'!CA:CA)</f>
        <v>0</v>
      </c>
      <c r="CF406" s="235" cm="1">
        <f t="array" ref="CF406">_xlfn.XLOOKUP($A406&amp;$B406,'[5]产值及收款计划（2026）'!$A:$A&amp;'[5]产值及收款计划（2026）'!$B:$B,'[5]产值及收款计划（2026）'!CB:CB)</f>
        <v>0</v>
      </c>
      <c r="CG406" s="235" cm="1">
        <f t="array" ref="CG406">_xlfn.XLOOKUP($A406&amp;$B406,'[5]产值及收款计划（2026）'!$A:$A&amp;'[5]产值及收款计划（2026）'!$B:$B,'[5]产值及收款计划（2026）'!CC:CC)</f>
        <v>0</v>
      </c>
      <c r="CH406" s="235" cm="1">
        <f t="array" ref="CH406">_xlfn.XLOOKUP($A406&amp;$B406,'[5]产值及收款计划（2026）'!$A:$A&amp;'[5]产值及收款计划（2026）'!$B:$B,'[5]产值及收款计划（2026）'!CD:CD)</f>
        <v>0</v>
      </c>
      <c r="CI406" s="235" cm="1">
        <f t="array" ref="CI406">_xlfn.XLOOKUP($A406&amp;$B406,'[5]产值及收款计划（2026）'!$A:$A&amp;'[5]产值及收款计划（2026）'!$B:$B,'[5]产值及收款计划（2026）'!CE:CE)</f>
        <v>0</v>
      </c>
      <c r="CJ406" s="235" cm="1">
        <f t="array" ref="CJ406">_xlfn.XLOOKUP($A406&amp;$B406,'[5]产值及收款计划（2026）'!$A:$A&amp;'[5]产值及收款计划（2026）'!$B:$B,'[5]产值及收款计划（2026）'!CF:CF)</f>
        <v>0</v>
      </c>
      <c r="CK406" s="235" cm="1">
        <f t="array" ref="CK406">_xlfn.XLOOKUP($A406&amp;$B406,'[5]产值及收款计划（2026）'!$A:$A&amp;'[5]产值及收款计划（2026）'!$B:$B,'[5]产值及收款计划（2026）'!CG:CG)</f>
        <v>0</v>
      </c>
      <c r="CL406" s="235" cm="1">
        <f t="array" ref="CL406">_xlfn.XLOOKUP($A406&amp;$B406,'[5]产值及收款计划（2026）'!$A:$A&amp;'[5]产值及收款计划（2026）'!$B:$B,'[5]产值及收款计划（2026）'!CH:CH)</f>
        <v>0</v>
      </c>
      <c r="CM406" s="235" cm="1">
        <f t="array" ref="CM406">_xlfn.XLOOKUP($A406&amp;$B406,'[5]产值及收款计划（2026）'!$A:$A&amp;'[5]产值及收款计划（2026）'!$B:$B,'[5]产值及收款计划（2026）'!CI:CI)</f>
        <v>0</v>
      </c>
      <c r="CN406" s="235" cm="1">
        <f t="array" ref="CN406">_xlfn.XLOOKUP($A406&amp;$B406,'[5]产值及收款计划（2026）'!$A:$A&amp;'[5]产值及收款计划（2026）'!$B:$B,'[5]产值及收款计划（2026）'!CJ:CJ)</f>
        <v>0</v>
      </c>
      <c r="CO406" s="235" cm="1">
        <f t="array" ref="CO406">_xlfn.XLOOKUP($A406&amp;$B406,'[5]产值及收款计划（2026）'!$A:$A&amp;'[5]产值及收款计划（2026）'!$B:$B,'[5]产值及收款计划（2026）'!CK:CK)</f>
        <v>0</v>
      </c>
      <c r="CP406" s="235" cm="1">
        <f t="array" ref="CP406">_xlfn.XLOOKUP($A406&amp;$B406,'[5]产值及收款计划（2026）'!$A:$A&amp;'[5]产值及收款计划（2026）'!$B:$B,'[5]产值及收款计划（2026）'!CL:CL)</f>
        <v>0</v>
      </c>
      <c r="DE406" s="235" cm="1">
        <f t="array" ref="DE406">_xlfn.XLOOKUP($A406&amp;$B406,'[5]产值及收款计划（2026）'!$A:$A&amp;'[5]产值及收款计划（2026）'!$B:$B,'[5]产值及收款计划（2026）'!DA:DA)</f>
        <v>0</v>
      </c>
      <c r="DF406" s="235" cm="1">
        <f t="array" ref="DF406">_xlfn.XLOOKUP($A406&amp;$B406,'[5]产值及收款计划（2026）'!$A:$A&amp;'[5]产值及收款计划（2026）'!$B:$B,'[5]产值及收款计划（2026）'!DB:DB)</f>
        <v>0</v>
      </c>
      <c r="DG406" s="235" cm="1">
        <f t="array" ref="DG406">_xlfn.XLOOKUP($A406&amp;$B406,'[5]产值及收款计划（2026）'!$A:$A&amp;'[5]产值及收款计划（2026）'!$B:$B,'[5]产值及收款计划（2026）'!DC:DC)</f>
        <v>0</v>
      </c>
      <c r="DH406" s="235" cm="1">
        <f t="array" ref="DH406">_xlfn.XLOOKUP($A406&amp;$B406,'[5]产值及收款计划（2026）'!$A:$A&amp;'[5]产值及收款计划（2026）'!$B:$B,'[5]产值及收款计划（2026）'!DD:DD)</f>
        <v>0</v>
      </c>
      <c r="DI406" s="235" cm="1">
        <f t="array" ref="DI406">_xlfn.XLOOKUP($A406&amp;$B406,'[5]产值及收款计划（2026）'!$A:$A&amp;'[5]产值及收款计划（2026）'!$B:$B,'[5]产值及收款计划（2026）'!DE:DE)</f>
        <v>0</v>
      </c>
      <c r="DJ406" s="235" cm="1">
        <f t="array" ref="DJ406">_xlfn.XLOOKUP($A406&amp;$B406,'[5]产值及收款计划（2026）'!$A:$A&amp;'[5]产值及收款计划（2026）'!$B:$B,'[5]产值及收款计划（2026）'!DF:DF)</f>
        <v>0</v>
      </c>
      <c r="DK406" s="235" cm="1">
        <f t="array" ref="DK406">_xlfn.XLOOKUP($A406&amp;$B406,'[5]产值及收款计划（2026）'!$A:$A&amp;'[5]产值及收款计划（2026）'!$B:$B,'[5]产值及收款计划（2026）'!DG:DG)</f>
        <v>0</v>
      </c>
      <c r="DL406" s="235" cm="1">
        <f t="array" ref="DL406">_xlfn.XLOOKUP($A406&amp;$B406,'[5]产值及收款计划（2026）'!$A:$A&amp;'[5]产值及收款计划（2026）'!$B:$B,'[5]产值及收款计划（2026）'!DH:DH)</f>
        <v>0</v>
      </c>
      <c r="DM406" s="235" cm="1">
        <f t="array" ref="DM406">_xlfn.XLOOKUP($A406&amp;$B406,'[5]产值及收款计划（2026）'!$A:$A&amp;'[5]产值及收款计划（2026）'!$B:$B,'[5]产值及收款计划（2026）'!DI:DI)</f>
        <v>0</v>
      </c>
      <c r="DN406" s="235" cm="1">
        <f t="array" ref="DN406">_xlfn.XLOOKUP($A406&amp;$B406,'[5]产值及收款计划（2026）'!$A:$A&amp;'[5]产值及收款计划（2026）'!$B:$B,'[5]产值及收款计划（2026）'!DJ:DJ)</f>
        <v>0</v>
      </c>
      <c r="DO406" s="235" cm="1">
        <f t="array" ref="DO406">_xlfn.XLOOKUP($A406&amp;$B406,'[5]产值及收款计划（2026）'!$A:$A&amp;'[5]产值及收款计划（2026）'!$B:$B,'[5]产值及收款计划（2026）'!DK:DK)</f>
        <v>0</v>
      </c>
      <c r="DP406" s="235" cm="1">
        <f t="array" ref="DP406">_xlfn.XLOOKUP($A406&amp;$B406,'[5]产值及收款计划（2026）'!$A:$A&amp;'[5]产值及收款计划（2026）'!$B:$B,'[5]产值及收款计划（2026）'!DL:DL)</f>
        <v>0</v>
      </c>
      <c r="DQ406" s="243"/>
      <c r="DR406" s="229"/>
    </row>
    <row r="407" ht="20.25" spans="1:122">
      <c r="A407" s="233">
        <f t="shared" si="25"/>
        <v>42</v>
      </c>
      <c r="B407" s="233" t="s">
        <v>29</v>
      </c>
      <c r="C407" s="234" t="str" cm="1">
        <f t="array" ref="C407">_xlfn.XLOOKUP($A407&amp;$B407,'[5]产值及收款计划（2026）'!$A:$A&amp;'[5]产值及收款计划（2026）'!$B:$B,'[5]产值及收款计划（2026）'!C:C)</f>
        <v>ZHT2021092800112</v>
      </c>
      <c r="D407" s="234" t="str" cm="1">
        <f t="array" ref="D407">_xlfn.XLOOKUP($A407&amp;$B407,'[5]产值及收款计划（2026）'!$A:$A&amp;'[5]产值及收款计划（2026）'!$B:$B,'[5]产值及收款计划（2026）'!D:D)</f>
        <v>深圳市前海-南山排水深隧系统工程BIM咨询服务委托合同</v>
      </c>
      <c r="E407" s="235" cm="1">
        <f t="array" ref="E407">_xlfn.XLOOKUP($A407&amp;$B407,'[5]产值及收款计划（2026）'!$A:$A&amp;'[5]产值及收款计划（2026）'!$B:$B,'[5]产值及收款计划（2026）'!E:E)</f>
        <v>92.22</v>
      </c>
      <c r="F407" s="235" cm="1">
        <f t="array" ref="F407">_xlfn.XLOOKUP($A407&amp;$B407,'[5]产值及收款计划（2026）'!$A:$A&amp;'[5]产值及收款计划（2026）'!$B:$B,'[5]产值及收款计划（2026）'!F:F)</f>
        <v>92.22</v>
      </c>
      <c r="G407" s="235" cm="1">
        <f t="array" ref="G407">_xlfn.XLOOKUP($A407&amp;$B407,'[5]产值及收款计划（2026）'!$A:$A&amp;'[5]产值及收款计划（2026）'!$B:$B,'[5]产值及收款计划（2026）'!G:G)</f>
        <v>92.22</v>
      </c>
      <c r="H407" s="235" cm="1">
        <f t="array" ref="H407">_xlfn.XLOOKUP($A407&amp;$B407,'[5]产值及收款计划（2026）'!$A:$A&amp;'[5]产值及收款计划（2026）'!$B:$B,'[5]产值及收款计划（2026）'!H:H)</f>
        <v>50.22</v>
      </c>
      <c r="I407" s="236" cm="1">
        <f t="array" ref="I407">_xlfn.XLOOKUP($A407&amp;$B407,'[5]产值及收款计划（2026）'!$A:$A&amp;'[5]产值及收款计划（2026）'!$B:$B,'[5]产值及收款计划（2026）'!I:I)</f>
        <v>0.544567338972023</v>
      </c>
      <c r="J407" s="235" cm="1">
        <f t="array" ref="J407">_xlfn.XLOOKUP($A407&amp;$B407,'[5]产值及收款计划（2026）'!$A:$A&amp;'[5]产值及收款计划（2026）'!$B:$B,'[5]产值及收款计划（2026）'!J:J)</f>
        <v>0.06</v>
      </c>
      <c r="K407" s="235" t="e" cm="1">
        <f t="array" ref="K407">_xlfn.XLOOKUP($A407&amp;$B407,'[5]产值及收款计划（2026）'!$A:$A&amp;'[5]产值及收款计划（2026）'!$B:$B,'[5]产值及收款计划（2026）'!K:K)</f>
        <v>#REF!</v>
      </c>
      <c r="L407" s="235" t="e" cm="1">
        <f t="array" ref="L407">_xlfn.XLOOKUP($A407&amp;$B407,'[5]产值及收款计划（2026）'!$A:$A&amp;'[5]产值及收款计划（2026）'!$B:$B,'[5]产值及收款计划（2026）'!L:L)</f>
        <v>#REF!</v>
      </c>
      <c r="M407" s="235" t="str" cm="1">
        <f t="array" ref="M407">_xlfn.XLOOKUP($A407&amp;$B407,'[5]产值及收款计划（2026）'!$A:$A&amp;'[5]产值及收款计划（2026）'!$B:$B,'[5]产值及收款计划（2026）'!M:M)</f>
        <v>主导</v>
      </c>
      <c r="N407" s="235" t="str" cm="1">
        <f t="array" ref="N407">_xlfn.XLOOKUP($A407&amp;$B407,'[5]产值及收款计划（2026）'!$A:$A&amp;'[5]产值及收款计划（2026）'!$B:$B,'[5]产值及收款计划（2026）'!N:N)</f>
        <v>明艳丽团队</v>
      </c>
      <c r="O407" s="235" t="str" cm="1">
        <f t="array" ref="O407">_xlfn.XLOOKUP($A407&amp;$B407,'[5]产值及收款计划（2026）'!$A:$A&amp;'[5]产值及收款计划（2026）'!$B:$B,'[5]产值及收款计划（2026）'!O:O)</f>
        <v>明艳丽</v>
      </c>
      <c r="P407" s="234" t="str" cm="1">
        <f t="array" ref="P407">_xlfn.XLOOKUP($A407&amp;$B407,'[5]产值及收款计划（2026）'!$A:$A&amp;'[5]产值及收款计划（2026）'!$B:$B,'[5]产值及收款计划（2026）'!P:P)</f>
        <v>在建</v>
      </c>
      <c r="Q407" s="235" t="e" cm="1">
        <f t="array" ref="Q407">_xlfn.XLOOKUP($A407&amp;$B407,'[5]产值及收款计划（2026）'!$A:$A&amp;'[5]产值及收款计划（2026）'!$B:$B,'[5]产值及收款计划（2026）'!Q:Q)</f>
        <v>#REF!</v>
      </c>
      <c r="R407" s="235" t="e" cm="1">
        <f t="array" ref="R407">_xlfn.XLOOKUP($A407&amp;$B407,'[5]产值及收款计划（2026）'!$A:$A&amp;'[5]产值及收款计划（2026）'!$B:$B,'[5]产值及收款计划（2026）'!R:R)</f>
        <v>#REF!</v>
      </c>
      <c r="S407" s="235" t="e" cm="1">
        <f t="array" ref="S407">_xlfn.XLOOKUP($A407&amp;$B407,'[5]产值及收款计划（2026）'!$A:$A&amp;'[5]产值及收款计划（2026）'!$B:$B,'[5]产值及收款计划（2026）'!S:S)</f>
        <v>#REF!</v>
      </c>
      <c r="T407" s="235" cm="1">
        <f t="array" ref="T407">_xlfn.XLOOKUP($A407&amp;$B407,'[5]产值及收款计划（2026）'!$A:$A&amp;'[5]产值及收款计划（2026）'!$B:$B,'[5]产值及收款计划（2026）'!T:T)</f>
        <v>79.7703</v>
      </c>
      <c r="U407" s="235" cm="1">
        <f t="array" ref="U407">_xlfn.XLOOKUP($A407&amp;$B407,'[5]产值及收款计划（2026）'!$A:$A&amp;'[5]产值及收款计划（2026）'!$B:$B,'[5]产值及收款计划（2026）'!U:U)</f>
        <v>0</v>
      </c>
      <c r="V407" s="235" cm="1">
        <f t="array" ref="V407">_xlfn.XLOOKUP($A407&amp;$B407,'[5]产值及收款计划（2026）'!$A:$A&amp;'[5]产值及收款计划（2026）'!$B:$B,'[5]产值及收款计划（2026）'!V:V)</f>
        <v>12.4497</v>
      </c>
      <c r="W407" s="235" t="e" cm="1">
        <f t="array" ref="W407">_xlfn.XLOOKUP($A407&amp;$B407,'[5]产值及收款计划（2026）'!$A:$A&amp;'[5]产值及收款计划（2026）'!$B:$B,'[5]产值及收款计划（2026）'!W:W)</f>
        <v>#REF!</v>
      </c>
      <c r="X407" s="235" t="e" cm="1">
        <f t="array" ref="X407">_xlfn.XLOOKUP($A407&amp;$B407,'[5]产值及收款计划（2026）'!$A:$A&amp;'[5]产值及收款计划（2026）'!$B:$B,'[5]产值及收款计划（2026）'!X:X)</f>
        <v>#REF!</v>
      </c>
      <c r="Y407" s="235" t="e" cm="1">
        <f t="array" ref="Y407">_xlfn.XLOOKUP($A407&amp;$B407,'[5]产值及收款计划（2026）'!$A:$A&amp;'[5]产值及收款计划（2026）'!$B:$B,'[5]产值及收款计划（2026）'!Y:Y)</f>
        <v>#REF!</v>
      </c>
      <c r="Z407" s="235" t="e" cm="1">
        <f t="array" ref="Z407">_xlfn.XLOOKUP($A407&amp;$B407,'[5]产值及收款计划（2026）'!$A:$A&amp;'[5]产值及收款计划（2026）'!$B:$B,'[5]产值及收款计划（2026）'!Z:Z)</f>
        <v>#REF!</v>
      </c>
      <c r="AA407" s="235" t="e" cm="1">
        <f t="array" ref="AA407">_xlfn.XLOOKUP($A407&amp;$B407,'[5]产值及收款计划（2026）'!$A:$A&amp;'[5]产值及收款计划（2026）'!$B:$B,'[5]产值及收款计划（2026）'!AA:AA)</f>
        <v>#REF!</v>
      </c>
      <c r="AB407" s="235" t="e" cm="1">
        <f t="array" ref="AB407">_xlfn.XLOOKUP($A407&amp;$B407,'[5]产值及收款计划（2026）'!$A:$A&amp;'[5]产值及收款计划（2026）'!$B:$B,'[5]产值及收款计划（2026）'!AB:AB)</f>
        <v>#REF!</v>
      </c>
      <c r="AC407" s="235" t="e" cm="1">
        <f t="array" ref="AC407">_xlfn.XLOOKUP($A407&amp;$B407,'[5]产值及收款计划（2026）'!$A:$A&amp;'[5]产值及收款计划（2026）'!$B:$B,'[5]产值及收款计划（2026）'!AC:AC)</f>
        <v>#REF!</v>
      </c>
      <c r="AD407" s="235" t="e" cm="1">
        <f t="array" ref="AD407">_xlfn.XLOOKUP($A407&amp;$B407,'[5]产值及收款计划（2026）'!$A:$A&amp;'[5]产值及收款计划（2026）'!$B:$B,'[5]产值及收款计划（2026）'!AD:AD)</f>
        <v>#REF!</v>
      </c>
      <c r="AE407" s="235" t="e" cm="1">
        <f t="array" ref="AE407">_xlfn.XLOOKUP($A407&amp;$B407,'[5]产值及收款计划（2026）'!$A:$A&amp;'[5]产值及收款计划（2026）'!$B:$B,'[5]产值及收款计划（2026）'!AE:AE)</f>
        <v>#REF!</v>
      </c>
      <c r="AF407" s="235" t="e" cm="1">
        <f t="array" ref="AF407">_xlfn.XLOOKUP($A407&amp;$B407,'[5]产值及收款计划（2026）'!$A:$A&amp;'[5]产值及收款计划（2026）'!$B:$B,'[5]产值及收款计划（2026）'!AF:AF)</f>
        <v>#REF!</v>
      </c>
      <c r="AG407" s="235" t="e" cm="1">
        <f t="array" ref="AG407">_xlfn.XLOOKUP($A407&amp;$B407,'[5]产值及收款计划（2026）'!$A:$A&amp;'[5]产值及收款计划（2026）'!$B:$B,'[5]产值及收款计划（2026）'!AG:AG)</f>
        <v>#REF!</v>
      </c>
      <c r="AH407" s="235" t="e" cm="1">
        <f t="array" ref="AH407">_xlfn.XLOOKUP($A407&amp;$B407,'[5]产值及收款计划（2026）'!$A:$A&amp;'[5]产值及收款计划（2026）'!$B:$B,'[5]产值及收款计划（2026）'!AH:AH)</f>
        <v>#REF!</v>
      </c>
      <c r="AI407" s="235" t="e" cm="1">
        <f t="array" ref="AI407">_xlfn.XLOOKUP($A407&amp;$B407,'[5]产值及收款计划（2026）'!$A:$A&amp;'[5]产值及收款计划（2026）'!$B:$B,'[5]产值及收款计划（2026）'!AI:AI)</f>
        <v>#REF!</v>
      </c>
      <c r="AJ407" s="235" t="e" cm="1">
        <f t="array" ref="AJ407">_xlfn.XLOOKUP($A407&amp;$B407,'[5]产值及收款计划（2026）'!$A:$A&amp;'[5]产值及收款计划（2026）'!$B:$B,'[5]产值及收款计划（2026）'!AJ:AJ)</f>
        <v>#REF!</v>
      </c>
      <c r="AK407" s="235" t="e" cm="1">
        <f t="array" ref="AK407">_xlfn.XLOOKUP($A407&amp;$B407,'[5]产值及收款计划（2026）'!$A:$A&amp;'[5]产值及收款计划（2026）'!$B:$B,'[5]产值及收款计划（2026）'!AK:AK)</f>
        <v>#REF!</v>
      </c>
      <c r="AL407" s="235" t="e" cm="1">
        <f t="array" ref="AL407">_xlfn.XLOOKUP($A407&amp;$B407,'[5]产值及收款计划（2026）'!$A:$A&amp;'[5]产值及收款计划（2026）'!$B:$B,'[5]产值及收款计划（2026）'!AL:AL)</f>
        <v>#REF!</v>
      </c>
      <c r="AM407" s="242" t="e" cm="1">
        <f t="array" ref="AM407">_xlfn.LET(_xlpm.勾选月份状态数组,TRANSPOSE('PPT(12-15页）-TOP10'!$A$3:$A$14),_xlpm.选择数据区,IF('PPT(12-15页）-TOP10'!$E$3="收款",$BA407:$BL407,$AA407:$AL407),SUM(_xlfn._xlws.FILTER(_xlpm.选择数据区,_xlpm.勾选月份状态数组,"")))</f>
        <v>#REF!</v>
      </c>
      <c r="AN407" s="235" t="e">
        <f>_xlfn.XLOOKUP($C407,应收未收表!$T:$T,应收未收表!AA:AA)</f>
        <v>#N/A</v>
      </c>
      <c r="AO407" s="235" t="e">
        <f>_xlfn.XLOOKUP($C407,应收未收表!$T:$T,应收未收表!AB:AB)</f>
        <v>#N/A</v>
      </c>
      <c r="AP407" s="235" t="e">
        <f>_xlfn.XLOOKUP($C407,应收未收表!$T:$T,应收未收表!AC:AC)</f>
        <v>#N/A</v>
      </c>
      <c r="AQ407" s="235" t="e">
        <f>_xlfn.XLOOKUP($C407,应收未收表!$T:$T,应收未收表!AE:AE)</f>
        <v>#N/A</v>
      </c>
      <c r="AR407" s="235" t="e">
        <f>_xlfn.XLOOKUP($C407,应收未收表!$T:$T,应收未收表!AF:AF)</f>
        <v>#N/A</v>
      </c>
      <c r="AS407" s="235" t="e" cm="1">
        <f t="array" ref="AS407">_xlfn.XLOOKUP($A407&amp;$B407,'[5]产值及收款计划（2026）'!$A:$A&amp;'[5]产值及收款计划（2026）'!$B:$B,'[5]产值及收款计划（2026）'!AS:AS)</f>
        <v>#REF!</v>
      </c>
      <c r="AT407" s="235" t="e" cm="1">
        <f t="array" ref="AT407">_xlfn.XLOOKUP($A407&amp;$B407,'[5]产值及收款计划（2026）'!$A:$A&amp;'[5]产值及收款计划（2026）'!$B:$B,'[5]产值及收款计划（2026）'!AT:AT)</f>
        <v>#REF!</v>
      </c>
      <c r="AU407" s="235" t="e" cm="1">
        <f t="array" ref="AU407">_xlfn.XLOOKUP($A407&amp;$B407,'[5]产值及收款计划（2026）'!$A:$A&amp;'[5]产值及收款计划（2026）'!$B:$B,'[5]产值及收款计划（2026）'!AU:AU)</f>
        <v>#REF!</v>
      </c>
      <c r="AV407" s="235" t="e" cm="1">
        <f t="array" ref="AV407">_xlfn.XLOOKUP($A407&amp;$B407,'[5]产值及收款计划（2026）'!$A:$A&amp;'[5]产值及收款计划（2026）'!$B:$B,'[5]产值及收款计划（2026）'!AV:AV)</f>
        <v>#REF!</v>
      </c>
      <c r="AW407" s="235" cm="1">
        <f t="array" ref="AW407">_xlfn.XLOOKUP($A407&amp;$B407,'[5]产值及收款计划（2026）'!$A:$A&amp;'[5]产值及收款计划（2026）'!$B:$B,'[5]产值及收款计划（2026）'!AW:AW)</f>
        <v>79.7703</v>
      </c>
      <c r="AX407" s="235" cm="1">
        <f t="array" ref="AX407">_xlfn.XLOOKUP($A407&amp;$B407,'[5]产值及收款计划（2026）'!$A:$A&amp;'[5]产值及收款计划（2026）'!$B:$B,'[5]产值及收款计划（2026）'!AX:AX)</f>
        <v>0</v>
      </c>
      <c r="AY407" s="235" cm="1">
        <f t="array" ref="AY407">_xlfn.XLOOKUP($A407&amp;$B407,'[5]产值及收款计划（2026）'!$A:$A&amp;'[5]产值及收款计划（2026）'!$B:$B,'[5]产值及收款计划（2026）'!AY:AY)</f>
        <v>12.4497</v>
      </c>
      <c r="AZ407" s="235" cm="1">
        <f t="array" ref="AZ407">_xlfn.XLOOKUP($A407&amp;$B407,'[5]产值及收款计划（2026）'!$A:$A&amp;'[5]产值及收款计划（2026）'!$B:$B,'[5]产值及收款计划（2026）'!AZ:AZ)</f>
        <v>0</v>
      </c>
      <c r="BA407" s="235" t="e" cm="1">
        <f t="array" ref="BA407">_xlfn.XLOOKUP($A407&amp;$B407,'[5]产值及收款计划（2026）'!$A:$A&amp;'[5]产值及收款计划（2026）'!$B:$B,'[5]产值及收款计划（2026）'!BA:BA)</f>
        <v>#REF!</v>
      </c>
      <c r="BB407" s="235" t="e" cm="1">
        <f t="array" ref="BB407">_xlfn.XLOOKUP($A407&amp;$B407,'[5]产值及收款计划（2026）'!$A:$A&amp;'[5]产值及收款计划（2026）'!$B:$B,'[5]产值及收款计划（2026）'!BB:BB)</f>
        <v>#REF!</v>
      </c>
      <c r="BC407" s="235" t="e" cm="1">
        <f t="array" ref="BC407">_xlfn.XLOOKUP($A407&amp;$B407,'[5]产值及收款计划（2026）'!$A:$A&amp;'[5]产值及收款计划（2026）'!$B:$B,'[5]产值及收款计划（2026）'!BC:BC)</f>
        <v>#REF!</v>
      </c>
      <c r="BD407" s="235" t="e" cm="1">
        <f t="array" ref="BD407">_xlfn.XLOOKUP($A407&amp;$B407,'[5]产值及收款计划（2026）'!$A:$A&amp;'[5]产值及收款计划（2026）'!$B:$B,'[5]产值及收款计划（2026）'!BD:BD)</f>
        <v>#REF!</v>
      </c>
      <c r="BE407" s="235" t="e" cm="1">
        <f t="array" ref="BE407">_xlfn.XLOOKUP($A407&amp;$B407,'[5]产值及收款计划（2026）'!$A:$A&amp;'[5]产值及收款计划（2026）'!$B:$B,'[5]产值及收款计划（2026）'!BE:BE)</f>
        <v>#REF!</v>
      </c>
      <c r="BF407" s="235" t="e" cm="1">
        <f t="array" ref="BF407">_xlfn.XLOOKUP($A407&amp;$B407,'[5]产值及收款计划（2026）'!$A:$A&amp;'[5]产值及收款计划（2026）'!$B:$B,'[5]产值及收款计划（2026）'!BF:BF)</f>
        <v>#REF!</v>
      </c>
      <c r="BG407" s="235" t="e" cm="1">
        <f t="array" ref="BG407">_xlfn.XLOOKUP($A407&amp;$B407,'[5]产值及收款计划（2026）'!$A:$A&amp;'[5]产值及收款计划（2026）'!$B:$B,'[5]产值及收款计划（2026）'!BG:BG)</f>
        <v>#REF!</v>
      </c>
      <c r="BH407" s="235" t="e" cm="1">
        <f t="array" ref="BH407">_xlfn.XLOOKUP($A407&amp;$B407,'[5]产值及收款计划（2026）'!$A:$A&amp;'[5]产值及收款计划（2026）'!$B:$B,'[5]产值及收款计划（2026）'!BH:BH)</f>
        <v>#REF!</v>
      </c>
      <c r="BI407" s="235" t="e" cm="1">
        <f t="array" ref="BI407">_xlfn.XLOOKUP($A407&amp;$B407,'[5]产值及收款计划（2026）'!$A:$A&amp;'[5]产值及收款计划（2026）'!$B:$B,'[5]产值及收款计划（2026）'!BI:BI)</f>
        <v>#REF!</v>
      </c>
      <c r="BJ407" s="235" t="e" cm="1">
        <f t="array" ref="BJ407">_xlfn.XLOOKUP($A407&amp;$B407,'[5]产值及收款计划（2026）'!$A:$A&amp;'[5]产值及收款计划（2026）'!$B:$B,'[5]产值及收款计划（2026）'!BJ:BJ)</f>
        <v>#REF!</v>
      </c>
      <c r="BK407" s="235" t="e" cm="1">
        <f t="array" ref="BK407">_xlfn.XLOOKUP($A407&amp;$B407,'[5]产值及收款计划（2026）'!$A:$A&amp;'[5]产值及收款计划（2026）'!$B:$B,'[5]产值及收款计划（2026）'!BK:BK)</f>
        <v>#REF!</v>
      </c>
      <c r="BL407" s="235" t="e" cm="1">
        <f t="array" ref="BL407">_xlfn.XLOOKUP($A407&amp;$B407,'[5]产值及收款计划（2026）'!$A:$A&amp;'[5]产值及收款计划（2026）'!$B:$B,'[5]产值及收款计划（2026）'!BL:BL)</f>
        <v>#REF!</v>
      </c>
      <c r="BM407" s="235"/>
      <c r="BN407" s="235"/>
      <c r="BO407" s="235"/>
      <c r="BP407" s="235"/>
      <c r="BQ407" s="235" t="e">
        <f>_xlfn.XLOOKUP($C407,应收未收表!$AJ:$AJ,应收未收表!AK:AK)</f>
        <v>#N/A</v>
      </c>
      <c r="BR407" s="235" t="e">
        <f>_xlfn.XLOOKUP($C407,应收未收表!$AJ:$AJ,应收未收表!AL:AL)</f>
        <v>#N/A</v>
      </c>
      <c r="BS407" s="235" t="e">
        <f>_xlfn.XLOOKUP($C407,应收未收表!$AJ:$AJ,应收未收表!AM:AM)</f>
        <v>#N/A</v>
      </c>
      <c r="BT407" s="235" t="e">
        <f>_xlfn.XLOOKUP($C407,应收未收表!$AJ:$AJ,应收未收表!AN:AN)</f>
        <v>#N/A</v>
      </c>
      <c r="BU407" s="234" t="str" cm="1">
        <f t="array" ref="BU407">_xlfn.XLOOKUP($A407&amp;$B407,'[5]产值及收款计划（2026）'!$A:$A&amp;'[5]产值及收款计划（2026）'!$B:$B,'[5]产值及收款计划（2026）'!BQ:BQ)</f>
        <v>深圳市前海数字城市科技有限公司</v>
      </c>
      <c r="BV407" s="235" t="e" cm="1">
        <f t="array" ref="BV407">_xlfn.XLOOKUP($A407&amp;$B407,'[5]产值及收款计划（2026）'!$A:$A&amp;'[5]产值及收款计划（2026）'!$B:$B,'[5]产值及收款计划（2026）'!BR:BR)</f>
        <v>#REF!</v>
      </c>
      <c r="CE407" s="235" cm="1">
        <f t="array" ref="CE407">_xlfn.XLOOKUP($A407&amp;$B407,'[5]产值及收款计划（2026）'!$A:$A&amp;'[5]产值及收款计划（2026）'!$B:$B,'[5]产值及收款计划（2026）'!CA:CA)</f>
        <v>0</v>
      </c>
      <c r="CF407" s="235" cm="1">
        <f t="array" ref="CF407">_xlfn.XLOOKUP($A407&amp;$B407,'[5]产值及收款计划（2026）'!$A:$A&amp;'[5]产值及收款计划（2026）'!$B:$B,'[5]产值及收款计划（2026）'!CB:CB)</f>
        <v>0</v>
      </c>
      <c r="CG407" s="235" cm="1">
        <f t="array" ref="CG407">_xlfn.XLOOKUP($A407&amp;$B407,'[5]产值及收款计划（2026）'!$A:$A&amp;'[5]产值及收款计划（2026）'!$B:$B,'[5]产值及收款计划（2026）'!CC:CC)</f>
        <v>0</v>
      </c>
      <c r="CH407" s="235" cm="1">
        <f t="array" ref="CH407">_xlfn.XLOOKUP($A407&amp;$B407,'[5]产值及收款计划（2026）'!$A:$A&amp;'[5]产值及收款计划（2026）'!$B:$B,'[5]产值及收款计划（2026）'!CD:CD)</f>
        <v>0</v>
      </c>
      <c r="CI407" s="235" cm="1">
        <f t="array" ref="CI407">_xlfn.XLOOKUP($A407&amp;$B407,'[5]产值及收款计划（2026）'!$A:$A&amp;'[5]产值及收款计划（2026）'!$B:$B,'[5]产值及收款计划（2026）'!CE:CE)</f>
        <v>0</v>
      </c>
      <c r="CJ407" s="235" cm="1">
        <f t="array" ref="CJ407">_xlfn.XLOOKUP($A407&amp;$B407,'[5]产值及收款计划（2026）'!$A:$A&amp;'[5]产值及收款计划（2026）'!$B:$B,'[5]产值及收款计划（2026）'!CF:CF)</f>
        <v>0</v>
      </c>
      <c r="CK407" s="235" cm="1">
        <f t="array" ref="CK407">_xlfn.XLOOKUP($A407&amp;$B407,'[5]产值及收款计划（2026）'!$A:$A&amp;'[5]产值及收款计划（2026）'!$B:$B,'[5]产值及收款计划（2026）'!CG:CG)</f>
        <v>0</v>
      </c>
      <c r="CL407" s="235" cm="1">
        <f t="array" ref="CL407">_xlfn.XLOOKUP($A407&amp;$B407,'[5]产值及收款计划（2026）'!$A:$A&amp;'[5]产值及收款计划（2026）'!$B:$B,'[5]产值及收款计划（2026）'!CH:CH)</f>
        <v>0</v>
      </c>
      <c r="CM407" s="235" cm="1">
        <f t="array" ref="CM407">_xlfn.XLOOKUP($A407&amp;$B407,'[5]产值及收款计划（2026）'!$A:$A&amp;'[5]产值及收款计划（2026）'!$B:$B,'[5]产值及收款计划（2026）'!CI:CI)</f>
        <v>0</v>
      </c>
      <c r="CN407" s="235" cm="1">
        <f t="array" ref="CN407">_xlfn.XLOOKUP($A407&amp;$B407,'[5]产值及收款计划（2026）'!$A:$A&amp;'[5]产值及收款计划（2026）'!$B:$B,'[5]产值及收款计划（2026）'!CJ:CJ)</f>
        <v>0</v>
      </c>
      <c r="CO407" s="235" cm="1">
        <f t="array" ref="CO407">_xlfn.XLOOKUP($A407&amp;$B407,'[5]产值及收款计划（2026）'!$A:$A&amp;'[5]产值及收款计划（2026）'!$B:$B,'[5]产值及收款计划（2026）'!CK:CK)</f>
        <v>0</v>
      </c>
      <c r="CP407" s="235" cm="1">
        <f t="array" ref="CP407">_xlfn.XLOOKUP($A407&amp;$B407,'[5]产值及收款计划（2026）'!$A:$A&amp;'[5]产值及收款计划（2026）'!$B:$B,'[5]产值及收款计划（2026）'!CL:CL)</f>
        <v>0</v>
      </c>
      <c r="DE407" s="235" cm="1">
        <f t="array" ref="DE407">_xlfn.XLOOKUP($A407&amp;$B407,'[5]产值及收款计划（2026）'!$A:$A&amp;'[5]产值及收款计划（2026）'!$B:$B,'[5]产值及收款计划（2026）'!DA:DA)</f>
        <v>0</v>
      </c>
      <c r="DF407" s="235" cm="1">
        <f t="array" ref="DF407">_xlfn.XLOOKUP($A407&amp;$B407,'[5]产值及收款计划（2026）'!$A:$A&amp;'[5]产值及收款计划（2026）'!$B:$B,'[5]产值及收款计划（2026）'!DB:DB)</f>
        <v>0</v>
      </c>
      <c r="DG407" s="235" cm="1">
        <f t="array" ref="DG407">_xlfn.XLOOKUP($A407&amp;$B407,'[5]产值及收款计划（2026）'!$A:$A&amp;'[5]产值及收款计划（2026）'!$B:$B,'[5]产值及收款计划（2026）'!DC:DC)</f>
        <v>0</v>
      </c>
      <c r="DH407" s="235" cm="1">
        <f t="array" ref="DH407">_xlfn.XLOOKUP($A407&amp;$B407,'[5]产值及收款计划（2026）'!$A:$A&amp;'[5]产值及收款计划（2026）'!$B:$B,'[5]产值及收款计划（2026）'!DD:DD)</f>
        <v>0</v>
      </c>
      <c r="DI407" s="235" cm="1">
        <f t="array" ref="DI407">_xlfn.XLOOKUP($A407&amp;$B407,'[5]产值及收款计划（2026）'!$A:$A&amp;'[5]产值及收款计划（2026）'!$B:$B,'[5]产值及收款计划（2026）'!DE:DE)</f>
        <v>0</v>
      </c>
      <c r="DJ407" s="235" cm="1">
        <f t="array" ref="DJ407">_xlfn.XLOOKUP($A407&amp;$B407,'[5]产值及收款计划（2026）'!$A:$A&amp;'[5]产值及收款计划（2026）'!$B:$B,'[5]产值及收款计划（2026）'!DF:DF)</f>
        <v>0</v>
      </c>
      <c r="DK407" s="235" cm="1">
        <f t="array" ref="DK407">_xlfn.XLOOKUP($A407&amp;$B407,'[5]产值及收款计划（2026）'!$A:$A&amp;'[5]产值及收款计划（2026）'!$B:$B,'[5]产值及收款计划（2026）'!DG:DG)</f>
        <v>0</v>
      </c>
      <c r="DL407" s="235" cm="1">
        <f t="array" ref="DL407">_xlfn.XLOOKUP($A407&amp;$B407,'[5]产值及收款计划（2026）'!$A:$A&amp;'[5]产值及收款计划（2026）'!$B:$B,'[5]产值及收款计划（2026）'!DH:DH)</f>
        <v>0</v>
      </c>
      <c r="DM407" s="235" cm="1">
        <f t="array" ref="DM407">_xlfn.XLOOKUP($A407&amp;$B407,'[5]产值及收款计划（2026）'!$A:$A&amp;'[5]产值及收款计划（2026）'!$B:$B,'[5]产值及收款计划（2026）'!DI:DI)</f>
        <v>0</v>
      </c>
      <c r="DN407" s="235" cm="1">
        <f t="array" ref="DN407">_xlfn.XLOOKUP($A407&amp;$B407,'[5]产值及收款计划（2026）'!$A:$A&amp;'[5]产值及收款计划（2026）'!$B:$B,'[5]产值及收款计划（2026）'!DJ:DJ)</f>
        <v>0</v>
      </c>
      <c r="DO407" s="235" cm="1">
        <f t="array" ref="DO407">_xlfn.XLOOKUP($A407&amp;$B407,'[5]产值及收款计划（2026）'!$A:$A&amp;'[5]产值及收款计划（2026）'!$B:$B,'[5]产值及收款计划（2026）'!DK:DK)</f>
        <v>0</v>
      </c>
      <c r="DP407" s="235" cm="1">
        <f t="array" ref="DP407">_xlfn.XLOOKUP($A407&amp;$B407,'[5]产值及收款计划（2026）'!$A:$A&amp;'[5]产值及收款计划（2026）'!$B:$B,'[5]产值及收款计划（2026）'!DL:DL)</f>
        <v>0</v>
      </c>
      <c r="DQ407" s="243"/>
      <c r="DR407" s="229"/>
    </row>
    <row r="408" ht="20.25" spans="1:122">
      <c r="A408" s="233">
        <f t="shared" si="25"/>
        <v>43</v>
      </c>
      <c r="B408" s="233" t="s">
        <v>29</v>
      </c>
      <c r="C408" s="234" t="str" cm="1">
        <f t="array" ref="C408">_xlfn.XLOOKUP($A408&amp;$B408,'[5]产值及收款计划（2026）'!$A:$A&amp;'[5]产值及收款计划（2026）'!$B:$B,'[5]产值及收款计划（2026）'!C:C)</f>
        <v>ZHT2022030800022</v>
      </c>
      <c r="D408" s="234" t="str" cm="1">
        <f t="array" ref="D408">_xlfn.XLOOKUP($A408&amp;$B408,'[5]产值及收款计划（2026）'!$A:$A&amp;'[5]产值及收款计划（2026）'!$B:$B,'[5]产值及收款计划（2026）'!D:D)</f>
        <v>基于BIM的工程管理平台应用与咨询服务合同-环莞快速路三期路面标</v>
      </c>
      <c r="E408" s="235" cm="1">
        <f t="array" ref="E408">_xlfn.XLOOKUP($A408&amp;$B408,'[5]产值及收款计划（2026）'!$A:$A&amp;'[5]产值及收款计划（2026）'!$B:$B,'[5]产值及收款计划（2026）'!E:E)</f>
        <v>48.9206</v>
      </c>
      <c r="F408" s="235" cm="1">
        <f t="array" ref="F408">_xlfn.XLOOKUP($A408&amp;$B408,'[5]产值及收款计划（2026）'!$A:$A&amp;'[5]产值及收款计划（2026）'!$B:$B,'[5]产值及收款计划（2026）'!F:F)</f>
        <v>33.986119232</v>
      </c>
      <c r="G408" s="235" cm="1">
        <f t="array" ref="G408">_xlfn.XLOOKUP($A408&amp;$B408,'[5]产值及收款计划（2026）'!$A:$A&amp;'[5]产值及收款计划（2026）'!$B:$B,'[5]产值及收款计划（2026）'!G:G)</f>
        <v>33.986119232</v>
      </c>
      <c r="H408" s="235" cm="1">
        <f t="array" ref="H408">_xlfn.XLOOKUP($A408&amp;$B408,'[5]产值及收款计划（2026）'!$A:$A&amp;'[5]产值及收款计划（2026）'!$B:$B,'[5]产值及收款计划（2026）'!H:H)</f>
        <v>15.508919232</v>
      </c>
      <c r="I408" s="236" cm="1">
        <f t="array" ref="I408">_xlfn.XLOOKUP($A408&amp;$B408,'[5]产值及收款计划（2026）'!$A:$A&amp;'[5]产值及收款计划（2026）'!$B:$B,'[5]产值及收款计划（2026）'!I:I)</f>
        <v>0.456330984015304</v>
      </c>
      <c r="J408" s="235" cm="1">
        <f t="array" ref="J408">_xlfn.XLOOKUP($A408&amp;$B408,'[5]产值及收款计划（2026）'!$A:$A&amp;'[5]产值及收款计划（2026）'!$B:$B,'[5]产值及收款计划（2026）'!J:J)</f>
        <v>0.06</v>
      </c>
      <c r="K408" s="235" t="e" cm="1">
        <f t="array" ref="K408">_xlfn.XLOOKUP($A408&amp;$B408,'[5]产值及收款计划（2026）'!$A:$A&amp;'[5]产值及收款计划（2026）'!$B:$B,'[5]产值及收款计划（2026）'!K:K)</f>
        <v>#REF!</v>
      </c>
      <c r="L408" s="235" t="e" cm="1">
        <f t="array" ref="L408">_xlfn.XLOOKUP($A408&amp;$B408,'[5]产值及收款计划（2026）'!$A:$A&amp;'[5]产值及收款计划（2026）'!$B:$B,'[5]产值及收款计划（2026）'!L:L)</f>
        <v>#REF!</v>
      </c>
      <c r="M408" s="235" t="str" cm="1">
        <f t="array" ref="M408">_xlfn.XLOOKUP($A408&amp;$B408,'[5]产值及收款计划（2026）'!$A:$A&amp;'[5]产值及收款计划（2026）'!$B:$B,'[5]产值及收款计划（2026）'!M:M)</f>
        <v>主导</v>
      </c>
      <c r="N408" s="235" t="str" cm="1">
        <f t="array" ref="N408">_xlfn.XLOOKUP($A408&amp;$B408,'[5]产值及收款计划（2026）'!$A:$A&amp;'[5]产值及收款计划（2026）'!$B:$B,'[5]产值及收款计划（2026）'!N:N)</f>
        <v>许清亮团队</v>
      </c>
      <c r="O408" s="235" t="str" cm="1">
        <f t="array" ref="O408">_xlfn.XLOOKUP($A408&amp;$B408,'[5]产值及收款计划（2026）'!$A:$A&amp;'[5]产值及收款计划（2026）'!$B:$B,'[5]产值及收款计划（2026）'!O:O)</f>
        <v>明艳丽</v>
      </c>
      <c r="P408" s="234" t="str" cm="1">
        <f t="array" ref="P408">_xlfn.XLOOKUP($A408&amp;$B408,'[5]产值及收款计划（2026）'!$A:$A&amp;'[5]产值及收款计划（2026）'!$B:$B,'[5]产值及收款计划（2026）'!P:P)</f>
        <v>在建</v>
      </c>
      <c r="Q408" s="235" t="e" cm="1">
        <f t="array" ref="Q408">_xlfn.XLOOKUP($A408&amp;$B408,'[5]产值及收款计划（2026）'!$A:$A&amp;'[5]产值及收款计划（2026）'!$B:$B,'[5]产值及收款计划（2026）'!Q:Q)</f>
        <v>#REF!</v>
      </c>
      <c r="R408" s="235" t="e" cm="1">
        <f t="array" ref="R408">_xlfn.XLOOKUP($A408&amp;$B408,'[5]产值及收款计划（2026）'!$A:$A&amp;'[5]产值及收款计划（2026）'!$B:$B,'[5]产值及收款计划（2026）'!R:R)</f>
        <v>#REF!</v>
      </c>
      <c r="S408" s="235" t="e" cm="1">
        <f t="array" ref="S408">_xlfn.XLOOKUP($A408&amp;$B408,'[5]产值及收款计划（2026）'!$A:$A&amp;'[5]产值及收款计划（2026）'!$B:$B,'[5]产值及收款计划（2026）'!S:S)</f>
        <v>#REF!</v>
      </c>
      <c r="T408" s="235" cm="1">
        <f t="array" ref="T408">_xlfn.XLOOKUP($A408&amp;$B408,'[5]产值及收款计划（2026）'!$A:$A&amp;'[5]产值及收款计划（2026）'!$B:$B,'[5]产值及收款计划（2026）'!T:T)</f>
        <v>25.683275</v>
      </c>
      <c r="U408" s="235" cm="1">
        <f t="array" ref="U408">_xlfn.XLOOKUP($A408&amp;$B408,'[5]产值及收款计划（2026）'!$A:$A&amp;'[5]产值及收款计划（2026）'!$B:$B,'[5]产值及收款计划（2026）'!U:U)</f>
        <v>0</v>
      </c>
      <c r="V408" s="235" cm="1">
        <f t="array" ref="V408">_xlfn.XLOOKUP($A408&amp;$B408,'[5]产值及收款计划（2026）'!$A:$A&amp;'[5]产值及收款计划（2026）'!$B:$B,'[5]产值及收款计划（2026）'!V:V)</f>
        <v>23.237325</v>
      </c>
      <c r="W408" s="235" t="e" cm="1">
        <f t="array" ref="W408">_xlfn.XLOOKUP($A408&amp;$B408,'[5]产值及收款计划（2026）'!$A:$A&amp;'[5]产值及收款计划（2026）'!$B:$B,'[5]产值及收款计划（2026）'!W:W)</f>
        <v>#REF!</v>
      </c>
      <c r="X408" s="235" t="e" cm="1">
        <f t="array" ref="X408">_xlfn.XLOOKUP($A408&amp;$B408,'[5]产值及收款计划（2026）'!$A:$A&amp;'[5]产值及收款计划（2026）'!$B:$B,'[5]产值及收款计划（2026）'!X:X)</f>
        <v>#REF!</v>
      </c>
      <c r="Y408" s="235" t="e" cm="1">
        <f t="array" ref="Y408">_xlfn.XLOOKUP($A408&amp;$B408,'[5]产值及收款计划（2026）'!$A:$A&amp;'[5]产值及收款计划（2026）'!$B:$B,'[5]产值及收款计划（2026）'!Y:Y)</f>
        <v>#REF!</v>
      </c>
      <c r="Z408" s="235" t="e" cm="1">
        <f t="array" ref="Z408">_xlfn.XLOOKUP($A408&amp;$B408,'[5]产值及收款计划（2026）'!$A:$A&amp;'[5]产值及收款计划（2026）'!$B:$B,'[5]产值及收款计划（2026）'!Z:Z)</f>
        <v>#REF!</v>
      </c>
      <c r="AA408" s="235" t="e" cm="1">
        <f t="array" ref="AA408">_xlfn.XLOOKUP($A408&amp;$B408,'[5]产值及收款计划（2026）'!$A:$A&amp;'[5]产值及收款计划（2026）'!$B:$B,'[5]产值及收款计划（2026）'!AA:AA)</f>
        <v>#REF!</v>
      </c>
      <c r="AB408" s="235" t="e" cm="1">
        <f t="array" ref="AB408">_xlfn.XLOOKUP($A408&amp;$B408,'[5]产值及收款计划（2026）'!$A:$A&amp;'[5]产值及收款计划（2026）'!$B:$B,'[5]产值及收款计划（2026）'!AB:AB)</f>
        <v>#REF!</v>
      </c>
      <c r="AC408" s="235" t="e" cm="1">
        <f t="array" ref="AC408">_xlfn.XLOOKUP($A408&amp;$B408,'[5]产值及收款计划（2026）'!$A:$A&amp;'[5]产值及收款计划（2026）'!$B:$B,'[5]产值及收款计划（2026）'!AC:AC)</f>
        <v>#REF!</v>
      </c>
      <c r="AD408" s="235" t="e" cm="1">
        <f t="array" ref="AD408">_xlfn.XLOOKUP($A408&amp;$B408,'[5]产值及收款计划（2026）'!$A:$A&amp;'[5]产值及收款计划（2026）'!$B:$B,'[5]产值及收款计划（2026）'!AD:AD)</f>
        <v>#REF!</v>
      </c>
      <c r="AE408" s="235" t="e" cm="1">
        <f t="array" ref="AE408">_xlfn.XLOOKUP($A408&amp;$B408,'[5]产值及收款计划（2026）'!$A:$A&amp;'[5]产值及收款计划（2026）'!$B:$B,'[5]产值及收款计划（2026）'!AE:AE)</f>
        <v>#REF!</v>
      </c>
      <c r="AF408" s="235" t="e" cm="1">
        <f t="array" ref="AF408">_xlfn.XLOOKUP($A408&amp;$B408,'[5]产值及收款计划（2026）'!$A:$A&amp;'[5]产值及收款计划（2026）'!$B:$B,'[5]产值及收款计划（2026）'!AF:AF)</f>
        <v>#REF!</v>
      </c>
      <c r="AG408" s="235" t="e" cm="1">
        <f t="array" ref="AG408">_xlfn.XLOOKUP($A408&amp;$B408,'[5]产值及收款计划（2026）'!$A:$A&amp;'[5]产值及收款计划（2026）'!$B:$B,'[5]产值及收款计划（2026）'!AG:AG)</f>
        <v>#REF!</v>
      </c>
      <c r="AH408" s="235" t="e" cm="1">
        <f t="array" ref="AH408">_xlfn.XLOOKUP($A408&amp;$B408,'[5]产值及收款计划（2026）'!$A:$A&amp;'[5]产值及收款计划（2026）'!$B:$B,'[5]产值及收款计划（2026）'!AH:AH)</f>
        <v>#REF!</v>
      </c>
      <c r="AI408" s="235" t="e" cm="1">
        <f t="array" ref="AI408">_xlfn.XLOOKUP($A408&amp;$B408,'[5]产值及收款计划（2026）'!$A:$A&amp;'[5]产值及收款计划（2026）'!$B:$B,'[5]产值及收款计划（2026）'!AI:AI)</f>
        <v>#REF!</v>
      </c>
      <c r="AJ408" s="235" t="e" cm="1">
        <f t="array" ref="AJ408">_xlfn.XLOOKUP($A408&amp;$B408,'[5]产值及收款计划（2026）'!$A:$A&amp;'[5]产值及收款计划（2026）'!$B:$B,'[5]产值及收款计划（2026）'!AJ:AJ)</f>
        <v>#REF!</v>
      </c>
      <c r="AK408" s="235" t="e" cm="1">
        <f t="array" ref="AK408">_xlfn.XLOOKUP($A408&amp;$B408,'[5]产值及收款计划（2026）'!$A:$A&amp;'[5]产值及收款计划（2026）'!$B:$B,'[5]产值及收款计划（2026）'!AK:AK)</f>
        <v>#REF!</v>
      </c>
      <c r="AL408" s="235" t="e" cm="1">
        <f t="array" ref="AL408">_xlfn.XLOOKUP($A408&amp;$B408,'[5]产值及收款计划（2026）'!$A:$A&amp;'[5]产值及收款计划（2026）'!$B:$B,'[5]产值及收款计划（2026）'!AL:AL)</f>
        <v>#REF!</v>
      </c>
      <c r="AM408" s="242" t="e" cm="1">
        <f t="array" ref="AM408">_xlfn.LET(_xlpm.勾选月份状态数组,TRANSPOSE('PPT(12-15页）-TOP10'!$A$3:$A$14),_xlpm.选择数据区,IF('PPT(12-15页）-TOP10'!$E$3="收款",$BA408:$BL408,$AA408:$AL408),SUM(_xlfn._xlws.FILTER(_xlpm.选择数据区,_xlpm.勾选月份状态数组,"")))</f>
        <v>#REF!</v>
      </c>
      <c r="AN408" s="235" t="e">
        <f>_xlfn.XLOOKUP($C408,应收未收表!$T:$T,应收未收表!AA:AA)</f>
        <v>#N/A</v>
      </c>
      <c r="AO408" s="235" t="e">
        <f>_xlfn.XLOOKUP($C408,应收未收表!$T:$T,应收未收表!AB:AB)</f>
        <v>#N/A</v>
      </c>
      <c r="AP408" s="235" t="e">
        <f>_xlfn.XLOOKUP($C408,应收未收表!$T:$T,应收未收表!AC:AC)</f>
        <v>#N/A</v>
      </c>
      <c r="AQ408" s="235" t="e">
        <f>_xlfn.XLOOKUP($C408,应收未收表!$T:$T,应收未收表!AE:AE)</f>
        <v>#N/A</v>
      </c>
      <c r="AR408" s="235" t="e">
        <f>_xlfn.XLOOKUP($C408,应收未收表!$T:$T,应收未收表!AF:AF)</f>
        <v>#N/A</v>
      </c>
      <c r="AS408" s="235" t="e" cm="1">
        <f t="array" ref="AS408">_xlfn.XLOOKUP($A408&amp;$B408,'[5]产值及收款计划（2026）'!$A:$A&amp;'[5]产值及收款计划（2026）'!$B:$B,'[5]产值及收款计划（2026）'!AS:AS)</f>
        <v>#REF!</v>
      </c>
      <c r="AT408" s="235" t="e" cm="1">
        <f t="array" ref="AT408">_xlfn.XLOOKUP($A408&amp;$B408,'[5]产值及收款计划（2026）'!$A:$A&amp;'[5]产值及收款计划（2026）'!$B:$B,'[5]产值及收款计划（2026）'!AT:AT)</f>
        <v>#REF!</v>
      </c>
      <c r="AU408" s="235" t="e" cm="1">
        <f t="array" ref="AU408">_xlfn.XLOOKUP($A408&amp;$B408,'[5]产值及收款计划（2026）'!$A:$A&amp;'[5]产值及收款计划（2026）'!$B:$B,'[5]产值及收款计划（2026）'!AU:AU)</f>
        <v>#REF!</v>
      </c>
      <c r="AV408" s="235" t="e" cm="1">
        <f t="array" ref="AV408">_xlfn.XLOOKUP($A408&amp;$B408,'[5]产值及收款计划（2026）'!$A:$A&amp;'[5]产值及收款计划（2026）'!$B:$B,'[5]产值及收款计划（2026）'!AV:AV)</f>
        <v>#REF!</v>
      </c>
      <c r="AW408" s="235" cm="1">
        <f t="array" ref="AW408">_xlfn.XLOOKUP($A408&amp;$B408,'[5]产值及收款计划（2026）'!$A:$A&amp;'[5]产值及收款计划（2026）'!$B:$B,'[5]产值及收款计划（2026）'!AW:AW)</f>
        <v>19.56824</v>
      </c>
      <c r="AX408" s="235" cm="1">
        <f t="array" ref="AX408">_xlfn.XLOOKUP($A408&amp;$B408,'[5]产值及收款计划（2026）'!$A:$A&amp;'[5]产值及收款计划（2026）'!$B:$B,'[5]产值及收款计划（2026）'!AX:AX)</f>
        <v>0</v>
      </c>
      <c r="AY408" s="235" cm="1">
        <f t="array" ref="AY408">_xlfn.XLOOKUP($A408&amp;$B408,'[5]产值及收款计划（2026）'!$A:$A&amp;'[5]产值及收款计划（2026）'!$B:$B,'[5]产值及收款计划（2026）'!AY:AY)</f>
        <v>29.35236</v>
      </c>
      <c r="AZ408" s="235" cm="1">
        <f t="array" ref="AZ408">_xlfn.XLOOKUP($A408&amp;$B408,'[5]产值及收款计划（2026）'!$A:$A&amp;'[5]产值及收款计划（2026）'!$B:$B,'[5]产值及收款计划（2026）'!AZ:AZ)</f>
        <v>6.115035</v>
      </c>
      <c r="BA408" s="235" t="e" cm="1">
        <f t="array" ref="BA408">_xlfn.XLOOKUP($A408&amp;$B408,'[5]产值及收款计划（2026）'!$A:$A&amp;'[5]产值及收款计划（2026）'!$B:$B,'[5]产值及收款计划（2026）'!BA:BA)</f>
        <v>#REF!</v>
      </c>
      <c r="BB408" s="235" t="e" cm="1">
        <f t="array" ref="BB408">_xlfn.XLOOKUP($A408&amp;$B408,'[5]产值及收款计划（2026）'!$A:$A&amp;'[5]产值及收款计划（2026）'!$B:$B,'[5]产值及收款计划（2026）'!BB:BB)</f>
        <v>#REF!</v>
      </c>
      <c r="BC408" s="235" t="e" cm="1">
        <f t="array" ref="BC408">_xlfn.XLOOKUP($A408&amp;$B408,'[5]产值及收款计划（2026）'!$A:$A&amp;'[5]产值及收款计划（2026）'!$B:$B,'[5]产值及收款计划（2026）'!BC:BC)</f>
        <v>#REF!</v>
      </c>
      <c r="BD408" s="235" t="e" cm="1">
        <f t="array" ref="BD408">_xlfn.XLOOKUP($A408&amp;$B408,'[5]产值及收款计划（2026）'!$A:$A&amp;'[5]产值及收款计划（2026）'!$B:$B,'[5]产值及收款计划（2026）'!BD:BD)</f>
        <v>#REF!</v>
      </c>
      <c r="BE408" s="235" t="e" cm="1">
        <f t="array" ref="BE408">_xlfn.XLOOKUP($A408&amp;$B408,'[5]产值及收款计划（2026）'!$A:$A&amp;'[5]产值及收款计划（2026）'!$B:$B,'[5]产值及收款计划（2026）'!BE:BE)</f>
        <v>#REF!</v>
      </c>
      <c r="BF408" s="235" t="e" cm="1">
        <f t="array" ref="BF408">_xlfn.XLOOKUP($A408&amp;$B408,'[5]产值及收款计划（2026）'!$A:$A&amp;'[5]产值及收款计划（2026）'!$B:$B,'[5]产值及收款计划（2026）'!BF:BF)</f>
        <v>#REF!</v>
      </c>
      <c r="BG408" s="235" t="e" cm="1">
        <f t="array" ref="BG408">_xlfn.XLOOKUP($A408&amp;$B408,'[5]产值及收款计划（2026）'!$A:$A&amp;'[5]产值及收款计划（2026）'!$B:$B,'[5]产值及收款计划（2026）'!BG:BG)</f>
        <v>#REF!</v>
      </c>
      <c r="BH408" s="235" t="e" cm="1">
        <f t="array" ref="BH408">_xlfn.XLOOKUP($A408&amp;$B408,'[5]产值及收款计划（2026）'!$A:$A&amp;'[5]产值及收款计划（2026）'!$B:$B,'[5]产值及收款计划（2026）'!BH:BH)</f>
        <v>#REF!</v>
      </c>
      <c r="BI408" s="235" t="e" cm="1">
        <f t="array" ref="BI408">_xlfn.XLOOKUP($A408&amp;$B408,'[5]产值及收款计划（2026）'!$A:$A&amp;'[5]产值及收款计划（2026）'!$B:$B,'[5]产值及收款计划（2026）'!BI:BI)</f>
        <v>#REF!</v>
      </c>
      <c r="BJ408" s="235" t="e" cm="1">
        <f t="array" ref="BJ408">_xlfn.XLOOKUP($A408&amp;$B408,'[5]产值及收款计划（2026）'!$A:$A&amp;'[5]产值及收款计划（2026）'!$B:$B,'[5]产值及收款计划（2026）'!BJ:BJ)</f>
        <v>#REF!</v>
      </c>
      <c r="BK408" s="235" t="e" cm="1">
        <f t="array" ref="BK408">_xlfn.XLOOKUP($A408&amp;$B408,'[5]产值及收款计划（2026）'!$A:$A&amp;'[5]产值及收款计划（2026）'!$B:$B,'[5]产值及收款计划（2026）'!BK:BK)</f>
        <v>#REF!</v>
      </c>
      <c r="BL408" s="235" t="e" cm="1">
        <f t="array" ref="BL408">_xlfn.XLOOKUP($A408&amp;$B408,'[5]产值及收款计划（2026）'!$A:$A&amp;'[5]产值及收款计划（2026）'!$B:$B,'[5]产值及收款计划（2026）'!BL:BL)</f>
        <v>#REF!</v>
      </c>
      <c r="BM408" s="235"/>
      <c r="BN408" s="235"/>
      <c r="BO408" s="235"/>
      <c r="BP408" s="235"/>
      <c r="BQ408" s="235" t="e">
        <f>_xlfn.XLOOKUP($C408,应收未收表!$AJ:$AJ,应收未收表!AK:AK)</f>
        <v>#N/A</v>
      </c>
      <c r="BR408" s="235" t="e">
        <f>_xlfn.XLOOKUP($C408,应收未收表!$AJ:$AJ,应收未收表!AL:AL)</f>
        <v>#N/A</v>
      </c>
      <c r="BS408" s="235" t="e">
        <f>_xlfn.XLOOKUP($C408,应收未收表!$AJ:$AJ,应收未收表!AM:AM)</f>
        <v>#N/A</v>
      </c>
      <c r="BT408" s="235" t="e">
        <f>_xlfn.XLOOKUP($C408,应收未收表!$AJ:$AJ,应收未收表!AN:AN)</f>
        <v>#N/A</v>
      </c>
      <c r="BU408" s="234" t="str" cm="1">
        <f t="array" ref="BU408">_xlfn.XLOOKUP($A408&amp;$B408,'[5]产值及收款计划（2026）'!$A:$A&amp;'[5]产值及收款计划（2026）'!$B:$B,'[5]产值及收款计划（2026）'!BQ:BQ)</f>
        <v>广东冠粤路桥有限公司</v>
      </c>
      <c r="BV408" s="235" t="e" cm="1">
        <f t="array" ref="BV408">_xlfn.XLOOKUP($A408&amp;$B408,'[5]产值及收款计划（2026）'!$A:$A&amp;'[5]产值及收款计划（2026）'!$B:$B,'[5]产值及收款计划（2026）'!BR:BR)</f>
        <v>#REF!</v>
      </c>
      <c r="CE408" s="235" cm="1">
        <f t="array" ref="CE408">_xlfn.XLOOKUP($A408&amp;$B408,'[5]产值及收款计划（2026）'!$A:$A&amp;'[5]产值及收款计划（2026）'!$B:$B,'[5]产值及收款计划（2026）'!CA:CA)</f>
        <v>0</v>
      </c>
      <c r="CF408" s="235" cm="1">
        <f t="array" ref="CF408">_xlfn.XLOOKUP($A408&amp;$B408,'[5]产值及收款计划（2026）'!$A:$A&amp;'[5]产值及收款计划（2026）'!$B:$B,'[5]产值及收款计划（2026）'!CB:CB)</f>
        <v>0</v>
      </c>
      <c r="CG408" s="235" cm="1">
        <f t="array" ref="CG408">_xlfn.XLOOKUP($A408&amp;$B408,'[5]产值及收款计划（2026）'!$A:$A&amp;'[5]产值及收款计划（2026）'!$B:$B,'[5]产值及收款计划（2026）'!CC:CC)</f>
        <v>0</v>
      </c>
      <c r="CH408" s="235" cm="1">
        <f t="array" ref="CH408">_xlfn.XLOOKUP($A408&amp;$B408,'[5]产值及收款计划（2026）'!$A:$A&amp;'[5]产值及收款计划（2026）'!$B:$B,'[5]产值及收款计划（2026）'!CD:CD)</f>
        <v>0</v>
      </c>
      <c r="CI408" s="235" cm="1">
        <f t="array" ref="CI408">_xlfn.XLOOKUP($A408&amp;$B408,'[5]产值及收款计划（2026）'!$A:$A&amp;'[5]产值及收款计划（2026）'!$B:$B,'[5]产值及收款计划（2026）'!CE:CE)</f>
        <v>0</v>
      </c>
      <c r="CJ408" s="235" cm="1">
        <f t="array" ref="CJ408">_xlfn.XLOOKUP($A408&amp;$B408,'[5]产值及收款计划（2026）'!$A:$A&amp;'[5]产值及收款计划（2026）'!$B:$B,'[5]产值及收款计划（2026）'!CF:CF)</f>
        <v>0</v>
      </c>
      <c r="CK408" s="235" cm="1">
        <f t="array" ref="CK408">_xlfn.XLOOKUP($A408&amp;$B408,'[5]产值及收款计划（2026）'!$A:$A&amp;'[5]产值及收款计划（2026）'!$B:$B,'[5]产值及收款计划（2026）'!CG:CG)</f>
        <v>0</v>
      </c>
      <c r="CL408" s="235" cm="1">
        <f t="array" ref="CL408">_xlfn.XLOOKUP($A408&amp;$B408,'[5]产值及收款计划（2026）'!$A:$A&amp;'[5]产值及收款计划（2026）'!$B:$B,'[5]产值及收款计划（2026）'!CH:CH)</f>
        <v>0</v>
      </c>
      <c r="CM408" s="235" cm="1">
        <f t="array" ref="CM408">_xlfn.XLOOKUP($A408&amp;$B408,'[5]产值及收款计划（2026）'!$A:$A&amp;'[5]产值及收款计划（2026）'!$B:$B,'[5]产值及收款计划（2026）'!CI:CI)</f>
        <v>0</v>
      </c>
      <c r="CN408" s="235" cm="1">
        <f t="array" ref="CN408">_xlfn.XLOOKUP($A408&amp;$B408,'[5]产值及收款计划（2026）'!$A:$A&amp;'[5]产值及收款计划（2026）'!$B:$B,'[5]产值及收款计划（2026）'!CJ:CJ)</f>
        <v>0</v>
      </c>
      <c r="CO408" s="235" cm="1">
        <f t="array" ref="CO408">_xlfn.XLOOKUP($A408&amp;$B408,'[5]产值及收款计划（2026）'!$A:$A&amp;'[5]产值及收款计划（2026）'!$B:$B,'[5]产值及收款计划（2026）'!CK:CK)</f>
        <v>0</v>
      </c>
      <c r="CP408" s="235" cm="1">
        <f t="array" ref="CP408">_xlfn.XLOOKUP($A408&amp;$B408,'[5]产值及收款计划（2026）'!$A:$A&amp;'[5]产值及收款计划（2026）'!$B:$B,'[5]产值及收款计划（2026）'!CL:CL)</f>
        <v>0</v>
      </c>
      <c r="DE408" s="235" cm="1">
        <f t="array" ref="DE408">_xlfn.XLOOKUP($A408&amp;$B408,'[5]产值及收款计划（2026）'!$A:$A&amp;'[5]产值及收款计划（2026）'!$B:$B,'[5]产值及收款计划（2026）'!DA:DA)</f>
        <v>0</v>
      </c>
      <c r="DF408" s="235" cm="1">
        <f t="array" ref="DF408">_xlfn.XLOOKUP($A408&amp;$B408,'[5]产值及收款计划（2026）'!$A:$A&amp;'[5]产值及收款计划（2026）'!$B:$B,'[5]产值及收款计划（2026）'!DB:DB)</f>
        <v>0</v>
      </c>
      <c r="DG408" s="235" cm="1">
        <f t="array" ref="DG408">_xlfn.XLOOKUP($A408&amp;$B408,'[5]产值及收款计划（2026）'!$A:$A&amp;'[5]产值及收款计划（2026）'!$B:$B,'[5]产值及收款计划（2026）'!DC:DC)</f>
        <v>0</v>
      </c>
      <c r="DH408" s="235" cm="1">
        <f t="array" ref="DH408">_xlfn.XLOOKUP($A408&amp;$B408,'[5]产值及收款计划（2026）'!$A:$A&amp;'[5]产值及收款计划（2026）'!$B:$B,'[5]产值及收款计划（2026）'!DD:DD)</f>
        <v>0</v>
      </c>
      <c r="DI408" s="235" cm="1">
        <f t="array" ref="DI408">_xlfn.XLOOKUP($A408&amp;$B408,'[5]产值及收款计划（2026）'!$A:$A&amp;'[5]产值及收款计划（2026）'!$B:$B,'[5]产值及收款计划（2026）'!DE:DE)</f>
        <v>0</v>
      </c>
      <c r="DJ408" s="235" cm="1">
        <f t="array" ref="DJ408">_xlfn.XLOOKUP($A408&amp;$B408,'[5]产值及收款计划（2026）'!$A:$A&amp;'[5]产值及收款计划（2026）'!$B:$B,'[5]产值及收款计划（2026）'!DF:DF)</f>
        <v>0</v>
      </c>
      <c r="DK408" s="235" cm="1">
        <f t="array" ref="DK408">_xlfn.XLOOKUP($A408&amp;$B408,'[5]产值及收款计划（2026）'!$A:$A&amp;'[5]产值及收款计划（2026）'!$B:$B,'[5]产值及收款计划（2026）'!DG:DG)</f>
        <v>0</v>
      </c>
      <c r="DL408" s="235" cm="1">
        <f t="array" ref="DL408">_xlfn.XLOOKUP($A408&amp;$B408,'[5]产值及收款计划（2026）'!$A:$A&amp;'[5]产值及收款计划（2026）'!$B:$B,'[5]产值及收款计划（2026）'!DH:DH)</f>
        <v>0</v>
      </c>
      <c r="DM408" s="235" cm="1">
        <f t="array" ref="DM408">_xlfn.XLOOKUP($A408&amp;$B408,'[5]产值及收款计划（2026）'!$A:$A&amp;'[5]产值及收款计划（2026）'!$B:$B,'[5]产值及收款计划（2026）'!DI:DI)</f>
        <v>0</v>
      </c>
      <c r="DN408" s="235" cm="1">
        <f t="array" ref="DN408">_xlfn.XLOOKUP($A408&amp;$B408,'[5]产值及收款计划（2026）'!$A:$A&amp;'[5]产值及收款计划（2026）'!$B:$B,'[5]产值及收款计划（2026）'!DJ:DJ)</f>
        <v>0</v>
      </c>
      <c r="DO408" s="235" cm="1">
        <f t="array" ref="DO408">_xlfn.XLOOKUP($A408&amp;$B408,'[5]产值及收款计划（2026）'!$A:$A&amp;'[5]产值及收款计划（2026）'!$B:$B,'[5]产值及收款计划（2026）'!DK:DK)</f>
        <v>0</v>
      </c>
      <c r="DP408" s="235" cm="1">
        <f t="array" ref="DP408">_xlfn.XLOOKUP($A408&amp;$B408,'[5]产值及收款计划（2026）'!$A:$A&amp;'[5]产值及收款计划（2026）'!$B:$B,'[5]产值及收款计划（2026）'!DL:DL)</f>
        <v>0</v>
      </c>
      <c r="DQ408" s="243"/>
      <c r="DR408" s="229"/>
    </row>
    <row r="409" ht="20.25" spans="1:122">
      <c r="A409" s="233">
        <f t="shared" si="25"/>
        <v>44</v>
      </c>
      <c r="B409" s="233" t="s">
        <v>29</v>
      </c>
      <c r="C409" s="234" t="str" cm="1">
        <f t="array" ref="C409">_xlfn.XLOOKUP($A409&amp;$B409,'[5]产值及收款计划（2026）'!$A:$A&amp;'[5]产值及收款计划（2026）'!$B:$B,'[5]产值及收款计划（2026）'!C:C)</f>
        <v>ZHT2022051300038</v>
      </c>
      <c r="D409" s="234" t="str" cm="1">
        <f t="array" ref="D409">_xlfn.XLOOKUP($A409&amp;$B409,'[5]产值及收款计划（2026）'!$A:$A&amp;'[5]产值及收款计划（2026）'!$B:$B,'[5]产值及收款计划（2026）'!D:D)</f>
        <v>青岛国际资源配置中心北片区建设运营数智一体化项目</v>
      </c>
      <c r="E409" s="235" cm="1">
        <f t="array" ref="E409">_xlfn.XLOOKUP($A409&amp;$B409,'[5]产值及收款计划（2026）'!$A:$A&amp;'[5]产值及收款计划（2026）'!$B:$B,'[5]产值及收款计划（2026）'!E:E)</f>
        <v>2168.7</v>
      </c>
      <c r="F409" s="235" cm="1">
        <f t="array" ref="F409">_xlfn.XLOOKUP($A409&amp;$B409,'[5]产值及收款计划（2026）'!$A:$A&amp;'[5]产值及收款计划（2026）'!$B:$B,'[5]产值及收款计划（2026）'!F:F)</f>
        <v>15.2</v>
      </c>
      <c r="G409" s="235" cm="1">
        <f t="array" ref="G409">_xlfn.XLOOKUP($A409&amp;$B409,'[5]产值及收款计划（2026）'!$A:$A&amp;'[5]产值及收款计划（2026）'!$B:$B,'[5]产值及收款计划（2026）'!G:G)</f>
        <v>15.2</v>
      </c>
      <c r="H409" s="235" cm="1">
        <f t="array" ref="H409">_xlfn.XLOOKUP($A409&amp;$B409,'[5]产值及收款计划（2026）'!$A:$A&amp;'[5]产值及收款计划（2026）'!$B:$B,'[5]产值及收款计划（2026）'!H:H)</f>
        <v>15.2</v>
      </c>
      <c r="I409" s="236" cm="1">
        <f t="array" ref="I409">_xlfn.XLOOKUP($A409&amp;$B409,'[5]产值及收款计划（2026）'!$A:$A&amp;'[5]产值及收款计划（2026）'!$B:$B,'[5]产值及收款计划（2026）'!I:I)</f>
        <v>1</v>
      </c>
      <c r="J409" s="235" cm="1">
        <f t="array" ref="J409">_xlfn.XLOOKUP($A409&amp;$B409,'[5]产值及收款计划（2026）'!$A:$A&amp;'[5]产值及收款计划（2026）'!$B:$B,'[5]产值及收款计划（2026）'!J:J)</f>
        <v>0.0706641271226459</v>
      </c>
      <c r="K409" s="235" t="e" cm="1">
        <f t="array" ref="K409">_xlfn.XLOOKUP($A409&amp;$B409,'[5]产值及收款计划（2026）'!$A:$A&amp;'[5]产值及收款计划（2026）'!$B:$B,'[5]产值及收款计划（2026）'!K:K)</f>
        <v>#REF!</v>
      </c>
      <c r="L409" s="235" t="e" cm="1">
        <f t="array" ref="L409">_xlfn.XLOOKUP($A409&amp;$B409,'[5]产值及收款计划（2026）'!$A:$A&amp;'[5]产值及收款计划（2026）'!$B:$B,'[5]产值及收款计划（2026）'!L:L)</f>
        <v>#REF!</v>
      </c>
      <c r="M409" s="235" cm="1">
        <f t="array" ref="M409">_xlfn.XLOOKUP($A409&amp;$B409,'[5]产值及收款计划（2026）'!$A:$A&amp;'[5]产值及收款计划（2026）'!$B:$B,'[5]产值及收款计划（2026）'!M:M)</f>
        <v>0</v>
      </c>
      <c r="N409" s="235" t="str" cm="1">
        <f t="array" ref="N409">_xlfn.XLOOKUP($A409&amp;$B409,'[5]产值及收款计划（2026）'!$A:$A&amp;'[5]产值及收款计划（2026）'!$B:$B,'[5]产值及收款计划（2026）'!N:N)</f>
        <v>徐勇团队</v>
      </c>
      <c r="O409" s="235" t="str" cm="1">
        <f t="array" ref="O409">_xlfn.XLOOKUP($A409&amp;$B409,'[5]产值及收款计划（2026）'!$A:$A&amp;'[5]产值及收款计划（2026）'!$B:$B,'[5]产值及收款计划（2026）'!O:O)</f>
        <v>徐勇</v>
      </c>
      <c r="P409" s="234" t="str" cm="1">
        <f t="array" ref="P409">_xlfn.XLOOKUP($A409&amp;$B409,'[5]产值及收款计划（2026）'!$A:$A&amp;'[5]产值及收款计划（2026）'!$B:$B,'[5]产值及收款计划（2026）'!P:P)</f>
        <v>在建</v>
      </c>
      <c r="Q409" s="235" t="e" cm="1">
        <f t="array" ref="Q409">_xlfn.XLOOKUP($A409&amp;$B409,'[5]产值及收款计划（2026）'!$A:$A&amp;'[5]产值及收款计划（2026）'!$B:$B,'[5]产值及收款计划（2026）'!Q:Q)</f>
        <v>#REF!</v>
      </c>
      <c r="R409" s="235" t="e" cm="1">
        <f t="array" ref="R409">_xlfn.XLOOKUP($A409&amp;$B409,'[5]产值及收款计划（2026）'!$A:$A&amp;'[5]产值及收款计划（2026）'!$B:$B,'[5]产值及收款计划（2026）'!R:R)</f>
        <v>#REF!</v>
      </c>
      <c r="S409" s="235" t="e" cm="1">
        <f t="array" ref="S409">_xlfn.XLOOKUP($A409&amp;$B409,'[5]产值及收款计划（2026）'!$A:$A&amp;'[5]产值及收款计划（2026）'!$B:$B,'[5]产值及收款计划（2026）'!S:S)</f>
        <v>#REF!</v>
      </c>
      <c r="T409" s="235" cm="1">
        <f t="array" ref="T409">_xlfn.XLOOKUP($A409&amp;$B409,'[5]产值及收款计划（2026）'!$A:$A&amp;'[5]产值及收款计划（2026）'!$B:$B,'[5]产值及收款计划（2026）'!T:T)</f>
        <v>1707.918308</v>
      </c>
      <c r="U409" s="235" cm="1">
        <f t="array" ref="U409">_xlfn.XLOOKUP($A409&amp;$B409,'[5]产值及收款计划（2026）'!$A:$A&amp;'[5]产值及收款计划（2026）'!$B:$B,'[5]产值及收款计划（2026）'!U:U)</f>
        <v>0</v>
      </c>
      <c r="V409" s="235" cm="1">
        <f t="array" ref="V409">_xlfn.XLOOKUP($A409&amp;$B409,'[5]产值及收款计划（2026）'!$A:$A&amp;'[5]产值及收款计划（2026）'!$B:$B,'[5]产值及收款计划（2026）'!V:V)</f>
        <v>460.781692</v>
      </c>
      <c r="W409" s="235" t="e" cm="1">
        <f t="array" ref="W409">_xlfn.XLOOKUP($A409&amp;$B409,'[5]产值及收款计划（2026）'!$A:$A&amp;'[5]产值及收款计划（2026）'!$B:$B,'[5]产值及收款计划（2026）'!W:W)</f>
        <v>#REF!</v>
      </c>
      <c r="X409" s="235" t="e" cm="1">
        <f t="array" ref="X409">_xlfn.XLOOKUP($A409&amp;$B409,'[5]产值及收款计划（2026）'!$A:$A&amp;'[5]产值及收款计划（2026）'!$B:$B,'[5]产值及收款计划（2026）'!X:X)</f>
        <v>#REF!</v>
      </c>
      <c r="Y409" s="235" t="e" cm="1">
        <f t="array" ref="Y409">_xlfn.XLOOKUP($A409&amp;$B409,'[5]产值及收款计划（2026）'!$A:$A&amp;'[5]产值及收款计划（2026）'!$B:$B,'[5]产值及收款计划（2026）'!Y:Y)</f>
        <v>#REF!</v>
      </c>
      <c r="Z409" s="235" t="e" cm="1">
        <f t="array" ref="Z409">_xlfn.XLOOKUP($A409&amp;$B409,'[5]产值及收款计划（2026）'!$A:$A&amp;'[5]产值及收款计划（2026）'!$B:$B,'[5]产值及收款计划（2026）'!Z:Z)</f>
        <v>#REF!</v>
      </c>
      <c r="AA409" s="235" t="e" cm="1">
        <f t="array" ref="AA409">_xlfn.XLOOKUP($A409&amp;$B409,'[5]产值及收款计划（2026）'!$A:$A&amp;'[5]产值及收款计划（2026）'!$B:$B,'[5]产值及收款计划（2026）'!AA:AA)</f>
        <v>#REF!</v>
      </c>
      <c r="AB409" s="235" t="e" cm="1">
        <f t="array" ref="AB409">_xlfn.XLOOKUP($A409&amp;$B409,'[5]产值及收款计划（2026）'!$A:$A&amp;'[5]产值及收款计划（2026）'!$B:$B,'[5]产值及收款计划（2026）'!AB:AB)</f>
        <v>#REF!</v>
      </c>
      <c r="AC409" s="235" t="e" cm="1">
        <f t="array" ref="AC409">_xlfn.XLOOKUP($A409&amp;$B409,'[5]产值及收款计划（2026）'!$A:$A&amp;'[5]产值及收款计划（2026）'!$B:$B,'[5]产值及收款计划（2026）'!AC:AC)</f>
        <v>#REF!</v>
      </c>
      <c r="AD409" s="235" t="e" cm="1">
        <f t="array" ref="AD409">_xlfn.XLOOKUP($A409&amp;$B409,'[5]产值及收款计划（2026）'!$A:$A&amp;'[5]产值及收款计划（2026）'!$B:$B,'[5]产值及收款计划（2026）'!AD:AD)</f>
        <v>#REF!</v>
      </c>
      <c r="AE409" s="235" t="e" cm="1">
        <f t="array" ref="AE409">_xlfn.XLOOKUP($A409&amp;$B409,'[5]产值及收款计划（2026）'!$A:$A&amp;'[5]产值及收款计划（2026）'!$B:$B,'[5]产值及收款计划（2026）'!AE:AE)</f>
        <v>#REF!</v>
      </c>
      <c r="AF409" s="235" t="e" cm="1">
        <f t="array" ref="AF409">_xlfn.XLOOKUP($A409&amp;$B409,'[5]产值及收款计划（2026）'!$A:$A&amp;'[5]产值及收款计划（2026）'!$B:$B,'[5]产值及收款计划（2026）'!AF:AF)</f>
        <v>#REF!</v>
      </c>
      <c r="AG409" s="235" t="e" cm="1">
        <f t="array" ref="AG409">_xlfn.XLOOKUP($A409&amp;$B409,'[5]产值及收款计划（2026）'!$A:$A&amp;'[5]产值及收款计划（2026）'!$B:$B,'[5]产值及收款计划（2026）'!AG:AG)</f>
        <v>#REF!</v>
      </c>
      <c r="AH409" s="235" t="e" cm="1">
        <f t="array" ref="AH409">_xlfn.XLOOKUP($A409&amp;$B409,'[5]产值及收款计划（2026）'!$A:$A&amp;'[5]产值及收款计划（2026）'!$B:$B,'[5]产值及收款计划（2026）'!AH:AH)</f>
        <v>#REF!</v>
      </c>
      <c r="AI409" s="235" t="e" cm="1">
        <f t="array" ref="AI409">_xlfn.XLOOKUP($A409&amp;$B409,'[5]产值及收款计划（2026）'!$A:$A&amp;'[5]产值及收款计划（2026）'!$B:$B,'[5]产值及收款计划（2026）'!AI:AI)</f>
        <v>#REF!</v>
      </c>
      <c r="AJ409" s="235" t="e" cm="1">
        <f t="array" ref="AJ409">_xlfn.XLOOKUP($A409&amp;$B409,'[5]产值及收款计划（2026）'!$A:$A&amp;'[5]产值及收款计划（2026）'!$B:$B,'[5]产值及收款计划（2026）'!AJ:AJ)</f>
        <v>#REF!</v>
      </c>
      <c r="AK409" s="235" t="e" cm="1">
        <f t="array" ref="AK409">_xlfn.XLOOKUP($A409&amp;$B409,'[5]产值及收款计划（2026）'!$A:$A&amp;'[5]产值及收款计划（2026）'!$B:$B,'[5]产值及收款计划（2026）'!AK:AK)</f>
        <v>#REF!</v>
      </c>
      <c r="AL409" s="235" t="e" cm="1">
        <f t="array" ref="AL409">_xlfn.XLOOKUP($A409&amp;$B409,'[5]产值及收款计划（2026）'!$A:$A&amp;'[5]产值及收款计划（2026）'!$B:$B,'[5]产值及收款计划（2026）'!AL:AL)</f>
        <v>#REF!</v>
      </c>
      <c r="AM409" s="242" t="e" cm="1">
        <f t="array" ref="AM409">_xlfn.LET(_xlpm.勾选月份状态数组,TRANSPOSE('PPT(12-15页）-TOP10'!$A$3:$A$14),_xlpm.选择数据区,IF('PPT(12-15页）-TOP10'!$E$3="收款",$BA409:$BL409,$AA409:$AL409),SUM(_xlfn._xlws.FILTER(_xlpm.选择数据区,_xlpm.勾选月份状态数组,"")))</f>
        <v>#REF!</v>
      </c>
      <c r="AN409" s="235" t="e">
        <f>_xlfn.XLOOKUP($C409,应收未收表!$T:$T,应收未收表!AA:AA)</f>
        <v>#N/A</v>
      </c>
      <c r="AO409" s="235" t="e">
        <f>_xlfn.XLOOKUP($C409,应收未收表!$T:$T,应收未收表!AB:AB)</f>
        <v>#N/A</v>
      </c>
      <c r="AP409" s="235" t="e">
        <f>_xlfn.XLOOKUP($C409,应收未收表!$T:$T,应收未收表!AC:AC)</f>
        <v>#N/A</v>
      </c>
      <c r="AQ409" s="235" t="e">
        <f>_xlfn.XLOOKUP($C409,应收未收表!$T:$T,应收未收表!AE:AE)</f>
        <v>#N/A</v>
      </c>
      <c r="AR409" s="235" t="e">
        <f>_xlfn.XLOOKUP($C409,应收未收表!$T:$T,应收未收表!AF:AF)</f>
        <v>#N/A</v>
      </c>
      <c r="AS409" s="235" t="e" cm="1">
        <f t="array" ref="AS409">_xlfn.XLOOKUP($A409&amp;$B409,'[5]产值及收款计划（2026）'!$A:$A&amp;'[5]产值及收款计划（2026）'!$B:$B,'[5]产值及收款计划（2026）'!AS:AS)</f>
        <v>#REF!</v>
      </c>
      <c r="AT409" s="235" t="e" cm="1">
        <f t="array" ref="AT409">_xlfn.XLOOKUP($A409&amp;$B409,'[5]产值及收款计划（2026）'!$A:$A&amp;'[5]产值及收款计划（2026）'!$B:$B,'[5]产值及收款计划（2026）'!AT:AT)</f>
        <v>#REF!</v>
      </c>
      <c r="AU409" s="235" t="e" cm="1">
        <f t="array" ref="AU409">_xlfn.XLOOKUP($A409&amp;$B409,'[5]产值及收款计划（2026）'!$A:$A&amp;'[5]产值及收款计划（2026）'!$B:$B,'[5]产值及收款计划（2026）'!AU:AU)</f>
        <v>#REF!</v>
      </c>
      <c r="AV409" s="235" t="e" cm="1">
        <f t="array" ref="AV409">_xlfn.XLOOKUP($A409&amp;$B409,'[5]产值及收款计划（2026）'!$A:$A&amp;'[5]产值及收款计划（2026）'!$B:$B,'[5]产值及收款计划（2026）'!AV:AV)</f>
        <v>#REF!</v>
      </c>
      <c r="AW409" s="235" cm="1">
        <f t="array" ref="AW409">_xlfn.XLOOKUP($A409&amp;$B409,'[5]产值及收款计划（2026）'!$A:$A&amp;'[5]产值及收款计划（2026）'!$B:$B,'[5]产值及收款计划（2026）'!AW:AW)</f>
        <v>646.58</v>
      </c>
      <c r="AX409" s="235" cm="1">
        <f t="array" ref="AX409">_xlfn.XLOOKUP($A409&amp;$B409,'[5]产值及收款计划（2026）'!$A:$A&amp;'[5]产值及收款计划（2026）'!$B:$B,'[5]产值及收款计划（2026）'!AX:AX)</f>
        <v>0</v>
      </c>
      <c r="AY409" s="235" cm="1">
        <f t="array" ref="AY409">_xlfn.XLOOKUP($A409&amp;$B409,'[5]产值及收款计划（2026）'!$A:$A&amp;'[5]产值及收款计划（2026）'!$B:$B,'[5]产值及收款计划（2026）'!AY:AY)</f>
        <v>1522.12</v>
      </c>
      <c r="AZ409" s="235" cm="1">
        <f t="array" ref="AZ409">_xlfn.XLOOKUP($A409&amp;$B409,'[5]产值及收款计划（2026）'!$A:$A&amp;'[5]产值及收款计划（2026）'!$B:$B,'[5]产值及收款计划（2026）'!AZ:AZ)</f>
        <v>1061.338308</v>
      </c>
      <c r="BA409" s="235" t="e" cm="1">
        <f t="array" ref="BA409">_xlfn.XLOOKUP($A409&amp;$B409,'[5]产值及收款计划（2026）'!$A:$A&amp;'[5]产值及收款计划（2026）'!$B:$B,'[5]产值及收款计划（2026）'!BA:BA)</f>
        <v>#REF!</v>
      </c>
      <c r="BB409" s="235" t="e" cm="1">
        <f t="array" ref="BB409">_xlfn.XLOOKUP($A409&amp;$B409,'[5]产值及收款计划（2026）'!$A:$A&amp;'[5]产值及收款计划（2026）'!$B:$B,'[5]产值及收款计划（2026）'!BB:BB)</f>
        <v>#REF!</v>
      </c>
      <c r="BC409" s="235" t="e" cm="1">
        <f t="array" ref="BC409">_xlfn.XLOOKUP($A409&amp;$B409,'[5]产值及收款计划（2026）'!$A:$A&amp;'[5]产值及收款计划（2026）'!$B:$B,'[5]产值及收款计划（2026）'!BC:BC)</f>
        <v>#REF!</v>
      </c>
      <c r="BD409" s="235" t="e" cm="1">
        <f t="array" ref="BD409">_xlfn.XLOOKUP($A409&amp;$B409,'[5]产值及收款计划（2026）'!$A:$A&amp;'[5]产值及收款计划（2026）'!$B:$B,'[5]产值及收款计划（2026）'!BD:BD)</f>
        <v>#REF!</v>
      </c>
      <c r="BE409" s="235" t="e" cm="1">
        <f t="array" ref="BE409">_xlfn.XLOOKUP($A409&amp;$B409,'[5]产值及收款计划（2026）'!$A:$A&amp;'[5]产值及收款计划（2026）'!$B:$B,'[5]产值及收款计划（2026）'!BE:BE)</f>
        <v>#REF!</v>
      </c>
      <c r="BF409" s="235" t="e" cm="1">
        <f t="array" ref="BF409">_xlfn.XLOOKUP($A409&amp;$B409,'[5]产值及收款计划（2026）'!$A:$A&amp;'[5]产值及收款计划（2026）'!$B:$B,'[5]产值及收款计划（2026）'!BF:BF)</f>
        <v>#REF!</v>
      </c>
      <c r="BG409" s="235" t="e" cm="1">
        <f t="array" ref="BG409">_xlfn.XLOOKUP($A409&amp;$B409,'[5]产值及收款计划（2026）'!$A:$A&amp;'[5]产值及收款计划（2026）'!$B:$B,'[5]产值及收款计划（2026）'!BG:BG)</f>
        <v>#REF!</v>
      </c>
      <c r="BH409" s="235" t="e" cm="1">
        <f t="array" ref="BH409">_xlfn.XLOOKUP($A409&amp;$B409,'[5]产值及收款计划（2026）'!$A:$A&amp;'[5]产值及收款计划（2026）'!$B:$B,'[5]产值及收款计划（2026）'!BH:BH)</f>
        <v>#REF!</v>
      </c>
      <c r="BI409" s="235" t="e" cm="1">
        <f t="array" ref="BI409">_xlfn.XLOOKUP($A409&amp;$B409,'[5]产值及收款计划（2026）'!$A:$A&amp;'[5]产值及收款计划（2026）'!$B:$B,'[5]产值及收款计划（2026）'!BI:BI)</f>
        <v>#REF!</v>
      </c>
      <c r="BJ409" s="235" t="e" cm="1">
        <f t="array" ref="BJ409">_xlfn.XLOOKUP($A409&amp;$B409,'[5]产值及收款计划（2026）'!$A:$A&amp;'[5]产值及收款计划（2026）'!$B:$B,'[5]产值及收款计划（2026）'!BJ:BJ)</f>
        <v>#REF!</v>
      </c>
      <c r="BK409" s="235" t="e" cm="1">
        <f t="array" ref="BK409">_xlfn.XLOOKUP($A409&amp;$B409,'[5]产值及收款计划（2026）'!$A:$A&amp;'[5]产值及收款计划（2026）'!$B:$B,'[5]产值及收款计划（2026）'!BK:BK)</f>
        <v>#REF!</v>
      </c>
      <c r="BL409" s="235" t="e" cm="1">
        <f t="array" ref="BL409">_xlfn.XLOOKUP($A409&amp;$B409,'[5]产值及收款计划（2026）'!$A:$A&amp;'[5]产值及收款计划（2026）'!$B:$B,'[5]产值及收款计划（2026）'!BL:BL)</f>
        <v>#REF!</v>
      </c>
      <c r="BM409" s="235"/>
      <c r="BN409" s="235"/>
      <c r="BO409" s="235"/>
      <c r="BP409" s="235"/>
      <c r="BQ409" s="235">
        <f>_xlfn.XLOOKUP($C409,应收未收表!$AJ:$AJ,应收未收表!AK:AK)</f>
        <v>66</v>
      </c>
      <c r="BR409" s="235">
        <f>_xlfn.XLOOKUP($C409,应收未收表!$AJ:$AJ,应收未收表!AL:AL)</f>
        <v>66</v>
      </c>
      <c r="BS409" s="235" t="str">
        <f>_xlfn.XLOOKUP($C409,应收未收表!$AJ:$AJ,应收未收表!AM:AM)</f>
        <v>一季度内无法落实</v>
      </c>
      <c r="BT409" s="235" t="str">
        <f>_xlfn.XLOOKUP($C409,应收未收表!$AJ:$AJ,应收未收表!AN:AN)</f>
        <v>已收到供应链，等待时间到期</v>
      </c>
      <c r="BU409" s="234" t="str" cm="1">
        <f t="array" ref="BU409">_xlfn.XLOOKUP($A409&amp;$B409,'[5]产值及收款计划（2026）'!$A:$A&amp;'[5]产值及收款计划（2026）'!$B:$B,'[5]产值及收款计划（2026）'!BQ:BQ)</f>
        <v>中德联合集团有限公司</v>
      </c>
      <c r="BV409" s="235" t="e" cm="1">
        <f t="array" ref="BV409">_xlfn.XLOOKUP($A409&amp;$B409,'[5]产值及收款计划（2026）'!$A:$A&amp;'[5]产值及收款计划（2026）'!$B:$B,'[5]产值及收款计划（2026）'!BR:BR)</f>
        <v>#REF!</v>
      </c>
      <c r="CE409" s="235" cm="1">
        <f t="array" ref="CE409">_xlfn.XLOOKUP($A409&amp;$B409,'[5]产值及收款计划（2026）'!$A:$A&amp;'[5]产值及收款计划（2026）'!$B:$B,'[5]产值及收款计划（2026）'!CA:CA)</f>
        <v>0</v>
      </c>
      <c r="CF409" s="235" cm="1">
        <f t="array" ref="CF409">_xlfn.XLOOKUP($A409&amp;$B409,'[5]产值及收款计划（2026）'!$A:$A&amp;'[5]产值及收款计划（2026）'!$B:$B,'[5]产值及收款计划（2026）'!CB:CB)</f>
        <v>0</v>
      </c>
      <c r="CG409" s="235" cm="1">
        <f t="array" ref="CG409">_xlfn.XLOOKUP($A409&amp;$B409,'[5]产值及收款计划（2026）'!$A:$A&amp;'[5]产值及收款计划（2026）'!$B:$B,'[5]产值及收款计划（2026）'!CC:CC)</f>
        <v>0</v>
      </c>
      <c r="CH409" s="235" cm="1">
        <f t="array" ref="CH409">_xlfn.XLOOKUP($A409&amp;$B409,'[5]产值及收款计划（2026）'!$A:$A&amp;'[5]产值及收款计划（2026）'!$B:$B,'[5]产值及收款计划（2026）'!CD:CD)</f>
        <v>0</v>
      </c>
      <c r="CI409" s="235" cm="1">
        <f t="array" ref="CI409">_xlfn.XLOOKUP($A409&amp;$B409,'[5]产值及收款计划（2026）'!$A:$A&amp;'[5]产值及收款计划（2026）'!$B:$B,'[5]产值及收款计划（2026）'!CE:CE)</f>
        <v>0</v>
      </c>
      <c r="CJ409" s="235" cm="1">
        <f t="array" ref="CJ409">_xlfn.XLOOKUP($A409&amp;$B409,'[5]产值及收款计划（2026）'!$A:$A&amp;'[5]产值及收款计划（2026）'!$B:$B,'[5]产值及收款计划（2026）'!CF:CF)</f>
        <v>0</v>
      </c>
      <c r="CK409" s="235" cm="1">
        <f t="array" ref="CK409">_xlfn.XLOOKUP($A409&amp;$B409,'[5]产值及收款计划（2026）'!$A:$A&amp;'[5]产值及收款计划（2026）'!$B:$B,'[5]产值及收款计划（2026）'!CG:CG)</f>
        <v>0</v>
      </c>
      <c r="CL409" s="235" cm="1">
        <f t="array" ref="CL409">_xlfn.XLOOKUP($A409&amp;$B409,'[5]产值及收款计划（2026）'!$A:$A&amp;'[5]产值及收款计划（2026）'!$B:$B,'[5]产值及收款计划（2026）'!CH:CH)</f>
        <v>0</v>
      </c>
      <c r="CM409" s="235" cm="1">
        <f t="array" ref="CM409">_xlfn.XLOOKUP($A409&amp;$B409,'[5]产值及收款计划（2026）'!$A:$A&amp;'[5]产值及收款计划（2026）'!$B:$B,'[5]产值及收款计划（2026）'!CI:CI)</f>
        <v>0</v>
      </c>
      <c r="CN409" s="235" cm="1">
        <f t="array" ref="CN409">_xlfn.XLOOKUP($A409&amp;$B409,'[5]产值及收款计划（2026）'!$A:$A&amp;'[5]产值及收款计划（2026）'!$B:$B,'[5]产值及收款计划（2026）'!CJ:CJ)</f>
        <v>0</v>
      </c>
      <c r="CO409" s="235" cm="1">
        <f t="array" ref="CO409">_xlfn.XLOOKUP($A409&amp;$B409,'[5]产值及收款计划（2026）'!$A:$A&amp;'[5]产值及收款计划（2026）'!$B:$B,'[5]产值及收款计划（2026）'!CK:CK)</f>
        <v>0</v>
      </c>
      <c r="CP409" s="235" cm="1">
        <f t="array" ref="CP409">_xlfn.XLOOKUP($A409&amp;$B409,'[5]产值及收款计划（2026）'!$A:$A&amp;'[5]产值及收款计划（2026）'!$B:$B,'[5]产值及收款计划（2026）'!CL:CL)</f>
        <v>0</v>
      </c>
      <c r="DE409" s="235" cm="1">
        <f t="array" ref="DE409">_xlfn.XLOOKUP($A409&amp;$B409,'[5]产值及收款计划（2026）'!$A:$A&amp;'[5]产值及收款计划（2026）'!$B:$B,'[5]产值及收款计划（2026）'!DA:DA)</f>
        <v>0</v>
      </c>
      <c r="DF409" s="235" cm="1">
        <f t="array" ref="DF409">_xlfn.XLOOKUP($A409&amp;$B409,'[5]产值及收款计划（2026）'!$A:$A&amp;'[5]产值及收款计划（2026）'!$B:$B,'[5]产值及收款计划（2026）'!DB:DB)</f>
        <v>0</v>
      </c>
      <c r="DG409" s="235" cm="1">
        <f t="array" ref="DG409">_xlfn.XLOOKUP($A409&amp;$B409,'[5]产值及收款计划（2026）'!$A:$A&amp;'[5]产值及收款计划（2026）'!$B:$B,'[5]产值及收款计划（2026）'!DC:DC)</f>
        <v>0</v>
      </c>
      <c r="DH409" s="235" cm="1">
        <f t="array" ref="DH409">_xlfn.XLOOKUP($A409&amp;$B409,'[5]产值及收款计划（2026）'!$A:$A&amp;'[5]产值及收款计划（2026）'!$B:$B,'[5]产值及收款计划（2026）'!DD:DD)</f>
        <v>0</v>
      </c>
      <c r="DI409" s="235" cm="1">
        <f t="array" ref="DI409">_xlfn.XLOOKUP($A409&amp;$B409,'[5]产值及收款计划（2026）'!$A:$A&amp;'[5]产值及收款计划（2026）'!$B:$B,'[5]产值及收款计划（2026）'!DE:DE)</f>
        <v>0</v>
      </c>
      <c r="DJ409" s="235" cm="1">
        <f t="array" ref="DJ409">_xlfn.XLOOKUP($A409&amp;$B409,'[5]产值及收款计划（2026）'!$A:$A&amp;'[5]产值及收款计划（2026）'!$B:$B,'[5]产值及收款计划（2026）'!DF:DF)</f>
        <v>0</v>
      </c>
      <c r="DK409" s="235" cm="1">
        <f t="array" ref="DK409">_xlfn.XLOOKUP($A409&amp;$B409,'[5]产值及收款计划（2026）'!$A:$A&amp;'[5]产值及收款计划（2026）'!$B:$B,'[5]产值及收款计划（2026）'!DG:DG)</f>
        <v>0</v>
      </c>
      <c r="DL409" s="235" cm="1">
        <f t="array" ref="DL409">_xlfn.XLOOKUP($A409&amp;$B409,'[5]产值及收款计划（2026）'!$A:$A&amp;'[5]产值及收款计划（2026）'!$B:$B,'[5]产值及收款计划（2026）'!DH:DH)</f>
        <v>0</v>
      </c>
      <c r="DM409" s="235" cm="1">
        <f t="array" ref="DM409">_xlfn.XLOOKUP($A409&amp;$B409,'[5]产值及收款计划（2026）'!$A:$A&amp;'[5]产值及收款计划（2026）'!$B:$B,'[5]产值及收款计划（2026）'!DI:DI)</f>
        <v>0</v>
      </c>
      <c r="DN409" s="235" cm="1">
        <f t="array" ref="DN409">_xlfn.XLOOKUP($A409&amp;$B409,'[5]产值及收款计划（2026）'!$A:$A&amp;'[5]产值及收款计划（2026）'!$B:$B,'[5]产值及收款计划（2026）'!DJ:DJ)</f>
        <v>0</v>
      </c>
      <c r="DO409" s="235" cm="1">
        <f t="array" ref="DO409">_xlfn.XLOOKUP($A409&amp;$B409,'[5]产值及收款计划（2026）'!$A:$A&amp;'[5]产值及收款计划（2026）'!$B:$B,'[5]产值及收款计划（2026）'!DK:DK)</f>
        <v>0</v>
      </c>
      <c r="DP409" s="235" cm="1">
        <f t="array" ref="DP409">_xlfn.XLOOKUP($A409&amp;$B409,'[5]产值及收款计划（2026）'!$A:$A&amp;'[5]产值及收款计划（2026）'!$B:$B,'[5]产值及收款计划（2026）'!DL:DL)</f>
        <v>0</v>
      </c>
      <c r="DQ409" s="243"/>
      <c r="DR409" s="229"/>
    </row>
    <row r="410" ht="20.25" spans="1:122">
      <c r="A410" s="233">
        <f t="shared" si="25"/>
        <v>45</v>
      </c>
      <c r="B410" s="233" t="s">
        <v>29</v>
      </c>
      <c r="C410" s="234" t="str" cm="1">
        <f t="array" ref="C410">_xlfn.XLOOKUP($A410&amp;$B410,'[5]产值及收款计划（2026）'!$A:$A&amp;'[5]产值及收款计划（2026）'!$B:$B,'[5]产值及收款计划（2026）'!C:C)</f>
        <v>ZHT2022052600040</v>
      </c>
      <c r="D410" s="234" t="str" cm="1">
        <f t="array" ref="D410">_xlfn.XLOOKUP($A410&amp;$B410,'[5]产值及收款计划（2026）'!$A:$A&amp;'[5]产值及收款计划（2026）'!$B:$B,'[5]产值及收款计划（2026）'!D:D)</f>
        <v>环莞快速路三期莞深高速至东部快速路段工程（一标段）</v>
      </c>
      <c r="E410" s="235" cm="1">
        <f t="array" ref="E410">_xlfn.XLOOKUP($A410&amp;$B410,'[5]产值及收款计划（2026）'!$A:$A&amp;'[5]产值及收款计划（2026）'!$B:$B,'[5]产值及收款计划（2026）'!E:E)</f>
        <v>41.0839</v>
      </c>
      <c r="F410" s="235" cm="1">
        <f t="array" ref="F410">_xlfn.XLOOKUP($A410&amp;$B410,'[5]产值及收款计划（2026）'!$A:$A&amp;'[5]产值及收款计划（2026）'!$B:$B,'[5]产值及收款计划（2026）'!F:F)</f>
        <v>28.541807008</v>
      </c>
      <c r="G410" s="235" cm="1">
        <f t="array" ref="G410">_xlfn.XLOOKUP($A410&amp;$B410,'[5]产值及收款计划（2026）'!$A:$A&amp;'[5]产值及收款计划（2026）'!$B:$B,'[5]产值及收款计划（2026）'!G:G)</f>
        <v>28.541807008</v>
      </c>
      <c r="H410" s="235" cm="1">
        <f t="array" ref="H410">_xlfn.XLOOKUP($A410&amp;$B410,'[5]产值及收款计划（2026）'!$A:$A&amp;'[5]产值及收款计划（2026）'!$B:$B,'[5]产值及收款计划（2026）'!H:H)</f>
        <v>28.541807008</v>
      </c>
      <c r="I410" s="236" cm="1">
        <f t="array" ref="I410">_xlfn.XLOOKUP($A410&amp;$B410,'[5]产值及收款计划（2026）'!$A:$A&amp;'[5]产值及收款计划（2026）'!$B:$B,'[5]产值及收款计划（2026）'!I:I)</f>
        <v>1</v>
      </c>
      <c r="J410" s="235" cm="1">
        <f t="array" ref="J410">_xlfn.XLOOKUP($A410&amp;$B410,'[5]产值及收款计划（2026）'!$A:$A&amp;'[5]产值及收款计划（2026）'!$B:$B,'[5]产值及收款计划（2026）'!J:J)</f>
        <v>0.06</v>
      </c>
      <c r="K410" s="235" t="e" cm="1">
        <f t="array" ref="K410">_xlfn.XLOOKUP($A410&amp;$B410,'[5]产值及收款计划（2026）'!$A:$A&amp;'[5]产值及收款计划（2026）'!$B:$B,'[5]产值及收款计划（2026）'!K:K)</f>
        <v>#REF!</v>
      </c>
      <c r="L410" s="235" t="e" cm="1">
        <f t="array" ref="L410">_xlfn.XLOOKUP($A410&amp;$B410,'[5]产值及收款计划（2026）'!$A:$A&amp;'[5]产值及收款计划（2026）'!$B:$B,'[5]产值及收款计划（2026）'!L:L)</f>
        <v>#REF!</v>
      </c>
      <c r="M410" s="235" t="str" cm="1">
        <f t="array" ref="M410">_xlfn.XLOOKUP($A410&amp;$B410,'[5]产值及收款计划（2026）'!$A:$A&amp;'[5]产值及收款计划（2026）'!$B:$B,'[5]产值及收款计划（2026）'!M:M)</f>
        <v>主导</v>
      </c>
      <c r="N410" s="235" t="str" cm="1">
        <f t="array" ref="N410">_xlfn.XLOOKUP($A410&amp;$B410,'[5]产值及收款计划（2026）'!$A:$A&amp;'[5]产值及收款计划（2026）'!$B:$B,'[5]产值及收款计划（2026）'!N:N)</f>
        <v>许清亮团队</v>
      </c>
      <c r="O410" s="235" t="str" cm="1">
        <f t="array" ref="O410">_xlfn.XLOOKUP($A410&amp;$B410,'[5]产值及收款计划（2026）'!$A:$A&amp;'[5]产值及收款计划（2026）'!$B:$B,'[5]产值及收款计划（2026）'!O:O)</f>
        <v>明艳丽</v>
      </c>
      <c r="P410" s="234" t="str" cm="1">
        <f t="array" ref="P410">_xlfn.XLOOKUP($A410&amp;$B410,'[5]产值及收款计划（2026）'!$A:$A&amp;'[5]产值及收款计划（2026）'!$B:$B,'[5]产值及收款计划（2026）'!P:P)</f>
        <v>在建</v>
      </c>
      <c r="Q410" s="235" t="e" cm="1">
        <f t="array" ref="Q410">_xlfn.XLOOKUP($A410&amp;$B410,'[5]产值及收款计划（2026）'!$A:$A&amp;'[5]产值及收款计划（2026）'!$B:$B,'[5]产值及收款计划（2026）'!Q:Q)</f>
        <v>#REF!</v>
      </c>
      <c r="R410" s="235" t="e" cm="1">
        <f t="array" ref="R410">_xlfn.XLOOKUP($A410&amp;$B410,'[5]产值及收款计划（2026）'!$A:$A&amp;'[5]产值及收款计划（2026）'!$B:$B,'[5]产值及收款计划（2026）'!R:R)</f>
        <v>#REF!</v>
      </c>
      <c r="S410" s="235" t="e" cm="1">
        <f t="array" ref="S410">_xlfn.XLOOKUP($A410&amp;$B410,'[5]产值及收款计划（2026）'!$A:$A&amp;'[5]产值及收款计划（2026）'!$B:$B,'[5]产值及收款计划（2026）'!S:S)</f>
        <v>#REF!</v>
      </c>
      <c r="T410" s="235" cm="1">
        <f t="array" ref="T410">_xlfn.XLOOKUP($A410&amp;$B410,'[5]产值及收款计划（2026）'!$A:$A&amp;'[5]产值及收款计划（2026）'!$B:$B,'[5]产值及收款计划（2026）'!T:T)</f>
        <v>21.569048</v>
      </c>
      <c r="U410" s="235" cm="1">
        <f t="array" ref="U410">_xlfn.XLOOKUP($A410&amp;$B410,'[5]产值及收款计划（2026）'!$A:$A&amp;'[5]产值及收款计划（2026）'!$B:$B,'[5]产值及收款计划（2026）'!U:U)</f>
        <v>0</v>
      </c>
      <c r="V410" s="235" cm="1">
        <f t="array" ref="V410">_xlfn.XLOOKUP($A410&amp;$B410,'[5]产值及收款计划（2026）'!$A:$A&amp;'[5]产值及收款计划（2026）'!$B:$B,'[5]产值及收款计划（2026）'!V:V)</f>
        <v>19.514852</v>
      </c>
      <c r="W410" s="235" t="e" cm="1">
        <f t="array" ref="W410">_xlfn.XLOOKUP($A410&amp;$B410,'[5]产值及收款计划（2026）'!$A:$A&amp;'[5]产值及收款计划（2026）'!$B:$B,'[5]产值及收款计划（2026）'!W:W)</f>
        <v>#REF!</v>
      </c>
      <c r="X410" s="235" t="e" cm="1">
        <f t="array" ref="X410">_xlfn.XLOOKUP($A410&amp;$B410,'[5]产值及收款计划（2026）'!$A:$A&amp;'[5]产值及收款计划（2026）'!$B:$B,'[5]产值及收款计划（2026）'!X:X)</f>
        <v>#REF!</v>
      </c>
      <c r="Y410" s="235" t="e" cm="1">
        <f t="array" ref="Y410">_xlfn.XLOOKUP($A410&amp;$B410,'[5]产值及收款计划（2026）'!$A:$A&amp;'[5]产值及收款计划（2026）'!$B:$B,'[5]产值及收款计划（2026）'!Y:Y)</f>
        <v>#REF!</v>
      </c>
      <c r="Z410" s="235" t="e" cm="1">
        <f t="array" ref="Z410">_xlfn.XLOOKUP($A410&amp;$B410,'[5]产值及收款计划（2026）'!$A:$A&amp;'[5]产值及收款计划（2026）'!$B:$B,'[5]产值及收款计划（2026）'!Z:Z)</f>
        <v>#REF!</v>
      </c>
      <c r="AA410" s="235" t="e" cm="1">
        <f t="array" ref="AA410">_xlfn.XLOOKUP($A410&amp;$B410,'[5]产值及收款计划（2026）'!$A:$A&amp;'[5]产值及收款计划（2026）'!$B:$B,'[5]产值及收款计划（2026）'!AA:AA)</f>
        <v>#REF!</v>
      </c>
      <c r="AB410" s="235" t="e" cm="1">
        <f t="array" ref="AB410">_xlfn.XLOOKUP($A410&amp;$B410,'[5]产值及收款计划（2026）'!$A:$A&amp;'[5]产值及收款计划（2026）'!$B:$B,'[5]产值及收款计划（2026）'!AB:AB)</f>
        <v>#REF!</v>
      </c>
      <c r="AC410" s="235" t="e" cm="1">
        <f t="array" ref="AC410">_xlfn.XLOOKUP($A410&amp;$B410,'[5]产值及收款计划（2026）'!$A:$A&amp;'[5]产值及收款计划（2026）'!$B:$B,'[5]产值及收款计划（2026）'!AC:AC)</f>
        <v>#REF!</v>
      </c>
      <c r="AD410" s="235" t="e" cm="1">
        <f t="array" ref="AD410">_xlfn.XLOOKUP($A410&amp;$B410,'[5]产值及收款计划（2026）'!$A:$A&amp;'[5]产值及收款计划（2026）'!$B:$B,'[5]产值及收款计划（2026）'!AD:AD)</f>
        <v>#REF!</v>
      </c>
      <c r="AE410" s="235" t="e" cm="1">
        <f t="array" ref="AE410">_xlfn.XLOOKUP($A410&amp;$B410,'[5]产值及收款计划（2026）'!$A:$A&amp;'[5]产值及收款计划（2026）'!$B:$B,'[5]产值及收款计划（2026）'!AE:AE)</f>
        <v>#REF!</v>
      </c>
      <c r="AF410" s="235" t="e" cm="1">
        <f t="array" ref="AF410">_xlfn.XLOOKUP($A410&amp;$B410,'[5]产值及收款计划（2026）'!$A:$A&amp;'[5]产值及收款计划（2026）'!$B:$B,'[5]产值及收款计划（2026）'!AF:AF)</f>
        <v>#REF!</v>
      </c>
      <c r="AG410" s="235" t="e" cm="1">
        <f t="array" ref="AG410">_xlfn.XLOOKUP($A410&amp;$B410,'[5]产值及收款计划（2026）'!$A:$A&amp;'[5]产值及收款计划（2026）'!$B:$B,'[5]产值及收款计划（2026）'!AG:AG)</f>
        <v>#REF!</v>
      </c>
      <c r="AH410" s="235" t="e" cm="1">
        <f t="array" ref="AH410">_xlfn.XLOOKUP($A410&amp;$B410,'[5]产值及收款计划（2026）'!$A:$A&amp;'[5]产值及收款计划（2026）'!$B:$B,'[5]产值及收款计划（2026）'!AH:AH)</f>
        <v>#REF!</v>
      </c>
      <c r="AI410" s="235" t="e" cm="1">
        <f t="array" ref="AI410">_xlfn.XLOOKUP($A410&amp;$B410,'[5]产值及收款计划（2026）'!$A:$A&amp;'[5]产值及收款计划（2026）'!$B:$B,'[5]产值及收款计划（2026）'!AI:AI)</f>
        <v>#REF!</v>
      </c>
      <c r="AJ410" s="235" t="e" cm="1">
        <f t="array" ref="AJ410">_xlfn.XLOOKUP($A410&amp;$B410,'[5]产值及收款计划（2026）'!$A:$A&amp;'[5]产值及收款计划（2026）'!$B:$B,'[5]产值及收款计划（2026）'!AJ:AJ)</f>
        <v>#REF!</v>
      </c>
      <c r="AK410" s="235" t="e" cm="1">
        <f t="array" ref="AK410">_xlfn.XLOOKUP($A410&amp;$B410,'[5]产值及收款计划（2026）'!$A:$A&amp;'[5]产值及收款计划（2026）'!$B:$B,'[5]产值及收款计划（2026）'!AK:AK)</f>
        <v>#REF!</v>
      </c>
      <c r="AL410" s="235" t="e" cm="1">
        <f t="array" ref="AL410">_xlfn.XLOOKUP($A410&amp;$B410,'[5]产值及收款计划（2026）'!$A:$A&amp;'[5]产值及收款计划（2026）'!$B:$B,'[5]产值及收款计划（2026）'!AL:AL)</f>
        <v>#REF!</v>
      </c>
      <c r="AM410" s="242" t="e" cm="1">
        <f t="array" ref="AM410">_xlfn.LET(_xlpm.勾选月份状态数组,TRANSPOSE('PPT(12-15页）-TOP10'!$A$3:$A$14),_xlpm.选择数据区,IF('PPT(12-15页）-TOP10'!$E$3="收款",$BA410:$BL410,$AA410:$AL410),SUM(_xlfn._xlws.FILTER(_xlpm.选择数据区,_xlpm.勾选月份状态数组,"")))</f>
        <v>#REF!</v>
      </c>
      <c r="AN410" s="235" t="e">
        <f>_xlfn.XLOOKUP($C410,应收未收表!$T:$T,应收未收表!AA:AA)</f>
        <v>#N/A</v>
      </c>
      <c r="AO410" s="235" t="e">
        <f>_xlfn.XLOOKUP($C410,应收未收表!$T:$T,应收未收表!AB:AB)</f>
        <v>#N/A</v>
      </c>
      <c r="AP410" s="235" t="e">
        <f>_xlfn.XLOOKUP($C410,应收未收表!$T:$T,应收未收表!AC:AC)</f>
        <v>#N/A</v>
      </c>
      <c r="AQ410" s="235" t="e">
        <f>_xlfn.XLOOKUP($C410,应收未收表!$T:$T,应收未收表!AE:AE)</f>
        <v>#N/A</v>
      </c>
      <c r="AR410" s="235" t="e">
        <f>_xlfn.XLOOKUP($C410,应收未收表!$T:$T,应收未收表!AF:AF)</f>
        <v>#N/A</v>
      </c>
      <c r="AS410" s="235" t="e" cm="1">
        <f t="array" ref="AS410">_xlfn.XLOOKUP($A410&amp;$B410,'[5]产值及收款计划（2026）'!$A:$A&amp;'[5]产值及收款计划（2026）'!$B:$B,'[5]产值及收款计划（2026）'!AS:AS)</f>
        <v>#REF!</v>
      </c>
      <c r="AT410" s="235" t="e" cm="1">
        <f t="array" ref="AT410">_xlfn.XLOOKUP($A410&amp;$B410,'[5]产值及收款计划（2026）'!$A:$A&amp;'[5]产值及收款计划（2026）'!$B:$B,'[5]产值及收款计划（2026）'!AT:AT)</f>
        <v>#REF!</v>
      </c>
      <c r="AU410" s="235" t="e" cm="1">
        <f t="array" ref="AU410">_xlfn.XLOOKUP($A410&amp;$B410,'[5]产值及收款计划（2026）'!$A:$A&amp;'[5]产值及收款计划（2026）'!$B:$B,'[5]产值及收款计划（2026）'!AU:AU)</f>
        <v>#REF!</v>
      </c>
      <c r="AV410" s="235" t="e" cm="1">
        <f t="array" ref="AV410">_xlfn.XLOOKUP($A410&amp;$B410,'[5]产值及收款计划（2026）'!$A:$A&amp;'[5]产值及收款计划（2026）'!$B:$B,'[5]产值及收款计划（2026）'!AV:AV)</f>
        <v>#REF!</v>
      </c>
      <c r="AW410" s="235" cm="1">
        <f t="array" ref="AW410">_xlfn.XLOOKUP($A410&amp;$B410,'[5]产值及收款计划（2026）'!$A:$A&amp;'[5]产值及收款计划（2026）'!$B:$B,'[5]产值及收款计划（2026）'!AW:AW)</f>
        <v>16.43356</v>
      </c>
      <c r="AX410" s="235" cm="1">
        <f t="array" ref="AX410">_xlfn.XLOOKUP($A410&amp;$B410,'[5]产值及收款计划（2026）'!$A:$A&amp;'[5]产值及收款计划（2026）'!$B:$B,'[5]产值及收款计划（2026）'!AX:AX)</f>
        <v>0</v>
      </c>
      <c r="AY410" s="235" cm="1">
        <f t="array" ref="AY410">_xlfn.XLOOKUP($A410&amp;$B410,'[5]产值及收款计划（2026）'!$A:$A&amp;'[5]产值及收款计划（2026）'!$B:$B,'[5]产值及收款计划（2026）'!AY:AY)</f>
        <v>24.65034</v>
      </c>
      <c r="AZ410" s="235" cm="1">
        <f t="array" ref="AZ410">_xlfn.XLOOKUP($A410&amp;$B410,'[5]产值及收款计划（2026）'!$A:$A&amp;'[5]产值及收款计划（2026）'!$B:$B,'[5]产值及收款计划（2026）'!AZ:AZ)</f>
        <v>5.135488</v>
      </c>
      <c r="BA410" s="235" t="e" cm="1">
        <f t="array" ref="BA410">_xlfn.XLOOKUP($A410&amp;$B410,'[5]产值及收款计划（2026）'!$A:$A&amp;'[5]产值及收款计划（2026）'!$B:$B,'[5]产值及收款计划（2026）'!BA:BA)</f>
        <v>#REF!</v>
      </c>
      <c r="BB410" s="235" t="e" cm="1">
        <f t="array" ref="BB410">_xlfn.XLOOKUP($A410&amp;$B410,'[5]产值及收款计划（2026）'!$A:$A&amp;'[5]产值及收款计划（2026）'!$B:$B,'[5]产值及收款计划（2026）'!BB:BB)</f>
        <v>#REF!</v>
      </c>
      <c r="BC410" s="235" t="e" cm="1">
        <f t="array" ref="BC410">_xlfn.XLOOKUP($A410&amp;$B410,'[5]产值及收款计划（2026）'!$A:$A&amp;'[5]产值及收款计划（2026）'!$B:$B,'[5]产值及收款计划（2026）'!BC:BC)</f>
        <v>#REF!</v>
      </c>
      <c r="BD410" s="235" t="e" cm="1">
        <f t="array" ref="BD410">_xlfn.XLOOKUP($A410&amp;$B410,'[5]产值及收款计划（2026）'!$A:$A&amp;'[5]产值及收款计划（2026）'!$B:$B,'[5]产值及收款计划（2026）'!BD:BD)</f>
        <v>#REF!</v>
      </c>
      <c r="BE410" s="235" t="e" cm="1">
        <f t="array" ref="BE410">_xlfn.XLOOKUP($A410&amp;$B410,'[5]产值及收款计划（2026）'!$A:$A&amp;'[5]产值及收款计划（2026）'!$B:$B,'[5]产值及收款计划（2026）'!BE:BE)</f>
        <v>#REF!</v>
      </c>
      <c r="BF410" s="235" t="e" cm="1">
        <f t="array" ref="BF410">_xlfn.XLOOKUP($A410&amp;$B410,'[5]产值及收款计划（2026）'!$A:$A&amp;'[5]产值及收款计划（2026）'!$B:$B,'[5]产值及收款计划（2026）'!BF:BF)</f>
        <v>#REF!</v>
      </c>
      <c r="BG410" s="235" t="e" cm="1">
        <f t="array" ref="BG410">_xlfn.XLOOKUP($A410&amp;$B410,'[5]产值及收款计划（2026）'!$A:$A&amp;'[5]产值及收款计划（2026）'!$B:$B,'[5]产值及收款计划（2026）'!BG:BG)</f>
        <v>#REF!</v>
      </c>
      <c r="BH410" s="235" t="e" cm="1">
        <f t="array" ref="BH410">_xlfn.XLOOKUP($A410&amp;$B410,'[5]产值及收款计划（2026）'!$A:$A&amp;'[5]产值及收款计划（2026）'!$B:$B,'[5]产值及收款计划（2026）'!BH:BH)</f>
        <v>#REF!</v>
      </c>
      <c r="BI410" s="235" t="e" cm="1">
        <f t="array" ref="BI410">_xlfn.XLOOKUP($A410&amp;$B410,'[5]产值及收款计划（2026）'!$A:$A&amp;'[5]产值及收款计划（2026）'!$B:$B,'[5]产值及收款计划（2026）'!BI:BI)</f>
        <v>#REF!</v>
      </c>
      <c r="BJ410" s="235" t="e" cm="1">
        <f t="array" ref="BJ410">_xlfn.XLOOKUP($A410&amp;$B410,'[5]产值及收款计划（2026）'!$A:$A&amp;'[5]产值及收款计划（2026）'!$B:$B,'[5]产值及收款计划（2026）'!BJ:BJ)</f>
        <v>#REF!</v>
      </c>
      <c r="BK410" s="235" t="e" cm="1">
        <f t="array" ref="BK410">_xlfn.XLOOKUP($A410&amp;$B410,'[5]产值及收款计划（2026）'!$A:$A&amp;'[5]产值及收款计划（2026）'!$B:$B,'[5]产值及收款计划（2026）'!BK:BK)</f>
        <v>#REF!</v>
      </c>
      <c r="BL410" s="235" t="e" cm="1">
        <f t="array" ref="BL410">_xlfn.XLOOKUP($A410&amp;$B410,'[5]产值及收款计划（2026）'!$A:$A&amp;'[5]产值及收款计划（2026）'!$B:$B,'[5]产值及收款计划（2026）'!BL:BL)</f>
        <v>#REF!</v>
      </c>
      <c r="BM410" s="235"/>
      <c r="BN410" s="235"/>
      <c r="BO410" s="235"/>
      <c r="BP410" s="235"/>
      <c r="BQ410" s="235" t="e">
        <f>_xlfn.XLOOKUP($C410,应收未收表!$AJ:$AJ,应收未收表!AK:AK)</f>
        <v>#N/A</v>
      </c>
      <c r="BR410" s="235" t="e">
        <f>_xlfn.XLOOKUP($C410,应收未收表!$AJ:$AJ,应收未收表!AL:AL)</f>
        <v>#N/A</v>
      </c>
      <c r="BS410" s="235" t="e">
        <f>_xlfn.XLOOKUP($C410,应收未收表!$AJ:$AJ,应收未收表!AM:AM)</f>
        <v>#N/A</v>
      </c>
      <c r="BT410" s="235" t="e">
        <f>_xlfn.XLOOKUP($C410,应收未收表!$AJ:$AJ,应收未收表!AN:AN)</f>
        <v>#N/A</v>
      </c>
      <c r="BU410" s="234" t="str" cm="1">
        <f t="array" ref="BU410">_xlfn.XLOOKUP($A410&amp;$B410,'[5]产值及收款计划（2026）'!$A:$A&amp;'[5]产值及收款计划（2026）'!$B:$B,'[5]产值及收款计划（2026）'!BQ:BQ)</f>
        <v>浙江交工集团股份有限公司东莞市环莞快速路三期莞深高速至东部快速路段工程土建一标项目经理部</v>
      </c>
      <c r="BV410" s="235" t="e" cm="1">
        <f t="array" ref="BV410">_xlfn.XLOOKUP($A410&amp;$B410,'[5]产值及收款计划（2026）'!$A:$A&amp;'[5]产值及收款计划（2026）'!$B:$B,'[5]产值及收款计划（2026）'!BR:BR)</f>
        <v>#REF!</v>
      </c>
      <c r="CE410" s="235" cm="1">
        <f t="array" ref="CE410">_xlfn.XLOOKUP($A410&amp;$B410,'[5]产值及收款计划（2026）'!$A:$A&amp;'[5]产值及收款计划（2026）'!$B:$B,'[5]产值及收款计划（2026）'!CA:CA)</f>
        <v>0</v>
      </c>
      <c r="CF410" s="235" cm="1">
        <f t="array" ref="CF410">_xlfn.XLOOKUP($A410&amp;$B410,'[5]产值及收款计划（2026）'!$A:$A&amp;'[5]产值及收款计划（2026）'!$B:$B,'[5]产值及收款计划（2026）'!CB:CB)</f>
        <v>0</v>
      </c>
      <c r="CG410" s="235" cm="1">
        <f t="array" ref="CG410">_xlfn.XLOOKUP($A410&amp;$B410,'[5]产值及收款计划（2026）'!$A:$A&amp;'[5]产值及收款计划（2026）'!$B:$B,'[5]产值及收款计划（2026）'!CC:CC)</f>
        <v>0</v>
      </c>
      <c r="CH410" s="235" cm="1">
        <f t="array" ref="CH410">_xlfn.XLOOKUP($A410&amp;$B410,'[5]产值及收款计划（2026）'!$A:$A&amp;'[5]产值及收款计划（2026）'!$B:$B,'[5]产值及收款计划（2026）'!CD:CD)</f>
        <v>0</v>
      </c>
      <c r="CI410" s="235" cm="1">
        <f t="array" ref="CI410">_xlfn.XLOOKUP($A410&amp;$B410,'[5]产值及收款计划（2026）'!$A:$A&amp;'[5]产值及收款计划（2026）'!$B:$B,'[5]产值及收款计划（2026）'!CE:CE)</f>
        <v>0</v>
      </c>
      <c r="CJ410" s="235" cm="1">
        <f t="array" ref="CJ410">_xlfn.XLOOKUP($A410&amp;$B410,'[5]产值及收款计划（2026）'!$A:$A&amp;'[5]产值及收款计划（2026）'!$B:$B,'[5]产值及收款计划（2026）'!CF:CF)</f>
        <v>0</v>
      </c>
      <c r="CK410" s="235" cm="1">
        <f t="array" ref="CK410">_xlfn.XLOOKUP($A410&amp;$B410,'[5]产值及收款计划（2026）'!$A:$A&amp;'[5]产值及收款计划（2026）'!$B:$B,'[5]产值及收款计划（2026）'!CG:CG)</f>
        <v>0</v>
      </c>
      <c r="CL410" s="235" cm="1">
        <f t="array" ref="CL410">_xlfn.XLOOKUP($A410&amp;$B410,'[5]产值及收款计划（2026）'!$A:$A&amp;'[5]产值及收款计划（2026）'!$B:$B,'[5]产值及收款计划（2026）'!CH:CH)</f>
        <v>0</v>
      </c>
      <c r="CM410" s="235" cm="1">
        <f t="array" ref="CM410">_xlfn.XLOOKUP($A410&amp;$B410,'[5]产值及收款计划（2026）'!$A:$A&amp;'[5]产值及收款计划（2026）'!$B:$B,'[5]产值及收款计划（2026）'!CI:CI)</f>
        <v>0</v>
      </c>
      <c r="CN410" s="235" cm="1">
        <f t="array" ref="CN410">_xlfn.XLOOKUP($A410&amp;$B410,'[5]产值及收款计划（2026）'!$A:$A&amp;'[5]产值及收款计划（2026）'!$B:$B,'[5]产值及收款计划（2026）'!CJ:CJ)</f>
        <v>0</v>
      </c>
      <c r="CO410" s="235" cm="1">
        <f t="array" ref="CO410">_xlfn.XLOOKUP($A410&amp;$B410,'[5]产值及收款计划（2026）'!$A:$A&amp;'[5]产值及收款计划（2026）'!$B:$B,'[5]产值及收款计划（2026）'!CK:CK)</f>
        <v>0</v>
      </c>
      <c r="CP410" s="235" cm="1">
        <f t="array" ref="CP410">_xlfn.XLOOKUP($A410&amp;$B410,'[5]产值及收款计划（2026）'!$A:$A&amp;'[5]产值及收款计划（2026）'!$B:$B,'[5]产值及收款计划（2026）'!CL:CL)</f>
        <v>0</v>
      </c>
      <c r="DE410" s="235" cm="1">
        <f t="array" ref="DE410">_xlfn.XLOOKUP($A410&amp;$B410,'[5]产值及收款计划（2026）'!$A:$A&amp;'[5]产值及收款计划（2026）'!$B:$B,'[5]产值及收款计划（2026）'!DA:DA)</f>
        <v>0</v>
      </c>
      <c r="DF410" s="235" cm="1">
        <f t="array" ref="DF410">_xlfn.XLOOKUP($A410&amp;$B410,'[5]产值及收款计划（2026）'!$A:$A&amp;'[5]产值及收款计划（2026）'!$B:$B,'[5]产值及收款计划（2026）'!DB:DB)</f>
        <v>0</v>
      </c>
      <c r="DG410" s="235" cm="1">
        <f t="array" ref="DG410">_xlfn.XLOOKUP($A410&amp;$B410,'[5]产值及收款计划（2026）'!$A:$A&amp;'[5]产值及收款计划（2026）'!$B:$B,'[5]产值及收款计划（2026）'!DC:DC)</f>
        <v>0</v>
      </c>
      <c r="DH410" s="235" cm="1">
        <f t="array" ref="DH410">_xlfn.XLOOKUP($A410&amp;$B410,'[5]产值及收款计划（2026）'!$A:$A&amp;'[5]产值及收款计划（2026）'!$B:$B,'[5]产值及收款计划（2026）'!DD:DD)</f>
        <v>0</v>
      </c>
      <c r="DI410" s="235" cm="1">
        <f t="array" ref="DI410">_xlfn.XLOOKUP($A410&amp;$B410,'[5]产值及收款计划（2026）'!$A:$A&amp;'[5]产值及收款计划（2026）'!$B:$B,'[5]产值及收款计划（2026）'!DE:DE)</f>
        <v>0</v>
      </c>
      <c r="DJ410" s="235" cm="1">
        <f t="array" ref="DJ410">_xlfn.XLOOKUP($A410&amp;$B410,'[5]产值及收款计划（2026）'!$A:$A&amp;'[5]产值及收款计划（2026）'!$B:$B,'[5]产值及收款计划（2026）'!DF:DF)</f>
        <v>0</v>
      </c>
      <c r="DK410" s="235" cm="1">
        <f t="array" ref="DK410">_xlfn.XLOOKUP($A410&amp;$B410,'[5]产值及收款计划（2026）'!$A:$A&amp;'[5]产值及收款计划（2026）'!$B:$B,'[5]产值及收款计划（2026）'!DG:DG)</f>
        <v>0</v>
      </c>
      <c r="DL410" s="235" cm="1">
        <f t="array" ref="DL410">_xlfn.XLOOKUP($A410&amp;$B410,'[5]产值及收款计划（2026）'!$A:$A&amp;'[5]产值及收款计划（2026）'!$B:$B,'[5]产值及收款计划（2026）'!DH:DH)</f>
        <v>0</v>
      </c>
      <c r="DM410" s="235" cm="1">
        <f t="array" ref="DM410">_xlfn.XLOOKUP($A410&amp;$B410,'[5]产值及收款计划（2026）'!$A:$A&amp;'[5]产值及收款计划（2026）'!$B:$B,'[5]产值及收款计划（2026）'!DI:DI)</f>
        <v>0</v>
      </c>
      <c r="DN410" s="235" cm="1">
        <f t="array" ref="DN410">_xlfn.XLOOKUP($A410&amp;$B410,'[5]产值及收款计划（2026）'!$A:$A&amp;'[5]产值及收款计划（2026）'!$B:$B,'[5]产值及收款计划（2026）'!DJ:DJ)</f>
        <v>0</v>
      </c>
      <c r="DO410" s="235" cm="1">
        <f t="array" ref="DO410">_xlfn.XLOOKUP($A410&amp;$B410,'[5]产值及收款计划（2026）'!$A:$A&amp;'[5]产值及收款计划（2026）'!$B:$B,'[5]产值及收款计划（2026）'!DK:DK)</f>
        <v>0</v>
      </c>
      <c r="DP410" s="235" cm="1">
        <f t="array" ref="DP410">_xlfn.XLOOKUP($A410&amp;$B410,'[5]产值及收款计划（2026）'!$A:$A&amp;'[5]产值及收款计划（2026）'!$B:$B,'[5]产值及收款计划（2026）'!DL:DL)</f>
        <v>0</v>
      </c>
      <c r="DQ410" s="243"/>
      <c r="DR410" s="229"/>
    </row>
    <row r="411" ht="60.75" spans="1:122">
      <c r="A411" s="233">
        <f t="shared" si="25"/>
        <v>46</v>
      </c>
      <c r="B411" s="233" t="s">
        <v>29</v>
      </c>
      <c r="C411" s="234" t="str" cm="1">
        <f t="array" ref="C411">_xlfn.XLOOKUP($A411&amp;$B411,'[5]产值及收款计划（2026）'!$A:$A&amp;'[5]产值及收款计划（2026）'!$B:$B,'[5]产值及收款计划（2026）'!C:C)</f>
        <v>ZHT2022061300045</v>
      </c>
      <c r="D411" s="234" t="str" cm="1">
        <f t="array" ref="D411">_xlfn.XLOOKUP($A411&amp;$B411,'[5]产值及收款计划（2026）'!$A:$A&amp;'[5]产值及收款计划（2026）'!$B:$B,'[5]产值及收款计划（2026）'!D:D)</f>
        <v>梅红小学建设工程项目BIM全过程咨询服务合同</v>
      </c>
      <c r="E411" s="235" cm="1">
        <f t="array" ref="E411">_xlfn.XLOOKUP($A411&amp;$B411,'[5]产值及收款计划（2026）'!$A:$A&amp;'[5]产值及收款计划（2026）'!$B:$B,'[5]产值及收款计划（2026）'!E:E)</f>
        <v>12.18</v>
      </c>
      <c r="F411" s="235" cm="1">
        <f t="array" ref="F411">_xlfn.XLOOKUP($A411&amp;$B411,'[5]产值及收款计划（2026）'!$A:$A&amp;'[5]产值及收款计划（2026）'!$B:$B,'[5]产值及收款计划（2026）'!F:F)</f>
        <v>12.18</v>
      </c>
      <c r="G411" s="235" cm="1">
        <f t="array" ref="G411">_xlfn.XLOOKUP($A411&amp;$B411,'[5]产值及收款计划（2026）'!$A:$A&amp;'[5]产值及收款计划（2026）'!$B:$B,'[5]产值及收款计划（2026）'!G:G)</f>
        <v>12.18</v>
      </c>
      <c r="H411" s="235" cm="1">
        <f t="array" ref="H411">_xlfn.XLOOKUP($A411&amp;$B411,'[5]产值及收款计划（2026）'!$A:$A&amp;'[5]产值及收款计划（2026）'!$B:$B,'[5]产值及收款计划（2026）'!H:H)</f>
        <v>12.18</v>
      </c>
      <c r="I411" s="236" cm="1">
        <f t="array" ref="I411">_xlfn.XLOOKUP($A411&amp;$B411,'[5]产值及收款计划（2026）'!$A:$A&amp;'[5]产值及收款计划（2026）'!$B:$B,'[5]产值及收款计划（2026）'!I:I)</f>
        <v>1</v>
      </c>
      <c r="J411" s="235" cm="1">
        <f t="array" ref="J411">_xlfn.XLOOKUP($A411&amp;$B411,'[5]产值及收款计划（2026）'!$A:$A&amp;'[5]产值及收款计划（2026）'!$B:$B,'[5]产值及收款计划（2026）'!J:J)</f>
        <v>0.06</v>
      </c>
      <c r="K411" s="235" t="e" cm="1">
        <f t="array" ref="K411">_xlfn.XLOOKUP($A411&amp;$B411,'[5]产值及收款计划（2026）'!$A:$A&amp;'[5]产值及收款计划（2026）'!$B:$B,'[5]产值及收款计划（2026）'!K:K)</f>
        <v>#REF!</v>
      </c>
      <c r="L411" s="235" t="e" cm="1">
        <f t="array" ref="L411">_xlfn.XLOOKUP($A411&amp;$B411,'[5]产值及收款计划（2026）'!$A:$A&amp;'[5]产值及收款计划（2026）'!$B:$B,'[5]产值及收款计划（2026）'!L:L)</f>
        <v>#REF!</v>
      </c>
      <c r="M411" s="235" t="str" cm="1">
        <f t="array" ref="M411">_xlfn.XLOOKUP($A411&amp;$B411,'[5]产值及收款计划（2026）'!$A:$A&amp;'[5]产值及收款计划（2026）'!$B:$B,'[5]产值及收款计划（2026）'!M:M)</f>
        <v>主导</v>
      </c>
      <c r="N411" s="235" t="str" cm="1">
        <f t="array" ref="N411">_xlfn.XLOOKUP($A411&amp;$B411,'[5]产值及收款计划（2026）'!$A:$A&amp;'[5]产值及收款计划（2026）'!$B:$B,'[5]产值及收款计划（2026）'!N:N)</f>
        <v>明艳丽团队</v>
      </c>
      <c r="O411" s="235" t="str" cm="1">
        <f t="array" ref="O411">_xlfn.XLOOKUP($A411&amp;$B411,'[5]产值及收款计划（2026）'!$A:$A&amp;'[5]产值及收款计划（2026）'!$B:$B,'[5]产值及收款计划（2026）'!O:O)</f>
        <v>武东波</v>
      </c>
      <c r="P411" s="234" t="str" cm="1">
        <f t="array" ref="P411">_xlfn.XLOOKUP($A411&amp;$B411,'[5]产值及收款计划（2026）'!$A:$A&amp;'[5]产值及收款计划（2026）'!$B:$B,'[5]产值及收款计划（2026）'!P:P)</f>
        <v>在建</v>
      </c>
      <c r="Q411" s="235" t="e" cm="1">
        <f t="array" ref="Q411">_xlfn.XLOOKUP($A411&amp;$B411,'[5]产值及收款计划（2026）'!$A:$A&amp;'[5]产值及收款计划（2026）'!$B:$B,'[5]产值及收款计划（2026）'!Q:Q)</f>
        <v>#REF!</v>
      </c>
      <c r="R411" s="235" t="e" cm="1">
        <f t="array" ref="R411">_xlfn.XLOOKUP($A411&amp;$B411,'[5]产值及收款计划（2026）'!$A:$A&amp;'[5]产值及收款计划（2026）'!$B:$B,'[5]产值及收款计划（2026）'!R:R)</f>
        <v>#REF!</v>
      </c>
      <c r="S411" s="235" t="e" cm="1">
        <f t="array" ref="S411">_xlfn.XLOOKUP($A411&amp;$B411,'[5]产值及收款计划（2026）'!$A:$A&amp;'[5]产值及收款计划（2026）'!$B:$B,'[5]产值及收款计划（2026）'!S:S)</f>
        <v>#REF!</v>
      </c>
      <c r="T411" s="235" cm="1">
        <f t="array" ref="T411">_xlfn.XLOOKUP($A411&amp;$B411,'[5]产值及收款计划（2026）'!$A:$A&amp;'[5]产值及收款计划（2026）'!$B:$B,'[5]产值及收款计划（2026）'!T:T)</f>
        <v>2.9232</v>
      </c>
      <c r="U411" s="235" cm="1">
        <f t="array" ref="U411">_xlfn.XLOOKUP($A411&amp;$B411,'[5]产值及收款计划（2026）'!$A:$A&amp;'[5]产值及收款计划（2026）'!$B:$B,'[5]产值及收款计划（2026）'!U:U)</f>
        <v>0</v>
      </c>
      <c r="V411" s="235" cm="1">
        <f t="array" ref="V411">_xlfn.XLOOKUP($A411&amp;$B411,'[5]产值及收款计划（2026）'!$A:$A&amp;'[5]产值及收款计划（2026）'!$B:$B,'[5]产值及收款计划（2026）'!V:V)</f>
        <v>9.2568</v>
      </c>
      <c r="W411" s="235" t="e" cm="1">
        <f t="array" ref="W411">_xlfn.XLOOKUP($A411&amp;$B411,'[5]产值及收款计划（2026）'!$A:$A&amp;'[5]产值及收款计划（2026）'!$B:$B,'[5]产值及收款计划（2026）'!W:W)</f>
        <v>#REF!</v>
      </c>
      <c r="X411" s="235" t="e" cm="1">
        <f t="array" ref="X411">_xlfn.XLOOKUP($A411&amp;$B411,'[5]产值及收款计划（2026）'!$A:$A&amp;'[5]产值及收款计划（2026）'!$B:$B,'[5]产值及收款计划（2026）'!X:X)</f>
        <v>#REF!</v>
      </c>
      <c r="Y411" s="235" t="e" cm="1">
        <f t="array" ref="Y411">_xlfn.XLOOKUP($A411&amp;$B411,'[5]产值及收款计划（2026）'!$A:$A&amp;'[5]产值及收款计划（2026）'!$B:$B,'[5]产值及收款计划（2026）'!Y:Y)</f>
        <v>#REF!</v>
      </c>
      <c r="Z411" s="235" t="e" cm="1">
        <f t="array" ref="Z411">_xlfn.XLOOKUP($A411&amp;$B411,'[5]产值及收款计划（2026）'!$A:$A&amp;'[5]产值及收款计划（2026）'!$B:$B,'[5]产值及收款计划（2026）'!Z:Z)</f>
        <v>#REF!</v>
      </c>
      <c r="AA411" s="235" t="e" cm="1">
        <f t="array" ref="AA411">_xlfn.XLOOKUP($A411&amp;$B411,'[5]产值及收款计划（2026）'!$A:$A&amp;'[5]产值及收款计划（2026）'!$B:$B,'[5]产值及收款计划（2026）'!AA:AA)</f>
        <v>#REF!</v>
      </c>
      <c r="AB411" s="235" t="e" cm="1">
        <f t="array" ref="AB411">_xlfn.XLOOKUP($A411&amp;$B411,'[5]产值及收款计划（2026）'!$A:$A&amp;'[5]产值及收款计划（2026）'!$B:$B,'[5]产值及收款计划（2026）'!AB:AB)</f>
        <v>#REF!</v>
      </c>
      <c r="AC411" s="235" t="e" cm="1">
        <f t="array" ref="AC411">_xlfn.XLOOKUP($A411&amp;$B411,'[5]产值及收款计划（2026）'!$A:$A&amp;'[5]产值及收款计划（2026）'!$B:$B,'[5]产值及收款计划（2026）'!AC:AC)</f>
        <v>#REF!</v>
      </c>
      <c r="AD411" s="235" t="e" cm="1">
        <f t="array" ref="AD411">_xlfn.XLOOKUP($A411&amp;$B411,'[5]产值及收款计划（2026）'!$A:$A&amp;'[5]产值及收款计划（2026）'!$B:$B,'[5]产值及收款计划（2026）'!AD:AD)</f>
        <v>#REF!</v>
      </c>
      <c r="AE411" s="235" t="e" cm="1">
        <f t="array" ref="AE411">_xlfn.XLOOKUP($A411&amp;$B411,'[5]产值及收款计划（2026）'!$A:$A&amp;'[5]产值及收款计划（2026）'!$B:$B,'[5]产值及收款计划（2026）'!AE:AE)</f>
        <v>#REF!</v>
      </c>
      <c r="AF411" s="235" cm="1">
        <f t="array" ref="AF411">_xlfn.XLOOKUP($A411&amp;$B411,'[5]产值及收款计划（2026）'!$A:$A&amp;'[5]产值及收款计划（2026）'!$B:$B,'[5]产值及收款计划（2026）'!AF:AF)</f>
        <v>9.2568</v>
      </c>
      <c r="AG411" s="235" t="e" cm="1">
        <f t="array" ref="AG411">_xlfn.XLOOKUP($A411&amp;$B411,'[5]产值及收款计划（2026）'!$A:$A&amp;'[5]产值及收款计划（2026）'!$B:$B,'[5]产值及收款计划（2026）'!AG:AG)</f>
        <v>#REF!</v>
      </c>
      <c r="AH411" s="235" t="e" cm="1">
        <f t="array" ref="AH411">_xlfn.XLOOKUP($A411&amp;$B411,'[5]产值及收款计划（2026）'!$A:$A&amp;'[5]产值及收款计划（2026）'!$B:$B,'[5]产值及收款计划（2026）'!AH:AH)</f>
        <v>#REF!</v>
      </c>
      <c r="AI411" s="235" t="e" cm="1">
        <f t="array" ref="AI411">_xlfn.XLOOKUP($A411&amp;$B411,'[5]产值及收款计划（2026）'!$A:$A&amp;'[5]产值及收款计划（2026）'!$B:$B,'[5]产值及收款计划（2026）'!AI:AI)</f>
        <v>#REF!</v>
      </c>
      <c r="AJ411" s="235" t="e" cm="1">
        <f t="array" ref="AJ411">_xlfn.XLOOKUP($A411&amp;$B411,'[5]产值及收款计划（2026）'!$A:$A&amp;'[5]产值及收款计划（2026）'!$B:$B,'[5]产值及收款计划（2026）'!AJ:AJ)</f>
        <v>#REF!</v>
      </c>
      <c r="AK411" s="235" t="e" cm="1">
        <f t="array" ref="AK411">_xlfn.XLOOKUP($A411&amp;$B411,'[5]产值及收款计划（2026）'!$A:$A&amp;'[5]产值及收款计划（2026）'!$B:$B,'[5]产值及收款计划（2026）'!AK:AK)</f>
        <v>#REF!</v>
      </c>
      <c r="AL411" s="235" t="e" cm="1">
        <f t="array" ref="AL411">_xlfn.XLOOKUP($A411&amp;$B411,'[5]产值及收款计划（2026）'!$A:$A&amp;'[5]产值及收款计划（2026）'!$B:$B,'[5]产值及收款计划（2026）'!AL:AL)</f>
        <v>#REF!</v>
      </c>
      <c r="AM411" s="242" t="e" cm="1">
        <f t="array" ref="AM411">_xlfn.LET(_xlpm.勾选月份状态数组,TRANSPOSE('PPT(12-15页）-TOP10'!$A$3:$A$14),_xlpm.选择数据区,IF('PPT(12-15页）-TOP10'!$E$3="收款",$BA411:$BL411,$AA411:$AL411),SUM(_xlfn._xlws.FILTER(_xlpm.选择数据区,_xlpm.勾选月份状态数组,"")))</f>
        <v>#REF!</v>
      </c>
      <c r="AN411" s="235">
        <f>_xlfn.XLOOKUP($C411,应收未收表!$T:$T,应收未收表!AA:AA)</f>
        <v>9</v>
      </c>
      <c r="AO411" s="235">
        <f>_xlfn.XLOOKUP($C411,应收未收表!$T:$T,应收未收表!AB:AB)</f>
        <v>0</v>
      </c>
      <c r="AP411" s="235">
        <f>_xlfn.XLOOKUP($C411,应收未收表!$T:$T,应收未收表!AC:AC)</f>
        <v>9</v>
      </c>
      <c r="AQ411" s="235" t="str">
        <f>_xlfn.XLOOKUP($C411,应收未收表!$T:$T,应收未收表!AE:AE)</f>
        <v>春节后一季度内落实且已上报一季度计划</v>
      </c>
      <c r="AR411" s="235">
        <f>_xlfn.XLOOKUP($C411,应收未收表!$T:$T,应收未收表!AF:AF)</f>
        <v>0</v>
      </c>
      <c r="AS411" s="235" t="e" cm="1">
        <f t="array" ref="AS411">_xlfn.XLOOKUP($A411&amp;$B411,'[5]产值及收款计划（2026）'!$A:$A&amp;'[5]产值及收款计划（2026）'!$B:$B,'[5]产值及收款计划（2026）'!AS:AS)</f>
        <v>#REF!</v>
      </c>
      <c r="AT411" s="235" t="e" cm="1">
        <f t="array" ref="AT411">_xlfn.XLOOKUP($A411&amp;$B411,'[5]产值及收款计划（2026）'!$A:$A&amp;'[5]产值及收款计划（2026）'!$B:$B,'[5]产值及收款计划（2026）'!AT:AT)</f>
        <v>#REF!</v>
      </c>
      <c r="AU411" s="235" t="e" cm="1">
        <f t="array" ref="AU411">_xlfn.XLOOKUP($A411&amp;$B411,'[5]产值及收款计划（2026）'!$A:$A&amp;'[5]产值及收款计划（2026）'!$B:$B,'[5]产值及收款计划（2026）'!AU:AU)</f>
        <v>#REF!</v>
      </c>
      <c r="AV411" s="235" t="e" cm="1">
        <f t="array" ref="AV411">_xlfn.XLOOKUP($A411&amp;$B411,'[5]产值及收款计划（2026）'!$A:$A&amp;'[5]产值及收款计划（2026）'!$B:$B,'[5]产值及收款计划（2026）'!AV:AV)</f>
        <v>#REF!</v>
      </c>
      <c r="AW411" s="235" cm="1">
        <f t="array" ref="AW411">_xlfn.XLOOKUP($A411&amp;$B411,'[5]产值及收款计划（2026）'!$A:$A&amp;'[5]产值及收款计划（2026）'!$B:$B,'[5]产值及收款计划（2026）'!AW:AW)</f>
        <v>2.9232</v>
      </c>
      <c r="AX411" s="235" cm="1">
        <f t="array" ref="AX411">_xlfn.XLOOKUP($A411&amp;$B411,'[5]产值及收款计划（2026）'!$A:$A&amp;'[5]产值及收款计划（2026）'!$B:$B,'[5]产值及收款计划（2026）'!AX:AX)</f>
        <v>0</v>
      </c>
      <c r="AY411" s="235" cm="1">
        <f t="array" ref="AY411">_xlfn.XLOOKUP($A411&amp;$B411,'[5]产值及收款计划（2026）'!$A:$A&amp;'[5]产值及收款计划（2026）'!$B:$B,'[5]产值及收款计划（2026）'!AY:AY)</f>
        <v>9.2568</v>
      </c>
      <c r="AZ411" s="235" cm="1">
        <f t="array" ref="AZ411">_xlfn.XLOOKUP($A411&amp;$B411,'[5]产值及收款计划（2026）'!$A:$A&amp;'[5]产值及收款计划（2026）'!$B:$B,'[5]产值及收款计划（2026）'!AZ:AZ)</f>
        <v>0</v>
      </c>
      <c r="BA411" s="235" cm="1">
        <f t="array" ref="BA411">_xlfn.XLOOKUP($A411&amp;$B411,'[5]产值及收款计划（2026）'!$A:$A&amp;'[5]产值及收款计划（2026）'!$B:$B,'[5]产值及收款计划（2026）'!BA:BA)</f>
        <v>9.2568</v>
      </c>
      <c r="BB411" s="235" t="e" cm="1">
        <f t="array" ref="BB411">_xlfn.XLOOKUP($A411&amp;$B411,'[5]产值及收款计划（2026）'!$A:$A&amp;'[5]产值及收款计划（2026）'!$B:$B,'[5]产值及收款计划（2026）'!BB:BB)</f>
        <v>#REF!</v>
      </c>
      <c r="BC411" s="235" t="e" cm="1">
        <f t="array" ref="BC411">_xlfn.XLOOKUP($A411&amp;$B411,'[5]产值及收款计划（2026）'!$A:$A&amp;'[5]产值及收款计划（2026）'!$B:$B,'[5]产值及收款计划（2026）'!BC:BC)</f>
        <v>#REF!</v>
      </c>
      <c r="BD411" s="235" t="e" cm="1">
        <f t="array" ref="BD411">_xlfn.XLOOKUP($A411&amp;$B411,'[5]产值及收款计划（2026）'!$A:$A&amp;'[5]产值及收款计划（2026）'!$B:$B,'[5]产值及收款计划（2026）'!BD:BD)</f>
        <v>#REF!</v>
      </c>
      <c r="BE411" s="235" t="e" cm="1">
        <f t="array" ref="BE411">_xlfn.XLOOKUP($A411&amp;$B411,'[5]产值及收款计划（2026）'!$A:$A&amp;'[5]产值及收款计划（2026）'!$B:$B,'[5]产值及收款计划（2026）'!BE:BE)</f>
        <v>#REF!</v>
      </c>
      <c r="BF411" s="235" cm="1">
        <f t="array" ref="BF411">_xlfn.XLOOKUP($A411&amp;$B411,'[5]产值及收款计划（2026）'!$A:$A&amp;'[5]产值及收款计划（2026）'!$B:$B,'[5]产值及收款计划（2026）'!BF:BF)</f>
        <v>9.2568</v>
      </c>
      <c r="BG411" s="235" t="e" cm="1">
        <f t="array" ref="BG411">_xlfn.XLOOKUP($A411&amp;$B411,'[5]产值及收款计划（2026）'!$A:$A&amp;'[5]产值及收款计划（2026）'!$B:$B,'[5]产值及收款计划（2026）'!BG:BG)</f>
        <v>#REF!</v>
      </c>
      <c r="BH411" s="235" t="e" cm="1">
        <f t="array" ref="BH411">_xlfn.XLOOKUP($A411&amp;$B411,'[5]产值及收款计划（2026）'!$A:$A&amp;'[5]产值及收款计划（2026）'!$B:$B,'[5]产值及收款计划（2026）'!BH:BH)</f>
        <v>#REF!</v>
      </c>
      <c r="BI411" s="235" t="e" cm="1">
        <f t="array" ref="BI411">_xlfn.XLOOKUP($A411&amp;$B411,'[5]产值及收款计划（2026）'!$A:$A&amp;'[5]产值及收款计划（2026）'!$B:$B,'[5]产值及收款计划（2026）'!BI:BI)</f>
        <v>#REF!</v>
      </c>
      <c r="BJ411" s="235" t="e" cm="1">
        <f t="array" ref="BJ411">_xlfn.XLOOKUP($A411&amp;$B411,'[5]产值及收款计划（2026）'!$A:$A&amp;'[5]产值及收款计划（2026）'!$B:$B,'[5]产值及收款计划（2026）'!BJ:BJ)</f>
        <v>#REF!</v>
      </c>
      <c r="BK411" s="235" t="e" cm="1">
        <f t="array" ref="BK411">_xlfn.XLOOKUP($A411&amp;$B411,'[5]产值及收款计划（2026）'!$A:$A&amp;'[5]产值及收款计划（2026）'!$B:$B,'[5]产值及收款计划（2026）'!BK:BK)</f>
        <v>#REF!</v>
      </c>
      <c r="BL411" s="235" t="e" cm="1">
        <f t="array" ref="BL411">_xlfn.XLOOKUP($A411&amp;$B411,'[5]产值及收款计划（2026）'!$A:$A&amp;'[5]产值及收款计划（2026）'!$B:$B,'[5]产值及收款计划（2026）'!BL:BL)</f>
        <v>#REF!</v>
      </c>
      <c r="BM411" s="235"/>
      <c r="BN411" s="235"/>
      <c r="BO411" s="235"/>
      <c r="BP411" s="235"/>
      <c r="BQ411" s="235" t="e">
        <f>_xlfn.XLOOKUP($C411,应收未收表!$AJ:$AJ,应收未收表!AK:AK)</f>
        <v>#N/A</v>
      </c>
      <c r="BR411" s="235" t="e">
        <f>_xlfn.XLOOKUP($C411,应收未收表!$AJ:$AJ,应收未收表!AL:AL)</f>
        <v>#N/A</v>
      </c>
      <c r="BS411" s="235" t="e">
        <f>_xlfn.XLOOKUP($C411,应收未收表!$AJ:$AJ,应收未收表!AM:AM)</f>
        <v>#N/A</v>
      </c>
      <c r="BT411" s="235" t="e">
        <f>_xlfn.XLOOKUP($C411,应收未收表!$AJ:$AJ,应收未收表!AN:AN)</f>
        <v>#N/A</v>
      </c>
      <c r="BU411" s="234" t="str" cm="1">
        <f t="array" ref="BU411">_xlfn.XLOOKUP($A411&amp;$B411,'[5]产值及收款计划（2026）'!$A:$A&amp;'[5]产值及收款计划（2026）'!$B:$B,'[5]产值及收款计划（2026）'!BQ:BQ)</f>
        <v>深圳市福田区建筑工务署</v>
      </c>
      <c r="BV411" s="235" t="str" cm="1">
        <f t="array" ref="BV411">_xlfn.XLOOKUP($A411&amp;$B411,'[5]产值及收款计划（2026）'!$A:$A&amp;'[5]产值及收款计划（2026）'!$B:$B,'[5]产值及收款计划（2026）'!BR:BR)</f>
        <v>待成果上会，预计6月支付</v>
      </c>
      <c r="CE411" s="235" cm="1">
        <f t="array" ref="CE411">_xlfn.XLOOKUP($A411&amp;$B411,'[5]产值及收款计划（2026）'!$A:$A&amp;'[5]产值及收款计划（2026）'!$B:$B,'[5]产值及收款计划（2026）'!CA:CA)</f>
        <v>0</v>
      </c>
      <c r="CF411" s="235" cm="1">
        <f t="array" ref="CF411">_xlfn.XLOOKUP($A411&amp;$B411,'[5]产值及收款计划（2026）'!$A:$A&amp;'[5]产值及收款计划（2026）'!$B:$B,'[5]产值及收款计划（2026）'!CB:CB)</f>
        <v>0</v>
      </c>
      <c r="CG411" s="235" cm="1">
        <f t="array" ref="CG411">_xlfn.XLOOKUP($A411&amp;$B411,'[5]产值及收款计划（2026）'!$A:$A&amp;'[5]产值及收款计划（2026）'!$B:$B,'[5]产值及收款计划（2026）'!CC:CC)</f>
        <v>0</v>
      </c>
      <c r="CH411" s="235" cm="1">
        <f t="array" ref="CH411">_xlfn.XLOOKUP($A411&amp;$B411,'[5]产值及收款计划（2026）'!$A:$A&amp;'[5]产值及收款计划（2026）'!$B:$B,'[5]产值及收款计划（2026）'!CD:CD)</f>
        <v>0</v>
      </c>
      <c r="CI411" s="235" cm="1">
        <f t="array" ref="CI411">_xlfn.XLOOKUP($A411&amp;$B411,'[5]产值及收款计划（2026）'!$A:$A&amp;'[5]产值及收款计划（2026）'!$B:$B,'[5]产值及收款计划（2026）'!CE:CE)</f>
        <v>0</v>
      </c>
      <c r="CJ411" s="235" cm="1">
        <f t="array" ref="CJ411">_xlfn.XLOOKUP($A411&amp;$B411,'[5]产值及收款计划（2026）'!$A:$A&amp;'[5]产值及收款计划（2026）'!$B:$B,'[5]产值及收款计划（2026）'!CF:CF)</f>
        <v>0</v>
      </c>
      <c r="CK411" s="235" cm="1">
        <f t="array" ref="CK411">_xlfn.XLOOKUP($A411&amp;$B411,'[5]产值及收款计划（2026）'!$A:$A&amp;'[5]产值及收款计划（2026）'!$B:$B,'[5]产值及收款计划（2026）'!CG:CG)</f>
        <v>0</v>
      </c>
      <c r="CL411" s="235" cm="1">
        <f t="array" ref="CL411">_xlfn.XLOOKUP($A411&amp;$B411,'[5]产值及收款计划（2026）'!$A:$A&amp;'[5]产值及收款计划（2026）'!$B:$B,'[5]产值及收款计划（2026）'!CH:CH)</f>
        <v>0</v>
      </c>
      <c r="CM411" s="235" cm="1">
        <f t="array" ref="CM411">_xlfn.XLOOKUP($A411&amp;$B411,'[5]产值及收款计划（2026）'!$A:$A&amp;'[5]产值及收款计划（2026）'!$B:$B,'[5]产值及收款计划（2026）'!CI:CI)</f>
        <v>0</v>
      </c>
      <c r="CN411" s="235" cm="1">
        <f t="array" ref="CN411">_xlfn.XLOOKUP($A411&amp;$B411,'[5]产值及收款计划（2026）'!$A:$A&amp;'[5]产值及收款计划（2026）'!$B:$B,'[5]产值及收款计划（2026）'!CJ:CJ)</f>
        <v>0</v>
      </c>
      <c r="CO411" s="235" cm="1">
        <f t="array" ref="CO411">_xlfn.XLOOKUP($A411&amp;$B411,'[5]产值及收款计划（2026）'!$A:$A&amp;'[5]产值及收款计划（2026）'!$B:$B,'[5]产值及收款计划（2026）'!CK:CK)</f>
        <v>0</v>
      </c>
      <c r="CP411" s="235" cm="1">
        <f t="array" ref="CP411">_xlfn.XLOOKUP($A411&amp;$B411,'[5]产值及收款计划（2026）'!$A:$A&amp;'[5]产值及收款计划（2026）'!$B:$B,'[5]产值及收款计划（2026）'!CL:CL)</f>
        <v>0</v>
      </c>
      <c r="DE411" s="235" cm="1">
        <f t="array" ref="DE411">_xlfn.XLOOKUP($A411&amp;$B411,'[5]产值及收款计划（2026）'!$A:$A&amp;'[5]产值及收款计划（2026）'!$B:$B,'[5]产值及收款计划（2026）'!DA:DA)</f>
        <v>0</v>
      </c>
      <c r="DF411" s="235" cm="1">
        <f t="array" ref="DF411">_xlfn.XLOOKUP($A411&amp;$B411,'[5]产值及收款计划（2026）'!$A:$A&amp;'[5]产值及收款计划（2026）'!$B:$B,'[5]产值及收款计划（2026）'!DB:DB)</f>
        <v>0</v>
      </c>
      <c r="DG411" s="235" cm="1">
        <f t="array" ref="DG411">_xlfn.XLOOKUP($A411&amp;$B411,'[5]产值及收款计划（2026）'!$A:$A&amp;'[5]产值及收款计划（2026）'!$B:$B,'[5]产值及收款计划（2026）'!DC:DC)</f>
        <v>0</v>
      </c>
      <c r="DH411" s="235" cm="1">
        <f t="array" ref="DH411">_xlfn.XLOOKUP($A411&amp;$B411,'[5]产值及收款计划（2026）'!$A:$A&amp;'[5]产值及收款计划（2026）'!$B:$B,'[5]产值及收款计划（2026）'!DD:DD)</f>
        <v>0</v>
      </c>
      <c r="DI411" s="235" cm="1">
        <f t="array" ref="DI411">_xlfn.XLOOKUP($A411&amp;$B411,'[5]产值及收款计划（2026）'!$A:$A&amp;'[5]产值及收款计划（2026）'!$B:$B,'[5]产值及收款计划（2026）'!DE:DE)</f>
        <v>0</v>
      </c>
      <c r="DJ411" s="235" cm="1">
        <f t="array" ref="DJ411">_xlfn.XLOOKUP($A411&amp;$B411,'[5]产值及收款计划（2026）'!$A:$A&amp;'[5]产值及收款计划（2026）'!$B:$B,'[5]产值及收款计划（2026）'!DF:DF)</f>
        <v>0</v>
      </c>
      <c r="DK411" s="235" cm="1">
        <f t="array" ref="DK411">_xlfn.XLOOKUP($A411&amp;$B411,'[5]产值及收款计划（2026）'!$A:$A&amp;'[5]产值及收款计划（2026）'!$B:$B,'[5]产值及收款计划（2026）'!DG:DG)</f>
        <v>0</v>
      </c>
      <c r="DL411" s="235" cm="1">
        <f t="array" ref="DL411">_xlfn.XLOOKUP($A411&amp;$B411,'[5]产值及收款计划（2026）'!$A:$A&amp;'[5]产值及收款计划（2026）'!$B:$B,'[5]产值及收款计划（2026）'!DH:DH)</f>
        <v>0</v>
      </c>
      <c r="DM411" s="235" cm="1">
        <f t="array" ref="DM411">_xlfn.XLOOKUP($A411&amp;$B411,'[5]产值及收款计划（2026）'!$A:$A&amp;'[5]产值及收款计划（2026）'!$B:$B,'[5]产值及收款计划（2026）'!DI:DI)</f>
        <v>0</v>
      </c>
      <c r="DN411" s="235" cm="1">
        <f t="array" ref="DN411">_xlfn.XLOOKUP($A411&amp;$B411,'[5]产值及收款计划（2026）'!$A:$A&amp;'[5]产值及收款计划（2026）'!$B:$B,'[5]产值及收款计划（2026）'!DJ:DJ)</f>
        <v>0</v>
      </c>
      <c r="DO411" s="235" cm="1">
        <f t="array" ref="DO411">_xlfn.XLOOKUP($A411&amp;$B411,'[5]产值及收款计划（2026）'!$A:$A&amp;'[5]产值及收款计划（2026）'!$B:$B,'[5]产值及收款计划（2026）'!DK:DK)</f>
        <v>0</v>
      </c>
      <c r="DP411" s="235" cm="1">
        <f t="array" ref="DP411">_xlfn.XLOOKUP($A411&amp;$B411,'[5]产值及收款计划（2026）'!$A:$A&amp;'[5]产值及收款计划（2026）'!$B:$B,'[5]产值及收款计划（2026）'!DL:DL)</f>
        <v>0</v>
      </c>
      <c r="DQ411" s="243"/>
      <c r="DR411" s="229"/>
    </row>
    <row r="412" ht="60.75" spans="1:122">
      <c r="A412" s="233">
        <f t="shared" ref="A412:A441" si="26">A411+1</f>
        <v>47</v>
      </c>
      <c r="B412" s="233" t="s">
        <v>29</v>
      </c>
      <c r="C412" s="234" t="str" cm="1">
        <f t="array" ref="C412">_xlfn.XLOOKUP($A412&amp;$B412,'[5]产值及收款计划（2026）'!$A:$A&amp;'[5]产值及收款计划（2026）'!$B:$B,'[5]产值及收款计划（2026）'!C:C)</f>
        <v>ZHT2022061700046</v>
      </c>
      <c r="D412" s="234" t="str" cm="1">
        <f t="array" ref="D412">_xlfn.XLOOKUP($A412&amp;$B412,'[5]产值及收款计划（2026）'!$A:$A&amp;'[5]产值及收款计划（2026）'!$B:$B,'[5]产值及收款计划（2026）'!D:D)</f>
        <v>龙岗区委党校迁址重建工程BIM设计与施工联合应用技术服务合同</v>
      </c>
      <c r="E412" s="235" cm="1">
        <f t="array" ref="E412">_xlfn.XLOOKUP($A412&amp;$B412,'[5]产值及收款计划（2026）'!$A:$A&amp;'[5]产值及收款计划（2026）'!$B:$B,'[5]产值及收款计划（2026）'!E:E)</f>
        <v>97.8336</v>
      </c>
      <c r="F412" s="235" cm="1">
        <f t="array" ref="F412">_xlfn.XLOOKUP($A412&amp;$B412,'[5]产值及收款计划（2026）'!$A:$A&amp;'[5]产值及收款计划（2026）'!$B:$B,'[5]产值及收款计划（2026）'!F:F)</f>
        <v>97.8336</v>
      </c>
      <c r="G412" s="235" cm="1">
        <f t="array" ref="G412">_xlfn.XLOOKUP($A412&amp;$B412,'[5]产值及收款计划（2026）'!$A:$A&amp;'[5]产值及收款计划（2026）'!$B:$B,'[5]产值及收款计划（2026）'!G:G)</f>
        <v>97.8336</v>
      </c>
      <c r="H412" s="235" cm="1">
        <f t="array" ref="H412">_xlfn.XLOOKUP($A412&amp;$B412,'[5]产值及收款计划（2026）'!$A:$A&amp;'[5]产值及收款计划（2026）'!$B:$B,'[5]产值及收款计划（2026）'!H:H)</f>
        <v>39.9990919908467</v>
      </c>
      <c r="I412" s="236" cm="1">
        <f t="array" ref="I412">_xlfn.XLOOKUP($A412&amp;$B412,'[5]产值及收款计划（2026）'!$A:$A&amp;'[5]产值及收款计划（2026）'!$B:$B,'[5]产值及收款计划（2026）'!I:I)</f>
        <v>0.40884820747521</v>
      </c>
      <c r="J412" s="235" cm="1">
        <f t="array" ref="J412">_xlfn.XLOOKUP($A412&amp;$B412,'[5]产值及收款计划（2026）'!$A:$A&amp;'[5]产值及收款计划（2026）'!$B:$B,'[5]产值及收款计划（2026）'!J:J)</f>
        <v>0.06</v>
      </c>
      <c r="K412" s="235" t="e" cm="1">
        <f t="array" ref="K412">_xlfn.XLOOKUP($A412&amp;$B412,'[5]产值及收款计划（2026）'!$A:$A&amp;'[5]产值及收款计划（2026）'!$B:$B,'[5]产值及收款计划（2026）'!K:K)</f>
        <v>#REF!</v>
      </c>
      <c r="L412" s="235" t="e" cm="1">
        <f t="array" ref="L412">_xlfn.XLOOKUP($A412&amp;$B412,'[5]产值及收款计划（2026）'!$A:$A&amp;'[5]产值及收款计划（2026）'!$B:$B,'[5]产值及收款计划（2026）'!L:L)</f>
        <v>#REF!</v>
      </c>
      <c r="M412" s="235" t="str" cm="1">
        <f t="array" ref="M412">_xlfn.XLOOKUP($A412&amp;$B412,'[5]产值及收款计划（2026）'!$A:$A&amp;'[5]产值及收款计划（2026）'!$B:$B,'[5]产值及收款计划（2026）'!M:M)</f>
        <v>主导</v>
      </c>
      <c r="N412" s="235" t="str" cm="1">
        <f t="array" ref="N412">_xlfn.XLOOKUP($A412&amp;$B412,'[5]产值及收款计划（2026）'!$A:$A&amp;'[5]产值及收款计划（2026）'!$B:$B,'[5]产值及收款计划（2026）'!N:N)</f>
        <v>明艳丽团队</v>
      </c>
      <c r="O412" s="235" t="str" cm="1">
        <f t="array" ref="O412">_xlfn.XLOOKUP($A412&amp;$B412,'[5]产值及收款计划（2026）'!$A:$A&amp;'[5]产值及收款计划（2026）'!$B:$B,'[5]产值及收款计划（2026）'!O:O)</f>
        <v>黄俊龙</v>
      </c>
      <c r="P412" s="234" t="str" cm="1">
        <f t="array" ref="P412">_xlfn.XLOOKUP($A412&amp;$B412,'[5]产值及收款计划（2026）'!$A:$A&amp;'[5]产值及收款计划（2026）'!$B:$B,'[5]产值及收款计划（2026）'!P:P)</f>
        <v>在建</v>
      </c>
      <c r="Q412" s="235" t="e" cm="1">
        <f t="array" ref="Q412">_xlfn.XLOOKUP($A412&amp;$B412,'[5]产值及收款计划（2026）'!$A:$A&amp;'[5]产值及收款计划（2026）'!$B:$B,'[5]产值及收款计划（2026）'!Q:Q)</f>
        <v>#REF!</v>
      </c>
      <c r="R412" s="235" t="e" cm="1">
        <f t="array" ref="R412">_xlfn.XLOOKUP($A412&amp;$B412,'[5]产值及收款计划（2026）'!$A:$A&amp;'[5]产值及收款计划（2026）'!$B:$B,'[5]产值及收款计划（2026）'!R:R)</f>
        <v>#REF!</v>
      </c>
      <c r="S412" s="235" t="e" cm="1">
        <f t="array" ref="S412">_xlfn.XLOOKUP($A412&amp;$B412,'[5]产值及收款计划（2026）'!$A:$A&amp;'[5]产值及收款计划（2026）'!$B:$B,'[5]产值及收款计划（2026）'!S:S)</f>
        <v>#REF!</v>
      </c>
      <c r="T412" s="235" cm="1">
        <f t="array" ref="T412">_xlfn.XLOOKUP($A412&amp;$B412,'[5]产值及收款计划（2026）'!$A:$A&amp;'[5]产值及收款计划（2026）'!$B:$B,'[5]产值及收款计划（2026）'!T:T)</f>
        <v>78.266878</v>
      </c>
      <c r="U412" s="235" cm="1">
        <f t="array" ref="U412">_xlfn.XLOOKUP($A412&amp;$B412,'[5]产值及收款计划（2026）'!$A:$A&amp;'[5]产值及收款计划（2026）'!$B:$B,'[5]产值及收款计划（2026）'!U:U)</f>
        <v>0</v>
      </c>
      <c r="V412" s="235" cm="1">
        <f t="array" ref="V412">_xlfn.XLOOKUP($A412&amp;$B412,'[5]产值及收款计划（2026）'!$A:$A&amp;'[5]产值及收款计划（2026）'!$B:$B,'[5]产值及收款计划（2026）'!V:V)</f>
        <v>19.566722</v>
      </c>
      <c r="W412" s="235" t="e" cm="1">
        <f t="array" ref="W412">_xlfn.XLOOKUP($A412&amp;$B412,'[5]产值及收款计划（2026）'!$A:$A&amp;'[5]产值及收款计划（2026）'!$B:$B,'[5]产值及收款计划（2026）'!W:W)</f>
        <v>#REF!</v>
      </c>
      <c r="X412" s="235" t="e" cm="1">
        <f t="array" ref="X412">_xlfn.XLOOKUP($A412&amp;$B412,'[5]产值及收款计划（2026）'!$A:$A&amp;'[5]产值及收款计划（2026）'!$B:$B,'[5]产值及收款计划（2026）'!X:X)</f>
        <v>#REF!</v>
      </c>
      <c r="Y412" s="235" t="e" cm="1">
        <f t="array" ref="Y412">_xlfn.XLOOKUP($A412&amp;$B412,'[5]产值及收款计划（2026）'!$A:$A&amp;'[5]产值及收款计划（2026）'!$B:$B,'[5]产值及收款计划（2026）'!Y:Y)</f>
        <v>#REF!</v>
      </c>
      <c r="Z412" s="235" t="e" cm="1">
        <f t="array" ref="Z412">_xlfn.XLOOKUP($A412&amp;$B412,'[5]产值及收款计划（2026）'!$A:$A&amp;'[5]产值及收款计划（2026）'!$B:$B,'[5]产值及收款计划（2026）'!Z:Z)</f>
        <v>#REF!</v>
      </c>
      <c r="AA412" s="246" t="e" cm="1">
        <f t="array" ref="AA412">_xlfn.XLOOKUP($A412&amp;$B412,'[5]产值及收款计划（2026）'!$A:$A&amp;'[5]产值及收款计划（2026）'!$B:$B,'[5]产值及收款计划（2026）'!AA:AA)</f>
        <v>#REF!</v>
      </c>
      <c r="AB412" s="246" t="e" cm="1">
        <f t="array" ref="AB412">_xlfn.XLOOKUP($A412&amp;$B412,'[5]产值及收款计划（2026）'!$A:$A&amp;'[5]产值及收款计划（2026）'!$B:$B,'[5]产值及收款计划（2026）'!AB:AB)</f>
        <v>#REF!</v>
      </c>
      <c r="AC412" s="246" t="e" cm="1">
        <f t="array" ref="AC412">_xlfn.XLOOKUP($A412&amp;$B412,'[5]产值及收款计划（2026）'!$A:$A&amp;'[5]产值及收款计划（2026）'!$B:$B,'[5]产值及收款计划（2026）'!AC:AC)</f>
        <v>#REF!</v>
      </c>
      <c r="AD412" s="235" t="e" cm="1">
        <f t="array" ref="AD412">_xlfn.XLOOKUP($A412&amp;$B412,'[5]产值及收款计划（2026）'!$A:$A&amp;'[5]产值及收款计划（2026）'!$B:$B,'[5]产值及收款计划（2026）'!AD:AD)</f>
        <v>#REF!</v>
      </c>
      <c r="AE412" s="235" t="e" cm="1">
        <f t="array" ref="AE412">_xlfn.XLOOKUP($A412&amp;$B412,'[5]产值及收款计划（2026）'!$A:$A&amp;'[5]产值及收款计划（2026）'!$B:$B,'[5]产值及收款计划（2026）'!AE:AE)</f>
        <v>#REF!</v>
      </c>
      <c r="AF412" s="235" cm="1">
        <f t="array" ref="AF412">_xlfn.XLOOKUP($A412&amp;$B412,'[5]产值及收款计划（2026）'!$A:$A&amp;'[5]产值及收款计划（2026）'!$B:$B,'[5]产值及收款计划（2026）'!AF:AF)</f>
        <v>4.89168</v>
      </c>
      <c r="AG412" s="235" t="e" cm="1">
        <f t="array" ref="AG412">_xlfn.XLOOKUP($A412&amp;$B412,'[5]产值及收款计划（2026）'!$A:$A&amp;'[5]产值及收款计划（2026）'!$B:$B,'[5]产值及收款计划（2026）'!AG:AG)</f>
        <v>#REF!</v>
      </c>
      <c r="AH412" s="235" t="e" cm="1">
        <f t="array" ref="AH412">_xlfn.XLOOKUP($A412&amp;$B412,'[5]产值及收款计划（2026）'!$A:$A&amp;'[5]产值及收款计划（2026）'!$B:$B,'[5]产值及收款计划（2026）'!AH:AH)</f>
        <v>#REF!</v>
      </c>
      <c r="AI412" s="235" t="e" cm="1">
        <f t="array" ref="AI412">_xlfn.XLOOKUP($A412&amp;$B412,'[5]产值及收款计划（2026）'!$A:$A&amp;'[5]产值及收款计划（2026）'!$B:$B,'[5]产值及收款计划（2026）'!AI:AI)</f>
        <v>#REF!</v>
      </c>
      <c r="AJ412" s="235" t="e" cm="1">
        <f t="array" ref="AJ412">_xlfn.XLOOKUP($A412&amp;$B412,'[5]产值及收款计划（2026）'!$A:$A&amp;'[5]产值及收款计划（2026）'!$B:$B,'[5]产值及收款计划（2026）'!AJ:AJ)</f>
        <v>#REF!</v>
      </c>
      <c r="AK412" s="235" t="e" cm="1">
        <f t="array" ref="AK412">_xlfn.XLOOKUP($A412&amp;$B412,'[5]产值及收款计划（2026）'!$A:$A&amp;'[5]产值及收款计划（2026）'!$B:$B,'[5]产值及收款计划（2026）'!AK:AK)</f>
        <v>#REF!</v>
      </c>
      <c r="AL412" s="235" t="e" cm="1">
        <f t="array" ref="AL412">_xlfn.XLOOKUP($A412&amp;$B412,'[5]产值及收款计划（2026）'!$A:$A&amp;'[5]产值及收款计划（2026）'!$B:$B,'[5]产值及收款计划（2026）'!AL:AL)</f>
        <v>#REF!</v>
      </c>
      <c r="AM412" s="242" t="e" cm="1">
        <f t="array" ref="AM412">_xlfn.LET(_xlpm.勾选月份状态数组,TRANSPOSE('PPT(12-15页）-TOP10'!$A$3:$A$14),_xlpm.选择数据区,IF('PPT(12-15页）-TOP10'!$E$3="收款",$BA412:$BL412,$AA412:$AL412),SUM(_xlfn._xlws.FILTER(_xlpm.选择数据区,_xlpm.勾选月份状态数组,"")))</f>
        <v>#REF!</v>
      </c>
      <c r="AN412" s="235">
        <f>_xlfn.XLOOKUP($C412,应收未收表!$T:$T,应收未收表!AA:AA)</f>
        <v>10</v>
      </c>
      <c r="AO412" s="235" t="s">
        <v>175</v>
      </c>
      <c r="AP412" s="235">
        <f>_xlfn.XLOOKUP($C412,应收未收表!$T:$T,应收未收表!AC:AC)</f>
        <v>10</v>
      </c>
      <c r="AQ412" s="235" t="str">
        <f>_xlfn.XLOOKUP($C412,应收未收表!$T:$T,应收未收表!AE:AE)</f>
        <v>一季度内无法落实</v>
      </c>
      <c r="AR412" s="235" t="str">
        <f>_xlfn.XLOOKUP($C412,应收未收表!$T:$T,应收未收表!AF:AF)</f>
        <v>需要业主组织竣工评审，产值确认时间后延</v>
      </c>
      <c r="AS412" s="235" t="e" cm="1">
        <f t="array" ref="AS412">_xlfn.XLOOKUP($A412&amp;$B412,'[5]产值及收款计划（2026）'!$A:$A&amp;'[5]产值及收款计划（2026）'!$B:$B,'[5]产值及收款计划（2026）'!AS:AS)</f>
        <v>#REF!</v>
      </c>
      <c r="AT412" s="235" t="e" cm="1">
        <f t="array" ref="AT412">_xlfn.XLOOKUP($A412&amp;$B412,'[5]产值及收款计划（2026）'!$A:$A&amp;'[5]产值及收款计划（2026）'!$B:$B,'[5]产值及收款计划（2026）'!AT:AT)</f>
        <v>#REF!</v>
      </c>
      <c r="AU412" s="235" t="e" cm="1">
        <f t="array" ref="AU412">_xlfn.XLOOKUP($A412&amp;$B412,'[5]产值及收款计划（2026）'!$A:$A&amp;'[5]产值及收款计划（2026）'!$B:$B,'[5]产值及收款计划（2026）'!AU:AU)</f>
        <v>#REF!</v>
      </c>
      <c r="AV412" s="235" t="e" cm="1">
        <f t="array" ref="AV412">_xlfn.XLOOKUP($A412&amp;$B412,'[5]产值及收款计划（2026）'!$A:$A&amp;'[5]产值及收款计划（2026）'!$B:$B,'[5]产值及收款计划（2026）'!AV:AV)</f>
        <v>#REF!</v>
      </c>
      <c r="AW412" s="235" cm="1">
        <f t="array" ref="AW412">_xlfn.XLOOKUP($A412&amp;$B412,'[5]产值及收款计划（2026）'!$A:$A&amp;'[5]产值及收款计划（2026）'!$B:$B,'[5]产值及收款计划（2026）'!AW:AW)</f>
        <v>78.266877</v>
      </c>
      <c r="AX412" s="235" cm="1">
        <f t="array" ref="AX412">_xlfn.XLOOKUP($A412&amp;$B412,'[5]产值及收款计划（2026）'!$A:$A&amp;'[5]产值及收款计划（2026）'!$B:$B,'[5]产值及收款计划（2026）'!AX:AX)</f>
        <v>0</v>
      </c>
      <c r="AY412" s="235" cm="1">
        <f t="array" ref="AY412">_xlfn.XLOOKUP($A412&amp;$B412,'[5]产值及收款计划（2026）'!$A:$A&amp;'[5]产值及收款计划（2026）'!$B:$B,'[5]产值及收款计划（2026）'!AY:AY)</f>
        <v>19.566723</v>
      </c>
      <c r="AZ412" s="235" cm="1">
        <f t="array" ref="AZ412">_xlfn.XLOOKUP($A412&amp;$B412,'[5]产值及收款计划（2026）'!$A:$A&amp;'[5]产值及收款计划（2026）'!$B:$B,'[5]产值及收款计划（2026）'!AZ:AZ)</f>
        <v>1.0000000116861e-6</v>
      </c>
      <c r="BA412" s="244" t="e" cm="1">
        <f t="array" ref="BA412">_xlfn.XLOOKUP($A412&amp;$B412,'[5]产值及收款计划（2026）'!$A:$A&amp;'[5]产值及收款计划（2026）'!$B:$B,'[5]产值及收款计划（2026）'!BA:BA)</f>
        <v>#REF!</v>
      </c>
      <c r="BB412" s="244" t="e" cm="1">
        <f t="array" ref="BB412">_xlfn.XLOOKUP($A412&amp;$B412,'[5]产值及收款计划（2026）'!$A:$A&amp;'[5]产值及收款计划（2026）'!$B:$B,'[5]产值及收款计划（2026）'!BB:BB)</f>
        <v>#REF!</v>
      </c>
      <c r="BC412" s="244" t="e" cm="1">
        <f t="array" ref="BC412">_xlfn.XLOOKUP($A412&amp;$B412,'[5]产值及收款计划（2026）'!$A:$A&amp;'[5]产值及收款计划（2026）'!$B:$B,'[5]产值及收款计划（2026）'!BC:BC)</f>
        <v>#REF!</v>
      </c>
      <c r="BD412" s="235" t="e" cm="1">
        <f t="array" ref="BD412">_xlfn.XLOOKUP($A412&amp;$B412,'[5]产值及收款计划（2026）'!$A:$A&amp;'[5]产值及收款计划（2026）'!$B:$B,'[5]产值及收款计划（2026）'!BD:BD)</f>
        <v>#REF!</v>
      </c>
      <c r="BE412" s="235" t="e" cm="1">
        <f t="array" ref="BE412">_xlfn.XLOOKUP($A412&amp;$B412,'[5]产值及收款计划（2026）'!$A:$A&amp;'[5]产值及收款计划（2026）'!$B:$B,'[5]产值及收款计划（2026）'!BE:BE)</f>
        <v>#REF!</v>
      </c>
      <c r="BF412" s="235" t="e" cm="1">
        <f t="array" ref="BF412">_xlfn.XLOOKUP($A412&amp;$B412,'[5]产值及收款计划（2026）'!$A:$A&amp;'[5]产值及收款计划（2026）'!$B:$B,'[5]产值及收款计划（2026）'!BF:BF)</f>
        <v>#REF!</v>
      </c>
      <c r="BG412" s="235" t="e" cm="1">
        <f t="array" ref="BG412">_xlfn.XLOOKUP($A412&amp;$B412,'[5]产值及收款计划（2026）'!$A:$A&amp;'[5]产值及收款计划（2026）'!$B:$B,'[5]产值及收款计划（2026）'!BG:BG)</f>
        <v>#REF!</v>
      </c>
      <c r="BH412" s="235" t="e" cm="1">
        <f t="array" ref="BH412">_xlfn.XLOOKUP($A412&amp;$B412,'[5]产值及收款计划（2026）'!$A:$A&amp;'[5]产值及收款计划（2026）'!$B:$B,'[5]产值及收款计划（2026）'!BH:BH)</f>
        <v>#REF!</v>
      </c>
      <c r="BI412" s="235" t="e" cm="1">
        <f t="array" ref="BI412">_xlfn.XLOOKUP($A412&amp;$B412,'[5]产值及收款计划（2026）'!$A:$A&amp;'[5]产值及收款计划（2026）'!$B:$B,'[5]产值及收款计划（2026）'!BI:BI)</f>
        <v>#REF!</v>
      </c>
      <c r="BJ412" s="235" t="e" cm="1">
        <f t="array" ref="BJ412">_xlfn.XLOOKUP($A412&amp;$B412,'[5]产值及收款计划（2026）'!$A:$A&amp;'[5]产值及收款计划（2026）'!$B:$B,'[5]产值及收款计划（2026）'!BJ:BJ)</f>
        <v>#REF!</v>
      </c>
      <c r="BK412" s="235" t="e" cm="1">
        <f t="array" ref="BK412">_xlfn.XLOOKUP($A412&amp;$B412,'[5]产值及收款计划（2026）'!$A:$A&amp;'[5]产值及收款计划（2026）'!$B:$B,'[5]产值及收款计划（2026）'!BK:BK)</f>
        <v>#REF!</v>
      </c>
      <c r="BL412" s="235" t="e" cm="1">
        <f t="array" ref="BL412">_xlfn.XLOOKUP($A412&amp;$B412,'[5]产值及收款计划（2026）'!$A:$A&amp;'[5]产值及收款计划（2026）'!$B:$B,'[5]产值及收款计划（2026）'!BL:BL)</f>
        <v>#REF!</v>
      </c>
      <c r="BM412" s="235"/>
      <c r="BN412" s="235"/>
      <c r="BO412" s="235"/>
      <c r="BP412" s="235"/>
      <c r="BQ412" s="235" t="e">
        <f>_xlfn.XLOOKUP($C412,应收未收表!$AJ:$AJ,应收未收表!AK:AK)</f>
        <v>#N/A</v>
      </c>
      <c r="BR412" s="235" t="e">
        <f>_xlfn.XLOOKUP($C412,应收未收表!$AJ:$AJ,应收未收表!AL:AL)</f>
        <v>#N/A</v>
      </c>
      <c r="BS412" s="235" t="e">
        <f>_xlfn.XLOOKUP($C412,应收未收表!$AJ:$AJ,应收未收表!AM:AM)</f>
        <v>#N/A</v>
      </c>
      <c r="BT412" s="235" t="e">
        <f>_xlfn.XLOOKUP($C412,应收未收表!$AJ:$AJ,应收未收表!AN:AN)</f>
        <v>#N/A</v>
      </c>
      <c r="BU412" s="234" t="str" cm="1">
        <f t="array" ref="BU412">_xlfn.XLOOKUP($A412&amp;$B412,'[5]产值及收款计划（2026）'!$A:$A&amp;'[5]产值及收款计划（2026）'!$B:$B,'[5]产值及收款计划（2026）'!BQ:BQ)</f>
        <v>华润（深圳）有限公司</v>
      </c>
      <c r="BV412" s="235" t="str" cm="1">
        <f t="array" ref="BV412">_xlfn.XLOOKUP($A412&amp;$B412,'[5]产值及收款计划（2026）'!$A:$A&amp;'[5]产值及收款计划（2026）'!$B:$B,'[5]产值及收款计划（2026）'!BR:BR)</f>
        <v>产值确认单华润可申请盖章，收款预计三季度。</v>
      </c>
      <c r="CE412" s="235" cm="1">
        <f t="array" ref="CE412">_xlfn.XLOOKUP($A412&amp;$B412,'[5]产值及收款计划（2026）'!$A:$A&amp;'[5]产值及收款计划（2026）'!$B:$B,'[5]产值及收款计划（2026）'!CA:CA)</f>
        <v>0</v>
      </c>
      <c r="CF412" s="235" cm="1">
        <f t="array" ref="CF412">_xlfn.XLOOKUP($A412&amp;$B412,'[5]产值及收款计划（2026）'!$A:$A&amp;'[5]产值及收款计划（2026）'!$B:$B,'[5]产值及收款计划（2026）'!CB:CB)</f>
        <v>0</v>
      </c>
      <c r="CG412" s="235" cm="1">
        <f t="array" ref="CG412">_xlfn.XLOOKUP($A412&amp;$B412,'[5]产值及收款计划（2026）'!$A:$A&amp;'[5]产值及收款计划（2026）'!$B:$B,'[5]产值及收款计划（2026）'!CC:CC)</f>
        <v>0</v>
      </c>
      <c r="CH412" s="235" cm="1">
        <f t="array" ref="CH412">_xlfn.XLOOKUP($A412&amp;$B412,'[5]产值及收款计划（2026）'!$A:$A&amp;'[5]产值及收款计划（2026）'!$B:$B,'[5]产值及收款计划（2026）'!CD:CD)</f>
        <v>0</v>
      </c>
      <c r="CI412" s="235" cm="1">
        <f t="array" ref="CI412">_xlfn.XLOOKUP($A412&amp;$B412,'[5]产值及收款计划（2026）'!$A:$A&amp;'[5]产值及收款计划（2026）'!$B:$B,'[5]产值及收款计划（2026）'!CE:CE)</f>
        <v>0</v>
      </c>
      <c r="CJ412" s="235" cm="1">
        <f t="array" ref="CJ412">_xlfn.XLOOKUP($A412&amp;$B412,'[5]产值及收款计划（2026）'!$A:$A&amp;'[5]产值及收款计划（2026）'!$B:$B,'[5]产值及收款计划（2026）'!CF:CF)</f>
        <v>0</v>
      </c>
      <c r="CK412" s="235" cm="1">
        <f t="array" ref="CK412">_xlfn.XLOOKUP($A412&amp;$B412,'[5]产值及收款计划（2026）'!$A:$A&amp;'[5]产值及收款计划（2026）'!$B:$B,'[5]产值及收款计划（2026）'!CG:CG)</f>
        <v>0</v>
      </c>
      <c r="CL412" s="235" cm="1">
        <f t="array" ref="CL412">_xlfn.XLOOKUP($A412&amp;$B412,'[5]产值及收款计划（2026）'!$A:$A&amp;'[5]产值及收款计划（2026）'!$B:$B,'[5]产值及收款计划（2026）'!CH:CH)</f>
        <v>0</v>
      </c>
      <c r="CM412" s="235" cm="1">
        <f t="array" ref="CM412">_xlfn.XLOOKUP($A412&amp;$B412,'[5]产值及收款计划（2026）'!$A:$A&amp;'[5]产值及收款计划（2026）'!$B:$B,'[5]产值及收款计划（2026）'!CI:CI)</f>
        <v>0</v>
      </c>
      <c r="CN412" s="235" cm="1">
        <f t="array" ref="CN412">_xlfn.XLOOKUP($A412&amp;$B412,'[5]产值及收款计划（2026）'!$A:$A&amp;'[5]产值及收款计划（2026）'!$B:$B,'[5]产值及收款计划（2026）'!CJ:CJ)</f>
        <v>0</v>
      </c>
      <c r="CO412" s="235" cm="1">
        <f t="array" ref="CO412">_xlfn.XLOOKUP($A412&amp;$B412,'[5]产值及收款计划（2026）'!$A:$A&amp;'[5]产值及收款计划（2026）'!$B:$B,'[5]产值及收款计划（2026）'!CK:CK)</f>
        <v>0</v>
      </c>
      <c r="CP412" s="235" cm="1">
        <f t="array" ref="CP412">_xlfn.XLOOKUP($A412&amp;$B412,'[5]产值及收款计划（2026）'!$A:$A&amp;'[5]产值及收款计划（2026）'!$B:$B,'[5]产值及收款计划（2026）'!CL:CL)</f>
        <v>0</v>
      </c>
      <c r="DE412" s="235" cm="1">
        <f t="array" ref="DE412">_xlfn.XLOOKUP($A412&amp;$B412,'[5]产值及收款计划（2026）'!$A:$A&amp;'[5]产值及收款计划（2026）'!$B:$B,'[5]产值及收款计划（2026）'!DA:DA)</f>
        <v>0</v>
      </c>
      <c r="DF412" s="235" cm="1">
        <f t="array" ref="DF412">_xlfn.XLOOKUP($A412&amp;$B412,'[5]产值及收款计划（2026）'!$A:$A&amp;'[5]产值及收款计划（2026）'!$B:$B,'[5]产值及收款计划（2026）'!DB:DB)</f>
        <v>0</v>
      </c>
      <c r="DG412" s="235" cm="1">
        <f t="array" ref="DG412">_xlfn.XLOOKUP($A412&amp;$B412,'[5]产值及收款计划（2026）'!$A:$A&amp;'[5]产值及收款计划（2026）'!$B:$B,'[5]产值及收款计划（2026）'!DC:DC)</f>
        <v>0</v>
      </c>
      <c r="DH412" s="235" cm="1">
        <f t="array" ref="DH412">_xlfn.XLOOKUP($A412&amp;$B412,'[5]产值及收款计划（2026）'!$A:$A&amp;'[5]产值及收款计划（2026）'!$B:$B,'[5]产值及收款计划（2026）'!DD:DD)</f>
        <v>0</v>
      </c>
      <c r="DI412" s="235" cm="1">
        <f t="array" ref="DI412">_xlfn.XLOOKUP($A412&amp;$B412,'[5]产值及收款计划（2026）'!$A:$A&amp;'[5]产值及收款计划（2026）'!$B:$B,'[5]产值及收款计划（2026）'!DE:DE)</f>
        <v>0</v>
      </c>
      <c r="DJ412" s="235" cm="1">
        <f t="array" ref="DJ412">_xlfn.XLOOKUP($A412&amp;$B412,'[5]产值及收款计划（2026）'!$A:$A&amp;'[5]产值及收款计划（2026）'!$B:$B,'[5]产值及收款计划（2026）'!DF:DF)</f>
        <v>0</v>
      </c>
      <c r="DK412" s="235" cm="1">
        <f t="array" ref="DK412">_xlfn.XLOOKUP($A412&amp;$B412,'[5]产值及收款计划（2026）'!$A:$A&amp;'[5]产值及收款计划（2026）'!$B:$B,'[5]产值及收款计划（2026）'!DG:DG)</f>
        <v>0</v>
      </c>
      <c r="DL412" s="235" cm="1">
        <f t="array" ref="DL412">_xlfn.XLOOKUP($A412&amp;$B412,'[5]产值及收款计划（2026）'!$A:$A&amp;'[5]产值及收款计划（2026）'!$B:$B,'[5]产值及收款计划（2026）'!DH:DH)</f>
        <v>0</v>
      </c>
      <c r="DM412" s="235" cm="1">
        <f t="array" ref="DM412">_xlfn.XLOOKUP($A412&amp;$B412,'[5]产值及收款计划（2026）'!$A:$A&amp;'[5]产值及收款计划（2026）'!$B:$B,'[5]产值及收款计划（2026）'!DI:DI)</f>
        <v>0</v>
      </c>
      <c r="DN412" s="235" cm="1">
        <f t="array" ref="DN412">_xlfn.XLOOKUP($A412&amp;$B412,'[5]产值及收款计划（2026）'!$A:$A&amp;'[5]产值及收款计划（2026）'!$B:$B,'[5]产值及收款计划（2026）'!DJ:DJ)</f>
        <v>0</v>
      </c>
      <c r="DO412" s="235" cm="1">
        <f t="array" ref="DO412">_xlfn.XLOOKUP($A412&amp;$B412,'[5]产值及收款计划（2026）'!$A:$A&amp;'[5]产值及收款计划（2026）'!$B:$B,'[5]产值及收款计划（2026）'!DK:DK)</f>
        <v>0</v>
      </c>
      <c r="DP412" s="235" cm="1">
        <f t="array" ref="DP412">_xlfn.XLOOKUP($A412&amp;$B412,'[5]产值及收款计划（2026）'!$A:$A&amp;'[5]产值及收款计划（2026）'!$B:$B,'[5]产值及收款计划（2026）'!DL:DL)</f>
        <v>0</v>
      </c>
      <c r="DQ412" s="243"/>
      <c r="DR412" s="229"/>
    </row>
    <row r="413" ht="60.75" spans="1:122">
      <c r="A413" s="233">
        <f t="shared" si="26"/>
        <v>48</v>
      </c>
      <c r="B413" s="233" t="s">
        <v>29</v>
      </c>
      <c r="C413" s="234" t="str" cm="1">
        <f t="array" ref="C413">_xlfn.XLOOKUP($A413&amp;$B413,'[5]产值及收款计划（2026）'!$A:$A&amp;'[5]产值及收款计划（2026）'!$B:$B,'[5]产值及收款计划（2026）'!C:C)</f>
        <v>ZHT2022060200042</v>
      </c>
      <c r="D413" s="235" t="str" cm="1">
        <f t="array" ref="D413">_xlfn.XLOOKUP($A413&amp;$B413,'[5]产值及收款计划（2026）'!$A:$A&amp;'[5]产值及收款计划（2026）'!$B:$B,'[5]产值及收款计划（2026）'!D:D)</f>
        <v>工程管理平台项目开发外包合同</v>
      </c>
      <c r="E413" s="235" cm="1">
        <f t="array" ref="E413">_xlfn.XLOOKUP($A413&amp;$B413,'[5]产值及收款计划（2026）'!$A:$A&amp;'[5]产值及收款计划（2026）'!$B:$B,'[5]产值及收款计划（2026）'!E:E)</f>
        <v>71.4</v>
      </c>
      <c r="F413" s="235" cm="1">
        <f t="array" ref="F413">_xlfn.XLOOKUP($A413&amp;$B413,'[5]产值及收款计划（2026）'!$A:$A&amp;'[5]产值及收款计划（2026）'!$B:$B,'[5]产值及收款计划（2026）'!F:F)</f>
        <v>71.4</v>
      </c>
      <c r="G413" s="235" cm="1">
        <f t="array" ref="G413">_xlfn.XLOOKUP($A413&amp;$B413,'[5]产值及收款计划（2026）'!$A:$A&amp;'[5]产值及收款计划（2026）'!$B:$B,'[5]产值及收款计划（2026）'!G:G)</f>
        <v>56.4</v>
      </c>
      <c r="H413" s="235" cm="1">
        <f t="array" ref="H413">_xlfn.XLOOKUP($A413&amp;$B413,'[5]产值及收款计划（2026）'!$A:$A&amp;'[5]产值及收款计划（2026）'!$B:$B,'[5]产值及收款计划（2026）'!H:H)</f>
        <v>46.4</v>
      </c>
      <c r="I413" s="236" cm="1">
        <f t="array" ref="I413">_xlfn.XLOOKUP($A413&amp;$B413,'[5]产值及收款计划（2026）'!$A:$A&amp;'[5]产值及收款计划（2026）'!$B:$B,'[5]产值及收款计划（2026）'!I:I)</f>
        <v>0.649859943977591</v>
      </c>
      <c r="J413" s="235" cm="1">
        <f t="array" ref="J413">_xlfn.XLOOKUP($A413&amp;$B413,'[5]产值及收款计划（2026）'!$A:$A&amp;'[5]产值及收款计划（2026）'!$B:$B,'[5]产值及收款计划（2026）'!J:J)</f>
        <v>0.06</v>
      </c>
      <c r="K413" s="235" t="e" cm="1">
        <f t="array" ref="K413">_xlfn.XLOOKUP($A413&amp;$B413,'[5]产值及收款计划（2026）'!$A:$A&amp;'[5]产值及收款计划（2026）'!$B:$B,'[5]产值及收款计划（2026）'!K:K)</f>
        <v>#REF!</v>
      </c>
      <c r="L413" s="235" t="e" cm="1">
        <f t="array" ref="L413">_xlfn.XLOOKUP($A413&amp;$B413,'[5]产值及收款计划（2026）'!$A:$A&amp;'[5]产值及收款计划（2026）'!$B:$B,'[5]产值及收款计划（2026）'!L:L)</f>
        <v>#REF!</v>
      </c>
      <c r="M413" s="235" t="str" cm="1">
        <f t="array" ref="M413">_xlfn.XLOOKUP($A413&amp;$B413,'[5]产值及收款计划（2026）'!$A:$A&amp;'[5]产值及收款计划（2026）'!$B:$B,'[5]产值及收款计划（2026）'!M:M)</f>
        <v>主导</v>
      </c>
      <c r="N413" s="235" t="str" cm="1">
        <f t="array" ref="N413">_xlfn.XLOOKUP($A413&amp;$B413,'[5]产值及收款计划（2026）'!$A:$A&amp;'[5]产值及收款计划（2026）'!$B:$B,'[5]产值及收款计划（2026）'!N:N)</f>
        <v>许清亮团队</v>
      </c>
      <c r="O413" s="235" t="str" cm="1">
        <f t="array" ref="O413">_xlfn.XLOOKUP($A413&amp;$B413,'[5]产值及收款计划（2026）'!$A:$A&amp;'[5]产值及收款计划（2026）'!$B:$B,'[5]产值及收款计划（2026）'!O:O)</f>
        <v>明艳丽</v>
      </c>
      <c r="P413" s="234" t="str" cm="1">
        <f t="array" ref="P413">_xlfn.XLOOKUP($A413&amp;$B413,'[5]产值及收款计划（2026）'!$A:$A&amp;'[5]产值及收款计划（2026）'!$B:$B,'[5]产值及收款计划（2026）'!P:P)</f>
        <v>在建</v>
      </c>
      <c r="Q413" s="235" t="e" cm="1">
        <f t="array" ref="Q413">_xlfn.XLOOKUP($A413&amp;$B413,'[5]产值及收款计划（2026）'!$A:$A&amp;'[5]产值及收款计划（2026）'!$B:$B,'[5]产值及收款计划（2026）'!Q:Q)</f>
        <v>#REF!</v>
      </c>
      <c r="R413" s="235" t="e" cm="1">
        <f t="array" ref="R413">_xlfn.XLOOKUP($A413&amp;$B413,'[5]产值及收款计划（2026）'!$A:$A&amp;'[5]产值及收款计划（2026）'!$B:$B,'[5]产值及收款计划（2026）'!R:R)</f>
        <v>#REF!</v>
      </c>
      <c r="S413" s="235" t="e" cm="1">
        <f t="array" ref="S413">_xlfn.XLOOKUP($A413&amp;$B413,'[5]产值及收款计划（2026）'!$A:$A&amp;'[5]产值及收款计划（2026）'!$B:$B,'[5]产值及收款计划（2026）'!S:S)</f>
        <v>#REF!</v>
      </c>
      <c r="T413" s="235" cm="1">
        <f t="array" ref="T413">_xlfn.XLOOKUP($A413&amp;$B413,'[5]产值及收款计划（2026）'!$A:$A&amp;'[5]产值及收款计划（2026）'!$B:$B,'[5]产值及收款计划（2026）'!T:T)</f>
        <v>96.9</v>
      </c>
      <c r="U413" s="235" cm="1">
        <f t="array" ref="U413">_xlfn.XLOOKUP($A413&amp;$B413,'[5]产值及收款计划（2026）'!$A:$A&amp;'[5]产值及收款计划（2026）'!$B:$B,'[5]产值及收款计划（2026）'!U:U)</f>
        <v>0</v>
      </c>
      <c r="V413" s="235" cm="1">
        <f t="array" ref="V413">_xlfn.XLOOKUP($A413&amp;$B413,'[5]产值及收款计划（2026）'!$A:$A&amp;'[5]产值及收款计划（2026）'!$B:$B,'[5]产值及收款计划（2026）'!V:V)</f>
        <v>-25.5</v>
      </c>
      <c r="W413" s="235" t="e" cm="1">
        <f t="array" ref="W413">_xlfn.XLOOKUP($A413&amp;$B413,'[5]产值及收款计划（2026）'!$A:$A&amp;'[5]产值及收款计划（2026）'!$B:$B,'[5]产值及收款计划（2026）'!W:W)</f>
        <v>#REF!</v>
      </c>
      <c r="X413" s="235" t="e" cm="1">
        <f t="array" ref="X413">_xlfn.XLOOKUP($A413&amp;$B413,'[5]产值及收款计划（2026）'!$A:$A&amp;'[5]产值及收款计划（2026）'!$B:$B,'[5]产值及收款计划（2026）'!X:X)</f>
        <v>#REF!</v>
      </c>
      <c r="Y413" s="235" t="e" cm="1">
        <f t="array" ref="Y413">_xlfn.XLOOKUP($A413&amp;$B413,'[5]产值及收款计划（2026）'!$A:$A&amp;'[5]产值及收款计划（2026）'!$B:$B,'[5]产值及收款计划（2026）'!Y:Y)</f>
        <v>#REF!</v>
      </c>
      <c r="Z413" s="235" t="e" cm="1">
        <f t="array" ref="Z413">_xlfn.XLOOKUP($A413&amp;$B413,'[5]产值及收款计划（2026）'!$A:$A&amp;'[5]产值及收款计划（2026）'!$B:$B,'[5]产值及收款计划（2026）'!Z:Z)</f>
        <v>#REF!</v>
      </c>
      <c r="AA413" s="245" t="e" cm="1">
        <f t="array" ref="AA413">_xlfn.XLOOKUP($A413&amp;$B413,'[5]产值及收款计划（2026）'!$A:$A&amp;'[5]产值及收款计划（2026）'!$B:$B,'[5]产值及收款计划（2026）'!AA:AA)</f>
        <v>#REF!</v>
      </c>
      <c r="AB413" s="245" t="e" cm="1">
        <f t="array" ref="AB413">_xlfn.XLOOKUP($A413&amp;$B413,'[5]产值及收款计划（2026）'!$A:$A&amp;'[5]产值及收款计划（2026）'!$B:$B,'[5]产值及收款计划（2026）'!AB:AB)</f>
        <v>#REF!</v>
      </c>
      <c r="AC413" s="245" t="e" cm="1">
        <f t="array" ref="AC413">_xlfn.XLOOKUP($A413&amp;$B413,'[5]产值及收款计划（2026）'!$A:$A&amp;'[5]产值及收款计划（2026）'!$B:$B,'[5]产值及收款计划（2026）'!AC:AC)</f>
        <v>#REF!</v>
      </c>
      <c r="AD413" s="235" t="e" cm="1">
        <f t="array" ref="AD413">_xlfn.XLOOKUP($A413&amp;$B413,'[5]产值及收款计划（2026）'!$A:$A&amp;'[5]产值及收款计划（2026）'!$B:$B,'[5]产值及收款计划（2026）'!AD:AD)</f>
        <v>#REF!</v>
      </c>
      <c r="AE413" s="235" t="e" cm="1">
        <f t="array" ref="AE413">_xlfn.XLOOKUP($A413&amp;$B413,'[5]产值及收款计划（2026）'!$A:$A&amp;'[5]产值及收款计划（2026）'!$B:$B,'[5]产值及收款计划（2026）'!AE:AE)</f>
        <v>#REF!</v>
      </c>
      <c r="AF413" s="235" t="e" cm="1">
        <f t="array" ref="AF413">_xlfn.XLOOKUP($A413&amp;$B413,'[5]产值及收款计划（2026）'!$A:$A&amp;'[5]产值及收款计划（2026）'!$B:$B,'[5]产值及收款计划（2026）'!AF:AF)</f>
        <v>#REF!</v>
      </c>
      <c r="AG413" s="235" t="e" cm="1">
        <f t="array" ref="AG413">_xlfn.XLOOKUP($A413&amp;$B413,'[5]产值及收款计划（2026）'!$A:$A&amp;'[5]产值及收款计划（2026）'!$B:$B,'[5]产值及收款计划（2026）'!AG:AG)</f>
        <v>#REF!</v>
      </c>
      <c r="AH413" s="235" t="e" cm="1">
        <f t="array" ref="AH413">_xlfn.XLOOKUP($A413&amp;$B413,'[5]产值及收款计划（2026）'!$A:$A&amp;'[5]产值及收款计划（2026）'!$B:$B,'[5]产值及收款计划（2026）'!AH:AH)</f>
        <v>#REF!</v>
      </c>
      <c r="AI413" s="235" t="e" cm="1">
        <f t="array" ref="AI413">_xlfn.XLOOKUP($A413&amp;$B413,'[5]产值及收款计划（2026）'!$A:$A&amp;'[5]产值及收款计划（2026）'!$B:$B,'[5]产值及收款计划（2026）'!AI:AI)</f>
        <v>#REF!</v>
      </c>
      <c r="AJ413" s="235" t="e" cm="1">
        <f t="array" ref="AJ413">_xlfn.XLOOKUP($A413&amp;$B413,'[5]产值及收款计划（2026）'!$A:$A&amp;'[5]产值及收款计划（2026）'!$B:$B,'[5]产值及收款计划（2026）'!AJ:AJ)</f>
        <v>#REF!</v>
      </c>
      <c r="AK413" s="235" t="e" cm="1">
        <f t="array" ref="AK413">_xlfn.XLOOKUP($A413&amp;$B413,'[5]产值及收款计划（2026）'!$A:$A&amp;'[5]产值及收款计划（2026）'!$B:$B,'[5]产值及收款计划（2026）'!AK:AK)</f>
        <v>#REF!</v>
      </c>
      <c r="AL413" s="235" t="e" cm="1">
        <f t="array" ref="AL413">_xlfn.XLOOKUP($A413&amp;$B413,'[5]产值及收款计划（2026）'!$A:$A&amp;'[5]产值及收款计划（2026）'!$B:$B,'[5]产值及收款计划（2026）'!AL:AL)</f>
        <v>#REF!</v>
      </c>
      <c r="AM413" s="242" t="e" cm="1">
        <f t="array" ref="AM413">_xlfn.LET(_xlpm.勾选月份状态数组,TRANSPOSE('PPT(12-15页）-TOP10'!$A$3:$A$14),_xlpm.选择数据区,IF('PPT(12-15页）-TOP10'!$E$3="收款",$BA413:$BL413,$AA413:$AL413),SUM(_xlfn._xlws.FILTER(_xlpm.选择数据区,_xlpm.勾选月份状态数组,"")))</f>
        <v>#REF!</v>
      </c>
      <c r="AN413" s="235" t="e">
        <f>_xlfn.XLOOKUP($C413,应收未收表!$T:$T,应收未收表!AA:AA)</f>
        <v>#N/A</v>
      </c>
      <c r="AO413" s="235" t="s">
        <v>176</v>
      </c>
      <c r="AP413" s="235" t="e">
        <f>_xlfn.XLOOKUP($C413,应收未收表!$T:$T,应收未收表!AC:AC)</f>
        <v>#N/A</v>
      </c>
      <c r="AQ413" s="235" t="e">
        <f>_xlfn.XLOOKUP($C413,应收未收表!$T:$T,应收未收表!AE:AE)</f>
        <v>#N/A</v>
      </c>
      <c r="AR413" s="235" t="e">
        <f>_xlfn.XLOOKUP($C413,应收未收表!$T:$T,应收未收表!AF:AF)</f>
        <v>#N/A</v>
      </c>
      <c r="AS413" s="235" t="e" cm="1">
        <f t="array" ref="AS413">_xlfn.XLOOKUP($A413&amp;$B413,'[5]产值及收款计划（2026）'!$A:$A&amp;'[5]产值及收款计划（2026）'!$B:$B,'[5]产值及收款计划（2026）'!AS:AS)</f>
        <v>#REF!</v>
      </c>
      <c r="AT413" s="235" t="e" cm="1">
        <f t="array" ref="AT413">_xlfn.XLOOKUP($A413&amp;$B413,'[5]产值及收款计划（2026）'!$A:$A&amp;'[5]产值及收款计划（2026）'!$B:$B,'[5]产值及收款计划（2026）'!AT:AT)</f>
        <v>#REF!</v>
      </c>
      <c r="AU413" s="235" t="e" cm="1">
        <f t="array" ref="AU413">_xlfn.XLOOKUP($A413&amp;$B413,'[5]产值及收款计划（2026）'!$A:$A&amp;'[5]产值及收款计划（2026）'!$B:$B,'[5]产值及收款计划（2026）'!AU:AU)</f>
        <v>#REF!</v>
      </c>
      <c r="AV413" s="235" t="e" cm="1">
        <f t="array" ref="AV413">_xlfn.XLOOKUP($A413&amp;$B413,'[5]产值及收款计划（2026）'!$A:$A&amp;'[5]产值及收款计划（2026）'!$B:$B,'[5]产值及收款计划（2026）'!AV:AV)</f>
        <v>#REF!</v>
      </c>
      <c r="AW413" s="235" cm="1">
        <f t="array" ref="AW413">_xlfn.XLOOKUP($A413&amp;$B413,'[5]产值及收款计划（2026）'!$A:$A&amp;'[5]产值及收款计划（2026）'!$B:$B,'[5]产值及收款计划（2026）'!AW:AW)</f>
        <v>10</v>
      </c>
      <c r="AX413" s="235" cm="1">
        <f t="array" ref="AX413">_xlfn.XLOOKUP($A413&amp;$B413,'[5]产值及收款计划（2026）'!$A:$A&amp;'[5]产值及收款计划（2026）'!$B:$B,'[5]产值及收款计划（2026）'!AX:AX)</f>
        <v>0</v>
      </c>
      <c r="AY413" s="235" cm="1">
        <f t="array" ref="AY413">_xlfn.XLOOKUP($A413&amp;$B413,'[5]产值及收款计划（2026）'!$A:$A&amp;'[5]产值及收款计划（2026）'!$B:$B,'[5]产值及收款计划（2026）'!AY:AY)</f>
        <v>61.4</v>
      </c>
      <c r="AZ413" s="235" cm="1">
        <f t="array" ref="AZ413">_xlfn.XLOOKUP($A413&amp;$B413,'[5]产值及收款计划（2026）'!$A:$A&amp;'[5]产值及收款计划（2026）'!$B:$B,'[5]产值及收款计划（2026）'!AZ:AZ)</f>
        <v>86.9</v>
      </c>
      <c r="BA413" s="245" t="e" cm="1">
        <f t="array" ref="BA413">_xlfn.XLOOKUP($A413&amp;$B413,'[5]产值及收款计划（2026）'!$A:$A&amp;'[5]产值及收款计划（2026）'!$B:$B,'[5]产值及收款计划（2026）'!BA:BA)</f>
        <v>#REF!</v>
      </c>
      <c r="BB413" s="245" t="e" cm="1">
        <f t="array" ref="BB413">_xlfn.XLOOKUP($A413&amp;$B413,'[5]产值及收款计划（2026）'!$A:$A&amp;'[5]产值及收款计划（2026）'!$B:$B,'[5]产值及收款计划（2026）'!BB:BB)</f>
        <v>#REF!</v>
      </c>
      <c r="BC413" s="245" t="e" cm="1">
        <f t="array" ref="BC413">_xlfn.XLOOKUP($A413&amp;$B413,'[5]产值及收款计划（2026）'!$A:$A&amp;'[5]产值及收款计划（2026）'!$B:$B,'[5]产值及收款计划（2026）'!BC:BC)</f>
        <v>#REF!</v>
      </c>
      <c r="BD413" s="235" t="e" cm="1">
        <f t="array" ref="BD413">_xlfn.XLOOKUP($A413&amp;$B413,'[5]产值及收款计划（2026）'!$A:$A&amp;'[5]产值及收款计划（2026）'!$B:$B,'[5]产值及收款计划（2026）'!BD:BD)</f>
        <v>#REF!</v>
      </c>
      <c r="BE413" s="235" t="e" cm="1">
        <f t="array" ref="BE413">_xlfn.XLOOKUP($A413&amp;$B413,'[5]产值及收款计划（2026）'!$A:$A&amp;'[5]产值及收款计划（2026）'!$B:$B,'[5]产值及收款计划（2026）'!BE:BE)</f>
        <v>#REF!</v>
      </c>
      <c r="BF413" s="235" cm="1">
        <f t="array" ref="BF413">_xlfn.XLOOKUP($A413&amp;$B413,'[5]产值及收款计划（2026）'!$A:$A&amp;'[5]产值及收款计划（2026）'!$B:$B,'[5]产值及收款计划（2026）'!BF:BF)</f>
        <v>61.4</v>
      </c>
      <c r="BG413" s="235" t="e" cm="1">
        <f t="array" ref="BG413">_xlfn.XLOOKUP($A413&amp;$B413,'[5]产值及收款计划（2026）'!$A:$A&amp;'[5]产值及收款计划（2026）'!$B:$B,'[5]产值及收款计划（2026）'!BG:BG)</f>
        <v>#REF!</v>
      </c>
      <c r="BH413" s="235" t="e" cm="1">
        <f t="array" ref="BH413">_xlfn.XLOOKUP($A413&amp;$B413,'[5]产值及收款计划（2026）'!$A:$A&amp;'[5]产值及收款计划（2026）'!$B:$B,'[5]产值及收款计划（2026）'!BH:BH)</f>
        <v>#REF!</v>
      </c>
      <c r="BI413" s="235" t="e" cm="1">
        <f t="array" ref="BI413">_xlfn.XLOOKUP($A413&amp;$B413,'[5]产值及收款计划（2026）'!$A:$A&amp;'[5]产值及收款计划（2026）'!$B:$B,'[5]产值及收款计划（2026）'!BI:BI)</f>
        <v>#REF!</v>
      </c>
      <c r="BJ413" s="235" t="e" cm="1">
        <f t="array" ref="BJ413">_xlfn.XLOOKUP($A413&amp;$B413,'[5]产值及收款计划（2026）'!$A:$A&amp;'[5]产值及收款计划（2026）'!$B:$B,'[5]产值及收款计划（2026）'!BJ:BJ)</f>
        <v>#REF!</v>
      </c>
      <c r="BK413" s="235" t="e" cm="1">
        <f t="array" ref="BK413">_xlfn.XLOOKUP($A413&amp;$B413,'[5]产值及收款计划（2026）'!$A:$A&amp;'[5]产值及收款计划（2026）'!$B:$B,'[5]产值及收款计划（2026）'!BK:BK)</f>
        <v>#REF!</v>
      </c>
      <c r="BL413" s="235" t="e" cm="1">
        <f t="array" ref="BL413">_xlfn.XLOOKUP($A413&amp;$B413,'[5]产值及收款计划（2026）'!$A:$A&amp;'[5]产值及收款计划（2026）'!$B:$B,'[5]产值及收款计划（2026）'!BL:BL)</f>
        <v>#REF!</v>
      </c>
      <c r="BM413" s="235"/>
      <c r="BN413" s="235"/>
      <c r="BO413" s="235"/>
      <c r="BP413" s="235"/>
      <c r="BQ413" s="235">
        <f>_xlfn.XLOOKUP($C413,应收未收表!$AJ:$AJ,应收未收表!AK:AK)</f>
        <v>71</v>
      </c>
      <c r="BR413" s="235">
        <f>_xlfn.XLOOKUP($C413,应收未收表!$AJ:$AJ,应收未收表!AL:AL)</f>
        <v>61</v>
      </c>
      <c r="BS413" s="235" t="str">
        <f>_xlfn.XLOOKUP($C413,应收未收表!$AJ:$AJ,应收未收表!AM:AM)</f>
        <v>春节后一季度内落实且已上报一季度计划</v>
      </c>
      <c r="BT413" s="235">
        <f>_xlfn.XLOOKUP($C413,应收未收表!$AJ:$AJ,应收未收表!AN:AN)</f>
        <v>0</v>
      </c>
      <c r="BU413" s="234" t="str" cm="1">
        <f t="array" ref="BU413">_xlfn.XLOOKUP($A413&amp;$B413,'[5]产值及收款计划（2026）'!$A:$A&amp;'[5]产值及收款计划（2026）'!$B:$B,'[5]产值及收款计划（2026）'!BQ:BQ)</f>
        <v>重庆交通开投科技发展有限公司</v>
      </c>
      <c r="BV413" s="235" t="str" cm="1">
        <f t="array" ref="BV413">_xlfn.XLOOKUP($A413&amp;$B413,'[5]产值及收款计划（2026）'!$A:$A&amp;'[5]产值及收款计划（2026）'!$B:$B,'[5]产值及收款计划（2026）'!BR:BR)</f>
        <v>收款延后</v>
      </c>
      <c r="CE413" s="235" cm="1">
        <f t="array" ref="CE413">_xlfn.XLOOKUP($A413&amp;$B413,'[5]产值及收款计划（2026）'!$A:$A&amp;'[5]产值及收款计划（2026）'!$B:$B,'[5]产值及收款计划（2026）'!CA:CA)</f>
        <v>0</v>
      </c>
      <c r="CF413" s="235" cm="1">
        <f t="array" ref="CF413">_xlfn.XLOOKUP($A413&amp;$B413,'[5]产值及收款计划（2026）'!$A:$A&amp;'[5]产值及收款计划（2026）'!$B:$B,'[5]产值及收款计划（2026）'!CB:CB)</f>
        <v>0</v>
      </c>
      <c r="CG413" s="235" cm="1">
        <f t="array" ref="CG413">_xlfn.XLOOKUP($A413&amp;$B413,'[5]产值及收款计划（2026）'!$A:$A&amp;'[5]产值及收款计划（2026）'!$B:$B,'[5]产值及收款计划（2026）'!CC:CC)</f>
        <v>0</v>
      </c>
      <c r="CH413" s="235" cm="1">
        <f t="array" ref="CH413">_xlfn.XLOOKUP($A413&amp;$B413,'[5]产值及收款计划（2026）'!$A:$A&amp;'[5]产值及收款计划（2026）'!$B:$B,'[5]产值及收款计划（2026）'!CD:CD)</f>
        <v>0</v>
      </c>
      <c r="CI413" s="235" cm="1">
        <f t="array" ref="CI413">_xlfn.XLOOKUP($A413&amp;$B413,'[5]产值及收款计划（2026）'!$A:$A&amp;'[5]产值及收款计划（2026）'!$B:$B,'[5]产值及收款计划（2026）'!CE:CE)</f>
        <v>0</v>
      </c>
      <c r="CJ413" s="235" cm="1">
        <f t="array" ref="CJ413">_xlfn.XLOOKUP($A413&amp;$B413,'[5]产值及收款计划（2026）'!$A:$A&amp;'[5]产值及收款计划（2026）'!$B:$B,'[5]产值及收款计划（2026）'!CF:CF)</f>
        <v>0</v>
      </c>
      <c r="CK413" s="235" cm="1">
        <f t="array" ref="CK413">_xlfn.XLOOKUP($A413&amp;$B413,'[5]产值及收款计划（2026）'!$A:$A&amp;'[5]产值及收款计划（2026）'!$B:$B,'[5]产值及收款计划（2026）'!CG:CG)</f>
        <v>0</v>
      </c>
      <c r="CL413" s="235" cm="1">
        <f t="array" ref="CL413">_xlfn.XLOOKUP($A413&amp;$B413,'[5]产值及收款计划（2026）'!$A:$A&amp;'[5]产值及收款计划（2026）'!$B:$B,'[5]产值及收款计划（2026）'!CH:CH)</f>
        <v>0</v>
      </c>
      <c r="CM413" s="235" cm="1">
        <f t="array" ref="CM413">_xlfn.XLOOKUP($A413&amp;$B413,'[5]产值及收款计划（2026）'!$A:$A&amp;'[5]产值及收款计划（2026）'!$B:$B,'[5]产值及收款计划（2026）'!CI:CI)</f>
        <v>0</v>
      </c>
      <c r="CN413" s="235" cm="1">
        <f t="array" ref="CN413">_xlfn.XLOOKUP($A413&amp;$B413,'[5]产值及收款计划（2026）'!$A:$A&amp;'[5]产值及收款计划（2026）'!$B:$B,'[5]产值及收款计划（2026）'!CJ:CJ)</f>
        <v>0</v>
      </c>
      <c r="CO413" s="235" cm="1">
        <f t="array" ref="CO413">_xlfn.XLOOKUP($A413&amp;$B413,'[5]产值及收款计划（2026）'!$A:$A&amp;'[5]产值及收款计划（2026）'!$B:$B,'[5]产值及收款计划（2026）'!CK:CK)</f>
        <v>0</v>
      </c>
      <c r="CP413" s="235" cm="1">
        <f t="array" ref="CP413">_xlfn.XLOOKUP($A413&amp;$B413,'[5]产值及收款计划（2026）'!$A:$A&amp;'[5]产值及收款计划（2026）'!$B:$B,'[5]产值及收款计划（2026）'!CL:CL)</f>
        <v>0</v>
      </c>
      <c r="DE413" s="235" cm="1">
        <f t="array" ref="DE413">_xlfn.XLOOKUP($A413&amp;$B413,'[5]产值及收款计划（2026）'!$A:$A&amp;'[5]产值及收款计划（2026）'!$B:$B,'[5]产值及收款计划（2026）'!DA:DA)</f>
        <v>0</v>
      </c>
      <c r="DF413" s="235" cm="1">
        <f t="array" ref="DF413">_xlfn.XLOOKUP($A413&amp;$B413,'[5]产值及收款计划（2026）'!$A:$A&amp;'[5]产值及收款计划（2026）'!$B:$B,'[5]产值及收款计划（2026）'!DB:DB)</f>
        <v>0</v>
      </c>
      <c r="DG413" s="235" cm="1">
        <f t="array" ref="DG413">_xlfn.XLOOKUP($A413&amp;$B413,'[5]产值及收款计划（2026）'!$A:$A&amp;'[5]产值及收款计划（2026）'!$B:$B,'[5]产值及收款计划（2026）'!DC:DC)</f>
        <v>0</v>
      </c>
      <c r="DH413" s="235" cm="1">
        <f t="array" ref="DH413">_xlfn.XLOOKUP($A413&amp;$B413,'[5]产值及收款计划（2026）'!$A:$A&amp;'[5]产值及收款计划（2026）'!$B:$B,'[5]产值及收款计划（2026）'!DD:DD)</f>
        <v>0</v>
      </c>
      <c r="DI413" s="235" cm="1">
        <f t="array" ref="DI413">_xlfn.XLOOKUP($A413&amp;$B413,'[5]产值及收款计划（2026）'!$A:$A&amp;'[5]产值及收款计划（2026）'!$B:$B,'[5]产值及收款计划（2026）'!DE:DE)</f>
        <v>0</v>
      </c>
      <c r="DJ413" s="235" cm="1">
        <f t="array" ref="DJ413">_xlfn.XLOOKUP($A413&amp;$B413,'[5]产值及收款计划（2026）'!$A:$A&amp;'[5]产值及收款计划（2026）'!$B:$B,'[5]产值及收款计划（2026）'!DF:DF)</f>
        <v>0</v>
      </c>
      <c r="DK413" s="235" cm="1">
        <f t="array" ref="DK413">_xlfn.XLOOKUP($A413&amp;$B413,'[5]产值及收款计划（2026）'!$A:$A&amp;'[5]产值及收款计划（2026）'!$B:$B,'[5]产值及收款计划（2026）'!DG:DG)</f>
        <v>0</v>
      </c>
      <c r="DL413" s="235" cm="1">
        <f t="array" ref="DL413">_xlfn.XLOOKUP($A413&amp;$B413,'[5]产值及收款计划（2026）'!$A:$A&amp;'[5]产值及收款计划（2026）'!$B:$B,'[5]产值及收款计划（2026）'!DH:DH)</f>
        <v>0</v>
      </c>
      <c r="DM413" s="235" cm="1">
        <f t="array" ref="DM413">_xlfn.XLOOKUP($A413&amp;$B413,'[5]产值及收款计划（2026）'!$A:$A&amp;'[5]产值及收款计划（2026）'!$B:$B,'[5]产值及收款计划（2026）'!DI:DI)</f>
        <v>0</v>
      </c>
      <c r="DN413" s="235" cm="1">
        <f t="array" ref="DN413">_xlfn.XLOOKUP($A413&amp;$B413,'[5]产值及收款计划（2026）'!$A:$A&amp;'[5]产值及收款计划（2026）'!$B:$B,'[5]产值及收款计划（2026）'!DJ:DJ)</f>
        <v>0</v>
      </c>
      <c r="DO413" s="235" cm="1">
        <f t="array" ref="DO413">_xlfn.XLOOKUP($A413&amp;$B413,'[5]产值及收款计划（2026）'!$A:$A&amp;'[5]产值及收款计划（2026）'!$B:$B,'[5]产值及收款计划（2026）'!DK:DK)</f>
        <v>0</v>
      </c>
      <c r="DP413" s="235" cm="1">
        <f t="array" ref="DP413">_xlfn.XLOOKUP($A413&amp;$B413,'[5]产值及收款计划（2026）'!$A:$A&amp;'[5]产值及收款计划（2026）'!$B:$B,'[5]产值及收款计划（2026）'!DL:DL)</f>
        <v>0</v>
      </c>
      <c r="DQ413" s="243"/>
      <c r="DR413" s="229"/>
    </row>
    <row r="414" ht="40.5" spans="1:122">
      <c r="A414" s="233">
        <f t="shared" si="26"/>
        <v>49</v>
      </c>
      <c r="B414" s="233" t="s">
        <v>29</v>
      </c>
      <c r="C414" s="234" t="str" cm="1">
        <f t="array" ref="C414">_xlfn.XLOOKUP($A414&amp;$B414,'[5]产值及收款计划（2026）'!$A:$A&amp;'[5]产值及收款计划（2026）'!$B:$B,'[5]产值及收款计划（2026）'!C:C)</f>
        <v>ZHT2022072800060</v>
      </c>
      <c r="D414" s="235" t="str" cm="1">
        <f t="array" ref="D414">_xlfn.XLOOKUP($A414&amp;$B414,'[5]产值及收款计划（2026）'!$A:$A&amp;'[5]产值及收款计划（2026）'!$B:$B,'[5]产值及收款计划（2026）'!D:D)</f>
        <v>深莞龙光西丽32亩（玖麟商务中心）项目新开2号大门</v>
      </c>
      <c r="E414" s="235" cm="1">
        <f t="array" ref="E414">_xlfn.XLOOKUP($A414&amp;$B414,'[5]产值及收款计划（2026）'!$A:$A&amp;'[5]产值及收款计划（2026）'!$B:$B,'[5]产值及收款计划（2026）'!E:E)</f>
        <v>19.2047</v>
      </c>
      <c r="F414" s="235" cm="1">
        <f t="array" ref="F414">_xlfn.XLOOKUP($A414&amp;$B414,'[5]产值及收款计划（2026）'!$A:$A&amp;'[5]产值及收款计划（2026）'!$B:$B,'[5]产值及收款计划（2026）'!F:F)</f>
        <v>19.2047</v>
      </c>
      <c r="G414" s="235" cm="1">
        <f t="array" ref="G414">_xlfn.XLOOKUP($A414&amp;$B414,'[5]产值及收款计划（2026）'!$A:$A&amp;'[5]产值及收款计划（2026）'!$B:$B,'[5]产值及收款计划（2026）'!G:G)</f>
        <v>3.2047</v>
      </c>
      <c r="H414" s="235" cm="1">
        <f t="array" ref="H414">_xlfn.XLOOKUP($A414&amp;$B414,'[5]产值及收款计划（2026）'!$A:$A&amp;'[5]产值及收款计划（2026）'!$B:$B,'[5]产值及收款计划（2026）'!H:H)</f>
        <v>3.2047</v>
      </c>
      <c r="I414" s="236" cm="1">
        <f t="array" ref="I414">_xlfn.XLOOKUP($A414&amp;$B414,'[5]产值及收款计划（2026）'!$A:$A&amp;'[5]产值及收款计划（2026）'!$B:$B,'[5]产值及收款计划（2026）'!I:I)</f>
        <v>0.166870609798643</v>
      </c>
      <c r="J414" s="235" cm="1">
        <f t="array" ref="J414">_xlfn.XLOOKUP($A414&amp;$B414,'[5]产值及收款计划（2026）'!$A:$A&amp;'[5]产值及收款计划（2026）'!$B:$B,'[5]产值及收款计划（2026）'!J:J)</f>
        <v>0.13</v>
      </c>
      <c r="K414" s="235" t="e" cm="1">
        <f t="array" ref="K414">_xlfn.XLOOKUP($A414&amp;$B414,'[5]产值及收款计划（2026）'!$A:$A&amp;'[5]产值及收款计划（2026）'!$B:$B,'[5]产值及收款计划（2026）'!K:K)</f>
        <v>#REF!</v>
      </c>
      <c r="L414" s="235" t="e" cm="1">
        <f t="array" ref="L414">_xlfn.XLOOKUP($A414&amp;$B414,'[5]产值及收款计划（2026）'!$A:$A&amp;'[5]产值及收款计划（2026）'!$B:$B,'[5]产值及收款计划（2026）'!L:L)</f>
        <v>#REF!</v>
      </c>
      <c r="M414" s="235" t="str" cm="1">
        <f t="array" ref="M414">_xlfn.XLOOKUP($A414&amp;$B414,'[5]产值及收款计划（2026）'!$A:$A&amp;'[5]产值及收款计划（2026）'!$B:$B,'[5]产值及收款计划（2026）'!M:M)</f>
        <v>主导</v>
      </c>
      <c r="N414" s="235" t="str" cm="1">
        <f t="array" ref="N414">_xlfn.XLOOKUP($A414&amp;$B414,'[5]产值及收款计划（2026）'!$A:$A&amp;'[5]产值及收款计划（2026）'!$B:$B,'[5]产值及收款计划（2026）'!N:N)</f>
        <v>许清亮团队</v>
      </c>
      <c r="O414" s="235" t="str" cm="1">
        <f t="array" ref="O414">_xlfn.XLOOKUP($A414&amp;$B414,'[5]产值及收款计划（2026）'!$A:$A&amp;'[5]产值及收款计划（2026）'!$B:$B,'[5]产值及收款计划（2026）'!O:O)</f>
        <v>明艳丽</v>
      </c>
      <c r="P414" s="234" t="str" cm="1">
        <f t="array" ref="P414">_xlfn.XLOOKUP($A414&amp;$B414,'[5]产值及收款计划（2026）'!$A:$A&amp;'[5]产值及收款计划（2026）'!$B:$B,'[5]产值及收款计划（2026）'!P:P)</f>
        <v>在建</v>
      </c>
      <c r="Q414" s="235" t="e" cm="1">
        <f t="array" ref="Q414">_xlfn.XLOOKUP($A414&amp;$B414,'[5]产值及收款计划（2026）'!$A:$A&amp;'[5]产值及收款计划（2026）'!$B:$B,'[5]产值及收款计划（2026）'!Q:Q)</f>
        <v>#REF!</v>
      </c>
      <c r="R414" s="235" t="e" cm="1">
        <f t="array" ref="R414">_xlfn.XLOOKUP($A414&amp;$B414,'[5]产值及收款计划（2026）'!$A:$A&amp;'[5]产值及收款计划（2026）'!$B:$B,'[5]产值及收款计划（2026）'!R:R)</f>
        <v>#REF!</v>
      </c>
      <c r="S414" s="235" t="e" cm="1">
        <f t="array" ref="S414">_xlfn.XLOOKUP($A414&amp;$B414,'[5]产值及收款计划（2026）'!$A:$A&amp;'[5]产值及收款计划（2026）'!$B:$B,'[5]产值及收款计划（2026）'!S:S)</f>
        <v>#REF!</v>
      </c>
      <c r="T414" s="235" cm="1">
        <f t="array" ref="T414">_xlfn.XLOOKUP($A414&amp;$B414,'[5]产值及收款计划（2026）'!$A:$A&amp;'[5]产值及收款计划（2026）'!$B:$B,'[5]产值及收款计划（2026）'!T:T)</f>
        <v>0</v>
      </c>
      <c r="U414" s="235" cm="1">
        <f t="array" ref="U414">_xlfn.XLOOKUP($A414&amp;$B414,'[5]产值及收款计划（2026）'!$A:$A&amp;'[5]产值及收款计划（2026）'!$B:$B,'[5]产值及收款计划（2026）'!U:U)</f>
        <v>0</v>
      </c>
      <c r="V414" s="235" cm="1">
        <f t="array" ref="V414">_xlfn.XLOOKUP($A414&amp;$B414,'[5]产值及收款计划（2026）'!$A:$A&amp;'[5]产值及收款计划（2026）'!$B:$B,'[5]产值及收款计划（2026）'!V:V)</f>
        <v>19.2047</v>
      </c>
      <c r="W414" s="235" t="e" cm="1">
        <f t="array" ref="W414">_xlfn.XLOOKUP($A414&amp;$B414,'[5]产值及收款计划（2026）'!$A:$A&amp;'[5]产值及收款计划（2026）'!$B:$B,'[5]产值及收款计划（2026）'!W:W)</f>
        <v>#REF!</v>
      </c>
      <c r="X414" s="235" t="e" cm="1">
        <f t="array" ref="X414">_xlfn.XLOOKUP($A414&amp;$B414,'[5]产值及收款计划（2026）'!$A:$A&amp;'[5]产值及收款计划（2026）'!$B:$B,'[5]产值及收款计划（2026）'!X:X)</f>
        <v>#REF!</v>
      </c>
      <c r="Y414" s="235" t="e" cm="1">
        <f t="array" ref="Y414">_xlfn.XLOOKUP($A414&amp;$B414,'[5]产值及收款计划（2026）'!$A:$A&amp;'[5]产值及收款计划（2026）'!$B:$B,'[5]产值及收款计划（2026）'!Y:Y)</f>
        <v>#REF!</v>
      </c>
      <c r="Z414" s="235" t="e" cm="1">
        <f t="array" ref="Z414">_xlfn.XLOOKUP($A414&amp;$B414,'[5]产值及收款计划（2026）'!$A:$A&amp;'[5]产值及收款计划（2026）'!$B:$B,'[5]产值及收款计划（2026）'!Z:Z)</f>
        <v>#REF!</v>
      </c>
      <c r="AA414" s="235" t="e" cm="1">
        <f t="array" ref="AA414">_xlfn.XLOOKUP($A414&amp;$B414,'[5]产值及收款计划（2026）'!$A:$A&amp;'[5]产值及收款计划（2026）'!$B:$B,'[5]产值及收款计划（2026）'!AA:AA)</f>
        <v>#REF!</v>
      </c>
      <c r="AB414" s="235" t="e" cm="1">
        <f t="array" ref="AB414">_xlfn.XLOOKUP($A414&amp;$B414,'[5]产值及收款计划（2026）'!$A:$A&amp;'[5]产值及收款计划（2026）'!$B:$B,'[5]产值及收款计划（2026）'!AB:AB)</f>
        <v>#REF!</v>
      </c>
      <c r="AC414" s="235" t="e" cm="1">
        <f t="array" ref="AC414">_xlfn.XLOOKUP($A414&amp;$B414,'[5]产值及收款计划（2026）'!$A:$A&amp;'[5]产值及收款计划（2026）'!$B:$B,'[5]产值及收款计划（2026）'!AC:AC)</f>
        <v>#REF!</v>
      </c>
      <c r="AD414" s="235" t="e" cm="1">
        <f t="array" ref="AD414">_xlfn.XLOOKUP($A414&amp;$B414,'[5]产值及收款计划（2026）'!$A:$A&amp;'[5]产值及收款计划（2026）'!$B:$B,'[5]产值及收款计划（2026）'!AD:AD)</f>
        <v>#REF!</v>
      </c>
      <c r="AE414" s="235" t="e" cm="1">
        <f t="array" ref="AE414">_xlfn.XLOOKUP($A414&amp;$B414,'[5]产值及收款计划（2026）'!$A:$A&amp;'[5]产值及收款计划（2026）'!$B:$B,'[5]产值及收款计划（2026）'!AE:AE)</f>
        <v>#REF!</v>
      </c>
      <c r="AF414" s="235" t="e" cm="1">
        <f t="array" ref="AF414">_xlfn.XLOOKUP($A414&amp;$B414,'[5]产值及收款计划（2026）'!$A:$A&amp;'[5]产值及收款计划（2026）'!$B:$B,'[5]产值及收款计划（2026）'!AF:AF)</f>
        <v>#REF!</v>
      </c>
      <c r="AG414" s="235" t="e" cm="1">
        <f t="array" ref="AG414">_xlfn.XLOOKUP($A414&amp;$B414,'[5]产值及收款计划（2026）'!$A:$A&amp;'[5]产值及收款计划（2026）'!$B:$B,'[5]产值及收款计划（2026）'!AG:AG)</f>
        <v>#REF!</v>
      </c>
      <c r="AH414" s="235" t="e" cm="1">
        <f t="array" ref="AH414">_xlfn.XLOOKUP($A414&amp;$B414,'[5]产值及收款计划（2026）'!$A:$A&amp;'[5]产值及收款计划（2026）'!$B:$B,'[5]产值及收款计划（2026）'!AH:AH)</f>
        <v>#REF!</v>
      </c>
      <c r="AI414" s="235" t="e" cm="1">
        <f t="array" ref="AI414">_xlfn.XLOOKUP($A414&amp;$B414,'[5]产值及收款计划（2026）'!$A:$A&amp;'[5]产值及收款计划（2026）'!$B:$B,'[5]产值及收款计划（2026）'!AI:AI)</f>
        <v>#REF!</v>
      </c>
      <c r="AJ414" s="235" t="e" cm="1">
        <f t="array" ref="AJ414">_xlfn.XLOOKUP($A414&amp;$B414,'[5]产值及收款计划（2026）'!$A:$A&amp;'[5]产值及收款计划（2026）'!$B:$B,'[5]产值及收款计划（2026）'!AJ:AJ)</f>
        <v>#REF!</v>
      </c>
      <c r="AK414" s="235" t="e" cm="1">
        <f t="array" ref="AK414">_xlfn.XLOOKUP($A414&amp;$B414,'[5]产值及收款计划（2026）'!$A:$A&amp;'[5]产值及收款计划（2026）'!$B:$B,'[5]产值及收款计划（2026）'!AK:AK)</f>
        <v>#REF!</v>
      </c>
      <c r="AL414" s="235" t="e" cm="1">
        <f t="array" ref="AL414">_xlfn.XLOOKUP($A414&amp;$B414,'[5]产值及收款计划（2026）'!$A:$A&amp;'[5]产值及收款计划（2026）'!$B:$B,'[5]产值及收款计划（2026）'!AL:AL)</f>
        <v>#REF!</v>
      </c>
      <c r="AM414" s="242" t="e" cm="1">
        <f t="array" ref="AM414">_xlfn.LET(_xlpm.勾选月份状态数组,TRANSPOSE('PPT(12-15页）-TOP10'!$A$3:$A$14),_xlpm.选择数据区,IF('PPT(12-15页）-TOP10'!$E$3="收款",$BA414:$BL414,$AA414:$AL414),SUM(_xlfn._xlws.FILTER(_xlpm.选择数据区,_xlpm.勾选月份状态数组,"")))</f>
        <v>#REF!</v>
      </c>
      <c r="AN414" s="235" t="e">
        <f>_xlfn.XLOOKUP($C414,应收未收表!$T:$T,应收未收表!AA:AA)</f>
        <v>#N/A</v>
      </c>
      <c r="AO414" s="235" t="e">
        <f>_xlfn.XLOOKUP($C414,应收未收表!$T:$T,应收未收表!AB:AB)</f>
        <v>#N/A</v>
      </c>
      <c r="AP414" s="235" t="e">
        <f>_xlfn.XLOOKUP($C414,应收未收表!$T:$T,应收未收表!AC:AC)</f>
        <v>#N/A</v>
      </c>
      <c r="AQ414" s="235" t="e">
        <f>_xlfn.XLOOKUP($C414,应收未收表!$T:$T,应收未收表!AE:AE)</f>
        <v>#N/A</v>
      </c>
      <c r="AR414" s="235" t="e">
        <f>_xlfn.XLOOKUP($C414,应收未收表!$T:$T,应收未收表!AF:AF)</f>
        <v>#N/A</v>
      </c>
      <c r="AS414" s="235" t="e" cm="1">
        <f t="array" ref="AS414">_xlfn.XLOOKUP($A414&amp;$B414,'[5]产值及收款计划（2026）'!$A:$A&amp;'[5]产值及收款计划（2026）'!$B:$B,'[5]产值及收款计划（2026）'!AS:AS)</f>
        <v>#REF!</v>
      </c>
      <c r="AT414" s="235" t="e" cm="1">
        <f t="array" ref="AT414">_xlfn.XLOOKUP($A414&amp;$B414,'[5]产值及收款计划（2026）'!$A:$A&amp;'[5]产值及收款计划（2026）'!$B:$B,'[5]产值及收款计划（2026）'!AT:AT)</f>
        <v>#REF!</v>
      </c>
      <c r="AU414" s="235" t="e" cm="1">
        <f t="array" ref="AU414">_xlfn.XLOOKUP($A414&amp;$B414,'[5]产值及收款计划（2026）'!$A:$A&amp;'[5]产值及收款计划（2026）'!$B:$B,'[5]产值及收款计划（2026）'!AU:AU)</f>
        <v>#REF!</v>
      </c>
      <c r="AV414" s="235" t="e" cm="1">
        <f t="array" ref="AV414">_xlfn.XLOOKUP($A414&amp;$B414,'[5]产值及收款计划（2026）'!$A:$A&amp;'[5]产值及收款计划（2026）'!$B:$B,'[5]产值及收款计划（2026）'!AV:AV)</f>
        <v>#REF!</v>
      </c>
      <c r="AW414" s="235" cm="1">
        <f t="array" ref="AW414">_xlfn.XLOOKUP($A414&amp;$B414,'[5]产值及收款计划（2026）'!$A:$A&amp;'[5]产值及收款计划（2026）'!$B:$B,'[5]产值及收款计划（2026）'!AW:AW)</f>
        <v>0</v>
      </c>
      <c r="AX414" s="235" cm="1">
        <f t="array" ref="AX414">_xlfn.XLOOKUP($A414&amp;$B414,'[5]产值及收款计划（2026）'!$A:$A&amp;'[5]产值及收款计划（2026）'!$B:$B,'[5]产值及收款计划（2026）'!AX:AX)</f>
        <v>0</v>
      </c>
      <c r="AY414" s="235" cm="1">
        <f t="array" ref="AY414">_xlfn.XLOOKUP($A414&amp;$B414,'[5]产值及收款计划（2026）'!$A:$A&amp;'[5]产值及收款计划（2026）'!$B:$B,'[5]产值及收款计划（2026）'!AY:AY)</f>
        <v>19.2047</v>
      </c>
      <c r="AZ414" s="235" cm="1">
        <f t="array" ref="AZ414">_xlfn.XLOOKUP($A414&amp;$B414,'[5]产值及收款计划（2026）'!$A:$A&amp;'[5]产值及收款计划（2026）'!$B:$B,'[5]产值及收款计划（2026）'!AZ:AZ)</f>
        <v>0</v>
      </c>
      <c r="BA414" s="235" t="e" cm="1">
        <f t="array" ref="BA414">_xlfn.XLOOKUP($A414&amp;$B414,'[5]产值及收款计划（2026）'!$A:$A&amp;'[5]产值及收款计划（2026）'!$B:$B,'[5]产值及收款计划（2026）'!BA:BA)</f>
        <v>#REF!</v>
      </c>
      <c r="BB414" s="235" t="e" cm="1">
        <f t="array" ref="BB414">_xlfn.XLOOKUP($A414&amp;$B414,'[5]产值及收款计划（2026）'!$A:$A&amp;'[5]产值及收款计划（2026）'!$B:$B,'[5]产值及收款计划（2026）'!BB:BB)</f>
        <v>#REF!</v>
      </c>
      <c r="BC414" s="235" t="e" cm="1">
        <f t="array" ref="BC414">_xlfn.XLOOKUP($A414&amp;$B414,'[5]产值及收款计划（2026）'!$A:$A&amp;'[5]产值及收款计划（2026）'!$B:$B,'[5]产值及收款计划（2026）'!BC:BC)</f>
        <v>#REF!</v>
      </c>
      <c r="BD414" s="235" t="e" cm="1">
        <f t="array" ref="BD414">_xlfn.XLOOKUP($A414&amp;$B414,'[5]产值及收款计划（2026）'!$A:$A&amp;'[5]产值及收款计划（2026）'!$B:$B,'[5]产值及收款计划（2026）'!BD:BD)</f>
        <v>#REF!</v>
      </c>
      <c r="BE414" s="235" t="e" cm="1">
        <f t="array" ref="BE414">_xlfn.XLOOKUP($A414&amp;$B414,'[5]产值及收款计划（2026）'!$A:$A&amp;'[5]产值及收款计划（2026）'!$B:$B,'[5]产值及收款计划（2026）'!BE:BE)</f>
        <v>#REF!</v>
      </c>
      <c r="BF414" s="235" t="e" cm="1">
        <f t="array" ref="BF414">_xlfn.XLOOKUP($A414&amp;$B414,'[5]产值及收款计划（2026）'!$A:$A&amp;'[5]产值及收款计划（2026）'!$B:$B,'[5]产值及收款计划（2026）'!BF:BF)</f>
        <v>#REF!</v>
      </c>
      <c r="BG414" s="235" t="e" cm="1">
        <f t="array" ref="BG414">_xlfn.XLOOKUP($A414&amp;$B414,'[5]产值及收款计划（2026）'!$A:$A&amp;'[5]产值及收款计划（2026）'!$B:$B,'[5]产值及收款计划（2026）'!BG:BG)</f>
        <v>#REF!</v>
      </c>
      <c r="BH414" s="235" t="e" cm="1">
        <f t="array" ref="BH414">_xlfn.XLOOKUP($A414&amp;$B414,'[5]产值及收款计划（2026）'!$A:$A&amp;'[5]产值及收款计划（2026）'!$B:$B,'[5]产值及收款计划（2026）'!BH:BH)</f>
        <v>#REF!</v>
      </c>
      <c r="BI414" s="235" t="e" cm="1">
        <f t="array" ref="BI414">_xlfn.XLOOKUP($A414&amp;$B414,'[5]产值及收款计划（2026）'!$A:$A&amp;'[5]产值及收款计划（2026）'!$B:$B,'[5]产值及收款计划（2026）'!BI:BI)</f>
        <v>#REF!</v>
      </c>
      <c r="BJ414" s="235" t="e" cm="1">
        <f t="array" ref="BJ414">_xlfn.XLOOKUP($A414&amp;$B414,'[5]产值及收款计划（2026）'!$A:$A&amp;'[5]产值及收款计划（2026）'!$B:$B,'[5]产值及收款计划（2026）'!BJ:BJ)</f>
        <v>#REF!</v>
      </c>
      <c r="BK414" s="235" t="e" cm="1">
        <f t="array" ref="BK414">_xlfn.XLOOKUP($A414&amp;$B414,'[5]产值及收款计划（2026）'!$A:$A&amp;'[5]产值及收款计划（2026）'!$B:$B,'[5]产值及收款计划（2026）'!BK:BK)</f>
        <v>#REF!</v>
      </c>
      <c r="BL414" s="235" t="e" cm="1">
        <f t="array" ref="BL414">_xlfn.XLOOKUP($A414&amp;$B414,'[5]产值及收款计划（2026）'!$A:$A&amp;'[5]产值及收款计划（2026）'!$B:$B,'[5]产值及收款计划（2026）'!BL:BL)</f>
        <v>#REF!</v>
      </c>
      <c r="BM414" s="235"/>
      <c r="BN414" s="235"/>
      <c r="BO414" s="235"/>
      <c r="BP414" s="235"/>
      <c r="BQ414" s="235" t="e">
        <f>_xlfn.XLOOKUP($C414,应收未收表!$AJ:$AJ,应收未收表!AK:AK)</f>
        <v>#N/A</v>
      </c>
      <c r="BR414" s="235" t="e">
        <f>_xlfn.XLOOKUP($C414,应收未收表!$AJ:$AJ,应收未收表!AL:AL)</f>
        <v>#N/A</v>
      </c>
      <c r="BS414" s="235" t="e">
        <f>_xlfn.XLOOKUP($C414,应收未收表!$AJ:$AJ,应收未收表!AM:AM)</f>
        <v>#N/A</v>
      </c>
      <c r="BT414" s="235" t="e">
        <f>_xlfn.XLOOKUP($C414,应收未收表!$AJ:$AJ,应收未收表!AN:AN)</f>
        <v>#N/A</v>
      </c>
      <c r="BU414" s="234" t="str" cm="1">
        <f t="array" ref="BU414">_xlfn.XLOOKUP($A414&amp;$B414,'[5]产值及收款计划（2026）'!$A:$A&amp;'[5]产值及收款计划（2026）'!$B:$B,'[5]产值及收款计划（2026）'!BQ:BQ)</f>
        <v>深圳市龙光骏博房地产有限公司</v>
      </c>
      <c r="BV414" s="235" t="e" cm="1">
        <f t="array" ref="BV414">_xlfn.XLOOKUP($A414&amp;$B414,'[5]产值及收款计划（2026）'!$A:$A&amp;'[5]产值及收款计划（2026）'!$B:$B,'[5]产值及收款计划（2026）'!BR:BR)</f>
        <v>#REF!</v>
      </c>
      <c r="CE414" s="235" cm="1">
        <f t="array" ref="CE414">_xlfn.XLOOKUP($A414&amp;$B414,'[5]产值及收款计划（2026）'!$A:$A&amp;'[5]产值及收款计划（2026）'!$B:$B,'[5]产值及收款计划（2026）'!CA:CA)</f>
        <v>0</v>
      </c>
      <c r="CF414" s="235" cm="1">
        <f t="array" ref="CF414">_xlfn.XLOOKUP($A414&amp;$B414,'[5]产值及收款计划（2026）'!$A:$A&amp;'[5]产值及收款计划（2026）'!$B:$B,'[5]产值及收款计划（2026）'!CB:CB)</f>
        <v>0</v>
      </c>
      <c r="CG414" s="235" cm="1">
        <f t="array" ref="CG414">_xlfn.XLOOKUP($A414&amp;$B414,'[5]产值及收款计划（2026）'!$A:$A&amp;'[5]产值及收款计划（2026）'!$B:$B,'[5]产值及收款计划（2026）'!CC:CC)</f>
        <v>0</v>
      </c>
      <c r="CH414" s="235" cm="1">
        <f t="array" ref="CH414">_xlfn.XLOOKUP($A414&amp;$B414,'[5]产值及收款计划（2026）'!$A:$A&amp;'[5]产值及收款计划（2026）'!$B:$B,'[5]产值及收款计划（2026）'!CD:CD)</f>
        <v>0</v>
      </c>
      <c r="CI414" s="235" cm="1">
        <f t="array" ref="CI414">_xlfn.XLOOKUP($A414&amp;$B414,'[5]产值及收款计划（2026）'!$A:$A&amp;'[5]产值及收款计划（2026）'!$B:$B,'[5]产值及收款计划（2026）'!CE:CE)</f>
        <v>0</v>
      </c>
      <c r="CJ414" s="235" cm="1">
        <f t="array" ref="CJ414">_xlfn.XLOOKUP($A414&amp;$B414,'[5]产值及收款计划（2026）'!$A:$A&amp;'[5]产值及收款计划（2026）'!$B:$B,'[5]产值及收款计划（2026）'!CF:CF)</f>
        <v>0</v>
      </c>
      <c r="CK414" s="235" cm="1">
        <f t="array" ref="CK414">_xlfn.XLOOKUP($A414&amp;$B414,'[5]产值及收款计划（2026）'!$A:$A&amp;'[5]产值及收款计划（2026）'!$B:$B,'[5]产值及收款计划（2026）'!CG:CG)</f>
        <v>0</v>
      </c>
      <c r="CL414" s="235" cm="1">
        <f t="array" ref="CL414">_xlfn.XLOOKUP($A414&amp;$B414,'[5]产值及收款计划（2026）'!$A:$A&amp;'[5]产值及收款计划（2026）'!$B:$B,'[5]产值及收款计划（2026）'!CH:CH)</f>
        <v>0</v>
      </c>
      <c r="CM414" s="235" cm="1">
        <f t="array" ref="CM414">_xlfn.XLOOKUP($A414&amp;$B414,'[5]产值及收款计划（2026）'!$A:$A&amp;'[5]产值及收款计划（2026）'!$B:$B,'[5]产值及收款计划（2026）'!CI:CI)</f>
        <v>0</v>
      </c>
      <c r="CN414" s="235" cm="1">
        <f t="array" ref="CN414">_xlfn.XLOOKUP($A414&amp;$B414,'[5]产值及收款计划（2026）'!$A:$A&amp;'[5]产值及收款计划（2026）'!$B:$B,'[5]产值及收款计划（2026）'!CJ:CJ)</f>
        <v>0</v>
      </c>
      <c r="CO414" s="235" cm="1">
        <f t="array" ref="CO414">_xlfn.XLOOKUP($A414&amp;$B414,'[5]产值及收款计划（2026）'!$A:$A&amp;'[5]产值及收款计划（2026）'!$B:$B,'[5]产值及收款计划（2026）'!CK:CK)</f>
        <v>0</v>
      </c>
      <c r="CP414" s="235" cm="1">
        <f t="array" ref="CP414">_xlfn.XLOOKUP($A414&amp;$B414,'[5]产值及收款计划（2026）'!$A:$A&amp;'[5]产值及收款计划（2026）'!$B:$B,'[5]产值及收款计划（2026）'!CL:CL)</f>
        <v>0</v>
      </c>
      <c r="DE414" s="235" cm="1">
        <f t="array" ref="DE414">_xlfn.XLOOKUP($A414&amp;$B414,'[5]产值及收款计划（2026）'!$A:$A&amp;'[5]产值及收款计划（2026）'!$B:$B,'[5]产值及收款计划（2026）'!DA:DA)</f>
        <v>0</v>
      </c>
      <c r="DF414" s="235" cm="1">
        <f t="array" ref="DF414">_xlfn.XLOOKUP($A414&amp;$B414,'[5]产值及收款计划（2026）'!$A:$A&amp;'[5]产值及收款计划（2026）'!$B:$B,'[5]产值及收款计划（2026）'!DB:DB)</f>
        <v>0</v>
      </c>
      <c r="DG414" s="235" cm="1">
        <f t="array" ref="DG414">_xlfn.XLOOKUP($A414&amp;$B414,'[5]产值及收款计划（2026）'!$A:$A&amp;'[5]产值及收款计划（2026）'!$B:$B,'[5]产值及收款计划（2026）'!DC:DC)</f>
        <v>0</v>
      </c>
      <c r="DH414" s="235" cm="1">
        <f t="array" ref="DH414">_xlfn.XLOOKUP($A414&amp;$B414,'[5]产值及收款计划（2026）'!$A:$A&amp;'[5]产值及收款计划（2026）'!$B:$B,'[5]产值及收款计划（2026）'!DD:DD)</f>
        <v>0</v>
      </c>
      <c r="DI414" s="235" cm="1">
        <f t="array" ref="DI414">_xlfn.XLOOKUP($A414&amp;$B414,'[5]产值及收款计划（2026）'!$A:$A&amp;'[5]产值及收款计划（2026）'!$B:$B,'[5]产值及收款计划（2026）'!DE:DE)</f>
        <v>0</v>
      </c>
      <c r="DJ414" s="235" cm="1">
        <f t="array" ref="DJ414">_xlfn.XLOOKUP($A414&amp;$B414,'[5]产值及收款计划（2026）'!$A:$A&amp;'[5]产值及收款计划（2026）'!$B:$B,'[5]产值及收款计划（2026）'!DF:DF)</f>
        <v>0</v>
      </c>
      <c r="DK414" s="235" cm="1">
        <f t="array" ref="DK414">_xlfn.XLOOKUP($A414&amp;$B414,'[5]产值及收款计划（2026）'!$A:$A&amp;'[5]产值及收款计划（2026）'!$B:$B,'[5]产值及收款计划（2026）'!DG:DG)</f>
        <v>0</v>
      </c>
      <c r="DL414" s="235" cm="1">
        <f t="array" ref="DL414">_xlfn.XLOOKUP($A414&amp;$B414,'[5]产值及收款计划（2026）'!$A:$A&amp;'[5]产值及收款计划（2026）'!$B:$B,'[5]产值及收款计划（2026）'!DH:DH)</f>
        <v>0</v>
      </c>
      <c r="DM414" s="235" cm="1">
        <f t="array" ref="DM414">_xlfn.XLOOKUP($A414&amp;$B414,'[5]产值及收款计划（2026）'!$A:$A&amp;'[5]产值及收款计划（2026）'!$B:$B,'[5]产值及收款计划（2026）'!DI:DI)</f>
        <v>0</v>
      </c>
      <c r="DN414" s="235" cm="1">
        <f t="array" ref="DN414">_xlfn.XLOOKUP($A414&amp;$B414,'[5]产值及收款计划（2026）'!$A:$A&amp;'[5]产值及收款计划（2026）'!$B:$B,'[5]产值及收款计划（2026）'!DJ:DJ)</f>
        <v>0</v>
      </c>
      <c r="DO414" s="235" cm="1">
        <f t="array" ref="DO414">_xlfn.XLOOKUP($A414&amp;$B414,'[5]产值及收款计划（2026）'!$A:$A&amp;'[5]产值及收款计划（2026）'!$B:$B,'[5]产值及收款计划（2026）'!DK:DK)</f>
        <v>0</v>
      </c>
      <c r="DP414" s="235" cm="1">
        <f t="array" ref="DP414">_xlfn.XLOOKUP($A414&amp;$B414,'[5]产值及收款计划（2026）'!$A:$A&amp;'[5]产值及收款计划（2026）'!$B:$B,'[5]产值及收款计划（2026）'!DL:DL)</f>
        <v>0</v>
      </c>
      <c r="DQ414" s="243"/>
      <c r="DR414" s="229"/>
    </row>
    <row r="415" ht="20.25" spans="1:122">
      <c r="A415" s="233">
        <f t="shared" si="26"/>
        <v>50</v>
      </c>
      <c r="B415" s="233" t="s">
        <v>29</v>
      </c>
      <c r="C415" s="234" t="str" cm="1">
        <f t="array" ref="C415">_xlfn.XLOOKUP($A415&amp;$B415,'[5]产值及收款计划（2026）'!$A:$A&amp;'[5]产值及收款计划（2026）'!$B:$B,'[5]产值及收款计划（2026）'!C:C)</f>
        <v>ZHT2022071500055</v>
      </c>
      <c r="D415" s="234" t="str" cm="1">
        <f t="array" ref="D415">_xlfn.XLOOKUP($A415&amp;$B415,'[5]产值及收款计划（2026）'!$A:$A&amp;'[5]产值及收款计划（2026）'!$B:$B,'[5]产值及收款计划（2026）'!D:D)</f>
        <v>环莞快速路三期莞深高速至东部快速路段工程 -3标</v>
      </c>
      <c r="E415" s="235" cm="1">
        <f t="array" ref="E415">_xlfn.XLOOKUP($A415&amp;$B415,'[5]产值及收款计划（2026）'!$A:$A&amp;'[5]产值及收款计划（2026）'!$B:$B,'[5]产值及收款计划（2026）'!E:E)</f>
        <v>35.3873</v>
      </c>
      <c r="F415" s="235" cm="1">
        <f t="array" ref="F415">_xlfn.XLOOKUP($A415&amp;$B415,'[5]产值及收款计划（2026）'!$A:$A&amp;'[5]产值及收款计划（2026）'!$B:$B,'[5]产值及收款计划（2026）'!F:F)</f>
        <v>24.584265056</v>
      </c>
      <c r="G415" s="235" cm="1">
        <f t="array" ref="G415">_xlfn.XLOOKUP($A415&amp;$B415,'[5]产值及收款计划（2026）'!$A:$A&amp;'[5]产值及收款计划（2026）'!$B:$B,'[5]产值及收款计划（2026）'!G:G)</f>
        <v>24.584265056</v>
      </c>
      <c r="H415" s="235" cm="1">
        <f t="array" ref="H415">_xlfn.XLOOKUP($A415&amp;$B415,'[5]产值及收款计划（2026）'!$A:$A&amp;'[5]产值及收款计划（2026）'!$B:$B,'[5]产值及收款计划（2026）'!H:H)</f>
        <v>24.584265056</v>
      </c>
      <c r="I415" s="236" cm="1">
        <f t="array" ref="I415">_xlfn.XLOOKUP($A415&amp;$B415,'[5]产值及收款计划（2026）'!$A:$A&amp;'[5]产值及收款计划（2026）'!$B:$B,'[5]产值及收款计划（2026）'!I:I)</f>
        <v>1</v>
      </c>
      <c r="J415" s="235" cm="1">
        <f t="array" ref="J415">_xlfn.XLOOKUP($A415&amp;$B415,'[5]产值及收款计划（2026）'!$A:$A&amp;'[5]产值及收款计划（2026）'!$B:$B,'[5]产值及收款计划（2026）'!J:J)</f>
        <v>0.06</v>
      </c>
      <c r="K415" s="235" t="e" cm="1">
        <f t="array" ref="K415">_xlfn.XLOOKUP($A415&amp;$B415,'[5]产值及收款计划（2026）'!$A:$A&amp;'[5]产值及收款计划（2026）'!$B:$B,'[5]产值及收款计划（2026）'!K:K)</f>
        <v>#REF!</v>
      </c>
      <c r="L415" s="235" t="e" cm="1">
        <f t="array" ref="L415">_xlfn.XLOOKUP($A415&amp;$B415,'[5]产值及收款计划（2026）'!$A:$A&amp;'[5]产值及收款计划（2026）'!$B:$B,'[5]产值及收款计划（2026）'!L:L)</f>
        <v>#REF!</v>
      </c>
      <c r="M415" s="235" t="str" cm="1">
        <f t="array" ref="M415">_xlfn.XLOOKUP($A415&amp;$B415,'[5]产值及收款计划（2026）'!$A:$A&amp;'[5]产值及收款计划（2026）'!$B:$B,'[5]产值及收款计划（2026）'!M:M)</f>
        <v>主导</v>
      </c>
      <c r="N415" s="235" t="str" cm="1">
        <f t="array" ref="N415">_xlfn.XLOOKUP($A415&amp;$B415,'[5]产值及收款计划（2026）'!$A:$A&amp;'[5]产值及收款计划（2026）'!$B:$B,'[5]产值及收款计划（2026）'!N:N)</f>
        <v>许清亮团队</v>
      </c>
      <c r="O415" s="235" t="str" cm="1">
        <f t="array" ref="O415">_xlfn.XLOOKUP($A415&amp;$B415,'[5]产值及收款计划（2026）'!$A:$A&amp;'[5]产值及收款计划（2026）'!$B:$B,'[5]产值及收款计划（2026）'!O:O)</f>
        <v>明艳丽</v>
      </c>
      <c r="P415" s="234" t="str" cm="1">
        <f t="array" ref="P415">_xlfn.XLOOKUP($A415&amp;$B415,'[5]产值及收款计划（2026）'!$A:$A&amp;'[5]产值及收款计划（2026）'!$B:$B,'[5]产值及收款计划（2026）'!P:P)</f>
        <v>在建</v>
      </c>
      <c r="Q415" s="235" t="e" cm="1">
        <f t="array" ref="Q415">_xlfn.XLOOKUP($A415&amp;$B415,'[5]产值及收款计划（2026）'!$A:$A&amp;'[5]产值及收款计划（2026）'!$B:$B,'[5]产值及收款计划（2026）'!Q:Q)</f>
        <v>#REF!</v>
      </c>
      <c r="R415" s="235" t="e" cm="1">
        <f t="array" ref="R415">_xlfn.XLOOKUP($A415&amp;$B415,'[5]产值及收款计划（2026）'!$A:$A&amp;'[5]产值及收款计划（2026）'!$B:$B,'[5]产值及收款计划（2026）'!R:R)</f>
        <v>#REF!</v>
      </c>
      <c r="S415" s="235" t="e" cm="1">
        <f t="array" ref="S415">_xlfn.XLOOKUP($A415&amp;$B415,'[5]产值及收款计划（2026）'!$A:$A&amp;'[5]产值及收款计划（2026）'!$B:$B,'[5]产值及收款计划（2026）'!S:S)</f>
        <v>#REF!</v>
      </c>
      <c r="T415" s="235" cm="1">
        <f t="array" ref="T415">_xlfn.XLOOKUP($A415&amp;$B415,'[5]产值及收款计划（2026）'!$A:$A&amp;'[5]产值及收款计划（2026）'!$B:$B,'[5]产值及收款计划（2026）'!T:T)</f>
        <v>18.578333</v>
      </c>
      <c r="U415" s="235" cm="1">
        <f t="array" ref="U415">_xlfn.XLOOKUP($A415&amp;$B415,'[5]产值及收款计划（2026）'!$A:$A&amp;'[5]产值及收款计划（2026）'!$B:$B,'[5]产值及收款计划（2026）'!U:U)</f>
        <v>0</v>
      </c>
      <c r="V415" s="235" cm="1">
        <f t="array" ref="V415">_xlfn.XLOOKUP($A415&amp;$B415,'[5]产值及收款计划（2026）'!$A:$A&amp;'[5]产值及收款计划（2026）'!$B:$B,'[5]产值及收款计划（2026）'!V:V)</f>
        <v>16.808967</v>
      </c>
      <c r="W415" s="235" t="e" cm="1">
        <f t="array" ref="W415">_xlfn.XLOOKUP($A415&amp;$B415,'[5]产值及收款计划（2026）'!$A:$A&amp;'[5]产值及收款计划（2026）'!$B:$B,'[5]产值及收款计划（2026）'!W:W)</f>
        <v>#REF!</v>
      </c>
      <c r="X415" s="235" t="e" cm="1">
        <f t="array" ref="X415">_xlfn.XLOOKUP($A415&amp;$B415,'[5]产值及收款计划（2026）'!$A:$A&amp;'[5]产值及收款计划（2026）'!$B:$B,'[5]产值及收款计划（2026）'!X:X)</f>
        <v>#REF!</v>
      </c>
      <c r="Y415" s="235" t="e" cm="1">
        <f t="array" ref="Y415">_xlfn.XLOOKUP($A415&amp;$B415,'[5]产值及收款计划（2026）'!$A:$A&amp;'[5]产值及收款计划（2026）'!$B:$B,'[5]产值及收款计划（2026）'!Y:Y)</f>
        <v>#REF!</v>
      </c>
      <c r="Z415" s="235" t="e" cm="1">
        <f t="array" ref="Z415">_xlfn.XLOOKUP($A415&amp;$B415,'[5]产值及收款计划（2026）'!$A:$A&amp;'[5]产值及收款计划（2026）'!$B:$B,'[5]产值及收款计划（2026）'!Z:Z)</f>
        <v>#REF!</v>
      </c>
      <c r="AA415" s="235" t="e" cm="1">
        <f t="array" ref="AA415">_xlfn.XLOOKUP($A415&amp;$B415,'[5]产值及收款计划（2026）'!$A:$A&amp;'[5]产值及收款计划（2026）'!$B:$B,'[5]产值及收款计划（2026）'!AA:AA)</f>
        <v>#REF!</v>
      </c>
      <c r="AB415" s="235" t="e" cm="1">
        <f t="array" ref="AB415">_xlfn.XLOOKUP($A415&amp;$B415,'[5]产值及收款计划（2026）'!$A:$A&amp;'[5]产值及收款计划（2026）'!$B:$B,'[5]产值及收款计划（2026）'!AB:AB)</f>
        <v>#REF!</v>
      </c>
      <c r="AC415" s="235" t="e" cm="1">
        <f t="array" ref="AC415">_xlfn.XLOOKUP($A415&amp;$B415,'[5]产值及收款计划（2026）'!$A:$A&amp;'[5]产值及收款计划（2026）'!$B:$B,'[5]产值及收款计划（2026）'!AC:AC)</f>
        <v>#REF!</v>
      </c>
      <c r="AD415" s="235" t="e" cm="1">
        <f t="array" ref="AD415">_xlfn.XLOOKUP($A415&amp;$B415,'[5]产值及收款计划（2026）'!$A:$A&amp;'[5]产值及收款计划（2026）'!$B:$B,'[5]产值及收款计划（2026）'!AD:AD)</f>
        <v>#REF!</v>
      </c>
      <c r="AE415" s="235" t="e" cm="1">
        <f t="array" ref="AE415">_xlfn.XLOOKUP($A415&amp;$B415,'[5]产值及收款计划（2026）'!$A:$A&amp;'[5]产值及收款计划（2026）'!$B:$B,'[5]产值及收款计划（2026）'!AE:AE)</f>
        <v>#REF!</v>
      </c>
      <c r="AF415" s="235" t="e" cm="1">
        <f t="array" ref="AF415">_xlfn.XLOOKUP($A415&amp;$B415,'[5]产值及收款计划（2026）'!$A:$A&amp;'[5]产值及收款计划（2026）'!$B:$B,'[5]产值及收款计划（2026）'!AF:AF)</f>
        <v>#REF!</v>
      </c>
      <c r="AG415" s="235" t="e" cm="1">
        <f t="array" ref="AG415">_xlfn.XLOOKUP($A415&amp;$B415,'[5]产值及收款计划（2026）'!$A:$A&amp;'[5]产值及收款计划（2026）'!$B:$B,'[5]产值及收款计划（2026）'!AG:AG)</f>
        <v>#REF!</v>
      </c>
      <c r="AH415" s="235" t="e" cm="1">
        <f t="array" ref="AH415">_xlfn.XLOOKUP($A415&amp;$B415,'[5]产值及收款计划（2026）'!$A:$A&amp;'[5]产值及收款计划（2026）'!$B:$B,'[5]产值及收款计划（2026）'!AH:AH)</f>
        <v>#REF!</v>
      </c>
      <c r="AI415" s="235" t="e" cm="1">
        <f t="array" ref="AI415">_xlfn.XLOOKUP($A415&amp;$B415,'[5]产值及收款计划（2026）'!$A:$A&amp;'[5]产值及收款计划（2026）'!$B:$B,'[5]产值及收款计划（2026）'!AI:AI)</f>
        <v>#REF!</v>
      </c>
      <c r="AJ415" s="235" t="e" cm="1">
        <f t="array" ref="AJ415">_xlfn.XLOOKUP($A415&amp;$B415,'[5]产值及收款计划（2026）'!$A:$A&amp;'[5]产值及收款计划（2026）'!$B:$B,'[5]产值及收款计划（2026）'!AJ:AJ)</f>
        <v>#REF!</v>
      </c>
      <c r="AK415" s="235" t="e" cm="1">
        <f t="array" ref="AK415">_xlfn.XLOOKUP($A415&amp;$B415,'[5]产值及收款计划（2026）'!$A:$A&amp;'[5]产值及收款计划（2026）'!$B:$B,'[5]产值及收款计划（2026）'!AK:AK)</f>
        <v>#REF!</v>
      </c>
      <c r="AL415" s="235" t="e" cm="1">
        <f t="array" ref="AL415">_xlfn.XLOOKUP($A415&amp;$B415,'[5]产值及收款计划（2026）'!$A:$A&amp;'[5]产值及收款计划（2026）'!$B:$B,'[5]产值及收款计划（2026）'!AL:AL)</f>
        <v>#REF!</v>
      </c>
      <c r="AM415" s="242" t="e" cm="1">
        <f t="array" ref="AM415">_xlfn.LET(_xlpm.勾选月份状态数组,TRANSPOSE('PPT(12-15页）-TOP10'!$A$3:$A$14),_xlpm.选择数据区,IF('PPT(12-15页）-TOP10'!$E$3="收款",$BA415:$BL415,$AA415:$AL415),SUM(_xlfn._xlws.FILTER(_xlpm.选择数据区,_xlpm.勾选月份状态数组,"")))</f>
        <v>#REF!</v>
      </c>
      <c r="AN415" s="235" t="e">
        <f>_xlfn.XLOOKUP($C415,应收未收表!$T:$T,应收未收表!AA:AA)</f>
        <v>#N/A</v>
      </c>
      <c r="AO415" s="235" t="e">
        <f>_xlfn.XLOOKUP($C415,应收未收表!$T:$T,应收未收表!AB:AB)</f>
        <v>#N/A</v>
      </c>
      <c r="AP415" s="235" t="e">
        <f>_xlfn.XLOOKUP($C415,应收未收表!$T:$T,应收未收表!AC:AC)</f>
        <v>#N/A</v>
      </c>
      <c r="AQ415" s="235" t="e">
        <f>_xlfn.XLOOKUP($C415,应收未收表!$T:$T,应收未收表!AE:AE)</f>
        <v>#N/A</v>
      </c>
      <c r="AR415" s="235" t="e">
        <f>_xlfn.XLOOKUP($C415,应收未收表!$T:$T,应收未收表!AF:AF)</f>
        <v>#N/A</v>
      </c>
      <c r="AS415" s="235" t="e" cm="1">
        <f t="array" ref="AS415">_xlfn.XLOOKUP($A415&amp;$B415,'[5]产值及收款计划（2026）'!$A:$A&amp;'[5]产值及收款计划（2026）'!$B:$B,'[5]产值及收款计划（2026）'!AS:AS)</f>
        <v>#REF!</v>
      </c>
      <c r="AT415" s="235" t="e" cm="1">
        <f t="array" ref="AT415">_xlfn.XLOOKUP($A415&amp;$B415,'[5]产值及收款计划（2026）'!$A:$A&amp;'[5]产值及收款计划（2026）'!$B:$B,'[5]产值及收款计划（2026）'!AT:AT)</f>
        <v>#REF!</v>
      </c>
      <c r="AU415" s="235" t="e" cm="1">
        <f t="array" ref="AU415">_xlfn.XLOOKUP($A415&amp;$B415,'[5]产值及收款计划（2026）'!$A:$A&amp;'[5]产值及收款计划（2026）'!$B:$B,'[5]产值及收款计划（2026）'!AU:AU)</f>
        <v>#REF!</v>
      </c>
      <c r="AV415" s="235" t="e" cm="1">
        <f t="array" ref="AV415">_xlfn.XLOOKUP($A415&amp;$B415,'[5]产值及收款计划（2026）'!$A:$A&amp;'[5]产值及收款计划（2026）'!$B:$B,'[5]产值及收款计划（2026）'!AV:AV)</f>
        <v>#REF!</v>
      </c>
      <c r="AW415" s="235" cm="1">
        <f t="array" ref="AW415">_xlfn.XLOOKUP($A415&amp;$B415,'[5]产值及收款计划（2026）'!$A:$A&amp;'[5]产值及收款计划（2026）'!$B:$B,'[5]产值及收款计划（2026）'!AW:AW)</f>
        <v>14.15492</v>
      </c>
      <c r="AX415" s="235" cm="1">
        <f t="array" ref="AX415">_xlfn.XLOOKUP($A415&amp;$B415,'[5]产值及收款计划（2026）'!$A:$A&amp;'[5]产值及收款计划（2026）'!$B:$B,'[5]产值及收款计划（2026）'!AX:AX)</f>
        <v>0</v>
      </c>
      <c r="AY415" s="235" cm="1">
        <f t="array" ref="AY415">_xlfn.XLOOKUP($A415&amp;$B415,'[5]产值及收款计划（2026）'!$A:$A&amp;'[5]产值及收款计划（2026）'!$B:$B,'[5]产值及收款计划（2026）'!AY:AY)</f>
        <v>21.23238</v>
      </c>
      <c r="AZ415" s="235" cm="1">
        <f t="array" ref="AZ415">_xlfn.XLOOKUP($A415&amp;$B415,'[5]产值及收款计划（2026）'!$A:$A&amp;'[5]产值及收款计划（2026）'!$B:$B,'[5]产值及收款计划（2026）'!AZ:AZ)</f>
        <v>4.423413</v>
      </c>
      <c r="BA415" s="235" t="e" cm="1">
        <f t="array" ref="BA415">_xlfn.XLOOKUP($A415&amp;$B415,'[5]产值及收款计划（2026）'!$A:$A&amp;'[5]产值及收款计划（2026）'!$B:$B,'[5]产值及收款计划（2026）'!BA:BA)</f>
        <v>#REF!</v>
      </c>
      <c r="BB415" s="235" t="e" cm="1">
        <f t="array" ref="BB415">_xlfn.XLOOKUP($A415&amp;$B415,'[5]产值及收款计划（2026）'!$A:$A&amp;'[5]产值及收款计划（2026）'!$B:$B,'[5]产值及收款计划（2026）'!BB:BB)</f>
        <v>#REF!</v>
      </c>
      <c r="BC415" s="235" t="e" cm="1">
        <f t="array" ref="BC415">_xlfn.XLOOKUP($A415&amp;$B415,'[5]产值及收款计划（2026）'!$A:$A&amp;'[5]产值及收款计划（2026）'!$B:$B,'[5]产值及收款计划（2026）'!BC:BC)</f>
        <v>#REF!</v>
      </c>
      <c r="BD415" s="235" t="e" cm="1">
        <f t="array" ref="BD415">_xlfn.XLOOKUP($A415&amp;$B415,'[5]产值及收款计划（2026）'!$A:$A&amp;'[5]产值及收款计划（2026）'!$B:$B,'[5]产值及收款计划（2026）'!BD:BD)</f>
        <v>#REF!</v>
      </c>
      <c r="BE415" s="235" t="e" cm="1">
        <f t="array" ref="BE415">_xlfn.XLOOKUP($A415&amp;$B415,'[5]产值及收款计划（2026）'!$A:$A&amp;'[5]产值及收款计划（2026）'!$B:$B,'[5]产值及收款计划（2026）'!BE:BE)</f>
        <v>#REF!</v>
      </c>
      <c r="BF415" s="235" t="e" cm="1">
        <f t="array" ref="BF415">_xlfn.XLOOKUP($A415&amp;$B415,'[5]产值及收款计划（2026）'!$A:$A&amp;'[5]产值及收款计划（2026）'!$B:$B,'[5]产值及收款计划（2026）'!BF:BF)</f>
        <v>#REF!</v>
      </c>
      <c r="BG415" s="235" t="e" cm="1">
        <f t="array" ref="BG415">_xlfn.XLOOKUP($A415&amp;$B415,'[5]产值及收款计划（2026）'!$A:$A&amp;'[5]产值及收款计划（2026）'!$B:$B,'[5]产值及收款计划（2026）'!BG:BG)</f>
        <v>#REF!</v>
      </c>
      <c r="BH415" s="235" t="e" cm="1">
        <f t="array" ref="BH415">_xlfn.XLOOKUP($A415&amp;$B415,'[5]产值及收款计划（2026）'!$A:$A&amp;'[5]产值及收款计划（2026）'!$B:$B,'[5]产值及收款计划（2026）'!BH:BH)</f>
        <v>#REF!</v>
      </c>
      <c r="BI415" s="235" t="e" cm="1">
        <f t="array" ref="BI415">_xlfn.XLOOKUP($A415&amp;$B415,'[5]产值及收款计划（2026）'!$A:$A&amp;'[5]产值及收款计划（2026）'!$B:$B,'[5]产值及收款计划（2026）'!BI:BI)</f>
        <v>#REF!</v>
      </c>
      <c r="BJ415" s="235" t="e" cm="1">
        <f t="array" ref="BJ415">_xlfn.XLOOKUP($A415&amp;$B415,'[5]产值及收款计划（2026）'!$A:$A&amp;'[5]产值及收款计划（2026）'!$B:$B,'[5]产值及收款计划（2026）'!BJ:BJ)</f>
        <v>#REF!</v>
      </c>
      <c r="BK415" s="235" t="e" cm="1">
        <f t="array" ref="BK415">_xlfn.XLOOKUP($A415&amp;$B415,'[5]产值及收款计划（2026）'!$A:$A&amp;'[5]产值及收款计划（2026）'!$B:$B,'[5]产值及收款计划（2026）'!BK:BK)</f>
        <v>#REF!</v>
      </c>
      <c r="BL415" s="235" t="e" cm="1">
        <f t="array" ref="BL415">_xlfn.XLOOKUP($A415&amp;$B415,'[5]产值及收款计划（2026）'!$A:$A&amp;'[5]产值及收款计划（2026）'!$B:$B,'[5]产值及收款计划（2026）'!BL:BL)</f>
        <v>#REF!</v>
      </c>
      <c r="BM415" s="235"/>
      <c r="BN415" s="235"/>
      <c r="BO415" s="235"/>
      <c r="BP415" s="235"/>
      <c r="BQ415" s="235" t="e">
        <f>_xlfn.XLOOKUP($C415,应收未收表!$AJ:$AJ,应收未收表!AK:AK)</f>
        <v>#N/A</v>
      </c>
      <c r="BR415" s="235" t="e">
        <f>_xlfn.XLOOKUP($C415,应收未收表!$AJ:$AJ,应收未收表!AL:AL)</f>
        <v>#N/A</v>
      </c>
      <c r="BS415" s="235" t="e">
        <f>_xlfn.XLOOKUP($C415,应收未收表!$AJ:$AJ,应收未收表!AM:AM)</f>
        <v>#N/A</v>
      </c>
      <c r="BT415" s="235" t="e">
        <f>_xlfn.XLOOKUP($C415,应收未收表!$AJ:$AJ,应收未收表!AN:AN)</f>
        <v>#N/A</v>
      </c>
      <c r="BU415" s="234" t="str" cm="1">
        <f t="array" ref="BU415">_xlfn.XLOOKUP($A415&amp;$B415,'[5]产值及收款计划（2026）'!$A:$A&amp;'[5]产值及收款计划（2026）'!$B:$B,'[5]产值及收款计划（2026）'!BQ:BQ)</f>
        <v>中铁十五局集团有限公司东莞市环莞快速路三期莞深高速至东部快速路段工程土建三标项目经理部</v>
      </c>
      <c r="BV415" s="235" t="e" cm="1">
        <f t="array" ref="BV415">_xlfn.XLOOKUP($A415&amp;$B415,'[5]产值及收款计划（2026）'!$A:$A&amp;'[5]产值及收款计划（2026）'!$B:$B,'[5]产值及收款计划（2026）'!BR:BR)</f>
        <v>#REF!</v>
      </c>
      <c r="CE415" s="235" cm="1">
        <f t="array" ref="CE415">_xlfn.XLOOKUP($A415&amp;$B415,'[5]产值及收款计划（2026）'!$A:$A&amp;'[5]产值及收款计划（2026）'!$B:$B,'[5]产值及收款计划（2026）'!CA:CA)</f>
        <v>0</v>
      </c>
      <c r="CF415" s="235" cm="1">
        <f t="array" ref="CF415">_xlfn.XLOOKUP($A415&amp;$B415,'[5]产值及收款计划（2026）'!$A:$A&amp;'[5]产值及收款计划（2026）'!$B:$B,'[5]产值及收款计划（2026）'!CB:CB)</f>
        <v>0</v>
      </c>
      <c r="CG415" s="235" cm="1">
        <f t="array" ref="CG415">_xlfn.XLOOKUP($A415&amp;$B415,'[5]产值及收款计划（2026）'!$A:$A&amp;'[5]产值及收款计划（2026）'!$B:$B,'[5]产值及收款计划（2026）'!CC:CC)</f>
        <v>0</v>
      </c>
      <c r="CH415" s="235" cm="1">
        <f t="array" ref="CH415">_xlfn.XLOOKUP($A415&amp;$B415,'[5]产值及收款计划（2026）'!$A:$A&amp;'[5]产值及收款计划（2026）'!$B:$B,'[5]产值及收款计划（2026）'!CD:CD)</f>
        <v>0</v>
      </c>
      <c r="CI415" s="235" cm="1">
        <f t="array" ref="CI415">_xlfn.XLOOKUP($A415&amp;$B415,'[5]产值及收款计划（2026）'!$A:$A&amp;'[5]产值及收款计划（2026）'!$B:$B,'[5]产值及收款计划（2026）'!CE:CE)</f>
        <v>0</v>
      </c>
      <c r="CJ415" s="235" cm="1">
        <f t="array" ref="CJ415">_xlfn.XLOOKUP($A415&amp;$B415,'[5]产值及收款计划（2026）'!$A:$A&amp;'[5]产值及收款计划（2026）'!$B:$B,'[5]产值及收款计划（2026）'!CF:CF)</f>
        <v>0</v>
      </c>
      <c r="CK415" s="235" cm="1">
        <f t="array" ref="CK415">_xlfn.XLOOKUP($A415&amp;$B415,'[5]产值及收款计划（2026）'!$A:$A&amp;'[5]产值及收款计划（2026）'!$B:$B,'[5]产值及收款计划（2026）'!CG:CG)</f>
        <v>0</v>
      </c>
      <c r="CL415" s="235" cm="1">
        <f t="array" ref="CL415">_xlfn.XLOOKUP($A415&amp;$B415,'[5]产值及收款计划（2026）'!$A:$A&amp;'[5]产值及收款计划（2026）'!$B:$B,'[5]产值及收款计划（2026）'!CH:CH)</f>
        <v>0</v>
      </c>
      <c r="CM415" s="235" cm="1">
        <f t="array" ref="CM415">_xlfn.XLOOKUP($A415&amp;$B415,'[5]产值及收款计划（2026）'!$A:$A&amp;'[5]产值及收款计划（2026）'!$B:$B,'[5]产值及收款计划（2026）'!CI:CI)</f>
        <v>0</v>
      </c>
      <c r="CN415" s="235" cm="1">
        <f t="array" ref="CN415">_xlfn.XLOOKUP($A415&amp;$B415,'[5]产值及收款计划（2026）'!$A:$A&amp;'[5]产值及收款计划（2026）'!$B:$B,'[5]产值及收款计划（2026）'!CJ:CJ)</f>
        <v>0</v>
      </c>
      <c r="CO415" s="235" cm="1">
        <f t="array" ref="CO415">_xlfn.XLOOKUP($A415&amp;$B415,'[5]产值及收款计划（2026）'!$A:$A&amp;'[5]产值及收款计划（2026）'!$B:$B,'[5]产值及收款计划（2026）'!CK:CK)</f>
        <v>0</v>
      </c>
      <c r="CP415" s="235" cm="1">
        <f t="array" ref="CP415">_xlfn.XLOOKUP($A415&amp;$B415,'[5]产值及收款计划（2026）'!$A:$A&amp;'[5]产值及收款计划（2026）'!$B:$B,'[5]产值及收款计划（2026）'!CL:CL)</f>
        <v>0</v>
      </c>
      <c r="DE415" s="235" cm="1">
        <f t="array" ref="DE415">_xlfn.XLOOKUP($A415&amp;$B415,'[5]产值及收款计划（2026）'!$A:$A&amp;'[5]产值及收款计划（2026）'!$B:$B,'[5]产值及收款计划（2026）'!DA:DA)</f>
        <v>0</v>
      </c>
      <c r="DF415" s="235" cm="1">
        <f t="array" ref="DF415">_xlfn.XLOOKUP($A415&amp;$B415,'[5]产值及收款计划（2026）'!$A:$A&amp;'[5]产值及收款计划（2026）'!$B:$B,'[5]产值及收款计划（2026）'!DB:DB)</f>
        <v>0</v>
      </c>
      <c r="DG415" s="235" cm="1">
        <f t="array" ref="DG415">_xlfn.XLOOKUP($A415&amp;$B415,'[5]产值及收款计划（2026）'!$A:$A&amp;'[5]产值及收款计划（2026）'!$B:$B,'[5]产值及收款计划（2026）'!DC:DC)</f>
        <v>0</v>
      </c>
      <c r="DH415" s="235" cm="1">
        <f t="array" ref="DH415">_xlfn.XLOOKUP($A415&amp;$B415,'[5]产值及收款计划（2026）'!$A:$A&amp;'[5]产值及收款计划（2026）'!$B:$B,'[5]产值及收款计划（2026）'!DD:DD)</f>
        <v>0</v>
      </c>
      <c r="DI415" s="235" cm="1">
        <f t="array" ref="DI415">_xlfn.XLOOKUP($A415&amp;$B415,'[5]产值及收款计划（2026）'!$A:$A&amp;'[5]产值及收款计划（2026）'!$B:$B,'[5]产值及收款计划（2026）'!DE:DE)</f>
        <v>0</v>
      </c>
      <c r="DJ415" s="235" cm="1">
        <f t="array" ref="DJ415">_xlfn.XLOOKUP($A415&amp;$B415,'[5]产值及收款计划（2026）'!$A:$A&amp;'[5]产值及收款计划（2026）'!$B:$B,'[5]产值及收款计划（2026）'!DF:DF)</f>
        <v>0</v>
      </c>
      <c r="DK415" s="235" cm="1">
        <f t="array" ref="DK415">_xlfn.XLOOKUP($A415&amp;$B415,'[5]产值及收款计划（2026）'!$A:$A&amp;'[5]产值及收款计划（2026）'!$B:$B,'[5]产值及收款计划（2026）'!DG:DG)</f>
        <v>0</v>
      </c>
      <c r="DL415" s="235" cm="1">
        <f t="array" ref="DL415">_xlfn.XLOOKUP($A415&amp;$B415,'[5]产值及收款计划（2026）'!$A:$A&amp;'[5]产值及收款计划（2026）'!$B:$B,'[5]产值及收款计划（2026）'!DH:DH)</f>
        <v>0</v>
      </c>
      <c r="DM415" s="235" cm="1">
        <f t="array" ref="DM415">_xlfn.XLOOKUP($A415&amp;$B415,'[5]产值及收款计划（2026）'!$A:$A&amp;'[5]产值及收款计划（2026）'!$B:$B,'[5]产值及收款计划（2026）'!DI:DI)</f>
        <v>0</v>
      </c>
      <c r="DN415" s="235" cm="1">
        <f t="array" ref="DN415">_xlfn.XLOOKUP($A415&amp;$B415,'[5]产值及收款计划（2026）'!$A:$A&amp;'[5]产值及收款计划（2026）'!$B:$B,'[5]产值及收款计划（2026）'!DJ:DJ)</f>
        <v>0</v>
      </c>
      <c r="DO415" s="235" cm="1">
        <f t="array" ref="DO415">_xlfn.XLOOKUP($A415&amp;$B415,'[5]产值及收款计划（2026）'!$A:$A&amp;'[5]产值及收款计划（2026）'!$B:$B,'[5]产值及收款计划（2026）'!DK:DK)</f>
        <v>0</v>
      </c>
      <c r="DP415" s="235" cm="1">
        <f t="array" ref="DP415">_xlfn.XLOOKUP($A415&amp;$B415,'[5]产值及收款计划（2026）'!$A:$A&amp;'[5]产值及收款计划（2026）'!$B:$B,'[5]产值及收款计划（2026）'!DL:DL)</f>
        <v>0</v>
      </c>
      <c r="DQ415" s="243"/>
      <c r="DR415" s="229"/>
    </row>
    <row r="416" ht="20.25" spans="1:122">
      <c r="A416" s="233">
        <f t="shared" si="26"/>
        <v>51</v>
      </c>
      <c r="B416" s="233" t="s">
        <v>29</v>
      </c>
      <c r="C416" s="234" t="str" cm="1">
        <f t="array" ref="C416">_xlfn.XLOOKUP($A416&amp;$B416,'[5]产值及收款计划（2026）'!$A:$A&amp;'[5]产值及收款计划（2026）'!$B:$B,'[5]产值及收款计划（2026）'!C:C)</f>
        <v>ZHT2022071500056</v>
      </c>
      <c r="D416" s="234" t="str" cm="1">
        <f t="array" ref="D416">_xlfn.XLOOKUP($A416&amp;$B416,'[5]产值及收款计划（2026）'!$A:$A&amp;'[5]产值及收款计划（2026）'!$B:$B,'[5]产值及收款计划（2026）'!D:D)</f>
        <v>环莞快速路三期莞深高速至东部快速路段工程-2标</v>
      </c>
      <c r="E416" s="235" cm="1">
        <f t="array" ref="E416">_xlfn.XLOOKUP($A416&amp;$B416,'[5]产值及收款计划（2026）'!$A:$A&amp;'[5]产值及收款计划（2026）'!$B:$B,'[5]产值及收款计划（2026）'!E:E)</f>
        <v>57.3924</v>
      </c>
      <c r="F416" s="235" cm="1">
        <f t="array" ref="F416">_xlfn.XLOOKUP($A416&amp;$B416,'[5]产值及收款计划（2026）'!$A:$A&amp;'[5]产值及收款计划（2026）'!$B:$B,'[5]产值及收款计划（2026）'!F:F)</f>
        <v>39.871648128</v>
      </c>
      <c r="G416" s="235" cm="1">
        <f t="array" ref="G416">_xlfn.XLOOKUP($A416&amp;$B416,'[5]产值及收款计划（2026）'!$A:$A&amp;'[5]产值及收款计划（2026）'!$B:$B,'[5]产值及收款计划（2026）'!G:G)</f>
        <v>39.871648128</v>
      </c>
      <c r="H416" s="235" cm="1">
        <f t="array" ref="H416">_xlfn.XLOOKUP($A416&amp;$B416,'[5]产值及收款计划（2026）'!$A:$A&amp;'[5]产值及收款计划（2026）'!$B:$B,'[5]产值及收款计划（2026）'!H:H)</f>
        <v>39.871648128</v>
      </c>
      <c r="I416" s="236" cm="1">
        <f t="array" ref="I416">_xlfn.XLOOKUP($A416&amp;$B416,'[5]产值及收款计划（2026）'!$A:$A&amp;'[5]产值及收款计划（2026）'!$B:$B,'[5]产值及收款计划（2026）'!I:I)</f>
        <v>1</v>
      </c>
      <c r="J416" s="235" cm="1">
        <f t="array" ref="J416">_xlfn.XLOOKUP($A416&amp;$B416,'[5]产值及收款计划（2026）'!$A:$A&amp;'[5]产值及收款计划（2026）'!$B:$B,'[5]产值及收款计划（2026）'!J:J)</f>
        <v>0.06</v>
      </c>
      <c r="K416" s="235" t="e" cm="1">
        <f t="array" ref="K416">_xlfn.XLOOKUP($A416&amp;$B416,'[5]产值及收款计划（2026）'!$A:$A&amp;'[5]产值及收款计划（2026）'!$B:$B,'[5]产值及收款计划（2026）'!K:K)</f>
        <v>#REF!</v>
      </c>
      <c r="L416" s="235" t="e" cm="1">
        <f t="array" ref="L416">_xlfn.XLOOKUP($A416&amp;$B416,'[5]产值及收款计划（2026）'!$A:$A&amp;'[5]产值及收款计划（2026）'!$B:$B,'[5]产值及收款计划（2026）'!L:L)</f>
        <v>#REF!</v>
      </c>
      <c r="M416" s="235" t="str" cm="1">
        <f t="array" ref="M416">_xlfn.XLOOKUP($A416&amp;$B416,'[5]产值及收款计划（2026）'!$A:$A&amp;'[5]产值及收款计划（2026）'!$B:$B,'[5]产值及收款计划（2026）'!M:M)</f>
        <v>主导</v>
      </c>
      <c r="N416" s="235" t="str" cm="1">
        <f t="array" ref="N416">_xlfn.XLOOKUP($A416&amp;$B416,'[5]产值及收款计划（2026）'!$A:$A&amp;'[5]产值及收款计划（2026）'!$B:$B,'[5]产值及收款计划（2026）'!N:N)</f>
        <v>许清亮团队</v>
      </c>
      <c r="O416" s="235" t="str" cm="1">
        <f t="array" ref="O416">_xlfn.XLOOKUP($A416&amp;$B416,'[5]产值及收款计划（2026）'!$A:$A&amp;'[5]产值及收款计划（2026）'!$B:$B,'[5]产值及收款计划（2026）'!O:O)</f>
        <v>明艳丽</v>
      </c>
      <c r="P416" s="234" t="str" cm="1">
        <f t="array" ref="P416">_xlfn.XLOOKUP($A416&amp;$B416,'[5]产值及收款计划（2026）'!$A:$A&amp;'[5]产值及收款计划（2026）'!$B:$B,'[5]产值及收款计划（2026）'!P:P)</f>
        <v>在建</v>
      </c>
      <c r="Q416" s="235" t="e" cm="1">
        <f t="array" ref="Q416">_xlfn.XLOOKUP($A416&amp;$B416,'[5]产值及收款计划（2026）'!$A:$A&amp;'[5]产值及收款计划（2026）'!$B:$B,'[5]产值及收款计划（2026）'!Q:Q)</f>
        <v>#REF!</v>
      </c>
      <c r="R416" s="235" t="e" cm="1">
        <f t="array" ref="R416">_xlfn.XLOOKUP($A416&amp;$B416,'[5]产值及收款计划（2026）'!$A:$A&amp;'[5]产值及收款计划（2026）'!$B:$B,'[5]产值及收款计划（2026）'!R:R)</f>
        <v>#REF!</v>
      </c>
      <c r="S416" s="235" t="e" cm="1">
        <f t="array" ref="S416">_xlfn.XLOOKUP($A416&amp;$B416,'[5]产值及收款计划（2026）'!$A:$A&amp;'[5]产值及收款计划（2026）'!$B:$B,'[5]产值及收款计划（2026）'!S:S)</f>
        <v>#REF!</v>
      </c>
      <c r="T416" s="235" cm="1">
        <f t="array" ref="T416">_xlfn.XLOOKUP($A416&amp;$B416,'[5]产值及收款计划（2026）'!$A:$A&amp;'[5]产值及收款计划（2026）'!$B:$B,'[5]产值及收款计划（2026）'!T:T)</f>
        <v>30.13101</v>
      </c>
      <c r="U416" s="235" cm="1">
        <f t="array" ref="U416">_xlfn.XLOOKUP($A416&amp;$B416,'[5]产值及收款计划（2026）'!$A:$A&amp;'[5]产值及收款计划（2026）'!$B:$B,'[5]产值及收款计划（2026）'!U:U)</f>
        <v>0</v>
      </c>
      <c r="V416" s="235" cm="1">
        <f t="array" ref="V416">_xlfn.XLOOKUP($A416&amp;$B416,'[5]产值及收款计划（2026）'!$A:$A&amp;'[5]产值及收款计划（2026）'!$B:$B,'[5]产值及收款计划（2026）'!V:V)</f>
        <v>27.26139</v>
      </c>
      <c r="W416" s="235" t="e" cm="1">
        <f t="array" ref="W416">_xlfn.XLOOKUP($A416&amp;$B416,'[5]产值及收款计划（2026）'!$A:$A&amp;'[5]产值及收款计划（2026）'!$B:$B,'[5]产值及收款计划（2026）'!W:W)</f>
        <v>#REF!</v>
      </c>
      <c r="X416" s="235" t="e" cm="1">
        <f t="array" ref="X416">_xlfn.XLOOKUP($A416&amp;$B416,'[5]产值及收款计划（2026）'!$A:$A&amp;'[5]产值及收款计划（2026）'!$B:$B,'[5]产值及收款计划（2026）'!X:X)</f>
        <v>#REF!</v>
      </c>
      <c r="Y416" s="235" t="e" cm="1">
        <f t="array" ref="Y416">_xlfn.XLOOKUP($A416&amp;$B416,'[5]产值及收款计划（2026）'!$A:$A&amp;'[5]产值及收款计划（2026）'!$B:$B,'[5]产值及收款计划（2026）'!Y:Y)</f>
        <v>#REF!</v>
      </c>
      <c r="Z416" s="235" t="e" cm="1">
        <f t="array" ref="Z416">_xlfn.XLOOKUP($A416&amp;$B416,'[5]产值及收款计划（2026）'!$A:$A&amp;'[5]产值及收款计划（2026）'!$B:$B,'[5]产值及收款计划（2026）'!Z:Z)</f>
        <v>#REF!</v>
      </c>
      <c r="AA416" s="235" t="e" cm="1">
        <f t="array" ref="AA416">_xlfn.XLOOKUP($A416&amp;$B416,'[5]产值及收款计划（2026）'!$A:$A&amp;'[5]产值及收款计划（2026）'!$B:$B,'[5]产值及收款计划（2026）'!AA:AA)</f>
        <v>#REF!</v>
      </c>
      <c r="AB416" s="235" t="e" cm="1">
        <f t="array" ref="AB416">_xlfn.XLOOKUP($A416&amp;$B416,'[5]产值及收款计划（2026）'!$A:$A&amp;'[5]产值及收款计划（2026）'!$B:$B,'[5]产值及收款计划（2026）'!AB:AB)</f>
        <v>#REF!</v>
      </c>
      <c r="AC416" s="235" t="e" cm="1">
        <f t="array" ref="AC416">_xlfn.XLOOKUP($A416&amp;$B416,'[5]产值及收款计划（2026）'!$A:$A&amp;'[5]产值及收款计划（2026）'!$B:$B,'[5]产值及收款计划（2026）'!AC:AC)</f>
        <v>#REF!</v>
      </c>
      <c r="AD416" s="235" t="e" cm="1">
        <f t="array" ref="AD416">_xlfn.XLOOKUP($A416&amp;$B416,'[5]产值及收款计划（2026）'!$A:$A&amp;'[5]产值及收款计划（2026）'!$B:$B,'[5]产值及收款计划（2026）'!AD:AD)</f>
        <v>#REF!</v>
      </c>
      <c r="AE416" s="235" t="e" cm="1">
        <f t="array" ref="AE416">_xlfn.XLOOKUP($A416&amp;$B416,'[5]产值及收款计划（2026）'!$A:$A&amp;'[5]产值及收款计划（2026）'!$B:$B,'[5]产值及收款计划（2026）'!AE:AE)</f>
        <v>#REF!</v>
      </c>
      <c r="AF416" s="235" t="e" cm="1">
        <f t="array" ref="AF416">_xlfn.XLOOKUP($A416&amp;$B416,'[5]产值及收款计划（2026）'!$A:$A&amp;'[5]产值及收款计划（2026）'!$B:$B,'[5]产值及收款计划（2026）'!AF:AF)</f>
        <v>#REF!</v>
      </c>
      <c r="AG416" s="235" t="e" cm="1">
        <f t="array" ref="AG416">_xlfn.XLOOKUP($A416&amp;$B416,'[5]产值及收款计划（2026）'!$A:$A&amp;'[5]产值及收款计划（2026）'!$B:$B,'[5]产值及收款计划（2026）'!AG:AG)</f>
        <v>#REF!</v>
      </c>
      <c r="AH416" s="235" t="e" cm="1">
        <f t="array" ref="AH416">_xlfn.XLOOKUP($A416&amp;$B416,'[5]产值及收款计划（2026）'!$A:$A&amp;'[5]产值及收款计划（2026）'!$B:$B,'[5]产值及收款计划（2026）'!AH:AH)</f>
        <v>#REF!</v>
      </c>
      <c r="AI416" s="235" t="e" cm="1">
        <f t="array" ref="AI416">_xlfn.XLOOKUP($A416&amp;$B416,'[5]产值及收款计划（2026）'!$A:$A&amp;'[5]产值及收款计划（2026）'!$B:$B,'[5]产值及收款计划（2026）'!AI:AI)</f>
        <v>#REF!</v>
      </c>
      <c r="AJ416" s="235" t="e" cm="1">
        <f t="array" ref="AJ416">_xlfn.XLOOKUP($A416&amp;$B416,'[5]产值及收款计划（2026）'!$A:$A&amp;'[5]产值及收款计划（2026）'!$B:$B,'[5]产值及收款计划（2026）'!AJ:AJ)</f>
        <v>#REF!</v>
      </c>
      <c r="AK416" s="235" t="e" cm="1">
        <f t="array" ref="AK416">_xlfn.XLOOKUP($A416&amp;$B416,'[5]产值及收款计划（2026）'!$A:$A&amp;'[5]产值及收款计划（2026）'!$B:$B,'[5]产值及收款计划（2026）'!AK:AK)</f>
        <v>#REF!</v>
      </c>
      <c r="AL416" s="235" t="e" cm="1">
        <f t="array" ref="AL416">_xlfn.XLOOKUP($A416&amp;$B416,'[5]产值及收款计划（2026）'!$A:$A&amp;'[5]产值及收款计划（2026）'!$B:$B,'[5]产值及收款计划（2026）'!AL:AL)</f>
        <v>#REF!</v>
      </c>
      <c r="AM416" s="242" t="e" cm="1">
        <f t="array" ref="AM416">_xlfn.LET(_xlpm.勾选月份状态数组,TRANSPOSE('PPT(12-15页）-TOP10'!$A$3:$A$14),_xlpm.选择数据区,IF('PPT(12-15页）-TOP10'!$E$3="收款",$BA416:$BL416,$AA416:$AL416),SUM(_xlfn._xlws.FILTER(_xlpm.选择数据区,_xlpm.勾选月份状态数组,"")))</f>
        <v>#REF!</v>
      </c>
      <c r="AN416" s="235" t="e">
        <f>_xlfn.XLOOKUP($C416,应收未收表!$T:$T,应收未收表!AA:AA)</f>
        <v>#N/A</v>
      </c>
      <c r="AO416" s="235" t="e">
        <f>_xlfn.XLOOKUP($C416,应收未收表!$T:$T,应收未收表!AB:AB)</f>
        <v>#N/A</v>
      </c>
      <c r="AP416" s="235" t="e">
        <f>_xlfn.XLOOKUP($C416,应收未收表!$T:$T,应收未收表!AC:AC)</f>
        <v>#N/A</v>
      </c>
      <c r="AQ416" s="235" t="e">
        <f>_xlfn.XLOOKUP($C416,应收未收表!$T:$T,应收未收表!AE:AE)</f>
        <v>#N/A</v>
      </c>
      <c r="AR416" s="235" t="e">
        <f>_xlfn.XLOOKUP($C416,应收未收表!$T:$T,应收未收表!AF:AF)</f>
        <v>#N/A</v>
      </c>
      <c r="AS416" s="235" t="e" cm="1">
        <f t="array" ref="AS416">_xlfn.XLOOKUP($A416&amp;$B416,'[5]产值及收款计划（2026）'!$A:$A&amp;'[5]产值及收款计划（2026）'!$B:$B,'[5]产值及收款计划（2026）'!AS:AS)</f>
        <v>#REF!</v>
      </c>
      <c r="AT416" s="235" t="e" cm="1">
        <f t="array" ref="AT416">_xlfn.XLOOKUP($A416&amp;$B416,'[5]产值及收款计划（2026）'!$A:$A&amp;'[5]产值及收款计划（2026）'!$B:$B,'[5]产值及收款计划（2026）'!AT:AT)</f>
        <v>#REF!</v>
      </c>
      <c r="AU416" s="235" t="e" cm="1">
        <f t="array" ref="AU416">_xlfn.XLOOKUP($A416&amp;$B416,'[5]产值及收款计划（2026）'!$A:$A&amp;'[5]产值及收款计划（2026）'!$B:$B,'[5]产值及收款计划（2026）'!AU:AU)</f>
        <v>#REF!</v>
      </c>
      <c r="AV416" s="235" t="e" cm="1">
        <f t="array" ref="AV416">_xlfn.XLOOKUP($A416&amp;$B416,'[5]产值及收款计划（2026）'!$A:$A&amp;'[5]产值及收款计划（2026）'!$B:$B,'[5]产值及收款计划（2026）'!AV:AV)</f>
        <v>#REF!</v>
      </c>
      <c r="AW416" s="235" cm="1">
        <f t="array" ref="AW416">_xlfn.XLOOKUP($A416&amp;$B416,'[5]产值及收款计划（2026）'!$A:$A&amp;'[5]产值及收款计划（2026）'!$B:$B,'[5]产值及收款计划（2026）'!AW:AW)</f>
        <v>0</v>
      </c>
      <c r="AX416" s="235" cm="1">
        <f t="array" ref="AX416">_xlfn.XLOOKUP($A416&amp;$B416,'[5]产值及收款计划（2026）'!$A:$A&amp;'[5]产值及收款计划（2026）'!$B:$B,'[5]产值及收款计划（2026）'!AX:AX)</f>
        <v>0</v>
      </c>
      <c r="AY416" s="235" cm="1">
        <f t="array" ref="AY416">_xlfn.XLOOKUP($A416&amp;$B416,'[5]产值及收款计划（2026）'!$A:$A&amp;'[5]产值及收款计划（2026）'!$B:$B,'[5]产值及收款计划（2026）'!AY:AY)</f>
        <v>57.3924</v>
      </c>
      <c r="AZ416" s="235" cm="1">
        <f t="array" ref="AZ416">_xlfn.XLOOKUP($A416&amp;$B416,'[5]产值及收款计划（2026）'!$A:$A&amp;'[5]产值及收款计划（2026）'!$B:$B,'[5]产值及收款计划（2026）'!AZ:AZ)</f>
        <v>30.13101</v>
      </c>
      <c r="BA416" s="235" t="e" cm="1">
        <f t="array" ref="BA416">_xlfn.XLOOKUP($A416&amp;$B416,'[5]产值及收款计划（2026）'!$A:$A&amp;'[5]产值及收款计划（2026）'!$B:$B,'[5]产值及收款计划（2026）'!BA:BA)</f>
        <v>#REF!</v>
      </c>
      <c r="BB416" s="235" t="e" cm="1">
        <f t="array" ref="BB416">_xlfn.XLOOKUP($A416&amp;$B416,'[5]产值及收款计划（2026）'!$A:$A&amp;'[5]产值及收款计划（2026）'!$B:$B,'[5]产值及收款计划（2026）'!BB:BB)</f>
        <v>#REF!</v>
      </c>
      <c r="BC416" s="235" t="e" cm="1">
        <f t="array" ref="BC416">_xlfn.XLOOKUP($A416&amp;$B416,'[5]产值及收款计划（2026）'!$A:$A&amp;'[5]产值及收款计划（2026）'!$B:$B,'[5]产值及收款计划（2026）'!BC:BC)</f>
        <v>#REF!</v>
      </c>
      <c r="BD416" s="235" t="e" cm="1">
        <f t="array" ref="BD416">_xlfn.XLOOKUP($A416&amp;$B416,'[5]产值及收款计划（2026）'!$A:$A&amp;'[5]产值及收款计划（2026）'!$B:$B,'[5]产值及收款计划（2026）'!BD:BD)</f>
        <v>#REF!</v>
      </c>
      <c r="BE416" s="235" t="e" cm="1">
        <f t="array" ref="BE416">_xlfn.XLOOKUP($A416&amp;$B416,'[5]产值及收款计划（2026）'!$A:$A&amp;'[5]产值及收款计划（2026）'!$B:$B,'[5]产值及收款计划（2026）'!BE:BE)</f>
        <v>#REF!</v>
      </c>
      <c r="BF416" s="235" t="e" cm="1">
        <f t="array" ref="BF416">_xlfn.XLOOKUP($A416&amp;$B416,'[5]产值及收款计划（2026）'!$A:$A&amp;'[5]产值及收款计划（2026）'!$B:$B,'[5]产值及收款计划（2026）'!BF:BF)</f>
        <v>#REF!</v>
      </c>
      <c r="BG416" s="235" t="e" cm="1">
        <f t="array" ref="BG416">_xlfn.XLOOKUP($A416&amp;$B416,'[5]产值及收款计划（2026）'!$A:$A&amp;'[5]产值及收款计划（2026）'!$B:$B,'[5]产值及收款计划（2026）'!BG:BG)</f>
        <v>#REF!</v>
      </c>
      <c r="BH416" s="235" t="e" cm="1">
        <f t="array" ref="BH416">_xlfn.XLOOKUP($A416&amp;$B416,'[5]产值及收款计划（2026）'!$A:$A&amp;'[5]产值及收款计划（2026）'!$B:$B,'[5]产值及收款计划（2026）'!BH:BH)</f>
        <v>#REF!</v>
      </c>
      <c r="BI416" s="235" t="e" cm="1">
        <f t="array" ref="BI416">_xlfn.XLOOKUP($A416&amp;$B416,'[5]产值及收款计划（2026）'!$A:$A&amp;'[5]产值及收款计划（2026）'!$B:$B,'[5]产值及收款计划（2026）'!BI:BI)</f>
        <v>#REF!</v>
      </c>
      <c r="BJ416" s="235" t="e" cm="1">
        <f t="array" ref="BJ416">_xlfn.XLOOKUP($A416&amp;$B416,'[5]产值及收款计划（2026）'!$A:$A&amp;'[5]产值及收款计划（2026）'!$B:$B,'[5]产值及收款计划（2026）'!BJ:BJ)</f>
        <v>#REF!</v>
      </c>
      <c r="BK416" s="235" t="e" cm="1">
        <f t="array" ref="BK416">_xlfn.XLOOKUP($A416&amp;$B416,'[5]产值及收款计划（2026）'!$A:$A&amp;'[5]产值及收款计划（2026）'!$B:$B,'[5]产值及收款计划（2026）'!BK:BK)</f>
        <v>#REF!</v>
      </c>
      <c r="BL416" s="235" t="e" cm="1">
        <f t="array" ref="BL416">_xlfn.XLOOKUP($A416&amp;$B416,'[5]产值及收款计划（2026）'!$A:$A&amp;'[5]产值及收款计划（2026）'!$B:$B,'[5]产值及收款计划（2026）'!BL:BL)</f>
        <v>#REF!</v>
      </c>
      <c r="BM416" s="235"/>
      <c r="BN416" s="235"/>
      <c r="BO416" s="235"/>
      <c r="BP416" s="235"/>
      <c r="BQ416" s="235" t="e">
        <f>_xlfn.XLOOKUP($C416,应收未收表!$AJ:$AJ,应收未收表!AK:AK)</f>
        <v>#N/A</v>
      </c>
      <c r="BR416" s="235" t="e">
        <f>_xlfn.XLOOKUP($C416,应收未收表!$AJ:$AJ,应收未收表!AL:AL)</f>
        <v>#N/A</v>
      </c>
      <c r="BS416" s="235" t="e">
        <f>_xlfn.XLOOKUP($C416,应收未收表!$AJ:$AJ,应收未收表!AM:AM)</f>
        <v>#N/A</v>
      </c>
      <c r="BT416" s="235" t="e">
        <f>_xlfn.XLOOKUP($C416,应收未收表!$AJ:$AJ,应收未收表!AN:AN)</f>
        <v>#N/A</v>
      </c>
      <c r="BU416" s="234" t="str" cm="1">
        <f t="array" ref="BU416">_xlfn.XLOOKUP($A416&amp;$B416,'[5]产值及收款计划（2026）'!$A:$A&amp;'[5]产值及收款计划（2026）'!$B:$B,'[5]产值及收款计划（2026）'!BQ:BQ)</f>
        <v>中铁大桥局集团有限公司第四工程分公司路三期莞深高速至东部快速路段工程土建三标项目经理部</v>
      </c>
      <c r="BV416" s="235" t="e" cm="1">
        <f t="array" ref="BV416">_xlfn.XLOOKUP($A416&amp;$B416,'[5]产值及收款计划（2026）'!$A:$A&amp;'[5]产值及收款计划（2026）'!$B:$B,'[5]产值及收款计划（2026）'!BR:BR)</f>
        <v>#REF!</v>
      </c>
      <c r="CE416" s="235" cm="1">
        <f t="array" ref="CE416">_xlfn.XLOOKUP($A416&amp;$B416,'[5]产值及收款计划（2026）'!$A:$A&amp;'[5]产值及收款计划（2026）'!$B:$B,'[5]产值及收款计划（2026）'!CA:CA)</f>
        <v>0</v>
      </c>
      <c r="CF416" s="235" cm="1">
        <f t="array" ref="CF416">_xlfn.XLOOKUP($A416&amp;$B416,'[5]产值及收款计划（2026）'!$A:$A&amp;'[5]产值及收款计划（2026）'!$B:$B,'[5]产值及收款计划（2026）'!CB:CB)</f>
        <v>0</v>
      </c>
      <c r="CG416" s="235" cm="1">
        <f t="array" ref="CG416">_xlfn.XLOOKUP($A416&amp;$B416,'[5]产值及收款计划（2026）'!$A:$A&amp;'[5]产值及收款计划（2026）'!$B:$B,'[5]产值及收款计划（2026）'!CC:CC)</f>
        <v>0</v>
      </c>
      <c r="CH416" s="235" cm="1">
        <f t="array" ref="CH416">_xlfn.XLOOKUP($A416&amp;$B416,'[5]产值及收款计划（2026）'!$A:$A&amp;'[5]产值及收款计划（2026）'!$B:$B,'[5]产值及收款计划（2026）'!CD:CD)</f>
        <v>0</v>
      </c>
      <c r="CI416" s="235" cm="1">
        <f t="array" ref="CI416">_xlfn.XLOOKUP($A416&amp;$B416,'[5]产值及收款计划（2026）'!$A:$A&amp;'[5]产值及收款计划（2026）'!$B:$B,'[5]产值及收款计划（2026）'!CE:CE)</f>
        <v>0</v>
      </c>
      <c r="CJ416" s="235" cm="1">
        <f t="array" ref="CJ416">_xlfn.XLOOKUP($A416&amp;$B416,'[5]产值及收款计划（2026）'!$A:$A&amp;'[5]产值及收款计划（2026）'!$B:$B,'[5]产值及收款计划（2026）'!CF:CF)</f>
        <v>0</v>
      </c>
      <c r="CK416" s="235" cm="1">
        <f t="array" ref="CK416">_xlfn.XLOOKUP($A416&amp;$B416,'[5]产值及收款计划（2026）'!$A:$A&amp;'[5]产值及收款计划（2026）'!$B:$B,'[5]产值及收款计划（2026）'!CG:CG)</f>
        <v>0</v>
      </c>
      <c r="CL416" s="235" cm="1">
        <f t="array" ref="CL416">_xlfn.XLOOKUP($A416&amp;$B416,'[5]产值及收款计划（2026）'!$A:$A&amp;'[5]产值及收款计划（2026）'!$B:$B,'[5]产值及收款计划（2026）'!CH:CH)</f>
        <v>0</v>
      </c>
      <c r="CM416" s="235" cm="1">
        <f t="array" ref="CM416">_xlfn.XLOOKUP($A416&amp;$B416,'[5]产值及收款计划（2026）'!$A:$A&amp;'[5]产值及收款计划（2026）'!$B:$B,'[5]产值及收款计划（2026）'!CI:CI)</f>
        <v>0</v>
      </c>
      <c r="CN416" s="235" cm="1">
        <f t="array" ref="CN416">_xlfn.XLOOKUP($A416&amp;$B416,'[5]产值及收款计划（2026）'!$A:$A&amp;'[5]产值及收款计划（2026）'!$B:$B,'[5]产值及收款计划（2026）'!CJ:CJ)</f>
        <v>0</v>
      </c>
      <c r="CO416" s="235" cm="1">
        <f t="array" ref="CO416">_xlfn.XLOOKUP($A416&amp;$B416,'[5]产值及收款计划（2026）'!$A:$A&amp;'[5]产值及收款计划（2026）'!$B:$B,'[5]产值及收款计划（2026）'!CK:CK)</f>
        <v>0</v>
      </c>
      <c r="CP416" s="235" cm="1">
        <f t="array" ref="CP416">_xlfn.XLOOKUP($A416&amp;$B416,'[5]产值及收款计划（2026）'!$A:$A&amp;'[5]产值及收款计划（2026）'!$B:$B,'[5]产值及收款计划（2026）'!CL:CL)</f>
        <v>0</v>
      </c>
      <c r="DE416" s="235" cm="1">
        <f t="array" ref="DE416">_xlfn.XLOOKUP($A416&amp;$B416,'[5]产值及收款计划（2026）'!$A:$A&amp;'[5]产值及收款计划（2026）'!$B:$B,'[5]产值及收款计划（2026）'!DA:DA)</f>
        <v>0</v>
      </c>
      <c r="DF416" s="235" cm="1">
        <f t="array" ref="DF416">_xlfn.XLOOKUP($A416&amp;$B416,'[5]产值及收款计划（2026）'!$A:$A&amp;'[5]产值及收款计划（2026）'!$B:$B,'[5]产值及收款计划（2026）'!DB:DB)</f>
        <v>0</v>
      </c>
      <c r="DG416" s="235" cm="1">
        <f t="array" ref="DG416">_xlfn.XLOOKUP($A416&amp;$B416,'[5]产值及收款计划（2026）'!$A:$A&amp;'[5]产值及收款计划（2026）'!$B:$B,'[5]产值及收款计划（2026）'!DC:DC)</f>
        <v>0</v>
      </c>
      <c r="DH416" s="235" cm="1">
        <f t="array" ref="DH416">_xlfn.XLOOKUP($A416&amp;$B416,'[5]产值及收款计划（2026）'!$A:$A&amp;'[5]产值及收款计划（2026）'!$B:$B,'[5]产值及收款计划（2026）'!DD:DD)</f>
        <v>0</v>
      </c>
      <c r="DI416" s="235" cm="1">
        <f t="array" ref="DI416">_xlfn.XLOOKUP($A416&amp;$B416,'[5]产值及收款计划（2026）'!$A:$A&amp;'[5]产值及收款计划（2026）'!$B:$B,'[5]产值及收款计划（2026）'!DE:DE)</f>
        <v>0</v>
      </c>
      <c r="DJ416" s="235" cm="1">
        <f t="array" ref="DJ416">_xlfn.XLOOKUP($A416&amp;$B416,'[5]产值及收款计划（2026）'!$A:$A&amp;'[5]产值及收款计划（2026）'!$B:$B,'[5]产值及收款计划（2026）'!DF:DF)</f>
        <v>0</v>
      </c>
      <c r="DK416" s="235" cm="1">
        <f t="array" ref="DK416">_xlfn.XLOOKUP($A416&amp;$B416,'[5]产值及收款计划（2026）'!$A:$A&amp;'[5]产值及收款计划（2026）'!$B:$B,'[5]产值及收款计划（2026）'!DG:DG)</f>
        <v>0</v>
      </c>
      <c r="DL416" s="235" cm="1">
        <f t="array" ref="DL416">_xlfn.XLOOKUP($A416&amp;$B416,'[5]产值及收款计划（2026）'!$A:$A&amp;'[5]产值及收款计划（2026）'!$B:$B,'[5]产值及收款计划（2026）'!DH:DH)</f>
        <v>0</v>
      </c>
      <c r="DM416" s="235" cm="1">
        <f t="array" ref="DM416">_xlfn.XLOOKUP($A416&amp;$B416,'[5]产值及收款计划（2026）'!$A:$A&amp;'[5]产值及收款计划（2026）'!$B:$B,'[5]产值及收款计划（2026）'!DI:DI)</f>
        <v>0</v>
      </c>
      <c r="DN416" s="235" cm="1">
        <f t="array" ref="DN416">_xlfn.XLOOKUP($A416&amp;$B416,'[5]产值及收款计划（2026）'!$A:$A&amp;'[5]产值及收款计划（2026）'!$B:$B,'[5]产值及收款计划（2026）'!DJ:DJ)</f>
        <v>0</v>
      </c>
      <c r="DO416" s="235" cm="1">
        <f t="array" ref="DO416">_xlfn.XLOOKUP($A416&amp;$B416,'[5]产值及收款计划（2026）'!$A:$A&amp;'[5]产值及收款计划（2026）'!$B:$B,'[5]产值及收款计划（2026）'!DK:DK)</f>
        <v>0</v>
      </c>
      <c r="DP416" s="235" cm="1">
        <f t="array" ref="DP416">_xlfn.XLOOKUP($A416&amp;$B416,'[5]产值及收款计划（2026）'!$A:$A&amp;'[5]产值及收款计划（2026）'!$B:$B,'[5]产值及收款计划（2026）'!DL:DL)</f>
        <v>0</v>
      </c>
      <c r="DQ416" s="243"/>
      <c r="DR416" s="229"/>
    </row>
    <row r="417" ht="60.75" spans="1:122">
      <c r="A417" s="233">
        <f t="shared" si="26"/>
        <v>52</v>
      </c>
      <c r="B417" s="233" t="s">
        <v>29</v>
      </c>
      <c r="C417" s="234" t="str" cm="1">
        <f t="array" ref="C417">_xlfn.XLOOKUP($A417&amp;$B417,'[5]产值及收款计划（2026）'!$A:$A&amp;'[5]产值及收款计划（2026）'!$B:$B,'[5]产值及收款计划（2026）'!C:C)</f>
        <v>ZHT2022102400089</v>
      </c>
      <c r="D417" s="234" t="str" cm="1">
        <f t="array" ref="D417">_xlfn.XLOOKUP($A417&amp;$B417,'[5]产值及收款计划（2026）'!$A:$A&amp;'[5]产值及收款计划（2026）'!$B:$B,'[5]产值及收款计划（2026）'!D:D)</f>
        <v>中信金融中心项目基于BIM的数字化技术研究</v>
      </c>
      <c r="E417" s="235" cm="1">
        <f t="array" ref="E417">_xlfn.XLOOKUP($A417&amp;$B417,'[5]产值及收款计划（2026）'!$A:$A&amp;'[5]产值及收款计划（2026）'!$B:$B,'[5]产值及收款计划（2026）'!E:E)</f>
        <v>455</v>
      </c>
      <c r="F417" s="235" cm="1">
        <f t="array" ref="F417">_xlfn.XLOOKUP($A417&amp;$B417,'[5]产值及收款计划（2026）'!$A:$A&amp;'[5]产值及收款计划（2026）'!$B:$B,'[5]产值及收款计划（2026）'!F:F)</f>
        <v>455</v>
      </c>
      <c r="G417" s="235" cm="1">
        <f t="array" ref="G417">_xlfn.XLOOKUP($A417&amp;$B417,'[5]产值及收款计划（2026）'!$A:$A&amp;'[5]产值及收款计划（2026）'!$B:$B,'[5]产值及收款计划（2026）'!G:G)</f>
        <v>455</v>
      </c>
      <c r="H417" s="235" cm="1">
        <f t="array" ref="H417">_xlfn.XLOOKUP($A417&amp;$B417,'[5]产值及收款计划（2026）'!$A:$A&amp;'[5]产值及收款计划（2026）'!$B:$B,'[5]产值及收款计划（2026）'!H:H)</f>
        <v>222.5</v>
      </c>
      <c r="I417" s="236" cm="1">
        <f t="array" ref="I417">_xlfn.XLOOKUP($A417&amp;$B417,'[5]产值及收款计划（2026）'!$A:$A&amp;'[5]产值及收款计划（2026）'!$B:$B,'[5]产值及收款计划（2026）'!I:I)</f>
        <v>0.489010989010989</v>
      </c>
      <c r="J417" s="235" cm="1">
        <f t="array" ref="J417">_xlfn.XLOOKUP($A417&amp;$B417,'[5]产值及收款计划（2026）'!$A:$A&amp;'[5]产值及收款计划（2026）'!$B:$B,'[5]产值及收款计划（2026）'!J:J)</f>
        <v>0.06</v>
      </c>
      <c r="K417" s="235" t="e" cm="1">
        <f t="array" ref="K417">_xlfn.XLOOKUP($A417&amp;$B417,'[5]产值及收款计划（2026）'!$A:$A&amp;'[5]产值及收款计划（2026）'!$B:$B,'[5]产值及收款计划（2026）'!K:K)</f>
        <v>#REF!</v>
      </c>
      <c r="L417" s="235" t="e" cm="1">
        <f t="array" ref="L417">_xlfn.XLOOKUP($A417&amp;$B417,'[5]产值及收款计划（2026）'!$A:$A&amp;'[5]产值及收款计划（2026）'!$B:$B,'[5]产值及收款计划（2026）'!L:L)</f>
        <v>#REF!</v>
      </c>
      <c r="M417" s="235" t="str" cm="1">
        <f t="array" ref="M417">_xlfn.XLOOKUP($A417&amp;$B417,'[5]产值及收款计划（2026）'!$A:$A&amp;'[5]产值及收款计划（2026）'!$B:$B,'[5]产值及收款计划（2026）'!M:M)</f>
        <v>主导</v>
      </c>
      <c r="N417" s="235" t="str" cm="1">
        <f t="array" ref="N417">_xlfn.XLOOKUP($A417&amp;$B417,'[5]产值及收款计划（2026）'!$A:$A&amp;'[5]产值及收款计划（2026）'!$B:$B,'[5]产值及收款计划（2026）'!N:N)</f>
        <v>明艳丽团队</v>
      </c>
      <c r="O417" s="235" t="str" cm="1">
        <f t="array" ref="O417">_xlfn.XLOOKUP($A417&amp;$B417,'[5]产值及收款计划（2026）'!$A:$A&amp;'[5]产值及收款计划（2026）'!$B:$B,'[5]产值及收款计划（2026）'!O:O)</f>
        <v>陈健斐</v>
      </c>
      <c r="P417" s="234" t="str" cm="1">
        <f t="array" ref="P417">_xlfn.XLOOKUP($A417&amp;$B417,'[5]产值及收款计划（2026）'!$A:$A&amp;'[5]产值及收款计划（2026）'!$B:$B,'[5]产值及收款计划（2026）'!P:P)</f>
        <v>在建</v>
      </c>
      <c r="Q417" s="235" t="e" cm="1">
        <f t="array" ref="Q417">_xlfn.XLOOKUP($A417&amp;$B417,'[5]产值及收款计划（2026）'!$A:$A&amp;'[5]产值及收款计划（2026）'!$B:$B,'[5]产值及收款计划（2026）'!Q:Q)</f>
        <v>#REF!</v>
      </c>
      <c r="R417" s="235" t="e" cm="1">
        <f t="array" ref="R417">_xlfn.XLOOKUP($A417&amp;$B417,'[5]产值及收款计划（2026）'!$A:$A&amp;'[5]产值及收款计划（2026）'!$B:$B,'[5]产值及收款计划（2026）'!R:R)</f>
        <v>#REF!</v>
      </c>
      <c r="S417" s="235" t="e" cm="1">
        <f t="array" ref="S417">_xlfn.XLOOKUP($A417&amp;$B417,'[5]产值及收款计划（2026）'!$A:$A&amp;'[5]产值及收款计划（2026）'!$B:$B,'[5]产值及收款计划（2026）'!S:S)</f>
        <v>#REF!</v>
      </c>
      <c r="T417" s="235" cm="1">
        <f t="array" ref="T417">_xlfn.XLOOKUP($A417&amp;$B417,'[5]产值及收款计划（2026）'!$A:$A&amp;'[5]产值及收款计划（2026）'!$B:$B,'[5]产值及收款计划（2026）'!T:T)</f>
        <v>435.002224</v>
      </c>
      <c r="U417" s="235" cm="1">
        <f t="array" ref="U417">_xlfn.XLOOKUP($A417&amp;$B417,'[5]产值及收款计划（2026）'!$A:$A&amp;'[5]产值及收款计划（2026）'!$B:$B,'[5]产值及收款计划（2026）'!U:U)</f>
        <v>0</v>
      </c>
      <c r="V417" s="235" cm="1">
        <f t="array" ref="V417">_xlfn.XLOOKUP($A417&amp;$B417,'[5]产值及收款计划（2026）'!$A:$A&amp;'[5]产值及收款计划（2026）'!$B:$B,'[5]产值及收款计划（2026）'!V:V)</f>
        <v>19.9977759999999</v>
      </c>
      <c r="W417" s="235" t="e" cm="1">
        <f t="array" ref="W417">_xlfn.XLOOKUP($A417&amp;$B417,'[5]产值及收款计划（2026）'!$A:$A&amp;'[5]产值及收款计划（2026）'!$B:$B,'[5]产值及收款计划（2026）'!W:W)</f>
        <v>#REF!</v>
      </c>
      <c r="X417" s="235" t="e" cm="1">
        <f t="array" ref="X417">_xlfn.XLOOKUP($A417&amp;$B417,'[5]产值及收款计划（2026）'!$A:$A&amp;'[5]产值及收款计划（2026）'!$B:$B,'[5]产值及收款计划（2026）'!X:X)</f>
        <v>#REF!</v>
      </c>
      <c r="Y417" s="235" t="e" cm="1">
        <f t="array" ref="Y417">_xlfn.XLOOKUP($A417&amp;$B417,'[5]产值及收款计划（2026）'!$A:$A&amp;'[5]产值及收款计划（2026）'!$B:$B,'[5]产值及收款计划（2026）'!Y:Y)</f>
        <v>#REF!</v>
      </c>
      <c r="Z417" s="235" t="e" cm="1">
        <f t="array" ref="Z417">_xlfn.XLOOKUP($A417&amp;$B417,'[5]产值及收款计划（2026）'!$A:$A&amp;'[5]产值及收款计划（2026）'!$B:$B,'[5]产值及收款计划（2026）'!Z:Z)</f>
        <v>#REF!</v>
      </c>
      <c r="AA417" s="235" t="e" cm="1">
        <f t="array" ref="AA417">_xlfn.XLOOKUP($A417&amp;$B417,'[5]产值及收款计划（2026）'!$A:$A&amp;'[5]产值及收款计划（2026）'!$B:$B,'[5]产值及收款计划（2026）'!AA:AA)</f>
        <v>#REF!</v>
      </c>
      <c r="AB417" s="235" t="e" cm="1">
        <f t="array" ref="AB417">_xlfn.XLOOKUP($A417&amp;$B417,'[5]产值及收款计划（2026）'!$A:$A&amp;'[5]产值及收款计划（2026）'!$B:$B,'[5]产值及收款计划（2026）'!AB:AB)</f>
        <v>#REF!</v>
      </c>
      <c r="AC417" s="235" t="e" cm="1">
        <f t="array" ref="AC417">_xlfn.XLOOKUP($A417&amp;$B417,'[5]产值及收款计划（2026）'!$A:$A&amp;'[5]产值及收款计划（2026）'!$B:$B,'[5]产值及收款计划（2026）'!AC:AC)</f>
        <v>#REF!</v>
      </c>
      <c r="AD417" s="235" t="e" cm="1">
        <f t="array" ref="AD417">_xlfn.XLOOKUP($A417&amp;$B417,'[5]产值及收款计划（2026）'!$A:$A&amp;'[5]产值及收款计划（2026）'!$B:$B,'[5]产值及收款计划（2026）'!AD:AD)</f>
        <v>#REF!</v>
      </c>
      <c r="AE417" s="235" t="e" cm="1">
        <f t="array" ref="AE417">_xlfn.XLOOKUP($A417&amp;$B417,'[5]产值及收款计划（2026）'!$A:$A&amp;'[5]产值及收款计划（2026）'!$B:$B,'[5]产值及收款计划（2026）'!AE:AE)</f>
        <v>#REF!</v>
      </c>
      <c r="AF417" s="235" cm="1">
        <f t="array" ref="AF417">_xlfn.XLOOKUP($A417&amp;$B417,'[5]产值及收款计划（2026）'!$A:$A&amp;'[5]产值及收款计划（2026）'!$B:$B,'[5]产值及收款计划（2026）'!AF:AF)</f>
        <v>45.5</v>
      </c>
      <c r="AG417" s="235" t="e" cm="1">
        <f t="array" ref="AG417">_xlfn.XLOOKUP($A417&amp;$B417,'[5]产值及收款计划（2026）'!$A:$A&amp;'[5]产值及收款计划（2026）'!$B:$B,'[5]产值及收款计划（2026）'!AG:AG)</f>
        <v>#REF!</v>
      </c>
      <c r="AH417" s="235" t="e" cm="1">
        <f t="array" ref="AH417">_xlfn.XLOOKUP($A417&amp;$B417,'[5]产值及收款计划（2026）'!$A:$A&amp;'[5]产值及收款计划（2026）'!$B:$B,'[5]产值及收款计划（2026）'!AH:AH)</f>
        <v>#REF!</v>
      </c>
      <c r="AI417" s="235" t="e" cm="1">
        <f t="array" ref="AI417">_xlfn.XLOOKUP($A417&amp;$B417,'[5]产值及收款计划（2026）'!$A:$A&amp;'[5]产值及收款计划（2026）'!$B:$B,'[5]产值及收款计划（2026）'!AI:AI)</f>
        <v>#REF!</v>
      </c>
      <c r="AJ417" s="235" t="e" cm="1">
        <f t="array" ref="AJ417">_xlfn.XLOOKUP($A417&amp;$B417,'[5]产值及收款计划（2026）'!$A:$A&amp;'[5]产值及收款计划（2026）'!$B:$B,'[5]产值及收款计划（2026）'!AJ:AJ)</f>
        <v>#REF!</v>
      </c>
      <c r="AK417" s="235" t="e" cm="1">
        <f t="array" ref="AK417">_xlfn.XLOOKUP($A417&amp;$B417,'[5]产值及收款计划（2026）'!$A:$A&amp;'[5]产值及收款计划（2026）'!$B:$B,'[5]产值及收款计划（2026）'!AK:AK)</f>
        <v>#REF!</v>
      </c>
      <c r="AL417" s="235" t="e" cm="1">
        <f t="array" ref="AL417">_xlfn.XLOOKUP($A417&amp;$B417,'[5]产值及收款计划（2026）'!$A:$A&amp;'[5]产值及收款计划（2026）'!$B:$B,'[5]产值及收款计划（2026）'!AL:AL)</f>
        <v>#REF!</v>
      </c>
      <c r="AM417" s="242" t="e" cm="1">
        <f t="array" ref="AM417">_xlfn.LET(_xlpm.勾选月份状态数组,TRANSPOSE('PPT(12-15页）-TOP10'!$A$3:$A$14),_xlpm.选择数据区,IF('PPT(12-15页）-TOP10'!$E$3="收款",$BA417:$BL417,$AA417:$AL417),SUM(_xlfn._xlws.FILTER(_xlpm.选择数据区,_xlpm.勾选月份状态数组,"")))</f>
        <v>#REF!</v>
      </c>
      <c r="AN417" s="235" t="e">
        <f>_xlfn.XLOOKUP($C417,应收未收表!$T:$T,应收未收表!AA:AA)</f>
        <v>#N/A</v>
      </c>
      <c r="AO417" s="235" t="e">
        <f>_xlfn.XLOOKUP($C417,应收未收表!$T:$T,应收未收表!AB:AB)</f>
        <v>#N/A</v>
      </c>
      <c r="AP417" s="235" t="e">
        <f>_xlfn.XLOOKUP($C417,应收未收表!$T:$T,应收未收表!AC:AC)</f>
        <v>#N/A</v>
      </c>
      <c r="AQ417" s="235" t="e">
        <f>_xlfn.XLOOKUP($C417,应收未收表!$T:$T,应收未收表!AE:AE)</f>
        <v>#N/A</v>
      </c>
      <c r="AR417" s="235" t="e">
        <f>_xlfn.XLOOKUP($C417,应收未收表!$T:$T,应收未收表!AF:AF)</f>
        <v>#N/A</v>
      </c>
      <c r="AS417" s="235" t="e" cm="1">
        <f t="array" ref="AS417">_xlfn.XLOOKUP($A417&amp;$B417,'[5]产值及收款计划（2026）'!$A:$A&amp;'[5]产值及收款计划（2026）'!$B:$B,'[5]产值及收款计划（2026）'!AS:AS)</f>
        <v>#REF!</v>
      </c>
      <c r="AT417" s="235" t="e" cm="1">
        <f t="array" ref="AT417">_xlfn.XLOOKUP($A417&amp;$B417,'[5]产值及收款计划（2026）'!$A:$A&amp;'[5]产值及收款计划（2026）'!$B:$B,'[5]产值及收款计划（2026）'!AT:AT)</f>
        <v>#REF!</v>
      </c>
      <c r="AU417" s="235" t="e" cm="1">
        <f t="array" ref="AU417">_xlfn.XLOOKUP($A417&amp;$B417,'[5]产值及收款计划（2026）'!$A:$A&amp;'[5]产值及收款计划（2026）'!$B:$B,'[5]产值及收款计划（2026）'!AU:AU)</f>
        <v>#REF!</v>
      </c>
      <c r="AV417" s="235" t="e" cm="1">
        <f t="array" ref="AV417">_xlfn.XLOOKUP($A417&amp;$B417,'[5]产值及收款计划（2026）'!$A:$A&amp;'[5]产值及收款计划（2026）'!$B:$B,'[5]产值及收款计划（2026）'!AV:AV)</f>
        <v>#REF!</v>
      </c>
      <c r="AW417" s="235" cm="1">
        <f t="array" ref="AW417">_xlfn.XLOOKUP($A417&amp;$B417,'[5]产值及收款计划（2026）'!$A:$A&amp;'[5]产值及收款计划（2026）'!$B:$B,'[5]产值及收款计划（2026）'!AW:AW)</f>
        <v>373.5</v>
      </c>
      <c r="AX417" s="235" cm="1">
        <f t="array" ref="AX417">_xlfn.XLOOKUP($A417&amp;$B417,'[5]产值及收款计划（2026）'!$A:$A&amp;'[5]产值及收款计划（2026）'!$B:$B,'[5]产值及收款计划（2026）'!AX:AX)</f>
        <v>36</v>
      </c>
      <c r="AY417" s="235" cm="1">
        <f t="array" ref="AY417">_xlfn.XLOOKUP($A417&amp;$B417,'[5]产值及收款计划（2026）'!$A:$A&amp;'[5]产值及收款计划（2026）'!$B:$B,'[5]产值及收款计划（2026）'!AY:AY)</f>
        <v>45.5</v>
      </c>
      <c r="AZ417" s="235" cm="1">
        <f t="array" ref="AZ417">_xlfn.XLOOKUP($A417&amp;$B417,'[5]产值及收款计划（2026）'!$A:$A&amp;'[5]产值及收款计划（2026）'!$B:$B,'[5]产值及收款计划（2026）'!AZ:AZ)</f>
        <v>25.5022240000001</v>
      </c>
      <c r="BA417" s="235" t="e" cm="1">
        <f t="array" ref="BA417">_xlfn.XLOOKUP($A417&amp;$B417,'[5]产值及收款计划（2026）'!$A:$A&amp;'[5]产值及收款计划（2026）'!$B:$B,'[5]产值及收款计划（2026）'!BA:BA)</f>
        <v>#REF!</v>
      </c>
      <c r="BB417" s="235" t="e" cm="1">
        <f t="array" ref="BB417">_xlfn.XLOOKUP($A417&amp;$B417,'[5]产值及收款计划（2026）'!$A:$A&amp;'[5]产值及收款计划（2026）'!$B:$B,'[5]产值及收款计划（2026）'!BB:BB)</f>
        <v>#REF!</v>
      </c>
      <c r="BC417" s="235" t="e" cm="1">
        <f t="array" ref="BC417">_xlfn.XLOOKUP($A417&amp;$B417,'[5]产值及收款计划（2026）'!$A:$A&amp;'[5]产值及收款计划（2026）'!$B:$B,'[5]产值及收款计划（2026）'!BC:BC)</f>
        <v>#REF!</v>
      </c>
      <c r="BD417" s="235" t="e" cm="1">
        <f t="array" ref="BD417">_xlfn.XLOOKUP($A417&amp;$B417,'[5]产值及收款计划（2026）'!$A:$A&amp;'[5]产值及收款计划（2026）'!$B:$B,'[5]产值及收款计划（2026）'!BD:BD)</f>
        <v>#REF!</v>
      </c>
      <c r="BE417" s="235" t="e" cm="1">
        <f t="array" ref="BE417">_xlfn.XLOOKUP($A417&amp;$B417,'[5]产值及收款计划（2026）'!$A:$A&amp;'[5]产值及收款计划（2026）'!$B:$B,'[5]产值及收款计划（2026）'!BE:BE)</f>
        <v>#REF!</v>
      </c>
      <c r="BF417" s="235" t="e" cm="1">
        <f t="array" ref="BF417">_xlfn.XLOOKUP($A417&amp;$B417,'[5]产值及收款计划（2026）'!$A:$A&amp;'[5]产值及收款计划（2026）'!$B:$B,'[5]产值及收款计划（2026）'!BF:BF)</f>
        <v>#REF!</v>
      </c>
      <c r="BG417" s="235" t="e" cm="1">
        <f t="array" ref="BG417">_xlfn.XLOOKUP($A417&amp;$B417,'[5]产值及收款计划（2026）'!$A:$A&amp;'[5]产值及收款计划（2026）'!$B:$B,'[5]产值及收款计划（2026）'!BG:BG)</f>
        <v>#REF!</v>
      </c>
      <c r="BH417" s="235" t="e" cm="1">
        <f t="array" ref="BH417">_xlfn.XLOOKUP($A417&amp;$B417,'[5]产值及收款计划（2026）'!$A:$A&amp;'[5]产值及收款计划（2026）'!$B:$B,'[5]产值及收款计划（2026）'!BH:BH)</f>
        <v>#REF!</v>
      </c>
      <c r="BI417" s="235" t="e" cm="1">
        <f t="array" ref="BI417">_xlfn.XLOOKUP($A417&amp;$B417,'[5]产值及收款计划（2026）'!$A:$A&amp;'[5]产值及收款计划（2026）'!$B:$B,'[5]产值及收款计划（2026）'!BI:BI)</f>
        <v>#REF!</v>
      </c>
      <c r="BJ417" s="235" t="e" cm="1">
        <f t="array" ref="BJ417">_xlfn.XLOOKUP($A417&amp;$B417,'[5]产值及收款计划（2026）'!$A:$A&amp;'[5]产值及收款计划（2026）'!$B:$B,'[5]产值及收款计划（2026）'!BJ:BJ)</f>
        <v>#REF!</v>
      </c>
      <c r="BK417" s="235" t="e" cm="1">
        <f t="array" ref="BK417">_xlfn.XLOOKUP($A417&amp;$B417,'[5]产值及收款计划（2026）'!$A:$A&amp;'[5]产值及收款计划（2026）'!$B:$B,'[5]产值及收款计划（2026）'!BK:BK)</f>
        <v>#REF!</v>
      </c>
      <c r="BL417" s="235" t="e" cm="1">
        <f t="array" ref="BL417">_xlfn.XLOOKUP($A417&amp;$B417,'[5]产值及收款计划（2026）'!$A:$A&amp;'[5]产值及收款计划（2026）'!$B:$B,'[5]产值及收款计划（2026）'!BL:BL)</f>
        <v>#REF!</v>
      </c>
      <c r="BM417" s="235"/>
      <c r="BN417" s="235"/>
      <c r="BO417" s="235"/>
      <c r="BP417" s="235"/>
      <c r="BQ417" s="235">
        <f>_xlfn.XLOOKUP($C417,应收未收表!$AJ:$AJ,应收未收表!AK:AK)</f>
        <v>36</v>
      </c>
      <c r="BR417" s="235">
        <f>_xlfn.XLOOKUP($C417,应收未收表!$AJ:$AJ,应收未收表!AL:AL)</f>
        <v>36</v>
      </c>
      <c r="BS417" s="235" t="str">
        <f>_xlfn.XLOOKUP($C417,应收未收表!$AJ:$AJ,应收未收表!AM:AM)</f>
        <v>春节前落实且已上报一季度计划</v>
      </c>
      <c r="BT417" s="235" t="str">
        <f>_xlfn.XLOOKUP($C417,应收未收表!$AJ:$AJ,应收未收表!AN:AN)</f>
        <v>已收款</v>
      </c>
      <c r="BU417" s="234" t="str" cm="1">
        <f t="array" ref="BU417">_xlfn.XLOOKUP($A417&amp;$B417,'[5]产值及收款计划（2026）'!$A:$A&amp;'[5]产值及收款计划（2026）'!$B:$B,'[5]产值及收款计划（2026）'!BQ:BQ)</f>
        <v>中信建设有限责任公司</v>
      </c>
      <c r="BV417" s="235" t="str" cm="1">
        <f t="array" ref="BV417">_xlfn.XLOOKUP($A417&amp;$B417,'[5]产值及收款计划（2026）'!$A:$A&amp;'[5]产值及收款计划（2026）'!$B:$B,'[5]产值及收款计划（2026）'!BR:BR)</f>
        <v>项目竣工交付，产值确认单大概率只能签字，收款预计年底。</v>
      </c>
      <c r="CE417" s="235" cm="1">
        <f t="array" ref="CE417">_xlfn.XLOOKUP($A417&amp;$B417,'[5]产值及收款计划（2026）'!$A:$A&amp;'[5]产值及收款计划（2026）'!$B:$B,'[5]产值及收款计划（2026）'!CA:CA)</f>
        <v>0</v>
      </c>
      <c r="CF417" s="235" cm="1">
        <f t="array" ref="CF417">_xlfn.XLOOKUP($A417&amp;$B417,'[5]产值及收款计划（2026）'!$A:$A&amp;'[5]产值及收款计划（2026）'!$B:$B,'[5]产值及收款计划（2026）'!CB:CB)</f>
        <v>0</v>
      </c>
      <c r="CG417" s="235" cm="1">
        <f t="array" ref="CG417">_xlfn.XLOOKUP($A417&amp;$B417,'[5]产值及收款计划（2026）'!$A:$A&amp;'[5]产值及收款计划（2026）'!$B:$B,'[5]产值及收款计划（2026）'!CC:CC)</f>
        <v>0</v>
      </c>
      <c r="CH417" s="235" cm="1">
        <f t="array" ref="CH417">_xlfn.XLOOKUP($A417&amp;$B417,'[5]产值及收款计划（2026）'!$A:$A&amp;'[5]产值及收款计划（2026）'!$B:$B,'[5]产值及收款计划（2026）'!CD:CD)</f>
        <v>0</v>
      </c>
      <c r="CI417" s="235" cm="1">
        <f t="array" ref="CI417">_xlfn.XLOOKUP($A417&amp;$B417,'[5]产值及收款计划（2026）'!$A:$A&amp;'[5]产值及收款计划（2026）'!$B:$B,'[5]产值及收款计划（2026）'!CE:CE)</f>
        <v>0</v>
      </c>
      <c r="CJ417" s="235" cm="1">
        <f t="array" ref="CJ417">_xlfn.XLOOKUP($A417&amp;$B417,'[5]产值及收款计划（2026）'!$A:$A&amp;'[5]产值及收款计划（2026）'!$B:$B,'[5]产值及收款计划（2026）'!CF:CF)</f>
        <v>0</v>
      </c>
      <c r="CK417" s="235" cm="1">
        <f t="array" ref="CK417">_xlfn.XLOOKUP($A417&amp;$B417,'[5]产值及收款计划（2026）'!$A:$A&amp;'[5]产值及收款计划（2026）'!$B:$B,'[5]产值及收款计划（2026）'!CG:CG)</f>
        <v>0</v>
      </c>
      <c r="CL417" s="235" cm="1">
        <f t="array" ref="CL417">_xlfn.XLOOKUP($A417&amp;$B417,'[5]产值及收款计划（2026）'!$A:$A&amp;'[5]产值及收款计划（2026）'!$B:$B,'[5]产值及收款计划（2026）'!CH:CH)</f>
        <v>0</v>
      </c>
      <c r="CM417" s="235" cm="1">
        <f t="array" ref="CM417">_xlfn.XLOOKUP($A417&amp;$B417,'[5]产值及收款计划（2026）'!$A:$A&amp;'[5]产值及收款计划（2026）'!$B:$B,'[5]产值及收款计划（2026）'!CI:CI)</f>
        <v>0</v>
      </c>
      <c r="CN417" s="235" cm="1">
        <f t="array" ref="CN417">_xlfn.XLOOKUP($A417&amp;$B417,'[5]产值及收款计划（2026）'!$A:$A&amp;'[5]产值及收款计划（2026）'!$B:$B,'[5]产值及收款计划（2026）'!CJ:CJ)</f>
        <v>0</v>
      </c>
      <c r="CO417" s="235" cm="1">
        <f t="array" ref="CO417">_xlfn.XLOOKUP($A417&amp;$B417,'[5]产值及收款计划（2026）'!$A:$A&amp;'[5]产值及收款计划（2026）'!$B:$B,'[5]产值及收款计划（2026）'!CK:CK)</f>
        <v>0</v>
      </c>
      <c r="CP417" s="235" cm="1">
        <f t="array" ref="CP417">_xlfn.XLOOKUP($A417&amp;$B417,'[5]产值及收款计划（2026）'!$A:$A&amp;'[5]产值及收款计划（2026）'!$B:$B,'[5]产值及收款计划（2026）'!CL:CL)</f>
        <v>0</v>
      </c>
      <c r="DE417" s="235" cm="1">
        <f t="array" ref="DE417">_xlfn.XLOOKUP($A417&amp;$B417,'[5]产值及收款计划（2026）'!$A:$A&amp;'[5]产值及收款计划（2026）'!$B:$B,'[5]产值及收款计划（2026）'!DA:DA)</f>
        <v>36</v>
      </c>
      <c r="DF417" s="235" cm="1">
        <f t="array" ref="DF417">_xlfn.XLOOKUP($A417&amp;$B417,'[5]产值及收款计划（2026）'!$A:$A&amp;'[5]产值及收款计划（2026）'!$B:$B,'[5]产值及收款计划（2026）'!DB:DB)</f>
        <v>0</v>
      </c>
      <c r="DG417" s="235" cm="1">
        <f t="array" ref="DG417">_xlfn.XLOOKUP($A417&amp;$B417,'[5]产值及收款计划（2026）'!$A:$A&amp;'[5]产值及收款计划（2026）'!$B:$B,'[5]产值及收款计划（2026）'!DC:DC)</f>
        <v>0</v>
      </c>
      <c r="DH417" s="235" cm="1">
        <f t="array" ref="DH417">_xlfn.XLOOKUP($A417&amp;$B417,'[5]产值及收款计划（2026）'!$A:$A&amp;'[5]产值及收款计划（2026）'!$B:$B,'[5]产值及收款计划（2026）'!DD:DD)</f>
        <v>0</v>
      </c>
      <c r="DI417" s="235" cm="1">
        <f t="array" ref="DI417">_xlfn.XLOOKUP($A417&amp;$B417,'[5]产值及收款计划（2026）'!$A:$A&amp;'[5]产值及收款计划（2026）'!$B:$B,'[5]产值及收款计划（2026）'!DE:DE)</f>
        <v>0</v>
      </c>
      <c r="DJ417" s="235" cm="1">
        <f t="array" ref="DJ417">_xlfn.XLOOKUP($A417&amp;$B417,'[5]产值及收款计划（2026）'!$A:$A&amp;'[5]产值及收款计划（2026）'!$B:$B,'[5]产值及收款计划（2026）'!DF:DF)</f>
        <v>0</v>
      </c>
      <c r="DK417" s="235" cm="1">
        <f t="array" ref="DK417">_xlfn.XLOOKUP($A417&amp;$B417,'[5]产值及收款计划（2026）'!$A:$A&amp;'[5]产值及收款计划（2026）'!$B:$B,'[5]产值及收款计划（2026）'!DG:DG)</f>
        <v>0</v>
      </c>
      <c r="DL417" s="235" cm="1">
        <f t="array" ref="DL417">_xlfn.XLOOKUP($A417&amp;$B417,'[5]产值及收款计划（2026）'!$A:$A&amp;'[5]产值及收款计划（2026）'!$B:$B,'[5]产值及收款计划（2026）'!DH:DH)</f>
        <v>0</v>
      </c>
      <c r="DM417" s="235" cm="1">
        <f t="array" ref="DM417">_xlfn.XLOOKUP($A417&amp;$B417,'[5]产值及收款计划（2026）'!$A:$A&amp;'[5]产值及收款计划（2026）'!$B:$B,'[5]产值及收款计划（2026）'!DI:DI)</f>
        <v>0</v>
      </c>
      <c r="DN417" s="235" cm="1">
        <f t="array" ref="DN417">_xlfn.XLOOKUP($A417&amp;$B417,'[5]产值及收款计划（2026）'!$A:$A&amp;'[5]产值及收款计划（2026）'!$B:$B,'[5]产值及收款计划（2026）'!DJ:DJ)</f>
        <v>0</v>
      </c>
      <c r="DO417" s="235" cm="1">
        <f t="array" ref="DO417">_xlfn.XLOOKUP($A417&amp;$B417,'[5]产值及收款计划（2026）'!$A:$A&amp;'[5]产值及收款计划（2026）'!$B:$B,'[5]产值及收款计划（2026）'!DK:DK)</f>
        <v>0</v>
      </c>
      <c r="DP417" s="235" cm="1">
        <f t="array" ref="DP417">_xlfn.XLOOKUP($A417&amp;$B417,'[5]产值及收款计划（2026）'!$A:$A&amp;'[5]产值及收款计划（2026）'!$B:$B,'[5]产值及收款计划（2026）'!DL:DL)</f>
        <v>0</v>
      </c>
      <c r="DQ417" s="243"/>
      <c r="DR417" s="229"/>
    </row>
    <row r="418" ht="20.25" spans="1:122">
      <c r="A418" s="233">
        <f t="shared" si="26"/>
        <v>53</v>
      </c>
      <c r="B418" s="233" t="s">
        <v>29</v>
      </c>
      <c r="C418" s="234" t="str" cm="1">
        <f t="array" ref="C418">_xlfn.XLOOKUP($A418&amp;$B418,'[5]产值及收款计划（2026）'!$A:$A&amp;'[5]产值及收款计划（2026）'!$B:$B,'[5]产值及收款计划（2026）'!C:C)</f>
        <v>ZHT2022112300105</v>
      </c>
      <c r="D418" s="234" t="str" cm="1">
        <f t="array" ref="D418">_xlfn.XLOOKUP($A418&amp;$B418,'[5]产值及收款计划（2026）'!$A:$A&amp;'[5]产值及收款计划（2026）'!$B:$B,'[5]产值及收款计划（2026）'!D:D)</f>
        <v>基于 BIM的工程管理平台应用与咨询服务合同-预制标</v>
      </c>
      <c r="E418" s="235" cm="1">
        <f t="array" ref="E418">_xlfn.XLOOKUP($A418&amp;$B418,'[5]产值及收款计划（2026）'!$A:$A&amp;'[5]产值及收款计划（2026）'!$B:$B,'[5]产值及收款计划（2026）'!E:E)</f>
        <v>67.2158</v>
      </c>
      <c r="F418" s="235" cm="1">
        <f t="array" ref="F418">_xlfn.XLOOKUP($A418&amp;$B418,'[5]产值及收款计划（2026）'!$A:$A&amp;'[5]产值及收款计划（2026）'!$B:$B,'[5]产值及收款计划（2026）'!F:F)</f>
        <v>46.696160576</v>
      </c>
      <c r="G418" s="235" cm="1">
        <f t="array" ref="G418">_xlfn.XLOOKUP($A418&amp;$B418,'[5]产值及收款计划（2026）'!$A:$A&amp;'[5]产值及收款计划（2026）'!$B:$B,'[5]产值及收款计划（2026）'!G:G)</f>
        <v>46.696160576</v>
      </c>
      <c r="H418" s="235" cm="1">
        <f t="array" ref="H418">_xlfn.XLOOKUP($A418&amp;$B418,'[5]产值及收款计划（2026）'!$A:$A&amp;'[5]产值及收款计划（2026）'!$B:$B,'[5]产值及收款计划（2026）'!H:H)</f>
        <v>46.696160576</v>
      </c>
      <c r="I418" s="236" cm="1">
        <f t="array" ref="I418">_xlfn.XLOOKUP($A418&amp;$B418,'[5]产值及收款计划（2026）'!$A:$A&amp;'[5]产值及收款计划（2026）'!$B:$B,'[5]产值及收款计划（2026）'!I:I)</f>
        <v>1</v>
      </c>
      <c r="J418" s="235" cm="1">
        <f t="array" ref="J418">_xlfn.XLOOKUP($A418&amp;$B418,'[5]产值及收款计划（2026）'!$A:$A&amp;'[5]产值及收款计划（2026）'!$B:$B,'[5]产值及收款计划（2026）'!J:J)</f>
        <v>0.06</v>
      </c>
      <c r="K418" s="235" t="e" cm="1">
        <f t="array" ref="K418">_xlfn.XLOOKUP($A418&amp;$B418,'[5]产值及收款计划（2026）'!$A:$A&amp;'[5]产值及收款计划（2026）'!$B:$B,'[5]产值及收款计划（2026）'!K:K)</f>
        <v>#REF!</v>
      </c>
      <c r="L418" s="235" t="e" cm="1">
        <f t="array" ref="L418">_xlfn.XLOOKUP($A418&amp;$B418,'[5]产值及收款计划（2026）'!$A:$A&amp;'[5]产值及收款计划（2026）'!$B:$B,'[5]产值及收款计划（2026）'!L:L)</f>
        <v>#REF!</v>
      </c>
      <c r="M418" s="235" t="str" cm="1">
        <f t="array" ref="M418">_xlfn.XLOOKUP($A418&amp;$B418,'[5]产值及收款计划（2026）'!$A:$A&amp;'[5]产值及收款计划（2026）'!$B:$B,'[5]产值及收款计划（2026）'!M:M)</f>
        <v>主导</v>
      </c>
      <c r="N418" s="235" t="str" cm="1">
        <f t="array" ref="N418">_xlfn.XLOOKUP($A418&amp;$B418,'[5]产值及收款计划（2026）'!$A:$A&amp;'[5]产值及收款计划（2026）'!$B:$B,'[5]产值及收款计划（2026）'!N:N)</f>
        <v>明艳丽团队</v>
      </c>
      <c r="O418" s="235" t="str" cm="1">
        <f t="array" ref="O418">_xlfn.XLOOKUP($A418&amp;$B418,'[5]产值及收款计划（2026）'!$A:$A&amp;'[5]产值及收款计划（2026）'!$B:$B,'[5]产值及收款计划（2026）'!O:O)</f>
        <v>明艳丽</v>
      </c>
      <c r="P418" s="234" t="str" cm="1">
        <f t="array" ref="P418">_xlfn.XLOOKUP($A418&amp;$B418,'[5]产值及收款计划（2026）'!$A:$A&amp;'[5]产值及收款计划（2026）'!$B:$B,'[5]产值及收款计划（2026）'!P:P)</f>
        <v>在建</v>
      </c>
      <c r="Q418" s="235" t="e" cm="1">
        <f t="array" ref="Q418">_xlfn.XLOOKUP($A418&amp;$B418,'[5]产值及收款计划（2026）'!$A:$A&amp;'[5]产值及收款计划（2026）'!$B:$B,'[5]产值及收款计划（2026）'!Q:Q)</f>
        <v>#REF!</v>
      </c>
      <c r="R418" s="235" t="e" cm="1">
        <f t="array" ref="R418">_xlfn.XLOOKUP($A418&amp;$B418,'[5]产值及收款计划（2026）'!$A:$A&amp;'[5]产值及收款计划（2026）'!$B:$B,'[5]产值及收款计划（2026）'!R:R)</f>
        <v>#REF!</v>
      </c>
      <c r="S418" s="235" t="e" cm="1">
        <f t="array" ref="S418">_xlfn.XLOOKUP($A418&amp;$B418,'[5]产值及收款计划（2026）'!$A:$A&amp;'[5]产值及收款计划（2026）'!$B:$B,'[5]产值及收款计划（2026）'!S:S)</f>
        <v>#REF!</v>
      </c>
      <c r="T418" s="235" cm="1">
        <f t="array" ref="T418">_xlfn.XLOOKUP($A418&amp;$B418,'[5]产值及收款计划（2026）'!$A:$A&amp;'[5]产值及收款计划（2026）'!$B:$B,'[5]产值及收款计划（2026）'!T:T)</f>
        <v>35.288295</v>
      </c>
      <c r="U418" s="235" cm="1">
        <f t="array" ref="U418">_xlfn.XLOOKUP($A418&amp;$B418,'[5]产值及收款计划（2026）'!$A:$A&amp;'[5]产值及收款计划（2026）'!$B:$B,'[5]产值及收款计划（2026）'!U:U)</f>
        <v>0</v>
      </c>
      <c r="V418" s="235" cm="1">
        <f t="array" ref="V418">_xlfn.XLOOKUP($A418&amp;$B418,'[5]产值及收款计划（2026）'!$A:$A&amp;'[5]产值及收款计划（2026）'!$B:$B,'[5]产值及收款计划（2026）'!V:V)</f>
        <v>31.927505</v>
      </c>
      <c r="W418" s="235" t="e" cm="1">
        <f t="array" ref="W418">_xlfn.XLOOKUP($A418&amp;$B418,'[5]产值及收款计划（2026）'!$A:$A&amp;'[5]产值及收款计划（2026）'!$B:$B,'[5]产值及收款计划（2026）'!W:W)</f>
        <v>#REF!</v>
      </c>
      <c r="X418" s="235" t="e" cm="1">
        <f t="array" ref="X418">_xlfn.XLOOKUP($A418&amp;$B418,'[5]产值及收款计划（2026）'!$A:$A&amp;'[5]产值及收款计划（2026）'!$B:$B,'[5]产值及收款计划（2026）'!X:X)</f>
        <v>#REF!</v>
      </c>
      <c r="Y418" s="235" t="e" cm="1">
        <f t="array" ref="Y418">_xlfn.XLOOKUP($A418&amp;$B418,'[5]产值及收款计划（2026）'!$A:$A&amp;'[5]产值及收款计划（2026）'!$B:$B,'[5]产值及收款计划（2026）'!Y:Y)</f>
        <v>#REF!</v>
      </c>
      <c r="Z418" s="235" t="e" cm="1">
        <f t="array" ref="Z418">_xlfn.XLOOKUP($A418&amp;$B418,'[5]产值及收款计划（2026）'!$A:$A&amp;'[5]产值及收款计划（2026）'!$B:$B,'[5]产值及收款计划（2026）'!Z:Z)</f>
        <v>#REF!</v>
      </c>
      <c r="AA418" s="235" t="e" cm="1">
        <f t="array" ref="AA418">_xlfn.XLOOKUP($A418&amp;$B418,'[5]产值及收款计划（2026）'!$A:$A&amp;'[5]产值及收款计划（2026）'!$B:$B,'[5]产值及收款计划（2026）'!AA:AA)</f>
        <v>#REF!</v>
      </c>
      <c r="AB418" s="235" t="e" cm="1">
        <f t="array" ref="AB418">_xlfn.XLOOKUP($A418&amp;$B418,'[5]产值及收款计划（2026）'!$A:$A&amp;'[5]产值及收款计划（2026）'!$B:$B,'[5]产值及收款计划（2026）'!AB:AB)</f>
        <v>#REF!</v>
      </c>
      <c r="AC418" s="235" t="e" cm="1">
        <f t="array" ref="AC418">_xlfn.XLOOKUP($A418&amp;$B418,'[5]产值及收款计划（2026）'!$A:$A&amp;'[5]产值及收款计划（2026）'!$B:$B,'[5]产值及收款计划（2026）'!AC:AC)</f>
        <v>#REF!</v>
      </c>
      <c r="AD418" s="235" t="e" cm="1">
        <f t="array" ref="AD418">_xlfn.XLOOKUP($A418&amp;$B418,'[5]产值及收款计划（2026）'!$A:$A&amp;'[5]产值及收款计划（2026）'!$B:$B,'[5]产值及收款计划（2026）'!AD:AD)</f>
        <v>#REF!</v>
      </c>
      <c r="AE418" s="235" t="e" cm="1">
        <f t="array" ref="AE418">_xlfn.XLOOKUP($A418&amp;$B418,'[5]产值及收款计划（2026）'!$A:$A&amp;'[5]产值及收款计划（2026）'!$B:$B,'[5]产值及收款计划（2026）'!AE:AE)</f>
        <v>#REF!</v>
      </c>
      <c r="AF418" s="235" t="e" cm="1">
        <f t="array" ref="AF418">_xlfn.XLOOKUP($A418&amp;$B418,'[5]产值及收款计划（2026）'!$A:$A&amp;'[5]产值及收款计划（2026）'!$B:$B,'[5]产值及收款计划（2026）'!AF:AF)</f>
        <v>#REF!</v>
      </c>
      <c r="AG418" s="235" t="e" cm="1">
        <f t="array" ref="AG418">_xlfn.XLOOKUP($A418&amp;$B418,'[5]产值及收款计划（2026）'!$A:$A&amp;'[5]产值及收款计划（2026）'!$B:$B,'[5]产值及收款计划（2026）'!AG:AG)</f>
        <v>#REF!</v>
      </c>
      <c r="AH418" s="235" t="e" cm="1">
        <f t="array" ref="AH418">_xlfn.XLOOKUP($A418&amp;$B418,'[5]产值及收款计划（2026）'!$A:$A&amp;'[5]产值及收款计划（2026）'!$B:$B,'[5]产值及收款计划（2026）'!AH:AH)</f>
        <v>#REF!</v>
      </c>
      <c r="AI418" s="235" t="e" cm="1">
        <f t="array" ref="AI418">_xlfn.XLOOKUP($A418&amp;$B418,'[5]产值及收款计划（2026）'!$A:$A&amp;'[5]产值及收款计划（2026）'!$B:$B,'[5]产值及收款计划（2026）'!AI:AI)</f>
        <v>#REF!</v>
      </c>
      <c r="AJ418" s="235" t="e" cm="1">
        <f t="array" ref="AJ418">_xlfn.XLOOKUP($A418&amp;$B418,'[5]产值及收款计划（2026）'!$A:$A&amp;'[5]产值及收款计划（2026）'!$B:$B,'[5]产值及收款计划（2026）'!AJ:AJ)</f>
        <v>#REF!</v>
      </c>
      <c r="AK418" s="235" t="e" cm="1">
        <f t="array" ref="AK418">_xlfn.XLOOKUP($A418&amp;$B418,'[5]产值及收款计划（2026）'!$A:$A&amp;'[5]产值及收款计划（2026）'!$B:$B,'[5]产值及收款计划（2026）'!AK:AK)</f>
        <v>#REF!</v>
      </c>
      <c r="AL418" s="235" t="e" cm="1">
        <f t="array" ref="AL418">_xlfn.XLOOKUP($A418&amp;$B418,'[5]产值及收款计划（2026）'!$A:$A&amp;'[5]产值及收款计划（2026）'!$B:$B,'[5]产值及收款计划（2026）'!AL:AL)</f>
        <v>#REF!</v>
      </c>
      <c r="AM418" s="242" t="e" cm="1">
        <f t="array" ref="AM418">_xlfn.LET(_xlpm.勾选月份状态数组,TRANSPOSE('PPT(12-15页）-TOP10'!$A$3:$A$14),_xlpm.选择数据区,IF('PPT(12-15页）-TOP10'!$E$3="收款",$BA418:$BL418,$AA418:$AL418),SUM(_xlfn._xlws.FILTER(_xlpm.选择数据区,_xlpm.勾选月份状态数组,"")))</f>
        <v>#REF!</v>
      </c>
      <c r="AN418" s="235" t="e">
        <f>_xlfn.XLOOKUP($C418,应收未收表!$T:$T,应收未收表!AA:AA)</f>
        <v>#N/A</v>
      </c>
      <c r="AO418" s="235" t="e">
        <f>_xlfn.XLOOKUP($C418,应收未收表!$T:$T,应收未收表!AB:AB)</f>
        <v>#N/A</v>
      </c>
      <c r="AP418" s="235" t="e">
        <f>_xlfn.XLOOKUP($C418,应收未收表!$T:$T,应收未收表!AC:AC)</f>
        <v>#N/A</v>
      </c>
      <c r="AQ418" s="235" t="e">
        <f>_xlfn.XLOOKUP($C418,应收未收表!$T:$T,应收未收表!AE:AE)</f>
        <v>#N/A</v>
      </c>
      <c r="AR418" s="235" t="e">
        <f>_xlfn.XLOOKUP($C418,应收未收表!$T:$T,应收未收表!AF:AF)</f>
        <v>#N/A</v>
      </c>
      <c r="AS418" s="235" t="e" cm="1">
        <f t="array" ref="AS418">_xlfn.XLOOKUP($A418&amp;$B418,'[5]产值及收款计划（2026）'!$A:$A&amp;'[5]产值及收款计划（2026）'!$B:$B,'[5]产值及收款计划（2026）'!AS:AS)</f>
        <v>#REF!</v>
      </c>
      <c r="AT418" s="235" t="e" cm="1">
        <f t="array" ref="AT418">_xlfn.XLOOKUP($A418&amp;$B418,'[5]产值及收款计划（2026）'!$A:$A&amp;'[5]产值及收款计划（2026）'!$B:$B,'[5]产值及收款计划（2026）'!AT:AT)</f>
        <v>#REF!</v>
      </c>
      <c r="AU418" s="235" t="e" cm="1">
        <f t="array" ref="AU418">_xlfn.XLOOKUP($A418&amp;$B418,'[5]产值及收款计划（2026）'!$A:$A&amp;'[5]产值及收款计划（2026）'!$B:$B,'[5]产值及收款计划（2026）'!AU:AU)</f>
        <v>#REF!</v>
      </c>
      <c r="AV418" s="235" t="e" cm="1">
        <f t="array" ref="AV418">_xlfn.XLOOKUP($A418&amp;$B418,'[5]产值及收款计划（2026）'!$A:$A&amp;'[5]产值及收款计划（2026）'!$B:$B,'[5]产值及收款计划（2026）'!AV:AV)</f>
        <v>#REF!</v>
      </c>
      <c r="AW418" s="235" cm="1">
        <f t="array" ref="AW418">_xlfn.XLOOKUP($A418&amp;$B418,'[5]产值及收款计划（2026）'!$A:$A&amp;'[5]产值及收款计划（2026）'!$B:$B,'[5]产值及收款计划（2026）'!AW:AW)</f>
        <v>13.44316</v>
      </c>
      <c r="AX418" s="235" cm="1">
        <f t="array" ref="AX418">_xlfn.XLOOKUP($A418&amp;$B418,'[5]产值及收款计划（2026）'!$A:$A&amp;'[5]产值及收款计划（2026）'!$B:$B,'[5]产值及收款计划（2026）'!AX:AX)</f>
        <v>0</v>
      </c>
      <c r="AY418" s="235" cm="1">
        <f t="array" ref="AY418">_xlfn.XLOOKUP($A418&amp;$B418,'[5]产值及收款计划（2026）'!$A:$A&amp;'[5]产值及收款计划（2026）'!$B:$B,'[5]产值及收款计划（2026）'!AY:AY)</f>
        <v>53.77264</v>
      </c>
      <c r="AZ418" s="235" cm="1">
        <f t="array" ref="AZ418">_xlfn.XLOOKUP($A418&amp;$B418,'[5]产值及收款计划（2026）'!$A:$A&amp;'[5]产值及收款计划（2026）'!$B:$B,'[5]产值及收款计划（2026）'!AZ:AZ)</f>
        <v>21.845135</v>
      </c>
      <c r="BA418" s="235" t="e" cm="1">
        <f t="array" ref="BA418">_xlfn.XLOOKUP($A418&amp;$B418,'[5]产值及收款计划（2026）'!$A:$A&amp;'[5]产值及收款计划（2026）'!$B:$B,'[5]产值及收款计划（2026）'!BA:BA)</f>
        <v>#REF!</v>
      </c>
      <c r="BB418" s="235" t="e" cm="1">
        <f t="array" ref="BB418">_xlfn.XLOOKUP($A418&amp;$B418,'[5]产值及收款计划（2026）'!$A:$A&amp;'[5]产值及收款计划（2026）'!$B:$B,'[5]产值及收款计划（2026）'!BB:BB)</f>
        <v>#REF!</v>
      </c>
      <c r="BC418" s="235" t="e" cm="1">
        <f t="array" ref="BC418">_xlfn.XLOOKUP($A418&amp;$B418,'[5]产值及收款计划（2026）'!$A:$A&amp;'[5]产值及收款计划（2026）'!$B:$B,'[5]产值及收款计划（2026）'!BC:BC)</f>
        <v>#REF!</v>
      </c>
      <c r="BD418" s="235" t="e" cm="1">
        <f t="array" ref="BD418">_xlfn.XLOOKUP($A418&amp;$B418,'[5]产值及收款计划（2026）'!$A:$A&amp;'[5]产值及收款计划（2026）'!$B:$B,'[5]产值及收款计划（2026）'!BD:BD)</f>
        <v>#REF!</v>
      </c>
      <c r="BE418" s="235" t="e" cm="1">
        <f t="array" ref="BE418">_xlfn.XLOOKUP($A418&amp;$B418,'[5]产值及收款计划（2026）'!$A:$A&amp;'[5]产值及收款计划（2026）'!$B:$B,'[5]产值及收款计划（2026）'!BE:BE)</f>
        <v>#REF!</v>
      </c>
      <c r="BF418" s="235" t="e" cm="1">
        <f t="array" ref="BF418">_xlfn.XLOOKUP($A418&amp;$B418,'[5]产值及收款计划（2026）'!$A:$A&amp;'[5]产值及收款计划（2026）'!$B:$B,'[5]产值及收款计划（2026）'!BF:BF)</f>
        <v>#REF!</v>
      </c>
      <c r="BG418" s="235" t="e" cm="1">
        <f t="array" ref="BG418">_xlfn.XLOOKUP($A418&amp;$B418,'[5]产值及收款计划（2026）'!$A:$A&amp;'[5]产值及收款计划（2026）'!$B:$B,'[5]产值及收款计划（2026）'!BG:BG)</f>
        <v>#REF!</v>
      </c>
      <c r="BH418" s="235" t="e" cm="1">
        <f t="array" ref="BH418">_xlfn.XLOOKUP($A418&amp;$B418,'[5]产值及收款计划（2026）'!$A:$A&amp;'[5]产值及收款计划（2026）'!$B:$B,'[5]产值及收款计划（2026）'!BH:BH)</f>
        <v>#REF!</v>
      </c>
      <c r="BI418" s="235" t="e" cm="1">
        <f t="array" ref="BI418">_xlfn.XLOOKUP($A418&amp;$B418,'[5]产值及收款计划（2026）'!$A:$A&amp;'[5]产值及收款计划（2026）'!$B:$B,'[5]产值及收款计划（2026）'!BI:BI)</f>
        <v>#REF!</v>
      </c>
      <c r="BJ418" s="235" t="e" cm="1">
        <f t="array" ref="BJ418">_xlfn.XLOOKUP($A418&amp;$B418,'[5]产值及收款计划（2026）'!$A:$A&amp;'[5]产值及收款计划（2026）'!$B:$B,'[5]产值及收款计划（2026）'!BJ:BJ)</f>
        <v>#REF!</v>
      </c>
      <c r="BK418" s="235" t="e" cm="1">
        <f t="array" ref="BK418">_xlfn.XLOOKUP($A418&amp;$B418,'[5]产值及收款计划（2026）'!$A:$A&amp;'[5]产值及收款计划（2026）'!$B:$B,'[5]产值及收款计划（2026）'!BK:BK)</f>
        <v>#REF!</v>
      </c>
      <c r="BL418" s="235" t="e" cm="1">
        <f t="array" ref="BL418">_xlfn.XLOOKUP($A418&amp;$B418,'[5]产值及收款计划（2026）'!$A:$A&amp;'[5]产值及收款计划（2026）'!$B:$B,'[5]产值及收款计划（2026）'!BL:BL)</f>
        <v>#REF!</v>
      </c>
      <c r="BM418" s="235"/>
      <c r="BN418" s="235"/>
      <c r="BO418" s="235"/>
      <c r="BP418" s="235"/>
      <c r="BQ418" s="235" t="e">
        <f>_xlfn.XLOOKUP($C418,应收未收表!$AJ:$AJ,应收未收表!AK:AK)</f>
        <v>#N/A</v>
      </c>
      <c r="BR418" s="235" t="e">
        <f>_xlfn.XLOOKUP($C418,应收未收表!$AJ:$AJ,应收未收表!AL:AL)</f>
        <v>#N/A</v>
      </c>
      <c r="BS418" s="235" t="e">
        <f>_xlfn.XLOOKUP($C418,应收未收表!$AJ:$AJ,应收未收表!AM:AM)</f>
        <v>#N/A</v>
      </c>
      <c r="BT418" s="235" t="e">
        <f>_xlfn.XLOOKUP($C418,应收未收表!$AJ:$AJ,应收未收表!AN:AN)</f>
        <v>#N/A</v>
      </c>
      <c r="BU418" s="234" t="str" cm="1">
        <f t="array" ref="BU418">_xlfn.XLOOKUP($A418&amp;$B418,'[5]产值及收款计划（2026）'!$A:$A&amp;'[5]产值及收款计划（2026）'!$B:$B,'[5]产值及收款计划（2026）'!BQ:BQ)</f>
        <v>中铁四局集团有限公司</v>
      </c>
      <c r="BV418" s="235" t="e" cm="1">
        <f t="array" ref="BV418">_xlfn.XLOOKUP($A418&amp;$B418,'[5]产值及收款计划（2026）'!$A:$A&amp;'[5]产值及收款计划（2026）'!$B:$B,'[5]产值及收款计划（2026）'!BR:BR)</f>
        <v>#REF!</v>
      </c>
      <c r="CE418" s="235" cm="1">
        <f t="array" ref="CE418">_xlfn.XLOOKUP($A418&amp;$B418,'[5]产值及收款计划（2026）'!$A:$A&amp;'[5]产值及收款计划（2026）'!$B:$B,'[5]产值及收款计划（2026）'!CA:CA)</f>
        <v>0</v>
      </c>
      <c r="CF418" s="235" cm="1">
        <f t="array" ref="CF418">_xlfn.XLOOKUP($A418&amp;$B418,'[5]产值及收款计划（2026）'!$A:$A&amp;'[5]产值及收款计划（2026）'!$B:$B,'[5]产值及收款计划（2026）'!CB:CB)</f>
        <v>0</v>
      </c>
      <c r="CG418" s="235" cm="1">
        <f t="array" ref="CG418">_xlfn.XLOOKUP($A418&amp;$B418,'[5]产值及收款计划（2026）'!$A:$A&amp;'[5]产值及收款计划（2026）'!$B:$B,'[5]产值及收款计划（2026）'!CC:CC)</f>
        <v>0</v>
      </c>
      <c r="CH418" s="235" cm="1">
        <f t="array" ref="CH418">_xlfn.XLOOKUP($A418&amp;$B418,'[5]产值及收款计划（2026）'!$A:$A&amp;'[5]产值及收款计划（2026）'!$B:$B,'[5]产值及收款计划（2026）'!CD:CD)</f>
        <v>0</v>
      </c>
      <c r="CI418" s="235" cm="1">
        <f t="array" ref="CI418">_xlfn.XLOOKUP($A418&amp;$B418,'[5]产值及收款计划（2026）'!$A:$A&amp;'[5]产值及收款计划（2026）'!$B:$B,'[5]产值及收款计划（2026）'!CE:CE)</f>
        <v>0</v>
      </c>
      <c r="CJ418" s="235" cm="1">
        <f t="array" ref="CJ418">_xlfn.XLOOKUP($A418&amp;$B418,'[5]产值及收款计划（2026）'!$A:$A&amp;'[5]产值及收款计划（2026）'!$B:$B,'[5]产值及收款计划（2026）'!CF:CF)</f>
        <v>0</v>
      </c>
      <c r="CK418" s="235" cm="1">
        <f t="array" ref="CK418">_xlfn.XLOOKUP($A418&amp;$B418,'[5]产值及收款计划（2026）'!$A:$A&amp;'[5]产值及收款计划（2026）'!$B:$B,'[5]产值及收款计划（2026）'!CG:CG)</f>
        <v>0</v>
      </c>
      <c r="CL418" s="235" cm="1">
        <f t="array" ref="CL418">_xlfn.XLOOKUP($A418&amp;$B418,'[5]产值及收款计划（2026）'!$A:$A&amp;'[5]产值及收款计划（2026）'!$B:$B,'[5]产值及收款计划（2026）'!CH:CH)</f>
        <v>0</v>
      </c>
      <c r="CM418" s="235" cm="1">
        <f t="array" ref="CM418">_xlfn.XLOOKUP($A418&amp;$B418,'[5]产值及收款计划（2026）'!$A:$A&amp;'[5]产值及收款计划（2026）'!$B:$B,'[5]产值及收款计划（2026）'!CI:CI)</f>
        <v>0</v>
      </c>
      <c r="CN418" s="235" cm="1">
        <f t="array" ref="CN418">_xlfn.XLOOKUP($A418&amp;$B418,'[5]产值及收款计划（2026）'!$A:$A&amp;'[5]产值及收款计划（2026）'!$B:$B,'[5]产值及收款计划（2026）'!CJ:CJ)</f>
        <v>0</v>
      </c>
      <c r="CO418" s="235" cm="1">
        <f t="array" ref="CO418">_xlfn.XLOOKUP($A418&amp;$B418,'[5]产值及收款计划（2026）'!$A:$A&amp;'[5]产值及收款计划（2026）'!$B:$B,'[5]产值及收款计划（2026）'!CK:CK)</f>
        <v>0</v>
      </c>
      <c r="CP418" s="235" cm="1">
        <f t="array" ref="CP418">_xlfn.XLOOKUP($A418&amp;$B418,'[5]产值及收款计划（2026）'!$A:$A&amp;'[5]产值及收款计划（2026）'!$B:$B,'[5]产值及收款计划（2026）'!CL:CL)</f>
        <v>0</v>
      </c>
      <c r="DE418" s="235" cm="1">
        <f t="array" ref="DE418">_xlfn.XLOOKUP($A418&amp;$B418,'[5]产值及收款计划（2026）'!$A:$A&amp;'[5]产值及收款计划（2026）'!$B:$B,'[5]产值及收款计划（2026）'!DA:DA)</f>
        <v>0</v>
      </c>
      <c r="DF418" s="235" cm="1">
        <f t="array" ref="DF418">_xlfn.XLOOKUP($A418&amp;$B418,'[5]产值及收款计划（2026）'!$A:$A&amp;'[5]产值及收款计划（2026）'!$B:$B,'[5]产值及收款计划（2026）'!DB:DB)</f>
        <v>0</v>
      </c>
      <c r="DG418" s="235" cm="1">
        <f t="array" ref="DG418">_xlfn.XLOOKUP($A418&amp;$B418,'[5]产值及收款计划（2026）'!$A:$A&amp;'[5]产值及收款计划（2026）'!$B:$B,'[5]产值及收款计划（2026）'!DC:DC)</f>
        <v>0</v>
      </c>
      <c r="DH418" s="235" cm="1">
        <f t="array" ref="DH418">_xlfn.XLOOKUP($A418&amp;$B418,'[5]产值及收款计划（2026）'!$A:$A&amp;'[5]产值及收款计划（2026）'!$B:$B,'[5]产值及收款计划（2026）'!DD:DD)</f>
        <v>0</v>
      </c>
      <c r="DI418" s="235" cm="1">
        <f t="array" ref="DI418">_xlfn.XLOOKUP($A418&amp;$B418,'[5]产值及收款计划（2026）'!$A:$A&amp;'[5]产值及收款计划（2026）'!$B:$B,'[5]产值及收款计划（2026）'!DE:DE)</f>
        <v>0</v>
      </c>
      <c r="DJ418" s="235" cm="1">
        <f t="array" ref="DJ418">_xlfn.XLOOKUP($A418&amp;$B418,'[5]产值及收款计划（2026）'!$A:$A&amp;'[5]产值及收款计划（2026）'!$B:$B,'[5]产值及收款计划（2026）'!DF:DF)</f>
        <v>0</v>
      </c>
      <c r="DK418" s="235" cm="1">
        <f t="array" ref="DK418">_xlfn.XLOOKUP($A418&amp;$B418,'[5]产值及收款计划（2026）'!$A:$A&amp;'[5]产值及收款计划（2026）'!$B:$B,'[5]产值及收款计划（2026）'!DG:DG)</f>
        <v>0</v>
      </c>
      <c r="DL418" s="235" cm="1">
        <f t="array" ref="DL418">_xlfn.XLOOKUP($A418&amp;$B418,'[5]产值及收款计划（2026）'!$A:$A&amp;'[5]产值及收款计划（2026）'!$B:$B,'[5]产值及收款计划（2026）'!DH:DH)</f>
        <v>0</v>
      </c>
      <c r="DM418" s="235" cm="1">
        <f t="array" ref="DM418">_xlfn.XLOOKUP($A418&amp;$B418,'[5]产值及收款计划（2026）'!$A:$A&amp;'[5]产值及收款计划（2026）'!$B:$B,'[5]产值及收款计划（2026）'!DI:DI)</f>
        <v>0</v>
      </c>
      <c r="DN418" s="235" cm="1">
        <f t="array" ref="DN418">_xlfn.XLOOKUP($A418&amp;$B418,'[5]产值及收款计划（2026）'!$A:$A&amp;'[5]产值及收款计划（2026）'!$B:$B,'[5]产值及收款计划（2026）'!DJ:DJ)</f>
        <v>0</v>
      </c>
      <c r="DO418" s="235" cm="1">
        <f t="array" ref="DO418">_xlfn.XLOOKUP($A418&amp;$B418,'[5]产值及收款计划（2026）'!$A:$A&amp;'[5]产值及收款计划（2026）'!$B:$B,'[5]产值及收款计划（2026）'!DK:DK)</f>
        <v>0</v>
      </c>
      <c r="DP418" s="235" cm="1">
        <f t="array" ref="DP418">_xlfn.XLOOKUP($A418&amp;$B418,'[5]产值及收款计划（2026）'!$A:$A&amp;'[5]产值及收款计划（2026）'!$B:$B,'[5]产值及收款计划（2026）'!DL:DL)</f>
        <v>0</v>
      </c>
      <c r="DQ418" s="243"/>
      <c r="DR418" s="229"/>
    </row>
    <row r="419" ht="20.25" spans="1:122">
      <c r="A419" s="233">
        <f t="shared" si="26"/>
        <v>54</v>
      </c>
      <c r="B419" s="233" t="s">
        <v>29</v>
      </c>
      <c r="C419" s="234" t="str" cm="1">
        <f t="array" ref="C419">_xlfn.XLOOKUP($A419&amp;$B419,'[5]产值及收款计划（2026）'!$A:$A&amp;'[5]产值及收款计划（2026）'!$B:$B,'[5]产值及收款计划（2026）'!C:C)</f>
        <v>ZHT2022122800128</v>
      </c>
      <c r="D419" s="234" t="str" cm="1">
        <f t="array" ref="D419">_xlfn.XLOOKUP($A419&amp;$B419,'[5]产值及收款计划（2026）'!$A:$A&amp;'[5]产值及收款计划（2026）'!$B:$B,'[5]产值及收款计划（2026）'!D:D)</f>
        <v>新皇岗口岸联检大楼基坑支护工程监测信息化开发项目</v>
      </c>
      <c r="E419" s="235" cm="1">
        <f t="array" ref="E419">_xlfn.XLOOKUP($A419&amp;$B419,'[5]产值及收款计划（2026）'!$A:$A&amp;'[5]产值及收款计划（2026）'!$B:$B,'[5]产值及收款计划（2026）'!E:E)</f>
        <v>195</v>
      </c>
      <c r="F419" s="235" cm="1">
        <f t="array" ref="F419">_xlfn.XLOOKUP($A419&amp;$B419,'[5]产值及收款计划（2026）'!$A:$A&amp;'[5]产值及收款计划（2026）'!$B:$B,'[5]产值及收款计划（2026）'!F:F)</f>
        <v>195</v>
      </c>
      <c r="G419" s="235" cm="1">
        <f t="array" ref="G419">_xlfn.XLOOKUP($A419&amp;$B419,'[5]产值及收款计划（2026）'!$A:$A&amp;'[5]产值及收款计划（2026）'!$B:$B,'[5]产值及收款计划（2026）'!G:G)</f>
        <v>76.5</v>
      </c>
      <c r="H419" s="235" cm="1">
        <f t="array" ref="H419">_xlfn.XLOOKUP($A419&amp;$B419,'[5]产值及收款计划（2026）'!$A:$A&amp;'[5]产值及收款计划（2026）'!$B:$B,'[5]产值及收款计划（2026）'!H:H)</f>
        <v>76.5</v>
      </c>
      <c r="I419" s="236" cm="1">
        <f t="array" ref="I419">_xlfn.XLOOKUP($A419&amp;$B419,'[5]产值及收款计划（2026）'!$A:$A&amp;'[5]产值及收款计划（2026）'!$B:$B,'[5]产值及收款计划（2026）'!I:I)</f>
        <v>0.392307692307692</v>
      </c>
      <c r="J419" s="235" cm="1">
        <f t="array" ref="J419">_xlfn.XLOOKUP($A419&amp;$B419,'[5]产值及收款计划（2026）'!$A:$A&amp;'[5]产值及收款计划（2026）'!$B:$B,'[5]产值及收款计划（2026）'!J:J)</f>
        <v>0.06</v>
      </c>
      <c r="K419" s="235" t="e" cm="1">
        <f t="array" ref="K419">_xlfn.XLOOKUP($A419&amp;$B419,'[5]产值及收款计划（2026）'!$A:$A&amp;'[5]产值及收款计划（2026）'!$B:$B,'[5]产值及收款计划（2026）'!K:K)</f>
        <v>#REF!</v>
      </c>
      <c r="L419" s="235" t="e" cm="1">
        <f t="array" ref="L419">_xlfn.XLOOKUP($A419&amp;$B419,'[5]产值及收款计划（2026）'!$A:$A&amp;'[5]产值及收款计划（2026）'!$B:$B,'[5]产值及收款计划（2026）'!L:L)</f>
        <v>#REF!</v>
      </c>
      <c r="M419" s="235" t="str" cm="1">
        <f t="array" ref="M419">_xlfn.XLOOKUP($A419&amp;$B419,'[5]产值及收款计划（2026）'!$A:$A&amp;'[5]产值及收款计划（2026）'!$B:$B,'[5]产值及收款计划（2026）'!M:M)</f>
        <v>主导</v>
      </c>
      <c r="N419" s="235" t="str" cm="1">
        <f t="array" ref="N419">_xlfn.XLOOKUP($A419&amp;$B419,'[5]产值及收款计划（2026）'!$A:$A&amp;'[5]产值及收款计划（2026）'!$B:$B,'[5]产值及收款计划（2026）'!N:N)</f>
        <v>明艳丽团队</v>
      </c>
      <c r="O419" s="235" t="str" cm="1">
        <f t="array" ref="O419">_xlfn.XLOOKUP($A419&amp;$B419,'[5]产值及收款计划（2026）'!$A:$A&amp;'[5]产值及收款计划（2026）'!$B:$B,'[5]产值及收款计划（2026）'!O:O)</f>
        <v>明艳丽</v>
      </c>
      <c r="P419" s="234" t="str" cm="1">
        <f t="array" ref="P419">_xlfn.XLOOKUP($A419&amp;$B419,'[5]产值及收款计划（2026）'!$A:$A&amp;'[5]产值及收款计划（2026）'!$B:$B,'[5]产值及收款计划（2026）'!P:P)</f>
        <v>在建</v>
      </c>
      <c r="Q419" s="235" t="e" cm="1">
        <f t="array" ref="Q419">_xlfn.XLOOKUP($A419&amp;$B419,'[5]产值及收款计划（2026）'!$A:$A&amp;'[5]产值及收款计划（2026）'!$B:$B,'[5]产值及收款计划（2026）'!Q:Q)</f>
        <v>#REF!</v>
      </c>
      <c r="R419" s="235" t="e" cm="1">
        <f t="array" ref="R419">_xlfn.XLOOKUP($A419&amp;$B419,'[5]产值及收款计划（2026）'!$A:$A&amp;'[5]产值及收款计划（2026）'!$B:$B,'[5]产值及收款计划（2026）'!R:R)</f>
        <v>#REF!</v>
      </c>
      <c r="S419" s="235" t="e" cm="1">
        <f t="array" ref="S419">_xlfn.XLOOKUP($A419&amp;$B419,'[5]产值及收款计划（2026）'!$A:$A&amp;'[5]产值及收款计划（2026）'!$B:$B,'[5]产值及收款计划（2026）'!S:S)</f>
        <v>#REF!</v>
      </c>
      <c r="T419" s="235" cm="1">
        <f t="array" ref="T419">_xlfn.XLOOKUP($A419&amp;$B419,'[5]产值及收款计划（2026）'!$A:$A&amp;'[5]产值及收款计划（2026）'!$B:$B,'[5]产值及收款计划（2026）'!T:T)</f>
        <v>175.5</v>
      </c>
      <c r="U419" s="235" cm="1">
        <f t="array" ref="U419">_xlfn.XLOOKUP($A419&amp;$B419,'[5]产值及收款计划（2026）'!$A:$A&amp;'[5]产值及收款计划（2026）'!$B:$B,'[5]产值及收款计划（2026）'!U:U)</f>
        <v>0</v>
      </c>
      <c r="V419" s="235" cm="1">
        <f t="array" ref="V419">_xlfn.XLOOKUP($A419&amp;$B419,'[5]产值及收款计划（2026）'!$A:$A&amp;'[5]产值及收款计划（2026）'!$B:$B,'[5]产值及收款计划（2026）'!V:V)</f>
        <v>19.5</v>
      </c>
      <c r="W419" s="235" t="e" cm="1">
        <f t="array" ref="W419">_xlfn.XLOOKUP($A419&amp;$B419,'[5]产值及收款计划（2026）'!$A:$A&amp;'[5]产值及收款计划（2026）'!$B:$B,'[5]产值及收款计划（2026）'!W:W)</f>
        <v>#REF!</v>
      </c>
      <c r="X419" s="235" t="e" cm="1">
        <f t="array" ref="X419">_xlfn.XLOOKUP($A419&amp;$B419,'[5]产值及收款计划（2026）'!$A:$A&amp;'[5]产值及收款计划（2026）'!$B:$B,'[5]产值及收款计划（2026）'!X:X)</f>
        <v>#REF!</v>
      </c>
      <c r="Y419" s="235" t="e" cm="1">
        <f t="array" ref="Y419">_xlfn.XLOOKUP($A419&amp;$B419,'[5]产值及收款计划（2026）'!$A:$A&amp;'[5]产值及收款计划（2026）'!$B:$B,'[5]产值及收款计划（2026）'!Y:Y)</f>
        <v>#REF!</v>
      </c>
      <c r="Z419" s="235" t="e" cm="1">
        <f t="array" ref="Z419">_xlfn.XLOOKUP($A419&amp;$B419,'[5]产值及收款计划（2026）'!$A:$A&amp;'[5]产值及收款计划（2026）'!$B:$B,'[5]产值及收款计划（2026）'!Z:Z)</f>
        <v>#REF!</v>
      </c>
      <c r="AA419" s="235" t="e" cm="1">
        <f t="array" ref="AA419">_xlfn.XLOOKUP($A419&amp;$B419,'[5]产值及收款计划（2026）'!$A:$A&amp;'[5]产值及收款计划（2026）'!$B:$B,'[5]产值及收款计划（2026）'!AA:AA)</f>
        <v>#REF!</v>
      </c>
      <c r="AB419" s="235" t="e" cm="1">
        <f t="array" ref="AB419">_xlfn.XLOOKUP($A419&amp;$B419,'[5]产值及收款计划（2026）'!$A:$A&amp;'[5]产值及收款计划（2026）'!$B:$B,'[5]产值及收款计划（2026）'!AB:AB)</f>
        <v>#REF!</v>
      </c>
      <c r="AC419" s="235" t="e" cm="1">
        <f t="array" ref="AC419">_xlfn.XLOOKUP($A419&amp;$B419,'[5]产值及收款计划（2026）'!$A:$A&amp;'[5]产值及收款计划（2026）'!$B:$B,'[5]产值及收款计划（2026）'!AC:AC)</f>
        <v>#REF!</v>
      </c>
      <c r="AD419" s="235" t="e" cm="1">
        <f t="array" ref="AD419">_xlfn.XLOOKUP($A419&amp;$B419,'[5]产值及收款计划（2026）'!$A:$A&amp;'[5]产值及收款计划（2026）'!$B:$B,'[5]产值及收款计划（2026）'!AD:AD)</f>
        <v>#REF!</v>
      </c>
      <c r="AE419" s="235" t="e" cm="1">
        <f t="array" ref="AE419">_xlfn.XLOOKUP($A419&amp;$B419,'[5]产值及收款计划（2026）'!$A:$A&amp;'[5]产值及收款计划（2026）'!$B:$B,'[5]产值及收款计划（2026）'!AE:AE)</f>
        <v>#REF!</v>
      </c>
      <c r="AF419" s="235" t="e" cm="1">
        <f t="array" ref="AF419">_xlfn.XLOOKUP($A419&amp;$B419,'[5]产值及收款计划（2026）'!$A:$A&amp;'[5]产值及收款计划（2026）'!$B:$B,'[5]产值及收款计划（2026）'!AF:AF)</f>
        <v>#REF!</v>
      </c>
      <c r="AG419" s="235" t="e" cm="1">
        <f t="array" ref="AG419">_xlfn.XLOOKUP($A419&amp;$B419,'[5]产值及收款计划（2026）'!$A:$A&amp;'[5]产值及收款计划（2026）'!$B:$B,'[5]产值及收款计划（2026）'!AG:AG)</f>
        <v>#REF!</v>
      </c>
      <c r="AH419" s="235" t="e" cm="1">
        <f t="array" ref="AH419">_xlfn.XLOOKUP($A419&amp;$B419,'[5]产值及收款计划（2026）'!$A:$A&amp;'[5]产值及收款计划（2026）'!$B:$B,'[5]产值及收款计划（2026）'!AH:AH)</f>
        <v>#REF!</v>
      </c>
      <c r="AI419" s="235" t="e" cm="1">
        <f t="array" ref="AI419">_xlfn.XLOOKUP($A419&amp;$B419,'[5]产值及收款计划（2026）'!$A:$A&amp;'[5]产值及收款计划（2026）'!$B:$B,'[5]产值及收款计划（2026）'!AI:AI)</f>
        <v>#REF!</v>
      </c>
      <c r="AJ419" s="235" t="e" cm="1">
        <f t="array" ref="AJ419">_xlfn.XLOOKUP($A419&amp;$B419,'[5]产值及收款计划（2026）'!$A:$A&amp;'[5]产值及收款计划（2026）'!$B:$B,'[5]产值及收款计划（2026）'!AJ:AJ)</f>
        <v>#REF!</v>
      </c>
      <c r="AK419" s="235" t="e" cm="1">
        <f t="array" ref="AK419">_xlfn.XLOOKUP($A419&amp;$B419,'[5]产值及收款计划（2026）'!$A:$A&amp;'[5]产值及收款计划（2026）'!$B:$B,'[5]产值及收款计划（2026）'!AK:AK)</f>
        <v>#REF!</v>
      </c>
      <c r="AL419" s="235" t="e" cm="1">
        <f t="array" ref="AL419">_xlfn.XLOOKUP($A419&amp;$B419,'[5]产值及收款计划（2026）'!$A:$A&amp;'[5]产值及收款计划（2026）'!$B:$B,'[5]产值及收款计划（2026）'!AL:AL)</f>
        <v>#REF!</v>
      </c>
      <c r="AM419" s="242" t="e" cm="1">
        <f t="array" ref="AM419">_xlfn.LET(_xlpm.勾选月份状态数组,TRANSPOSE('PPT(12-15页）-TOP10'!$A$3:$A$14),_xlpm.选择数据区,IF('PPT(12-15页）-TOP10'!$E$3="收款",$BA419:$BL419,$AA419:$AL419),SUM(_xlfn._xlws.FILTER(_xlpm.选择数据区,_xlpm.勾选月份状态数组,"")))</f>
        <v>#REF!</v>
      </c>
      <c r="AN419" s="235" t="e">
        <f>_xlfn.XLOOKUP($C419,应收未收表!$T:$T,应收未收表!AA:AA)</f>
        <v>#N/A</v>
      </c>
      <c r="AO419" s="235" t="e">
        <f>_xlfn.XLOOKUP($C419,应收未收表!$T:$T,应收未收表!AB:AB)</f>
        <v>#N/A</v>
      </c>
      <c r="AP419" s="235" t="e">
        <f>_xlfn.XLOOKUP($C419,应收未收表!$T:$T,应收未收表!AC:AC)</f>
        <v>#N/A</v>
      </c>
      <c r="AQ419" s="235" t="e">
        <f>_xlfn.XLOOKUP($C419,应收未收表!$T:$T,应收未收表!AE:AE)</f>
        <v>#N/A</v>
      </c>
      <c r="AR419" s="235" t="e">
        <f>_xlfn.XLOOKUP($C419,应收未收表!$T:$T,应收未收表!AF:AF)</f>
        <v>#N/A</v>
      </c>
      <c r="AS419" s="235" t="e" cm="1">
        <f t="array" ref="AS419">_xlfn.XLOOKUP($A419&amp;$B419,'[5]产值及收款计划（2026）'!$A:$A&amp;'[5]产值及收款计划（2026）'!$B:$B,'[5]产值及收款计划（2026）'!AS:AS)</f>
        <v>#REF!</v>
      </c>
      <c r="AT419" s="235" t="e" cm="1">
        <f t="array" ref="AT419">_xlfn.XLOOKUP($A419&amp;$B419,'[5]产值及收款计划（2026）'!$A:$A&amp;'[5]产值及收款计划（2026）'!$B:$B,'[5]产值及收款计划（2026）'!AT:AT)</f>
        <v>#REF!</v>
      </c>
      <c r="AU419" s="235" t="e" cm="1">
        <f t="array" ref="AU419">_xlfn.XLOOKUP($A419&amp;$B419,'[5]产值及收款计划（2026）'!$A:$A&amp;'[5]产值及收款计划（2026）'!$B:$B,'[5]产值及收款计划（2026）'!AU:AU)</f>
        <v>#REF!</v>
      </c>
      <c r="AV419" s="235" t="e" cm="1">
        <f t="array" ref="AV419">_xlfn.XLOOKUP($A419&amp;$B419,'[5]产值及收款计划（2026）'!$A:$A&amp;'[5]产值及收款计划（2026）'!$B:$B,'[5]产值及收款计划（2026）'!AV:AV)</f>
        <v>#REF!</v>
      </c>
      <c r="AW419" s="235" cm="1">
        <f t="array" ref="AW419">_xlfn.XLOOKUP($A419&amp;$B419,'[5]产值及收款计划（2026）'!$A:$A&amp;'[5]产值及收款计划（2026）'!$B:$B,'[5]产值及收款计划（2026）'!AW:AW)</f>
        <v>97.5</v>
      </c>
      <c r="AX419" s="235" cm="1">
        <f t="array" ref="AX419">_xlfn.XLOOKUP($A419&amp;$B419,'[5]产值及收款计划（2026）'!$A:$A&amp;'[5]产值及收款计划（2026）'!$B:$B,'[5]产值及收款计划（2026）'!AX:AX)</f>
        <v>0</v>
      </c>
      <c r="AY419" s="235" cm="1">
        <f t="array" ref="AY419">_xlfn.XLOOKUP($A419&amp;$B419,'[5]产值及收款计划（2026）'!$A:$A&amp;'[5]产值及收款计划（2026）'!$B:$B,'[5]产值及收款计划（2026）'!AY:AY)</f>
        <v>97.5</v>
      </c>
      <c r="AZ419" s="235" cm="1">
        <f t="array" ref="AZ419">_xlfn.XLOOKUP($A419&amp;$B419,'[5]产值及收款计划（2026）'!$A:$A&amp;'[5]产值及收款计划（2026）'!$B:$B,'[5]产值及收款计划（2026）'!AZ:AZ)</f>
        <v>78</v>
      </c>
      <c r="BA419" s="235" t="e" cm="1">
        <f t="array" ref="BA419">_xlfn.XLOOKUP($A419&amp;$B419,'[5]产值及收款计划（2026）'!$A:$A&amp;'[5]产值及收款计划（2026）'!$B:$B,'[5]产值及收款计划（2026）'!BA:BA)</f>
        <v>#REF!</v>
      </c>
      <c r="BB419" s="235" t="e" cm="1">
        <f t="array" ref="BB419">_xlfn.XLOOKUP($A419&amp;$B419,'[5]产值及收款计划（2026）'!$A:$A&amp;'[5]产值及收款计划（2026）'!$B:$B,'[5]产值及收款计划（2026）'!BB:BB)</f>
        <v>#REF!</v>
      </c>
      <c r="BC419" s="235" t="e" cm="1">
        <f t="array" ref="BC419">_xlfn.XLOOKUP($A419&amp;$B419,'[5]产值及收款计划（2026）'!$A:$A&amp;'[5]产值及收款计划（2026）'!$B:$B,'[5]产值及收款计划（2026）'!BC:BC)</f>
        <v>#REF!</v>
      </c>
      <c r="BD419" s="235" t="e" cm="1">
        <f t="array" ref="BD419">_xlfn.XLOOKUP($A419&amp;$B419,'[5]产值及收款计划（2026）'!$A:$A&amp;'[5]产值及收款计划（2026）'!$B:$B,'[5]产值及收款计划（2026）'!BD:BD)</f>
        <v>#REF!</v>
      </c>
      <c r="BE419" s="235" t="e" cm="1">
        <f t="array" ref="BE419">_xlfn.XLOOKUP($A419&amp;$B419,'[5]产值及收款计划（2026）'!$A:$A&amp;'[5]产值及收款计划（2026）'!$B:$B,'[5]产值及收款计划（2026）'!BE:BE)</f>
        <v>#REF!</v>
      </c>
      <c r="BF419" s="235" t="e" cm="1">
        <f t="array" ref="BF419">_xlfn.XLOOKUP($A419&amp;$B419,'[5]产值及收款计划（2026）'!$A:$A&amp;'[5]产值及收款计划（2026）'!$B:$B,'[5]产值及收款计划（2026）'!BF:BF)</f>
        <v>#REF!</v>
      </c>
      <c r="BG419" s="235" t="e" cm="1">
        <f t="array" ref="BG419">_xlfn.XLOOKUP($A419&amp;$B419,'[5]产值及收款计划（2026）'!$A:$A&amp;'[5]产值及收款计划（2026）'!$B:$B,'[5]产值及收款计划（2026）'!BG:BG)</f>
        <v>#REF!</v>
      </c>
      <c r="BH419" s="235" t="e" cm="1">
        <f t="array" ref="BH419">_xlfn.XLOOKUP($A419&amp;$B419,'[5]产值及收款计划（2026）'!$A:$A&amp;'[5]产值及收款计划（2026）'!$B:$B,'[5]产值及收款计划（2026）'!BH:BH)</f>
        <v>#REF!</v>
      </c>
      <c r="BI419" s="235" t="e" cm="1">
        <f t="array" ref="BI419">_xlfn.XLOOKUP($A419&amp;$B419,'[5]产值及收款计划（2026）'!$A:$A&amp;'[5]产值及收款计划（2026）'!$B:$B,'[5]产值及收款计划（2026）'!BI:BI)</f>
        <v>#REF!</v>
      </c>
      <c r="BJ419" s="235" t="e" cm="1">
        <f t="array" ref="BJ419">_xlfn.XLOOKUP($A419&amp;$B419,'[5]产值及收款计划（2026）'!$A:$A&amp;'[5]产值及收款计划（2026）'!$B:$B,'[5]产值及收款计划（2026）'!BJ:BJ)</f>
        <v>#REF!</v>
      </c>
      <c r="BK419" s="235" t="e" cm="1">
        <f t="array" ref="BK419">_xlfn.XLOOKUP($A419&amp;$B419,'[5]产值及收款计划（2026）'!$A:$A&amp;'[5]产值及收款计划（2026）'!$B:$B,'[5]产值及收款计划（2026）'!BK:BK)</f>
        <v>#REF!</v>
      </c>
      <c r="BL419" s="235" t="e" cm="1">
        <f t="array" ref="BL419">_xlfn.XLOOKUP($A419&amp;$B419,'[5]产值及收款计划（2026）'!$A:$A&amp;'[5]产值及收款计划（2026）'!$B:$B,'[5]产值及收款计划（2026）'!BL:BL)</f>
        <v>#REF!</v>
      </c>
      <c r="BM419" s="235"/>
      <c r="BN419" s="235"/>
      <c r="BO419" s="235"/>
      <c r="BP419" s="235"/>
      <c r="BQ419" s="235" t="e">
        <f>_xlfn.XLOOKUP($C419,应收未收表!$AJ:$AJ,应收未收表!AK:AK)</f>
        <v>#N/A</v>
      </c>
      <c r="BR419" s="235" t="e">
        <f>_xlfn.XLOOKUP($C419,应收未收表!$AJ:$AJ,应收未收表!AL:AL)</f>
        <v>#N/A</v>
      </c>
      <c r="BS419" s="235" t="e">
        <f>_xlfn.XLOOKUP($C419,应收未收表!$AJ:$AJ,应收未收表!AM:AM)</f>
        <v>#N/A</v>
      </c>
      <c r="BT419" s="235" t="e">
        <f>_xlfn.XLOOKUP($C419,应收未收表!$AJ:$AJ,应收未收表!AN:AN)</f>
        <v>#N/A</v>
      </c>
      <c r="BU419" s="234" t="str" cm="1">
        <f t="array" ref="BU419">_xlfn.XLOOKUP($A419&amp;$B419,'[5]产值及收款计划（2026）'!$A:$A&amp;'[5]产值及收款计划（2026）'!$B:$B,'[5]产值及收款计划（2026）'!BQ:BQ)</f>
        <v>深圳市房屋安全和工程质量检测鉴定中心</v>
      </c>
      <c r="BV419" s="235" t="e" cm="1">
        <f t="array" ref="BV419">_xlfn.XLOOKUP($A419&amp;$B419,'[5]产值及收款计划（2026）'!$A:$A&amp;'[5]产值及收款计划（2026）'!$B:$B,'[5]产值及收款计划（2026）'!BR:BR)</f>
        <v>#REF!</v>
      </c>
      <c r="CE419" s="235" cm="1">
        <f t="array" ref="CE419">_xlfn.XLOOKUP($A419&amp;$B419,'[5]产值及收款计划（2026）'!$A:$A&amp;'[5]产值及收款计划（2026）'!$B:$B,'[5]产值及收款计划（2026）'!CA:CA)</f>
        <v>0</v>
      </c>
      <c r="CF419" s="235" cm="1">
        <f t="array" ref="CF419">_xlfn.XLOOKUP($A419&amp;$B419,'[5]产值及收款计划（2026）'!$A:$A&amp;'[5]产值及收款计划（2026）'!$B:$B,'[5]产值及收款计划（2026）'!CB:CB)</f>
        <v>0</v>
      </c>
      <c r="CG419" s="235" cm="1">
        <f t="array" ref="CG419">_xlfn.XLOOKUP($A419&amp;$B419,'[5]产值及收款计划（2026）'!$A:$A&amp;'[5]产值及收款计划（2026）'!$B:$B,'[5]产值及收款计划（2026）'!CC:CC)</f>
        <v>0</v>
      </c>
      <c r="CH419" s="235" cm="1">
        <f t="array" ref="CH419">_xlfn.XLOOKUP($A419&amp;$B419,'[5]产值及收款计划（2026）'!$A:$A&amp;'[5]产值及收款计划（2026）'!$B:$B,'[5]产值及收款计划（2026）'!CD:CD)</f>
        <v>0</v>
      </c>
      <c r="CI419" s="235" cm="1">
        <f t="array" ref="CI419">_xlfn.XLOOKUP($A419&amp;$B419,'[5]产值及收款计划（2026）'!$A:$A&amp;'[5]产值及收款计划（2026）'!$B:$B,'[5]产值及收款计划（2026）'!CE:CE)</f>
        <v>0</v>
      </c>
      <c r="CJ419" s="235" cm="1">
        <f t="array" ref="CJ419">_xlfn.XLOOKUP($A419&amp;$B419,'[5]产值及收款计划（2026）'!$A:$A&amp;'[5]产值及收款计划（2026）'!$B:$B,'[5]产值及收款计划（2026）'!CF:CF)</f>
        <v>0</v>
      </c>
      <c r="CK419" s="235" cm="1">
        <f t="array" ref="CK419">_xlfn.XLOOKUP($A419&amp;$B419,'[5]产值及收款计划（2026）'!$A:$A&amp;'[5]产值及收款计划（2026）'!$B:$B,'[5]产值及收款计划（2026）'!CG:CG)</f>
        <v>0</v>
      </c>
      <c r="CL419" s="235" cm="1">
        <f t="array" ref="CL419">_xlfn.XLOOKUP($A419&amp;$B419,'[5]产值及收款计划（2026）'!$A:$A&amp;'[5]产值及收款计划（2026）'!$B:$B,'[5]产值及收款计划（2026）'!CH:CH)</f>
        <v>0</v>
      </c>
      <c r="CM419" s="235" cm="1">
        <f t="array" ref="CM419">_xlfn.XLOOKUP($A419&amp;$B419,'[5]产值及收款计划（2026）'!$A:$A&amp;'[5]产值及收款计划（2026）'!$B:$B,'[5]产值及收款计划（2026）'!CI:CI)</f>
        <v>0</v>
      </c>
      <c r="CN419" s="235" cm="1">
        <f t="array" ref="CN419">_xlfn.XLOOKUP($A419&amp;$B419,'[5]产值及收款计划（2026）'!$A:$A&amp;'[5]产值及收款计划（2026）'!$B:$B,'[5]产值及收款计划（2026）'!CJ:CJ)</f>
        <v>0</v>
      </c>
      <c r="CO419" s="235" cm="1">
        <f t="array" ref="CO419">_xlfn.XLOOKUP($A419&amp;$B419,'[5]产值及收款计划（2026）'!$A:$A&amp;'[5]产值及收款计划（2026）'!$B:$B,'[5]产值及收款计划（2026）'!CK:CK)</f>
        <v>0</v>
      </c>
      <c r="CP419" s="235" cm="1">
        <f t="array" ref="CP419">_xlfn.XLOOKUP($A419&amp;$B419,'[5]产值及收款计划（2026）'!$A:$A&amp;'[5]产值及收款计划（2026）'!$B:$B,'[5]产值及收款计划（2026）'!CL:CL)</f>
        <v>0</v>
      </c>
      <c r="DE419" s="235" cm="1">
        <f t="array" ref="DE419">_xlfn.XLOOKUP($A419&amp;$B419,'[5]产值及收款计划（2026）'!$A:$A&amp;'[5]产值及收款计划（2026）'!$B:$B,'[5]产值及收款计划（2026）'!DA:DA)</f>
        <v>0</v>
      </c>
      <c r="DF419" s="235" cm="1">
        <f t="array" ref="DF419">_xlfn.XLOOKUP($A419&amp;$B419,'[5]产值及收款计划（2026）'!$A:$A&amp;'[5]产值及收款计划（2026）'!$B:$B,'[5]产值及收款计划（2026）'!DB:DB)</f>
        <v>0</v>
      </c>
      <c r="DG419" s="235" cm="1">
        <f t="array" ref="DG419">_xlfn.XLOOKUP($A419&amp;$B419,'[5]产值及收款计划（2026）'!$A:$A&amp;'[5]产值及收款计划（2026）'!$B:$B,'[5]产值及收款计划（2026）'!DC:DC)</f>
        <v>0</v>
      </c>
      <c r="DH419" s="235" cm="1">
        <f t="array" ref="DH419">_xlfn.XLOOKUP($A419&amp;$B419,'[5]产值及收款计划（2026）'!$A:$A&amp;'[5]产值及收款计划（2026）'!$B:$B,'[5]产值及收款计划（2026）'!DD:DD)</f>
        <v>0</v>
      </c>
      <c r="DI419" s="235" cm="1">
        <f t="array" ref="DI419">_xlfn.XLOOKUP($A419&amp;$B419,'[5]产值及收款计划（2026）'!$A:$A&amp;'[5]产值及收款计划（2026）'!$B:$B,'[5]产值及收款计划（2026）'!DE:DE)</f>
        <v>0</v>
      </c>
      <c r="DJ419" s="235" cm="1">
        <f t="array" ref="DJ419">_xlfn.XLOOKUP($A419&amp;$B419,'[5]产值及收款计划（2026）'!$A:$A&amp;'[5]产值及收款计划（2026）'!$B:$B,'[5]产值及收款计划（2026）'!DF:DF)</f>
        <v>0</v>
      </c>
      <c r="DK419" s="235" cm="1">
        <f t="array" ref="DK419">_xlfn.XLOOKUP($A419&amp;$B419,'[5]产值及收款计划（2026）'!$A:$A&amp;'[5]产值及收款计划（2026）'!$B:$B,'[5]产值及收款计划（2026）'!DG:DG)</f>
        <v>0</v>
      </c>
      <c r="DL419" s="235" cm="1">
        <f t="array" ref="DL419">_xlfn.XLOOKUP($A419&amp;$B419,'[5]产值及收款计划（2026）'!$A:$A&amp;'[5]产值及收款计划（2026）'!$B:$B,'[5]产值及收款计划（2026）'!DH:DH)</f>
        <v>0</v>
      </c>
      <c r="DM419" s="235" cm="1">
        <f t="array" ref="DM419">_xlfn.XLOOKUP($A419&amp;$B419,'[5]产值及收款计划（2026）'!$A:$A&amp;'[5]产值及收款计划（2026）'!$B:$B,'[5]产值及收款计划（2026）'!DI:DI)</f>
        <v>0</v>
      </c>
      <c r="DN419" s="235" cm="1">
        <f t="array" ref="DN419">_xlfn.XLOOKUP($A419&amp;$B419,'[5]产值及收款计划（2026）'!$A:$A&amp;'[5]产值及收款计划（2026）'!$B:$B,'[5]产值及收款计划（2026）'!DJ:DJ)</f>
        <v>0</v>
      </c>
      <c r="DO419" s="235" cm="1">
        <f t="array" ref="DO419">_xlfn.XLOOKUP($A419&amp;$B419,'[5]产值及收款计划（2026）'!$A:$A&amp;'[5]产值及收款计划（2026）'!$B:$B,'[5]产值及收款计划（2026）'!DK:DK)</f>
        <v>0</v>
      </c>
      <c r="DP419" s="235" cm="1">
        <f t="array" ref="DP419">_xlfn.XLOOKUP($A419&amp;$B419,'[5]产值及收款计划（2026）'!$A:$A&amp;'[5]产值及收款计划（2026）'!$B:$B,'[5]产值及收款计划（2026）'!DL:DL)</f>
        <v>0</v>
      </c>
      <c r="DQ419" s="243"/>
      <c r="DR419" s="229"/>
    </row>
    <row r="420" ht="40.5" spans="1:122">
      <c r="A420" s="233">
        <f t="shared" si="26"/>
        <v>55</v>
      </c>
      <c r="B420" s="233" t="s">
        <v>29</v>
      </c>
      <c r="C420" s="234" t="str" cm="1">
        <f t="array" ref="C420">_xlfn.XLOOKUP($A420&amp;$B420,'[5]产值及收款计划（2026）'!$A:$A&amp;'[5]产值及收款计划（2026）'!$B:$B,'[5]产值及收款计划（2026）'!C:C)</f>
        <v>ZHT2023022400020</v>
      </c>
      <c r="D420" s="234" t="str" cm="1">
        <f t="array" ref="D420">_xlfn.XLOOKUP($A420&amp;$B420,'[5]产值及收款计划（2026）'!$A:$A&amp;'[5]产值及收款计划（2026）'!$B:$B,'[5]产值及收款计划（2026）'!D:D)</f>
        <v>新加坡TWRPPL智慧管理系统设备采购合同</v>
      </c>
      <c r="E420" s="235" cm="1">
        <f t="array" ref="E420">_xlfn.XLOOKUP($A420&amp;$B420,'[5]产值及收款计划（2026）'!$A:$A&amp;'[5]产值及收款计划（2026）'!$B:$B,'[5]产值及收款计划（2026）'!E:E)</f>
        <v>51.78</v>
      </c>
      <c r="F420" s="235" cm="1">
        <f t="array" ref="F420">_xlfn.XLOOKUP($A420&amp;$B420,'[5]产值及收款计划（2026）'!$A:$A&amp;'[5]产值及收款计划（2026）'!$B:$B,'[5]产值及收款计划（2026）'!F:F)</f>
        <v>51.78</v>
      </c>
      <c r="G420" s="235" cm="1">
        <f t="array" ref="G420">_xlfn.XLOOKUP($A420&amp;$B420,'[5]产值及收款计划（2026）'!$A:$A&amp;'[5]产值及收款计划（2026）'!$B:$B,'[5]产值及收款计划（2026）'!G:G)</f>
        <v>11.78</v>
      </c>
      <c r="H420" s="235" cm="1">
        <f t="array" ref="H420">_xlfn.XLOOKUP($A420&amp;$B420,'[5]产值及收款计划（2026）'!$A:$A&amp;'[5]产值及收款计划（2026）'!$B:$B,'[5]产值及收款计划（2026）'!H:H)</f>
        <v>11.78</v>
      </c>
      <c r="I420" s="236" cm="1">
        <f t="array" ref="I420">_xlfn.XLOOKUP($A420&amp;$B420,'[5]产值及收款计划（2026）'!$A:$A&amp;'[5]产值及收款计划（2026）'!$B:$B,'[5]产值及收款计划（2026）'!I:I)</f>
        <v>0.227500965623793</v>
      </c>
      <c r="J420" s="235" cm="1">
        <f t="array" ref="J420">_xlfn.XLOOKUP($A420&amp;$B420,'[5]产值及收款计划（2026）'!$A:$A&amp;'[5]产值及收款计划（2026）'!$B:$B,'[5]产值及收款计划（2026）'!J:J)</f>
        <v>0</v>
      </c>
      <c r="K420" s="235" t="e" cm="1">
        <f t="array" ref="K420">_xlfn.XLOOKUP($A420&amp;$B420,'[5]产值及收款计划（2026）'!$A:$A&amp;'[5]产值及收款计划（2026）'!$B:$B,'[5]产值及收款计划（2026）'!K:K)</f>
        <v>#REF!</v>
      </c>
      <c r="L420" s="235" t="e" cm="1">
        <f t="array" ref="L420">_xlfn.XLOOKUP($A420&amp;$B420,'[5]产值及收款计划（2026）'!$A:$A&amp;'[5]产值及收款计划（2026）'!$B:$B,'[5]产值及收款计划（2026）'!L:L)</f>
        <v>#REF!</v>
      </c>
      <c r="M420" s="235" t="str" cm="1">
        <f t="array" ref="M420">_xlfn.XLOOKUP($A420&amp;$B420,'[5]产值及收款计划（2026）'!$A:$A&amp;'[5]产值及收款计划（2026）'!$B:$B,'[5]产值及收款计划（2026）'!M:M)</f>
        <v>主导</v>
      </c>
      <c r="N420" s="235" t="str" cm="1">
        <f t="array" ref="N420">_xlfn.XLOOKUP($A420&amp;$B420,'[5]产值及收款计划（2026）'!$A:$A&amp;'[5]产值及收款计划（2026）'!$B:$B,'[5]产值及收款计划（2026）'!N:N)</f>
        <v>许清亮团队</v>
      </c>
      <c r="O420" s="235" t="str" cm="1">
        <f t="array" ref="O420">_xlfn.XLOOKUP($A420&amp;$B420,'[5]产值及收款计划（2026）'!$A:$A&amp;'[5]产值及收款计划（2026）'!$B:$B,'[5]产值及收款计划（2026）'!O:O)</f>
        <v>杜江</v>
      </c>
      <c r="P420" s="234" t="str" cm="1">
        <f t="array" ref="P420">_xlfn.XLOOKUP($A420&amp;$B420,'[5]产值及收款计划（2026）'!$A:$A&amp;'[5]产值及收款计划（2026）'!$B:$B,'[5]产值及收款计划（2026）'!P:P)</f>
        <v>在建</v>
      </c>
      <c r="Q420" s="235" t="e" cm="1">
        <f t="array" ref="Q420">_xlfn.XLOOKUP($A420&amp;$B420,'[5]产值及收款计划（2026）'!$A:$A&amp;'[5]产值及收款计划（2026）'!$B:$B,'[5]产值及收款计划（2026）'!Q:Q)</f>
        <v>#REF!</v>
      </c>
      <c r="R420" s="235" t="e" cm="1">
        <f t="array" ref="R420">_xlfn.XLOOKUP($A420&amp;$B420,'[5]产值及收款计划（2026）'!$A:$A&amp;'[5]产值及收款计划（2026）'!$B:$B,'[5]产值及收款计划（2026）'!R:R)</f>
        <v>#REF!</v>
      </c>
      <c r="S420" s="235" t="e" cm="1">
        <f t="array" ref="S420">_xlfn.XLOOKUP($A420&amp;$B420,'[5]产值及收款计划（2026）'!$A:$A&amp;'[5]产值及收款计划（2026）'!$B:$B,'[5]产值及收款计划（2026）'!S:S)</f>
        <v>#REF!</v>
      </c>
      <c r="T420" s="235" cm="1">
        <f t="array" ref="T420">_xlfn.XLOOKUP($A420&amp;$B420,'[5]产值及收款计划（2026）'!$A:$A&amp;'[5]产值及收款计划（2026）'!$B:$B,'[5]产值及收款计划（2026）'!T:T)</f>
        <v>24.79</v>
      </c>
      <c r="U420" s="235" cm="1">
        <f t="array" ref="U420">_xlfn.XLOOKUP($A420&amp;$B420,'[5]产值及收款计划（2026）'!$A:$A&amp;'[5]产值及收款计划（2026）'!$B:$B,'[5]产值及收款计划（2026）'!U:U)</f>
        <v>0</v>
      </c>
      <c r="V420" s="235" cm="1">
        <f t="array" ref="V420">_xlfn.XLOOKUP($A420&amp;$B420,'[5]产值及收款计划（2026）'!$A:$A&amp;'[5]产值及收款计划（2026）'!$B:$B,'[5]产值及收款计划（2026）'!V:V)</f>
        <v>26.99</v>
      </c>
      <c r="W420" s="235" t="e" cm="1">
        <f t="array" ref="W420">_xlfn.XLOOKUP($A420&amp;$B420,'[5]产值及收款计划（2026）'!$A:$A&amp;'[5]产值及收款计划（2026）'!$B:$B,'[5]产值及收款计划（2026）'!W:W)</f>
        <v>#REF!</v>
      </c>
      <c r="X420" s="235" t="e" cm="1">
        <f t="array" ref="X420">_xlfn.XLOOKUP($A420&amp;$B420,'[5]产值及收款计划（2026）'!$A:$A&amp;'[5]产值及收款计划（2026）'!$B:$B,'[5]产值及收款计划（2026）'!X:X)</f>
        <v>#REF!</v>
      </c>
      <c r="Y420" s="235" t="e" cm="1">
        <f t="array" ref="Y420">_xlfn.XLOOKUP($A420&amp;$B420,'[5]产值及收款计划（2026）'!$A:$A&amp;'[5]产值及收款计划（2026）'!$B:$B,'[5]产值及收款计划（2026）'!Y:Y)</f>
        <v>#REF!</v>
      </c>
      <c r="Z420" s="235" t="e" cm="1">
        <f t="array" ref="Z420">_xlfn.XLOOKUP($A420&amp;$B420,'[5]产值及收款计划（2026）'!$A:$A&amp;'[5]产值及收款计划（2026）'!$B:$B,'[5]产值及收款计划（2026）'!Z:Z)</f>
        <v>#REF!</v>
      </c>
      <c r="AA420" s="235" t="e" cm="1">
        <f t="array" ref="AA420">_xlfn.XLOOKUP($A420&amp;$B420,'[5]产值及收款计划（2026）'!$A:$A&amp;'[5]产值及收款计划（2026）'!$B:$B,'[5]产值及收款计划（2026）'!AA:AA)</f>
        <v>#REF!</v>
      </c>
      <c r="AB420" s="235" t="e" cm="1">
        <f t="array" ref="AB420">_xlfn.XLOOKUP($A420&amp;$B420,'[5]产值及收款计划（2026）'!$A:$A&amp;'[5]产值及收款计划（2026）'!$B:$B,'[5]产值及收款计划（2026）'!AB:AB)</f>
        <v>#REF!</v>
      </c>
      <c r="AC420" s="235" t="e" cm="1">
        <f t="array" ref="AC420">_xlfn.XLOOKUP($A420&amp;$B420,'[5]产值及收款计划（2026）'!$A:$A&amp;'[5]产值及收款计划（2026）'!$B:$B,'[5]产值及收款计划（2026）'!AC:AC)</f>
        <v>#REF!</v>
      </c>
      <c r="AD420" s="235" t="e" cm="1">
        <f t="array" ref="AD420">_xlfn.XLOOKUP($A420&amp;$B420,'[5]产值及收款计划（2026）'!$A:$A&amp;'[5]产值及收款计划（2026）'!$B:$B,'[5]产值及收款计划（2026）'!AD:AD)</f>
        <v>#REF!</v>
      </c>
      <c r="AE420" s="235" t="e" cm="1">
        <f t="array" ref="AE420">_xlfn.XLOOKUP($A420&amp;$B420,'[5]产值及收款计划（2026）'!$A:$A&amp;'[5]产值及收款计划（2026）'!$B:$B,'[5]产值及收款计划（2026）'!AE:AE)</f>
        <v>#REF!</v>
      </c>
      <c r="AF420" s="235" t="e" cm="1">
        <f t="array" ref="AF420">_xlfn.XLOOKUP($A420&amp;$B420,'[5]产值及收款计划（2026）'!$A:$A&amp;'[5]产值及收款计划（2026）'!$B:$B,'[5]产值及收款计划（2026）'!AF:AF)</f>
        <v>#REF!</v>
      </c>
      <c r="AG420" s="235" t="e" cm="1">
        <f t="array" ref="AG420">_xlfn.XLOOKUP($A420&amp;$B420,'[5]产值及收款计划（2026）'!$A:$A&amp;'[5]产值及收款计划（2026）'!$B:$B,'[5]产值及收款计划（2026）'!AG:AG)</f>
        <v>#REF!</v>
      </c>
      <c r="AH420" s="235" t="e" cm="1">
        <f t="array" ref="AH420">_xlfn.XLOOKUP($A420&amp;$B420,'[5]产值及收款计划（2026）'!$A:$A&amp;'[5]产值及收款计划（2026）'!$B:$B,'[5]产值及收款计划（2026）'!AH:AH)</f>
        <v>#REF!</v>
      </c>
      <c r="AI420" s="235" t="e" cm="1">
        <f t="array" ref="AI420">_xlfn.XLOOKUP($A420&amp;$B420,'[5]产值及收款计划（2026）'!$A:$A&amp;'[5]产值及收款计划（2026）'!$B:$B,'[5]产值及收款计划（2026）'!AI:AI)</f>
        <v>#REF!</v>
      </c>
      <c r="AJ420" s="235" t="e" cm="1">
        <f t="array" ref="AJ420">_xlfn.XLOOKUP($A420&amp;$B420,'[5]产值及收款计划（2026）'!$A:$A&amp;'[5]产值及收款计划（2026）'!$B:$B,'[5]产值及收款计划（2026）'!AJ:AJ)</f>
        <v>#REF!</v>
      </c>
      <c r="AK420" s="235" t="e" cm="1">
        <f t="array" ref="AK420">_xlfn.XLOOKUP($A420&amp;$B420,'[5]产值及收款计划（2026）'!$A:$A&amp;'[5]产值及收款计划（2026）'!$B:$B,'[5]产值及收款计划（2026）'!AK:AK)</f>
        <v>#REF!</v>
      </c>
      <c r="AL420" s="235" t="e" cm="1">
        <f t="array" ref="AL420">_xlfn.XLOOKUP($A420&amp;$B420,'[5]产值及收款计划（2026）'!$A:$A&amp;'[5]产值及收款计划（2026）'!$B:$B,'[5]产值及收款计划（2026）'!AL:AL)</f>
        <v>#REF!</v>
      </c>
      <c r="AM420" s="242" t="e" cm="1">
        <f t="array" ref="AM420">_xlfn.LET(_xlpm.勾选月份状态数组,TRANSPOSE('PPT(12-15页）-TOP10'!$A$3:$A$14),_xlpm.选择数据区,IF('PPT(12-15页）-TOP10'!$E$3="收款",$BA420:$BL420,$AA420:$AL420),SUM(_xlfn._xlws.FILTER(_xlpm.选择数据区,_xlpm.勾选月份状态数组,"")))</f>
        <v>#REF!</v>
      </c>
      <c r="AN420" s="235">
        <f>_xlfn.XLOOKUP($C420,应收未收表!$T:$T,应收未收表!AA:AA)</f>
        <v>27</v>
      </c>
      <c r="AO420" s="235">
        <f>_xlfn.XLOOKUP($C420,应收未收表!$T:$T,应收未收表!AB:AB)</f>
        <v>0</v>
      </c>
      <c r="AP420" s="235">
        <f>_xlfn.XLOOKUP($C420,应收未收表!$T:$T,应收未收表!AC:AC)</f>
        <v>27</v>
      </c>
      <c r="AQ420" s="235" t="str">
        <f>_xlfn.XLOOKUP($C420,应收未收表!$T:$T,应收未收表!AE:AE)</f>
        <v>一季度内无法落实</v>
      </c>
      <c r="AR420" s="235" t="str">
        <f>_xlfn.XLOOKUP($C420,应收未收表!$T:$T,应收未收表!AF:AF)</f>
        <v>业主无法确认，产值确认时间后延</v>
      </c>
      <c r="AS420" s="235" t="e" cm="1">
        <f t="array" ref="AS420">_xlfn.XLOOKUP($A420&amp;$B420,'[5]产值及收款计划（2026）'!$A:$A&amp;'[5]产值及收款计划（2026）'!$B:$B,'[5]产值及收款计划（2026）'!AS:AS)</f>
        <v>#REF!</v>
      </c>
      <c r="AT420" s="235" t="e" cm="1">
        <f t="array" ref="AT420">_xlfn.XLOOKUP($A420&amp;$B420,'[5]产值及收款计划（2026）'!$A:$A&amp;'[5]产值及收款计划（2026）'!$B:$B,'[5]产值及收款计划（2026）'!AT:AT)</f>
        <v>#REF!</v>
      </c>
      <c r="AU420" s="235" t="e" cm="1">
        <f t="array" ref="AU420">_xlfn.XLOOKUP($A420&amp;$B420,'[5]产值及收款计划（2026）'!$A:$A&amp;'[5]产值及收款计划（2026）'!$B:$B,'[5]产值及收款计划（2026）'!AU:AU)</f>
        <v>#REF!</v>
      </c>
      <c r="AV420" s="235" t="e" cm="1">
        <f t="array" ref="AV420">_xlfn.XLOOKUP($A420&amp;$B420,'[5]产值及收款计划（2026）'!$A:$A&amp;'[5]产值及收款计划（2026）'!$B:$B,'[5]产值及收款计划（2026）'!AV:AV)</f>
        <v>#REF!</v>
      </c>
      <c r="AW420" s="235" cm="1">
        <f t="array" ref="AW420">_xlfn.XLOOKUP($A420&amp;$B420,'[5]产值及收款计划（2026）'!$A:$A&amp;'[5]产值及收款计划（2026）'!$B:$B,'[5]产值及收款计划（2026）'!AW:AW)</f>
        <v>9.2647</v>
      </c>
      <c r="AX420" s="235" cm="1">
        <f t="array" ref="AX420">_xlfn.XLOOKUP($A420&amp;$B420,'[5]产值及收款计划（2026）'!$A:$A&amp;'[5]产值及收款计划（2026）'!$B:$B,'[5]产值及收款计划（2026）'!AX:AX)</f>
        <v>0</v>
      </c>
      <c r="AY420" s="235" cm="1">
        <f t="array" ref="AY420">_xlfn.XLOOKUP($A420&amp;$B420,'[5]产值及收款计划（2026）'!$A:$A&amp;'[5]产值及收款计划（2026）'!$B:$B,'[5]产值及收款计划（2026）'!AY:AY)</f>
        <v>42.5153</v>
      </c>
      <c r="AZ420" s="235" cm="1">
        <f t="array" ref="AZ420">_xlfn.XLOOKUP($A420&amp;$B420,'[5]产值及收款计划（2026）'!$A:$A&amp;'[5]产值及收款计划（2026）'!$B:$B,'[5]产值及收款计划（2026）'!AZ:AZ)</f>
        <v>15.5253</v>
      </c>
      <c r="BA420" s="235" t="e" cm="1">
        <f t="array" ref="BA420">_xlfn.XLOOKUP($A420&amp;$B420,'[5]产值及收款计划（2026）'!$A:$A&amp;'[5]产值及收款计划（2026）'!$B:$B,'[5]产值及收款计划（2026）'!BA:BA)</f>
        <v>#REF!</v>
      </c>
      <c r="BB420" s="235" t="e" cm="1">
        <f t="array" ref="BB420">_xlfn.XLOOKUP($A420&amp;$B420,'[5]产值及收款计划（2026）'!$A:$A&amp;'[5]产值及收款计划（2026）'!$B:$B,'[5]产值及收款计划（2026）'!BB:BB)</f>
        <v>#REF!</v>
      </c>
      <c r="BC420" s="235" t="e" cm="1">
        <f t="array" ref="BC420">_xlfn.XLOOKUP($A420&amp;$B420,'[5]产值及收款计划（2026）'!$A:$A&amp;'[5]产值及收款计划（2026）'!$B:$B,'[5]产值及收款计划（2026）'!BC:BC)</f>
        <v>#REF!</v>
      </c>
      <c r="BD420" s="235" t="e" cm="1">
        <f t="array" ref="BD420">_xlfn.XLOOKUP($A420&amp;$B420,'[5]产值及收款计划（2026）'!$A:$A&amp;'[5]产值及收款计划（2026）'!$B:$B,'[5]产值及收款计划（2026）'!BD:BD)</f>
        <v>#REF!</v>
      </c>
      <c r="BE420" s="235" t="e" cm="1">
        <f t="array" ref="BE420">_xlfn.XLOOKUP($A420&amp;$B420,'[5]产值及收款计划（2026）'!$A:$A&amp;'[5]产值及收款计划（2026）'!$B:$B,'[5]产值及收款计划（2026）'!BE:BE)</f>
        <v>#REF!</v>
      </c>
      <c r="BF420" s="235" t="e" cm="1">
        <f t="array" ref="BF420">_xlfn.XLOOKUP($A420&amp;$B420,'[5]产值及收款计划（2026）'!$A:$A&amp;'[5]产值及收款计划（2026）'!$B:$B,'[5]产值及收款计划（2026）'!BF:BF)</f>
        <v>#REF!</v>
      </c>
      <c r="BG420" s="235" t="e" cm="1">
        <f t="array" ref="BG420">_xlfn.XLOOKUP($A420&amp;$B420,'[5]产值及收款计划（2026）'!$A:$A&amp;'[5]产值及收款计划（2026）'!$B:$B,'[5]产值及收款计划（2026）'!BG:BG)</f>
        <v>#REF!</v>
      </c>
      <c r="BH420" s="235" t="e" cm="1">
        <f t="array" ref="BH420">_xlfn.XLOOKUP($A420&amp;$B420,'[5]产值及收款计划（2026）'!$A:$A&amp;'[5]产值及收款计划（2026）'!$B:$B,'[5]产值及收款计划（2026）'!BH:BH)</f>
        <v>#REF!</v>
      </c>
      <c r="BI420" s="235" t="e" cm="1">
        <f t="array" ref="BI420">_xlfn.XLOOKUP($A420&amp;$B420,'[5]产值及收款计划（2026）'!$A:$A&amp;'[5]产值及收款计划（2026）'!$B:$B,'[5]产值及收款计划（2026）'!BI:BI)</f>
        <v>#REF!</v>
      </c>
      <c r="BJ420" s="235" t="e" cm="1">
        <f t="array" ref="BJ420">_xlfn.XLOOKUP($A420&amp;$B420,'[5]产值及收款计划（2026）'!$A:$A&amp;'[5]产值及收款计划（2026）'!$B:$B,'[5]产值及收款计划（2026）'!BJ:BJ)</f>
        <v>#REF!</v>
      </c>
      <c r="BK420" s="235" t="e" cm="1">
        <f t="array" ref="BK420">_xlfn.XLOOKUP($A420&amp;$B420,'[5]产值及收款计划（2026）'!$A:$A&amp;'[5]产值及收款计划（2026）'!$B:$B,'[5]产值及收款计划（2026）'!BK:BK)</f>
        <v>#REF!</v>
      </c>
      <c r="BL420" s="235" t="e" cm="1">
        <f t="array" ref="BL420">_xlfn.XLOOKUP($A420&amp;$B420,'[5]产值及收款计划（2026）'!$A:$A&amp;'[5]产值及收款计划（2026）'!$B:$B,'[5]产值及收款计划（2026）'!BL:BL)</f>
        <v>#REF!</v>
      </c>
      <c r="BM420" s="235"/>
      <c r="BN420" s="235"/>
      <c r="BO420" s="235"/>
      <c r="BP420" s="235"/>
      <c r="BQ420" s="235" t="e">
        <f>_xlfn.XLOOKUP($C420,应收未收表!$AJ:$AJ,应收未收表!AK:AK)</f>
        <v>#N/A</v>
      </c>
      <c r="BR420" s="235" t="e">
        <f>_xlfn.XLOOKUP($C420,应收未收表!$AJ:$AJ,应收未收表!AL:AL)</f>
        <v>#N/A</v>
      </c>
      <c r="BS420" s="235" t="e">
        <f>_xlfn.XLOOKUP($C420,应收未收表!$AJ:$AJ,应收未收表!AM:AM)</f>
        <v>#N/A</v>
      </c>
      <c r="BT420" s="235" t="e">
        <f>_xlfn.XLOOKUP($C420,应收未收表!$AJ:$AJ,应收未收表!AN:AN)</f>
        <v>#N/A</v>
      </c>
      <c r="BU420" s="234" t="str" cm="1">
        <f t="array" ref="BU420">_xlfn.XLOOKUP($A420&amp;$B420,'[5]产值及收款计划（2026）'!$A:$A&amp;'[5]产值及收款计划（2026）'!$B:$B,'[5]产值及收款计划（2026）'!BQ:BQ)</f>
        <v>PAI Systems Pte Ltd</v>
      </c>
      <c r="BV420" s="235" t="e" cm="1">
        <f t="array" ref="BV420">_xlfn.XLOOKUP($A420&amp;$B420,'[5]产值及收款计划（2026）'!$A:$A&amp;'[5]产值及收款计划（2026）'!$B:$B,'[5]产值及收款计划（2026）'!BR:BR)</f>
        <v>#REF!</v>
      </c>
      <c r="CE420" s="235" cm="1">
        <f t="array" ref="CE420">_xlfn.XLOOKUP($A420&amp;$B420,'[5]产值及收款计划（2026）'!$A:$A&amp;'[5]产值及收款计划（2026）'!$B:$B,'[5]产值及收款计划（2026）'!CA:CA)</f>
        <v>0</v>
      </c>
      <c r="CF420" s="235" cm="1">
        <f t="array" ref="CF420">_xlfn.XLOOKUP($A420&amp;$B420,'[5]产值及收款计划（2026）'!$A:$A&amp;'[5]产值及收款计划（2026）'!$B:$B,'[5]产值及收款计划（2026）'!CB:CB)</f>
        <v>0</v>
      </c>
      <c r="CG420" s="235" cm="1">
        <f t="array" ref="CG420">_xlfn.XLOOKUP($A420&amp;$B420,'[5]产值及收款计划（2026）'!$A:$A&amp;'[5]产值及收款计划（2026）'!$B:$B,'[5]产值及收款计划（2026）'!CC:CC)</f>
        <v>0</v>
      </c>
      <c r="CH420" s="235" cm="1">
        <f t="array" ref="CH420">_xlfn.XLOOKUP($A420&amp;$B420,'[5]产值及收款计划（2026）'!$A:$A&amp;'[5]产值及收款计划（2026）'!$B:$B,'[5]产值及收款计划（2026）'!CD:CD)</f>
        <v>0</v>
      </c>
      <c r="CI420" s="235" cm="1">
        <f t="array" ref="CI420">_xlfn.XLOOKUP($A420&amp;$B420,'[5]产值及收款计划（2026）'!$A:$A&amp;'[5]产值及收款计划（2026）'!$B:$B,'[5]产值及收款计划（2026）'!CE:CE)</f>
        <v>0</v>
      </c>
      <c r="CJ420" s="235" cm="1">
        <f t="array" ref="CJ420">_xlfn.XLOOKUP($A420&amp;$B420,'[5]产值及收款计划（2026）'!$A:$A&amp;'[5]产值及收款计划（2026）'!$B:$B,'[5]产值及收款计划（2026）'!CF:CF)</f>
        <v>0</v>
      </c>
      <c r="CK420" s="235" cm="1">
        <f t="array" ref="CK420">_xlfn.XLOOKUP($A420&amp;$B420,'[5]产值及收款计划（2026）'!$A:$A&amp;'[5]产值及收款计划（2026）'!$B:$B,'[5]产值及收款计划（2026）'!CG:CG)</f>
        <v>0</v>
      </c>
      <c r="CL420" s="235" cm="1">
        <f t="array" ref="CL420">_xlfn.XLOOKUP($A420&amp;$B420,'[5]产值及收款计划（2026）'!$A:$A&amp;'[5]产值及收款计划（2026）'!$B:$B,'[5]产值及收款计划（2026）'!CH:CH)</f>
        <v>0</v>
      </c>
      <c r="CM420" s="235" cm="1">
        <f t="array" ref="CM420">_xlfn.XLOOKUP($A420&amp;$B420,'[5]产值及收款计划（2026）'!$A:$A&amp;'[5]产值及收款计划（2026）'!$B:$B,'[5]产值及收款计划（2026）'!CI:CI)</f>
        <v>0</v>
      </c>
      <c r="CN420" s="235" cm="1">
        <f t="array" ref="CN420">_xlfn.XLOOKUP($A420&amp;$B420,'[5]产值及收款计划（2026）'!$A:$A&amp;'[5]产值及收款计划（2026）'!$B:$B,'[5]产值及收款计划（2026）'!CJ:CJ)</f>
        <v>0</v>
      </c>
      <c r="CO420" s="235" cm="1">
        <f t="array" ref="CO420">_xlfn.XLOOKUP($A420&amp;$B420,'[5]产值及收款计划（2026）'!$A:$A&amp;'[5]产值及收款计划（2026）'!$B:$B,'[5]产值及收款计划（2026）'!CK:CK)</f>
        <v>0</v>
      </c>
      <c r="CP420" s="235" cm="1">
        <f t="array" ref="CP420">_xlfn.XLOOKUP($A420&amp;$B420,'[5]产值及收款计划（2026）'!$A:$A&amp;'[5]产值及收款计划（2026）'!$B:$B,'[5]产值及收款计划（2026）'!CL:CL)</f>
        <v>0</v>
      </c>
      <c r="DE420" s="235" cm="1">
        <f t="array" ref="DE420">_xlfn.XLOOKUP($A420&amp;$B420,'[5]产值及收款计划（2026）'!$A:$A&amp;'[5]产值及收款计划（2026）'!$B:$B,'[5]产值及收款计划（2026）'!DA:DA)</f>
        <v>0</v>
      </c>
      <c r="DF420" s="235" cm="1">
        <f t="array" ref="DF420">_xlfn.XLOOKUP($A420&amp;$B420,'[5]产值及收款计划（2026）'!$A:$A&amp;'[5]产值及收款计划（2026）'!$B:$B,'[5]产值及收款计划（2026）'!DB:DB)</f>
        <v>0</v>
      </c>
      <c r="DG420" s="235" cm="1">
        <f t="array" ref="DG420">_xlfn.XLOOKUP($A420&amp;$B420,'[5]产值及收款计划（2026）'!$A:$A&amp;'[5]产值及收款计划（2026）'!$B:$B,'[5]产值及收款计划（2026）'!DC:DC)</f>
        <v>0</v>
      </c>
      <c r="DH420" s="235" cm="1">
        <f t="array" ref="DH420">_xlfn.XLOOKUP($A420&amp;$B420,'[5]产值及收款计划（2026）'!$A:$A&amp;'[5]产值及收款计划（2026）'!$B:$B,'[5]产值及收款计划（2026）'!DD:DD)</f>
        <v>0</v>
      </c>
      <c r="DI420" s="235" cm="1">
        <f t="array" ref="DI420">_xlfn.XLOOKUP($A420&amp;$B420,'[5]产值及收款计划（2026）'!$A:$A&amp;'[5]产值及收款计划（2026）'!$B:$B,'[5]产值及收款计划（2026）'!DE:DE)</f>
        <v>0</v>
      </c>
      <c r="DJ420" s="235" cm="1">
        <f t="array" ref="DJ420">_xlfn.XLOOKUP($A420&amp;$B420,'[5]产值及收款计划（2026）'!$A:$A&amp;'[5]产值及收款计划（2026）'!$B:$B,'[5]产值及收款计划（2026）'!DF:DF)</f>
        <v>0</v>
      </c>
      <c r="DK420" s="235" cm="1">
        <f t="array" ref="DK420">_xlfn.XLOOKUP($A420&amp;$B420,'[5]产值及收款计划（2026）'!$A:$A&amp;'[5]产值及收款计划（2026）'!$B:$B,'[5]产值及收款计划（2026）'!DG:DG)</f>
        <v>0</v>
      </c>
      <c r="DL420" s="235" cm="1">
        <f t="array" ref="DL420">_xlfn.XLOOKUP($A420&amp;$B420,'[5]产值及收款计划（2026）'!$A:$A&amp;'[5]产值及收款计划（2026）'!$B:$B,'[5]产值及收款计划（2026）'!DH:DH)</f>
        <v>0</v>
      </c>
      <c r="DM420" s="235" cm="1">
        <f t="array" ref="DM420">_xlfn.XLOOKUP($A420&amp;$B420,'[5]产值及收款计划（2026）'!$A:$A&amp;'[5]产值及收款计划（2026）'!$B:$B,'[5]产值及收款计划（2026）'!DI:DI)</f>
        <v>0</v>
      </c>
      <c r="DN420" s="235" cm="1">
        <f t="array" ref="DN420">_xlfn.XLOOKUP($A420&amp;$B420,'[5]产值及收款计划（2026）'!$A:$A&amp;'[5]产值及收款计划（2026）'!$B:$B,'[5]产值及收款计划（2026）'!DJ:DJ)</f>
        <v>0</v>
      </c>
      <c r="DO420" s="235" cm="1">
        <f t="array" ref="DO420">_xlfn.XLOOKUP($A420&amp;$B420,'[5]产值及收款计划（2026）'!$A:$A&amp;'[5]产值及收款计划（2026）'!$B:$B,'[5]产值及收款计划（2026）'!DK:DK)</f>
        <v>0</v>
      </c>
      <c r="DP420" s="235" cm="1">
        <f t="array" ref="DP420">_xlfn.XLOOKUP($A420&amp;$B420,'[5]产值及收款计划（2026）'!$A:$A&amp;'[5]产值及收款计划（2026）'!$B:$B,'[5]产值及收款计划（2026）'!DL:DL)</f>
        <v>0</v>
      </c>
      <c r="DQ420" s="243"/>
      <c r="DR420" s="229"/>
    </row>
    <row r="421" ht="40.5" spans="1:122">
      <c r="A421" s="233">
        <f t="shared" si="26"/>
        <v>56</v>
      </c>
      <c r="B421" s="233" t="s">
        <v>29</v>
      </c>
      <c r="C421" s="234" t="str" cm="1">
        <f t="array" ref="C421">_xlfn.XLOOKUP($A421&amp;$B421,'[5]产值及收款计划（2026）'!$A:$A&amp;'[5]产值及收款计划（2026）'!$B:$B,'[5]产值及收款计划（2026）'!C:C)</f>
        <v>ZHT2023102700127</v>
      </c>
      <c r="D421" s="235" t="str" cm="1">
        <f t="array" ref="D421">_xlfn.XLOOKUP($A421&amp;$B421,'[5]产值及收款计划（2026）'!$A:$A&amp;'[5]产值及收款计划（2026）'!$B:$B,'[5]产值及收款计划（2026）'!D:D)</f>
        <v>观城项目01-05地块BIM咨询服务</v>
      </c>
      <c r="E421" s="235" cm="1">
        <f t="array" ref="E421">_xlfn.XLOOKUP($A421&amp;$B421,'[5]产值及收款计划（2026）'!$A:$A&amp;'[5]产值及收款计划（2026）'!$B:$B,'[5]产值及收款计划（2026）'!E:E)</f>
        <v>141.2153</v>
      </c>
      <c r="F421" s="235" cm="1">
        <f t="array" ref="F421">_xlfn.XLOOKUP($A421&amp;$B421,'[5]产值及收款计划（2026）'!$A:$A&amp;'[5]产值及收款计划（2026）'!$B:$B,'[5]产值及收款计划（2026）'!F:F)</f>
        <v>141.2153</v>
      </c>
      <c r="G421" s="235" cm="1">
        <f t="array" ref="G421">_xlfn.XLOOKUP($A421&amp;$B421,'[5]产值及收款计划（2026）'!$A:$A&amp;'[5]产值及收款计划（2026）'!$B:$B,'[5]产值及收款计划（2026）'!G:G)</f>
        <v>141.2153</v>
      </c>
      <c r="H421" s="235" cm="1">
        <f t="array" ref="H421">_xlfn.XLOOKUP($A421&amp;$B421,'[5]产值及收款计划（2026）'!$A:$A&amp;'[5]产值及收款计划（2026）'!$B:$B,'[5]产值及收款计划（2026）'!H:H)</f>
        <v>33.2153</v>
      </c>
      <c r="I421" s="236" cm="1">
        <f t="array" ref="I421">_xlfn.XLOOKUP($A421&amp;$B421,'[5]产值及收款计划（2026）'!$A:$A&amp;'[5]产值及收款计划（2026）'!$B:$B,'[5]产值及收款计划（2026）'!I:I)</f>
        <v>0.235210349020255</v>
      </c>
      <c r="J421" s="235" cm="1">
        <f t="array" ref="J421">_xlfn.XLOOKUP($A421&amp;$B421,'[5]产值及收款计划（2026）'!$A:$A&amp;'[5]产值及收款计划（2026）'!$B:$B,'[5]产值及收款计划（2026）'!J:J)</f>
        <v>0.06</v>
      </c>
      <c r="K421" s="235" t="e" cm="1">
        <f t="array" ref="K421">_xlfn.XLOOKUP($A421&amp;$B421,'[5]产值及收款计划（2026）'!$A:$A&amp;'[5]产值及收款计划（2026）'!$B:$B,'[5]产值及收款计划（2026）'!K:K)</f>
        <v>#REF!</v>
      </c>
      <c r="L421" s="235" t="e" cm="1">
        <f t="array" ref="L421">_xlfn.XLOOKUP($A421&amp;$B421,'[5]产值及收款计划（2026）'!$A:$A&amp;'[5]产值及收款计划（2026）'!$B:$B,'[5]产值及收款计划（2026）'!L:L)</f>
        <v>#REF!</v>
      </c>
      <c r="M421" s="235" t="str" cm="1">
        <f t="array" ref="M421">_xlfn.XLOOKUP($A421&amp;$B421,'[5]产值及收款计划（2026）'!$A:$A&amp;'[5]产值及收款计划（2026）'!$B:$B,'[5]产值及收款计划（2026）'!M:M)</f>
        <v>主导</v>
      </c>
      <c r="N421" s="235" t="str" cm="1">
        <f t="array" ref="N421">_xlfn.XLOOKUP($A421&amp;$B421,'[5]产值及收款计划（2026）'!$A:$A&amp;'[5]产值及收款计划（2026）'!$B:$B,'[5]产值及收款计划（2026）'!N:N)</f>
        <v>明艳丽团队</v>
      </c>
      <c r="O421" s="235" t="str" cm="1">
        <f t="array" ref="O421">_xlfn.XLOOKUP($A421&amp;$B421,'[5]产值及收款计划（2026）'!$A:$A&amp;'[5]产值及收款计划（2026）'!$B:$B,'[5]产值及收款计划（2026）'!O:O)</f>
        <v>雷涵</v>
      </c>
      <c r="P421" s="234" t="str" cm="1">
        <f t="array" ref="P421">_xlfn.XLOOKUP($A421&amp;$B421,'[5]产值及收款计划（2026）'!$A:$A&amp;'[5]产值及收款计划（2026）'!$B:$B,'[5]产值及收款计划（2026）'!P:P)</f>
        <v>在建</v>
      </c>
      <c r="Q421" s="235" t="e" cm="1">
        <f t="array" ref="Q421">_xlfn.XLOOKUP($A421&amp;$B421,'[5]产值及收款计划（2026）'!$A:$A&amp;'[5]产值及收款计划（2026）'!$B:$B,'[5]产值及收款计划（2026）'!Q:Q)</f>
        <v>#REF!</v>
      </c>
      <c r="R421" s="235" t="e" cm="1">
        <f t="array" ref="R421">_xlfn.XLOOKUP($A421&amp;$B421,'[5]产值及收款计划（2026）'!$A:$A&amp;'[5]产值及收款计划（2026）'!$B:$B,'[5]产值及收款计划（2026）'!R:R)</f>
        <v>#REF!</v>
      </c>
      <c r="S421" s="235" t="e" cm="1">
        <f t="array" ref="S421">_xlfn.XLOOKUP($A421&amp;$B421,'[5]产值及收款计划（2026）'!$A:$A&amp;'[5]产值及收款计划（2026）'!$B:$B,'[5]产值及收款计划（2026）'!S:S)</f>
        <v>#REF!</v>
      </c>
      <c r="T421" s="235" cm="1">
        <f t="array" ref="T421">_xlfn.XLOOKUP($A421&amp;$B421,'[5]产值及收款计划（2026）'!$A:$A&amp;'[5]产值及收款计划（2026）'!$B:$B,'[5]产值及收款计划（2026）'!T:T)</f>
        <v>127.09369</v>
      </c>
      <c r="U421" s="235" cm="1">
        <f t="array" ref="U421">_xlfn.XLOOKUP($A421&amp;$B421,'[5]产值及收款计划（2026）'!$A:$A&amp;'[5]产值及收款计划（2026）'!$B:$B,'[5]产值及收款计划（2026）'!U:U)</f>
        <v>0</v>
      </c>
      <c r="V421" s="235" cm="1">
        <f t="array" ref="V421">_xlfn.XLOOKUP($A421&amp;$B421,'[5]产值及收款计划（2026）'!$A:$A&amp;'[5]产值及收款计划（2026）'!$B:$B,'[5]产值及收款计划（2026）'!V:V)</f>
        <v>14.12161</v>
      </c>
      <c r="W421" s="235" t="e" cm="1">
        <f t="array" ref="W421">_xlfn.XLOOKUP($A421&amp;$B421,'[5]产值及收款计划（2026）'!$A:$A&amp;'[5]产值及收款计划（2026）'!$B:$B,'[5]产值及收款计划（2026）'!W:W)</f>
        <v>#REF!</v>
      </c>
      <c r="X421" s="235" t="e" cm="1">
        <f t="array" ref="X421">_xlfn.XLOOKUP($A421&amp;$B421,'[5]产值及收款计划（2026）'!$A:$A&amp;'[5]产值及收款计划（2026）'!$B:$B,'[5]产值及收款计划（2026）'!X:X)</f>
        <v>#REF!</v>
      </c>
      <c r="Y421" s="235" t="e" cm="1">
        <f t="array" ref="Y421">_xlfn.XLOOKUP($A421&amp;$B421,'[5]产值及收款计划（2026）'!$A:$A&amp;'[5]产值及收款计划（2026）'!$B:$B,'[5]产值及收款计划（2026）'!Y:Y)</f>
        <v>#REF!</v>
      </c>
      <c r="Z421" s="235" t="e" cm="1">
        <f t="array" ref="Z421">_xlfn.XLOOKUP($A421&amp;$B421,'[5]产值及收款计划（2026）'!$A:$A&amp;'[5]产值及收款计划（2026）'!$B:$B,'[5]产值及收款计划（2026）'!Z:Z)</f>
        <v>#REF!</v>
      </c>
      <c r="AA421" s="245" t="e" cm="1">
        <f t="array" ref="AA421">_xlfn.XLOOKUP($A421&amp;$B421,'[5]产值及收款计划（2026）'!$A:$A&amp;'[5]产值及收款计划（2026）'!$B:$B,'[5]产值及收款计划（2026）'!AA:AA)</f>
        <v>#REF!</v>
      </c>
      <c r="AB421" s="245" t="e" cm="1">
        <f t="array" ref="AB421">_xlfn.XLOOKUP($A421&amp;$B421,'[5]产值及收款计划（2026）'!$A:$A&amp;'[5]产值及收款计划（2026）'!$B:$B,'[5]产值及收款计划（2026）'!AB:AB)</f>
        <v>#REF!</v>
      </c>
      <c r="AC421" s="245" t="e" cm="1">
        <f t="array" ref="AC421">_xlfn.XLOOKUP($A421&amp;$B421,'[5]产值及收款计划（2026）'!$A:$A&amp;'[5]产值及收款计划（2026）'!$B:$B,'[5]产值及收款计划（2026）'!AC:AC)</f>
        <v>#REF!</v>
      </c>
      <c r="AD421" s="235" t="e" cm="1">
        <f t="array" ref="AD421">_xlfn.XLOOKUP($A421&amp;$B421,'[5]产值及收款计划（2026）'!$A:$A&amp;'[5]产值及收款计划（2026）'!$B:$B,'[5]产值及收款计划（2026）'!AD:AD)</f>
        <v>#REF!</v>
      </c>
      <c r="AE421" s="235" t="e" cm="1">
        <f t="array" ref="AE421">_xlfn.XLOOKUP($A421&amp;$B421,'[5]产值及收款计划（2026）'!$A:$A&amp;'[5]产值及收款计划（2026）'!$B:$B,'[5]产值及收款计划（2026）'!AE:AE)</f>
        <v>#REF!</v>
      </c>
      <c r="AF421" s="235" t="e" cm="1">
        <f t="array" ref="AF421">_xlfn.XLOOKUP($A421&amp;$B421,'[5]产值及收款计划（2026）'!$A:$A&amp;'[5]产值及收款计划（2026）'!$B:$B,'[5]产值及收款计划（2026）'!AF:AF)</f>
        <v>#REF!</v>
      </c>
      <c r="AG421" s="235" t="e" cm="1">
        <f t="array" ref="AG421">_xlfn.XLOOKUP($A421&amp;$B421,'[5]产值及收款计划（2026）'!$A:$A&amp;'[5]产值及收款计划（2026）'!$B:$B,'[5]产值及收款计划（2026）'!AG:AG)</f>
        <v>#REF!</v>
      </c>
      <c r="AH421" s="235" t="e" cm="1">
        <f t="array" ref="AH421">_xlfn.XLOOKUP($A421&amp;$B421,'[5]产值及收款计划（2026）'!$A:$A&amp;'[5]产值及收款计划（2026）'!$B:$B,'[5]产值及收款计划（2026）'!AH:AH)</f>
        <v>#REF!</v>
      </c>
      <c r="AI421" s="235" t="e" cm="1">
        <f t="array" ref="AI421">_xlfn.XLOOKUP($A421&amp;$B421,'[5]产值及收款计划（2026）'!$A:$A&amp;'[5]产值及收款计划（2026）'!$B:$B,'[5]产值及收款计划（2026）'!AI:AI)</f>
        <v>#REF!</v>
      </c>
      <c r="AJ421" s="235" t="e" cm="1">
        <f t="array" ref="AJ421">_xlfn.XLOOKUP($A421&amp;$B421,'[5]产值及收款计划（2026）'!$A:$A&amp;'[5]产值及收款计划（2026）'!$B:$B,'[5]产值及收款计划（2026）'!AJ:AJ)</f>
        <v>#REF!</v>
      </c>
      <c r="AK421" s="235" t="e" cm="1">
        <f t="array" ref="AK421">_xlfn.XLOOKUP($A421&amp;$B421,'[5]产值及收款计划（2026）'!$A:$A&amp;'[5]产值及收款计划（2026）'!$B:$B,'[5]产值及收款计划（2026）'!AK:AK)</f>
        <v>#REF!</v>
      </c>
      <c r="AL421" s="235" t="e" cm="1">
        <f t="array" ref="AL421">_xlfn.XLOOKUP($A421&amp;$B421,'[5]产值及收款计划（2026）'!$A:$A&amp;'[5]产值及收款计划（2026）'!$B:$B,'[5]产值及收款计划（2026）'!AL:AL)</f>
        <v>#REF!</v>
      </c>
      <c r="AM421" s="242" t="e" cm="1">
        <f t="array" ref="AM421">_xlfn.LET(_xlpm.勾选月份状态数组,TRANSPOSE('PPT(12-15页）-TOP10'!$A$3:$A$14),_xlpm.选择数据区,IF('PPT(12-15页）-TOP10'!$E$3="收款",$BA421:$BL421,$AA421:$AL421),SUM(_xlfn._xlws.FILTER(_xlpm.选择数据区,_xlpm.勾选月份状态数组,"")))</f>
        <v>#REF!</v>
      </c>
      <c r="AN421" s="235" t="e">
        <f>_xlfn.XLOOKUP($C421,应收未收表!$T:$T,应收未收表!AA:AA)</f>
        <v>#N/A</v>
      </c>
      <c r="AO421" s="235" t="s">
        <v>176</v>
      </c>
      <c r="AP421" s="235" t="e">
        <f>_xlfn.XLOOKUP($C421,应收未收表!$T:$T,应收未收表!AC:AC)</f>
        <v>#N/A</v>
      </c>
      <c r="AQ421" s="235" t="e">
        <f>_xlfn.XLOOKUP($C421,应收未收表!$T:$T,应收未收表!AE:AE)</f>
        <v>#N/A</v>
      </c>
      <c r="AR421" s="235" t="e">
        <f>_xlfn.XLOOKUP($C421,应收未收表!$T:$T,应收未收表!AF:AF)</f>
        <v>#N/A</v>
      </c>
      <c r="AS421" s="235" t="e" cm="1">
        <f t="array" ref="AS421">_xlfn.XLOOKUP($A421&amp;$B421,'[5]产值及收款计划（2026）'!$A:$A&amp;'[5]产值及收款计划（2026）'!$B:$B,'[5]产值及收款计划（2026）'!AS:AS)</f>
        <v>#REF!</v>
      </c>
      <c r="AT421" s="235" t="e" cm="1">
        <f t="array" ref="AT421">_xlfn.XLOOKUP($A421&amp;$B421,'[5]产值及收款计划（2026）'!$A:$A&amp;'[5]产值及收款计划（2026）'!$B:$B,'[5]产值及收款计划（2026）'!AT:AT)</f>
        <v>#REF!</v>
      </c>
      <c r="AU421" s="235" t="e" cm="1">
        <f t="array" ref="AU421">_xlfn.XLOOKUP($A421&amp;$B421,'[5]产值及收款计划（2026）'!$A:$A&amp;'[5]产值及收款计划（2026）'!$B:$B,'[5]产值及收款计划（2026）'!AU:AU)</f>
        <v>#REF!</v>
      </c>
      <c r="AV421" s="235" t="e" cm="1">
        <f t="array" ref="AV421">_xlfn.XLOOKUP($A421&amp;$B421,'[5]产值及收款计划（2026）'!$A:$A&amp;'[5]产值及收款计划（2026）'!$B:$B,'[5]产值及收款计划（2026）'!AV:AV)</f>
        <v>#REF!</v>
      </c>
      <c r="AW421" s="235" cm="1">
        <f t="array" ref="AW421">_xlfn.XLOOKUP($A421&amp;$B421,'[5]产值及收款计划（2026）'!$A:$A&amp;'[5]产值及收款计划（2026）'!$B:$B,'[5]产值及收款计划（2026）'!AW:AW)</f>
        <v>70.60765</v>
      </c>
      <c r="AX421" s="235" cm="1">
        <f t="array" ref="AX421">_xlfn.XLOOKUP($A421&amp;$B421,'[5]产值及收款计划（2026）'!$A:$A&amp;'[5]产值及收款计划（2026）'!$B:$B,'[5]产值及收款计划（2026）'!AX:AX)</f>
        <v>0</v>
      </c>
      <c r="AY421" s="235" cm="1">
        <f t="array" ref="AY421">_xlfn.XLOOKUP($A421&amp;$B421,'[5]产值及收款计划（2026）'!$A:$A&amp;'[5]产值及收款计划（2026）'!$B:$B,'[5]产值及收款计划（2026）'!AY:AY)</f>
        <v>70.60765</v>
      </c>
      <c r="AZ421" s="235" cm="1">
        <f t="array" ref="AZ421">_xlfn.XLOOKUP($A421&amp;$B421,'[5]产值及收款计划（2026）'!$A:$A&amp;'[5]产值及收款计划（2026）'!$B:$B,'[5]产值及收款计划（2026）'!AZ:AZ)</f>
        <v>56.48604</v>
      </c>
      <c r="BA421" s="245" cm="1">
        <f t="array" ref="BA421">_xlfn.XLOOKUP($A421&amp;$B421,'[5]产值及收款计划（2026）'!$A:$A&amp;'[5]产值及收款计划（2026）'!$B:$B,'[5]产值及收款计划（2026）'!BA:BA)</f>
        <v>28.24306</v>
      </c>
      <c r="BB421" s="245" cm="1">
        <f t="array" ref="BB421">_xlfn.XLOOKUP($A421&amp;$B421,'[5]产值及收款计划（2026）'!$A:$A&amp;'[5]产值及收款计划（2026）'!$B:$B,'[5]产值及收款计划（2026）'!BB:BB)</f>
        <v>28.24306</v>
      </c>
      <c r="BC421" s="245" t="e" cm="1">
        <f t="array" ref="BC421">_xlfn.XLOOKUP($A421&amp;$B421,'[5]产值及收款计划（2026）'!$A:$A&amp;'[5]产值及收款计划（2026）'!$B:$B,'[5]产值及收款计划（2026）'!BC:BC)</f>
        <v>#REF!</v>
      </c>
      <c r="BD421" s="235" cm="1">
        <f t="array" ref="BD421">_xlfn.XLOOKUP($A421&amp;$B421,'[5]产值及收款计划（2026）'!$A:$A&amp;'[5]产值及收款计划（2026）'!$B:$B,'[5]产值及收款计划（2026）'!BD:BD)</f>
        <v>28.24306</v>
      </c>
      <c r="BE421" s="235" t="e" cm="1">
        <f t="array" ref="BE421">_xlfn.XLOOKUP($A421&amp;$B421,'[5]产值及收款计划（2026）'!$A:$A&amp;'[5]产值及收款计划（2026）'!$B:$B,'[5]产值及收款计划（2026）'!BE:BE)</f>
        <v>#REF!</v>
      </c>
      <c r="BF421" s="235" t="e" cm="1">
        <f t="array" ref="BF421">_xlfn.XLOOKUP($A421&amp;$B421,'[5]产值及收款计划（2026）'!$A:$A&amp;'[5]产值及收款计划（2026）'!$B:$B,'[5]产值及收款计划（2026）'!BF:BF)</f>
        <v>#REF!</v>
      </c>
      <c r="BG421" s="235" t="e" cm="1">
        <f t="array" ref="BG421">_xlfn.XLOOKUP($A421&amp;$B421,'[5]产值及收款计划（2026）'!$A:$A&amp;'[5]产值及收款计划（2026）'!$B:$B,'[5]产值及收款计划（2026）'!BG:BG)</f>
        <v>#REF!</v>
      </c>
      <c r="BH421" s="235" t="e" cm="1">
        <f t="array" ref="BH421">_xlfn.XLOOKUP($A421&amp;$B421,'[5]产值及收款计划（2026）'!$A:$A&amp;'[5]产值及收款计划（2026）'!$B:$B,'[5]产值及收款计划（2026）'!BH:BH)</f>
        <v>#REF!</v>
      </c>
      <c r="BI421" s="235" t="e" cm="1">
        <f t="array" ref="BI421">_xlfn.XLOOKUP($A421&amp;$B421,'[5]产值及收款计划（2026）'!$A:$A&amp;'[5]产值及收款计划（2026）'!$B:$B,'[5]产值及收款计划（2026）'!BI:BI)</f>
        <v>#REF!</v>
      </c>
      <c r="BJ421" s="235" t="e" cm="1">
        <f t="array" ref="BJ421">_xlfn.XLOOKUP($A421&amp;$B421,'[5]产值及收款计划（2026）'!$A:$A&amp;'[5]产值及收款计划（2026）'!$B:$B,'[5]产值及收款计划（2026）'!BJ:BJ)</f>
        <v>#REF!</v>
      </c>
      <c r="BK421" s="235" t="e" cm="1">
        <f t="array" ref="BK421">_xlfn.XLOOKUP($A421&amp;$B421,'[5]产值及收款计划（2026）'!$A:$A&amp;'[5]产值及收款计划（2026）'!$B:$B,'[5]产值及收款计划（2026）'!BK:BK)</f>
        <v>#REF!</v>
      </c>
      <c r="BL421" s="235" t="e" cm="1">
        <f t="array" ref="BL421">_xlfn.XLOOKUP($A421&amp;$B421,'[5]产值及收款计划（2026）'!$A:$A&amp;'[5]产值及收款计划（2026）'!$B:$B,'[5]产值及收款计划（2026）'!BL:BL)</f>
        <v>#REF!</v>
      </c>
      <c r="BM421" s="235"/>
      <c r="BN421" s="235"/>
      <c r="BO421" s="235"/>
      <c r="BP421" s="235"/>
      <c r="BQ421" s="235">
        <f>_xlfn.XLOOKUP($C421,应收未收表!$AJ:$AJ,应收未收表!AK:AK)</f>
        <v>28</v>
      </c>
      <c r="BR421" s="235">
        <f>_xlfn.XLOOKUP($C421,应收未收表!$AJ:$AJ,应收未收表!AL:AL)</f>
        <v>28</v>
      </c>
      <c r="BS421" s="235" t="str">
        <f>_xlfn.XLOOKUP($C421,应收未收表!$AJ:$AJ,应收未收表!AM:AM)</f>
        <v>春节前落实且已上报一季度计划</v>
      </c>
      <c r="BT421" s="235">
        <f>_xlfn.XLOOKUP($C421,应收未收表!$AJ:$AJ,应收未收表!AN:AN)</f>
        <v>0</v>
      </c>
      <c r="BU421" s="234" t="str" cm="1">
        <f t="array" ref="BU421">_xlfn.XLOOKUP($A421&amp;$B421,'[5]产值及收款计划（2026）'!$A:$A&amp;'[5]产值及收款计划（2026）'!$B:$B,'[5]产值及收款计划（2026）'!BQ:BQ)</f>
        <v>数智瓦里（深圳）科技有限公司</v>
      </c>
      <c r="BV421" s="235" t="str" cm="1">
        <f t="array" ref="BV421">_xlfn.XLOOKUP($A421&amp;$B421,'[5]产值及收款计划（2026）'!$A:$A&amp;'[5]产值及收款计划（2026）'!$B:$B,'[5]产值及收款计划（2026）'!BR:BR)</f>
        <v>财务付款流程中</v>
      </c>
      <c r="CE421" s="235" cm="1">
        <f t="array" ref="CE421">_xlfn.XLOOKUP($A421&amp;$B421,'[5]产值及收款计划（2026）'!$A:$A&amp;'[5]产值及收款计划（2026）'!$B:$B,'[5]产值及收款计划（2026）'!CA:CA)</f>
        <v>0</v>
      </c>
      <c r="CF421" s="235" cm="1">
        <f t="array" ref="CF421">_xlfn.XLOOKUP($A421&amp;$B421,'[5]产值及收款计划（2026）'!$A:$A&amp;'[5]产值及收款计划（2026）'!$B:$B,'[5]产值及收款计划（2026）'!CB:CB)</f>
        <v>0</v>
      </c>
      <c r="CG421" s="235" cm="1">
        <f t="array" ref="CG421">_xlfn.XLOOKUP($A421&amp;$B421,'[5]产值及收款计划（2026）'!$A:$A&amp;'[5]产值及收款计划（2026）'!$B:$B,'[5]产值及收款计划（2026）'!CC:CC)</f>
        <v>0</v>
      </c>
      <c r="CH421" s="235" cm="1">
        <f t="array" ref="CH421">_xlfn.XLOOKUP($A421&amp;$B421,'[5]产值及收款计划（2026）'!$A:$A&amp;'[5]产值及收款计划（2026）'!$B:$B,'[5]产值及收款计划（2026）'!CD:CD)</f>
        <v>0</v>
      </c>
      <c r="CI421" s="235" cm="1">
        <f t="array" ref="CI421">_xlfn.XLOOKUP($A421&amp;$B421,'[5]产值及收款计划（2026）'!$A:$A&amp;'[5]产值及收款计划（2026）'!$B:$B,'[5]产值及收款计划（2026）'!CE:CE)</f>
        <v>0</v>
      </c>
      <c r="CJ421" s="235" cm="1">
        <f t="array" ref="CJ421">_xlfn.XLOOKUP($A421&amp;$B421,'[5]产值及收款计划（2026）'!$A:$A&amp;'[5]产值及收款计划（2026）'!$B:$B,'[5]产值及收款计划（2026）'!CF:CF)</f>
        <v>0</v>
      </c>
      <c r="CK421" s="235" cm="1">
        <f t="array" ref="CK421">_xlfn.XLOOKUP($A421&amp;$B421,'[5]产值及收款计划（2026）'!$A:$A&amp;'[5]产值及收款计划（2026）'!$B:$B,'[5]产值及收款计划（2026）'!CG:CG)</f>
        <v>0</v>
      </c>
      <c r="CL421" s="235" cm="1">
        <f t="array" ref="CL421">_xlfn.XLOOKUP($A421&amp;$B421,'[5]产值及收款计划（2026）'!$A:$A&amp;'[5]产值及收款计划（2026）'!$B:$B,'[5]产值及收款计划（2026）'!CH:CH)</f>
        <v>0</v>
      </c>
      <c r="CM421" s="235" cm="1">
        <f t="array" ref="CM421">_xlfn.XLOOKUP($A421&amp;$B421,'[5]产值及收款计划（2026）'!$A:$A&amp;'[5]产值及收款计划（2026）'!$B:$B,'[5]产值及收款计划（2026）'!CI:CI)</f>
        <v>0</v>
      </c>
      <c r="CN421" s="235" cm="1">
        <f t="array" ref="CN421">_xlfn.XLOOKUP($A421&amp;$B421,'[5]产值及收款计划（2026）'!$A:$A&amp;'[5]产值及收款计划（2026）'!$B:$B,'[5]产值及收款计划（2026）'!CJ:CJ)</f>
        <v>0</v>
      </c>
      <c r="CO421" s="235" cm="1">
        <f t="array" ref="CO421">_xlfn.XLOOKUP($A421&amp;$B421,'[5]产值及收款计划（2026）'!$A:$A&amp;'[5]产值及收款计划（2026）'!$B:$B,'[5]产值及收款计划（2026）'!CK:CK)</f>
        <v>0</v>
      </c>
      <c r="CP421" s="235" cm="1">
        <f t="array" ref="CP421">_xlfn.XLOOKUP($A421&amp;$B421,'[5]产值及收款计划（2026）'!$A:$A&amp;'[5]产值及收款计划（2026）'!$B:$B,'[5]产值及收款计划（2026）'!CL:CL)</f>
        <v>0</v>
      </c>
      <c r="DE421" s="235" cm="1">
        <f t="array" ref="DE421">_xlfn.XLOOKUP($A421&amp;$B421,'[5]产值及收款计划（2026）'!$A:$A&amp;'[5]产值及收款计划（2026）'!$B:$B,'[5]产值及收款计划（2026）'!DA:DA)</f>
        <v>0</v>
      </c>
      <c r="DF421" s="235" cm="1">
        <f t="array" ref="DF421">_xlfn.XLOOKUP($A421&amp;$B421,'[5]产值及收款计划（2026）'!$A:$A&amp;'[5]产值及收款计划（2026）'!$B:$B,'[5]产值及收款计划（2026）'!DB:DB)</f>
        <v>0</v>
      </c>
      <c r="DG421" s="235" cm="1">
        <f t="array" ref="DG421">_xlfn.XLOOKUP($A421&amp;$B421,'[5]产值及收款计划（2026）'!$A:$A&amp;'[5]产值及收款计划（2026）'!$B:$B,'[5]产值及收款计划（2026）'!DC:DC)</f>
        <v>0</v>
      </c>
      <c r="DH421" s="235" cm="1">
        <f t="array" ref="DH421">_xlfn.XLOOKUP($A421&amp;$B421,'[5]产值及收款计划（2026）'!$A:$A&amp;'[5]产值及收款计划（2026）'!$B:$B,'[5]产值及收款计划（2026）'!DD:DD)</f>
        <v>0</v>
      </c>
      <c r="DI421" s="235" cm="1">
        <f t="array" ref="DI421">_xlfn.XLOOKUP($A421&amp;$B421,'[5]产值及收款计划（2026）'!$A:$A&amp;'[5]产值及收款计划（2026）'!$B:$B,'[5]产值及收款计划（2026）'!DE:DE)</f>
        <v>0</v>
      </c>
      <c r="DJ421" s="235" cm="1">
        <f t="array" ref="DJ421">_xlfn.XLOOKUP($A421&amp;$B421,'[5]产值及收款计划（2026）'!$A:$A&amp;'[5]产值及收款计划（2026）'!$B:$B,'[5]产值及收款计划（2026）'!DF:DF)</f>
        <v>0</v>
      </c>
      <c r="DK421" s="235" cm="1">
        <f t="array" ref="DK421">_xlfn.XLOOKUP($A421&amp;$B421,'[5]产值及收款计划（2026）'!$A:$A&amp;'[5]产值及收款计划（2026）'!$B:$B,'[5]产值及收款计划（2026）'!DG:DG)</f>
        <v>0</v>
      </c>
      <c r="DL421" s="235" cm="1">
        <f t="array" ref="DL421">_xlfn.XLOOKUP($A421&amp;$B421,'[5]产值及收款计划（2026）'!$A:$A&amp;'[5]产值及收款计划（2026）'!$B:$B,'[5]产值及收款计划（2026）'!DH:DH)</f>
        <v>0</v>
      </c>
      <c r="DM421" s="235" cm="1">
        <f t="array" ref="DM421">_xlfn.XLOOKUP($A421&amp;$B421,'[5]产值及收款计划（2026）'!$A:$A&amp;'[5]产值及收款计划（2026）'!$B:$B,'[5]产值及收款计划（2026）'!DI:DI)</f>
        <v>0</v>
      </c>
      <c r="DN421" s="235" cm="1">
        <f t="array" ref="DN421">_xlfn.XLOOKUP($A421&amp;$B421,'[5]产值及收款计划（2026）'!$A:$A&amp;'[5]产值及收款计划（2026）'!$B:$B,'[5]产值及收款计划（2026）'!DJ:DJ)</f>
        <v>0</v>
      </c>
      <c r="DO421" s="235" cm="1">
        <f t="array" ref="DO421">_xlfn.XLOOKUP($A421&amp;$B421,'[5]产值及收款计划（2026）'!$A:$A&amp;'[5]产值及收款计划（2026）'!$B:$B,'[5]产值及收款计划（2026）'!DK:DK)</f>
        <v>0</v>
      </c>
      <c r="DP421" s="235" cm="1">
        <f t="array" ref="DP421">_xlfn.XLOOKUP($A421&amp;$B421,'[5]产值及收款计划（2026）'!$A:$A&amp;'[5]产值及收款计划（2026）'!$B:$B,'[5]产值及收款计划（2026）'!DL:DL)</f>
        <v>0</v>
      </c>
      <c r="DQ421" s="243"/>
      <c r="DR421" s="229"/>
    </row>
    <row r="422" ht="20.25" spans="1:122">
      <c r="A422" s="233">
        <f t="shared" si="26"/>
        <v>57</v>
      </c>
      <c r="B422" s="233" t="s">
        <v>29</v>
      </c>
      <c r="C422" s="234" t="str" cm="1">
        <f t="array" ref="C422">_xlfn.XLOOKUP($A422&amp;$B422,'[5]产值及收款计划（2026）'!$A:$A&amp;'[5]产值及收款计划（2026）'!$B:$B,'[5]产值及收款计划（2026）'!C:C)</f>
        <v>ZHT2023111400136</v>
      </c>
      <c r="D422" s="234" t="str" cm="1">
        <f t="array" ref="D422">_xlfn.XLOOKUP($A422&amp;$B422,'[5]产值及收款计划（2026）'!$A:$A&amp;'[5]产值及收款计划（2026）'!$B:$B,'[5]产值及收款计划（2026）'!D:D)</f>
        <v>地下院平移-皇岗口岸临时旅检场地建设工程项目BIM实施顾问服务合同</v>
      </c>
      <c r="E422" s="235" cm="1">
        <f t="array" ref="E422">_xlfn.XLOOKUP($A422&amp;$B422,'[5]产值及收款计划（2026）'!$A:$A&amp;'[5]产值及收款计划（2026）'!$B:$B,'[5]产值及收款计划（2026）'!E:E)</f>
        <v>4.25</v>
      </c>
      <c r="F422" s="235" cm="1">
        <f t="array" ref="F422">_xlfn.XLOOKUP($A422&amp;$B422,'[5]产值及收款计划（2026）'!$A:$A&amp;'[5]产值及收款计划（2026）'!$B:$B,'[5]产值及收款计划（2026）'!F:F)</f>
        <v>4.25</v>
      </c>
      <c r="G422" s="235" cm="1">
        <f t="array" ref="G422">_xlfn.XLOOKUP($A422&amp;$B422,'[5]产值及收款计划（2026）'!$A:$A&amp;'[5]产值及收款计划（2026）'!$B:$B,'[5]产值及收款计划（2026）'!G:G)</f>
        <v>4.25</v>
      </c>
      <c r="H422" s="235" cm="1">
        <f t="array" ref="H422">_xlfn.XLOOKUP($A422&amp;$B422,'[5]产值及收款计划（2026）'!$A:$A&amp;'[5]产值及收款计划（2026）'!$B:$B,'[5]产值及收款计划（2026）'!H:H)</f>
        <v>4.25</v>
      </c>
      <c r="I422" s="236" cm="1">
        <f t="array" ref="I422">_xlfn.XLOOKUP($A422&amp;$B422,'[5]产值及收款计划（2026）'!$A:$A&amp;'[5]产值及收款计划（2026）'!$B:$B,'[5]产值及收款计划（2026）'!I:I)</f>
        <v>1</v>
      </c>
      <c r="J422" s="235" cm="1">
        <f t="array" ref="J422">_xlfn.XLOOKUP($A422&amp;$B422,'[5]产值及收款计划（2026）'!$A:$A&amp;'[5]产值及收款计划（2026）'!$B:$B,'[5]产值及收款计划（2026）'!J:J)</f>
        <v>0.06</v>
      </c>
      <c r="K422" s="235" t="e" cm="1">
        <f t="array" ref="K422">_xlfn.XLOOKUP($A422&amp;$B422,'[5]产值及收款计划（2026）'!$A:$A&amp;'[5]产值及收款计划（2026）'!$B:$B,'[5]产值及收款计划（2026）'!K:K)</f>
        <v>#REF!</v>
      </c>
      <c r="L422" s="235" t="e" cm="1">
        <f t="array" ref="L422">_xlfn.XLOOKUP($A422&amp;$B422,'[5]产值及收款计划（2026）'!$A:$A&amp;'[5]产值及收款计划（2026）'!$B:$B,'[5]产值及收款计划（2026）'!L:L)</f>
        <v>#REF!</v>
      </c>
      <c r="M422" s="235" t="str" cm="1">
        <f t="array" ref="M422">_xlfn.XLOOKUP($A422&amp;$B422,'[5]产值及收款计划（2026）'!$A:$A&amp;'[5]产值及收款计划（2026）'!$B:$B,'[5]产值及收款计划（2026）'!M:M)</f>
        <v>主导</v>
      </c>
      <c r="N422" s="235" t="str" cm="1">
        <f t="array" ref="N422">_xlfn.XLOOKUP($A422&amp;$B422,'[5]产值及收款计划（2026）'!$A:$A&amp;'[5]产值及收款计划（2026）'!$B:$B,'[5]产值及收款计划（2026）'!N:N)</f>
        <v>明艳丽团队</v>
      </c>
      <c r="O422" s="235" t="str" cm="1">
        <f t="array" ref="O422">_xlfn.XLOOKUP($A422&amp;$B422,'[5]产值及收款计划（2026）'!$A:$A&amp;'[5]产值及收款计划（2026）'!$B:$B,'[5]产值及收款计划（2026）'!O:O)</f>
        <v>明艳丽</v>
      </c>
      <c r="P422" s="234" t="str" cm="1">
        <f t="array" ref="P422">_xlfn.XLOOKUP($A422&amp;$B422,'[5]产值及收款计划（2026）'!$A:$A&amp;'[5]产值及收款计划（2026）'!$B:$B,'[5]产值及收款计划（2026）'!P:P)</f>
        <v>在建</v>
      </c>
      <c r="Q422" s="235" t="e" cm="1">
        <f t="array" ref="Q422">_xlfn.XLOOKUP($A422&amp;$B422,'[5]产值及收款计划（2026）'!$A:$A&amp;'[5]产值及收款计划（2026）'!$B:$B,'[5]产值及收款计划（2026）'!Q:Q)</f>
        <v>#REF!</v>
      </c>
      <c r="R422" s="235" t="e" cm="1">
        <f t="array" ref="R422">_xlfn.XLOOKUP($A422&amp;$B422,'[5]产值及收款计划（2026）'!$A:$A&amp;'[5]产值及收款计划（2026）'!$B:$B,'[5]产值及收款计划（2026）'!R:R)</f>
        <v>#REF!</v>
      </c>
      <c r="S422" s="235" t="e" cm="1">
        <f t="array" ref="S422">_xlfn.XLOOKUP($A422&amp;$B422,'[5]产值及收款计划（2026）'!$A:$A&amp;'[5]产值及收款计划（2026）'!$B:$B,'[5]产值及收款计划（2026）'!S:S)</f>
        <v>#REF!</v>
      </c>
      <c r="T422" s="235" cm="1">
        <f t="array" ref="T422">_xlfn.XLOOKUP($A422&amp;$B422,'[5]产值及收款计划（2026）'!$A:$A&amp;'[5]产值及收款计划（2026）'!$B:$B,'[5]产值及收款计划（2026）'!T:T)</f>
        <v>0</v>
      </c>
      <c r="U422" s="235" cm="1">
        <f t="array" ref="U422">_xlfn.XLOOKUP($A422&amp;$B422,'[5]产值及收款计划（2026）'!$A:$A&amp;'[5]产值及收款计划（2026）'!$B:$B,'[5]产值及收款计划（2026）'!U:U)</f>
        <v>0</v>
      </c>
      <c r="V422" s="235" cm="1">
        <f t="array" ref="V422">_xlfn.XLOOKUP($A422&amp;$B422,'[5]产值及收款计划（2026）'!$A:$A&amp;'[5]产值及收款计划（2026）'!$B:$B,'[5]产值及收款计划（2026）'!V:V)</f>
        <v>4.25</v>
      </c>
      <c r="W422" s="235" t="e" cm="1">
        <f t="array" ref="W422">_xlfn.XLOOKUP($A422&amp;$B422,'[5]产值及收款计划（2026）'!$A:$A&amp;'[5]产值及收款计划（2026）'!$B:$B,'[5]产值及收款计划（2026）'!W:W)</f>
        <v>#REF!</v>
      </c>
      <c r="X422" s="235" t="e" cm="1">
        <f t="array" ref="X422">_xlfn.XLOOKUP($A422&amp;$B422,'[5]产值及收款计划（2026）'!$A:$A&amp;'[5]产值及收款计划（2026）'!$B:$B,'[5]产值及收款计划（2026）'!X:X)</f>
        <v>#REF!</v>
      </c>
      <c r="Y422" s="235" t="e" cm="1">
        <f t="array" ref="Y422">_xlfn.XLOOKUP($A422&amp;$B422,'[5]产值及收款计划（2026）'!$A:$A&amp;'[5]产值及收款计划（2026）'!$B:$B,'[5]产值及收款计划（2026）'!Y:Y)</f>
        <v>#REF!</v>
      </c>
      <c r="Z422" s="235" t="e" cm="1">
        <f t="array" ref="Z422">_xlfn.XLOOKUP($A422&amp;$B422,'[5]产值及收款计划（2026）'!$A:$A&amp;'[5]产值及收款计划（2026）'!$B:$B,'[5]产值及收款计划（2026）'!Z:Z)</f>
        <v>#REF!</v>
      </c>
      <c r="AA422" s="235" t="e" cm="1">
        <f t="array" ref="AA422">_xlfn.XLOOKUP($A422&amp;$B422,'[5]产值及收款计划（2026）'!$A:$A&amp;'[5]产值及收款计划（2026）'!$B:$B,'[5]产值及收款计划（2026）'!AA:AA)</f>
        <v>#REF!</v>
      </c>
      <c r="AB422" s="235" t="e" cm="1">
        <f t="array" ref="AB422">_xlfn.XLOOKUP($A422&amp;$B422,'[5]产值及收款计划（2026）'!$A:$A&amp;'[5]产值及收款计划（2026）'!$B:$B,'[5]产值及收款计划（2026）'!AB:AB)</f>
        <v>#REF!</v>
      </c>
      <c r="AC422" s="235" t="e" cm="1">
        <f t="array" ref="AC422">_xlfn.XLOOKUP($A422&amp;$B422,'[5]产值及收款计划（2026）'!$A:$A&amp;'[5]产值及收款计划（2026）'!$B:$B,'[5]产值及收款计划（2026）'!AC:AC)</f>
        <v>#REF!</v>
      </c>
      <c r="AD422" s="235" t="e" cm="1">
        <f t="array" ref="AD422">_xlfn.XLOOKUP($A422&amp;$B422,'[5]产值及收款计划（2026）'!$A:$A&amp;'[5]产值及收款计划（2026）'!$B:$B,'[5]产值及收款计划（2026）'!AD:AD)</f>
        <v>#REF!</v>
      </c>
      <c r="AE422" s="235" t="e" cm="1">
        <f t="array" ref="AE422">_xlfn.XLOOKUP($A422&amp;$B422,'[5]产值及收款计划（2026）'!$A:$A&amp;'[5]产值及收款计划（2026）'!$B:$B,'[5]产值及收款计划（2026）'!AE:AE)</f>
        <v>#REF!</v>
      </c>
      <c r="AF422" s="235" t="e" cm="1">
        <f t="array" ref="AF422">_xlfn.XLOOKUP($A422&amp;$B422,'[5]产值及收款计划（2026）'!$A:$A&amp;'[5]产值及收款计划（2026）'!$B:$B,'[5]产值及收款计划（2026）'!AF:AF)</f>
        <v>#REF!</v>
      </c>
      <c r="AG422" s="235" t="e" cm="1">
        <f t="array" ref="AG422">_xlfn.XLOOKUP($A422&amp;$B422,'[5]产值及收款计划（2026）'!$A:$A&amp;'[5]产值及收款计划（2026）'!$B:$B,'[5]产值及收款计划（2026）'!AG:AG)</f>
        <v>#REF!</v>
      </c>
      <c r="AH422" s="235" t="e" cm="1">
        <f t="array" ref="AH422">_xlfn.XLOOKUP($A422&amp;$B422,'[5]产值及收款计划（2026）'!$A:$A&amp;'[5]产值及收款计划（2026）'!$B:$B,'[5]产值及收款计划（2026）'!AH:AH)</f>
        <v>#REF!</v>
      </c>
      <c r="AI422" s="235" t="e" cm="1">
        <f t="array" ref="AI422">_xlfn.XLOOKUP($A422&amp;$B422,'[5]产值及收款计划（2026）'!$A:$A&amp;'[5]产值及收款计划（2026）'!$B:$B,'[5]产值及收款计划（2026）'!AI:AI)</f>
        <v>#REF!</v>
      </c>
      <c r="AJ422" s="235" t="e" cm="1">
        <f t="array" ref="AJ422">_xlfn.XLOOKUP($A422&amp;$B422,'[5]产值及收款计划（2026）'!$A:$A&amp;'[5]产值及收款计划（2026）'!$B:$B,'[5]产值及收款计划（2026）'!AJ:AJ)</f>
        <v>#REF!</v>
      </c>
      <c r="AK422" s="235" t="e" cm="1">
        <f t="array" ref="AK422">_xlfn.XLOOKUP($A422&amp;$B422,'[5]产值及收款计划（2026）'!$A:$A&amp;'[5]产值及收款计划（2026）'!$B:$B,'[5]产值及收款计划（2026）'!AK:AK)</f>
        <v>#REF!</v>
      </c>
      <c r="AL422" s="235" t="e" cm="1">
        <f t="array" ref="AL422">_xlfn.XLOOKUP($A422&amp;$B422,'[5]产值及收款计划（2026）'!$A:$A&amp;'[5]产值及收款计划（2026）'!$B:$B,'[5]产值及收款计划（2026）'!AL:AL)</f>
        <v>#REF!</v>
      </c>
      <c r="AM422" s="242" t="e" cm="1">
        <f t="array" ref="AM422">_xlfn.LET(_xlpm.勾选月份状态数组,TRANSPOSE('PPT(12-15页）-TOP10'!$A$3:$A$14),_xlpm.选择数据区,IF('PPT(12-15页）-TOP10'!$E$3="收款",$BA422:$BL422,$AA422:$AL422),SUM(_xlfn._xlws.FILTER(_xlpm.选择数据区,_xlpm.勾选月份状态数组,"")))</f>
        <v>#REF!</v>
      </c>
      <c r="AN422" s="235" t="e">
        <f>_xlfn.XLOOKUP($C422,应收未收表!$T:$T,应收未收表!AA:AA)</f>
        <v>#N/A</v>
      </c>
      <c r="AO422" s="235" t="e">
        <f>_xlfn.XLOOKUP($C422,应收未收表!$T:$T,应收未收表!AB:AB)</f>
        <v>#N/A</v>
      </c>
      <c r="AP422" s="235" t="e">
        <f>_xlfn.XLOOKUP($C422,应收未收表!$T:$T,应收未收表!AC:AC)</f>
        <v>#N/A</v>
      </c>
      <c r="AQ422" s="235" t="e">
        <f>_xlfn.XLOOKUP($C422,应收未收表!$T:$T,应收未收表!AE:AE)</f>
        <v>#N/A</v>
      </c>
      <c r="AR422" s="235" t="e">
        <f>_xlfn.XLOOKUP($C422,应收未收表!$T:$T,应收未收表!AF:AF)</f>
        <v>#N/A</v>
      </c>
      <c r="AS422" s="235" t="e" cm="1">
        <f t="array" ref="AS422">_xlfn.XLOOKUP($A422&amp;$B422,'[5]产值及收款计划（2026）'!$A:$A&amp;'[5]产值及收款计划（2026）'!$B:$B,'[5]产值及收款计划（2026）'!AS:AS)</f>
        <v>#REF!</v>
      </c>
      <c r="AT422" s="235" t="e" cm="1">
        <f t="array" ref="AT422">_xlfn.XLOOKUP($A422&amp;$B422,'[5]产值及收款计划（2026）'!$A:$A&amp;'[5]产值及收款计划（2026）'!$B:$B,'[5]产值及收款计划（2026）'!AT:AT)</f>
        <v>#REF!</v>
      </c>
      <c r="AU422" s="235" t="e" cm="1">
        <f t="array" ref="AU422">_xlfn.XLOOKUP($A422&amp;$B422,'[5]产值及收款计划（2026）'!$A:$A&amp;'[5]产值及收款计划（2026）'!$B:$B,'[5]产值及收款计划（2026）'!AU:AU)</f>
        <v>#REF!</v>
      </c>
      <c r="AV422" s="235" t="e" cm="1">
        <f t="array" ref="AV422">_xlfn.XLOOKUP($A422&amp;$B422,'[5]产值及收款计划（2026）'!$A:$A&amp;'[5]产值及收款计划（2026）'!$B:$B,'[5]产值及收款计划（2026）'!AV:AV)</f>
        <v>#REF!</v>
      </c>
      <c r="AW422" s="235" cm="1">
        <f t="array" ref="AW422">_xlfn.XLOOKUP($A422&amp;$B422,'[5]产值及收款计划（2026）'!$A:$A&amp;'[5]产值及收款计划（2026）'!$B:$B,'[5]产值及收款计划（2026）'!AW:AW)</f>
        <v>0</v>
      </c>
      <c r="AX422" s="235" cm="1">
        <f t="array" ref="AX422">_xlfn.XLOOKUP($A422&amp;$B422,'[5]产值及收款计划（2026）'!$A:$A&amp;'[5]产值及收款计划（2026）'!$B:$B,'[5]产值及收款计划（2026）'!AX:AX)</f>
        <v>0</v>
      </c>
      <c r="AY422" s="235" cm="1">
        <f t="array" ref="AY422">_xlfn.XLOOKUP($A422&amp;$B422,'[5]产值及收款计划（2026）'!$A:$A&amp;'[5]产值及收款计划（2026）'!$B:$B,'[5]产值及收款计划（2026）'!AY:AY)</f>
        <v>4.25</v>
      </c>
      <c r="AZ422" s="235" cm="1">
        <f t="array" ref="AZ422">_xlfn.XLOOKUP($A422&amp;$B422,'[5]产值及收款计划（2026）'!$A:$A&amp;'[5]产值及收款计划（2026）'!$B:$B,'[5]产值及收款计划（2026）'!AZ:AZ)</f>
        <v>0</v>
      </c>
      <c r="BA422" s="235" t="e" cm="1">
        <f t="array" ref="BA422">_xlfn.XLOOKUP($A422&amp;$B422,'[5]产值及收款计划（2026）'!$A:$A&amp;'[5]产值及收款计划（2026）'!$B:$B,'[5]产值及收款计划（2026）'!BA:BA)</f>
        <v>#REF!</v>
      </c>
      <c r="BB422" s="235" t="e" cm="1">
        <f t="array" ref="BB422">_xlfn.XLOOKUP($A422&amp;$B422,'[5]产值及收款计划（2026）'!$A:$A&amp;'[5]产值及收款计划（2026）'!$B:$B,'[5]产值及收款计划（2026）'!BB:BB)</f>
        <v>#REF!</v>
      </c>
      <c r="BC422" s="235" t="e" cm="1">
        <f t="array" ref="BC422">_xlfn.XLOOKUP($A422&amp;$B422,'[5]产值及收款计划（2026）'!$A:$A&amp;'[5]产值及收款计划（2026）'!$B:$B,'[5]产值及收款计划（2026）'!BC:BC)</f>
        <v>#REF!</v>
      </c>
      <c r="BD422" s="235" t="e" cm="1">
        <f t="array" ref="BD422">_xlfn.XLOOKUP($A422&amp;$B422,'[5]产值及收款计划（2026）'!$A:$A&amp;'[5]产值及收款计划（2026）'!$B:$B,'[5]产值及收款计划（2026）'!BD:BD)</f>
        <v>#REF!</v>
      </c>
      <c r="BE422" s="235" t="e" cm="1">
        <f t="array" ref="BE422">_xlfn.XLOOKUP($A422&amp;$B422,'[5]产值及收款计划（2026）'!$A:$A&amp;'[5]产值及收款计划（2026）'!$B:$B,'[5]产值及收款计划（2026）'!BE:BE)</f>
        <v>#REF!</v>
      </c>
      <c r="BF422" s="235" t="e" cm="1">
        <f t="array" ref="BF422">_xlfn.XLOOKUP($A422&amp;$B422,'[5]产值及收款计划（2026）'!$A:$A&amp;'[5]产值及收款计划（2026）'!$B:$B,'[5]产值及收款计划（2026）'!BF:BF)</f>
        <v>#REF!</v>
      </c>
      <c r="BG422" s="235" t="e" cm="1">
        <f t="array" ref="BG422">_xlfn.XLOOKUP($A422&amp;$B422,'[5]产值及收款计划（2026）'!$A:$A&amp;'[5]产值及收款计划（2026）'!$B:$B,'[5]产值及收款计划（2026）'!BG:BG)</f>
        <v>#REF!</v>
      </c>
      <c r="BH422" s="235" t="e" cm="1">
        <f t="array" ref="BH422">_xlfn.XLOOKUP($A422&amp;$B422,'[5]产值及收款计划（2026）'!$A:$A&amp;'[5]产值及收款计划（2026）'!$B:$B,'[5]产值及收款计划（2026）'!BH:BH)</f>
        <v>#REF!</v>
      </c>
      <c r="BI422" s="235" t="e" cm="1">
        <f t="array" ref="BI422">_xlfn.XLOOKUP($A422&amp;$B422,'[5]产值及收款计划（2026）'!$A:$A&amp;'[5]产值及收款计划（2026）'!$B:$B,'[5]产值及收款计划（2026）'!BI:BI)</f>
        <v>#REF!</v>
      </c>
      <c r="BJ422" s="235" t="e" cm="1">
        <f t="array" ref="BJ422">_xlfn.XLOOKUP($A422&amp;$B422,'[5]产值及收款计划（2026）'!$A:$A&amp;'[5]产值及收款计划（2026）'!$B:$B,'[5]产值及收款计划（2026）'!BJ:BJ)</f>
        <v>#REF!</v>
      </c>
      <c r="BK422" s="235" t="e" cm="1">
        <f t="array" ref="BK422">_xlfn.XLOOKUP($A422&amp;$B422,'[5]产值及收款计划（2026）'!$A:$A&amp;'[5]产值及收款计划（2026）'!$B:$B,'[5]产值及收款计划（2026）'!BK:BK)</f>
        <v>#REF!</v>
      </c>
      <c r="BL422" s="235" t="e" cm="1">
        <f t="array" ref="BL422">_xlfn.XLOOKUP($A422&amp;$B422,'[5]产值及收款计划（2026）'!$A:$A&amp;'[5]产值及收款计划（2026）'!$B:$B,'[5]产值及收款计划（2026）'!BL:BL)</f>
        <v>#REF!</v>
      </c>
      <c r="BM422" s="235"/>
      <c r="BN422" s="235"/>
      <c r="BO422" s="235"/>
      <c r="BP422" s="235"/>
      <c r="BQ422" s="235" t="e">
        <f>_xlfn.XLOOKUP($C422,应收未收表!$AJ:$AJ,应收未收表!AK:AK)</f>
        <v>#N/A</v>
      </c>
      <c r="BR422" s="235" t="e">
        <f>_xlfn.XLOOKUP($C422,应收未收表!$AJ:$AJ,应收未收表!AL:AL)</f>
        <v>#N/A</v>
      </c>
      <c r="BS422" s="235" t="e">
        <f>_xlfn.XLOOKUP($C422,应收未收表!$AJ:$AJ,应收未收表!AM:AM)</f>
        <v>#N/A</v>
      </c>
      <c r="BT422" s="235" t="e">
        <f>_xlfn.XLOOKUP($C422,应收未收表!$AJ:$AJ,应收未收表!AN:AN)</f>
        <v>#N/A</v>
      </c>
      <c r="BU422" s="234" t="str" cm="1">
        <f t="array" ref="BU422">_xlfn.XLOOKUP($A422&amp;$B422,'[5]产值及收款计划（2026）'!$A:$A&amp;'[5]产值及收款计划（2026）'!$B:$B,'[5]产值及收款计划（2026）'!BQ:BQ)</f>
        <v>上海市地下空间设计研究总院有限公司</v>
      </c>
      <c r="BV422" s="235" t="e" cm="1">
        <f t="array" ref="BV422">_xlfn.XLOOKUP($A422&amp;$B422,'[5]产值及收款计划（2026）'!$A:$A&amp;'[5]产值及收款计划（2026）'!$B:$B,'[5]产值及收款计划（2026）'!BR:BR)</f>
        <v>#REF!</v>
      </c>
      <c r="CE422" s="235" cm="1">
        <f t="array" ref="CE422">_xlfn.XLOOKUP($A422&amp;$B422,'[5]产值及收款计划（2026）'!$A:$A&amp;'[5]产值及收款计划（2026）'!$B:$B,'[5]产值及收款计划（2026）'!CA:CA)</f>
        <v>0</v>
      </c>
      <c r="CF422" s="235" cm="1">
        <f t="array" ref="CF422">_xlfn.XLOOKUP($A422&amp;$B422,'[5]产值及收款计划（2026）'!$A:$A&amp;'[5]产值及收款计划（2026）'!$B:$B,'[5]产值及收款计划（2026）'!CB:CB)</f>
        <v>0</v>
      </c>
      <c r="CG422" s="235" cm="1">
        <f t="array" ref="CG422">_xlfn.XLOOKUP($A422&amp;$B422,'[5]产值及收款计划（2026）'!$A:$A&amp;'[5]产值及收款计划（2026）'!$B:$B,'[5]产值及收款计划（2026）'!CC:CC)</f>
        <v>0</v>
      </c>
      <c r="CH422" s="235" cm="1">
        <f t="array" ref="CH422">_xlfn.XLOOKUP($A422&amp;$B422,'[5]产值及收款计划（2026）'!$A:$A&amp;'[5]产值及收款计划（2026）'!$B:$B,'[5]产值及收款计划（2026）'!CD:CD)</f>
        <v>0</v>
      </c>
      <c r="CI422" s="235" cm="1">
        <f t="array" ref="CI422">_xlfn.XLOOKUP($A422&amp;$B422,'[5]产值及收款计划（2026）'!$A:$A&amp;'[5]产值及收款计划（2026）'!$B:$B,'[5]产值及收款计划（2026）'!CE:CE)</f>
        <v>0</v>
      </c>
      <c r="CJ422" s="235" cm="1">
        <f t="array" ref="CJ422">_xlfn.XLOOKUP($A422&amp;$B422,'[5]产值及收款计划（2026）'!$A:$A&amp;'[5]产值及收款计划（2026）'!$B:$B,'[5]产值及收款计划（2026）'!CF:CF)</f>
        <v>0</v>
      </c>
      <c r="CK422" s="235" cm="1">
        <f t="array" ref="CK422">_xlfn.XLOOKUP($A422&amp;$B422,'[5]产值及收款计划（2026）'!$A:$A&amp;'[5]产值及收款计划（2026）'!$B:$B,'[5]产值及收款计划（2026）'!CG:CG)</f>
        <v>0</v>
      </c>
      <c r="CL422" s="235" cm="1">
        <f t="array" ref="CL422">_xlfn.XLOOKUP($A422&amp;$B422,'[5]产值及收款计划（2026）'!$A:$A&amp;'[5]产值及收款计划（2026）'!$B:$B,'[5]产值及收款计划（2026）'!CH:CH)</f>
        <v>0</v>
      </c>
      <c r="CM422" s="235" cm="1">
        <f t="array" ref="CM422">_xlfn.XLOOKUP($A422&amp;$B422,'[5]产值及收款计划（2026）'!$A:$A&amp;'[5]产值及收款计划（2026）'!$B:$B,'[5]产值及收款计划（2026）'!CI:CI)</f>
        <v>0</v>
      </c>
      <c r="CN422" s="235" cm="1">
        <f t="array" ref="CN422">_xlfn.XLOOKUP($A422&amp;$B422,'[5]产值及收款计划（2026）'!$A:$A&amp;'[5]产值及收款计划（2026）'!$B:$B,'[5]产值及收款计划（2026）'!CJ:CJ)</f>
        <v>0</v>
      </c>
      <c r="CO422" s="235" cm="1">
        <f t="array" ref="CO422">_xlfn.XLOOKUP($A422&amp;$B422,'[5]产值及收款计划（2026）'!$A:$A&amp;'[5]产值及收款计划（2026）'!$B:$B,'[5]产值及收款计划（2026）'!CK:CK)</f>
        <v>0</v>
      </c>
      <c r="CP422" s="235" cm="1">
        <f t="array" ref="CP422">_xlfn.XLOOKUP($A422&amp;$B422,'[5]产值及收款计划（2026）'!$A:$A&amp;'[5]产值及收款计划（2026）'!$B:$B,'[5]产值及收款计划（2026）'!CL:CL)</f>
        <v>0</v>
      </c>
      <c r="DE422" s="235" cm="1">
        <f t="array" ref="DE422">_xlfn.XLOOKUP($A422&amp;$B422,'[5]产值及收款计划（2026）'!$A:$A&amp;'[5]产值及收款计划（2026）'!$B:$B,'[5]产值及收款计划（2026）'!DA:DA)</f>
        <v>0</v>
      </c>
      <c r="DF422" s="235" cm="1">
        <f t="array" ref="DF422">_xlfn.XLOOKUP($A422&amp;$B422,'[5]产值及收款计划（2026）'!$A:$A&amp;'[5]产值及收款计划（2026）'!$B:$B,'[5]产值及收款计划（2026）'!DB:DB)</f>
        <v>0</v>
      </c>
      <c r="DG422" s="235" cm="1">
        <f t="array" ref="DG422">_xlfn.XLOOKUP($A422&amp;$B422,'[5]产值及收款计划（2026）'!$A:$A&amp;'[5]产值及收款计划（2026）'!$B:$B,'[5]产值及收款计划（2026）'!DC:DC)</f>
        <v>0</v>
      </c>
      <c r="DH422" s="235" cm="1">
        <f t="array" ref="DH422">_xlfn.XLOOKUP($A422&amp;$B422,'[5]产值及收款计划（2026）'!$A:$A&amp;'[5]产值及收款计划（2026）'!$B:$B,'[5]产值及收款计划（2026）'!DD:DD)</f>
        <v>0</v>
      </c>
      <c r="DI422" s="235" cm="1">
        <f t="array" ref="DI422">_xlfn.XLOOKUP($A422&amp;$B422,'[5]产值及收款计划（2026）'!$A:$A&amp;'[5]产值及收款计划（2026）'!$B:$B,'[5]产值及收款计划（2026）'!DE:DE)</f>
        <v>0</v>
      </c>
      <c r="DJ422" s="235" cm="1">
        <f t="array" ref="DJ422">_xlfn.XLOOKUP($A422&amp;$B422,'[5]产值及收款计划（2026）'!$A:$A&amp;'[5]产值及收款计划（2026）'!$B:$B,'[5]产值及收款计划（2026）'!DF:DF)</f>
        <v>0</v>
      </c>
      <c r="DK422" s="235" cm="1">
        <f t="array" ref="DK422">_xlfn.XLOOKUP($A422&amp;$B422,'[5]产值及收款计划（2026）'!$A:$A&amp;'[5]产值及收款计划（2026）'!$B:$B,'[5]产值及收款计划（2026）'!DG:DG)</f>
        <v>0</v>
      </c>
      <c r="DL422" s="235" cm="1">
        <f t="array" ref="DL422">_xlfn.XLOOKUP($A422&amp;$B422,'[5]产值及收款计划（2026）'!$A:$A&amp;'[5]产值及收款计划（2026）'!$B:$B,'[5]产值及收款计划（2026）'!DH:DH)</f>
        <v>0</v>
      </c>
      <c r="DM422" s="235" cm="1">
        <f t="array" ref="DM422">_xlfn.XLOOKUP($A422&amp;$B422,'[5]产值及收款计划（2026）'!$A:$A&amp;'[5]产值及收款计划（2026）'!$B:$B,'[5]产值及收款计划（2026）'!DI:DI)</f>
        <v>0</v>
      </c>
      <c r="DN422" s="235" cm="1">
        <f t="array" ref="DN422">_xlfn.XLOOKUP($A422&amp;$B422,'[5]产值及收款计划（2026）'!$A:$A&amp;'[5]产值及收款计划（2026）'!$B:$B,'[5]产值及收款计划（2026）'!DJ:DJ)</f>
        <v>0</v>
      </c>
      <c r="DO422" s="235" cm="1">
        <f t="array" ref="DO422">_xlfn.XLOOKUP($A422&amp;$B422,'[5]产值及收款计划（2026）'!$A:$A&amp;'[5]产值及收款计划（2026）'!$B:$B,'[5]产值及收款计划（2026）'!DK:DK)</f>
        <v>0</v>
      </c>
      <c r="DP422" s="235" cm="1">
        <f t="array" ref="DP422">_xlfn.XLOOKUP($A422&amp;$B422,'[5]产值及收款计划（2026）'!$A:$A&amp;'[5]产值及收款计划（2026）'!$B:$B,'[5]产值及收款计划（2026）'!DL:DL)</f>
        <v>0</v>
      </c>
      <c r="DQ422" s="243"/>
      <c r="DR422" s="229"/>
    </row>
    <row r="423" ht="20.25" spans="1:122">
      <c r="A423" s="233">
        <f t="shared" si="26"/>
        <v>58</v>
      </c>
      <c r="B423" s="233" t="s">
        <v>29</v>
      </c>
      <c r="C423" s="234" t="str" cm="1">
        <f t="array" ref="C423">_xlfn.XLOOKUP($A423&amp;$B423,'[5]产值及收款计划（2026）'!$A:$A&amp;'[5]产值及收款计划（2026）'!$B:$B,'[5]产值及收款计划（2026）'!C:C)</f>
        <v>ZHT2023121900160</v>
      </c>
      <c r="D423" s="234" t="str" cm="1">
        <f t="array" ref="D423">_xlfn.XLOOKUP($A423&amp;$B423,'[5]产值及收款计划（2026）'!$A:$A&amp;'[5]产值及收款计划（2026）'!$B:$B,'[5]产值及收款计划（2026）'!D:D)</f>
        <v>上海市域铁路应急管理平台项目咨询合同（示范区线）</v>
      </c>
      <c r="E423" s="235" cm="1">
        <f t="array" ref="E423">_xlfn.XLOOKUP($A423&amp;$B423,'[5]产值及收款计划（2026）'!$A:$A&amp;'[5]产值及收款计划（2026）'!$B:$B,'[5]产值及收款计划（2026）'!E:E)</f>
        <v>45.1</v>
      </c>
      <c r="F423" s="235" cm="1">
        <f t="array" ref="F423">_xlfn.XLOOKUP($A423&amp;$B423,'[5]产值及收款计划（2026）'!$A:$A&amp;'[5]产值及收款计划（2026）'!$B:$B,'[5]产值及收款计划（2026）'!F:F)</f>
        <v>5</v>
      </c>
      <c r="G423" s="235" cm="1">
        <f t="array" ref="G423">_xlfn.XLOOKUP($A423&amp;$B423,'[5]产值及收款计划（2026）'!$A:$A&amp;'[5]产值及收款计划（2026）'!$B:$B,'[5]产值及收款计划（2026）'!G:G)</f>
        <v>5</v>
      </c>
      <c r="H423" s="235" cm="1">
        <f t="array" ref="H423">_xlfn.XLOOKUP($A423&amp;$B423,'[5]产值及收款计划（2026）'!$A:$A&amp;'[5]产值及收款计划（2026）'!$B:$B,'[5]产值及收款计划（2026）'!H:H)</f>
        <v>5</v>
      </c>
      <c r="I423" s="236" cm="1">
        <f t="array" ref="I423">_xlfn.XLOOKUP($A423&amp;$B423,'[5]产值及收款计划（2026）'!$A:$A&amp;'[5]产值及收款计划（2026）'!$B:$B,'[5]产值及收款计划（2026）'!I:I)</f>
        <v>1</v>
      </c>
      <c r="J423" s="235" cm="1">
        <f t="array" ref="J423">_xlfn.XLOOKUP($A423&amp;$B423,'[5]产值及收款计划（2026）'!$A:$A&amp;'[5]产值及收款计划（2026）'!$B:$B,'[5]产值及收款计划（2026）'!J:J)</f>
        <v>0.06</v>
      </c>
      <c r="K423" s="235" t="e" cm="1">
        <f t="array" ref="K423">_xlfn.XLOOKUP($A423&amp;$B423,'[5]产值及收款计划（2026）'!$A:$A&amp;'[5]产值及收款计划（2026）'!$B:$B,'[5]产值及收款计划（2026）'!K:K)</f>
        <v>#REF!</v>
      </c>
      <c r="L423" s="235" t="e" cm="1">
        <f t="array" ref="L423">_xlfn.XLOOKUP($A423&amp;$B423,'[5]产值及收款计划（2026）'!$A:$A&amp;'[5]产值及收款计划（2026）'!$B:$B,'[5]产值及收款计划（2026）'!L:L)</f>
        <v>#REF!</v>
      </c>
      <c r="M423" s="235" cm="1">
        <f t="array" ref="M423">_xlfn.XLOOKUP($A423&amp;$B423,'[5]产值及收款计划（2026）'!$A:$A&amp;'[5]产值及收款计划（2026）'!$B:$B,'[5]产值及收款计划（2026）'!M:M)</f>
        <v>0</v>
      </c>
      <c r="N423" s="235" t="str" cm="1">
        <f t="array" ref="N423">_xlfn.XLOOKUP($A423&amp;$B423,'[5]产值及收款计划（2026）'!$A:$A&amp;'[5]产值及收款计划（2026）'!$B:$B,'[5]产值及收款计划（2026）'!N:N)</f>
        <v>施林烽团队</v>
      </c>
      <c r="O423" s="235" t="str" cm="1">
        <f t="array" ref="O423">_xlfn.XLOOKUP($A423&amp;$B423,'[5]产值及收款计划（2026）'!$A:$A&amp;'[5]产值及收款计划（2026）'!$B:$B,'[5]产值及收款计划（2026）'!O:O)</f>
        <v>施林烽</v>
      </c>
      <c r="P423" s="234" t="str" cm="1">
        <f t="array" ref="P423">_xlfn.XLOOKUP($A423&amp;$B423,'[5]产值及收款计划（2026）'!$A:$A&amp;'[5]产值及收款计划（2026）'!$B:$B,'[5]产值及收款计划（2026）'!P:P)</f>
        <v>25已完结</v>
      </c>
      <c r="Q423" s="235" t="e" cm="1">
        <f t="array" ref="Q423">_xlfn.XLOOKUP($A423&amp;$B423,'[5]产值及收款计划（2026）'!$A:$A&amp;'[5]产值及收款计划（2026）'!$B:$B,'[5]产值及收款计划（2026）'!Q:Q)</f>
        <v>#REF!</v>
      </c>
      <c r="R423" s="235" t="e" cm="1">
        <f t="array" ref="R423">_xlfn.XLOOKUP($A423&amp;$B423,'[5]产值及收款计划（2026）'!$A:$A&amp;'[5]产值及收款计划（2026）'!$B:$B,'[5]产值及收款计划（2026）'!R:R)</f>
        <v>#REF!</v>
      </c>
      <c r="S423" s="235" t="e" cm="1">
        <f t="array" ref="S423">_xlfn.XLOOKUP($A423&amp;$B423,'[5]产值及收款计划（2026）'!$A:$A&amp;'[5]产值及收款计划（2026）'!$B:$B,'[5]产值及收款计划（2026）'!S:S)</f>
        <v>#REF!</v>
      </c>
      <c r="T423" s="235" cm="1">
        <f t="array" ref="T423">_xlfn.XLOOKUP($A423&amp;$B423,'[5]产值及收款计划（2026）'!$A:$A&amp;'[5]产值及收款计划（2026）'!$B:$B,'[5]产值及收款计划（2026）'!T:T)</f>
        <v>45.1</v>
      </c>
      <c r="U423" s="235" cm="1">
        <f t="array" ref="U423">_xlfn.XLOOKUP($A423&amp;$B423,'[5]产值及收款计划（2026）'!$A:$A&amp;'[5]产值及收款计划（2026）'!$B:$B,'[5]产值及收款计划（2026）'!U:U)</f>
        <v>0</v>
      </c>
      <c r="V423" s="235" cm="1">
        <f t="array" ref="V423">_xlfn.XLOOKUP($A423&amp;$B423,'[5]产值及收款计划（2026）'!$A:$A&amp;'[5]产值及收款计划（2026）'!$B:$B,'[5]产值及收款计划（2026）'!V:V)</f>
        <v>0</v>
      </c>
      <c r="W423" s="235" t="e" cm="1">
        <f t="array" ref="W423">_xlfn.XLOOKUP($A423&amp;$B423,'[5]产值及收款计划（2026）'!$A:$A&amp;'[5]产值及收款计划（2026）'!$B:$B,'[5]产值及收款计划（2026）'!W:W)</f>
        <v>#REF!</v>
      </c>
      <c r="X423" s="235" t="e" cm="1">
        <f t="array" ref="X423">_xlfn.XLOOKUP($A423&amp;$B423,'[5]产值及收款计划（2026）'!$A:$A&amp;'[5]产值及收款计划（2026）'!$B:$B,'[5]产值及收款计划（2026）'!X:X)</f>
        <v>#REF!</v>
      </c>
      <c r="Y423" s="235" t="e" cm="1">
        <f t="array" ref="Y423">_xlfn.XLOOKUP($A423&amp;$B423,'[5]产值及收款计划（2026）'!$A:$A&amp;'[5]产值及收款计划（2026）'!$B:$B,'[5]产值及收款计划（2026）'!Y:Y)</f>
        <v>#REF!</v>
      </c>
      <c r="Z423" s="235" t="e" cm="1">
        <f t="array" ref="Z423">_xlfn.XLOOKUP($A423&amp;$B423,'[5]产值及收款计划（2026）'!$A:$A&amp;'[5]产值及收款计划（2026）'!$B:$B,'[5]产值及收款计划（2026）'!Z:Z)</f>
        <v>#REF!</v>
      </c>
      <c r="AA423" s="235" t="e" cm="1">
        <f t="array" ref="AA423">_xlfn.XLOOKUP($A423&amp;$B423,'[5]产值及收款计划（2026）'!$A:$A&amp;'[5]产值及收款计划（2026）'!$B:$B,'[5]产值及收款计划（2026）'!AA:AA)</f>
        <v>#REF!</v>
      </c>
      <c r="AB423" s="235" t="e" cm="1">
        <f t="array" ref="AB423">_xlfn.XLOOKUP($A423&amp;$B423,'[5]产值及收款计划（2026）'!$A:$A&amp;'[5]产值及收款计划（2026）'!$B:$B,'[5]产值及收款计划（2026）'!AB:AB)</f>
        <v>#REF!</v>
      </c>
      <c r="AC423" s="235" t="e" cm="1">
        <f t="array" ref="AC423">_xlfn.XLOOKUP($A423&amp;$B423,'[5]产值及收款计划（2026）'!$A:$A&amp;'[5]产值及收款计划（2026）'!$B:$B,'[5]产值及收款计划（2026）'!AC:AC)</f>
        <v>#REF!</v>
      </c>
      <c r="AD423" s="235" t="e" cm="1">
        <f t="array" ref="AD423">_xlfn.XLOOKUP($A423&amp;$B423,'[5]产值及收款计划（2026）'!$A:$A&amp;'[5]产值及收款计划（2026）'!$B:$B,'[5]产值及收款计划（2026）'!AD:AD)</f>
        <v>#REF!</v>
      </c>
      <c r="AE423" s="235" t="e" cm="1">
        <f t="array" ref="AE423">_xlfn.XLOOKUP($A423&amp;$B423,'[5]产值及收款计划（2026）'!$A:$A&amp;'[5]产值及收款计划（2026）'!$B:$B,'[5]产值及收款计划（2026）'!AE:AE)</f>
        <v>#REF!</v>
      </c>
      <c r="AF423" s="235" t="e" cm="1">
        <f t="array" ref="AF423">_xlfn.XLOOKUP($A423&amp;$B423,'[5]产值及收款计划（2026）'!$A:$A&amp;'[5]产值及收款计划（2026）'!$B:$B,'[5]产值及收款计划（2026）'!AF:AF)</f>
        <v>#REF!</v>
      </c>
      <c r="AG423" s="235" t="e" cm="1">
        <f t="array" ref="AG423">_xlfn.XLOOKUP($A423&amp;$B423,'[5]产值及收款计划（2026）'!$A:$A&amp;'[5]产值及收款计划（2026）'!$B:$B,'[5]产值及收款计划（2026）'!AG:AG)</f>
        <v>#REF!</v>
      </c>
      <c r="AH423" s="235" t="e" cm="1">
        <f t="array" ref="AH423">_xlfn.XLOOKUP($A423&amp;$B423,'[5]产值及收款计划（2026）'!$A:$A&amp;'[5]产值及收款计划（2026）'!$B:$B,'[5]产值及收款计划（2026）'!AH:AH)</f>
        <v>#REF!</v>
      </c>
      <c r="AI423" s="235" t="e" cm="1">
        <f t="array" ref="AI423">_xlfn.XLOOKUP($A423&amp;$B423,'[5]产值及收款计划（2026）'!$A:$A&amp;'[5]产值及收款计划（2026）'!$B:$B,'[5]产值及收款计划（2026）'!AI:AI)</f>
        <v>#REF!</v>
      </c>
      <c r="AJ423" s="235" t="e" cm="1">
        <f t="array" ref="AJ423">_xlfn.XLOOKUP($A423&amp;$B423,'[5]产值及收款计划（2026）'!$A:$A&amp;'[5]产值及收款计划（2026）'!$B:$B,'[5]产值及收款计划（2026）'!AJ:AJ)</f>
        <v>#REF!</v>
      </c>
      <c r="AK423" s="235" t="e" cm="1">
        <f t="array" ref="AK423">_xlfn.XLOOKUP($A423&amp;$B423,'[5]产值及收款计划（2026）'!$A:$A&amp;'[5]产值及收款计划（2026）'!$B:$B,'[5]产值及收款计划（2026）'!AK:AK)</f>
        <v>#REF!</v>
      </c>
      <c r="AL423" s="235" t="e" cm="1">
        <f t="array" ref="AL423">_xlfn.XLOOKUP($A423&amp;$B423,'[5]产值及收款计划（2026）'!$A:$A&amp;'[5]产值及收款计划（2026）'!$B:$B,'[5]产值及收款计划（2026）'!AL:AL)</f>
        <v>#REF!</v>
      </c>
      <c r="AM423" s="242" t="e" cm="1">
        <f t="array" ref="AM423">_xlfn.LET(_xlpm.勾选月份状态数组,TRANSPOSE('PPT(12-15页）-TOP10'!$A$3:$A$14),_xlpm.选择数据区,IF('PPT(12-15页）-TOP10'!$E$3="收款",$BA423:$BL423,$AA423:$AL423),SUM(_xlfn._xlws.FILTER(_xlpm.选择数据区,_xlpm.勾选月份状态数组,"")))</f>
        <v>#REF!</v>
      </c>
      <c r="AN423" s="235" t="e">
        <f>_xlfn.XLOOKUP($C423,应收未收表!$T:$T,应收未收表!AA:AA)</f>
        <v>#N/A</v>
      </c>
      <c r="AO423" s="235" t="e">
        <f>_xlfn.XLOOKUP($C423,应收未收表!$T:$T,应收未收表!AB:AB)</f>
        <v>#N/A</v>
      </c>
      <c r="AP423" s="235" t="e">
        <f>_xlfn.XLOOKUP($C423,应收未收表!$T:$T,应收未收表!AC:AC)</f>
        <v>#N/A</v>
      </c>
      <c r="AQ423" s="235" t="e">
        <f>_xlfn.XLOOKUP($C423,应收未收表!$T:$T,应收未收表!AE:AE)</f>
        <v>#N/A</v>
      </c>
      <c r="AR423" s="235" t="e">
        <f>_xlfn.XLOOKUP($C423,应收未收表!$T:$T,应收未收表!AF:AF)</f>
        <v>#N/A</v>
      </c>
      <c r="AS423" s="235" t="e" cm="1">
        <f t="array" ref="AS423">_xlfn.XLOOKUP($A423&amp;$B423,'[5]产值及收款计划（2026）'!$A:$A&amp;'[5]产值及收款计划（2026）'!$B:$B,'[5]产值及收款计划（2026）'!AS:AS)</f>
        <v>#REF!</v>
      </c>
      <c r="AT423" s="235" t="e" cm="1">
        <f t="array" ref="AT423">_xlfn.XLOOKUP($A423&amp;$B423,'[5]产值及收款计划（2026）'!$A:$A&amp;'[5]产值及收款计划（2026）'!$B:$B,'[5]产值及收款计划（2026）'!AT:AT)</f>
        <v>#REF!</v>
      </c>
      <c r="AU423" s="235" t="e" cm="1">
        <f t="array" ref="AU423">_xlfn.XLOOKUP($A423&amp;$B423,'[5]产值及收款计划（2026）'!$A:$A&amp;'[5]产值及收款计划（2026）'!$B:$B,'[5]产值及收款计划（2026）'!AU:AU)</f>
        <v>#REF!</v>
      </c>
      <c r="AV423" s="235" t="e" cm="1">
        <f t="array" ref="AV423">_xlfn.XLOOKUP($A423&amp;$B423,'[5]产值及收款计划（2026）'!$A:$A&amp;'[5]产值及收款计划（2026）'!$B:$B,'[5]产值及收款计划（2026）'!AV:AV)</f>
        <v>#REF!</v>
      </c>
      <c r="AW423" s="235" cm="1">
        <f t="array" ref="AW423">_xlfn.XLOOKUP($A423&amp;$B423,'[5]产值及收款计划（2026）'!$A:$A&amp;'[5]产值及收款计划（2026）'!$B:$B,'[5]产值及收款计划（2026）'!AW:AW)</f>
        <v>36.531</v>
      </c>
      <c r="AX423" s="235" cm="1">
        <f t="array" ref="AX423">_xlfn.XLOOKUP($A423&amp;$B423,'[5]产值及收款计划（2026）'!$A:$A&amp;'[5]产值及收款计划（2026）'!$B:$B,'[5]产值及收款计划（2026）'!AX:AX)</f>
        <v>0</v>
      </c>
      <c r="AY423" s="235" cm="1">
        <f t="array" ref="AY423">_xlfn.XLOOKUP($A423&amp;$B423,'[5]产值及收款计划（2026）'!$A:$A&amp;'[5]产值及收款计划（2026）'!$B:$B,'[5]产值及收款计划（2026）'!AY:AY)</f>
        <v>8.569</v>
      </c>
      <c r="AZ423" s="235" cm="1">
        <f t="array" ref="AZ423">_xlfn.XLOOKUP($A423&amp;$B423,'[5]产值及收款计划（2026）'!$A:$A&amp;'[5]产值及收款计划（2026）'!$B:$B,'[5]产值及收款计划（2026）'!AZ:AZ)</f>
        <v>8.569</v>
      </c>
      <c r="BA423" s="235" t="e" cm="1">
        <f t="array" ref="BA423">_xlfn.XLOOKUP($A423&amp;$B423,'[5]产值及收款计划（2026）'!$A:$A&amp;'[5]产值及收款计划（2026）'!$B:$B,'[5]产值及收款计划（2026）'!BA:BA)</f>
        <v>#REF!</v>
      </c>
      <c r="BB423" s="235" t="e" cm="1">
        <f t="array" ref="BB423">_xlfn.XLOOKUP($A423&amp;$B423,'[5]产值及收款计划（2026）'!$A:$A&amp;'[5]产值及收款计划（2026）'!$B:$B,'[5]产值及收款计划（2026）'!BB:BB)</f>
        <v>#REF!</v>
      </c>
      <c r="BC423" s="235" t="e" cm="1">
        <f t="array" ref="BC423">_xlfn.XLOOKUP($A423&amp;$B423,'[5]产值及收款计划（2026）'!$A:$A&amp;'[5]产值及收款计划（2026）'!$B:$B,'[5]产值及收款计划（2026）'!BC:BC)</f>
        <v>#REF!</v>
      </c>
      <c r="BD423" s="235" t="e" cm="1">
        <f t="array" ref="BD423">_xlfn.XLOOKUP($A423&amp;$B423,'[5]产值及收款计划（2026）'!$A:$A&amp;'[5]产值及收款计划（2026）'!$B:$B,'[5]产值及收款计划（2026）'!BD:BD)</f>
        <v>#REF!</v>
      </c>
      <c r="BE423" s="235" t="e" cm="1">
        <f t="array" ref="BE423">_xlfn.XLOOKUP($A423&amp;$B423,'[5]产值及收款计划（2026）'!$A:$A&amp;'[5]产值及收款计划（2026）'!$B:$B,'[5]产值及收款计划（2026）'!BE:BE)</f>
        <v>#REF!</v>
      </c>
      <c r="BF423" s="235" t="e" cm="1">
        <f t="array" ref="BF423">_xlfn.XLOOKUP($A423&amp;$B423,'[5]产值及收款计划（2026）'!$A:$A&amp;'[5]产值及收款计划（2026）'!$B:$B,'[5]产值及收款计划（2026）'!BF:BF)</f>
        <v>#REF!</v>
      </c>
      <c r="BG423" s="235" t="e" cm="1">
        <f t="array" ref="BG423">_xlfn.XLOOKUP($A423&amp;$B423,'[5]产值及收款计划（2026）'!$A:$A&amp;'[5]产值及收款计划（2026）'!$B:$B,'[5]产值及收款计划（2026）'!BG:BG)</f>
        <v>#REF!</v>
      </c>
      <c r="BH423" s="235" t="e" cm="1">
        <f t="array" ref="BH423">_xlfn.XLOOKUP($A423&amp;$B423,'[5]产值及收款计划（2026）'!$A:$A&amp;'[5]产值及收款计划（2026）'!$B:$B,'[5]产值及收款计划（2026）'!BH:BH)</f>
        <v>#REF!</v>
      </c>
      <c r="BI423" s="235" t="e" cm="1">
        <f t="array" ref="BI423">_xlfn.XLOOKUP($A423&amp;$B423,'[5]产值及收款计划（2026）'!$A:$A&amp;'[5]产值及收款计划（2026）'!$B:$B,'[5]产值及收款计划（2026）'!BI:BI)</f>
        <v>#REF!</v>
      </c>
      <c r="BJ423" s="235" t="e" cm="1">
        <f t="array" ref="BJ423">_xlfn.XLOOKUP($A423&amp;$B423,'[5]产值及收款计划（2026）'!$A:$A&amp;'[5]产值及收款计划（2026）'!$B:$B,'[5]产值及收款计划（2026）'!BJ:BJ)</f>
        <v>#REF!</v>
      </c>
      <c r="BK423" s="235" t="e" cm="1">
        <f t="array" ref="BK423">_xlfn.XLOOKUP($A423&amp;$B423,'[5]产值及收款计划（2026）'!$A:$A&amp;'[5]产值及收款计划（2026）'!$B:$B,'[5]产值及收款计划（2026）'!BK:BK)</f>
        <v>#REF!</v>
      </c>
      <c r="BL423" s="235" t="e" cm="1">
        <f t="array" ref="BL423">_xlfn.XLOOKUP($A423&amp;$B423,'[5]产值及收款计划（2026）'!$A:$A&amp;'[5]产值及收款计划（2026）'!$B:$B,'[5]产值及收款计划（2026）'!BL:BL)</f>
        <v>#REF!</v>
      </c>
      <c r="BM423" s="235"/>
      <c r="BN423" s="235"/>
      <c r="BO423" s="235"/>
      <c r="BP423" s="235"/>
      <c r="BQ423" s="235">
        <f>_xlfn.XLOOKUP($C423,应收未收表!$AJ:$AJ,应收未收表!AK:AK)</f>
        <v>5</v>
      </c>
      <c r="BR423" s="235">
        <f>_xlfn.XLOOKUP($C423,应收未收表!$AJ:$AJ,应收未收表!AL:AL)</f>
        <v>5</v>
      </c>
      <c r="BS423" s="235" t="str">
        <f>_xlfn.XLOOKUP($C423,应收未收表!$AJ:$AJ,应收未收表!AM:AM)</f>
        <v>一季度内无法落实</v>
      </c>
      <c r="BT423" s="235" t="str">
        <f>_xlfn.XLOOKUP($C423,应收未收表!$AJ:$AJ,应收未收表!AN:AN)</f>
        <v>已开票，等待申铁付款</v>
      </c>
      <c r="BU423" s="234" t="str" cm="1">
        <f t="array" ref="BU423">_xlfn.XLOOKUP($A423&amp;$B423,'[5]产值及收款计划（2026）'!$A:$A&amp;'[5]产值及收款计划（2026）'!$B:$B,'[5]产值及收款计划（2026）'!BQ:BQ)</f>
        <v>上海申铁投资有限公司</v>
      </c>
      <c r="BV423" s="235" t="e" cm="1">
        <f t="array" ref="BV423">_xlfn.XLOOKUP($A423&amp;$B423,'[5]产值及收款计划（2026）'!$A:$A&amp;'[5]产值及收款计划（2026）'!$B:$B,'[5]产值及收款计划（2026）'!BR:BR)</f>
        <v>#REF!</v>
      </c>
      <c r="CE423" s="235" cm="1">
        <f t="array" ref="CE423">_xlfn.XLOOKUP($A423&amp;$B423,'[5]产值及收款计划（2026）'!$A:$A&amp;'[5]产值及收款计划（2026）'!$B:$B,'[5]产值及收款计划（2026）'!CA:CA)</f>
        <v>0</v>
      </c>
      <c r="CF423" s="235" cm="1">
        <f t="array" ref="CF423">_xlfn.XLOOKUP($A423&amp;$B423,'[5]产值及收款计划（2026）'!$A:$A&amp;'[5]产值及收款计划（2026）'!$B:$B,'[5]产值及收款计划（2026）'!CB:CB)</f>
        <v>0</v>
      </c>
      <c r="CG423" s="235" cm="1">
        <f t="array" ref="CG423">_xlfn.XLOOKUP($A423&amp;$B423,'[5]产值及收款计划（2026）'!$A:$A&amp;'[5]产值及收款计划（2026）'!$B:$B,'[5]产值及收款计划（2026）'!CC:CC)</f>
        <v>0</v>
      </c>
      <c r="CH423" s="235" cm="1">
        <f t="array" ref="CH423">_xlfn.XLOOKUP($A423&amp;$B423,'[5]产值及收款计划（2026）'!$A:$A&amp;'[5]产值及收款计划（2026）'!$B:$B,'[5]产值及收款计划（2026）'!CD:CD)</f>
        <v>0</v>
      </c>
      <c r="CI423" s="235" cm="1">
        <f t="array" ref="CI423">_xlfn.XLOOKUP($A423&amp;$B423,'[5]产值及收款计划（2026）'!$A:$A&amp;'[5]产值及收款计划（2026）'!$B:$B,'[5]产值及收款计划（2026）'!CE:CE)</f>
        <v>0</v>
      </c>
      <c r="CJ423" s="235" cm="1">
        <f t="array" ref="CJ423">_xlfn.XLOOKUP($A423&amp;$B423,'[5]产值及收款计划（2026）'!$A:$A&amp;'[5]产值及收款计划（2026）'!$B:$B,'[5]产值及收款计划（2026）'!CF:CF)</f>
        <v>0</v>
      </c>
      <c r="CK423" s="235" cm="1">
        <f t="array" ref="CK423">_xlfn.XLOOKUP($A423&amp;$B423,'[5]产值及收款计划（2026）'!$A:$A&amp;'[5]产值及收款计划（2026）'!$B:$B,'[5]产值及收款计划（2026）'!CG:CG)</f>
        <v>0</v>
      </c>
      <c r="CL423" s="235" cm="1">
        <f t="array" ref="CL423">_xlfn.XLOOKUP($A423&amp;$B423,'[5]产值及收款计划（2026）'!$A:$A&amp;'[5]产值及收款计划（2026）'!$B:$B,'[5]产值及收款计划（2026）'!CH:CH)</f>
        <v>0</v>
      </c>
      <c r="CM423" s="235" cm="1">
        <f t="array" ref="CM423">_xlfn.XLOOKUP($A423&amp;$B423,'[5]产值及收款计划（2026）'!$A:$A&amp;'[5]产值及收款计划（2026）'!$B:$B,'[5]产值及收款计划（2026）'!CI:CI)</f>
        <v>0</v>
      </c>
      <c r="CN423" s="235" cm="1">
        <f t="array" ref="CN423">_xlfn.XLOOKUP($A423&amp;$B423,'[5]产值及收款计划（2026）'!$A:$A&amp;'[5]产值及收款计划（2026）'!$B:$B,'[5]产值及收款计划（2026）'!CJ:CJ)</f>
        <v>0</v>
      </c>
      <c r="CO423" s="235" cm="1">
        <f t="array" ref="CO423">_xlfn.XLOOKUP($A423&amp;$B423,'[5]产值及收款计划（2026）'!$A:$A&amp;'[5]产值及收款计划（2026）'!$B:$B,'[5]产值及收款计划（2026）'!CK:CK)</f>
        <v>0</v>
      </c>
      <c r="CP423" s="235" cm="1">
        <f t="array" ref="CP423">_xlfn.XLOOKUP($A423&amp;$B423,'[5]产值及收款计划（2026）'!$A:$A&amp;'[5]产值及收款计划（2026）'!$B:$B,'[5]产值及收款计划（2026）'!CL:CL)</f>
        <v>0</v>
      </c>
      <c r="DE423" s="235" cm="1">
        <f t="array" ref="DE423">_xlfn.XLOOKUP($A423&amp;$B423,'[5]产值及收款计划（2026）'!$A:$A&amp;'[5]产值及收款计划（2026）'!$B:$B,'[5]产值及收款计划（2026）'!DA:DA)</f>
        <v>0</v>
      </c>
      <c r="DF423" s="235" cm="1">
        <f t="array" ref="DF423">_xlfn.XLOOKUP($A423&amp;$B423,'[5]产值及收款计划（2026）'!$A:$A&amp;'[5]产值及收款计划（2026）'!$B:$B,'[5]产值及收款计划（2026）'!DB:DB)</f>
        <v>0</v>
      </c>
      <c r="DG423" s="235" cm="1">
        <f t="array" ref="DG423">_xlfn.XLOOKUP($A423&amp;$B423,'[5]产值及收款计划（2026）'!$A:$A&amp;'[5]产值及收款计划（2026）'!$B:$B,'[5]产值及收款计划（2026）'!DC:DC)</f>
        <v>0</v>
      </c>
      <c r="DH423" s="235" cm="1">
        <f t="array" ref="DH423">_xlfn.XLOOKUP($A423&amp;$B423,'[5]产值及收款计划（2026）'!$A:$A&amp;'[5]产值及收款计划（2026）'!$B:$B,'[5]产值及收款计划（2026）'!DD:DD)</f>
        <v>0</v>
      </c>
      <c r="DI423" s="235" cm="1">
        <f t="array" ref="DI423">_xlfn.XLOOKUP($A423&amp;$B423,'[5]产值及收款计划（2026）'!$A:$A&amp;'[5]产值及收款计划（2026）'!$B:$B,'[5]产值及收款计划（2026）'!DE:DE)</f>
        <v>0</v>
      </c>
      <c r="DJ423" s="235" cm="1">
        <f t="array" ref="DJ423">_xlfn.XLOOKUP($A423&amp;$B423,'[5]产值及收款计划（2026）'!$A:$A&amp;'[5]产值及收款计划（2026）'!$B:$B,'[5]产值及收款计划（2026）'!DF:DF)</f>
        <v>0</v>
      </c>
      <c r="DK423" s="235" cm="1">
        <f t="array" ref="DK423">_xlfn.XLOOKUP($A423&amp;$B423,'[5]产值及收款计划（2026）'!$A:$A&amp;'[5]产值及收款计划（2026）'!$B:$B,'[5]产值及收款计划（2026）'!DG:DG)</f>
        <v>0</v>
      </c>
      <c r="DL423" s="235" cm="1">
        <f t="array" ref="DL423">_xlfn.XLOOKUP($A423&amp;$B423,'[5]产值及收款计划（2026）'!$A:$A&amp;'[5]产值及收款计划（2026）'!$B:$B,'[5]产值及收款计划（2026）'!DH:DH)</f>
        <v>0</v>
      </c>
      <c r="DM423" s="235" cm="1">
        <f t="array" ref="DM423">_xlfn.XLOOKUP($A423&amp;$B423,'[5]产值及收款计划（2026）'!$A:$A&amp;'[5]产值及收款计划（2026）'!$B:$B,'[5]产值及收款计划（2026）'!DI:DI)</f>
        <v>0</v>
      </c>
      <c r="DN423" s="235" cm="1">
        <f t="array" ref="DN423">_xlfn.XLOOKUP($A423&amp;$B423,'[5]产值及收款计划（2026）'!$A:$A&amp;'[5]产值及收款计划（2026）'!$B:$B,'[5]产值及收款计划（2026）'!DJ:DJ)</f>
        <v>0</v>
      </c>
      <c r="DO423" s="235" cm="1">
        <f t="array" ref="DO423">_xlfn.XLOOKUP($A423&amp;$B423,'[5]产值及收款计划（2026）'!$A:$A&amp;'[5]产值及收款计划（2026）'!$B:$B,'[5]产值及收款计划（2026）'!DK:DK)</f>
        <v>0</v>
      </c>
      <c r="DP423" s="235" cm="1">
        <f t="array" ref="DP423">_xlfn.XLOOKUP($A423&amp;$B423,'[5]产值及收款计划（2026）'!$A:$A&amp;'[5]产值及收款计划（2026）'!$B:$B,'[5]产值及收款计划（2026）'!DL:DL)</f>
        <v>0</v>
      </c>
      <c r="DQ423" s="243"/>
      <c r="DR423" s="229"/>
    </row>
    <row r="424" ht="20.25" spans="1:122">
      <c r="A424" s="233">
        <f t="shared" si="26"/>
        <v>59</v>
      </c>
      <c r="B424" s="233" t="s">
        <v>29</v>
      </c>
      <c r="C424" s="234" t="str" cm="1">
        <f t="array" ref="C424">_xlfn.XLOOKUP($A424&amp;$B424,'[5]产值及收款计划（2026）'!$A:$A&amp;'[5]产值及收款计划（2026）'!$B:$B,'[5]产值及收款计划（2026）'!C:C)</f>
        <v>ZHT2023121900161</v>
      </c>
      <c r="D424" s="234" t="str" cm="1">
        <f t="array" ref="D424">_xlfn.XLOOKUP($A424&amp;$B424,'[5]产值及收款计划（2026）'!$A:$A&amp;'[5]产值及收款计划（2026）'!$B:$B,'[5]产值及收款计划（2026）'!D:D)</f>
        <v>上海市域铁路应急管理平台项目咨询合同（南汇支线）</v>
      </c>
      <c r="E424" s="235" cm="1">
        <f t="array" ref="E424">_xlfn.XLOOKUP($A424&amp;$B424,'[5]产值及收款计划（2026）'!$A:$A&amp;'[5]产值及收款计划（2026）'!$B:$B,'[5]产值及收款计划（2026）'!E:E)</f>
        <v>18.4</v>
      </c>
      <c r="F424" s="235" cm="1">
        <f t="array" ref="F424">_xlfn.XLOOKUP($A424&amp;$B424,'[5]产值及收款计划（2026）'!$A:$A&amp;'[5]产值及收款计划（2026）'!$B:$B,'[5]产值及收款计划（2026）'!F:F)</f>
        <v>5</v>
      </c>
      <c r="G424" s="235" cm="1">
        <f t="array" ref="G424">_xlfn.XLOOKUP($A424&amp;$B424,'[5]产值及收款计划（2026）'!$A:$A&amp;'[5]产值及收款计划（2026）'!$B:$B,'[5]产值及收款计划（2026）'!G:G)</f>
        <v>5</v>
      </c>
      <c r="H424" s="235" cm="1">
        <f t="array" ref="H424">_xlfn.XLOOKUP($A424&amp;$B424,'[5]产值及收款计划（2026）'!$A:$A&amp;'[5]产值及收款计划（2026）'!$B:$B,'[5]产值及收款计划（2026）'!H:H)</f>
        <v>5</v>
      </c>
      <c r="I424" s="236" cm="1">
        <f t="array" ref="I424">_xlfn.XLOOKUP($A424&amp;$B424,'[5]产值及收款计划（2026）'!$A:$A&amp;'[5]产值及收款计划（2026）'!$B:$B,'[5]产值及收款计划（2026）'!I:I)</f>
        <v>1</v>
      </c>
      <c r="J424" s="235" cm="1">
        <f t="array" ref="J424">_xlfn.XLOOKUP($A424&amp;$B424,'[5]产值及收款计划（2026）'!$A:$A&amp;'[5]产值及收款计划（2026）'!$B:$B,'[5]产值及收款计划（2026）'!J:J)</f>
        <v>0.06</v>
      </c>
      <c r="K424" s="235" t="e" cm="1">
        <f t="array" ref="K424">_xlfn.XLOOKUP($A424&amp;$B424,'[5]产值及收款计划（2026）'!$A:$A&amp;'[5]产值及收款计划（2026）'!$B:$B,'[5]产值及收款计划（2026）'!K:K)</f>
        <v>#REF!</v>
      </c>
      <c r="L424" s="235" t="e" cm="1">
        <f t="array" ref="L424">_xlfn.XLOOKUP($A424&amp;$B424,'[5]产值及收款计划（2026）'!$A:$A&amp;'[5]产值及收款计划（2026）'!$B:$B,'[5]产值及收款计划（2026）'!L:L)</f>
        <v>#REF!</v>
      </c>
      <c r="M424" s="235" cm="1">
        <f t="array" ref="M424">_xlfn.XLOOKUP($A424&amp;$B424,'[5]产值及收款计划（2026）'!$A:$A&amp;'[5]产值及收款计划（2026）'!$B:$B,'[5]产值及收款计划（2026）'!M:M)</f>
        <v>0</v>
      </c>
      <c r="N424" s="235" t="str" cm="1">
        <f t="array" ref="N424">_xlfn.XLOOKUP($A424&amp;$B424,'[5]产值及收款计划（2026）'!$A:$A&amp;'[5]产值及收款计划（2026）'!$B:$B,'[5]产值及收款计划（2026）'!N:N)</f>
        <v>施林烽团队</v>
      </c>
      <c r="O424" s="235" t="str" cm="1">
        <f t="array" ref="O424">_xlfn.XLOOKUP($A424&amp;$B424,'[5]产值及收款计划（2026）'!$A:$A&amp;'[5]产值及收款计划（2026）'!$B:$B,'[5]产值及收款计划（2026）'!O:O)</f>
        <v>施林烽</v>
      </c>
      <c r="P424" s="234" t="str" cm="1">
        <f t="array" ref="P424">_xlfn.XLOOKUP($A424&amp;$B424,'[5]产值及收款计划（2026）'!$A:$A&amp;'[5]产值及收款计划（2026）'!$B:$B,'[5]产值及收款计划（2026）'!P:P)</f>
        <v>25已完结</v>
      </c>
      <c r="Q424" s="235" t="e" cm="1">
        <f t="array" ref="Q424">_xlfn.XLOOKUP($A424&amp;$B424,'[5]产值及收款计划（2026）'!$A:$A&amp;'[5]产值及收款计划（2026）'!$B:$B,'[5]产值及收款计划（2026）'!Q:Q)</f>
        <v>#REF!</v>
      </c>
      <c r="R424" s="235" t="e" cm="1">
        <f t="array" ref="R424">_xlfn.XLOOKUP($A424&amp;$B424,'[5]产值及收款计划（2026）'!$A:$A&amp;'[5]产值及收款计划（2026）'!$B:$B,'[5]产值及收款计划（2026）'!R:R)</f>
        <v>#REF!</v>
      </c>
      <c r="S424" s="235" t="e" cm="1">
        <f t="array" ref="S424">_xlfn.XLOOKUP($A424&amp;$B424,'[5]产值及收款计划（2026）'!$A:$A&amp;'[5]产值及收款计划（2026）'!$B:$B,'[5]产值及收款计划（2026）'!S:S)</f>
        <v>#REF!</v>
      </c>
      <c r="T424" s="235" cm="1">
        <f t="array" ref="T424">_xlfn.XLOOKUP($A424&amp;$B424,'[5]产值及收款计划（2026）'!$A:$A&amp;'[5]产值及收款计划（2026）'!$B:$B,'[5]产值及收款计划（2026）'!T:T)</f>
        <v>18.4</v>
      </c>
      <c r="U424" s="235" cm="1">
        <f t="array" ref="U424">_xlfn.XLOOKUP($A424&amp;$B424,'[5]产值及收款计划（2026）'!$A:$A&amp;'[5]产值及收款计划（2026）'!$B:$B,'[5]产值及收款计划（2026）'!U:U)</f>
        <v>0</v>
      </c>
      <c r="V424" s="235" cm="1">
        <f t="array" ref="V424">_xlfn.XLOOKUP($A424&amp;$B424,'[5]产值及收款计划（2026）'!$A:$A&amp;'[5]产值及收款计划（2026）'!$B:$B,'[5]产值及收款计划（2026）'!V:V)</f>
        <v>0</v>
      </c>
      <c r="W424" s="235" t="e" cm="1">
        <f t="array" ref="W424">_xlfn.XLOOKUP($A424&amp;$B424,'[5]产值及收款计划（2026）'!$A:$A&amp;'[5]产值及收款计划（2026）'!$B:$B,'[5]产值及收款计划（2026）'!W:W)</f>
        <v>#REF!</v>
      </c>
      <c r="X424" s="235" t="e" cm="1">
        <f t="array" ref="X424">_xlfn.XLOOKUP($A424&amp;$B424,'[5]产值及收款计划（2026）'!$A:$A&amp;'[5]产值及收款计划（2026）'!$B:$B,'[5]产值及收款计划（2026）'!X:X)</f>
        <v>#REF!</v>
      </c>
      <c r="Y424" s="235" t="e" cm="1">
        <f t="array" ref="Y424">_xlfn.XLOOKUP($A424&amp;$B424,'[5]产值及收款计划（2026）'!$A:$A&amp;'[5]产值及收款计划（2026）'!$B:$B,'[5]产值及收款计划（2026）'!Y:Y)</f>
        <v>#REF!</v>
      </c>
      <c r="Z424" s="235" t="e" cm="1">
        <f t="array" ref="Z424">_xlfn.XLOOKUP($A424&amp;$B424,'[5]产值及收款计划（2026）'!$A:$A&amp;'[5]产值及收款计划（2026）'!$B:$B,'[5]产值及收款计划（2026）'!Z:Z)</f>
        <v>#REF!</v>
      </c>
      <c r="AA424" s="235" t="e" cm="1">
        <f t="array" ref="AA424">_xlfn.XLOOKUP($A424&amp;$B424,'[5]产值及收款计划（2026）'!$A:$A&amp;'[5]产值及收款计划（2026）'!$B:$B,'[5]产值及收款计划（2026）'!AA:AA)</f>
        <v>#REF!</v>
      </c>
      <c r="AB424" s="235" t="e" cm="1">
        <f t="array" ref="AB424">_xlfn.XLOOKUP($A424&amp;$B424,'[5]产值及收款计划（2026）'!$A:$A&amp;'[5]产值及收款计划（2026）'!$B:$B,'[5]产值及收款计划（2026）'!AB:AB)</f>
        <v>#REF!</v>
      </c>
      <c r="AC424" s="235" t="e" cm="1">
        <f t="array" ref="AC424">_xlfn.XLOOKUP($A424&amp;$B424,'[5]产值及收款计划（2026）'!$A:$A&amp;'[5]产值及收款计划（2026）'!$B:$B,'[5]产值及收款计划（2026）'!AC:AC)</f>
        <v>#REF!</v>
      </c>
      <c r="AD424" s="235" t="e" cm="1">
        <f t="array" ref="AD424">_xlfn.XLOOKUP($A424&amp;$B424,'[5]产值及收款计划（2026）'!$A:$A&amp;'[5]产值及收款计划（2026）'!$B:$B,'[5]产值及收款计划（2026）'!AD:AD)</f>
        <v>#REF!</v>
      </c>
      <c r="AE424" s="235" t="e" cm="1">
        <f t="array" ref="AE424">_xlfn.XLOOKUP($A424&amp;$B424,'[5]产值及收款计划（2026）'!$A:$A&amp;'[5]产值及收款计划（2026）'!$B:$B,'[5]产值及收款计划（2026）'!AE:AE)</f>
        <v>#REF!</v>
      </c>
      <c r="AF424" s="235" t="e" cm="1">
        <f t="array" ref="AF424">_xlfn.XLOOKUP($A424&amp;$B424,'[5]产值及收款计划（2026）'!$A:$A&amp;'[5]产值及收款计划（2026）'!$B:$B,'[5]产值及收款计划（2026）'!AF:AF)</f>
        <v>#REF!</v>
      </c>
      <c r="AG424" s="235" t="e" cm="1">
        <f t="array" ref="AG424">_xlfn.XLOOKUP($A424&amp;$B424,'[5]产值及收款计划（2026）'!$A:$A&amp;'[5]产值及收款计划（2026）'!$B:$B,'[5]产值及收款计划（2026）'!AG:AG)</f>
        <v>#REF!</v>
      </c>
      <c r="AH424" s="235" t="e" cm="1">
        <f t="array" ref="AH424">_xlfn.XLOOKUP($A424&amp;$B424,'[5]产值及收款计划（2026）'!$A:$A&amp;'[5]产值及收款计划（2026）'!$B:$B,'[5]产值及收款计划（2026）'!AH:AH)</f>
        <v>#REF!</v>
      </c>
      <c r="AI424" s="235" t="e" cm="1">
        <f t="array" ref="AI424">_xlfn.XLOOKUP($A424&amp;$B424,'[5]产值及收款计划（2026）'!$A:$A&amp;'[5]产值及收款计划（2026）'!$B:$B,'[5]产值及收款计划（2026）'!AI:AI)</f>
        <v>#REF!</v>
      </c>
      <c r="AJ424" s="235" t="e" cm="1">
        <f t="array" ref="AJ424">_xlfn.XLOOKUP($A424&amp;$B424,'[5]产值及收款计划（2026）'!$A:$A&amp;'[5]产值及收款计划（2026）'!$B:$B,'[5]产值及收款计划（2026）'!AJ:AJ)</f>
        <v>#REF!</v>
      </c>
      <c r="AK424" s="235" t="e" cm="1">
        <f t="array" ref="AK424">_xlfn.XLOOKUP($A424&amp;$B424,'[5]产值及收款计划（2026）'!$A:$A&amp;'[5]产值及收款计划（2026）'!$B:$B,'[5]产值及收款计划（2026）'!AK:AK)</f>
        <v>#REF!</v>
      </c>
      <c r="AL424" s="235" t="e" cm="1">
        <f t="array" ref="AL424">_xlfn.XLOOKUP($A424&amp;$B424,'[5]产值及收款计划（2026）'!$A:$A&amp;'[5]产值及收款计划（2026）'!$B:$B,'[5]产值及收款计划（2026）'!AL:AL)</f>
        <v>#REF!</v>
      </c>
      <c r="AM424" s="242" t="e" cm="1">
        <f t="array" ref="AM424">_xlfn.LET(_xlpm.勾选月份状态数组,TRANSPOSE('PPT(12-15页）-TOP10'!$A$3:$A$14),_xlpm.选择数据区,IF('PPT(12-15页）-TOP10'!$E$3="收款",$BA424:$BL424,$AA424:$AL424),SUM(_xlfn._xlws.FILTER(_xlpm.选择数据区,_xlpm.勾选月份状态数组,"")))</f>
        <v>#REF!</v>
      </c>
      <c r="AN424" s="235" t="e">
        <f>_xlfn.XLOOKUP($C424,应收未收表!$T:$T,应收未收表!AA:AA)</f>
        <v>#N/A</v>
      </c>
      <c r="AO424" s="235" t="e">
        <f>_xlfn.XLOOKUP($C424,应收未收表!$T:$T,应收未收表!AB:AB)</f>
        <v>#N/A</v>
      </c>
      <c r="AP424" s="235" t="e">
        <f>_xlfn.XLOOKUP($C424,应收未收表!$T:$T,应收未收表!AC:AC)</f>
        <v>#N/A</v>
      </c>
      <c r="AQ424" s="235" t="e">
        <f>_xlfn.XLOOKUP($C424,应收未收表!$T:$T,应收未收表!AE:AE)</f>
        <v>#N/A</v>
      </c>
      <c r="AR424" s="235" t="e">
        <f>_xlfn.XLOOKUP($C424,应收未收表!$T:$T,应收未收表!AF:AF)</f>
        <v>#N/A</v>
      </c>
      <c r="AS424" s="235" t="e" cm="1">
        <f t="array" ref="AS424">_xlfn.XLOOKUP($A424&amp;$B424,'[5]产值及收款计划（2026）'!$A:$A&amp;'[5]产值及收款计划（2026）'!$B:$B,'[5]产值及收款计划（2026）'!AS:AS)</f>
        <v>#REF!</v>
      </c>
      <c r="AT424" s="235" t="e" cm="1">
        <f t="array" ref="AT424">_xlfn.XLOOKUP($A424&amp;$B424,'[5]产值及收款计划（2026）'!$A:$A&amp;'[5]产值及收款计划（2026）'!$B:$B,'[5]产值及收款计划（2026）'!AT:AT)</f>
        <v>#REF!</v>
      </c>
      <c r="AU424" s="235" t="e" cm="1">
        <f t="array" ref="AU424">_xlfn.XLOOKUP($A424&amp;$B424,'[5]产值及收款计划（2026）'!$A:$A&amp;'[5]产值及收款计划（2026）'!$B:$B,'[5]产值及收款计划（2026）'!AU:AU)</f>
        <v>#REF!</v>
      </c>
      <c r="AV424" s="235" t="e" cm="1">
        <f t="array" ref="AV424">_xlfn.XLOOKUP($A424&amp;$B424,'[5]产值及收款计划（2026）'!$A:$A&amp;'[5]产值及收款计划（2026）'!$B:$B,'[5]产值及收款计划（2026）'!AV:AV)</f>
        <v>#REF!</v>
      </c>
      <c r="AW424" s="235" cm="1">
        <f t="array" ref="AW424">_xlfn.XLOOKUP($A424&amp;$B424,'[5]产值及收款计划（2026）'!$A:$A&amp;'[5]产值及收款计划（2026）'!$B:$B,'[5]产值及收款计划（2026）'!AW:AW)</f>
        <v>14.904</v>
      </c>
      <c r="AX424" s="235" cm="1">
        <f t="array" ref="AX424">_xlfn.XLOOKUP($A424&amp;$B424,'[5]产值及收款计划（2026）'!$A:$A&amp;'[5]产值及收款计划（2026）'!$B:$B,'[5]产值及收款计划（2026）'!AX:AX)</f>
        <v>0</v>
      </c>
      <c r="AY424" s="235" cm="1">
        <f t="array" ref="AY424">_xlfn.XLOOKUP($A424&amp;$B424,'[5]产值及收款计划（2026）'!$A:$A&amp;'[5]产值及收款计划（2026）'!$B:$B,'[5]产值及收款计划（2026）'!AY:AY)</f>
        <v>3.496</v>
      </c>
      <c r="AZ424" s="235" cm="1">
        <f t="array" ref="AZ424">_xlfn.XLOOKUP($A424&amp;$B424,'[5]产值及收款计划（2026）'!$A:$A&amp;'[5]产值及收款计划（2026）'!$B:$B,'[5]产值及收款计划（2026）'!AZ:AZ)</f>
        <v>3.496</v>
      </c>
      <c r="BA424" s="235" t="e" cm="1">
        <f t="array" ref="BA424">_xlfn.XLOOKUP($A424&amp;$B424,'[5]产值及收款计划（2026）'!$A:$A&amp;'[5]产值及收款计划（2026）'!$B:$B,'[5]产值及收款计划（2026）'!BA:BA)</f>
        <v>#REF!</v>
      </c>
      <c r="BB424" s="235" t="e" cm="1">
        <f t="array" ref="BB424">_xlfn.XLOOKUP($A424&amp;$B424,'[5]产值及收款计划（2026）'!$A:$A&amp;'[5]产值及收款计划（2026）'!$B:$B,'[5]产值及收款计划（2026）'!BB:BB)</f>
        <v>#REF!</v>
      </c>
      <c r="BC424" s="235" t="e" cm="1">
        <f t="array" ref="BC424">_xlfn.XLOOKUP($A424&amp;$B424,'[5]产值及收款计划（2026）'!$A:$A&amp;'[5]产值及收款计划（2026）'!$B:$B,'[5]产值及收款计划（2026）'!BC:BC)</f>
        <v>#REF!</v>
      </c>
      <c r="BD424" s="235" t="e" cm="1">
        <f t="array" ref="BD424">_xlfn.XLOOKUP($A424&amp;$B424,'[5]产值及收款计划（2026）'!$A:$A&amp;'[5]产值及收款计划（2026）'!$B:$B,'[5]产值及收款计划（2026）'!BD:BD)</f>
        <v>#REF!</v>
      </c>
      <c r="BE424" s="235" t="e" cm="1">
        <f t="array" ref="BE424">_xlfn.XLOOKUP($A424&amp;$B424,'[5]产值及收款计划（2026）'!$A:$A&amp;'[5]产值及收款计划（2026）'!$B:$B,'[5]产值及收款计划（2026）'!BE:BE)</f>
        <v>#REF!</v>
      </c>
      <c r="BF424" s="235" t="e" cm="1">
        <f t="array" ref="BF424">_xlfn.XLOOKUP($A424&amp;$B424,'[5]产值及收款计划（2026）'!$A:$A&amp;'[5]产值及收款计划（2026）'!$B:$B,'[5]产值及收款计划（2026）'!BF:BF)</f>
        <v>#REF!</v>
      </c>
      <c r="BG424" s="235" t="e" cm="1">
        <f t="array" ref="BG424">_xlfn.XLOOKUP($A424&amp;$B424,'[5]产值及收款计划（2026）'!$A:$A&amp;'[5]产值及收款计划（2026）'!$B:$B,'[5]产值及收款计划（2026）'!BG:BG)</f>
        <v>#REF!</v>
      </c>
      <c r="BH424" s="235" t="e" cm="1">
        <f t="array" ref="BH424">_xlfn.XLOOKUP($A424&amp;$B424,'[5]产值及收款计划（2026）'!$A:$A&amp;'[5]产值及收款计划（2026）'!$B:$B,'[5]产值及收款计划（2026）'!BH:BH)</f>
        <v>#REF!</v>
      </c>
      <c r="BI424" s="235" t="e" cm="1">
        <f t="array" ref="BI424">_xlfn.XLOOKUP($A424&amp;$B424,'[5]产值及收款计划（2026）'!$A:$A&amp;'[5]产值及收款计划（2026）'!$B:$B,'[5]产值及收款计划（2026）'!BI:BI)</f>
        <v>#REF!</v>
      </c>
      <c r="BJ424" s="235" t="e" cm="1">
        <f t="array" ref="BJ424">_xlfn.XLOOKUP($A424&amp;$B424,'[5]产值及收款计划（2026）'!$A:$A&amp;'[5]产值及收款计划（2026）'!$B:$B,'[5]产值及收款计划（2026）'!BJ:BJ)</f>
        <v>#REF!</v>
      </c>
      <c r="BK424" s="235" t="e" cm="1">
        <f t="array" ref="BK424">_xlfn.XLOOKUP($A424&amp;$B424,'[5]产值及收款计划（2026）'!$A:$A&amp;'[5]产值及收款计划（2026）'!$B:$B,'[5]产值及收款计划（2026）'!BK:BK)</f>
        <v>#REF!</v>
      </c>
      <c r="BL424" s="235" t="e" cm="1">
        <f t="array" ref="BL424">_xlfn.XLOOKUP($A424&amp;$B424,'[5]产值及收款计划（2026）'!$A:$A&amp;'[5]产值及收款计划（2026）'!$B:$B,'[5]产值及收款计划（2026）'!BL:BL)</f>
        <v>#REF!</v>
      </c>
      <c r="BM424" s="235"/>
      <c r="BN424" s="235"/>
      <c r="BO424" s="235"/>
      <c r="BP424" s="235"/>
      <c r="BQ424" s="235">
        <f>_xlfn.XLOOKUP($C424,应收未收表!$AJ:$AJ,应收未收表!AK:AK)</f>
        <v>2</v>
      </c>
      <c r="BR424" s="235">
        <f>_xlfn.XLOOKUP($C424,应收未收表!$AJ:$AJ,应收未收表!AL:AL)</f>
        <v>2</v>
      </c>
      <c r="BS424" s="235" t="str">
        <f>_xlfn.XLOOKUP($C424,应收未收表!$AJ:$AJ,应收未收表!AM:AM)</f>
        <v>一季度内无法落实</v>
      </c>
      <c r="BT424" s="235" t="str">
        <f>_xlfn.XLOOKUP($C424,应收未收表!$AJ:$AJ,应收未收表!AN:AN)</f>
        <v>已开票，等待申铁付款</v>
      </c>
      <c r="BU424" s="234" t="str" cm="1">
        <f t="array" ref="BU424">_xlfn.XLOOKUP($A424&amp;$B424,'[5]产值及收款计划（2026）'!$A:$A&amp;'[5]产值及收款计划（2026）'!$B:$B,'[5]产值及收款计划（2026）'!BQ:BQ)</f>
        <v>上海申铁投资有限公司</v>
      </c>
      <c r="BV424" s="235" t="e" cm="1">
        <f t="array" ref="BV424">_xlfn.XLOOKUP($A424&amp;$B424,'[5]产值及收款计划（2026）'!$A:$A&amp;'[5]产值及收款计划（2026）'!$B:$B,'[5]产值及收款计划（2026）'!BR:BR)</f>
        <v>#REF!</v>
      </c>
      <c r="CE424" s="235" cm="1">
        <f t="array" ref="CE424">_xlfn.XLOOKUP($A424&amp;$B424,'[5]产值及收款计划（2026）'!$A:$A&amp;'[5]产值及收款计划（2026）'!$B:$B,'[5]产值及收款计划（2026）'!CA:CA)</f>
        <v>0</v>
      </c>
      <c r="CF424" s="235" cm="1">
        <f t="array" ref="CF424">_xlfn.XLOOKUP($A424&amp;$B424,'[5]产值及收款计划（2026）'!$A:$A&amp;'[5]产值及收款计划（2026）'!$B:$B,'[5]产值及收款计划（2026）'!CB:CB)</f>
        <v>0</v>
      </c>
      <c r="CG424" s="235" cm="1">
        <f t="array" ref="CG424">_xlfn.XLOOKUP($A424&amp;$B424,'[5]产值及收款计划（2026）'!$A:$A&amp;'[5]产值及收款计划（2026）'!$B:$B,'[5]产值及收款计划（2026）'!CC:CC)</f>
        <v>0</v>
      </c>
      <c r="CH424" s="235" cm="1">
        <f t="array" ref="CH424">_xlfn.XLOOKUP($A424&amp;$B424,'[5]产值及收款计划（2026）'!$A:$A&amp;'[5]产值及收款计划（2026）'!$B:$B,'[5]产值及收款计划（2026）'!CD:CD)</f>
        <v>0</v>
      </c>
      <c r="CI424" s="235" cm="1">
        <f t="array" ref="CI424">_xlfn.XLOOKUP($A424&amp;$B424,'[5]产值及收款计划（2026）'!$A:$A&amp;'[5]产值及收款计划（2026）'!$B:$B,'[5]产值及收款计划（2026）'!CE:CE)</f>
        <v>0</v>
      </c>
      <c r="CJ424" s="235" cm="1">
        <f t="array" ref="CJ424">_xlfn.XLOOKUP($A424&amp;$B424,'[5]产值及收款计划（2026）'!$A:$A&amp;'[5]产值及收款计划（2026）'!$B:$B,'[5]产值及收款计划（2026）'!CF:CF)</f>
        <v>0</v>
      </c>
      <c r="CK424" s="235" cm="1">
        <f t="array" ref="CK424">_xlfn.XLOOKUP($A424&amp;$B424,'[5]产值及收款计划（2026）'!$A:$A&amp;'[5]产值及收款计划（2026）'!$B:$B,'[5]产值及收款计划（2026）'!CG:CG)</f>
        <v>0</v>
      </c>
      <c r="CL424" s="235" cm="1">
        <f t="array" ref="CL424">_xlfn.XLOOKUP($A424&amp;$B424,'[5]产值及收款计划（2026）'!$A:$A&amp;'[5]产值及收款计划（2026）'!$B:$B,'[5]产值及收款计划（2026）'!CH:CH)</f>
        <v>0</v>
      </c>
      <c r="CM424" s="235" cm="1">
        <f t="array" ref="CM424">_xlfn.XLOOKUP($A424&amp;$B424,'[5]产值及收款计划（2026）'!$A:$A&amp;'[5]产值及收款计划（2026）'!$B:$B,'[5]产值及收款计划（2026）'!CI:CI)</f>
        <v>0</v>
      </c>
      <c r="CN424" s="235" cm="1">
        <f t="array" ref="CN424">_xlfn.XLOOKUP($A424&amp;$B424,'[5]产值及收款计划（2026）'!$A:$A&amp;'[5]产值及收款计划（2026）'!$B:$B,'[5]产值及收款计划（2026）'!CJ:CJ)</f>
        <v>0</v>
      </c>
      <c r="CO424" s="235" cm="1">
        <f t="array" ref="CO424">_xlfn.XLOOKUP($A424&amp;$B424,'[5]产值及收款计划（2026）'!$A:$A&amp;'[5]产值及收款计划（2026）'!$B:$B,'[5]产值及收款计划（2026）'!CK:CK)</f>
        <v>0</v>
      </c>
      <c r="CP424" s="235" cm="1">
        <f t="array" ref="CP424">_xlfn.XLOOKUP($A424&amp;$B424,'[5]产值及收款计划（2026）'!$A:$A&amp;'[5]产值及收款计划（2026）'!$B:$B,'[5]产值及收款计划（2026）'!CL:CL)</f>
        <v>0</v>
      </c>
      <c r="DE424" s="235" cm="1">
        <f t="array" ref="DE424">_xlfn.XLOOKUP($A424&amp;$B424,'[5]产值及收款计划（2026）'!$A:$A&amp;'[5]产值及收款计划（2026）'!$B:$B,'[5]产值及收款计划（2026）'!DA:DA)</f>
        <v>0</v>
      </c>
      <c r="DF424" s="235" cm="1">
        <f t="array" ref="DF424">_xlfn.XLOOKUP($A424&amp;$B424,'[5]产值及收款计划（2026）'!$A:$A&amp;'[5]产值及收款计划（2026）'!$B:$B,'[5]产值及收款计划（2026）'!DB:DB)</f>
        <v>0</v>
      </c>
      <c r="DG424" s="235" cm="1">
        <f t="array" ref="DG424">_xlfn.XLOOKUP($A424&amp;$B424,'[5]产值及收款计划（2026）'!$A:$A&amp;'[5]产值及收款计划（2026）'!$B:$B,'[5]产值及收款计划（2026）'!DC:DC)</f>
        <v>0</v>
      </c>
      <c r="DH424" s="235" cm="1">
        <f t="array" ref="DH424">_xlfn.XLOOKUP($A424&amp;$B424,'[5]产值及收款计划（2026）'!$A:$A&amp;'[5]产值及收款计划（2026）'!$B:$B,'[5]产值及收款计划（2026）'!DD:DD)</f>
        <v>0</v>
      </c>
      <c r="DI424" s="235" cm="1">
        <f t="array" ref="DI424">_xlfn.XLOOKUP($A424&amp;$B424,'[5]产值及收款计划（2026）'!$A:$A&amp;'[5]产值及收款计划（2026）'!$B:$B,'[5]产值及收款计划（2026）'!DE:DE)</f>
        <v>0</v>
      </c>
      <c r="DJ424" s="235" cm="1">
        <f t="array" ref="DJ424">_xlfn.XLOOKUP($A424&amp;$B424,'[5]产值及收款计划（2026）'!$A:$A&amp;'[5]产值及收款计划（2026）'!$B:$B,'[5]产值及收款计划（2026）'!DF:DF)</f>
        <v>0</v>
      </c>
      <c r="DK424" s="235" cm="1">
        <f t="array" ref="DK424">_xlfn.XLOOKUP($A424&amp;$B424,'[5]产值及收款计划（2026）'!$A:$A&amp;'[5]产值及收款计划（2026）'!$B:$B,'[5]产值及收款计划（2026）'!DG:DG)</f>
        <v>0</v>
      </c>
      <c r="DL424" s="235" cm="1">
        <f t="array" ref="DL424">_xlfn.XLOOKUP($A424&amp;$B424,'[5]产值及收款计划（2026）'!$A:$A&amp;'[5]产值及收款计划（2026）'!$B:$B,'[5]产值及收款计划（2026）'!DH:DH)</f>
        <v>0</v>
      </c>
      <c r="DM424" s="235" cm="1">
        <f t="array" ref="DM424">_xlfn.XLOOKUP($A424&amp;$B424,'[5]产值及收款计划（2026）'!$A:$A&amp;'[5]产值及收款计划（2026）'!$B:$B,'[5]产值及收款计划（2026）'!DI:DI)</f>
        <v>0</v>
      </c>
      <c r="DN424" s="235" cm="1">
        <f t="array" ref="DN424">_xlfn.XLOOKUP($A424&amp;$B424,'[5]产值及收款计划（2026）'!$A:$A&amp;'[5]产值及收款计划（2026）'!$B:$B,'[5]产值及收款计划（2026）'!DJ:DJ)</f>
        <v>0</v>
      </c>
      <c r="DO424" s="235" cm="1">
        <f t="array" ref="DO424">_xlfn.XLOOKUP($A424&amp;$B424,'[5]产值及收款计划（2026）'!$A:$A&amp;'[5]产值及收款计划（2026）'!$B:$B,'[5]产值及收款计划（2026）'!DK:DK)</f>
        <v>0</v>
      </c>
      <c r="DP424" s="235" cm="1">
        <f t="array" ref="DP424">_xlfn.XLOOKUP($A424&amp;$B424,'[5]产值及收款计划（2026）'!$A:$A&amp;'[5]产值及收款计划（2026）'!$B:$B,'[5]产值及收款计划（2026）'!DL:DL)</f>
        <v>0</v>
      </c>
      <c r="DQ424" s="243"/>
      <c r="DR424" s="229"/>
    </row>
    <row r="425" ht="20.25" spans="1:122">
      <c r="A425" s="233">
        <f t="shared" si="26"/>
        <v>60</v>
      </c>
      <c r="B425" s="233" t="s">
        <v>29</v>
      </c>
      <c r="C425" s="234" t="str" cm="1">
        <f t="array" ref="C425">_xlfn.XLOOKUP($A425&amp;$B425,'[5]产值及收款计划（2026）'!$A:$A&amp;'[5]产值及收款计划（2026）'!$B:$B,'[5]产值及收款计划（2026）'!C:C)</f>
        <v>ZHT2023121900162</v>
      </c>
      <c r="D425" s="234" t="str" cm="1">
        <f t="array" ref="D425">_xlfn.XLOOKUP($A425&amp;$B425,'[5]产值及收款计划（2026）'!$A:$A&amp;'[5]产值及收款计划（2026）'!$B:$B,'[5]产值及收款计划（2026）'!D:D)</f>
        <v>上海市域铁路应急管理平台项目咨询合同（嘉闵线）</v>
      </c>
      <c r="E425" s="235" cm="1">
        <f t="array" ref="E425">_xlfn.XLOOKUP($A425&amp;$B425,'[5]产值及收款计划（2026）'!$A:$A&amp;'[5]产值及收款计划（2026）'!$B:$B,'[5]产值及收款计划（2026）'!E:E)</f>
        <v>51.5</v>
      </c>
      <c r="F425" s="235" cm="1">
        <f t="array" ref="F425">_xlfn.XLOOKUP($A425&amp;$B425,'[5]产值及收款计划（2026）'!$A:$A&amp;'[5]产值及收款计划（2026）'!$B:$B,'[5]产值及收款计划（2026）'!F:F)</f>
        <v>5</v>
      </c>
      <c r="G425" s="235" cm="1">
        <f t="array" ref="G425">_xlfn.XLOOKUP($A425&amp;$B425,'[5]产值及收款计划（2026）'!$A:$A&amp;'[5]产值及收款计划（2026）'!$B:$B,'[5]产值及收款计划（2026）'!G:G)</f>
        <v>5</v>
      </c>
      <c r="H425" s="235" cm="1">
        <f t="array" ref="H425">_xlfn.XLOOKUP($A425&amp;$B425,'[5]产值及收款计划（2026）'!$A:$A&amp;'[5]产值及收款计划（2026）'!$B:$B,'[5]产值及收款计划（2026）'!H:H)</f>
        <v>5</v>
      </c>
      <c r="I425" s="236" cm="1">
        <f t="array" ref="I425">_xlfn.XLOOKUP($A425&amp;$B425,'[5]产值及收款计划（2026）'!$A:$A&amp;'[5]产值及收款计划（2026）'!$B:$B,'[5]产值及收款计划（2026）'!I:I)</f>
        <v>1</v>
      </c>
      <c r="J425" s="235" cm="1">
        <f t="array" ref="J425">_xlfn.XLOOKUP($A425&amp;$B425,'[5]产值及收款计划（2026）'!$A:$A&amp;'[5]产值及收款计划（2026）'!$B:$B,'[5]产值及收款计划（2026）'!J:J)</f>
        <v>0.06</v>
      </c>
      <c r="K425" s="235" t="e" cm="1">
        <f t="array" ref="K425">_xlfn.XLOOKUP($A425&amp;$B425,'[5]产值及收款计划（2026）'!$A:$A&amp;'[5]产值及收款计划（2026）'!$B:$B,'[5]产值及收款计划（2026）'!K:K)</f>
        <v>#REF!</v>
      </c>
      <c r="L425" s="235" t="e" cm="1">
        <f t="array" ref="L425">_xlfn.XLOOKUP($A425&amp;$B425,'[5]产值及收款计划（2026）'!$A:$A&amp;'[5]产值及收款计划（2026）'!$B:$B,'[5]产值及收款计划（2026）'!L:L)</f>
        <v>#REF!</v>
      </c>
      <c r="M425" s="235" cm="1">
        <f t="array" ref="M425">_xlfn.XLOOKUP($A425&amp;$B425,'[5]产值及收款计划（2026）'!$A:$A&amp;'[5]产值及收款计划（2026）'!$B:$B,'[5]产值及收款计划（2026）'!M:M)</f>
        <v>0</v>
      </c>
      <c r="N425" s="235" t="str" cm="1">
        <f t="array" ref="N425">_xlfn.XLOOKUP($A425&amp;$B425,'[5]产值及收款计划（2026）'!$A:$A&amp;'[5]产值及收款计划（2026）'!$B:$B,'[5]产值及收款计划（2026）'!N:N)</f>
        <v>施林烽团队</v>
      </c>
      <c r="O425" s="235" t="str" cm="1">
        <f t="array" ref="O425">_xlfn.XLOOKUP($A425&amp;$B425,'[5]产值及收款计划（2026）'!$A:$A&amp;'[5]产值及收款计划（2026）'!$B:$B,'[5]产值及收款计划（2026）'!O:O)</f>
        <v>施林烽</v>
      </c>
      <c r="P425" s="234" t="str" cm="1">
        <f t="array" ref="P425">_xlfn.XLOOKUP($A425&amp;$B425,'[5]产值及收款计划（2026）'!$A:$A&amp;'[5]产值及收款计划（2026）'!$B:$B,'[5]产值及收款计划（2026）'!P:P)</f>
        <v>25已完结</v>
      </c>
      <c r="Q425" s="235" t="e" cm="1">
        <f t="array" ref="Q425">_xlfn.XLOOKUP($A425&amp;$B425,'[5]产值及收款计划（2026）'!$A:$A&amp;'[5]产值及收款计划（2026）'!$B:$B,'[5]产值及收款计划（2026）'!Q:Q)</f>
        <v>#REF!</v>
      </c>
      <c r="R425" s="235" t="e" cm="1">
        <f t="array" ref="R425">_xlfn.XLOOKUP($A425&amp;$B425,'[5]产值及收款计划（2026）'!$A:$A&amp;'[5]产值及收款计划（2026）'!$B:$B,'[5]产值及收款计划（2026）'!R:R)</f>
        <v>#REF!</v>
      </c>
      <c r="S425" s="235" t="e" cm="1">
        <f t="array" ref="S425">_xlfn.XLOOKUP($A425&amp;$B425,'[5]产值及收款计划（2026）'!$A:$A&amp;'[5]产值及收款计划（2026）'!$B:$B,'[5]产值及收款计划（2026）'!S:S)</f>
        <v>#REF!</v>
      </c>
      <c r="T425" s="235" cm="1">
        <f t="array" ref="T425">_xlfn.XLOOKUP($A425&amp;$B425,'[5]产值及收款计划（2026）'!$A:$A&amp;'[5]产值及收款计划（2026）'!$B:$B,'[5]产值及收款计划（2026）'!T:T)</f>
        <v>51.5</v>
      </c>
      <c r="U425" s="235" cm="1">
        <f t="array" ref="U425">_xlfn.XLOOKUP($A425&amp;$B425,'[5]产值及收款计划（2026）'!$A:$A&amp;'[5]产值及收款计划（2026）'!$B:$B,'[5]产值及收款计划（2026）'!U:U)</f>
        <v>0</v>
      </c>
      <c r="V425" s="235" cm="1">
        <f t="array" ref="V425">_xlfn.XLOOKUP($A425&amp;$B425,'[5]产值及收款计划（2026）'!$A:$A&amp;'[5]产值及收款计划（2026）'!$B:$B,'[5]产值及收款计划（2026）'!V:V)</f>
        <v>0</v>
      </c>
      <c r="W425" s="235" t="e" cm="1">
        <f t="array" ref="W425">_xlfn.XLOOKUP($A425&amp;$B425,'[5]产值及收款计划（2026）'!$A:$A&amp;'[5]产值及收款计划（2026）'!$B:$B,'[5]产值及收款计划（2026）'!W:W)</f>
        <v>#REF!</v>
      </c>
      <c r="X425" s="235" t="e" cm="1">
        <f t="array" ref="X425">_xlfn.XLOOKUP($A425&amp;$B425,'[5]产值及收款计划（2026）'!$A:$A&amp;'[5]产值及收款计划（2026）'!$B:$B,'[5]产值及收款计划（2026）'!X:X)</f>
        <v>#REF!</v>
      </c>
      <c r="Y425" s="235" t="e" cm="1">
        <f t="array" ref="Y425">_xlfn.XLOOKUP($A425&amp;$B425,'[5]产值及收款计划（2026）'!$A:$A&amp;'[5]产值及收款计划（2026）'!$B:$B,'[5]产值及收款计划（2026）'!Y:Y)</f>
        <v>#REF!</v>
      </c>
      <c r="Z425" s="235" t="e" cm="1">
        <f t="array" ref="Z425">_xlfn.XLOOKUP($A425&amp;$B425,'[5]产值及收款计划（2026）'!$A:$A&amp;'[5]产值及收款计划（2026）'!$B:$B,'[5]产值及收款计划（2026）'!Z:Z)</f>
        <v>#REF!</v>
      </c>
      <c r="AA425" s="235" t="e" cm="1">
        <f t="array" ref="AA425">_xlfn.XLOOKUP($A425&amp;$B425,'[5]产值及收款计划（2026）'!$A:$A&amp;'[5]产值及收款计划（2026）'!$B:$B,'[5]产值及收款计划（2026）'!AA:AA)</f>
        <v>#REF!</v>
      </c>
      <c r="AB425" s="235" t="e" cm="1">
        <f t="array" ref="AB425">_xlfn.XLOOKUP($A425&amp;$B425,'[5]产值及收款计划（2026）'!$A:$A&amp;'[5]产值及收款计划（2026）'!$B:$B,'[5]产值及收款计划（2026）'!AB:AB)</f>
        <v>#REF!</v>
      </c>
      <c r="AC425" s="235" t="e" cm="1">
        <f t="array" ref="AC425">_xlfn.XLOOKUP($A425&amp;$B425,'[5]产值及收款计划（2026）'!$A:$A&amp;'[5]产值及收款计划（2026）'!$B:$B,'[5]产值及收款计划（2026）'!AC:AC)</f>
        <v>#REF!</v>
      </c>
      <c r="AD425" s="235" t="e" cm="1">
        <f t="array" ref="AD425">_xlfn.XLOOKUP($A425&amp;$B425,'[5]产值及收款计划（2026）'!$A:$A&amp;'[5]产值及收款计划（2026）'!$B:$B,'[5]产值及收款计划（2026）'!AD:AD)</f>
        <v>#REF!</v>
      </c>
      <c r="AE425" s="235" t="e" cm="1">
        <f t="array" ref="AE425">_xlfn.XLOOKUP($A425&amp;$B425,'[5]产值及收款计划（2026）'!$A:$A&amp;'[5]产值及收款计划（2026）'!$B:$B,'[5]产值及收款计划（2026）'!AE:AE)</f>
        <v>#REF!</v>
      </c>
      <c r="AF425" s="235" t="e" cm="1">
        <f t="array" ref="AF425">_xlfn.XLOOKUP($A425&amp;$B425,'[5]产值及收款计划（2026）'!$A:$A&amp;'[5]产值及收款计划（2026）'!$B:$B,'[5]产值及收款计划（2026）'!AF:AF)</f>
        <v>#REF!</v>
      </c>
      <c r="AG425" s="235" t="e" cm="1">
        <f t="array" ref="AG425">_xlfn.XLOOKUP($A425&amp;$B425,'[5]产值及收款计划（2026）'!$A:$A&amp;'[5]产值及收款计划（2026）'!$B:$B,'[5]产值及收款计划（2026）'!AG:AG)</f>
        <v>#REF!</v>
      </c>
      <c r="AH425" s="235" t="e" cm="1">
        <f t="array" ref="AH425">_xlfn.XLOOKUP($A425&amp;$B425,'[5]产值及收款计划（2026）'!$A:$A&amp;'[5]产值及收款计划（2026）'!$B:$B,'[5]产值及收款计划（2026）'!AH:AH)</f>
        <v>#REF!</v>
      </c>
      <c r="AI425" s="235" t="e" cm="1">
        <f t="array" ref="AI425">_xlfn.XLOOKUP($A425&amp;$B425,'[5]产值及收款计划（2026）'!$A:$A&amp;'[5]产值及收款计划（2026）'!$B:$B,'[5]产值及收款计划（2026）'!AI:AI)</f>
        <v>#REF!</v>
      </c>
      <c r="AJ425" s="235" t="e" cm="1">
        <f t="array" ref="AJ425">_xlfn.XLOOKUP($A425&amp;$B425,'[5]产值及收款计划（2026）'!$A:$A&amp;'[5]产值及收款计划（2026）'!$B:$B,'[5]产值及收款计划（2026）'!AJ:AJ)</f>
        <v>#REF!</v>
      </c>
      <c r="AK425" s="235" t="e" cm="1">
        <f t="array" ref="AK425">_xlfn.XLOOKUP($A425&amp;$B425,'[5]产值及收款计划（2026）'!$A:$A&amp;'[5]产值及收款计划（2026）'!$B:$B,'[5]产值及收款计划（2026）'!AK:AK)</f>
        <v>#REF!</v>
      </c>
      <c r="AL425" s="235" t="e" cm="1">
        <f t="array" ref="AL425">_xlfn.XLOOKUP($A425&amp;$B425,'[5]产值及收款计划（2026）'!$A:$A&amp;'[5]产值及收款计划（2026）'!$B:$B,'[5]产值及收款计划（2026）'!AL:AL)</f>
        <v>#REF!</v>
      </c>
      <c r="AM425" s="242" t="e" cm="1">
        <f t="array" ref="AM425">_xlfn.LET(_xlpm.勾选月份状态数组,TRANSPOSE('PPT(12-15页）-TOP10'!$A$3:$A$14),_xlpm.选择数据区,IF('PPT(12-15页）-TOP10'!$E$3="收款",$BA425:$BL425,$AA425:$AL425),SUM(_xlfn._xlws.FILTER(_xlpm.选择数据区,_xlpm.勾选月份状态数组,"")))</f>
        <v>#REF!</v>
      </c>
      <c r="AN425" s="235" t="e">
        <f>_xlfn.XLOOKUP($C425,应收未收表!$T:$T,应收未收表!AA:AA)</f>
        <v>#N/A</v>
      </c>
      <c r="AO425" s="235" t="e">
        <f>_xlfn.XLOOKUP($C425,应收未收表!$T:$T,应收未收表!AB:AB)</f>
        <v>#N/A</v>
      </c>
      <c r="AP425" s="235" t="e">
        <f>_xlfn.XLOOKUP($C425,应收未收表!$T:$T,应收未收表!AC:AC)</f>
        <v>#N/A</v>
      </c>
      <c r="AQ425" s="235" t="e">
        <f>_xlfn.XLOOKUP($C425,应收未收表!$T:$T,应收未收表!AE:AE)</f>
        <v>#N/A</v>
      </c>
      <c r="AR425" s="235" t="e">
        <f>_xlfn.XLOOKUP($C425,应收未收表!$T:$T,应收未收表!AF:AF)</f>
        <v>#N/A</v>
      </c>
      <c r="AS425" s="235" t="e" cm="1">
        <f t="array" ref="AS425">_xlfn.XLOOKUP($A425&amp;$B425,'[5]产值及收款计划（2026）'!$A:$A&amp;'[5]产值及收款计划（2026）'!$B:$B,'[5]产值及收款计划（2026）'!AS:AS)</f>
        <v>#REF!</v>
      </c>
      <c r="AT425" s="235" t="e" cm="1">
        <f t="array" ref="AT425">_xlfn.XLOOKUP($A425&amp;$B425,'[5]产值及收款计划（2026）'!$A:$A&amp;'[5]产值及收款计划（2026）'!$B:$B,'[5]产值及收款计划（2026）'!AT:AT)</f>
        <v>#REF!</v>
      </c>
      <c r="AU425" s="235" t="e" cm="1">
        <f t="array" ref="AU425">_xlfn.XLOOKUP($A425&amp;$B425,'[5]产值及收款计划（2026）'!$A:$A&amp;'[5]产值及收款计划（2026）'!$B:$B,'[5]产值及收款计划（2026）'!AU:AU)</f>
        <v>#REF!</v>
      </c>
      <c r="AV425" s="235" t="e" cm="1">
        <f t="array" ref="AV425">_xlfn.XLOOKUP($A425&amp;$B425,'[5]产值及收款计划（2026）'!$A:$A&amp;'[5]产值及收款计划（2026）'!$B:$B,'[5]产值及收款计划（2026）'!AV:AV)</f>
        <v>#REF!</v>
      </c>
      <c r="AW425" s="235" cm="1">
        <f t="array" ref="AW425">_xlfn.XLOOKUP($A425&amp;$B425,'[5]产值及收款计划（2026）'!$A:$A&amp;'[5]产值及收款计划（2026）'!$B:$B,'[5]产值及收款计划（2026）'!AW:AW)</f>
        <v>41.715</v>
      </c>
      <c r="AX425" s="235" cm="1">
        <f t="array" ref="AX425">_xlfn.XLOOKUP($A425&amp;$B425,'[5]产值及收款计划（2026）'!$A:$A&amp;'[5]产值及收款计划（2026）'!$B:$B,'[5]产值及收款计划（2026）'!AX:AX)</f>
        <v>0</v>
      </c>
      <c r="AY425" s="235" cm="1">
        <f t="array" ref="AY425">_xlfn.XLOOKUP($A425&amp;$B425,'[5]产值及收款计划（2026）'!$A:$A&amp;'[5]产值及收款计划（2026）'!$B:$B,'[5]产值及收款计划（2026）'!AY:AY)</f>
        <v>9.785</v>
      </c>
      <c r="AZ425" s="235" cm="1">
        <f t="array" ref="AZ425">_xlfn.XLOOKUP($A425&amp;$B425,'[5]产值及收款计划（2026）'!$A:$A&amp;'[5]产值及收款计划（2026）'!$B:$B,'[5]产值及收款计划（2026）'!AZ:AZ)</f>
        <v>9.785</v>
      </c>
      <c r="BA425" s="235" t="e" cm="1">
        <f t="array" ref="BA425">_xlfn.XLOOKUP($A425&amp;$B425,'[5]产值及收款计划（2026）'!$A:$A&amp;'[5]产值及收款计划（2026）'!$B:$B,'[5]产值及收款计划（2026）'!BA:BA)</f>
        <v>#REF!</v>
      </c>
      <c r="BB425" s="235" t="e" cm="1">
        <f t="array" ref="BB425">_xlfn.XLOOKUP($A425&amp;$B425,'[5]产值及收款计划（2026）'!$A:$A&amp;'[5]产值及收款计划（2026）'!$B:$B,'[5]产值及收款计划（2026）'!BB:BB)</f>
        <v>#REF!</v>
      </c>
      <c r="BC425" s="235" t="e" cm="1">
        <f t="array" ref="BC425">_xlfn.XLOOKUP($A425&amp;$B425,'[5]产值及收款计划（2026）'!$A:$A&amp;'[5]产值及收款计划（2026）'!$B:$B,'[5]产值及收款计划（2026）'!BC:BC)</f>
        <v>#REF!</v>
      </c>
      <c r="BD425" s="235" t="e" cm="1">
        <f t="array" ref="BD425">_xlfn.XLOOKUP($A425&amp;$B425,'[5]产值及收款计划（2026）'!$A:$A&amp;'[5]产值及收款计划（2026）'!$B:$B,'[5]产值及收款计划（2026）'!BD:BD)</f>
        <v>#REF!</v>
      </c>
      <c r="BE425" s="235" t="e" cm="1">
        <f t="array" ref="BE425">_xlfn.XLOOKUP($A425&amp;$B425,'[5]产值及收款计划（2026）'!$A:$A&amp;'[5]产值及收款计划（2026）'!$B:$B,'[5]产值及收款计划（2026）'!BE:BE)</f>
        <v>#REF!</v>
      </c>
      <c r="BF425" s="235" t="e" cm="1">
        <f t="array" ref="BF425">_xlfn.XLOOKUP($A425&amp;$B425,'[5]产值及收款计划（2026）'!$A:$A&amp;'[5]产值及收款计划（2026）'!$B:$B,'[5]产值及收款计划（2026）'!BF:BF)</f>
        <v>#REF!</v>
      </c>
      <c r="BG425" s="235" t="e" cm="1">
        <f t="array" ref="BG425">_xlfn.XLOOKUP($A425&amp;$B425,'[5]产值及收款计划（2026）'!$A:$A&amp;'[5]产值及收款计划（2026）'!$B:$B,'[5]产值及收款计划（2026）'!BG:BG)</f>
        <v>#REF!</v>
      </c>
      <c r="BH425" s="235" t="e" cm="1">
        <f t="array" ref="BH425">_xlfn.XLOOKUP($A425&amp;$B425,'[5]产值及收款计划（2026）'!$A:$A&amp;'[5]产值及收款计划（2026）'!$B:$B,'[5]产值及收款计划（2026）'!BH:BH)</f>
        <v>#REF!</v>
      </c>
      <c r="BI425" s="235" t="e" cm="1">
        <f t="array" ref="BI425">_xlfn.XLOOKUP($A425&amp;$B425,'[5]产值及收款计划（2026）'!$A:$A&amp;'[5]产值及收款计划（2026）'!$B:$B,'[5]产值及收款计划（2026）'!BI:BI)</f>
        <v>#REF!</v>
      </c>
      <c r="BJ425" s="235" t="e" cm="1">
        <f t="array" ref="BJ425">_xlfn.XLOOKUP($A425&amp;$B425,'[5]产值及收款计划（2026）'!$A:$A&amp;'[5]产值及收款计划（2026）'!$B:$B,'[5]产值及收款计划（2026）'!BJ:BJ)</f>
        <v>#REF!</v>
      </c>
      <c r="BK425" s="235" t="e" cm="1">
        <f t="array" ref="BK425">_xlfn.XLOOKUP($A425&amp;$B425,'[5]产值及收款计划（2026）'!$A:$A&amp;'[5]产值及收款计划（2026）'!$B:$B,'[5]产值及收款计划（2026）'!BK:BK)</f>
        <v>#REF!</v>
      </c>
      <c r="BL425" s="235" t="e" cm="1">
        <f t="array" ref="BL425">_xlfn.XLOOKUP($A425&amp;$B425,'[5]产值及收款计划（2026）'!$A:$A&amp;'[5]产值及收款计划（2026）'!$B:$B,'[5]产值及收款计划（2026）'!BL:BL)</f>
        <v>#REF!</v>
      </c>
      <c r="BM425" s="235"/>
      <c r="BN425" s="235"/>
      <c r="BO425" s="235"/>
      <c r="BP425" s="235"/>
      <c r="BQ425" s="235">
        <f>_xlfn.XLOOKUP($C425,应收未收表!$AJ:$AJ,应收未收表!AK:AK)</f>
        <v>5</v>
      </c>
      <c r="BR425" s="235">
        <f>_xlfn.XLOOKUP($C425,应收未收表!$AJ:$AJ,应收未收表!AL:AL)</f>
        <v>5</v>
      </c>
      <c r="BS425" s="235" t="str">
        <f>_xlfn.XLOOKUP($C425,应收未收表!$AJ:$AJ,应收未收表!AM:AM)</f>
        <v>一季度内无法落实</v>
      </c>
      <c r="BT425" s="235" t="str">
        <f>_xlfn.XLOOKUP($C425,应收未收表!$AJ:$AJ,应收未收表!AN:AN)</f>
        <v>已开票，等待申铁付款</v>
      </c>
      <c r="BU425" s="234" t="str" cm="1">
        <f t="array" ref="BU425">_xlfn.XLOOKUP($A425&amp;$B425,'[5]产值及收款计划（2026）'!$A:$A&amp;'[5]产值及收款计划（2026）'!$B:$B,'[5]产值及收款计划（2026）'!BQ:BQ)</f>
        <v>上海申铁投资有限公司</v>
      </c>
      <c r="BV425" s="235" t="e" cm="1">
        <f t="array" ref="BV425">_xlfn.XLOOKUP($A425&amp;$B425,'[5]产值及收款计划（2026）'!$A:$A&amp;'[5]产值及收款计划（2026）'!$B:$B,'[5]产值及收款计划（2026）'!BR:BR)</f>
        <v>#REF!</v>
      </c>
      <c r="CE425" s="235" cm="1">
        <f t="array" ref="CE425">_xlfn.XLOOKUP($A425&amp;$B425,'[5]产值及收款计划（2026）'!$A:$A&amp;'[5]产值及收款计划（2026）'!$B:$B,'[5]产值及收款计划（2026）'!CA:CA)</f>
        <v>0</v>
      </c>
      <c r="CF425" s="235" cm="1">
        <f t="array" ref="CF425">_xlfn.XLOOKUP($A425&amp;$B425,'[5]产值及收款计划（2026）'!$A:$A&amp;'[5]产值及收款计划（2026）'!$B:$B,'[5]产值及收款计划（2026）'!CB:CB)</f>
        <v>0</v>
      </c>
      <c r="CG425" s="235" cm="1">
        <f t="array" ref="CG425">_xlfn.XLOOKUP($A425&amp;$B425,'[5]产值及收款计划（2026）'!$A:$A&amp;'[5]产值及收款计划（2026）'!$B:$B,'[5]产值及收款计划（2026）'!CC:CC)</f>
        <v>0</v>
      </c>
      <c r="CH425" s="235" cm="1">
        <f t="array" ref="CH425">_xlfn.XLOOKUP($A425&amp;$B425,'[5]产值及收款计划（2026）'!$A:$A&amp;'[5]产值及收款计划（2026）'!$B:$B,'[5]产值及收款计划（2026）'!CD:CD)</f>
        <v>0</v>
      </c>
      <c r="CI425" s="235" cm="1">
        <f t="array" ref="CI425">_xlfn.XLOOKUP($A425&amp;$B425,'[5]产值及收款计划（2026）'!$A:$A&amp;'[5]产值及收款计划（2026）'!$B:$B,'[5]产值及收款计划（2026）'!CE:CE)</f>
        <v>0</v>
      </c>
      <c r="CJ425" s="235" cm="1">
        <f t="array" ref="CJ425">_xlfn.XLOOKUP($A425&amp;$B425,'[5]产值及收款计划（2026）'!$A:$A&amp;'[5]产值及收款计划（2026）'!$B:$B,'[5]产值及收款计划（2026）'!CF:CF)</f>
        <v>0</v>
      </c>
      <c r="CK425" s="235" cm="1">
        <f t="array" ref="CK425">_xlfn.XLOOKUP($A425&amp;$B425,'[5]产值及收款计划（2026）'!$A:$A&amp;'[5]产值及收款计划（2026）'!$B:$B,'[5]产值及收款计划（2026）'!CG:CG)</f>
        <v>0</v>
      </c>
      <c r="CL425" s="235" cm="1">
        <f t="array" ref="CL425">_xlfn.XLOOKUP($A425&amp;$B425,'[5]产值及收款计划（2026）'!$A:$A&amp;'[5]产值及收款计划（2026）'!$B:$B,'[5]产值及收款计划（2026）'!CH:CH)</f>
        <v>0</v>
      </c>
      <c r="CM425" s="235" cm="1">
        <f t="array" ref="CM425">_xlfn.XLOOKUP($A425&amp;$B425,'[5]产值及收款计划（2026）'!$A:$A&amp;'[5]产值及收款计划（2026）'!$B:$B,'[5]产值及收款计划（2026）'!CI:CI)</f>
        <v>0</v>
      </c>
      <c r="CN425" s="235" cm="1">
        <f t="array" ref="CN425">_xlfn.XLOOKUP($A425&amp;$B425,'[5]产值及收款计划（2026）'!$A:$A&amp;'[5]产值及收款计划（2026）'!$B:$B,'[5]产值及收款计划（2026）'!CJ:CJ)</f>
        <v>0</v>
      </c>
      <c r="CO425" s="235" cm="1">
        <f t="array" ref="CO425">_xlfn.XLOOKUP($A425&amp;$B425,'[5]产值及收款计划（2026）'!$A:$A&amp;'[5]产值及收款计划（2026）'!$B:$B,'[5]产值及收款计划（2026）'!CK:CK)</f>
        <v>0</v>
      </c>
      <c r="CP425" s="235" cm="1">
        <f t="array" ref="CP425">_xlfn.XLOOKUP($A425&amp;$B425,'[5]产值及收款计划（2026）'!$A:$A&amp;'[5]产值及收款计划（2026）'!$B:$B,'[5]产值及收款计划（2026）'!CL:CL)</f>
        <v>0</v>
      </c>
      <c r="DE425" s="235" cm="1">
        <f t="array" ref="DE425">_xlfn.XLOOKUP($A425&amp;$B425,'[5]产值及收款计划（2026）'!$A:$A&amp;'[5]产值及收款计划（2026）'!$B:$B,'[5]产值及收款计划（2026）'!DA:DA)</f>
        <v>0</v>
      </c>
      <c r="DF425" s="235" cm="1">
        <f t="array" ref="DF425">_xlfn.XLOOKUP($A425&amp;$B425,'[5]产值及收款计划（2026）'!$A:$A&amp;'[5]产值及收款计划（2026）'!$B:$B,'[5]产值及收款计划（2026）'!DB:DB)</f>
        <v>0</v>
      </c>
      <c r="DG425" s="235" cm="1">
        <f t="array" ref="DG425">_xlfn.XLOOKUP($A425&amp;$B425,'[5]产值及收款计划（2026）'!$A:$A&amp;'[5]产值及收款计划（2026）'!$B:$B,'[5]产值及收款计划（2026）'!DC:DC)</f>
        <v>0</v>
      </c>
      <c r="DH425" s="235" cm="1">
        <f t="array" ref="DH425">_xlfn.XLOOKUP($A425&amp;$B425,'[5]产值及收款计划（2026）'!$A:$A&amp;'[5]产值及收款计划（2026）'!$B:$B,'[5]产值及收款计划（2026）'!DD:DD)</f>
        <v>0</v>
      </c>
      <c r="DI425" s="235" cm="1">
        <f t="array" ref="DI425">_xlfn.XLOOKUP($A425&amp;$B425,'[5]产值及收款计划（2026）'!$A:$A&amp;'[5]产值及收款计划（2026）'!$B:$B,'[5]产值及收款计划（2026）'!DE:DE)</f>
        <v>0</v>
      </c>
      <c r="DJ425" s="235" cm="1">
        <f t="array" ref="DJ425">_xlfn.XLOOKUP($A425&amp;$B425,'[5]产值及收款计划（2026）'!$A:$A&amp;'[5]产值及收款计划（2026）'!$B:$B,'[5]产值及收款计划（2026）'!DF:DF)</f>
        <v>0</v>
      </c>
      <c r="DK425" s="235" cm="1">
        <f t="array" ref="DK425">_xlfn.XLOOKUP($A425&amp;$B425,'[5]产值及收款计划（2026）'!$A:$A&amp;'[5]产值及收款计划（2026）'!$B:$B,'[5]产值及收款计划（2026）'!DG:DG)</f>
        <v>0</v>
      </c>
      <c r="DL425" s="235" cm="1">
        <f t="array" ref="DL425">_xlfn.XLOOKUP($A425&amp;$B425,'[5]产值及收款计划（2026）'!$A:$A&amp;'[5]产值及收款计划（2026）'!$B:$B,'[5]产值及收款计划（2026）'!DH:DH)</f>
        <v>0</v>
      </c>
      <c r="DM425" s="235" cm="1">
        <f t="array" ref="DM425">_xlfn.XLOOKUP($A425&amp;$B425,'[5]产值及收款计划（2026）'!$A:$A&amp;'[5]产值及收款计划（2026）'!$B:$B,'[5]产值及收款计划（2026）'!DI:DI)</f>
        <v>0</v>
      </c>
      <c r="DN425" s="235" cm="1">
        <f t="array" ref="DN425">_xlfn.XLOOKUP($A425&amp;$B425,'[5]产值及收款计划（2026）'!$A:$A&amp;'[5]产值及收款计划（2026）'!$B:$B,'[5]产值及收款计划（2026）'!DJ:DJ)</f>
        <v>0</v>
      </c>
      <c r="DO425" s="235" cm="1">
        <f t="array" ref="DO425">_xlfn.XLOOKUP($A425&amp;$B425,'[5]产值及收款计划（2026）'!$A:$A&amp;'[5]产值及收款计划（2026）'!$B:$B,'[5]产值及收款计划（2026）'!DK:DK)</f>
        <v>0</v>
      </c>
      <c r="DP425" s="235" cm="1">
        <f t="array" ref="DP425">_xlfn.XLOOKUP($A425&amp;$B425,'[5]产值及收款计划（2026）'!$A:$A&amp;'[5]产值及收款计划（2026）'!$B:$B,'[5]产值及收款计划（2026）'!DL:DL)</f>
        <v>0</v>
      </c>
      <c r="DQ425" s="243"/>
      <c r="DR425" s="229"/>
    </row>
    <row r="426" ht="20.25" spans="1:122">
      <c r="A426" s="233">
        <f t="shared" si="26"/>
        <v>61</v>
      </c>
      <c r="B426" s="233" t="s">
        <v>29</v>
      </c>
      <c r="C426" s="234" t="str" cm="1">
        <f t="array" ref="C426">_xlfn.XLOOKUP($A426&amp;$B426,'[5]产值及收款计划（2026）'!$A:$A&amp;'[5]产值及收款计划（2026）'!$B:$B,'[5]产值及收款计划（2026）'!C:C)</f>
        <v>ZHT2023121900163</v>
      </c>
      <c r="D426" s="234" t="str" cm="1">
        <f t="array" ref="D426">_xlfn.XLOOKUP($A426&amp;$B426,'[5]产值及收款计划（2026）'!$A:$A&amp;'[5]产值及收款计划（2026）'!$B:$B,'[5]产值及收款计划（2026）'!D:D)</f>
        <v>上海市域铁路应急管理平台项目咨询合同（机场线）</v>
      </c>
      <c r="E426" s="235" cm="1">
        <f t="array" ref="E426">_xlfn.XLOOKUP($A426&amp;$B426,'[5]产值及收款计划（2026）'!$A:$A&amp;'[5]产值及收款计划（2026）'!$B:$B,'[5]产值及收款计划（2026）'!E:E)</f>
        <v>60</v>
      </c>
      <c r="F426" s="235" cm="1">
        <f t="array" ref="F426">_xlfn.XLOOKUP($A426&amp;$B426,'[5]产值及收款计划（2026）'!$A:$A&amp;'[5]产值及收款计划（2026）'!$B:$B,'[5]产值及收款计划（2026）'!F:F)</f>
        <v>5</v>
      </c>
      <c r="G426" s="235" cm="1">
        <f t="array" ref="G426">_xlfn.XLOOKUP($A426&amp;$B426,'[5]产值及收款计划（2026）'!$A:$A&amp;'[5]产值及收款计划（2026）'!$B:$B,'[5]产值及收款计划（2026）'!G:G)</f>
        <v>5</v>
      </c>
      <c r="H426" s="235" cm="1">
        <f t="array" ref="H426">_xlfn.XLOOKUP($A426&amp;$B426,'[5]产值及收款计划（2026）'!$A:$A&amp;'[5]产值及收款计划（2026）'!$B:$B,'[5]产值及收款计划（2026）'!H:H)</f>
        <v>5</v>
      </c>
      <c r="I426" s="236" cm="1">
        <f t="array" ref="I426">_xlfn.XLOOKUP($A426&amp;$B426,'[5]产值及收款计划（2026）'!$A:$A&amp;'[5]产值及收款计划（2026）'!$B:$B,'[5]产值及收款计划（2026）'!I:I)</f>
        <v>1</v>
      </c>
      <c r="J426" s="235" cm="1">
        <f t="array" ref="J426">_xlfn.XLOOKUP($A426&amp;$B426,'[5]产值及收款计划（2026）'!$A:$A&amp;'[5]产值及收款计划（2026）'!$B:$B,'[5]产值及收款计划（2026）'!J:J)</f>
        <v>0.06</v>
      </c>
      <c r="K426" s="235" t="e" cm="1">
        <f t="array" ref="K426">_xlfn.XLOOKUP($A426&amp;$B426,'[5]产值及收款计划（2026）'!$A:$A&amp;'[5]产值及收款计划（2026）'!$B:$B,'[5]产值及收款计划（2026）'!K:K)</f>
        <v>#REF!</v>
      </c>
      <c r="L426" s="235" t="e" cm="1">
        <f t="array" ref="L426">_xlfn.XLOOKUP($A426&amp;$B426,'[5]产值及收款计划（2026）'!$A:$A&amp;'[5]产值及收款计划（2026）'!$B:$B,'[5]产值及收款计划（2026）'!L:L)</f>
        <v>#REF!</v>
      </c>
      <c r="M426" s="235" cm="1">
        <f t="array" ref="M426">_xlfn.XLOOKUP($A426&amp;$B426,'[5]产值及收款计划（2026）'!$A:$A&amp;'[5]产值及收款计划（2026）'!$B:$B,'[5]产值及收款计划（2026）'!M:M)</f>
        <v>0</v>
      </c>
      <c r="N426" s="235" t="str" cm="1">
        <f t="array" ref="N426">_xlfn.XLOOKUP($A426&amp;$B426,'[5]产值及收款计划（2026）'!$A:$A&amp;'[5]产值及收款计划（2026）'!$B:$B,'[5]产值及收款计划（2026）'!N:N)</f>
        <v>施林烽团队</v>
      </c>
      <c r="O426" s="235" t="str" cm="1">
        <f t="array" ref="O426">_xlfn.XLOOKUP($A426&amp;$B426,'[5]产值及收款计划（2026）'!$A:$A&amp;'[5]产值及收款计划（2026）'!$B:$B,'[5]产值及收款计划（2026）'!O:O)</f>
        <v>施林烽</v>
      </c>
      <c r="P426" s="234" t="str" cm="1">
        <f t="array" ref="P426">_xlfn.XLOOKUP($A426&amp;$B426,'[5]产值及收款计划（2026）'!$A:$A&amp;'[5]产值及收款计划（2026）'!$B:$B,'[5]产值及收款计划（2026）'!P:P)</f>
        <v>25已完结</v>
      </c>
      <c r="Q426" s="235" t="e" cm="1">
        <f t="array" ref="Q426">_xlfn.XLOOKUP($A426&amp;$B426,'[5]产值及收款计划（2026）'!$A:$A&amp;'[5]产值及收款计划（2026）'!$B:$B,'[5]产值及收款计划（2026）'!Q:Q)</f>
        <v>#REF!</v>
      </c>
      <c r="R426" s="235" t="e" cm="1">
        <f t="array" ref="R426">_xlfn.XLOOKUP($A426&amp;$B426,'[5]产值及收款计划（2026）'!$A:$A&amp;'[5]产值及收款计划（2026）'!$B:$B,'[5]产值及收款计划（2026）'!R:R)</f>
        <v>#REF!</v>
      </c>
      <c r="S426" s="235" t="e" cm="1">
        <f t="array" ref="S426">_xlfn.XLOOKUP($A426&amp;$B426,'[5]产值及收款计划（2026）'!$A:$A&amp;'[5]产值及收款计划（2026）'!$B:$B,'[5]产值及收款计划（2026）'!S:S)</f>
        <v>#REF!</v>
      </c>
      <c r="T426" s="235" cm="1">
        <f t="array" ref="T426">_xlfn.XLOOKUP($A426&amp;$B426,'[5]产值及收款计划（2026）'!$A:$A&amp;'[5]产值及收款计划（2026）'!$B:$B,'[5]产值及收款计划（2026）'!T:T)</f>
        <v>60</v>
      </c>
      <c r="U426" s="235" cm="1">
        <f t="array" ref="U426">_xlfn.XLOOKUP($A426&amp;$B426,'[5]产值及收款计划（2026）'!$A:$A&amp;'[5]产值及收款计划（2026）'!$B:$B,'[5]产值及收款计划（2026）'!U:U)</f>
        <v>0</v>
      </c>
      <c r="V426" s="235" cm="1">
        <f t="array" ref="V426">_xlfn.XLOOKUP($A426&amp;$B426,'[5]产值及收款计划（2026）'!$A:$A&amp;'[5]产值及收款计划（2026）'!$B:$B,'[5]产值及收款计划（2026）'!V:V)</f>
        <v>0</v>
      </c>
      <c r="W426" s="235" t="e" cm="1">
        <f t="array" ref="W426">_xlfn.XLOOKUP($A426&amp;$B426,'[5]产值及收款计划（2026）'!$A:$A&amp;'[5]产值及收款计划（2026）'!$B:$B,'[5]产值及收款计划（2026）'!W:W)</f>
        <v>#REF!</v>
      </c>
      <c r="X426" s="235" t="e" cm="1">
        <f t="array" ref="X426">_xlfn.XLOOKUP($A426&amp;$B426,'[5]产值及收款计划（2026）'!$A:$A&amp;'[5]产值及收款计划（2026）'!$B:$B,'[5]产值及收款计划（2026）'!X:X)</f>
        <v>#REF!</v>
      </c>
      <c r="Y426" s="235" t="e" cm="1">
        <f t="array" ref="Y426">_xlfn.XLOOKUP($A426&amp;$B426,'[5]产值及收款计划（2026）'!$A:$A&amp;'[5]产值及收款计划（2026）'!$B:$B,'[5]产值及收款计划（2026）'!Y:Y)</f>
        <v>#REF!</v>
      </c>
      <c r="Z426" s="235" t="e" cm="1">
        <f t="array" ref="Z426">_xlfn.XLOOKUP($A426&amp;$B426,'[5]产值及收款计划（2026）'!$A:$A&amp;'[5]产值及收款计划（2026）'!$B:$B,'[5]产值及收款计划（2026）'!Z:Z)</f>
        <v>#REF!</v>
      </c>
      <c r="AA426" s="235" t="e" cm="1">
        <f t="array" ref="AA426">_xlfn.XLOOKUP($A426&amp;$B426,'[5]产值及收款计划（2026）'!$A:$A&amp;'[5]产值及收款计划（2026）'!$B:$B,'[5]产值及收款计划（2026）'!AA:AA)</f>
        <v>#REF!</v>
      </c>
      <c r="AB426" s="235" t="e" cm="1">
        <f t="array" ref="AB426">_xlfn.XLOOKUP($A426&amp;$B426,'[5]产值及收款计划（2026）'!$A:$A&amp;'[5]产值及收款计划（2026）'!$B:$B,'[5]产值及收款计划（2026）'!AB:AB)</f>
        <v>#REF!</v>
      </c>
      <c r="AC426" s="235" t="e" cm="1">
        <f t="array" ref="AC426">_xlfn.XLOOKUP($A426&amp;$B426,'[5]产值及收款计划（2026）'!$A:$A&amp;'[5]产值及收款计划（2026）'!$B:$B,'[5]产值及收款计划（2026）'!AC:AC)</f>
        <v>#REF!</v>
      </c>
      <c r="AD426" s="235" t="e" cm="1">
        <f t="array" ref="AD426">_xlfn.XLOOKUP($A426&amp;$B426,'[5]产值及收款计划（2026）'!$A:$A&amp;'[5]产值及收款计划（2026）'!$B:$B,'[5]产值及收款计划（2026）'!AD:AD)</f>
        <v>#REF!</v>
      </c>
      <c r="AE426" s="235" t="e" cm="1">
        <f t="array" ref="AE426">_xlfn.XLOOKUP($A426&amp;$B426,'[5]产值及收款计划（2026）'!$A:$A&amp;'[5]产值及收款计划（2026）'!$B:$B,'[5]产值及收款计划（2026）'!AE:AE)</f>
        <v>#REF!</v>
      </c>
      <c r="AF426" s="235" t="e" cm="1">
        <f t="array" ref="AF426">_xlfn.XLOOKUP($A426&amp;$B426,'[5]产值及收款计划（2026）'!$A:$A&amp;'[5]产值及收款计划（2026）'!$B:$B,'[5]产值及收款计划（2026）'!AF:AF)</f>
        <v>#REF!</v>
      </c>
      <c r="AG426" s="235" t="e" cm="1">
        <f t="array" ref="AG426">_xlfn.XLOOKUP($A426&amp;$B426,'[5]产值及收款计划（2026）'!$A:$A&amp;'[5]产值及收款计划（2026）'!$B:$B,'[5]产值及收款计划（2026）'!AG:AG)</f>
        <v>#REF!</v>
      </c>
      <c r="AH426" s="235" t="e" cm="1">
        <f t="array" ref="AH426">_xlfn.XLOOKUP($A426&amp;$B426,'[5]产值及收款计划（2026）'!$A:$A&amp;'[5]产值及收款计划（2026）'!$B:$B,'[5]产值及收款计划（2026）'!AH:AH)</f>
        <v>#REF!</v>
      </c>
      <c r="AI426" s="235" t="e" cm="1">
        <f t="array" ref="AI426">_xlfn.XLOOKUP($A426&amp;$B426,'[5]产值及收款计划（2026）'!$A:$A&amp;'[5]产值及收款计划（2026）'!$B:$B,'[5]产值及收款计划（2026）'!AI:AI)</f>
        <v>#REF!</v>
      </c>
      <c r="AJ426" s="235" t="e" cm="1">
        <f t="array" ref="AJ426">_xlfn.XLOOKUP($A426&amp;$B426,'[5]产值及收款计划（2026）'!$A:$A&amp;'[5]产值及收款计划（2026）'!$B:$B,'[5]产值及收款计划（2026）'!AJ:AJ)</f>
        <v>#REF!</v>
      </c>
      <c r="AK426" s="235" t="e" cm="1">
        <f t="array" ref="AK426">_xlfn.XLOOKUP($A426&amp;$B426,'[5]产值及收款计划（2026）'!$A:$A&amp;'[5]产值及收款计划（2026）'!$B:$B,'[5]产值及收款计划（2026）'!AK:AK)</f>
        <v>#REF!</v>
      </c>
      <c r="AL426" s="235" t="e" cm="1">
        <f t="array" ref="AL426">_xlfn.XLOOKUP($A426&amp;$B426,'[5]产值及收款计划（2026）'!$A:$A&amp;'[5]产值及收款计划（2026）'!$B:$B,'[5]产值及收款计划（2026）'!AL:AL)</f>
        <v>#REF!</v>
      </c>
      <c r="AM426" s="242" t="e" cm="1">
        <f t="array" ref="AM426">_xlfn.LET(_xlpm.勾选月份状态数组,TRANSPOSE('PPT(12-15页）-TOP10'!$A$3:$A$14),_xlpm.选择数据区,IF('PPT(12-15页）-TOP10'!$E$3="收款",$BA426:$BL426,$AA426:$AL426),SUM(_xlfn._xlws.FILTER(_xlpm.选择数据区,_xlpm.勾选月份状态数组,"")))</f>
        <v>#REF!</v>
      </c>
      <c r="AN426" s="235" t="e">
        <f>_xlfn.XLOOKUP($C426,应收未收表!$T:$T,应收未收表!AA:AA)</f>
        <v>#N/A</v>
      </c>
      <c r="AO426" s="235" t="e">
        <f>_xlfn.XLOOKUP($C426,应收未收表!$T:$T,应收未收表!AB:AB)</f>
        <v>#N/A</v>
      </c>
      <c r="AP426" s="235" t="e">
        <f>_xlfn.XLOOKUP($C426,应收未收表!$T:$T,应收未收表!AC:AC)</f>
        <v>#N/A</v>
      </c>
      <c r="AQ426" s="235" t="e">
        <f>_xlfn.XLOOKUP($C426,应收未收表!$T:$T,应收未收表!AE:AE)</f>
        <v>#N/A</v>
      </c>
      <c r="AR426" s="235" t="e">
        <f>_xlfn.XLOOKUP($C426,应收未收表!$T:$T,应收未收表!AF:AF)</f>
        <v>#N/A</v>
      </c>
      <c r="AS426" s="235" t="e" cm="1">
        <f t="array" ref="AS426">_xlfn.XLOOKUP($A426&amp;$B426,'[5]产值及收款计划（2026）'!$A:$A&amp;'[5]产值及收款计划（2026）'!$B:$B,'[5]产值及收款计划（2026）'!AS:AS)</f>
        <v>#REF!</v>
      </c>
      <c r="AT426" s="235" t="e" cm="1">
        <f t="array" ref="AT426">_xlfn.XLOOKUP($A426&amp;$B426,'[5]产值及收款计划（2026）'!$A:$A&amp;'[5]产值及收款计划（2026）'!$B:$B,'[5]产值及收款计划（2026）'!AT:AT)</f>
        <v>#REF!</v>
      </c>
      <c r="AU426" s="235" t="e" cm="1">
        <f t="array" ref="AU426">_xlfn.XLOOKUP($A426&amp;$B426,'[5]产值及收款计划（2026）'!$A:$A&amp;'[5]产值及收款计划（2026）'!$B:$B,'[5]产值及收款计划（2026）'!AU:AU)</f>
        <v>#REF!</v>
      </c>
      <c r="AV426" s="235" t="e" cm="1">
        <f t="array" ref="AV426">_xlfn.XLOOKUP($A426&amp;$B426,'[5]产值及收款计划（2026）'!$A:$A&amp;'[5]产值及收款计划（2026）'!$B:$B,'[5]产值及收款计划（2026）'!AV:AV)</f>
        <v>#REF!</v>
      </c>
      <c r="AW426" s="235" cm="1">
        <f t="array" ref="AW426">_xlfn.XLOOKUP($A426&amp;$B426,'[5]产值及收款计划（2026）'!$A:$A&amp;'[5]产值及收款计划（2026）'!$B:$B,'[5]产值及收款计划（2026）'!AW:AW)</f>
        <v>48.6</v>
      </c>
      <c r="AX426" s="235" cm="1">
        <f t="array" ref="AX426">_xlfn.XLOOKUP($A426&amp;$B426,'[5]产值及收款计划（2026）'!$A:$A&amp;'[5]产值及收款计划（2026）'!$B:$B,'[5]产值及收款计划（2026）'!AX:AX)</f>
        <v>0</v>
      </c>
      <c r="AY426" s="235" cm="1">
        <f t="array" ref="AY426">_xlfn.XLOOKUP($A426&amp;$B426,'[5]产值及收款计划（2026）'!$A:$A&amp;'[5]产值及收款计划（2026）'!$B:$B,'[5]产值及收款计划（2026）'!AY:AY)</f>
        <v>11.4</v>
      </c>
      <c r="AZ426" s="235" cm="1">
        <f t="array" ref="AZ426">_xlfn.XLOOKUP($A426&amp;$B426,'[5]产值及收款计划（2026）'!$A:$A&amp;'[5]产值及收款计划（2026）'!$B:$B,'[5]产值及收款计划（2026）'!AZ:AZ)</f>
        <v>11.4</v>
      </c>
      <c r="BA426" s="235" t="e" cm="1">
        <f t="array" ref="BA426">_xlfn.XLOOKUP($A426&amp;$B426,'[5]产值及收款计划（2026）'!$A:$A&amp;'[5]产值及收款计划（2026）'!$B:$B,'[5]产值及收款计划（2026）'!BA:BA)</f>
        <v>#REF!</v>
      </c>
      <c r="BB426" s="235" t="e" cm="1">
        <f t="array" ref="BB426">_xlfn.XLOOKUP($A426&amp;$B426,'[5]产值及收款计划（2026）'!$A:$A&amp;'[5]产值及收款计划（2026）'!$B:$B,'[5]产值及收款计划（2026）'!BB:BB)</f>
        <v>#REF!</v>
      </c>
      <c r="BC426" s="235" t="e" cm="1">
        <f t="array" ref="BC426">_xlfn.XLOOKUP($A426&amp;$B426,'[5]产值及收款计划（2026）'!$A:$A&amp;'[5]产值及收款计划（2026）'!$B:$B,'[5]产值及收款计划（2026）'!BC:BC)</f>
        <v>#REF!</v>
      </c>
      <c r="BD426" s="235" t="e" cm="1">
        <f t="array" ref="BD426">_xlfn.XLOOKUP($A426&amp;$B426,'[5]产值及收款计划（2026）'!$A:$A&amp;'[5]产值及收款计划（2026）'!$B:$B,'[5]产值及收款计划（2026）'!BD:BD)</f>
        <v>#REF!</v>
      </c>
      <c r="BE426" s="235" t="e" cm="1">
        <f t="array" ref="BE426">_xlfn.XLOOKUP($A426&amp;$B426,'[5]产值及收款计划（2026）'!$A:$A&amp;'[5]产值及收款计划（2026）'!$B:$B,'[5]产值及收款计划（2026）'!BE:BE)</f>
        <v>#REF!</v>
      </c>
      <c r="BF426" s="235" t="e" cm="1">
        <f t="array" ref="BF426">_xlfn.XLOOKUP($A426&amp;$B426,'[5]产值及收款计划（2026）'!$A:$A&amp;'[5]产值及收款计划（2026）'!$B:$B,'[5]产值及收款计划（2026）'!BF:BF)</f>
        <v>#REF!</v>
      </c>
      <c r="BG426" s="235" t="e" cm="1">
        <f t="array" ref="BG426">_xlfn.XLOOKUP($A426&amp;$B426,'[5]产值及收款计划（2026）'!$A:$A&amp;'[5]产值及收款计划（2026）'!$B:$B,'[5]产值及收款计划（2026）'!BG:BG)</f>
        <v>#REF!</v>
      </c>
      <c r="BH426" s="235" t="e" cm="1">
        <f t="array" ref="BH426">_xlfn.XLOOKUP($A426&amp;$B426,'[5]产值及收款计划（2026）'!$A:$A&amp;'[5]产值及收款计划（2026）'!$B:$B,'[5]产值及收款计划（2026）'!BH:BH)</f>
        <v>#REF!</v>
      </c>
      <c r="BI426" s="235" t="e" cm="1">
        <f t="array" ref="BI426">_xlfn.XLOOKUP($A426&amp;$B426,'[5]产值及收款计划（2026）'!$A:$A&amp;'[5]产值及收款计划（2026）'!$B:$B,'[5]产值及收款计划（2026）'!BI:BI)</f>
        <v>#REF!</v>
      </c>
      <c r="BJ426" s="235" t="e" cm="1">
        <f t="array" ref="BJ426">_xlfn.XLOOKUP($A426&amp;$B426,'[5]产值及收款计划（2026）'!$A:$A&amp;'[5]产值及收款计划（2026）'!$B:$B,'[5]产值及收款计划（2026）'!BJ:BJ)</f>
        <v>#REF!</v>
      </c>
      <c r="BK426" s="235" t="e" cm="1">
        <f t="array" ref="BK426">_xlfn.XLOOKUP($A426&amp;$B426,'[5]产值及收款计划（2026）'!$A:$A&amp;'[5]产值及收款计划（2026）'!$B:$B,'[5]产值及收款计划（2026）'!BK:BK)</f>
        <v>#REF!</v>
      </c>
      <c r="BL426" s="235" t="e" cm="1">
        <f t="array" ref="BL426">_xlfn.XLOOKUP($A426&amp;$B426,'[5]产值及收款计划（2026）'!$A:$A&amp;'[5]产值及收款计划（2026）'!$B:$B,'[5]产值及收款计划（2026）'!BL:BL)</f>
        <v>#REF!</v>
      </c>
      <c r="BM426" s="235"/>
      <c r="BN426" s="235"/>
      <c r="BO426" s="235"/>
      <c r="BP426" s="235"/>
      <c r="BQ426" s="235">
        <f>_xlfn.XLOOKUP($C426,应收未收表!$AJ:$AJ,应收未收表!AK:AK)</f>
        <v>6</v>
      </c>
      <c r="BR426" s="235">
        <f>_xlfn.XLOOKUP($C426,应收未收表!$AJ:$AJ,应收未收表!AL:AL)</f>
        <v>6</v>
      </c>
      <c r="BS426" s="235" t="str">
        <f>_xlfn.XLOOKUP($C426,应收未收表!$AJ:$AJ,应收未收表!AM:AM)</f>
        <v>一季度内无法落实</v>
      </c>
      <c r="BT426" s="235" t="str">
        <f>_xlfn.XLOOKUP($C426,应收未收表!$AJ:$AJ,应收未收表!AN:AN)</f>
        <v>已开票，等待申铁付款</v>
      </c>
      <c r="BU426" s="234" t="str" cm="1">
        <f t="array" ref="BU426">_xlfn.XLOOKUP($A426&amp;$B426,'[5]产值及收款计划（2026）'!$A:$A&amp;'[5]产值及收款计划（2026）'!$B:$B,'[5]产值及收款计划（2026）'!BQ:BQ)</f>
        <v>上海申铁投资有限公司</v>
      </c>
      <c r="BV426" s="235" t="e" cm="1">
        <f t="array" ref="BV426">_xlfn.XLOOKUP($A426&amp;$B426,'[5]产值及收款计划（2026）'!$A:$A&amp;'[5]产值及收款计划（2026）'!$B:$B,'[5]产值及收款计划（2026）'!BR:BR)</f>
        <v>#REF!</v>
      </c>
      <c r="CE426" s="235" cm="1">
        <f t="array" ref="CE426">_xlfn.XLOOKUP($A426&amp;$B426,'[5]产值及收款计划（2026）'!$A:$A&amp;'[5]产值及收款计划（2026）'!$B:$B,'[5]产值及收款计划（2026）'!CA:CA)</f>
        <v>0</v>
      </c>
      <c r="CF426" s="235" cm="1">
        <f t="array" ref="CF426">_xlfn.XLOOKUP($A426&amp;$B426,'[5]产值及收款计划（2026）'!$A:$A&amp;'[5]产值及收款计划（2026）'!$B:$B,'[5]产值及收款计划（2026）'!CB:CB)</f>
        <v>0</v>
      </c>
      <c r="CG426" s="235" cm="1">
        <f t="array" ref="CG426">_xlfn.XLOOKUP($A426&amp;$B426,'[5]产值及收款计划（2026）'!$A:$A&amp;'[5]产值及收款计划（2026）'!$B:$B,'[5]产值及收款计划（2026）'!CC:CC)</f>
        <v>0</v>
      </c>
      <c r="CH426" s="235" cm="1">
        <f t="array" ref="CH426">_xlfn.XLOOKUP($A426&amp;$B426,'[5]产值及收款计划（2026）'!$A:$A&amp;'[5]产值及收款计划（2026）'!$B:$B,'[5]产值及收款计划（2026）'!CD:CD)</f>
        <v>0</v>
      </c>
      <c r="CI426" s="235" cm="1">
        <f t="array" ref="CI426">_xlfn.XLOOKUP($A426&amp;$B426,'[5]产值及收款计划（2026）'!$A:$A&amp;'[5]产值及收款计划（2026）'!$B:$B,'[5]产值及收款计划（2026）'!CE:CE)</f>
        <v>0</v>
      </c>
      <c r="CJ426" s="235" cm="1">
        <f t="array" ref="CJ426">_xlfn.XLOOKUP($A426&amp;$B426,'[5]产值及收款计划（2026）'!$A:$A&amp;'[5]产值及收款计划（2026）'!$B:$B,'[5]产值及收款计划（2026）'!CF:CF)</f>
        <v>0</v>
      </c>
      <c r="CK426" s="235" cm="1">
        <f t="array" ref="CK426">_xlfn.XLOOKUP($A426&amp;$B426,'[5]产值及收款计划（2026）'!$A:$A&amp;'[5]产值及收款计划（2026）'!$B:$B,'[5]产值及收款计划（2026）'!CG:CG)</f>
        <v>0</v>
      </c>
      <c r="CL426" s="235" cm="1">
        <f t="array" ref="CL426">_xlfn.XLOOKUP($A426&amp;$B426,'[5]产值及收款计划（2026）'!$A:$A&amp;'[5]产值及收款计划（2026）'!$B:$B,'[5]产值及收款计划（2026）'!CH:CH)</f>
        <v>0</v>
      </c>
      <c r="CM426" s="235" cm="1">
        <f t="array" ref="CM426">_xlfn.XLOOKUP($A426&amp;$B426,'[5]产值及收款计划（2026）'!$A:$A&amp;'[5]产值及收款计划（2026）'!$B:$B,'[5]产值及收款计划（2026）'!CI:CI)</f>
        <v>0</v>
      </c>
      <c r="CN426" s="235" cm="1">
        <f t="array" ref="CN426">_xlfn.XLOOKUP($A426&amp;$B426,'[5]产值及收款计划（2026）'!$A:$A&amp;'[5]产值及收款计划（2026）'!$B:$B,'[5]产值及收款计划（2026）'!CJ:CJ)</f>
        <v>0</v>
      </c>
      <c r="CO426" s="235" cm="1">
        <f t="array" ref="CO426">_xlfn.XLOOKUP($A426&amp;$B426,'[5]产值及收款计划（2026）'!$A:$A&amp;'[5]产值及收款计划（2026）'!$B:$B,'[5]产值及收款计划（2026）'!CK:CK)</f>
        <v>0</v>
      </c>
      <c r="CP426" s="235" cm="1">
        <f t="array" ref="CP426">_xlfn.XLOOKUP($A426&amp;$B426,'[5]产值及收款计划（2026）'!$A:$A&amp;'[5]产值及收款计划（2026）'!$B:$B,'[5]产值及收款计划（2026）'!CL:CL)</f>
        <v>0</v>
      </c>
      <c r="DE426" s="235" cm="1">
        <f t="array" ref="DE426">_xlfn.XLOOKUP($A426&amp;$B426,'[5]产值及收款计划（2026）'!$A:$A&amp;'[5]产值及收款计划（2026）'!$B:$B,'[5]产值及收款计划（2026）'!DA:DA)</f>
        <v>0</v>
      </c>
      <c r="DF426" s="235" cm="1">
        <f t="array" ref="DF426">_xlfn.XLOOKUP($A426&amp;$B426,'[5]产值及收款计划（2026）'!$A:$A&amp;'[5]产值及收款计划（2026）'!$B:$B,'[5]产值及收款计划（2026）'!DB:DB)</f>
        <v>0</v>
      </c>
      <c r="DG426" s="235" cm="1">
        <f t="array" ref="DG426">_xlfn.XLOOKUP($A426&amp;$B426,'[5]产值及收款计划（2026）'!$A:$A&amp;'[5]产值及收款计划（2026）'!$B:$B,'[5]产值及收款计划（2026）'!DC:DC)</f>
        <v>0</v>
      </c>
      <c r="DH426" s="235" cm="1">
        <f t="array" ref="DH426">_xlfn.XLOOKUP($A426&amp;$B426,'[5]产值及收款计划（2026）'!$A:$A&amp;'[5]产值及收款计划（2026）'!$B:$B,'[5]产值及收款计划（2026）'!DD:DD)</f>
        <v>0</v>
      </c>
      <c r="DI426" s="235" cm="1">
        <f t="array" ref="DI426">_xlfn.XLOOKUP($A426&amp;$B426,'[5]产值及收款计划（2026）'!$A:$A&amp;'[5]产值及收款计划（2026）'!$B:$B,'[5]产值及收款计划（2026）'!DE:DE)</f>
        <v>0</v>
      </c>
      <c r="DJ426" s="235" cm="1">
        <f t="array" ref="DJ426">_xlfn.XLOOKUP($A426&amp;$B426,'[5]产值及收款计划（2026）'!$A:$A&amp;'[5]产值及收款计划（2026）'!$B:$B,'[5]产值及收款计划（2026）'!DF:DF)</f>
        <v>0</v>
      </c>
      <c r="DK426" s="235" cm="1">
        <f t="array" ref="DK426">_xlfn.XLOOKUP($A426&amp;$B426,'[5]产值及收款计划（2026）'!$A:$A&amp;'[5]产值及收款计划（2026）'!$B:$B,'[5]产值及收款计划（2026）'!DG:DG)</f>
        <v>0</v>
      </c>
      <c r="DL426" s="235" cm="1">
        <f t="array" ref="DL426">_xlfn.XLOOKUP($A426&amp;$B426,'[5]产值及收款计划（2026）'!$A:$A&amp;'[5]产值及收款计划（2026）'!$B:$B,'[5]产值及收款计划（2026）'!DH:DH)</f>
        <v>0</v>
      </c>
      <c r="DM426" s="235" cm="1">
        <f t="array" ref="DM426">_xlfn.XLOOKUP($A426&amp;$B426,'[5]产值及收款计划（2026）'!$A:$A&amp;'[5]产值及收款计划（2026）'!$B:$B,'[5]产值及收款计划（2026）'!DI:DI)</f>
        <v>0</v>
      </c>
      <c r="DN426" s="235" cm="1">
        <f t="array" ref="DN426">_xlfn.XLOOKUP($A426&amp;$B426,'[5]产值及收款计划（2026）'!$A:$A&amp;'[5]产值及收款计划（2026）'!$B:$B,'[5]产值及收款计划（2026）'!DJ:DJ)</f>
        <v>0</v>
      </c>
      <c r="DO426" s="235" cm="1">
        <f t="array" ref="DO426">_xlfn.XLOOKUP($A426&amp;$B426,'[5]产值及收款计划（2026）'!$A:$A&amp;'[5]产值及收款计划（2026）'!$B:$B,'[5]产值及收款计划（2026）'!DK:DK)</f>
        <v>0</v>
      </c>
      <c r="DP426" s="235" cm="1">
        <f t="array" ref="DP426">_xlfn.XLOOKUP($A426&amp;$B426,'[5]产值及收款计划（2026）'!$A:$A&amp;'[5]产值及收款计划（2026）'!$B:$B,'[5]产值及收款计划（2026）'!DL:DL)</f>
        <v>0</v>
      </c>
      <c r="DQ426" s="243"/>
      <c r="DR426" s="229"/>
    </row>
    <row r="427" ht="20.25" spans="1:122">
      <c r="A427" s="233">
        <f t="shared" si="26"/>
        <v>62</v>
      </c>
      <c r="B427" s="233" t="s">
        <v>29</v>
      </c>
      <c r="C427" s="234" t="str" cm="1">
        <f t="array" ref="C427">_xlfn.XLOOKUP($A427&amp;$B427,'[5]产值及收款计划（2026）'!$A:$A&amp;'[5]产值及收款计划（2026）'!$B:$B,'[5]产值及收款计划（2026）'!C:C)</f>
        <v>ZHT2024061900077</v>
      </c>
      <c r="D427" s="234" t="str" cm="1">
        <f t="array" ref="D427">_xlfn.XLOOKUP($A427&amp;$B427,'[5]产值及收款计划（2026）'!$A:$A&amp;'[5]产值及收款计划（2026）'!$B:$B,'[5]产值及收款计划（2026）'!D:D)</f>
        <v>深圳市深水龙岗水务集团有限公司 VR廉洁教育基地项目开发合同</v>
      </c>
      <c r="E427" s="235" cm="1">
        <f t="array" ref="E427">_xlfn.XLOOKUP($A427&amp;$B427,'[5]产值及收款计划（2026）'!$A:$A&amp;'[5]产值及收款计划（2026）'!$B:$B,'[5]产值及收款计划（2026）'!E:E)</f>
        <v>17.8</v>
      </c>
      <c r="F427" s="235" cm="1">
        <f t="array" ref="F427">_xlfn.XLOOKUP($A427&amp;$B427,'[5]产值及收款计划（2026）'!$A:$A&amp;'[5]产值及收款计划（2026）'!$B:$B,'[5]产值及收款计划（2026）'!F:F)</f>
        <v>17.8</v>
      </c>
      <c r="G427" s="235" cm="1">
        <f t="array" ref="G427">_xlfn.XLOOKUP($A427&amp;$B427,'[5]产值及收款计划（2026）'!$A:$A&amp;'[5]产值及收款计划（2026）'!$B:$B,'[5]产值及收款计划（2026）'!G:G)</f>
        <v>17.8</v>
      </c>
      <c r="H427" s="235" cm="1">
        <f t="array" ref="H427">_xlfn.XLOOKUP($A427&amp;$B427,'[5]产值及收款计划（2026）'!$A:$A&amp;'[5]产值及收款计划（2026）'!$B:$B,'[5]产值及收款计划（2026）'!H:H)</f>
        <v>1.8</v>
      </c>
      <c r="I427" s="236" cm="1">
        <f t="array" ref="I427">_xlfn.XLOOKUP($A427&amp;$B427,'[5]产值及收款计划（2026）'!$A:$A&amp;'[5]产值及收款计划（2026）'!$B:$B,'[5]产值及收款计划（2026）'!I:I)</f>
        <v>0.101123595505618</v>
      </c>
      <c r="J427" s="235" cm="1">
        <f t="array" ref="J427">_xlfn.XLOOKUP($A427&amp;$B427,'[5]产值及收款计划（2026）'!$A:$A&amp;'[5]产值及收款计划（2026）'!$B:$B,'[5]产值及收款计划（2026）'!J:J)</f>
        <v>0.06</v>
      </c>
      <c r="K427" s="235" t="e" cm="1">
        <f t="array" ref="K427">_xlfn.XLOOKUP($A427&amp;$B427,'[5]产值及收款计划（2026）'!$A:$A&amp;'[5]产值及收款计划（2026）'!$B:$B,'[5]产值及收款计划（2026）'!K:K)</f>
        <v>#REF!</v>
      </c>
      <c r="L427" s="235" t="e" cm="1">
        <f t="array" ref="L427">_xlfn.XLOOKUP($A427&amp;$B427,'[5]产值及收款计划（2026）'!$A:$A&amp;'[5]产值及收款计划（2026）'!$B:$B,'[5]产值及收款计划（2026）'!L:L)</f>
        <v>#REF!</v>
      </c>
      <c r="M427" s="235" t="str" cm="1">
        <f t="array" ref="M427">_xlfn.XLOOKUP($A427&amp;$B427,'[5]产值及收款计划（2026）'!$A:$A&amp;'[5]产值及收款计划（2026）'!$B:$B,'[5]产值及收款计划（2026）'!M:M)</f>
        <v>主导</v>
      </c>
      <c r="N427" s="235" t="str" cm="1">
        <f t="array" ref="N427">_xlfn.XLOOKUP($A427&amp;$B427,'[5]产值及收款计划（2026）'!$A:$A&amp;'[5]产值及收款计划（2026）'!$B:$B,'[5]产值及收款计划（2026）'!N:N)</f>
        <v>许清亮团队</v>
      </c>
      <c r="O427" s="235" t="str" cm="1">
        <f t="array" ref="O427">_xlfn.XLOOKUP($A427&amp;$B427,'[5]产值及收款计划（2026）'!$A:$A&amp;'[5]产值及收款计划（2026）'!$B:$B,'[5]产值及收款计划（2026）'!O:O)</f>
        <v>向枭</v>
      </c>
      <c r="P427" s="234" t="str" cm="1">
        <f t="array" ref="P427">_xlfn.XLOOKUP($A427&amp;$B427,'[5]产值及收款计划（2026）'!$A:$A&amp;'[5]产值及收款计划（2026）'!$B:$B,'[5]产值及收款计划（2026）'!P:P)</f>
        <v>26已完结</v>
      </c>
      <c r="Q427" s="235" t="e" cm="1">
        <f t="array" ref="Q427">_xlfn.XLOOKUP($A427&amp;$B427,'[5]产值及收款计划（2026）'!$A:$A&amp;'[5]产值及收款计划（2026）'!$B:$B,'[5]产值及收款计划（2026）'!Q:Q)</f>
        <v>#REF!</v>
      </c>
      <c r="R427" s="235" t="e" cm="1">
        <f t="array" ref="R427">_xlfn.XLOOKUP($A427&amp;$B427,'[5]产值及收款计划（2026）'!$A:$A&amp;'[5]产值及收款计划（2026）'!$B:$B,'[5]产值及收款计划（2026）'!R:R)</f>
        <v>#REF!</v>
      </c>
      <c r="S427" s="235" t="e" cm="1">
        <f t="array" ref="S427">_xlfn.XLOOKUP($A427&amp;$B427,'[5]产值及收款计划（2026）'!$A:$A&amp;'[5]产值及收款计划（2026）'!$B:$B,'[5]产值及收款计划（2026）'!S:S)</f>
        <v>#REF!</v>
      </c>
      <c r="T427" s="235" cm="1">
        <f t="array" ref="T427">_xlfn.XLOOKUP($A427&amp;$B427,'[5]产值及收款计划（2026）'!$A:$A&amp;'[5]产值及收款计划（2026）'!$B:$B,'[5]产值及收款计划（2026）'!T:T)</f>
        <v>0</v>
      </c>
      <c r="U427" s="235" cm="1">
        <f t="array" ref="U427">_xlfn.XLOOKUP($A427&amp;$B427,'[5]产值及收款计划（2026）'!$A:$A&amp;'[5]产值及收款计划（2026）'!$B:$B,'[5]产值及收款计划（2026）'!U:U)</f>
        <v>17.8</v>
      </c>
      <c r="V427" s="235" cm="1">
        <f t="array" ref="V427">_xlfn.XLOOKUP($A427&amp;$B427,'[5]产值及收款计划（2026）'!$A:$A&amp;'[5]产值及收款计划（2026）'!$B:$B,'[5]产值及收款计划（2026）'!V:V)</f>
        <v>0</v>
      </c>
      <c r="W427" s="235" t="e" cm="1">
        <f t="array" ref="W427">_xlfn.XLOOKUP($A427&amp;$B427,'[5]产值及收款计划（2026）'!$A:$A&amp;'[5]产值及收款计划（2026）'!$B:$B,'[5]产值及收款计划（2026）'!W:W)</f>
        <v>#REF!</v>
      </c>
      <c r="X427" s="235" t="e" cm="1">
        <f t="array" ref="X427">_xlfn.XLOOKUP($A427&amp;$B427,'[5]产值及收款计划（2026）'!$A:$A&amp;'[5]产值及收款计划（2026）'!$B:$B,'[5]产值及收款计划（2026）'!X:X)</f>
        <v>#REF!</v>
      </c>
      <c r="Y427" s="235" t="e" cm="1">
        <f t="array" ref="Y427">_xlfn.XLOOKUP($A427&amp;$B427,'[5]产值及收款计划（2026）'!$A:$A&amp;'[5]产值及收款计划（2026）'!$B:$B,'[5]产值及收款计划（2026）'!Y:Y)</f>
        <v>#REF!</v>
      </c>
      <c r="Z427" s="235" t="e" cm="1">
        <f t="array" ref="Z427">_xlfn.XLOOKUP($A427&amp;$B427,'[5]产值及收款计划（2026）'!$A:$A&amp;'[5]产值及收款计划（2026）'!$B:$B,'[5]产值及收款计划（2026）'!Z:Z)</f>
        <v>#REF!</v>
      </c>
      <c r="AA427" s="235" cm="1">
        <f t="array" ref="AA427">_xlfn.XLOOKUP($A427&amp;$B427,'[5]产值及收款计划（2026）'!$A:$A&amp;'[5]产值及收款计划（2026）'!$B:$B,'[5]产值及收款计划（2026）'!AA:AA)</f>
        <v>17.8</v>
      </c>
      <c r="AB427" s="235" t="e" cm="1">
        <f t="array" ref="AB427">_xlfn.XLOOKUP($A427&amp;$B427,'[5]产值及收款计划（2026）'!$A:$A&amp;'[5]产值及收款计划（2026）'!$B:$B,'[5]产值及收款计划（2026）'!AB:AB)</f>
        <v>#REF!</v>
      </c>
      <c r="AC427" s="235" t="e" cm="1">
        <f t="array" ref="AC427">_xlfn.XLOOKUP($A427&amp;$B427,'[5]产值及收款计划（2026）'!$A:$A&amp;'[5]产值及收款计划（2026）'!$B:$B,'[5]产值及收款计划（2026）'!AC:AC)</f>
        <v>#REF!</v>
      </c>
      <c r="AD427" s="235" t="e" cm="1">
        <f t="array" ref="AD427">_xlfn.XLOOKUP($A427&amp;$B427,'[5]产值及收款计划（2026）'!$A:$A&amp;'[5]产值及收款计划（2026）'!$B:$B,'[5]产值及收款计划（2026）'!AD:AD)</f>
        <v>#REF!</v>
      </c>
      <c r="AE427" s="235" t="e" cm="1">
        <f t="array" ref="AE427">_xlfn.XLOOKUP($A427&amp;$B427,'[5]产值及收款计划（2026）'!$A:$A&amp;'[5]产值及收款计划（2026）'!$B:$B,'[5]产值及收款计划（2026）'!AE:AE)</f>
        <v>#REF!</v>
      </c>
      <c r="AF427" s="235" t="e" cm="1">
        <f t="array" ref="AF427">_xlfn.XLOOKUP($A427&amp;$B427,'[5]产值及收款计划（2026）'!$A:$A&amp;'[5]产值及收款计划（2026）'!$B:$B,'[5]产值及收款计划（2026）'!AF:AF)</f>
        <v>#REF!</v>
      </c>
      <c r="AG427" s="235" t="e" cm="1">
        <f t="array" ref="AG427">_xlfn.XLOOKUP($A427&amp;$B427,'[5]产值及收款计划（2026）'!$A:$A&amp;'[5]产值及收款计划（2026）'!$B:$B,'[5]产值及收款计划（2026）'!AG:AG)</f>
        <v>#REF!</v>
      </c>
      <c r="AH427" s="235" t="e" cm="1">
        <f t="array" ref="AH427">_xlfn.XLOOKUP($A427&amp;$B427,'[5]产值及收款计划（2026）'!$A:$A&amp;'[5]产值及收款计划（2026）'!$B:$B,'[5]产值及收款计划（2026）'!AH:AH)</f>
        <v>#REF!</v>
      </c>
      <c r="AI427" s="235" t="e" cm="1">
        <f t="array" ref="AI427">_xlfn.XLOOKUP($A427&amp;$B427,'[5]产值及收款计划（2026）'!$A:$A&amp;'[5]产值及收款计划（2026）'!$B:$B,'[5]产值及收款计划（2026）'!AI:AI)</f>
        <v>#REF!</v>
      </c>
      <c r="AJ427" s="235" t="e" cm="1">
        <f t="array" ref="AJ427">_xlfn.XLOOKUP($A427&amp;$B427,'[5]产值及收款计划（2026）'!$A:$A&amp;'[5]产值及收款计划（2026）'!$B:$B,'[5]产值及收款计划（2026）'!AJ:AJ)</f>
        <v>#REF!</v>
      </c>
      <c r="AK427" s="235" t="e" cm="1">
        <f t="array" ref="AK427">_xlfn.XLOOKUP($A427&amp;$B427,'[5]产值及收款计划（2026）'!$A:$A&amp;'[5]产值及收款计划（2026）'!$B:$B,'[5]产值及收款计划（2026）'!AK:AK)</f>
        <v>#REF!</v>
      </c>
      <c r="AL427" s="235" t="e" cm="1">
        <f t="array" ref="AL427">_xlfn.XLOOKUP($A427&amp;$B427,'[5]产值及收款计划（2026）'!$A:$A&amp;'[5]产值及收款计划（2026）'!$B:$B,'[5]产值及收款计划（2026）'!AL:AL)</f>
        <v>#REF!</v>
      </c>
      <c r="AM427" s="242" t="e" cm="1">
        <f t="array" ref="AM427">_xlfn.LET(_xlpm.勾选月份状态数组,TRANSPOSE('PPT(12-15页）-TOP10'!$A$3:$A$14),_xlpm.选择数据区,IF('PPT(12-15页）-TOP10'!$E$3="收款",$BA427:$BL427,$AA427:$AL427),SUM(_xlfn._xlws.FILTER(_xlpm.选择数据区,_xlpm.勾选月份状态数组,"")))</f>
        <v>#REF!</v>
      </c>
      <c r="AN427" s="235" t="e">
        <f>_xlfn.XLOOKUP($C427,应收未收表!$T:$T,应收未收表!AA:AA)</f>
        <v>#N/A</v>
      </c>
      <c r="AO427" s="235" t="e">
        <f>_xlfn.XLOOKUP($C427,应收未收表!$T:$T,应收未收表!AB:AB)</f>
        <v>#N/A</v>
      </c>
      <c r="AP427" s="235" t="e">
        <f>_xlfn.XLOOKUP($C427,应收未收表!$T:$T,应收未收表!AC:AC)</f>
        <v>#N/A</v>
      </c>
      <c r="AQ427" s="235" t="e">
        <f>_xlfn.XLOOKUP($C427,应收未收表!$T:$T,应收未收表!AE:AE)</f>
        <v>#N/A</v>
      </c>
      <c r="AR427" s="235" t="e">
        <f>_xlfn.XLOOKUP($C427,应收未收表!$T:$T,应收未收表!AF:AF)</f>
        <v>#N/A</v>
      </c>
      <c r="AS427" s="235" t="e" cm="1">
        <f t="array" ref="AS427">_xlfn.XLOOKUP($A427&amp;$B427,'[5]产值及收款计划（2026）'!$A:$A&amp;'[5]产值及收款计划（2026）'!$B:$B,'[5]产值及收款计划（2026）'!AS:AS)</f>
        <v>#REF!</v>
      </c>
      <c r="AT427" s="235" t="e" cm="1">
        <f t="array" ref="AT427">_xlfn.XLOOKUP($A427&amp;$B427,'[5]产值及收款计划（2026）'!$A:$A&amp;'[5]产值及收款计划（2026）'!$B:$B,'[5]产值及收款计划（2026）'!AT:AT)</f>
        <v>#REF!</v>
      </c>
      <c r="AU427" s="235" t="e" cm="1">
        <f t="array" ref="AU427">_xlfn.XLOOKUP($A427&amp;$B427,'[5]产值及收款计划（2026）'!$A:$A&amp;'[5]产值及收款计划（2026）'!$B:$B,'[5]产值及收款计划（2026）'!AU:AU)</f>
        <v>#REF!</v>
      </c>
      <c r="AV427" s="235" t="e" cm="1">
        <f t="array" ref="AV427">_xlfn.XLOOKUP($A427&amp;$B427,'[5]产值及收款计划（2026）'!$A:$A&amp;'[5]产值及收款计划（2026）'!$B:$B,'[5]产值及收款计划（2026）'!AV:AV)</f>
        <v>#REF!</v>
      </c>
      <c r="AW427" s="235" cm="1">
        <f t="array" ref="AW427">_xlfn.XLOOKUP($A427&amp;$B427,'[5]产值及收款计划（2026）'!$A:$A&amp;'[5]产值及收款计划（2026）'!$B:$B,'[5]产值及收款计划（2026）'!AW:AW)</f>
        <v>17.8</v>
      </c>
      <c r="AX427" s="235" cm="1">
        <f t="array" ref="AX427">_xlfn.XLOOKUP($A427&amp;$B427,'[5]产值及收款计划（2026）'!$A:$A&amp;'[5]产值及收款计划（2026）'!$B:$B,'[5]产值及收款计划（2026）'!AX:AX)</f>
        <v>0</v>
      </c>
      <c r="AY427" s="235" cm="1">
        <f t="array" ref="AY427">_xlfn.XLOOKUP($A427&amp;$B427,'[5]产值及收款计划（2026）'!$A:$A&amp;'[5]产值及收款计划（2026）'!$B:$B,'[5]产值及收款计划（2026）'!AY:AY)</f>
        <v>0</v>
      </c>
      <c r="AZ427" s="235" cm="1">
        <f t="array" ref="AZ427">_xlfn.XLOOKUP($A427&amp;$B427,'[5]产值及收款计划（2026）'!$A:$A&amp;'[5]产值及收款计划（2026）'!$B:$B,'[5]产值及收款计划（2026）'!AZ:AZ)</f>
        <v>0</v>
      </c>
      <c r="BA427" s="235" t="e" cm="1">
        <f t="array" ref="BA427">_xlfn.XLOOKUP($A427&amp;$B427,'[5]产值及收款计划（2026）'!$A:$A&amp;'[5]产值及收款计划（2026）'!$B:$B,'[5]产值及收款计划（2026）'!BA:BA)</f>
        <v>#REF!</v>
      </c>
      <c r="BB427" s="235" t="e" cm="1">
        <f t="array" ref="BB427">_xlfn.XLOOKUP($A427&amp;$B427,'[5]产值及收款计划（2026）'!$A:$A&amp;'[5]产值及收款计划（2026）'!$B:$B,'[5]产值及收款计划（2026）'!BB:BB)</f>
        <v>#REF!</v>
      </c>
      <c r="BC427" s="235" t="e" cm="1">
        <f t="array" ref="BC427">_xlfn.XLOOKUP($A427&amp;$B427,'[5]产值及收款计划（2026）'!$A:$A&amp;'[5]产值及收款计划（2026）'!$B:$B,'[5]产值及收款计划（2026）'!BC:BC)</f>
        <v>#REF!</v>
      </c>
      <c r="BD427" s="235" t="e" cm="1">
        <f t="array" ref="BD427">_xlfn.XLOOKUP($A427&amp;$B427,'[5]产值及收款计划（2026）'!$A:$A&amp;'[5]产值及收款计划（2026）'!$B:$B,'[5]产值及收款计划（2026）'!BD:BD)</f>
        <v>#REF!</v>
      </c>
      <c r="BE427" s="235" t="e" cm="1">
        <f t="array" ref="BE427">_xlfn.XLOOKUP($A427&amp;$B427,'[5]产值及收款计划（2026）'!$A:$A&amp;'[5]产值及收款计划（2026）'!$B:$B,'[5]产值及收款计划（2026）'!BE:BE)</f>
        <v>#REF!</v>
      </c>
      <c r="BF427" s="235" t="e" cm="1">
        <f t="array" ref="BF427">_xlfn.XLOOKUP($A427&amp;$B427,'[5]产值及收款计划（2026）'!$A:$A&amp;'[5]产值及收款计划（2026）'!$B:$B,'[5]产值及收款计划（2026）'!BF:BF)</f>
        <v>#REF!</v>
      </c>
      <c r="BG427" s="235" t="e" cm="1">
        <f t="array" ref="BG427">_xlfn.XLOOKUP($A427&amp;$B427,'[5]产值及收款计划（2026）'!$A:$A&amp;'[5]产值及收款计划（2026）'!$B:$B,'[5]产值及收款计划（2026）'!BG:BG)</f>
        <v>#REF!</v>
      </c>
      <c r="BH427" s="235" t="e" cm="1">
        <f t="array" ref="BH427">_xlfn.XLOOKUP($A427&amp;$B427,'[5]产值及收款计划（2026）'!$A:$A&amp;'[5]产值及收款计划（2026）'!$B:$B,'[5]产值及收款计划（2026）'!BH:BH)</f>
        <v>#REF!</v>
      </c>
      <c r="BI427" s="235" t="e" cm="1">
        <f t="array" ref="BI427">_xlfn.XLOOKUP($A427&amp;$B427,'[5]产值及收款计划（2026）'!$A:$A&amp;'[5]产值及收款计划（2026）'!$B:$B,'[5]产值及收款计划（2026）'!BI:BI)</f>
        <v>#REF!</v>
      </c>
      <c r="BJ427" s="235" t="e" cm="1">
        <f t="array" ref="BJ427">_xlfn.XLOOKUP($A427&amp;$B427,'[5]产值及收款计划（2026）'!$A:$A&amp;'[5]产值及收款计划（2026）'!$B:$B,'[5]产值及收款计划（2026）'!BJ:BJ)</f>
        <v>#REF!</v>
      </c>
      <c r="BK427" s="235" t="e" cm="1">
        <f t="array" ref="BK427">_xlfn.XLOOKUP($A427&amp;$B427,'[5]产值及收款计划（2026）'!$A:$A&amp;'[5]产值及收款计划（2026）'!$B:$B,'[5]产值及收款计划（2026）'!BK:BK)</f>
        <v>#REF!</v>
      </c>
      <c r="BL427" s="235" t="e" cm="1">
        <f t="array" ref="BL427">_xlfn.XLOOKUP($A427&amp;$B427,'[5]产值及收款计划（2026）'!$A:$A&amp;'[5]产值及收款计划（2026）'!$B:$B,'[5]产值及收款计划（2026）'!BL:BL)</f>
        <v>#REF!</v>
      </c>
      <c r="BM427" s="235"/>
      <c r="BN427" s="235"/>
      <c r="BO427" s="235"/>
      <c r="BP427" s="235"/>
      <c r="BQ427" s="235" t="e">
        <f>_xlfn.XLOOKUP($C427,应收未收表!$AJ:$AJ,应收未收表!AK:AK)</f>
        <v>#N/A</v>
      </c>
      <c r="BR427" s="235" t="e">
        <f>_xlfn.XLOOKUP($C427,应收未收表!$AJ:$AJ,应收未收表!AL:AL)</f>
        <v>#N/A</v>
      </c>
      <c r="BS427" s="235" t="e">
        <f>_xlfn.XLOOKUP($C427,应收未收表!$AJ:$AJ,应收未收表!AM:AM)</f>
        <v>#N/A</v>
      </c>
      <c r="BT427" s="235" t="e">
        <f>_xlfn.XLOOKUP($C427,应收未收表!$AJ:$AJ,应收未收表!AN:AN)</f>
        <v>#N/A</v>
      </c>
      <c r="BU427" s="234" t="str" cm="1">
        <f t="array" ref="BU427">_xlfn.XLOOKUP($A427&amp;$B427,'[5]产值及收款计划（2026）'!$A:$A&amp;'[5]产值及收款计划（2026）'!$B:$B,'[5]产值及收款计划（2026）'!BQ:BQ)</f>
        <v>深圳市深水龙岗水务集团有限公司</v>
      </c>
      <c r="BV427" s="235" t="e" cm="1">
        <f t="array" ref="BV427">_xlfn.XLOOKUP($A427&amp;$B427,'[5]产值及收款计划（2026）'!$A:$A&amp;'[5]产值及收款计划（2026）'!$B:$B,'[5]产值及收款计划（2026）'!BR:BR)</f>
        <v>#REF!</v>
      </c>
      <c r="CE427" s="235" cm="1">
        <f t="array" ref="CE427">_xlfn.XLOOKUP($A427&amp;$B427,'[5]产值及收款计划（2026）'!$A:$A&amp;'[5]产值及收款计划（2026）'!$B:$B,'[5]产值及收款计划（2026）'!CA:CA)</f>
        <v>17.8</v>
      </c>
      <c r="CF427" s="235" cm="1">
        <f t="array" ref="CF427">_xlfn.XLOOKUP($A427&amp;$B427,'[5]产值及收款计划（2026）'!$A:$A&amp;'[5]产值及收款计划（2026）'!$B:$B,'[5]产值及收款计划（2026）'!CB:CB)</f>
        <v>0</v>
      </c>
      <c r="CG427" s="235" cm="1">
        <f t="array" ref="CG427">_xlfn.XLOOKUP($A427&amp;$B427,'[5]产值及收款计划（2026）'!$A:$A&amp;'[5]产值及收款计划（2026）'!$B:$B,'[5]产值及收款计划（2026）'!CC:CC)</f>
        <v>0</v>
      </c>
      <c r="CH427" s="235" cm="1">
        <f t="array" ref="CH427">_xlfn.XLOOKUP($A427&amp;$B427,'[5]产值及收款计划（2026）'!$A:$A&amp;'[5]产值及收款计划（2026）'!$B:$B,'[5]产值及收款计划（2026）'!CD:CD)</f>
        <v>0</v>
      </c>
      <c r="CI427" s="235" cm="1">
        <f t="array" ref="CI427">_xlfn.XLOOKUP($A427&amp;$B427,'[5]产值及收款计划（2026）'!$A:$A&amp;'[5]产值及收款计划（2026）'!$B:$B,'[5]产值及收款计划（2026）'!CE:CE)</f>
        <v>0</v>
      </c>
      <c r="CJ427" s="235" cm="1">
        <f t="array" ref="CJ427">_xlfn.XLOOKUP($A427&amp;$B427,'[5]产值及收款计划（2026）'!$A:$A&amp;'[5]产值及收款计划（2026）'!$B:$B,'[5]产值及收款计划（2026）'!CF:CF)</f>
        <v>0</v>
      </c>
      <c r="CK427" s="235" cm="1">
        <f t="array" ref="CK427">_xlfn.XLOOKUP($A427&amp;$B427,'[5]产值及收款计划（2026）'!$A:$A&amp;'[5]产值及收款计划（2026）'!$B:$B,'[5]产值及收款计划（2026）'!CG:CG)</f>
        <v>0</v>
      </c>
      <c r="CL427" s="235" cm="1">
        <f t="array" ref="CL427">_xlfn.XLOOKUP($A427&amp;$B427,'[5]产值及收款计划（2026）'!$A:$A&amp;'[5]产值及收款计划（2026）'!$B:$B,'[5]产值及收款计划（2026）'!CH:CH)</f>
        <v>0</v>
      </c>
      <c r="CM427" s="235" cm="1">
        <f t="array" ref="CM427">_xlfn.XLOOKUP($A427&amp;$B427,'[5]产值及收款计划（2026）'!$A:$A&amp;'[5]产值及收款计划（2026）'!$B:$B,'[5]产值及收款计划（2026）'!CI:CI)</f>
        <v>0</v>
      </c>
      <c r="CN427" s="235" cm="1">
        <f t="array" ref="CN427">_xlfn.XLOOKUP($A427&amp;$B427,'[5]产值及收款计划（2026）'!$A:$A&amp;'[5]产值及收款计划（2026）'!$B:$B,'[5]产值及收款计划（2026）'!CJ:CJ)</f>
        <v>0</v>
      </c>
      <c r="CO427" s="235" cm="1">
        <f t="array" ref="CO427">_xlfn.XLOOKUP($A427&amp;$B427,'[5]产值及收款计划（2026）'!$A:$A&amp;'[5]产值及收款计划（2026）'!$B:$B,'[5]产值及收款计划（2026）'!CK:CK)</f>
        <v>0</v>
      </c>
      <c r="CP427" s="235" cm="1">
        <f t="array" ref="CP427">_xlfn.XLOOKUP($A427&amp;$B427,'[5]产值及收款计划（2026）'!$A:$A&amp;'[5]产值及收款计划（2026）'!$B:$B,'[5]产值及收款计划（2026）'!CL:CL)</f>
        <v>0</v>
      </c>
      <c r="DE427" s="235" cm="1">
        <f t="array" ref="DE427">_xlfn.XLOOKUP($A427&amp;$B427,'[5]产值及收款计划（2026）'!$A:$A&amp;'[5]产值及收款计划（2026）'!$B:$B,'[5]产值及收款计划（2026）'!DA:DA)</f>
        <v>0</v>
      </c>
      <c r="DF427" s="235" cm="1">
        <f t="array" ref="DF427">_xlfn.XLOOKUP($A427&amp;$B427,'[5]产值及收款计划（2026）'!$A:$A&amp;'[5]产值及收款计划（2026）'!$B:$B,'[5]产值及收款计划（2026）'!DB:DB)</f>
        <v>0</v>
      </c>
      <c r="DG427" s="235" cm="1">
        <f t="array" ref="DG427">_xlfn.XLOOKUP($A427&amp;$B427,'[5]产值及收款计划（2026）'!$A:$A&amp;'[5]产值及收款计划（2026）'!$B:$B,'[5]产值及收款计划（2026）'!DC:DC)</f>
        <v>0</v>
      </c>
      <c r="DH427" s="235" cm="1">
        <f t="array" ref="DH427">_xlfn.XLOOKUP($A427&amp;$B427,'[5]产值及收款计划（2026）'!$A:$A&amp;'[5]产值及收款计划（2026）'!$B:$B,'[5]产值及收款计划（2026）'!DD:DD)</f>
        <v>0</v>
      </c>
      <c r="DI427" s="235" cm="1">
        <f t="array" ref="DI427">_xlfn.XLOOKUP($A427&amp;$B427,'[5]产值及收款计划（2026）'!$A:$A&amp;'[5]产值及收款计划（2026）'!$B:$B,'[5]产值及收款计划（2026）'!DE:DE)</f>
        <v>0</v>
      </c>
      <c r="DJ427" s="235" cm="1">
        <f t="array" ref="DJ427">_xlfn.XLOOKUP($A427&amp;$B427,'[5]产值及收款计划（2026）'!$A:$A&amp;'[5]产值及收款计划（2026）'!$B:$B,'[5]产值及收款计划（2026）'!DF:DF)</f>
        <v>0</v>
      </c>
      <c r="DK427" s="235" cm="1">
        <f t="array" ref="DK427">_xlfn.XLOOKUP($A427&amp;$B427,'[5]产值及收款计划（2026）'!$A:$A&amp;'[5]产值及收款计划（2026）'!$B:$B,'[5]产值及收款计划（2026）'!DG:DG)</f>
        <v>0</v>
      </c>
      <c r="DL427" s="235" cm="1">
        <f t="array" ref="DL427">_xlfn.XLOOKUP($A427&amp;$B427,'[5]产值及收款计划（2026）'!$A:$A&amp;'[5]产值及收款计划（2026）'!$B:$B,'[5]产值及收款计划（2026）'!DH:DH)</f>
        <v>0</v>
      </c>
      <c r="DM427" s="235" cm="1">
        <f t="array" ref="DM427">_xlfn.XLOOKUP($A427&amp;$B427,'[5]产值及收款计划（2026）'!$A:$A&amp;'[5]产值及收款计划（2026）'!$B:$B,'[5]产值及收款计划（2026）'!DI:DI)</f>
        <v>0</v>
      </c>
      <c r="DN427" s="235" cm="1">
        <f t="array" ref="DN427">_xlfn.XLOOKUP($A427&amp;$B427,'[5]产值及收款计划（2026）'!$A:$A&amp;'[5]产值及收款计划（2026）'!$B:$B,'[5]产值及收款计划（2026）'!DJ:DJ)</f>
        <v>0</v>
      </c>
      <c r="DO427" s="235" cm="1">
        <f t="array" ref="DO427">_xlfn.XLOOKUP($A427&amp;$B427,'[5]产值及收款计划（2026）'!$A:$A&amp;'[5]产值及收款计划（2026）'!$B:$B,'[5]产值及收款计划（2026）'!DK:DK)</f>
        <v>0</v>
      </c>
      <c r="DP427" s="235" cm="1">
        <f t="array" ref="DP427">_xlfn.XLOOKUP($A427&amp;$B427,'[5]产值及收款计划（2026）'!$A:$A&amp;'[5]产值及收款计划（2026）'!$B:$B,'[5]产值及收款计划（2026）'!DL:DL)</f>
        <v>0</v>
      </c>
      <c r="DQ427" s="243"/>
      <c r="DR427" s="229"/>
    </row>
    <row r="428" ht="40.5" spans="1:122">
      <c r="A428" s="233">
        <f t="shared" si="26"/>
        <v>63</v>
      </c>
      <c r="B428" s="233" t="s">
        <v>29</v>
      </c>
      <c r="C428" s="234" t="str" cm="1">
        <f t="array" ref="C428">_xlfn.XLOOKUP($A428&amp;$B428,'[5]产值及收款计划（2026）'!$A:$A&amp;'[5]产值及收款计划（2026）'!$B:$B,'[5]产值及收款计划（2026）'!C:C)</f>
        <v>ZHT2024090300103</v>
      </c>
      <c r="D428" s="234" t="str" cm="1">
        <f t="array" ref="D428">_xlfn.XLOOKUP($A428&amp;$B428,'[5]产值及收款计划（2026）'!$A:$A&amp;'[5]产值及收款计划（2026）'!$B:$B,'[5]产值及收款计划（2026）'!D:D)</f>
        <v>深圳市第三人民医院应急院区配套宿舍项目基于BIM的数字化管理咨询服务合同</v>
      </c>
      <c r="E428" s="235" cm="1">
        <f t="array" ref="E428">_xlfn.XLOOKUP($A428&amp;$B428,'[5]产值及收款计划（2026）'!$A:$A&amp;'[5]产值及收款计划（2026）'!$B:$B,'[5]产值及收款计划（2026）'!E:E)</f>
        <v>50</v>
      </c>
      <c r="F428" s="235" cm="1">
        <f t="array" ref="F428">_xlfn.XLOOKUP($A428&amp;$B428,'[5]产值及收款计划（2026）'!$A:$A&amp;'[5]产值及收款计划（2026）'!$B:$B,'[5]产值及收款计划（2026）'!F:F)</f>
        <v>50</v>
      </c>
      <c r="G428" s="235" cm="1">
        <f t="array" ref="G428">_xlfn.XLOOKUP($A428&amp;$B428,'[5]产值及收款计划（2026）'!$A:$A&amp;'[5]产值及收款计划（2026）'!$B:$B,'[5]产值及收款计划（2026）'!G:G)</f>
        <v>50</v>
      </c>
      <c r="H428" s="235" cm="1">
        <f t="array" ref="H428">_xlfn.XLOOKUP($A428&amp;$B428,'[5]产值及收款计划（2026）'!$A:$A&amp;'[5]产值及收款计划（2026）'!$B:$B,'[5]产值及收款计划（2026）'!H:H)</f>
        <v>30</v>
      </c>
      <c r="I428" s="236" cm="1">
        <f t="array" ref="I428">_xlfn.XLOOKUP($A428&amp;$B428,'[5]产值及收款计划（2026）'!$A:$A&amp;'[5]产值及收款计划（2026）'!$B:$B,'[5]产值及收款计划（2026）'!I:I)</f>
        <v>0.6</v>
      </c>
      <c r="J428" s="235" cm="1">
        <f t="array" ref="J428">_xlfn.XLOOKUP($A428&amp;$B428,'[5]产值及收款计划（2026）'!$A:$A&amp;'[5]产值及收款计划（2026）'!$B:$B,'[5]产值及收款计划（2026）'!J:J)</f>
        <v>0.06</v>
      </c>
      <c r="K428" s="235" t="e" cm="1">
        <f t="array" ref="K428">_xlfn.XLOOKUP($A428&amp;$B428,'[5]产值及收款计划（2026）'!$A:$A&amp;'[5]产值及收款计划（2026）'!$B:$B,'[5]产值及收款计划（2026）'!K:K)</f>
        <v>#REF!</v>
      </c>
      <c r="L428" s="235" t="e" cm="1">
        <f t="array" ref="L428">_xlfn.XLOOKUP($A428&amp;$B428,'[5]产值及收款计划（2026）'!$A:$A&amp;'[5]产值及收款计划（2026）'!$B:$B,'[5]产值及收款计划（2026）'!L:L)</f>
        <v>#REF!</v>
      </c>
      <c r="M428" s="235" t="str" cm="1">
        <f t="array" ref="M428">_xlfn.XLOOKUP($A428&amp;$B428,'[5]产值及收款计划（2026）'!$A:$A&amp;'[5]产值及收款计划（2026）'!$B:$B,'[5]产值及收款计划（2026）'!M:M)</f>
        <v>主导</v>
      </c>
      <c r="N428" s="235" t="str" cm="1">
        <f t="array" ref="N428">_xlfn.XLOOKUP($A428&amp;$B428,'[5]产值及收款计划（2026）'!$A:$A&amp;'[5]产值及收款计划（2026）'!$B:$B,'[5]产值及收款计划（2026）'!N:N)</f>
        <v>明艳丽团队</v>
      </c>
      <c r="O428" s="235" t="str" cm="1">
        <f t="array" ref="O428">_xlfn.XLOOKUP($A428&amp;$B428,'[5]产值及收款计划（2026）'!$A:$A&amp;'[5]产值及收款计划（2026）'!$B:$B,'[5]产值及收款计划（2026）'!O:O)</f>
        <v>雷涵</v>
      </c>
      <c r="P428" s="234" t="str" cm="1">
        <f t="array" ref="P428">_xlfn.XLOOKUP($A428&amp;$B428,'[5]产值及收款计划（2026）'!$A:$A&amp;'[5]产值及收款计划（2026）'!$B:$B,'[5]产值及收款计划（2026）'!P:P)</f>
        <v>在建</v>
      </c>
      <c r="Q428" s="235" t="e" cm="1">
        <f t="array" ref="Q428">_xlfn.XLOOKUP($A428&amp;$B428,'[5]产值及收款计划（2026）'!$A:$A&amp;'[5]产值及收款计划（2026）'!$B:$B,'[5]产值及收款计划（2026）'!Q:Q)</f>
        <v>#REF!</v>
      </c>
      <c r="R428" s="235" t="e" cm="1">
        <f t="array" ref="R428">_xlfn.XLOOKUP($A428&amp;$B428,'[5]产值及收款计划（2026）'!$A:$A&amp;'[5]产值及收款计划（2026）'!$B:$B,'[5]产值及收款计划（2026）'!R:R)</f>
        <v>#REF!</v>
      </c>
      <c r="S428" s="235" t="e" cm="1">
        <f t="array" ref="S428">_xlfn.XLOOKUP($A428&amp;$B428,'[5]产值及收款计划（2026）'!$A:$A&amp;'[5]产值及收款计划（2026）'!$B:$B,'[5]产值及收款计划（2026）'!S:S)</f>
        <v>#REF!</v>
      </c>
      <c r="T428" s="235" cm="1">
        <f t="array" ref="T428">_xlfn.XLOOKUP($A428&amp;$B428,'[5]产值及收款计划（2026）'!$A:$A&amp;'[5]产值及收款计划（2026）'!$B:$B,'[5]产值及收款计划（2026）'!T:T)</f>
        <v>30</v>
      </c>
      <c r="U428" s="235" cm="1">
        <f t="array" ref="U428">_xlfn.XLOOKUP($A428&amp;$B428,'[5]产值及收款计划（2026）'!$A:$A&amp;'[5]产值及收款计划（2026）'!$B:$B,'[5]产值及收款计划（2026）'!U:U)</f>
        <v>0</v>
      </c>
      <c r="V428" s="235" cm="1">
        <f t="array" ref="V428">_xlfn.XLOOKUP($A428&amp;$B428,'[5]产值及收款计划（2026）'!$A:$A&amp;'[5]产值及收款计划（2026）'!$B:$B,'[5]产值及收款计划（2026）'!V:V)</f>
        <v>20</v>
      </c>
      <c r="W428" s="235" t="e" cm="1">
        <f t="array" ref="W428">_xlfn.XLOOKUP($A428&amp;$B428,'[5]产值及收款计划（2026）'!$A:$A&amp;'[5]产值及收款计划（2026）'!$B:$B,'[5]产值及收款计划（2026）'!W:W)</f>
        <v>#REF!</v>
      </c>
      <c r="X428" s="235" t="e" cm="1">
        <f t="array" ref="X428">_xlfn.XLOOKUP($A428&amp;$B428,'[5]产值及收款计划（2026）'!$A:$A&amp;'[5]产值及收款计划（2026）'!$B:$B,'[5]产值及收款计划（2026）'!X:X)</f>
        <v>#REF!</v>
      </c>
      <c r="Y428" s="235" t="e" cm="1">
        <f t="array" ref="Y428">_xlfn.XLOOKUP($A428&amp;$B428,'[5]产值及收款计划（2026）'!$A:$A&amp;'[5]产值及收款计划（2026）'!$B:$B,'[5]产值及收款计划（2026）'!Y:Y)</f>
        <v>#REF!</v>
      </c>
      <c r="Z428" s="235" t="e" cm="1">
        <f t="array" ref="Z428">_xlfn.XLOOKUP($A428&amp;$B428,'[5]产值及收款计划（2026）'!$A:$A&amp;'[5]产值及收款计划（2026）'!$B:$B,'[5]产值及收款计划（2026）'!Z:Z)</f>
        <v>#REF!</v>
      </c>
      <c r="AA428" s="235" t="e" cm="1">
        <f t="array" ref="AA428">_xlfn.XLOOKUP($A428&amp;$B428,'[5]产值及收款计划（2026）'!$A:$A&amp;'[5]产值及收款计划（2026）'!$B:$B,'[5]产值及收款计划（2026）'!AA:AA)</f>
        <v>#REF!</v>
      </c>
      <c r="AB428" s="235" t="e" cm="1">
        <f t="array" ref="AB428">_xlfn.XLOOKUP($A428&amp;$B428,'[5]产值及收款计划（2026）'!$A:$A&amp;'[5]产值及收款计划（2026）'!$B:$B,'[5]产值及收款计划（2026）'!AB:AB)</f>
        <v>#REF!</v>
      </c>
      <c r="AC428" s="235" t="e" cm="1">
        <f t="array" ref="AC428">_xlfn.XLOOKUP($A428&amp;$B428,'[5]产值及收款计划（2026）'!$A:$A&amp;'[5]产值及收款计划（2026）'!$B:$B,'[5]产值及收款计划（2026）'!AC:AC)</f>
        <v>#REF!</v>
      </c>
      <c r="AD428" s="235" t="e" cm="1">
        <f t="array" ref="AD428">_xlfn.XLOOKUP($A428&amp;$B428,'[5]产值及收款计划（2026）'!$A:$A&amp;'[5]产值及收款计划（2026）'!$B:$B,'[5]产值及收款计划（2026）'!AD:AD)</f>
        <v>#REF!</v>
      </c>
      <c r="AE428" s="235" cm="1">
        <f t="array" ref="AE428">_xlfn.XLOOKUP($A428&amp;$B428,'[5]产值及收款计划（2026）'!$A:$A&amp;'[5]产值及收款计划（2026）'!$B:$B,'[5]产值及收款计划（2026）'!AE:AE)</f>
        <v>10</v>
      </c>
      <c r="AF428" s="235" t="e" cm="1">
        <f t="array" ref="AF428">_xlfn.XLOOKUP($A428&amp;$B428,'[5]产值及收款计划（2026）'!$A:$A&amp;'[5]产值及收款计划（2026）'!$B:$B,'[5]产值及收款计划（2026）'!AF:AF)</f>
        <v>#REF!</v>
      </c>
      <c r="AG428" s="235" t="e" cm="1">
        <f t="array" ref="AG428">_xlfn.XLOOKUP($A428&amp;$B428,'[5]产值及收款计划（2026）'!$A:$A&amp;'[5]产值及收款计划（2026）'!$B:$B,'[5]产值及收款计划（2026）'!AG:AG)</f>
        <v>#REF!</v>
      </c>
      <c r="AH428" s="235" t="e" cm="1">
        <f t="array" ref="AH428">_xlfn.XLOOKUP($A428&amp;$B428,'[5]产值及收款计划（2026）'!$A:$A&amp;'[5]产值及收款计划（2026）'!$B:$B,'[5]产值及收款计划（2026）'!AH:AH)</f>
        <v>#REF!</v>
      </c>
      <c r="AI428" s="235" t="e" cm="1">
        <f t="array" ref="AI428">_xlfn.XLOOKUP($A428&amp;$B428,'[5]产值及收款计划（2026）'!$A:$A&amp;'[5]产值及收款计划（2026）'!$B:$B,'[5]产值及收款计划（2026）'!AI:AI)</f>
        <v>#REF!</v>
      </c>
      <c r="AJ428" s="235" t="e" cm="1">
        <f t="array" ref="AJ428">_xlfn.XLOOKUP($A428&amp;$B428,'[5]产值及收款计划（2026）'!$A:$A&amp;'[5]产值及收款计划（2026）'!$B:$B,'[5]产值及收款计划（2026）'!AJ:AJ)</f>
        <v>#REF!</v>
      </c>
      <c r="AK428" s="235" t="e" cm="1">
        <f t="array" ref="AK428">_xlfn.XLOOKUP($A428&amp;$B428,'[5]产值及收款计划（2026）'!$A:$A&amp;'[5]产值及收款计划（2026）'!$B:$B,'[5]产值及收款计划（2026）'!AK:AK)</f>
        <v>#REF!</v>
      </c>
      <c r="AL428" s="235" t="e" cm="1">
        <f t="array" ref="AL428">_xlfn.XLOOKUP($A428&amp;$B428,'[5]产值及收款计划（2026）'!$A:$A&amp;'[5]产值及收款计划（2026）'!$B:$B,'[5]产值及收款计划（2026）'!AL:AL)</f>
        <v>#REF!</v>
      </c>
      <c r="AM428" s="242" t="e" cm="1">
        <f t="array" ref="AM428">_xlfn.LET(_xlpm.勾选月份状态数组,TRANSPOSE('PPT(12-15页）-TOP10'!$A$3:$A$14),_xlpm.选择数据区,IF('PPT(12-15页）-TOP10'!$E$3="收款",$BA428:$BL428,$AA428:$AL428),SUM(_xlfn._xlws.FILTER(_xlpm.选择数据区,_xlpm.勾选月份状态数组,"")))</f>
        <v>#REF!</v>
      </c>
      <c r="AN428" s="235" t="e">
        <f>_xlfn.XLOOKUP($C428,应收未收表!$T:$T,应收未收表!AA:AA)</f>
        <v>#N/A</v>
      </c>
      <c r="AO428" s="235" t="e">
        <f>_xlfn.XLOOKUP($C428,应收未收表!$T:$T,应收未收表!AB:AB)</f>
        <v>#N/A</v>
      </c>
      <c r="AP428" s="235" t="e">
        <f>_xlfn.XLOOKUP($C428,应收未收表!$T:$T,应收未收表!AC:AC)</f>
        <v>#N/A</v>
      </c>
      <c r="AQ428" s="235" t="e">
        <f>_xlfn.XLOOKUP($C428,应收未收表!$T:$T,应收未收表!AE:AE)</f>
        <v>#N/A</v>
      </c>
      <c r="AR428" s="235" t="e">
        <f>_xlfn.XLOOKUP($C428,应收未收表!$T:$T,应收未收表!AF:AF)</f>
        <v>#N/A</v>
      </c>
      <c r="AS428" s="235" t="e" cm="1">
        <f t="array" ref="AS428">_xlfn.XLOOKUP($A428&amp;$B428,'[5]产值及收款计划（2026）'!$A:$A&amp;'[5]产值及收款计划（2026）'!$B:$B,'[5]产值及收款计划（2026）'!AS:AS)</f>
        <v>#REF!</v>
      </c>
      <c r="AT428" s="235" t="e" cm="1">
        <f t="array" ref="AT428">_xlfn.XLOOKUP($A428&amp;$B428,'[5]产值及收款计划（2026）'!$A:$A&amp;'[5]产值及收款计划（2026）'!$B:$B,'[5]产值及收款计划（2026）'!AT:AT)</f>
        <v>#REF!</v>
      </c>
      <c r="AU428" s="235" t="e" cm="1">
        <f t="array" ref="AU428">_xlfn.XLOOKUP($A428&amp;$B428,'[5]产值及收款计划（2026）'!$A:$A&amp;'[5]产值及收款计划（2026）'!$B:$B,'[5]产值及收款计划（2026）'!AU:AU)</f>
        <v>#REF!</v>
      </c>
      <c r="AV428" s="235" t="e" cm="1">
        <f t="array" ref="AV428">_xlfn.XLOOKUP($A428&amp;$B428,'[5]产值及收款计划（2026）'!$A:$A&amp;'[5]产值及收款计划（2026）'!$B:$B,'[5]产值及收款计划（2026）'!AV:AV)</f>
        <v>#REF!</v>
      </c>
      <c r="AW428" s="235" cm="1">
        <f t="array" ref="AW428">_xlfn.XLOOKUP($A428&amp;$B428,'[5]产值及收款计划（2026）'!$A:$A&amp;'[5]产值及收款计划（2026）'!$B:$B,'[5]产值及收款计划（2026）'!AW:AW)</f>
        <v>10</v>
      </c>
      <c r="AX428" s="235" cm="1">
        <f t="array" ref="AX428">_xlfn.XLOOKUP($A428&amp;$B428,'[5]产值及收款计划（2026）'!$A:$A&amp;'[5]产值及收款计划（2026）'!$B:$B,'[5]产值及收款计划（2026）'!AX:AX)</f>
        <v>0</v>
      </c>
      <c r="AY428" s="235" cm="1">
        <f t="array" ref="AY428">_xlfn.XLOOKUP($A428&amp;$B428,'[5]产值及收款计划（2026）'!$A:$A&amp;'[5]产值及收款计划（2026）'!$B:$B,'[5]产值及收款计划（2026）'!AY:AY)</f>
        <v>40</v>
      </c>
      <c r="AZ428" s="235" cm="1">
        <f t="array" ref="AZ428">_xlfn.XLOOKUP($A428&amp;$B428,'[5]产值及收款计划（2026）'!$A:$A&amp;'[5]产值及收款计划（2026）'!$B:$B,'[5]产值及收款计划（2026）'!AZ:AZ)</f>
        <v>20</v>
      </c>
      <c r="BA428" s="235" cm="1">
        <f t="array" ref="BA428">_xlfn.XLOOKUP($A428&amp;$B428,'[5]产值及收款计划（2026）'!$A:$A&amp;'[5]产值及收款计划（2026）'!$B:$B,'[5]产值及收款计划（2026）'!BA:BA)</f>
        <v>10</v>
      </c>
      <c r="BB428" s="235" t="e" cm="1">
        <f t="array" ref="BB428">_xlfn.XLOOKUP($A428&amp;$B428,'[5]产值及收款计划（2026）'!$A:$A&amp;'[5]产值及收款计划（2026）'!$B:$B,'[5]产值及收款计划（2026）'!BB:BB)</f>
        <v>#REF!</v>
      </c>
      <c r="BC428" s="235" t="e" cm="1">
        <f t="array" ref="BC428">_xlfn.XLOOKUP($A428&amp;$B428,'[5]产值及收款计划（2026）'!$A:$A&amp;'[5]产值及收款计划（2026）'!$B:$B,'[5]产值及收款计划（2026）'!BC:BC)</f>
        <v>#REF!</v>
      </c>
      <c r="BD428" s="235" t="e" cm="1">
        <f t="array" ref="BD428">_xlfn.XLOOKUP($A428&amp;$B428,'[5]产值及收款计划（2026）'!$A:$A&amp;'[5]产值及收款计划（2026）'!$B:$B,'[5]产值及收款计划（2026）'!BD:BD)</f>
        <v>#REF!</v>
      </c>
      <c r="BE428" s="235" cm="1">
        <f t="array" ref="BE428">_xlfn.XLOOKUP($A428&amp;$B428,'[5]产值及收款计划（2026）'!$A:$A&amp;'[5]产值及收款计划（2026）'!$B:$B,'[5]产值及收款计划（2026）'!BE:BE)</f>
        <v>20</v>
      </c>
      <c r="BF428" s="235" t="e" cm="1">
        <f t="array" ref="BF428">_xlfn.XLOOKUP($A428&amp;$B428,'[5]产值及收款计划（2026）'!$A:$A&amp;'[5]产值及收款计划（2026）'!$B:$B,'[5]产值及收款计划（2026）'!BF:BF)</f>
        <v>#REF!</v>
      </c>
      <c r="BG428" s="235" t="e" cm="1">
        <f t="array" ref="BG428">_xlfn.XLOOKUP($A428&amp;$B428,'[5]产值及收款计划（2026）'!$A:$A&amp;'[5]产值及收款计划（2026）'!$B:$B,'[5]产值及收款计划（2026）'!BG:BG)</f>
        <v>#REF!</v>
      </c>
      <c r="BH428" s="235" t="e" cm="1">
        <f t="array" ref="BH428">_xlfn.XLOOKUP($A428&amp;$B428,'[5]产值及收款计划（2026）'!$A:$A&amp;'[5]产值及收款计划（2026）'!$B:$B,'[5]产值及收款计划（2026）'!BH:BH)</f>
        <v>#REF!</v>
      </c>
      <c r="BI428" s="235" t="e" cm="1">
        <f t="array" ref="BI428">_xlfn.XLOOKUP($A428&amp;$B428,'[5]产值及收款计划（2026）'!$A:$A&amp;'[5]产值及收款计划（2026）'!$B:$B,'[5]产值及收款计划（2026）'!BI:BI)</f>
        <v>#REF!</v>
      </c>
      <c r="BJ428" s="235" t="e" cm="1">
        <f t="array" ref="BJ428">_xlfn.XLOOKUP($A428&amp;$B428,'[5]产值及收款计划（2026）'!$A:$A&amp;'[5]产值及收款计划（2026）'!$B:$B,'[5]产值及收款计划（2026）'!BJ:BJ)</f>
        <v>#REF!</v>
      </c>
      <c r="BK428" s="235" t="e" cm="1">
        <f t="array" ref="BK428">_xlfn.XLOOKUP($A428&amp;$B428,'[5]产值及收款计划（2026）'!$A:$A&amp;'[5]产值及收款计划（2026）'!$B:$B,'[5]产值及收款计划（2026）'!BK:BK)</f>
        <v>#REF!</v>
      </c>
      <c r="BL428" s="235" t="e" cm="1">
        <f t="array" ref="BL428">_xlfn.XLOOKUP($A428&amp;$B428,'[5]产值及收款计划（2026）'!$A:$A&amp;'[5]产值及收款计划（2026）'!$B:$B,'[5]产值及收款计划（2026）'!BL:BL)</f>
        <v>#REF!</v>
      </c>
      <c r="BM428" s="235"/>
      <c r="BN428" s="235"/>
      <c r="BO428" s="235"/>
      <c r="BP428" s="235"/>
      <c r="BQ428" s="235">
        <f>_xlfn.XLOOKUP($C428,应收未收表!$AJ:$AJ,应收未收表!AK:AK)</f>
        <v>10</v>
      </c>
      <c r="BR428" s="235">
        <f>_xlfn.XLOOKUP($C428,应收未收表!$AJ:$AJ,应收未收表!AL:AL)</f>
        <v>10</v>
      </c>
      <c r="BS428" s="235" t="str">
        <f>_xlfn.XLOOKUP($C428,应收未收表!$AJ:$AJ,应收未收表!AM:AM)</f>
        <v>春节前落实且已上报一季度计划</v>
      </c>
      <c r="BT428" s="235">
        <f>_xlfn.XLOOKUP($C428,应收未收表!$AJ:$AJ,应收未收表!AN:AN)</f>
        <v>0</v>
      </c>
      <c r="BU428" s="234" t="str" cm="1">
        <f t="array" ref="BU428">_xlfn.XLOOKUP($A428&amp;$B428,'[5]产值及收款计划（2026）'!$A:$A&amp;'[5]产值及收款计划（2026）'!$B:$B,'[5]产值及收款计划（2026）'!BQ:BQ)</f>
        <v>五洲工程顾问集团有限公司</v>
      </c>
      <c r="BV428" s="235" t="str" cm="1">
        <f t="array" ref="BV428">_xlfn.XLOOKUP($A428&amp;$B428,'[5]产值及收款计划（2026）'!$A:$A&amp;'[5]产值及收款计划（2026）'!$B:$B,'[5]产值及收款计划（2026）'!BR:BR)</f>
        <v>业主财务系统跟新，重新走付款申请。</v>
      </c>
      <c r="CE428" s="235" cm="1">
        <f t="array" ref="CE428">_xlfn.XLOOKUP($A428&amp;$B428,'[5]产值及收款计划（2026）'!$A:$A&amp;'[5]产值及收款计划（2026）'!$B:$B,'[5]产值及收款计划（2026）'!CA:CA)</f>
        <v>0</v>
      </c>
      <c r="CF428" s="235" cm="1">
        <f t="array" ref="CF428">_xlfn.XLOOKUP($A428&amp;$B428,'[5]产值及收款计划（2026）'!$A:$A&amp;'[5]产值及收款计划（2026）'!$B:$B,'[5]产值及收款计划（2026）'!CB:CB)</f>
        <v>0</v>
      </c>
      <c r="CG428" s="235" cm="1">
        <f t="array" ref="CG428">_xlfn.XLOOKUP($A428&amp;$B428,'[5]产值及收款计划（2026）'!$A:$A&amp;'[5]产值及收款计划（2026）'!$B:$B,'[5]产值及收款计划（2026）'!CC:CC)</f>
        <v>0</v>
      </c>
      <c r="CH428" s="235" cm="1">
        <f t="array" ref="CH428">_xlfn.XLOOKUP($A428&amp;$B428,'[5]产值及收款计划（2026）'!$A:$A&amp;'[5]产值及收款计划（2026）'!$B:$B,'[5]产值及收款计划（2026）'!CD:CD)</f>
        <v>0</v>
      </c>
      <c r="CI428" s="235" cm="1">
        <f t="array" ref="CI428">_xlfn.XLOOKUP($A428&amp;$B428,'[5]产值及收款计划（2026）'!$A:$A&amp;'[5]产值及收款计划（2026）'!$B:$B,'[5]产值及收款计划（2026）'!CE:CE)</f>
        <v>0</v>
      </c>
      <c r="CJ428" s="235" cm="1">
        <f t="array" ref="CJ428">_xlfn.XLOOKUP($A428&amp;$B428,'[5]产值及收款计划（2026）'!$A:$A&amp;'[5]产值及收款计划（2026）'!$B:$B,'[5]产值及收款计划（2026）'!CF:CF)</f>
        <v>0</v>
      </c>
      <c r="CK428" s="235" cm="1">
        <f t="array" ref="CK428">_xlfn.XLOOKUP($A428&amp;$B428,'[5]产值及收款计划（2026）'!$A:$A&amp;'[5]产值及收款计划（2026）'!$B:$B,'[5]产值及收款计划（2026）'!CG:CG)</f>
        <v>0</v>
      </c>
      <c r="CL428" s="235" cm="1">
        <f t="array" ref="CL428">_xlfn.XLOOKUP($A428&amp;$B428,'[5]产值及收款计划（2026）'!$A:$A&amp;'[5]产值及收款计划（2026）'!$B:$B,'[5]产值及收款计划（2026）'!CH:CH)</f>
        <v>0</v>
      </c>
      <c r="CM428" s="235" cm="1">
        <f t="array" ref="CM428">_xlfn.XLOOKUP($A428&amp;$B428,'[5]产值及收款计划（2026）'!$A:$A&amp;'[5]产值及收款计划（2026）'!$B:$B,'[5]产值及收款计划（2026）'!CI:CI)</f>
        <v>0</v>
      </c>
      <c r="CN428" s="235" cm="1">
        <f t="array" ref="CN428">_xlfn.XLOOKUP($A428&amp;$B428,'[5]产值及收款计划（2026）'!$A:$A&amp;'[5]产值及收款计划（2026）'!$B:$B,'[5]产值及收款计划（2026）'!CJ:CJ)</f>
        <v>0</v>
      </c>
      <c r="CO428" s="235" cm="1">
        <f t="array" ref="CO428">_xlfn.XLOOKUP($A428&amp;$B428,'[5]产值及收款计划（2026）'!$A:$A&amp;'[5]产值及收款计划（2026）'!$B:$B,'[5]产值及收款计划（2026）'!CK:CK)</f>
        <v>0</v>
      </c>
      <c r="CP428" s="235" cm="1">
        <f t="array" ref="CP428">_xlfn.XLOOKUP($A428&amp;$B428,'[5]产值及收款计划（2026）'!$A:$A&amp;'[5]产值及收款计划（2026）'!$B:$B,'[5]产值及收款计划（2026）'!CL:CL)</f>
        <v>0</v>
      </c>
      <c r="DE428" s="235" cm="1">
        <f t="array" ref="DE428">_xlfn.XLOOKUP($A428&amp;$B428,'[5]产值及收款计划（2026）'!$A:$A&amp;'[5]产值及收款计划（2026）'!$B:$B,'[5]产值及收款计划（2026）'!DA:DA)</f>
        <v>0</v>
      </c>
      <c r="DF428" s="235" cm="1">
        <f t="array" ref="DF428">_xlfn.XLOOKUP($A428&amp;$B428,'[5]产值及收款计划（2026）'!$A:$A&amp;'[5]产值及收款计划（2026）'!$B:$B,'[5]产值及收款计划（2026）'!DB:DB)</f>
        <v>0</v>
      </c>
      <c r="DG428" s="235" cm="1">
        <f t="array" ref="DG428">_xlfn.XLOOKUP($A428&amp;$B428,'[5]产值及收款计划（2026）'!$A:$A&amp;'[5]产值及收款计划（2026）'!$B:$B,'[5]产值及收款计划（2026）'!DC:DC)</f>
        <v>0</v>
      </c>
      <c r="DH428" s="235" cm="1">
        <f t="array" ref="DH428">_xlfn.XLOOKUP($A428&amp;$B428,'[5]产值及收款计划（2026）'!$A:$A&amp;'[5]产值及收款计划（2026）'!$B:$B,'[5]产值及收款计划（2026）'!DD:DD)</f>
        <v>0</v>
      </c>
      <c r="DI428" s="235" cm="1">
        <f t="array" ref="DI428">_xlfn.XLOOKUP($A428&amp;$B428,'[5]产值及收款计划（2026）'!$A:$A&amp;'[5]产值及收款计划（2026）'!$B:$B,'[5]产值及收款计划（2026）'!DE:DE)</f>
        <v>0</v>
      </c>
      <c r="DJ428" s="235" cm="1">
        <f t="array" ref="DJ428">_xlfn.XLOOKUP($A428&amp;$B428,'[5]产值及收款计划（2026）'!$A:$A&amp;'[5]产值及收款计划（2026）'!$B:$B,'[5]产值及收款计划（2026）'!DF:DF)</f>
        <v>0</v>
      </c>
      <c r="DK428" s="235" cm="1">
        <f t="array" ref="DK428">_xlfn.XLOOKUP($A428&amp;$B428,'[5]产值及收款计划（2026）'!$A:$A&amp;'[5]产值及收款计划（2026）'!$B:$B,'[5]产值及收款计划（2026）'!DG:DG)</f>
        <v>0</v>
      </c>
      <c r="DL428" s="235" cm="1">
        <f t="array" ref="DL428">_xlfn.XLOOKUP($A428&amp;$B428,'[5]产值及收款计划（2026）'!$A:$A&amp;'[5]产值及收款计划（2026）'!$B:$B,'[5]产值及收款计划（2026）'!DH:DH)</f>
        <v>0</v>
      </c>
      <c r="DM428" s="235" cm="1">
        <f t="array" ref="DM428">_xlfn.XLOOKUP($A428&amp;$B428,'[5]产值及收款计划（2026）'!$A:$A&amp;'[5]产值及收款计划（2026）'!$B:$B,'[5]产值及收款计划（2026）'!DI:DI)</f>
        <v>0</v>
      </c>
      <c r="DN428" s="235" cm="1">
        <f t="array" ref="DN428">_xlfn.XLOOKUP($A428&amp;$B428,'[5]产值及收款计划（2026）'!$A:$A&amp;'[5]产值及收款计划（2026）'!$B:$B,'[5]产值及收款计划（2026）'!DJ:DJ)</f>
        <v>0</v>
      </c>
      <c r="DO428" s="235" cm="1">
        <f t="array" ref="DO428">_xlfn.XLOOKUP($A428&amp;$B428,'[5]产值及收款计划（2026）'!$A:$A&amp;'[5]产值及收款计划（2026）'!$B:$B,'[5]产值及收款计划（2026）'!DK:DK)</f>
        <v>0</v>
      </c>
      <c r="DP428" s="235" cm="1">
        <f t="array" ref="DP428">_xlfn.XLOOKUP($A428&amp;$B428,'[5]产值及收款计划（2026）'!$A:$A&amp;'[5]产值及收款计划（2026）'!$B:$B,'[5]产值及收款计划（2026）'!DL:DL)</f>
        <v>0</v>
      </c>
      <c r="DQ428" s="243"/>
      <c r="DR428" s="229"/>
    </row>
    <row r="429" ht="40.5" spans="1:122">
      <c r="A429" s="233">
        <f t="shared" si="26"/>
        <v>64</v>
      </c>
      <c r="B429" s="233" t="s">
        <v>29</v>
      </c>
      <c r="C429" s="234" t="str" cm="1">
        <f t="array" ref="C429">_xlfn.XLOOKUP($A429&amp;$B429,'[5]产值及收款计划（2026）'!$A:$A&amp;'[5]产值及收款计划（2026）'!$B:$B,'[5]产值及收款计划（2026）'!C:C)</f>
        <v>ZHT2024090300104</v>
      </c>
      <c r="D429" s="234" t="str" cm="1">
        <f t="array" ref="D429">_xlfn.XLOOKUP($A429&amp;$B429,'[5]产值及收款计划（2026）'!$A:$A&amp;'[5]产值及收款计划（2026）'!$B:$B,'[5]产值及收款计划（2026）'!D:D)</f>
        <v>深圳市人民医院宝安医院项目基于BIM的数字化管理咨询服务合同</v>
      </c>
      <c r="E429" s="235" cm="1">
        <f t="array" ref="E429">_xlfn.XLOOKUP($A429&amp;$B429,'[5]产值及收款计划（2026）'!$A:$A&amp;'[5]产值及收款计划（2026）'!$B:$B,'[5]产值及收款计划（2026）'!E:E)</f>
        <v>330</v>
      </c>
      <c r="F429" s="235" cm="1">
        <f t="array" ref="F429">_xlfn.XLOOKUP($A429&amp;$B429,'[5]产值及收款计划（2026）'!$A:$A&amp;'[5]产值及收款计划（2026）'!$B:$B,'[5]产值及收款计划（2026）'!F:F)</f>
        <v>330</v>
      </c>
      <c r="G429" s="235" cm="1">
        <f t="array" ref="G429">_xlfn.XLOOKUP($A429&amp;$B429,'[5]产值及收款计划（2026）'!$A:$A&amp;'[5]产值及收款计划（2026）'!$B:$B,'[5]产值及收款计划（2026）'!G:G)</f>
        <v>330</v>
      </c>
      <c r="H429" s="235" cm="1">
        <f t="array" ref="H429">_xlfn.XLOOKUP($A429&amp;$B429,'[5]产值及收款计划（2026）'!$A:$A&amp;'[5]产值及收款计划（2026）'!$B:$B,'[5]产值及收款计划（2026）'!H:H)</f>
        <v>195</v>
      </c>
      <c r="I429" s="236" cm="1">
        <f t="array" ref="I429">_xlfn.XLOOKUP($A429&amp;$B429,'[5]产值及收款计划（2026）'!$A:$A&amp;'[5]产值及收款计划（2026）'!$B:$B,'[5]产值及收款计划（2026）'!I:I)</f>
        <v>0.590909090909091</v>
      </c>
      <c r="J429" s="235" cm="1">
        <f t="array" ref="J429">_xlfn.XLOOKUP($A429&amp;$B429,'[5]产值及收款计划（2026）'!$A:$A&amp;'[5]产值及收款计划（2026）'!$B:$B,'[5]产值及收款计划（2026）'!J:J)</f>
        <v>0.06</v>
      </c>
      <c r="K429" s="235" t="e" cm="1">
        <f t="array" ref="K429">_xlfn.XLOOKUP($A429&amp;$B429,'[5]产值及收款计划（2026）'!$A:$A&amp;'[5]产值及收款计划（2026）'!$B:$B,'[5]产值及收款计划（2026）'!K:K)</f>
        <v>#REF!</v>
      </c>
      <c r="L429" s="235" t="e" cm="1">
        <f t="array" ref="L429">_xlfn.XLOOKUP($A429&amp;$B429,'[5]产值及收款计划（2026）'!$A:$A&amp;'[5]产值及收款计划（2026）'!$B:$B,'[5]产值及收款计划（2026）'!L:L)</f>
        <v>#REF!</v>
      </c>
      <c r="M429" s="235" t="str" cm="1">
        <f t="array" ref="M429">_xlfn.XLOOKUP($A429&amp;$B429,'[5]产值及收款计划（2026）'!$A:$A&amp;'[5]产值及收款计划（2026）'!$B:$B,'[5]产值及收款计划（2026）'!M:M)</f>
        <v>主导</v>
      </c>
      <c r="N429" s="235" t="str" cm="1">
        <f t="array" ref="N429">_xlfn.XLOOKUP($A429&amp;$B429,'[5]产值及收款计划（2026）'!$A:$A&amp;'[5]产值及收款计划（2026）'!$B:$B,'[5]产值及收款计划（2026）'!N:N)</f>
        <v>明艳丽团队</v>
      </c>
      <c r="O429" s="235" t="str" cm="1">
        <f t="array" ref="O429">_xlfn.XLOOKUP($A429&amp;$B429,'[5]产值及收款计划（2026）'!$A:$A&amp;'[5]产值及收款计划（2026）'!$B:$B,'[5]产值及收款计划（2026）'!O:O)</f>
        <v>武东波</v>
      </c>
      <c r="P429" s="234" t="str" cm="1">
        <f t="array" ref="P429">_xlfn.XLOOKUP($A429&amp;$B429,'[5]产值及收款计划（2026）'!$A:$A&amp;'[5]产值及收款计划（2026）'!$B:$B,'[5]产值及收款计划（2026）'!P:P)</f>
        <v>在建</v>
      </c>
      <c r="Q429" s="235" t="e" cm="1">
        <f t="array" ref="Q429">_xlfn.XLOOKUP($A429&amp;$B429,'[5]产值及收款计划（2026）'!$A:$A&amp;'[5]产值及收款计划（2026）'!$B:$B,'[5]产值及收款计划（2026）'!Q:Q)</f>
        <v>#REF!</v>
      </c>
      <c r="R429" s="235" t="e" cm="1">
        <f t="array" ref="R429">_xlfn.XLOOKUP($A429&amp;$B429,'[5]产值及收款计划（2026）'!$A:$A&amp;'[5]产值及收款计划（2026）'!$B:$B,'[5]产值及收款计划（2026）'!R:R)</f>
        <v>#REF!</v>
      </c>
      <c r="S429" s="235" t="e" cm="1">
        <f t="array" ref="S429">_xlfn.XLOOKUP($A429&amp;$B429,'[5]产值及收款计划（2026）'!$A:$A&amp;'[5]产值及收款计划（2026）'!$B:$B,'[5]产值及收款计划（2026）'!S:S)</f>
        <v>#REF!</v>
      </c>
      <c r="T429" s="235" cm="1">
        <f t="array" ref="T429">_xlfn.XLOOKUP($A429&amp;$B429,'[5]产值及收款计划（2026）'!$A:$A&amp;'[5]产值及收款计划（2026）'!$B:$B,'[5]产值及收款计划（2026）'!T:T)</f>
        <v>240</v>
      </c>
      <c r="U429" s="235" cm="1">
        <f t="array" ref="U429">_xlfn.XLOOKUP($A429&amp;$B429,'[5]产值及收款计划（2026）'!$A:$A&amp;'[5]产值及收款计划（2026）'!$B:$B,'[5]产值及收款计划（2026）'!U:U)</f>
        <v>0</v>
      </c>
      <c r="V429" s="235" cm="1">
        <f t="array" ref="V429">_xlfn.XLOOKUP($A429&amp;$B429,'[5]产值及收款计划（2026）'!$A:$A&amp;'[5]产值及收款计划（2026）'!$B:$B,'[5]产值及收款计划（2026）'!V:V)</f>
        <v>90</v>
      </c>
      <c r="W429" s="235" t="e" cm="1">
        <f t="array" ref="W429">_xlfn.XLOOKUP($A429&amp;$B429,'[5]产值及收款计划（2026）'!$A:$A&amp;'[5]产值及收款计划（2026）'!$B:$B,'[5]产值及收款计划（2026）'!W:W)</f>
        <v>#REF!</v>
      </c>
      <c r="X429" s="235" t="e" cm="1">
        <f t="array" ref="X429">_xlfn.XLOOKUP($A429&amp;$B429,'[5]产值及收款计划（2026）'!$A:$A&amp;'[5]产值及收款计划（2026）'!$B:$B,'[5]产值及收款计划（2026）'!X:X)</f>
        <v>#REF!</v>
      </c>
      <c r="Y429" s="235" t="e" cm="1">
        <f t="array" ref="Y429">_xlfn.XLOOKUP($A429&amp;$B429,'[5]产值及收款计划（2026）'!$A:$A&amp;'[5]产值及收款计划（2026）'!$B:$B,'[5]产值及收款计划（2026）'!Y:Y)</f>
        <v>#REF!</v>
      </c>
      <c r="Z429" s="235" t="e" cm="1">
        <f t="array" ref="Z429">_xlfn.XLOOKUP($A429&amp;$B429,'[5]产值及收款计划（2026）'!$A:$A&amp;'[5]产值及收款计划（2026）'!$B:$B,'[5]产值及收款计划（2026）'!Z:Z)</f>
        <v>#REF!</v>
      </c>
      <c r="AA429" s="235" t="e" cm="1">
        <f t="array" ref="AA429">_xlfn.XLOOKUP($A429&amp;$B429,'[5]产值及收款计划（2026）'!$A:$A&amp;'[5]产值及收款计划（2026）'!$B:$B,'[5]产值及收款计划（2026）'!AA:AA)</f>
        <v>#REF!</v>
      </c>
      <c r="AB429" s="235" t="e" cm="1">
        <f t="array" ref="AB429">_xlfn.XLOOKUP($A429&amp;$B429,'[5]产值及收款计划（2026）'!$A:$A&amp;'[5]产值及收款计划（2026）'!$B:$B,'[5]产值及收款计划（2026）'!AB:AB)</f>
        <v>#REF!</v>
      </c>
      <c r="AC429" s="235" t="e" cm="1">
        <f t="array" ref="AC429">_xlfn.XLOOKUP($A429&amp;$B429,'[5]产值及收款计划（2026）'!$A:$A&amp;'[5]产值及收款计划（2026）'!$B:$B,'[5]产值及收款计划（2026）'!AC:AC)</f>
        <v>#REF!</v>
      </c>
      <c r="AD429" s="235" t="e" cm="1">
        <f t="array" ref="AD429">_xlfn.XLOOKUP($A429&amp;$B429,'[5]产值及收款计划（2026）'!$A:$A&amp;'[5]产值及收款计划（2026）'!$B:$B,'[5]产值及收款计划（2026）'!AD:AD)</f>
        <v>#REF!</v>
      </c>
      <c r="AE429" s="235" cm="1">
        <f t="array" ref="AE429">_xlfn.XLOOKUP($A429&amp;$B429,'[5]产值及收款计划（2026）'!$A:$A&amp;'[5]产值及收款计划（2026）'!$B:$B,'[5]产值及收款计划（2026）'!AE:AE)</f>
        <v>30</v>
      </c>
      <c r="AF429" s="235" t="e" cm="1">
        <f t="array" ref="AF429">_xlfn.XLOOKUP($A429&amp;$B429,'[5]产值及收款计划（2026）'!$A:$A&amp;'[5]产值及收款计划（2026）'!$B:$B,'[5]产值及收款计划（2026）'!AF:AF)</f>
        <v>#REF!</v>
      </c>
      <c r="AG429" s="235" t="e" cm="1">
        <f t="array" ref="AG429">_xlfn.XLOOKUP($A429&amp;$B429,'[5]产值及收款计划（2026）'!$A:$A&amp;'[5]产值及收款计划（2026）'!$B:$B,'[5]产值及收款计划（2026）'!AG:AG)</f>
        <v>#REF!</v>
      </c>
      <c r="AH429" s="235" t="e" cm="1">
        <f t="array" ref="AH429">_xlfn.XLOOKUP($A429&amp;$B429,'[5]产值及收款计划（2026）'!$A:$A&amp;'[5]产值及收款计划（2026）'!$B:$B,'[5]产值及收款计划（2026）'!AH:AH)</f>
        <v>#REF!</v>
      </c>
      <c r="AI429" s="235" t="e" cm="1">
        <f t="array" ref="AI429">_xlfn.XLOOKUP($A429&amp;$B429,'[5]产值及收款计划（2026）'!$A:$A&amp;'[5]产值及收款计划（2026）'!$B:$B,'[5]产值及收款计划（2026）'!AI:AI)</f>
        <v>#REF!</v>
      </c>
      <c r="AJ429" s="235" t="e" cm="1">
        <f t="array" ref="AJ429">_xlfn.XLOOKUP($A429&amp;$B429,'[5]产值及收款计划（2026）'!$A:$A&amp;'[5]产值及收款计划（2026）'!$B:$B,'[5]产值及收款计划（2026）'!AJ:AJ)</f>
        <v>#REF!</v>
      </c>
      <c r="AK429" s="235" t="e" cm="1">
        <f t="array" ref="AK429">_xlfn.XLOOKUP($A429&amp;$B429,'[5]产值及收款计划（2026）'!$A:$A&amp;'[5]产值及收款计划（2026）'!$B:$B,'[5]产值及收款计划（2026）'!AK:AK)</f>
        <v>#REF!</v>
      </c>
      <c r="AL429" s="235" t="e" cm="1">
        <f t="array" ref="AL429">_xlfn.XLOOKUP($A429&amp;$B429,'[5]产值及收款计划（2026）'!$A:$A&amp;'[5]产值及收款计划（2026）'!$B:$B,'[5]产值及收款计划（2026）'!AL:AL)</f>
        <v>#REF!</v>
      </c>
      <c r="AM429" s="242" t="e" cm="1">
        <f t="array" ref="AM429">_xlfn.LET(_xlpm.勾选月份状态数组,TRANSPOSE('PPT(12-15页）-TOP10'!$A$3:$A$14),_xlpm.选择数据区,IF('PPT(12-15页）-TOP10'!$E$3="收款",$BA429:$BL429,$AA429:$AL429),SUM(_xlfn._xlws.FILTER(_xlpm.选择数据区,_xlpm.勾选月份状态数组,"")))</f>
        <v>#REF!</v>
      </c>
      <c r="AN429" s="235" t="e">
        <f>_xlfn.XLOOKUP($C429,应收未收表!$T:$T,应收未收表!AA:AA)</f>
        <v>#N/A</v>
      </c>
      <c r="AO429" s="235" t="e">
        <f>_xlfn.XLOOKUP($C429,应收未收表!$T:$T,应收未收表!AB:AB)</f>
        <v>#N/A</v>
      </c>
      <c r="AP429" s="235" t="e">
        <f>_xlfn.XLOOKUP($C429,应收未收表!$T:$T,应收未收表!AC:AC)</f>
        <v>#N/A</v>
      </c>
      <c r="AQ429" s="235" t="e">
        <f>_xlfn.XLOOKUP($C429,应收未收表!$T:$T,应收未收表!AE:AE)</f>
        <v>#N/A</v>
      </c>
      <c r="AR429" s="235" t="e">
        <f>_xlfn.XLOOKUP($C429,应收未收表!$T:$T,应收未收表!AF:AF)</f>
        <v>#N/A</v>
      </c>
      <c r="AS429" s="235" t="e" cm="1">
        <f t="array" ref="AS429">_xlfn.XLOOKUP($A429&amp;$B429,'[5]产值及收款计划（2026）'!$A:$A&amp;'[5]产值及收款计划（2026）'!$B:$B,'[5]产值及收款计划（2026）'!AS:AS)</f>
        <v>#REF!</v>
      </c>
      <c r="AT429" s="235" t="e" cm="1">
        <f t="array" ref="AT429">_xlfn.XLOOKUP($A429&amp;$B429,'[5]产值及收款计划（2026）'!$A:$A&amp;'[5]产值及收款计划（2026）'!$B:$B,'[5]产值及收款计划（2026）'!AT:AT)</f>
        <v>#REF!</v>
      </c>
      <c r="AU429" s="235" t="e" cm="1">
        <f t="array" ref="AU429">_xlfn.XLOOKUP($A429&amp;$B429,'[5]产值及收款计划（2026）'!$A:$A&amp;'[5]产值及收款计划（2026）'!$B:$B,'[5]产值及收款计划（2026）'!AU:AU)</f>
        <v>#REF!</v>
      </c>
      <c r="AV429" s="235" t="e" cm="1">
        <f t="array" ref="AV429">_xlfn.XLOOKUP($A429&amp;$B429,'[5]产值及收款计划（2026）'!$A:$A&amp;'[5]产值及收款计划（2026）'!$B:$B,'[5]产值及收款计划（2026）'!AV:AV)</f>
        <v>#REF!</v>
      </c>
      <c r="AW429" s="235" cm="1">
        <f t="array" ref="AW429">_xlfn.XLOOKUP($A429&amp;$B429,'[5]产值及收款计划（2026）'!$A:$A&amp;'[5]产值及收款计划（2026）'!$B:$B,'[5]产值及收款计划（2026）'!AW:AW)</f>
        <v>0</v>
      </c>
      <c r="AX429" s="235" cm="1">
        <f t="array" ref="AX429">_xlfn.XLOOKUP($A429&amp;$B429,'[5]产值及收款计划（2026）'!$A:$A&amp;'[5]产值及收款计划（2026）'!$B:$B,'[5]产值及收款计划（2026）'!AX:AX)</f>
        <v>0</v>
      </c>
      <c r="AY429" s="235" cm="1">
        <f t="array" ref="AY429">_xlfn.XLOOKUP($A429&amp;$B429,'[5]产值及收款计划（2026）'!$A:$A&amp;'[5]产值及收款计划（2026）'!$B:$B,'[5]产值及收款计划（2026）'!AY:AY)</f>
        <v>330</v>
      </c>
      <c r="AZ429" s="235" cm="1">
        <f t="array" ref="AZ429">_xlfn.XLOOKUP($A429&amp;$B429,'[5]产值及收款计划（2026）'!$A:$A&amp;'[5]产值及收款计划（2026）'!$B:$B,'[5]产值及收款计划（2026）'!AZ:AZ)</f>
        <v>240</v>
      </c>
      <c r="BA429" s="235" cm="1">
        <f t="array" ref="BA429">_xlfn.XLOOKUP($A429&amp;$B429,'[5]产值及收款计划（2026）'!$A:$A&amp;'[5]产值及收款计划（2026）'!$B:$B,'[5]产值及收款计划（2026）'!BA:BA)</f>
        <v>135</v>
      </c>
      <c r="BB429" s="235" t="e" cm="1">
        <f t="array" ref="BB429">_xlfn.XLOOKUP($A429&amp;$B429,'[5]产值及收款计划（2026）'!$A:$A&amp;'[5]产值及收款计划（2026）'!$B:$B,'[5]产值及收款计划（2026）'!BB:BB)</f>
        <v>#REF!</v>
      </c>
      <c r="BC429" s="235" t="e" cm="1">
        <f t="array" ref="BC429">_xlfn.XLOOKUP($A429&amp;$B429,'[5]产值及收款计划（2026）'!$A:$A&amp;'[5]产值及收款计划（2026）'!$B:$B,'[5]产值及收款计划（2026）'!BC:BC)</f>
        <v>#REF!</v>
      </c>
      <c r="BD429" s="235" t="e" cm="1">
        <f t="array" ref="BD429">_xlfn.XLOOKUP($A429&amp;$B429,'[5]产值及收款计划（2026）'!$A:$A&amp;'[5]产值及收款计划（2026）'!$B:$B,'[5]产值及收款计划（2026）'!BD:BD)</f>
        <v>#REF!</v>
      </c>
      <c r="BE429" s="235" cm="1">
        <f t="array" ref="BE429">_xlfn.XLOOKUP($A429&amp;$B429,'[5]产值及收款计划（2026）'!$A:$A&amp;'[5]产值及收款计划（2026）'!$B:$B,'[5]产值及收款计划（2026）'!BE:BE)</f>
        <v>210</v>
      </c>
      <c r="BF429" s="235" t="e" cm="1">
        <f t="array" ref="BF429">_xlfn.XLOOKUP($A429&amp;$B429,'[5]产值及收款计划（2026）'!$A:$A&amp;'[5]产值及收款计划（2026）'!$B:$B,'[5]产值及收款计划（2026）'!BF:BF)</f>
        <v>#REF!</v>
      </c>
      <c r="BG429" s="235" t="e" cm="1">
        <f t="array" ref="BG429">_xlfn.XLOOKUP($A429&amp;$B429,'[5]产值及收款计划（2026）'!$A:$A&amp;'[5]产值及收款计划（2026）'!$B:$B,'[5]产值及收款计划（2026）'!BG:BG)</f>
        <v>#REF!</v>
      </c>
      <c r="BH429" s="235" t="e" cm="1">
        <f t="array" ref="BH429">_xlfn.XLOOKUP($A429&amp;$B429,'[5]产值及收款计划（2026）'!$A:$A&amp;'[5]产值及收款计划（2026）'!$B:$B,'[5]产值及收款计划（2026）'!BH:BH)</f>
        <v>#REF!</v>
      </c>
      <c r="BI429" s="235" t="e" cm="1">
        <f t="array" ref="BI429">_xlfn.XLOOKUP($A429&amp;$B429,'[5]产值及收款计划（2026）'!$A:$A&amp;'[5]产值及收款计划（2026）'!$B:$B,'[5]产值及收款计划（2026）'!BI:BI)</f>
        <v>#REF!</v>
      </c>
      <c r="BJ429" s="235" t="e" cm="1">
        <f t="array" ref="BJ429">_xlfn.XLOOKUP($A429&amp;$B429,'[5]产值及收款计划（2026）'!$A:$A&amp;'[5]产值及收款计划（2026）'!$B:$B,'[5]产值及收款计划（2026）'!BJ:BJ)</f>
        <v>#REF!</v>
      </c>
      <c r="BK429" s="235" t="e" cm="1">
        <f t="array" ref="BK429">_xlfn.XLOOKUP($A429&amp;$B429,'[5]产值及收款计划（2026）'!$A:$A&amp;'[5]产值及收款计划（2026）'!$B:$B,'[5]产值及收款计划（2026）'!BK:BK)</f>
        <v>#REF!</v>
      </c>
      <c r="BL429" s="235" t="e" cm="1">
        <f t="array" ref="BL429">_xlfn.XLOOKUP($A429&amp;$B429,'[5]产值及收款计划（2026）'!$A:$A&amp;'[5]产值及收款计划（2026）'!$B:$B,'[5]产值及收款计划（2026）'!BL:BL)</f>
        <v>#REF!</v>
      </c>
      <c r="BM429" s="235"/>
      <c r="BN429" s="235"/>
      <c r="BO429" s="235"/>
      <c r="BP429" s="235"/>
      <c r="BQ429" s="235">
        <f>_xlfn.XLOOKUP($C429,应收未收表!$AJ:$AJ,应收未收表!AK:AK)</f>
        <v>90</v>
      </c>
      <c r="BR429" s="235">
        <f>_xlfn.XLOOKUP($C429,应收未收表!$AJ:$AJ,应收未收表!AL:AL)</f>
        <v>90</v>
      </c>
      <c r="BS429" s="235" t="str">
        <f>_xlfn.XLOOKUP($C429,应收未收表!$AJ:$AJ,应收未收表!AM:AM)</f>
        <v>春节前落实且已上报一季度计划</v>
      </c>
      <c r="BT429" s="235">
        <f>_xlfn.XLOOKUP($C429,应收未收表!$AJ:$AJ,应收未收表!AN:AN)</f>
        <v>0</v>
      </c>
      <c r="BU429" s="234" t="str" cm="1">
        <f t="array" ref="BU429">_xlfn.XLOOKUP($A429&amp;$B429,'[5]产值及收款计划（2026）'!$A:$A&amp;'[5]产值及收款计划（2026）'!$B:$B,'[5]产值及收款计划（2026）'!BQ:BQ)</f>
        <v>五洲工程顾问集团有限公司</v>
      </c>
      <c r="BV429" s="235" t="str" cm="1">
        <f t="array" ref="BV429">_xlfn.XLOOKUP($A429&amp;$B429,'[5]产值及收款计划（2026）'!$A:$A&amp;'[5]产值及收款计划（2026）'!$B:$B,'[5]产值及收款计划（2026）'!BR:BR)</f>
        <v>业主财务系统跟新，重新走付款申请。</v>
      </c>
      <c r="CE429" s="235" cm="1">
        <f t="array" ref="CE429">_xlfn.XLOOKUP($A429&amp;$B429,'[5]产值及收款计划（2026）'!$A:$A&amp;'[5]产值及收款计划（2026）'!$B:$B,'[5]产值及收款计划（2026）'!CA:CA)</f>
        <v>0</v>
      </c>
      <c r="CF429" s="235" cm="1">
        <f t="array" ref="CF429">_xlfn.XLOOKUP($A429&amp;$B429,'[5]产值及收款计划（2026）'!$A:$A&amp;'[5]产值及收款计划（2026）'!$B:$B,'[5]产值及收款计划（2026）'!CB:CB)</f>
        <v>0</v>
      </c>
      <c r="CG429" s="235" cm="1">
        <f t="array" ref="CG429">_xlfn.XLOOKUP($A429&amp;$B429,'[5]产值及收款计划（2026）'!$A:$A&amp;'[5]产值及收款计划（2026）'!$B:$B,'[5]产值及收款计划（2026）'!CC:CC)</f>
        <v>0</v>
      </c>
      <c r="CH429" s="235" cm="1">
        <f t="array" ref="CH429">_xlfn.XLOOKUP($A429&amp;$B429,'[5]产值及收款计划（2026）'!$A:$A&amp;'[5]产值及收款计划（2026）'!$B:$B,'[5]产值及收款计划（2026）'!CD:CD)</f>
        <v>0</v>
      </c>
      <c r="CI429" s="235" cm="1">
        <f t="array" ref="CI429">_xlfn.XLOOKUP($A429&amp;$B429,'[5]产值及收款计划（2026）'!$A:$A&amp;'[5]产值及收款计划（2026）'!$B:$B,'[5]产值及收款计划（2026）'!CE:CE)</f>
        <v>0</v>
      </c>
      <c r="CJ429" s="235" cm="1">
        <f t="array" ref="CJ429">_xlfn.XLOOKUP($A429&amp;$B429,'[5]产值及收款计划（2026）'!$A:$A&amp;'[5]产值及收款计划（2026）'!$B:$B,'[5]产值及收款计划（2026）'!CF:CF)</f>
        <v>0</v>
      </c>
      <c r="CK429" s="235" cm="1">
        <f t="array" ref="CK429">_xlfn.XLOOKUP($A429&amp;$B429,'[5]产值及收款计划（2026）'!$A:$A&amp;'[5]产值及收款计划（2026）'!$B:$B,'[5]产值及收款计划（2026）'!CG:CG)</f>
        <v>0</v>
      </c>
      <c r="CL429" s="235" cm="1">
        <f t="array" ref="CL429">_xlfn.XLOOKUP($A429&amp;$B429,'[5]产值及收款计划（2026）'!$A:$A&amp;'[5]产值及收款计划（2026）'!$B:$B,'[5]产值及收款计划（2026）'!CH:CH)</f>
        <v>0</v>
      </c>
      <c r="CM429" s="235" cm="1">
        <f t="array" ref="CM429">_xlfn.XLOOKUP($A429&amp;$B429,'[5]产值及收款计划（2026）'!$A:$A&amp;'[5]产值及收款计划（2026）'!$B:$B,'[5]产值及收款计划（2026）'!CI:CI)</f>
        <v>0</v>
      </c>
      <c r="CN429" s="235" cm="1">
        <f t="array" ref="CN429">_xlfn.XLOOKUP($A429&amp;$B429,'[5]产值及收款计划（2026）'!$A:$A&amp;'[5]产值及收款计划（2026）'!$B:$B,'[5]产值及收款计划（2026）'!CJ:CJ)</f>
        <v>0</v>
      </c>
      <c r="CO429" s="235" cm="1">
        <f t="array" ref="CO429">_xlfn.XLOOKUP($A429&amp;$B429,'[5]产值及收款计划（2026）'!$A:$A&amp;'[5]产值及收款计划（2026）'!$B:$B,'[5]产值及收款计划（2026）'!CK:CK)</f>
        <v>0</v>
      </c>
      <c r="CP429" s="235" cm="1">
        <f t="array" ref="CP429">_xlfn.XLOOKUP($A429&amp;$B429,'[5]产值及收款计划（2026）'!$A:$A&amp;'[5]产值及收款计划（2026）'!$B:$B,'[5]产值及收款计划（2026）'!CL:CL)</f>
        <v>0</v>
      </c>
      <c r="DE429" s="235" cm="1">
        <f t="array" ref="DE429">_xlfn.XLOOKUP($A429&amp;$B429,'[5]产值及收款计划（2026）'!$A:$A&amp;'[5]产值及收款计划（2026）'!$B:$B,'[5]产值及收款计划（2026）'!DA:DA)</f>
        <v>0</v>
      </c>
      <c r="DF429" s="235" cm="1">
        <f t="array" ref="DF429">_xlfn.XLOOKUP($A429&amp;$B429,'[5]产值及收款计划（2026）'!$A:$A&amp;'[5]产值及收款计划（2026）'!$B:$B,'[5]产值及收款计划（2026）'!DB:DB)</f>
        <v>0</v>
      </c>
      <c r="DG429" s="235" cm="1">
        <f t="array" ref="DG429">_xlfn.XLOOKUP($A429&amp;$B429,'[5]产值及收款计划（2026）'!$A:$A&amp;'[5]产值及收款计划（2026）'!$B:$B,'[5]产值及收款计划（2026）'!DC:DC)</f>
        <v>0</v>
      </c>
      <c r="DH429" s="235" cm="1">
        <f t="array" ref="DH429">_xlfn.XLOOKUP($A429&amp;$B429,'[5]产值及收款计划（2026）'!$A:$A&amp;'[5]产值及收款计划（2026）'!$B:$B,'[5]产值及收款计划（2026）'!DD:DD)</f>
        <v>0</v>
      </c>
      <c r="DI429" s="235" cm="1">
        <f t="array" ref="DI429">_xlfn.XLOOKUP($A429&amp;$B429,'[5]产值及收款计划（2026）'!$A:$A&amp;'[5]产值及收款计划（2026）'!$B:$B,'[5]产值及收款计划（2026）'!DE:DE)</f>
        <v>0</v>
      </c>
      <c r="DJ429" s="235" cm="1">
        <f t="array" ref="DJ429">_xlfn.XLOOKUP($A429&amp;$B429,'[5]产值及收款计划（2026）'!$A:$A&amp;'[5]产值及收款计划（2026）'!$B:$B,'[5]产值及收款计划（2026）'!DF:DF)</f>
        <v>0</v>
      </c>
      <c r="DK429" s="235" cm="1">
        <f t="array" ref="DK429">_xlfn.XLOOKUP($A429&amp;$B429,'[5]产值及收款计划（2026）'!$A:$A&amp;'[5]产值及收款计划（2026）'!$B:$B,'[5]产值及收款计划（2026）'!DG:DG)</f>
        <v>0</v>
      </c>
      <c r="DL429" s="235" cm="1">
        <f t="array" ref="DL429">_xlfn.XLOOKUP($A429&amp;$B429,'[5]产值及收款计划（2026）'!$A:$A&amp;'[5]产值及收款计划（2026）'!$B:$B,'[5]产值及收款计划（2026）'!DH:DH)</f>
        <v>0</v>
      </c>
      <c r="DM429" s="235" cm="1">
        <f t="array" ref="DM429">_xlfn.XLOOKUP($A429&amp;$B429,'[5]产值及收款计划（2026）'!$A:$A&amp;'[5]产值及收款计划（2026）'!$B:$B,'[5]产值及收款计划（2026）'!DI:DI)</f>
        <v>0</v>
      </c>
      <c r="DN429" s="235" cm="1">
        <f t="array" ref="DN429">_xlfn.XLOOKUP($A429&amp;$B429,'[5]产值及收款计划（2026）'!$A:$A&amp;'[5]产值及收款计划（2026）'!$B:$B,'[5]产值及收款计划（2026）'!DJ:DJ)</f>
        <v>0</v>
      </c>
      <c r="DO429" s="235" cm="1">
        <f t="array" ref="DO429">_xlfn.XLOOKUP($A429&amp;$B429,'[5]产值及收款计划（2026）'!$A:$A&amp;'[5]产值及收款计划（2026）'!$B:$B,'[5]产值及收款计划（2026）'!DK:DK)</f>
        <v>0</v>
      </c>
      <c r="DP429" s="235" cm="1">
        <f t="array" ref="DP429">_xlfn.XLOOKUP($A429&amp;$B429,'[5]产值及收款计划（2026）'!$A:$A&amp;'[5]产值及收款计划（2026）'!$B:$B,'[5]产值及收款计划（2026）'!DL:DL)</f>
        <v>0</v>
      </c>
      <c r="DQ429" s="243"/>
      <c r="DR429" s="229"/>
    </row>
    <row r="430" ht="60.75" spans="1:122">
      <c r="A430" s="233">
        <f t="shared" si="26"/>
        <v>65</v>
      </c>
      <c r="B430" s="233" t="s">
        <v>29</v>
      </c>
      <c r="C430" s="234" t="str" cm="1">
        <f t="array" ref="C430">_xlfn.XLOOKUP($A430&amp;$B430,'[5]产值及收款计划（2026）'!$A:$A&amp;'[5]产值及收款计划（2026）'!$B:$B,'[5]产值及收款计划（2026）'!C:C)</f>
        <v>ZHT2024102300131</v>
      </c>
      <c r="D430" s="235" t="str" cm="1">
        <f t="array" ref="D430">_xlfn.XLOOKUP($A430&amp;$B430,'[5]产值及收款计划（2026）'!$A:$A&amp;'[5]产值及收款计划（2026）'!$B:$B,'[5]产值及收款计划（2026）'!D:D)</f>
        <v>深圳市路桥建设集团隧道智慧运营数字孪生与坪盐通道BIM咨询服务</v>
      </c>
      <c r="E430" s="235" cm="1">
        <f t="array" ref="E430">_xlfn.XLOOKUP($A430&amp;$B430,'[5]产值及收款计划（2026）'!$A:$A&amp;'[5]产值及收款计划（2026）'!$B:$B,'[5]产值及收款计划（2026）'!E:E)</f>
        <v>249.8257</v>
      </c>
      <c r="F430" s="235" cm="1">
        <f t="array" ref="F430">_xlfn.XLOOKUP($A430&amp;$B430,'[5]产值及收款计划（2026）'!$A:$A&amp;'[5]产值及收款计划（2026）'!$B:$B,'[5]产值及收款计划（2026）'!F:F)</f>
        <v>249.8257</v>
      </c>
      <c r="G430" s="235" cm="1">
        <f t="array" ref="G430">_xlfn.XLOOKUP($A430&amp;$B430,'[5]产值及收款计划（2026）'!$A:$A&amp;'[5]产值及收款计划（2026）'!$B:$B,'[5]产值及收款计划（2026）'!G:G)</f>
        <v>212.9313</v>
      </c>
      <c r="H430" s="235" cm="1">
        <f t="array" ref="H430">_xlfn.XLOOKUP($A430&amp;$B430,'[5]产值及收款计划（2026）'!$A:$A&amp;'[5]产值及收款计划（2026）'!$B:$B,'[5]产值及收款计划（2026）'!H:H)</f>
        <v>108.0113</v>
      </c>
      <c r="I430" s="236" cm="1">
        <f t="array" ref="I430">_xlfn.XLOOKUP($A430&amp;$B430,'[5]产值及收款计划（2026）'!$A:$A&amp;'[5]产值及收款计划（2026）'!$B:$B,'[5]产值及收款计划（2026）'!I:I)</f>
        <v>0.432346632071881</v>
      </c>
      <c r="J430" s="235" cm="1">
        <f t="array" ref="J430">_xlfn.XLOOKUP($A430&amp;$B430,'[5]产值及收款计划（2026）'!$A:$A&amp;'[5]产值及收款计划（2026）'!$B:$B,'[5]产值及收款计划（2026）'!J:J)</f>
        <v>0.06</v>
      </c>
      <c r="K430" s="235" t="e" cm="1">
        <f t="array" ref="K430">_xlfn.XLOOKUP($A430&amp;$B430,'[5]产值及收款计划（2026）'!$A:$A&amp;'[5]产值及收款计划（2026）'!$B:$B,'[5]产值及收款计划（2026）'!K:K)</f>
        <v>#REF!</v>
      </c>
      <c r="L430" s="235" t="e" cm="1">
        <f t="array" ref="L430">_xlfn.XLOOKUP($A430&amp;$B430,'[5]产值及收款计划（2026）'!$A:$A&amp;'[5]产值及收款计划（2026）'!$B:$B,'[5]产值及收款计划（2026）'!L:L)</f>
        <v>#REF!</v>
      </c>
      <c r="M430" s="235" t="str" cm="1">
        <f t="array" ref="M430">_xlfn.XLOOKUP($A430&amp;$B430,'[5]产值及收款计划（2026）'!$A:$A&amp;'[5]产值及收款计划（2026）'!$B:$B,'[5]产值及收款计划（2026）'!M:M)</f>
        <v>主导</v>
      </c>
      <c r="N430" s="235" t="str" cm="1">
        <f t="array" ref="N430">_xlfn.XLOOKUP($A430&amp;$B430,'[5]产值及收款计划（2026）'!$A:$A&amp;'[5]产值及收款计划（2026）'!$B:$B,'[5]产值及收款计划（2026）'!N:N)</f>
        <v>许清亮团队</v>
      </c>
      <c r="O430" s="235" t="str" cm="1">
        <f t="array" ref="O430">_xlfn.XLOOKUP($A430&amp;$B430,'[5]产值及收款计划（2026）'!$A:$A&amp;'[5]产值及收款计划（2026）'!$B:$B,'[5]产值及收款计划（2026）'!O:O)</f>
        <v>明艳丽</v>
      </c>
      <c r="P430" s="234" t="str" cm="1">
        <f t="array" ref="P430">_xlfn.XLOOKUP($A430&amp;$B430,'[5]产值及收款计划（2026）'!$A:$A&amp;'[5]产值及收款计划（2026）'!$B:$B,'[5]产值及收款计划（2026）'!P:P)</f>
        <v>在建</v>
      </c>
      <c r="Q430" s="235" t="e" cm="1">
        <f t="array" ref="Q430">_xlfn.XLOOKUP($A430&amp;$B430,'[5]产值及收款计划（2026）'!$A:$A&amp;'[5]产值及收款计划（2026）'!$B:$B,'[5]产值及收款计划（2026）'!Q:Q)</f>
        <v>#REF!</v>
      </c>
      <c r="R430" s="235" t="e" cm="1">
        <f t="array" ref="R430">_xlfn.XLOOKUP($A430&amp;$B430,'[5]产值及收款计划（2026）'!$A:$A&amp;'[5]产值及收款计划（2026）'!$B:$B,'[5]产值及收款计划（2026）'!R:R)</f>
        <v>#REF!</v>
      </c>
      <c r="S430" s="235" t="e" cm="1">
        <f t="array" ref="S430">_xlfn.XLOOKUP($A430&amp;$B430,'[5]产值及收款计划（2026）'!$A:$A&amp;'[5]产值及收款计划（2026）'!$B:$B,'[5]产值及收款计划（2026）'!S:S)</f>
        <v>#REF!</v>
      </c>
      <c r="T430" s="235" cm="1">
        <f t="array" ref="T430">_xlfn.XLOOKUP($A430&amp;$B430,'[5]产值及收款计划（2026）'!$A:$A&amp;'[5]产值及收款计划（2026）'!$B:$B,'[5]产值及收款计划（2026）'!T:T)</f>
        <v>242.330929</v>
      </c>
      <c r="U430" s="235" cm="1">
        <f t="array" ref="U430">_xlfn.XLOOKUP($A430&amp;$B430,'[5]产值及收款计划（2026）'!$A:$A&amp;'[5]产值及收款计划（2026）'!$B:$B,'[5]产值及收款计划（2026）'!U:U)</f>
        <v>0</v>
      </c>
      <c r="V430" s="235" cm="1">
        <f t="array" ref="V430">_xlfn.XLOOKUP($A430&amp;$B430,'[5]产值及收款计划（2026）'!$A:$A&amp;'[5]产值及收款计划（2026）'!$B:$B,'[5]产值及收款计划（2026）'!V:V)</f>
        <v>7.49477100000001</v>
      </c>
      <c r="W430" s="235" t="e" cm="1">
        <f t="array" ref="W430">_xlfn.XLOOKUP($A430&amp;$B430,'[5]产值及收款计划（2026）'!$A:$A&amp;'[5]产值及收款计划（2026）'!$B:$B,'[5]产值及收款计划（2026）'!W:W)</f>
        <v>#REF!</v>
      </c>
      <c r="X430" s="235" t="e" cm="1">
        <f t="array" ref="X430">_xlfn.XLOOKUP($A430&amp;$B430,'[5]产值及收款计划（2026）'!$A:$A&amp;'[5]产值及收款计划（2026）'!$B:$B,'[5]产值及收款计划（2026）'!X:X)</f>
        <v>#REF!</v>
      </c>
      <c r="Y430" s="235" t="e" cm="1">
        <f t="array" ref="Y430">_xlfn.XLOOKUP($A430&amp;$B430,'[5]产值及收款计划（2026）'!$A:$A&amp;'[5]产值及收款计划（2026）'!$B:$B,'[5]产值及收款计划（2026）'!Y:Y)</f>
        <v>#REF!</v>
      </c>
      <c r="Z430" s="235" t="e" cm="1">
        <f t="array" ref="Z430">_xlfn.XLOOKUP($A430&amp;$B430,'[5]产值及收款计划（2026）'!$A:$A&amp;'[5]产值及收款计划（2026）'!$B:$B,'[5]产值及收款计划（2026）'!Z:Z)</f>
        <v>#REF!</v>
      </c>
      <c r="AA430" s="235" t="e" cm="1">
        <f t="array" ref="AA430">_xlfn.XLOOKUP($A430&amp;$B430,'[5]产值及收款计划（2026）'!$A:$A&amp;'[5]产值及收款计划（2026）'!$B:$B,'[5]产值及收款计划（2026）'!AA:AA)</f>
        <v>#REF!</v>
      </c>
      <c r="AB430" s="235" t="e" cm="1">
        <f t="array" ref="AB430">_xlfn.XLOOKUP($A430&amp;$B430,'[5]产值及收款计划（2026）'!$A:$A&amp;'[5]产值及收款计划（2026）'!$B:$B,'[5]产值及收款计划（2026）'!AB:AB)</f>
        <v>#REF!</v>
      </c>
      <c r="AC430" s="235" t="e" cm="1">
        <f t="array" ref="AC430">_xlfn.XLOOKUP($A430&amp;$B430,'[5]产值及收款计划（2026）'!$A:$A&amp;'[5]产值及收款计划（2026）'!$B:$B,'[5]产值及收款计划（2026）'!AC:AC)</f>
        <v>#REF!</v>
      </c>
      <c r="AD430" s="235" t="e" cm="1">
        <f t="array" ref="AD430">_xlfn.XLOOKUP($A430&amp;$B430,'[5]产值及收款计划（2026）'!$A:$A&amp;'[5]产值及收款计划（2026）'!$B:$B,'[5]产值及收款计划（2026）'!AD:AD)</f>
        <v>#REF!</v>
      </c>
      <c r="AE430" s="235" t="e" cm="1">
        <f t="array" ref="AE430">_xlfn.XLOOKUP($A430&amp;$B430,'[5]产值及收款计划（2026）'!$A:$A&amp;'[5]产值及收款计划（2026）'!$B:$B,'[5]产值及收款计划（2026）'!AE:AE)</f>
        <v>#REF!</v>
      </c>
      <c r="AF430" s="235" t="e" cm="1">
        <f t="array" ref="AF430">_xlfn.XLOOKUP($A430&amp;$B430,'[5]产值及收款计划（2026）'!$A:$A&amp;'[5]产值及收款计划（2026）'!$B:$B,'[5]产值及收款计划（2026）'!AF:AF)</f>
        <v>#REF!</v>
      </c>
      <c r="AG430" s="235" t="e" cm="1">
        <f t="array" ref="AG430">_xlfn.XLOOKUP($A430&amp;$B430,'[5]产值及收款计划（2026）'!$A:$A&amp;'[5]产值及收款计划（2026）'!$B:$B,'[5]产值及收款计划（2026）'!AG:AG)</f>
        <v>#REF!</v>
      </c>
      <c r="AH430" s="235" t="e" cm="1">
        <f t="array" ref="AH430">_xlfn.XLOOKUP($A430&amp;$B430,'[5]产值及收款计划（2026）'!$A:$A&amp;'[5]产值及收款计划（2026）'!$B:$B,'[5]产值及收款计划（2026）'!AH:AH)</f>
        <v>#REF!</v>
      </c>
      <c r="AI430" s="235" t="e" cm="1">
        <f t="array" ref="AI430">_xlfn.XLOOKUP($A430&amp;$B430,'[5]产值及收款计划（2026）'!$A:$A&amp;'[5]产值及收款计划（2026）'!$B:$B,'[5]产值及收款计划（2026）'!AI:AI)</f>
        <v>#REF!</v>
      </c>
      <c r="AJ430" s="235" t="e" cm="1">
        <f t="array" ref="AJ430">_xlfn.XLOOKUP($A430&amp;$B430,'[5]产值及收款计划（2026）'!$A:$A&amp;'[5]产值及收款计划（2026）'!$B:$B,'[5]产值及收款计划（2026）'!AJ:AJ)</f>
        <v>#REF!</v>
      </c>
      <c r="AK430" s="235" t="e" cm="1">
        <f t="array" ref="AK430">_xlfn.XLOOKUP($A430&amp;$B430,'[5]产值及收款计划（2026）'!$A:$A&amp;'[5]产值及收款计划（2026）'!$B:$B,'[5]产值及收款计划（2026）'!AK:AK)</f>
        <v>#REF!</v>
      </c>
      <c r="AL430" s="235" t="e" cm="1">
        <f t="array" ref="AL430">_xlfn.XLOOKUP($A430&amp;$B430,'[5]产值及收款计划（2026）'!$A:$A&amp;'[5]产值及收款计划（2026）'!$B:$B,'[5]产值及收款计划（2026）'!AL:AL)</f>
        <v>#REF!</v>
      </c>
      <c r="AM430" s="242" t="e" cm="1">
        <f t="array" ref="AM430">_xlfn.LET(_xlpm.勾选月份状态数组,TRANSPOSE('PPT(12-15页）-TOP10'!$A$3:$A$14),_xlpm.选择数据区,IF('PPT(12-15页）-TOP10'!$E$3="收款",$BA430:$BL430,$AA430:$AL430),SUM(_xlfn._xlws.FILTER(_xlpm.选择数据区,_xlpm.勾选月份状态数组,"")))</f>
        <v>#REF!</v>
      </c>
      <c r="AN430" s="235">
        <f>_xlfn.XLOOKUP($C430,应收未收表!$T:$T,应收未收表!AA:AA)</f>
        <v>38</v>
      </c>
      <c r="AO430" s="235">
        <f>_xlfn.XLOOKUP($C430,应收未收表!$T:$T,应收未收表!AB:AB)</f>
        <v>30</v>
      </c>
      <c r="AP430" s="235">
        <f>_xlfn.XLOOKUP($C430,应收未收表!$T:$T,应收未收表!AC:AC)</f>
        <v>8</v>
      </c>
      <c r="AQ430" s="235" t="str">
        <f>_xlfn.XLOOKUP($C430,应收未收表!$T:$T,应收未收表!AE:AE)</f>
        <v>一季度内无法落实</v>
      </c>
      <c r="AR430" s="235" t="str">
        <f>_xlfn.XLOOKUP($C430,应收未收表!$T:$T,应收未收表!AF:AF)</f>
        <v>待质保期后确认</v>
      </c>
      <c r="AS430" s="235" t="e" cm="1">
        <f t="array" ref="AS430">_xlfn.XLOOKUP($A430&amp;$B430,'[5]产值及收款计划（2026）'!$A:$A&amp;'[5]产值及收款计划（2026）'!$B:$B,'[5]产值及收款计划（2026）'!AS:AS)</f>
        <v>#REF!</v>
      </c>
      <c r="AT430" s="235" t="e" cm="1">
        <f t="array" ref="AT430">_xlfn.XLOOKUP($A430&amp;$B430,'[5]产值及收款计划（2026）'!$A:$A&amp;'[5]产值及收款计划（2026）'!$B:$B,'[5]产值及收款计划（2026）'!AT:AT)</f>
        <v>#REF!</v>
      </c>
      <c r="AU430" s="235" t="e" cm="1">
        <f t="array" ref="AU430">_xlfn.XLOOKUP($A430&amp;$B430,'[5]产值及收款计划（2026）'!$A:$A&amp;'[5]产值及收款计划（2026）'!$B:$B,'[5]产值及收款计划（2026）'!AU:AU)</f>
        <v>#REF!</v>
      </c>
      <c r="AV430" s="235" t="e" cm="1">
        <f t="array" ref="AV430">_xlfn.XLOOKUP($A430&amp;$B430,'[5]产值及收款计划（2026）'!$A:$A&amp;'[5]产值及收款计划（2026）'!$B:$B,'[5]产值及收款计划（2026）'!AV:AV)</f>
        <v>#REF!</v>
      </c>
      <c r="AW430" s="235" cm="1">
        <f t="array" ref="AW430">_xlfn.XLOOKUP($A430&amp;$B430,'[5]产值及收款计划（2026）'!$A:$A&amp;'[5]产值及收款计划（2026）'!$B:$B,'[5]产值及收款计划（2026）'!AW:AW)</f>
        <v>149.89542</v>
      </c>
      <c r="AX430" s="235" cm="1">
        <f t="array" ref="AX430">_xlfn.XLOOKUP($A430&amp;$B430,'[5]产值及收款计划（2026）'!$A:$A&amp;'[5]产值及收款计划（2026）'!$B:$B,'[5]产值及收款计划（2026）'!AX:AX)</f>
        <v>0</v>
      </c>
      <c r="AY430" s="235" cm="1">
        <f t="array" ref="AY430">_xlfn.XLOOKUP($A430&amp;$B430,'[5]产值及收款计划（2026）'!$A:$A&amp;'[5]产值及收款计划（2026）'!$B:$B,'[5]产值及收款计划（2026）'!AY:AY)</f>
        <v>99.93028</v>
      </c>
      <c r="AZ430" s="235" cm="1">
        <f t="array" ref="AZ430">_xlfn.XLOOKUP($A430&amp;$B430,'[5]产值及收款计划（2026）'!$A:$A&amp;'[5]产值及收款计划（2026）'!$B:$B,'[5]产值及收款计划（2026）'!AZ:AZ)</f>
        <v>92.435509</v>
      </c>
      <c r="BA430" s="235" t="e" cm="1">
        <f t="array" ref="BA430">_xlfn.XLOOKUP($A430&amp;$B430,'[5]产值及收款计划（2026）'!$A:$A&amp;'[5]产值及收款计划（2026）'!$B:$B,'[5]产值及收款计划（2026）'!BA:BA)</f>
        <v>#REF!</v>
      </c>
      <c r="BB430" s="235" t="e" cm="1">
        <f t="array" ref="BB430">_xlfn.XLOOKUP($A430&amp;$B430,'[5]产值及收款计划（2026）'!$A:$A&amp;'[5]产值及收款计划（2026）'!$B:$B,'[5]产值及收款计划（2026）'!BB:BB)</f>
        <v>#REF!</v>
      </c>
      <c r="BC430" s="235" t="e" cm="1">
        <f t="array" ref="BC430">_xlfn.XLOOKUP($A430&amp;$B430,'[5]产值及收款计划（2026）'!$A:$A&amp;'[5]产值及收款计划（2026）'!$B:$B,'[5]产值及收款计划（2026）'!BC:BC)</f>
        <v>#REF!</v>
      </c>
      <c r="BD430" s="235" t="e" cm="1">
        <f t="array" ref="BD430">_xlfn.XLOOKUP($A430&amp;$B430,'[5]产值及收款计划（2026）'!$A:$A&amp;'[5]产值及收款计划（2026）'!$B:$B,'[5]产值及收款计划（2026）'!BD:BD)</f>
        <v>#REF!</v>
      </c>
      <c r="BE430" s="235" t="e" cm="1">
        <f t="array" ref="BE430">_xlfn.XLOOKUP($A430&amp;$B430,'[5]产值及收款计划（2026）'!$A:$A&amp;'[5]产值及收款计划（2026）'!$B:$B,'[5]产值及收款计划（2026）'!BE:BE)</f>
        <v>#REF!</v>
      </c>
      <c r="BF430" s="235" t="e" cm="1">
        <f t="array" ref="BF430">_xlfn.XLOOKUP($A430&amp;$B430,'[5]产值及收款计划（2026）'!$A:$A&amp;'[5]产值及收款计划（2026）'!$B:$B,'[5]产值及收款计划（2026）'!BF:BF)</f>
        <v>#REF!</v>
      </c>
      <c r="BG430" s="235" t="e" cm="1">
        <f t="array" ref="BG430">_xlfn.XLOOKUP($A430&amp;$B430,'[5]产值及收款计划（2026）'!$A:$A&amp;'[5]产值及收款计划（2026）'!$B:$B,'[5]产值及收款计划（2026）'!BG:BG)</f>
        <v>#REF!</v>
      </c>
      <c r="BH430" s="235" t="e" cm="1">
        <f t="array" ref="BH430">_xlfn.XLOOKUP($A430&amp;$B430,'[5]产值及收款计划（2026）'!$A:$A&amp;'[5]产值及收款计划（2026）'!$B:$B,'[5]产值及收款计划（2026）'!BH:BH)</f>
        <v>#REF!</v>
      </c>
      <c r="BI430" s="235" t="e" cm="1">
        <f t="array" ref="BI430">_xlfn.XLOOKUP($A430&amp;$B430,'[5]产值及收款计划（2026）'!$A:$A&amp;'[5]产值及收款计划（2026）'!$B:$B,'[5]产值及收款计划（2026）'!BI:BI)</f>
        <v>#REF!</v>
      </c>
      <c r="BJ430" s="235" t="e" cm="1">
        <f t="array" ref="BJ430">_xlfn.XLOOKUP($A430&amp;$B430,'[5]产值及收款计划（2026）'!$A:$A&amp;'[5]产值及收款计划（2026）'!$B:$B,'[5]产值及收款计划（2026）'!BJ:BJ)</f>
        <v>#REF!</v>
      </c>
      <c r="BK430" s="235" t="e" cm="1">
        <f t="array" ref="BK430">_xlfn.XLOOKUP($A430&amp;$B430,'[5]产值及收款计划（2026）'!$A:$A&amp;'[5]产值及收款计划（2026）'!$B:$B,'[5]产值及收款计划（2026）'!BK:BK)</f>
        <v>#REF!</v>
      </c>
      <c r="BL430" s="235" t="e" cm="1">
        <f t="array" ref="BL430">_xlfn.XLOOKUP($A430&amp;$B430,'[5]产值及收款计划（2026）'!$A:$A&amp;'[5]产值及收款计划（2026）'!$B:$B,'[5]产值及收款计划（2026）'!BL:BL)</f>
        <v>#REF!</v>
      </c>
      <c r="BM430" s="235"/>
      <c r="BN430" s="235"/>
      <c r="BO430" s="235"/>
      <c r="BP430" s="235"/>
      <c r="BQ430" s="235" t="e">
        <f>_xlfn.XLOOKUP($C430,应收未收表!$AJ:$AJ,应收未收表!AK:AK)</f>
        <v>#N/A</v>
      </c>
      <c r="BR430" s="235" t="e">
        <f>_xlfn.XLOOKUP($C430,应收未收表!$AJ:$AJ,应收未收表!AL:AL)</f>
        <v>#N/A</v>
      </c>
      <c r="BS430" s="235" t="e">
        <f>_xlfn.XLOOKUP($C430,应收未收表!$AJ:$AJ,应收未收表!AM:AM)</f>
        <v>#N/A</v>
      </c>
      <c r="BT430" s="235" t="e">
        <f>_xlfn.XLOOKUP($C430,应收未收表!$AJ:$AJ,应收未收表!AN:AN)</f>
        <v>#N/A</v>
      </c>
      <c r="BU430" s="234" t="str" cm="1">
        <f t="array" ref="BU430">_xlfn.XLOOKUP($A430&amp;$B430,'[5]产值及收款计划（2026）'!$A:$A&amp;'[5]产值及收款计划（2026）'!$B:$B,'[5]产值及收款计划（2026）'!BQ:BQ)</f>
        <v>深圳市路桥建设集团有限公司</v>
      </c>
      <c r="BV430" s="235" t="e" cm="1">
        <f t="array" ref="BV430">_xlfn.XLOOKUP($A430&amp;$B430,'[5]产值及收款计划（2026）'!$A:$A&amp;'[5]产值及收款计划（2026）'!$B:$B,'[5]产值及收款计划（2026）'!BR:BR)</f>
        <v>#REF!</v>
      </c>
      <c r="CE430" s="235" cm="1">
        <f t="array" ref="CE430">_xlfn.XLOOKUP($A430&amp;$B430,'[5]产值及收款计划（2026）'!$A:$A&amp;'[5]产值及收款计划（2026）'!$B:$B,'[5]产值及收款计划（2026）'!CA:CA)</f>
        <v>0</v>
      </c>
      <c r="CF430" s="235" cm="1">
        <f t="array" ref="CF430">_xlfn.XLOOKUP($A430&amp;$B430,'[5]产值及收款计划（2026）'!$A:$A&amp;'[5]产值及收款计划（2026）'!$B:$B,'[5]产值及收款计划（2026）'!CB:CB)</f>
        <v>0</v>
      </c>
      <c r="CG430" s="235" cm="1">
        <f t="array" ref="CG430">_xlfn.XLOOKUP($A430&amp;$B430,'[5]产值及收款计划（2026）'!$A:$A&amp;'[5]产值及收款计划（2026）'!$B:$B,'[5]产值及收款计划（2026）'!CC:CC)</f>
        <v>0</v>
      </c>
      <c r="CH430" s="235" cm="1">
        <f t="array" ref="CH430">_xlfn.XLOOKUP($A430&amp;$B430,'[5]产值及收款计划（2026）'!$A:$A&amp;'[5]产值及收款计划（2026）'!$B:$B,'[5]产值及收款计划（2026）'!CD:CD)</f>
        <v>0</v>
      </c>
      <c r="CI430" s="235" cm="1">
        <f t="array" ref="CI430">_xlfn.XLOOKUP($A430&amp;$B430,'[5]产值及收款计划（2026）'!$A:$A&amp;'[5]产值及收款计划（2026）'!$B:$B,'[5]产值及收款计划（2026）'!CE:CE)</f>
        <v>0</v>
      </c>
      <c r="CJ430" s="235" cm="1">
        <f t="array" ref="CJ430">_xlfn.XLOOKUP($A430&amp;$B430,'[5]产值及收款计划（2026）'!$A:$A&amp;'[5]产值及收款计划（2026）'!$B:$B,'[5]产值及收款计划（2026）'!CF:CF)</f>
        <v>0</v>
      </c>
      <c r="CK430" s="235" cm="1">
        <f t="array" ref="CK430">_xlfn.XLOOKUP($A430&amp;$B430,'[5]产值及收款计划（2026）'!$A:$A&amp;'[5]产值及收款计划（2026）'!$B:$B,'[5]产值及收款计划（2026）'!CG:CG)</f>
        <v>0</v>
      </c>
      <c r="CL430" s="235" cm="1">
        <f t="array" ref="CL430">_xlfn.XLOOKUP($A430&amp;$B430,'[5]产值及收款计划（2026）'!$A:$A&amp;'[5]产值及收款计划（2026）'!$B:$B,'[5]产值及收款计划（2026）'!CH:CH)</f>
        <v>0</v>
      </c>
      <c r="CM430" s="235" cm="1">
        <f t="array" ref="CM430">_xlfn.XLOOKUP($A430&amp;$B430,'[5]产值及收款计划（2026）'!$A:$A&amp;'[5]产值及收款计划（2026）'!$B:$B,'[5]产值及收款计划（2026）'!CI:CI)</f>
        <v>0</v>
      </c>
      <c r="CN430" s="235" cm="1">
        <f t="array" ref="CN430">_xlfn.XLOOKUP($A430&amp;$B430,'[5]产值及收款计划（2026）'!$A:$A&amp;'[5]产值及收款计划（2026）'!$B:$B,'[5]产值及收款计划（2026）'!CJ:CJ)</f>
        <v>0</v>
      </c>
      <c r="CO430" s="235" cm="1">
        <f t="array" ref="CO430">_xlfn.XLOOKUP($A430&amp;$B430,'[5]产值及收款计划（2026）'!$A:$A&amp;'[5]产值及收款计划（2026）'!$B:$B,'[5]产值及收款计划（2026）'!CK:CK)</f>
        <v>0</v>
      </c>
      <c r="CP430" s="235" cm="1">
        <f t="array" ref="CP430">_xlfn.XLOOKUP($A430&amp;$B430,'[5]产值及收款计划（2026）'!$A:$A&amp;'[5]产值及收款计划（2026）'!$B:$B,'[5]产值及收款计划（2026）'!CL:CL)</f>
        <v>0</v>
      </c>
      <c r="DE430" s="235" cm="1">
        <f t="array" ref="DE430">_xlfn.XLOOKUP($A430&amp;$B430,'[5]产值及收款计划（2026）'!$A:$A&amp;'[5]产值及收款计划（2026）'!$B:$B,'[5]产值及收款计划（2026）'!DA:DA)</f>
        <v>0</v>
      </c>
      <c r="DF430" s="235" cm="1">
        <f t="array" ref="DF430">_xlfn.XLOOKUP($A430&amp;$B430,'[5]产值及收款计划（2026）'!$A:$A&amp;'[5]产值及收款计划（2026）'!$B:$B,'[5]产值及收款计划（2026）'!DB:DB)</f>
        <v>0</v>
      </c>
      <c r="DG430" s="235" cm="1">
        <f t="array" ref="DG430">_xlfn.XLOOKUP($A430&amp;$B430,'[5]产值及收款计划（2026）'!$A:$A&amp;'[5]产值及收款计划（2026）'!$B:$B,'[5]产值及收款计划（2026）'!DC:DC)</f>
        <v>0</v>
      </c>
      <c r="DH430" s="235" cm="1">
        <f t="array" ref="DH430">_xlfn.XLOOKUP($A430&amp;$B430,'[5]产值及收款计划（2026）'!$A:$A&amp;'[5]产值及收款计划（2026）'!$B:$B,'[5]产值及收款计划（2026）'!DD:DD)</f>
        <v>0</v>
      </c>
      <c r="DI430" s="235" cm="1">
        <f t="array" ref="DI430">_xlfn.XLOOKUP($A430&amp;$B430,'[5]产值及收款计划（2026）'!$A:$A&amp;'[5]产值及收款计划（2026）'!$B:$B,'[5]产值及收款计划（2026）'!DE:DE)</f>
        <v>0</v>
      </c>
      <c r="DJ430" s="235" cm="1">
        <f t="array" ref="DJ430">_xlfn.XLOOKUP($A430&amp;$B430,'[5]产值及收款计划（2026）'!$A:$A&amp;'[5]产值及收款计划（2026）'!$B:$B,'[5]产值及收款计划（2026）'!DF:DF)</f>
        <v>0</v>
      </c>
      <c r="DK430" s="235" cm="1">
        <f t="array" ref="DK430">_xlfn.XLOOKUP($A430&amp;$B430,'[5]产值及收款计划（2026）'!$A:$A&amp;'[5]产值及收款计划（2026）'!$B:$B,'[5]产值及收款计划（2026）'!DG:DG)</f>
        <v>0</v>
      </c>
      <c r="DL430" s="235" cm="1">
        <f t="array" ref="DL430">_xlfn.XLOOKUP($A430&amp;$B430,'[5]产值及收款计划（2026）'!$A:$A&amp;'[5]产值及收款计划（2026）'!$B:$B,'[5]产值及收款计划（2026）'!DH:DH)</f>
        <v>0</v>
      </c>
      <c r="DM430" s="235" cm="1">
        <f t="array" ref="DM430">_xlfn.XLOOKUP($A430&amp;$B430,'[5]产值及收款计划（2026）'!$A:$A&amp;'[5]产值及收款计划（2026）'!$B:$B,'[5]产值及收款计划（2026）'!DI:DI)</f>
        <v>0</v>
      </c>
      <c r="DN430" s="235" cm="1">
        <f t="array" ref="DN430">_xlfn.XLOOKUP($A430&amp;$B430,'[5]产值及收款计划（2026）'!$A:$A&amp;'[5]产值及收款计划（2026）'!$B:$B,'[5]产值及收款计划（2026）'!DJ:DJ)</f>
        <v>0</v>
      </c>
      <c r="DO430" s="235" cm="1">
        <f t="array" ref="DO430">_xlfn.XLOOKUP($A430&amp;$B430,'[5]产值及收款计划（2026）'!$A:$A&amp;'[5]产值及收款计划（2026）'!$B:$B,'[5]产值及收款计划（2026）'!DK:DK)</f>
        <v>0</v>
      </c>
      <c r="DP430" s="235" cm="1">
        <f t="array" ref="DP430">_xlfn.XLOOKUP($A430&amp;$B430,'[5]产值及收款计划（2026）'!$A:$A&amp;'[5]产值及收款计划（2026）'!$B:$B,'[5]产值及收款计划（2026）'!DL:DL)</f>
        <v>0</v>
      </c>
      <c r="DQ430" s="243"/>
      <c r="DR430" s="229"/>
    </row>
    <row r="431" ht="40.5" spans="1:122">
      <c r="A431" s="233">
        <f t="shared" si="26"/>
        <v>66</v>
      </c>
      <c r="B431" s="233" t="s">
        <v>29</v>
      </c>
      <c r="C431" s="234" t="str" cm="1">
        <f t="array" ref="C431">_xlfn.XLOOKUP($A431&amp;$B431,'[5]产值及收款计划（2026）'!$A:$A&amp;'[5]产值及收款计划（2026）'!$B:$B,'[5]产值及收款计划（2026）'!C:C)</f>
        <v>ZHT2024111800140</v>
      </c>
      <c r="D431" s="235" t="str" cm="1">
        <f t="array" ref="D431">_xlfn.XLOOKUP($A431&amp;$B431,'[5]产值及收款计划（2026）'!$A:$A&amp;'[5]产值及收款计划（2026）'!$B:$B,'[5]产值及收款计划（2026）'!D:D)</f>
        <v>前海地下道路服务采购协议</v>
      </c>
      <c r="E431" s="235" cm="1">
        <f t="array" ref="E431">_xlfn.XLOOKUP($A431&amp;$B431,'[5]产值及收款计划（2026）'!$A:$A&amp;'[5]产值及收款计划（2026）'!$B:$B,'[5]产值及收款计划（2026）'!E:E)</f>
        <v>198.94</v>
      </c>
      <c r="F431" s="235" cm="1">
        <f t="array" ref="F431">_xlfn.XLOOKUP($A431&amp;$B431,'[5]产值及收款计划（2026）'!$A:$A&amp;'[5]产值及收款计划（2026）'!$B:$B,'[5]产值及收款计划（2026）'!F:F)</f>
        <v>149.205</v>
      </c>
      <c r="G431" s="235" cm="1">
        <f t="array" ref="G431">_xlfn.XLOOKUP($A431&amp;$B431,'[5]产值及收款计划（2026）'!$A:$A&amp;'[5]产值及收款计划（2026）'!$B:$B,'[5]产值及收款计划（2026）'!G:G)</f>
        <v>149.205</v>
      </c>
      <c r="H431" s="235" cm="1">
        <f t="array" ref="H431">_xlfn.XLOOKUP($A431&amp;$B431,'[5]产值及收款计划（2026）'!$A:$A&amp;'[5]产值及收款计划（2026）'!$B:$B,'[5]产值及收款计划（2026）'!H:H)</f>
        <v>149.205</v>
      </c>
      <c r="I431" s="236" cm="1">
        <f t="array" ref="I431">_xlfn.XLOOKUP($A431&amp;$B431,'[5]产值及收款计划（2026）'!$A:$A&amp;'[5]产值及收款计划（2026）'!$B:$B,'[5]产值及收款计划（2026）'!I:I)</f>
        <v>1</v>
      </c>
      <c r="J431" s="235" cm="1">
        <f t="array" ref="J431">_xlfn.XLOOKUP($A431&amp;$B431,'[5]产值及收款计划（2026）'!$A:$A&amp;'[5]产值及收款计划（2026）'!$B:$B,'[5]产值及收款计划（2026）'!J:J)</f>
        <v>0.06</v>
      </c>
      <c r="K431" s="235" t="e" cm="1">
        <f t="array" ref="K431">_xlfn.XLOOKUP($A431&amp;$B431,'[5]产值及收款计划（2026）'!$A:$A&amp;'[5]产值及收款计划（2026）'!$B:$B,'[5]产值及收款计划（2026）'!K:K)</f>
        <v>#REF!</v>
      </c>
      <c r="L431" s="235" t="e" cm="1">
        <f t="array" ref="L431">_xlfn.XLOOKUP($A431&amp;$B431,'[5]产值及收款计划（2026）'!$A:$A&amp;'[5]产值及收款计划（2026）'!$B:$B,'[5]产值及收款计划（2026）'!L:L)</f>
        <v>#REF!</v>
      </c>
      <c r="M431" s="235" t="str" cm="1">
        <f t="array" ref="M431">_xlfn.XLOOKUP($A431&amp;$B431,'[5]产值及收款计划（2026）'!$A:$A&amp;'[5]产值及收款计划（2026）'!$B:$B,'[5]产值及收款计划（2026）'!M:M)</f>
        <v>主导</v>
      </c>
      <c r="N431" s="235" t="str" cm="1">
        <f t="array" ref="N431">_xlfn.XLOOKUP($A431&amp;$B431,'[5]产值及收款计划（2026）'!$A:$A&amp;'[5]产值及收款计划（2026）'!$B:$B,'[5]产值及收款计划（2026）'!N:N)</f>
        <v>许清亮团队</v>
      </c>
      <c r="O431" s="235" t="str" cm="1">
        <f t="array" ref="O431">_xlfn.XLOOKUP($A431&amp;$B431,'[5]产值及收款计划（2026）'!$A:$A&amp;'[5]产值及收款计划（2026）'!$B:$B,'[5]产值及收款计划（2026）'!O:O)</f>
        <v>明艳丽</v>
      </c>
      <c r="P431" s="234" t="str" cm="1">
        <f t="array" ref="P431">_xlfn.XLOOKUP($A431&amp;$B431,'[5]产值及收款计划（2026）'!$A:$A&amp;'[5]产值及收款计划（2026）'!$B:$B,'[5]产值及收款计划（2026）'!P:P)</f>
        <v>在建</v>
      </c>
      <c r="Q431" s="235" t="e" cm="1">
        <f t="array" ref="Q431">_xlfn.XLOOKUP($A431&amp;$B431,'[5]产值及收款计划（2026）'!$A:$A&amp;'[5]产值及收款计划（2026）'!$B:$B,'[5]产值及收款计划（2026）'!Q:Q)</f>
        <v>#REF!</v>
      </c>
      <c r="R431" s="235" t="e" cm="1">
        <f t="array" ref="R431">_xlfn.XLOOKUP($A431&amp;$B431,'[5]产值及收款计划（2026）'!$A:$A&amp;'[5]产值及收款计划（2026）'!$B:$B,'[5]产值及收款计划（2026）'!R:R)</f>
        <v>#REF!</v>
      </c>
      <c r="S431" s="235" t="e" cm="1">
        <f t="array" ref="S431">_xlfn.XLOOKUP($A431&amp;$B431,'[5]产值及收款计划（2026）'!$A:$A&amp;'[5]产值及收款计划（2026）'!$B:$B,'[5]产值及收款计划（2026）'!S:S)</f>
        <v>#REF!</v>
      </c>
      <c r="T431" s="235" cm="1">
        <f t="array" ref="T431">_xlfn.XLOOKUP($A431&amp;$B431,'[5]产值及收款计划（2026）'!$A:$A&amp;'[5]产值及收款计划（2026）'!$B:$B,'[5]产值及收款计划（2026）'!T:T)</f>
        <v>165.1202</v>
      </c>
      <c r="U431" s="235" cm="1">
        <f t="array" ref="U431">_xlfn.XLOOKUP($A431&amp;$B431,'[5]产值及收款计划（2026）'!$A:$A&amp;'[5]产值及收款计划（2026）'!$B:$B,'[5]产值及收款计划（2026）'!U:U)</f>
        <v>0</v>
      </c>
      <c r="V431" s="235" cm="1">
        <f t="array" ref="V431">_xlfn.XLOOKUP($A431&amp;$B431,'[5]产值及收款计划（2026）'!$A:$A&amp;'[5]产值及收款计划（2026）'!$B:$B,'[5]产值及收款计划（2026）'!V:V)</f>
        <v>33.8198</v>
      </c>
      <c r="W431" s="235" t="e" cm="1">
        <f t="array" ref="W431">_xlfn.XLOOKUP($A431&amp;$B431,'[5]产值及收款计划（2026）'!$A:$A&amp;'[5]产值及收款计划（2026）'!$B:$B,'[5]产值及收款计划（2026）'!W:W)</f>
        <v>#REF!</v>
      </c>
      <c r="X431" s="235" t="e" cm="1">
        <f t="array" ref="X431">_xlfn.XLOOKUP($A431&amp;$B431,'[5]产值及收款计划（2026）'!$A:$A&amp;'[5]产值及收款计划（2026）'!$B:$B,'[5]产值及收款计划（2026）'!X:X)</f>
        <v>#REF!</v>
      </c>
      <c r="Y431" s="235" t="e" cm="1">
        <f t="array" ref="Y431">_xlfn.XLOOKUP($A431&amp;$B431,'[5]产值及收款计划（2026）'!$A:$A&amp;'[5]产值及收款计划（2026）'!$B:$B,'[5]产值及收款计划（2026）'!Y:Y)</f>
        <v>#REF!</v>
      </c>
      <c r="Z431" s="235" t="e" cm="1">
        <f t="array" ref="Z431">_xlfn.XLOOKUP($A431&amp;$B431,'[5]产值及收款计划（2026）'!$A:$A&amp;'[5]产值及收款计划（2026）'!$B:$B,'[5]产值及收款计划（2026）'!Z:Z)</f>
        <v>#REF!</v>
      </c>
      <c r="AA431" s="245" t="e" cm="1">
        <f t="array" ref="AA431">_xlfn.XLOOKUP($A431&amp;$B431,'[5]产值及收款计划（2026）'!$A:$A&amp;'[5]产值及收款计划（2026）'!$B:$B,'[5]产值及收款计划（2026）'!AA:AA)</f>
        <v>#REF!</v>
      </c>
      <c r="AB431" s="245" t="e" cm="1">
        <f t="array" ref="AB431">_xlfn.XLOOKUP($A431&amp;$B431,'[5]产值及收款计划（2026）'!$A:$A&amp;'[5]产值及收款计划（2026）'!$B:$B,'[5]产值及收款计划（2026）'!AB:AB)</f>
        <v>#REF!</v>
      </c>
      <c r="AC431" s="245" t="e" cm="1">
        <f t="array" ref="AC431">_xlfn.XLOOKUP($A431&amp;$B431,'[5]产值及收款计划（2026）'!$A:$A&amp;'[5]产值及收款计划（2026）'!$B:$B,'[5]产值及收款计划（2026）'!AC:AC)</f>
        <v>#REF!</v>
      </c>
      <c r="AD431" s="235" t="e" cm="1">
        <f t="array" ref="AD431">_xlfn.XLOOKUP($A431&amp;$B431,'[5]产值及收款计划（2026）'!$A:$A&amp;'[5]产值及收款计划（2026）'!$B:$B,'[5]产值及收款计划（2026）'!AD:AD)</f>
        <v>#REF!</v>
      </c>
      <c r="AE431" s="235" t="e" cm="1">
        <f t="array" ref="AE431">_xlfn.XLOOKUP($A431&amp;$B431,'[5]产值及收款计划（2026）'!$A:$A&amp;'[5]产值及收款计划（2026）'!$B:$B,'[5]产值及收款计划（2026）'!AE:AE)</f>
        <v>#REF!</v>
      </c>
      <c r="AF431" s="235" t="e" cm="1">
        <f t="array" ref="AF431">_xlfn.XLOOKUP($A431&amp;$B431,'[5]产值及收款计划（2026）'!$A:$A&amp;'[5]产值及收款计划（2026）'!$B:$B,'[5]产值及收款计划（2026）'!AF:AF)</f>
        <v>#REF!</v>
      </c>
      <c r="AG431" s="235" t="e" cm="1">
        <f t="array" ref="AG431">_xlfn.XLOOKUP($A431&amp;$B431,'[5]产值及收款计划（2026）'!$A:$A&amp;'[5]产值及收款计划（2026）'!$B:$B,'[5]产值及收款计划（2026）'!AG:AG)</f>
        <v>#REF!</v>
      </c>
      <c r="AH431" s="235" t="e" cm="1">
        <f t="array" ref="AH431">_xlfn.XLOOKUP($A431&amp;$B431,'[5]产值及收款计划（2026）'!$A:$A&amp;'[5]产值及收款计划（2026）'!$B:$B,'[5]产值及收款计划（2026）'!AH:AH)</f>
        <v>#REF!</v>
      </c>
      <c r="AI431" s="235" t="e" cm="1">
        <f t="array" ref="AI431">_xlfn.XLOOKUP($A431&amp;$B431,'[5]产值及收款计划（2026）'!$A:$A&amp;'[5]产值及收款计划（2026）'!$B:$B,'[5]产值及收款计划（2026）'!AI:AI)</f>
        <v>#REF!</v>
      </c>
      <c r="AJ431" s="235" t="e" cm="1">
        <f t="array" ref="AJ431">_xlfn.XLOOKUP($A431&amp;$B431,'[5]产值及收款计划（2026）'!$A:$A&amp;'[5]产值及收款计划（2026）'!$B:$B,'[5]产值及收款计划（2026）'!AJ:AJ)</f>
        <v>#REF!</v>
      </c>
      <c r="AK431" s="235" t="e" cm="1">
        <f t="array" ref="AK431">_xlfn.XLOOKUP($A431&amp;$B431,'[5]产值及收款计划（2026）'!$A:$A&amp;'[5]产值及收款计划（2026）'!$B:$B,'[5]产值及收款计划（2026）'!AK:AK)</f>
        <v>#REF!</v>
      </c>
      <c r="AL431" s="235" t="e" cm="1">
        <f t="array" ref="AL431">_xlfn.XLOOKUP($A431&amp;$B431,'[5]产值及收款计划（2026）'!$A:$A&amp;'[5]产值及收款计划（2026）'!$B:$B,'[5]产值及收款计划（2026）'!AL:AL)</f>
        <v>#REF!</v>
      </c>
      <c r="AM431" s="242" t="e" cm="1">
        <f t="array" ref="AM431">_xlfn.LET(_xlpm.勾选月份状态数组,TRANSPOSE('PPT(12-15页）-TOP10'!$A$3:$A$14),_xlpm.选择数据区,IF('PPT(12-15页）-TOP10'!$E$3="收款",$BA431:$BL431,$AA431:$AL431),SUM(_xlfn._xlws.FILTER(_xlpm.选择数据区,_xlpm.勾选月份状态数组,"")))</f>
        <v>#REF!</v>
      </c>
      <c r="AN431" s="235" t="e">
        <f>_xlfn.XLOOKUP($C431,应收未收表!$T:$T,应收未收表!AA:AA)</f>
        <v>#N/A</v>
      </c>
      <c r="AO431" s="235" t="s">
        <v>176</v>
      </c>
      <c r="AP431" s="235" t="e">
        <f>_xlfn.XLOOKUP($C431,应收未收表!$T:$T,应收未收表!AC:AC)</f>
        <v>#N/A</v>
      </c>
      <c r="AQ431" s="235" t="e">
        <f>_xlfn.XLOOKUP($C431,应收未收表!$T:$T,应收未收表!AE:AE)</f>
        <v>#N/A</v>
      </c>
      <c r="AR431" s="235" t="e">
        <f>_xlfn.XLOOKUP($C431,应收未收表!$T:$T,应收未收表!AF:AF)</f>
        <v>#N/A</v>
      </c>
      <c r="AS431" s="235" t="e" cm="1">
        <f t="array" ref="AS431">_xlfn.XLOOKUP($A431&amp;$B431,'[5]产值及收款计划（2026）'!$A:$A&amp;'[5]产值及收款计划（2026）'!$B:$B,'[5]产值及收款计划（2026）'!AS:AS)</f>
        <v>#REF!</v>
      </c>
      <c r="AT431" s="235" t="e" cm="1">
        <f t="array" ref="AT431">_xlfn.XLOOKUP($A431&amp;$B431,'[5]产值及收款计划（2026）'!$A:$A&amp;'[5]产值及收款计划（2026）'!$B:$B,'[5]产值及收款计划（2026）'!AT:AT)</f>
        <v>#REF!</v>
      </c>
      <c r="AU431" s="235" t="e" cm="1">
        <f t="array" ref="AU431">_xlfn.XLOOKUP($A431&amp;$B431,'[5]产值及收款计划（2026）'!$A:$A&amp;'[5]产值及收款计划（2026）'!$B:$B,'[5]产值及收款计划（2026）'!AU:AU)</f>
        <v>#REF!</v>
      </c>
      <c r="AV431" s="235" t="e" cm="1">
        <f t="array" ref="AV431">_xlfn.XLOOKUP($A431&amp;$B431,'[5]产值及收款计划（2026）'!$A:$A&amp;'[5]产值及收款计划（2026）'!$B:$B,'[5]产值及收款计划（2026）'!AV:AV)</f>
        <v>#REF!</v>
      </c>
      <c r="AW431" s="235" cm="1">
        <f t="array" ref="AW431">_xlfn.XLOOKUP($A431&amp;$B431,'[5]产值及收款计划（2026）'!$A:$A&amp;'[5]产值及收款计划（2026）'!$B:$B,'[5]产值及收款计划（2026）'!AW:AW)</f>
        <v>95.4912</v>
      </c>
      <c r="AX431" s="235" cm="1">
        <f t="array" ref="AX431">_xlfn.XLOOKUP($A431&amp;$B431,'[5]产值及收款计划（2026）'!$A:$A&amp;'[5]产值及收款计划（2026）'!$B:$B,'[5]产值及收款计划（2026）'!AX:AX)</f>
        <v>0</v>
      </c>
      <c r="AY431" s="235" cm="1">
        <f t="array" ref="AY431">_xlfn.XLOOKUP($A431&amp;$B431,'[5]产值及收款计划（2026）'!$A:$A&amp;'[5]产值及收款计划（2026）'!$B:$B,'[5]产值及收款计划（2026）'!AY:AY)</f>
        <v>103.4488</v>
      </c>
      <c r="AZ431" s="235" cm="1">
        <f t="array" ref="AZ431">_xlfn.XLOOKUP($A431&amp;$B431,'[5]产值及收款计划（2026）'!$A:$A&amp;'[5]产值及收款计划（2026）'!$B:$B,'[5]产值及收款计划（2026）'!AZ:AZ)</f>
        <v>69.629</v>
      </c>
      <c r="BA431" s="245" t="e" cm="1">
        <f t="array" ref="BA431">_xlfn.XLOOKUP($A431&amp;$B431,'[5]产值及收款计划（2026）'!$A:$A&amp;'[5]产值及收款计划（2026）'!$B:$B,'[5]产值及收款计划（2026）'!BA:BA)</f>
        <v>#REF!</v>
      </c>
      <c r="BB431" s="245" t="e" cm="1">
        <f t="array" ref="BB431">_xlfn.XLOOKUP($A431&amp;$B431,'[5]产值及收款计划（2026）'!$A:$A&amp;'[5]产值及收款计划（2026）'!$B:$B,'[5]产值及收款计划（2026）'!BB:BB)</f>
        <v>#REF!</v>
      </c>
      <c r="BC431" s="245" t="e" cm="1">
        <f t="array" ref="BC431">_xlfn.XLOOKUP($A431&amp;$B431,'[5]产值及收款计划（2026）'!$A:$A&amp;'[5]产值及收款计划（2026）'!$B:$B,'[5]产值及收款计划（2026）'!BC:BC)</f>
        <v>#REF!</v>
      </c>
      <c r="BD431" s="235" t="e" cm="1">
        <f t="array" ref="BD431">_xlfn.XLOOKUP($A431&amp;$B431,'[5]产值及收款计划（2026）'!$A:$A&amp;'[5]产值及收款计划（2026）'!$B:$B,'[5]产值及收款计划（2026）'!BD:BD)</f>
        <v>#REF!</v>
      </c>
      <c r="BE431" s="235" t="e" cm="1">
        <f t="array" ref="BE431">_xlfn.XLOOKUP($A431&amp;$B431,'[5]产值及收款计划（2026）'!$A:$A&amp;'[5]产值及收款计划（2026）'!$B:$B,'[5]产值及收款计划（2026）'!BE:BE)</f>
        <v>#REF!</v>
      </c>
      <c r="BF431" s="235" t="e" cm="1">
        <f t="array" ref="BF431">_xlfn.XLOOKUP($A431&amp;$B431,'[5]产值及收款计划（2026）'!$A:$A&amp;'[5]产值及收款计划（2026）'!$B:$B,'[5]产值及收款计划（2026）'!BF:BF)</f>
        <v>#REF!</v>
      </c>
      <c r="BG431" s="235" t="e" cm="1">
        <f t="array" ref="BG431">_xlfn.XLOOKUP($A431&amp;$B431,'[5]产值及收款计划（2026）'!$A:$A&amp;'[5]产值及收款计划（2026）'!$B:$B,'[5]产值及收款计划（2026）'!BG:BG)</f>
        <v>#REF!</v>
      </c>
      <c r="BH431" s="235" t="e" cm="1">
        <f t="array" ref="BH431">_xlfn.XLOOKUP($A431&amp;$B431,'[5]产值及收款计划（2026）'!$A:$A&amp;'[5]产值及收款计划（2026）'!$B:$B,'[5]产值及收款计划（2026）'!BH:BH)</f>
        <v>#REF!</v>
      </c>
      <c r="BI431" s="235" t="e" cm="1">
        <f t="array" ref="BI431">_xlfn.XLOOKUP($A431&amp;$B431,'[5]产值及收款计划（2026）'!$A:$A&amp;'[5]产值及收款计划（2026）'!$B:$B,'[5]产值及收款计划（2026）'!BI:BI)</f>
        <v>#REF!</v>
      </c>
      <c r="BJ431" s="235" t="e" cm="1">
        <f t="array" ref="BJ431">_xlfn.XLOOKUP($A431&amp;$B431,'[5]产值及收款计划（2026）'!$A:$A&amp;'[5]产值及收款计划（2026）'!$B:$B,'[5]产值及收款计划（2026）'!BJ:BJ)</f>
        <v>#REF!</v>
      </c>
      <c r="BK431" s="235" t="e" cm="1">
        <f t="array" ref="BK431">_xlfn.XLOOKUP($A431&amp;$B431,'[5]产值及收款计划（2026）'!$A:$A&amp;'[5]产值及收款计划（2026）'!$B:$B,'[5]产值及收款计划（2026）'!BK:BK)</f>
        <v>#REF!</v>
      </c>
      <c r="BL431" s="235" t="e" cm="1">
        <f t="array" ref="BL431">_xlfn.XLOOKUP($A431&amp;$B431,'[5]产值及收款计划（2026）'!$A:$A&amp;'[5]产值及收款计划（2026）'!$B:$B,'[5]产值及收款计划（2026）'!BL:BL)</f>
        <v>#REF!</v>
      </c>
      <c r="BM431" s="235"/>
      <c r="BN431" s="235"/>
      <c r="BO431" s="235"/>
      <c r="BP431" s="235"/>
      <c r="BQ431" s="235" t="e">
        <f>_xlfn.XLOOKUP($C431,应收未收表!$AJ:$AJ,应收未收表!AK:AK)</f>
        <v>#N/A</v>
      </c>
      <c r="BR431" s="235" t="e">
        <f>_xlfn.XLOOKUP($C431,应收未收表!$AJ:$AJ,应收未收表!AL:AL)</f>
        <v>#N/A</v>
      </c>
      <c r="BS431" s="235" t="e">
        <f>_xlfn.XLOOKUP($C431,应收未收表!$AJ:$AJ,应收未收表!AM:AM)</f>
        <v>#N/A</v>
      </c>
      <c r="BT431" s="235" t="e">
        <f>_xlfn.XLOOKUP($C431,应收未收表!$AJ:$AJ,应收未收表!AN:AN)</f>
        <v>#N/A</v>
      </c>
      <c r="BU431" s="234" t="str" cm="1">
        <f t="array" ref="BU431">_xlfn.XLOOKUP($A431&amp;$B431,'[5]产值及收款计划（2026）'!$A:$A&amp;'[5]产值及收款计划（2026）'!$B:$B,'[5]产值及收款计划（2026）'!BQ:BQ)</f>
        <v>深圳市商汤科技有限公司</v>
      </c>
      <c r="BV431" s="235" t="e" cm="1">
        <f t="array" ref="BV431">_xlfn.XLOOKUP($A431&amp;$B431,'[5]产值及收款计划（2026）'!$A:$A&amp;'[5]产值及收款计划（2026）'!$B:$B,'[5]产值及收款计划（2026）'!BR:BR)</f>
        <v>#REF!</v>
      </c>
      <c r="CE431" s="235" cm="1">
        <f t="array" ref="CE431">_xlfn.XLOOKUP($A431&amp;$B431,'[5]产值及收款计划（2026）'!$A:$A&amp;'[5]产值及收款计划（2026）'!$B:$B,'[5]产值及收款计划（2026）'!CA:CA)</f>
        <v>0</v>
      </c>
      <c r="CF431" s="235" cm="1">
        <f t="array" ref="CF431">_xlfn.XLOOKUP($A431&amp;$B431,'[5]产值及收款计划（2026）'!$A:$A&amp;'[5]产值及收款计划（2026）'!$B:$B,'[5]产值及收款计划（2026）'!CB:CB)</f>
        <v>0</v>
      </c>
      <c r="CG431" s="235" cm="1">
        <f t="array" ref="CG431">_xlfn.XLOOKUP($A431&amp;$B431,'[5]产值及收款计划（2026）'!$A:$A&amp;'[5]产值及收款计划（2026）'!$B:$B,'[5]产值及收款计划（2026）'!CC:CC)</f>
        <v>0</v>
      </c>
      <c r="CH431" s="235" cm="1">
        <f t="array" ref="CH431">_xlfn.XLOOKUP($A431&amp;$B431,'[5]产值及收款计划（2026）'!$A:$A&amp;'[5]产值及收款计划（2026）'!$B:$B,'[5]产值及收款计划（2026）'!CD:CD)</f>
        <v>0</v>
      </c>
      <c r="CI431" s="235" cm="1">
        <f t="array" ref="CI431">_xlfn.XLOOKUP($A431&amp;$B431,'[5]产值及收款计划（2026）'!$A:$A&amp;'[5]产值及收款计划（2026）'!$B:$B,'[5]产值及收款计划（2026）'!CE:CE)</f>
        <v>0</v>
      </c>
      <c r="CJ431" s="235" cm="1">
        <f t="array" ref="CJ431">_xlfn.XLOOKUP($A431&amp;$B431,'[5]产值及收款计划（2026）'!$A:$A&amp;'[5]产值及收款计划（2026）'!$B:$B,'[5]产值及收款计划（2026）'!CF:CF)</f>
        <v>0</v>
      </c>
      <c r="CK431" s="235" cm="1">
        <f t="array" ref="CK431">_xlfn.XLOOKUP($A431&amp;$B431,'[5]产值及收款计划（2026）'!$A:$A&amp;'[5]产值及收款计划（2026）'!$B:$B,'[5]产值及收款计划（2026）'!CG:CG)</f>
        <v>0</v>
      </c>
      <c r="CL431" s="235" cm="1">
        <f t="array" ref="CL431">_xlfn.XLOOKUP($A431&amp;$B431,'[5]产值及收款计划（2026）'!$A:$A&amp;'[5]产值及收款计划（2026）'!$B:$B,'[5]产值及收款计划（2026）'!CH:CH)</f>
        <v>0</v>
      </c>
      <c r="CM431" s="235" cm="1">
        <f t="array" ref="CM431">_xlfn.XLOOKUP($A431&amp;$B431,'[5]产值及收款计划（2026）'!$A:$A&amp;'[5]产值及收款计划（2026）'!$B:$B,'[5]产值及收款计划（2026）'!CI:CI)</f>
        <v>0</v>
      </c>
      <c r="CN431" s="235" cm="1">
        <f t="array" ref="CN431">_xlfn.XLOOKUP($A431&amp;$B431,'[5]产值及收款计划（2026）'!$A:$A&amp;'[5]产值及收款计划（2026）'!$B:$B,'[5]产值及收款计划（2026）'!CJ:CJ)</f>
        <v>0</v>
      </c>
      <c r="CO431" s="235" cm="1">
        <f t="array" ref="CO431">_xlfn.XLOOKUP($A431&amp;$B431,'[5]产值及收款计划（2026）'!$A:$A&amp;'[5]产值及收款计划（2026）'!$B:$B,'[5]产值及收款计划（2026）'!CK:CK)</f>
        <v>0</v>
      </c>
      <c r="CP431" s="235" cm="1">
        <f t="array" ref="CP431">_xlfn.XLOOKUP($A431&amp;$B431,'[5]产值及收款计划（2026）'!$A:$A&amp;'[5]产值及收款计划（2026）'!$B:$B,'[5]产值及收款计划（2026）'!CL:CL)</f>
        <v>0</v>
      </c>
      <c r="DE431" s="235" cm="1">
        <f t="array" ref="DE431">_xlfn.XLOOKUP($A431&amp;$B431,'[5]产值及收款计划（2026）'!$A:$A&amp;'[5]产值及收款计划（2026）'!$B:$B,'[5]产值及收款计划（2026）'!DA:DA)</f>
        <v>0</v>
      </c>
      <c r="DF431" s="235" cm="1">
        <f t="array" ref="DF431">_xlfn.XLOOKUP($A431&amp;$B431,'[5]产值及收款计划（2026）'!$A:$A&amp;'[5]产值及收款计划（2026）'!$B:$B,'[5]产值及收款计划（2026）'!DB:DB)</f>
        <v>0</v>
      </c>
      <c r="DG431" s="235" cm="1">
        <f t="array" ref="DG431">_xlfn.XLOOKUP($A431&amp;$B431,'[5]产值及收款计划（2026）'!$A:$A&amp;'[5]产值及收款计划（2026）'!$B:$B,'[5]产值及收款计划（2026）'!DC:DC)</f>
        <v>0</v>
      </c>
      <c r="DH431" s="235" cm="1">
        <f t="array" ref="DH431">_xlfn.XLOOKUP($A431&amp;$B431,'[5]产值及收款计划（2026）'!$A:$A&amp;'[5]产值及收款计划（2026）'!$B:$B,'[5]产值及收款计划（2026）'!DD:DD)</f>
        <v>0</v>
      </c>
      <c r="DI431" s="235" cm="1">
        <f t="array" ref="DI431">_xlfn.XLOOKUP($A431&amp;$B431,'[5]产值及收款计划（2026）'!$A:$A&amp;'[5]产值及收款计划（2026）'!$B:$B,'[5]产值及收款计划（2026）'!DE:DE)</f>
        <v>0</v>
      </c>
      <c r="DJ431" s="235" cm="1">
        <f t="array" ref="DJ431">_xlfn.XLOOKUP($A431&amp;$B431,'[5]产值及收款计划（2026）'!$A:$A&amp;'[5]产值及收款计划（2026）'!$B:$B,'[5]产值及收款计划（2026）'!DF:DF)</f>
        <v>0</v>
      </c>
      <c r="DK431" s="235" cm="1">
        <f t="array" ref="DK431">_xlfn.XLOOKUP($A431&amp;$B431,'[5]产值及收款计划（2026）'!$A:$A&amp;'[5]产值及收款计划（2026）'!$B:$B,'[5]产值及收款计划（2026）'!DG:DG)</f>
        <v>0</v>
      </c>
      <c r="DL431" s="235" cm="1">
        <f t="array" ref="DL431">_xlfn.XLOOKUP($A431&amp;$B431,'[5]产值及收款计划（2026）'!$A:$A&amp;'[5]产值及收款计划（2026）'!$B:$B,'[5]产值及收款计划（2026）'!DH:DH)</f>
        <v>0</v>
      </c>
      <c r="DM431" s="235" cm="1">
        <f t="array" ref="DM431">_xlfn.XLOOKUP($A431&amp;$B431,'[5]产值及收款计划（2026）'!$A:$A&amp;'[5]产值及收款计划（2026）'!$B:$B,'[5]产值及收款计划（2026）'!DI:DI)</f>
        <v>0</v>
      </c>
      <c r="DN431" s="235" cm="1">
        <f t="array" ref="DN431">_xlfn.XLOOKUP($A431&amp;$B431,'[5]产值及收款计划（2026）'!$A:$A&amp;'[5]产值及收款计划（2026）'!$B:$B,'[5]产值及收款计划（2026）'!DJ:DJ)</f>
        <v>0</v>
      </c>
      <c r="DO431" s="235" cm="1">
        <f t="array" ref="DO431">_xlfn.XLOOKUP($A431&amp;$B431,'[5]产值及收款计划（2026）'!$A:$A&amp;'[5]产值及收款计划（2026）'!$B:$B,'[5]产值及收款计划（2026）'!DK:DK)</f>
        <v>0</v>
      </c>
      <c r="DP431" s="235" cm="1">
        <f t="array" ref="DP431">_xlfn.XLOOKUP($A431&amp;$B431,'[5]产值及收款计划（2026）'!$A:$A&amp;'[5]产值及收款计划（2026）'!$B:$B,'[5]产值及收款计划（2026）'!DL:DL)</f>
        <v>0</v>
      </c>
      <c r="DQ431" s="243"/>
      <c r="DR431" s="229"/>
    </row>
    <row r="432" ht="60.75" spans="1:122">
      <c r="A432" s="233">
        <f t="shared" si="26"/>
        <v>67</v>
      </c>
      <c r="B432" s="233" t="s">
        <v>29</v>
      </c>
      <c r="C432" s="234" t="str" cm="1">
        <f t="array" ref="C432">_xlfn.XLOOKUP($A432&amp;$B432,'[5]产值及收款计划（2026）'!$A:$A&amp;'[5]产值及收款计划（2026）'!$B:$B,'[5]产值及收款计划（2026）'!C:C)</f>
        <v>ZHT2024112900152</v>
      </c>
      <c r="D432" s="234" t="str" cm="1">
        <f t="array" ref="D432">_xlfn.XLOOKUP($A432&amp;$B432,'[5]产值及收款计划（2026）'!$A:$A&amp;'[5]产值及收款计划（2026）'!$B:$B,'[5]产值及收款计划（2026）'!D:D)</f>
        <v>盾構隧道健康監測</v>
      </c>
      <c r="E432" s="235" cm="1">
        <f t="array" ref="E432">_xlfn.XLOOKUP($A432&amp;$B432,'[5]产值及收款计划（2026）'!$A:$A&amp;'[5]产值及收款计划（2026）'!$B:$B,'[5]产值及收款计划（2026）'!E:E)</f>
        <v>311</v>
      </c>
      <c r="F432" s="235" cm="1">
        <f t="array" ref="F432">_xlfn.XLOOKUP($A432&amp;$B432,'[5]产值及收款计划（2026）'!$A:$A&amp;'[5]产值及收款计划（2026）'!$B:$B,'[5]产值及收款计划（2026）'!F:F)</f>
        <v>18.66</v>
      </c>
      <c r="G432" s="235" cm="1">
        <f t="array" ref="G432">_xlfn.XLOOKUP($A432&amp;$B432,'[5]产值及收款计划（2026）'!$A:$A&amp;'[5]产值及收款计划（2026）'!$B:$B,'[5]产值及收款计划（2026）'!G:G)</f>
        <v>18.66</v>
      </c>
      <c r="H432" s="235" cm="1">
        <f t="array" ref="H432">_xlfn.XLOOKUP($A432&amp;$B432,'[5]产值及收款计划（2026）'!$A:$A&amp;'[5]产值及收款计划（2026）'!$B:$B,'[5]产值及收款计划（2026）'!H:H)</f>
        <v>18.66</v>
      </c>
      <c r="I432" s="236" cm="1">
        <f t="array" ref="I432">_xlfn.XLOOKUP($A432&amp;$B432,'[5]产值及收款计划（2026）'!$A:$A&amp;'[5]产值及收款计划（2026）'!$B:$B,'[5]产值及收款计划（2026）'!I:I)</f>
        <v>1</v>
      </c>
      <c r="J432" s="235" cm="1">
        <f t="array" ref="J432">_xlfn.XLOOKUP($A432&amp;$B432,'[5]产值及收款计划（2026）'!$A:$A&amp;'[5]产值及收款计划（2026）'!$B:$B,'[5]产值及收款计划（2026）'!J:J)</f>
        <v>0.13</v>
      </c>
      <c r="K432" s="235" t="e" cm="1">
        <f t="array" ref="K432">_xlfn.XLOOKUP($A432&amp;$B432,'[5]产值及收款计划（2026）'!$A:$A&amp;'[5]产值及收款计划（2026）'!$B:$B,'[5]产值及收款计划（2026）'!K:K)</f>
        <v>#REF!</v>
      </c>
      <c r="L432" s="235" t="e" cm="1">
        <f t="array" ref="L432">_xlfn.XLOOKUP($A432&amp;$B432,'[5]产值及收款计划（2026）'!$A:$A&amp;'[5]产值及收款计划（2026）'!$B:$B,'[5]产值及收款计划（2026）'!L:L)</f>
        <v>#REF!</v>
      </c>
      <c r="M432" s="235" cm="1">
        <f t="array" ref="M432">_xlfn.XLOOKUP($A432&amp;$B432,'[5]产值及收款计划（2026）'!$A:$A&amp;'[5]产值及收款计划（2026）'!$B:$B,'[5]产值及收款计划（2026）'!M:M)</f>
        <v>0</v>
      </c>
      <c r="N432" s="235" t="str" cm="1">
        <f t="array" ref="N432">_xlfn.XLOOKUP($A432&amp;$B432,'[5]产值及收款计划（2026）'!$A:$A&amp;'[5]产值及收款计划（2026）'!$B:$B,'[5]产值及收款计划（2026）'!N:N)</f>
        <v>邱枫团队</v>
      </c>
      <c r="O432" s="235" t="str" cm="1">
        <f t="array" ref="O432">_xlfn.XLOOKUP($A432&amp;$B432,'[5]产值及收款计划（2026）'!$A:$A&amp;'[5]产值及收款计划（2026）'!$B:$B,'[5]产值及收款计划（2026）'!O:O)</f>
        <v>邱枫</v>
      </c>
      <c r="P432" s="234" t="str" cm="1">
        <f t="array" ref="P432">_xlfn.XLOOKUP($A432&amp;$B432,'[5]产值及收款计划（2026）'!$A:$A&amp;'[5]产值及收款计划（2026）'!$B:$B,'[5]产值及收款计划（2026）'!P:P)</f>
        <v>在建</v>
      </c>
      <c r="Q432" s="235" t="e" cm="1">
        <f t="array" ref="Q432">_xlfn.XLOOKUP($A432&amp;$B432,'[5]产值及收款计划（2026）'!$A:$A&amp;'[5]产值及收款计划（2026）'!$B:$B,'[5]产值及收款计划（2026）'!Q:Q)</f>
        <v>#REF!</v>
      </c>
      <c r="R432" s="235" t="e" cm="1">
        <f t="array" ref="R432">_xlfn.XLOOKUP($A432&amp;$B432,'[5]产值及收款计划（2026）'!$A:$A&amp;'[5]产值及收款计划（2026）'!$B:$B,'[5]产值及收款计划（2026）'!R:R)</f>
        <v>#REF!</v>
      </c>
      <c r="S432" s="235" t="e" cm="1">
        <f t="array" ref="S432">_xlfn.XLOOKUP($A432&amp;$B432,'[5]产值及收款计划（2026）'!$A:$A&amp;'[5]产值及收款计划（2026）'!$B:$B,'[5]产值及收款计划（2026）'!S:S)</f>
        <v>#REF!</v>
      </c>
      <c r="T432" s="235" cm="1">
        <f t="array" ref="T432">_xlfn.XLOOKUP($A432&amp;$B432,'[5]产值及收款计划（2026）'!$A:$A&amp;'[5]产值及收款计划（2026）'!$B:$B,'[5]产值及收款计划（2026）'!T:T)</f>
        <v>96.145496</v>
      </c>
      <c r="U432" s="235" cm="1">
        <f t="array" ref="U432">_xlfn.XLOOKUP($A432&amp;$B432,'[5]产值及收款计划（2026）'!$A:$A&amp;'[5]产值及收款计划（2026）'!$B:$B,'[5]产值及收款计划（2026）'!U:U)</f>
        <v>0</v>
      </c>
      <c r="V432" s="235" cm="1">
        <f t="array" ref="V432">_xlfn.XLOOKUP($A432&amp;$B432,'[5]产值及收款计划（2026）'!$A:$A&amp;'[5]产值及收款计划（2026）'!$B:$B,'[5]产值及收款计划（2026）'!V:V)</f>
        <v>214.854504</v>
      </c>
      <c r="W432" s="235" t="e" cm="1">
        <f t="array" ref="W432">_xlfn.XLOOKUP($A432&amp;$B432,'[5]产值及收款计划（2026）'!$A:$A&amp;'[5]产值及收款计划（2026）'!$B:$B,'[5]产值及收款计划（2026）'!W:W)</f>
        <v>#REF!</v>
      </c>
      <c r="X432" s="235" t="e" cm="1">
        <f t="array" ref="X432">_xlfn.XLOOKUP($A432&amp;$B432,'[5]产值及收款计划（2026）'!$A:$A&amp;'[5]产值及收款计划（2026）'!$B:$B,'[5]产值及收款计划（2026）'!X:X)</f>
        <v>#REF!</v>
      </c>
      <c r="Y432" s="235" t="e" cm="1">
        <f t="array" ref="Y432">_xlfn.XLOOKUP($A432&amp;$B432,'[5]产值及收款计划（2026）'!$A:$A&amp;'[5]产值及收款计划（2026）'!$B:$B,'[5]产值及收款计划（2026）'!Y:Y)</f>
        <v>#REF!</v>
      </c>
      <c r="Z432" s="235" t="e" cm="1">
        <f t="array" ref="Z432">_xlfn.XLOOKUP($A432&amp;$B432,'[5]产值及收款计划（2026）'!$A:$A&amp;'[5]产值及收款计划（2026）'!$B:$B,'[5]产值及收款计划（2026）'!Z:Z)</f>
        <v>#REF!</v>
      </c>
      <c r="AA432" s="235" t="e" cm="1">
        <f t="array" ref="AA432">_xlfn.XLOOKUP($A432&amp;$B432,'[5]产值及收款计划（2026）'!$A:$A&amp;'[5]产值及收款计划（2026）'!$B:$B,'[5]产值及收款计划（2026）'!AA:AA)</f>
        <v>#REF!</v>
      </c>
      <c r="AB432" s="235" t="e" cm="1">
        <f t="array" ref="AB432">_xlfn.XLOOKUP($A432&amp;$B432,'[5]产值及收款计划（2026）'!$A:$A&amp;'[5]产值及收款计划（2026）'!$B:$B,'[5]产值及收款计划（2026）'!AB:AB)</f>
        <v>#REF!</v>
      </c>
      <c r="AC432" s="235" t="e" cm="1">
        <f t="array" ref="AC432">_xlfn.XLOOKUP($A432&amp;$B432,'[5]产值及收款计划（2026）'!$A:$A&amp;'[5]产值及收款计划（2026）'!$B:$B,'[5]产值及收款计划（2026）'!AC:AC)</f>
        <v>#REF!</v>
      </c>
      <c r="AD432" s="235" t="e" cm="1">
        <f t="array" ref="AD432">_xlfn.XLOOKUP($A432&amp;$B432,'[5]产值及收款计划（2026）'!$A:$A&amp;'[5]产值及收款计划（2026）'!$B:$B,'[5]产值及收款计划（2026）'!AD:AD)</f>
        <v>#REF!</v>
      </c>
      <c r="AE432" s="235" t="e" cm="1">
        <f t="array" ref="AE432">_xlfn.XLOOKUP($A432&amp;$B432,'[5]产值及收款计划（2026）'!$A:$A&amp;'[5]产值及收款计划（2026）'!$B:$B,'[5]产值及收款计划（2026）'!AE:AE)</f>
        <v>#REF!</v>
      </c>
      <c r="AF432" s="235" t="e" cm="1">
        <f t="array" ref="AF432">_xlfn.XLOOKUP($A432&amp;$B432,'[5]产值及收款计划（2026）'!$A:$A&amp;'[5]产值及收款计划（2026）'!$B:$B,'[5]产值及收款计划（2026）'!AF:AF)</f>
        <v>#REF!</v>
      </c>
      <c r="AG432" s="235" t="e" cm="1">
        <f t="array" ref="AG432">_xlfn.XLOOKUP($A432&amp;$B432,'[5]产值及收款计划（2026）'!$A:$A&amp;'[5]产值及收款计划（2026）'!$B:$B,'[5]产值及收款计划（2026）'!AG:AG)</f>
        <v>#REF!</v>
      </c>
      <c r="AH432" s="235" t="e" cm="1">
        <f t="array" ref="AH432">_xlfn.XLOOKUP($A432&amp;$B432,'[5]产值及收款计划（2026）'!$A:$A&amp;'[5]产值及收款计划（2026）'!$B:$B,'[5]产值及收款计划（2026）'!AH:AH)</f>
        <v>#REF!</v>
      </c>
      <c r="AI432" s="235" t="e" cm="1">
        <f t="array" ref="AI432">_xlfn.XLOOKUP($A432&amp;$B432,'[5]产值及收款计划（2026）'!$A:$A&amp;'[5]产值及收款计划（2026）'!$B:$B,'[5]产值及收款计划（2026）'!AI:AI)</f>
        <v>#REF!</v>
      </c>
      <c r="AJ432" s="235" t="e" cm="1">
        <f t="array" ref="AJ432">_xlfn.XLOOKUP($A432&amp;$B432,'[5]产值及收款计划（2026）'!$A:$A&amp;'[5]产值及收款计划（2026）'!$B:$B,'[5]产值及收款计划（2026）'!AJ:AJ)</f>
        <v>#REF!</v>
      </c>
      <c r="AK432" s="235" t="e" cm="1">
        <f t="array" ref="AK432">_xlfn.XLOOKUP($A432&amp;$B432,'[5]产值及收款计划（2026）'!$A:$A&amp;'[5]产值及收款计划（2026）'!$B:$B,'[5]产值及收款计划（2026）'!AK:AK)</f>
        <v>#REF!</v>
      </c>
      <c r="AL432" s="235" t="e" cm="1">
        <f t="array" ref="AL432">_xlfn.XLOOKUP($A432&amp;$B432,'[5]产值及收款计划（2026）'!$A:$A&amp;'[5]产值及收款计划（2026）'!$B:$B,'[5]产值及收款计划（2026）'!AL:AL)</f>
        <v>#REF!</v>
      </c>
      <c r="AM432" s="242" t="e" cm="1">
        <f t="array" ref="AM432">_xlfn.LET(_xlpm.勾选月份状态数组,TRANSPOSE('PPT(12-15页）-TOP10'!$A$3:$A$14),_xlpm.选择数据区,IF('PPT(12-15页）-TOP10'!$E$3="收款",$BA432:$BL432,$AA432:$AL432),SUM(_xlfn._xlws.FILTER(_xlpm.选择数据区,_xlpm.勾选月份状态数组,"")))</f>
        <v>#REF!</v>
      </c>
      <c r="AN432" s="235">
        <f>_xlfn.XLOOKUP($C432,应收未收表!$T:$T,应收未收表!AA:AA)</f>
        <v>58</v>
      </c>
      <c r="AO432" s="235">
        <f>_xlfn.XLOOKUP($C432,应收未收表!$T:$T,应收未收表!AB:AB)</f>
        <v>46</v>
      </c>
      <c r="AP432" s="235">
        <f>_xlfn.XLOOKUP($C432,应收未收表!$T:$T,应收未收表!AC:AC)</f>
        <v>12</v>
      </c>
      <c r="AQ432" s="235" t="str">
        <f>_xlfn.XLOOKUP($C432,应收未收表!$T:$T,应收未收表!AE:AE)</f>
        <v>春节后一季度内落实且已上报一季度计划</v>
      </c>
      <c r="AR432" s="235">
        <f>_xlfn.XLOOKUP($C432,应收未收表!$T:$T,应收未收表!AF:AF)</f>
        <v>0</v>
      </c>
      <c r="AS432" s="235" t="e" cm="1">
        <f t="array" ref="AS432">_xlfn.XLOOKUP($A432&amp;$B432,'[5]产值及收款计划（2026）'!$A:$A&amp;'[5]产值及收款计划（2026）'!$B:$B,'[5]产值及收款计划（2026）'!AS:AS)</f>
        <v>#REF!</v>
      </c>
      <c r="AT432" s="235" t="e" cm="1">
        <f t="array" ref="AT432">_xlfn.XLOOKUP($A432&amp;$B432,'[5]产值及收款计划（2026）'!$A:$A&amp;'[5]产值及收款计划（2026）'!$B:$B,'[5]产值及收款计划（2026）'!AT:AT)</f>
        <v>#REF!</v>
      </c>
      <c r="AU432" s="235" t="e" cm="1">
        <f t="array" ref="AU432">_xlfn.XLOOKUP($A432&amp;$B432,'[5]产值及收款计划（2026）'!$A:$A&amp;'[5]产值及收款计划（2026）'!$B:$B,'[5]产值及收款计划（2026）'!AU:AU)</f>
        <v>#REF!</v>
      </c>
      <c r="AV432" s="235" t="e" cm="1">
        <f t="array" ref="AV432">_xlfn.XLOOKUP($A432&amp;$B432,'[5]产值及收款计划（2026）'!$A:$A&amp;'[5]产值及收款计划（2026）'!$B:$B,'[5]产值及收款计划（2026）'!AV:AV)</f>
        <v>#REF!</v>
      </c>
      <c r="AW432" s="235" cm="1">
        <f t="array" ref="AW432">_xlfn.XLOOKUP($A432&amp;$B432,'[5]产值及收款计划（2026）'!$A:$A&amp;'[5]产值及收款计划（2026）'!$B:$B,'[5]产值及收款计划（2026）'!AW:AW)</f>
        <v>0</v>
      </c>
      <c r="AX432" s="235" cm="1">
        <f t="array" ref="AX432">_xlfn.XLOOKUP($A432&amp;$B432,'[5]产值及收款计划（2026）'!$A:$A&amp;'[5]产值及收款计划（2026）'!$B:$B,'[5]产值及收款计划（2026）'!AX:AX)</f>
        <v>0</v>
      </c>
      <c r="AY432" s="235" cm="1">
        <f t="array" ref="AY432">_xlfn.XLOOKUP($A432&amp;$B432,'[5]产值及收款计划（2026）'!$A:$A&amp;'[5]产值及收款计划（2026）'!$B:$B,'[5]产值及收款计划（2026）'!AY:AY)</f>
        <v>311</v>
      </c>
      <c r="AZ432" s="235" cm="1">
        <f t="array" ref="AZ432">_xlfn.XLOOKUP($A432&amp;$B432,'[5]产值及收款计划（2026）'!$A:$A&amp;'[5]产值及收款计划（2026）'!$B:$B,'[5]产值及收款计划（2026）'!AZ:AZ)</f>
        <v>96.145496</v>
      </c>
      <c r="BA432" s="235" t="e" cm="1">
        <f t="array" ref="BA432">_xlfn.XLOOKUP($A432&amp;$B432,'[5]产值及收款计划（2026）'!$A:$A&amp;'[5]产值及收款计划（2026）'!$B:$B,'[5]产值及收款计划（2026）'!BA:BA)</f>
        <v>#REF!</v>
      </c>
      <c r="BB432" s="235" t="e" cm="1">
        <f t="array" ref="BB432">_xlfn.XLOOKUP($A432&amp;$B432,'[5]产值及收款计划（2026）'!$A:$A&amp;'[5]产值及收款计划（2026）'!$B:$B,'[5]产值及收款计划（2026）'!BB:BB)</f>
        <v>#REF!</v>
      </c>
      <c r="BC432" s="235" t="e" cm="1">
        <f t="array" ref="BC432">_xlfn.XLOOKUP($A432&amp;$B432,'[5]产值及收款计划（2026）'!$A:$A&amp;'[5]产值及收款计划（2026）'!$B:$B,'[5]产值及收款计划（2026）'!BC:BC)</f>
        <v>#REF!</v>
      </c>
      <c r="BD432" s="235" t="e" cm="1">
        <f t="array" ref="BD432">_xlfn.XLOOKUP($A432&amp;$B432,'[5]产值及收款计划（2026）'!$A:$A&amp;'[5]产值及收款计划（2026）'!$B:$B,'[5]产值及收款计划（2026）'!BD:BD)</f>
        <v>#REF!</v>
      </c>
      <c r="BE432" s="235" t="e" cm="1">
        <f t="array" ref="BE432">_xlfn.XLOOKUP($A432&amp;$B432,'[5]产值及收款计划（2026）'!$A:$A&amp;'[5]产值及收款计划（2026）'!$B:$B,'[5]产值及收款计划（2026）'!BE:BE)</f>
        <v>#REF!</v>
      </c>
      <c r="BF432" s="235" t="e" cm="1">
        <f t="array" ref="BF432">_xlfn.XLOOKUP($A432&amp;$B432,'[5]产值及收款计划（2026）'!$A:$A&amp;'[5]产值及收款计划（2026）'!$B:$B,'[5]产值及收款计划（2026）'!BF:BF)</f>
        <v>#REF!</v>
      </c>
      <c r="BG432" s="235" t="e" cm="1">
        <f t="array" ref="BG432">_xlfn.XLOOKUP($A432&amp;$B432,'[5]产值及收款计划（2026）'!$A:$A&amp;'[5]产值及收款计划（2026）'!$B:$B,'[5]产值及收款计划（2026）'!BG:BG)</f>
        <v>#REF!</v>
      </c>
      <c r="BH432" s="235" t="e" cm="1">
        <f t="array" ref="BH432">_xlfn.XLOOKUP($A432&amp;$B432,'[5]产值及收款计划（2026）'!$A:$A&amp;'[5]产值及收款计划（2026）'!$B:$B,'[5]产值及收款计划（2026）'!BH:BH)</f>
        <v>#REF!</v>
      </c>
      <c r="BI432" s="235" t="e" cm="1">
        <f t="array" ref="BI432">_xlfn.XLOOKUP($A432&amp;$B432,'[5]产值及收款计划（2026）'!$A:$A&amp;'[5]产值及收款计划（2026）'!$B:$B,'[5]产值及收款计划（2026）'!BI:BI)</f>
        <v>#REF!</v>
      </c>
      <c r="BJ432" s="235" t="e" cm="1">
        <f t="array" ref="BJ432">_xlfn.XLOOKUP($A432&amp;$B432,'[5]产值及收款计划（2026）'!$A:$A&amp;'[5]产值及收款计划（2026）'!$B:$B,'[5]产值及收款计划（2026）'!BJ:BJ)</f>
        <v>#REF!</v>
      </c>
      <c r="BK432" s="235" t="e" cm="1">
        <f t="array" ref="BK432">_xlfn.XLOOKUP($A432&amp;$B432,'[5]产值及收款计划（2026）'!$A:$A&amp;'[5]产值及收款计划（2026）'!$B:$B,'[5]产值及收款计划（2026）'!BK:BK)</f>
        <v>#REF!</v>
      </c>
      <c r="BL432" s="235" t="e" cm="1">
        <f t="array" ref="BL432">_xlfn.XLOOKUP($A432&amp;$B432,'[5]产值及收款计划（2026）'!$A:$A&amp;'[5]产值及收款计划（2026）'!$B:$B,'[5]产值及收款计划（2026）'!BL:BL)</f>
        <v>#REF!</v>
      </c>
      <c r="BM432" s="235"/>
      <c r="BN432" s="235"/>
      <c r="BO432" s="235"/>
      <c r="BP432" s="235"/>
      <c r="BQ432" s="235">
        <f>_xlfn.XLOOKUP($C432,应收未收表!$AJ:$AJ,应收未收表!AK:AK)</f>
        <v>56</v>
      </c>
      <c r="BR432" s="235">
        <f>_xlfn.XLOOKUP($C432,应收未收表!$AJ:$AJ,应收未收表!AL:AL)</f>
        <v>56</v>
      </c>
      <c r="BS432" s="235" t="str">
        <f>_xlfn.XLOOKUP($C432,应收未收表!$AJ:$AJ,应收未收表!AM:AM)</f>
        <v>春节前落实且已上报一季度计划</v>
      </c>
      <c r="BT432" s="235">
        <f>_xlfn.XLOOKUP($C432,应收未收表!$AJ:$AJ,应收未收表!AN:AN)</f>
        <v>0</v>
      </c>
      <c r="BU432" s="234" t="str" cm="1">
        <f t="array" ref="BU432">_xlfn.XLOOKUP($A432&amp;$B432,'[5]产值及收款计划（2026）'!$A:$A&amp;'[5]产值及收款计划（2026）'!$B:$B,'[5]产值及收款计划（2026）'!BQ:BQ)</f>
        <v>中建（香港）-中建（澳门）-隧道股份合作经营</v>
      </c>
      <c r="BV432" s="235" t="e" cm="1">
        <f t="array" ref="BV432">_xlfn.XLOOKUP($A432&amp;$B432,'[5]产值及收款计划（2026）'!$A:$A&amp;'[5]产值及收款计划（2026）'!$B:$B,'[5]产值及收款计划（2026）'!BR:BR)</f>
        <v>#REF!</v>
      </c>
      <c r="CE432" s="235" cm="1">
        <f t="array" ref="CE432">_xlfn.XLOOKUP($A432&amp;$B432,'[5]产值及收款计划（2026）'!$A:$A&amp;'[5]产值及收款计划（2026）'!$B:$B,'[5]产值及收款计划（2026）'!CA:CA)</f>
        <v>0</v>
      </c>
      <c r="CF432" s="235" cm="1">
        <f t="array" ref="CF432">_xlfn.XLOOKUP($A432&amp;$B432,'[5]产值及收款计划（2026）'!$A:$A&amp;'[5]产值及收款计划（2026）'!$B:$B,'[5]产值及收款计划（2026）'!CB:CB)</f>
        <v>0</v>
      </c>
      <c r="CG432" s="235" cm="1">
        <f t="array" ref="CG432">_xlfn.XLOOKUP($A432&amp;$B432,'[5]产值及收款计划（2026）'!$A:$A&amp;'[5]产值及收款计划（2026）'!$B:$B,'[5]产值及收款计划（2026）'!CC:CC)</f>
        <v>0</v>
      </c>
      <c r="CH432" s="235" cm="1">
        <f t="array" ref="CH432">_xlfn.XLOOKUP($A432&amp;$B432,'[5]产值及收款计划（2026）'!$A:$A&amp;'[5]产值及收款计划（2026）'!$B:$B,'[5]产值及收款计划（2026）'!CD:CD)</f>
        <v>0</v>
      </c>
      <c r="CI432" s="235" cm="1">
        <f t="array" ref="CI432">_xlfn.XLOOKUP($A432&amp;$B432,'[5]产值及收款计划（2026）'!$A:$A&amp;'[5]产值及收款计划（2026）'!$B:$B,'[5]产值及收款计划（2026）'!CE:CE)</f>
        <v>0</v>
      </c>
      <c r="CJ432" s="235" cm="1">
        <f t="array" ref="CJ432">_xlfn.XLOOKUP($A432&amp;$B432,'[5]产值及收款计划（2026）'!$A:$A&amp;'[5]产值及收款计划（2026）'!$B:$B,'[5]产值及收款计划（2026）'!CF:CF)</f>
        <v>0</v>
      </c>
      <c r="CK432" s="235" cm="1">
        <f t="array" ref="CK432">_xlfn.XLOOKUP($A432&amp;$B432,'[5]产值及收款计划（2026）'!$A:$A&amp;'[5]产值及收款计划（2026）'!$B:$B,'[5]产值及收款计划（2026）'!CG:CG)</f>
        <v>0</v>
      </c>
      <c r="CL432" s="235" cm="1">
        <f t="array" ref="CL432">_xlfn.XLOOKUP($A432&amp;$B432,'[5]产值及收款计划（2026）'!$A:$A&amp;'[5]产值及收款计划（2026）'!$B:$B,'[5]产值及收款计划（2026）'!CH:CH)</f>
        <v>0</v>
      </c>
      <c r="CM432" s="235" cm="1">
        <f t="array" ref="CM432">_xlfn.XLOOKUP($A432&amp;$B432,'[5]产值及收款计划（2026）'!$A:$A&amp;'[5]产值及收款计划（2026）'!$B:$B,'[5]产值及收款计划（2026）'!CI:CI)</f>
        <v>0</v>
      </c>
      <c r="CN432" s="235" cm="1">
        <f t="array" ref="CN432">_xlfn.XLOOKUP($A432&amp;$B432,'[5]产值及收款计划（2026）'!$A:$A&amp;'[5]产值及收款计划（2026）'!$B:$B,'[5]产值及收款计划（2026）'!CJ:CJ)</f>
        <v>0</v>
      </c>
      <c r="CO432" s="235" cm="1">
        <f t="array" ref="CO432">_xlfn.XLOOKUP($A432&amp;$B432,'[5]产值及收款计划（2026）'!$A:$A&amp;'[5]产值及收款计划（2026）'!$B:$B,'[5]产值及收款计划（2026）'!CK:CK)</f>
        <v>0</v>
      </c>
      <c r="CP432" s="235" cm="1">
        <f t="array" ref="CP432">_xlfn.XLOOKUP($A432&amp;$B432,'[5]产值及收款计划（2026）'!$A:$A&amp;'[5]产值及收款计划（2026）'!$B:$B,'[5]产值及收款计划（2026）'!CL:CL)</f>
        <v>0</v>
      </c>
      <c r="DE432" s="235" cm="1">
        <f t="array" ref="DE432">_xlfn.XLOOKUP($A432&amp;$B432,'[5]产值及收款计划（2026）'!$A:$A&amp;'[5]产值及收款计划（2026）'!$B:$B,'[5]产值及收款计划（2026）'!DA:DA)</f>
        <v>0</v>
      </c>
      <c r="DF432" s="235" cm="1">
        <f t="array" ref="DF432">_xlfn.XLOOKUP($A432&amp;$B432,'[5]产值及收款计划（2026）'!$A:$A&amp;'[5]产值及收款计划（2026）'!$B:$B,'[5]产值及收款计划（2026）'!DB:DB)</f>
        <v>0</v>
      </c>
      <c r="DG432" s="235" cm="1">
        <f t="array" ref="DG432">_xlfn.XLOOKUP($A432&amp;$B432,'[5]产值及收款计划（2026）'!$A:$A&amp;'[5]产值及收款计划（2026）'!$B:$B,'[5]产值及收款计划（2026）'!DC:DC)</f>
        <v>0</v>
      </c>
      <c r="DH432" s="235" cm="1">
        <f t="array" ref="DH432">_xlfn.XLOOKUP($A432&amp;$B432,'[5]产值及收款计划（2026）'!$A:$A&amp;'[5]产值及收款计划（2026）'!$B:$B,'[5]产值及收款计划（2026）'!DD:DD)</f>
        <v>0</v>
      </c>
      <c r="DI432" s="235" cm="1">
        <f t="array" ref="DI432">_xlfn.XLOOKUP($A432&amp;$B432,'[5]产值及收款计划（2026）'!$A:$A&amp;'[5]产值及收款计划（2026）'!$B:$B,'[5]产值及收款计划（2026）'!DE:DE)</f>
        <v>0</v>
      </c>
      <c r="DJ432" s="235" cm="1">
        <f t="array" ref="DJ432">_xlfn.XLOOKUP($A432&amp;$B432,'[5]产值及收款计划（2026）'!$A:$A&amp;'[5]产值及收款计划（2026）'!$B:$B,'[5]产值及收款计划（2026）'!DF:DF)</f>
        <v>0</v>
      </c>
      <c r="DK432" s="235" cm="1">
        <f t="array" ref="DK432">_xlfn.XLOOKUP($A432&amp;$B432,'[5]产值及收款计划（2026）'!$A:$A&amp;'[5]产值及收款计划（2026）'!$B:$B,'[5]产值及收款计划（2026）'!DG:DG)</f>
        <v>0</v>
      </c>
      <c r="DL432" s="235" cm="1">
        <f t="array" ref="DL432">_xlfn.XLOOKUP($A432&amp;$B432,'[5]产值及收款计划（2026）'!$A:$A&amp;'[5]产值及收款计划（2026）'!$B:$B,'[5]产值及收款计划（2026）'!DH:DH)</f>
        <v>0</v>
      </c>
      <c r="DM432" s="235" cm="1">
        <f t="array" ref="DM432">_xlfn.XLOOKUP($A432&amp;$B432,'[5]产值及收款计划（2026）'!$A:$A&amp;'[5]产值及收款计划（2026）'!$B:$B,'[5]产值及收款计划（2026）'!DI:DI)</f>
        <v>0</v>
      </c>
      <c r="DN432" s="235" cm="1">
        <f t="array" ref="DN432">_xlfn.XLOOKUP($A432&amp;$B432,'[5]产值及收款计划（2026）'!$A:$A&amp;'[5]产值及收款计划（2026）'!$B:$B,'[5]产值及收款计划（2026）'!DJ:DJ)</f>
        <v>0</v>
      </c>
      <c r="DO432" s="235" cm="1">
        <f t="array" ref="DO432">_xlfn.XLOOKUP($A432&amp;$B432,'[5]产值及收款计划（2026）'!$A:$A&amp;'[5]产值及收款计划（2026）'!$B:$B,'[5]产值及收款计划（2026）'!DK:DK)</f>
        <v>0</v>
      </c>
      <c r="DP432" s="235" cm="1">
        <f t="array" ref="DP432">_xlfn.XLOOKUP($A432&amp;$B432,'[5]产值及收款计划（2026）'!$A:$A&amp;'[5]产值及收款计划（2026）'!$B:$B,'[5]产值及收款计划（2026）'!DL:DL)</f>
        <v>0</v>
      </c>
      <c r="DQ432" s="243"/>
      <c r="DR432" s="229"/>
    </row>
    <row r="433" ht="60.75" spans="1:122">
      <c r="A433" s="233">
        <f t="shared" si="26"/>
        <v>68</v>
      </c>
      <c r="B433" s="233" t="s">
        <v>29</v>
      </c>
      <c r="C433" s="235" t="str" cm="1">
        <f t="array" ref="C433">_xlfn.XLOOKUP($A433&amp;$B433,'[5]产值及收款计划（2026）'!$A:$A&amp;'[5]产值及收款计划（2026）'!$B:$B,'[5]产值及收款计划（2026）'!C:C)</f>
        <v>ZHT2024010200002</v>
      </c>
      <c r="D433" s="235" t="str" cm="1">
        <f t="array" ref="D433">_xlfn.XLOOKUP($A433&amp;$B433,'[5]产值及收款计划（2026）'!$A:$A&amp;'[5]产值及收款计划（2026）'!$B:$B,'[5]产值及收款计划（2026）'!D:D)</f>
        <v>警犬基地周转用房及射击场建设工程建筑信息模型（BIM）技术应用</v>
      </c>
      <c r="E433" s="235" cm="1">
        <f t="array" ref="E433">_xlfn.XLOOKUP($A433&amp;$B433,'[5]产值及收款计划（2026）'!$A:$A&amp;'[5]产值及收款计划（2026）'!$B:$B,'[5]产值及收款计划（2026）'!E:E)</f>
        <v>17.75</v>
      </c>
      <c r="F433" s="235" cm="1">
        <f t="array" ref="F433">_xlfn.XLOOKUP($A433&amp;$B433,'[5]产值及收款计划（2026）'!$A:$A&amp;'[5]产值及收款计划（2026）'!$B:$B,'[5]产值及收款计划（2026）'!F:F)</f>
        <v>17.75</v>
      </c>
      <c r="G433" s="235" cm="1">
        <f t="array" ref="G433">_xlfn.XLOOKUP($A433&amp;$B433,'[5]产值及收款计划（2026）'!$A:$A&amp;'[5]产值及收款计划（2026）'!$B:$B,'[5]产值及收款计划（2026）'!G:G)</f>
        <v>17.75</v>
      </c>
      <c r="H433" s="235" cm="1">
        <f t="array" ref="H433">_xlfn.XLOOKUP($A433&amp;$B433,'[5]产值及收款计划（2026）'!$A:$A&amp;'[5]产值及收款计划（2026）'!$B:$B,'[5]产值及收款计划（2026）'!H:H)</f>
        <v>17.75</v>
      </c>
      <c r="I433" s="236" cm="1">
        <f t="array" ref="I433">_xlfn.XLOOKUP($A433&amp;$B433,'[5]产值及收款计划（2026）'!$A:$A&amp;'[5]产值及收款计划（2026）'!$B:$B,'[5]产值及收款计划（2026）'!I:I)</f>
        <v>1</v>
      </c>
      <c r="J433" s="235" cm="1">
        <f t="array" ref="J433">_xlfn.XLOOKUP($A433&amp;$B433,'[5]产值及收款计划（2026）'!$A:$A&amp;'[5]产值及收款计划（2026）'!$B:$B,'[5]产值及收款计划（2026）'!J:J)</f>
        <v>0.06</v>
      </c>
      <c r="K433" s="235" t="e" cm="1">
        <f t="array" ref="K433">_xlfn.XLOOKUP($A433&amp;$B433,'[5]产值及收款计划（2026）'!$A:$A&amp;'[5]产值及收款计划（2026）'!$B:$B,'[5]产值及收款计划（2026）'!K:K)</f>
        <v>#REF!</v>
      </c>
      <c r="L433" s="235" t="e" cm="1">
        <f t="array" ref="L433">_xlfn.XLOOKUP($A433&amp;$B433,'[5]产值及收款计划（2026）'!$A:$A&amp;'[5]产值及收款计划（2026）'!$B:$B,'[5]产值及收款计划（2026）'!L:L)</f>
        <v>#REF!</v>
      </c>
      <c r="M433" s="235" t="str" cm="1">
        <f t="array" ref="M433">_xlfn.XLOOKUP($A433&amp;$B433,'[5]产值及收款计划（2026）'!$A:$A&amp;'[5]产值及收款计划（2026）'!$B:$B,'[5]产值及收款计划（2026）'!M:M)</f>
        <v>主导</v>
      </c>
      <c r="N433" s="235" t="str" cm="1">
        <f t="array" ref="N433">_xlfn.XLOOKUP($A433&amp;$B433,'[5]产值及收款计划（2026）'!$A:$A&amp;'[5]产值及收款计划（2026）'!$B:$B,'[5]产值及收款计划（2026）'!N:N)</f>
        <v>明艳丽团队</v>
      </c>
      <c r="O433" s="235" t="str" cm="1">
        <f t="array" ref="O433">_xlfn.XLOOKUP($A433&amp;$B433,'[5]产值及收款计划（2026）'!$A:$A&amp;'[5]产值及收款计划（2026）'!$B:$B,'[5]产值及收款计划（2026）'!O:O)</f>
        <v>雷涵</v>
      </c>
      <c r="P433" s="234" t="str" cm="1">
        <f t="array" ref="P433">_xlfn.XLOOKUP($A433&amp;$B433,'[5]产值及收款计划（2026）'!$A:$A&amp;'[5]产值及收款计划（2026）'!$B:$B,'[5]产值及收款计划（2026）'!P:P)</f>
        <v>在建</v>
      </c>
      <c r="Q433" s="235" t="e" cm="1">
        <f t="array" ref="Q433">_xlfn.XLOOKUP($A433&amp;$B433,'[5]产值及收款计划（2026）'!$A:$A&amp;'[5]产值及收款计划（2026）'!$B:$B,'[5]产值及收款计划（2026）'!Q:Q)</f>
        <v>#REF!</v>
      </c>
      <c r="R433" s="235" t="e" cm="1">
        <f t="array" ref="R433">_xlfn.XLOOKUP($A433&amp;$B433,'[5]产值及收款计划（2026）'!$A:$A&amp;'[5]产值及收款计划（2026）'!$B:$B,'[5]产值及收款计划（2026）'!R:R)</f>
        <v>#REF!</v>
      </c>
      <c r="S433" s="235" t="e" cm="1">
        <f t="array" ref="S433">_xlfn.XLOOKUP($A433&amp;$B433,'[5]产值及收款计划（2026）'!$A:$A&amp;'[5]产值及收款计划（2026）'!$B:$B,'[5]产值及收款计划（2026）'!S:S)</f>
        <v>#REF!</v>
      </c>
      <c r="T433" s="235" cm="1">
        <f t="array" ref="T433">_xlfn.XLOOKUP($A433&amp;$B433,'[5]产值及收款计划（2026）'!$A:$A&amp;'[5]产值及收款计划（2026）'!$B:$B,'[5]产值及收款计划（2026）'!T:T)</f>
        <v>0</v>
      </c>
      <c r="U433" s="235" cm="1">
        <f t="array" ref="U433">_xlfn.XLOOKUP($A433&amp;$B433,'[5]产值及收款计划（2026）'!$A:$A&amp;'[5]产值及收款计划（2026）'!$B:$B,'[5]产值及收款计划（2026）'!U:U)</f>
        <v>0</v>
      </c>
      <c r="V433" s="235" cm="1">
        <f t="array" ref="V433">_xlfn.XLOOKUP($A433&amp;$B433,'[5]产值及收款计划（2026）'!$A:$A&amp;'[5]产值及收款计划（2026）'!$B:$B,'[5]产值及收款计划（2026）'!V:V)</f>
        <v>17.75</v>
      </c>
      <c r="W433" s="235" t="e" cm="1">
        <f t="array" ref="W433">_xlfn.XLOOKUP($A433&amp;$B433,'[5]产值及收款计划（2026）'!$A:$A&amp;'[5]产值及收款计划（2026）'!$B:$B,'[5]产值及收款计划（2026）'!W:W)</f>
        <v>#REF!</v>
      </c>
      <c r="X433" s="235" t="e" cm="1">
        <f t="array" ref="X433">_xlfn.XLOOKUP($A433&amp;$B433,'[5]产值及收款计划（2026）'!$A:$A&amp;'[5]产值及收款计划（2026）'!$B:$B,'[5]产值及收款计划（2026）'!X:X)</f>
        <v>#REF!</v>
      </c>
      <c r="Y433" s="235" t="e" cm="1">
        <f t="array" ref="Y433">_xlfn.XLOOKUP($A433&amp;$B433,'[5]产值及收款计划（2026）'!$A:$A&amp;'[5]产值及收款计划（2026）'!$B:$B,'[5]产值及收款计划（2026）'!Y:Y)</f>
        <v>#REF!</v>
      </c>
      <c r="Z433" s="235" t="e" cm="1">
        <f t="array" ref="Z433">_xlfn.XLOOKUP($A433&amp;$B433,'[5]产值及收款计划（2026）'!$A:$A&amp;'[5]产值及收款计划（2026）'!$B:$B,'[5]产值及收款计划（2026）'!Z:Z)</f>
        <v>#REF!</v>
      </c>
      <c r="AA433" s="245" t="e" cm="1">
        <f t="array" ref="AA433">_xlfn.XLOOKUP($A433&amp;$B433,'[5]产值及收款计划（2026）'!$A:$A&amp;'[5]产值及收款计划（2026）'!$B:$B,'[5]产值及收款计划（2026）'!AA:AA)</f>
        <v>#REF!</v>
      </c>
      <c r="AB433" s="245" t="e" cm="1">
        <f t="array" ref="AB433">_xlfn.XLOOKUP($A433&amp;$B433,'[5]产值及收款计划（2026）'!$A:$A&amp;'[5]产值及收款计划（2026）'!$B:$B,'[5]产值及收款计划（2026）'!AB:AB)</f>
        <v>#REF!</v>
      </c>
      <c r="AC433" s="245" t="e" cm="1">
        <f t="array" ref="AC433">_xlfn.XLOOKUP($A433&amp;$B433,'[5]产值及收款计划（2026）'!$A:$A&amp;'[5]产值及收款计划（2026）'!$B:$B,'[5]产值及收款计划（2026）'!AC:AC)</f>
        <v>#REF!</v>
      </c>
      <c r="AD433" s="235" t="e" cm="1">
        <f t="array" ref="AD433">_xlfn.XLOOKUP($A433&amp;$B433,'[5]产值及收款计划（2026）'!$A:$A&amp;'[5]产值及收款计划（2026）'!$B:$B,'[5]产值及收款计划（2026）'!AD:AD)</f>
        <v>#REF!</v>
      </c>
      <c r="AE433" s="235" t="e" cm="1">
        <f t="array" ref="AE433">_xlfn.XLOOKUP($A433&amp;$B433,'[5]产值及收款计划（2026）'!$A:$A&amp;'[5]产值及收款计划（2026）'!$B:$B,'[5]产值及收款计划（2026）'!AE:AE)</f>
        <v>#REF!</v>
      </c>
      <c r="AF433" s="235" t="e" cm="1">
        <f t="array" ref="AF433">_xlfn.XLOOKUP($A433&amp;$B433,'[5]产值及收款计划（2026）'!$A:$A&amp;'[5]产值及收款计划（2026）'!$B:$B,'[5]产值及收款计划（2026）'!AF:AF)</f>
        <v>#REF!</v>
      </c>
      <c r="AG433" s="235" t="e" cm="1">
        <f t="array" ref="AG433">_xlfn.XLOOKUP($A433&amp;$B433,'[5]产值及收款计划（2026）'!$A:$A&amp;'[5]产值及收款计划（2026）'!$B:$B,'[5]产值及收款计划（2026）'!AG:AG)</f>
        <v>#REF!</v>
      </c>
      <c r="AH433" s="235" t="e" cm="1">
        <f t="array" ref="AH433">_xlfn.XLOOKUP($A433&amp;$B433,'[5]产值及收款计划（2026）'!$A:$A&amp;'[5]产值及收款计划（2026）'!$B:$B,'[5]产值及收款计划（2026）'!AH:AH)</f>
        <v>#REF!</v>
      </c>
      <c r="AI433" s="235" t="e" cm="1">
        <f t="array" ref="AI433">_xlfn.XLOOKUP($A433&amp;$B433,'[5]产值及收款计划（2026）'!$A:$A&amp;'[5]产值及收款计划（2026）'!$B:$B,'[5]产值及收款计划（2026）'!AI:AI)</f>
        <v>#REF!</v>
      </c>
      <c r="AJ433" s="235" t="e" cm="1">
        <f t="array" ref="AJ433">_xlfn.XLOOKUP($A433&amp;$B433,'[5]产值及收款计划（2026）'!$A:$A&amp;'[5]产值及收款计划（2026）'!$B:$B,'[5]产值及收款计划（2026）'!AJ:AJ)</f>
        <v>#REF!</v>
      </c>
      <c r="AK433" s="235" t="e" cm="1">
        <f t="array" ref="AK433">_xlfn.XLOOKUP($A433&amp;$B433,'[5]产值及收款计划（2026）'!$A:$A&amp;'[5]产值及收款计划（2026）'!$B:$B,'[5]产值及收款计划（2026）'!AK:AK)</f>
        <v>#REF!</v>
      </c>
      <c r="AL433" s="235" t="e" cm="1">
        <f t="array" ref="AL433">_xlfn.XLOOKUP($A433&amp;$B433,'[5]产值及收款计划（2026）'!$A:$A&amp;'[5]产值及收款计划（2026）'!$B:$B,'[5]产值及收款计划（2026）'!AL:AL)</f>
        <v>#REF!</v>
      </c>
      <c r="AM433" s="242" t="e" cm="1">
        <f t="array" ref="AM433">_xlfn.LET(_xlpm.勾选月份状态数组,TRANSPOSE('PPT(12-15页）-TOP10'!$A$3:$A$14),_xlpm.选择数据区,IF('PPT(12-15页）-TOP10'!$E$3="收款",$BA433:$BL433,$AA433:$AL433),SUM(_xlfn._xlws.FILTER(_xlpm.选择数据区,_xlpm.勾选月份状态数组,"")))</f>
        <v>#REF!</v>
      </c>
      <c r="AN433" s="235" t="e">
        <f>_xlfn.XLOOKUP($C433,应收未收表!$T:$T,应收未收表!AA:AA)</f>
        <v>#N/A</v>
      </c>
      <c r="AO433" s="235" t="s">
        <v>176</v>
      </c>
      <c r="AP433" s="235" t="e">
        <f>_xlfn.XLOOKUP($C433,应收未收表!$T:$T,应收未收表!AC:AC)</f>
        <v>#N/A</v>
      </c>
      <c r="AQ433" s="245" t="e">
        <f>_xlfn.XLOOKUP($C433,应收未收表!$T:$T,应收未收表!AE:AE)</f>
        <v>#N/A</v>
      </c>
      <c r="AR433" s="235" t="e">
        <f>_xlfn.XLOOKUP($C433,应收未收表!$T:$T,应收未收表!AF:AF)</f>
        <v>#N/A</v>
      </c>
      <c r="AS433" s="235" t="e" cm="1">
        <f t="array" ref="AS433">_xlfn.XLOOKUP($A433&amp;$B433,'[5]产值及收款计划（2026）'!$A:$A&amp;'[5]产值及收款计划（2026）'!$B:$B,'[5]产值及收款计划（2026）'!AS:AS)</f>
        <v>#REF!</v>
      </c>
      <c r="AT433" s="235" t="e" cm="1">
        <f t="array" ref="AT433">_xlfn.XLOOKUP($A433&amp;$B433,'[5]产值及收款计划（2026）'!$A:$A&amp;'[5]产值及收款计划（2026）'!$B:$B,'[5]产值及收款计划（2026）'!AT:AT)</f>
        <v>#REF!</v>
      </c>
      <c r="AU433" s="235" t="e" cm="1">
        <f t="array" ref="AU433">_xlfn.XLOOKUP($A433&amp;$B433,'[5]产值及收款计划（2026）'!$A:$A&amp;'[5]产值及收款计划（2026）'!$B:$B,'[5]产值及收款计划（2026）'!AU:AU)</f>
        <v>#REF!</v>
      </c>
      <c r="AV433" s="235" t="e" cm="1">
        <f t="array" ref="AV433">_xlfn.XLOOKUP($A433&amp;$B433,'[5]产值及收款计划（2026）'!$A:$A&amp;'[5]产值及收款计划（2026）'!$B:$B,'[5]产值及收款计划（2026）'!AV:AV)</f>
        <v>#REF!</v>
      </c>
      <c r="AW433" s="235" cm="1">
        <f t="array" ref="AW433">_xlfn.XLOOKUP($A433&amp;$B433,'[5]产值及收款计划（2026）'!$A:$A&amp;'[5]产值及收款计划（2026）'!$B:$B,'[5]产值及收款计划（2026）'!AW:AW)</f>
        <v>1.775</v>
      </c>
      <c r="AX433" s="235" cm="1">
        <f t="array" ref="AX433">_xlfn.XLOOKUP($A433&amp;$B433,'[5]产值及收款计划（2026）'!$A:$A&amp;'[5]产值及收款计划（2026）'!$B:$B,'[5]产值及收款计划（2026）'!AX:AX)</f>
        <v>0</v>
      </c>
      <c r="AY433" s="235" cm="1">
        <f t="array" ref="AY433">_xlfn.XLOOKUP($A433&amp;$B433,'[5]产值及收款计划（2026）'!$A:$A&amp;'[5]产值及收款计划（2026）'!$B:$B,'[5]产值及收款计划（2026）'!AY:AY)</f>
        <v>15.975</v>
      </c>
      <c r="AZ433" s="235" cm="1">
        <f t="array" ref="AZ433">_xlfn.XLOOKUP($A433&amp;$B433,'[5]产值及收款计划（2026）'!$A:$A&amp;'[5]产值及收款计划（2026）'!$B:$B,'[5]产值及收款计划（2026）'!AZ:AZ)</f>
        <v>-1.775</v>
      </c>
      <c r="BA433" s="245" t="e" cm="1">
        <f t="array" ref="BA433">_xlfn.XLOOKUP($A433&amp;$B433,'[5]产值及收款计划（2026）'!$A:$A&amp;'[5]产值及收款计划（2026）'!$B:$B,'[5]产值及收款计划（2026）'!BA:BA)</f>
        <v>#REF!</v>
      </c>
      <c r="BB433" s="245" t="e" cm="1">
        <f t="array" ref="BB433">_xlfn.XLOOKUP($A433&amp;$B433,'[5]产值及收款计划（2026）'!$A:$A&amp;'[5]产值及收款计划（2026）'!$B:$B,'[5]产值及收款计划（2026）'!BB:BB)</f>
        <v>#REF!</v>
      </c>
      <c r="BC433" s="245" t="e" cm="1">
        <f t="array" ref="BC433">_xlfn.XLOOKUP($A433&amp;$B433,'[5]产值及收款计划（2026）'!$A:$A&amp;'[5]产值及收款计划（2026）'!$B:$B,'[5]产值及收款计划（2026）'!BC:BC)</f>
        <v>#REF!</v>
      </c>
      <c r="BD433" s="235" t="e" cm="1">
        <f t="array" ref="BD433">_xlfn.XLOOKUP($A433&amp;$B433,'[5]产值及收款计划（2026）'!$A:$A&amp;'[5]产值及收款计划（2026）'!$B:$B,'[5]产值及收款计划（2026）'!BD:BD)</f>
        <v>#REF!</v>
      </c>
      <c r="BE433" s="235" t="e" cm="1">
        <f t="array" ref="BE433">_xlfn.XLOOKUP($A433&amp;$B433,'[5]产值及收款计划（2026）'!$A:$A&amp;'[5]产值及收款计划（2026）'!$B:$B,'[5]产值及收款计划（2026）'!BE:BE)</f>
        <v>#REF!</v>
      </c>
      <c r="BF433" s="235" t="e" cm="1">
        <f t="array" ref="BF433">_xlfn.XLOOKUP($A433&amp;$B433,'[5]产值及收款计划（2026）'!$A:$A&amp;'[5]产值及收款计划（2026）'!$B:$B,'[5]产值及收款计划（2026）'!BF:BF)</f>
        <v>#REF!</v>
      </c>
      <c r="BG433" s="235" t="e" cm="1">
        <f t="array" ref="BG433">_xlfn.XLOOKUP($A433&amp;$B433,'[5]产值及收款计划（2026）'!$A:$A&amp;'[5]产值及收款计划（2026）'!$B:$B,'[5]产值及收款计划（2026）'!BG:BG)</f>
        <v>#REF!</v>
      </c>
      <c r="BH433" s="235" t="e" cm="1">
        <f t="array" ref="BH433">_xlfn.XLOOKUP($A433&amp;$B433,'[5]产值及收款计划（2026）'!$A:$A&amp;'[5]产值及收款计划（2026）'!$B:$B,'[5]产值及收款计划（2026）'!BH:BH)</f>
        <v>#REF!</v>
      </c>
      <c r="BI433" s="235" t="e" cm="1">
        <f t="array" ref="BI433">_xlfn.XLOOKUP($A433&amp;$B433,'[5]产值及收款计划（2026）'!$A:$A&amp;'[5]产值及收款计划（2026）'!$B:$B,'[5]产值及收款计划（2026）'!BI:BI)</f>
        <v>#REF!</v>
      </c>
      <c r="BJ433" s="235" t="e" cm="1">
        <f t="array" ref="BJ433">_xlfn.XLOOKUP($A433&amp;$B433,'[5]产值及收款计划（2026）'!$A:$A&amp;'[5]产值及收款计划（2026）'!$B:$B,'[5]产值及收款计划（2026）'!BJ:BJ)</f>
        <v>#REF!</v>
      </c>
      <c r="BK433" s="235" t="e" cm="1">
        <f t="array" ref="BK433">_xlfn.XLOOKUP($A433&amp;$B433,'[5]产值及收款计划（2026）'!$A:$A&amp;'[5]产值及收款计划（2026）'!$B:$B,'[5]产值及收款计划（2026）'!BK:BK)</f>
        <v>#REF!</v>
      </c>
      <c r="BL433" s="235" t="e" cm="1">
        <f t="array" ref="BL433">_xlfn.XLOOKUP($A433&amp;$B433,'[5]产值及收款计划（2026）'!$A:$A&amp;'[5]产值及收款计划（2026）'!$B:$B,'[5]产值及收款计划（2026）'!BL:BL)</f>
        <v>#REF!</v>
      </c>
      <c r="BM433" s="235"/>
      <c r="BN433" s="235"/>
      <c r="BO433" s="235"/>
      <c r="BP433" s="235"/>
      <c r="BQ433" s="235" t="e">
        <f>_xlfn.XLOOKUP($C433,应收未收表!$AJ:$AJ,应收未收表!AK:AK)</f>
        <v>#N/A</v>
      </c>
      <c r="BR433" s="235" t="e">
        <f>_xlfn.XLOOKUP($C433,应收未收表!$AJ:$AJ,应收未收表!AL:AL)</f>
        <v>#N/A</v>
      </c>
      <c r="BS433" s="235" t="e">
        <f>_xlfn.XLOOKUP($C433,应收未收表!$AJ:$AJ,应收未收表!AM:AM)</f>
        <v>#N/A</v>
      </c>
      <c r="BT433" s="235" t="e">
        <f>_xlfn.XLOOKUP($C433,应收未收表!$AJ:$AJ,应收未收表!AN:AN)</f>
        <v>#N/A</v>
      </c>
      <c r="BU433" s="234" t="str" cm="1">
        <f t="array" ref="BU433">_xlfn.XLOOKUP($A433&amp;$B433,'[5]产值及收款计划（2026）'!$A:$A&amp;'[5]产值及收款计划（2026）'!$B:$B,'[5]产值及收款计划（2026）'!BQ:BQ)</f>
        <v>深圳市龙岗区建筑工务署</v>
      </c>
      <c r="BV433" s="235" t="e" cm="1">
        <f t="array" ref="BV433">_xlfn.XLOOKUP($A433&amp;$B433,'[5]产值及收款计划（2026）'!$A:$A&amp;'[5]产值及收款计划（2026）'!$B:$B,'[5]产值及收款计划（2026）'!BR:BR)</f>
        <v>#REF!</v>
      </c>
      <c r="CE433" s="235" cm="1">
        <f t="array" ref="CE433">_xlfn.XLOOKUP($A433&amp;$B433,'[5]产值及收款计划（2026）'!$A:$A&amp;'[5]产值及收款计划（2026）'!$B:$B,'[5]产值及收款计划（2026）'!CA:CA)</f>
        <v>0</v>
      </c>
      <c r="CF433" s="235" cm="1">
        <f t="array" ref="CF433">_xlfn.XLOOKUP($A433&amp;$B433,'[5]产值及收款计划（2026）'!$A:$A&amp;'[5]产值及收款计划（2026）'!$B:$B,'[5]产值及收款计划（2026）'!CB:CB)</f>
        <v>0</v>
      </c>
      <c r="CG433" s="235" cm="1">
        <f t="array" ref="CG433">_xlfn.XLOOKUP($A433&amp;$B433,'[5]产值及收款计划（2026）'!$A:$A&amp;'[5]产值及收款计划（2026）'!$B:$B,'[5]产值及收款计划（2026）'!CC:CC)</f>
        <v>0</v>
      </c>
      <c r="CH433" s="235" cm="1">
        <f t="array" ref="CH433">_xlfn.XLOOKUP($A433&amp;$B433,'[5]产值及收款计划（2026）'!$A:$A&amp;'[5]产值及收款计划（2026）'!$B:$B,'[5]产值及收款计划（2026）'!CD:CD)</f>
        <v>0</v>
      </c>
      <c r="CI433" s="235" cm="1">
        <f t="array" ref="CI433">_xlfn.XLOOKUP($A433&amp;$B433,'[5]产值及收款计划（2026）'!$A:$A&amp;'[5]产值及收款计划（2026）'!$B:$B,'[5]产值及收款计划（2026）'!CE:CE)</f>
        <v>0</v>
      </c>
      <c r="CJ433" s="235" cm="1">
        <f t="array" ref="CJ433">_xlfn.XLOOKUP($A433&amp;$B433,'[5]产值及收款计划（2026）'!$A:$A&amp;'[5]产值及收款计划（2026）'!$B:$B,'[5]产值及收款计划（2026）'!CF:CF)</f>
        <v>0</v>
      </c>
      <c r="CK433" s="235" cm="1">
        <f t="array" ref="CK433">_xlfn.XLOOKUP($A433&amp;$B433,'[5]产值及收款计划（2026）'!$A:$A&amp;'[5]产值及收款计划（2026）'!$B:$B,'[5]产值及收款计划（2026）'!CG:CG)</f>
        <v>0</v>
      </c>
      <c r="CL433" s="235" cm="1">
        <f t="array" ref="CL433">_xlfn.XLOOKUP($A433&amp;$B433,'[5]产值及收款计划（2026）'!$A:$A&amp;'[5]产值及收款计划（2026）'!$B:$B,'[5]产值及收款计划（2026）'!CH:CH)</f>
        <v>0</v>
      </c>
      <c r="CM433" s="235" cm="1">
        <f t="array" ref="CM433">_xlfn.XLOOKUP($A433&amp;$B433,'[5]产值及收款计划（2026）'!$A:$A&amp;'[5]产值及收款计划（2026）'!$B:$B,'[5]产值及收款计划（2026）'!CI:CI)</f>
        <v>0</v>
      </c>
      <c r="CN433" s="235" cm="1">
        <f t="array" ref="CN433">_xlfn.XLOOKUP($A433&amp;$B433,'[5]产值及收款计划（2026）'!$A:$A&amp;'[5]产值及收款计划（2026）'!$B:$B,'[5]产值及收款计划（2026）'!CJ:CJ)</f>
        <v>0</v>
      </c>
      <c r="CO433" s="235" cm="1">
        <f t="array" ref="CO433">_xlfn.XLOOKUP($A433&amp;$B433,'[5]产值及收款计划（2026）'!$A:$A&amp;'[5]产值及收款计划（2026）'!$B:$B,'[5]产值及收款计划（2026）'!CK:CK)</f>
        <v>0</v>
      </c>
      <c r="CP433" s="235" cm="1">
        <f t="array" ref="CP433">_xlfn.XLOOKUP($A433&amp;$B433,'[5]产值及收款计划（2026）'!$A:$A&amp;'[5]产值及收款计划（2026）'!$B:$B,'[5]产值及收款计划（2026）'!CL:CL)</f>
        <v>0</v>
      </c>
      <c r="DE433" s="235" cm="1">
        <f t="array" ref="DE433">_xlfn.XLOOKUP($A433&amp;$B433,'[5]产值及收款计划（2026）'!$A:$A&amp;'[5]产值及收款计划（2026）'!$B:$B,'[5]产值及收款计划（2026）'!DA:DA)</f>
        <v>0</v>
      </c>
      <c r="DF433" s="235" cm="1">
        <f t="array" ref="DF433">_xlfn.XLOOKUP($A433&amp;$B433,'[5]产值及收款计划（2026）'!$A:$A&amp;'[5]产值及收款计划（2026）'!$B:$B,'[5]产值及收款计划（2026）'!DB:DB)</f>
        <v>0</v>
      </c>
      <c r="DG433" s="235" cm="1">
        <f t="array" ref="DG433">_xlfn.XLOOKUP($A433&amp;$B433,'[5]产值及收款计划（2026）'!$A:$A&amp;'[5]产值及收款计划（2026）'!$B:$B,'[5]产值及收款计划（2026）'!DC:DC)</f>
        <v>0</v>
      </c>
      <c r="DH433" s="235" cm="1">
        <f t="array" ref="DH433">_xlfn.XLOOKUP($A433&amp;$B433,'[5]产值及收款计划（2026）'!$A:$A&amp;'[5]产值及收款计划（2026）'!$B:$B,'[5]产值及收款计划（2026）'!DD:DD)</f>
        <v>0</v>
      </c>
      <c r="DI433" s="235" cm="1">
        <f t="array" ref="DI433">_xlfn.XLOOKUP($A433&amp;$B433,'[5]产值及收款计划（2026）'!$A:$A&amp;'[5]产值及收款计划（2026）'!$B:$B,'[5]产值及收款计划（2026）'!DE:DE)</f>
        <v>0</v>
      </c>
      <c r="DJ433" s="235" cm="1">
        <f t="array" ref="DJ433">_xlfn.XLOOKUP($A433&amp;$B433,'[5]产值及收款计划（2026）'!$A:$A&amp;'[5]产值及收款计划（2026）'!$B:$B,'[5]产值及收款计划（2026）'!DF:DF)</f>
        <v>0</v>
      </c>
      <c r="DK433" s="235" cm="1">
        <f t="array" ref="DK433">_xlfn.XLOOKUP($A433&amp;$B433,'[5]产值及收款计划（2026）'!$A:$A&amp;'[5]产值及收款计划（2026）'!$B:$B,'[5]产值及收款计划（2026）'!DG:DG)</f>
        <v>0</v>
      </c>
      <c r="DL433" s="235" cm="1">
        <f t="array" ref="DL433">_xlfn.XLOOKUP($A433&amp;$B433,'[5]产值及收款计划（2026）'!$A:$A&amp;'[5]产值及收款计划（2026）'!$B:$B,'[5]产值及收款计划（2026）'!DH:DH)</f>
        <v>0</v>
      </c>
      <c r="DM433" s="235" cm="1">
        <f t="array" ref="DM433">_xlfn.XLOOKUP($A433&amp;$B433,'[5]产值及收款计划（2026）'!$A:$A&amp;'[5]产值及收款计划（2026）'!$B:$B,'[5]产值及收款计划（2026）'!DI:DI)</f>
        <v>0</v>
      </c>
      <c r="DN433" s="235" cm="1">
        <f t="array" ref="DN433">_xlfn.XLOOKUP($A433&amp;$B433,'[5]产值及收款计划（2026）'!$A:$A&amp;'[5]产值及收款计划（2026）'!$B:$B,'[5]产值及收款计划（2026）'!DJ:DJ)</f>
        <v>0</v>
      </c>
      <c r="DO433" s="235" cm="1">
        <f t="array" ref="DO433">_xlfn.XLOOKUP($A433&amp;$B433,'[5]产值及收款计划（2026）'!$A:$A&amp;'[5]产值及收款计划（2026）'!$B:$B,'[5]产值及收款计划（2026）'!DK:DK)</f>
        <v>0</v>
      </c>
      <c r="DP433" s="235" cm="1">
        <f t="array" ref="DP433">_xlfn.XLOOKUP($A433&amp;$B433,'[5]产值及收款计划（2026）'!$A:$A&amp;'[5]产值及收款计划（2026）'!$B:$B,'[5]产值及收款计划（2026）'!DL:DL)</f>
        <v>0</v>
      </c>
      <c r="DQ433" s="243"/>
      <c r="DR433" s="229"/>
    </row>
    <row r="434" ht="20.25" spans="1:122">
      <c r="A434" s="233">
        <f t="shared" si="26"/>
        <v>69</v>
      </c>
      <c r="B434" s="233" t="s">
        <v>29</v>
      </c>
      <c r="C434" s="234" t="str" cm="1">
        <f t="array" ref="C434">_xlfn.XLOOKUP($A434&amp;$B434,'[5]产值及收款计划（2026）'!$A:$A&amp;'[5]产值及收款计划（2026）'!$B:$B,'[5]产值及收款计划（2026）'!C:C)</f>
        <v>ZHT2025031800032</v>
      </c>
      <c r="D434" s="234" t="str" cm="1">
        <f t="array" ref="D434">_xlfn.XLOOKUP($A434&amp;$B434,'[5]产值及收款计划（2026）'!$A:$A&amp;'[5]产值及收款计划（2026）'!$B:$B,'[5]产值及收款计划（2026）'!D:D)</f>
        <v>概念验证服务协议-智能工地监督系统</v>
      </c>
      <c r="E434" s="235" cm="1">
        <f t="array" ref="E434">_xlfn.XLOOKUP($A434&amp;$B434,'[5]产值及收款计划（2026）'!$A:$A&amp;'[5]产值及收款计划（2026）'!$B:$B,'[5]产值及收款计划（2026）'!E:E)</f>
        <v>204.3</v>
      </c>
      <c r="F434" s="235" cm="1">
        <f t="array" ref="F434">_xlfn.XLOOKUP($A434&amp;$B434,'[5]产值及收款计划（2026）'!$A:$A&amp;'[5]产值及收款计划（2026）'!$B:$B,'[5]产值及收款计划（2026）'!F:F)</f>
        <v>204.3</v>
      </c>
      <c r="G434" s="235" cm="1">
        <f t="array" ref="G434">_xlfn.XLOOKUP($A434&amp;$B434,'[5]产值及收款计划（2026）'!$A:$A&amp;'[5]产值及收款计划（2026）'!$B:$B,'[5]产值及收款计划（2026）'!G:G)</f>
        <v>204.3</v>
      </c>
      <c r="H434" s="235" cm="1">
        <f t="array" ref="H434">_xlfn.XLOOKUP($A434&amp;$B434,'[5]产值及收款计划（2026）'!$A:$A&amp;'[5]产值及收款计划（2026）'!$B:$B,'[5]产值及收款计划（2026）'!H:H)</f>
        <v>64.3</v>
      </c>
      <c r="I434" s="236" cm="1">
        <f t="array" ref="I434">_xlfn.XLOOKUP($A434&amp;$B434,'[5]产值及收款计划（2026）'!$A:$A&amp;'[5]产值及收款计划（2026）'!$B:$B,'[5]产值及收款计划（2026）'!I:I)</f>
        <v>0.314733235438081</v>
      </c>
      <c r="J434" s="235" cm="1">
        <f t="array" ref="J434">_xlfn.XLOOKUP($A434&amp;$B434,'[5]产值及收款计划（2026）'!$A:$A&amp;'[5]产值及收款计划（2026）'!$B:$B,'[5]产值及收款计划（2026）'!J:J)</f>
        <v>0.06</v>
      </c>
      <c r="K434" s="235" t="e" cm="1">
        <f t="array" ref="K434">_xlfn.XLOOKUP($A434&amp;$B434,'[5]产值及收款计划（2026）'!$A:$A&amp;'[5]产值及收款计划（2026）'!$B:$B,'[5]产值及收款计划（2026）'!K:K)</f>
        <v>#REF!</v>
      </c>
      <c r="L434" s="235" t="e" cm="1">
        <f t="array" ref="L434">_xlfn.XLOOKUP($A434&amp;$B434,'[5]产值及收款计划（2026）'!$A:$A&amp;'[5]产值及收款计划（2026）'!$B:$B,'[5]产值及收款计划（2026）'!L:L)</f>
        <v>#REF!</v>
      </c>
      <c r="M434" s="235" t="str" cm="1">
        <f t="array" ref="M434">_xlfn.XLOOKUP($A434&amp;$B434,'[5]产值及收款计划（2026）'!$A:$A&amp;'[5]产值及收款计划（2026）'!$B:$B,'[5]产值及收款计划（2026）'!M:M)</f>
        <v>主导</v>
      </c>
      <c r="N434" s="235" t="str" cm="1">
        <f t="array" ref="N434">_xlfn.XLOOKUP($A434&amp;$B434,'[5]产值及收款计划（2026）'!$A:$A&amp;'[5]产值及收款计划（2026）'!$B:$B,'[5]产值及收款计划（2026）'!N:N)</f>
        <v>许清亮团队</v>
      </c>
      <c r="O434" s="235" t="str" cm="1">
        <f t="array" ref="O434">_xlfn.XLOOKUP($A434&amp;$B434,'[5]产值及收款计划（2026）'!$A:$A&amp;'[5]产值及收款计划（2026）'!$B:$B,'[5]产值及收款计划（2026）'!O:O)</f>
        <v>杜江</v>
      </c>
      <c r="P434" s="234" t="str" cm="1">
        <f t="array" ref="P434">_xlfn.XLOOKUP($A434&amp;$B434,'[5]产值及收款计划（2026）'!$A:$A&amp;'[5]产值及收款计划（2026）'!$B:$B,'[5]产值及收款计划（2026）'!P:P)</f>
        <v>在建</v>
      </c>
      <c r="Q434" s="235" t="e" cm="1">
        <f t="array" ref="Q434">_xlfn.XLOOKUP($A434&amp;$B434,'[5]产值及收款计划（2026）'!$A:$A&amp;'[5]产值及收款计划（2026）'!$B:$B,'[5]产值及收款计划（2026）'!Q:Q)</f>
        <v>#REF!</v>
      </c>
      <c r="R434" s="235" t="e" cm="1">
        <f t="array" ref="R434">_xlfn.XLOOKUP($A434&amp;$B434,'[5]产值及收款计划（2026）'!$A:$A&amp;'[5]产值及收款计划（2026）'!$B:$B,'[5]产值及收款计划（2026）'!R:R)</f>
        <v>#REF!</v>
      </c>
      <c r="S434" s="235" t="e" cm="1">
        <f t="array" ref="S434">_xlfn.XLOOKUP($A434&amp;$B434,'[5]产值及收款计划（2026）'!$A:$A&amp;'[5]产值及收款计划（2026）'!$B:$B,'[5]产值及收款计划（2026）'!S:S)</f>
        <v>#REF!</v>
      </c>
      <c r="T434" s="235" cm="1">
        <f t="array" ref="T434">_xlfn.XLOOKUP($A434&amp;$B434,'[5]产值及收款计划（2026）'!$A:$A&amp;'[5]产值及收款计划（2026）'!$B:$B,'[5]产值及收款计划（2026）'!T:T)</f>
        <v>204.3</v>
      </c>
      <c r="U434" s="235" cm="1">
        <f t="array" ref="U434">_xlfn.XLOOKUP($A434&amp;$B434,'[5]产值及收款计划（2026）'!$A:$A&amp;'[5]产值及收款计划（2026）'!$B:$B,'[5]产值及收款计划（2026）'!U:U)</f>
        <v>0</v>
      </c>
      <c r="V434" s="235" cm="1">
        <f t="array" ref="V434">_xlfn.XLOOKUP($A434&amp;$B434,'[5]产值及收款计划（2026）'!$A:$A&amp;'[5]产值及收款计划（2026）'!$B:$B,'[5]产值及收款计划（2026）'!V:V)</f>
        <v>0</v>
      </c>
      <c r="W434" s="235" t="e" cm="1">
        <f t="array" ref="W434">_xlfn.XLOOKUP($A434&amp;$B434,'[5]产值及收款计划（2026）'!$A:$A&amp;'[5]产值及收款计划（2026）'!$B:$B,'[5]产值及收款计划（2026）'!W:W)</f>
        <v>#REF!</v>
      </c>
      <c r="X434" s="235" t="e" cm="1">
        <f t="array" ref="X434">_xlfn.XLOOKUP($A434&amp;$B434,'[5]产值及收款计划（2026）'!$A:$A&amp;'[5]产值及收款计划（2026）'!$B:$B,'[5]产值及收款计划（2026）'!X:X)</f>
        <v>#REF!</v>
      </c>
      <c r="Y434" s="235" t="e" cm="1">
        <f t="array" ref="Y434">_xlfn.XLOOKUP($A434&amp;$B434,'[5]产值及收款计划（2026）'!$A:$A&amp;'[5]产值及收款计划（2026）'!$B:$B,'[5]产值及收款计划（2026）'!Y:Y)</f>
        <v>#REF!</v>
      </c>
      <c r="Z434" s="235" t="e" cm="1">
        <f t="array" ref="Z434">_xlfn.XLOOKUP($A434&amp;$B434,'[5]产值及收款计划（2026）'!$A:$A&amp;'[5]产值及收款计划（2026）'!$B:$B,'[5]产值及收款计划（2026）'!Z:Z)</f>
        <v>#REF!</v>
      </c>
      <c r="AA434" s="235" t="e" cm="1">
        <f t="array" ref="AA434">_xlfn.XLOOKUP($A434&amp;$B434,'[5]产值及收款计划（2026）'!$A:$A&amp;'[5]产值及收款计划（2026）'!$B:$B,'[5]产值及收款计划（2026）'!AA:AA)</f>
        <v>#REF!</v>
      </c>
      <c r="AB434" s="235" t="e" cm="1">
        <f t="array" ref="AB434">_xlfn.XLOOKUP($A434&amp;$B434,'[5]产值及收款计划（2026）'!$A:$A&amp;'[5]产值及收款计划（2026）'!$B:$B,'[5]产值及收款计划（2026）'!AB:AB)</f>
        <v>#REF!</v>
      </c>
      <c r="AC434" s="235" t="e" cm="1">
        <f t="array" ref="AC434">_xlfn.XLOOKUP($A434&amp;$B434,'[5]产值及收款计划（2026）'!$A:$A&amp;'[5]产值及收款计划（2026）'!$B:$B,'[5]产值及收款计划（2026）'!AC:AC)</f>
        <v>#REF!</v>
      </c>
      <c r="AD434" s="235" t="e" cm="1">
        <f t="array" ref="AD434">_xlfn.XLOOKUP($A434&amp;$B434,'[5]产值及收款计划（2026）'!$A:$A&amp;'[5]产值及收款计划（2026）'!$B:$B,'[5]产值及收款计划（2026）'!AD:AD)</f>
        <v>#REF!</v>
      </c>
      <c r="AE434" s="235" t="e" cm="1">
        <f t="array" ref="AE434">_xlfn.XLOOKUP($A434&amp;$B434,'[5]产值及收款计划（2026）'!$A:$A&amp;'[5]产值及收款计划（2026）'!$B:$B,'[5]产值及收款计划（2026）'!AE:AE)</f>
        <v>#REF!</v>
      </c>
      <c r="AF434" s="235" t="e" cm="1">
        <f t="array" ref="AF434">_xlfn.XLOOKUP($A434&amp;$B434,'[5]产值及收款计划（2026）'!$A:$A&amp;'[5]产值及收款计划（2026）'!$B:$B,'[5]产值及收款计划（2026）'!AF:AF)</f>
        <v>#REF!</v>
      </c>
      <c r="AG434" s="235" t="e" cm="1">
        <f t="array" ref="AG434">_xlfn.XLOOKUP($A434&amp;$B434,'[5]产值及收款计划（2026）'!$A:$A&amp;'[5]产值及收款计划（2026）'!$B:$B,'[5]产值及收款计划（2026）'!AG:AG)</f>
        <v>#REF!</v>
      </c>
      <c r="AH434" s="235" t="e" cm="1">
        <f t="array" ref="AH434">_xlfn.XLOOKUP($A434&amp;$B434,'[5]产值及收款计划（2026）'!$A:$A&amp;'[5]产值及收款计划（2026）'!$B:$B,'[5]产值及收款计划（2026）'!AH:AH)</f>
        <v>#REF!</v>
      </c>
      <c r="AI434" s="235" t="e" cm="1">
        <f t="array" ref="AI434">_xlfn.XLOOKUP($A434&amp;$B434,'[5]产值及收款计划（2026）'!$A:$A&amp;'[5]产值及收款计划（2026）'!$B:$B,'[5]产值及收款计划（2026）'!AI:AI)</f>
        <v>#REF!</v>
      </c>
      <c r="AJ434" s="235" t="e" cm="1">
        <f t="array" ref="AJ434">_xlfn.XLOOKUP($A434&amp;$B434,'[5]产值及收款计划（2026）'!$A:$A&amp;'[5]产值及收款计划（2026）'!$B:$B,'[5]产值及收款计划（2026）'!AJ:AJ)</f>
        <v>#REF!</v>
      </c>
      <c r="AK434" s="235" t="e" cm="1">
        <f t="array" ref="AK434">_xlfn.XLOOKUP($A434&amp;$B434,'[5]产值及收款计划（2026）'!$A:$A&amp;'[5]产值及收款计划（2026）'!$B:$B,'[5]产值及收款计划（2026）'!AK:AK)</f>
        <v>#REF!</v>
      </c>
      <c r="AL434" s="235" t="e" cm="1">
        <f t="array" ref="AL434">_xlfn.XLOOKUP($A434&amp;$B434,'[5]产值及收款计划（2026）'!$A:$A&amp;'[5]产值及收款计划（2026）'!$B:$B,'[5]产值及收款计划（2026）'!AL:AL)</f>
        <v>#REF!</v>
      </c>
      <c r="AM434" s="242" t="e" cm="1">
        <f t="array" ref="AM434">_xlfn.LET(_xlpm.勾选月份状态数组,TRANSPOSE('PPT(12-15页）-TOP10'!$A$3:$A$14),_xlpm.选择数据区,IF('PPT(12-15页）-TOP10'!$E$3="收款",$BA434:$BL434,$AA434:$AL434),SUM(_xlfn._xlws.FILTER(_xlpm.选择数据区,_xlpm.勾选月份状态数组,"")))</f>
        <v>#REF!</v>
      </c>
      <c r="AN434" s="235" t="e">
        <f>_xlfn.XLOOKUP($C434,应收未收表!$T:$T,应收未收表!AA:AA)</f>
        <v>#N/A</v>
      </c>
      <c r="AO434" s="235" t="e">
        <f>_xlfn.XLOOKUP($C434,应收未收表!$T:$T,应收未收表!AB:AB)</f>
        <v>#N/A</v>
      </c>
      <c r="AP434" s="235" t="e">
        <f>_xlfn.XLOOKUP($C434,应收未收表!$T:$T,应收未收表!AC:AC)</f>
        <v>#N/A</v>
      </c>
      <c r="AQ434" s="235" t="e">
        <f>_xlfn.XLOOKUP($C434,应收未收表!$T:$T,应收未收表!AE:AE)</f>
        <v>#N/A</v>
      </c>
      <c r="AR434" s="235" t="e">
        <f>_xlfn.XLOOKUP($C434,应收未收表!$T:$T,应收未收表!AF:AF)</f>
        <v>#N/A</v>
      </c>
      <c r="AS434" s="235" t="e" cm="1">
        <f t="array" ref="AS434">_xlfn.XLOOKUP($A434&amp;$B434,'[5]产值及收款计划（2026）'!$A:$A&amp;'[5]产值及收款计划（2026）'!$B:$B,'[5]产值及收款计划（2026）'!AS:AS)</f>
        <v>#REF!</v>
      </c>
      <c r="AT434" s="235" t="e" cm="1">
        <f t="array" ref="AT434">_xlfn.XLOOKUP($A434&amp;$B434,'[5]产值及收款计划（2026）'!$A:$A&amp;'[5]产值及收款计划（2026）'!$B:$B,'[5]产值及收款计划（2026）'!AT:AT)</f>
        <v>#REF!</v>
      </c>
      <c r="AU434" s="235" t="e" cm="1">
        <f t="array" ref="AU434">_xlfn.XLOOKUP($A434&amp;$B434,'[5]产值及收款计划（2026）'!$A:$A&amp;'[5]产值及收款计划（2026）'!$B:$B,'[5]产值及收款计划（2026）'!AU:AU)</f>
        <v>#REF!</v>
      </c>
      <c r="AV434" s="235" t="e" cm="1">
        <f t="array" ref="AV434">_xlfn.XLOOKUP($A434&amp;$B434,'[5]产值及收款计划（2026）'!$A:$A&amp;'[5]产值及收款计划（2026）'!$B:$B,'[5]产值及收款计划（2026）'!AV:AV)</f>
        <v>#REF!</v>
      </c>
      <c r="AW434" s="235" cm="1">
        <f t="array" ref="AW434">_xlfn.XLOOKUP($A434&amp;$B434,'[5]产值及收款计划（2026）'!$A:$A&amp;'[5]产值及收款计划（2026）'!$B:$B,'[5]产值及收款计划（2026）'!AW:AW)</f>
        <v>0</v>
      </c>
      <c r="AX434" s="235" cm="1">
        <f t="array" ref="AX434">_xlfn.XLOOKUP($A434&amp;$B434,'[5]产值及收款计划（2026）'!$A:$A&amp;'[5]产值及收款计划（2026）'!$B:$B,'[5]产值及收款计划（2026）'!AX:AX)</f>
        <v>49.09541</v>
      </c>
      <c r="AY434" s="235" cm="1">
        <f t="array" ref="AY434">_xlfn.XLOOKUP($A434&amp;$B434,'[5]产值及收款计划（2026）'!$A:$A&amp;'[5]产值及收款计划（2026）'!$B:$B,'[5]产值及收款计划（2026）'!AY:AY)</f>
        <v>155.20459</v>
      </c>
      <c r="AZ434" s="235" cm="1">
        <f t="array" ref="AZ434">_xlfn.XLOOKUP($A434&amp;$B434,'[5]产值及收款计划（2026）'!$A:$A&amp;'[5]产值及收款计划（2026）'!$B:$B,'[5]产值及收款计划（2026）'!AZ:AZ)</f>
        <v>155.20459</v>
      </c>
      <c r="BA434" s="235" cm="1">
        <f t="array" ref="BA434">_xlfn.XLOOKUP($A434&amp;$B434,'[5]产值及收款计划（2026）'!$A:$A&amp;'[5]产值及收款计划（2026）'!$B:$B,'[5]产值及收款计划（2026）'!BA:BA)</f>
        <v>49.09541</v>
      </c>
      <c r="BB434" s="235" t="e" cm="1">
        <f t="array" ref="BB434">_xlfn.XLOOKUP($A434&amp;$B434,'[5]产值及收款计划（2026）'!$A:$A&amp;'[5]产值及收款计划（2026）'!$B:$B,'[5]产值及收款计划（2026）'!BB:BB)</f>
        <v>#REF!</v>
      </c>
      <c r="BC434" s="235" t="e" cm="1">
        <f t="array" ref="BC434">_xlfn.XLOOKUP($A434&amp;$B434,'[5]产值及收款计划（2026）'!$A:$A&amp;'[5]产值及收款计划（2026）'!$B:$B,'[5]产值及收款计划（2026）'!BC:BC)</f>
        <v>#REF!</v>
      </c>
      <c r="BD434" s="235" t="e" cm="1">
        <f t="array" ref="BD434">_xlfn.XLOOKUP($A434&amp;$B434,'[5]产值及收款计划（2026）'!$A:$A&amp;'[5]产值及收款计划（2026）'!$B:$B,'[5]产值及收款计划（2026）'!BD:BD)</f>
        <v>#REF!</v>
      </c>
      <c r="BE434" s="235" t="e" cm="1">
        <f t="array" ref="BE434">_xlfn.XLOOKUP($A434&amp;$B434,'[5]产值及收款计划（2026）'!$A:$A&amp;'[5]产值及收款计划（2026）'!$B:$B,'[5]产值及收款计划（2026）'!BE:BE)</f>
        <v>#REF!</v>
      </c>
      <c r="BF434" s="235" t="e" cm="1">
        <f t="array" ref="BF434">_xlfn.XLOOKUP($A434&amp;$B434,'[5]产值及收款计划（2026）'!$A:$A&amp;'[5]产值及收款计划（2026）'!$B:$B,'[5]产值及收款计划（2026）'!BF:BF)</f>
        <v>#REF!</v>
      </c>
      <c r="BG434" s="235" t="e" cm="1">
        <f t="array" ref="BG434">_xlfn.XLOOKUP($A434&amp;$B434,'[5]产值及收款计划（2026）'!$A:$A&amp;'[5]产值及收款计划（2026）'!$B:$B,'[5]产值及收款计划（2026）'!BG:BG)</f>
        <v>#REF!</v>
      </c>
      <c r="BH434" s="235" t="e" cm="1">
        <f t="array" ref="BH434">_xlfn.XLOOKUP($A434&amp;$B434,'[5]产值及收款计划（2026）'!$A:$A&amp;'[5]产值及收款计划（2026）'!$B:$B,'[5]产值及收款计划（2026）'!BH:BH)</f>
        <v>#REF!</v>
      </c>
      <c r="BI434" s="235" t="e" cm="1">
        <f t="array" ref="BI434">_xlfn.XLOOKUP($A434&amp;$B434,'[5]产值及收款计划（2026）'!$A:$A&amp;'[5]产值及收款计划（2026）'!$B:$B,'[5]产值及收款计划（2026）'!BI:BI)</f>
        <v>#REF!</v>
      </c>
      <c r="BJ434" s="235" t="e" cm="1">
        <f t="array" ref="BJ434">_xlfn.XLOOKUP($A434&amp;$B434,'[5]产值及收款计划（2026）'!$A:$A&amp;'[5]产值及收款计划（2026）'!$B:$B,'[5]产值及收款计划（2026）'!BJ:BJ)</f>
        <v>#REF!</v>
      </c>
      <c r="BK434" s="235" t="e" cm="1">
        <f t="array" ref="BK434">_xlfn.XLOOKUP($A434&amp;$B434,'[5]产值及收款计划（2026）'!$A:$A&amp;'[5]产值及收款计划（2026）'!$B:$B,'[5]产值及收款计划（2026）'!BK:BK)</f>
        <v>#REF!</v>
      </c>
      <c r="BL434" s="235" t="e" cm="1">
        <f t="array" ref="BL434">_xlfn.XLOOKUP($A434&amp;$B434,'[5]产值及收款计划（2026）'!$A:$A&amp;'[5]产值及收款计划（2026）'!$B:$B,'[5]产值及收款计划（2026）'!BL:BL)</f>
        <v>#REF!</v>
      </c>
      <c r="BM434" s="235"/>
      <c r="BN434" s="235"/>
      <c r="BO434" s="235"/>
      <c r="BP434" s="235"/>
      <c r="BQ434" s="235" t="e">
        <f>_xlfn.XLOOKUP($C434,应收未收表!$AJ:$AJ,应收未收表!AK:AK)</f>
        <v>#N/A</v>
      </c>
      <c r="BR434" s="235" t="e">
        <f>_xlfn.XLOOKUP($C434,应收未收表!$AJ:$AJ,应收未收表!AL:AL)</f>
        <v>#N/A</v>
      </c>
      <c r="BS434" s="235" t="e">
        <f>_xlfn.XLOOKUP($C434,应收未收表!$AJ:$AJ,应收未收表!AM:AM)</f>
        <v>#N/A</v>
      </c>
      <c r="BT434" s="235" t="e">
        <f>_xlfn.XLOOKUP($C434,应收未收表!$AJ:$AJ,应收未收表!AN:AN)</f>
        <v>#N/A</v>
      </c>
      <c r="BU434" s="234" t="str" cm="1">
        <f t="array" ref="BU434">_xlfn.XLOOKUP($A434&amp;$B434,'[5]产值及收款计划（2026）'!$A:$A&amp;'[5]产值及收款计划（2026）'!$B:$B,'[5]产值及收款计划（2026）'!BQ:BQ)</f>
        <v>上海城建（广东）科技创新与产业研究有限公司</v>
      </c>
      <c r="BV434" s="235" t="e" cm="1">
        <f t="array" ref="BV434">_xlfn.XLOOKUP($A434&amp;$B434,'[5]产值及收款计划（2026）'!$A:$A&amp;'[5]产值及收款计划（2026）'!$B:$B,'[5]产值及收款计划（2026）'!BR:BR)</f>
        <v>#REF!</v>
      </c>
      <c r="CE434" s="235" cm="1">
        <f t="array" ref="CE434">_xlfn.XLOOKUP($A434&amp;$B434,'[5]产值及收款计划（2026）'!$A:$A&amp;'[5]产值及收款计划（2026）'!$B:$B,'[5]产值及收款计划（2026）'!CA:CA)</f>
        <v>0</v>
      </c>
      <c r="CF434" s="235" cm="1">
        <f t="array" ref="CF434">_xlfn.XLOOKUP($A434&amp;$B434,'[5]产值及收款计划（2026）'!$A:$A&amp;'[5]产值及收款计划（2026）'!$B:$B,'[5]产值及收款计划（2026）'!CB:CB)</f>
        <v>0</v>
      </c>
      <c r="CG434" s="235" cm="1">
        <f t="array" ref="CG434">_xlfn.XLOOKUP($A434&amp;$B434,'[5]产值及收款计划（2026）'!$A:$A&amp;'[5]产值及收款计划（2026）'!$B:$B,'[5]产值及收款计划（2026）'!CC:CC)</f>
        <v>0</v>
      </c>
      <c r="CH434" s="235" cm="1">
        <f t="array" ref="CH434">_xlfn.XLOOKUP($A434&amp;$B434,'[5]产值及收款计划（2026）'!$A:$A&amp;'[5]产值及收款计划（2026）'!$B:$B,'[5]产值及收款计划（2026）'!CD:CD)</f>
        <v>0</v>
      </c>
      <c r="CI434" s="235" cm="1">
        <f t="array" ref="CI434">_xlfn.XLOOKUP($A434&amp;$B434,'[5]产值及收款计划（2026）'!$A:$A&amp;'[5]产值及收款计划（2026）'!$B:$B,'[5]产值及收款计划（2026）'!CE:CE)</f>
        <v>0</v>
      </c>
      <c r="CJ434" s="235" cm="1">
        <f t="array" ref="CJ434">_xlfn.XLOOKUP($A434&amp;$B434,'[5]产值及收款计划（2026）'!$A:$A&amp;'[5]产值及收款计划（2026）'!$B:$B,'[5]产值及收款计划（2026）'!CF:CF)</f>
        <v>0</v>
      </c>
      <c r="CK434" s="235" cm="1">
        <f t="array" ref="CK434">_xlfn.XLOOKUP($A434&amp;$B434,'[5]产值及收款计划（2026）'!$A:$A&amp;'[5]产值及收款计划（2026）'!$B:$B,'[5]产值及收款计划（2026）'!CG:CG)</f>
        <v>0</v>
      </c>
      <c r="CL434" s="235" cm="1">
        <f t="array" ref="CL434">_xlfn.XLOOKUP($A434&amp;$B434,'[5]产值及收款计划（2026）'!$A:$A&amp;'[5]产值及收款计划（2026）'!$B:$B,'[5]产值及收款计划（2026）'!CH:CH)</f>
        <v>0</v>
      </c>
      <c r="CM434" s="235" cm="1">
        <f t="array" ref="CM434">_xlfn.XLOOKUP($A434&amp;$B434,'[5]产值及收款计划（2026）'!$A:$A&amp;'[5]产值及收款计划（2026）'!$B:$B,'[5]产值及收款计划（2026）'!CI:CI)</f>
        <v>0</v>
      </c>
      <c r="CN434" s="235" cm="1">
        <f t="array" ref="CN434">_xlfn.XLOOKUP($A434&amp;$B434,'[5]产值及收款计划（2026）'!$A:$A&amp;'[5]产值及收款计划（2026）'!$B:$B,'[5]产值及收款计划（2026）'!CJ:CJ)</f>
        <v>0</v>
      </c>
      <c r="CO434" s="235" cm="1">
        <f t="array" ref="CO434">_xlfn.XLOOKUP($A434&amp;$B434,'[5]产值及收款计划（2026）'!$A:$A&amp;'[5]产值及收款计划（2026）'!$B:$B,'[5]产值及收款计划（2026）'!CK:CK)</f>
        <v>0</v>
      </c>
      <c r="CP434" s="235" cm="1">
        <f t="array" ref="CP434">_xlfn.XLOOKUP($A434&amp;$B434,'[5]产值及收款计划（2026）'!$A:$A&amp;'[5]产值及收款计划（2026）'!$B:$B,'[5]产值及收款计划（2026）'!CL:CL)</f>
        <v>0</v>
      </c>
      <c r="DE434" s="235" cm="1">
        <f t="array" ref="DE434">_xlfn.XLOOKUP($A434&amp;$B434,'[5]产值及收款计划（2026）'!$A:$A&amp;'[5]产值及收款计划（2026）'!$B:$B,'[5]产值及收款计划（2026）'!DA:DA)</f>
        <v>0</v>
      </c>
      <c r="DF434" s="235" cm="1">
        <f t="array" ref="DF434">_xlfn.XLOOKUP($A434&amp;$B434,'[5]产值及收款计划（2026）'!$A:$A&amp;'[5]产值及收款计划（2026）'!$B:$B,'[5]产值及收款计划（2026）'!DB:DB)</f>
        <v>49.09541</v>
      </c>
      <c r="DG434" s="235" cm="1">
        <f t="array" ref="DG434">_xlfn.XLOOKUP($A434&amp;$B434,'[5]产值及收款计划（2026）'!$A:$A&amp;'[5]产值及收款计划（2026）'!$B:$B,'[5]产值及收款计划（2026）'!DC:DC)</f>
        <v>0</v>
      </c>
      <c r="DH434" s="235" cm="1">
        <f t="array" ref="DH434">_xlfn.XLOOKUP($A434&amp;$B434,'[5]产值及收款计划（2026）'!$A:$A&amp;'[5]产值及收款计划（2026）'!$B:$B,'[5]产值及收款计划（2026）'!DD:DD)</f>
        <v>0</v>
      </c>
      <c r="DI434" s="235" cm="1">
        <f t="array" ref="DI434">_xlfn.XLOOKUP($A434&amp;$B434,'[5]产值及收款计划（2026）'!$A:$A&amp;'[5]产值及收款计划（2026）'!$B:$B,'[5]产值及收款计划（2026）'!DE:DE)</f>
        <v>0</v>
      </c>
      <c r="DJ434" s="235" cm="1">
        <f t="array" ref="DJ434">_xlfn.XLOOKUP($A434&amp;$B434,'[5]产值及收款计划（2026）'!$A:$A&amp;'[5]产值及收款计划（2026）'!$B:$B,'[5]产值及收款计划（2026）'!DF:DF)</f>
        <v>0</v>
      </c>
      <c r="DK434" s="235" cm="1">
        <f t="array" ref="DK434">_xlfn.XLOOKUP($A434&amp;$B434,'[5]产值及收款计划（2026）'!$A:$A&amp;'[5]产值及收款计划（2026）'!$B:$B,'[5]产值及收款计划（2026）'!DG:DG)</f>
        <v>0</v>
      </c>
      <c r="DL434" s="235" cm="1">
        <f t="array" ref="DL434">_xlfn.XLOOKUP($A434&amp;$B434,'[5]产值及收款计划（2026）'!$A:$A&amp;'[5]产值及收款计划（2026）'!$B:$B,'[5]产值及收款计划（2026）'!DH:DH)</f>
        <v>0</v>
      </c>
      <c r="DM434" s="235" cm="1">
        <f t="array" ref="DM434">_xlfn.XLOOKUP($A434&amp;$B434,'[5]产值及收款计划（2026）'!$A:$A&amp;'[5]产值及收款计划（2026）'!$B:$B,'[5]产值及收款计划（2026）'!DI:DI)</f>
        <v>0</v>
      </c>
      <c r="DN434" s="235" cm="1">
        <f t="array" ref="DN434">_xlfn.XLOOKUP($A434&amp;$B434,'[5]产值及收款计划（2026）'!$A:$A&amp;'[5]产值及收款计划（2026）'!$B:$B,'[5]产值及收款计划（2026）'!DJ:DJ)</f>
        <v>0</v>
      </c>
      <c r="DO434" s="235" cm="1">
        <f t="array" ref="DO434">_xlfn.XLOOKUP($A434&amp;$B434,'[5]产值及收款计划（2026）'!$A:$A&amp;'[5]产值及收款计划（2026）'!$B:$B,'[5]产值及收款计划（2026）'!DK:DK)</f>
        <v>0</v>
      </c>
      <c r="DP434" s="235" cm="1">
        <f t="array" ref="DP434">_xlfn.XLOOKUP($A434&amp;$B434,'[5]产值及收款计划（2026）'!$A:$A&amp;'[5]产值及收款计划（2026）'!$B:$B,'[5]产值及收款计划（2026）'!DL:DL)</f>
        <v>0</v>
      </c>
      <c r="DQ434" s="243"/>
      <c r="DR434" s="229"/>
    </row>
    <row r="435" ht="20.25" spans="1:122">
      <c r="A435" s="233">
        <f t="shared" si="26"/>
        <v>70</v>
      </c>
      <c r="B435" s="233" t="s">
        <v>29</v>
      </c>
      <c r="C435" s="234" t="str" cm="1">
        <f t="array" ref="C435">_xlfn.XLOOKUP($A435&amp;$B435,'[5]产值及收款计划（2026）'!$A:$A&amp;'[5]产值及收款计划（2026）'!$B:$B,'[5]产值及收款计划（2026）'!C:C)</f>
        <v>ZHT2025011300006</v>
      </c>
      <c r="D435" s="234" t="str" cm="1">
        <f t="array" ref="D435">_xlfn.XLOOKUP($A435&amp;$B435,'[5]产值及收款计划（2026）'!$A:$A&amp;'[5]产值及收款计划（2026）'!$B:$B,'[5]产值及收款计划（2026）'!D:D)</f>
        <v>新加坡樟宜机场2号航站楼连接工程及机场设施建设BIM咨询项目</v>
      </c>
      <c r="E435" s="235" cm="1">
        <f t="array" ref="E435">_xlfn.XLOOKUP($A435&amp;$B435,'[5]产值及收款计划（2026）'!$A:$A&amp;'[5]产值及收款计划（2026）'!$B:$B,'[5]产值及收款计划（2026）'!E:E)</f>
        <v>265</v>
      </c>
      <c r="F435" s="235" cm="1">
        <f t="array" ref="F435">_xlfn.XLOOKUP($A435&amp;$B435,'[5]产值及收款计划（2026）'!$A:$A&amp;'[5]产值及收款计划（2026）'!$B:$B,'[5]产值及收款计划（2026）'!F:F)</f>
        <v>265</v>
      </c>
      <c r="G435" s="235" cm="1">
        <f t="array" ref="G435">_xlfn.XLOOKUP($A435&amp;$B435,'[5]产值及收款计划（2026）'!$A:$A&amp;'[5]产值及收款计划（2026）'!$B:$B,'[5]产值及收款计划（2026）'!G:G)</f>
        <v>265</v>
      </c>
      <c r="H435" s="235" cm="1">
        <f t="array" ref="H435">_xlfn.XLOOKUP($A435&amp;$B435,'[5]产值及收款计划（2026）'!$A:$A&amp;'[5]产值及收款计划（2026）'!$B:$B,'[5]产值及收款计划（2026）'!H:H)</f>
        <v>35</v>
      </c>
      <c r="I435" s="236" cm="1">
        <f t="array" ref="I435">_xlfn.XLOOKUP($A435&amp;$B435,'[5]产值及收款计划（2026）'!$A:$A&amp;'[5]产值及收款计划（2026）'!$B:$B,'[5]产值及收款计划（2026）'!I:I)</f>
        <v>0.132075471698113</v>
      </c>
      <c r="J435" s="235" cm="1">
        <f t="array" ref="J435">_xlfn.XLOOKUP($A435&amp;$B435,'[5]产值及收款计划（2026）'!$A:$A&amp;'[5]产值及收款计划（2026）'!$B:$B,'[5]产值及收款计划（2026）'!J:J)</f>
        <v>0</v>
      </c>
      <c r="K435" s="235" t="e" cm="1">
        <f t="array" ref="K435">_xlfn.XLOOKUP($A435&amp;$B435,'[5]产值及收款计划（2026）'!$A:$A&amp;'[5]产值及收款计划（2026）'!$B:$B,'[5]产值及收款计划（2026）'!K:K)</f>
        <v>#REF!</v>
      </c>
      <c r="L435" s="235" t="e" cm="1">
        <f t="array" ref="L435">_xlfn.XLOOKUP($A435&amp;$B435,'[5]产值及收款计划（2026）'!$A:$A&amp;'[5]产值及收款计划（2026）'!$B:$B,'[5]产值及收款计划（2026）'!L:L)</f>
        <v>#REF!</v>
      </c>
      <c r="M435" s="235" t="str" cm="1">
        <f t="array" ref="M435">_xlfn.XLOOKUP($A435&amp;$B435,'[5]产值及收款计划（2026）'!$A:$A&amp;'[5]产值及收款计划（2026）'!$B:$B,'[5]产值及收款计划（2026）'!M:M)</f>
        <v>主导</v>
      </c>
      <c r="N435" s="235" t="str" cm="1">
        <f t="array" ref="N435">_xlfn.XLOOKUP($A435&amp;$B435,'[5]产值及收款计划（2026）'!$A:$A&amp;'[5]产值及收款计划（2026）'!$B:$B,'[5]产值及收款计划（2026）'!N:N)</f>
        <v>许清亮团队</v>
      </c>
      <c r="O435" s="235" t="str" cm="1">
        <f t="array" ref="O435">_xlfn.XLOOKUP($A435&amp;$B435,'[5]产值及收款计划（2026）'!$A:$A&amp;'[5]产值及收款计划（2026）'!$B:$B,'[5]产值及收款计划（2026）'!O:O)</f>
        <v>明艳丽</v>
      </c>
      <c r="P435" s="234" t="str" cm="1">
        <f t="array" ref="P435">_xlfn.XLOOKUP($A435&amp;$B435,'[5]产值及收款计划（2026）'!$A:$A&amp;'[5]产值及收款计划（2026）'!$B:$B,'[5]产值及收款计划（2026）'!P:P)</f>
        <v>在建</v>
      </c>
      <c r="Q435" s="235" t="e" cm="1">
        <f t="array" ref="Q435">_xlfn.XLOOKUP($A435&amp;$B435,'[5]产值及收款计划（2026）'!$A:$A&amp;'[5]产值及收款计划（2026）'!$B:$B,'[5]产值及收款计划（2026）'!Q:Q)</f>
        <v>#REF!</v>
      </c>
      <c r="R435" s="235" t="e" cm="1">
        <f t="array" ref="R435">_xlfn.XLOOKUP($A435&amp;$B435,'[5]产值及收款计划（2026）'!$A:$A&amp;'[5]产值及收款计划（2026）'!$B:$B,'[5]产值及收款计划（2026）'!R:R)</f>
        <v>#REF!</v>
      </c>
      <c r="S435" s="235" t="e" cm="1">
        <f t="array" ref="S435">_xlfn.XLOOKUP($A435&amp;$B435,'[5]产值及收款计划（2026）'!$A:$A&amp;'[5]产值及收款计划（2026）'!$B:$B,'[5]产值及收款计划（2026）'!S:S)</f>
        <v>#REF!</v>
      </c>
      <c r="T435" s="235" cm="1">
        <f t="array" ref="T435">_xlfn.XLOOKUP($A435&amp;$B435,'[5]产值及收款计划（2026）'!$A:$A&amp;'[5]产值及收款计划（2026）'!$B:$B,'[5]产值及收款计划（2026）'!T:T)</f>
        <v>93.676766</v>
      </c>
      <c r="U435" s="235" cm="1">
        <f t="array" ref="U435">_xlfn.XLOOKUP($A435&amp;$B435,'[5]产值及收款计划（2026）'!$A:$A&amp;'[5]产值及收款计划（2026）'!$B:$B,'[5]产值及收款计划（2026）'!U:U)</f>
        <v>0</v>
      </c>
      <c r="V435" s="235" cm="1">
        <f t="array" ref="V435">_xlfn.XLOOKUP($A435&amp;$B435,'[5]产值及收款计划（2026）'!$A:$A&amp;'[5]产值及收款计划（2026）'!$B:$B,'[5]产值及收款计划（2026）'!V:V)</f>
        <v>171.323234</v>
      </c>
      <c r="W435" s="235" t="e" cm="1">
        <f t="array" ref="W435">_xlfn.XLOOKUP($A435&amp;$B435,'[5]产值及收款计划（2026）'!$A:$A&amp;'[5]产值及收款计划（2026）'!$B:$B,'[5]产值及收款计划（2026）'!W:W)</f>
        <v>#REF!</v>
      </c>
      <c r="X435" s="235" t="e" cm="1">
        <f t="array" ref="X435">_xlfn.XLOOKUP($A435&amp;$B435,'[5]产值及收款计划（2026）'!$A:$A&amp;'[5]产值及收款计划（2026）'!$B:$B,'[5]产值及收款计划（2026）'!X:X)</f>
        <v>#REF!</v>
      </c>
      <c r="Y435" s="235" t="e" cm="1">
        <f t="array" ref="Y435">_xlfn.XLOOKUP($A435&amp;$B435,'[5]产值及收款计划（2026）'!$A:$A&amp;'[5]产值及收款计划（2026）'!$B:$B,'[5]产值及收款计划（2026）'!Y:Y)</f>
        <v>#REF!</v>
      </c>
      <c r="Z435" s="235" t="e" cm="1">
        <f t="array" ref="Z435">_xlfn.XLOOKUP($A435&amp;$B435,'[5]产值及收款计划（2026）'!$A:$A&amp;'[5]产值及收款计划（2026）'!$B:$B,'[5]产值及收款计划（2026）'!Z:Z)</f>
        <v>#REF!</v>
      </c>
      <c r="AA435" s="235" t="e" cm="1">
        <f t="array" ref="AA435">_xlfn.XLOOKUP($A435&amp;$B435,'[5]产值及收款计划（2026）'!$A:$A&amp;'[5]产值及收款计划（2026）'!$B:$B,'[5]产值及收款计划（2026）'!AA:AA)</f>
        <v>#REF!</v>
      </c>
      <c r="AB435" s="235" t="e" cm="1">
        <f t="array" ref="AB435">_xlfn.XLOOKUP($A435&amp;$B435,'[5]产值及收款计划（2026）'!$A:$A&amp;'[5]产值及收款计划（2026）'!$B:$B,'[5]产值及收款计划（2026）'!AB:AB)</f>
        <v>#REF!</v>
      </c>
      <c r="AC435" s="235" t="e" cm="1">
        <f t="array" ref="AC435">_xlfn.XLOOKUP($A435&amp;$B435,'[5]产值及收款计划（2026）'!$A:$A&amp;'[5]产值及收款计划（2026）'!$B:$B,'[5]产值及收款计划（2026）'!AC:AC)</f>
        <v>#REF!</v>
      </c>
      <c r="AD435" s="235" t="e" cm="1">
        <f t="array" ref="AD435">_xlfn.XLOOKUP($A435&amp;$B435,'[5]产值及收款计划（2026）'!$A:$A&amp;'[5]产值及收款计划（2026）'!$B:$B,'[5]产值及收款计划（2026）'!AD:AD)</f>
        <v>#REF!</v>
      </c>
      <c r="AE435" s="235" t="e" cm="1">
        <f t="array" ref="AE435">_xlfn.XLOOKUP($A435&amp;$B435,'[5]产值及收款计划（2026）'!$A:$A&amp;'[5]产值及收款计划（2026）'!$B:$B,'[5]产值及收款计划（2026）'!AE:AE)</f>
        <v>#REF!</v>
      </c>
      <c r="AF435" s="235" t="e" cm="1">
        <f t="array" ref="AF435">_xlfn.XLOOKUP($A435&amp;$B435,'[5]产值及收款计划（2026）'!$A:$A&amp;'[5]产值及收款计划（2026）'!$B:$B,'[5]产值及收款计划（2026）'!AF:AF)</f>
        <v>#REF!</v>
      </c>
      <c r="AG435" s="235" t="e" cm="1">
        <f t="array" ref="AG435">_xlfn.XLOOKUP($A435&amp;$B435,'[5]产值及收款计划（2026）'!$A:$A&amp;'[5]产值及收款计划（2026）'!$B:$B,'[5]产值及收款计划（2026）'!AG:AG)</f>
        <v>#REF!</v>
      </c>
      <c r="AH435" s="235" t="e" cm="1">
        <f t="array" ref="AH435">_xlfn.XLOOKUP($A435&amp;$B435,'[5]产值及收款计划（2026）'!$A:$A&amp;'[5]产值及收款计划（2026）'!$B:$B,'[5]产值及收款计划（2026）'!AH:AH)</f>
        <v>#REF!</v>
      </c>
      <c r="AI435" s="235" t="e" cm="1">
        <f t="array" ref="AI435">_xlfn.XLOOKUP($A435&amp;$B435,'[5]产值及收款计划（2026）'!$A:$A&amp;'[5]产值及收款计划（2026）'!$B:$B,'[5]产值及收款计划（2026）'!AI:AI)</f>
        <v>#REF!</v>
      </c>
      <c r="AJ435" s="235" t="e" cm="1">
        <f t="array" ref="AJ435">_xlfn.XLOOKUP($A435&amp;$B435,'[5]产值及收款计划（2026）'!$A:$A&amp;'[5]产值及收款计划（2026）'!$B:$B,'[5]产值及收款计划（2026）'!AJ:AJ)</f>
        <v>#REF!</v>
      </c>
      <c r="AK435" s="235" t="e" cm="1">
        <f t="array" ref="AK435">_xlfn.XLOOKUP($A435&amp;$B435,'[5]产值及收款计划（2026）'!$A:$A&amp;'[5]产值及收款计划（2026）'!$B:$B,'[5]产值及收款计划（2026）'!AK:AK)</f>
        <v>#REF!</v>
      </c>
      <c r="AL435" s="235" t="e" cm="1">
        <f t="array" ref="AL435">_xlfn.XLOOKUP($A435&amp;$B435,'[5]产值及收款计划（2026）'!$A:$A&amp;'[5]产值及收款计划（2026）'!$B:$B,'[5]产值及收款计划（2026）'!AL:AL)</f>
        <v>#REF!</v>
      </c>
      <c r="AM435" s="242" t="e" cm="1">
        <f t="array" ref="AM435">_xlfn.LET(_xlpm.勾选月份状态数组,TRANSPOSE('PPT(12-15页）-TOP10'!$A$3:$A$14),_xlpm.选择数据区,IF('PPT(12-15页）-TOP10'!$E$3="收款",$BA435:$BL435,$AA435:$AL435),SUM(_xlfn._xlws.FILTER(_xlpm.选择数据区,_xlpm.勾选月份状态数组,"")))</f>
        <v>#REF!</v>
      </c>
      <c r="AN435" s="235" t="e">
        <f>_xlfn.XLOOKUP($C435,应收未收表!$T:$T,应收未收表!AA:AA)</f>
        <v>#N/A</v>
      </c>
      <c r="AO435" s="235" t="e">
        <f>_xlfn.XLOOKUP($C435,应收未收表!$T:$T,应收未收表!AB:AB)</f>
        <v>#N/A</v>
      </c>
      <c r="AP435" s="235" t="e">
        <f>_xlfn.XLOOKUP($C435,应收未收表!$T:$T,应收未收表!AC:AC)</f>
        <v>#N/A</v>
      </c>
      <c r="AQ435" s="235" t="e">
        <f>_xlfn.XLOOKUP($C435,应收未收表!$T:$T,应收未收表!AE:AE)</f>
        <v>#N/A</v>
      </c>
      <c r="AR435" s="235" t="e">
        <f>_xlfn.XLOOKUP($C435,应收未收表!$T:$T,应收未收表!AF:AF)</f>
        <v>#N/A</v>
      </c>
      <c r="AS435" s="235" t="e" cm="1">
        <f t="array" ref="AS435">_xlfn.XLOOKUP($A435&amp;$B435,'[5]产值及收款计划（2026）'!$A:$A&amp;'[5]产值及收款计划（2026）'!$B:$B,'[5]产值及收款计划（2026）'!AS:AS)</f>
        <v>#REF!</v>
      </c>
      <c r="AT435" s="235" t="e" cm="1">
        <f t="array" ref="AT435">_xlfn.XLOOKUP($A435&amp;$B435,'[5]产值及收款计划（2026）'!$A:$A&amp;'[5]产值及收款计划（2026）'!$B:$B,'[5]产值及收款计划（2026）'!AT:AT)</f>
        <v>#REF!</v>
      </c>
      <c r="AU435" s="235" t="e" cm="1">
        <f t="array" ref="AU435">_xlfn.XLOOKUP($A435&amp;$B435,'[5]产值及收款计划（2026）'!$A:$A&amp;'[5]产值及收款计划（2026）'!$B:$B,'[5]产值及收款计划（2026）'!AU:AU)</f>
        <v>#REF!</v>
      </c>
      <c r="AV435" s="235" t="e" cm="1">
        <f t="array" ref="AV435">_xlfn.XLOOKUP($A435&amp;$B435,'[5]产值及收款计划（2026）'!$A:$A&amp;'[5]产值及收款计划（2026）'!$B:$B,'[5]产值及收款计划（2026）'!AV:AV)</f>
        <v>#REF!</v>
      </c>
      <c r="AW435" s="235" cm="1">
        <f t="array" ref="AW435">_xlfn.XLOOKUP($A435&amp;$B435,'[5]产值及收款计划（2026）'!$A:$A&amp;'[5]产值及收款计划（2026）'!$B:$B,'[5]产值及收款计划（2026）'!AW:AW)</f>
        <v>54.618388</v>
      </c>
      <c r="AX435" s="235" cm="1">
        <f t="array" ref="AX435">_xlfn.XLOOKUP($A435&amp;$B435,'[5]产值及收款计划（2026）'!$A:$A&amp;'[5]产值及收款计划（2026）'!$B:$B,'[5]产值及收款计划（2026）'!AX:AX)</f>
        <v>0</v>
      </c>
      <c r="AY435" s="235" cm="1">
        <f t="array" ref="AY435">_xlfn.XLOOKUP($A435&amp;$B435,'[5]产值及收款计划（2026）'!$A:$A&amp;'[5]产值及收款计划（2026）'!$B:$B,'[5]产值及收款计划（2026）'!AY:AY)</f>
        <v>210.381612</v>
      </c>
      <c r="AZ435" s="235" cm="1">
        <f t="array" ref="AZ435">_xlfn.XLOOKUP($A435&amp;$B435,'[5]产值及收款计划（2026）'!$A:$A&amp;'[5]产值及收款计划（2026）'!$B:$B,'[5]产值及收款计划（2026）'!AZ:AZ)</f>
        <v>39.058378</v>
      </c>
      <c r="BA435" s="235" t="e" cm="1">
        <f t="array" ref="BA435">_xlfn.XLOOKUP($A435&amp;$B435,'[5]产值及收款计划（2026）'!$A:$A&amp;'[5]产值及收款计划（2026）'!$B:$B,'[5]产值及收款计划（2026）'!BA:BA)</f>
        <v>#REF!</v>
      </c>
      <c r="BB435" s="235" t="e" cm="1">
        <f t="array" ref="BB435">_xlfn.XLOOKUP($A435&amp;$B435,'[5]产值及收款计划（2026）'!$A:$A&amp;'[5]产值及收款计划（2026）'!$B:$B,'[5]产值及收款计划（2026）'!BB:BB)</f>
        <v>#REF!</v>
      </c>
      <c r="BC435" s="235" t="e" cm="1">
        <f t="array" ref="BC435">_xlfn.XLOOKUP($A435&amp;$B435,'[5]产值及收款计划（2026）'!$A:$A&amp;'[5]产值及收款计划（2026）'!$B:$B,'[5]产值及收款计划（2026）'!BC:BC)</f>
        <v>#REF!</v>
      </c>
      <c r="BD435" s="235" t="e" cm="1">
        <f t="array" ref="BD435">_xlfn.XLOOKUP($A435&amp;$B435,'[5]产值及收款计划（2026）'!$A:$A&amp;'[5]产值及收款计划（2026）'!$B:$B,'[5]产值及收款计划（2026）'!BD:BD)</f>
        <v>#REF!</v>
      </c>
      <c r="BE435" s="235" t="e" cm="1">
        <f t="array" ref="BE435">_xlfn.XLOOKUP($A435&amp;$B435,'[5]产值及收款计划（2026）'!$A:$A&amp;'[5]产值及收款计划（2026）'!$B:$B,'[5]产值及收款计划（2026）'!BE:BE)</f>
        <v>#REF!</v>
      </c>
      <c r="BF435" s="235" t="e" cm="1">
        <f t="array" ref="BF435">_xlfn.XLOOKUP($A435&amp;$B435,'[5]产值及收款计划（2026）'!$A:$A&amp;'[5]产值及收款计划（2026）'!$B:$B,'[5]产值及收款计划（2026）'!BF:BF)</f>
        <v>#REF!</v>
      </c>
      <c r="BG435" s="235" t="e" cm="1">
        <f t="array" ref="BG435">_xlfn.XLOOKUP($A435&amp;$B435,'[5]产值及收款计划（2026）'!$A:$A&amp;'[5]产值及收款计划（2026）'!$B:$B,'[5]产值及收款计划（2026）'!BG:BG)</f>
        <v>#REF!</v>
      </c>
      <c r="BH435" s="235" t="e" cm="1">
        <f t="array" ref="BH435">_xlfn.XLOOKUP($A435&amp;$B435,'[5]产值及收款计划（2026）'!$A:$A&amp;'[5]产值及收款计划（2026）'!$B:$B,'[5]产值及收款计划（2026）'!BH:BH)</f>
        <v>#REF!</v>
      </c>
      <c r="BI435" s="235" t="e" cm="1">
        <f t="array" ref="BI435">_xlfn.XLOOKUP($A435&amp;$B435,'[5]产值及收款计划（2026）'!$A:$A&amp;'[5]产值及收款计划（2026）'!$B:$B,'[5]产值及收款计划（2026）'!BI:BI)</f>
        <v>#REF!</v>
      </c>
      <c r="BJ435" s="235" t="e" cm="1">
        <f t="array" ref="BJ435">_xlfn.XLOOKUP($A435&amp;$B435,'[5]产值及收款计划（2026）'!$A:$A&amp;'[5]产值及收款计划（2026）'!$B:$B,'[5]产值及收款计划（2026）'!BJ:BJ)</f>
        <v>#REF!</v>
      </c>
      <c r="BK435" s="235" t="e" cm="1">
        <f t="array" ref="BK435">_xlfn.XLOOKUP($A435&amp;$B435,'[5]产值及收款计划（2026）'!$A:$A&amp;'[5]产值及收款计划（2026）'!$B:$B,'[5]产值及收款计划（2026）'!BK:BK)</f>
        <v>#REF!</v>
      </c>
      <c r="BL435" s="235" t="e" cm="1">
        <f t="array" ref="BL435">_xlfn.XLOOKUP($A435&amp;$B435,'[5]产值及收款计划（2026）'!$A:$A&amp;'[5]产值及收款计划（2026）'!$B:$B,'[5]产值及收款计划（2026）'!BL:BL)</f>
        <v>#REF!</v>
      </c>
      <c r="BM435" s="235"/>
      <c r="BN435" s="235"/>
      <c r="BO435" s="235"/>
      <c r="BP435" s="235"/>
      <c r="BQ435" s="235" t="e">
        <f>_xlfn.XLOOKUP($C435,应收未收表!$AJ:$AJ,应收未收表!AK:AK)</f>
        <v>#N/A</v>
      </c>
      <c r="BR435" s="235" t="e">
        <f>_xlfn.XLOOKUP($C435,应收未收表!$AJ:$AJ,应收未收表!AL:AL)</f>
        <v>#N/A</v>
      </c>
      <c r="BS435" s="235" t="e">
        <f>_xlfn.XLOOKUP($C435,应收未收表!$AJ:$AJ,应收未收表!AM:AM)</f>
        <v>#N/A</v>
      </c>
      <c r="BT435" s="235" t="e">
        <f>_xlfn.XLOOKUP($C435,应收未收表!$AJ:$AJ,应收未收表!AN:AN)</f>
        <v>#N/A</v>
      </c>
      <c r="BU435" s="234" t="str" cm="1">
        <f t="array" ref="BU435">_xlfn.XLOOKUP($A435&amp;$B435,'[5]产值及收款计划（2026）'!$A:$A&amp;'[5]产值及收款计划（2026）'!$B:$B,'[5]产值及收款计划（2026）'!BQ:BQ)</f>
        <v>上海城建国际工程有限公司</v>
      </c>
      <c r="BV435" s="235" t="e" cm="1">
        <f t="array" ref="BV435">_xlfn.XLOOKUP($A435&amp;$B435,'[5]产值及收款计划（2026）'!$A:$A&amp;'[5]产值及收款计划（2026）'!$B:$B,'[5]产值及收款计划（2026）'!BR:BR)</f>
        <v>#REF!</v>
      </c>
      <c r="CE435" s="235" cm="1">
        <f t="array" ref="CE435">_xlfn.XLOOKUP($A435&amp;$B435,'[5]产值及收款计划（2026）'!$A:$A&amp;'[5]产值及收款计划（2026）'!$B:$B,'[5]产值及收款计划（2026）'!CA:CA)</f>
        <v>0</v>
      </c>
      <c r="CF435" s="235" cm="1">
        <f t="array" ref="CF435">_xlfn.XLOOKUP($A435&amp;$B435,'[5]产值及收款计划（2026）'!$A:$A&amp;'[5]产值及收款计划（2026）'!$B:$B,'[5]产值及收款计划（2026）'!CB:CB)</f>
        <v>0</v>
      </c>
      <c r="CG435" s="235" cm="1">
        <f t="array" ref="CG435">_xlfn.XLOOKUP($A435&amp;$B435,'[5]产值及收款计划（2026）'!$A:$A&amp;'[5]产值及收款计划（2026）'!$B:$B,'[5]产值及收款计划（2026）'!CC:CC)</f>
        <v>0</v>
      </c>
      <c r="CH435" s="235" cm="1">
        <f t="array" ref="CH435">_xlfn.XLOOKUP($A435&amp;$B435,'[5]产值及收款计划（2026）'!$A:$A&amp;'[5]产值及收款计划（2026）'!$B:$B,'[5]产值及收款计划（2026）'!CD:CD)</f>
        <v>0</v>
      </c>
      <c r="CI435" s="235" cm="1">
        <f t="array" ref="CI435">_xlfn.XLOOKUP($A435&amp;$B435,'[5]产值及收款计划（2026）'!$A:$A&amp;'[5]产值及收款计划（2026）'!$B:$B,'[5]产值及收款计划（2026）'!CE:CE)</f>
        <v>0</v>
      </c>
      <c r="CJ435" s="235" cm="1">
        <f t="array" ref="CJ435">_xlfn.XLOOKUP($A435&amp;$B435,'[5]产值及收款计划（2026）'!$A:$A&amp;'[5]产值及收款计划（2026）'!$B:$B,'[5]产值及收款计划（2026）'!CF:CF)</f>
        <v>0</v>
      </c>
      <c r="CK435" s="235" cm="1">
        <f t="array" ref="CK435">_xlfn.XLOOKUP($A435&amp;$B435,'[5]产值及收款计划（2026）'!$A:$A&amp;'[5]产值及收款计划（2026）'!$B:$B,'[5]产值及收款计划（2026）'!CG:CG)</f>
        <v>0</v>
      </c>
      <c r="CL435" s="235" cm="1">
        <f t="array" ref="CL435">_xlfn.XLOOKUP($A435&amp;$B435,'[5]产值及收款计划（2026）'!$A:$A&amp;'[5]产值及收款计划（2026）'!$B:$B,'[5]产值及收款计划（2026）'!CH:CH)</f>
        <v>0</v>
      </c>
      <c r="CM435" s="235" cm="1">
        <f t="array" ref="CM435">_xlfn.XLOOKUP($A435&amp;$B435,'[5]产值及收款计划（2026）'!$A:$A&amp;'[5]产值及收款计划（2026）'!$B:$B,'[5]产值及收款计划（2026）'!CI:CI)</f>
        <v>0</v>
      </c>
      <c r="CN435" s="235" cm="1">
        <f t="array" ref="CN435">_xlfn.XLOOKUP($A435&amp;$B435,'[5]产值及收款计划（2026）'!$A:$A&amp;'[5]产值及收款计划（2026）'!$B:$B,'[5]产值及收款计划（2026）'!CJ:CJ)</f>
        <v>0</v>
      </c>
      <c r="CO435" s="235" cm="1">
        <f t="array" ref="CO435">_xlfn.XLOOKUP($A435&amp;$B435,'[5]产值及收款计划（2026）'!$A:$A&amp;'[5]产值及收款计划（2026）'!$B:$B,'[5]产值及收款计划（2026）'!CK:CK)</f>
        <v>0</v>
      </c>
      <c r="CP435" s="235" cm="1">
        <f t="array" ref="CP435">_xlfn.XLOOKUP($A435&amp;$B435,'[5]产值及收款计划（2026）'!$A:$A&amp;'[5]产值及收款计划（2026）'!$B:$B,'[5]产值及收款计划（2026）'!CL:CL)</f>
        <v>0</v>
      </c>
      <c r="DE435" s="235" cm="1">
        <f t="array" ref="DE435">_xlfn.XLOOKUP($A435&amp;$B435,'[5]产值及收款计划（2026）'!$A:$A&amp;'[5]产值及收款计划（2026）'!$B:$B,'[5]产值及收款计划（2026）'!DA:DA)</f>
        <v>0</v>
      </c>
      <c r="DF435" s="235" cm="1">
        <f t="array" ref="DF435">_xlfn.XLOOKUP($A435&amp;$B435,'[5]产值及收款计划（2026）'!$A:$A&amp;'[5]产值及收款计划（2026）'!$B:$B,'[5]产值及收款计划（2026）'!DB:DB)</f>
        <v>0</v>
      </c>
      <c r="DG435" s="235" cm="1">
        <f t="array" ref="DG435">_xlfn.XLOOKUP($A435&amp;$B435,'[5]产值及收款计划（2026）'!$A:$A&amp;'[5]产值及收款计划（2026）'!$B:$B,'[5]产值及收款计划（2026）'!DC:DC)</f>
        <v>0</v>
      </c>
      <c r="DH435" s="235" cm="1">
        <f t="array" ref="DH435">_xlfn.XLOOKUP($A435&amp;$B435,'[5]产值及收款计划（2026）'!$A:$A&amp;'[5]产值及收款计划（2026）'!$B:$B,'[5]产值及收款计划（2026）'!DD:DD)</f>
        <v>0</v>
      </c>
      <c r="DI435" s="235" cm="1">
        <f t="array" ref="DI435">_xlfn.XLOOKUP($A435&amp;$B435,'[5]产值及收款计划（2026）'!$A:$A&amp;'[5]产值及收款计划（2026）'!$B:$B,'[5]产值及收款计划（2026）'!DE:DE)</f>
        <v>0</v>
      </c>
      <c r="DJ435" s="235" cm="1">
        <f t="array" ref="DJ435">_xlfn.XLOOKUP($A435&amp;$B435,'[5]产值及收款计划（2026）'!$A:$A&amp;'[5]产值及收款计划（2026）'!$B:$B,'[5]产值及收款计划（2026）'!DF:DF)</f>
        <v>0</v>
      </c>
      <c r="DK435" s="235" cm="1">
        <f t="array" ref="DK435">_xlfn.XLOOKUP($A435&amp;$B435,'[5]产值及收款计划（2026）'!$A:$A&amp;'[5]产值及收款计划（2026）'!$B:$B,'[5]产值及收款计划（2026）'!DG:DG)</f>
        <v>0</v>
      </c>
      <c r="DL435" s="235" cm="1">
        <f t="array" ref="DL435">_xlfn.XLOOKUP($A435&amp;$B435,'[5]产值及收款计划（2026）'!$A:$A&amp;'[5]产值及收款计划（2026）'!$B:$B,'[5]产值及收款计划（2026）'!DH:DH)</f>
        <v>0</v>
      </c>
      <c r="DM435" s="235" cm="1">
        <f t="array" ref="DM435">_xlfn.XLOOKUP($A435&amp;$B435,'[5]产值及收款计划（2026）'!$A:$A&amp;'[5]产值及收款计划（2026）'!$B:$B,'[5]产值及收款计划（2026）'!DI:DI)</f>
        <v>0</v>
      </c>
      <c r="DN435" s="235" cm="1">
        <f t="array" ref="DN435">_xlfn.XLOOKUP($A435&amp;$B435,'[5]产值及收款计划（2026）'!$A:$A&amp;'[5]产值及收款计划（2026）'!$B:$B,'[5]产值及收款计划（2026）'!DJ:DJ)</f>
        <v>0</v>
      </c>
      <c r="DO435" s="235" cm="1">
        <f t="array" ref="DO435">_xlfn.XLOOKUP($A435&amp;$B435,'[5]产值及收款计划（2026）'!$A:$A&amp;'[5]产值及收款计划（2026）'!$B:$B,'[5]产值及收款计划（2026）'!DK:DK)</f>
        <v>0</v>
      </c>
      <c r="DP435" s="235" cm="1">
        <f t="array" ref="DP435">_xlfn.XLOOKUP($A435&amp;$B435,'[5]产值及收款计划（2026）'!$A:$A&amp;'[5]产值及收款计划（2026）'!$B:$B,'[5]产值及收款计划（2026）'!DL:DL)</f>
        <v>0</v>
      </c>
      <c r="DQ435" s="243"/>
      <c r="DR435" s="229"/>
    </row>
    <row r="436" ht="20.25" spans="1:122">
      <c r="A436" s="233">
        <f t="shared" si="26"/>
        <v>71</v>
      </c>
      <c r="B436" s="233" t="s">
        <v>29</v>
      </c>
      <c r="C436" s="234" t="str" cm="1">
        <f t="array" ref="C436">_xlfn.XLOOKUP($A436&amp;$B436,'[5]产值及收款计划（2026）'!$A:$A&amp;'[5]产值及收款计划（2026）'!$B:$B,'[5]产值及收款计划（2026）'!C:C)</f>
        <v>ZHT2025030300023</v>
      </c>
      <c r="D436" s="234" t="str" cm="1">
        <f t="array" ref="D436">_xlfn.XLOOKUP($A436&amp;$B436,'[5]产值及收款计划（2026）'!$A:$A&amp;'[5]产值及收款计划（2026）'!$B:$B,'[5]产值及收款计划（2026）'!D:D)</f>
        <v>澳门轻轨东线南段设计连建造工程BIM动画制作合同</v>
      </c>
      <c r="E436" s="235" cm="1">
        <f t="array" ref="E436">_xlfn.XLOOKUP($A436&amp;$B436,'[5]产值及收款计划（2026）'!$A:$A&amp;'[5]产值及收款计划（2026）'!$B:$B,'[5]产值及收款计划（2026）'!E:E)</f>
        <v>24</v>
      </c>
      <c r="F436" s="235" cm="1">
        <f t="array" ref="F436">_xlfn.XLOOKUP($A436&amp;$B436,'[5]产值及收款计划（2026）'!$A:$A&amp;'[5]产值及收款计划（2026）'!$B:$B,'[5]产值及收款计划（2026）'!F:F)</f>
        <v>24</v>
      </c>
      <c r="G436" s="235" cm="1">
        <f t="array" ref="G436">_xlfn.XLOOKUP($A436&amp;$B436,'[5]产值及收款计划（2026）'!$A:$A&amp;'[5]产值及收款计划（2026）'!$B:$B,'[5]产值及收款计划（2026）'!G:G)</f>
        <v>24</v>
      </c>
      <c r="H436" s="235" cm="1">
        <f t="array" ref="H436">_xlfn.XLOOKUP($A436&amp;$B436,'[5]产值及收款计划（2026）'!$A:$A&amp;'[5]产值及收款计划（2026）'!$B:$B,'[5]产值及收款计划（2026）'!H:H)</f>
        <v>7.5</v>
      </c>
      <c r="I436" s="236" cm="1">
        <f t="array" ref="I436">_xlfn.XLOOKUP($A436&amp;$B436,'[5]产值及收款计划（2026）'!$A:$A&amp;'[5]产值及收款计划（2026）'!$B:$B,'[5]产值及收款计划（2026）'!I:I)</f>
        <v>0.3125</v>
      </c>
      <c r="J436" s="235" cm="1">
        <f t="array" ref="J436">_xlfn.XLOOKUP($A436&amp;$B436,'[5]产值及收款计划（2026）'!$A:$A&amp;'[5]产值及收款计划（2026）'!$B:$B,'[5]产值及收款计划（2026）'!J:J)</f>
        <v>0.06</v>
      </c>
      <c r="K436" s="235" t="e" cm="1">
        <f t="array" ref="K436">_xlfn.XLOOKUP($A436&amp;$B436,'[5]产值及收款计划（2026）'!$A:$A&amp;'[5]产值及收款计划（2026）'!$B:$B,'[5]产值及收款计划（2026）'!K:K)</f>
        <v>#REF!</v>
      </c>
      <c r="L436" s="235" t="e" cm="1">
        <f t="array" ref="L436">_xlfn.XLOOKUP($A436&amp;$B436,'[5]产值及收款计划（2026）'!$A:$A&amp;'[5]产值及收款计划（2026）'!$B:$B,'[5]产值及收款计划（2026）'!L:L)</f>
        <v>#REF!</v>
      </c>
      <c r="M436" s="235" t="str" cm="1">
        <f t="array" ref="M436">_xlfn.XLOOKUP($A436&amp;$B436,'[5]产值及收款计划（2026）'!$A:$A&amp;'[5]产值及收款计划（2026）'!$B:$B,'[5]产值及收款计划（2026）'!M:M)</f>
        <v>主导</v>
      </c>
      <c r="N436" s="235" t="str" cm="1">
        <f t="array" ref="N436">_xlfn.XLOOKUP($A436&amp;$B436,'[5]产值及收款计划（2026）'!$A:$A&amp;'[5]产值及收款计划（2026）'!$B:$B,'[5]产值及收款计划（2026）'!N:N)</f>
        <v>明艳丽团队</v>
      </c>
      <c r="O436" s="235" t="str" cm="1">
        <f t="array" ref="O436">_xlfn.XLOOKUP($A436&amp;$B436,'[5]产值及收款计划（2026）'!$A:$A&amp;'[5]产值及收款计划（2026）'!$B:$B,'[5]产值及收款计划（2026）'!O:O)</f>
        <v>明艳丽</v>
      </c>
      <c r="P436" s="234" t="str" cm="1">
        <f t="array" ref="P436">_xlfn.XLOOKUP($A436&amp;$B436,'[5]产值及收款计划（2026）'!$A:$A&amp;'[5]产值及收款计划（2026）'!$B:$B,'[5]产值及收款计划（2026）'!P:P)</f>
        <v>在建</v>
      </c>
      <c r="Q436" s="235" t="e" cm="1">
        <f t="array" ref="Q436">_xlfn.XLOOKUP($A436&amp;$B436,'[5]产值及收款计划（2026）'!$A:$A&amp;'[5]产值及收款计划（2026）'!$B:$B,'[5]产值及收款计划（2026）'!Q:Q)</f>
        <v>#REF!</v>
      </c>
      <c r="R436" s="235" t="e" cm="1">
        <f t="array" ref="R436">_xlfn.XLOOKUP($A436&amp;$B436,'[5]产值及收款计划（2026）'!$A:$A&amp;'[5]产值及收款计划（2026）'!$B:$B,'[5]产值及收款计划（2026）'!R:R)</f>
        <v>#REF!</v>
      </c>
      <c r="S436" s="235" t="e" cm="1">
        <f t="array" ref="S436">_xlfn.XLOOKUP($A436&amp;$B436,'[5]产值及收款计划（2026）'!$A:$A&amp;'[5]产值及收款计划（2026）'!$B:$B,'[5]产值及收款计划（2026）'!S:S)</f>
        <v>#REF!</v>
      </c>
      <c r="T436" s="235" cm="1">
        <f t="array" ref="T436">_xlfn.XLOOKUP($A436&amp;$B436,'[5]产值及收款计划（2026）'!$A:$A&amp;'[5]产值及收款计划（2026）'!$B:$B,'[5]产值及收款计划（2026）'!T:T)</f>
        <v>21.56864</v>
      </c>
      <c r="U436" s="235" cm="1">
        <f t="array" ref="U436">_xlfn.XLOOKUP($A436&amp;$B436,'[5]产值及收款计划（2026）'!$A:$A&amp;'[5]产值及收款计划（2026）'!$B:$B,'[5]产值及收款计划（2026）'!U:U)</f>
        <v>0</v>
      </c>
      <c r="V436" s="235" cm="1">
        <f t="array" ref="V436">_xlfn.XLOOKUP($A436&amp;$B436,'[5]产值及收款计划（2026）'!$A:$A&amp;'[5]产值及收款计划（2026）'!$B:$B,'[5]产值及收款计划（2026）'!V:V)</f>
        <v>2.43136</v>
      </c>
      <c r="W436" s="235" t="e" cm="1">
        <f t="array" ref="W436">_xlfn.XLOOKUP($A436&amp;$B436,'[5]产值及收款计划（2026）'!$A:$A&amp;'[5]产值及收款计划（2026）'!$B:$B,'[5]产值及收款计划（2026）'!W:W)</f>
        <v>#REF!</v>
      </c>
      <c r="X436" s="235" t="e" cm="1">
        <f t="array" ref="X436">_xlfn.XLOOKUP($A436&amp;$B436,'[5]产值及收款计划（2026）'!$A:$A&amp;'[5]产值及收款计划（2026）'!$B:$B,'[5]产值及收款计划（2026）'!X:X)</f>
        <v>#REF!</v>
      </c>
      <c r="Y436" s="235" t="e" cm="1">
        <f t="array" ref="Y436">_xlfn.XLOOKUP($A436&amp;$B436,'[5]产值及收款计划（2026）'!$A:$A&amp;'[5]产值及收款计划（2026）'!$B:$B,'[5]产值及收款计划（2026）'!Y:Y)</f>
        <v>#REF!</v>
      </c>
      <c r="Z436" s="235" t="e" cm="1">
        <f t="array" ref="Z436">_xlfn.XLOOKUP($A436&amp;$B436,'[5]产值及收款计划（2026）'!$A:$A&amp;'[5]产值及收款计划（2026）'!$B:$B,'[5]产值及收款计划（2026）'!Z:Z)</f>
        <v>#REF!</v>
      </c>
      <c r="AA436" s="235" t="e" cm="1">
        <f t="array" ref="AA436">_xlfn.XLOOKUP($A436&amp;$B436,'[5]产值及收款计划（2026）'!$A:$A&amp;'[5]产值及收款计划（2026）'!$B:$B,'[5]产值及收款计划（2026）'!AA:AA)</f>
        <v>#REF!</v>
      </c>
      <c r="AB436" s="235" t="e" cm="1">
        <f t="array" ref="AB436">_xlfn.XLOOKUP($A436&amp;$B436,'[5]产值及收款计划（2026）'!$A:$A&amp;'[5]产值及收款计划（2026）'!$B:$B,'[5]产值及收款计划（2026）'!AB:AB)</f>
        <v>#REF!</v>
      </c>
      <c r="AC436" s="235" t="e" cm="1">
        <f t="array" ref="AC436">_xlfn.XLOOKUP($A436&amp;$B436,'[5]产值及收款计划（2026）'!$A:$A&amp;'[5]产值及收款计划（2026）'!$B:$B,'[5]产值及收款计划（2026）'!AC:AC)</f>
        <v>#REF!</v>
      </c>
      <c r="AD436" s="235" cm="1">
        <f t="array" ref="AD436">_xlfn.XLOOKUP($A436&amp;$B436,'[5]产值及收款计划（2026）'!$A:$A&amp;'[5]产值及收款计划（2026）'!$B:$B,'[5]产值及收款计划（2026）'!AD:AD)</f>
        <v>2.4</v>
      </c>
      <c r="AE436" s="235" t="e" cm="1">
        <f t="array" ref="AE436">_xlfn.XLOOKUP($A436&amp;$B436,'[5]产值及收款计划（2026）'!$A:$A&amp;'[5]产值及收款计划（2026）'!$B:$B,'[5]产值及收款计划（2026）'!AE:AE)</f>
        <v>#REF!</v>
      </c>
      <c r="AF436" s="235" t="e" cm="1">
        <f t="array" ref="AF436">_xlfn.XLOOKUP($A436&amp;$B436,'[5]产值及收款计划（2026）'!$A:$A&amp;'[5]产值及收款计划（2026）'!$B:$B,'[5]产值及收款计划（2026）'!AF:AF)</f>
        <v>#REF!</v>
      </c>
      <c r="AG436" s="235" t="e" cm="1">
        <f t="array" ref="AG436">_xlfn.XLOOKUP($A436&amp;$B436,'[5]产值及收款计划（2026）'!$A:$A&amp;'[5]产值及收款计划（2026）'!$B:$B,'[5]产值及收款计划（2026）'!AG:AG)</f>
        <v>#REF!</v>
      </c>
      <c r="AH436" s="235" t="e" cm="1">
        <f t="array" ref="AH436">_xlfn.XLOOKUP($A436&amp;$B436,'[5]产值及收款计划（2026）'!$A:$A&amp;'[5]产值及收款计划（2026）'!$B:$B,'[5]产值及收款计划（2026）'!AH:AH)</f>
        <v>#REF!</v>
      </c>
      <c r="AI436" s="235" t="e" cm="1">
        <f t="array" ref="AI436">_xlfn.XLOOKUP($A436&amp;$B436,'[5]产值及收款计划（2026）'!$A:$A&amp;'[5]产值及收款计划（2026）'!$B:$B,'[5]产值及收款计划（2026）'!AI:AI)</f>
        <v>#REF!</v>
      </c>
      <c r="AJ436" s="235" t="e" cm="1">
        <f t="array" ref="AJ436">_xlfn.XLOOKUP($A436&amp;$B436,'[5]产值及收款计划（2026）'!$A:$A&amp;'[5]产值及收款计划（2026）'!$B:$B,'[5]产值及收款计划（2026）'!AJ:AJ)</f>
        <v>#REF!</v>
      </c>
      <c r="AK436" s="235" t="e" cm="1">
        <f t="array" ref="AK436">_xlfn.XLOOKUP($A436&amp;$B436,'[5]产值及收款计划（2026）'!$A:$A&amp;'[5]产值及收款计划（2026）'!$B:$B,'[5]产值及收款计划（2026）'!AK:AK)</f>
        <v>#REF!</v>
      </c>
      <c r="AL436" s="235" t="e" cm="1">
        <f t="array" ref="AL436">_xlfn.XLOOKUP($A436&amp;$B436,'[5]产值及收款计划（2026）'!$A:$A&amp;'[5]产值及收款计划（2026）'!$B:$B,'[5]产值及收款计划（2026）'!AL:AL)</f>
        <v>#REF!</v>
      </c>
      <c r="AM436" s="242" t="e" cm="1">
        <f t="array" ref="AM436">_xlfn.LET(_xlpm.勾选月份状态数组,TRANSPOSE('PPT(12-15页）-TOP10'!$A$3:$A$14),_xlpm.选择数据区,IF('PPT(12-15页）-TOP10'!$E$3="收款",$BA436:$BL436,$AA436:$AL436),SUM(_xlfn._xlws.FILTER(_xlpm.选择数据区,_xlpm.勾选月份状态数组,"")))</f>
        <v>#REF!</v>
      </c>
      <c r="AN436" s="235" t="e">
        <f>_xlfn.XLOOKUP($C436,应收未收表!$T:$T,应收未收表!AA:AA)</f>
        <v>#N/A</v>
      </c>
      <c r="AO436" s="235" t="e">
        <f>_xlfn.XLOOKUP($C436,应收未收表!$T:$T,应收未收表!AB:AB)</f>
        <v>#N/A</v>
      </c>
      <c r="AP436" s="235" t="e">
        <f>_xlfn.XLOOKUP($C436,应收未收表!$T:$T,应收未收表!AC:AC)</f>
        <v>#N/A</v>
      </c>
      <c r="AQ436" s="235" t="e">
        <f>_xlfn.XLOOKUP($C436,应收未收表!$T:$T,应收未收表!AE:AE)</f>
        <v>#N/A</v>
      </c>
      <c r="AR436" s="235" t="e">
        <f>_xlfn.XLOOKUP($C436,应收未收表!$T:$T,应收未收表!AF:AF)</f>
        <v>#N/A</v>
      </c>
      <c r="AS436" s="235" t="e" cm="1">
        <f t="array" ref="AS436">_xlfn.XLOOKUP($A436&amp;$B436,'[5]产值及收款计划（2026）'!$A:$A&amp;'[5]产值及收款计划（2026）'!$B:$B,'[5]产值及收款计划（2026）'!AS:AS)</f>
        <v>#REF!</v>
      </c>
      <c r="AT436" s="235" t="e" cm="1">
        <f t="array" ref="AT436">_xlfn.XLOOKUP($A436&amp;$B436,'[5]产值及收款计划（2026）'!$A:$A&amp;'[5]产值及收款计划（2026）'!$B:$B,'[5]产值及收款计划（2026）'!AT:AT)</f>
        <v>#REF!</v>
      </c>
      <c r="AU436" s="235" t="e" cm="1">
        <f t="array" ref="AU436">_xlfn.XLOOKUP($A436&amp;$B436,'[5]产值及收款计划（2026）'!$A:$A&amp;'[5]产值及收款计划（2026）'!$B:$B,'[5]产值及收款计划（2026）'!AU:AU)</f>
        <v>#REF!</v>
      </c>
      <c r="AV436" s="235" t="e" cm="1">
        <f t="array" ref="AV436">_xlfn.XLOOKUP($A436&amp;$B436,'[5]产值及收款计划（2026）'!$A:$A&amp;'[5]产值及收款计划（2026）'!$B:$B,'[5]产值及收款计划（2026）'!AV:AV)</f>
        <v>#REF!</v>
      </c>
      <c r="AW436" s="235" cm="1">
        <f t="array" ref="AW436">_xlfn.XLOOKUP($A436&amp;$B436,'[5]产值及收款计划（2026）'!$A:$A&amp;'[5]产值及收款计划（2026）'!$B:$B,'[5]产值及收款计划（2026）'!AW:AW)</f>
        <v>21.56864</v>
      </c>
      <c r="AX436" s="235" cm="1">
        <f t="array" ref="AX436">_xlfn.XLOOKUP($A436&amp;$B436,'[5]产值及收款计划（2026）'!$A:$A&amp;'[5]产值及收款计划（2026）'!$B:$B,'[5]产值及收款计划（2026）'!AX:AX)</f>
        <v>0</v>
      </c>
      <c r="AY436" s="235" cm="1">
        <f t="array" ref="AY436">_xlfn.XLOOKUP($A436&amp;$B436,'[5]产值及收款计划（2026）'!$A:$A&amp;'[5]产值及收款计划（2026）'!$B:$B,'[5]产值及收款计划（2026）'!AY:AY)</f>
        <v>2.43136</v>
      </c>
      <c r="AZ436" s="235" cm="1">
        <f t="array" ref="AZ436">_xlfn.XLOOKUP($A436&amp;$B436,'[5]产值及收款计划（2026）'!$A:$A&amp;'[5]产值及收款计划（2026）'!$B:$B,'[5]产值及收款计划（2026）'!AZ:AZ)</f>
        <v>0</v>
      </c>
      <c r="BA436" s="235" t="e" cm="1">
        <f t="array" ref="BA436">_xlfn.XLOOKUP($A436&amp;$B436,'[5]产值及收款计划（2026）'!$A:$A&amp;'[5]产值及收款计划（2026）'!$B:$B,'[5]产值及收款计划（2026）'!BA:BA)</f>
        <v>#REF!</v>
      </c>
      <c r="BB436" s="235" cm="1">
        <f t="array" ref="BB436">_xlfn.XLOOKUP($A436&amp;$B436,'[5]产值及收款计划（2026）'!$A:$A&amp;'[5]产值及收款计划（2026）'!$B:$B,'[5]产值及收款计划（2026）'!BB:BB)</f>
        <v>2.4</v>
      </c>
      <c r="BC436" s="235" t="e" cm="1">
        <f t="array" ref="BC436">_xlfn.XLOOKUP($A436&amp;$B436,'[5]产值及收款计划（2026）'!$A:$A&amp;'[5]产值及收款计划（2026）'!$B:$B,'[5]产值及收款计划（2026）'!BC:BC)</f>
        <v>#REF!</v>
      </c>
      <c r="BD436" s="235" t="e" cm="1">
        <f t="array" ref="BD436">_xlfn.XLOOKUP($A436&amp;$B436,'[5]产值及收款计划（2026）'!$A:$A&amp;'[5]产值及收款计划（2026）'!$B:$B,'[5]产值及收款计划（2026）'!BD:BD)</f>
        <v>#REF!</v>
      </c>
      <c r="BE436" s="235" t="e" cm="1">
        <f t="array" ref="BE436">_xlfn.XLOOKUP($A436&amp;$B436,'[5]产值及收款计划（2026）'!$A:$A&amp;'[5]产值及收款计划（2026）'!$B:$B,'[5]产值及收款计划（2026）'!BE:BE)</f>
        <v>#REF!</v>
      </c>
      <c r="BF436" s="235" t="e" cm="1">
        <f t="array" ref="BF436">_xlfn.XLOOKUP($A436&amp;$B436,'[5]产值及收款计划（2026）'!$A:$A&amp;'[5]产值及收款计划（2026）'!$B:$B,'[5]产值及收款计划（2026）'!BF:BF)</f>
        <v>#REF!</v>
      </c>
      <c r="BG436" s="235" t="e" cm="1">
        <f t="array" ref="BG436">_xlfn.XLOOKUP($A436&amp;$B436,'[5]产值及收款计划（2026）'!$A:$A&amp;'[5]产值及收款计划（2026）'!$B:$B,'[5]产值及收款计划（2026）'!BG:BG)</f>
        <v>#REF!</v>
      </c>
      <c r="BH436" s="235" t="e" cm="1">
        <f t="array" ref="BH436">_xlfn.XLOOKUP($A436&amp;$B436,'[5]产值及收款计划（2026）'!$A:$A&amp;'[5]产值及收款计划（2026）'!$B:$B,'[5]产值及收款计划（2026）'!BH:BH)</f>
        <v>#REF!</v>
      </c>
      <c r="BI436" s="235" t="e" cm="1">
        <f t="array" ref="BI436">_xlfn.XLOOKUP($A436&amp;$B436,'[5]产值及收款计划（2026）'!$A:$A&amp;'[5]产值及收款计划（2026）'!$B:$B,'[5]产值及收款计划（2026）'!BI:BI)</f>
        <v>#REF!</v>
      </c>
      <c r="BJ436" s="235" t="e" cm="1">
        <f t="array" ref="BJ436">_xlfn.XLOOKUP($A436&amp;$B436,'[5]产值及收款计划（2026）'!$A:$A&amp;'[5]产值及收款计划（2026）'!$B:$B,'[5]产值及收款计划（2026）'!BJ:BJ)</f>
        <v>#REF!</v>
      </c>
      <c r="BK436" s="235" t="e" cm="1">
        <f t="array" ref="BK436">_xlfn.XLOOKUP($A436&amp;$B436,'[5]产值及收款计划（2026）'!$A:$A&amp;'[5]产值及收款计划（2026）'!$B:$B,'[5]产值及收款计划（2026）'!BK:BK)</f>
        <v>#REF!</v>
      </c>
      <c r="BL436" s="235" t="e" cm="1">
        <f t="array" ref="BL436">_xlfn.XLOOKUP($A436&amp;$B436,'[5]产值及收款计划（2026）'!$A:$A&amp;'[5]产值及收款计划（2026）'!$B:$B,'[5]产值及收款计划（2026）'!BL:BL)</f>
        <v>#REF!</v>
      </c>
      <c r="BM436" s="235"/>
      <c r="BN436" s="235"/>
      <c r="BO436" s="235"/>
      <c r="BP436" s="235"/>
      <c r="BQ436" s="235" t="e">
        <f>_xlfn.XLOOKUP($C436,应收未收表!$AJ:$AJ,应收未收表!AK:AK)</f>
        <v>#N/A</v>
      </c>
      <c r="BR436" s="235" t="e">
        <f>_xlfn.XLOOKUP($C436,应收未收表!$AJ:$AJ,应收未收表!AL:AL)</f>
        <v>#N/A</v>
      </c>
      <c r="BS436" s="235" t="e">
        <f>_xlfn.XLOOKUP($C436,应收未收表!$AJ:$AJ,应收未收表!AM:AM)</f>
        <v>#N/A</v>
      </c>
      <c r="BT436" s="235" t="e">
        <f>_xlfn.XLOOKUP($C436,应收未收表!$AJ:$AJ,应收未收表!AN:AN)</f>
        <v>#N/A</v>
      </c>
      <c r="BU436" s="234" t="str" cm="1">
        <f t="array" ref="BU436">_xlfn.XLOOKUP($A436&amp;$B436,'[5]产值及收款计划（2026）'!$A:$A&amp;'[5]产值及收款计划（2026）'!$B:$B,'[5]产值及收款计划（2026）'!BQ:BQ)</f>
        <v>中国建筑工程(香港)有限公司澳门分公司、中国建筑工程(澳门)有限公司、上海隧道工程股份有限公司-澳门分公司合作经营</v>
      </c>
      <c r="BV436" s="235" t="e" cm="1">
        <f t="array" ref="BV436">_xlfn.XLOOKUP($A436&amp;$B436,'[5]产值及收款计划（2026）'!$A:$A&amp;'[5]产值及收款计划（2026）'!$B:$B,'[5]产值及收款计划（2026）'!BR:BR)</f>
        <v>#REF!</v>
      </c>
      <c r="CE436" s="235" cm="1">
        <f t="array" ref="CE436">_xlfn.XLOOKUP($A436&amp;$B436,'[5]产值及收款计划（2026）'!$A:$A&amp;'[5]产值及收款计划（2026）'!$B:$B,'[5]产值及收款计划（2026）'!CA:CA)</f>
        <v>0</v>
      </c>
      <c r="CF436" s="235" cm="1">
        <f t="array" ref="CF436">_xlfn.XLOOKUP($A436&amp;$B436,'[5]产值及收款计划（2026）'!$A:$A&amp;'[5]产值及收款计划（2026）'!$B:$B,'[5]产值及收款计划（2026）'!CB:CB)</f>
        <v>0</v>
      </c>
      <c r="CG436" s="235" cm="1">
        <f t="array" ref="CG436">_xlfn.XLOOKUP($A436&amp;$B436,'[5]产值及收款计划（2026）'!$A:$A&amp;'[5]产值及收款计划（2026）'!$B:$B,'[5]产值及收款计划（2026）'!CC:CC)</f>
        <v>0</v>
      </c>
      <c r="CH436" s="235" cm="1">
        <f t="array" ref="CH436">_xlfn.XLOOKUP($A436&amp;$B436,'[5]产值及收款计划（2026）'!$A:$A&amp;'[5]产值及收款计划（2026）'!$B:$B,'[5]产值及收款计划（2026）'!CD:CD)</f>
        <v>0</v>
      </c>
      <c r="CI436" s="235" cm="1">
        <f t="array" ref="CI436">_xlfn.XLOOKUP($A436&amp;$B436,'[5]产值及收款计划（2026）'!$A:$A&amp;'[5]产值及收款计划（2026）'!$B:$B,'[5]产值及收款计划（2026）'!CE:CE)</f>
        <v>0</v>
      </c>
      <c r="CJ436" s="235" cm="1">
        <f t="array" ref="CJ436">_xlfn.XLOOKUP($A436&amp;$B436,'[5]产值及收款计划（2026）'!$A:$A&amp;'[5]产值及收款计划（2026）'!$B:$B,'[5]产值及收款计划（2026）'!CF:CF)</f>
        <v>0</v>
      </c>
      <c r="CK436" s="235" cm="1">
        <f t="array" ref="CK436">_xlfn.XLOOKUP($A436&amp;$B436,'[5]产值及收款计划（2026）'!$A:$A&amp;'[5]产值及收款计划（2026）'!$B:$B,'[5]产值及收款计划（2026）'!CG:CG)</f>
        <v>0</v>
      </c>
      <c r="CL436" s="235" cm="1">
        <f t="array" ref="CL436">_xlfn.XLOOKUP($A436&amp;$B436,'[5]产值及收款计划（2026）'!$A:$A&amp;'[5]产值及收款计划（2026）'!$B:$B,'[5]产值及收款计划（2026）'!CH:CH)</f>
        <v>0</v>
      </c>
      <c r="CM436" s="235" cm="1">
        <f t="array" ref="CM436">_xlfn.XLOOKUP($A436&amp;$B436,'[5]产值及收款计划（2026）'!$A:$A&amp;'[5]产值及收款计划（2026）'!$B:$B,'[5]产值及收款计划（2026）'!CI:CI)</f>
        <v>0</v>
      </c>
      <c r="CN436" s="235" cm="1">
        <f t="array" ref="CN436">_xlfn.XLOOKUP($A436&amp;$B436,'[5]产值及收款计划（2026）'!$A:$A&amp;'[5]产值及收款计划（2026）'!$B:$B,'[5]产值及收款计划（2026）'!CJ:CJ)</f>
        <v>0</v>
      </c>
      <c r="CO436" s="235" cm="1">
        <f t="array" ref="CO436">_xlfn.XLOOKUP($A436&amp;$B436,'[5]产值及收款计划（2026）'!$A:$A&amp;'[5]产值及收款计划（2026）'!$B:$B,'[5]产值及收款计划（2026）'!CK:CK)</f>
        <v>0</v>
      </c>
      <c r="CP436" s="235" cm="1">
        <f t="array" ref="CP436">_xlfn.XLOOKUP($A436&amp;$B436,'[5]产值及收款计划（2026）'!$A:$A&amp;'[5]产值及收款计划（2026）'!$B:$B,'[5]产值及收款计划（2026）'!CL:CL)</f>
        <v>0</v>
      </c>
      <c r="DE436" s="235" cm="1">
        <f t="array" ref="DE436">_xlfn.XLOOKUP($A436&amp;$B436,'[5]产值及收款计划（2026）'!$A:$A&amp;'[5]产值及收款计划（2026）'!$B:$B,'[5]产值及收款计划（2026）'!DA:DA)</f>
        <v>0</v>
      </c>
      <c r="DF436" s="235" cm="1">
        <f t="array" ref="DF436">_xlfn.XLOOKUP($A436&amp;$B436,'[5]产值及收款计划（2026）'!$A:$A&amp;'[5]产值及收款计划（2026）'!$B:$B,'[5]产值及收款计划（2026）'!DB:DB)</f>
        <v>0</v>
      </c>
      <c r="DG436" s="235" cm="1">
        <f t="array" ref="DG436">_xlfn.XLOOKUP($A436&amp;$B436,'[5]产值及收款计划（2026）'!$A:$A&amp;'[5]产值及收款计划（2026）'!$B:$B,'[5]产值及收款计划（2026）'!DC:DC)</f>
        <v>0</v>
      </c>
      <c r="DH436" s="235" cm="1">
        <f t="array" ref="DH436">_xlfn.XLOOKUP($A436&amp;$B436,'[5]产值及收款计划（2026）'!$A:$A&amp;'[5]产值及收款计划（2026）'!$B:$B,'[5]产值及收款计划（2026）'!DD:DD)</f>
        <v>0</v>
      </c>
      <c r="DI436" s="235" cm="1">
        <f t="array" ref="DI436">_xlfn.XLOOKUP($A436&amp;$B436,'[5]产值及收款计划（2026）'!$A:$A&amp;'[5]产值及收款计划（2026）'!$B:$B,'[5]产值及收款计划（2026）'!DE:DE)</f>
        <v>0</v>
      </c>
      <c r="DJ436" s="235" cm="1">
        <f t="array" ref="DJ436">_xlfn.XLOOKUP($A436&amp;$B436,'[5]产值及收款计划（2026）'!$A:$A&amp;'[5]产值及收款计划（2026）'!$B:$B,'[5]产值及收款计划（2026）'!DF:DF)</f>
        <v>0</v>
      </c>
      <c r="DK436" s="235" cm="1">
        <f t="array" ref="DK436">_xlfn.XLOOKUP($A436&amp;$B436,'[5]产值及收款计划（2026）'!$A:$A&amp;'[5]产值及收款计划（2026）'!$B:$B,'[5]产值及收款计划（2026）'!DG:DG)</f>
        <v>0</v>
      </c>
      <c r="DL436" s="235" cm="1">
        <f t="array" ref="DL436">_xlfn.XLOOKUP($A436&amp;$B436,'[5]产值及收款计划（2026）'!$A:$A&amp;'[5]产值及收款计划（2026）'!$B:$B,'[5]产值及收款计划（2026）'!DH:DH)</f>
        <v>0</v>
      </c>
      <c r="DM436" s="235" cm="1">
        <f t="array" ref="DM436">_xlfn.XLOOKUP($A436&amp;$B436,'[5]产值及收款计划（2026）'!$A:$A&amp;'[5]产值及收款计划（2026）'!$B:$B,'[5]产值及收款计划（2026）'!DI:DI)</f>
        <v>0</v>
      </c>
      <c r="DN436" s="235" cm="1">
        <f t="array" ref="DN436">_xlfn.XLOOKUP($A436&amp;$B436,'[5]产值及收款计划（2026）'!$A:$A&amp;'[5]产值及收款计划（2026）'!$B:$B,'[5]产值及收款计划（2026）'!DJ:DJ)</f>
        <v>0</v>
      </c>
      <c r="DO436" s="235" cm="1">
        <f t="array" ref="DO436">_xlfn.XLOOKUP($A436&amp;$B436,'[5]产值及收款计划（2026）'!$A:$A&amp;'[5]产值及收款计划（2026）'!$B:$B,'[5]产值及收款计划（2026）'!DK:DK)</f>
        <v>0</v>
      </c>
      <c r="DP436" s="235" cm="1">
        <f t="array" ref="DP436">_xlfn.XLOOKUP($A436&amp;$B436,'[5]产值及收款计划（2026）'!$A:$A&amp;'[5]产值及收款计划（2026）'!$B:$B,'[5]产值及收款计划（2026）'!DL:DL)</f>
        <v>0</v>
      </c>
      <c r="DQ436" s="243"/>
      <c r="DR436" s="229"/>
    </row>
    <row r="437" ht="40.5" spans="1:122">
      <c r="A437" s="233">
        <f t="shared" si="26"/>
        <v>72</v>
      </c>
      <c r="B437" s="233" t="s">
        <v>29</v>
      </c>
      <c r="C437" s="234" t="str" cm="1">
        <f t="array" ref="C437">_xlfn.XLOOKUP($A437&amp;$B437,'[5]产值及收款计划（2026）'!$A:$A&amp;'[5]产值及收款计划（2026）'!$B:$B,'[5]产值及收款计划（2026）'!C:C)</f>
        <v>ZHT2025031000026</v>
      </c>
      <c r="D437" s="234" t="str" cm="1">
        <f t="array" ref="D437">_xlfn.XLOOKUP($A437&amp;$B437,'[5]产值及收款计划（2026）'!$A:$A&amp;'[5]产值及收款计划（2026）'!$B:$B,'[5]产值及收款计划（2026）'!D:D)</f>
        <v>龙岗区房建类既有重要建筑精细化BIM建模（第二批）工作采购项目合同</v>
      </c>
      <c r="E437" s="235" cm="1">
        <f t="array" ref="E437">_xlfn.XLOOKUP($A437&amp;$B437,'[5]产值及收款计划（2026）'!$A:$A&amp;'[5]产值及收款计划（2026）'!$B:$B,'[5]产值及收款计划（2026）'!E:E)</f>
        <v>258.024</v>
      </c>
      <c r="F437" s="235" cm="1">
        <f t="array" ref="F437">_xlfn.XLOOKUP($A437&amp;$B437,'[5]产值及收款计划（2026）'!$A:$A&amp;'[5]产值及收款计划（2026）'!$B:$B,'[5]产值及收款计划（2026）'!F:F)</f>
        <v>258.024</v>
      </c>
      <c r="G437" s="235" cm="1">
        <f t="array" ref="G437">_xlfn.XLOOKUP($A437&amp;$B437,'[5]产值及收款计划（2026）'!$A:$A&amp;'[5]产值及收款计划（2026）'!$B:$B,'[5]产值及收款计划（2026）'!G:G)</f>
        <v>258.024</v>
      </c>
      <c r="H437" s="235" cm="1">
        <f t="array" ref="H437">_xlfn.XLOOKUP($A437&amp;$B437,'[5]产值及收款计划（2026）'!$A:$A&amp;'[5]产值及收款计划（2026）'!$B:$B,'[5]产值及收款计划（2026）'!H:H)</f>
        <v>88.024</v>
      </c>
      <c r="I437" s="236" cm="1">
        <f t="array" ref="I437">_xlfn.XLOOKUP($A437&amp;$B437,'[5]产值及收款计划（2026）'!$A:$A&amp;'[5]产值及收款计划（2026）'!$B:$B,'[5]产值及收款计划（2026）'!I:I)</f>
        <v>0.341146560009922</v>
      </c>
      <c r="J437" s="235" cm="1">
        <f t="array" ref="J437">_xlfn.XLOOKUP($A437&amp;$B437,'[5]产值及收款计划（2026）'!$A:$A&amp;'[5]产值及收款计划（2026）'!$B:$B,'[5]产值及收款计划（2026）'!J:J)</f>
        <v>0.06</v>
      </c>
      <c r="K437" s="235" t="e" cm="1">
        <f t="array" ref="K437">_xlfn.XLOOKUP($A437&amp;$B437,'[5]产值及收款计划（2026）'!$A:$A&amp;'[5]产值及收款计划（2026）'!$B:$B,'[5]产值及收款计划（2026）'!K:K)</f>
        <v>#REF!</v>
      </c>
      <c r="L437" s="235" t="e" cm="1">
        <f t="array" ref="L437">_xlfn.XLOOKUP($A437&amp;$B437,'[5]产值及收款计划（2026）'!$A:$A&amp;'[5]产值及收款计划（2026）'!$B:$B,'[5]产值及收款计划（2026）'!L:L)</f>
        <v>#REF!</v>
      </c>
      <c r="M437" s="235" t="str" cm="1">
        <f t="array" ref="M437">_xlfn.XLOOKUP($A437&amp;$B437,'[5]产值及收款计划（2026）'!$A:$A&amp;'[5]产值及收款计划（2026）'!$B:$B,'[5]产值及收款计划（2026）'!M:M)</f>
        <v>主导</v>
      </c>
      <c r="N437" s="235" t="str" cm="1">
        <f t="array" ref="N437">_xlfn.XLOOKUP($A437&amp;$B437,'[5]产值及收款计划（2026）'!$A:$A&amp;'[5]产值及收款计划（2026）'!$B:$B,'[5]产值及收款计划（2026）'!N:N)</f>
        <v>明艳丽团队</v>
      </c>
      <c r="O437" s="235" t="str" cm="1">
        <f t="array" ref="O437">_xlfn.XLOOKUP($A437&amp;$B437,'[5]产值及收款计划（2026）'!$A:$A&amp;'[5]产值及收款计划（2026）'!$B:$B,'[5]产值及收款计划（2026）'!O:O)</f>
        <v>雷涵</v>
      </c>
      <c r="P437" s="234" t="str" cm="1">
        <f t="array" ref="P437">_xlfn.XLOOKUP($A437&amp;$B437,'[5]产值及收款计划（2026）'!$A:$A&amp;'[5]产值及收款计划（2026）'!$B:$B,'[5]产值及收款计划（2026）'!P:P)</f>
        <v>在建</v>
      </c>
      <c r="Q437" s="235" t="e" cm="1">
        <f t="array" ref="Q437">_xlfn.XLOOKUP($A437&amp;$B437,'[5]产值及收款计划（2026）'!$A:$A&amp;'[5]产值及收款计划（2026）'!$B:$B,'[5]产值及收款计划（2026）'!Q:Q)</f>
        <v>#REF!</v>
      </c>
      <c r="R437" s="235" t="e" cm="1">
        <f t="array" ref="R437">_xlfn.XLOOKUP($A437&amp;$B437,'[5]产值及收款计划（2026）'!$A:$A&amp;'[5]产值及收款计划（2026）'!$B:$B,'[5]产值及收款计划（2026）'!R:R)</f>
        <v>#REF!</v>
      </c>
      <c r="S437" s="235" t="e" cm="1">
        <f t="array" ref="S437">_xlfn.XLOOKUP($A437&amp;$B437,'[5]产值及收款计划（2026）'!$A:$A&amp;'[5]产值及收款计划（2026）'!$B:$B,'[5]产值及收款计划（2026）'!S:S)</f>
        <v>#REF!</v>
      </c>
      <c r="T437" s="235" cm="1">
        <f t="array" ref="T437">_xlfn.XLOOKUP($A437&amp;$B437,'[5]产值及收款计划（2026）'!$A:$A&amp;'[5]产值及收款计划（2026）'!$B:$B,'[5]产值及收款计划（2026）'!T:T)</f>
        <v>228.2436</v>
      </c>
      <c r="U437" s="235" cm="1">
        <f t="array" ref="U437">_xlfn.XLOOKUP($A437&amp;$B437,'[5]产值及收款计划（2026）'!$A:$A&amp;'[5]产值及收款计划（2026）'!$B:$B,'[5]产值及收款计划（2026）'!U:U)</f>
        <v>0</v>
      </c>
      <c r="V437" s="235" cm="1">
        <f t="array" ref="V437">_xlfn.XLOOKUP($A437&amp;$B437,'[5]产值及收款计划（2026）'!$A:$A&amp;'[5]产值及收款计划（2026）'!$B:$B,'[5]产值及收款计划（2026）'!V:V)</f>
        <v>29.7804</v>
      </c>
      <c r="W437" s="235" t="e" cm="1">
        <f t="array" ref="W437">_xlfn.XLOOKUP($A437&amp;$B437,'[5]产值及收款计划（2026）'!$A:$A&amp;'[5]产值及收款计划（2026）'!$B:$B,'[5]产值及收款计划（2026）'!W:W)</f>
        <v>#REF!</v>
      </c>
      <c r="X437" s="235" t="e" cm="1">
        <f t="array" ref="X437">_xlfn.XLOOKUP($A437&amp;$B437,'[5]产值及收款计划（2026）'!$A:$A&amp;'[5]产值及收款计划（2026）'!$B:$B,'[5]产值及收款计划（2026）'!X:X)</f>
        <v>#REF!</v>
      </c>
      <c r="Y437" s="235" t="e" cm="1">
        <f t="array" ref="Y437">_xlfn.XLOOKUP($A437&amp;$B437,'[5]产值及收款计划（2026）'!$A:$A&amp;'[5]产值及收款计划（2026）'!$B:$B,'[5]产值及收款计划（2026）'!Y:Y)</f>
        <v>#REF!</v>
      </c>
      <c r="Z437" s="235" t="e" cm="1">
        <f t="array" ref="Z437">_xlfn.XLOOKUP($A437&amp;$B437,'[5]产值及收款计划（2026）'!$A:$A&amp;'[5]产值及收款计划（2026）'!$B:$B,'[5]产值及收款计划（2026）'!Z:Z)</f>
        <v>#REF!</v>
      </c>
      <c r="AA437" s="235" t="e" cm="1">
        <f t="array" ref="AA437">_xlfn.XLOOKUP($A437&amp;$B437,'[5]产值及收款计划（2026）'!$A:$A&amp;'[5]产值及收款计划（2026）'!$B:$B,'[5]产值及收款计划（2026）'!AA:AA)</f>
        <v>#REF!</v>
      </c>
      <c r="AB437" s="235" t="e" cm="1">
        <f t="array" ref="AB437">_xlfn.XLOOKUP($A437&amp;$B437,'[5]产值及收款计划（2026）'!$A:$A&amp;'[5]产值及收款计划（2026）'!$B:$B,'[5]产值及收款计划（2026）'!AB:AB)</f>
        <v>#REF!</v>
      </c>
      <c r="AC437" s="235" t="e" cm="1">
        <f t="array" ref="AC437">_xlfn.XLOOKUP($A437&amp;$B437,'[5]产值及收款计划（2026）'!$A:$A&amp;'[5]产值及收款计划（2026）'!$B:$B,'[5]产值及收款计划（2026）'!AC:AC)</f>
        <v>#REF!</v>
      </c>
      <c r="AD437" s="235" t="e" cm="1">
        <f t="array" ref="AD437">_xlfn.XLOOKUP($A437&amp;$B437,'[5]产值及收款计划（2026）'!$A:$A&amp;'[5]产值及收款计划（2026）'!$B:$B,'[5]产值及收款计划（2026）'!AD:AD)</f>
        <v>#REF!</v>
      </c>
      <c r="AE437" s="235" t="e" cm="1">
        <f t="array" ref="AE437">_xlfn.XLOOKUP($A437&amp;$B437,'[5]产值及收款计划（2026）'!$A:$A&amp;'[5]产值及收款计划（2026）'!$B:$B,'[5]产值及收款计划（2026）'!AE:AE)</f>
        <v>#REF!</v>
      </c>
      <c r="AF437" s="235" cm="1">
        <f t="array" ref="AF437">_xlfn.XLOOKUP($A437&amp;$B437,'[5]产值及收款计划（2026）'!$A:$A&amp;'[5]产值及收款计划（2026）'!$B:$B,'[5]产值及收款计划（2026）'!AF:AF)</f>
        <v>25.8024</v>
      </c>
      <c r="AG437" s="235" t="e" cm="1">
        <f t="array" ref="AG437">_xlfn.XLOOKUP($A437&amp;$B437,'[5]产值及收款计划（2026）'!$A:$A&amp;'[5]产值及收款计划（2026）'!$B:$B,'[5]产值及收款计划（2026）'!AG:AG)</f>
        <v>#REF!</v>
      </c>
      <c r="AH437" s="235" t="e" cm="1">
        <f t="array" ref="AH437">_xlfn.XLOOKUP($A437&amp;$B437,'[5]产值及收款计划（2026）'!$A:$A&amp;'[5]产值及收款计划（2026）'!$B:$B,'[5]产值及收款计划（2026）'!AH:AH)</f>
        <v>#REF!</v>
      </c>
      <c r="AI437" s="235" t="e" cm="1">
        <f t="array" ref="AI437">_xlfn.XLOOKUP($A437&amp;$B437,'[5]产值及收款计划（2026）'!$A:$A&amp;'[5]产值及收款计划（2026）'!$B:$B,'[5]产值及收款计划（2026）'!AI:AI)</f>
        <v>#REF!</v>
      </c>
      <c r="AJ437" s="235" t="e" cm="1">
        <f t="array" ref="AJ437">_xlfn.XLOOKUP($A437&amp;$B437,'[5]产值及收款计划（2026）'!$A:$A&amp;'[5]产值及收款计划（2026）'!$B:$B,'[5]产值及收款计划（2026）'!AJ:AJ)</f>
        <v>#REF!</v>
      </c>
      <c r="AK437" s="235" t="e" cm="1">
        <f t="array" ref="AK437">_xlfn.XLOOKUP($A437&amp;$B437,'[5]产值及收款计划（2026）'!$A:$A&amp;'[5]产值及收款计划（2026）'!$B:$B,'[5]产值及收款计划（2026）'!AK:AK)</f>
        <v>#REF!</v>
      </c>
      <c r="AL437" s="235" t="e" cm="1">
        <f t="array" ref="AL437">_xlfn.XLOOKUP($A437&amp;$B437,'[5]产值及收款计划（2026）'!$A:$A&amp;'[5]产值及收款计划（2026）'!$B:$B,'[5]产值及收款计划（2026）'!AL:AL)</f>
        <v>#REF!</v>
      </c>
      <c r="AM437" s="242" t="e" cm="1">
        <f t="array" ref="AM437">_xlfn.LET(_xlpm.勾选月份状态数组,TRANSPOSE('PPT(12-15页）-TOP10'!$A$3:$A$14),_xlpm.选择数据区,IF('PPT(12-15页）-TOP10'!$E$3="收款",$BA437:$BL437,$AA437:$AL437),SUM(_xlfn._xlws.FILTER(_xlpm.选择数据区,_xlpm.勾选月份状态数组,"")))</f>
        <v>#REF!</v>
      </c>
      <c r="AN437" s="235" t="e">
        <f>_xlfn.XLOOKUP($C437,应收未收表!$T:$T,应收未收表!AA:AA)</f>
        <v>#N/A</v>
      </c>
      <c r="AO437" s="235" t="e">
        <f>_xlfn.XLOOKUP($C437,应收未收表!$T:$T,应收未收表!AB:AB)</f>
        <v>#N/A</v>
      </c>
      <c r="AP437" s="235" t="e">
        <f>_xlfn.XLOOKUP($C437,应收未收表!$T:$T,应收未收表!AC:AC)</f>
        <v>#N/A</v>
      </c>
      <c r="AQ437" s="235" t="e">
        <f>_xlfn.XLOOKUP($C437,应收未收表!$T:$T,应收未收表!AE:AE)</f>
        <v>#N/A</v>
      </c>
      <c r="AR437" s="235" t="e">
        <f>_xlfn.XLOOKUP($C437,应收未收表!$T:$T,应收未收表!AF:AF)</f>
        <v>#N/A</v>
      </c>
      <c r="AS437" s="235" t="e" cm="1">
        <f t="array" ref="AS437">_xlfn.XLOOKUP($A437&amp;$B437,'[5]产值及收款计划（2026）'!$A:$A&amp;'[5]产值及收款计划（2026）'!$B:$B,'[5]产值及收款计划（2026）'!AS:AS)</f>
        <v>#REF!</v>
      </c>
      <c r="AT437" s="235" t="e" cm="1">
        <f t="array" ref="AT437">_xlfn.XLOOKUP($A437&amp;$B437,'[5]产值及收款计划（2026）'!$A:$A&amp;'[5]产值及收款计划（2026）'!$B:$B,'[5]产值及收款计划（2026）'!AT:AT)</f>
        <v>#REF!</v>
      </c>
      <c r="AU437" s="235" t="e" cm="1">
        <f t="array" ref="AU437">_xlfn.XLOOKUP($A437&amp;$B437,'[5]产值及收款计划（2026）'!$A:$A&amp;'[5]产值及收款计划（2026）'!$B:$B,'[5]产值及收款计划（2026）'!AU:AU)</f>
        <v>#REF!</v>
      </c>
      <c r="AV437" s="235" t="e" cm="1">
        <f t="array" ref="AV437">_xlfn.XLOOKUP($A437&amp;$B437,'[5]产值及收款计划（2026）'!$A:$A&amp;'[5]产值及收款计划（2026）'!$B:$B,'[5]产值及收款计划（2026）'!AV:AV)</f>
        <v>#REF!</v>
      </c>
      <c r="AW437" s="235" cm="1">
        <f t="array" ref="AW437">_xlfn.XLOOKUP($A437&amp;$B437,'[5]产值及收款计划（2026）'!$A:$A&amp;'[5]产值及收款计划（2026）'!$B:$B,'[5]产值及收款计划（2026）'!AW:AW)</f>
        <v>228.2436</v>
      </c>
      <c r="AX437" s="235" cm="1">
        <f t="array" ref="AX437">_xlfn.XLOOKUP($A437&amp;$B437,'[5]产值及收款计划（2026）'!$A:$A&amp;'[5]产值及收款计划（2026）'!$B:$B,'[5]产值及收款计划（2026）'!AX:AX)</f>
        <v>0</v>
      </c>
      <c r="AY437" s="235" cm="1">
        <f t="array" ref="AY437">_xlfn.XLOOKUP($A437&amp;$B437,'[5]产值及收款计划（2026）'!$A:$A&amp;'[5]产值及收款计划（2026）'!$B:$B,'[5]产值及收款计划（2026）'!AY:AY)</f>
        <v>29.7804</v>
      </c>
      <c r="AZ437" s="235" cm="1">
        <f t="array" ref="AZ437">_xlfn.XLOOKUP($A437&amp;$B437,'[5]产值及收款计划（2026）'!$A:$A&amp;'[5]产值及收款计划（2026）'!$B:$B,'[5]产值及收款计划（2026）'!AZ:AZ)</f>
        <v>0</v>
      </c>
      <c r="BA437" s="235" t="e" cm="1">
        <f t="array" ref="BA437">_xlfn.XLOOKUP($A437&amp;$B437,'[5]产值及收款计划（2026）'!$A:$A&amp;'[5]产值及收款计划（2026）'!$B:$B,'[5]产值及收款计划（2026）'!BA:BA)</f>
        <v>#REF!</v>
      </c>
      <c r="BB437" s="235" t="e" cm="1">
        <f t="array" ref="BB437">_xlfn.XLOOKUP($A437&amp;$B437,'[5]产值及收款计划（2026）'!$A:$A&amp;'[5]产值及收款计划（2026）'!$B:$B,'[5]产值及收款计划（2026）'!BB:BB)</f>
        <v>#REF!</v>
      </c>
      <c r="BC437" s="235" t="e" cm="1">
        <f t="array" ref="BC437">_xlfn.XLOOKUP($A437&amp;$B437,'[5]产值及收款计划（2026）'!$A:$A&amp;'[5]产值及收款计划（2026）'!$B:$B,'[5]产值及收款计划（2026）'!BC:BC)</f>
        <v>#REF!</v>
      </c>
      <c r="BD437" s="235" t="e" cm="1">
        <f t="array" ref="BD437">_xlfn.XLOOKUP($A437&amp;$B437,'[5]产值及收款计划（2026）'!$A:$A&amp;'[5]产值及收款计划（2026）'!$B:$B,'[5]产值及收款计划（2026）'!BD:BD)</f>
        <v>#REF!</v>
      </c>
      <c r="BE437" s="235" t="e" cm="1">
        <f t="array" ref="BE437">_xlfn.XLOOKUP($A437&amp;$B437,'[5]产值及收款计划（2026）'!$A:$A&amp;'[5]产值及收款计划（2026）'!$B:$B,'[5]产值及收款计划（2026）'!BE:BE)</f>
        <v>#REF!</v>
      </c>
      <c r="BF437" s="235" cm="1">
        <f t="array" ref="BF437">_xlfn.XLOOKUP($A437&amp;$B437,'[5]产值及收款计划（2026）'!$A:$A&amp;'[5]产值及收款计划（2026）'!$B:$B,'[5]产值及收款计划（2026）'!BF:BF)</f>
        <v>25.8024</v>
      </c>
      <c r="BG437" s="235" t="e" cm="1">
        <f t="array" ref="BG437">_xlfn.XLOOKUP($A437&amp;$B437,'[5]产值及收款计划（2026）'!$A:$A&amp;'[5]产值及收款计划（2026）'!$B:$B,'[5]产值及收款计划（2026）'!BG:BG)</f>
        <v>#REF!</v>
      </c>
      <c r="BH437" s="235" t="e" cm="1">
        <f t="array" ref="BH437">_xlfn.XLOOKUP($A437&amp;$B437,'[5]产值及收款计划（2026）'!$A:$A&amp;'[5]产值及收款计划（2026）'!$B:$B,'[5]产值及收款计划（2026）'!BH:BH)</f>
        <v>#REF!</v>
      </c>
      <c r="BI437" s="235" t="e" cm="1">
        <f t="array" ref="BI437">_xlfn.XLOOKUP($A437&amp;$B437,'[5]产值及收款计划（2026）'!$A:$A&amp;'[5]产值及收款计划（2026）'!$B:$B,'[5]产值及收款计划（2026）'!BI:BI)</f>
        <v>#REF!</v>
      </c>
      <c r="BJ437" s="235" t="e" cm="1">
        <f t="array" ref="BJ437">_xlfn.XLOOKUP($A437&amp;$B437,'[5]产值及收款计划（2026）'!$A:$A&amp;'[5]产值及收款计划（2026）'!$B:$B,'[5]产值及收款计划（2026）'!BJ:BJ)</f>
        <v>#REF!</v>
      </c>
      <c r="BK437" s="235" t="e" cm="1">
        <f t="array" ref="BK437">_xlfn.XLOOKUP($A437&amp;$B437,'[5]产值及收款计划（2026）'!$A:$A&amp;'[5]产值及收款计划（2026）'!$B:$B,'[5]产值及收款计划（2026）'!BK:BK)</f>
        <v>#REF!</v>
      </c>
      <c r="BL437" s="235" t="e" cm="1">
        <f t="array" ref="BL437">_xlfn.XLOOKUP($A437&amp;$B437,'[5]产值及收款计划（2026）'!$A:$A&amp;'[5]产值及收款计划（2026）'!$B:$B,'[5]产值及收款计划（2026）'!BL:BL)</f>
        <v>#REF!</v>
      </c>
      <c r="BM437" s="235"/>
      <c r="BN437" s="235"/>
      <c r="BO437" s="235"/>
      <c r="BP437" s="235"/>
      <c r="BQ437" s="235" t="e">
        <f>_xlfn.XLOOKUP($C437,应收未收表!$AJ:$AJ,应收未收表!AK:AK)</f>
        <v>#N/A</v>
      </c>
      <c r="BR437" s="235" t="e">
        <f>_xlfn.XLOOKUP($C437,应收未收表!$AJ:$AJ,应收未收表!AL:AL)</f>
        <v>#N/A</v>
      </c>
      <c r="BS437" s="235" t="e">
        <f>_xlfn.XLOOKUP($C437,应收未收表!$AJ:$AJ,应收未收表!AM:AM)</f>
        <v>#N/A</v>
      </c>
      <c r="BT437" s="235" t="e">
        <f>_xlfn.XLOOKUP($C437,应收未收表!$AJ:$AJ,应收未收表!AN:AN)</f>
        <v>#N/A</v>
      </c>
      <c r="BU437" s="234" t="str" cm="1">
        <f t="array" ref="BU437">_xlfn.XLOOKUP($A437&amp;$B437,'[5]产值及收款计划（2026）'!$A:$A&amp;'[5]产值及收款计划（2026）'!$B:$B,'[5]产值及收款计划（2026）'!BQ:BQ)</f>
        <v>深圳市龙岗区住房和建设局</v>
      </c>
      <c r="BV437" s="235" t="str" cm="1">
        <f t="array" ref="BV437">_xlfn.XLOOKUP($A437&amp;$B437,'[5]产值及收款计划（2026）'!$A:$A&amp;'[5]产值及收款计划（2026）'!$B:$B,'[5]产值及收款计划（2026）'!BR:BR)</f>
        <v>预计二季度收款并确认产值。</v>
      </c>
      <c r="CE437" s="235" cm="1">
        <f t="array" ref="CE437">_xlfn.XLOOKUP($A437&amp;$B437,'[5]产值及收款计划（2026）'!$A:$A&amp;'[5]产值及收款计划（2026）'!$B:$B,'[5]产值及收款计划（2026）'!CA:CA)</f>
        <v>0</v>
      </c>
      <c r="CF437" s="235" cm="1">
        <f t="array" ref="CF437">_xlfn.XLOOKUP($A437&amp;$B437,'[5]产值及收款计划（2026）'!$A:$A&amp;'[5]产值及收款计划（2026）'!$B:$B,'[5]产值及收款计划（2026）'!CB:CB)</f>
        <v>0</v>
      </c>
      <c r="CG437" s="235" cm="1">
        <f t="array" ref="CG437">_xlfn.XLOOKUP($A437&amp;$B437,'[5]产值及收款计划（2026）'!$A:$A&amp;'[5]产值及收款计划（2026）'!$B:$B,'[5]产值及收款计划（2026）'!CC:CC)</f>
        <v>0</v>
      </c>
      <c r="CH437" s="235" cm="1">
        <f t="array" ref="CH437">_xlfn.XLOOKUP($A437&amp;$B437,'[5]产值及收款计划（2026）'!$A:$A&amp;'[5]产值及收款计划（2026）'!$B:$B,'[5]产值及收款计划（2026）'!CD:CD)</f>
        <v>0</v>
      </c>
      <c r="CI437" s="235" cm="1">
        <f t="array" ref="CI437">_xlfn.XLOOKUP($A437&amp;$B437,'[5]产值及收款计划（2026）'!$A:$A&amp;'[5]产值及收款计划（2026）'!$B:$B,'[5]产值及收款计划（2026）'!CE:CE)</f>
        <v>0</v>
      </c>
      <c r="CJ437" s="235" cm="1">
        <f t="array" ref="CJ437">_xlfn.XLOOKUP($A437&amp;$B437,'[5]产值及收款计划（2026）'!$A:$A&amp;'[5]产值及收款计划（2026）'!$B:$B,'[5]产值及收款计划（2026）'!CF:CF)</f>
        <v>0</v>
      </c>
      <c r="CK437" s="235" cm="1">
        <f t="array" ref="CK437">_xlfn.XLOOKUP($A437&amp;$B437,'[5]产值及收款计划（2026）'!$A:$A&amp;'[5]产值及收款计划（2026）'!$B:$B,'[5]产值及收款计划（2026）'!CG:CG)</f>
        <v>0</v>
      </c>
      <c r="CL437" s="235" cm="1">
        <f t="array" ref="CL437">_xlfn.XLOOKUP($A437&amp;$B437,'[5]产值及收款计划（2026）'!$A:$A&amp;'[5]产值及收款计划（2026）'!$B:$B,'[5]产值及收款计划（2026）'!CH:CH)</f>
        <v>0</v>
      </c>
      <c r="CM437" s="235" cm="1">
        <f t="array" ref="CM437">_xlfn.XLOOKUP($A437&amp;$B437,'[5]产值及收款计划（2026）'!$A:$A&amp;'[5]产值及收款计划（2026）'!$B:$B,'[5]产值及收款计划（2026）'!CI:CI)</f>
        <v>0</v>
      </c>
      <c r="CN437" s="235" cm="1">
        <f t="array" ref="CN437">_xlfn.XLOOKUP($A437&amp;$B437,'[5]产值及收款计划（2026）'!$A:$A&amp;'[5]产值及收款计划（2026）'!$B:$B,'[5]产值及收款计划（2026）'!CJ:CJ)</f>
        <v>0</v>
      </c>
      <c r="CO437" s="235" cm="1">
        <f t="array" ref="CO437">_xlfn.XLOOKUP($A437&amp;$B437,'[5]产值及收款计划（2026）'!$A:$A&amp;'[5]产值及收款计划（2026）'!$B:$B,'[5]产值及收款计划（2026）'!CK:CK)</f>
        <v>0</v>
      </c>
      <c r="CP437" s="235" cm="1">
        <f t="array" ref="CP437">_xlfn.XLOOKUP($A437&amp;$B437,'[5]产值及收款计划（2026）'!$A:$A&amp;'[5]产值及收款计划（2026）'!$B:$B,'[5]产值及收款计划（2026）'!CL:CL)</f>
        <v>0</v>
      </c>
      <c r="DE437" s="235" cm="1">
        <f t="array" ref="DE437">_xlfn.XLOOKUP($A437&amp;$B437,'[5]产值及收款计划（2026）'!$A:$A&amp;'[5]产值及收款计划（2026）'!$B:$B,'[5]产值及收款计划（2026）'!DA:DA)</f>
        <v>0</v>
      </c>
      <c r="DF437" s="235" cm="1">
        <f t="array" ref="DF437">_xlfn.XLOOKUP($A437&amp;$B437,'[5]产值及收款计划（2026）'!$A:$A&amp;'[5]产值及收款计划（2026）'!$B:$B,'[5]产值及收款计划（2026）'!DB:DB)</f>
        <v>0</v>
      </c>
      <c r="DG437" s="235" cm="1">
        <f t="array" ref="DG437">_xlfn.XLOOKUP($A437&amp;$B437,'[5]产值及收款计划（2026）'!$A:$A&amp;'[5]产值及收款计划（2026）'!$B:$B,'[5]产值及收款计划（2026）'!DC:DC)</f>
        <v>0</v>
      </c>
      <c r="DH437" s="235" cm="1">
        <f t="array" ref="DH437">_xlfn.XLOOKUP($A437&amp;$B437,'[5]产值及收款计划（2026）'!$A:$A&amp;'[5]产值及收款计划（2026）'!$B:$B,'[5]产值及收款计划（2026）'!DD:DD)</f>
        <v>0</v>
      </c>
      <c r="DI437" s="235" cm="1">
        <f t="array" ref="DI437">_xlfn.XLOOKUP($A437&amp;$B437,'[5]产值及收款计划（2026）'!$A:$A&amp;'[5]产值及收款计划（2026）'!$B:$B,'[5]产值及收款计划（2026）'!DE:DE)</f>
        <v>0</v>
      </c>
      <c r="DJ437" s="235" cm="1">
        <f t="array" ref="DJ437">_xlfn.XLOOKUP($A437&amp;$B437,'[5]产值及收款计划（2026）'!$A:$A&amp;'[5]产值及收款计划（2026）'!$B:$B,'[5]产值及收款计划（2026）'!DF:DF)</f>
        <v>0</v>
      </c>
      <c r="DK437" s="235" cm="1">
        <f t="array" ref="DK437">_xlfn.XLOOKUP($A437&amp;$B437,'[5]产值及收款计划（2026）'!$A:$A&amp;'[5]产值及收款计划（2026）'!$B:$B,'[5]产值及收款计划（2026）'!DG:DG)</f>
        <v>0</v>
      </c>
      <c r="DL437" s="235" cm="1">
        <f t="array" ref="DL437">_xlfn.XLOOKUP($A437&amp;$B437,'[5]产值及收款计划（2026）'!$A:$A&amp;'[5]产值及收款计划（2026）'!$B:$B,'[5]产值及收款计划（2026）'!DH:DH)</f>
        <v>0</v>
      </c>
      <c r="DM437" s="235" cm="1">
        <f t="array" ref="DM437">_xlfn.XLOOKUP($A437&amp;$B437,'[5]产值及收款计划（2026）'!$A:$A&amp;'[5]产值及收款计划（2026）'!$B:$B,'[5]产值及收款计划（2026）'!DI:DI)</f>
        <v>0</v>
      </c>
      <c r="DN437" s="235" cm="1">
        <f t="array" ref="DN437">_xlfn.XLOOKUP($A437&amp;$B437,'[5]产值及收款计划（2026）'!$A:$A&amp;'[5]产值及收款计划（2026）'!$B:$B,'[5]产值及收款计划（2026）'!DJ:DJ)</f>
        <v>0</v>
      </c>
      <c r="DO437" s="235" cm="1">
        <f t="array" ref="DO437">_xlfn.XLOOKUP($A437&amp;$B437,'[5]产值及收款计划（2026）'!$A:$A&amp;'[5]产值及收款计划（2026）'!$B:$B,'[5]产值及收款计划（2026）'!DK:DK)</f>
        <v>0</v>
      </c>
      <c r="DP437" s="235" cm="1">
        <f t="array" ref="DP437">_xlfn.XLOOKUP($A437&amp;$B437,'[5]产值及收款计划（2026）'!$A:$A&amp;'[5]产值及收款计划（2026）'!$B:$B,'[5]产值及收款计划（2026）'!DL:DL)</f>
        <v>0</v>
      </c>
      <c r="DQ437" s="243"/>
      <c r="DR437" s="229"/>
    </row>
    <row r="438" ht="20.25" spans="1:122">
      <c r="A438" s="233">
        <f t="shared" si="26"/>
        <v>73</v>
      </c>
      <c r="B438" s="233" t="s">
        <v>29</v>
      </c>
      <c r="C438" s="234" t="str" cm="1">
        <f t="array" ref="C438">_xlfn.XLOOKUP($A438&amp;$B438,'[5]产值及收款计划（2026）'!$A:$A&amp;'[5]产值及收款计划（2026）'!$B:$B,'[5]产值及收款计划（2026）'!C:C)</f>
        <v>ZHT2025022000021</v>
      </c>
      <c r="D438" s="234" t="str" cm="1">
        <f t="array" ref="D438">_xlfn.XLOOKUP($A438&amp;$B438,'[5]产值及收款计划（2026）'!$A:$A&amp;'[5]产值及收款计划（2026）'!$B:$B,'[5]产值及收款计划（2026）'!D:D)</f>
        <v>第二期-新加坡DTSS11深遂道项目BIM咨询</v>
      </c>
      <c r="E438" s="235" cm="1">
        <f t="array" ref="E438">_xlfn.XLOOKUP($A438&amp;$B438,'[5]产值及收款计划（2026）'!$A:$A&amp;'[5]产值及收款计划（2026）'!$B:$B,'[5]产值及收款计划（2026）'!E:E)</f>
        <v>54.569</v>
      </c>
      <c r="F438" s="235" cm="1">
        <f t="array" ref="F438">_xlfn.XLOOKUP($A438&amp;$B438,'[5]产值及收款计划（2026）'!$A:$A&amp;'[5]产值及收款计划（2026）'!$B:$B,'[5]产值及收款计划（2026）'!F:F)</f>
        <v>54.569</v>
      </c>
      <c r="G438" s="235" cm="1">
        <f t="array" ref="G438">_xlfn.XLOOKUP($A438&amp;$B438,'[5]产值及收款计划（2026）'!$A:$A&amp;'[5]产值及收款计划（2026）'!$B:$B,'[5]产值及收款计划（2026）'!G:G)</f>
        <v>54.569</v>
      </c>
      <c r="H438" s="235" cm="1">
        <f t="array" ref="H438">_xlfn.XLOOKUP($A438&amp;$B438,'[5]产值及收款计划（2026）'!$A:$A&amp;'[5]产值及收款计划（2026）'!$B:$B,'[5]产值及收款计划（2026）'!H:H)</f>
        <v>54.569</v>
      </c>
      <c r="I438" s="236" cm="1">
        <f t="array" ref="I438">_xlfn.XLOOKUP($A438&amp;$B438,'[5]产值及收款计划（2026）'!$A:$A&amp;'[5]产值及收款计划（2026）'!$B:$B,'[5]产值及收款计划（2026）'!I:I)</f>
        <v>1</v>
      </c>
      <c r="J438" s="235" cm="1">
        <f t="array" ref="J438">_xlfn.XLOOKUP($A438&amp;$B438,'[5]产值及收款计划（2026）'!$A:$A&amp;'[5]产值及收款计划（2026）'!$B:$B,'[5]产值及收款计划（2026）'!J:J)</f>
        <v>0.06</v>
      </c>
      <c r="K438" s="235" t="e" cm="1">
        <f t="array" ref="K438">_xlfn.XLOOKUP($A438&amp;$B438,'[5]产值及收款计划（2026）'!$A:$A&amp;'[5]产值及收款计划（2026）'!$B:$B,'[5]产值及收款计划（2026）'!K:K)</f>
        <v>#REF!</v>
      </c>
      <c r="L438" s="235" t="e" cm="1">
        <f t="array" ref="L438">_xlfn.XLOOKUP($A438&amp;$B438,'[5]产值及收款计划（2026）'!$A:$A&amp;'[5]产值及收款计划（2026）'!$B:$B,'[5]产值及收款计划（2026）'!L:L)</f>
        <v>#REF!</v>
      </c>
      <c r="M438" s="235" t="str" cm="1">
        <f t="array" ref="M438">_xlfn.XLOOKUP($A438&amp;$B438,'[5]产值及收款计划（2026）'!$A:$A&amp;'[5]产值及收款计划（2026）'!$B:$B,'[5]产值及收款计划（2026）'!M:M)</f>
        <v>主导</v>
      </c>
      <c r="N438" s="235" t="str" cm="1">
        <f t="array" ref="N438">_xlfn.XLOOKUP($A438&amp;$B438,'[5]产值及收款计划（2026）'!$A:$A&amp;'[5]产值及收款计划（2026）'!$B:$B,'[5]产值及收款计划（2026）'!N:N)</f>
        <v>许清亮团队</v>
      </c>
      <c r="O438" s="235" t="str" cm="1">
        <f t="array" ref="O438">_xlfn.XLOOKUP($A438&amp;$B438,'[5]产值及收款计划（2026）'!$A:$A&amp;'[5]产值及收款计划（2026）'!$B:$B,'[5]产值及收款计划（2026）'!O:O)</f>
        <v>明艳丽</v>
      </c>
      <c r="P438" s="234" t="str" cm="1">
        <f t="array" ref="P438">_xlfn.XLOOKUP($A438&amp;$B438,'[5]产值及收款计划（2026）'!$A:$A&amp;'[5]产值及收款计划（2026）'!$B:$B,'[5]产值及收款计划（2026）'!P:P)</f>
        <v>25已完结</v>
      </c>
      <c r="Q438" s="235" t="e" cm="1">
        <f t="array" ref="Q438">_xlfn.XLOOKUP($A438&amp;$B438,'[5]产值及收款计划（2026）'!$A:$A&amp;'[5]产值及收款计划（2026）'!$B:$B,'[5]产值及收款计划（2026）'!Q:Q)</f>
        <v>#REF!</v>
      </c>
      <c r="R438" s="235" t="e" cm="1">
        <f t="array" ref="R438">_xlfn.XLOOKUP($A438&amp;$B438,'[5]产值及收款计划（2026）'!$A:$A&amp;'[5]产值及收款计划（2026）'!$B:$B,'[5]产值及收款计划（2026）'!R:R)</f>
        <v>#REF!</v>
      </c>
      <c r="S438" s="235" t="e" cm="1">
        <f t="array" ref="S438">_xlfn.XLOOKUP($A438&amp;$B438,'[5]产值及收款计划（2026）'!$A:$A&amp;'[5]产值及收款计划（2026）'!$B:$B,'[5]产值及收款计划（2026）'!S:S)</f>
        <v>#REF!</v>
      </c>
      <c r="T438" s="235" cm="1">
        <f t="array" ref="T438">_xlfn.XLOOKUP($A438&amp;$B438,'[5]产值及收款计划（2026）'!$A:$A&amp;'[5]产值及收款计划（2026）'!$B:$B,'[5]产值及收款计划（2026）'!T:T)</f>
        <v>54.569</v>
      </c>
      <c r="U438" s="235" cm="1">
        <f t="array" ref="U438">_xlfn.XLOOKUP($A438&amp;$B438,'[5]产值及收款计划（2026）'!$A:$A&amp;'[5]产值及收款计划（2026）'!$B:$B,'[5]产值及收款计划（2026）'!U:U)</f>
        <v>0</v>
      </c>
      <c r="V438" s="235" cm="1">
        <f t="array" ref="V438">_xlfn.XLOOKUP($A438&amp;$B438,'[5]产值及收款计划（2026）'!$A:$A&amp;'[5]产值及收款计划（2026）'!$B:$B,'[5]产值及收款计划（2026）'!V:V)</f>
        <v>0</v>
      </c>
      <c r="W438" s="235" t="e" cm="1">
        <f t="array" ref="W438">_xlfn.XLOOKUP($A438&amp;$B438,'[5]产值及收款计划（2026）'!$A:$A&amp;'[5]产值及收款计划（2026）'!$B:$B,'[5]产值及收款计划（2026）'!W:W)</f>
        <v>#REF!</v>
      </c>
      <c r="X438" s="235" t="e" cm="1">
        <f t="array" ref="X438">_xlfn.XLOOKUP($A438&amp;$B438,'[5]产值及收款计划（2026）'!$A:$A&amp;'[5]产值及收款计划（2026）'!$B:$B,'[5]产值及收款计划（2026）'!X:X)</f>
        <v>#REF!</v>
      </c>
      <c r="Y438" s="235" t="e" cm="1">
        <f t="array" ref="Y438">_xlfn.XLOOKUP($A438&amp;$B438,'[5]产值及收款计划（2026）'!$A:$A&amp;'[5]产值及收款计划（2026）'!$B:$B,'[5]产值及收款计划（2026）'!Y:Y)</f>
        <v>#REF!</v>
      </c>
      <c r="Z438" s="235" t="e" cm="1">
        <f t="array" ref="Z438">_xlfn.XLOOKUP($A438&amp;$B438,'[5]产值及收款计划（2026）'!$A:$A&amp;'[5]产值及收款计划（2026）'!$B:$B,'[5]产值及收款计划（2026）'!Z:Z)</f>
        <v>#REF!</v>
      </c>
      <c r="AA438" s="235" t="e" cm="1">
        <f t="array" ref="AA438">_xlfn.XLOOKUP($A438&amp;$B438,'[5]产值及收款计划（2026）'!$A:$A&amp;'[5]产值及收款计划（2026）'!$B:$B,'[5]产值及收款计划（2026）'!AA:AA)</f>
        <v>#REF!</v>
      </c>
      <c r="AB438" s="235" t="e" cm="1">
        <f t="array" ref="AB438">_xlfn.XLOOKUP($A438&amp;$B438,'[5]产值及收款计划（2026）'!$A:$A&amp;'[5]产值及收款计划（2026）'!$B:$B,'[5]产值及收款计划（2026）'!AB:AB)</f>
        <v>#REF!</v>
      </c>
      <c r="AC438" s="235" t="e" cm="1">
        <f t="array" ref="AC438">_xlfn.XLOOKUP($A438&amp;$B438,'[5]产值及收款计划（2026）'!$A:$A&amp;'[5]产值及收款计划（2026）'!$B:$B,'[5]产值及收款计划（2026）'!AC:AC)</f>
        <v>#REF!</v>
      </c>
      <c r="AD438" s="235" t="e" cm="1">
        <f t="array" ref="AD438">_xlfn.XLOOKUP($A438&amp;$B438,'[5]产值及收款计划（2026）'!$A:$A&amp;'[5]产值及收款计划（2026）'!$B:$B,'[5]产值及收款计划（2026）'!AD:AD)</f>
        <v>#REF!</v>
      </c>
      <c r="AE438" s="235" t="e" cm="1">
        <f t="array" ref="AE438">_xlfn.XLOOKUP($A438&amp;$B438,'[5]产值及收款计划（2026）'!$A:$A&amp;'[5]产值及收款计划（2026）'!$B:$B,'[5]产值及收款计划（2026）'!AE:AE)</f>
        <v>#REF!</v>
      </c>
      <c r="AF438" s="235" t="e" cm="1">
        <f t="array" ref="AF438">_xlfn.XLOOKUP($A438&amp;$B438,'[5]产值及收款计划（2026）'!$A:$A&amp;'[5]产值及收款计划（2026）'!$B:$B,'[5]产值及收款计划（2026）'!AF:AF)</f>
        <v>#REF!</v>
      </c>
      <c r="AG438" s="235" t="e" cm="1">
        <f t="array" ref="AG438">_xlfn.XLOOKUP($A438&amp;$B438,'[5]产值及收款计划（2026）'!$A:$A&amp;'[5]产值及收款计划（2026）'!$B:$B,'[5]产值及收款计划（2026）'!AG:AG)</f>
        <v>#REF!</v>
      </c>
      <c r="AH438" s="235" t="e" cm="1">
        <f t="array" ref="AH438">_xlfn.XLOOKUP($A438&amp;$B438,'[5]产值及收款计划（2026）'!$A:$A&amp;'[5]产值及收款计划（2026）'!$B:$B,'[5]产值及收款计划（2026）'!AH:AH)</f>
        <v>#REF!</v>
      </c>
      <c r="AI438" s="235" t="e" cm="1">
        <f t="array" ref="AI438">_xlfn.XLOOKUP($A438&amp;$B438,'[5]产值及收款计划（2026）'!$A:$A&amp;'[5]产值及收款计划（2026）'!$B:$B,'[5]产值及收款计划（2026）'!AI:AI)</f>
        <v>#REF!</v>
      </c>
      <c r="AJ438" s="235" t="e" cm="1">
        <f t="array" ref="AJ438">_xlfn.XLOOKUP($A438&amp;$B438,'[5]产值及收款计划（2026）'!$A:$A&amp;'[5]产值及收款计划（2026）'!$B:$B,'[5]产值及收款计划（2026）'!AJ:AJ)</f>
        <v>#REF!</v>
      </c>
      <c r="AK438" s="235" t="e" cm="1">
        <f t="array" ref="AK438">_xlfn.XLOOKUP($A438&amp;$B438,'[5]产值及收款计划（2026）'!$A:$A&amp;'[5]产值及收款计划（2026）'!$B:$B,'[5]产值及收款计划（2026）'!AK:AK)</f>
        <v>#REF!</v>
      </c>
      <c r="AL438" s="235" t="e" cm="1">
        <f t="array" ref="AL438">_xlfn.XLOOKUP($A438&amp;$B438,'[5]产值及收款计划（2026）'!$A:$A&amp;'[5]产值及收款计划（2026）'!$B:$B,'[5]产值及收款计划（2026）'!AL:AL)</f>
        <v>#REF!</v>
      </c>
      <c r="AM438" s="242" t="e" cm="1">
        <f t="array" ref="AM438">_xlfn.LET(_xlpm.勾选月份状态数组,TRANSPOSE('PPT(12-15页）-TOP10'!$A$3:$A$14),_xlpm.选择数据区,IF('PPT(12-15页）-TOP10'!$E$3="收款",$BA438:$BL438,$AA438:$AL438),SUM(_xlfn._xlws.FILTER(_xlpm.选择数据区,_xlpm.勾选月份状态数组,"")))</f>
        <v>#REF!</v>
      </c>
      <c r="AN438" s="235" t="e">
        <f>_xlfn.XLOOKUP($C438,应收未收表!$T:$T,应收未收表!AA:AA)</f>
        <v>#N/A</v>
      </c>
      <c r="AO438" s="235" t="e">
        <f>_xlfn.XLOOKUP($C438,应收未收表!$T:$T,应收未收表!AB:AB)</f>
        <v>#N/A</v>
      </c>
      <c r="AP438" s="235" t="e">
        <f>_xlfn.XLOOKUP($C438,应收未收表!$T:$T,应收未收表!AC:AC)</f>
        <v>#N/A</v>
      </c>
      <c r="AQ438" s="235" t="e">
        <f>_xlfn.XLOOKUP($C438,应收未收表!$T:$T,应收未收表!AE:AE)</f>
        <v>#N/A</v>
      </c>
      <c r="AR438" s="235" t="e">
        <f>_xlfn.XLOOKUP($C438,应收未收表!$T:$T,应收未收表!AF:AF)</f>
        <v>#N/A</v>
      </c>
      <c r="AS438" s="235" t="e" cm="1">
        <f t="array" ref="AS438">_xlfn.XLOOKUP($A438&amp;$B438,'[5]产值及收款计划（2026）'!$A:$A&amp;'[5]产值及收款计划（2026）'!$B:$B,'[5]产值及收款计划（2026）'!AS:AS)</f>
        <v>#REF!</v>
      </c>
      <c r="AT438" s="235" t="e" cm="1">
        <f t="array" ref="AT438">_xlfn.XLOOKUP($A438&amp;$B438,'[5]产值及收款计划（2026）'!$A:$A&amp;'[5]产值及收款计划（2026）'!$B:$B,'[5]产值及收款计划（2026）'!AT:AT)</f>
        <v>#REF!</v>
      </c>
      <c r="AU438" s="235" t="e" cm="1">
        <f t="array" ref="AU438">_xlfn.XLOOKUP($A438&amp;$B438,'[5]产值及收款计划（2026）'!$A:$A&amp;'[5]产值及收款计划（2026）'!$B:$B,'[5]产值及收款计划（2026）'!AU:AU)</f>
        <v>#REF!</v>
      </c>
      <c r="AV438" s="235" t="e" cm="1">
        <f t="array" ref="AV438">_xlfn.XLOOKUP($A438&amp;$B438,'[5]产值及收款计划（2026）'!$A:$A&amp;'[5]产值及收款计划（2026）'!$B:$B,'[5]产值及收款计划（2026）'!AV:AV)</f>
        <v>#REF!</v>
      </c>
      <c r="AW438" s="235" cm="1">
        <f t="array" ref="AW438">_xlfn.XLOOKUP($A438&amp;$B438,'[5]产值及收款计划（2026）'!$A:$A&amp;'[5]产值及收款计划（2026）'!$B:$B,'[5]产值及收款计划（2026）'!AW:AW)</f>
        <v>0</v>
      </c>
      <c r="AX438" s="235" cm="1">
        <f t="array" ref="AX438">_xlfn.XLOOKUP($A438&amp;$B438,'[5]产值及收款计划（2026）'!$A:$A&amp;'[5]产值及收款计划（2026）'!$B:$B,'[5]产值及收款计划（2026）'!AX:AX)</f>
        <v>0</v>
      </c>
      <c r="AY438" s="235" cm="1">
        <f t="array" ref="AY438">_xlfn.XLOOKUP($A438&amp;$B438,'[5]产值及收款计划（2026）'!$A:$A&amp;'[5]产值及收款计划（2026）'!$B:$B,'[5]产值及收款计划（2026）'!AY:AY)</f>
        <v>54.569</v>
      </c>
      <c r="AZ438" s="235" cm="1">
        <f t="array" ref="AZ438">_xlfn.XLOOKUP($A438&amp;$B438,'[5]产值及收款计划（2026）'!$A:$A&amp;'[5]产值及收款计划（2026）'!$B:$B,'[5]产值及收款计划（2026）'!AZ:AZ)</f>
        <v>54.569</v>
      </c>
      <c r="BA438" s="235" t="e" cm="1">
        <f t="array" ref="BA438">_xlfn.XLOOKUP($A438&amp;$B438,'[5]产值及收款计划（2026）'!$A:$A&amp;'[5]产值及收款计划（2026）'!$B:$B,'[5]产值及收款计划（2026）'!BA:BA)</f>
        <v>#REF!</v>
      </c>
      <c r="BB438" s="235" t="e" cm="1">
        <f t="array" ref="BB438">_xlfn.XLOOKUP($A438&amp;$B438,'[5]产值及收款计划（2026）'!$A:$A&amp;'[5]产值及收款计划（2026）'!$B:$B,'[5]产值及收款计划（2026）'!BB:BB)</f>
        <v>#REF!</v>
      </c>
      <c r="BC438" s="235" t="e" cm="1">
        <f t="array" ref="BC438">_xlfn.XLOOKUP($A438&amp;$B438,'[5]产值及收款计划（2026）'!$A:$A&amp;'[5]产值及收款计划（2026）'!$B:$B,'[5]产值及收款计划（2026）'!BC:BC)</f>
        <v>#REF!</v>
      </c>
      <c r="BD438" s="235" t="e" cm="1">
        <f t="array" ref="BD438">_xlfn.XLOOKUP($A438&amp;$B438,'[5]产值及收款计划（2026）'!$A:$A&amp;'[5]产值及收款计划（2026）'!$B:$B,'[5]产值及收款计划（2026）'!BD:BD)</f>
        <v>#REF!</v>
      </c>
      <c r="BE438" s="235" t="e" cm="1">
        <f t="array" ref="BE438">_xlfn.XLOOKUP($A438&amp;$B438,'[5]产值及收款计划（2026）'!$A:$A&amp;'[5]产值及收款计划（2026）'!$B:$B,'[5]产值及收款计划（2026）'!BE:BE)</f>
        <v>#REF!</v>
      </c>
      <c r="BF438" s="235" t="e" cm="1">
        <f t="array" ref="BF438">_xlfn.XLOOKUP($A438&amp;$B438,'[5]产值及收款计划（2026）'!$A:$A&amp;'[5]产值及收款计划（2026）'!$B:$B,'[5]产值及收款计划（2026）'!BF:BF)</f>
        <v>#REF!</v>
      </c>
      <c r="BG438" s="235" t="e" cm="1">
        <f t="array" ref="BG438">_xlfn.XLOOKUP($A438&amp;$B438,'[5]产值及收款计划（2026）'!$A:$A&amp;'[5]产值及收款计划（2026）'!$B:$B,'[5]产值及收款计划（2026）'!BG:BG)</f>
        <v>#REF!</v>
      </c>
      <c r="BH438" s="235" t="e" cm="1">
        <f t="array" ref="BH438">_xlfn.XLOOKUP($A438&amp;$B438,'[5]产值及收款计划（2026）'!$A:$A&amp;'[5]产值及收款计划（2026）'!$B:$B,'[5]产值及收款计划（2026）'!BH:BH)</f>
        <v>#REF!</v>
      </c>
      <c r="BI438" s="235" t="e" cm="1">
        <f t="array" ref="BI438">_xlfn.XLOOKUP($A438&amp;$B438,'[5]产值及收款计划（2026）'!$A:$A&amp;'[5]产值及收款计划（2026）'!$B:$B,'[5]产值及收款计划（2026）'!BI:BI)</f>
        <v>#REF!</v>
      </c>
      <c r="BJ438" s="235" t="e" cm="1">
        <f t="array" ref="BJ438">_xlfn.XLOOKUP($A438&amp;$B438,'[5]产值及收款计划（2026）'!$A:$A&amp;'[5]产值及收款计划（2026）'!$B:$B,'[5]产值及收款计划（2026）'!BJ:BJ)</f>
        <v>#REF!</v>
      </c>
      <c r="BK438" s="235" t="e" cm="1">
        <f t="array" ref="BK438">_xlfn.XLOOKUP($A438&amp;$B438,'[5]产值及收款计划（2026）'!$A:$A&amp;'[5]产值及收款计划（2026）'!$B:$B,'[5]产值及收款计划（2026）'!BK:BK)</f>
        <v>#REF!</v>
      </c>
      <c r="BL438" s="235" t="e" cm="1">
        <f t="array" ref="BL438">_xlfn.XLOOKUP($A438&amp;$B438,'[5]产值及收款计划（2026）'!$A:$A&amp;'[5]产值及收款计划（2026）'!$B:$B,'[5]产值及收款计划（2026）'!BL:BL)</f>
        <v>#REF!</v>
      </c>
      <c r="BM438" s="235"/>
      <c r="BN438" s="235"/>
      <c r="BO438" s="235"/>
      <c r="BP438" s="235"/>
      <c r="BQ438" s="235">
        <f>_xlfn.XLOOKUP($C438,应收未收表!$AJ:$AJ,应收未收表!AK:AK)</f>
        <v>55</v>
      </c>
      <c r="BR438" s="235">
        <f>_xlfn.XLOOKUP($C438,应收未收表!$AJ:$AJ,应收未收表!AL:AL)</f>
        <v>55</v>
      </c>
      <c r="BS438" s="235" t="str">
        <f>_xlfn.XLOOKUP($C438,应收未收表!$AJ:$AJ,应收未收表!AM:AM)</f>
        <v>一季度内无法落实</v>
      </c>
      <c r="BT438" s="235" t="str">
        <f>_xlfn.XLOOKUP($C438,应收未收表!$AJ:$AJ,应收未收表!AN:AN)</f>
        <v>申请中不确定付款时间</v>
      </c>
      <c r="BU438" s="234" t="str" cm="1">
        <f t="array" ref="BU438">_xlfn.XLOOKUP($A438&amp;$B438,'[5]产值及收款计划（2026）'!$A:$A&amp;'[5]产值及收款计划（2026）'!$B:$B,'[5]产值及收款计划（2026）'!BQ:BQ)</f>
        <v>上海隧道工程股份（新加坡）有限公司</v>
      </c>
      <c r="BV438" s="235" t="e" cm="1">
        <f t="array" ref="BV438">_xlfn.XLOOKUP($A438&amp;$B438,'[5]产值及收款计划（2026）'!$A:$A&amp;'[5]产值及收款计划（2026）'!$B:$B,'[5]产值及收款计划（2026）'!BR:BR)</f>
        <v>#REF!</v>
      </c>
      <c r="CE438" s="235" cm="1">
        <f t="array" ref="CE438">_xlfn.XLOOKUP($A438&amp;$B438,'[5]产值及收款计划（2026）'!$A:$A&amp;'[5]产值及收款计划（2026）'!$B:$B,'[5]产值及收款计划（2026）'!CA:CA)</f>
        <v>0</v>
      </c>
      <c r="CF438" s="235" cm="1">
        <f t="array" ref="CF438">_xlfn.XLOOKUP($A438&amp;$B438,'[5]产值及收款计划（2026）'!$A:$A&amp;'[5]产值及收款计划（2026）'!$B:$B,'[5]产值及收款计划（2026）'!CB:CB)</f>
        <v>0</v>
      </c>
      <c r="CG438" s="235" cm="1">
        <f t="array" ref="CG438">_xlfn.XLOOKUP($A438&amp;$B438,'[5]产值及收款计划（2026）'!$A:$A&amp;'[5]产值及收款计划（2026）'!$B:$B,'[5]产值及收款计划（2026）'!CC:CC)</f>
        <v>0</v>
      </c>
      <c r="CH438" s="235" cm="1">
        <f t="array" ref="CH438">_xlfn.XLOOKUP($A438&amp;$B438,'[5]产值及收款计划（2026）'!$A:$A&amp;'[5]产值及收款计划（2026）'!$B:$B,'[5]产值及收款计划（2026）'!CD:CD)</f>
        <v>0</v>
      </c>
      <c r="CI438" s="235" cm="1">
        <f t="array" ref="CI438">_xlfn.XLOOKUP($A438&amp;$B438,'[5]产值及收款计划（2026）'!$A:$A&amp;'[5]产值及收款计划（2026）'!$B:$B,'[5]产值及收款计划（2026）'!CE:CE)</f>
        <v>0</v>
      </c>
      <c r="CJ438" s="235" cm="1">
        <f t="array" ref="CJ438">_xlfn.XLOOKUP($A438&amp;$B438,'[5]产值及收款计划（2026）'!$A:$A&amp;'[5]产值及收款计划（2026）'!$B:$B,'[5]产值及收款计划（2026）'!CF:CF)</f>
        <v>0</v>
      </c>
      <c r="CK438" s="235" cm="1">
        <f t="array" ref="CK438">_xlfn.XLOOKUP($A438&amp;$B438,'[5]产值及收款计划（2026）'!$A:$A&amp;'[5]产值及收款计划（2026）'!$B:$B,'[5]产值及收款计划（2026）'!CG:CG)</f>
        <v>0</v>
      </c>
      <c r="CL438" s="235" cm="1">
        <f t="array" ref="CL438">_xlfn.XLOOKUP($A438&amp;$B438,'[5]产值及收款计划（2026）'!$A:$A&amp;'[5]产值及收款计划（2026）'!$B:$B,'[5]产值及收款计划（2026）'!CH:CH)</f>
        <v>0</v>
      </c>
      <c r="CM438" s="235" cm="1">
        <f t="array" ref="CM438">_xlfn.XLOOKUP($A438&amp;$B438,'[5]产值及收款计划（2026）'!$A:$A&amp;'[5]产值及收款计划（2026）'!$B:$B,'[5]产值及收款计划（2026）'!CI:CI)</f>
        <v>0</v>
      </c>
      <c r="CN438" s="235" cm="1">
        <f t="array" ref="CN438">_xlfn.XLOOKUP($A438&amp;$B438,'[5]产值及收款计划（2026）'!$A:$A&amp;'[5]产值及收款计划（2026）'!$B:$B,'[5]产值及收款计划（2026）'!CJ:CJ)</f>
        <v>0</v>
      </c>
      <c r="CO438" s="235" cm="1">
        <f t="array" ref="CO438">_xlfn.XLOOKUP($A438&amp;$B438,'[5]产值及收款计划（2026）'!$A:$A&amp;'[5]产值及收款计划（2026）'!$B:$B,'[5]产值及收款计划（2026）'!CK:CK)</f>
        <v>0</v>
      </c>
      <c r="CP438" s="235" cm="1">
        <f t="array" ref="CP438">_xlfn.XLOOKUP($A438&amp;$B438,'[5]产值及收款计划（2026）'!$A:$A&amp;'[5]产值及收款计划（2026）'!$B:$B,'[5]产值及收款计划（2026）'!CL:CL)</f>
        <v>0</v>
      </c>
      <c r="DE438" s="235" cm="1">
        <f t="array" ref="DE438">_xlfn.XLOOKUP($A438&amp;$B438,'[5]产值及收款计划（2026）'!$A:$A&amp;'[5]产值及收款计划（2026）'!$B:$B,'[5]产值及收款计划（2026）'!DA:DA)</f>
        <v>0</v>
      </c>
      <c r="DF438" s="235" cm="1">
        <f t="array" ref="DF438">_xlfn.XLOOKUP($A438&amp;$B438,'[5]产值及收款计划（2026）'!$A:$A&amp;'[5]产值及收款计划（2026）'!$B:$B,'[5]产值及收款计划（2026）'!DB:DB)</f>
        <v>0</v>
      </c>
      <c r="DG438" s="235" cm="1">
        <f t="array" ref="DG438">_xlfn.XLOOKUP($A438&amp;$B438,'[5]产值及收款计划（2026）'!$A:$A&amp;'[5]产值及收款计划（2026）'!$B:$B,'[5]产值及收款计划（2026）'!DC:DC)</f>
        <v>0</v>
      </c>
      <c r="DH438" s="235" cm="1">
        <f t="array" ref="DH438">_xlfn.XLOOKUP($A438&amp;$B438,'[5]产值及收款计划（2026）'!$A:$A&amp;'[5]产值及收款计划（2026）'!$B:$B,'[5]产值及收款计划（2026）'!DD:DD)</f>
        <v>0</v>
      </c>
      <c r="DI438" s="235" cm="1">
        <f t="array" ref="DI438">_xlfn.XLOOKUP($A438&amp;$B438,'[5]产值及收款计划（2026）'!$A:$A&amp;'[5]产值及收款计划（2026）'!$B:$B,'[5]产值及收款计划（2026）'!DE:DE)</f>
        <v>0</v>
      </c>
      <c r="DJ438" s="235" cm="1">
        <f t="array" ref="DJ438">_xlfn.XLOOKUP($A438&amp;$B438,'[5]产值及收款计划（2026）'!$A:$A&amp;'[5]产值及收款计划（2026）'!$B:$B,'[5]产值及收款计划（2026）'!DF:DF)</f>
        <v>0</v>
      </c>
      <c r="DK438" s="235" cm="1">
        <f t="array" ref="DK438">_xlfn.XLOOKUP($A438&amp;$B438,'[5]产值及收款计划（2026）'!$A:$A&amp;'[5]产值及收款计划（2026）'!$B:$B,'[5]产值及收款计划（2026）'!DG:DG)</f>
        <v>0</v>
      </c>
      <c r="DL438" s="235" cm="1">
        <f t="array" ref="DL438">_xlfn.XLOOKUP($A438&amp;$B438,'[5]产值及收款计划（2026）'!$A:$A&amp;'[5]产值及收款计划（2026）'!$B:$B,'[5]产值及收款计划（2026）'!DH:DH)</f>
        <v>0</v>
      </c>
      <c r="DM438" s="235" cm="1">
        <f t="array" ref="DM438">_xlfn.XLOOKUP($A438&amp;$B438,'[5]产值及收款计划（2026）'!$A:$A&amp;'[5]产值及收款计划（2026）'!$B:$B,'[5]产值及收款计划（2026）'!DI:DI)</f>
        <v>0</v>
      </c>
      <c r="DN438" s="235" cm="1">
        <f t="array" ref="DN438">_xlfn.XLOOKUP($A438&amp;$B438,'[5]产值及收款计划（2026）'!$A:$A&amp;'[5]产值及收款计划（2026）'!$B:$B,'[5]产值及收款计划（2026）'!DJ:DJ)</f>
        <v>0</v>
      </c>
      <c r="DO438" s="235" cm="1">
        <f t="array" ref="DO438">_xlfn.XLOOKUP($A438&amp;$B438,'[5]产值及收款计划（2026）'!$A:$A&amp;'[5]产值及收款计划（2026）'!$B:$B,'[5]产值及收款计划（2026）'!DK:DK)</f>
        <v>0</v>
      </c>
      <c r="DP438" s="235" cm="1">
        <f t="array" ref="DP438">_xlfn.XLOOKUP($A438&amp;$B438,'[5]产值及收款计划（2026）'!$A:$A&amp;'[5]产值及收款计划（2026）'!$B:$B,'[5]产值及收款计划（2026）'!DL:DL)</f>
        <v>0</v>
      </c>
      <c r="DQ438" s="243"/>
      <c r="DR438" s="229"/>
    </row>
    <row r="439" ht="101.25" spans="1:122">
      <c r="A439" s="233">
        <f t="shared" si="26"/>
        <v>74</v>
      </c>
      <c r="B439" s="233" t="s">
        <v>29</v>
      </c>
      <c r="C439" s="234" t="str" cm="1">
        <f t="array" ref="C439">_xlfn.XLOOKUP($A439&amp;$B439,'[5]产值及收款计划（2026）'!$A:$A&amp;'[5]产值及收款计划（2026）'!$B:$B,'[5]产值及收款计划（2026）'!C:C)</f>
        <v>SZJT202580009</v>
      </c>
      <c r="D439" s="234" t="str" cm="1">
        <f t="array" ref="D439">_xlfn.XLOOKUP($A439&amp;$B439,'[5]产值及收款计划（2026）'!$A:$A&amp;'[5]产值及收款计划（2026）'!$B:$B,'[5]产值及收款计划（2026）'!D:D)</f>
        <v>基于BIM的高速公路智慧一体化平台软件采购项目</v>
      </c>
      <c r="E439" s="235" cm="1">
        <f t="array" ref="E439">_xlfn.XLOOKUP($A439&amp;$B439,'[5]产值及收款计划（2026）'!$A:$A&amp;'[5]产值及收款计划（2026）'!$B:$B,'[5]产值及收款计划（2026）'!E:E)</f>
        <v>677.2224</v>
      </c>
      <c r="F439" s="235" cm="1">
        <f t="array" ref="F439">_xlfn.XLOOKUP($A439&amp;$B439,'[5]产值及收款计划（2026）'!$A:$A&amp;'[5]产值及收款计划（2026）'!$B:$B,'[5]产值及收款计划（2026）'!F:F)</f>
        <v>677.2224</v>
      </c>
      <c r="G439" s="235" cm="1">
        <f t="array" ref="G439">_xlfn.XLOOKUP($A439&amp;$B439,'[5]产值及收款计划（2026）'!$A:$A&amp;'[5]产值及收款计划（2026）'!$B:$B,'[5]产值及收款计划（2026）'!G:G)</f>
        <v>677.2224</v>
      </c>
      <c r="H439" s="235" cm="1">
        <f t="array" ref="H439">_xlfn.XLOOKUP($A439&amp;$B439,'[5]产值及收款计划（2026）'!$A:$A&amp;'[5]产值及收款计划（2026）'!$B:$B,'[5]产值及收款计划（2026）'!H:H)</f>
        <v>357.2224</v>
      </c>
      <c r="I439" s="236" cm="1">
        <f t="array" ref="I439">_xlfn.XLOOKUP($A439&amp;$B439,'[5]产值及收款计划（2026）'!$A:$A&amp;'[5]产值及收款计划（2026）'!$B:$B,'[5]产值及收款计划（2026）'!I:I)</f>
        <v>0.527481666288652</v>
      </c>
      <c r="J439" s="235" cm="1">
        <f t="array" ref="J439">_xlfn.XLOOKUP($A439&amp;$B439,'[5]产值及收款计划（2026）'!$A:$A&amp;'[5]产值及收款计划（2026）'!$B:$B,'[5]产值及收款计划（2026）'!J:J)</f>
        <v>0.13</v>
      </c>
      <c r="K439" s="235" t="e" cm="1">
        <f t="array" ref="K439">_xlfn.XLOOKUP($A439&amp;$B439,'[5]产值及收款计划（2026）'!$A:$A&amp;'[5]产值及收款计划（2026）'!$B:$B,'[5]产值及收款计划（2026）'!K:K)</f>
        <v>#REF!</v>
      </c>
      <c r="L439" s="235" t="e" cm="1">
        <f t="array" ref="L439">_xlfn.XLOOKUP($A439&amp;$B439,'[5]产值及收款计划（2026）'!$A:$A&amp;'[5]产值及收款计划（2026）'!$B:$B,'[5]产值及收款计划（2026）'!L:L)</f>
        <v>#REF!</v>
      </c>
      <c r="M439" s="235" t="str" cm="1">
        <f t="array" ref="M439">_xlfn.XLOOKUP($A439&amp;$B439,'[5]产值及收款计划（2026）'!$A:$A&amp;'[5]产值及收款计划（2026）'!$B:$B,'[5]产值及收款计划（2026）'!M:M)</f>
        <v>主导</v>
      </c>
      <c r="N439" s="235" t="str" cm="1">
        <f t="array" ref="N439">_xlfn.XLOOKUP($A439&amp;$B439,'[5]产值及收款计划（2026）'!$A:$A&amp;'[5]产值及收款计划（2026）'!$B:$B,'[5]产值及收款计划（2026）'!N:N)</f>
        <v>明艳丽团队</v>
      </c>
      <c r="O439" s="235" t="str" cm="1">
        <f t="array" ref="O439">_xlfn.XLOOKUP($A439&amp;$B439,'[5]产值及收款计划（2026）'!$A:$A&amp;'[5]产值及收款计划（2026）'!$B:$B,'[5]产值及收款计划（2026）'!O:O)</f>
        <v>胡铂</v>
      </c>
      <c r="P439" s="234" t="str" cm="1">
        <f t="array" ref="P439">_xlfn.XLOOKUP($A439&amp;$B439,'[5]产值及收款计划（2026）'!$A:$A&amp;'[5]产值及收款计划（2026）'!$B:$B,'[5]产值及收款计划（2026）'!P:P)</f>
        <v>在建</v>
      </c>
      <c r="Q439" s="235" t="e" cm="1">
        <f t="array" ref="Q439">_xlfn.XLOOKUP($A439&amp;$B439,'[5]产值及收款计划（2026）'!$A:$A&amp;'[5]产值及收款计划（2026）'!$B:$B,'[5]产值及收款计划（2026）'!Q:Q)</f>
        <v>#REF!</v>
      </c>
      <c r="R439" s="235" t="e" cm="1">
        <f t="array" ref="R439">_xlfn.XLOOKUP($A439&amp;$B439,'[5]产值及收款计划（2026）'!$A:$A&amp;'[5]产值及收款计划（2026）'!$B:$B,'[5]产值及收款计划（2026）'!R:R)</f>
        <v>#REF!</v>
      </c>
      <c r="S439" s="235" t="e" cm="1">
        <f t="array" ref="S439">_xlfn.XLOOKUP($A439&amp;$B439,'[5]产值及收款计划（2026）'!$A:$A&amp;'[5]产值及收款计划（2026）'!$B:$B,'[5]产值及收款计划（2026）'!S:S)</f>
        <v>#REF!</v>
      </c>
      <c r="T439" s="235" cm="1">
        <f t="array" ref="T439">_xlfn.XLOOKUP($A439&amp;$B439,'[5]产值及收款计划（2026）'!$A:$A&amp;'[5]产值及收款计划（2026）'!$B:$B,'[5]产值及收款计划（2026）'!T:T)</f>
        <v>566.2224</v>
      </c>
      <c r="U439" s="235" cm="1">
        <f t="array" ref="U439">_xlfn.XLOOKUP($A439&amp;$B439,'[5]产值及收款计划（2026）'!$A:$A&amp;'[5]产值及收款计划（2026）'!$B:$B,'[5]产值及收款计划（2026）'!U:U)</f>
        <v>0</v>
      </c>
      <c r="V439" s="235" cm="1">
        <f t="array" ref="V439">_xlfn.XLOOKUP($A439&amp;$B439,'[5]产值及收款计划（2026）'!$A:$A&amp;'[5]产值及收款计划（2026）'!$B:$B,'[5]产值及收款计划（2026）'!V:V)</f>
        <v>111</v>
      </c>
      <c r="W439" s="235" t="e" cm="1">
        <f t="array" ref="W439">_xlfn.XLOOKUP($A439&amp;$B439,'[5]产值及收款计划（2026）'!$A:$A&amp;'[5]产值及收款计划（2026）'!$B:$B,'[5]产值及收款计划（2026）'!W:W)</f>
        <v>#REF!</v>
      </c>
      <c r="X439" s="235" t="e" cm="1">
        <f t="array" ref="X439">_xlfn.XLOOKUP($A439&amp;$B439,'[5]产值及收款计划（2026）'!$A:$A&amp;'[5]产值及收款计划（2026）'!$B:$B,'[5]产值及收款计划（2026）'!X:X)</f>
        <v>#REF!</v>
      </c>
      <c r="Y439" s="235" t="e" cm="1">
        <f t="array" ref="Y439">_xlfn.XLOOKUP($A439&amp;$B439,'[5]产值及收款计划（2026）'!$A:$A&amp;'[5]产值及收款计划（2026）'!$B:$B,'[5]产值及收款计划（2026）'!Y:Y)</f>
        <v>#REF!</v>
      </c>
      <c r="Z439" s="235" t="e" cm="1">
        <f t="array" ref="Z439">_xlfn.XLOOKUP($A439&amp;$B439,'[5]产值及收款计划（2026）'!$A:$A&amp;'[5]产值及收款计划（2026）'!$B:$B,'[5]产值及收款计划（2026）'!Z:Z)</f>
        <v>#REF!</v>
      </c>
      <c r="AA439" s="235" t="e" cm="1">
        <f t="array" ref="AA439">_xlfn.XLOOKUP($A439&amp;$B439,'[5]产值及收款计划（2026）'!$A:$A&amp;'[5]产值及收款计划（2026）'!$B:$B,'[5]产值及收款计划（2026）'!AA:AA)</f>
        <v>#REF!</v>
      </c>
      <c r="AB439" s="235" t="e" cm="1">
        <f t="array" ref="AB439">_xlfn.XLOOKUP($A439&amp;$B439,'[5]产值及收款计划（2026）'!$A:$A&amp;'[5]产值及收款计划（2026）'!$B:$B,'[5]产值及收款计划（2026）'!AB:AB)</f>
        <v>#REF!</v>
      </c>
      <c r="AC439" s="235" t="e" cm="1">
        <f t="array" ref="AC439">_xlfn.XLOOKUP($A439&amp;$B439,'[5]产值及收款计划（2026）'!$A:$A&amp;'[5]产值及收款计划（2026）'!$B:$B,'[5]产值及收款计划（2026）'!AC:AC)</f>
        <v>#REF!</v>
      </c>
      <c r="AD439" s="235" t="e" cm="1">
        <f t="array" ref="AD439">_xlfn.XLOOKUP($A439&amp;$B439,'[5]产值及收款计划（2026）'!$A:$A&amp;'[5]产值及收款计划（2026）'!$B:$B,'[5]产值及收款计划（2026）'!AD:AD)</f>
        <v>#REF!</v>
      </c>
      <c r="AE439" s="235" t="e" cm="1">
        <f t="array" ref="AE439">_xlfn.XLOOKUP($A439&amp;$B439,'[5]产值及收款计划（2026）'!$A:$A&amp;'[5]产值及收款计划（2026）'!$B:$B,'[5]产值及收款计划（2026）'!AE:AE)</f>
        <v>#REF!</v>
      </c>
      <c r="AF439" s="235" t="e" cm="1">
        <f t="array" ref="AF439">_xlfn.XLOOKUP($A439&amp;$B439,'[5]产值及收款计划（2026）'!$A:$A&amp;'[5]产值及收款计划（2026）'!$B:$B,'[5]产值及收款计划（2026）'!AF:AF)</f>
        <v>#REF!</v>
      </c>
      <c r="AG439" s="235" t="e" cm="1">
        <f t="array" ref="AG439">_xlfn.XLOOKUP($A439&amp;$B439,'[5]产值及收款计划（2026）'!$A:$A&amp;'[5]产值及收款计划（2026）'!$B:$B,'[5]产值及收款计划（2026）'!AG:AG)</f>
        <v>#REF!</v>
      </c>
      <c r="AH439" s="235" t="e" cm="1">
        <f t="array" ref="AH439">_xlfn.XLOOKUP($A439&amp;$B439,'[5]产值及收款计划（2026）'!$A:$A&amp;'[5]产值及收款计划（2026）'!$B:$B,'[5]产值及收款计划（2026）'!AH:AH)</f>
        <v>#REF!</v>
      </c>
      <c r="AI439" s="235" t="e" cm="1">
        <f t="array" ref="AI439">_xlfn.XLOOKUP($A439&amp;$B439,'[5]产值及收款计划（2026）'!$A:$A&amp;'[5]产值及收款计划（2026）'!$B:$B,'[5]产值及收款计划（2026）'!AI:AI)</f>
        <v>#REF!</v>
      </c>
      <c r="AJ439" s="235" t="e" cm="1">
        <f t="array" ref="AJ439">_xlfn.XLOOKUP($A439&amp;$B439,'[5]产值及收款计划（2026）'!$A:$A&amp;'[5]产值及收款计划（2026）'!$B:$B,'[5]产值及收款计划（2026）'!AJ:AJ)</f>
        <v>#REF!</v>
      </c>
      <c r="AK439" s="235" t="e" cm="1">
        <f t="array" ref="AK439">_xlfn.XLOOKUP($A439&amp;$B439,'[5]产值及收款计划（2026）'!$A:$A&amp;'[5]产值及收款计划（2026）'!$B:$B,'[5]产值及收款计划（2026）'!AK:AK)</f>
        <v>#REF!</v>
      </c>
      <c r="AL439" s="235" t="e" cm="1">
        <f t="array" ref="AL439">_xlfn.XLOOKUP($A439&amp;$B439,'[5]产值及收款计划（2026）'!$A:$A&amp;'[5]产值及收款计划（2026）'!$B:$B,'[5]产值及收款计划（2026）'!AL:AL)</f>
        <v>#REF!</v>
      </c>
      <c r="AM439" s="242" t="e" cm="1">
        <f t="array" ref="AM439">_xlfn.LET(_xlpm.勾选月份状态数组,TRANSPOSE('PPT(12-15页）-TOP10'!$A$3:$A$14),_xlpm.选择数据区,IF('PPT(12-15页）-TOP10'!$E$3="收款",$BA439:$BL439,$AA439:$AL439),SUM(_xlfn._xlws.FILTER(_xlpm.选择数据区,_xlpm.勾选月份状态数组,"")))</f>
        <v>#REF!</v>
      </c>
      <c r="AN439" s="235">
        <f>_xlfn.XLOOKUP($C439,应收未收表!$T:$T,应收未收表!AA:AA)</f>
        <v>677</v>
      </c>
      <c r="AO439" s="235">
        <f>_xlfn.XLOOKUP($C439,应收未收表!$T:$T,应收未收表!AB:AB)</f>
        <v>566</v>
      </c>
      <c r="AP439" s="235">
        <f>_xlfn.XLOOKUP($C439,应收未收表!$T:$T,应收未收表!AC:AC)</f>
        <v>111</v>
      </c>
      <c r="AQ439" s="235" t="str">
        <f>_xlfn.XLOOKUP($C439,应收未收表!$T:$T,应收未收表!AE:AE)</f>
        <v>一季度内无法落实</v>
      </c>
      <c r="AR439" s="235" t="str">
        <f>_xlfn.XLOOKUP($C439,应收未收表!$T:$T,应收未收表!AF:AF)</f>
        <v>后续开发暂未排计划</v>
      </c>
      <c r="AS439" s="235" t="e" cm="1">
        <f t="array" ref="AS439">_xlfn.XLOOKUP($A439&amp;$B439,'[5]产值及收款计划（2026）'!$A:$A&amp;'[5]产值及收款计划（2026）'!$B:$B,'[5]产值及收款计划（2026）'!AS:AS)</f>
        <v>#REF!</v>
      </c>
      <c r="AT439" s="235" t="e" cm="1">
        <f t="array" ref="AT439">_xlfn.XLOOKUP($A439&amp;$B439,'[5]产值及收款计划（2026）'!$A:$A&amp;'[5]产值及收款计划（2026）'!$B:$B,'[5]产值及收款计划（2026）'!AT:AT)</f>
        <v>#REF!</v>
      </c>
      <c r="AU439" s="235" t="e" cm="1">
        <f t="array" ref="AU439">_xlfn.XLOOKUP($A439&amp;$B439,'[5]产值及收款计划（2026）'!$A:$A&amp;'[5]产值及收款计划（2026）'!$B:$B,'[5]产值及收款计划（2026）'!AU:AU)</f>
        <v>#REF!</v>
      </c>
      <c r="AV439" s="235" t="e" cm="1">
        <f t="array" ref="AV439">_xlfn.XLOOKUP($A439&amp;$B439,'[5]产值及收款计划（2026）'!$A:$A&amp;'[5]产值及收款计划（2026）'!$B:$B,'[5]产值及收款计划（2026）'!AV:AV)</f>
        <v>#REF!</v>
      </c>
      <c r="AW439" s="235" cm="1">
        <f t="array" ref="AW439">_xlfn.XLOOKUP($A439&amp;$B439,'[5]产值及收款计划（2026）'!$A:$A&amp;'[5]产值及收款计划（2026）'!$B:$B,'[5]产值及收款计划（2026）'!AW:AW)</f>
        <v>0</v>
      </c>
      <c r="AX439" s="235" cm="1">
        <f t="array" ref="AX439">_xlfn.XLOOKUP($A439&amp;$B439,'[5]产值及收款计划（2026）'!$A:$A&amp;'[5]产值及收款计划（2026）'!$B:$B,'[5]产值及收款计划（2026）'!AX:AX)</f>
        <v>0</v>
      </c>
      <c r="AY439" s="235" cm="1">
        <f t="array" ref="AY439">_xlfn.XLOOKUP($A439&amp;$B439,'[5]产值及收款计划（2026）'!$A:$A&amp;'[5]产值及收款计划（2026）'!$B:$B,'[5]产值及收款计划（2026）'!AY:AY)</f>
        <v>677.2224</v>
      </c>
      <c r="AZ439" s="235" cm="1">
        <f t="array" ref="AZ439">_xlfn.XLOOKUP($A439&amp;$B439,'[5]产值及收款计划（2026）'!$A:$A&amp;'[5]产值及收款计划（2026）'!$B:$B,'[5]产值及收款计划（2026）'!AZ:AZ)</f>
        <v>566.2224</v>
      </c>
      <c r="BA439" s="235" t="e" cm="1">
        <f t="array" ref="BA439">_xlfn.XLOOKUP($A439&amp;$B439,'[5]产值及收款计划（2026）'!$A:$A&amp;'[5]产值及收款计划（2026）'!$B:$B,'[5]产值及收款计划（2026）'!BA:BA)</f>
        <v>#REF!</v>
      </c>
      <c r="BB439" s="235" t="e" cm="1">
        <f t="array" ref="BB439">_xlfn.XLOOKUP($A439&amp;$B439,'[5]产值及收款计划（2026）'!$A:$A&amp;'[5]产值及收款计划（2026）'!$B:$B,'[5]产值及收款计划（2026）'!BB:BB)</f>
        <v>#REF!</v>
      </c>
      <c r="BC439" s="235" t="e" cm="1">
        <f t="array" ref="BC439">_xlfn.XLOOKUP($A439&amp;$B439,'[5]产值及收款计划（2026）'!$A:$A&amp;'[5]产值及收款计划（2026）'!$B:$B,'[5]产值及收款计划（2026）'!BC:BC)</f>
        <v>#REF!</v>
      </c>
      <c r="BD439" s="235" t="e" cm="1">
        <f t="array" ref="BD439">_xlfn.XLOOKUP($A439&amp;$B439,'[5]产值及收款计划（2026）'!$A:$A&amp;'[5]产值及收款计划（2026）'!$B:$B,'[5]产值及收款计划（2026）'!BD:BD)</f>
        <v>#REF!</v>
      </c>
      <c r="BE439" s="235" t="e" cm="1">
        <f t="array" ref="BE439">_xlfn.XLOOKUP($A439&amp;$B439,'[5]产值及收款计划（2026）'!$A:$A&amp;'[5]产值及收款计划（2026）'!$B:$B,'[5]产值及收款计划（2026）'!BE:BE)</f>
        <v>#REF!</v>
      </c>
      <c r="BF439" s="235" cm="1">
        <f t="array" ref="BF439">_xlfn.XLOOKUP($A439&amp;$B439,'[5]产值及收款计划（2026）'!$A:$A&amp;'[5]产值及收款计划（2026）'!$B:$B,'[5]产值及收款计划（2026）'!BF:BF)</f>
        <v>350</v>
      </c>
      <c r="BG439" s="235" t="e" cm="1">
        <f t="array" ref="BG439">_xlfn.XLOOKUP($A439&amp;$B439,'[5]产值及收款计划（2026）'!$A:$A&amp;'[5]产值及收款计划（2026）'!$B:$B,'[5]产值及收款计划（2026）'!BG:BG)</f>
        <v>#REF!</v>
      </c>
      <c r="BH439" s="235" t="e" cm="1">
        <f t="array" ref="BH439">_xlfn.XLOOKUP($A439&amp;$B439,'[5]产值及收款计划（2026）'!$A:$A&amp;'[5]产值及收款计划（2026）'!$B:$B,'[5]产值及收款计划（2026）'!BH:BH)</f>
        <v>#REF!</v>
      </c>
      <c r="BI439" s="235" t="e" cm="1">
        <f t="array" ref="BI439">_xlfn.XLOOKUP($A439&amp;$B439,'[5]产值及收款计划（2026）'!$A:$A&amp;'[5]产值及收款计划（2026）'!$B:$B,'[5]产值及收款计划（2026）'!BI:BI)</f>
        <v>#REF!</v>
      </c>
      <c r="BJ439" s="235" t="e" cm="1">
        <f t="array" ref="BJ439">_xlfn.XLOOKUP($A439&amp;$B439,'[5]产值及收款计划（2026）'!$A:$A&amp;'[5]产值及收款计划（2026）'!$B:$B,'[5]产值及收款计划（2026）'!BJ:BJ)</f>
        <v>#REF!</v>
      </c>
      <c r="BK439" s="235" t="e" cm="1">
        <f t="array" ref="BK439">_xlfn.XLOOKUP($A439&amp;$B439,'[5]产值及收款计划（2026）'!$A:$A&amp;'[5]产值及收款计划（2026）'!$B:$B,'[5]产值及收款计划（2026）'!BK:BK)</f>
        <v>#REF!</v>
      </c>
      <c r="BL439" s="235" t="e" cm="1">
        <f t="array" ref="BL439">_xlfn.XLOOKUP($A439&amp;$B439,'[5]产值及收款计划（2026）'!$A:$A&amp;'[5]产值及收款计划（2026）'!$B:$B,'[5]产值及收款计划（2026）'!BL:BL)</f>
        <v>#REF!</v>
      </c>
      <c r="BM439" s="235"/>
      <c r="BN439" s="235"/>
      <c r="BO439" s="235"/>
      <c r="BP439" s="235"/>
      <c r="BQ439" s="235">
        <f>_xlfn.XLOOKUP($C439,应收未收表!$AJ:$AJ,应收未收表!AK:AK)</f>
        <v>300</v>
      </c>
      <c r="BR439" s="235">
        <f>_xlfn.XLOOKUP($C439,应收未收表!$AJ:$AJ,应收未收表!AL:AL)</f>
        <v>300</v>
      </c>
      <c r="BS439" s="235" t="str">
        <f>_xlfn.XLOOKUP($C439,应收未收表!$AJ:$AJ,应收未收表!AM:AM)</f>
        <v>一季度内无法落实</v>
      </c>
      <c r="BT439" s="235" t="str">
        <f>_xlfn.XLOOKUP($C439,应收未收表!$AJ:$AJ,应收未收表!AN:AN)</f>
        <v>目前中铁二局未给数字集团打款，数字集团收到款后要给矿谷打款，矿谷再给城建信息打款，总体时间预计到4月份能收到款</v>
      </c>
      <c r="BU439" s="234" t="str" cm="1">
        <f t="array" ref="BU439">_xlfn.XLOOKUP($A439&amp;$B439,'[5]产值及收款计划（2026）'!$A:$A&amp;'[5]产值及收款计划（2026）'!$B:$B,'[5]产值及收款计划（2026）'!BQ:BQ)</f>
        <v>四川旷谷信息工程有限公司</v>
      </c>
      <c r="BV439" s="235" t="e" cm="1">
        <f t="array" ref="BV439">_xlfn.XLOOKUP($A439&amp;$B439,'[5]产值及收款计划（2026）'!$A:$A&amp;'[5]产值及收款计划（2026）'!$B:$B,'[5]产值及收款计划（2026）'!BR:BR)</f>
        <v>#REF!</v>
      </c>
      <c r="CE439" s="235" cm="1">
        <f t="array" ref="CE439">_xlfn.XLOOKUP($A439&amp;$B439,'[5]产值及收款计划（2026）'!$A:$A&amp;'[5]产值及收款计划（2026）'!$B:$B,'[5]产值及收款计划（2026）'!CA:CA)</f>
        <v>0</v>
      </c>
      <c r="CF439" s="235" cm="1">
        <f t="array" ref="CF439">_xlfn.XLOOKUP($A439&amp;$B439,'[5]产值及收款计划（2026）'!$A:$A&amp;'[5]产值及收款计划（2026）'!$B:$B,'[5]产值及收款计划（2026）'!CB:CB)</f>
        <v>0</v>
      </c>
      <c r="CG439" s="235" cm="1">
        <f t="array" ref="CG439">_xlfn.XLOOKUP($A439&amp;$B439,'[5]产值及收款计划（2026）'!$A:$A&amp;'[5]产值及收款计划（2026）'!$B:$B,'[5]产值及收款计划（2026）'!CC:CC)</f>
        <v>0</v>
      </c>
      <c r="CH439" s="235" cm="1">
        <f t="array" ref="CH439">_xlfn.XLOOKUP($A439&amp;$B439,'[5]产值及收款计划（2026）'!$A:$A&amp;'[5]产值及收款计划（2026）'!$B:$B,'[5]产值及收款计划（2026）'!CD:CD)</f>
        <v>0</v>
      </c>
      <c r="CI439" s="235" cm="1">
        <f t="array" ref="CI439">_xlfn.XLOOKUP($A439&amp;$B439,'[5]产值及收款计划（2026）'!$A:$A&amp;'[5]产值及收款计划（2026）'!$B:$B,'[5]产值及收款计划（2026）'!CE:CE)</f>
        <v>0</v>
      </c>
      <c r="CJ439" s="235" cm="1">
        <f t="array" ref="CJ439">_xlfn.XLOOKUP($A439&amp;$B439,'[5]产值及收款计划（2026）'!$A:$A&amp;'[5]产值及收款计划（2026）'!$B:$B,'[5]产值及收款计划（2026）'!CF:CF)</f>
        <v>0</v>
      </c>
      <c r="CK439" s="235" cm="1">
        <f t="array" ref="CK439">_xlfn.XLOOKUP($A439&amp;$B439,'[5]产值及收款计划（2026）'!$A:$A&amp;'[5]产值及收款计划（2026）'!$B:$B,'[5]产值及收款计划（2026）'!CG:CG)</f>
        <v>0</v>
      </c>
      <c r="CL439" s="235" cm="1">
        <f t="array" ref="CL439">_xlfn.XLOOKUP($A439&amp;$B439,'[5]产值及收款计划（2026）'!$A:$A&amp;'[5]产值及收款计划（2026）'!$B:$B,'[5]产值及收款计划（2026）'!CH:CH)</f>
        <v>0</v>
      </c>
      <c r="CM439" s="235" cm="1">
        <f t="array" ref="CM439">_xlfn.XLOOKUP($A439&amp;$B439,'[5]产值及收款计划（2026）'!$A:$A&amp;'[5]产值及收款计划（2026）'!$B:$B,'[5]产值及收款计划（2026）'!CI:CI)</f>
        <v>0</v>
      </c>
      <c r="CN439" s="235" cm="1">
        <f t="array" ref="CN439">_xlfn.XLOOKUP($A439&amp;$B439,'[5]产值及收款计划（2026）'!$A:$A&amp;'[5]产值及收款计划（2026）'!$B:$B,'[5]产值及收款计划（2026）'!CJ:CJ)</f>
        <v>0</v>
      </c>
      <c r="CO439" s="235" cm="1">
        <f t="array" ref="CO439">_xlfn.XLOOKUP($A439&amp;$B439,'[5]产值及收款计划（2026）'!$A:$A&amp;'[5]产值及收款计划（2026）'!$B:$B,'[5]产值及收款计划（2026）'!CK:CK)</f>
        <v>0</v>
      </c>
      <c r="CP439" s="235" cm="1">
        <f t="array" ref="CP439">_xlfn.XLOOKUP($A439&amp;$B439,'[5]产值及收款计划（2026）'!$A:$A&amp;'[5]产值及收款计划（2026）'!$B:$B,'[5]产值及收款计划（2026）'!CL:CL)</f>
        <v>0</v>
      </c>
      <c r="DE439" s="235" cm="1">
        <f t="array" ref="DE439">_xlfn.XLOOKUP($A439&amp;$B439,'[5]产值及收款计划（2026）'!$A:$A&amp;'[5]产值及收款计划（2026）'!$B:$B,'[5]产值及收款计划（2026）'!DA:DA)</f>
        <v>0</v>
      </c>
      <c r="DF439" s="235" cm="1">
        <f t="array" ref="DF439">_xlfn.XLOOKUP($A439&amp;$B439,'[5]产值及收款计划（2026）'!$A:$A&amp;'[5]产值及收款计划（2026）'!$B:$B,'[5]产值及收款计划（2026）'!DB:DB)</f>
        <v>0</v>
      </c>
      <c r="DG439" s="235" cm="1">
        <f t="array" ref="DG439">_xlfn.XLOOKUP($A439&amp;$B439,'[5]产值及收款计划（2026）'!$A:$A&amp;'[5]产值及收款计划（2026）'!$B:$B,'[5]产值及收款计划（2026）'!DC:DC)</f>
        <v>0</v>
      </c>
      <c r="DH439" s="235" cm="1">
        <f t="array" ref="DH439">_xlfn.XLOOKUP($A439&amp;$B439,'[5]产值及收款计划（2026）'!$A:$A&amp;'[5]产值及收款计划（2026）'!$B:$B,'[5]产值及收款计划（2026）'!DD:DD)</f>
        <v>0</v>
      </c>
      <c r="DI439" s="235" cm="1">
        <f t="array" ref="DI439">_xlfn.XLOOKUP($A439&amp;$B439,'[5]产值及收款计划（2026）'!$A:$A&amp;'[5]产值及收款计划（2026）'!$B:$B,'[5]产值及收款计划（2026）'!DE:DE)</f>
        <v>0</v>
      </c>
      <c r="DJ439" s="235" cm="1">
        <f t="array" ref="DJ439">_xlfn.XLOOKUP($A439&amp;$B439,'[5]产值及收款计划（2026）'!$A:$A&amp;'[5]产值及收款计划（2026）'!$B:$B,'[5]产值及收款计划（2026）'!DF:DF)</f>
        <v>0</v>
      </c>
      <c r="DK439" s="235" cm="1">
        <f t="array" ref="DK439">_xlfn.XLOOKUP($A439&amp;$B439,'[5]产值及收款计划（2026）'!$A:$A&amp;'[5]产值及收款计划（2026）'!$B:$B,'[5]产值及收款计划（2026）'!DG:DG)</f>
        <v>0</v>
      </c>
      <c r="DL439" s="235" cm="1">
        <f t="array" ref="DL439">_xlfn.XLOOKUP($A439&amp;$B439,'[5]产值及收款计划（2026）'!$A:$A&amp;'[5]产值及收款计划（2026）'!$B:$B,'[5]产值及收款计划（2026）'!DH:DH)</f>
        <v>0</v>
      </c>
      <c r="DM439" s="235" cm="1">
        <f t="array" ref="DM439">_xlfn.XLOOKUP($A439&amp;$B439,'[5]产值及收款计划（2026）'!$A:$A&amp;'[5]产值及收款计划（2026）'!$B:$B,'[5]产值及收款计划（2026）'!DI:DI)</f>
        <v>0</v>
      </c>
      <c r="DN439" s="235" cm="1">
        <f t="array" ref="DN439">_xlfn.XLOOKUP($A439&amp;$B439,'[5]产值及收款计划（2026）'!$A:$A&amp;'[5]产值及收款计划（2026）'!$B:$B,'[5]产值及收款计划（2026）'!DJ:DJ)</f>
        <v>0</v>
      </c>
      <c r="DO439" s="235" cm="1">
        <f t="array" ref="DO439">_xlfn.XLOOKUP($A439&amp;$B439,'[5]产值及收款计划（2026）'!$A:$A&amp;'[5]产值及收款计划（2026）'!$B:$B,'[5]产值及收款计划（2026）'!DK:DK)</f>
        <v>0</v>
      </c>
      <c r="DP439" s="235" cm="1">
        <f t="array" ref="DP439">_xlfn.XLOOKUP($A439&amp;$B439,'[5]产值及收款计划（2026）'!$A:$A&amp;'[5]产值及收款计划（2026）'!$B:$B,'[5]产值及收款计划（2026）'!DL:DL)</f>
        <v>0</v>
      </c>
      <c r="DQ439" s="243"/>
      <c r="DR439" s="229"/>
    </row>
    <row r="440" ht="60.75" spans="1:122">
      <c r="A440" s="233">
        <f t="shared" si="26"/>
        <v>75</v>
      </c>
      <c r="B440" s="233" t="s">
        <v>29</v>
      </c>
      <c r="C440" s="234" t="str" cm="1">
        <f t="array" ref="C440">_xlfn.XLOOKUP($A440&amp;$B440,'[5]产值及收款计划（2026）'!$A:$A&amp;'[5]产值及收款计划（2026）'!$B:$B,'[5]产值及收款计划（2026）'!C:C)</f>
        <v>SZJT2025100001</v>
      </c>
      <c r="D440" s="235" t="str" cm="1">
        <f t="array" ref="D440">_xlfn.XLOOKUP($A440&amp;$B440,'[5]产值及收款计划（2026）'!$A:$A&amp;'[5]产值及收款计划（2026）'!$B:$B,'[5]产值及收款计划（2026）'!D:D)</f>
        <v>JH项目-隧道管理平台合同</v>
      </c>
      <c r="E440" s="235" cm="1">
        <f t="array" ref="E440">_xlfn.XLOOKUP($A440&amp;$B440,'[5]产值及收款计划（2026）'!$A:$A&amp;'[5]产值及收款计划（2026）'!$B:$B,'[5]产值及收款计划（2026）'!E:E)</f>
        <v>108.865</v>
      </c>
      <c r="F440" s="235" cm="1">
        <f t="array" ref="F440">_xlfn.XLOOKUP($A440&amp;$B440,'[5]产值及收款计划（2026）'!$A:$A&amp;'[5]产值及收款计划（2026）'!$B:$B,'[5]产值及收款计划（2026）'!F:F)</f>
        <v>108.865</v>
      </c>
      <c r="G440" s="235" cm="1">
        <f t="array" ref="G440">_xlfn.XLOOKUP($A440&amp;$B440,'[5]产值及收款计划（2026）'!$A:$A&amp;'[5]产值及收款计划（2026）'!$B:$B,'[5]产值及收款计划（2026）'!G:G)</f>
        <v>108.865</v>
      </c>
      <c r="H440" s="235" cm="1">
        <f t="array" ref="H440">_xlfn.XLOOKUP($A440&amp;$B440,'[5]产值及收款计划（2026）'!$A:$A&amp;'[5]产值及收款计划（2026）'!$B:$B,'[5]产值及收款计划（2026）'!H:H)</f>
        <v>103.865</v>
      </c>
      <c r="I440" s="236" cm="1">
        <f t="array" ref="I440">_xlfn.XLOOKUP($A440&amp;$B440,'[5]产值及收款计划（2026）'!$A:$A&amp;'[5]产值及收款计划（2026）'!$B:$B,'[5]产值及收款计划（2026）'!I:I)</f>
        <v>0.95407155651495</v>
      </c>
      <c r="J440" s="235" cm="1">
        <f t="array" ref="J440">_xlfn.XLOOKUP($A440&amp;$B440,'[5]产值及收款计划（2026）'!$A:$A&amp;'[5]产值及收款计划（2026）'!$B:$B,'[5]产值及收款计划（2026）'!J:J)</f>
        <v>0.13</v>
      </c>
      <c r="K440" s="235" t="e" cm="1">
        <f t="array" ref="K440">_xlfn.XLOOKUP($A440&amp;$B440,'[5]产值及收款计划（2026）'!$A:$A&amp;'[5]产值及收款计划（2026）'!$B:$B,'[5]产值及收款计划（2026）'!K:K)</f>
        <v>#REF!</v>
      </c>
      <c r="L440" s="235" t="e" cm="1">
        <f t="array" ref="L440">_xlfn.XLOOKUP($A440&amp;$B440,'[5]产值及收款计划（2026）'!$A:$A&amp;'[5]产值及收款计划（2026）'!$B:$B,'[5]产值及收款计划（2026）'!L:L)</f>
        <v>#REF!</v>
      </c>
      <c r="M440" s="235" t="str" cm="1">
        <f t="array" ref="M440">_xlfn.XLOOKUP($A440&amp;$B440,'[5]产值及收款计划（2026）'!$A:$A&amp;'[5]产值及收款计划（2026）'!$B:$B,'[5]产值及收款计划（2026）'!M:M)</f>
        <v>主导</v>
      </c>
      <c r="N440" s="235" t="str" cm="1">
        <f t="array" ref="N440">_xlfn.XLOOKUP($A440&amp;$B440,'[5]产值及收款计划（2026）'!$A:$A&amp;'[5]产值及收款计划（2026）'!$B:$B,'[5]产值及收款计划（2026）'!N:N)</f>
        <v>明艳丽团队</v>
      </c>
      <c r="O440" s="235" t="str" cm="1">
        <f t="array" ref="O440">_xlfn.XLOOKUP($A440&amp;$B440,'[5]产值及收款计划（2026）'!$A:$A&amp;'[5]产值及收款计划（2026）'!$B:$B,'[5]产值及收款计划（2026）'!O:O)</f>
        <v>杜江</v>
      </c>
      <c r="P440" s="234" t="str" cm="1">
        <f t="array" ref="P440">_xlfn.XLOOKUP($A440&amp;$B440,'[5]产值及收款计划（2026）'!$A:$A&amp;'[5]产值及收款计划（2026）'!$B:$B,'[5]产值及收款计划（2026）'!P:P)</f>
        <v>在建</v>
      </c>
      <c r="Q440" s="235" t="e" cm="1">
        <f t="array" ref="Q440">_xlfn.XLOOKUP($A440&amp;$B440,'[5]产值及收款计划（2026）'!$A:$A&amp;'[5]产值及收款计划（2026）'!$B:$B,'[5]产值及收款计划（2026）'!Q:Q)</f>
        <v>#REF!</v>
      </c>
      <c r="R440" s="235" t="e" cm="1">
        <f t="array" ref="R440">_xlfn.XLOOKUP($A440&amp;$B440,'[5]产值及收款计划（2026）'!$A:$A&amp;'[5]产值及收款计划（2026）'!$B:$B,'[5]产值及收款计划（2026）'!R:R)</f>
        <v>#REF!</v>
      </c>
      <c r="S440" s="235" t="e" cm="1">
        <f t="array" ref="S440">_xlfn.XLOOKUP($A440&amp;$B440,'[5]产值及收款计划（2026）'!$A:$A&amp;'[5]产值及收款计划（2026）'!$B:$B,'[5]产值及收款计划（2026）'!S:S)</f>
        <v>#REF!</v>
      </c>
      <c r="T440" s="235" cm="1">
        <f t="array" ref="T440">_xlfn.XLOOKUP($A440&amp;$B440,'[5]产值及收款计划（2026）'!$A:$A&amp;'[5]产值及收款计划（2026）'!$B:$B,'[5]产值及收款计划（2026）'!T:T)</f>
        <v>54.4325</v>
      </c>
      <c r="U440" s="235" cm="1">
        <f t="array" ref="U440">_xlfn.XLOOKUP($A440&amp;$B440,'[5]产值及收款计划（2026）'!$A:$A&amp;'[5]产值及收款计划（2026）'!$B:$B,'[5]产值及收款计划（2026）'!U:U)</f>
        <v>0</v>
      </c>
      <c r="V440" s="235" cm="1">
        <f t="array" ref="V440">_xlfn.XLOOKUP($A440&amp;$B440,'[5]产值及收款计划（2026）'!$A:$A&amp;'[5]产值及收款计划（2026）'!$B:$B,'[5]产值及收款计划（2026）'!V:V)</f>
        <v>54.4325</v>
      </c>
      <c r="W440" s="235" t="e" cm="1">
        <f t="array" ref="W440">_xlfn.XLOOKUP($A440&amp;$B440,'[5]产值及收款计划（2026）'!$A:$A&amp;'[5]产值及收款计划（2026）'!$B:$B,'[5]产值及收款计划（2026）'!W:W)</f>
        <v>#REF!</v>
      </c>
      <c r="X440" s="235" t="e" cm="1">
        <f t="array" ref="X440">_xlfn.XLOOKUP($A440&amp;$B440,'[5]产值及收款计划（2026）'!$A:$A&amp;'[5]产值及收款计划（2026）'!$B:$B,'[5]产值及收款计划（2026）'!X:X)</f>
        <v>#REF!</v>
      </c>
      <c r="Y440" s="235" t="e" cm="1">
        <f t="array" ref="Y440">_xlfn.XLOOKUP($A440&amp;$B440,'[5]产值及收款计划（2026）'!$A:$A&amp;'[5]产值及收款计划（2026）'!$B:$B,'[5]产值及收款计划（2026）'!Y:Y)</f>
        <v>#REF!</v>
      </c>
      <c r="Z440" s="235" t="e" cm="1">
        <f t="array" ref="Z440">_xlfn.XLOOKUP($A440&amp;$B440,'[5]产值及收款计划（2026）'!$A:$A&amp;'[5]产值及收款计划（2026）'!$B:$B,'[5]产值及收款计划（2026）'!Z:Z)</f>
        <v>#REF!</v>
      </c>
      <c r="AA440" s="245" t="e" cm="1">
        <f t="array" ref="AA440">_xlfn.XLOOKUP($A440&amp;$B440,'[5]产值及收款计划（2026）'!$A:$A&amp;'[5]产值及收款计划（2026）'!$B:$B,'[5]产值及收款计划（2026）'!AA:AA)</f>
        <v>#REF!</v>
      </c>
      <c r="AB440" s="245" t="e" cm="1">
        <f t="array" ref="AB440">_xlfn.XLOOKUP($A440&amp;$B440,'[5]产值及收款计划（2026）'!$A:$A&amp;'[5]产值及收款计划（2026）'!$B:$B,'[5]产值及收款计划（2026）'!AB:AB)</f>
        <v>#REF!</v>
      </c>
      <c r="AC440" s="245" t="e" cm="1">
        <f t="array" ref="AC440">_xlfn.XLOOKUP($A440&amp;$B440,'[5]产值及收款计划（2026）'!$A:$A&amp;'[5]产值及收款计划（2026）'!$B:$B,'[5]产值及收款计划（2026）'!AC:AC)</f>
        <v>#REF!</v>
      </c>
      <c r="AD440" s="235" t="e" cm="1">
        <f t="array" ref="AD440">_xlfn.XLOOKUP($A440&amp;$B440,'[5]产值及收款计划（2026）'!$A:$A&amp;'[5]产值及收款计划（2026）'!$B:$B,'[5]产值及收款计划（2026）'!AD:AD)</f>
        <v>#REF!</v>
      </c>
      <c r="AE440" s="235" t="e" cm="1">
        <f t="array" ref="AE440">_xlfn.XLOOKUP($A440&amp;$B440,'[5]产值及收款计划（2026）'!$A:$A&amp;'[5]产值及收款计划（2026）'!$B:$B,'[5]产值及收款计划（2026）'!AE:AE)</f>
        <v>#REF!</v>
      </c>
      <c r="AF440" s="235" t="e" cm="1">
        <f t="array" ref="AF440">_xlfn.XLOOKUP($A440&amp;$B440,'[5]产值及收款计划（2026）'!$A:$A&amp;'[5]产值及收款计划（2026）'!$B:$B,'[5]产值及收款计划（2026）'!AF:AF)</f>
        <v>#REF!</v>
      </c>
      <c r="AG440" s="235" t="e" cm="1">
        <f t="array" ref="AG440">_xlfn.XLOOKUP($A440&amp;$B440,'[5]产值及收款计划（2026）'!$A:$A&amp;'[5]产值及收款计划（2026）'!$B:$B,'[5]产值及收款计划（2026）'!AG:AG)</f>
        <v>#REF!</v>
      </c>
      <c r="AH440" s="235" t="e" cm="1">
        <f t="array" ref="AH440">_xlfn.XLOOKUP($A440&amp;$B440,'[5]产值及收款计划（2026）'!$A:$A&amp;'[5]产值及收款计划（2026）'!$B:$B,'[5]产值及收款计划（2026）'!AH:AH)</f>
        <v>#REF!</v>
      </c>
      <c r="AI440" s="235" t="e" cm="1">
        <f t="array" ref="AI440">_xlfn.XLOOKUP($A440&amp;$B440,'[5]产值及收款计划（2026）'!$A:$A&amp;'[5]产值及收款计划（2026）'!$B:$B,'[5]产值及收款计划（2026）'!AI:AI)</f>
        <v>#REF!</v>
      </c>
      <c r="AJ440" s="235" t="e" cm="1">
        <f t="array" ref="AJ440">_xlfn.XLOOKUP($A440&amp;$B440,'[5]产值及收款计划（2026）'!$A:$A&amp;'[5]产值及收款计划（2026）'!$B:$B,'[5]产值及收款计划（2026）'!AJ:AJ)</f>
        <v>#REF!</v>
      </c>
      <c r="AK440" s="235" t="e" cm="1">
        <f t="array" ref="AK440">_xlfn.XLOOKUP($A440&amp;$B440,'[5]产值及收款计划（2026）'!$A:$A&amp;'[5]产值及收款计划（2026）'!$B:$B,'[5]产值及收款计划（2026）'!AK:AK)</f>
        <v>#REF!</v>
      </c>
      <c r="AL440" s="235" t="e" cm="1">
        <f t="array" ref="AL440">_xlfn.XLOOKUP($A440&amp;$B440,'[5]产值及收款计划（2026）'!$A:$A&amp;'[5]产值及收款计划（2026）'!$B:$B,'[5]产值及收款计划（2026）'!AL:AL)</f>
        <v>#REF!</v>
      </c>
      <c r="AM440" s="242" t="e" cm="1">
        <f t="array" ref="AM440">_xlfn.LET(_xlpm.勾选月份状态数组,TRANSPOSE('PPT(12-15页）-TOP10'!$A$3:$A$14),_xlpm.选择数据区,IF('PPT(12-15页）-TOP10'!$E$3="收款",$BA440:$BL440,$AA440:$AL440),SUM(_xlfn._xlws.FILTER(_xlpm.选择数据区,_xlpm.勾选月份状态数组,"")))</f>
        <v>#REF!</v>
      </c>
      <c r="AN440" s="235" t="e">
        <f>_xlfn.XLOOKUP($C440,应收未收表!$T:$T,应收未收表!AA:AA)</f>
        <v>#N/A</v>
      </c>
      <c r="AO440" s="235" t="s">
        <v>176</v>
      </c>
      <c r="AP440" s="235" t="e">
        <f>_xlfn.XLOOKUP($C440,应收未收表!$T:$T,应收未收表!AC:AC)</f>
        <v>#N/A</v>
      </c>
      <c r="AQ440" s="235" t="e">
        <f>_xlfn.XLOOKUP($C440,应收未收表!$T:$T,应收未收表!AE:AE)</f>
        <v>#N/A</v>
      </c>
      <c r="AR440" s="235" t="e">
        <f>_xlfn.XLOOKUP($C440,应收未收表!$T:$T,应收未收表!AF:AF)</f>
        <v>#N/A</v>
      </c>
      <c r="AS440" s="235" t="e" cm="1">
        <f t="array" ref="AS440">_xlfn.XLOOKUP($A440&amp;$B440,'[5]产值及收款计划（2026）'!$A:$A&amp;'[5]产值及收款计划（2026）'!$B:$B,'[5]产值及收款计划（2026）'!AS:AS)</f>
        <v>#REF!</v>
      </c>
      <c r="AT440" s="235" t="e" cm="1">
        <f t="array" ref="AT440">_xlfn.XLOOKUP($A440&amp;$B440,'[5]产值及收款计划（2026）'!$A:$A&amp;'[5]产值及收款计划（2026）'!$B:$B,'[5]产值及收款计划（2026）'!AT:AT)</f>
        <v>#REF!</v>
      </c>
      <c r="AU440" s="235" t="e" cm="1">
        <f t="array" ref="AU440">_xlfn.XLOOKUP($A440&amp;$B440,'[5]产值及收款计划（2026）'!$A:$A&amp;'[5]产值及收款计划（2026）'!$B:$B,'[5]产值及收款计划（2026）'!AU:AU)</f>
        <v>#REF!</v>
      </c>
      <c r="AV440" s="235" t="e" cm="1">
        <f t="array" ref="AV440">_xlfn.XLOOKUP($A440&amp;$B440,'[5]产值及收款计划（2026）'!$A:$A&amp;'[5]产值及收款计划（2026）'!$B:$B,'[5]产值及收款计划（2026）'!AV:AV)</f>
        <v>#REF!</v>
      </c>
      <c r="AW440" s="235" cm="1">
        <f t="array" ref="AW440">_xlfn.XLOOKUP($A440&amp;$B440,'[5]产值及收款计划（2026）'!$A:$A&amp;'[5]产值及收款计划（2026）'!$B:$B,'[5]产值及收款计划（2026）'!AW:AW)</f>
        <v>0</v>
      </c>
      <c r="AX440" s="235" cm="1">
        <f t="array" ref="AX440">_xlfn.XLOOKUP($A440&amp;$B440,'[5]产值及收款计划（2026）'!$A:$A&amp;'[5]产值及收款计划（2026）'!$B:$B,'[5]产值及收款计划（2026）'!AX:AX)</f>
        <v>0</v>
      </c>
      <c r="AY440" s="235" cm="1">
        <f t="array" ref="AY440">_xlfn.XLOOKUP($A440&amp;$B440,'[5]产值及收款计划（2026）'!$A:$A&amp;'[5]产值及收款计划（2026）'!$B:$B,'[5]产值及收款计划（2026）'!AY:AY)</f>
        <v>108.865</v>
      </c>
      <c r="AZ440" s="235" cm="1">
        <f t="array" ref="AZ440">_xlfn.XLOOKUP($A440&amp;$B440,'[5]产值及收款计划（2026）'!$A:$A&amp;'[5]产值及收款计划（2026）'!$B:$B,'[5]产值及收款计划（2026）'!AZ:AZ)</f>
        <v>54.4325</v>
      </c>
      <c r="BA440" s="245" t="e" cm="1">
        <f t="array" ref="BA440">_xlfn.XLOOKUP($A440&amp;$B440,'[5]产值及收款计划（2026）'!$A:$A&amp;'[5]产值及收款计划（2026）'!$B:$B,'[5]产值及收款计划（2026）'!BA:BA)</f>
        <v>#REF!</v>
      </c>
      <c r="BB440" s="245" t="e" cm="1">
        <f t="array" ref="BB440">_xlfn.XLOOKUP($A440&amp;$B440,'[5]产值及收款计划（2026）'!$A:$A&amp;'[5]产值及收款计划（2026）'!$B:$B,'[5]产值及收款计划（2026）'!BB:BB)</f>
        <v>#REF!</v>
      </c>
      <c r="BC440" s="245" t="e" cm="1">
        <f t="array" ref="BC440">_xlfn.XLOOKUP($A440&amp;$B440,'[5]产值及收款计划（2026）'!$A:$A&amp;'[5]产值及收款计划（2026）'!$B:$B,'[5]产值及收款计划（2026）'!BC:BC)</f>
        <v>#REF!</v>
      </c>
      <c r="BD440" s="235" t="e" cm="1">
        <f t="array" ref="BD440">_xlfn.XLOOKUP($A440&amp;$B440,'[5]产值及收款计划（2026）'!$A:$A&amp;'[5]产值及收款计划（2026）'!$B:$B,'[5]产值及收款计划（2026）'!BD:BD)</f>
        <v>#REF!</v>
      </c>
      <c r="BE440" s="235" t="e" cm="1">
        <f t="array" ref="BE440">_xlfn.XLOOKUP($A440&amp;$B440,'[5]产值及收款计划（2026）'!$A:$A&amp;'[5]产值及收款计划（2026）'!$B:$B,'[5]产值及收款计划（2026）'!BE:BE)</f>
        <v>#REF!</v>
      </c>
      <c r="BF440" s="235" t="e" cm="1">
        <f t="array" ref="BF440">_xlfn.XLOOKUP($A440&amp;$B440,'[5]产值及收款计划（2026）'!$A:$A&amp;'[5]产值及收款计划（2026）'!$B:$B,'[5]产值及收款计划（2026）'!BF:BF)</f>
        <v>#REF!</v>
      </c>
      <c r="BG440" s="235" t="e" cm="1">
        <f t="array" ref="BG440">_xlfn.XLOOKUP($A440&amp;$B440,'[5]产值及收款计划（2026）'!$A:$A&amp;'[5]产值及收款计划（2026）'!$B:$B,'[5]产值及收款计划（2026）'!BG:BG)</f>
        <v>#REF!</v>
      </c>
      <c r="BH440" s="235" t="e" cm="1">
        <f t="array" ref="BH440">_xlfn.XLOOKUP($A440&amp;$B440,'[5]产值及收款计划（2026）'!$A:$A&amp;'[5]产值及收款计划（2026）'!$B:$B,'[5]产值及收款计划（2026）'!BH:BH)</f>
        <v>#REF!</v>
      </c>
      <c r="BI440" s="235" t="e" cm="1">
        <f t="array" ref="BI440">_xlfn.XLOOKUP($A440&amp;$B440,'[5]产值及收款计划（2026）'!$A:$A&amp;'[5]产值及收款计划（2026）'!$B:$B,'[5]产值及收款计划（2026）'!BI:BI)</f>
        <v>#REF!</v>
      </c>
      <c r="BJ440" s="235" t="e" cm="1">
        <f t="array" ref="BJ440">_xlfn.XLOOKUP($A440&amp;$B440,'[5]产值及收款计划（2026）'!$A:$A&amp;'[5]产值及收款计划（2026）'!$B:$B,'[5]产值及收款计划（2026）'!BJ:BJ)</f>
        <v>#REF!</v>
      </c>
      <c r="BK440" s="235" t="e" cm="1">
        <f t="array" ref="BK440">_xlfn.XLOOKUP($A440&amp;$B440,'[5]产值及收款计划（2026）'!$A:$A&amp;'[5]产值及收款计划（2026）'!$B:$B,'[5]产值及收款计划（2026）'!BK:BK)</f>
        <v>#REF!</v>
      </c>
      <c r="BL440" s="235" t="e" cm="1">
        <f t="array" ref="BL440">_xlfn.XLOOKUP($A440&amp;$B440,'[5]产值及收款计划（2026）'!$A:$A&amp;'[5]产值及收款计划（2026）'!$B:$B,'[5]产值及收款计划（2026）'!BL:BL)</f>
        <v>#REF!</v>
      </c>
      <c r="BM440" s="235"/>
      <c r="BN440" s="235"/>
      <c r="BO440" s="235"/>
      <c r="BP440" s="235"/>
      <c r="BQ440" s="235">
        <f>_xlfn.XLOOKUP($C440,应收未收表!$AJ:$AJ,应收未收表!AK:AK)</f>
        <v>54</v>
      </c>
      <c r="BR440" s="235">
        <f>_xlfn.XLOOKUP($C440,应收未收表!$AJ:$AJ,应收未收表!AL:AL)</f>
        <v>54</v>
      </c>
      <c r="BS440" s="235" t="str">
        <f>_xlfn.XLOOKUP($C440,应收未收表!$AJ:$AJ,应收未收表!AM:AM)</f>
        <v>春节后一季度内落实且已上报一季度计划</v>
      </c>
      <c r="BT440" s="235" t="str">
        <f>_xlfn.XLOOKUP($C440,应收未收表!$AJ:$AJ,应收未收表!AN:AN)</f>
        <v>预计收款金额54.4325</v>
      </c>
      <c r="BU440" s="234" t="str" cm="1">
        <f t="array" ref="BU440">_xlfn.XLOOKUP($A440&amp;$B440,'[5]产值及收款计划（2026）'!$A:$A&amp;'[5]产值及收款计划（2026）'!$B:$B,'[5]产值及收款计划（2026）'!BQ:BQ)</f>
        <v>中软国际软件（苏州）有限公司</v>
      </c>
      <c r="BV440" s="235" t="e" cm="1">
        <f t="array" ref="BV440">_xlfn.XLOOKUP($A440&amp;$B440,'[5]产值及收款计划（2026）'!$A:$A&amp;'[5]产值及收款计划（2026）'!$B:$B,'[5]产值及收款计划（2026）'!BR:BR)</f>
        <v>#REF!</v>
      </c>
      <c r="CE440" s="235" cm="1">
        <f t="array" ref="CE440">_xlfn.XLOOKUP($A440&amp;$B440,'[5]产值及收款计划（2026）'!$A:$A&amp;'[5]产值及收款计划（2026）'!$B:$B,'[5]产值及收款计划（2026）'!CA:CA)</f>
        <v>0</v>
      </c>
      <c r="CF440" s="235" cm="1">
        <f t="array" ref="CF440">_xlfn.XLOOKUP($A440&amp;$B440,'[5]产值及收款计划（2026）'!$A:$A&amp;'[5]产值及收款计划（2026）'!$B:$B,'[5]产值及收款计划（2026）'!CB:CB)</f>
        <v>0</v>
      </c>
      <c r="CG440" s="235" cm="1">
        <f t="array" ref="CG440">_xlfn.XLOOKUP($A440&amp;$B440,'[5]产值及收款计划（2026）'!$A:$A&amp;'[5]产值及收款计划（2026）'!$B:$B,'[5]产值及收款计划（2026）'!CC:CC)</f>
        <v>0</v>
      </c>
      <c r="CH440" s="235" cm="1">
        <f t="array" ref="CH440">_xlfn.XLOOKUP($A440&amp;$B440,'[5]产值及收款计划（2026）'!$A:$A&amp;'[5]产值及收款计划（2026）'!$B:$B,'[5]产值及收款计划（2026）'!CD:CD)</f>
        <v>0</v>
      </c>
      <c r="CI440" s="235" cm="1">
        <f t="array" ref="CI440">_xlfn.XLOOKUP($A440&amp;$B440,'[5]产值及收款计划（2026）'!$A:$A&amp;'[5]产值及收款计划（2026）'!$B:$B,'[5]产值及收款计划（2026）'!CE:CE)</f>
        <v>0</v>
      </c>
      <c r="CJ440" s="235" cm="1">
        <f t="array" ref="CJ440">_xlfn.XLOOKUP($A440&amp;$B440,'[5]产值及收款计划（2026）'!$A:$A&amp;'[5]产值及收款计划（2026）'!$B:$B,'[5]产值及收款计划（2026）'!CF:CF)</f>
        <v>0</v>
      </c>
      <c r="CK440" s="235" cm="1">
        <f t="array" ref="CK440">_xlfn.XLOOKUP($A440&amp;$B440,'[5]产值及收款计划（2026）'!$A:$A&amp;'[5]产值及收款计划（2026）'!$B:$B,'[5]产值及收款计划（2026）'!CG:CG)</f>
        <v>0</v>
      </c>
      <c r="CL440" s="235" cm="1">
        <f t="array" ref="CL440">_xlfn.XLOOKUP($A440&amp;$B440,'[5]产值及收款计划（2026）'!$A:$A&amp;'[5]产值及收款计划（2026）'!$B:$B,'[5]产值及收款计划（2026）'!CH:CH)</f>
        <v>0</v>
      </c>
      <c r="CM440" s="235" cm="1">
        <f t="array" ref="CM440">_xlfn.XLOOKUP($A440&amp;$B440,'[5]产值及收款计划（2026）'!$A:$A&amp;'[5]产值及收款计划（2026）'!$B:$B,'[5]产值及收款计划（2026）'!CI:CI)</f>
        <v>0</v>
      </c>
      <c r="CN440" s="235" cm="1">
        <f t="array" ref="CN440">_xlfn.XLOOKUP($A440&amp;$B440,'[5]产值及收款计划（2026）'!$A:$A&amp;'[5]产值及收款计划（2026）'!$B:$B,'[5]产值及收款计划（2026）'!CJ:CJ)</f>
        <v>0</v>
      </c>
      <c r="CO440" s="235" cm="1">
        <f t="array" ref="CO440">_xlfn.XLOOKUP($A440&amp;$B440,'[5]产值及收款计划（2026）'!$A:$A&amp;'[5]产值及收款计划（2026）'!$B:$B,'[5]产值及收款计划（2026）'!CK:CK)</f>
        <v>0</v>
      </c>
      <c r="CP440" s="235" cm="1">
        <f t="array" ref="CP440">_xlfn.XLOOKUP($A440&amp;$B440,'[5]产值及收款计划（2026）'!$A:$A&amp;'[5]产值及收款计划（2026）'!$B:$B,'[5]产值及收款计划（2026）'!CL:CL)</f>
        <v>0</v>
      </c>
      <c r="DE440" s="235" cm="1">
        <f t="array" ref="DE440">_xlfn.XLOOKUP($A440&amp;$B440,'[5]产值及收款计划（2026）'!$A:$A&amp;'[5]产值及收款计划（2026）'!$B:$B,'[5]产值及收款计划（2026）'!DA:DA)</f>
        <v>0</v>
      </c>
      <c r="DF440" s="235" cm="1">
        <f t="array" ref="DF440">_xlfn.XLOOKUP($A440&amp;$B440,'[5]产值及收款计划（2026）'!$A:$A&amp;'[5]产值及收款计划（2026）'!$B:$B,'[5]产值及收款计划（2026）'!DB:DB)</f>
        <v>0</v>
      </c>
      <c r="DG440" s="235" cm="1">
        <f t="array" ref="DG440">_xlfn.XLOOKUP($A440&amp;$B440,'[5]产值及收款计划（2026）'!$A:$A&amp;'[5]产值及收款计划（2026）'!$B:$B,'[5]产值及收款计划（2026）'!DC:DC)</f>
        <v>0</v>
      </c>
      <c r="DH440" s="235" cm="1">
        <f t="array" ref="DH440">_xlfn.XLOOKUP($A440&amp;$B440,'[5]产值及收款计划（2026）'!$A:$A&amp;'[5]产值及收款计划（2026）'!$B:$B,'[5]产值及收款计划（2026）'!DD:DD)</f>
        <v>0</v>
      </c>
      <c r="DI440" s="235" cm="1">
        <f t="array" ref="DI440">_xlfn.XLOOKUP($A440&amp;$B440,'[5]产值及收款计划（2026）'!$A:$A&amp;'[5]产值及收款计划（2026）'!$B:$B,'[5]产值及收款计划（2026）'!DE:DE)</f>
        <v>0</v>
      </c>
      <c r="DJ440" s="235" cm="1">
        <f t="array" ref="DJ440">_xlfn.XLOOKUP($A440&amp;$B440,'[5]产值及收款计划（2026）'!$A:$A&amp;'[5]产值及收款计划（2026）'!$B:$B,'[5]产值及收款计划（2026）'!DF:DF)</f>
        <v>0</v>
      </c>
      <c r="DK440" s="235" cm="1">
        <f t="array" ref="DK440">_xlfn.XLOOKUP($A440&amp;$B440,'[5]产值及收款计划（2026）'!$A:$A&amp;'[5]产值及收款计划（2026）'!$B:$B,'[5]产值及收款计划（2026）'!DG:DG)</f>
        <v>0</v>
      </c>
      <c r="DL440" s="235" cm="1">
        <f t="array" ref="DL440">_xlfn.XLOOKUP($A440&amp;$B440,'[5]产值及收款计划（2026）'!$A:$A&amp;'[5]产值及收款计划（2026）'!$B:$B,'[5]产值及收款计划（2026）'!DH:DH)</f>
        <v>0</v>
      </c>
      <c r="DM440" s="235" cm="1">
        <f t="array" ref="DM440">_xlfn.XLOOKUP($A440&amp;$B440,'[5]产值及收款计划（2026）'!$A:$A&amp;'[5]产值及收款计划（2026）'!$B:$B,'[5]产值及收款计划（2026）'!DI:DI)</f>
        <v>0</v>
      </c>
      <c r="DN440" s="235" cm="1">
        <f t="array" ref="DN440">_xlfn.XLOOKUP($A440&amp;$B440,'[5]产值及收款计划（2026）'!$A:$A&amp;'[5]产值及收款计划（2026）'!$B:$B,'[5]产值及收款计划（2026）'!DJ:DJ)</f>
        <v>0</v>
      </c>
      <c r="DO440" s="235" cm="1">
        <f t="array" ref="DO440">_xlfn.XLOOKUP($A440&amp;$B440,'[5]产值及收款计划（2026）'!$A:$A&amp;'[5]产值及收款计划（2026）'!$B:$B,'[5]产值及收款计划（2026）'!DK:DK)</f>
        <v>0</v>
      </c>
      <c r="DP440" s="235" cm="1">
        <f t="array" ref="DP440">_xlfn.XLOOKUP($A440&amp;$B440,'[5]产值及收款计划（2026）'!$A:$A&amp;'[5]产值及收款计划（2026）'!$B:$B,'[5]产值及收款计划（2026）'!DL:DL)</f>
        <v>0</v>
      </c>
      <c r="DQ440" s="243"/>
      <c r="DR440" s="229"/>
    </row>
    <row r="441" ht="20.25" spans="1:122">
      <c r="A441" s="233">
        <f t="shared" si="26"/>
        <v>76</v>
      </c>
      <c r="B441" s="233" t="s">
        <v>29</v>
      </c>
      <c r="C441" s="234" t="str" cm="1">
        <f t="array" ref="C441">_xlfn.XLOOKUP($A441&amp;$B441,'[5]产值及收款计划（2026）'!$A:$A&amp;'[5]产值及收款计划（2026）'!$B:$B,'[5]产值及收款计划（2026）'!C:C)</f>
        <v>C0CJGD-FW-T-2025099</v>
      </c>
      <c r="D441" s="234" t="str" cm="1">
        <f t="array" ref="D441">_xlfn.XLOOKUP($A441&amp;$B441,'[5]产值及收款计划（2026）'!$A:$A&amp;'[5]产值及收款计划（2026）'!$B:$B,'[5]产值及收款计划（2026）'!D:D)</f>
        <v>甬莞-莞佛高速公路常平至虎门段及虎门港支线一期改扩建工程施工第十二标段项目智慧高速建运管养一体化平台项目</v>
      </c>
      <c r="E441" s="235" cm="1">
        <f t="array" ref="E441">_xlfn.XLOOKUP($A441&amp;$B441,'[5]产值及收款计划（2026）'!$A:$A&amp;'[5]产值及收款计划（2026）'!$B:$B,'[5]产值及收款计划（2026）'!E:E)</f>
        <v>210.16926</v>
      </c>
      <c r="F441" s="235" cm="1">
        <f t="array" ref="F441">_xlfn.XLOOKUP($A441&amp;$B441,'[5]产值及收款计划（2026）'!$A:$A&amp;'[5]产值及收款计划（2026）'!$B:$B,'[5]产值及收款计划（2026）'!F:F)</f>
        <v>210.16926</v>
      </c>
      <c r="G441" s="235" cm="1">
        <f t="array" ref="G441">_xlfn.XLOOKUP($A441&amp;$B441,'[5]产值及收款计划（2026）'!$A:$A&amp;'[5]产值及收款计划（2026）'!$B:$B,'[5]产值及收款计划（2026）'!G:G)</f>
        <v>210.16926</v>
      </c>
      <c r="H441" s="235" cm="1">
        <f t="array" ref="H441">_xlfn.XLOOKUP($A441&amp;$B441,'[5]产值及收款计划（2026）'!$A:$A&amp;'[5]产值及收款计划（2026）'!$B:$B,'[5]产值及收款计划（2026）'!H:H)</f>
        <v>118.79596</v>
      </c>
      <c r="I441" s="236" cm="1">
        <f t="array" ref="I441">_xlfn.XLOOKUP($A441&amp;$B441,'[5]产值及收款计划（2026）'!$A:$A&amp;'[5]产值及收款计划（2026）'!$B:$B,'[5]产值及收款计划（2026）'!I:I)</f>
        <v>0.565239464610572</v>
      </c>
      <c r="J441" s="235" cm="1">
        <f t="array" ref="J441">_xlfn.XLOOKUP($A441&amp;$B441,'[5]产值及收款计划（2026）'!$A:$A&amp;'[5]产值及收款计划（2026）'!$B:$B,'[5]产值及收款计划（2026）'!J:J)</f>
        <v>0.06</v>
      </c>
      <c r="K441" s="235" t="e" cm="1">
        <f t="array" ref="K441">_xlfn.XLOOKUP($A441&amp;$B441,'[5]产值及收款计划（2026）'!$A:$A&amp;'[5]产值及收款计划（2026）'!$B:$B,'[5]产值及收款计划（2026）'!K:K)</f>
        <v>#REF!</v>
      </c>
      <c r="L441" s="235" t="e" cm="1">
        <f t="array" ref="L441">_xlfn.XLOOKUP($A441&amp;$B441,'[5]产值及收款计划（2026）'!$A:$A&amp;'[5]产值及收款计划（2026）'!$B:$B,'[5]产值及收款计划（2026）'!L:L)</f>
        <v>#REF!</v>
      </c>
      <c r="M441" s="235" t="str" cm="1">
        <f t="array" ref="M441">_xlfn.XLOOKUP($A441&amp;$B441,'[5]产值及收款计划（2026）'!$A:$A&amp;'[5]产值及收款计划（2026）'!$B:$B,'[5]产值及收款计划（2026）'!M:M)</f>
        <v>主导</v>
      </c>
      <c r="N441" s="235" cm="1">
        <f t="array" ref="N441">_xlfn.XLOOKUP($A441&amp;$B441,'[5]产值及收款计划（2026）'!$A:$A&amp;'[5]产值及收款计划（2026）'!$B:$B,'[5]产值及收款计划（2026）'!N:N)</f>
        <v>0</v>
      </c>
      <c r="O441" s="235" t="str" cm="1">
        <f t="array" ref="O441">_xlfn.XLOOKUP($A441&amp;$B441,'[5]产值及收款计划（2026）'!$A:$A&amp;'[5]产值及收款计划（2026）'!$B:$B,'[5]产值及收款计划（2026）'!O:O)</f>
        <v>戴愉人</v>
      </c>
      <c r="P441" s="234" t="str" cm="1">
        <f t="array" ref="P441">_xlfn.XLOOKUP($A441&amp;$B441,'[5]产值及收款计划（2026）'!$A:$A&amp;'[5]产值及收款计划（2026）'!$B:$B,'[5]产值及收款计划（2026）'!P:P)</f>
        <v>在建</v>
      </c>
      <c r="Q441" s="235" t="e" cm="1">
        <f t="array" ref="Q441">_xlfn.XLOOKUP($A441&amp;$B441,'[5]产值及收款计划（2026）'!$A:$A&amp;'[5]产值及收款计划（2026）'!$B:$B,'[5]产值及收款计划（2026）'!Q:Q)</f>
        <v>#REF!</v>
      </c>
      <c r="R441" s="235" t="e" cm="1">
        <f t="array" ref="R441">_xlfn.XLOOKUP($A441&amp;$B441,'[5]产值及收款计划（2026）'!$A:$A&amp;'[5]产值及收款计划（2026）'!$B:$B,'[5]产值及收款计划（2026）'!R:R)</f>
        <v>#REF!</v>
      </c>
      <c r="S441" s="235" t="e" cm="1">
        <f t="array" ref="S441">_xlfn.XLOOKUP($A441&amp;$B441,'[5]产值及收款计划（2026）'!$A:$A&amp;'[5]产值及收款计划（2026）'!$B:$B,'[5]产值及收款计划（2026）'!S:S)</f>
        <v>#REF!</v>
      </c>
      <c r="T441" s="235" cm="1">
        <f t="array" ref="T441">_xlfn.XLOOKUP($A441&amp;$B441,'[5]产值及收款计划（2026）'!$A:$A&amp;'[5]产值及收款计划（2026）'!$B:$B,'[5]产值及收款计划（2026）'!T:T)</f>
        <v>126.1016</v>
      </c>
      <c r="U441" s="235" cm="1">
        <f t="array" ref="U441">_xlfn.XLOOKUP($A441&amp;$B441,'[5]产值及收款计划（2026）'!$A:$A&amp;'[5]产值及收款计划（2026）'!$B:$B,'[5]产值及收款计划（2026）'!U:U)</f>
        <v>0</v>
      </c>
      <c r="V441" s="235" cm="1">
        <f t="array" ref="V441">_xlfn.XLOOKUP($A441&amp;$B441,'[5]产值及收款计划（2026）'!$A:$A&amp;'[5]产值及收款计划（2026）'!$B:$B,'[5]产值及收款计划（2026）'!V:V)</f>
        <v>84.06766</v>
      </c>
      <c r="W441" s="235" t="e" cm="1">
        <f t="array" ref="W441">_xlfn.XLOOKUP($A441&amp;$B441,'[5]产值及收款计划（2026）'!$A:$A&amp;'[5]产值及收款计划（2026）'!$B:$B,'[5]产值及收款计划（2026）'!W:W)</f>
        <v>#REF!</v>
      </c>
      <c r="X441" s="235" t="e" cm="1">
        <f t="array" ref="X441">_xlfn.XLOOKUP($A441&amp;$B441,'[5]产值及收款计划（2026）'!$A:$A&amp;'[5]产值及收款计划（2026）'!$B:$B,'[5]产值及收款计划（2026）'!X:X)</f>
        <v>#REF!</v>
      </c>
      <c r="Y441" s="235" t="e" cm="1">
        <f t="array" ref="Y441">_xlfn.XLOOKUP($A441&amp;$B441,'[5]产值及收款计划（2026）'!$A:$A&amp;'[5]产值及收款计划（2026）'!$B:$B,'[5]产值及收款计划（2026）'!Y:Y)</f>
        <v>#REF!</v>
      </c>
      <c r="Z441" s="235" t="e" cm="1">
        <f t="array" ref="Z441">_xlfn.XLOOKUP($A441&amp;$B441,'[5]产值及收款计划（2026）'!$A:$A&amp;'[5]产值及收款计划（2026）'!$B:$B,'[5]产值及收款计划（2026）'!Z:Z)</f>
        <v>#REF!</v>
      </c>
      <c r="AA441" s="235" t="e" cm="1">
        <f t="array" ref="AA441">_xlfn.XLOOKUP($A441&amp;$B441,'[5]产值及收款计划（2026）'!$A:$A&amp;'[5]产值及收款计划（2026）'!$B:$B,'[5]产值及收款计划（2026）'!AA:AA)</f>
        <v>#REF!</v>
      </c>
      <c r="AB441" s="235" t="e" cm="1">
        <f t="array" ref="AB441">_xlfn.XLOOKUP($A441&amp;$B441,'[5]产值及收款计划（2026）'!$A:$A&amp;'[5]产值及收款计划（2026）'!$B:$B,'[5]产值及收款计划（2026）'!AB:AB)</f>
        <v>#REF!</v>
      </c>
      <c r="AC441" s="235" t="e" cm="1">
        <f t="array" ref="AC441">_xlfn.XLOOKUP($A441&amp;$B441,'[5]产值及收款计划（2026）'!$A:$A&amp;'[5]产值及收款计划（2026）'!$B:$B,'[5]产值及收款计划（2026）'!AC:AC)</f>
        <v>#REF!</v>
      </c>
      <c r="AD441" s="235" t="e" cm="1">
        <f t="array" ref="AD441">_xlfn.XLOOKUP($A441&amp;$B441,'[5]产值及收款计划（2026）'!$A:$A&amp;'[5]产值及收款计划（2026）'!$B:$B,'[5]产值及收款计划（2026）'!AD:AD)</f>
        <v>#REF!</v>
      </c>
      <c r="AE441" s="235" t="e" cm="1">
        <f t="array" ref="AE441">_xlfn.XLOOKUP($A441&amp;$B441,'[5]产值及收款计划（2026）'!$A:$A&amp;'[5]产值及收款计划（2026）'!$B:$B,'[5]产值及收款计划（2026）'!AE:AE)</f>
        <v>#REF!</v>
      </c>
      <c r="AF441" s="235" cm="1">
        <f t="array" ref="AF441">_xlfn.XLOOKUP($A441&amp;$B441,'[5]产值及收款计划（2026）'!$A:$A&amp;'[5]产值及收款计划（2026）'!$B:$B,'[5]产值及收款计划（2026）'!AF:AF)</f>
        <v>25.22032</v>
      </c>
      <c r="AG441" s="235" t="e" cm="1">
        <f t="array" ref="AG441">_xlfn.XLOOKUP($A441&amp;$B441,'[5]产值及收款计划（2026）'!$A:$A&amp;'[5]产值及收款计划（2026）'!$B:$B,'[5]产值及收款计划（2026）'!AG:AG)</f>
        <v>#REF!</v>
      </c>
      <c r="AH441" s="235" t="e" cm="1">
        <f t="array" ref="AH441">_xlfn.XLOOKUP($A441&amp;$B441,'[5]产值及收款计划（2026）'!$A:$A&amp;'[5]产值及收款计划（2026）'!$B:$B,'[5]产值及收款计划（2026）'!AH:AH)</f>
        <v>#REF!</v>
      </c>
      <c r="AI441" s="235" t="e" cm="1">
        <f t="array" ref="AI441">_xlfn.XLOOKUP($A441&amp;$B441,'[5]产值及收款计划（2026）'!$A:$A&amp;'[5]产值及收款计划（2026）'!$B:$B,'[5]产值及收款计划（2026）'!AI:AI)</f>
        <v>#REF!</v>
      </c>
      <c r="AJ441" s="235" t="e" cm="1">
        <f t="array" ref="AJ441">_xlfn.XLOOKUP($A441&amp;$B441,'[5]产值及收款计划（2026）'!$A:$A&amp;'[5]产值及收款计划（2026）'!$B:$B,'[5]产值及收款计划（2026）'!AJ:AJ)</f>
        <v>#REF!</v>
      </c>
      <c r="AK441" s="235" t="e" cm="1">
        <f t="array" ref="AK441">_xlfn.XLOOKUP($A441&amp;$B441,'[5]产值及收款计划（2026）'!$A:$A&amp;'[5]产值及收款计划（2026）'!$B:$B,'[5]产值及收款计划（2026）'!AK:AK)</f>
        <v>#REF!</v>
      </c>
      <c r="AL441" s="235" t="e" cm="1">
        <f t="array" ref="AL441">_xlfn.XLOOKUP($A441&amp;$B441,'[5]产值及收款计划（2026）'!$A:$A&amp;'[5]产值及收款计划（2026）'!$B:$B,'[5]产值及收款计划（2026）'!AL:AL)</f>
        <v>#REF!</v>
      </c>
      <c r="AM441" s="242" t="e" cm="1">
        <f t="array" ref="AM441">_xlfn.LET(_xlpm.勾选月份状态数组,TRANSPOSE('PPT(12-15页）-TOP10'!$A$3:$A$14),_xlpm.选择数据区,IF('PPT(12-15页）-TOP10'!$E$3="收款",$BA441:$BL441,$AA441:$AL441),SUM(_xlfn._xlws.FILTER(_xlpm.选择数据区,_xlpm.勾选月份状态数组,"")))</f>
        <v>#REF!</v>
      </c>
      <c r="AN441" s="235" t="e">
        <f>_xlfn.XLOOKUP($C441,应收未收表!$T:$T,应收未收表!AA:AA)</f>
        <v>#N/A</v>
      </c>
      <c r="AO441" s="235" t="e">
        <f>_xlfn.XLOOKUP($C441,应收未收表!$T:$T,应收未收表!AB:AB)</f>
        <v>#N/A</v>
      </c>
      <c r="AP441" s="235" t="e">
        <f>_xlfn.XLOOKUP($C441,应收未收表!$T:$T,应收未收表!AC:AC)</f>
        <v>#N/A</v>
      </c>
      <c r="AQ441" s="235" t="e">
        <f>_xlfn.XLOOKUP($C441,应收未收表!$T:$T,应收未收表!AE:AE)</f>
        <v>#N/A</v>
      </c>
      <c r="AR441" s="235" t="e">
        <f>_xlfn.XLOOKUP($C441,应收未收表!$T:$T,应收未收表!AF:AF)</f>
        <v>#N/A</v>
      </c>
      <c r="AS441" s="235" t="e" cm="1">
        <f t="array" ref="AS441">_xlfn.XLOOKUP($A441&amp;$B441,'[5]产值及收款计划（2026）'!$A:$A&amp;'[5]产值及收款计划（2026）'!$B:$B,'[5]产值及收款计划（2026）'!AS:AS)</f>
        <v>#REF!</v>
      </c>
      <c r="AT441" s="235" t="e" cm="1">
        <f t="array" ref="AT441">_xlfn.XLOOKUP($A441&amp;$B441,'[5]产值及收款计划（2026）'!$A:$A&amp;'[5]产值及收款计划（2026）'!$B:$B,'[5]产值及收款计划（2026）'!AT:AT)</f>
        <v>#REF!</v>
      </c>
      <c r="AU441" s="235" t="e" cm="1">
        <f t="array" ref="AU441">_xlfn.XLOOKUP($A441&amp;$B441,'[5]产值及收款计划（2026）'!$A:$A&amp;'[5]产值及收款计划（2026）'!$B:$B,'[5]产值及收款计划（2026）'!AU:AU)</f>
        <v>#REF!</v>
      </c>
      <c r="AV441" s="235" t="e" cm="1">
        <f t="array" ref="AV441">_xlfn.XLOOKUP($A441&amp;$B441,'[5]产值及收款计划（2026）'!$A:$A&amp;'[5]产值及收款计划（2026）'!$B:$B,'[5]产值及收款计划（2026）'!AV:AV)</f>
        <v>#REF!</v>
      </c>
      <c r="AW441" s="235" cm="1">
        <f t="array" ref="AW441">_xlfn.XLOOKUP($A441&amp;$B441,'[5]产值及收款计划（2026）'!$A:$A&amp;'[5]产值及收款计划（2026）'!$B:$B,'[5]产值及收款计划（2026）'!AW:AW)</f>
        <v>0</v>
      </c>
      <c r="AX441" s="235" cm="1">
        <f t="array" ref="AX441">_xlfn.XLOOKUP($A441&amp;$B441,'[5]产值及收款计划（2026）'!$A:$A&amp;'[5]产值及收款计划（2026）'!$B:$B,'[5]产值及收款计划（2026）'!AX:AX)</f>
        <v>0</v>
      </c>
      <c r="AY441" s="235" cm="1">
        <f t="array" ref="AY441">_xlfn.XLOOKUP($A441&amp;$B441,'[5]产值及收款计划（2026）'!$A:$A&amp;'[5]产值及收款计划（2026）'!$B:$B,'[5]产值及收款计划（2026）'!AY:AY)</f>
        <v>210.16926</v>
      </c>
      <c r="AZ441" s="235" cm="1">
        <f t="array" ref="AZ441">_xlfn.XLOOKUP($A441&amp;$B441,'[5]产值及收款计划（2026）'!$A:$A&amp;'[5]产值及收款计划（2026）'!$B:$B,'[5]产值及收款计划（2026）'!AZ:AZ)</f>
        <v>126.1016</v>
      </c>
      <c r="BA441" s="235" t="e" cm="1">
        <f t="array" ref="BA441">_xlfn.XLOOKUP($A441&amp;$B441,'[5]产值及收款计划（2026）'!$A:$A&amp;'[5]产值及收款计划（2026）'!$B:$B,'[5]产值及收款计划（2026）'!BA:BA)</f>
        <v>#REF!</v>
      </c>
      <c r="BB441" s="235" t="e" cm="1">
        <f t="array" ref="BB441">_xlfn.XLOOKUP($A441&amp;$B441,'[5]产值及收款计划（2026）'!$A:$A&amp;'[5]产值及收款计划（2026）'!$B:$B,'[5]产值及收款计划（2026）'!BB:BB)</f>
        <v>#REF!</v>
      </c>
      <c r="BC441" s="235" t="e" cm="1">
        <f t="array" ref="BC441">_xlfn.XLOOKUP($A441&amp;$B441,'[5]产值及收款计划（2026）'!$A:$A&amp;'[5]产值及收款计划（2026）'!$B:$B,'[5]产值及收款计划（2026）'!BC:BC)</f>
        <v>#REF!</v>
      </c>
      <c r="BD441" s="235" t="e" cm="1">
        <f t="array" ref="BD441">_xlfn.XLOOKUP($A441&amp;$B441,'[5]产值及收款计划（2026）'!$A:$A&amp;'[5]产值及收款计划（2026）'!$B:$B,'[5]产值及收款计划（2026）'!BD:BD)</f>
        <v>#REF!</v>
      </c>
      <c r="BE441" s="235" t="e" cm="1">
        <f t="array" ref="BE441">_xlfn.XLOOKUP($A441&amp;$B441,'[5]产值及收款计划（2026）'!$A:$A&amp;'[5]产值及收款计划（2026）'!$B:$B,'[5]产值及收款计划（2026）'!BE:BE)</f>
        <v>#REF!</v>
      </c>
      <c r="BF441" s="235" cm="1">
        <f t="array" ref="BF441">_xlfn.XLOOKUP($A441&amp;$B441,'[5]产值及收款计划（2026）'!$A:$A&amp;'[5]产值及收款计划（2026）'!$B:$B,'[5]产值及收款计划（2026）'!BF:BF)</f>
        <v>31.525389</v>
      </c>
      <c r="BG441" s="235" t="e" cm="1">
        <f t="array" ref="BG441">_xlfn.XLOOKUP($A441&amp;$B441,'[5]产值及收款计划（2026）'!$A:$A&amp;'[5]产值及收款计划（2026）'!$B:$B,'[5]产值及收款计划（2026）'!BG:BG)</f>
        <v>#REF!</v>
      </c>
      <c r="BH441" s="235" t="e" cm="1">
        <f t="array" ref="BH441">_xlfn.XLOOKUP($A441&amp;$B441,'[5]产值及收款计划（2026）'!$A:$A&amp;'[5]产值及收款计划（2026）'!$B:$B,'[5]产值及收款计划（2026）'!BH:BH)</f>
        <v>#REF!</v>
      </c>
      <c r="BI441" s="235" t="e" cm="1">
        <f t="array" ref="BI441">_xlfn.XLOOKUP($A441&amp;$B441,'[5]产值及收款计划（2026）'!$A:$A&amp;'[5]产值及收款计划（2026）'!$B:$B,'[5]产值及收款计划（2026）'!BI:BI)</f>
        <v>#REF!</v>
      </c>
      <c r="BJ441" s="235" t="e" cm="1">
        <f t="array" ref="BJ441">_xlfn.XLOOKUP($A441&amp;$B441,'[5]产值及收款计划（2026）'!$A:$A&amp;'[5]产值及收款计划（2026）'!$B:$B,'[5]产值及收款计划（2026）'!BJ:BJ)</f>
        <v>#REF!</v>
      </c>
      <c r="BK441" s="235" t="e" cm="1">
        <f t="array" ref="BK441">_xlfn.XLOOKUP($A441&amp;$B441,'[5]产值及收款计划（2026）'!$A:$A&amp;'[5]产值及收款计划（2026）'!$B:$B,'[5]产值及收款计划（2026）'!BK:BK)</f>
        <v>#REF!</v>
      </c>
      <c r="BL441" s="235" t="e" cm="1">
        <f t="array" ref="BL441">_xlfn.XLOOKUP($A441&amp;$B441,'[5]产值及收款计划（2026）'!$A:$A&amp;'[5]产值及收款计划（2026）'!$B:$B,'[5]产值及收款计划（2026）'!BL:BL)</f>
        <v>#REF!</v>
      </c>
      <c r="BM441" s="235"/>
      <c r="BN441" s="235"/>
      <c r="BO441" s="235"/>
      <c r="BP441" s="235"/>
      <c r="BQ441" s="235" t="e">
        <f>_xlfn.XLOOKUP($C441,应收未收表!$AJ:$AJ,应收未收表!AK:AK)</f>
        <v>#N/A</v>
      </c>
      <c r="BR441" s="235" t="e">
        <f>_xlfn.XLOOKUP($C441,应收未收表!$AJ:$AJ,应收未收表!AL:AL)</f>
        <v>#N/A</v>
      </c>
      <c r="BS441" s="235" t="e">
        <f>_xlfn.XLOOKUP($C441,应收未收表!$AJ:$AJ,应收未收表!AM:AM)</f>
        <v>#N/A</v>
      </c>
      <c r="BT441" s="235" t="e">
        <f>_xlfn.XLOOKUP($C441,应收未收表!$AJ:$AJ,应收未收表!AN:AN)</f>
        <v>#N/A</v>
      </c>
      <c r="BU441" s="234" t="str" cm="1">
        <f t="array" ref="BU441">_xlfn.XLOOKUP($A441&amp;$B441,'[5]产值及收款计划（2026）'!$A:$A&amp;'[5]产值及收款计划（2026）'!$B:$B,'[5]产值及收款计划（2026）'!BQ:BQ)</f>
        <v>北京公科飞达交通工程发展有限公司</v>
      </c>
      <c r="BV441" s="235" t="e" cm="1">
        <f t="array" ref="BV441">_xlfn.XLOOKUP($A441&amp;$B441,'[5]产值及收款计划（2026）'!$A:$A&amp;'[5]产值及收款计划（2026）'!$B:$B,'[5]产值及收款计划（2026）'!BR:BR)</f>
        <v>#REF!</v>
      </c>
      <c r="CE441" s="235" cm="1">
        <f t="array" ref="CE441">_xlfn.XLOOKUP($A441&amp;$B441,'[5]产值及收款计划（2026）'!$A:$A&amp;'[5]产值及收款计划（2026）'!$B:$B,'[5]产值及收款计划（2026）'!CA:CA)</f>
        <v>0</v>
      </c>
      <c r="CF441" s="235" cm="1">
        <f t="array" ref="CF441">_xlfn.XLOOKUP($A441&amp;$B441,'[5]产值及收款计划（2026）'!$A:$A&amp;'[5]产值及收款计划（2026）'!$B:$B,'[5]产值及收款计划（2026）'!CB:CB)</f>
        <v>0</v>
      </c>
      <c r="CG441" s="235" cm="1">
        <f t="array" ref="CG441">_xlfn.XLOOKUP($A441&amp;$B441,'[5]产值及收款计划（2026）'!$A:$A&amp;'[5]产值及收款计划（2026）'!$B:$B,'[5]产值及收款计划（2026）'!CC:CC)</f>
        <v>0</v>
      </c>
      <c r="CH441" s="235" cm="1">
        <f t="array" ref="CH441">_xlfn.XLOOKUP($A441&amp;$B441,'[5]产值及收款计划（2026）'!$A:$A&amp;'[5]产值及收款计划（2026）'!$B:$B,'[5]产值及收款计划（2026）'!CD:CD)</f>
        <v>0</v>
      </c>
      <c r="CI441" s="235" cm="1">
        <f t="array" ref="CI441">_xlfn.XLOOKUP($A441&amp;$B441,'[5]产值及收款计划（2026）'!$A:$A&amp;'[5]产值及收款计划（2026）'!$B:$B,'[5]产值及收款计划（2026）'!CE:CE)</f>
        <v>0</v>
      </c>
      <c r="CJ441" s="235" cm="1">
        <f t="array" ref="CJ441">_xlfn.XLOOKUP($A441&amp;$B441,'[5]产值及收款计划（2026）'!$A:$A&amp;'[5]产值及收款计划（2026）'!$B:$B,'[5]产值及收款计划（2026）'!CF:CF)</f>
        <v>0</v>
      </c>
      <c r="CK441" s="235" cm="1">
        <f t="array" ref="CK441">_xlfn.XLOOKUP($A441&amp;$B441,'[5]产值及收款计划（2026）'!$A:$A&amp;'[5]产值及收款计划（2026）'!$B:$B,'[5]产值及收款计划（2026）'!CG:CG)</f>
        <v>0</v>
      </c>
      <c r="CL441" s="235" cm="1">
        <f t="array" ref="CL441">_xlfn.XLOOKUP($A441&amp;$B441,'[5]产值及收款计划（2026）'!$A:$A&amp;'[5]产值及收款计划（2026）'!$B:$B,'[5]产值及收款计划（2026）'!CH:CH)</f>
        <v>0</v>
      </c>
      <c r="CM441" s="235" cm="1">
        <f t="array" ref="CM441">_xlfn.XLOOKUP($A441&amp;$B441,'[5]产值及收款计划（2026）'!$A:$A&amp;'[5]产值及收款计划（2026）'!$B:$B,'[5]产值及收款计划（2026）'!CI:CI)</f>
        <v>0</v>
      </c>
      <c r="CN441" s="235" cm="1">
        <f t="array" ref="CN441">_xlfn.XLOOKUP($A441&amp;$B441,'[5]产值及收款计划（2026）'!$A:$A&amp;'[5]产值及收款计划（2026）'!$B:$B,'[5]产值及收款计划（2026）'!CJ:CJ)</f>
        <v>0</v>
      </c>
      <c r="CO441" s="235" cm="1">
        <f t="array" ref="CO441">_xlfn.XLOOKUP($A441&amp;$B441,'[5]产值及收款计划（2026）'!$A:$A&amp;'[5]产值及收款计划（2026）'!$B:$B,'[5]产值及收款计划（2026）'!CK:CK)</f>
        <v>0</v>
      </c>
      <c r="CP441" s="235" cm="1">
        <f t="array" ref="CP441">_xlfn.XLOOKUP($A441&amp;$B441,'[5]产值及收款计划（2026）'!$A:$A&amp;'[5]产值及收款计划（2026）'!$B:$B,'[5]产值及收款计划（2026）'!CL:CL)</f>
        <v>0</v>
      </c>
      <c r="DE441" s="235" cm="1">
        <f t="array" ref="DE441">_xlfn.XLOOKUP($A441&amp;$B441,'[5]产值及收款计划（2026）'!$A:$A&amp;'[5]产值及收款计划（2026）'!$B:$B,'[5]产值及收款计划（2026）'!DA:DA)</f>
        <v>0</v>
      </c>
      <c r="DF441" s="235" cm="1">
        <f t="array" ref="DF441">_xlfn.XLOOKUP($A441&amp;$B441,'[5]产值及收款计划（2026）'!$A:$A&amp;'[5]产值及收款计划（2026）'!$B:$B,'[5]产值及收款计划（2026）'!DB:DB)</f>
        <v>0</v>
      </c>
      <c r="DG441" s="235" cm="1">
        <f t="array" ref="DG441">_xlfn.XLOOKUP($A441&amp;$B441,'[5]产值及收款计划（2026）'!$A:$A&amp;'[5]产值及收款计划（2026）'!$B:$B,'[5]产值及收款计划（2026）'!DC:DC)</f>
        <v>0</v>
      </c>
      <c r="DH441" s="235" cm="1">
        <f t="array" ref="DH441">_xlfn.XLOOKUP($A441&amp;$B441,'[5]产值及收款计划（2026）'!$A:$A&amp;'[5]产值及收款计划（2026）'!$B:$B,'[5]产值及收款计划（2026）'!DD:DD)</f>
        <v>0</v>
      </c>
      <c r="DI441" s="235" cm="1">
        <f t="array" ref="DI441">_xlfn.XLOOKUP($A441&amp;$B441,'[5]产值及收款计划（2026）'!$A:$A&amp;'[5]产值及收款计划（2026）'!$B:$B,'[5]产值及收款计划（2026）'!DE:DE)</f>
        <v>0</v>
      </c>
      <c r="DJ441" s="235" cm="1">
        <f t="array" ref="DJ441">_xlfn.XLOOKUP($A441&amp;$B441,'[5]产值及收款计划（2026）'!$A:$A&amp;'[5]产值及收款计划（2026）'!$B:$B,'[5]产值及收款计划（2026）'!DF:DF)</f>
        <v>0</v>
      </c>
      <c r="DK441" s="235" cm="1">
        <f t="array" ref="DK441">_xlfn.XLOOKUP($A441&amp;$B441,'[5]产值及收款计划（2026）'!$A:$A&amp;'[5]产值及收款计划（2026）'!$B:$B,'[5]产值及收款计划（2026）'!DG:DG)</f>
        <v>0</v>
      </c>
      <c r="DL441" s="235" cm="1">
        <f t="array" ref="DL441">_xlfn.XLOOKUP($A441&amp;$B441,'[5]产值及收款计划（2026）'!$A:$A&amp;'[5]产值及收款计划（2026）'!$B:$B,'[5]产值及收款计划（2026）'!DH:DH)</f>
        <v>0</v>
      </c>
      <c r="DM441" s="235" cm="1">
        <f t="array" ref="DM441">_xlfn.XLOOKUP($A441&amp;$B441,'[5]产值及收款计划（2026）'!$A:$A&amp;'[5]产值及收款计划（2026）'!$B:$B,'[5]产值及收款计划（2026）'!DI:DI)</f>
        <v>0</v>
      </c>
      <c r="DN441" s="235" cm="1">
        <f t="array" ref="DN441">_xlfn.XLOOKUP($A441&amp;$B441,'[5]产值及收款计划（2026）'!$A:$A&amp;'[5]产值及收款计划（2026）'!$B:$B,'[5]产值及收款计划（2026）'!DJ:DJ)</f>
        <v>0</v>
      </c>
      <c r="DO441" s="235" cm="1">
        <f t="array" ref="DO441">_xlfn.XLOOKUP($A441&amp;$B441,'[5]产值及收款计划（2026）'!$A:$A&amp;'[5]产值及收款计划（2026）'!$B:$B,'[5]产值及收款计划（2026）'!DK:DK)</f>
        <v>0</v>
      </c>
      <c r="DP441" s="235" cm="1">
        <f t="array" ref="DP441">_xlfn.XLOOKUP($A441&amp;$B441,'[5]产值及收款计划（2026）'!$A:$A&amp;'[5]产值及收款计划（2026）'!$B:$B,'[5]产值及收款计划（2026）'!DL:DL)</f>
        <v>0</v>
      </c>
      <c r="DQ441" s="243"/>
      <c r="DR441" s="229"/>
    </row>
    <row r="442" ht="20.25" spans="1:122">
      <c r="A442" s="233">
        <f t="shared" ref="A442:A469" si="27">A441+1</f>
        <v>77</v>
      </c>
      <c r="B442" s="233" t="s">
        <v>29</v>
      </c>
      <c r="C442" s="234" t="str" cm="1">
        <f t="array" ref="C442">_xlfn.XLOOKUP($A442&amp;$B442,'[5]产值及收款计划（2026）'!$A:$A&amp;'[5]产值及收款计划（2026）'!$B:$B,'[5]产值及收款计划（2026）'!C:C)</f>
        <v>C0CJGD-FW-T-2025096</v>
      </c>
      <c r="D442" s="234" t="str" cm="1">
        <f t="array" ref="D442">_xlfn.XLOOKUP($A442&amp;$B442,'[5]产值及收款计划（2026）'!$A:$A&amp;'[5]产值及收款计划（2026）'!$B:$B,'[5]产值及收款计划（2026）'!D:D)</f>
        <v>珠三角环线东莞至深圳高速公路塘厦至东城段及龙林支线改扩建工程施工第十四合同段交通管控软件技术服务合同</v>
      </c>
      <c r="E442" s="235" cm="1">
        <f t="array" ref="E442">_xlfn.XLOOKUP($A442&amp;$B442,'[5]产值及收款计划（2026）'!$A:$A&amp;'[5]产值及收款计划（2026）'!$B:$B,'[5]产值及收款计划（2026）'!E:E)</f>
        <v>225.423</v>
      </c>
      <c r="F442" s="235" cm="1">
        <f t="array" ref="F442">_xlfn.XLOOKUP($A442&amp;$B442,'[5]产值及收款计划（2026）'!$A:$A&amp;'[5]产值及收款计划（2026）'!$B:$B,'[5]产值及收款计划（2026）'!F:F)</f>
        <v>225.423</v>
      </c>
      <c r="G442" s="235" cm="1">
        <f t="array" ref="G442">_xlfn.XLOOKUP($A442&amp;$B442,'[5]产值及收款计划（2026）'!$A:$A&amp;'[5]产值及收款计划（2026）'!$B:$B,'[5]产值及收款计划（2026）'!G:G)</f>
        <v>225.423</v>
      </c>
      <c r="H442" s="235" cm="1">
        <f t="array" ref="H442">_xlfn.XLOOKUP($A442&amp;$B442,'[5]产值及收款计划（2026）'!$A:$A&amp;'[5]产值及收款计划（2026）'!$B:$B,'[5]产值及收款计划（2026）'!H:H)</f>
        <v>142.15575</v>
      </c>
      <c r="I442" s="236" cm="1">
        <f t="array" ref="I442">_xlfn.XLOOKUP($A442&amp;$B442,'[5]产值及收款计划（2026）'!$A:$A&amp;'[5]产值及收款计划（2026）'!$B:$B,'[5]产值及收款计划（2026）'!I:I)</f>
        <v>0.63061777192212</v>
      </c>
      <c r="J442" s="235" cm="1">
        <f t="array" ref="J442">_xlfn.XLOOKUP($A442&amp;$B442,'[5]产值及收款计划（2026）'!$A:$A&amp;'[5]产值及收款计划（2026）'!$B:$B,'[5]产值及收款计划（2026）'!J:J)</f>
        <v>0.06</v>
      </c>
      <c r="K442" s="235" t="e" cm="1">
        <f t="array" ref="K442">_xlfn.XLOOKUP($A442&amp;$B442,'[5]产值及收款计划（2026）'!$A:$A&amp;'[5]产值及收款计划（2026）'!$B:$B,'[5]产值及收款计划（2026）'!K:K)</f>
        <v>#REF!</v>
      </c>
      <c r="L442" s="235" t="e" cm="1">
        <f t="array" ref="L442">_xlfn.XLOOKUP($A442&amp;$B442,'[5]产值及收款计划（2026）'!$A:$A&amp;'[5]产值及收款计划（2026）'!$B:$B,'[5]产值及收款计划（2026）'!L:L)</f>
        <v>#REF!</v>
      </c>
      <c r="M442" s="235" t="str" cm="1">
        <f t="array" ref="M442">_xlfn.XLOOKUP($A442&amp;$B442,'[5]产值及收款计划（2026）'!$A:$A&amp;'[5]产值及收款计划（2026）'!$B:$B,'[5]产值及收款计划（2026）'!M:M)</f>
        <v>主导</v>
      </c>
      <c r="N442" s="235" cm="1">
        <f t="array" ref="N442">_xlfn.XLOOKUP($A442&amp;$B442,'[5]产值及收款计划（2026）'!$A:$A&amp;'[5]产值及收款计划（2026）'!$B:$B,'[5]产值及收款计划（2026）'!N:N)</f>
        <v>0</v>
      </c>
      <c r="O442" s="235" t="str" cm="1">
        <f t="array" ref="O442">_xlfn.XLOOKUP($A442&amp;$B442,'[5]产值及收款计划（2026）'!$A:$A&amp;'[5]产值及收款计划（2026）'!$B:$B,'[5]产值及收款计划（2026）'!O:O)</f>
        <v>戴愉人</v>
      </c>
      <c r="P442" s="234" t="str" cm="1">
        <f t="array" ref="P442">_xlfn.XLOOKUP($A442&amp;$B442,'[5]产值及收款计划（2026）'!$A:$A&amp;'[5]产值及收款计划（2026）'!$B:$B,'[5]产值及收款计划（2026）'!P:P)</f>
        <v>在建</v>
      </c>
      <c r="Q442" s="235" t="e" cm="1">
        <f t="array" ref="Q442">_xlfn.XLOOKUP($A442&amp;$B442,'[5]产值及收款计划（2026）'!$A:$A&amp;'[5]产值及收款计划（2026）'!$B:$B,'[5]产值及收款计划（2026）'!Q:Q)</f>
        <v>#REF!</v>
      </c>
      <c r="R442" s="235" t="e" cm="1">
        <f t="array" ref="R442">_xlfn.XLOOKUP($A442&amp;$B442,'[5]产值及收款计划（2026）'!$A:$A&amp;'[5]产值及收款计划（2026）'!$B:$B,'[5]产值及收款计划（2026）'!R:R)</f>
        <v>#REF!</v>
      </c>
      <c r="S442" s="235" t="e" cm="1">
        <f t="array" ref="S442">_xlfn.XLOOKUP($A442&amp;$B442,'[5]产值及收款计划（2026）'!$A:$A&amp;'[5]产值及收款计划（2026）'!$B:$B,'[5]产值及收款计划（2026）'!S:S)</f>
        <v>#REF!</v>
      </c>
      <c r="T442" s="235" cm="1">
        <f t="array" ref="T442">_xlfn.XLOOKUP($A442&amp;$B442,'[5]产值及收款计划（2026）'!$A:$A&amp;'[5]产值及收款计划（2026）'!$B:$B,'[5]产值及收款计划（2026）'!T:T)</f>
        <v>146.52495</v>
      </c>
      <c r="U442" s="235" cm="1">
        <f t="array" ref="U442">_xlfn.XLOOKUP($A442&amp;$B442,'[5]产值及收款计划（2026）'!$A:$A&amp;'[5]产值及收款计划（2026）'!$B:$B,'[5]产值及收款计划（2026）'!U:U)</f>
        <v>0</v>
      </c>
      <c r="V442" s="235" cm="1">
        <f t="array" ref="V442">_xlfn.XLOOKUP($A442&amp;$B442,'[5]产值及收款计划（2026）'!$A:$A&amp;'[5]产值及收款计划（2026）'!$B:$B,'[5]产值及收款计划（2026）'!V:V)</f>
        <v>78.89805</v>
      </c>
      <c r="W442" s="235" t="e" cm="1">
        <f t="array" ref="W442">_xlfn.XLOOKUP($A442&amp;$B442,'[5]产值及收款计划（2026）'!$A:$A&amp;'[5]产值及收款计划（2026）'!$B:$B,'[5]产值及收款计划（2026）'!W:W)</f>
        <v>#REF!</v>
      </c>
      <c r="X442" s="235" t="e" cm="1">
        <f t="array" ref="X442">_xlfn.XLOOKUP($A442&amp;$B442,'[5]产值及收款计划（2026）'!$A:$A&amp;'[5]产值及收款计划（2026）'!$B:$B,'[5]产值及收款计划（2026）'!X:X)</f>
        <v>#REF!</v>
      </c>
      <c r="Y442" s="235" t="e" cm="1">
        <f t="array" ref="Y442">_xlfn.XLOOKUP($A442&amp;$B442,'[5]产值及收款计划（2026）'!$A:$A&amp;'[5]产值及收款计划（2026）'!$B:$B,'[5]产值及收款计划（2026）'!Y:Y)</f>
        <v>#REF!</v>
      </c>
      <c r="Z442" s="235" t="e" cm="1">
        <f t="array" ref="Z442">_xlfn.XLOOKUP($A442&amp;$B442,'[5]产值及收款计划（2026）'!$A:$A&amp;'[5]产值及收款计划（2026）'!$B:$B,'[5]产值及收款计划（2026）'!Z:Z)</f>
        <v>#REF!</v>
      </c>
      <c r="AA442" s="235" t="e" cm="1">
        <f t="array" ref="AA442">_xlfn.XLOOKUP($A442&amp;$B442,'[5]产值及收款计划（2026）'!$A:$A&amp;'[5]产值及收款计划（2026）'!$B:$B,'[5]产值及收款计划（2026）'!AA:AA)</f>
        <v>#REF!</v>
      </c>
      <c r="AB442" s="235" t="e" cm="1">
        <f t="array" ref="AB442">_xlfn.XLOOKUP($A442&amp;$B442,'[5]产值及收款计划（2026）'!$A:$A&amp;'[5]产值及收款计划（2026）'!$B:$B,'[5]产值及收款计划（2026）'!AB:AB)</f>
        <v>#REF!</v>
      </c>
      <c r="AC442" s="235" t="e" cm="1">
        <f t="array" ref="AC442">_xlfn.XLOOKUP($A442&amp;$B442,'[5]产值及收款计划（2026）'!$A:$A&amp;'[5]产值及收款计划（2026）'!$B:$B,'[5]产值及收款计划（2026）'!AC:AC)</f>
        <v>#REF!</v>
      </c>
      <c r="AD442" s="235" t="e" cm="1">
        <f t="array" ref="AD442">_xlfn.XLOOKUP($A442&amp;$B442,'[5]产值及收款计划（2026）'!$A:$A&amp;'[5]产值及收款计划（2026）'!$B:$B,'[5]产值及收款计划（2026）'!AD:AD)</f>
        <v>#REF!</v>
      </c>
      <c r="AE442" s="235" t="e" cm="1">
        <f t="array" ref="AE442">_xlfn.XLOOKUP($A442&amp;$B442,'[5]产值及收款计划（2026）'!$A:$A&amp;'[5]产值及收款计划（2026）'!$B:$B,'[5]产值及收款计划（2026）'!AE:AE)</f>
        <v>#REF!</v>
      </c>
      <c r="AF442" s="235" cm="1">
        <f t="array" ref="AF442">_xlfn.XLOOKUP($A442&amp;$B442,'[5]产值及收款计划（2026）'!$A:$A&amp;'[5]产值及收款计划（2026）'!$B:$B,'[5]产值及收款计划（2026）'!AF:AF)</f>
        <v>29.30499</v>
      </c>
      <c r="AG442" s="235" t="e" cm="1">
        <f t="array" ref="AG442">_xlfn.XLOOKUP($A442&amp;$B442,'[5]产值及收款计划（2026）'!$A:$A&amp;'[5]产值及收款计划（2026）'!$B:$B,'[5]产值及收款计划（2026）'!AG:AG)</f>
        <v>#REF!</v>
      </c>
      <c r="AH442" s="235" t="e" cm="1">
        <f t="array" ref="AH442">_xlfn.XLOOKUP($A442&amp;$B442,'[5]产值及收款计划（2026）'!$A:$A&amp;'[5]产值及收款计划（2026）'!$B:$B,'[5]产值及收款计划（2026）'!AH:AH)</f>
        <v>#REF!</v>
      </c>
      <c r="AI442" s="235" t="e" cm="1">
        <f t="array" ref="AI442">_xlfn.XLOOKUP($A442&amp;$B442,'[5]产值及收款计划（2026）'!$A:$A&amp;'[5]产值及收款计划（2026）'!$B:$B,'[5]产值及收款计划（2026）'!AI:AI)</f>
        <v>#REF!</v>
      </c>
      <c r="AJ442" s="235" t="e" cm="1">
        <f t="array" ref="AJ442">_xlfn.XLOOKUP($A442&amp;$B442,'[5]产值及收款计划（2026）'!$A:$A&amp;'[5]产值及收款计划（2026）'!$B:$B,'[5]产值及收款计划（2026）'!AJ:AJ)</f>
        <v>#REF!</v>
      </c>
      <c r="AK442" s="235" t="e" cm="1">
        <f t="array" ref="AK442">_xlfn.XLOOKUP($A442&amp;$B442,'[5]产值及收款计划（2026）'!$A:$A&amp;'[5]产值及收款计划（2026）'!$B:$B,'[5]产值及收款计划（2026）'!AK:AK)</f>
        <v>#REF!</v>
      </c>
      <c r="AL442" s="235" t="e" cm="1">
        <f t="array" ref="AL442">_xlfn.XLOOKUP($A442&amp;$B442,'[5]产值及收款计划（2026）'!$A:$A&amp;'[5]产值及收款计划（2026）'!$B:$B,'[5]产值及收款计划（2026）'!AL:AL)</f>
        <v>#REF!</v>
      </c>
      <c r="AM442" s="242" t="e" cm="1">
        <f t="array" ref="AM442">_xlfn.LET(_xlpm.勾选月份状态数组,TRANSPOSE('PPT(12-15页）-TOP10'!$A$3:$A$14),_xlpm.选择数据区,IF('PPT(12-15页）-TOP10'!$E$3="收款",$BA442:$BL442,$AA442:$AL442),SUM(_xlfn._xlws.FILTER(_xlpm.选择数据区,_xlpm.勾选月份状态数组,"")))</f>
        <v>#REF!</v>
      </c>
      <c r="AN442" s="235" t="e">
        <f>_xlfn.XLOOKUP($C442,应收未收表!$T:$T,应收未收表!AA:AA)</f>
        <v>#N/A</v>
      </c>
      <c r="AO442" s="235" t="e">
        <f>_xlfn.XLOOKUP($C442,应收未收表!$T:$T,应收未收表!AB:AB)</f>
        <v>#N/A</v>
      </c>
      <c r="AP442" s="235" t="e">
        <f>_xlfn.XLOOKUP($C442,应收未收表!$T:$T,应收未收表!AC:AC)</f>
        <v>#N/A</v>
      </c>
      <c r="AQ442" s="235" t="e">
        <f>_xlfn.XLOOKUP($C442,应收未收表!$T:$T,应收未收表!AE:AE)</f>
        <v>#N/A</v>
      </c>
      <c r="AR442" s="235" t="e">
        <f>_xlfn.XLOOKUP($C442,应收未收表!$T:$T,应收未收表!AF:AF)</f>
        <v>#N/A</v>
      </c>
      <c r="AS442" s="235" t="e" cm="1">
        <f t="array" ref="AS442">_xlfn.XLOOKUP($A442&amp;$B442,'[5]产值及收款计划（2026）'!$A:$A&amp;'[5]产值及收款计划（2026）'!$B:$B,'[5]产值及收款计划（2026）'!AS:AS)</f>
        <v>#REF!</v>
      </c>
      <c r="AT442" s="235" t="e" cm="1">
        <f t="array" ref="AT442">_xlfn.XLOOKUP($A442&amp;$B442,'[5]产值及收款计划（2026）'!$A:$A&amp;'[5]产值及收款计划（2026）'!$B:$B,'[5]产值及收款计划（2026）'!AT:AT)</f>
        <v>#REF!</v>
      </c>
      <c r="AU442" s="235" t="e" cm="1">
        <f t="array" ref="AU442">_xlfn.XLOOKUP($A442&amp;$B442,'[5]产值及收款计划（2026）'!$A:$A&amp;'[5]产值及收款计划（2026）'!$B:$B,'[5]产值及收款计划（2026）'!AU:AU)</f>
        <v>#REF!</v>
      </c>
      <c r="AV442" s="235" t="e" cm="1">
        <f t="array" ref="AV442">_xlfn.XLOOKUP($A442&amp;$B442,'[5]产值及收款计划（2026）'!$A:$A&amp;'[5]产值及收款计划（2026）'!$B:$B,'[5]产值及收款计划（2026）'!AV:AV)</f>
        <v>#REF!</v>
      </c>
      <c r="AW442" s="235" cm="1">
        <f t="array" ref="AW442">_xlfn.XLOOKUP($A442&amp;$B442,'[5]产值及收款计划（2026）'!$A:$A&amp;'[5]产值及收款计划（2026）'!$B:$B,'[5]产值及收款计划（2026）'!AW:AW)</f>
        <v>33.81345</v>
      </c>
      <c r="AX442" s="235" cm="1">
        <f t="array" ref="AX442">_xlfn.XLOOKUP($A442&amp;$B442,'[5]产值及收款计划（2026）'!$A:$A&amp;'[5]产值及收款计划（2026）'!$B:$B,'[5]产值及收款计划（2026）'!AX:AX)</f>
        <v>0</v>
      </c>
      <c r="AY442" s="235" cm="1">
        <f t="array" ref="AY442">_xlfn.XLOOKUP($A442&amp;$B442,'[5]产值及收款计划（2026）'!$A:$A&amp;'[5]产值及收款计划（2026）'!$B:$B,'[5]产值及收款计划（2026）'!AY:AY)</f>
        <v>191.60955</v>
      </c>
      <c r="AZ442" s="235" cm="1">
        <f t="array" ref="AZ442">_xlfn.XLOOKUP($A442&amp;$B442,'[5]产值及收款计划（2026）'!$A:$A&amp;'[5]产值及收款计划（2026）'!$B:$B,'[5]产值及收款计划（2026）'!AZ:AZ)</f>
        <v>112.7115</v>
      </c>
      <c r="BA442" s="235" t="e" cm="1">
        <f t="array" ref="BA442">_xlfn.XLOOKUP($A442&amp;$B442,'[5]产值及收款计划（2026）'!$A:$A&amp;'[5]产值及收款计划（2026）'!$B:$B,'[5]产值及收款计划（2026）'!BA:BA)</f>
        <v>#REF!</v>
      </c>
      <c r="BB442" s="235" t="e" cm="1">
        <f t="array" ref="BB442">_xlfn.XLOOKUP($A442&amp;$B442,'[5]产值及收款计划（2026）'!$A:$A&amp;'[5]产值及收款计划（2026）'!$B:$B,'[5]产值及收款计划（2026）'!BB:BB)</f>
        <v>#REF!</v>
      </c>
      <c r="BC442" s="235" t="e" cm="1">
        <f t="array" ref="BC442">_xlfn.XLOOKUP($A442&amp;$B442,'[5]产值及收款计划（2026）'!$A:$A&amp;'[5]产值及收款计划（2026）'!$B:$B,'[5]产值及收款计划（2026）'!BC:BC)</f>
        <v>#REF!</v>
      </c>
      <c r="BD442" s="235" t="e" cm="1">
        <f t="array" ref="BD442">_xlfn.XLOOKUP($A442&amp;$B442,'[5]产值及收款计划（2026）'!$A:$A&amp;'[5]产值及收款计划（2026）'!$B:$B,'[5]产值及收款计划（2026）'!BD:BD)</f>
        <v>#REF!</v>
      </c>
      <c r="BE442" s="235" t="e" cm="1">
        <f t="array" ref="BE442">_xlfn.XLOOKUP($A442&amp;$B442,'[5]产值及收款计划（2026）'!$A:$A&amp;'[5]产值及收款计划（2026）'!$B:$B,'[5]产值及收款计划（2026）'!BE:BE)</f>
        <v>#REF!</v>
      </c>
      <c r="BF442" s="235" t="e" cm="1">
        <f t="array" ref="BF442">_xlfn.XLOOKUP($A442&amp;$B442,'[5]产值及收款计划（2026）'!$A:$A&amp;'[5]产值及收款计划（2026）'!$B:$B,'[5]产值及收款计划（2026）'!BF:BF)</f>
        <v>#REF!</v>
      </c>
      <c r="BG442" s="235" t="e" cm="1">
        <f t="array" ref="BG442">_xlfn.XLOOKUP($A442&amp;$B442,'[5]产值及收款计划（2026）'!$A:$A&amp;'[5]产值及收款计划（2026）'!$B:$B,'[5]产值及收款计划（2026）'!BG:BG)</f>
        <v>#REF!</v>
      </c>
      <c r="BH442" s="235" t="e" cm="1">
        <f t="array" ref="BH442">_xlfn.XLOOKUP($A442&amp;$B442,'[5]产值及收款计划（2026）'!$A:$A&amp;'[5]产值及收款计划（2026）'!$B:$B,'[5]产值及收款计划（2026）'!BH:BH)</f>
        <v>#REF!</v>
      </c>
      <c r="BI442" s="235" t="e" cm="1">
        <f t="array" ref="BI442">_xlfn.XLOOKUP($A442&amp;$B442,'[5]产值及收款计划（2026）'!$A:$A&amp;'[5]产值及收款计划（2026）'!$B:$B,'[5]产值及收款计划（2026）'!BI:BI)</f>
        <v>#REF!</v>
      </c>
      <c r="BJ442" s="235" t="e" cm="1">
        <f t="array" ref="BJ442">_xlfn.XLOOKUP($A442&amp;$B442,'[5]产值及收款计划（2026）'!$A:$A&amp;'[5]产值及收款计划（2026）'!$B:$B,'[5]产值及收款计划（2026）'!BJ:BJ)</f>
        <v>#REF!</v>
      </c>
      <c r="BK442" s="235" t="e" cm="1">
        <f t="array" ref="BK442">_xlfn.XLOOKUP($A442&amp;$B442,'[5]产值及收款计划（2026）'!$A:$A&amp;'[5]产值及收款计划（2026）'!$B:$B,'[5]产值及收款计划（2026）'!BK:BK)</f>
        <v>#REF!</v>
      </c>
      <c r="BL442" s="235" t="e" cm="1">
        <f t="array" ref="BL442">_xlfn.XLOOKUP($A442&amp;$B442,'[5]产值及收款计划（2026）'!$A:$A&amp;'[5]产值及收款计划（2026）'!$B:$B,'[5]产值及收款计划（2026）'!BL:BL)</f>
        <v>#REF!</v>
      </c>
      <c r="BM442" s="235"/>
      <c r="BN442" s="235"/>
      <c r="BO442" s="235"/>
      <c r="BP442" s="235"/>
      <c r="BQ442" s="235" t="e">
        <f>_xlfn.XLOOKUP($C442,应收未收表!$AJ:$AJ,应收未收表!AK:AK)</f>
        <v>#N/A</v>
      </c>
      <c r="BR442" s="235" t="e">
        <f>_xlfn.XLOOKUP($C442,应收未收表!$AJ:$AJ,应收未收表!AL:AL)</f>
        <v>#N/A</v>
      </c>
      <c r="BS442" s="235" t="e">
        <f>_xlfn.XLOOKUP($C442,应收未收表!$AJ:$AJ,应收未收表!AM:AM)</f>
        <v>#N/A</v>
      </c>
      <c r="BT442" s="235" t="e">
        <f>_xlfn.XLOOKUP($C442,应收未收表!$AJ:$AJ,应收未收表!AN:AN)</f>
        <v>#N/A</v>
      </c>
      <c r="BU442" s="234" t="str" cm="1">
        <f t="array" ref="BU442">_xlfn.XLOOKUP($A442&amp;$B442,'[5]产值及收款计划（2026）'!$A:$A&amp;'[5]产值及收款计划（2026）'!$B:$B,'[5]产值及收款计划（2026）'!BQ:BQ)</f>
        <v>广东新粤交通投资有限公司</v>
      </c>
      <c r="BV442" s="235" t="e" cm="1">
        <f t="array" ref="BV442">_xlfn.XLOOKUP($A442&amp;$B442,'[5]产值及收款计划（2026）'!$A:$A&amp;'[5]产值及收款计划（2026）'!$B:$B,'[5]产值及收款计划（2026）'!BR:BR)</f>
        <v>#REF!</v>
      </c>
      <c r="CE442" s="235" cm="1">
        <f t="array" ref="CE442">_xlfn.XLOOKUP($A442&amp;$B442,'[5]产值及收款计划（2026）'!$A:$A&amp;'[5]产值及收款计划（2026）'!$B:$B,'[5]产值及收款计划（2026）'!CA:CA)</f>
        <v>0</v>
      </c>
      <c r="CF442" s="235" cm="1">
        <f t="array" ref="CF442">_xlfn.XLOOKUP($A442&amp;$B442,'[5]产值及收款计划（2026）'!$A:$A&amp;'[5]产值及收款计划（2026）'!$B:$B,'[5]产值及收款计划（2026）'!CB:CB)</f>
        <v>0</v>
      </c>
      <c r="CG442" s="235" cm="1">
        <f t="array" ref="CG442">_xlfn.XLOOKUP($A442&amp;$B442,'[5]产值及收款计划（2026）'!$A:$A&amp;'[5]产值及收款计划（2026）'!$B:$B,'[5]产值及收款计划（2026）'!CC:CC)</f>
        <v>0</v>
      </c>
      <c r="CH442" s="235" cm="1">
        <f t="array" ref="CH442">_xlfn.XLOOKUP($A442&amp;$B442,'[5]产值及收款计划（2026）'!$A:$A&amp;'[5]产值及收款计划（2026）'!$B:$B,'[5]产值及收款计划（2026）'!CD:CD)</f>
        <v>0</v>
      </c>
      <c r="CI442" s="235" cm="1">
        <f t="array" ref="CI442">_xlfn.XLOOKUP($A442&amp;$B442,'[5]产值及收款计划（2026）'!$A:$A&amp;'[5]产值及收款计划（2026）'!$B:$B,'[5]产值及收款计划（2026）'!CE:CE)</f>
        <v>0</v>
      </c>
      <c r="CJ442" s="235" cm="1">
        <f t="array" ref="CJ442">_xlfn.XLOOKUP($A442&amp;$B442,'[5]产值及收款计划（2026）'!$A:$A&amp;'[5]产值及收款计划（2026）'!$B:$B,'[5]产值及收款计划（2026）'!CF:CF)</f>
        <v>0</v>
      </c>
      <c r="CK442" s="235" cm="1">
        <f t="array" ref="CK442">_xlfn.XLOOKUP($A442&amp;$B442,'[5]产值及收款计划（2026）'!$A:$A&amp;'[5]产值及收款计划（2026）'!$B:$B,'[5]产值及收款计划（2026）'!CG:CG)</f>
        <v>0</v>
      </c>
      <c r="CL442" s="235" cm="1">
        <f t="array" ref="CL442">_xlfn.XLOOKUP($A442&amp;$B442,'[5]产值及收款计划（2026）'!$A:$A&amp;'[5]产值及收款计划（2026）'!$B:$B,'[5]产值及收款计划（2026）'!CH:CH)</f>
        <v>0</v>
      </c>
      <c r="CM442" s="235" cm="1">
        <f t="array" ref="CM442">_xlfn.XLOOKUP($A442&amp;$B442,'[5]产值及收款计划（2026）'!$A:$A&amp;'[5]产值及收款计划（2026）'!$B:$B,'[5]产值及收款计划（2026）'!CI:CI)</f>
        <v>0</v>
      </c>
      <c r="CN442" s="235" cm="1">
        <f t="array" ref="CN442">_xlfn.XLOOKUP($A442&amp;$B442,'[5]产值及收款计划（2026）'!$A:$A&amp;'[5]产值及收款计划（2026）'!$B:$B,'[5]产值及收款计划（2026）'!CJ:CJ)</f>
        <v>0</v>
      </c>
      <c r="CO442" s="235" cm="1">
        <f t="array" ref="CO442">_xlfn.XLOOKUP($A442&amp;$B442,'[5]产值及收款计划（2026）'!$A:$A&amp;'[5]产值及收款计划（2026）'!$B:$B,'[5]产值及收款计划（2026）'!CK:CK)</f>
        <v>0</v>
      </c>
      <c r="CP442" s="235" cm="1">
        <f t="array" ref="CP442">_xlfn.XLOOKUP($A442&amp;$B442,'[5]产值及收款计划（2026）'!$A:$A&amp;'[5]产值及收款计划（2026）'!$B:$B,'[5]产值及收款计划（2026）'!CL:CL)</f>
        <v>0</v>
      </c>
      <c r="DE442" s="235" cm="1">
        <f t="array" ref="DE442">_xlfn.XLOOKUP($A442&amp;$B442,'[5]产值及收款计划（2026）'!$A:$A&amp;'[5]产值及收款计划（2026）'!$B:$B,'[5]产值及收款计划（2026）'!DA:DA)</f>
        <v>0</v>
      </c>
      <c r="DF442" s="235" cm="1">
        <f t="array" ref="DF442">_xlfn.XLOOKUP($A442&amp;$B442,'[5]产值及收款计划（2026）'!$A:$A&amp;'[5]产值及收款计划（2026）'!$B:$B,'[5]产值及收款计划（2026）'!DB:DB)</f>
        <v>0</v>
      </c>
      <c r="DG442" s="235" cm="1">
        <f t="array" ref="DG442">_xlfn.XLOOKUP($A442&amp;$B442,'[5]产值及收款计划（2026）'!$A:$A&amp;'[5]产值及收款计划（2026）'!$B:$B,'[5]产值及收款计划（2026）'!DC:DC)</f>
        <v>0</v>
      </c>
      <c r="DH442" s="235" cm="1">
        <f t="array" ref="DH442">_xlfn.XLOOKUP($A442&amp;$B442,'[5]产值及收款计划（2026）'!$A:$A&amp;'[5]产值及收款计划（2026）'!$B:$B,'[5]产值及收款计划（2026）'!DD:DD)</f>
        <v>0</v>
      </c>
      <c r="DI442" s="235" cm="1">
        <f t="array" ref="DI442">_xlfn.XLOOKUP($A442&amp;$B442,'[5]产值及收款计划（2026）'!$A:$A&amp;'[5]产值及收款计划（2026）'!$B:$B,'[5]产值及收款计划（2026）'!DE:DE)</f>
        <v>0</v>
      </c>
      <c r="DJ442" s="235" cm="1">
        <f t="array" ref="DJ442">_xlfn.XLOOKUP($A442&amp;$B442,'[5]产值及收款计划（2026）'!$A:$A&amp;'[5]产值及收款计划（2026）'!$B:$B,'[5]产值及收款计划（2026）'!DF:DF)</f>
        <v>0</v>
      </c>
      <c r="DK442" s="235" cm="1">
        <f t="array" ref="DK442">_xlfn.XLOOKUP($A442&amp;$B442,'[5]产值及收款计划（2026）'!$A:$A&amp;'[5]产值及收款计划（2026）'!$B:$B,'[5]产值及收款计划（2026）'!DG:DG)</f>
        <v>0</v>
      </c>
      <c r="DL442" s="235" cm="1">
        <f t="array" ref="DL442">_xlfn.XLOOKUP($A442&amp;$B442,'[5]产值及收款计划（2026）'!$A:$A&amp;'[5]产值及收款计划（2026）'!$B:$B,'[5]产值及收款计划（2026）'!DH:DH)</f>
        <v>0</v>
      </c>
      <c r="DM442" s="235" cm="1">
        <f t="array" ref="DM442">_xlfn.XLOOKUP($A442&amp;$B442,'[5]产值及收款计划（2026）'!$A:$A&amp;'[5]产值及收款计划（2026）'!$B:$B,'[5]产值及收款计划（2026）'!DI:DI)</f>
        <v>0</v>
      </c>
      <c r="DN442" s="235" cm="1">
        <f t="array" ref="DN442">_xlfn.XLOOKUP($A442&amp;$B442,'[5]产值及收款计划（2026）'!$A:$A&amp;'[5]产值及收款计划（2026）'!$B:$B,'[5]产值及收款计划（2026）'!DJ:DJ)</f>
        <v>0</v>
      </c>
      <c r="DO442" s="235" cm="1">
        <f t="array" ref="DO442">_xlfn.XLOOKUP($A442&amp;$B442,'[5]产值及收款计划（2026）'!$A:$A&amp;'[5]产值及收款计划（2026）'!$B:$B,'[5]产值及收款计划（2026）'!DK:DK)</f>
        <v>0</v>
      </c>
      <c r="DP442" s="235" cm="1">
        <f t="array" ref="DP442">_xlfn.XLOOKUP($A442&amp;$B442,'[5]产值及收款计划（2026）'!$A:$A&amp;'[5]产值及收款计划（2026）'!$B:$B,'[5]产值及收款计划（2026）'!DL:DL)</f>
        <v>0</v>
      </c>
      <c r="DQ442" s="243"/>
      <c r="DR442" s="229"/>
    </row>
    <row r="443" ht="20.25" spans="1:122">
      <c r="A443" s="233">
        <f t="shared" si="27"/>
        <v>78</v>
      </c>
      <c r="B443" s="233" t="s">
        <v>29</v>
      </c>
      <c r="C443" s="234" t="str" cm="1">
        <f t="array" ref="C443">_xlfn.XLOOKUP($A443&amp;$B443,'[5]产值及收款计划（2026）'!$A:$A&amp;'[5]产值及收款计划（2026）'!$B:$B,'[5]产值及收款计划（2026）'!C:C)</f>
        <v>C0CJGD-FW-T-2025098</v>
      </c>
      <c r="D443" s="234" t="str" cm="1">
        <f t="array" ref="D443">_xlfn.XLOOKUP($A443&amp;$B443,'[5]产值及收款计划（2026）'!$A:$A&amp;'[5]产值及收款计划（2026）'!$B:$B,'[5]产值及收款计划（2026）'!D:D)</f>
        <v>莞深高速改扩建工程施工第十一合同段项目智慧高速交通组织动态管控平台技术服务合同</v>
      </c>
      <c r="E443" s="235" cm="1">
        <f t="array" ref="E443">_xlfn.XLOOKUP($A443&amp;$B443,'[5]产值及收款计划（2026）'!$A:$A&amp;'[5]产值及收款计划（2026）'!$B:$B,'[5]产值及收款计划（2026）'!E:E)</f>
        <v>53.93227</v>
      </c>
      <c r="F443" s="235" cm="1">
        <f t="array" ref="F443">_xlfn.XLOOKUP($A443&amp;$B443,'[5]产值及收款计划（2026）'!$A:$A&amp;'[5]产值及收款计划（2026）'!$B:$B,'[5]产值及收款计划（2026）'!F:F)</f>
        <v>53.93227</v>
      </c>
      <c r="G443" s="235" cm="1">
        <f t="array" ref="G443">_xlfn.XLOOKUP($A443&amp;$B443,'[5]产值及收款计划（2026）'!$A:$A&amp;'[5]产值及收款计划（2026）'!$B:$B,'[5]产值及收款计划（2026）'!G:G)</f>
        <v>53.93227</v>
      </c>
      <c r="H443" s="235" cm="1">
        <f t="array" ref="H443">_xlfn.XLOOKUP($A443&amp;$B443,'[5]产值及收款计划（2026）'!$A:$A&amp;'[5]产值及收款计划（2026）'!$B:$B,'[5]产值及收款计划（2026）'!H:H)</f>
        <v>23.190876</v>
      </c>
      <c r="I443" s="236" cm="1">
        <f t="array" ref="I443">_xlfn.XLOOKUP($A443&amp;$B443,'[5]产值及收款计划（2026）'!$A:$A&amp;'[5]产值及收款计划（2026）'!$B:$B,'[5]产值及收款计划（2026）'!I:I)</f>
        <v>0.429999998145823</v>
      </c>
      <c r="J443" s="235" cm="1">
        <f t="array" ref="J443">_xlfn.XLOOKUP($A443&amp;$B443,'[5]产值及收款计划（2026）'!$A:$A&amp;'[5]产值及收款计划（2026）'!$B:$B,'[5]产值及收款计划（2026）'!J:J)</f>
        <v>0.06</v>
      </c>
      <c r="K443" s="235" t="e" cm="1">
        <f t="array" ref="K443">_xlfn.XLOOKUP($A443&amp;$B443,'[5]产值及收款计划（2026）'!$A:$A&amp;'[5]产值及收款计划（2026）'!$B:$B,'[5]产值及收款计划（2026）'!K:K)</f>
        <v>#REF!</v>
      </c>
      <c r="L443" s="235" t="e" cm="1">
        <f t="array" ref="L443">_xlfn.XLOOKUP($A443&amp;$B443,'[5]产值及收款计划（2026）'!$A:$A&amp;'[5]产值及收款计划（2026）'!$B:$B,'[5]产值及收款计划（2026）'!L:L)</f>
        <v>#REF!</v>
      </c>
      <c r="M443" s="235" t="str" cm="1">
        <f t="array" ref="M443">_xlfn.XLOOKUP($A443&amp;$B443,'[5]产值及收款计划（2026）'!$A:$A&amp;'[5]产值及收款计划（2026）'!$B:$B,'[5]产值及收款计划（2026）'!M:M)</f>
        <v>主导</v>
      </c>
      <c r="N443" s="235" cm="1">
        <f t="array" ref="N443">_xlfn.XLOOKUP($A443&amp;$B443,'[5]产值及收款计划（2026）'!$A:$A&amp;'[5]产值及收款计划（2026）'!$B:$B,'[5]产值及收款计划（2026）'!N:N)</f>
        <v>0</v>
      </c>
      <c r="O443" s="235" t="str" cm="1">
        <f t="array" ref="O443">_xlfn.XLOOKUP($A443&amp;$B443,'[5]产值及收款计划（2026）'!$A:$A&amp;'[5]产值及收款计划（2026）'!$B:$B,'[5]产值及收款计划（2026）'!O:O)</f>
        <v>戴愉人</v>
      </c>
      <c r="P443" s="234" t="str" cm="1">
        <f t="array" ref="P443">_xlfn.XLOOKUP($A443&amp;$B443,'[5]产值及收款计划（2026）'!$A:$A&amp;'[5]产值及收款计划（2026）'!$B:$B,'[5]产值及收款计划（2026）'!P:P)</f>
        <v>在建</v>
      </c>
      <c r="Q443" s="235" t="e" cm="1">
        <f t="array" ref="Q443">_xlfn.XLOOKUP($A443&amp;$B443,'[5]产值及收款计划（2026）'!$A:$A&amp;'[5]产值及收款计划（2026）'!$B:$B,'[5]产值及收款计划（2026）'!Q:Q)</f>
        <v>#REF!</v>
      </c>
      <c r="R443" s="235" t="e" cm="1">
        <f t="array" ref="R443">_xlfn.XLOOKUP($A443&amp;$B443,'[5]产值及收款计划（2026）'!$A:$A&amp;'[5]产值及收款计划（2026）'!$B:$B,'[5]产值及收款计划（2026）'!R:R)</f>
        <v>#REF!</v>
      </c>
      <c r="S443" s="235" t="e" cm="1">
        <f t="array" ref="S443">_xlfn.XLOOKUP($A443&amp;$B443,'[5]产值及收款计划（2026）'!$A:$A&amp;'[5]产值及收款计划（2026）'!$B:$B,'[5]产值及收款计划（2026）'!S:S)</f>
        <v>#REF!</v>
      </c>
      <c r="T443" s="235" cm="1">
        <f t="array" ref="T443">_xlfn.XLOOKUP($A443&amp;$B443,'[5]产值及收款计划（2026）'!$A:$A&amp;'[5]产值及收款计划（2026）'!$B:$B,'[5]产值及收款计划（2026）'!T:T)</f>
        <v>35.055976</v>
      </c>
      <c r="U443" s="235" cm="1">
        <f t="array" ref="U443">_xlfn.XLOOKUP($A443&amp;$B443,'[5]产值及收款计划（2026）'!$A:$A&amp;'[5]产值及收款计划（2026）'!$B:$B,'[5]产值及收款计划（2026）'!U:U)</f>
        <v>0</v>
      </c>
      <c r="V443" s="235" cm="1">
        <f t="array" ref="V443">_xlfn.XLOOKUP($A443&amp;$B443,'[5]产值及收款计划（2026）'!$A:$A&amp;'[5]产值及收款计划（2026）'!$B:$B,'[5]产值及收款计划（2026）'!V:V)</f>
        <v>18.876294</v>
      </c>
      <c r="W443" s="235" t="e" cm="1">
        <f t="array" ref="W443">_xlfn.XLOOKUP($A443&amp;$B443,'[5]产值及收款计划（2026）'!$A:$A&amp;'[5]产值及收款计划（2026）'!$B:$B,'[5]产值及收款计划（2026）'!W:W)</f>
        <v>#REF!</v>
      </c>
      <c r="X443" s="235" t="e" cm="1">
        <f t="array" ref="X443">_xlfn.XLOOKUP($A443&amp;$B443,'[5]产值及收款计划（2026）'!$A:$A&amp;'[5]产值及收款计划（2026）'!$B:$B,'[5]产值及收款计划（2026）'!X:X)</f>
        <v>#REF!</v>
      </c>
      <c r="Y443" s="235" t="e" cm="1">
        <f t="array" ref="Y443">_xlfn.XLOOKUP($A443&amp;$B443,'[5]产值及收款计划（2026）'!$A:$A&amp;'[5]产值及收款计划（2026）'!$B:$B,'[5]产值及收款计划（2026）'!Y:Y)</f>
        <v>#REF!</v>
      </c>
      <c r="Z443" s="235" t="e" cm="1">
        <f t="array" ref="Z443">_xlfn.XLOOKUP($A443&amp;$B443,'[5]产值及收款计划（2026）'!$A:$A&amp;'[5]产值及收款计划（2026）'!$B:$B,'[5]产值及收款计划（2026）'!Z:Z)</f>
        <v>#REF!</v>
      </c>
      <c r="AA443" s="235" t="e" cm="1">
        <f t="array" ref="AA443">_xlfn.XLOOKUP($A443&amp;$B443,'[5]产值及收款计划（2026）'!$A:$A&amp;'[5]产值及收款计划（2026）'!$B:$B,'[5]产值及收款计划（2026）'!AA:AA)</f>
        <v>#REF!</v>
      </c>
      <c r="AB443" s="235" t="e" cm="1">
        <f t="array" ref="AB443">_xlfn.XLOOKUP($A443&amp;$B443,'[5]产值及收款计划（2026）'!$A:$A&amp;'[5]产值及收款计划（2026）'!$B:$B,'[5]产值及收款计划（2026）'!AB:AB)</f>
        <v>#REF!</v>
      </c>
      <c r="AC443" s="235" t="e" cm="1">
        <f t="array" ref="AC443">_xlfn.XLOOKUP($A443&amp;$B443,'[5]产值及收款计划（2026）'!$A:$A&amp;'[5]产值及收款计划（2026）'!$B:$B,'[5]产值及收款计划（2026）'!AC:AC)</f>
        <v>#REF!</v>
      </c>
      <c r="AD443" s="235" t="e" cm="1">
        <f t="array" ref="AD443">_xlfn.XLOOKUP($A443&amp;$B443,'[5]产值及收款计划（2026）'!$A:$A&amp;'[5]产值及收款计划（2026）'!$B:$B,'[5]产值及收款计划（2026）'!AD:AD)</f>
        <v>#REF!</v>
      </c>
      <c r="AE443" s="235" t="e" cm="1">
        <f t="array" ref="AE443">_xlfn.XLOOKUP($A443&amp;$B443,'[5]产值及收款计划（2026）'!$A:$A&amp;'[5]产值及收款计划（2026）'!$B:$B,'[5]产值及收款计划（2026）'!AE:AE)</f>
        <v>#REF!</v>
      </c>
      <c r="AF443" s="235" cm="1">
        <f t="array" ref="AF443">_xlfn.XLOOKUP($A443&amp;$B443,'[5]产值及收款计划（2026）'!$A:$A&amp;'[5]产值及收款计划（2026）'!$B:$B,'[5]产值及收款计划（2026）'!AF:AF)</f>
        <v>7.0111952</v>
      </c>
      <c r="AG443" s="235" t="e" cm="1">
        <f t="array" ref="AG443">_xlfn.XLOOKUP($A443&amp;$B443,'[5]产值及收款计划（2026）'!$A:$A&amp;'[5]产值及收款计划（2026）'!$B:$B,'[5]产值及收款计划（2026）'!AG:AG)</f>
        <v>#REF!</v>
      </c>
      <c r="AH443" s="235" t="e" cm="1">
        <f t="array" ref="AH443">_xlfn.XLOOKUP($A443&amp;$B443,'[5]产值及收款计划（2026）'!$A:$A&amp;'[5]产值及收款计划（2026）'!$B:$B,'[5]产值及收款计划（2026）'!AH:AH)</f>
        <v>#REF!</v>
      </c>
      <c r="AI443" s="235" t="e" cm="1">
        <f t="array" ref="AI443">_xlfn.XLOOKUP($A443&amp;$B443,'[5]产值及收款计划（2026）'!$A:$A&amp;'[5]产值及收款计划（2026）'!$B:$B,'[5]产值及收款计划（2026）'!AI:AI)</f>
        <v>#REF!</v>
      </c>
      <c r="AJ443" s="235" t="e" cm="1">
        <f t="array" ref="AJ443">_xlfn.XLOOKUP($A443&amp;$B443,'[5]产值及收款计划（2026）'!$A:$A&amp;'[5]产值及收款计划（2026）'!$B:$B,'[5]产值及收款计划（2026）'!AJ:AJ)</f>
        <v>#REF!</v>
      </c>
      <c r="AK443" s="235" t="e" cm="1">
        <f t="array" ref="AK443">_xlfn.XLOOKUP($A443&amp;$B443,'[5]产值及收款计划（2026）'!$A:$A&amp;'[5]产值及收款计划（2026）'!$B:$B,'[5]产值及收款计划（2026）'!AK:AK)</f>
        <v>#REF!</v>
      </c>
      <c r="AL443" s="235" t="e" cm="1">
        <f t="array" ref="AL443">_xlfn.XLOOKUP($A443&amp;$B443,'[5]产值及收款计划（2026）'!$A:$A&amp;'[5]产值及收款计划（2026）'!$B:$B,'[5]产值及收款计划（2026）'!AL:AL)</f>
        <v>#REF!</v>
      </c>
      <c r="AM443" s="242" t="e" cm="1">
        <f t="array" ref="AM443">_xlfn.LET(_xlpm.勾选月份状态数组,TRANSPOSE('PPT(12-15页）-TOP10'!$A$3:$A$14),_xlpm.选择数据区,IF('PPT(12-15页）-TOP10'!$E$3="收款",$BA443:$BL443,$AA443:$AL443),SUM(_xlfn._xlws.FILTER(_xlpm.选择数据区,_xlpm.勾选月份状态数组,"")))</f>
        <v>#REF!</v>
      </c>
      <c r="AN443" s="235" t="e">
        <f>_xlfn.XLOOKUP($C443,应收未收表!$T:$T,应收未收表!AA:AA)</f>
        <v>#N/A</v>
      </c>
      <c r="AO443" s="235" t="e">
        <f>_xlfn.XLOOKUP($C443,应收未收表!$T:$T,应收未收表!AB:AB)</f>
        <v>#N/A</v>
      </c>
      <c r="AP443" s="235" t="e">
        <f>_xlfn.XLOOKUP($C443,应收未收表!$T:$T,应收未收表!AC:AC)</f>
        <v>#N/A</v>
      </c>
      <c r="AQ443" s="235" t="e">
        <f>_xlfn.XLOOKUP($C443,应收未收表!$T:$T,应收未收表!AE:AE)</f>
        <v>#N/A</v>
      </c>
      <c r="AR443" s="235" t="e">
        <f>_xlfn.XLOOKUP($C443,应收未收表!$T:$T,应收未收表!AF:AF)</f>
        <v>#N/A</v>
      </c>
      <c r="AS443" s="235" t="e" cm="1">
        <f t="array" ref="AS443">_xlfn.XLOOKUP($A443&amp;$B443,'[5]产值及收款计划（2026）'!$A:$A&amp;'[5]产值及收款计划（2026）'!$B:$B,'[5]产值及收款计划（2026）'!AS:AS)</f>
        <v>#REF!</v>
      </c>
      <c r="AT443" s="235" t="e" cm="1">
        <f t="array" ref="AT443">_xlfn.XLOOKUP($A443&amp;$B443,'[5]产值及收款计划（2026）'!$A:$A&amp;'[5]产值及收款计划（2026）'!$B:$B,'[5]产值及收款计划（2026）'!AT:AT)</f>
        <v>#REF!</v>
      </c>
      <c r="AU443" s="235" t="e" cm="1">
        <f t="array" ref="AU443">_xlfn.XLOOKUP($A443&amp;$B443,'[5]产值及收款计划（2026）'!$A:$A&amp;'[5]产值及收款计划（2026）'!$B:$B,'[5]产值及收款计划（2026）'!AU:AU)</f>
        <v>#REF!</v>
      </c>
      <c r="AV443" s="235" t="e" cm="1">
        <f t="array" ref="AV443">_xlfn.XLOOKUP($A443&amp;$B443,'[5]产值及收款计划（2026）'!$A:$A&amp;'[5]产值及收款计划（2026）'!$B:$B,'[5]产值及收款计划（2026）'!AV:AV)</f>
        <v>#REF!</v>
      </c>
      <c r="AW443" s="235" cm="1">
        <f t="array" ref="AW443">_xlfn.XLOOKUP($A443&amp;$B443,'[5]产值及收款计划（2026）'!$A:$A&amp;'[5]产值及收款计划（2026）'!$B:$B,'[5]产值及收款计划（2026）'!AW:AW)</f>
        <v>0</v>
      </c>
      <c r="AX443" s="235" cm="1">
        <f t="array" ref="AX443">_xlfn.XLOOKUP($A443&amp;$B443,'[5]产值及收款计划（2026）'!$A:$A&amp;'[5]产值及收款计划（2026）'!$B:$B,'[5]产值及收款计划（2026）'!AX:AX)</f>
        <v>16.179681</v>
      </c>
      <c r="AY443" s="235" cm="1">
        <f t="array" ref="AY443">_xlfn.XLOOKUP($A443&amp;$B443,'[5]产值及收款计划（2026）'!$A:$A&amp;'[5]产值及收款计划（2026）'!$B:$B,'[5]产值及收款计划（2026）'!AY:AY)</f>
        <v>37.752589</v>
      </c>
      <c r="AZ443" s="235" cm="1">
        <f t="array" ref="AZ443">_xlfn.XLOOKUP($A443&amp;$B443,'[5]产值及收款计划（2026）'!$A:$A&amp;'[5]产值及收款计划（2026）'!$B:$B,'[5]产值及收款计划（2026）'!AZ:AZ)</f>
        <v>18.876295</v>
      </c>
      <c r="BA443" s="235" t="e" cm="1">
        <f t="array" ref="BA443">_xlfn.XLOOKUP($A443&amp;$B443,'[5]产值及收款计划（2026）'!$A:$A&amp;'[5]产值及收款计划（2026）'!$B:$B,'[5]产值及收款计划（2026）'!BA:BA)</f>
        <v>#REF!</v>
      </c>
      <c r="BB443" s="235" t="e" cm="1">
        <f t="array" ref="BB443">_xlfn.XLOOKUP($A443&amp;$B443,'[5]产值及收款计划（2026）'!$A:$A&amp;'[5]产值及收款计划（2026）'!$B:$B,'[5]产值及收款计划（2026）'!BB:BB)</f>
        <v>#REF!</v>
      </c>
      <c r="BC443" s="235" t="e" cm="1">
        <f t="array" ref="BC443">_xlfn.XLOOKUP($A443&amp;$B443,'[5]产值及收款计划（2026）'!$A:$A&amp;'[5]产值及收款计划（2026）'!$B:$B,'[5]产值及收款计划（2026）'!BC:BC)</f>
        <v>#REF!</v>
      </c>
      <c r="BD443" s="235" t="e" cm="1">
        <f t="array" ref="BD443">_xlfn.XLOOKUP($A443&amp;$B443,'[5]产值及收款计划（2026）'!$A:$A&amp;'[5]产值及收款计划（2026）'!$B:$B,'[5]产值及收款计划（2026）'!BD:BD)</f>
        <v>#REF!</v>
      </c>
      <c r="BE443" s="235" t="e" cm="1">
        <f t="array" ref="BE443">_xlfn.XLOOKUP($A443&amp;$B443,'[5]产值及收款计划（2026）'!$A:$A&amp;'[5]产值及收款计划（2026）'!$B:$B,'[5]产值及收款计划（2026）'!BE:BE)</f>
        <v>#REF!</v>
      </c>
      <c r="BF443" s="235" cm="1">
        <f t="array" ref="BF443">_xlfn.XLOOKUP($A443&amp;$B443,'[5]产值及收款计划（2026）'!$A:$A&amp;'[5]产值及收款计划（2026）'!$B:$B,'[5]产值及收款计划（2026）'!BF:BF)</f>
        <v>3.4786314</v>
      </c>
      <c r="BG443" s="235" t="e" cm="1">
        <f t="array" ref="BG443">_xlfn.XLOOKUP($A443&amp;$B443,'[5]产值及收款计划（2026）'!$A:$A&amp;'[5]产值及收款计划（2026）'!$B:$B,'[5]产值及收款计划（2026）'!BG:BG)</f>
        <v>#REF!</v>
      </c>
      <c r="BH443" s="235" t="e" cm="1">
        <f t="array" ref="BH443">_xlfn.XLOOKUP($A443&amp;$B443,'[5]产值及收款计划（2026）'!$A:$A&amp;'[5]产值及收款计划（2026）'!$B:$B,'[5]产值及收款计划（2026）'!BH:BH)</f>
        <v>#REF!</v>
      </c>
      <c r="BI443" s="235" t="e" cm="1">
        <f t="array" ref="BI443">_xlfn.XLOOKUP($A443&amp;$B443,'[5]产值及收款计划（2026）'!$A:$A&amp;'[5]产值及收款计划（2026）'!$B:$B,'[5]产值及收款计划（2026）'!BI:BI)</f>
        <v>#REF!</v>
      </c>
      <c r="BJ443" s="235" t="e" cm="1">
        <f t="array" ref="BJ443">_xlfn.XLOOKUP($A443&amp;$B443,'[5]产值及收款计划（2026）'!$A:$A&amp;'[5]产值及收款计划（2026）'!$B:$B,'[5]产值及收款计划（2026）'!BJ:BJ)</f>
        <v>#REF!</v>
      </c>
      <c r="BK443" s="235" t="e" cm="1">
        <f t="array" ref="BK443">_xlfn.XLOOKUP($A443&amp;$B443,'[5]产值及收款计划（2026）'!$A:$A&amp;'[5]产值及收款计划（2026）'!$B:$B,'[5]产值及收款计划（2026）'!BK:BK)</f>
        <v>#REF!</v>
      </c>
      <c r="BL443" s="235" t="e" cm="1">
        <f t="array" ref="BL443">_xlfn.XLOOKUP($A443&amp;$B443,'[5]产值及收款计划（2026）'!$A:$A&amp;'[5]产值及收款计划（2026）'!$B:$B,'[5]产值及收款计划（2026）'!BL:BL)</f>
        <v>#REF!</v>
      </c>
      <c r="BM443" s="235"/>
      <c r="BN443" s="235"/>
      <c r="BO443" s="235"/>
      <c r="BP443" s="235"/>
      <c r="BQ443" s="235" t="e">
        <f>_xlfn.XLOOKUP($C443,应收未收表!$AJ:$AJ,应收未收表!AK:AK)</f>
        <v>#N/A</v>
      </c>
      <c r="BR443" s="235" t="e">
        <f>_xlfn.XLOOKUP($C443,应收未收表!$AJ:$AJ,应收未收表!AL:AL)</f>
        <v>#N/A</v>
      </c>
      <c r="BS443" s="235" t="e">
        <f>_xlfn.XLOOKUP($C443,应收未收表!$AJ:$AJ,应收未收表!AM:AM)</f>
        <v>#N/A</v>
      </c>
      <c r="BT443" s="235" t="e">
        <f>_xlfn.XLOOKUP($C443,应收未收表!$AJ:$AJ,应收未收表!AN:AN)</f>
        <v>#N/A</v>
      </c>
      <c r="BU443" s="234" t="str" cm="1">
        <f t="array" ref="BU443">_xlfn.XLOOKUP($A443&amp;$B443,'[5]产值及收款计划（2026）'!$A:$A&amp;'[5]产值及收款计划（2026）'!$B:$B,'[5]产值及收款计划（2026）'!BQ:BQ)</f>
        <v>中交第二公路工程局有限公司莞深高速改扩建工程施工第十一合同段项目经理部</v>
      </c>
      <c r="BV443" s="235" t="e" cm="1">
        <f t="array" ref="BV443">_xlfn.XLOOKUP($A443&amp;$B443,'[5]产值及收款计划（2026）'!$A:$A&amp;'[5]产值及收款计划（2026）'!$B:$B,'[5]产值及收款计划（2026）'!BR:BR)</f>
        <v>#REF!</v>
      </c>
      <c r="CE443" s="235" cm="1">
        <f t="array" ref="CE443">_xlfn.XLOOKUP($A443&amp;$B443,'[5]产值及收款计划（2026）'!$A:$A&amp;'[5]产值及收款计划（2026）'!$B:$B,'[5]产值及收款计划（2026）'!CA:CA)</f>
        <v>0</v>
      </c>
      <c r="CF443" s="235" cm="1">
        <f t="array" ref="CF443">_xlfn.XLOOKUP($A443&amp;$B443,'[5]产值及收款计划（2026）'!$A:$A&amp;'[5]产值及收款计划（2026）'!$B:$B,'[5]产值及收款计划（2026）'!CB:CB)</f>
        <v>0</v>
      </c>
      <c r="CG443" s="235" cm="1">
        <f t="array" ref="CG443">_xlfn.XLOOKUP($A443&amp;$B443,'[5]产值及收款计划（2026）'!$A:$A&amp;'[5]产值及收款计划（2026）'!$B:$B,'[5]产值及收款计划（2026）'!CC:CC)</f>
        <v>0</v>
      </c>
      <c r="CH443" s="235" cm="1">
        <f t="array" ref="CH443">_xlfn.XLOOKUP($A443&amp;$B443,'[5]产值及收款计划（2026）'!$A:$A&amp;'[5]产值及收款计划（2026）'!$B:$B,'[5]产值及收款计划（2026）'!CD:CD)</f>
        <v>0</v>
      </c>
      <c r="CI443" s="235" cm="1">
        <f t="array" ref="CI443">_xlfn.XLOOKUP($A443&amp;$B443,'[5]产值及收款计划（2026）'!$A:$A&amp;'[5]产值及收款计划（2026）'!$B:$B,'[5]产值及收款计划（2026）'!CE:CE)</f>
        <v>0</v>
      </c>
      <c r="CJ443" s="235" cm="1">
        <f t="array" ref="CJ443">_xlfn.XLOOKUP($A443&amp;$B443,'[5]产值及收款计划（2026）'!$A:$A&amp;'[5]产值及收款计划（2026）'!$B:$B,'[5]产值及收款计划（2026）'!CF:CF)</f>
        <v>0</v>
      </c>
      <c r="CK443" s="235" cm="1">
        <f t="array" ref="CK443">_xlfn.XLOOKUP($A443&amp;$B443,'[5]产值及收款计划（2026）'!$A:$A&amp;'[5]产值及收款计划（2026）'!$B:$B,'[5]产值及收款计划（2026）'!CG:CG)</f>
        <v>0</v>
      </c>
      <c r="CL443" s="235" cm="1">
        <f t="array" ref="CL443">_xlfn.XLOOKUP($A443&amp;$B443,'[5]产值及收款计划（2026）'!$A:$A&amp;'[5]产值及收款计划（2026）'!$B:$B,'[5]产值及收款计划（2026）'!CH:CH)</f>
        <v>0</v>
      </c>
      <c r="CM443" s="235" cm="1">
        <f t="array" ref="CM443">_xlfn.XLOOKUP($A443&amp;$B443,'[5]产值及收款计划（2026）'!$A:$A&amp;'[5]产值及收款计划（2026）'!$B:$B,'[5]产值及收款计划（2026）'!CI:CI)</f>
        <v>0</v>
      </c>
      <c r="CN443" s="235" cm="1">
        <f t="array" ref="CN443">_xlfn.XLOOKUP($A443&amp;$B443,'[5]产值及收款计划（2026）'!$A:$A&amp;'[5]产值及收款计划（2026）'!$B:$B,'[5]产值及收款计划（2026）'!CJ:CJ)</f>
        <v>0</v>
      </c>
      <c r="CO443" s="235" cm="1">
        <f t="array" ref="CO443">_xlfn.XLOOKUP($A443&amp;$B443,'[5]产值及收款计划（2026）'!$A:$A&amp;'[5]产值及收款计划（2026）'!$B:$B,'[5]产值及收款计划（2026）'!CK:CK)</f>
        <v>0</v>
      </c>
      <c r="CP443" s="235" cm="1">
        <f t="array" ref="CP443">_xlfn.XLOOKUP($A443&amp;$B443,'[5]产值及收款计划（2026）'!$A:$A&amp;'[5]产值及收款计划（2026）'!$B:$B,'[5]产值及收款计划（2026）'!CL:CL)</f>
        <v>0</v>
      </c>
      <c r="DE443" s="235" cm="1">
        <f t="array" ref="DE443">_xlfn.XLOOKUP($A443&amp;$B443,'[5]产值及收款计划（2026）'!$A:$A&amp;'[5]产值及收款计划（2026）'!$B:$B,'[5]产值及收款计划（2026）'!DA:DA)</f>
        <v>16.179681</v>
      </c>
      <c r="DF443" s="235" cm="1">
        <f t="array" ref="DF443">_xlfn.XLOOKUP($A443&amp;$B443,'[5]产值及收款计划（2026）'!$A:$A&amp;'[5]产值及收款计划（2026）'!$B:$B,'[5]产值及收款计划（2026）'!DB:DB)</f>
        <v>0</v>
      </c>
      <c r="DG443" s="235" cm="1">
        <f t="array" ref="DG443">_xlfn.XLOOKUP($A443&amp;$B443,'[5]产值及收款计划（2026）'!$A:$A&amp;'[5]产值及收款计划（2026）'!$B:$B,'[5]产值及收款计划（2026）'!DC:DC)</f>
        <v>0</v>
      </c>
      <c r="DH443" s="235" cm="1">
        <f t="array" ref="DH443">_xlfn.XLOOKUP($A443&amp;$B443,'[5]产值及收款计划（2026）'!$A:$A&amp;'[5]产值及收款计划（2026）'!$B:$B,'[5]产值及收款计划（2026）'!DD:DD)</f>
        <v>0</v>
      </c>
      <c r="DI443" s="235" cm="1">
        <f t="array" ref="DI443">_xlfn.XLOOKUP($A443&amp;$B443,'[5]产值及收款计划（2026）'!$A:$A&amp;'[5]产值及收款计划（2026）'!$B:$B,'[5]产值及收款计划（2026）'!DE:DE)</f>
        <v>0</v>
      </c>
      <c r="DJ443" s="235" cm="1">
        <f t="array" ref="DJ443">_xlfn.XLOOKUP($A443&amp;$B443,'[5]产值及收款计划（2026）'!$A:$A&amp;'[5]产值及收款计划（2026）'!$B:$B,'[5]产值及收款计划（2026）'!DF:DF)</f>
        <v>0</v>
      </c>
      <c r="DK443" s="235" cm="1">
        <f t="array" ref="DK443">_xlfn.XLOOKUP($A443&amp;$B443,'[5]产值及收款计划（2026）'!$A:$A&amp;'[5]产值及收款计划（2026）'!$B:$B,'[5]产值及收款计划（2026）'!DG:DG)</f>
        <v>0</v>
      </c>
      <c r="DL443" s="235" cm="1">
        <f t="array" ref="DL443">_xlfn.XLOOKUP($A443&amp;$B443,'[5]产值及收款计划（2026）'!$A:$A&amp;'[5]产值及收款计划（2026）'!$B:$B,'[5]产值及收款计划（2026）'!DH:DH)</f>
        <v>0</v>
      </c>
      <c r="DM443" s="235" cm="1">
        <f t="array" ref="DM443">_xlfn.XLOOKUP($A443&amp;$B443,'[5]产值及收款计划（2026）'!$A:$A&amp;'[5]产值及收款计划（2026）'!$B:$B,'[5]产值及收款计划（2026）'!DI:DI)</f>
        <v>0</v>
      </c>
      <c r="DN443" s="235" cm="1">
        <f t="array" ref="DN443">_xlfn.XLOOKUP($A443&amp;$B443,'[5]产值及收款计划（2026）'!$A:$A&amp;'[5]产值及收款计划（2026）'!$B:$B,'[5]产值及收款计划（2026）'!DJ:DJ)</f>
        <v>0</v>
      </c>
      <c r="DO443" s="235" cm="1">
        <f t="array" ref="DO443">_xlfn.XLOOKUP($A443&amp;$B443,'[5]产值及收款计划（2026）'!$A:$A&amp;'[5]产值及收款计划（2026）'!$B:$B,'[5]产值及收款计划（2026）'!DK:DK)</f>
        <v>0</v>
      </c>
      <c r="DP443" s="235" cm="1">
        <f t="array" ref="DP443">_xlfn.XLOOKUP($A443&amp;$B443,'[5]产值及收款计划（2026）'!$A:$A&amp;'[5]产值及收款计划（2026）'!$B:$B,'[5]产值及收款计划（2026）'!DL:DL)</f>
        <v>0</v>
      </c>
      <c r="DQ443" s="243"/>
      <c r="DR443" s="229"/>
    </row>
    <row r="444" ht="20.25" spans="1:122">
      <c r="A444" s="233">
        <f t="shared" si="27"/>
        <v>79</v>
      </c>
      <c r="B444" s="233" t="s">
        <v>29</v>
      </c>
      <c r="C444" s="234" t="str" cm="1">
        <f t="array" ref="C444">_xlfn.XLOOKUP($A444&amp;$B444,'[5]产值及收款计划（2026）'!$A:$A&amp;'[5]产值及收款计划（2026）'!$B:$B,'[5]产值及收款计划（2026）'!C:C)</f>
        <v>C0CJGD-FW-T-2025094</v>
      </c>
      <c r="D444" s="234" t="str" cm="1">
        <f t="array" ref="D444">_xlfn.XLOOKUP($A444&amp;$B444,'[5]产值及收款计划（2026）'!$A:$A&amp;'[5]产值及收款计划（2026）'!$B:$B,'[5]产值及收款计划（2026）'!D:D)</f>
        <v>珠三角环线东莞至深圳高速公路塘厦至东城段及龙林支线改扩建工程施工第十二合同段项目 智慧高速交通组织动态管控平台技术服务合同</v>
      </c>
      <c r="E444" s="235" cm="1">
        <f t="array" ref="E444">_xlfn.XLOOKUP($A444&amp;$B444,'[5]产值及收款计划（2026）'!$A:$A&amp;'[5]产值及收款计划（2026）'!$B:$B,'[5]产值及收款计划（2026）'!E:E)</f>
        <v>46.420503</v>
      </c>
      <c r="F444" s="235" cm="1">
        <f t="array" ref="F444">_xlfn.XLOOKUP($A444&amp;$B444,'[5]产值及收款计划（2026）'!$A:$A&amp;'[5]产值及收款计划（2026）'!$B:$B,'[5]产值及收款计划（2026）'!F:F)</f>
        <v>46.420503</v>
      </c>
      <c r="G444" s="235" cm="1">
        <f t="array" ref="G444">_xlfn.XLOOKUP($A444&amp;$B444,'[5]产值及收款计划（2026）'!$A:$A&amp;'[5]产值及收款计划（2026）'!$B:$B,'[5]产值及收款计划（2026）'!G:G)</f>
        <v>46.420503</v>
      </c>
      <c r="H444" s="235" cm="1">
        <f t="array" ref="H444">_xlfn.XLOOKUP($A444&amp;$B444,'[5]产值及收款计划（2026）'!$A:$A&amp;'[5]产值及收款计划（2026）'!$B:$B,'[5]产值及收款计划（2026）'!H:H)</f>
        <v>24.602867</v>
      </c>
      <c r="I444" s="236" cm="1">
        <f t="array" ref="I444">_xlfn.XLOOKUP($A444&amp;$B444,'[5]产值及收款计划（2026）'!$A:$A&amp;'[5]产值及收款计划（2026）'!$B:$B,'[5]产值及收款计划（2026）'!I:I)</f>
        <v>0.530000008832304</v>
      </c>
      <c r="J444" s="235" cm="1">
        <f t="array" ref="J444">_xlfn.XLOOKUP($A444&amp;$B444,'[5]产值及收款计划（2026）'!$A:$A&amp;'[5]产值及收款计划（2026）'!$B:$B,'[5]产值及收款计划（2026）'!J:J)</f>
        <v>0.06</v>
      </c>
      <c r="K444" s="235" t="e" cm="1">
        <f t="array" ref="K444">_xlfn.XLOOKUP($A444&amp;$B444,'[5]产值及收款计划（2026）'!$A:$A&amp;'[5]产值及收款计划（2026）'!$B:$B,'[5]产值及收款计划（2026）'!K:K)</f>
        <v>#REF!</v>
      </c>
      <c r="L444" s="235" t="e" cm="1">
        <f t="array" ref="L444">_xlfn.XLOOKUP($A444&amp;$B444,'[5]产值及收款计划（2026）'!$A:$A&amp;'[5]产值及收款计划（2026）'!$B:$B,'[5]产值及收款计划（2026）'!L:L)</f>
        <v>#REF!</v>
      </c>
      <c r="M444" s="235" t="str" cm="1">
        <f t="array" ref="M444">_xlfn.XLOOKUP($A444&amp;$B444,'[5]产值及收款计划（2026）'!$A:$A&amp;'[5]产值及收款计划（2026）'!$B:$B,'[5]产值及收款计划（2026）'!M:M)</f>
        <v>主导</v>
      </c>
      <c r="N444" s="235" cm="1">
        <f t="array" ref="N444">_xlfn.XLOOKUP($A444&amp;$B444,'[5]产值及收款计划（2026）'!$A:$A&amp;'[5]产值及收款计划（2026）'!$B:$B,'[5]产值及收款计划（2026）'!N:N)</f>
        <v>0</v>
      </c>
      <c r="O444" s="235" t="str" cm="1">
        <f t="array" ref="O444">_xlfn.XLOOKUP($A444&amp;$B444,'[5]产值及收款计划（2026）'!$A:$A&amp;'[5]产值及收款计划（2026）'!$B:$B,'[5]产值及收款计划（2026）'!O:O)</f>
        <v>戴愉人</v>
      </c>
      <c r="P444" s="234" t="str" cm="1">
        <f t="array" ref="P444">_xlfn.XLOOKUP($A444&amp;$B444,'[5]产值及收款计划（2026）'!$A:$A&amp;'[5]产值及收款计划（2026）'!$B:$B,'[5]产值及收款计划（2026）'!P:P)</f>
        <v>在建</v>
      </c>
      <c r="Q444" s="235" t="e" cm="1">
        <f t="array" ref="Q444">_xlfn.XLOOKUP($A444&amp;$B444,'[5]产值及收款计划（2026）'!$A:$A&amp;'[5]产值及收款计划（2026）'!$B:$B,'[5]产值及收款计划（2026）'!Q:Q)</f>
        <v>#REF!</v>
      </c>
      <c r="R444" s="235" t="e" cm="1">
        <f t="array" ref="R444">_xlfn.XLOOKUP($A444&amp;$B444,'[5]产值及收款计划（2026）'!$A:$A&amp;'[5]产值及收款计划（2026）'!$B:$B,'[5]产值及收款计划（2026）'!R:R)</f>
        <v>#REF!</v>
      </c>
      <c r="S444" s="235" t="e" cm="1">
        <f t="array" ref="S444">_xlfn.XLOOKUP($A444&amp;$B444,'[5]产值及收款计划（2026）'!$A:$A&amp;'[5]产值及收款计划（2026）'!$B:$B,'[5]产值及收款计划（2026）'!S:S)</f>
        <v>#REF!</v>
      </c>
      <c r="T444" s="235" cm="1">
        <f t="array" ref="T444">_xlfn.XLOOKUP($A444&amp;$B444,'[5]产值及收款计划（2026）'!$A:$A&amp;'[5]产值及收款计划（2026）'!$B:$B,'[5]产值及收款计划（2026）'!T:T)</f>
        <v>30.18</v>
      </c>
      <c r="U444" s="235" cm="1">
        <f t="array" ref="U444">_xlfn.XLOOKUP($A444&amp;$B444,'[5]产值及收款计划（2026）'!$A:$A&amp;'[5]产值及收款计划（2026）'!$B:$B,'[5]产值及收款计划（2026）'!U:U)</f>
        <v>0</v>
      </c>
      <c r="V444" s="235" cm="1">
        <f t="array" ref="V444">_xlfn.XLOOKUP($A444&amp;$B444,'[5]产值及收款计划（2026）'!$A:$A&amp;'[5]产值及收款计划（2026）'!$B:$B,'[5]产值及收款计划（2026）'!V:V)</f>
        <v>16.240503</v>
      </c>
      <c r="W444" s="235" t="e" cm="1">
        <f t="array" ref="W444">_xlfn.XLOOKUP($A444&amp;$B444,'[5]产值及收款计划（2026）'!$A:$A&amp;'[5]产值及收款计划（2026）'!$B:$B,'[5]产值及收款计划（2026）'!W:W)</f>
        <v>#REF!</v>
      </c>
      <c r="X444" s="235" t="e" cm="1">
        <f t="array" ref="X444">_xlfn.XLOOKUP($A444&amp;$B444,'[5]产值及收款计划（2026）'!$A:$A&amp;'[5]产值及收款计划（2026）'!$B:$B,'[5]产值及收款计划（2026）'!X:X)</f>
        <v>#REF!</v>
      </c>
      <c r="Y444" s="235" t="e" cm="1">
        <f t="array" ref="Y444">_xlfn.XLOOKUP($A444&amp;$B444,'[5]产值及收款计划（2026）'!$A:$A&amp;'[5]产值及收款计划（2026）'!$B:$B,'[5]产值及收款计划（2026）'!Y:Y)</f>
        <v>#REF!</v>
      </c>
      <c r="Z444" s="235" t="e" cm="1">
        <f t="array" ref="Z444">_xlfn.XLOOKUP($A444&amp;$B444,'[5]产值及收款计划（2026）'!$A:$A&amp;'[5]产值及收款计划（2026）'!$B:$B,'[5]产值及收款计划（2026）'!Z:Z)</f>
        <v>#REF!</v>
      </c>
      <c r="AA444" s="235" t="e" cm="1">
        <f t="array" ref="AA444">_xlfn.XLOOKUP($A444&amp;$B444,'[5]产值及收款计划（2026）'!$A:$A&amp;'[5]产值及收款计划（2026）'!$B:$B,'[5]产值及收款计划（2026）'!AA:AA)</f>
        <v>#REF!</v>
      </c>
      <c r="AB444" s="235" t="e" cm="1">
        <f t="array" ref="AB444">_xlfn.XLOOKUP($A444&amp;$B444,'[5]产值及收款计划（2026）'!$A:$A&amp;'[5]产值及收款计划（2026）'!$B:$B,'[5]产值及收款计划（2026）'!AB:AB)</f>
        <v>#REF!</v>
      </c>
      <c r="AC444" s="235" t="e" cm="1">
        <f t="array" ref="AC444">_xlfn.XLOOKUP($A444&amp;$B444,'[5]产值及收款计划（2026）'!$A:$A&amp;'[5]产值及收款计划（2026）'!$B:$B,'[5]产值及收款计划（2026）'!AC:AC)</f>
        <v>#REF!</v>
      </c>
      <c r="AD444" s="235" t="e" cm="1">
        <f t="array" ref="AD444">_xlfn.XLOOKUP($A444&amp;$B444,'[5]产值及收款计划（2026）'!$A:$A&amp;'[5]产值及收款计划（2026）'!$B:$B,'[5]产值及收款计划（2026）'!AD:AD)</f>
        <v>#REF!</v>
      </c>
      <c r="AE444" s="235" t="e" cm="1">
        <f t="array" ref="AE444">_xlfn.XLOOKUP($A444&amp;$B444,'[5]产值及收款计划（2026）'!$A:$A&amp;'[5]产值及收款计划（2026）'!$B:$B,'[5]产值及收款计划（2026）'!AE:AE)</f>
        <v>#REF!</v>
      </c>
      <c r="AF444" s="235" cm="1">
        <f t="array" ref="AF444">_xlfn.XLOOKUP($A444&amp;$B444,'[5]产值及收款计划（2026）'!$A:$A&amp;'[5]产值及收款计划（2026）'!$B:$B,'[5]产值及收款计划（2026）'!AF:AF)</f>
        <v>6.036</v>
      </c>
      <c r="AG444" s="235" t="e" cm="1">
        <f t="array" ref="AG444">_xlfn.XLOOKUP($A444&amp;$B444,'[5]产值及收款计划（2026）'!$A:$A&amp;'[5]产值及收款计划（2026）'!$B:$B,'[5]产值及收款计划（2026）'!AG:AG)</f>
        <v>#REF!</v>
      </c>
      <c r="AH444" s="235" t="e" cm="1">
        <f t="array" ref="AH444">_xlfn.XLOOKUP($A444&amp;$B444,'[5]产值及收款计划（2026）'!$A:$A&amp;'[5]产值及收款计划（2026）'!$B:$B,'[5]产值及收款计划（2026）'!AH:AH)</f>
        <v>#REF!</v>
      </c>
      <c r="AI444" s="235" t="e" cm="1">
        <f t="array" ref="AI444">_xlfn.XLOOKUP($A444&amp;$B444,'[5]产值及收款计划（2026）'!$A:$A&amp;'[5]产值及收款计划（2026）'!$B:$B,'[5]产值及收款计划（2026）'!AI:AI)</f>
        <v>#REF!</v>
      </c>
      <c r="AJ444" s="235" t="e" cm="1">
        <f t="array" ref="AJ444">_xlfn.XLOOKUP($A444&amp;$B444,'[5]产值及收款计划（2026）'!$A:$A&amp;'[5]产值及收款计划（2026）'!$B:$B,'[5]产值及收款计划（2026）'!AJ:AJ)</f>
        <v>#REF!</v>
      </c>
      <c r="AK444" s="235" t="e" cm="1">
        <f t="array" ref="AK444">_xlfn.XLOOKUP($A444&amp;$B444,'[5]产值及收款计划（2026）'!$A:$A&amp;'[5]产值及收款计划（2026）'!$B:$B,'[5]产值及收款计划（2026）'!AK:AK)</f>
        <v>#REF!</v>
      </c>
      <c r="AL444" s="235" t="e" cm="1">
        <f t="array" ref="AL444">_xlfn.XLOOKUP($A444&amp;$B444,'[5]产值及收款计划（2026）'!$A:$A&amp;'[5]产值及收款计划（2026）'!$B:$B,'[5]产值及收款计划（2026）'!AL:AL)</f>
        <v>#REF!</v>
      </c>
      <c r="AM444" s="242" t="e" cm="1">
        <f t="array" ref="AM444">_xlfn.LET(_xlpm.勾选月份状态数组,TRANSPOSE('PPT(12-15页）-TOP10'!$A$3:$A$14),_xlpm.选择数据区,IF('PPT(12-15页）-TOP10'!$E$3="收款",$BA444:$BL444,$AA444:$AL444),SUM(_xlfn._xlws.FILTER(_xlpm.选择数据区,_xlpm.勾选月份状态数组,"")))</f>
        <v>#REF!</v>
      </c>
      <c r="AN444" s="235" t="e">
        <f>_xlfn.XLOOKUP($C444,应收未收表!$T:$T,应收未收表!AA:AA)</f>
        <v>#N/A</v>
      </c>
      <c r="AO444" s="235" t="e">
        <f>_xlfn.XLOOKUP($C444,应收未收表!$T:$T,应收未收表!AB:AB)</f>
        <v>#N/A</v>
      </c>
      <c r="AP444" s="235" t="e">
        <f>_xlfn.XLOOKUP($C444,应收未收表!$T:$T,应收未收表!AC:AC)</f>
        <v>#N/A</v>
      </c>
      <c r="AQ444" s="235" t="e">
        <f>_xlfn.XLOOKUP($C444,应收未收表!$T:$T,应收未收表!AE:AE)</f>
        <v>#N/A</v>
      </c>
      <c r="AR444" s="235" t="e">
        <f>_xlfn.XLOOKUP($C444,应收未收表!$T:$T,应收未收表!AF:AF)</f>
        <v>#N/A</v>
      </c>
      <c r="AS444" s="235" t="e" cm="1">
        <f t="array" ref="AS444">_xlfn.XLOOKUP($A444&amp;$B444,'[5]产值及收款计划（2026）'!$A:$A&amp;'[5]产值及收款计划（2026）'!$B:$B,'[5]产值及收款计划（2026）'!AS:AS)</f>
        <v>#REF!</v>
      </c>
      <c r="AT444" s="235" t="e" cm="1">
        <f t="array" ref="AT444">_xlfn.XLOOKUP($A444&amp;$B444,'[5]产值及收款计划（2026）'!$A:$A&amp;'[5]产值及收款计划（2026）'!$B:$B,'[5]产值及收款计划（2026）'!AT:AT)</f>
        <v>#REF!</v>
      </c>
      <c r="AU444" s="235" t="e" cm="1">
        <f t="array" ref="AU444">_xlfn.XLOOKUP($A444&amp;$B444,'[5]产值及收款计划（2026）'!$A:$A&amp;'[5]产值及收款计划（2026）'!$B:$B,'[5]产值及收款计划（2026）'!AU:AU)</f>
        <v>#REF!</v>
      </c>
      <c r="AV444" s="235" t="e" cm="1">
        <f t="array" ref="AV444">_xlfn.XLOOKUP($A444&amp;$B444,'[5]产值及收款计划（2026）'!$A:$A&amp;'[5]产值及收款计划（2026）'!$B:$B,'[5]产值及收款计划（2026）'!AV:AV)</f>
        <v>#REF!</v>
      </c>
      <c r="AW444" s="235" cm="1">
        <f t="array" ref="AW444">_xlfn.XLOOKUP($A444&amp;$B444,'[5]产值及收款计划（2026）'!$A:$A&amp;'[5]产值及收款计划（2026）'!$B:$B,'[5]产值及收款计划（2026）'!AW:AW)</f>
        <v>0</v>
      </c>
      <c r="AX444" s="235" cm="1">
        <f t="array" ref="AX444">_xlfn.XLOOKUP($A444&amp;$B444,'[5]产值及收款计划（2026）'!$A:$A&amp;'[5]产值及收款计划（2026）'!$B:$B,'[5]产值及收款计划（2026）'!AX:AX)</f>
        <v>0</v>
      </c>
      <c r="AY444" s="235" cm="1">
        <f t="array" ref="AY444">_xlfn.XLOOKUP($A444&amp;$B444,'[5]产值及收款计划（2026）'!$A:$A&amp;'[5]产值及收款计划（2026）'!$B:$B,'[5]产值及收款计划（2026）'!AY:AY)</f>
        <v>46.420503</v>
      </c>
      <c r="AZ444" s="235" cm="1">
        <f t="array" ref="AZ444">_xlfn.XLOOKUP($A444&amp;$B444,'[5]产值及收款计划（2026）'!$A:$A&amp;'[5]产值及收款计划（2026）'!$B:$B,'[5]产值及收款计划（2026）'!AZ:AZ)</f>
        <v>30.18</v>
      </c>
      <c r="BA444" s="235" t="e" cm="1">
        <f t="array" ref="BA444">_xlfn.XLOOKUP($A444&amp;$B444,'[5]产值及收款计划（2026）'!$A:$A&amp;'[5]产值及收款计划（2026）'!$B:$B,'[5]产值及收款计划（2026）'!BA:BA)</f>
        <v>#REF!</v>
      </c>
      <c r="BB444" s="235" t="e" cm="1">
        <f t="array" ref="BB444">_xlfn.XLOOKUP($A444&amp;$B444,'[5]产值及收款计划（2026）'!$A:$A&amp;'[5]产值及收款计划（2026）'!$B:$B,'[5]产值及收款计划（2026）'!BB:BB)</f>
        <v>#REF!</v>
      </c>
      <c r="BC444" s="235" t="e" cm="1">
        <f t="array" ref="BC444">_xlfn.XLOOKUP($A444&amp;$B444,'[5]产值及收款计划（2026）'!$A:$A&amp;'[5]产值及收款计划（2026）'!$B:$B,'[5]产值及收款计划（2026）'!BC:BC)</f>
        <v>#REF!</v>
      </c>
      <c r="BD444" s="235" t="e" cm="1">
        <f t="array" ref="BD444">_xlfn.XLOOKUP($A444&amp;$B444,'[5]产值及收款计划（2026）'!$A:$A&amp;'[5]产值及收款计划（2026）'!$B:$B,'[5]产值及收款计划（2026）'!BD:BD)</f>
        <v>#REF!</v>
      </c>
      <c r="BE444" s="235" t="e" cm="1">
        <f t="array" ref="BE444">_xlfn.XLOOKUP($A444&amp;$B444,'[5]产值及收款计划（2026）'!$A:$A&amp;'[5]产值及收款计划（2026）'!$B:$B,'[5]产值及收款计划（2026）'!BE:BE)</f>
        <v>#REF!</v>
      </c>
      <c r="BF444" s="235" cm="1">
        <f t="array" ref="BF444">_xlfn.XLOOKUP($A444&amp;$B444,'[5]产值及收款计划（2026）'!$A:$A&amp;'[5]产值及收款计划（2026）'!$B:$B,'[5]产值及收款计划（2026）'!BF:BF)</f>
        <v>3.69043005</v>
      </c>
      <c r="BG444" s="235" t="e" cm="1">
        <f t="array" ref="BG444">_xlfn.XLOOKUP($A444&amp;$B444,'[5]产值及收款计划（2026）'!$A:$A&amp;'[5]产值及收款计划（2026）'!$B:$B,'[5]产值及收款计划（2026）'!BG:BG)</f>
        <v>#REF!</v>
      </c>
      <c r="BH444" s="235" t="e" cm="1">
        <f t="array" ref="BH444">_xlfn.XLOOKUP($A444&amp;$B444,'[5]产值及收款计划（2026）'!$A:$A&amp;'[5]产值及收款计划（2026）'!$B:$B,'[5]产值及收款计划（2026）'!BH:BH)</f>
        <v>#REF!</v>
      </c>
      <c r="BI444" s="235" t="e" cm="1">
        <f t="array" ref="BI444">_xlfn.XLOOKUP($A444&amp;$B444,'[5]产值及收款计划（2026）'!$A:$A&amp;'[5]产值及收款计划（2026）'!$B:$B,'[5]产值及收款计划（2026）'!BI:BI)</f>
        <v>#REF!</v>
      </c>
      <c r="BJ444" s="235" t="e" cm="1">
        <f t="array" ref="BJ444">_xlfn.XLOOKUP($A444&amp;$B444,'[5]产值及收款计划（2026）'!$A:$A&amp;'[5]产值及收款计划（2026）'!$B:$B,'[5]产值及收款计划（2026）'!BJ:BJ)</f>
        <v>#REF!</v>
      </c>
      <c r="BK444" s="235" t="e" cm="1">
        <f t="array" ref="BK444">_xlfn.XLOOKUP($A444&amp;$B444,'[5]产值及收款计划（2026）'!$A:$A&amp;'[5]产值及收款计划（2026）'!$B:$B,'[5]产值及收款计划（2026）'!BK:BK)</f>
        <v>#REF!</v>
      </c>
      <c r="BL444" s="235" t="e" cm="1">
        <f t="array" ref="BL444">_xlfn.XLOOKUP($A444&amp;$B444,'[5]产值及收款计划（2026）'!$A:$A&amp;'[5]产值及收款计划（2026）'!$B:$B,'[5]产值及收款计划（2026）'!BL:BL)</f>
        <v>#REF!</v>
      </c>
      <c r="BM444" s="235"/>
      <c r="BN444" s="235"/>
      <c r="BO444" s="235"/>
      <c r="BP444" s="235"/>
      <c r="BQ444" s="235" t="e">
        <f>_xlfn.XLOOKUP($C444,应收未收表!$AJ:$AJ,应收未收表!AK:AK)</f>
        <v>#N/A</v>
      </c>
      <c r="BR444" s="235" t="e">
        <f>_xlfn.XLOOKUP($C444,应收未收表!$AJ:$AJ,应收未收表!AL:AL)</f>
        <v>#N/A</v>
      </c>
      <c r="BS444" s="235" t="e">
        <f>_xlfn.XLOOKUP($C444,应收未收表!$AJ:$AJ,应收未收表!AM:AM)</f>
        <v>#N/A</v>
      </c>
      <c r="BT444" s="235" t="e">
        <f>_xlfn.XLOOKUP($C444,应收未收表!$AJ:$AJ,应收未收表!AN:AN)</f>
        <v>#N/A</v>
      </c>
      <c r="BU444" s="234" t="str" cm="1">
        <f t="array" ref="BU444">_xlfn.XLOOKUP($A444&amp;$B444,'[5]产值及收款计划（2026）'!$A:$A&amp;'[5]产值及收款计划（2026）'!$B:$B,'[5]产值及收款计划（2026）'!BQ:BQ)</f>
        <v>中铁十二局集团有限公司莞深高速改扩建工程施工第十二合同段项目经理部</v>
      </c>
      <c r="BV444" s="235" t="e" cm="1">
        <f t="array" ref="BV444">_xlfn.XLOOKUP($A444&amp;$B444,'[5]产值及收款计划（2026）'!$A:$A&amp;'[5]产值及收款计划（2026）'!$B:$B,'[5]产值及收款计划（2026）'!BR:BR)</f>
        <v>#REF!</v>
      </c>
      <c r="CE444" s="235" cm="1">
        <f t="array" ref="CE444">_xlfn.XLOOKUP($A444&amp;$B444,'[5]产值及收款计划（2026）'!$A:$A&amp;'[5]产值及收款计划（2026）'!$B:$B,'[5]产值及收款计划（2026）'!CA:CA)</f>
        <v>0</v>
      </c>
      <c r="CF444" s="235" cm="1">
        <f t="array" ref="CF444">_xlfn.XLOOKUP($A444&amp;$B444,'[5]产值及收款计划（2026）'!$A:$A&amp;'[5]产值及收款计划（2026）'!$B:$B,'[5]产值及收款计划（2026）'!CB:CB)</f>
        <v>0</v>
      </c>
      <c r="CG444" s="235" cm="1">
        <f t="array" ref="CG444">_xlfn.XLOOKUP($A444&amp;$B444,'[5]产值及收款计划（2026）'!$A:$A&amp;'[5]产值及收款计划（2026）'!$B:$B,'[5]产值及收款计划（2026）'!CC:CC)</f>
        <v>0</v>
      </c>
      <c r="CH444" s="235" cm="1">
        <f t="array" ref="CH444">_xlfn.XLOOKUP($A444&amp;$B444,'[5]产值及收款计划（2026）'!$A:$A&amp;'[5]产值及收款计划（2026）'!$B:$B,'[5]产值及收款计划（2026）'!CD:CD)</f>
        <v>0</v>
      </c>
      <c r="CI444" s="235" cm="1">
        <f t="array" ref="CI444">_xlfn.XLOOKUP($A444&amp;$B444,'[5]产值及收款计划（2026）'!$A:$A&amp;'[5]产值及收款计划（2026）'!$B:$B,'[5]产值及收款计划（2026）'!CE:CE)</f>
        <v>0</v>
      </c>
      <c r="CJ444" s="235" cm="1">
        <f t="array" ref="CJ444">_xlfn.XLOOKUP($A444&amp;$B444,'[5]产值及收款计划（2026）'!$A:$A&amp;'[5]产值及收款计划（2026）'!$B:$B,'[5]产值及收款计划（2026）'!CF:CF)</f>
        <v>0</v>
      </c>
      <c r="CK444" s="235" cm="1">
        <f t="array" ref="CK444">_xlfn.XLOOKUP($A444&amp;$B444,'[5]产值及收款计划（2026）'!$A:$A&amp;'[5]产值及收款计划（2026）'!$B:$B,'[5]产值及收款计划（2026）'!CG:CG)</f>
        <v>0</v>
      </c>
      <c r="CL444" s="235" cm="1">
        <f t="array" ref="CL444">_xlfn.XLOOKUP($A444&amp;$B444,'[5]产值及收款计划（2026）'!$A:$A&amp;'[5]产值及收款计划（2026）'!$B:$B,'[5]产值及收款计划（2026）'!CH:CH)</f>
        <v>0</v>
      </c>
      <c r="CM444" s="235" cm="1">
        <f t="array" ref="CM444">_xlfn.XLOOKUP($A444&amp;$B444,'[5]产值及收款计划（2026）'!$A:$A&amp;'[5]产值及收款计划（2026）'!$B:$B,'[5]产值及收款计划（2026）'!CI:CI)</f>
        <v>0</v>
      </c>
      <c r="CN444" s="235" cm="1">
        <f t="array" ref="CN444">_xlfn.XLOOKUP($A444&amp;$B444,'[5]产值及收款计划（2026）'!$A:$A&amp;'[5]产值及收款计划（2026）'!$B:$B,'[5]产值及收款计划（2026）'!CJ:CJ)</f>
        <v>0</v>
      </c>
      <c r="CO444" s="235" cm="1">
        <f t="array" ref="CO444">_xlfn.XLOOKUP($A444&amp;$B444,'[5]产值及收款计划（2026）'!$A:$A&amp;'[5]产值及收款计划（2026）'!$B:$B,'[5]产值及收款计划（2026）'!CK:CK)</f>
        <v>0</v>
      </c>
      <c r="CP444" s="235" cm="1">
        <f t="array" ref="CP444">_xlfn.XLOOKUP($A444&amp;$B444,'[5]产值及收款计划（2026）'!$A:$A&amp;'[5]产值及收款计划（2026）'!$B:$B,'[5]产值及收款计划（2026）'!CL:CL)</f>
        <v>0</v>
      </c>
      <c r="DE444" s="235" cm="1">
        <f t="array" ref="DE444">_xlfn.XLOOKUP($A444&amp;$B444,'[5]产值及收款计划（2026）'!$A:$A&amp;'[5]产值及收款计划（2026）'!$B:$B,'[5]产值及收款计划（2026）'!DA:DA)</f>
        <v>0</v>
      </c>
      <c r="DF444" s="235" cm="1">
        <f t="array" ref="DF444">_xlfn.XLOOKUP($A444&amp;$B444,'[5]产值及收款计划（2026）'!$A:$A&amp;'[5]产值及收款计划（2026）'!$B:$B,'[5]产值及收款计划（2026）'!DB:DB)</f>
        <v>0</v>
      </c>
      <c r="DG444" s="235" cm="1">
        <f t="array" ref="DG444">_xlfn.XLOOKUP($A444&amp;$B444,'[5]产值及收款计划（2026）'!$A:$A&amp;'[5]产值及收款计划（2026）'!$B:$B,'[5]产值及收款计划（2026）'!DC:DC)</f>
        <v>0</v>
      </c>
      <c r="DH444" s="235" cm="1">
        <f t="array" ref="DH444">_xlfn.XLOOKUP($A444&amp;$B444,'[5]产值及收款计划（2026）'!$A:$A&amp;'[5]产值及收款计划（2026）'!$B:$B,'[5]产值及收款计划（2026）'!DD:DD)</f>
        <v>0</v>
      </c>
      <c r="DI444" s="235" cm="1">
        <f t="array" ref="DI444">_xlfn.XLOOKUP($A444&amp;$B444,'[5]产值及收款计划（2026）'!$A:$A&amp;'[5]产值及收款计划（2026）'!$B:$B,'[5]产值及收款计划（2026）'!DE:DE)</f>
        <v>0</v>
      </c>
      <c r="DJ444" s="235" cm="1">
        <f t="array" ref="DJ444">_xlfn.XLOOKUP($A444&amp;$B444,'[5]产值及收款计划（2026）'!$A:$A&amp;'[5]产值及收款计划（2026）'!$B:$B,'[5]产值及收款计划（2026）'!DF:DF)</f>
        <v>0</v>
      </c>
      <c r="DK444" s="235" cm="1">
        <f t="array" ref="DK444">_xlfn.XLOOKUP($A444&amp;$B444,'[5]产值及收款计划（2026）'!$A:$A&amp;'[5]产值及收款计划（2026）'!$B:$B,'[5]产值及收款计划（2026）'!DG:DG)</f>
        <v>0</v>
      </c>
      <c r="DL444" s="235" cm="1">
        <f t="array" ref="DL444">_xlfn.XLOOKUP($A444&amp;$B444,'[5]产值及收款计划（2026）'!$A:$A&amp;'[5]产值及收款计划（2026）'!$B:$B,'[5]产值及收款计划（2026）'!DH:DH)</f>
        <v>0</v>
      </c>
      <c r="DM444" s="235" cm="1">
        <f t="array" ref="DM444">_xlfn.XLOOKUP($A444&amp;$B444,'[5]产值及收款计划（2026）'!$A:$A&amp;'[5]产值及收款计划（2026）'!$B:$B,'[5]产值及收款计划（2026）'!DI:DI)</f>
        <v>0</v>
      </c>
      <c r="DN444" s="235" cm="1">
        <f t="array" ref="DN444">_xlfn.XLOOKUP($A444&amp;$B444,'[5]产值及收款计划（2026）'!$A:$A&amp;'[5]产值及收款计划（2026）'!$B:$B,'[5]产值及收款计划（2026）'!DJ:DJ)</f>
        <v>0</v>
      </c>
      <c r="DO444" s="235" cm="1">
        <f t="array" ref="DO444">_xlfn.XLOOKUP($A444&amp;$B444,'[5]产值及收款计划（2026）'!$A:$A&amp;'[5]产值及收款计划（2026）'!$B:$B,'[5]产值及收款计划（2026）'!DK:DK)</f>
        <v>0</v>
      </c>
      <c r="DP444" s="235" cm="1">
        <f t="array" ref="DP444">_xlfn.XLOOKUP($A444&amp;$B444,'[5]产值及收款计划（2026）'!$A:$A&amp;'[5]产值及收款计划（2026）'!$B:$B,'[5]产值及收款计划（2026）'!DL:DL)</f>
        <v>0</v>
      </c>
      <c r="DQ444" s="243"/>
      <c r="DR444" s="229"/>
    </row>
    <row r="445" ht="20.25" spans="1:122">
      <c r="A445" s="233">
        <f t="shared" si="27"/>
        <v>80</v>
      </c>
      <c r="B445" s="233" t="s">
        <v>29</v>
      </c>
      <c r="C445" s="234" t="str" cm="1">
        <f t="array" ref="C445">_xlfn.XLOOKUP($A445&amp;$B445,'[5]产值及收款计划（2026）'!$A:$A&amp;'[5]产值及收款计划（2026）'!$B:$B,'[5]产值及收款计划（2026）'!C:C)</f>
        <v>C0CJGD-FW-T-2025095</v>
      </c>
      <c r="D445" s="234" t="str" cm="1">
        <f t="array" ref="D445">_xlfn.XLOOKUP($A445&amp;$B445,'[5]产值及收款计划（2026）'!$A:$A&amp;'[5]产值及收款计划（2026）'!$B:$B,'[5]产值及收款计划（2026）'!D:D)</f>
        <v>甬莞-莞佛高速公路常平至虎门段及虎门港支线一期改扩建工程施工第十合同段项目智慧高速交通组织动态管控平台技术服务合同</v>
      </c>
      <c r="E445" s="235" cm="1">
        <f t="array" ref="E445">_xlfn.XLOOKUP($A445&amp;$B445,'[5]产值及收款计划（2026）'!$A:$A&amp;'[5]产值及收款计划（2026）'!$B:$B,'[5]产值及收款计划（2026）'!E:E)</f>
        <v>38.25</v>
      </c>
      <c r="F445" s="235" cm="1">
        <f t="array" ref="F445">_xlfn.XLOOKUP($A445&amp;$B445,'[5]产值及收款计划（2026）'!$A:$A&amp;'[5]产值及收款计划（2026）'!$B:$B,'[5]产值及收款计划（2026）'!F:F)</f>
        <v>38.25</v>
      </c>
      <c r="G445" s="235" cm="1">
        <f t="array" ref="G445">_xlfn.XLOOKUP($A445&amp;$B445,'[5]产值及收款计划（2026）'!$A:$A&amp;'[5]产值及收款计划（2026）'!$B:$B,'[5]产值及收款计划（2026）'!G:G)</f>
        <v>38.25</v>
      </c>
      <c r="H445" s="235" cm="1">
        <f t="array" ref="H445">_xlfn.XLOOKUP($A445&amp;$B445,'[5]产值及收款计划（2026）'!$A:$A&amp;'[5]产值及收款计划（2026）'!$B:$B,'[5]产值及收款计划（2026）'!H:H)</f>
        <v>17.2125</v>
      </c>
      <c r="I445" s="236" cm="1">
        <f t="array" ref="I445">_xlfn.XLOOKUP($A445&amp;$B445,'[5]产值及收款计划（2026）'!$A:$A&amp;'[5]产值及收款计划（2026）'!$B:$B,'[5]产值及收款计划（2026）'!I:I)</f>
        <v>0.45</v>
      </c>
      <c r="J445" s="235" cm="1">
        <f t="array" ref="J445">_xlfn.XLOOKUP($A445&amp;$B445,'[5]产值及收款计划（2026）'!$A:$A&amp;'[5]产值及收款计划（2026）'!$B:$B,'[5]产值及收款计划（2026）'!J:J)</f>
        <v>0.06</v>
      </c>
      <c r="K445" s="235" t="e" cm="1">
        <f t="array" ref="K445">_xlfn.XLOOKUP($A445&amp;$B445,'[5]产值及收款计划（2026）'!$A:$A&amp;'[5]产值及收款计划（2026）'!$B:$B,'[5]产值及收款计划（2026）'!K:K)</f>
        <v>#REF!</v>
      </c>
      <c r="L445" s="235" t="e" cm="1">
        <f t="array" ref="L445">_xlfn.XLOOKUP($A445&amp;$B445,'[5]产值及收款计划（2026）'!$A:$A&amp;'[5]产值及收款计划（2026）'!$B:$B,'[5]产值及收款计划（2026）'!L:L)</f>
        <v>#REF!</v>
      </c>
      <c r="M445" s="235" t="str" cm="1">
        <f t="array" ref="M445">_xlfn.XLOOKUP($A445&amp;$B445,'[5]产值及收款计划（2026）'!$A:$A&amp;'[5]产值及收款计划（2026）'!$B:$B,'[5]产值及收款计划（2026）'!M:M)</f>
        <v>主导</v>
      </c>
      <c r="N445" s="235" cm="1">
        <f t="array" ref="N445">_xlfn.XLOOKUP($A445&amp;$B445,'[5]产值及收款计划（2026）'!$A:$A&amp;'[5]产值及收款计划（2026）'!$B:$B,'[5]产值及收款计划（2026）'!N:N)</f>
        <v>0</v>
      </c>
      <c r="O445" s="235" t="str" cm="1">
        <f t="array" ref="O445">_xlfn.XLOOKUP($A445&amp;$B445,'[5]产值及收款计划（2026）'!$A:$A&amp;'[5]产值及收款计划（2026）'!$B:$B,'[5]产值及收款计划（2026）'!O:O)</f>
        <v>戴愉人</v>
      </c>
      <c r="P445" s="234" t="str" cm="1">
        <f t="array" ref="P445">_xlfn.XLOOKUP($A445&amp;$B445,'[5]产值及收款计划（2026）'!$A:$A&amp;'[5]产值及收款计划（2026）'!$B:$B,'[5]产值及收款计划（2026）'!P:P)</f>
        <v>在建</v>
      </c>
      <c r="Q445" s="235" t="e" cm="1">
        <f t="array" ref="Q445">_xlfn.XLOOKUP($A445&amp;$B445,'[5]产值及收款计划（2026）'!$A:$A&amp;'[5]产值及收款计划（2026）'!$B:$B,'[5]产值及收款计划（2026）'!Q:Q)</f>
        <v>#REF!</v>
      </c>
      <c r="R445" s="235" t="e" cm="1">
        <f t="array" ref="R445">_xlfn.XLOOKUP($A445&amp;$B445,'[5]产值及收款计划（2026）'!$A:$A&amp;'[5]产值及收款计划（2026）'!$B:$B,'[5]产值及收款计划（2026）'!R:R)</f>
        <v>#REF!</v>
      </c>
      <c r="S445" s="235" t="e" cm="1">
        <f t="array" ref="S445">_xlfn.XLOOKUP($A445&amp;$B445,'[5]产值及收款计划（2026）'!$A:$A&amp;'[5]产值及收款计划（2026）'!$B:$B,'[5]产值及收款计划（2026）'!S:S)</f>
        <v>#REF!</v>
      </c>
      <c r="T445" s="235" cm="1">
        <f t="array" ref="T445">_xlfn.XLOOKUP($A445&amp;$B445,'[5]产值及收款计划（2026）'!$A:$A&amp;'[5]产值及收款计划（2026）'!$B:$B,'[5]产值及收款计划（2026）'!T:T)</f>
        <v>0</v>
      </c>
      <c r="U445" s="235" cm="1">
        <f t="array" ref="U445">_xlfn.XLOOKUP($A445&amp;$B445,'[5]产值及收款计划（2026）'!$A:$A&amp;'[5]产值及收款计划（2026）'!$B:$B,'[5]产值及收款计划（2026）'!U:U)</f>
        <v>24.8625</v>
      </c>
      <c r="V445" s="235" cm="1">
        <f t="array" ref="V445">_xlfn.XLOOKUP($A445&amp;$B445,'[5]产值及收款计划（2026）'!$A:$A&amp;'[5]产值及收款计划（2026）'!$B:$B,'[5]产值及收款计划（2026）'!V:V)</f>
        <v>13.3875</v>
      </c>
      <c r="W445" s="235" t="e" cm="1">
        <f t="array" ref="W445">_xlfn.XLOOKUP($A445&amp;$B445,'[5]产值及收款计划（2026）'!$A:$A&amp;'[5]产值及收款计划（2026）'!$B:$B,'[5]产值及收款计划（2026）'!W:W)</f>
        <v>#REF!</v>
      </c>
      <c r="X445" s="235" t="e" cm="1">
        <f t="array" ref="X445">_xlfn.XLOOKUP($A445&amp;$B445,'[5]产值及收款计划（2026）'!$A:$A&amp;'[5]产值及收款计划（2026）'!$B:$B,'[5]产值及收款计划（2026）'!X:X)</f>
        <v>#REF!</v>
      </c>
      <c r="Y445" s="235" t="e" cm="1">
        <f t="array" ref="Y445">_xlfn.XLOOKUP($A445&amp;$B445,'[5]产值及收款计划（2026）'!$A:$A&amp;'[5]产值及收款计划（2026）'!$B:$B,'[5]产值及收款计划（2026）'!Y:Y)</f>
        <v>#REF!</v>
      </c>
      <c r="Z445" s="235" t="e" cm="1">
        <f t="array" ref="Z445">_xlfn.XLOOKUP($A445&amp;$B445,'[5]产值及收款计划（2026）'!$A:$A&amp;'[5]产值及收款计划（2026）'!$B:$B,'[5]产值及收款计划（2026）'!Z:Z)</f>
        <v>#REF!</v>
      </c>
      <c r="AA445" s="235" cm="1">
        <f t="array" ref="AA445">_xlfn.XLOOKUP($A445&amp;$B445,'[5]产值及收款计划（2026）'!$A:$A&amp;'[5]产值及收款计划（2026）'!$B:$B,'[5]产值及收款计划（2026）'!AA:AA)</f>
        <v>24.8625</v>
      </c>
      <c r="AB445" s="235" t="e" cm="1">
        <f t="array" ref="AB445">_xlfn.XLOOKUP($A445&amp;$B445,'[5]产值及收款计划（2026）'!$A:$A&amp;'[5]产值及收款计划（2026）'!$B:$B,'[5]产值及收款计划（2026）'!AB:AB)</f>
        <v>#REF!</v>
      </c>
      <c r="AC445" s="235" t="e" cm="1">
        <f t="array" ref="AC445">_xlfn.XLOOKUP($A445&amp;$B445,'[5]产值及收款计划（2026）'!$A:$A&amp;'[5]产值及收款计划（2026）'!$B:$B,'[5]产值及收款计划（2026）'!AC:AC)</f>
        <v>#REF!</v>
      </c>
      <c r="AD445" s="235" t="e" cm="1">
        <f t="array" ref="AD445">_xlfn.XLOOKUP($A445&amp;$B445,'[5]产值及收款计划（2026）'!$A:$A&amp;'[5]产值及收款计划（2026）'!$B:$B,'[5]产值及收款计划（2026）'!AD:AD)</f>
        <v>#REF!</v>
      </c>
      <c r="AE445" s="235" t="e" cm="1">
        <f t="array" ref="AE445">_xlfn.XLOOKUP($A445&amp;$B445,'[5]产值及收款计划（2026）'!$A:$A&amp;'[5]产值及收款计划（2026）'!$B:$B,'[5]产值及收款计划（2026）'!AE:AE)</f>
        <v>#REF!</v>
      </c>
      <c r="AF445" s="235" cm="1">
        <f t="array" ref="AF445">_xlfn.XLOOKUP($A445&amp;$B445,'[5]产值及收款计划（2026）'!$A:$A&amp;'[5]产值及收款计划（2026）'!$B:$B,'[5]产值及收款计划（2026）'!AF:AF)</f>
        <v>0</v>
      </c>
      <c r="AG445" s="235" t="e" cm="1">
        <f t="array" ref="AG445">_xlfn.XLOOKUP($A445&amp;$B445,'[5]产值及收款计划（2026）'!$A:$A&amp;'[5]产值及收款计划（2026）'!$B:$B,'[5]产值及收款计划（2026）'!AG:AG)</f>
        <v>#REF!</v>
      </c>
      <c r="AH445" s="235" t="e" cm="1">
        <f t="array" ref="AH445">_xlfn.XLOOKUP($A445&amp;$B445,'[5]产值及收款计划（2026）'!$A:$A&amp;'[5]产值及收款计划（2026）'!$B:$B,'[5]产值及收款计划（2026）'!AH:AH)</f>
        <v>#REF!</v>
      </c>
      <c r="AI445" s="235" t="e" cm="1">
        <f t="array" ref="AI445">_xlfn.XLOOKUP($A445&amp;$B445,'[5]产值及收款计划（2026）'!$A:$A&amp;'[5]产值及收款计划（2026）'!$B:$B,'[5]产值及收款计划（2026）'!AI:AI)</f>
        <v>#REF!</v>
      </c>
      <c r="AJ445" s="235" t="e" cm="1">
        <f t="array" ref="AJ445">_xlfn.XLOOKUP($A445&amp;$B445,'[5]产值及收款计划（2026）'!$A:$A&amp;'[5]产值及收款计划（2026）'!$B:$B,'[5]产值及收款计划（2026）'!AJ:AJ)</f>
        <v>#REF!</v>
      </c>
      <c r="AK445" s="235" t="e" cm="1">
        <f t="array" ref="AK445">_xlfn.XLOOKUP($A445&amp;$B445,'[5]产值及收款计划（2026）'!$A:$A&amp;'[5]产值及收款计划（2026）'!$B:$B,'[5]产值及收款计划（2026）'!AK:AK)</f>
        <v>#REF!</v>
      </c>
      <c r="AL445" s="235" t="e" cm="1">
        <f t="array" ref="AL445">_xlfn.XLOOKUP($A445&amp;$B445,'[5]产值及收款计划（2026）'!$A:$A&amp;'[5]产值及收款计划（2026）'!$B:$B,'[5]产值及收款计划（2026）'!AL:AL)</f>
        <v>#REF!</v>
      </c>
      <c r="AM445" s="242" t="e" cm="1">
        <f t="array" ref="AM445">_xlfn.LET(_xlpm.勾选月份状态数组,TRANSPOSE('PPT(12-15页）-TOP10'!$A$3:$A$14),_xlpm.选择数据区,IF('PPT(12-15页）-TOP10'!$E$3="收款",$BA445:$BL445,$AA445:$AL445),SUM(_xlfn._xlws.FILTER(_xlpm.选择数据区,_xlpm.勾选月份状态数组,"")))</f>
        <v>#REF!</v>
      </c>
      <c r="AN445" s="235" t="e">
        <f>_xlfn.XLOOKUP($C445,应收未收表!$T:$T,应收未收表!AA:AA)</f>
        <v>#N/A</v>
      </c>
      <c r="AO445" s="235" t="e">
        <f>_xlfn.XLOOKUP($C445,应收未收表!$T:$T,应收未收表!AB:AB)</f>
        <v>#N/A</v>
      </c>
      <c r="AP445" s="235" t="e">
        <f>_xlfn.XLOOKUP($C445,应收未收表!$T:$T,应收未收表!AC:AC)</f>
        <v>#N/A</v>
      </c>
      <c r="AQ445" s="235" t="e">
        <f>_xlfn.XLOOKUP($C445,应收未收表!$T:$T,应收未收表!AE:AE)</f>
        <v>#N/A</v>
      </c>
      <c r="AR445" s="235" t="e">
        <f>_xlfn.XLOOKUP($C445,应收未收表!$T:$T,应收未收表!AF:AF)</f>
        <v>#N/A</v>
      </c>
      <c r="AS445" s="235" t="e" cm="1">
        <f t="array" ref="AS445">_xlfn.XLOOKUP($A445&amp;$B445,'[5]产值及收款计划（2026）'!$A:$A&amp;'[5]产值及收款计划（2026）'!$B:$B,'[5]产值及收款计划（2026）'!AS:AS)</f>
        <v>#REF!</v>
      </c>
      <c r="AT445" s="235" t="e" cm="1">
        <f t="array" ref="AT445">_xlfn.XLOOKUP($A445&amp;$B445,'[5]产值及收款计划（2026）'!$A:$A&amp;'[5]产值及收款计划（2026）'!$B:$B,'[5]产值及收款计划（2026）'!AT:AT)</f>
        <v>#REF!</v>
      </c>
      <c r="AU445" s="235" t="e" cm="1">
        <f t="array" ref="AU445">_xlfn.XLOOKUP($A445&amp;$B445,'[5]产值及收款计划（2026）'!$A:$A&amp;'[5]产值及收款计划（2026）'!$B:$B,'[5]产值及收款计划（2026）'!AU:AU)</f>
        <v>#REF!</v>
      </c>
      <c r="AV445" s="235" t="e" cm="1">
        <f t="array" ref="AV445">_xlfn.XLOOKUP($A445&amp;$B445,'[5]产值及收款计划（2026）'!$A:$A&amp;'[5]产值及收款计划（2026）'!$B:$B,'[5]产值及收款计划（2026）'!AV:AV)</f>
        <v>#REF!</v>
      </c>
      <c r="AW445" s="235" cm="1">
        <f t="array" ref="AW445">_xlfn.XLOOKUP($A445&amp;$B445,'[5]产值及收款计划（2026）'!$A:$A&amp;'[5]产值及收款计划（2026）'!$B:$B,'[5]产值及收款计划（2026）'!AW:AW)</f>
        <v>0</v>
      </c>
      <c r="AX445" s="235" cm="1">
        <f t="array" ref="AX445">_xlfn.XLOOKUP($A445&amp;$B445,'[5]产值及收款计划（2026）'!$A:$A&amp;'[5]产值及收款计划（2026）'!$B:$B,'[5]产值及收款计划（2026）'!AX:AX)</f>
        <v>0</v>
      </c>
      <c r="AY445" s="235" cm="1">
        <f t="array" ref="AY445">_xlfn.XLOOKUP($A445&amp;$B445,'[5]产值及收款计划（2026）'!$A:$A&amp;'[5]产值及收款计划（2026）'!$B:$B,'[5]产值及收款计划（2026）'!AY:AY)</f>
        <v>38.25</v>
      </c>
      <c r="AZ445" s="235" cm="1">
        <f t="array" ref="AZ445">_xlfn.XLOOKUP($A445&amp;$B445,'[5]产值及收款计划（2026）'!$A:$A&amp;'[5]产值及收款计划（2026）'!$B:$B,'[5]产值及收款计划（2026）'!AZ:AZ)</f>
        <v>24.8625</v>
      </c>
      <c r="BA445" s="235" t="e" cm="1">
        <f t="array" ref="BA445">_xlfn.XLOOKUP($A445&amp;$B445,'[5]产值及收款计划（2026）'!$A:$A&amp;'[5]产值及收款计划（2026）'!$B:$B,'[5]产值及收款计划（2026）'!BA:BA)</f>
        <v>#REF!</v>
      </c>
      <c r="BB445" s="235" t="e" cm="1">
        <f t="array" ref="BB445">_xlfn.XLOOKUP($A445&amp;$B445,'[5]产值及收款计划（2026）'!$A:$A&amp;'[5]产值及收款计划（2026）'!$B:$B,'[5]产值及收款计划（2026）'!BB:BB)</f>
        <v>#REF!</v>
      </c>
      <c r="BC445" s="235" t="e" cm="1">
        <f t="array" ref="BC445">_xlfn.XLOOKUP($A445&amp;$B445,'[5]产值及收款计划（2026）'!$A:$A&amp;'[5]产值及收款计划（2026）'!$B:$B,'[5]产值及收款计划（2026）'!BC:BC)</f>
        <v>#REF!</v>
      </c>
      <c r="BD445" s="235" t="e" cm="1">
        <f t="array" ref="BD445">_xlfn.XLOOKUP($A445&amp;$B445,'[5]产值及收款计划（2026）'!$A:$A&amp;'[5]产值及收款计划（2026）'!$B:$B,'[5]产值及收款计划（2026）'!BD:BD)</f>
        <v>#REF!</v>
      </c>
      <c r="BE445" s="235" t="e" cm="1">
        <f t="array" ref="BE445">_xlfn.XLOOKUP($A445&amp;$B445,'[5]产值及收款计划（2026）'!$A:$A&amp;'[5]产值及收款计划（2026）'!$B:$B,'[5]产值及收款计划（2026）'!BE:BE)</f>
        <v>#REF!</v>
      </c>
      <c r="BF445" s="235" cm="1">
        <f t="array" ref="BF445">_xlfn.XLOOKUP($A445&amp;$B445,'[5]产值及收款计划（2026）'!$A:$A&amp;'[5]产值及收款计划（2026）'!$B:$B,'[5]产值及收款计划（2026）'!BF:BF)</f>
        <v>2.581875</v>
      </c>
      <c r="BG445" s="235" t="e" cm="1">
        <f t="array" ref="BG445">_xlfn.XLOOKUP($A445&amp;$B445,'[5]产值及收款计划（2026）'!$A:$A&amp;'[5]产值及收款计划（2026）'!$B:$B,'[5]产值及收款计划（2026）'!BG:BG)</f>
        <v>#REF!</v>
      </c>
      <c r="BH445" s="235" t="e" cm="1">
        <f t="array" ref="BH445">_xlfn.XLOOKUP($A445&amp;$B445,'[5]产值及收款计划（2026）'!$A:$A&amp;'[5]产值及收款计划（2026）'!$B:$B,'[5]产值及收款计划（2026）'!BH:BH)</f>
        <v>#REF!</v>
      </c>
      <c r="BI445" s="235" t="e" cm="1">
        <f t="array" ref="BI445">_xlfn.XLOOKUP($A445&amp;$B445,'[5]产值及收款计划（2026）'!$A:$A&amp;'[5]产值及收款计划（2026）'!$B:$B,'[5]产值及收款计划（2026）'!BI:BI)</f>
        <v>#REF!</v>
      </c>
      <c r="BJ445" s="235" t="e" cm="1">
        <f t="array" ref="BJ445">_xlfn.XLOOKUP($A445&amp;$B445,'[5]产值及收款计划（2026）'!$A:$A&amp;'[5]产值及收款计划（2026）'!$B:$B,'[5]产值及收款计划（2026）'!BJ:BJ)</f>
        <v>#REF!</v>
      </c>
      <c r="BK445" s="235" t="e" cm="1">
        <f t="array" ref="BK445">_xlfn.XLOOKUP($A445&amp;$B445,'[5]产值及收款计划（2026）'!$A:$A&amp;'[5]产值及收款计划（2026）'!$B:$B,'[5]产值及收款计划（2026）'!BK:BK)</f>
        <v>#REF!</v>
      </c>
      <c r="BL445" s="235" t="e" cm="1">
        <f t="array" ref="BL445">_xlfn.XLOOKUP($A445&amp;$B445,'[5]产值及收款计划（2026）'!$A:$A&amp;'[5]产值及收款计划（2026）'!$B:$B,'[5]产值及收款计划（2026）'!BL:BL)</f>
        <v>#REF!</v>
      </c>
      <c r="BM445" s="235"/>
      <c r="BN445" s="235"/>
      <c r="BO445" s="235"/>
      <c r="BP445" s="235"/>
      <c r="BQ445" s="235" t="e">
        <f>_xlfn.XLOOKUP($C445,应收未收表!$AJ:$AJ,应收未收表!AK:AK)</f>
        <v>#N/A</v>
      </c>
      <c r="BR445" s="235" t="e">
        <f>_xlfn.XLOOKUP($C445,应收未收表!$AJ:$AJ,应收未收表!AL:AL)</f>
        <v>#N/A</v>
      </c>
      <c r="BS445" s="235" t="e">
        <f>_xlfn.XLOOKUP($C445,应收未收表!$AJ:$AJ,应收未收表!AM:AM)</f>
        <v>#N/A</v>
      </c>
      <c r="BT445" s="235" t="e">
        <f>_xlfn.XLOOKUP($C445,应收未收表!$AJ:$AJ,应收未收表!AN:AN)</f>
        <v>#N/A</v>
      </c>
      <c r="BU445" s="234" t="str" cm="1">
        <f t="array" ref="BU445">_xlfn.XLOOKUP($A445&amp;$B445,'[5]产值及收款计划（2026）'!$A:$A&amp;'[5]产值及收款计划（2026）'!$B:$B,'[5]产值及收款计划（2026）'!BQ:BQ)</f>
        <v>中铁四局集团有限公司甬莞-莞佛高速公路常平至虎门段及虎门港支线一期改扩建工程施工第十合同段项目经理部</v>
      </c>
      <c r="BV445" s="235" t="e" cm="1">
        <f t="array" ref="BV445">_xlfn.XLOOKUP($A445&amp;$B445,'[5]产值及收款计划（2026）'!$A:$A&amp;'[5]产值及收款计划（2026）'!$B:$B,'[5]产值及收款计划（2026）'!BR:BR)</f>
        <v>#REF!</v>
      </c>
      <c r="CE445" s="235" cm="1">
        <f t="array" ref="CE445">_xlfn.XLOOKUP($A445&amp;$B445,'[5]产值及收款计划（2026）'!$A:$A&amp;'[5]产值及收款计划（2026）'!$B:$B,'[5]产值及收款计划（2026）'!CA:CA)</f>
        <v>24.8625</v>
      </c>
      <c r="CF445" s="235" cm="1">
        <f t="array" ref="CF445">_xlfn.XLOOKUP($A445&amp;$B445,'[5]产值及收款计划（2026）'!$A:$A&amp;'[5]产值及收款计划（2026）'!$B:$B,'[5]产值及收款计划（2026）'!CB:CB)</f>
        <v>0</v>
      </c>
      <c r="CG445" s="235" cm="1">
        <f t="array" ref="CG445">_xlfn.XLOOKUP($A445&amp;$B445,'[5]产值及收款计划（2026）'!$A:$A&amp;'[5]产值及收款计划（2026）'!$B:$B,'[5]产值及收款计划（2026）'!CC:CC)</f>
        <v>0</v>
      </c>
      <c r="CH445" s="235" cm="1">
        <f t="array" ref="CH445">_xlfn.XLOOKUP($A445&amp;$B445,'[5]产值及收款计划（2026）'!$A:$A&amp;'[5]产值及收款计划（2026）'!$B:$B,'[5]产值及收款计划（2026）'!CD:CD)</f>
        <v>0</v>
      </c>
      <c r="CI445" s="235" cm="1">
        <f t="array" ref="CI445">_xlfn.XLOOKUP($A445&amp;$B445,'[5]产值及收款计划（2026）'!$A:$A&amp;'[5]产值及收款计划（2026）'!$B:$B,'[5]产值及收款计划（2026）'!CE:CE)</f>
        <v>0</v>
      </c>
      <c r="CJ445" s="235" cm="1">
        <f t="array" ref="CJ445">_xlfn.XLOOKUP($A445&amp;$B445,'[5]产值及收款计划（2026）'!$A:$A&amp;'[5]产值及收款计划（2026）'!$B:$B,'[5]产值及收款计划（2026）'!CF:CF)</f>
        <v>0</v>
      </c>
      <c r="CK445" s="235" cm="1">
        <f t="array" ref="CK445">_xlfn.XLOOKUP($A445&amp;$B445,'[5]产值及收款计划（2026）'!$A:$A&amp;'[5]产值及收款计划（2026）'!$B:$B,'[5]产值及收款计划（2026）'!CG:CG)</f>
        <v>0</v>
      </c>
      <c r="CL445" s="235" cm="1">
        <f t="array" ref="CL445">_xlfn.XLOOKUP($A445&amp;$B445,'[5]产值及收款计划（2026）'!$A:$A&amp;'[5]产值及收款计划（2026）'!$B:$B,'[5]产值及收款计划（2026）'!CH:CH)</f>
        <v>0</v>
      </c>
      <c r="CM445" s="235" cm="1">
        <f t="array" ref="CM445">_xlfn.XLOOKUP($A445&amp;$B445,'[5]产值及收款计划（2026）'!$A:$A&amp;'[5]产值及收款计划（2026）'!$B:$B,'[5]产值及收款计划（2026）'!CI:CI)</f>
        <v>0</v>
      </c>
      <c r="CN445" s="235" cm="1">
        <f t="array" ref="CN445">_xlfn.XLOOKUP($A445&amp;$B445,'[5]产值及收款计划（2026）'!$A:$A&amp;'[5]产值及收款计划（2026）'!$B:$B,'[5]产值及收款计划（2026）'!CJ:CJ)</f>
        <v>0</v>
      </c>
      <c r="CO445" s="235" cm="1">
        <f t="array" ref="CO445">_xlfn.XLOOKUP($A445&amp;$B445,'[5]产值及收款计划（2026）'!$A:$A&amp;'[5]产值及收款计划（2026）'!$B:$B,'[5]产值及收款计划（2026）'!CK:CK)</f>
        <v>0</v>
      </c>
      <c r="CP445" s="235" cm="1">
        <f t="array" ref="CP445">_xlfn.XLOOKUP($A445&amp;$B445,'[5]产值及收款计划（2026）'!$A:$A&amp;'[5]产值及收款计划（2026）'!$B:$B,'[5]产值及收款计划（2026）'!CL:CL)</f>
        <v>0</v>
      </c>
      <c r="DE445" s="235" cm="1">
        <f t="array" ref="DE445">_xlfn.XLOOKUP($A445&amp;$B445,'[5]产值及收款计划（2026）'!$A:$A&amp;'[5]产值及收款计划（2026）'!$B:$B,'[5]产值及收款计划（2026）'!DA:DA)</f>
        <v>0</v>
      </c>
      <c r="DF445" s="235" cm="1">
        <f t="array" ref="DF445">_xlfn.XLOOKUP($A445&amp;$B445,'[5]产值及收款计划（2026）'!$A:$A&amp;'[5]产值及收款计划（2026）'!$B:$B,'[5]产值及收款计划（2026）'!DB:DB)</f>
        <v>0</v>
      </c>
      <c r="DG445" s="235" cm="1">
        <f t="array" ref="DG445">_xlfn.XLOOKUP($A445&amp;$B445,'[5]产值及收款计划（2026）'!$A:$A&amp;'[5]产值及收款计划（2026）'!$B:$B,'[5]产值及收款计划（2026）'!DC:DC)</f>
        <v>0</v>
      </c>
      <c r="DH445" s="235" cm="1">
        <f t="array" ref="DH445">_xlfn.XLOOKUP($A445&amp;$B445,'[5]产值及收款计划（2026）'!$A:$A&amp;'[5]产值及收款计划（2026）'!$B:$B,'[5]产值及收款计划（2026）'!DD:DD)</f>
        <v>0</v>
      </c>
      <c r="DI445" s="235" cm="1">
        <f t="array" ref="DI445">_xlfn.XLOOKUP($A445&amp;$B445,'[5]产值及收款计划（2026）'!$A:$A&amp;'[5]产值及收款计划（2026）'!$B:$B,'[5]产值及收款计划（2026）'!DE:DE)</f>
        <v>0</v>
      </c>
      <c r="DJ445" s="235" cm="1">
        <f t="array" ref="DJ445">_xlfn.XLOOKUP($A445&amp;$B445,'[5]产值及收款计划（2026）'!$A:$A&amp;'[5]产值及收款计划（2026）'!$B:$B,'[5]产值及收款计划（2026）'!DF:DF)</f>
        <v>0</v>
      </c>
      <c r="DK445" s="235" cm="1">
        <f t="array" ref="DK445">_xlfn.XLOOKUP($A445&amp;$B445,'[5]产值及收款计划（2026）'!$A:$A&amp;'[5]产值及收款计划（2026）'!$B:$B,'[5]产值及收款计划（2026）'!DG:DG)</f>
        <v>0</v>
      </c>
      <c r="DL445" s="235" cm="1">
        <f t="array" ref="DL445">_xlfn.XLOOKUP($A445&amp;$B445,'[5]产值及收款计划（2026）'!$A:$A&amp;'[5]产值及收款计划（2026）'!$B:$B,'[5]产值及收款计划（2026）'!DH:DH)</f>
        <v>0</v>
      </c>
      <c r="DM445" s="235" cm="1">
        <f t="array" ref="DM445">_xlfn.XLOOKUP($A445&amp;$B445,'[5]产值及收款计划（2026）'!$A:$A&amp;'[5]产值及收款计划（2026）'!$B:$B,'[5]产值及收款计划（2026）'!DI:DI)</f>
        <v>0</v>
      </c>
      <c r="DN445" s="235" cm="1">
        <f t="array" ref="DN445">_xlfn.XLOOKUP($A445&amp;$B445,'[5]产值及收款计划（2026）'!$A:$A&amp;'[5]产值及收款计划（2026）'!$B:$B,'[5]产值及收款计划（2026）'!DJ:DJ)</f>
        <v>0</v>
      </c>
      <c r="DO445" s="235" cm="1">
        <f t="array" ref="DO445">_xlfn.XLOOKUP($A445&amp;$B445,'[5]产值及收款计划（2026）'!$A:$A&amp;'[5]产值及收款计划（2026）'!$B:$B,'[5]产值及收款计划（2026）'!DK:DK)</f>
        <v>0</v>
      </c>
      <c r="DP445" s="235" cm="1">
        <f t="array" ref="DP445">_xlfn.XLOOKUP($A445&amp;$B445,'[5]产值及收款计划（2026）'!$A:$A&amp;'[5]产值及收款计划（2026）'!$B:$B,'[5]产值及收款计划（2026）'!DL:DL)</f>
        <v>0</v>
      </c>
      <c r="DQ445" s="243"/>
      <c r="DR445" s="229"/>
    </row>
    <row r="446" ht="20.25" spans="1:122">
      <c r="A446" s="233">
        <f t="shared" si="27"/>
        <v>81</v>
      </c>
      <c r="B446" s="233" t="s">
        <v>29</v>
      </c>
      <c r="C446" s="234" t="str" cm="1">
        <f t="array" ref="C446">_xlfn.XLOOKUP($A446&amp;$B446,'[5]产值及收款计划（2026）'!$A:$A&amp;'[5]产值及收款计划（2026）'!$B:$B,'[5]产值及收款计划（2026）'!C:C)</f>
        <v>C0CJGD-FW-T-2025097</v>
      </c>
      <c r="D446" s="234" t="str" cm="1">
        <f t="array" ref="D446">_xlfn.XLOOKUP($A446&amp;$B446,'[5]产值及收款计划（2026）'!$A:$A&amp;'[5]产值及收款计划（2026）'!$B:$B,'[5]产值及收款计划（2026）'!D:D)</f>
        <v>甬莞-莞佛高速公路常平至虎门段及虎门港支线一期改扩建工程施工第九合同段智慧高速交通组织动态管控平台技术服务合同</v>
      </c>
      <c r="E446" s="235" cm="1">
        <f t="array" ref="E446">_xlfn.XLOOKUP($A446&amp;$B446,'[5]产值及收款计划（2026）'!$A:$A&amp;'[5]产值及收款计划（2026）'!$B:$B,'[5]产值及收款计划（2026）'!E:E)</f>
        <v>39.15</v>
      </c>
      <c r="F446" s="235" cm="1">
        <f t="array" ref="F446">_xlfn.XLOOKUP($A446&amp;$B446,'[5]产值及收款计划（2026）'!$A:$A&amp;'[5]产值及收款计划（2026）'!$B:$B,'[5]产值及收款计划（2026）'!F:F)</f>
        <v>39.15</v>
      </c>
      <c r="G446" s="235" cm="1">
        <f t="array" ref="G446">_xlfn.XLOOKUP($A446&amp;$B446,'[5]产值及收款计划（2026）'!$A:$A&amp;'[5]产值及收款计划（2026）'!$B:$B,'[5]产值及收款计划（2026）'!G:G)</f>
        <v>39.15</v>
      </c>
      <c r="H446" s="235" cm="1">
        <f t="array" ref="H446">_xlfn.XLOOKUP($A446&amp;$B446,'[5]产值及收款计划（2026）'!$A:$A&amp;'[5]产值及收款计划（2026）'!$B:$B,'[5]产值及收款计划（2026）'!H:H)</f>
        <v>18.009</v>
      </c>
      <c r="I446" s="236" cm="1">
        <f t="array" ref="I446">_xlfn.XLOOKUP($A446&amp;$B446,'[5]产值及收款计划（2026）'!$A:$A&amp;'[5]产值及收款计划（2026）'!$B:$B,'[5]产值及收款计划（2026）'!I:I)</f>
        <v>0.46</v>
      </c>
      <c r="J446" s="235" cm="1">
        <f t="array" ref="J446">_xlfn.XLOOKUP($A446&amp;$B446,'[5]产值及收款计划（2026）'!$A:$A&amp;'[5]产值及收款计划（2026）'!$B:$B,'[5]产值及收款计划（2026）'!J:J)</f>
        <v>0.06</v>
      </c>
      <c r="K446" s="235" t="e" cm="1">
        <f t="array" ref="K446">_xlfn.XLOOKUP($A446&amp;$B446,'[5]产值及收款计划（2026）'!$A:$A&amp;'[5]产值及收款计划（2026）'!$B:$B,'[5]产值及收款计划（2026）'!K:K)</f>
        <v>#REF!</v>
      </c>
      <c r="L446" s="235" t="e" cm="1">
        <f t="array" ref="L446">_xlfn.XLOOKUP($A446&amp;$B446,'[5]产值及收款计划（2026）'!$A:$A&amp;'[5]产值及收款计划（2026）'!$B:$B,'[5]产值及收款计划（2026）'!L:L)</f>
        <v>#REF!</v>
      </c>
      <c r="M446" s="235" t="str" cm="1">
        <f t="array" ref="M446">_xlfn.XLOOKUP($A446&amp;$B446,'[5]产值及收款计划（2026）'!$A:$A&amp;'[5]产值及收款计划（2026）'!$B:$B,'[5]产值及收款计划（2026）'!M:M)</f>
        <v>主导</v>
      </c>
      <c r="N446" s="235" cm="1">
        <f t="array" ref="N446">_xlfn.XLOOKUP($A446&amp;$B446,'[5]产值及收款计划（2026）'!$A:$A&amp;'[5]产值及收款计划（2026）'!$B:$B,'[5]产值及收款计划（2026）'!N:N)</f>
        <v>0</v>
      </c>
      <c r="O446" s="235" t="str" cm="1">
        <f t="array" ref="O446">_xlfn.XLOOKUP($A446&amp;$B446,'[5]产值及收款计划（2026）'!$A:$A&amp;'[5]产值及收款计划（2026）'!$B:$B,'[5]产值及收款计划（2026）'!O:O)</f>
        <v>戴愉人</v>
      </c>
      <c r="P446" s="234" t="str" cm="1">
        <f t="array" ref="P446">_xlfn.XLOOKUP($A446&amp;$B446,'[5]产值及收款计划（2026）'!$A:$A&amp;'[5]产值及收款计划（2026）'!$B:$B,'[5]产值及收款计划（2026）'!P:P)</f>
        <v>在建</v>
      </c>
      <c r="Q446" s="235" t="e" cm="1">
        <f t="array" ref="Q446">_xlfn.XLOOKUP($A446&amp;$B446,'[5]产值及收款计划（2026）'!$A:$A&amp;'[5]产值及收款计划（2026）'!$B:$B,'[5]产值及收款计划（2026）'!Q:Q)</f>
        <v>#REF!</v>
      </c>
      <c r="R446" s="235" t="e" cm="1">
        <f t="array" ref="R446">_xlfn.XLOOKUP($A446&amp;$B446,'[5]产值及收款计划（2026）'!$A:$A&amp;'[5]产值及收款计划（2026）'!$B:$B,'[5]产值及收款计划（2026）'!R:R)</f>
        <v>#REF!</v>
      </c>
      <c r="S446" s="235" t="e" cm="1">
        <f t="array" ref="S446">_xlfn.XLOOKUP($A446&amp;$B446,'[5]产值及收款计划（2026）'!$A:$A&amp;'[5]产值及收款计划（2026）'!$B:$B,'[5]产值及收款计划（2026）'!S:S)</f>
        <v>#REF!</v>
      </c>
      <c r="T446" s="235" cm="1">
        <f t="array" ref="T446">_xlfn.XLOOKUP($A446&amp;$B446,'[5]产值及收款计划（2026）'!$A:$A&amp;'[5]产值及收款计划（2026）'!$B:$B,'[5]产值及收款计划（2026）'!T:T)</f>
        <v>25.4475</v>
      </c>
      <c r="U446" s="235" cm="1">
        <f t="array" ref="U446">_xlfn.XLOOKUP($A446&amp;$B446,'[5]产值及收款计划（2026）'!$A:$A&amp;'[5]产值及收款计划（2026）'!$B:$B,'[5]产值及收款计划（2026）'!U:U)</f>
        <v>0</v>
      </c>
      <c r="V446" s="235" cm="1">
        <f t="array" ref="V446">_xlfn.XLOOKUP($A446&amp;$B446,'[5]产值及收款计划（2026）'!$A:$A&amp;'[5]产值及收款计划（2026）'!$B:$B,'[5]产值及收款计划（2026）'!V:V)</f>
        <v>13.7025</v>
      </c>
      <c r="W446" s="235" t="e" cm="1">
        <f t="array" ref="W446">_xlfn.XLOOKUP($A446&amp;$B446,'[5]产值及收款计划（2026）'!$A:$A&amp;'[5]产值及收款计划（2026）'!$B:$B,'[5]产值及收款计划（2026）'!W:W)</f>
        <v>#REF!</v>
      </c>
      <c r="X446" s="235" t="e" cm="1">
        <f t="array" ref="X446">_xlfn.XLOOKUP($A446&amp;$B446,'[5]产值及收款计划（2026）'!$A:$A&amp;'[5]产值及收款计划（2026）'!$B:$B,'[5]产值及收款计划（2026）'!X:X)</f>
        <v>#REF!</v>
      </c>
      <c r="Y446" s="235" t="e" cm="1">
        <f t="array" ref="Y446">_xlfn.XLOOKUP($A446&amp;$B446,'[5]产值及收款计划（2026）'!$A:$A&amp;'[5]产值及收款计划（2026）'!$B:$B,'[5]产值及收款计划（2026）'!Y:Y)</f>
        <v>#REF!</v>
      </c>
      <c r="Z446" s="235" t="e" cm="1">
        <f t="array" ref="Z446">_xlfn.XLOOKUP($A446&amp;$B446,'[5]产值及收款计划（2026）'!$A:$A&amp;'[5]产值及收款计划（2026）'!$B:$B,'[5]产值及收款计划（2026）'!Z:Z)</f>
        <v>#REF!</v>
      </c>
      <c r="AA446" s="235" t="e" cm="1">
        <f t="array" ref="AA446">_xlfn.XLOOKUP($A446&amp;$B446,'[5]产值及收款计划（2026）'!$A:$A&amp;'[5]产值及收款计划（2026）'!$B:$B,'[5]产值及收款计划（2026）'!AA:AA)</f>
        <v>#REF!</v>
      </c>
      <c r="AB446" s="235" t="e" cm="1">
        <f t="array" ref="AB446">_xlfn.XLOOKUP($A446&amp;$B446,'[5]产值及收款计划（2026）'!$A:$A&amp;'[5]产值及收款计划（2026）'!$B:$B,'[5]产值及收款计划（2026）'!AB:AB)</f>
        <v>#REF!</v>
      </c>
      <c r="AC446" s="235" t="e" cm="1">
        <f t="array" ref="AC446">_xlfn.XLOOKUP($A446&amp;$B446,'[5]产值及收款计划（2026）'!$A:$A&amp;'[5]产值及收款计划（2026）'!$B:$B,'[5]产值及收款计划（2026）'!AC:AC)</f>
        <v>#REF!</v>
      </c>
      <c r="AD446" s="235" t="e" cm="1">
        <f t="array" ref="AD446">_xlfn.XLOOKUP($A446&amp;$B446,'[5]产值及收款计划（2026）'!$A:$A&amp;'[5]产值及收款计划（2026）'!$B:$B,'[5]产值及收款计划（2026）'!AD:AD)</f>
        <v>#REF!</v>
      </c>
      <c r="AE446" s="235" t="e" cm="1">
        <f t="array" ref="AE446">_xlfn.XLOOKUP($A446&amp;$B446,'[5]产值及收款计划（2026）'!$A:$A&amp;'[5]产值及收款计划（2026）'!$B:$B,'[5]产值及收款计划（2026）'!AE:AE)</f>
        <v>#REF!</v>
      </c>
      <c r="AF446" s="235" cm="1">
        <f t="array" ref="AF446">_xlfn.XLOOKUP($A446&amp;$B446,'[5]产值及收款计划（2026）'!$A:$A&amp;'[5]产值及收款计划（2026）'!$B:$B,'[5]产值及收款计划（2026）'!AF:AF)</f>
        <v>5.0895</v>
      </c>
      <c r="AG446" s="235" t="e" cm="1">
        <f t="array" ref="AG446">_xlfn.XLOOKUP($A446&amp;$B446,'[5]产值及收款计划（2026）'!$A:$A&amp;'[5]产值及收款计划（2026）'!$B:$B,'[5]产值及收款计划（2026）'!AG:AG)</f>
        <v>#REF!</v>
      </c>
      <c r="AH446" s="235" t="e" cm="1">
        <f t="array" ref="AH446">_xlfn.XLOOKUP($A446&amp;$B446,'[5]产值及收款计划（2026）'!$A:$A&amp;'[5]产值及收款计划（2026）'!$B:$B,'[5]产值及收款计划（2026）'!AH:AH)</f>
        <v>#REF!</v>
      </c>
      <c r="AI446" s="235" t="e" cm="1">
        <f t="array" ref="AI446">_xlfn.XLOOKUP($A446&amp;$B446,'[5]产值及收款计划（2026）'!$A:$A&amp;'[5]产值及收款计划（2026）'!$B:$B,'[5]产值及收款计划（2026）'!AI:AI)</f>
        <v>#REF!</v>
      </c>
      <c r="AJ446" s="235" t="e" cm="1">
        <f t="array" ref="AJ446">_xlfn.XLOOKUP($A446&amp;$B446,'[5]产值及收款计划（2026）'!$A:$A&amp;'[5]产值及收款计划（2026）'!$B:$B,'[5]产值及收款计划（2026）'!AJ:AJ)</f>
        <v>#REF!</v>
      </c>
      <c r="AK446" s="235" t="e" cm="1">
        <f t="array" ref="AK446">_xlfn.XLOOKUP($A446&amp;$B446,'[5]产值及收款计划（2026）'!$A:$A&amp;'[5]产值及收款计划（2026）'!$B:$B,'[5]产值及收款计划（2026）'!AK:AK)</f>
        <v>#REF!</v>
      </c>
      <c r="AL446" s="235" t="e" cm="1">
        <f t="array" ref="AL446">_xlfn.XLOOKUP($A446&amp;$B446,'[5]产值及收款计划（2026）'!$A:$A&amp;'[5]产值及收款计划（2026）'!$B:$B,'[5]产值及收款计划（2026）'!AL:AL)</f>
        <v>#REF!</v>
      </c>
      <c r="AM446" s="242" t="e" cm="1">
        <f t="array" ref="AM446">_xlfn.LET(_xlpm.勾选月份状态数组,TRANSPOSE('PPT(12-15页）-TOP10'!$A$3:$A$14),_xlpm.选择数据区,IF('PPT(12-15页）-TOP10'!$E$3="收款",$BA446:$BL446,$AA446:$AL446),SUM(_xlfn._xlws.FILTER(_xlpm.选择数据区,_xlpm.勾选月份状态数组,"")))</f>
        <v>#REF!</v>
      </c>
      <c r="AN446" s="235" t="e">
        <f>_xlfn.XLOOKUP($C446,应收未收表!$T:$T,应收未收表!AA:AA)</f>
        <v>#N/A</v>
      </c>
      <c r="AO446" s="235" t="e">
        <f>_xlfn.XLOOKUP($C446,应收未收表!$T:$T,应收未收表!AB:AB)</f>
        <v>#N/A</v>
      </c>
      <c r="AP446" s="235" t="e">
        <f>_xlfn.XLOOKUP($C446,应收未收表!$T:$T,应收未收表!AC:AC)</f>
        <v>#N/A</v>
      </c>
      <c r="AQ446" s="235" t="e">
        <f>_xlfn.XLOOKUP($C446,应收未收表!$T:$T,应收未收表!AE:AE)</f>
        <v>#N/A</v>
      </c>
      <c r="AR446" s="235" t="e">
        <f>_xlfn.XLOOKUP($C446,应收未收表!$T:$T,应收未收表!AF:AF)</f>
        <v>#N/A</v>
      </c>
      <c r="AS446" s="235" t="e" cm="1">
        <f t="array" ref="AS446">_xlfn.XLOOKUP($A446&amp;$B446,'[5]产值及收款计划（2026）'!$A:$A&amp;'[5]产值及收款计划（2026）'!$B:$B,'[5]产值及收款计划（2026）'!AS:AS)</f>
        <v>#REF!</v>
      </c>
      <c r="AT446" s="235" t="e" cm="1">
        <f t="array" ref="AT446">_xlfn.XLOOKUP($A446&amp;$B446,'[5]产值及收款计划（2026）'!$A:$A&amp;'[5]产值及收款计划（2026）'!$B:$B,'[5]产值及收款计划（2026）'!AT:AT)</f>
        <v>#REF!</v>
      </c>
      <c r="AU446" s="235" t="e" cm="1">
        <f t="array" ref="AU446">_xlfn.XLOOKUP($A446&amp;$B446,'[5]产值及收款计划（2026）'!$A:$A&amp;'[5]产值及收款计划（2026）'!$B:$B,'[5]产值及收款计划（2026）'!AU:AU)</f>
        <v>#REF!</v>
      </c>
      <c r="AV446" s="235" t="e" cm="1">
        <f t="array" ref="AV446">_xlfn.XLOOKUP($A446&amp;$B446,'[5]产值及收款计划（2026）'!$A:$A&amp;'[5]产值及收款计划（2026）'!$B:$B,'[5]产值及收款计划（2026）'!AV:AV)</f>
        <v>#REF!</v>
      </c>
      <c r="AW446" s="235" cm="1">
        <f t="array" ref="AW446">_xlfn.XLOOKUP($A446&amp;$B446,'[5]产值及收款计划（2026）'!$A:$A&amp;'[5]产值及收款计划（2026）'!$B:$B,'[5]产值及收款计划（2026）'!AW:AW)</f>
        <v>0</v>
      </c>
      <c r="AX446" s="235" cm="1">
        <f t="array" ref="AX446">_xlfn.XLOOKUP($A446&amp;$B446,'[5]产值及收款计划（2026）'!$A:$A&amp;'[5]产值及收款计划（2026）'!$B:$B,'[5]产值及收款计划（2026）'!AX:AX)</f>
        <v>0</v>
      </c>
      <c r="AY446" s="235" cm="1">
        <f t="array" ref="AY446">_xlfn.XLOOKUP($A446&amp;$B446,'[5]产值及收款计划（2026）'!$A:$A&amp;'[5]产值及收款计划（2026）'!$B:$B,'[5]产值及收款计划（2026）'!AY:AY)</f>
        <v>39.15</v>
      </c>
      <c r="AZ446" s="235" cm="1">
        <f t="array" ref="AZ446">_xlfn.XLOOKUP($A446&amp;$B446,'[5]产值及收款计划（2026）'!$A:$A&amp;'[5]产值及收款计划（2026）'!$B:$B,'[5]产值及收款计划（2026）'!AZ:AZ)</f>
        <v>25.4475</v>
      </c>
      <c r="BA446" s="235" t="e" cm="1">
        <f t="array" ref="BA446">_xlfn.XLOOKUP($A446&amp;$B446,'[5]产值及收款计划（2026）'!$A:$A&amp;'[5]产值及收款计划（2026）'!$B:$B,'[5]产值及收款计划（2026）'!BA:BA)</f>
        <v>#REF!</v>
      </c>
      <c r="BB446" s="235" t="e" cm="1">
        <f t="array" ref="BB446">_xlfn.XLOOKUP($A446&amp;$B446,'[5]产值及收款计划（2026）'!$A:$A&amp;'[5]产值及收款计划（2026）'!$B:$B,'[5]产值及收款计划（2026）'!BB:BB)</f>
        <v>#REF!</v>
      </c>
      <c r="BC446" s="235" t="e" cm="1">
        <f t="array" ref="BC446">_xlfn.XLOOKUP($A446&amp;$B446,'[5]产值及收款计划（2026）'!$A:$A&amp;'[5]产值及收款计划（2026）'!$B:$B,'[5]产值及收款计划（2026）'!BC:BC)</f>
        <v>#REF!</v>
      </c>
      <c r="BD446" s="235" t="e" cm="1">
        <f t="array" ref="BD446">_xlfn.XLOOKUP($A446&amp;$B446,'[5]产值及收款计划（2026）'!$A:$A&amp;'[5]产值及收款计划（2026）'!$B:$B,'[5]产值及收款计划（2026）'!BD:BD)</f>
        <v>#REF!</v>
      </c>
      <c r="BE446" s="235" t="e" cm="1">
        <f t="array" ref="BE446">_xlfn.XLOOKUP($A446&amp;$B446,'[5]产值及收款计划（2026）'!$A:$A&amp;'[5]产值及收款计划（2026）'!$B:$B,'[5]产值及收款计划（2026）'!BE:BE)</f>
        <v>#REF!</v>
      </c>
      <c r="BF446" s="235" cm="1">
        <f t="array" ref="BF446">_xlfn.XLOOKUP($A446&amp;$B446,'[5]产值及收款计划（2026）'!$A:$A&amp;'[5]产值及收款计划（2026）'!$B:$B,'[5]产值及收款计划（2026）'!BF:BF)</f>
        <v>2.70135</v>
      </c>
      <c r="BG446" s="235" t="e" cm="1">
        <f t="array" ref="BG446">_xlfn.XLOOKUP($A446&amp;$B446,'[5]产值及收款计划（2026）'!$A:$A&amp;'[5]产值及收款计划（2026）'!$B:$B,'[5]产值及收款计划（2026）'!BG:BG)</f>
        <v>#REF!</v>
      </c>
      <c r="BH446" s="235" t="e" cm="1">
        <f t="array" ref="BH446">_xlfn.XLOOKUP($A446&amp;$B446,'[5]产值及收款计划（2026）'!$A:$A&amp;'[5]产值及收款计划（2026）'!$B:$B,'[5]产值及收款计划（2026）'!BH:BH)</f>
        <v>#REF!</v>
      </c>
      <c r="BI446" s="235" t="e" cm="1">
        <f t="array" ref="BI446">_xlfn.XLOOKUP($A446&amp;$B446,'[5]产值及收款计划（2026）'!$A:$A&amp;'[5]产值及收款计划（2026）'!$B:$B,'[5]产值及收款计划（2026）'!BI:BI)</f>
        <v>#REF!</v>
      </c>
      <c r="BJ446" s="235" t="e" cm="1">
        <f t="array" ref="BJ446">_xlfn.XLOOKUP($A446&amp;$B446,'[5]产值及收款计划（2026）'!$A:$A&amp;'[5]产值及收款计划（2026）'!$B:$B,'[5]产值及收款计划（2026）'!BJ:BJ)</f>
        <v>#REF!</v>
      </c>
      <c r="BK446" s="235" t="e" cm="1">
        <f t="array" ref="BK446">_xlfn.XLOOKUP($A446&amp;$B446,'[5]产值及收款计划（2026）'!$A:$A&amp;'[5]产值及收款计划（2026）'!$B:$B,'[5]产值及收款计划（2026）'!BK:BK)</f>
        <v>#REF!</v>
      </c>
      <c r="BL446" s="235" t="e" cm="1">
        <f t="array" ref="BL446">_xlfn.XLOOKUP($A446&amp;$B446,'[5]产值及收款计划（2026）'!$A:$A&amp;'[5]产值及收款计划（2026）'!$B:$B,'[5]产值及收款计划（2026）'!BL:BL)</f>
        <v>#REF!</v>
      </c>
      <c r="BM446" s="235"/>
      <c r="BN446" s="235"/>
      <c r="BO446" s="235"/>
      <c r="BP446" s="235"/>
      <c r="BQ446" s="235" t="e">
        <f>_xlfn.XLOOKUP($C446,应收未收表!$AJ:$AJ,应收未收表!AK:AK)</f>
        <v>#N/A</v>
      </c>
      <c r="BR446" s="235" t="e">
        <f>_xlfn.XLOOKUP($C446,应收未收表!$AJ:$AJ,应收未收表!AL:AL)</f>
        <v>#N/A</v>
      </c>
      <c r="BS446" s="235" t="e">
        <f>_xlfn.XLOOKUP($C446,应收未收表!$AJ:$AJ,应收未收表!AM:AM)</f>
        <v>#N/A</v>
      </c>
      <c r="BT446" s="235" t="e">
        <f>_xlfn.XLOOKUP($C446,应收未收表!$AJ:$AJ,应收未收表!AN:AN)</f>
        <v>#N/A</v>
      </c>
      <c r="BU446" s="234" t="str" cm="1">
        <f t="array" ref="BU446">_xlfn.XLOOKUP($A446&amp;$B446,'[5]产值及收款计划（2026）'!$A:$A&amp;'[5]产值及收款计划（2026）'!$B:$B,'[5]产值及收款计划（2026）'!BQ:BQ)</f>
        <v>中铁十一局集团有限公司甬莞-莞佛高速公路常平至虎门段及虎门港支线一期改扩建工程施工第九合同段项目经理部</v>
      </c>
      <c r="BV446" s="235" t="e" cm="1">
        <f t="array" ref="BV446">_xlfn.XLOOKUP($A446&amp;$B446,'[5]产值及收款计划（2026）'!$A:$A&amp;'[5]产值及收款计划（2026）'!$B:$B,'[5]产值及收款计划（2026）'!BR:BR)</f>
        <v>#REF!</v>
      </c>
      <c r="CE446" s="235" cm="1">
        <f t="array" ref="CE446">_xlfn.XLOOKUP($A446&amp;$B446,'[5]产值及收款计划（2026）'!$A:$A&amp;'[5]产值及收款计划（2026）'!$B:$B,'[5]产值及收款计划（2026）'!CA:CA)</f>
        <v>0</v>
      </c>
      <c r="CF446" s="235" cm="1">
        <f t="array" ref="CF446">_xlfn.XLOOKUP($A446&amp;$B446,'[5]产值及收款计划（2026）'!$A:$A&amp;'[5]产值及收款计划（2026）'!$B:$B,'[5]产值及收款计划（2026）'!CB:CB)</f>
        <v>0</v>
      </c>
      <c r="CG446" s="235" cm="1">
        <f t="array" ref="CG446">_xlfn.XLOOKUP($A446&amp;$B446,'[5]产值及收款计划（2026）'!$A:$A&amp;'[5]产值及收款计划（2026）'!$B:$B,'[5]产值及收款计划（2026）'!CC:CC)</f>
        <v>0</v>
      </c>
      <c r="CH446" s="235" cm="1">
        <f t="array" ref="CH446">_xlfn.XLOOKUP($A446&amp;$B446,'[5]产值及收款计划（2026）'!$A:$A&amp;'[5]产值及收款计划（2026）'!$B:$B,'[5]产值及收款计划（2026）'!CD:CD)</f>
        <v>0</v>
      </c>
      <c r="CI446" s="235" cm="1">
        <f t="array" ref="CI446">_xlfn.XLOOKUP($A446&amp;$B446,'[5]产值及收款计划（2026）'!$A:$A&amp;'[5]产值及收款计划（2026）'!$B:$B,'[5]产值及收款计划（2026）'!CE:CE)</f>
        <v>0</v>
      </c>
      <c r="CJ446" s="235" cm="1">
        <f t="array" ref="CJ446">_xlfn.XLOOKUP($A446&amp;$B446,'[5]产值及收款计划（2026）'!$A:$A&amp;'[5]产值及收款计划（2026）'!$B:$B,'[5]产值及收款计划（2026）'!CF:CF)</f>
        <v>0</v>
      </c>
      <c r="CK446" s="235" cm="1">
        <f t="array" ref="CK446">_xlfn.XLOOKUP($A446&amp;$B446,'[5]产值及收款计划（2026）'!$A:$A&amp;'[5]产值及收款计划（2026）'!$B:$B,'[5]产值及收款计划（2026）'!CG:CG)</f>
        <v>0</v>
      </c>
      <c r="CL446" s="235" cm="1">
        <f t="array" ref="CL446">_xlfn.XLOOKUP($A446&amp;$B446,'[5]产值及收款计划（2026）'!$A:$A&amp;'[5]产值及收款计划（2026）'!$B:$B,'[5]产值及收款计划（2026）'!CH:CH)</f>
        <v>0</v>
      </c>
      <c r="CM446" s="235" cm="1">
        <f t="array" ref="CM446">_xlfn.XLOOKUP($A446&amp;$B446,'[5]产值及收款计划（2026）'!$A:$A&amp;'[5]产值及收款计划（2026）'!$B:$B,'[5]产值及收款计划（2026）'!CI:CI)</f>
        <v>0</v>
      </c>
      <c r="CN446" s="235" cm="1">
        <f t="array" ref="CN446">_xlfn.XLOOKUP($A446&amp;$B446,'[5]产值及收款计划（2026）'!$A:$A&amp;'[5]产值及收款计划（2026）'!$B:$B,'[5]产值及收款计划（2026）'!CJ:CJ)</f>
        <v>0</v>
      </c>
      <c r="CO446" s="235" cm="1">
        <f t="array" ref="CO446">_xlfn.XLOOKUP($A446&amp;$B446,'[5]产值及收款计划（2026）'!$A:$A&amp;'[5]产值及收款计划（2026）'!$B:$B,'[5]产值及收款计划（2026）'!CK:CK)</f>
        <v>0</v>
      </c>
      <c r="CP446" s="235" cm="1">
        <f t="array" ref="CP446">_xlfn.XLOOKUP($A446&amp;$B446,'[5]产值及收款计划（2026）'!$A:$A&amp;'[5]产值及收款计划（2026）'!$B:$B,'[5]产值及收款计划（2026）'!CL:CL)</f>
        <v>0</v>
      </c>
      <c r="DE446" s="235" cm="1">
        <f t="array" ref="DE446">_xlfn.XLOOKUP($A446&amp;$B446,'[5]产值及收款计划（2026）'!$A:$A&amp;'[5]产值及收款计划（2026）'!$B:$B,'[5]产值及收款计划（2026）'!DA:DA)</f>
        <v>0</v>
      </c>
      <c r="DF446" s="235" cm="1">
        <f t="array" ref="DF446">_xlfn.XLOOKUP($A446&amp;$B446,'[5]产值及收款计划（2026）'!$A:$A&amp;'[5]产值及收款计划（2026）'!$B:$B,'[5]产值及收款计划（2026）'!DB:DB)</f>
        <v>0</v>
      </c>
      <c r="DG446" s="235" cm="1">
        <f t="array" ref="DG446">_xlfn.XLOOKUP($A446&amp;$B446,'[5]产值及收款计划（2026）'!$A:$A&amp;'[5]产值及收款计划（2026）'!$B:$B,'[5]产值及收款计划（2026）'!DC:DC)</f>
        <v>0</v>
      </c>
      <c r="DH446" s="235" cm="1">
        <f t="array" ref="DH446">_xlfn.XLOOKUP($A446&amp;$B446,'[5]产值及收款计划（2026）'!$A:$A&amp;'[5]产值及收款计划（2026）'!$B:$B,'[5]产值及收款计划（2026）'!DD:DD)</f>
        <v>0</v>
      </c>
      <c r="DI446" s="235" cm="1">
        <f t="array" ref="DI446">_xlfn.XLOOKUP($A446&amp;$B446,'[5]产值及收款计划（2026）'!$A:$A&amp;'[5]产值及收款计划（2026）'!$B:$B,'[5]产值及收款计划（2026）'!DE:DE)</f>
        <v>0</v>
      </c>
      <c r="DJ446" s="235" cm="1">
        <f t="array" ref="DJ446">_xlfn.XLOOKUP($A446&amp;$B446,'[5]产值及收款计划（2026）'!$A:$A&amp;'[5]产值及收款计划（2026）'!$B:$B,'[5]产值及收款计划（2026）'!DF:DF)</f>
        <v>0</v>
      </c>
      <c r="DK446" s="235" cm="1">
        <f t="array" ref="DK446">_xlfn.XLOOKUP($A446&amp;$B446,'[5]产值及收款计划（2026）'!$A:$A&amp;'[5]产值及收款计划（2026）'!$B:$B,'[5]产值及收款计划（2026）'!DG:DG)</f>
        <v>0</v>
      </c>
      <c r="DL446" s="235" cm="1">
        <f t="array" ref="DL446">_xlfn.XLOOKUP($A446&amp;$B446,'[5]产值及收款计划（2026）'!$A:$A&amp;'[5]产值及收款计划（2026）'!$B:$B,'[5]产值及收款计划（2026）'!DH:DH)</f>
        <v>0</v>
      </c>
      <c r="DM446" s="235" cm="1">
        <f t="array" ref="DM446">_xlfn.XLOOKUP($A446&amp;$B446,'[5]产值及收款计划（2026）'!$A:$A&amp;'[5]产值及收款计划（2026）'!$B:$B,'[5]产值及收款计划（2026）'!DI:DI)</f>
        <v>0</v>
      </c>
      <c r="DN446" s="235" cm="1">
        <f t="array" ref="DN446">_xlfn.XLOOKUP($A446&amp;$B446,'[5]产值及收款计划（2026）'!$A:$A&amp;'[5]产值及收款计划（2026）'!$B:$B,'[5]产值及收款计划（2026）'!DJ:DJ)</f>
        <v>0</v>
      </c>
      <c r="DO446" s="235" cm="1">
        <f t="array" ref="DO446">_xlfn.XLOOKUP($A446&amp;$B446,'[5]产值及收款计划（2026）'!$A:$A&amp;'[5]产值及收款计划（2026）'!$B:$B,'[5]产值及收款计划（2026）'!DK:DK)</f>
        <v>0</v>
      </c>
      <c r="DP446" s="235" cm="1">
        <f t="array" ref="DP446">_xlfn.XLOOKUP($A446&amp;$B446,'[5]产值及收款计划（2026）'!$A:$A&amp;'[5]产值及收款计划（2026）'!$B:$B,'[5]产值及收款计划（2026）'!DL:DL)</f>
        <v>0</v>
      </c>
      <c r="DQ446" s="243"/>
      <c r="DR446" s="229"/>
    </row>
    <row r="447" ht="20.25" spans="1:122">
      <c r="A447" s="233">
        <f t="shared" si="27"/>
        <v>82</v>
      </c>
      <c r="B447" s="233" t="s">
        <v>29</v>
      </c>
      <c r="C447" s="234" t="str" cm="1">
        <f t="array" ref="C447">_xlfn.XLOOKUP($A447&amp;$B447,'[5]产值及收款计划（2026）'!$A:$A&amp;'[5]产值及收款计划（2026）'!$B:$B,'[5]产值及收款计划（2026）'!C:C)</f>
        <v>C0CJGD-FW-T-2025108</v>
      </c>
      <c r="D447" s="234" t="str" cm="1">
        <f t="array" ref="D447">_xlfn.XLOOKUP($A447&amp;$B447,'[5]产值及收款计划（2026）'!$A:$A&amp;'[5]产值及收款计划（2026）'!$B:$B,'[5]产值及收款计划（2026）'!D:D)</f>
        <v>新加坡CNIM项目二期</v>
      </c>
      <c r="E447" s="235" cm="1">
        <f t="array" ref="E447">_xlfn.XLOOKUP($A447&amp;$B447,'[5]产值及收款计划（2026）'!$A:$A&amp;'[5]产值及收款计划（2026）'!$B:$B,'[5]产值及收款计划（2026）'!E:E)</f>
        <v>8.13232</v>
      </c>
      <c r="F447" s="235" cm="1">
        <f t="array" ref="F447">_xlfn.XLOOKUP($A447&amp;$B447,'[5]产值及收款计划（2026）'!$A:$A&amp;'[5]产值及收款计划（2026）'!$B:$B,'[5]产值及收款计划（2026）'!F:F)</f>
        <v>8.13232</v>
      </c>
      <c r="G447" s="235" cm="1">
        <f t="array" ref="G447">_xlfn.XLOOKUP($A447&amp;$B447,'[5]产值及收款计划（2026）'!$A:$A&amp;'[5]产值及收款计划（2026）'!$B:$B,'[5]产值及收款计划（2026）'!G:G)</f>
        <v>8.13232</v>
      </c>
      <c r="H447" s="235" cm="1">
        <f t="array" ref="H447">_xlfn.XLOOKUP($A447&amp;$B447,'[5]产值及收款计划（2026）'!$A:$A&amp;'[5]产值及收款计划（2026）'!$B:$B,'[5]产值及收款计划（2026）'!H:H)</f>
        <v>8.13232</v>
      </c>
      <c r="I447" s="236" cm="1">
        <f t="array" ref="I447">_xlfn.XLOOKUP($A447&amp;$B447,'[5]产值及收款计划（2026）'!$A:$A&amp;'[5]产值及收款计划（2026）'!$B:$B,'[5]产值及收款计划（2026）'!I:I)</f>
        <v>1</v>
      </c>
      <c r="J447" s="235" cm="1">
        <f t="array" ref="J447">_xlfn.XLOOKUP($A447&amp;$B447,'[5]产值及收款计划（2026）'!$A:$A&amp;'[5]产值及收款计划（2026）'!$B:$B,'[5]产值及收款计划（2026）'!J:J)</f>
        <v>0.06</v>
      </c>
      <c r="K447" s="235" t="e" cm="1">
        <f t="array" ref="K447">_xlfn.XLOOKUP($A447&amp;$B447,'[5]产值及收款计划（2026）'!$A:$A&amp;'[5]产值及收款计划（2026）'!$B:$B,'[5]产值及收款计划（2026）'!K:K)</f>
        <v>#REF!</v>
      </c>
      <c r="L447" s="235" t="e" cm="1">
        <f t="array" ref="L447">_xlfn.XLOOKUP($A447&amp;$B447,'[5]产值及收款计划（2026）'!$A:$A&amp;'[5]产值及收款计划（2026）'!$B:$B,'[5]产值及收款计划（2026）'!L:L)</f>
        <v>#REF!</v>
      </c>
      <c r="M447" s="235" t="str" cm="1">
        <f t="array" ref="M447">_xlfn.XLOOKUP($A447&amp;$B447,'[5]产值及收款计划（2026）'!$A:$A&amp;'[5]产值及收款计划（2026）'!$B:$B,'[5]产值及收款计划（2026）'!M:M)</f>
        <v>主导</v>
      </c>
      <c r="N447" s="235" cm="1">
        <f t="array" ref="N447">_xlfn.XLOOKUP($A447&amp;$B447,'[5]产值及收款计划（2026）'!$A:$A&amp;'[5]产值及收款计划（2026）'!$B:$B,'[5]产值及收款计划（2026）'!N:N)</f>
        <v>0</v>
      </c>
      <c r="O447" s="235" t="str" cm="1">
        <f t="array" ref="O447">_xlfn.XLOOKUP($A447&amp;$B447,'[5]产值及收款计划（2026）'!$A:$A&amp;'[5]产值及收款计划（2026）'!$B:$B,'[5]产值及收款计划（2026）'!O:O)</f>
        <v>雷涵</v>
      </c>
      <c r="P447" s="234" t="str" cm="1">
        <f t="array" ref="P447">_xlfn.XLOOKUP($A447&amp;$B447,'[5]产值及收款计划（2026）'!$A:$A&amp;'[5]产值及收款计划（2026）'!$B:$B,'[5]产值及收款计划（2026）'!P:P)</f>
        <v>在建</v>
      </c>
      <c r="Q447" s="235" t="e" cm="1">
        <f t="array" ref="Q447">_xlfn.XLOOKUP($A447&amp;$B447,'[5]产值及收款计划（2026）'!$A:$A&amp;'[5]产值及收款计划（2026）'!$B:$B,'[5]产值及收款计划（2026）'!Q:Q)</f>
        <v>#REF!</v>
      </c>
      <c r="R447" s="235" t="e" cm="1">
        <f t="array" ref="R447">_xlfn.XLOOKUP($A447&amp;$B447,'[5]产值及收款计划（2026）'!$A:$A&amp;'[5]产值及收款计划（2026）'!$B:$B,'[5]产值及收款计划（2026）'!R:R)</f>
        <v>#REF!</v>
      </c>
      <c r="S447" s="235" t="e" cm="1">
        <f t="array" ref="S447">_xlfn.XLOOKUP($A447&amp;$B447,'[5]产值及收款计划（2026）'!$A:$A&amp;'[5]产值及收款计划（2026）'!$B:$B,'[5]产值及收款计划（2026）'!S:S)</f>
        <v>#REF!</v>
      </c>
      <c r="T447" s="235" cm="1">
        <f t="array" ref="T447">_xlfn.XLOOKUP($A447&amp;$B447,'[5]产值及收款计划（2026）'!$A:$A&amp;'[5]产值及收款计划（2026）'!$B:$B,'[5]产值及收款计划（2026）'!T:T)</f>
        <v>0</v>
      </c>
      <c r="U447" s="235" cm="1">
        <f t="array" ref="U447">_xlfn.XLOOKUP($A447&amp;$B447,'[5]产值及收款计划（2026）'!$A:$A&amp;'[5]产值及收款计划（2026）'!$B:$B,'[5]产值及收款计划（2026）'!U:U)</f>
        <v>0</v>
      </c>
      <c r="V447" s="235" cm="1">
        <f t="array" ref="V447">_xlfn.XLOOKUP($A447&amp;$B447,'[5]产值及收款计划（2026）'!$A:$A&amp;'[5]产值及收款计划（2026）'!$B:$B,'[5]产值及收款计划（2026）'!V:V)</f>
        <v>8.13232</v>
      </c>
      <c r="W447" s="235" t="e" cm="1">
        <f t="array" ref="W447">_xlfn.XLOOKUP($A447&amp;$B447,'[5]产值及收款计划（2026）'!$A:$A&amp;'[5]产值及收款计划（2026）'!$B:$B,'[5]产值及收款计划（2026）'!W:W)</f>
        <v>#REF!</v>
      </c>
      <c r="X447" s="235" t="e" cm="1">
        <f t="array" ref="X447">_xlfn.XLOOKUP($A447&amp;$B447,'[5]产值及收款计划（2026）'!$A:$A&amp;'[5]产值及收款计划（2026）'!$B:$B,'[5]产值及收款计划（2026）'!X:X)</f>
        <v>#REF!</v>
      </c>
      <c r="Y447" s="235" t="e" cm="1">
        <f t="array" ref="Y447">_xlfn.XLOOKUP($A447&amp;$B447,'[5]产值及收款计划（2026）'!$A:$A&amp;'[5]产值及收款计划（2026）'!$B:$B,'[5]产值及收款计划（2026）'!Y:Y)</f>
        <v>#REF!</v>
      </c>
      <c r="Z447" s="235" t="e" cm="1">
        <f t="array" ref="Z447">_xlfn.XLOOKUP($A447&amp;$B447,'[5]产值及收款计划（2026）'!$A:$A&amp;'[5]产值及收款计划（2026）'!$B:$B,'[5]产值及收款计划（2026）'!Z:Z)</f>
        <v>#REF!</v>
      </c>
      <c r="AA447" s="235" t="e" cm="1">
        <f t="array" ref="AA447">_xlfn.XLOOKUP($A447&amp;$B447,'[5]产值及收款计划（2026）'!$A:$A&amp;'[5]产值及收款计划（2026）'!$B:$B,'[5]产值及收款计划（2026）'!AA:AA)</f>
        <v>#REF!</v>
      </c>
      <c r="AB447" s="235" t="e" cm="1">
        <f t="array" ref="AB447">_xlfn.XLOOKUP($A447&amp;$B447,'[5]产值及收款计划（2026）'!$A:$A&amp;'[5]产值及收款计划（2026）'!$B:$B,'[5]产值及收款计划（2026）'!AB:AB)</f>
        <v>#REF!</v>
      </c>
      <c r="AC447" s="235" t="e" cm="1">
        <f t="array" ref="AC447">_xlfn.XLOOKUP($A447&amp;$B447,'[5]产值及收款计划（2026）'!$A:$A&amp;'[5]产值及收款计划（2026）'!$B:$B,'[5]产值及收款计划（2026）'!AC:AC)</f>
        <v>#REF!</v>
      </c>
      <c r="AD447" s="235" cm="1">
        <f t="array" ref="AD447">_xlfn.XLOOKUP($A447&amp;$B447,'[5]产值及收款计划（2026）'!$A:$A&amp;'[5]产值及收款计划（2026）'!$B:$B,'[5]产值及收款计划（2026）'!AD:AD)</f>
        <v>6.7416</v>
      </c>
      <c r="AE447" s="235" t="e" cm="1">
        <f t="array" ref="AE447">_xlfn.XLOOKUP($A447&amp;$B447,'[5]产值及收款计划（2026）'!$A:$A&amp;'[5]产值及收款计划（2026）'!$B:$B,'[5]产值及收款计划（2026）'!AE:AE)</f>
        <v>#REF!</v>
      </c>
      <c r="AF447" s="235" t="e" cm="1">
        <f t="array" ref="AF447">_xlfn.XLOOKUP($A447&amp;$B447,'[5]产值及收款计划（2026）'!$A:$A&amp;'[5]产值及收款计划（2026）'!$B:$B,'[5]产值及收款计划（2026）'!AF:AF)</f>
        <v>#REF!</v>
      </c>
      <c r="AG447" s="235" t="e" cm="1">
        <f t="array" ref="AG447">_xlfn.XLOOKUP($A447&amp;$B447,'[5]产值及收款计划（2026）'!$A:$A&amp;'[5]产值及收款计划（2026）'!$B:$B,'[5]产值及收款计划（2026）'!AG:AG)</f>
        <v>#REF!</v>
      </c>
      <c r="AH447" s="235" t="e" cm="1">
        <f t="array" ref="AH447">_xlfn.XLOOKUP($A447&amp;$B447,'[5]产值及收款计划（2026）'!$A:$A&amp;'[5]产值及收款计划（2026）'!$B:$B,'[5]产值及收款计划（2026）'!AH:AH)</f>
        <v>#REF!</v>
      </c>
      <c r="AI447" s="235" t="e" cm="1">
        <f t="array" ref="AI447">_xlfn.XLOOKUP($A447&amp;$B447,'[5]产值及收款计划（2026）'!$A:$A&amp;'[5]产值及收款计划（2026）'!$B:$B,'[5]产值及收款计划（2026）'!AI:AI)</f>
        <v>#REF!</v>
      </c>
      <c r="AJ447" s="235" t="e" cm="1">
        <f t="array" ref="AJ447">_xlfn.XLOOKUP($A447&amp;$B447,'[5]产值及收款计划（2026）'!$A:$A&amp;'[5]产值及收款计划（2026）'!$B:$B,'[5]产值及收款计划（2026）'!AJ:AJ)</f>
        <v>#REF!</v>
      </c>
      <c r="AK447" s="235" t="e" cm="1">
        <f t="array" ref="AK447">_xlfn.XLOOKUP($A447&amp;$B447,'[5]产值及收款计划（2026）'!$A:$A&amp;'[5]产值及收款计划（2026）'!$B:$B,'[5]产值及收款计划（2026）'!AK:AK)</f>
        <v>#REF!</v>
      </c>
      <c r="AL447" s="235" t="e" cm="1">
        <f t="array" ref="AL447">_xlfn.XLOOKUP($A447&amp;$B447,'[5]产值及收款计划（2026）'!$A:$A&amp;'[5]产值及收款计划（2026）'!$B:$B,'[5]产值及收款计划（2026）'!AL:AL)</f>
        <v>#REF!</v>
      </c>
      <c r="AM447" s="242" t="e" cm="1">
        <f t="array" ref="AM447">_xlfn.LET(_xlpm.勾选月份状态数组,TRANSPOSE('PPT(12-15页）-TOP10'!$A$3:$A$14),_xlpm.选择数据区,IF('PPT(12-15页）-TOP10'!$E$3="收款",$BA447:$BL447,$AA447:$AL447),SUM(_xlfn._xlws.FILTER(_xlpm.选择数据区,_xlpm.勾选月份状态数组,"")))</f>
        <v>#REF!</v>
      </c>
      <c r="AN447" s="235" t="e">
        <f>_xlfn.XLOOKUP($C447,应收未收表!$T:$T,应收未收表!AA:AA)</f>
        <v>#N/A</v>
      </c>
      <c r="AO447" s="235" t="e">
        <f>_xlfn.XLOOKUP($C447,应收未收表!$T:$T,应收未收表!AB:AB)</f>
        <v>#N/A</v>
      </c>
      <c r="AP447" s="235" t="e">
        <f>_xlfn.XLOOKUP($C447,应收未收表!$T:$T,应收未收表!AC:AC)</f>
        <v>#N/A</v>
      </c>
      <c r="AQ447" s="235" t="e">
        <f>_xlfn.XLOOKUP($C447,应收未收表!$T:$T,应收未收表!AE:AE)</f>
        <v>#N/A</v>
      </c>
      <c r="AR447" s="235" t="e">
        <f>_xlfn.XLOOKUP($C447,应收未收表!$T:$T,应收未收表!AF:AF)</f>
        <v>#N/A</v>
      </c>
      <c r="AS447" s="235" t="e" cm="1">
        <f t="array" ref="AS447">_xlfn.XLOOKUP($A447&amp;$B447,'[5]产值及收款计划（2026）'!$A:$A&amp;'[5]产值及收款计划（2026）'!$B:$B,'[5]产值及收款计划（2026）'!AS:AS)</f>
        <v>#REF!</v>
      </c>
      <c r="AT447" s="235" t="e" cm="1">
        <f t="array" ref="AT447">_xlfn.XLOOKUP($A447&amp;$B447,'[5]产值及收款计划（2026）'!$A:$A&amp;'[5]产值及收款计划（2026）'!$B:$B,'[5]产值及收款计划（2026）'!AT:AT)</f>
        <v>#REF!</v>
      </c>
      <c r="AU447" s="235" t="e" cm="1">
        <f t="array" ref="AU447">_xlfn.XLOOKUP($A447&amp;$B447,'[5]产值及收款计划（2026）'!$A:$A&amp;'[5]产值及收款计划（2026）'!$B:$B,'[5]产值及收款计划（2026）'!AU:AU)</f>
        <v>#REF!</v>
      </c>
      <c r="AV447" s="235" t="e" cm="1">
        <f t="array" ref="AV447">_xlfn.XLOOKUP($A447&amp;$B447,'[5]产值及收款计划（2026）'!$A:$A&amp;'[5]产值及收款计划（2026）'!$B:$B,'[5]产值及收款计划（2026）'!AV:AV)</f>
        <v>#REF!</v>
      </c>
      <c r="AW447" s="235" cm="1">
        <f t="array" ref="AW447">_xlfn.XLOOKUP($A447&amp;$B447,'[5]产值及收款计划（2026）'!$A:$A&amp;'[5]产值及收款计划（2026）'!$B:$B,'[5]产值及收款计划（2026）'!AW:AW)</f>
        <v>0</v>
      </c>
      <c r="AX447" s="235" cm="1">
        <f t="array" ref="AX447">_xlfn.XLOOKUP($A447&amp;$B447,'[5]产值及收款计划（2026）'!$A:$A&amp;'[5]产值及收款计划（2026）'!$B:$B,'[5]产值及收款计划（2026）'!AX:AX)</f>
        <v>6.7416</v>
      </c>
      <c r="AY447" s="235" cm="1">
        <f t="array" ref="AY447">_xlfn.XLOOKUP($A447&amp;$B447,'[5]产值及收款计划（2026）'!$A:$A&amp;'[5]产值及收款计划（2026）'!$B:$B,'[5]产值及收款计划（2026）'!AY:AY)</f>
        <v>1.39072</v>
      </c>
      <c r="AZ447" s="235" cm="1">
        <f t="array" ref="AZ447">_xlfn.XLOOKUP($A447&amp;$B447,'[5]产值及收款计划（2026）'!$A:$A&amp;'[5]产值及收款计划（2026）'!$B:$B,'[5]产值及收款计划（2026）'!AZ:AZ)</f>
        <v>-6.7416</v>
      </c>
      <c r="BA447" s="235" t="e" cm="1">
        <f t="array" ref="BA447">_xlfn.XLOOKUP($A447&amp;$B447,'[5]产值及收款计划（2026）'!$A:$A&amp;'[5]产值及收款计划（2026）'!$B:$B,'[5]产值及收款计划（2026）'!BA:BA)</f>
        <v>#REF!</v>
      </c>
      <c r="BB447" s="235" t="e" cm="1">
        <f t="array" ref="BB447">_xlfn.XLOOKUP($A447&amp;$B447,'[5]产值及收款计划（2026）'!$A:$A&amp;'[5]产值及收款计划（2026）'!$B:$B,'[5]产值及收款计划（2026）'!BB:BB)</f>
        <v>#REF!</v>
      </c>
      <c r="BC447" s="235" t="e" cm="1">
        <f t="array" ref="BC447">_xlfn.XLOOKUP($A447&amp;$B447,'[5]产值及收款计划（2026）'!$A:$A&amp;'[5]产值及收款计划（2026）'!$B:$B,'[5]产值及收款计划（2026）'!BC:BC)</f>
        <v>#REF!</v>
      </c>
      <c r="BD447" s="235" t="e" cm="1">
        <f t="array" ref="BD447">_xlfn.XLOOKUP($A447&amp;$B447,'[5]产值及收款计划（2026）'!$A:$A&amp;'[5]产值及收款计划（2026）'!$B:$B,'[5]产值及收款计划（2026）'!BD:BD)</f>
        <v>#REF!</v>
      </c>
      <c r="BE447" s="235" t="e" cm="1">
        <f t="array" ref="BE447">_xlfn.XLOOKUP($A447&amp;$B447,'[5]产值及收款计划（2026）'!$A:$A&amp;'[5]产值及收款计划（2026）'!$B:$B,'[5]产值及收款计划（2026）'!BE:BE)</f>
        <v>#REF!</v>
      </c>
      <c r="BF447" s="235" t="e" cm="1">
        <f t="array" ref="BF447">_xlfn.XLOOKUP($A447&amp;$B447,'[5]产值及收款计划（2026）'!$A:$A&amp;'[5]产值及收款计划（2026）'!$B:$B,'[5]产值及收款计划（2026）'!BF:BF)</f>
        <v>#REF!</v>
      </c>
      <c r="BG447" s="235" t="e" cm="1">
        <f t="array" ref="BG447">_xlfn.XLOOKUP($A447&amp;$B447,'[5]产值及收款计划（2026）'!$A:$A&amp;'[5]产值及收款计划（2026）'!$B:$B,'[5]产值及收款计划（2026）'!BG:BG)</f>
        <v>#REF!</v>
      </c>
      <c r="BH447" s="235" t="e" cm="1">
        <f t="array" ref="BH447">_xlfn.XLOOKUP($A447&amp;$B447,'[5]产值及收款计划（2026）'!$A:$A&amp;'[5]产值及收款计划（2026）'!$B:$B,'[5]产值及收款计划（2026）'!BH:BH)</f>
        <v>#REF!</v>
      </c>
      <c r="BI447" s="235" t="e" cm="1">
        <f t="array" ref="BI447">_xlfn.XLOOKUP($A447&amp;$B447,'[5]产值及收款计划（2026）'!$A:$A&amp;'[5]产值及收款计划（2026）'!$B:$B,'[5]产值及收款计划（2026）'!BI:BI)</f>
        <v>#REF!</v>
      </c>
      <c r="BJ447" s="235" t="e" cm="1">
        <f t="array" ref="BJ447">_xlfn.XLOOKUP($A447&amp;$B447,'[5]产值及收款计划（2026）'!$A:$A&amp;'[5]产值及收款计划（2026）'!$B:$B,'[5]产值及收款计划（2026）'!BJ:BJ)</f>
        <v>#REF!</v>
      </c>
      <c r="BK447" s="235" t="e" cm="1">
        <f t="array" ref="BK447">_xlfn.XLOOKUP($A447&amp;$B447,'[5]产值及收款计划（2026）'!$A:$A&amp;'[5]产值及收款计划（2026）'!$B:$B,'[5]产值及收款计划（2026）'!BK:BK)</f>
        <v>#REF!</v>
      </c>
      <c r="BL447" s="235" t="e" cm="1">
        <f t="array" ref="BL447">_xlfn.XLOOKUP($A447&amp;$B447,'[5]产值及收款计划（2026）'!$A:$A&amp;'[5]产值及收款计划（2026）'!$B:$B,'[5]产值及收款计划（2026）'!BL:BL)</f>
        <v>#REF!</v>
      </c>
      <c r="BM447" s="235"/>
      <c r="BN447" s="235"/>
      <c r="BO447" s="235"/>
      <c r="BP447" s="235"/>
      <c r="BQ447" s="235" t="e">
        <f>_xlfn.XLOOKUP($C447,应收未收表!$AJ:$AJ,应收未收表!AK:AK)</f>
        <v>#N/A</v>
      </c>
      <c r="BR447" s="235" t="e">
        <f>_xlfn.XLOOKUP($C447,应收未收表!$AJ:$AJ,应收未收表!AL:AL)</f>
        <v>#N/A</v>
      </c>
      <c r="BS447" s="235" t="e">
        <f>_xlfn.XLOOKUP($C447,应收未收表!$AJ:$AJ,应收未收表!AM:AM)</f>
        <v>#N/A</v>
      </c>
      <c r="BT447" s="235" t="e">
        <f>_xlfn.XLOOKUP($C447,应收未收表!$AJ:$AJ,应收未收表!AN:AN)</f>
        <v>#N/A</v>
      </c>
      <c r="BU447" s="234" t="str" cm="1">
        <f t="array" ref="BU447">_xlfn.XLOOKUP($A447&amp;$B447,'[5]产值及收款计划（2026）'!$A:$A&amp;'[5]产值及收款计划（2026）'!$B:$B,'[5]产值及收款计划（2026）'!BQ:BQ)</f>
        <v>塞纳自动梯（佛山）有限公司</v>
      </c>
      <c r="BV447" s="235" t="e" cm="1">
        <f t="array" ref="BV447">_xlfn.XLOOKUP($A447&amp;$B447,'[5]产值及收款计划（2026）'!$A:$A&amp;'[5]产值及收款计划（2026）'!$B:$B,'[5]产值及收款计划（2026）'!BR:BR)</f>
        <v>#REF!</v>
      </c>
      <c r="CE447" s="235" cm="1">
        <f t="array" ref="CE447">_xlfn.XLOOKUP($A447&amp;$B447,'[5]产值及收款计划（2026）'!$A:$A&amp;'[5]产值及收款计划（2026）'!$B:$B,'[5]产值及收款计划（2026）'!CA:CA)</f>
        <v>0</v>
      </c>
      <c r="CF447" s="235" cm="1">
        <f t="array" ref="CF447">_xlfn.XLOOKUP($A447&amp;$B447,'[5]产值及收款计划（2026）'!$A:$A&amp;'[5]产值及收款计划（2026）'!$B:$B,'[5]产值及收款计划（2026）'!CB:CB)</f>
        <v>0</v>
      </c>
      <c r="CG447" s="235" cm="1">
        <f t="array" ref="CG447">_xlfn.XLOOKUP($A447&amp;$B447,'[5]产值及收款计划（2026）'!$A:$A&amp;'[5]产值及收款计划（2026）'!$B:$B,'[5]产值及收款计划（2026）'!CC:CC)</f>
        <v>0</v>
      </c>
      <c r="CH447" s="235" cm="1">
        <f t="array" ref="CH447">_xlfn.XLOOKUP($A447&amp;$B447,'[5]产值及收款计划（2026）'!$A:$A&amp;'[5]产值及收款计划（2026）'!$B:$B,'[5]产值及收款计划（2026）'!CD:CD)</f>
        <v>0</v>
      </c>
      <c r="CI447" s="235" cm="1">
        <f t="array" ref="CI447">_xlfn.XLOOKUP($A447&amp;$B447,'[5]产值及收款计划（2026）'!$A:$A&amp;'[5]产值及收款计划（2026）'!$B:$B,'[5]产值及收款计划（2026）'!CE:CE)</f>
        <v>0</v>
      </c>
      <c r="CJ447" s="235" cm="1">
        <f t="array" ref="CJ447">_xlfn.XLOOKUP($A447&amp;$B447,'[5]产值及收款计划（2026）'!$A:$A&amp;'[5]产值及收款计划（2026）'!$B:$B,'[5]产值及收款计划（2026）'!CF:CF)</f>
        <v>0</v>
      </c>
      <c r="CK447" s="235" cm="1">
        <f t="array" ref="CK447">_xlfn.XLOOKUP($A447&amp;$B447,'[5]产值及收款计划（2026）'!$A:$A&amp;'[5]产值及收款计划（2026）'!$B:$B,'[5]产值及收款计划（2026）'!CG:CG)</f>
        <v>0</v>
      </c>
      <c r="CL447" s="235" cm="1">
        <f t="array" ref="CL447">_xlfn.XLOOKUP($A447&amp;$B447,'[5]产值及收款计划（2026）'!$A:$A&amp;'[5]产值及收款计划（2026）'!$B:$B,'[5]产值及收款计划（2026）'!CH:CH)</f>
        <v>0</v>
      </c>
      <c r="CM447" s="235" cm="1">
        <f t="array" ref="CM447">_xlfn.XLOOKUP($A447&amp;$B447,'[5]产值及收款计划（2026）'!$A:$A&amp;'[5]产值及收款计划（2026）'!$B:$B,'[5]产值及收款计划（2026）'!CI:CI)</f>
        <v>0</v>
      </c>
      <c r="CN447" s="235" cm="1">
        <f t="array" ref="CN447">_xlfn.XLOOKUP($A447&amp;$B447,'[5]产值及收款计划（2026）'!$A:$A&amp;'[5]产值及收款计划（2026）'!$B:$B,'[5]产值及收款计划（2026）'!CJ:CJ)</f>
        <v>0</v>
      </c>
      <c r="CO447" s="235" cm="1">
        <f t="array" ref="CO447">_xlfn.XLOOKUP($A447&amp;$B447,'[5]产值及收款计划（2026）'!$A:$A&amp;'[5]产值及收款计划（2026）'!$B:$B,'[5]产值及收款计划（2026）'!CK:CK)</f>
        <v>0</v>
      </c>
      <c r="CP447" s="235" cm="1">
        <f t="array" ref="CP447">_xlfn.XLOOKUP($A447&amp;$B447,'[5]产值及收款计划（2026）'!$A:$A&amp;'[5]产值及收款计划（2026）'!$B:$B,'[5]产值及收款计划（2026）'!CL:CL)</f>
        <v>0</v>
      </c>
      <c r="DE447" s="235" cm="1">
        <f t="array" ref="DE447">_xlfn.XLOOKUP($A447&amp;$B447,'[5]产值及收款计划（2026）'!$A:$A&amp;'[5]产值及收款计划（2026）'!$B:$B,'[5]产值及收款计划（2026）'!DA:DA)</f>
        <v>6.7416</v>
      </c>
      <c r="DF447" s="235" cm="1">
        <f t="array" ref="DF447">_xlfn.XLOOKUP($A447&amp;$B447,'[5]产值及收款计划（2026）'!$A:$A&amp;'[5]产值及收款计划（2026）'!$B:$B,'[5]产值及收款计划（2026）'!DB:DB)</f>
        <v>0</v>
      </c>
      <c r="DG447" s="235" cm="1">
        <f t="array" ref="DG447">_xlfn.XLOOKUP($A447&amp;$B447,'[5]产值及收款计划（2026）'!$A:$A&amp;'[5]产值及收款计划（2026）'!$B:$B,'[5]产值及收款计划（2026）'!DC:DC)</f>
        <v>0</v>
      </c>
      <c r="DH447" s="235" cm="1">
        <f t="array" ref="DH447">_xlfn.XLOOKUP($A447&amp;$B447,'[5]产值及收款计划（2026）'!$A:$A&amp;'[5]产值及收款计划（2026）'!$B:$B,'[5]产值及收款计划（2026）'!DD:DD)</f>
        <v>0</v>
      </c>
      <c r="DI447" s="235" cm="1">
        <f t="array" ref="DI447">_xlfn.XLOOKUP($A447&amp;$B447,'[5]产值及收款计划（2026）'!$A:$A&amp;'[5]产值及收款计划（2026）'!$B:$B,'[5]产值及收款计划（2026）'!DE:DE)</f>
        <v>0</v>
      </c>
      <c r="DJ447" s="235" cm="1">
        <f t="array" ref="DJ447">_xlfn.XLOOKUP($A447&amp;$B447,'[5]产值及收款计划（2026）'!$A:$A&amp;'[5]产值及收款计划（2026）'!$B:$B,'[5]产值及收款计划（2026）'!DF:DF)</f>
        <v>0</v>
      </c>
      <c r="DK447" s="235" cm="1">
        <f t="array" ref="DK447">_xlfn.XLOOKUP($A447&amp;$B447,'[5]产值及收款计划（2026）'!$A:$A&amp;'[5]产值及收款计划（2026）'!$B:$B,'[5]产值及收款计划（2026）'!DG:DG)</f>
        <v>0</v>
      </c>
      <c r="DL447" s="235" cm="1">
        <f t="array" ref="DL447">_xlfn.XLOOKUP($A447&amp;$B447,'[5]产值及收款计划（2026）'!$A:$A&amp;'[5]产值及收款计划（2026）'!$B:$B,'[5]产值及收款计划（2026）'!DH:DH)</f>
        <v>0</v>
      </c>
      <c r="DM447" s="235" cm="1">
        <f t="array" ref="DM447">_xlfn.XLOOKUP($A447&amp;$B447,'[5]产值及收款计划（2026）'!$A:$A&amp;'[5]产值及收款计划（2026）'!$B:$B,'[5]产值及收款计划（2026）'!DI:DI)</f>
        <v>0</v>
      </c>
      <c r="DN447" s="235" cm="1">
        <f t="array" ref="DN447">_xlfn.XLOOKUP($A447&amp;$B447,'[5]产值及收款计划（2026）'!$A:$A&amp;'[5]产值及收款计划（2026）'!$B:$B,'[5]产值及收款计划（2026）'!DJ:DJ)</f>
        <v>0</v>
      </c>
      <c r="DO447" s="235" cm="1">
        <f t="array" ref="DO447">_xlfn.XLOOKUP($A447&amp;$B447,'[5]产值及收款计划（2026）'!$A:$A&amp;'[5]产值及收款计划（2026）'!$B:$B,'[5]产值及收款计划（2026）'!DK:DK)</f>
        <v>0</v>
      </c>
      <c r="DP447" s="235" cm="1">
        <f t="array" ref="DP447">_xlfn.XLOOKUP($A447&amp;$B447,'[5]产值及收款计划（2026）'!$A:$A&amp;'[5]产值及收款计划（2026）'!$B:$B,'[5]产值及收款计划（2026）'!DL:DL)</f>
        <v>0</v>
      </c>
      <c r="DQ447" s="243"/>
      <c r="DR447" s="229"/>
    </row>
    <row r="448" ht="40.5" spans="1:122">
      <c r="A448" s="233">
        <f t="shared" si="27"/>
        <v>83</v>
      </c>
      <c r="B448" s="233" t="s">
        <v>29</v>
      </c>
      <c r="C448" s="234" t="str" cm="1">
        <f t="array" ref="C448">_xlfn.XLOOKUP($A448&amp;$B448,'[5]产值及收款计划（2026）'!$A:$A&amp;'[5]产值及收款计划（2026）'!$B:$B,'[5]产值及收款计划（2026）'!C:C)</f>
        <v>C0CJGD-FW-T-2025130</v>
      </c>
      <c r="D448" s="234" t="str" cm="1">
        <f t="array" ref="D448">_xlfn.XLOOKUP($A448&amp;$B448,'[5]产值及收款计划（2026）'!$A:$A&amp;'[5]产值及收款计划（2026）'!$B:$B,'[5]产值及收款计划（2026）'!D:D)</f>
        <v>龙岗区数字家园平台（一期）建设项目（标段一）</v>
      </c>
      <c r="E448" s="235" cm="1">
        <f t="array" ref="E448">_xlfn.XLOOKUP($A448&amp;$B448,'[5]产值及收款计划（2026）'!$A:$A&amp;'[5]产值及收款计划（2026）'!$B:$B,'[5]产值及收款计划（2026）'!E:E)</f>
        <v>299.8</v>
      </c>
      <c r="F448" s="235" cm="1">
        <f t="array" ref="F448">_xlfn.XLOOKUP($A448&amp;$B448,'[5]产值及收款计划（2026）'!$A:$A&amp;'[5]产值及收款计划（2026）'!$B:$B,'[5]产值及收款计划（2026）'!F:F)</f>
        <v>299.8</v>
      </c>
      <c r="G448" s="235" cm="1">
        <f t="array" ref="G448">_xlfn.XLOOKUP($A448&amp;$B448,'[5]产值及收款计划（2026）'!$A:$A&amp;'[5]产值及收款计划（2026）'!$B:$B,'[5]产值及收款计划（2026）'!G:G)</f>
        <v>299.8</v>
      </c>
      <c r="H448" s="235" cm="1">
        <f t="array" ref="H448">_xlfn.XLOOKUP($A448&amp;$B448,'[5]产值及收款计划（2026）'!$A:$A&amp;'[5]产值及收款计划（2026）'!$B:$B,'[5]产值及收款计划（2026）'!H:H)</f>
        <v>239.8</v>
      </c>
      <c r="I448" s="236" cm="1">
        <f t="array" ref="I448">_xlfn.XLOOKUP($A448&amp;$B448,'[5]产值及收款计划（2026）'!$A:$A&amp;'[5]产值及收款计划（2026）'!$B:$B,'[5]产值及收款计划（2026）'!I:I)</f>
        <v>0.799866577718479</v>
      </c>
      <c r="J448" s="235" cm="1">
        <f t="array" ref="J448">_xlfn.XLOOKUP($A448&amp;$B448,'[5]产值及收款计划（2026）'!$A:$A&amp;'[5]产值及收款计划（2026）'!$B:$B,'[5]产值及收款计划（2026）'!J:J)</f>
        <v>0.06</v>
      </c>
      <c r="K448" s="235" t="e" cm="1">
        <f t="array" ref="K448">_xlfn.XLOOKUP($A448&amp;$B448,'[5]产值及收款计划（2026）'!$A:$A&amp;'[5]产值及收款计划（2026）'!$B:$B,'[5]产值及收款计划（2026）'!K:K)</f>
        <v>#REF!</v>
      </c>
      <c r="L448" s="235" t="e" cm="1">
        <f t="array" ref="L448">_xlfn.XLOOKUP($A448&amp;$B448,'[5]产值及收款计划（2026）'!$A:$A&amp;'[5]产值及收款计划（2026）'!$B:$B,'[5]产值及收款计划（2026）'!L:L)</f>
        <v>#REF!</v>
      </c>
      <c r="M448" s="235" t="str" cm="1">
        <f t="array" ref="M448">_xlfn.XLOOKUP($A448&amp;$B448,'[5]产值及收款计划（2026）'!$A:$A&amp;'[5]产值及收款计划（2026）'!$B:$B,'[5]产值及收款计划（2026）'!M:M)</f>
        <v>主导</v>
      </c>
      <c r="N448" s="235" cm="1">
        <f t="array" ref="N448">_xlfn.XLOOKUP($A448&amp;$B448,'[5]产值及收款计划（2026）'!$A:$A&amp;'[5]产值及收款计划（2026）'!$B:$B,'[5]产值及收款计划（2026）'!N:N)</f>
        <v>0</v>
      </c>
      <c r="O448" s="235" t="str" cm="1">
        <f t="array" ref="O448">_xlfn.XLOOKUP($A448&amp;$B448,'[5]产值及收款计划（2026）'!$A:$A&amp;'[5]产值及收款计划（2026）'!$B:$B,'[5]产值及收款计划（2026）'!O:O)</f>
        <v>杜江</v>
      </c>
      <c r="P448" s="234" t="str" cm="1">
        <f t="array" ref="P448">_xlfn.XLOOKUP($A448&amp;$B448,'[5]产值及收款计划（2026）'!$A:$A&amp;'[5]产值及收款计划（2026）'!$B:$B,'[5]产值及收款计划（2026）'!P:P)</f>
        <v>在建</v>
      </c>
      <c r="Q448" s="235" t="e" cm="1">
        <f t="array" ref="Q448">_xlfn.XLOOKUP($A448&amp;$B448,'[5]产值及收款计划（2026）'!$A:$A&amp;'[5]产值及收款计划（2026）'!$B:$B,'[5]产值及收款计划（2026）'!Q:Q)</f>
        <v>#REF!</v>
      </c>
      <c r="R448" s="235" t="e" cm="1">
        <f t="array" ref="R448">_xlfn.XLOOKUP($A448&amp;$B448,'[5]产值及收款计划（2026）'!$A:$A&amp;'[5]产值及收款计划（2026）'!$B:$B,'[5]产值及收款计划（2026）'!R:R)</f>
        <v>#REF!</v>
      </c>
      <c r="S448" s="235" t="e" cm="1">
        <f t="array" ref="S448">_xlfn.XLOOKUP($A448&amp;$B448,'[5]产值及收款计划（2026）'!$A:$A&amp;'[5]产值及收款计划（2026）'!$B:$B,'[5]产值及收款计划（2026）'!S:S)</f>
        <v>#REF!</v>
      </c>
      <c r="T448" s="235" cm="1">
        <f t="array" ref="T448">_xlfn.XLOOKUP($A448&amp;$B448,'[5]产值及收款计划（2026）'!$A:$A&amp;'[5]产值及收款计划（2026）'!$B:$B,'[5]产值及收款计划（2026）'!T:T)</f>
        <v>89.94</v>
      </c>
      <c r="U448" s="235" cm="1">
        <f t="array" ref="U448">_xlfn.XLOOKUP($A448&amp;$B448,'[5]产值及收款计划（2026）'!$A:$A&amp;'[5]产值及收款计划（2026）'!$B:$B,'[5]产值及收款计划（2026）'!U:U)</f>
        <v>0</v>
      </c>
      <c r="V448" s="235" cm="1">
        <f t="array" ref="V448">_xlfn.XLOOKUP($A448&amp;$B448,'[5]产值及收款计划（2026）'!$A:$A&amp;'[5]产值及收款计划（2026）'!$B:$B,'[5]产值及收款计划（2026）'!V:V)</f>
        <v>209.86</v>
      </c>
      <c r="W448" s="235" t="e" cm="1">
        <f t="array" ref="W448">_xlfn.XLOOKUP($A448&amp;$B448,'[5]产值及收款计划（2026）'!$A:$A&amp;'[5]产值及收款计划（2026）'!$B:$B,'[5]产值及收款计划（2026）'!W:W)</f>
        <v>#REF!</v>
      </c>
      <c r="X448" s="235" t="e" cm="1">
        <f t="array" ref="X448">_xlfn.XLOOKUP($A448&amp;$B448,'[5]产值及收款计划（2026）'!$A:$A&amp;'[5]产值及收款计划（2026）'!$B:$B,'[5]产值及收款计划（2026）'!X:X)</f>
        <v>#REF!</v>
      </c>
      <c r="Y448" s="235" t="e" cm="1">
        <f t="array" ref="Y448">_xlfn.XLOOKUP($A448&amp;$B448,'[5]产值及收款计划（2026）'!$A:$A&amp;'[5]产值及收款计划（2026）'!$B:$B,'[5]产值及收款计划（2026）'!Y:Y)</f>
        <v>#REF!</v>
      </c>
      <c r="Z448" s="235" t="e" cm="1">
        <f t="array" ref="Z448">_xlfn.XLOOKUP($A448&amp;$B448,'[5]产值及收款计划（2026）'!$A:$A&amp;'[5]产值及收款计划（2026）'!$B:$B,'[5]产值及收款计划（2026）'!Z:Z)</f>
        <v>#REF!</v>
      </c>
      <c r="AA448" s="235" t="e" cm="1">
        <f t="array" ref="AA448">_xlfn.XLOOKUP($A448&amp;$B448,'[5]产值及收款计划（2026）'!$A:$A&amp;'[5]产值及收款计划（2026）'!$B:$B,'[5]产值及收款计划（2026）'!AA:AA)</f>
        <v>#REF!</v>
      </c>
      <c r="AB448" s="235" t="e" cm="1">
        <f t="array" ref="AB448">_xlfn.XLOOKUP($A448&amp;$B448,'[5]产值及收款计划（2026）'!$A:$A&amp;'[5]产值及收款计划（2026）'!$B:$B,'[5]产值及收款计划（2026）'!AB:AB)</f>
        <v>#REF!</v>
      </c>
      <c r="AC448" s="235" t="e" cm="1">
        <f t="array" ref="AC448">_xlfn.XLOOKUP($A448&amp;$B448,'[5]产值及收款计划（2026）'!$A:$A&amp;'[5]产值及收款计划（2026）'!$B:$B,'[5]产值及收款计划（2026）'!AC:AC)</f>
        <v>#REF!</v>
      </c>
      <c r="AD448" s="235" t="e" cm="1">
        <f t="array" ref="AD448">_xlfn.XLOOKUP($A448&amp;$B448,'[5]产值及收款计划（2026）'!$A:$A&amp;'[5]产值及收款计划（2026）'!$B:$B,'[5]产值及收款计划（2026）'!AD:AD)</f>
        <v>#REF!</v>
      </c>
      <c r="AE448" s="235" t="e" cm="1">
        <f t="array" ref="AE448">_xlfn.XLOOKUP($A448&amp;$B448,'[5]产值及收款计划（2026）'!$A:$A&amp;'[5]产值及收款计划（2026）'!$B:$B,'[5]产值及收款计划（2026）'!AE:AE)</f>
        <v>#REF!</v>
      </c>
      <c r="AF448" s="235" cm="1">
        <f t="array" ref="AF448">_xlfn.XLOOKUP($A448&amp;$B448,'[5]产值及收款计划（2026）'!$A:$A&amp;'[5]产值及收款计划（2026）'!$B:$B,'[5]产值及收款计划（2026）'!AF:AF)</f>
        <v>119.92</v>
      </c>
      <c r="AG448" s="235" t="e" cm="1">
        <f t="array" ref="AG448">_xlfn.XLOOKUP($A448&amp;$B448,'[5]产值及收款计划（2026）'!$A:$A&amp;'[5]产值及收款计划（2026）'!$B:$B,'[5]产值及收款计划（2026）'!AG:AG)</f>
        <v>#REF!</v>
      </c>
      <c r="AH448" s="235" t="e" cm="1">
        <f t="array" ref="AH448">_xlfn.XLOOKUP($A448&amp;$B448,'[5]产值及收款计划（2026）'!$A:$A&amp;'[5]产值及收款计划（2026）'!$B:$B,'[5]产值及收款计划（2026）'!AH:AH)</f>
        <v>#REF!</v>
      </c>
      <c r="AI448" s="235" t="e" cm="1">
        <f t="array" ref="AI448">_xlfn.XLOOKUP($A448&amp;$B448,'[5]产值及收款计划（2026）'!$A:$A&amp;'[5]产值及收款计划（2026）'!$B:$B,'[5]产值及收款计划（2026）'!AI:AI)</f>
        <v>#REF!</v>
      </c>
      <c r="AJ448" s="235" t="e" cm="1">
        <f t="array" ref="AJ448">_xlfn.XLOOKUP($A448&amp;$B448,'[5]产值及收款计划（2026）'!$A:$A&amp;'[5]产值及收款计划（2026）'!$B:$B,'[5]产值及收款计划（2026）'!AJ:AJ)</f>
        <v>#REF!</v>
      </c>
      <c r="AK448" s="235" t="e" cm="1">
        <f t="array" ref="AK448">_xlfn.XLOOKUP($A448&amp;$B448,'[5]产值及收款计划（2026）'!$A:$A&amp;'[5]产值及收款计划（2026）'!$B:$B,'[5]产值及收款计划（2026）'!AK:AK)</f>
        <v>#REF!</v>
      </c>
      <c r="AL448" s="235" t="e" cm="1">
        <f t="array" ref="AL448">_xlfn.XLOOKUP($A448&amp;$B448,'[5]产值及收款计划（2026）'!$A:$A&amp;'[5]产值及收款计划（2026）'!$B:$B,'[5]产值及收款计划（2026）'!AL:AL)</f>
        <v>#REF!</v>
      </c>
      <c r="AM448" s="242" t="e" cm="1">
        <f t="array" ref="AM448">_xlfn.LET(_xlpm.勾选月份状态数组,TRANSPOSE('PPT(12-15页）-TOP10'!$A$3:$A$14),_xlpm.选择数据区,IF('PPT(12-15页）-TOP10'!$E$3="收款",$BA448:$BL448,$AA448:$AL448),SUM(_xlfn._xlws.FILTER(_xlpm.选择数据区,_xlpm.勾选月份状态数组,"")))</f>
        <v>#REF!</v>
      </c>
      <c r="AN448" s="235">
        <f>_xlfn.XLOOKUP($C448,应收未收表!$T:$T,应收未收表!AA:AA)</f>
        <v>150</v>
      </c>
      <c r="AO448" s="235">
        <f>_xlfn.XLOOKUP($C448,应收未收表!$T:$T,应收未收表!AB:AB)</f>
        <v>90</v>
      </c>
      <c r="AP448" s="235">
        <f>_xlfn.XLOOKUP($C448,应收未收表!$T:$T,应收未收表!AC:AC)</f>
        <v>60</v>
      </c>
      <c r="AQ448" s="235" t="str">
        <f>_xlfn.XLOOKUP($C448,应收未收表!$T:$T,应收未收表!AE:AE)</f>
        <v>一季度内无法落实</v>
      </c>
      <c r="AR448" s="235" t="str">
        <f>_xlfn.XLOOKUP($C448,应收未收表!$T:$T,应收未收表!AF:AF)</f>
        <v>未完成相关工作，产值确认后延</v>
      </c>
      <c r="AS448" s="235" t="e" cm="1">
        <f t="array" ref="AS448">_xlfn.XLOOKUP($A448&amp;$B448,'[5]产值及收款计划（2026）'!$A:$A&amp;'[5]产值及收款计划（2026）'!$B:$B,'[5]产值及收款计划（2026）'!AS:AS)</f>
        <v>#REF!</v>
      </c>
      <c r="AT448" s="235" t="e" cm="1">
        <f t="array" ref="AT448">_xlfn.XLOOKUP($A448&amp;$B448,'[5]产值及收款计划（2026）'!$A:$A&amp;'[5]产值及收款计划（2026）'!$B:$B,'[5]产值及收款计划（2026）'!AT:AT)</f>
        <v>#REF!</v>
      </c>
      <c r="AU448" s="235" t="e" cm="1">
        <f t="array" ref="AU448">_xlfn.XLOOKUP($A448&amp;$B448,'[5]产值及收款计划（2026）'!$A:$A&amp;'[5]产值及收款计划（2026）'!$B:$B,'[5]产值及收款计划（2026）'!AU:AU)</f>
        <v>#REF!</v>
      </c>
      <c r="AV448" s="235" t="e" cm="1">
        <f t="array" ref="AV448">_xlfn.XLOOKUP($A448&amp;$B448,'[5]产值及收款计划（2026）'!$A:$A&amp;'[5]产值及收款计划（2026）'!$B:$B,'[5]产值及收款计划（2026）'!AV:AV)</f>
        <v>#REF!</v>
      </c>
      <c r="AW448" s="235" cm="1">
        <f t="array" ref="AW448">_xlfn.XLOOKUP($A448&amp;$B448,'[5]产值及收款计划（2026）'!$A:$A&amp;'[5]产值及收款计划（2026）'!$B:$B,'[5]产值及收款计划（2026）'!AW:AW)</f>
        <v>0</v>
      </c>
      <c r="AX448" s="235" cm="1">
        <f t="array" ref="AX448">_xlfn.XLOOKUP($A448&amp;$B448,'[5]产值及收款计划（2026）'!$A:$A&amp;'[5]产值及收款计划（2026）'!$B:$B,'[5]产值及收款计划（2026）'!AX:AX)</f>
        <v>89.94</v>
      </c>
      <c r="AY448" s="235" cm="1">
        <f t="array" ref="AY448">_xlfn.XLOOKUP($A448&amp;$B448,'[5]产值及收款计划（2026）'!$A:$A&amp;'[5]产值及收款计划（2026）'!$B:$B,'[5]产值及收款计划（2026）'!AY:AY)</f>
        <v>209.86</v>
      </c>
      <c r="AZ448" s="235" cm="1">
        <f t="array" ref="AZ448">_xlfn.XLOOKUP($A448&amp;$B448,'[5]产值及收款计划（2026）'!$A:$A&amp;'[5]产值及收款计划（2026）'!$B:$B,'[5]产值及收款计划（2026）'!AZ:AZ)</f>
        <v>0</v>
      </c>
      <c r="BA448" s="235" cm="1">
        <f t="array" ref="BA448">_xlfn.XLOOKUP($A448&amp;$B448,'[5]产值及收款计划（2026）'!$A:$A&amp;'[5]产值及收款计划（2026）'!$B:$B,'[5]产值及收款计划（2026）'!BA:BA)</f>
        <v>89.94</v>
      </c>
      <c r="BB448" s="235" t="e" cm="1">
        <f t="array" ref="BB448">_xlfn.XLOOKUP($A448&amp;$B448,'[5]产值及收款计划（2026）'!$A:$A&amp;'[5]产值及收款计划（2026）'!$B:$B,'[5]产值及收款计划（2026）'!BB:BB)</f>
        <v>#REF!</v>
      </c>
      <c r="BC448" s="235" t="e" cm="1">
        <f t="array" ref="BC448">_xlfn.XLOOKUP($A448&amp;$B448,'[5]产值及收款计划（2026）'!$A:$A&amp;'[5]产值及收款计划（2026）'!$B:$B,'[5]产值及收款计划（2026）'!BC:BC)</f>
        <v>#REF!</v>
      </c>
      <c r="BD448" s="235" t="e" cm="1">
        <f t="array" ref="BD448">_xlfn.XLOOKUP($A448&amp;$B448,'[5]产值及收款计划（2026）'!$A:$A&amp;'[5]产值及收款计划（2026）'!$B:$B,'[5]产值及收款计划（2026）'!BD:BD)</f>
        <v>#REF!</v>
      </c>
      <c r="BE448" s="235" t="e" cm="1">
        <f t="array" ref="BE448">_xlfn.XLOOKUP($A448&amp;$B448,'[5]产值及收款计划（2026）'!$A:$A&amp;'[5]产值及收款计划（2026）'!$B:$B,'[5]产值及收款计划（2026）'!BE:BE)</f>
        <v>#REF!</v>
      </c>
      <c r="BF448" s="235" t="e" cm="1">
        <f t="array" ref="BF448">_xlfn.XLOOKUP($A448&amp;$B448,'[5]产值及收款计划（2026）'!$A:$A&amp;'[5]产值及收款计划（2026）'!$B:$B,'[5]产值及收款计划（2026）'!BF:BF)</f>
        <v>#REF!</v>
      </c>
      <c r="BG448" s="235" t="e" cm="1">
        <f t="array" ref="BG448">_xlfn.XLOOKUP($A448&amp;$B448,'[5]产值及收款计划（2026）'!$A:$A&amp;'[5]产值及收款计划（2026）'!$B:$B,'[5]产值及收款计划（2026）'!BG:BG)</f>
        <v>#REF!</v>
      </c>
      <c r="BH448" s="235" t="e" cm="1">
        <f t="array" ref="BH448">_xlfn.XLOOKUP($A448&amp;$B448,'[5]产值及收款计划（2026）'!$A:$A&amp;'[5]产值及收款计划（2026）'!$B:$B,'[5]产值及收款计划（2026）'!BH:BH)</f>
        <v>#REF!</v>
      </c>
      <c r="BI448" s="235" t="e" cm="1">
        <f t="array" ref="BI448">_xlfn.XLOOKUP($A448&amp;$B448,'[5]产值及收款计划（2026）'!$A:$A&amp;'[5]产值及收款计划（2026）'!$B:$B,'[5]产值及收款计划（2026）'!BI:BI)</f>
        <v>#REF!</v>
      </c>
      <c r="BJ448" s="235" t="e" cm="1">
        <f t="array" ref="BJ448">_xlfn.XLOOKUP($A448&amp;$B448,'[5]产值及收款计划（2026）'!$A:$A&amp;'[5]产值及收款计划（2026）'!$B:$B,'[5]产值及收款计划（2026）'!BJ:BJ)</f>
        <v>#REF!</v>
      </c>
      <c r="BK448" s="235" t="e" cm="1">
        <f t="array" ref="BK448">_xlfn.XLOOKUP($A448&amp;$B448,'[5]产值及收款计划（2026）'!$A:$A&amp;'[5]产值及收款计划（2026）'!$B:$B,'[5]产值及收款计划（2026）'!BK:BK)</f>
        <v>#REF!</v>
      </c>
      <c r="BL448" s="235" t="e" cm="1">
        <f t="array" ref="BL448">_xlfn.XLOOKUP($A448&amp;$B448,'[5]产值及收款计划（2026）'!$A:$A&amp;'[5]产值及收款计划（2026）'!$B:$B,'[5]产值及收款计划（2026）'!BL:BL)</f>
        <v>#REF!</v>
      </c>
      <c r="BM448" s="235"/>
      <c r="BN448" s="235"/>
      <c r="BO448" s="235"/>
      <c r="BP448" s="235"/>
      <c r="BQ448" s="235" t="e">
        <f>_xlfn.XLOOKUP($C448,应收未收表!$AJ:$AJ,应收未收表!AK:AK)</f>
        <v>#N/A</v>
      </c>
      <c r="BR448" s="235" t="e">
        <f>_xlfn.XLOOKUP($C448,应收未收表!$AJ:$AJ,应收未收表!AL:AL)</f>
        <v>#N/A</v>
      </c>
      <c r="BS448" s="235" t="e">
        <f>_xlfn.XLOOKUP($C448,应收未收表!$AJ:$AJ,应收未收表!AM:AM)</f>
        <v>#N/A</v>
      </c>
      <c r="BT448" s="235" t="e">
        <f>_xlfn.XLOOKUP($C448,应收未收表!$AJ:$AJ,应收未收表!AN:AN)</f>
        <v>#N/A</v>
      </c>
      <c r="BU448" s="234" t="str" cm="1">
        <f t="array" ref="BU448">_xlfn.XLOOKUP($A448&amp;$B448,'[5]产值及收款计划（2026）'!$A:$A&amp;'[5]产值及收款计划（2026）'!$B:$B,'[5]产值及收款计划（2026）'!BQ:BQ)</f>
        <v>上海城建数字产业集团有限公司</v>
      </c>
      <c r="BV448" s="235" t="e" cm="1">
        <f t="array" ref="BV448">_xlfn.XLOOKUP($A448&amp;$B448,'[5]产值及收款计划（2026）'!$A:$A&amp;'[5]产值及收款计划（2026）'!$B:$B,'[5]产值及收款计划（2026）'!BR:BR)</f>
        <v>#REF!</v>
      </c>
      <c r="CE448" s="235" cm="1">
        <f t="array" ref="CE448">_xlfn.XLOOKUP($A448&amp;$B448,'[5]产值及收款计划（2026）'!$A:$A&amp;'[5]产值及收款计划（2026）'!$B:$B,'[5]产值及收款计划（2026）'!CA:CA)</f>
        <v>0</v>
      </c>
      <c r="CF448" s="235" cm="1">
        <f t="array" ref="CF448">_xlfn.XLOOKUP($A448&amp;$B448,'[5]产值及收款计划（2026）'!$A:$A&amp;'[5]产值及收款计划（2026）'!$B:$B,'[5]产值及收款计划（2026）'!CB:CB)</f>
        <v>0</v>
      </c>
      <c r="CG448" s="235" cm="1">
        <f t="array" ref="CG448">_xlfn.XLOOKUP($A448&amp;$B448,'[5]产值及收款计划（2026）'!$A:$A&amp;'[5]产值及收款计划（2026）'!$B:$B,'[5]产值及收款计划（2026）'!CC:CC)</f>
        <v>0</v>
      </c>
      <c r="CH448" s="235" cm="1">
        <f t="array" ref="CH448">_xlfn.XLOOKUP($A448&amp;$B448,'[5]产值及收款计划（2026）'!$A:$A&amp;'[5]产值及收款计划（2026）'!$B:$B,'[5]产值及收款计划（2026）'!CD:CD)</f>
        <v>0</v>
      </c>
      <c r="CI448" s="235" cm="1">
        <f t="array" ref="CI448">_xlfn.XLOOKUP($A448&amp;$B448,'[5]产值及收款计划（2026）'!$A:$A&amp;'[5]产值及收款计划（2026）'!$B:$B,'[5]产值及收款计划（2026）'!CE:CE)</f>
        <v>0</v>
      </c>
      <c r="CJ448" s="235" cm="1">
        <f t="array" ref="CJ448">_xlfn.XLOOKUP($A448&amp;$B448,'[5]产值及收款计划（2026）'!$A:$A&amp;'[5]产值及收款计划（2026）'!$B:$B,'[5]产值及收款计划（2026）'!CF:CF)</f>
        <v>0</v>
      </c>
      <c r="CK448" s="235" cm="1">
        <f t="array" ref="CK448">_xlfn.XLOOKUP($A448&amp;$B448,'[5]产值及收款计划（2026）'!$A:$A&amp;'[5]产值及收款计划（2026）'!$B:$B,'[5]产值及收款计划（2026）'!CG:CG)</f>
        <v>0</v>
      </c>
      <c r="CL448" s="235" cm="1">
        <f t="array" ref="CL448">_xlfn.XLOOKUP($A448&amp;$B448,'[5]产值及收款计划（2026）'!$A:$A&amp;'[5]产值及收款计划（2026）'!$B:$B,'[5]产值及收款计划（2026）'!CH:CH)</f>
        <v>0</v>
      </c>
      <c r="CM448" s="235" cm="1">
        <f t="array" ref="CM448">_xlfn.XLOOKUP($A448&amp;$B448,'[5]产值及收款计划（2026）'!$A:$A&amp;'[5]产值及收款计划（2026）'!$B:$B,'[5]产值及收款计划（2026）'!CI:CI)</f>
        <v>0</v>
      </c>
      <c r="CN448" s="235" cm="1">
        <f t="array" ref="CN448">_xlfn.XLOOKUP($A448&amp;$B448,'[5]产值及收款计划（2026）'!$A:$A&amp;'[5]产值及收款计划（2026）'!$B:$B,'[5]产值及收款计划（2026）'!CJ:CJ)</f>
        <v>0</v>
      </c>
      <c r="CO448" s="235" cm="1">
        <f t="array" ref="CO448">_xlfn.XLOOKUP($A448&amp;$B448,'[5]产值及收款计划（2026）'!$A:$A&amp;'[5]产值及收款计划（2026）'!$B:$B,'[5]产值及收款计划（2026）'!CK:CK)</f>
        <v>0</v>
      </c>
      <c r="CP448" s="235" cm="1">
        <f t="array" ref="CP448">_xlfn.XLOOKUP($A448&amp;$B448,'[5]产值及收款计划（2026）'!$A:$A&amp;'[5]产值及收款计划（2026）'!$B:$B,'[5]产值及收款计划（2026）'!CL:CL)</f>
        <v>0</v>
      </c>
      <c r="DE448" s="235" cm="1">
        <f t="array" ref="DE448">_xlfn.XLOOKUP($A448&amp;$B448,'[5]产值及收款计划（2026）'!$A:$A&amp;'[5]产值及收款计划（2026）'!$B:$B,'[5]产值及收款计划（2026）'!DA:DA)</f>
        <v>0</v>
      </c>
      <c r="DF448" s="235" cm="1">
        <f t="array" ref="DF448">_xlfn.XLOOKUP($A448&amp;$B448,'[5]产值及收款计划（2026）'!$A:$A&amp;'[5]产值及收款计划（2026）'!$B:$B,'[5]产值及收款计划（2026）'!DB:DB)</f>
        <v>89.94</v>
      </c>
      <c r="DG448" s="235" cm="1">
        <f t="array" ref="DG448">_xlfn.XLOOKUP($A448&amp;$B448,'[5]产值及收款计划（2026）'!$A:$A&amp;'[5]产值及收款计划（2026）'!$B:$B,'[5]产值及收款计划（2026）'!DC:DC)</f>
        <v>0</v>
      </c>
      <c r="DH448" s="235" cm="1">
        <f t="array" ref="DH448">_xlfn.XLOOKUP($A448&amp;$B448,'[5]产值及收款计划（2026）'!$A:$A&amp;'[5]产值及收款计划（2026）'!$B:$B,'[5]产值及收款计划（2026）'!DD:DD)</f>
        <v>0</v>
      </c>
      <c r="DI448" s="235" cm="1">
        <f t="array" ref="DI448">_xlfn.XLOOKUP($A448&amp;$B448,'[5]产值及收款计划（2026）'!$A:$A&amp;'[5]产值及收款计划（2026）'!$B:$B,'[5]产值及收款计划（2026）'!DE:DE)</f>
        <v>0</v>
      </c>
      <c r="DJ448" s="235" cm="1">
        <f t="array" ref="DJ448">_xlfn.XLOOKUP($A448&amp;$B448,'[5]产值及收款计划（2026）'!$A:$A&amp;'[5]产值及收款计划（2026）'!$B:$B,'[5]产值及收款计划（2026）'!DF:DF)</f>
        <v>0</v>
      </c>
      <c r="DK448" s="235" cm="1">
        <f t="array" ref="DK448">_xlfn.XLOOKUP($A448&amp;$B448,'[5]产值及收款计划（2026）'!$A:$A&amp;'[5]产值及收款计划（2026）'!$B:$B,'[5]产值及收款计划（2026）'!DG:DG)</f>
        <v>0</v>
      </c>
      <c r="DL448" s="235" cm="1">
        <f t="array" ref="DL448">_xlfn.XLOOKUP($A448&amp;$B448,'[5]产值及收款计划（2026）'!$A:$A&amp;'[5]产值及收款计划（2026）'!$B:$B,'[5]产值及收款计划（2026）'!DH:DH)</f>
        <v>0</v>
      </c>
      <c r="DM448" s="235" cm="1">
        <f t="array" ref="DM448">_xlfn.XLOOKUP($A448&amp;$B448,'[5]产值及收款计划（2026）'!$A:$A&amp;'[5]产值及收款计划（2026）'!$B:$B,'[5]产值及收款计划（2026）'!DI:DI)</f>
        <v>0</v>
      </c>
      <c r="DN448" s="235" cm="1">
        <f t="array" ref="DN448">_xlfn.XLOOKUP($A448&amp;$B448,'[5]产值及收款计划（2026）'!$A:$A&amp;'[5]产值及收款计划（2026）'!$B:$B,'[5]产值及收款计划（2026）'!DJ:DJ)</f>
        <v>0</v>
      </c>
      <c r="DO448" s="235" cm="1">
        <f t="array" ref="DO448">_xlfn.XLOOKUP($A448&amp;$B448,'[5]产值及收款计划（2026）'!$A:$A&amp;'[5]产值及收款计划（2026）'!$B:$B,'[5]产值及收款计划（2026）'!DK:DK)</f>
        <v>0</v>
      </c>
      <c r="DP448" s="235" cm="1">
        <f t="array" ref="DP448">_xlfn.XLOOKUP($A448&amp;$B448,'[5]产值及收款计划（2026）'!$A:$A&amp;'[5]产值及收款计划（2026）'!$B:$B,'[5]产值及收款计划（2026）'!DL:DL)</f>
        <v>0</v>
      </c>
      <c r="DQ448" s="243"/>
      <c r="DR448" s="229"/>
    </row>
    <row r="449" ht="40.5" spans="1:122">
      <c r="A449" s="233">
        <f t="shared" si="27"/>
        <v>84</v>
      </c>
      <c r="B449" s="233" t="s">
        <v>29</v>
      </c>
      <c r="C449" s="234" t="str" cm="1">
        <f t="array" ref="C449">_xlfn.XLOOKUP($A449&amp;$B449,'[5]产值及收款计划（2026）'!$A:$A&amp;'[5]产值及收款计划（2026）'!$B:$B,'[5]产值及收款计划（2026）'!C:C)</f>
        <v>C0CJGD-FW-T-2025141</v>
      </c>
      <c r="D449" s="235" t="str" cm="1">
        <f t="array" ref="D449">_xlfn.XLOOKUP($A449&amp;$B449,'[5]产值及收款计划（2026）'!$A:$A&amp;'[5]产值及收款计划（2026）'!$B:$B,'[5]产值及收款计划（2026）'!D:D)</f>
        <v>澳门轻轨东线南段智慧工地-数智隧道管理平台采购项目</v>
      </c>
      <c r="E449" s="235" cm="1">
        <f t="array" ref="E449">_xlfn.XLOOKUP($A449&amp;$B449,'[5]产值及收款计划（2026）'!$A:$A&amp;'[5]产值及收款计划（2026）'!$B:$B,'[5]产值及收款计划（2026）'!E:E)</f>
        <v>134.8</v>
      </c>
      <c r="F449" s="235" cm="1">
        <f t="array" ref="F449">_xlfn.XLOOKUP($A449&amp;$B449,'[5]产值及收款计划（2026）'!$A:$A&amp;'[5]产值及收款计划（2026）'!$B:$B,'[5]产值及收款计划（2026）'!F:F)</f>
        <v>134.8</v>
      </c>
      <c r="G449" s="235" cm="1">
        <f t="array" ref="G449">_xlfn.XLOOKUP($A449&amp;$B449,'[5]产值及收款计划（2026）'!$A:$A&amp;'[5]产值及收款计划（2026）'!$B:$B,'[5]产值及收款计划（2026）'!G:G)</f>
        <v>134.8</v>
      </c>
      <c r="H449" s="235" cm="1">
        <f t="array" ref="H449">_xlfn.XLOOKUP($A449&amp;$B449,'[5]产值及收款计划（2026）'!$A:$A&amp;'[5]产值及收款计划（2026）'!$B:$B,'[5]产值及收款计划（2026）'!H:H)</f>
        <v>84.8</v>
      </c>
      <c r="I449" s="236" cm="1">
        <f t="array" ref="I449">_xlfn.XLOOKUP($A449&amp;$B449,'[5]产值及收款计划（2026）'!$A:$A&amp;'[5]产值及收款计划（2026）'!$B:$B,'[5]产值及收款计划（2026）'!I:I)</f>
        <v>0.629080118694362</v>
      </c>
      <c r="J449" s="235" cm="1">
        <f t="array" ref="J449">_xlfn.XLOOKUP($A449&amp;$B449,'[5]产值及收款计划（2026）'!$A:$A&amp;'[5]产值及收款计划（2026）'!$B:$B,'[5]产值及收款计划（2026）'!J:J)</f>
        <v>0.06</v>
      </c>
      <c r="K449" s="235" t="e" cm="1">
        <f t="array" ref="K449">_xlfn.XLOOKUP($A449&amp;$B449,'[5]产值及收款计划（2026）'!$A:$A&amp;'[5]产值及收款计划（2026）'!$B:$B,'[5]产值及收款计划（2026）'!K:K)</f>
        <v>#REF!</v>
      </c>
      <c r="L449" s="235" t="e" cm="1">
        <f t="array" ref="L449">_xlfn.XLOOKUP($A449&amp;$B449,'[5]产值及收款计划（2026）'!$A:$A&amp;'[5]产值及收款计划（2026）'!$B:$B,'[5]产值及收款计划（2026）'!L:L)</f>
        <v>#REF!</v>
      </c>
      <c r="M449" s="235" t="str" cm="1">
        <f t="array" ref="M449">_xlfn.XLOOKUP($A449&amp;$B449,'[5]产值及收款计划（2026）'!$A:$A&amp;'[5]产值及收款计划（2026）'!$B:$B,'[5]产值及收款计划（2026）'!M:M)</f>
        <v>主导</v>
      </c>
      <c r="N449" s="235" cm="1">
        <f t="array" ref="N449">_xlfn.XLOOKUP($A449&amp;$B449,'[5]产值及收款计划（2026）'!$A:$A&amp;'[5]产值及收款计划（2026）'!$B:$B,'[5]产值及收款计划（2026）'!N:N)</f>
        <v>0</v>
      </c>
      <c r="O449" s="235" t="str" cm="1">
        <f t="array" ref="O449">_xlfn.XLOOKUP($A449&amp;$B449,'[5]产值及收款计划（2026）'!$A:$A&amp;'[5]产值及收款计划（2026）'!$B:$B,'[5]产值及收款计划（2026）'!O:O)</f>
        <v>杜江</v>
      </c>
      <c r="P449" s="234" t="str" cm="1">
        <f t="array" ref="P449">_xlfn.XLOOKUP($A449&amp;$B449,'[5]产值及收款计划（2026）'!$A:$A&amp;'[5]产值及收款计划（2026）'!$B:$B,'[5]产值及收款计划（2026）'!P:P)</f>
        <v>25已完结</v>
      </c>
      <c r="Q449" s="235" t="e" cm="1">
        <f t="array" ref="Q449">_xlfn.XLOOKUP($A449&amp;$B449,'[5]产值及收款计划（2026）'!$A:$A&amp;'[5]产值及收款计划（2026）'!$B:$B,'[5]产值及收款计划（2026）'!Q:Q)</f>
        <v>#REF!</v>
      </c>
      <c r="R449" s="235" t="e" cm="1">
        <f t="array" ref="R449">_xlfn.XLOOKUP($A449&amp;$B449,'[5]产值及收款计划（2026）'!$A:$A&amp;'[5]产值及收款计划（2026）'!$B:$B,'[5]产值及收款计划（2026）'!R:R)</f>
        <v>#REF!</v>
      </c>
      <c r="S449" s="235" t="e" cm="1">
        <f t="array" ref="S449">_xlfn.XLOOKUP($A449&amp;$B449,'[5]产值及收款计划（2026）'!$A:$A&amp;'[5]产值及收款计划（2026）'!$B:$B,'[5]产值及收款计划（2026）'!S:S)</f>
        <v>#REF!</v>
      </c>
      <c r="T449" s="235" cm="1">
        <f t="array" ref="T449">_xlfn.XLOOKUP($A449&amp;$B449,'[5]产值及收款计划（2026）'!$A:$A&amp;'[5]产值及收款计划（2026）'!$B:$B,'[5]产值及收款计划（2026）'!T:T)</f>
        <v>134.8</v>
      </c>
      <c r="U449" s="235" cm="1">
        <f t="array" ref="U449">_xlfn.XLOOKUP($A449&amp;$B449,'[5]产值及收款计划（2026）'!$A:$A&amp;'[5]产值及收款计划（2026）'!$B:$B,'[5]产值及收款计划（2026）'!U:U)</f>
        <v>0</v>
      </c>
      <c r="V449" s="235" cm="1">
        <f t="array" ref="V449">_xlfn.XLOOKUP($A449&amp;$B449,'[5]产值及收款计划（2026）'!$A:$A&amp;'[5]产值及收款计划（2026）'!$B:$B,'[5]产值及收款计划（2026）'!V:V)</f>
        <v>0</v>
      </c>
      <c r="W449" s="235" t="e" cm="1">
        <f t="array" ref="W449">_xlfn.XLOOKUP($A449&amp;$B449,'[5]产值及收款计划（2026）'!$A:$A&amp;'[5]产值及收款计划（2026）'!$B:$B,'[5]产值及收款计划（2026）'!W:W)</f>
        <v>#REF!</v>
      </c>
      <c r="X449" s="235" t="e" cm="1">
        <f t="array" ref="X449">_xlfn.XLOOKUP($A449&amp;$B449,'[5]产值及收款计划（2026）'!$A:$A&amp;'[5]产值及收款计划（2026）'!$B:$B,'[5]产值及收款计划（2026）'!X:X)</f>
        <v>#REF!</v>
      </c>
      <c r="Y449" s="235" t="e" cm="1">
        <f t="array" ref="Y449">_xlfn.XLOOKUP($A449&amp;$B449,'[5]产值及收款计划（2026）'!$A:$A&amp;'[5]产值及收款计划（2026）'!$B:$B,'[5]产值及收款计划（2026）'!Y:Y)</f>
        <v>#REF!</v>
      </c>
      <c r="Z449" s="235" t="e" cm="1">
        <f t="array" ref="Z449">_xlfn.XLOOKUP($A449&amp;$B449,'[5]产值及收款计划（2026）'!$A:$A&amp;'[5]产值及收款计划（2026）'!$B:$B,'[5]产值及收款计划（2026）'!Z:Z)</f>
        <v>#REF!</v>
      </c>
      <c r="AA449" s="245" t="e" cm="1">
        <f t="array" ref="AA449">_xlfn.XLOOKUP($A449&amp;$B449,'[5]产值及收款计划（2026）'!$A:$A&amp;'[5]产值及收款计划（2026）'!$B:$B,'[5]产值及收款计划（2026）'!AA:AA)</f>
        <v>#REF!</v>
      </c>
      <c r="AB449" s="245" t="e" cm="1">
        <f t="array" ref="AB449">_xlfn.XLOOKUP($A449&amp;$B449,'[5]产值及收款计划（2026）'!$A:$A&amp;'[5]产值及收款计划（2026）'!$B:$B,'[5]产值及收款计划（2026）'!AB:AB)</f>
        <v>#REF!</v>
      </c>
      <c r="AC449" s="245" t="e" cm="1">
        <f t="array" ref="AC449">_xlfn.XLOOKUP($A449&amp;$B449,'[5]产值及收款计划（2026）'!$A:$A&amp;'[5]产值及收款计划（2026）'!$B:$B,'[5]产值及收款计划（2026）'!AC:AC)</f>
        <v>#REF!</v>
      </c>
      <c r="AD449" s="235" t="e" cm="1">
        <f t="array" ref="AD449">_xlfn.XLOOKUP($A449&amp;$B449,'[5]产值及收款计划（2026）'!$A:$A&amp;'[5]产值及收款计划（2026）'!$B:$B,'[5]产值及收款计划（2026）'!AD:AD)</f>
        <v>#REF!</v>
      </c>
      <c r="AE449" s="235" t="e" cm="1">
        <f t="array" ref="AE449">_xlfn.XLOOKUP($A449&amp;$B449,'[5]产值及收款计划（2026）'!$A:$A&amp;'[5]产值及收款计划（2026）'!$B:$B,'[5]产值及收款计划（2026）'!AE:AE)</f>
        <v>#REF!</v>
      </c>
      <c r="AF449" s="235" t="e" cm="1">
        <f t="array" ref="AF449">_xlfn.XLOOKUP($A449&amp;$B449,'[5]产值及收款计划（2026）'!$A:$A&amp;'[5]产值及收款计划（2026）'!$B:$B,'[5]产值及收款计划（2026）'!AF:AF)</f>
        <v>#REF!</v>
      </c>
      <c r="AG449" s="235" t="e" cm="1">
        <f t="array" ref="AG449">_xlfn.XLOOKUP($A449&amp;$B449,'[5]产值及收款计划（2026）'!$A:$A&amp;'[5]产值及收款计划（2026）'!$B:$B,'[5]产值及收款计划（2026）'!AG:AG)</f>
        <v>#REF!</v>
      </c>
      <c r="AH449" s="235" t="e" cm="1">
        <f t="array" ref="AH449">_xlfn.XLOOKUP($A449&amp;$B449,'[5]产值及收款计划（2026）'!$A:$A&amp;'[5]产值及收款计划（2026）'!$B:$B,'[5]产值及收款计划（2026）'!AH:AH)</f>
        <v>#REF!</v>
      </c>
      <c r="AI449" s="235" t="e" cm="1">
        <f t="array" ref="AI449">_xlfn.XLOOKUP($A449&amp;$B449,'[5]产值及收款计划（2026）'!$A:$A&amp;'[5]产值及收款计划（2026）'!$B:$B,'[5]产值及收款计划（2026）'!AI:AI)</f>
        <v>#REF!</v>
      </c>
      <c r="AJ449" s="235" t="e" cm="1">
        <f t="array" ref="AJ449">_xlfn.XLOOKUP($A449&amp;$B449,'[5]产值及收款计划（2026）'!$A:$A&amp;'[5]产值及收款计划（2026）'!$B:$B,'[5]产值及收款计划（2026）'!AJ:AJ)</f>
        <v>#REF!</v>
      </c>
      <c r="AK449" s="235" t="e" cm="1">
        <f t="array" ref="AK449">_xlfn.XLOOKUP($A449&amp;$B449,'[5]产值及收款计划（2026）'!$A:$A&amp;'[5]产值及收款计划（2026）'!$B:$B,'[5]产值及收款计划（2026）'!AK:AK)</f>
        <v>#REF!</v>
      </c>
      <c r="AL449" s="235" t="e" cm="1">
        <f t="array" ref="AL449">_xlfn.XLOOKUP($A449&amp;$B449,'[5]产值及收款计划（2026）'!$A:$A&amp;'[5]产值及收款计划（2026）'!$B:$B,'[5]产值及收款计划（2026）'!AL:AL)</f>
        <v>#REF!</v>
      </c>
      <c r="AM449" s="242" t="e" cm="1">
        <f t="array" ref="AM449">_xlfn.LET(_xlpm.勾选月份状态数组,TRANSPOSE('PPT(12-15页）-TOP10'!$A$3:$A$14),_xlpm.选择数据区,IF('PPT(12-15页）-TOP10'!$E$3="收款",$BA449:$BL449,$AA449:$AL449),SUM(_xlfn._xlws.FILTER(_xlpm.选择数据区,_xlpm.勾选月份状态数组,"")))</f>
        <v>#REF!</v>
      </c>
      <c r="AN449" s="235" t="e">
        <f>_xlfn.XLOOKUP($C449,应收未收表!$T:$T,应收未收表!AA:AA)</f>
        <v>#N/A</v>
      </c>
      <c r="AO449" s="235" t="s">
        <v>176</v>
      </c>
      <c r="AP449" s="235" t="e">
        <f>_xlfn.XLOOKUP($C449,应收未收表!$T:$T,应收未收表!AC:AC)</f>
        <v>#N/A</v>
      </c>
      <c r="AQ449" s="235" t="e">
        <f>_xlfn.XLOOKUP($C449,应收未收表!$T:$T,应收未收表!AE:AE)</f>
        <v>#N/A</v>
      </c>
      <c r="AR449" s="235" t="e">
        <f>_xlfn.XLOOKUP($C449,应收未收表!$T:$T,应收未收表!AF:AF)</f>
        <v>#N/A</v>
      </c>
      <c r="AS449" s="235" t="e" cm="1">
        <f t="array" ref="AS449">_xlfn.XLOOKUP($A449&amp;$B449,'[5]产值及收款计划（2026）'!$A:$A&amp;'[5]产值及收款计划（2026）'!$B:$B,'[5]产值及收款计划（2026）'!AS:AS)</f>
        <v>#REF!</v>
      </c>
      <c r="AT449" s="235" t="e" cm="1">
        <f t="array" ref="AT449">_xlfn.XLOOKUP($A449&amp;$B449,'[5]产值及收款计划（2026）'!$A:$A&amp;'[5]产值及收款计划（2026）'!$B:$B,'[5]产值及收款计划（2026）'!AT:AT)</f>
        <v>#REF!</v>
      </c>
      <c r="AU449" s="235" t="e" cm="1">
        <f t="array" ref="AU449">_xlfn.XLOOKUP($A449&amp;$B449,'[5]产值及收款计划（2026）'!$A:$A&amp;'[5]产值及收款计划（2026）'!$B:$B,'[5]产值及收款计划（2026）'!AU:AU)</f>
        <v>#REF!</v>
      </c>
      <c r="AV449" s="235" t="e" cm="1">
        <f t="array" ref="AV449">_xlfn.XLOOKUP($A449&amp;$B449,'[5]产值及收款计划（2026）'!$A:$A&amp;'[5]产值及收款计划（2026）'!$B:$B,'[5]产值及收款计划（2026）'!AV:AV)</f>
        <v>#REF!</v>
      </c>
      <c r="AW449" s="235" cm="1">
        <f t="array" ref="AW449">_xlfn.XLOOKUP($A449&amp;$B449,'[5]产值及收款计划（2026）'!$A:$A&amp;'[5]产值及收款计划（2026）'!$B:$B,'[5]产值及收款计划（2026）'!AW:AW)</f>
        <v>0</v>
      </c>
      <c r="AX449" s="235" cm="1">
        <f t="array" ref="AX449">_xlfn.XLOOKUP($A449&amp;$B449,'[5]产值及收款计划（2026）'!$A:$A&amp;'[5]产值及收款计划（2026）'!$B:$B,'[5]产值及收款计划（2026）'!AX:AX)</f>
        <v>0</v>
      </c>
      <c r="AY449" s="235" cm="1">
        <f t="array" ref="AY449">_xlfn.XLOOKUP($A449&amp;$B449,'[5]产值及收款计划（2026）'!$A:$A&amp;'[5]产值及收款计划（2026）'!$B:$B,'[5]产值及收款计划（2026）'!AY:AY)</f>
        <v>134.8</v>
      </c>
      <c r="AZ449" s="235" cm="1">
        <f t="array" ref="AZ449">_xlfn.XLOOKUP($A449&amp;$B449,'[5]产值及收款计划（2026）'!$A:$A&amp;'[5]产值及收款计划（2026）'!$B:$B,'[5]产值及收款计划（2026）'!AZ:AZ)</f>
        <v>134.8</v>
      </c>
      <c r="BA449" s="244" t="e" cm="1">
        <f t="array" ref="BA449">_xlfn.XLOOKUP($A449&amp;$B449,'[5]产值及收款计划（2026）'!$A:$A&amp;'[5]产值及收款计划（2026）'!$B:$B,'[5]产值及收款计划（2026）'!BA:BA)</f>
        <v>#REF!</v>
      </c>
      <c r="BB449" s="244" t="e" cm="1">
        <f t="array" ref="BB449">_xlfn.XLOOKUP($A449&amp;$B449,'[5]产值及收款计划（2026）'!$A:$A&amp;'[5]产值及收款计划（2026）'!$B:$B,'[5]产值及收款计划（2026）'!BB:BB)</f>
        <v>#REF!</v>
      </c>
      <c r="BC449" s="244" t="e" cm="1">
        <f t="array" ref="BC449">_xlfn.XLOOKUP($A449&amp;$B449,'[5]产值及收款计划（2026）'!$A:$A&amp;'[5]产值及收款计划（2026）'!$B:$B,'[5]产值及收款计划（2026）'!BC:BC)</f>
        <v>#REF!</v>
      </c>
      <c r="BD449" s="235" t="e" cm="1">
        <f t="array" ref="BD449">_xlfn.XLOOKUP($A449&amp;$B449,'[5]产值及收款计划（2026）'!$A:$A&amp;'[5]产值及收款计划（2026）'!$B:$B,'[5]产值及收款计划（2026）'!BD:BD)</f>
        <v>#REF!</v>
      </c>
      <c r="BE449" s="235" t="e" cm="1">
        <f t="array" ref="BE449">_xlfn.XLOOKUP($A449&amp;$B449,'[5]产值及收款计划（2026）'!$A:$A&amp;'[5]产值及收款计划（2026）'!$B:$B,'[5]产值及收款计划（2026）'!BE:BE)</f>
        <v>#REF!</v>
      </c>
      <c r="BF449" s="235" cm="1">
        <f t="array" ref="BF449">_xlfn.XLOOKUP($A449&amp;$B449,'[5]产值及收款计划（2026）'!$A:$A&amp;'[5]产值及收款计划（2026）'!$B:$B,'[5]产值及收款计划（2026）'!BF:BF)</f>
        <v>53.92</v>
      </c>
      <c r="BG449" s="235" t="e" cm="1">
        <f t="array" ref="BG449">_xlfn.XLOOKUP($A449&amp;$B449,'[5]产值及收款计划（2026）'!$A:$A&amp;'[5]产值及收款计划（2026）'!$B:$B,'[5]产值及收款计划（2026）'!BG:BG)</f>
        <v>#REF!</v>
      </c>
      <c r="BH449" s="235" t="e" cm="1">
        <f t="array" ref="BH449">_xlfn.XLOOKUP($A449&amp;$B449,'[5]产值及收款计划（2026）'!$A:$A&amp;'[5]产值及收款计划（2026）'!$B:$B,'[5]产值及收款计划（2026）'!BH:BH)</f>
        <v>#REF!</v>
      </c>
      <c r="BI449" s="235" t="e" cm="1">
        <f t="array" ref="BI449">_xlfn.XLOOKUP($A449&amp;$B449,'[5]产值及收款计划（2026）'!$A:$A&amp;'[5]产值及收款计划（2026）'!$B:$B,'[5]产值及收款计划（2026）'!BI:BI)</f>
        <v>#REF!</v>
      </c>
      <c r="BJ449" s="235" t="e" cm="1">
        <f t="array" ref="BJ449">_xlfn.XLOOKUP($A449&amp;$B449,'[5]产值及收款计划（2026）'!$A:$A&amp;'[5]产值及收款计划（2026）'!$B:$B,'[5]产值及收款计划（2026）'!BJ:BJ)</f>
        <v>#REF!</v>
      </c>
      <c r="BK449" s="235" t="e" cm="1">
        <f t="array" ref="BK449">_xlfn.XLOOKUP($A449&amp;$B449,'[5]产值及收款计划（2026）'!$A:$A&amp;'[5]产值及收款计划（2026）'!$B:$B,'[5]产值及收款计划（2026）'!BK:BK)</f>
        <v>#REF!</v>
      </c>
      <c r="BL449" s="235" t="e" cm="1">
        <f t="array" ref="BL449">_xlfn.XLOOKUP($A449&amp;$B449,'[5]产值及收款计划（2026）'!$A:$A&amp;'[5]产值及收款计划（2026）'!$B:$B,'[5]产值及收款计划（2026）'!BL:BL)</f>
        <v>#REF!</v>
      </c>
      <c r="BM449" s="235"/>
      <c r="BN449" s="235"/>
      <c r="BO449" s="235"/>
      <c r="BP449" s="235"/>
      <c r="BQ449" s="235" t="e">
        <f>_xlfn.XLOOKUP($C449,应收未收表!$AJ:$AJ,应收未收表!AK:AK)</f>
        <v>#N/A</v>
      </c>
      <c r="BR449" s="235" t="e">
        <f>_xlfn.XLOOKUP($C449,应收未收表!$AJ:$AJ,应收未收表!AL:AL)</f>
        <v>#N/A</v>
      </c>
      <c r="BS449" s="235" t="e">
        <f>_xlfn.XLOOKUP($C449,应收未收表!$AJ:$AJ,应收未收表!AM:AM)</f>
        <v>#N/A</v>
      </c>
      <c r="BT449" s="235" t="e">
        <f>_xlfn.XLOOKUP($C449,应收未收表!$AJ:$AJ,应收未收表!AN:AN)</f>
        <v>#N/A</v>
      </c>
      <c r="BU449" s="234" t="str" cm="1">
        <f t="array" ref="BU449">_xlfn.XLOOKUP($A449&amp;$B449,'[5]产值及收款计划（2026）'!$A:$A&amp;'[5]产值及收款计划（2026）'!$B:$B,'[5]产值及收款计划（2026）'!BQ:BQ)</f>
        <v>上海城建数字产业集团有限公司</v>
      </c>
      <c r="BV449" s="235" t="str" cm="1">
        <f t="array" ref="BV449">_xlfn.XLOOKUP($A449&amp;$B449,'[5]产值及收款计划（2026）'!$A:$A&amp;'[5]产值及收款计划（2026）'!$B:$B,'[5]产值及收款计划（2026）'!BR:BR)</f>
        <v>待数字集团收款后请款。</v>
      </c>
      <c r="CE449" s="235" cm="1">
        <f t="array" ref="CE449">_xlfn.XLOOKUP($A449&amp;$B449,'[5]产值及收款计划（2026）'!$A:$A&amp;'[5]产值及收款计划（2026）'!$B:$B,'[5]产值及收款计划（2026）'!CA:CA)</f>
        <v>0</v>
      </c>
      <c r="CF449" s="235" cm="1">
        <f t="array" ref="CF449">_xlfn.XLOOKUP($A449&amp;$B449,'[5]产值及收款计划（2026）'!$A:$A&amp;'[5]产值及收款计划（2026）'!$B:$B,'[5]产值及收款计划（2026）'!CB:CB)</f>
        <v>0</v>
      </c>
      <c r="CG449" s="235" cm="1">
        <f t="array" ref="CG449">_xlfn.XLOOKUP($A449&amp;$B449,'[5]产值及收款计划（2026）'!$A:$A&amp;'[5]产值及收款计划（2026）'!$B:$B,'[5]产值及收款计划（2026）'!CC:CC)</f>
        <v>0</v>
      </c>
      <c r="CH449" s="235" cm="1">
        <f t="array" ref="CH449">_xlfn.XLOOKUP($A449&amp;$B449,'[5]产值及收款计划（2026）'!$A:$A&amp;'[5]产值及收款计划（2026）'!$B:$B,'[5]产值及收款计划（2026）'!CD:CD)</f>
        <v>0</v>
      </c>
      <c r="CI449" s="235" cm="1">
        <f t="array" ref="CI449">_xlfn.XLOOKUP($A449&amp;$B449,'[5]产值及收款计划（2026）'!$A:$A&amp;'[5]产值及收款计划（2026）'!$B:$B,'[5]产值及收款计划（2026）'!CE:CE)</f>
        <v>0</v>
      </c>
      <c r="CJ449" s="235" cm="1">
        <f t="array" ref="CJ449">_xlfn.XLOOKUP($A449&amp;$B449,'[5]产值及收款计划（2026）'!$A:$A&amp;'[5]产值及收款计划（2026）'!$B:$B,'[5]产值及收款计划（2026）'!CF:CF)</f>
        <v>0</v>
      </c>
      <c r="CK449" s="235" cm="1">
        <f t="array" ref="CK449">_xlfn.XLOOKUP($A449&amp;$B449,'[5]产值及收款计划（2026）'!$A:$A&amp;'[5]产值及收款计划（2026）'!$B:$B,'[5]产值及收款计划（2026）'!CG:CG)</f>
        <v>0</v>
      </c>
      <c r="CL449" s="235" cm="1">
        <f t="array" ref="CL449">_xlfn.XLOOKUP($A449&amp;$B449,'[5]产值及收款计划（2026）'!$A:$A&amp;'[5]产值及收款计划（2026）'!$B:$B,'[5]产值及收款计划（2026）'!CH:CH)</f>
        <v>0</v>
      </c>
      <c r="CM449" s="235" cm="1">
        <f t="array" ref="CM449">_xlfn.XLOOKUP($A449&amp;$B449,'[5]产值及收款计划（2026）'!$A:$A&amp;'[5]产值及收款计划（2026）'!$B:$B,'[5]产值及收款计划（2026）'!CI:CI)</f>
        <v>0</v>
      </c>
      <c r="CN449" s="235" cm="1">
        <f t="array" ref="CN449">_xlfn.XLOOKUP($A449&amp;$B449,'[5]产值及收款计划（2026）'!$A:$A&amp;'[5]产值及收款计划（2026）'!$B:$B,'[5]产值及收款计划（2026）'!CJ:CJ)</f>
        <v>0</v>
      </c>
      <c r="CO449" s="235" cm="1">
        <f t="array" ref="CO449">_xlfn.XLOOKUP($A449&amp;$B449,'[5]产值及收款计划（2026）'!$A:$A&amp;'[5]产值及收款计划（2026）'!$B:$B,'[5]产值及收款计划（2026）'!CK:CK)</f>
        <v>0</v>
      </c>
      <c r="CP449" s="235" cm="1">
        <f t="array" ref="CP449">_xlfn.XLOOKUP($A449&amp;$B449,'[5]产值及收款计划（2026）'!$A:$A&amp;'[5]产值及收款计划（2026）'!$B:$B,'[5]产值及收款计划（2026）'!CL:CL)</f>
        <v>0</v>
      </c>
      <c r="DE449" s="235" cm="1">
        <f t="array" ref="DE449">_xlfn.XLOOKUP($A449&amp;$B449,'[5]产值及收款计划（2026）'!$A:$A&amp;'[5]产值及收款计划（2026）'!$B:$B,'[5]产值及收款计划（2026）'!DA:DA)</f>
        <v>0</v>
      </c>
      <c r="DF449" s="235" cm="1">
        <f t="array" ref="DF449">_xlfn.XLOOKUP($A449&amp;$B449,'[5]产值及收款计划（2026）'!$A:$A&amp;'[5]产值及收款计划（2026）'!$B:$B,'[5]产值及收款计划（2026）'!DB:DB)</f>
        <v>0</v>
      </c>
      <c r="DG449" s="235" cm="1">
        <f t="array" ref="DG449">_xlfn.XLOOKUP($A449&amp;$B449,'[5]产值及收款计划（2026）'!$A:$A&amp;'[5]产值及收款计划（2026）'!$B:$B,'[5]产值及收款计划（2026）'!DC:DC)</f>
        <v>0</v>
      </c>
      <c r="DH449" s="235" cm="1">
        <f t="array" ref="DH449">_xlfn.XLOOKUP($A449&amp;$B449,'[5]产值及收款计划（2026）'!$A:$A&amp;'[5]产值及收款计划（2026）'!$B:$B,'[5]产值及收款计划（2026）'!DD:DD)</f>
        <v>0</v>
      </c>
      <c r="DI449" s="235" cm="1">
        <f t="array" ref="DI449">_xlfn.XLOOKUP($A449&amp;$B449,'[5]产值及收款计划（2026）'!$A:$A&amp;'[5]产值及收款计划（2026）'!$B:$B,'[5]产值及收款计划（2026）'!DE:DE)</f>
        <v>0</v>
      </c>
      <c r="DJ449" s="235" cm="1">
        <f t="array" ref="DJ449">_xlfn.XLOOKUP($A449&amp;$B449,'[5]产值及收款计划（2026）'!$A:$A&amp;'[5]产值及收款计划（2026）'!$B:$B,'[5]产值及收款计划（2026）'!DF:DF)</f>
        <v>0</v>
      </c>
      <c r="DK449" s="235" cm="1">
        <f t="array" ref="DK449">_xlfn.XLOOKUP($A449&amp;$B449,'[5]产值及收款计划（2026）'!$A:$A&amp;'[5]产值及收款计划（2026）'!$B:$B,'[5]产值及收款计划（2026）'!DG:DG)</f>
        <v>0</v>
      </c>
      <c r="DL449" s="235" cm="1">
        <f t="array" ref="DL449">_xlfn.XLOOKUP($A449&amp;$B449,'[5]产值及收款计划（2026）'!$A:$A&amp;'[5]产值及收款计划（2026）'!$B:$B,'[5]产值及收款计划（2026）'!DH:DH)</f>
        <v>0</v>
      </c>
      <c r="DM449" s="235" cm="1">
        <f t="array" ref="DM449">_xlfn.XLOOKUP($A449&amp;$B449,'[5]产值及收款计划（2026）'!$A:$A&amp;'[5]产值及收款计划（2026）'!$B:$B,'[5]产值及收款计划（2026）'!DI:DI)</f>
        <v>0</v>
      </c>
      <c r="DN449" s="235" cm="1">
        <f t="array" ref="DN449">_xlfn.XLOOKUP($A449&amp;$B449,'[5]产值及收款计划（2026）'!$A:$A&amp;'[5]产值及收款计划（2026）'!$B:$B,'[5]产值及收款计划（2026）'!DJ:DJ)</f>
        <v>0</v>
      </c>
      <c r="DO449" s="235" cm="1">
        <f t="array" ref="DO449">_xlfn.XLOOKUP($A449&amp;$B449,'[5]产值及收款计划（2026）'!$A:$A&amp;'[5]产值及收款计划（2026）'!$B:$B,'[5]产值及收款计划（2026）'!DK:DK)</f>
        <v>0</v>
      </c>
      <c r="DP449" s="235" cm="1">
        <f t="array" ref="DP449">_xlfn.XLOOKUP($A449&amp;$B449,'[5]产值及收款计划（2026）'!$A:$A&amp;'[5]产值及收款计划（2026）'!$B:$B,'[5]产值及收款计划（2026）'!DL:DL)</f>
        <v>0</v>
      </c>
      <c r="DQ449" s="243"/>
      <c r="DR449" s="229"/>
    </row>
    <row r="450" ht="40.5" spans="1:122">
      <c r="A450" s="233">
        <f t="shared" si="27"/>
        <v>85</v>
      </c>
      <c r="B450" s="233" t="s">
        <v>29</v>
      </c>
      <c r="C450" s="234" t="str" cm="1">
        <f t="array" ref="C450">_xlfn.XLOOKUP($A450&amp;$B450,'[5]产值及收款计划（2026）'!$A:$A&amp;'[5]产值及收款计划（2026）'!$B:$B,'[5]产值及收款计划（2026）'!C:C)</f>
        <v>C0CJGD-JCCG-T-2025109</v>
      </c>
      <c r="D450" s="235" t="str" cm="1">
        <f t="array" ref="D450">_xlfn.XLOOKUP($A450&amp;$B450,'[5]产值及收款计划（2026）'!$A:$A&amp;'[5]产值及收款计划（2026）'!$B:$B,'[5]产值及收款计划（2026）'!D:D)</f>
        <v>滨海大道下沉段 智慧隧道管理软件采购合同</v>
      </c>
      <c r="E450" s="235" cm="1">
        <f t="array" ref="E450">_xlfn.XLOOKUP($A450&amp;$B450,'[5]产值及收款计划（2026）'!$A:$A&amp;'[5]产值及收款计划（2026）'!$B:$B,'[5]产值及收款计划（2026）'!E:E)</f>
        <v>100.8</v>
      </c>
      <c r="F450" s="235" cm="1">
        <f t="array" ref="F450">_xlfn.XLOOKUP($A450&amp;$B450,'[5]产值及收款计划（2026）'!$A:$A&amp;'[5]产值及收款计划（2026）'!$B:$B,'[5]产值及收款计划（2026）'!F:F)</f>
        <v>100.8</v>
      </c>
      <c r="G450" s="235" cm="1">
        <f t="array" ref="G450">_xlfn.XLOOKUP($A450&amp;$B450,'[5]产值及收款计划（2026）'!$A:$A&amp;'[5]产值及收款计划（2026）'!$B:$B,'[5]产值及收款计划（2026）'!G:G)</f>
        <v>100.8</v>
      </c>
      <c r="H450" s="235" cm="1">
        <f t="array" ref="H450">_xlfn.XLOOKUP($A450&amp;$B450,'[5]产值及收款计划（2026）'!$A:$A&amp;'[5]产值及收款计划（2026）'!$B:$B,'[5]产值及收款计划（2026）'!H:H)</f>
        <v>50.8</v>
      </c>
      <c r="I450" s="236" cm="1">
        <f t="array" ref="I450">_xlfn.XLOOKUP($A450&amp;$B450,'[5]产值及收款计划（2026）'!$A:$A&amp;'[5]产值及收款计划（2026）'!$B:$B,'[5]产值及收款计划（2026）'!I:I)</f>
        <v>0.503968253968254</v>
      </c>
      <c r="J450" s="235" cm="1">
        <f t="array" ref="J450">_xlfn.XLOOKUP($A450&amp;$B450,'[5]产值及收款计划（2026）'!$A:$A&amp;'[5]产值及收款计划（2026）'!$B:$B,'[5]产值及收款计划（2026）'!J:J)</f>
        <v>0.06</v>
      </c>
      <c r="K450" s="235" t="e" cm="1">
        <f t="array" ref="K450">_xlfn.XLOOKUP($A450&amp;$B450,'[5]产值及收款计划（2026）'!$A:$A&amp;'[5]产值及收款计划（2026）'!$B:$B,'[5]产值及收款计划（2026）'!K:K)</f>
        <v>#REF!</v>
      </c>
      <c r="L450" s="235" t="e" cm="1">
        <f t="array" ref="L450">_xlfn.XLOOKUP($A450&amp;$B450,'[5]产值及收款计划（2026）'!$A:$A&amp;'[5]产值及收款计划（2026）'!$B:$B,'[5]产值及收款计划（2026）'!L:L)</f>
        <v>#REF!</v>
      </c>
      <c r="M450" s="235" t="str" cm="1">
        <f t="array" ref="M450">_xlfn.XLOOKUP($A450&amp;$B450,'[5]产值及收款计划（2026）'!$A:$A&amp;'[5]产值及收款计划（2026）'!$B:$B,'[5]产值及收款计划（2026）'!M:M)</f>
        <v>主导</v>
      </c>
      <c r="N450" s="235" cm="1">
        <f t="array" ref="N450">_xlfn.XLOOKUP($A450&amp;$B450,'[5]产值及收款计划（2026）'!$A:$A&amp;'[5]产值及收款计划（2026）'!$B:$B,'[5]产值及收款计划（2026）'!N:N)</f>
        <v>0</v>
      </c>
      <c r="O450" s="235" t="str" cm="1">
        <f t="array" ref="O450">_xlfn.XLOOKUP($A450&amp;$B450,'[5]产值及收款计划（2026）'!$A:$A&amp;'[5]产值及收款计划（2026）'!$B:$B,'[5]产值及收款计划（2026）'!O:O)</f>
        <v>杜江</v>
      </c>
      <c r="P450" s="234" t="str" cm="1">
        <f t="array" ref="P450">_xlfn.XLOOKUP($A450&amp;$B450,'[5]产值及收款计划（2026）'!$A:$A&amp;'[5]产值及收款计划（2026）'!$B:$B,'[5]产值及收款计划（2026）'!P:P)</f>
        <v>在建</v>
      </c>
      <c r="Q450" s="235" t="e" cm="1">
        <f t="array" ref="Q450">_xlfn.XLOOKUP($A450&amp;$B450,'[5]产值及收款计划（2026）'!$A:$A&amp;'[5]产值及收款计划（2026）'!$B:$B,'[5]产值及收款计划（2026）'!Q:Q)</f>
        <v>#REF!</v>
      </c>
      <c r="R450" s="235" t="e" cm="1">
        <f t="array" ref="R450">_xlfn.XLOOKUP($A450&amp;$B450,'[5]产值及收款计划（2026）'!$A:$A&amp;'[5]产值及收款计划（2026）'!$B:$B,'[5]产值及收款计划（2026）'!R:R)</f>
        <v>#REF!</v>
      </c>
      <c r="S450" s="235" t="e" cm="1">
        <f t="array" ref="S450">_xlfn.XLOOKUP($A450&amp;$B450,'[5]产值及收款计划（2026）'!$A:$A&amp;'[5]产值及收款计划（2026）'!$B:$B,'[5]产值及收款计划（2026）'!S:S)</f>
        <v>#REF!</v>
      </c>
      <c r="T450" s="235" cm="1">
        <f t="array" ref="T450">_xlfn.XLOOKUP($A450&amp;$B450,'[5]产值及收款计划（2026）'!$A:$A&amp;'[5]产值及收款计划（2026）'!$B:$B,'[5]产值及收款计划（2026）'!T:T)</f>
        <v>95.76</v>
      </c>
      <c r="U450" s="235" cm="1">
        <f t="array" ref="U450">_xlfn.XLOOKUP($A450&amp;$B450,'[5]产值及收款计划（2026）'!$A:$A&amp;'[5]产值及收款计划（2026）'!$B:$B,'[5]产值及收款计划（2026）'!U:U)</f>
        <v>0</v>
      </c>
      <c r="V450" s="235" cm="1">
        <f t="array" ref="V450">_xlfn.XLOOKUP($A450&amp;$B450,'[5]产值及收款计划（2026）'!$A:$A&amp;'[5]产值及收款计划（2026）'!$B:$B,'[5]产值及收款计划（2026）'!V:V)</f>
        <v>5.03999999999999</v>
      </c>
      <c r="W450" s="235" t="e" cm="1">
        <f t="array" ref="W450">_xlfn.XLOOKUP($A450&amp;$B450,'[5]产值及收款计划（2026）'!$A:$A&amp;'[5]产值及收款计划（2026）'!$B:$B,'[5]产值及收款计划（2026）'!W:W)</f>
        <v>#REF!</v>
      </c>
      <c r="X450" s="235" t="e" cm="1">
        <f t="array" ref="X450">_xlfn.XLOOKUP($A450&amp;$B450,'[5]产值及收款计划（2026）'!$A:$A&amp;'[5]产值及收款计划（2026）'!$B:$B,'[5]产值及收款计划（2026）'!X:X)</f>
        <v>#REF!</v>
      </c>
      <c r="Y450" s="235" t="e" cm="1">
        <f t="array" ref="Y450">_xlfn.XLOOKUP($A450&amp;$B450,'[5]产值及收款计划（2026）'!$A:$A&amp;'[5]产值及收款计划（2026）'!$B:$B,'[5]产值及收款计划（2026）'!Y:Y)</f>
        <v>#REF!</v>
      </c>
      <c r="Z450" s="235" t="e" cm="1">
        <f t="array" ref="Z450">_xlfn.XLOOKUP($A450&amp;$B450,'[5]产值及收款计划（2026）'!$A:$A&amp;'[5]产值及收款计划（2026）'!$B:$B,'[5]产值及收款计划（2026）'!Z:Z)</f>
        <v>#REF!</v>
      </c>
      <c r="AA450" s="235" t="e" cm="1">
        <f t="array" ref="AA450">_xlfn.XLOOKUP($A450&amp;$B450,'[5]产值及收款计划（2026）'!$A:$A&amp;'[5]产值及收款计划（2026）'!$B:$B,'[5]产值及收款计划（2026）'!AA:AA)</f>
        <v>#REF!</v>
      </c>
      <c r="AB450" s="235" t="e" cm="1">
        <f t="array" ref="AB450">_xlfn.XLOOKUP($A450&amp;$B450,'[5]产值及收款计划（2026）'!$A:$A&amp;'[5]产值及收款计划（2026）'!$B:$B,'[5]产值及收款计划（2026）'!AB:AB)</f>
        <v>#REF!</v>
      </c>
      <c r="AC450" s="235" t="e" cm="1">
        <f t="array" ref="AC450">_xlfn.XLOOKUP($A450&amp;$B450,'[5]产值及收款计划（2026）'!$A:$A&amp;'[5]产值及收款计划（2026）'!$B:$B,'[5]产值及收款计划（2026）'!AC:AC)</f>
        <v>#REF!</v>
      </c>
      <c r="AD450" s="235" t="e" cm="1">
        <f t="array" ref="AD450">_xlfn.XLOOKUP($A450&amp;$B450,'[5]产值及收款计划（2026）'!$A:$A&amp;'[5]产值及收款计划（2026）'!$B:$B,'[5]产值及收款计划（2026）'!AD:AD)</f>
        <v>#REF!</v>
      </c>
      <c r="AE450" s="235" t="e" cm="1">
        <f t="array" ref="AE450">_xlfn.XLOOKUP($A450&amp;$B450,'[5]产值及收款计划（2026）'!$A:$A&amp;'[5]产值及收款计划（2026）'!$B:$B,'[5]产值及收款计划（2026）'!AE:AE)</f>
        <v>#REF!</v>
      </c>
      <c r="AF450" s="235" t="e" cm="1">
        <f t="array" ref="AF450">_xlfn.XLOOKUP($A450&amp;$B450,'[5]产值及收款计划（2026）'!$A:$A&amp;'[5]产值及收款计划（2026）'!$B:$B,'[5]产值及收款计划（2026）'!AF:AF)</f>
        <v>#REF!</v>
      </c>
      <c r="AG450" s="235" t="e" cm="1">
        <f t="array" ref="AG450">_xlfn.XLOOKUP($A450&amp;$B450,'[5]产值及收款计划（2026）'!$A:$A&amp;'[5]产值及收款计划（2026）'!$B:$B,'[5]产值及收款计划（2026）'!AG:AG)</f>
        <v>#REF!</v>
      </c>
      <c r="AH450" s="235" t="e" cm="1">
        <f t="array" ref="AH450">_xlfn.XLOOKUP($A450&amp;$B450,'[5]产值及收款计划（2026）'!$A:$A&amp;'[5]产值及收款计划（2026）'!$B:$B,'[5]产值及收款计划（2026）'!AH:AH)</f>
        <v>#REF!</v>
      </c>
      <c r="AI450" s="235" t="e" cm="1">
        <f t="array" ref="AI450">_xlfn.XLOOKUP($A450&amp;$B450,'[5]产值及收款计划（2026）'!$A:$A&amp;'[5]产值及收款计划（2026）'!$B:$B,'[5]产值及收款计划（2026）'!AI:AI)</f>
        <v>#REF!</v>
      </c>
      <c r="AJ450" s="235" t="e" cm="1">
        <f t="array" ref="AJ450">_xlfn.XLOOKUP($A450&amp;$B450,'[5]产值及收款计划（2026）'!$A:$A&amp;'[5]产值及收款计划（2026）'!$B:$B,'[5]产值及收款计划（2026）'!AJ:AJ)</f>
        <v>#REF!</v>
      </c>
      <c r="AK450" s="235" t="e" cm="1">
        <f t="array" ref="AK450">_xlfn.XLOOKUP($A450&amp;$B450,'[5]产值及收款计划（2026）'!$A:$A&amp;'[5]产值及收款计划（2026）'!$B:$B,'[5]产值及收款计划（2026）'!AK:AK)</f>
        <v>#REF!</v>
      </c>
      <c r="AL450" s="235" t="e" cm="1">
        <f t="array" ref="AL450">_xlfn.XLOOKUP($A450&amp;$B450,'[5]产值及收款计划（2026）'!$A:$A&amp;'[5]产值及收款计划（2026）'!$B:$B,'[5]产值及收款计划（2026）'!AL:AL)</f>
        <v>#REF!</v>
      </c>
      <c r="AM450" s="242" t="e" cm="1">
        <f t="array" ref="AM450">_xlfn.LET(_xlpm.勾选月份状态数组,TRANSPOSE('PPT(12-15页）-TOP10'!$A$3:$A$14),_xlpm.选择数据区,IF('PPT(12-15页）-TOP10'!$E$3="收款",$BA450:$BL450,$AA450:$AL450),SUM(_xlfn._xlws.FILTER(_xlpm.选择数据区,_xlpm.勾选月份状态数组,"")))</f>
        <v>#REF!</v>
      </c>
      <c r="AN450" s="235" t="e">
        <f>_xlfn.XLOOKUP($C450,应收未收表!$T:$T,应收未收表!AA:AA)</f>
        <v>#N/A</v>
      </c>
      <c r="AO450" s="235" t="e">
        <f>_xlfn.XLOOKUP($C450,应收未收表!$T:$T,应收未收表!AB:AB)</f>
        <v>#N/A</v>
      </c>
      <c r="AP450" s="235" t="e">
        <f>_xlfn.XLOOKUP($C450,应收未收表!$T:$T,应收未收表!AC:AC)</f>
        <v>#N/A</v>
      </c>
      <c r="AQ450" s="235" t="e">
        <f>_xlfn.XLOOKUP($C450,应收未收表!$T:$T,应收未收表!AE:AE)</f>
        <v>#N/A</v>
      </c>
      <c r="AR450" s="235" t="e">
        <f>_xlfn.XLOOKUP($C450,应收未收表!$T:$T,应收未收表!AF:AF)</f>
        <v>#N/A</v>
      </c>
      <c r="AS450" s="235" t="e" cm="1">
        <f t="array" ref="AS450">_xlfn.XLOOKUP($A450&amp;$B450,'[5]产值及收款计划（2026）'!$A:$A&amp;'[5]产值及收款计划（2026）'!$B:$B,'[5]产值及收款计划（2026）'!AS:AS)</f>
        <v>#REF!</v>
      </c>
      <c r="AT450" s="235" t="e" cm="1">
        <f t="array" ref="AT450">_xlfn.XLOOKUP($A450&amp;$B450,'[5]产值及收款计划（2026）'!$A:$A&amp;'[5]产值及收款计划（2026）'!$B:$B,'[5]产值及收款计划（2026）'!AT:AT)</f>
        <v>#REF!</v>
      </c>
      <c r="AU450" s="235" t="e" cm="1">
        <f t="array" ref="AU450">_xlfn.XLOOKUP($A450&amp;$B450,'[5]产值及收款计划（2026）'!$A:$A&amp;'[5]产值及收款计划（2026）'!$B:$B,'[5]产值及收款计划（2026）'!AU:AU)</f>
        <v>#REF!</v>
      </c>
      <c r="AV450" s="235" t="e" cm="1">
        <f t="array" ref="AV450">_xlfn.XLOOKUP($A450&amp;$B450,'[5]产值及收款计划（2026）'!$A:$A&amp;'[5]产值及收款计划（2026）'!$B:$B,'[5]产值及收款计划（2026）'!AV:AV)</f>
        <v>#REF!</v>
      </c>
      <c r="AW450" s="235" cm="1">
        <f t="array" ref="AW450">_xlfn.XLOOKUP($A450&amp;$B450,'[5]产值及收款计划（2026）'!$A:$A&amp;'[5]产值及收款计划（2026）'!$B:$B,'[5]产值及收款计划（2026）'!AW:AW)</f>
        <v>0</v>
      </c>
      <c r="AX450" s="235" cm="1">
        <f t="array" ref="AX450">_xlfn.XLOOKUP($A450&amp;$B450,'[5]产值及收款计划（2026）'!$A:$A&amp;'[5]产值及收款计划（2026）'!$B:$B,'[5]产值及收款计划（2026）'!AX:AX)</f>
        <v>0</v>
      </c>
      <c r="AY450" s="235" cm="1">
        <f t="array" ref="AY450">_xlfn.XLOOKUP($A450&amp;$B450,'[5]产值及收款计划（2026）'!$A:$A&amp;'[5]产值及收款计划（2026）'!$B:$B,'[5]产值及收款计划（2026）'!AY:AY)</f>
        <v>100.8</v>
      </c>
      <c r="AZ450" s="235" cm="1">
        <f t="array" ref="AZ450">_xlfn.XLOOKUP($A450&amp;$B450,'[5]产值及收款计划（2026）'!$A:$A&amp;'[5]产值及收款计划（2026）'!$B:$B,'[5]产值及收款计划（2026）'!AZ:AZ)</f>
        <v>95.76</v>
      </c>
      <c r="BA450" s="235" t="e" cm="1">
        <f t="array" ref="BA450">_xlfn.XLOOKUP($A450&amp;$B450,'[5]产值及收款计划（2026）'!$A:$A&amp;'[5]产值及收款计划（2026）'!$B:$B,'[5]产值及收款计划（2026）'!BA:BA)</f>
        <v>#REF!</v>
      </c>
      <c r="BB450" s="235" t="e" cm="1">
        <f t="array" ref="BB450">_xlfn.XLOOKUP($A450&amp;$B450,'[5]产值及收款计划（2026）'!$A:$A&amp;'[5]产值及收款计划（2026）'!$B:$B,'[5]产值及收款计划（2026）'!BB:BB)</f>
        <v>#REF!</v>
      </c>
      <c r="BC450" s="235" t="e" cm="1">
        <f t="array" ref="BC450">_xlfn.XLOOKUP($A450&amp;$B450,'[5]产值及收款计划（2026）'!$A:$A&amp;'[5]产值及收款计划（2026）'!$B:$B,'[5]产值及收款计划（2026）'!BC:BC)</f>
        <v>#REF!</v>
      </c>
      <c r="BD450" s="235" t="e" cm="1">
        <f t="array" ref="BD450">_xlfn.XLOOKUP($A450&amp;$B450,'[5]产值及收款计划（2026）'!$A:$A&amp;'[5]产值及收款计划（2026）'!$B:$B,'[5]产值及收款计划（2026）'!BD:BD)</f>
        <v>#REF!</v>
      </c>
      <c r="BE450" s="235" t="e" cm="1">
        <f t="array" ref="BE450">_xlfn.XLOOKUP($A450&amp;$B450,'[5]产值及收款计划（2026）'!$A:$A&amp;'[5]产值及收款计划（2026）'!$B:$B,'[5]产值及收款计划（2026）'!BE:BE)</f>
        <v>#REF!</v>
      </c>
      <c r="BF450" s="235" t="e" cm="1">
        <f t="array" ref="BF450">_xlfn.XLOOKUP($A450&amp;$B450,'[5]产值及收款计划（2026）'!$A:$A&amp;'[5]产值及收款计划（2026）'!$B:$B,'[5]产值及收款计划（2026）'!BF:BF)</f>
        <v>#REF!</v>
      </c>
      <c r="BG450" s="235" t="e" cm="1">
        <f t="array" ref="BG450">_xlfn.XLOOKUP($A450&amp;$B450,'[5]产值及收款计划（2026）'!$A:$A&amp;'[5]产值及收款计划（2026）'!$B:$B,'[5]产值及收款计划（2026）'!BG:BG)</f>
        <v>#REF!</v>
      </c>
      <c r="BH450" s="235" t="e" cm="1">
        <f t="array" ref="BH450">_xlfn.XLOOKUP($A450&amp;$B450,'[5]产值及收款计划（2026）'!$A:$A&amp;'[5]产值及收款计划（2026）'!$B:$B,'[5]产值及收款计划（2026）'!BH:BH)</f>
        <v>#REF!</v>
      </c>
      <c r="BI450" s="235" t="e" cm="1">
        <f t="array" ref="BI450">_xlfn.XLOOKUP($A450&amp;$B450,'[5]产值及收款计划（2026）'!$A:$A&amp;'[5]产值及收款计划（2026）'!$B:$B,'[5]产值及收款计划（2026）'!BI:BI)</f>
        <v>#REF!</v>
      </c>
      <c r="BJ450" s="235" t="e" cm="1">
        <f t="array" ref="BJ450">_xlfn.XLOOKUP($A450&amp;$B450,'[5]产值及收款计划（2026）'!$A:$A&amp;'[5]产值及收款计划（2026）'!$B:$B,'[5]产值及收款计划（2026）'!BJ:BJ)</f>
        <v>#REF!</v>
      </c>
      <c r="BK450" s="235" t="e" cm="1">
        <f t="array" ref="BK450">_xlfn.XLOOKUP($A450&amp;$B450,'[5]产值及收款计划（2026）'!$A:$A&amp;'[5]产值及收款计划（2026）'!$B:$B,'[5]产值及收款计划（2026）'!BK:BK)</f>
        <v>#REF!</v>
      </c>
      <c r="BL450" s="235" t="e" cm="1">
        <f t="array" ref="BL450">_xlfn.XLOOKUP($A450&amp;$B450,'[5]产值及收款计划（2026）'!$A:$A&amp;'[5]产值及收款计划（2026）'!$B:$B,'[5]产值及收款计划（2026）'!BL:BL)</f>
        <v>#REF!</v>
      </c>
      <c r="BM450" s="235"/>
      <c r="BN450" s="235"/>
      <c r="BO450" s="235"/>
      <c r="BP450" s="235"/>
      <c r="BQ450" s="235" t="e">
        <f>_xlfn.XLOOKUP($C450,应收未收表!$AJ:$AJ,应收未收表!AK:AK)</f>
        <v>#N/A</v>
      </c>
      <c r="BR450" s="235" t="e">
        <f>_xlfn.XLOOKUP($C450,应收未收表!$AJ:$AJ,应收未收表!AL:AL)</f>
        <v>#N/A</v>
      </c>
      <c r="BS450" s="235" t="e">
        <f>_xlfn.XLOOKUP($C450,应收未收表!$AJ:$AJ,应收未收表!AM:AM)</f>
        <v>#N/A</v>
      </c>
      <c r="BT450" s="235" t="e">
        <f>_xlfn.XLOOKUP($C450,应收未收表!$AJ:$AJ,应收未收表!AN:AN)</f>
        <v>#N/A</v>
      </c>
      <c r="BU450" s="234" t="str" cm="1">
        <f t="array" ref="BU450">_xlfn.XLOOKUP($A450&amp;$B450,'[5]产值及收款计划（2026）'!$A:$A&amp;'[5]产值及收款计划（2026）'!$B:$B,'[5]产值及收款计划（2026）'!BQ:BQ)</f>
        <v>东来数字技术与服务（深圳）有限公司</v>
      </c>
      <c r="BV450" s="235" t="e" cm="1">
        <f t="array" ref="BV450">_xlfn.XLOOKUP($A450&amp;$B450,'[5]产值及收款计划（2026）'!$A:$A&amp;'[5]产值及收款计划（2026）'!$B:$B,'[5]产值及收款计划（2026）'!BR:BR)</f>
        <v>#REF!</v>
      </c>
      <c r="CE450" s="235" cm="1">
        <f t="array" ref="CE450">_xlfn.XLOOKUP($A450&amp;$B450,'[5]产值及收款计划（2026）'!$A:$A&amp;'[5]产值及收款计划（2026）'!$B:$B,'[5]产值及收款计划（2026）'!CA:CA)</f>
        <v>0</v>
      </c>
      <c r="CF450" s="235" cm="1">
        <f t="array" ref="CF450">_xlfn.XLOOKUP($A450&amp;$B450,'[5]产值及收款计划（2026）'!$A:$A&amp;'[5]产值及收款计划（2026）'!$B:$B,'[5]产值及收款计划（2026）'!CB:CB)</f>
        <v>0</v>
      </c>
      <c r="CG450" s="235" cm="1">
        <f t="array" ref="CG450">_xlfn.XLOOKUP($A450&amp;$B450,'[5]产值及收款计划（2026）'!$A:$A&amp;'[5]产值及收款计划（2026）'!$B:$B,'[5]产值及收款计划（2026）'!CC:CC)</f>
        <v>0</v>
      </c>
      <c r="CH450" s="235" cm="1">
        <f t="array" ref="CH450">_xlfn.XLOOKUP($A450&amp;$B450,'[5]产值及收款计划（2026）'!$A:$A&amp;'[5]产值及收款计划（2026）'!$B:$B,'[5]产值及收款计划（2026）'!CD:CD)</f>
        <v>0</v>
      </c>
      <c r="CI450" s="235" cm="1">
        <f t="array" ref="CI450">_xlfn.XLOOKUP($A450&amp;$B450,'[5]产值及收款计划（2026）'!$A:$A&amp;'[5]产值及收款计划（2026）'!$B:$B,'[5]产值及收款计划（2026）'!CE:CE)</f>
        <v>0</v>
      </c>
      <c r="CJ450" s="235" cm="1">
        <f t="array" ref="CJ450">_xlfn.XLOOKUP($A450&amp;$B450,'[5]产值及收款计划（2026）'!$A:$A&amp;'[5]产值及收款计划（2026）'!$B:$B,'[5]产值及收款计划（2026）'!CF:CF)</f>
        <v>0</v>
      </c>
      <c r="CK450" s="235" cm="1">
        <f t="array" ref="CK450">_xlfn.XLOOKUP($A450&amp;$B450,'[5]产值及收款计划（2026）'!$A:$A&amp;'[5]产值及收款计划（2026）'!$B:$B,'[5]产值及收款计划（2026）'!CG:CG)</f>
        <v>0</v>
      </c>
      <c r="CL450" s="235" cm="1">
        <f t="array" ref="CL450">_xlfn.XLOOKUP($A450&amp;$B450,'[5]产值及收款计划（2026）'!$A:$A&amp;'[5]产值及收款计划（2026）'!$B:$B,'[5]产值及收款计划（2026）'!CH:CH)</f>
        <v>0</v>
      </c>
      <c r="CM450" s="235" cm="1">
        <f t="array" ref="CM450">_xlfn.XLOOKUP($A450&amp;$B450,'[5]产值及收款计划（2026）'!$A:$A&amp;'[5]产值及收款计划（2026）'!$B:$B,'[5]产值及收款计划（2026）'!CI:CI)</f>
        <v>0</v>
      </c>
      <c r="CN450" s="235" cm="1">
        <f t="array" ref="CN450">_xlfn.XLOOKUP($A450&amp;$B450,'[5]产值及收款计划（2026）'!$A:$A&amp;'[5]产值及收款计划（2026）'!$B:$B,'[5]产值及收款计划（2026）'!CJ:CJ)</f>
        <v>0</v>
      </c>
      <c r="CO450" s="235" cm="1">
        <f t="array" ref="CO450">_xlfn.XLOOKUP($A450&amp;$B450,'[5]产值及收款计划（2026）'!$A:$A&amp;'[5]产值及收款计划（2026）'!$B:$B,'[5]产值及收款计划（2026）'!CK:CK)</f>
        <v>0</v>
      </c>
      <c r="CP450" s="235" cm="1">
        <f t="array" ref="CP450">_xlfn.XLOOKUP($A450&amp;$B450,'[5]产值及收款计划（2026）'!$A:$A&amp;'[5]产值及收款计划（2026）'!$B:$B,'[5]产值及收款计划（2026）'!CL:CL)</f>
        <v>0</v>
      </c>
      <c r="DE450" s="235" cm="1">
        <f t="array" ref="DE450">_xlfn.XLOOKUP($A450&amp;$B450,'[5]产值及收款计划（2026）'!$A:$A&amp;'[5]产值及收款计划（2026）'!$B:$B,'[5]产值及收款计划（2026）'!DA:DA)</f>
        <v>0</v>
      </c>
      <c r="DF450" s="235" cm="1">
        <f t="array" ref="DF450">_xlfn.XLOOKUP($A450&amp;$B450,'[5]产值及收款计划（2026）'!$A:$A&amp;'[5]产值及收款计划（2026）'!$B:$B,'[5]产值及收款计划（2026）'!DB:DB)</f>
        <v>0</v>
      </c>
      <c r="DG450" s="235" cm="1">
        <f t="array" ref="DG450">_xlfn.XLOOKUP($A450&amp;$B450,'[5]产值及收款计划（2026）'!$A:$A&amp;'[5]产值及收款计划（2026）'!$B:$B,'[5]产值及收款计划（2026）'!DC:DC)</f>
        <v>0</v>
      </c>
      <c r="DH450" s="235" cm="1">
        <f t="array" ref="DH450">_xlfn.XLOOKUP($A450&amp;$B450,'[5]产值及收款计划（2026）'!$A:$A&amp;'[5]产值及收款计划（2026）'!$B:$B,'[5]产值及收款计划（2026）'!DD:DD)</f>
        <v>0</v>
      </c>
      <c r="DI450" s="235" cm="1">
        <f t="array" ref="DI450">_xlfn.XLOOKUP($A450&amp;$B450,'[5]产值及收款计划（2026）'!$A:$A&amp;'[5]产值及收款计划（2026）'!$B:$B,'[5]产值及收款计划（2026）'!DE:DE)</f>
        <v>0</v>
      </c>
      <c r="DJ450" s="235" cm="1">
        <f t="array" ref="DJ450">_xlfn.XLOOKUP($A450&amp;$B450,'[5]产值及收款计划（2026）'!$A:$A&amp;'[5]产值及收款计划（2026）'!$B:$B,'[5]产值及收款计划（2026）'!DF:DF)</f>
        <v>0</v>
      </c>
      <c r="DK450" s="235" cm="1">
        <f t="array" ref="DK450">_xlfn.XLOOKUP($A450&amp;$B450,'[5]产值及收款计划（2026）'!$A:$A&amp;'[5]产值及收款计划（2026）'!$B:$B,'[5]产值及收款计划（2026）'!DG:DG)</f>
        <v>0</v>
      </c>
      <c r="DL450" s="235" cm="1">
        <f t="array" ref="DL450">_xlfn.XLOOKUP($A450&amp;$B450,'[5]产值及收款计划（2026）'!$A:$A&amp;'[5]产值及收款计划（2026）'!$B:$B,'[5]产值及收款计划（2026）'!DH:DH)</f>
        <v>0</v>
      </c>
      <c r="DM450" s="235" cm="1">
        <f t="array" ref="DM450">_xlfn.XLOOKUP($A450&amp;$B450,'[5]产值及收款计划（2026）'!$A:$A&amp;'[5]产值及收款计划（2026）'!$B:$B,'[5]产值及收款计划（2026）'!DI:DI)</f>
        <v>0</v>
      </c>
      <c r="DN450" s="235" cm="1">
        <f t="array" ref="DN450">_xlfn.XLOOKUP($A450&amp;$B450,'[5]产值及收款计划（2026）'!$A:$A&amp;'[5]产值及收款计划（2026）'!$B:$B,'[5]产值及收款计划（2026）'!DJ:DJ)</f>
        <v>0</v>
      </c>
      <c r="DO450" s="235" cm="1">
        <f t="array" ref="DO450">_xlfn.XLOOKUP($A450&amp;$B450,'[5]产值及收款计划（2026）'!$A:$A&amp;'[5]产值及收款计划（2026）'!$B:$B,'[5]产值及收款计划（2026）'!DK:DK)</f>
        <v>0</v>
      </c>
      <c r="DP450" s="235" cm="1">
        <f t="array" ref="DP450">_xlfn.XLOOKUP($A450&amp;$B450,'[5]产值及收款计划（2026）'!$A:$A&amp;'[5]产值及收款计划（2026）'!$B:$B,'[5]产值及收款计划（2026）'!DL:DL)</f>
        <v>0</v>
      </c>
      <c r="DQ450" s="243"/>
      <c r="DR450" s="229"/>
    </row>
    <row r="451" ht="40.5" spans="1:122">
      <c r="A451" s="233">
        <f t="shared" si="27"/>
        <v>86</v>
      </c>
      <c r="B451" s="233" t="s">
        <v>29</v>
      </c>
      <c r="C451" s="234" t="str" cm="1">
        <f t="array" ref="C451">_xlfn.XLOOKUP($A451&amp;$B451,'[5]产值及收款计划（2026）'!$A:$A&amp;'[5]产值及收款计划（2026）'!$B:$B,'[5]产值及收款计划（2026）'!C:C)</f>
        <v>C0CJGD-FW-T-2025104</v>
      </c>
      <c r="D451" s="234" t="str" cm="1">
        <f t="array" ref="D451">_xlfn.XLOOKUP($A451&amp;$B451,'[5]产值及收款计划（2026）'!$A:$A&amp;'[5]产值及收款计划（2026）'!$B:$B,'[5]产值及收款计划（2026）'!D:D)</f>
        <v>高架桥和桥梁结构健康测量分析像素化 概念证明项目</v>
      </c>
      <c r="E451" s="235" cm="1">
        <f t="array" ref="E451">_xlfn.XLOOKUP($A451&amp;$B451,'[5]产值及收款计划（2026）'!$A:$A&amp;'[5]产值及收款计划（2026）'!$B:$B,'[5]产值及收款计划（2026）'!E:E)</f>
        <v>65</v>
      </c>
      <c r="F451" s="235" cm="1">
        <f t="array" ref="F451">_xlfn.XLOOKUP($A451&amp;$B451,'[5]产值及收款计划（2026）'!$A:$A&amp;'[5]产值及收款计划（2026）'!$B:$B,'[5]产值及收款计划（2026）'!F:F)</f>
        <v>65</v>
      </c>
      <c r="G451" s="235" cm="1">
        <f t="array" ref="G451">_xlfn.XLOOKUP($A451&amp;$B451,'[5]产值及收款计划（2026）'!$A:$A&amp;'[5]产值及收款计划（2026）'!$B:$B,'[5]产值及收款计划（2026）'!G:G)</f>
        <v>65</v>
      </c>
      <c r="H451" s="235" cm="1">
        <f t="array" ref="H451">_xlfn.XLOOKUP($A451&amp;$B451,'[5]产值及收款计划（2026）'!$A:$A&amp;'[5]产值及收款计划（2026）'!$B:$B,'[5]产值及收款计划（2026）'!H:H)</f>
        <v>49</v>
      </c>
      <c r="I451" s="236" cm="1">
        <f t="array" ref="I451">_xlfn.XLOOKUP($A451&amp;$B451,'[5]产值及收款计划（2026）'!$A:$A&amp;'[5]产值及收款计划（2026）'!$B:$B,'[5]产值及收款计划（2026）'!I:I)</f>
        <v>0.753846153846154</v>
      </c>
      <c r="J451" s="235" cm="1">
        <f t="array" ref="J451">_xlfn.XLOOKUP($A451&amp;$B451,'[5]产值及收款计划（2026）'!$A:$A&amp;'[5]产值及收款计划（2026）'!$B:$B,'[5]产值及收款计划（2026）'!J:J)</f>
        <v>0.06</v>
      </c>
      <c r="K451" s="235" t="e" cm="1">
        <f t="array" ref="K451">_xlfn.XLOOKUP($A451&amp;$B451,'[5]产值及收款计划（2026）'!$A:$A&amp;'[5]产值及收款计划（2026）'!$B:$B,'[5]产值及收款计划（2026）'!K:K)</f>
        <v>#REF!</v>
      </c>
      <c r="L451" s="235" t="e" cm="1">
        <f t="array" ref="L451">_xlfn.XLOOKUP($A451&amp;$B451,'[5]产值及收款计划（2026）'!$A:$A&amp;'[5]产值及收款计划（2026）'!$B:$B,'[5]产值及收款计划（2026）'!L:L)</f>
        <v>#REF!</v>
      </c>
      <c r="M451" s="235" t="str" cm="1">
        <f t="array" ref="M451">_xlfn.XLOOKUP($A451&amp;$B451,'[5]产值及收款计划（2026）'!$A:$A&amp;'[5]产值及收款计划（2026）'!$B:$B,'[5]产值及收款计划（2026）'!M:M)</f>
        <v>主导</v>
      </c>
      <c r="N451" s="235" cm="1">
        <f t="array" ref="N451">_xlfn.XLOOKUP($A451&amp;$B451,'[5]产值及收款计划（2026）'!$A:$A&amp;'[5]产值及收款计划（2026）'!$B:$B,'[5]产值及收款计划（2026）'!N:N)</f>
        <v>0</v>
      </c>
      <c r="O451" s="235" t="str" cm="1">
        <f t="array" ref="O451">_xlfn.XLOOKUP($A451&amp;$B451,'[5]产值及收款计划（2026）'!$A:$A&amp;'[5]产值及收款计划（2026）'!$B:$B,'[5]产值及收款计划（2026）'!O:O)</f>
        <v>杜江</v>
      </c>
      <c r="P451" s="234" t="str" cm="1">
        <f t="array" ref="P451">_xlfn.XLOOKUP($A451&amp;$B451,'[5]产值及收款计划（2026）'!$A:$A&amp;'[5]产值及收款计划（2026）'!$B:$B,'[5]产值及收款计划（2026）'!P:P)</f>
        <v>在建</v>
      </c>
      <c r="Q451" s="235" t="e" cm="1">
        <f t="array" ref="Q451">_xlfn.XLOOKUP($A451&amp;$B451,'[5]产值及收款计划（2026）'!$A:$A&amp;'[5]产值及收款计划（2026）'!$B:$B,'[5]产值及收款计划（2026）'!Q:Q)</f>
        <v>#REF!</v>
      </c>
      <c r="R451" s="235" t="e" cm="1">
        <f t="array" ref="R451">_xlfn.XLOOKUP($A451&amp;$B451,'[5]产值及收款计划（2026）'!$A:$A&amp;'[5]产值及收款计划（2026）'!$B:$B,'[5]产值及收款计划（2026）'!R:R)</f>
        <v>#REF!</v>
      </c>
      <c r="S451" s="235" t="e" cm="1">
        <f t="array" ref="S451">_xlfn.XLOOKUP($A451&amp;$B451,'[5]产值及收款计划（2026）'!$A:$A&amp;'[5]产值及收款计划（2026）'!$B:$B,'[5]产值及收款计划（2026）'!S:S)</f>
        <v>#REF!</v>
      </c>
      <c r="T451" s="235" cm="1">
        <f t="array" ref="T451">_xlfn.XLOOKUP($A451&amp;$B451,'[5]产值及收款计划（2026）'!$A:$A&amp;'[5]产值及收款计划（2026）'!$B:$B,'[5]产值及收款计划（2026）'!T:T)</f>
        <v>29.25</v>
      </c>
      <c r="U451" s="235" cm="1">
        <f t="array" ref="U451">_xlfn.XLOOKUP($A451&amp;$B451,'[5]产值及收款计划（2026）'!$A:$A&amp;'[5]产值及收款计划（2026）'!$B:$B,'[5]产值及收款计划（2026）'!U:U)</f>
        <v>0</v>
      </c>
      <c r="V451" s="235" cm="1">
        <f t="array" ref="V451">_xlfn.XLOOKUP($A451&amp;$B451,'[5]产值及收款计划（2026）'!$A:$A&amp;'[5]产值及收款计划（2026）'!$B:$B,'[5]产值及收款计划（2026）'!V:V)</f>
        <v>35.75</v>
      </c>
      <c r="W451" s="235" t="e" cm="1">
        <f t="array" ref="W451">_xlfn.XLOOKUP($A451&amp;$B451,'[5]产值及收款计划（2026）'!$A:$A&amp;'[5]产值及收款计划（2026）'!$B:$B,'[5]产值及收款计划（2026）'!W:W)</f>
        <v>#REF!</v>
      </c>
      <c r="X451" s="235" t="e" cm="1">
        <f t="array" ref="X451">_xlfn.XLOOKUP($A451&amp;$B451,'[5]产值及收款计划（2026）'!$A:$A&amp;'[5]产值及收款计划（2026）'!$B:$B,'[5]产值及收款计划（2026）'!X:X)</f>
        <v>#REF!</v>
      </c>
      <c r="Y451" s="235" t="e" cm="1">
        <f t="array" ref="Y451">_xlfn.XLOOKUP($A451&amp;$B451,'[5]产值及收款计划（2026）'!$A:$A&amp;'[5]产值及收款计划（2026）'!$B:$B,'[5]产值及收款计划（2026）'!Y:Y)</f>
        <v>#REF!</v>
      </c>
      <c r="Z451" s="235" t="e" cm="1">
        <f t="array" ref="Z451">_xlfn.XLOOKUP($A451&amp;$B451,'[5]产值及收款计划（2026）'!$A:$A&amp;'[5]产值及收款计划（2026）'!$B:$B,'[5]产值及收款计划（2026）'!Z:Z)</f>
        <v>#REF!</v>
      </c>
      <c r="AA451" s="235" t="e" cm="1">
        <f t="array" ref="AA451">_xlfn.XLOOKUP($A451&amp;$B451,'[5]产值及收款计划（2026）'!$A:$A&amp;'[5]产值及收款计划（2026）'!$B:$B,'[5]产值及收款计划（2026）'!AA:AA)</f>
        <v>#REF!</v>
      </c>
      <c r="AB451" s="235" t="e" cm="1">
        <f t="array" ref="AB451">_xlfn.XLOOKUP($A451&amp;$B451,'[5]产值及收款计划（2026）'!$A:$A&amp;'[5]产值及收款计划（2026）'!$B:$B,'[5]产值及收款计划（2026）'!AB:AB)</f>
        <v>#REF!</v>
      </c>
      <c r="AC451" s="235" t="e" cm="1">
        <f t="array" ref="AC451">_xlfn.XLOOKUP($A451&amp;$B451,'[5]产值及收款计划（2026）'!$A:$A&amp;'[5]产值及收款计划（2026）'!$B:$B,'[5]产值及收款计划（2026）'!AC:AC)</f>
        <v>#REF!</v>
      </c>
      <c r="AD451" s="235" t="e" cm="1">
        <f t="array" ref="AD451">_xlfn.XLOOKUP($A451&amp;$B451,'[5]产值及收款计划（2026）'!$A:$A&amp;'[5]产值及收款计划（2026）'!$B:$B,'[5]产值及收款计划（2026）'!AD:AD)</f>
        <v>#REF!</v>
      </c>
      <c r="AE451" s="235" t="e" cm="1">
        <f t="array" ref="AE451">_xlfn.XLOOKUP($A451&amp;$B451,'[5]产值及收款计划（2026）'!$A:$A&amp;'[5]产值及收款计划（2026）'!$B:$B,'[5]产值及收款计划（2026）'!AE:AE)</f>
        <v>#REF!</v>
      </c>
      <c r="AF451" s="235" t="e" cm="1">
        <f t="array" ref="AF451">_xlfn.XLOOKUP($A451&amp;$B451,'[5]产值及收款计划（2026）'!$A:$A&amp;'[5]产值及收款计划（2026）'!$B:$B,'[5]产值及收款计划（2026）'!AF:AF)</f>
        <v>#REF!</v>
      </c>
      <c r="AG451" s="235" t="e" cm="1">
        <f t="array" ref="AG451">_xlfn.XLOOKUP($A451&amp;$B451,'[5]产值及收款计划（2026）'!$A:$A&amp;'[5]产值及收款计划（2026）'!$B:$B,'[5]产值及收款计划（2026）'!AG:AG)</f>
        <v>#REF!</v>
      </c>
      <c r="AH451" s="235" t="e" cm="1">
        <f t="array" ref="AH451">_xlfn.XLOOKUP($A451&amp;$B451,'[5]产值及收款计划（2026）'!$A:$A&amp;'[5]产值及收款计划（2026）'!$B:$B,'[5]产值及收款计划（2026）'!AH:AH)</f>
        <v>#REF!</v>
      </c>
      <c r="AI451" s="235" t="e" cm="1">
        <f t="array" ref="AI451">_xlfn.XLOOKUP($A451&amp;$B451,'[5]产值及收款计划（2026）'!$A:$A&amp;'[5]产值及收款计划（2026）'!$B:$B,'[5]产值及收款计划（2026）'!AI:AI)</f>
        <v>#REF!</v>
      </c>
      <c r="AJ451" s="235" t="e" cm="1">
        <f t="array" ref="AJ451">_xlfn.XLOOKUP($A451&amp;$B451,'[5]产值及收款计划（2026）'!$A:$A&amp;'[5]产值及收款计划（2026）'!$B:$B,'[5]产值及收款计划（2026）'!AJ:AJ)</f>
        <v>#REF!</v>
      </c>
      <c r="AK451" s="235" t="e" cm="1">
        <f t="array" ref="AK451">_xlfn.XLOOKUP($A451&amp;$B451,'[5]产值及收款计划（2026）'!$A:$A&amp;'[5]产值及收款计划（2026）'!$B:$B,'[5]产值及收款计划（2026）'!AK:AK)</f>
        <v>#REF!</v>
      </c>
      <c r="AL451" s="235" t="e" cm="1">
        <f t="array" ref="AL451">_xlfn.XLOOKUP($A451&amp;$B451,'[5]产值及收款计划（2026）'!$A:$A&amp;'[5]产值及收款计划（2026）'!$B:$B,'[5]产值及收款计划（2026）'!AL:AL)</f>
        <v>#REF!</v>
      </c>
      <c r="AM451" s="242" t="e" cm="1">
        <f t="array" ref="AM451">_xlfn.LET(_xlpm.勾选月份状态数组,TRANSPOSE('PPT(12-15页）-TOP10'!$A$3:$A$14),_xlpm.选择数据区,IF('PPT(12-15页）-TOP10'!$E$3="收款",$BA451:$BL451,$AA451:$AL451),SUM(_xlfn._xlws.FILTER(_xlpm.选择数据区,_xlpm.勾选月份状态数组,"")))</f>
        <v>#REF!</v>
      </c>
      <c r="AN451" s="235">
        <f>_xlfn.XLOOKUP($C451,应收未收表!$T:$T,应收未收表!AA:AA)</f>
        <v>65</v>
      </c>
      <c r="AO451" s="235">
        <f>_xlfn.XLOOKUP($C451,应收未收表!$T:$T,应收未收表!AB:AB)</f>
        <v>29</v>
      </c>
      <c r="AP451" s="235">
        <f>_xlfn.XLOOKUP($C451,应收未收表!$T:$T,应收未收表!AC:AC)</f>
        <v>36</v>
      </c>
      <c r="AQ451" s="235" t="str">
        <f>_xlfn.XLOOKUP($C451,应收未收表!$T:$T,应收未收表!AE:AE)</f>
        <v>一季度内无法落实</v>
      </c>
      <c r="AR451" s="235" t="str">
        <f>_xlfn.XLOOKUP($C451,应收未收表!$T:$T,应收未收表!AF:AF)</f>
        <v>未完成相关工作，产值确认后延</v>
      </c>
      <c r="AS451" s="235" t="e" cm="1">
        <f t="array" ref="AS451">_xlfn.XLOOKUP($A451&amp;$B451,'[5]产值及收款计划（2026）'!$A:$A&amp;'[5]产值及收款计划（2026）'!$B:$B,'[5]产值及收款计划（2026）'!AS:AS)</f>
        <v>#REF!</v>
      </c>
      <c r="AT451" s="235" t="e" cm="1">
        <f t="array" ref="AT451">_xlfn.XLOOKUP($A451&amp;$B451,'[5]产值及收款计划（2026）'!$A:$A&amp;'[5]产值及收款计划（2026）'!$B:$B,'[5]产值及收款计划（2026）'!AT:AT)</f>
        <v>#REF!</v>
      </c>
      <c r="AU451" s="235" t="e" cm="1">
        <f t="array" ref="AU451">_xlfn.XLOOKUP($A451&amp;$B451,'[5]产值及收款计划（2026）'!$A:$A&amp;'[5]产值及收款计划（2026）'!$B:$B,'[5]产值及收款计划（2026）'!AU:AU)</f>
        <v>#REF!</v>
      </c>
      <c r="AV451" s="235" t="e" cm="1">
        <f t="array" ref="AV451">_xlfn.XLOOKUP($A451&amp;$B451,'[5]产值及收款计划（2026）'!$A:$A&amp;'[5]产值及收款计划（2026）'!$B:$B,'[5]产值及收款计划（2026）'!AV:AV)</f>
        <v>#REF!</v>
      </c>
      <c r="AW451" s="235" cm="1">
        <f t="array" ref="AW451">_xlfn.XLOOKUP($A451&amp;$B451,'[5]产值及收款计划（2026）'!$A:$A&amp;'[5]产值及收款计划（2026）'!$B:$B,'[5]产值及收款计划（2026）'!AW:AW)</f>
        <v>0</v>
      </c>
      <c r="AX451" s="235" cm="1">
        <f t="array" ref="AX451">_xlfn.XLOOKUP($A451&amp;$B451,'[5]产值及收款计划（2026）'!$A:$A&amp;'[5]产值及收款计划（2026）'!$B:$B,'[5]产值及收款计划（2026）'!AX:AX)</f>
        <v>0</v>
      </c>
      <c r="AY451" s="235" cm="1">
        <f t="array" ref="AY451">_xlfn.XLOOKUP($A451&amp;$B451,'[5]产值及收款计划（2026）'!$A:$A&amp;'[5]产值及收款计划（2026）'!$B:$B,'[5]产值及收款计划（2026）'!AY:AY)</f>
        <v>65</v>
      </c>
      <c r="AZ451" s="235" cm="1">
        <f t="array" ref="AZ451">_xlfn.XLOOKUP($A451&amp;$B451,'[5]产值及收款计划（2026）'!$A:$A&amp;'[5]产值及收款计划（2026）'!$B:$B,'[5]产值及收款计划（2026）'!AZ:AZ)</f>
        <v>29.25</v>
      </c>
      <c r="BA451" s="235" t="e" cm="1">
        <f t="array" ref="BA451">_xlfn.XLOOKUP($A451&amp;$B451,'[5]产值及收款计划（2026）'!$A:$A&amp;'[5]产值及收款计划（2026）'!$B:$B,'[5]产值及收款计划（2026）'!BA:BA)</f>
        <v>#REF!</v>
      </c>
      <c r="BB451" s="235" t="e" cm="1">
        <f t="array" ref="BB451">_xlfn.XLOOKUP($A451&amp;$B451,'[5]产值及收款计划（2026）'!$A:$A&amp;'[5]产值及收款计划（2026）'!$B:$B,'[5]产值及收款计划（2026）'!BB:BB)</f>
        <v>#REF!</v>
      </c>
      <c r="BC451" s="235" t="e" cm="1">
        <f t="array" ref="BC451">_xlfn.XLOOKUP($A451&amp;$B451,'[5]产值及收款计划（2026）'!$A:$A&amp;'[5]产值及收款计划（2026）'!$B:$B,'[5]产值及收款计划（2026）'!BC:BC)</f>
        <v>#REF!</v>
      </c>
      <c r="BD451" s="235" t="e" cm="1">
        <f t="array" ref="BD451">_xlfn.XLOOKUP($A451&amp;$B451,'[5]产值及收款计划（2026）'!$A:$A&amp;'[5]产值及收款计划（2026）'!$B:$B,'[5]产值及收款计划（2026）'!BD:BD)</f>
        <v>#REF!</v>
      </c>
      <c r="BE451" s="235" t="e" cm="1">
        <f t="array" ref="BE451">_xlfn.XLOOKUP($A451&amp;$B451,'[5]产值及收款计划（2026）'!$A:$A&amp;'[5]产值及收款计划（2026）'!$B:$B,'[5]产值及收款计划（2026）'!BE:BE)</f>
        <v>#REF!</v>
      </c>
      <c r="BF451" s="235" t="e" cm="1">
        <f t="array" ref="BF451">_xlfn.XLOOKUP($A451&amp;$B451,'[5]产值及收款计划（2026）'!$A:$A&amp;'[5]产值及收款计划（2026）'!$B:$B,'[5]产值及收款计划（2026）'!BF:BF)</f>
        <v>#REF!</v>
      </c>
      <c r="BG451" s="235" t="e" cm="1">
        <f t="array" ref="BG451">_xlfn.XLOOKUP($A451&amp;$B451,'[5]产值及收款计划（2026）'!$A:$A&amp;'[5]产值及收款计划（2026）'!$B:$B,'[5]产值及收款计划（2026）'!BG:BG)</f>
        <v>#REF!</v>
      </c>
      <c r="BH451" s="235" t="e" cm="1">
        <f t="array" ref="BH451">_xlfn.XLOOKUP($A451&amp;$B451,'[5]产值及收款计划（2026）'!$A:$A&amp;'[5]产值及收款计划（2026）'!$B:$B,'[5]产值及收款计划（2026）'!BH:BH)</f>
        <v>#REF!</v>
      </c>
      <c r="BI451" s="235" t="e" cm="1">
        <f t="array" ref="BI451">_xlfn.XLOOKUP($A451&amp;$B451,'[5]产值及收款计划（2026）'!$A:$A&amp;'[5]产值及收款计划（2026）'!$B:$B,'[5]产值及收款计划（2026）'!BI:BI)</f>
        <v>#REF!</v>
      </c>
      <c r="BJ451" s="235" t="e" cm="1">
        <f t="array" ref="BJ451">_xlfn.XLOOKUP($A451&amp;$B451,'[5]产值及收款计划（2026）'!$A:$A&amp;'[5]产值及收款计划（2026）'!$B:$B,'[5]产值及收款计划（2026）'!BJ:BJ)</f>
        <v>#REF!</v>
      </c>
      <c r="BK451" s="235" t="e" cm="1">
        <f t="array" ref="BK451">_xlfn.XLOOKUP($A451&amp;$B451,'[5]产值及收款计划（2026）'!$A:$A&amp;'[5]产值及收款计划（2026）'!$B:$B,'[5]产值及收款计划（2026）'!BK:BK)</f>
        <v>#REF!</v>
      </c>
      <c r="BL451" s="235" t="e" cm="1">
        <f t="array" ref="BL451">_xlfn.XLOOKUP($A451&amp;$B451,'[5]产值及收款计划（2026）'!$A:$A&amp;'[5]产值及收款计划（2026）'!$B:$B,'[5]产值及收款计划（2026）'!BL:BL)</f>
        <v>#REF!</v>
      </c>
      <c r="BM451" s="235"/>
      <c r="BN451" s="235"/>
      <c r="BO451" s="235"/>
      <c r="BP451" s="235"/>
      <c r="BQ451" s="235" t="e">
        <f>_xlfn.XLOOKUP($C451,应收未收表!$AJ:$AJ,应收未收表!AK:AK)</f>
        <v>#N/A</v>
      </c>
      <c r="BR451" s="235" t="e">
        <f>_xlfn.XLOOKUP($C451,应收未收表!$AJ:$AJ,应收未收表!AL:AL)</f>
        <v>#N/A</v>
      </c>
      <c r="BS451" s="235" t="e">
        <f>_xlfn.XLOOKUP($C451,应收未收表!$AJ:$AJ,应收未收表!AM:AM)</f>
        <v>#N/A</v>
      </c>
      <c r="BT451" s="235" t="e">
        <f>_xlfn.XLOOKUP($C451,应收未收表!$AJ:$AJ,应收未收表!AN:AN)</f>
        <v>#N/A</v>
      </c>
      <c r="BU451" s="234" t="str" cm="1">
        <f t="array" ref="BU451">_xlfn.XLOOKUP($A451&amp;$B451,'[5]产值及收款计划（2026）'!$A:$A&amp;'[5]产值及收款计划（2026）'!$B:$B,'[5]产值及收款计划（2026）'!BQ:BQ)</f>
        <v>上海城建数字产业集团有限公司</v>
      </c>
      <c r="BV451" s="235" t="e" cm="1">
        <f t="array" ref="BV451">_xlfn.XLOOKUP($A451&amp;$B451,'[5]产值及收款计划（2026）'!$A:$A&amp;'[5]产值及收款计划（2026）'!$B:$B,'[5]产值及收款计划（2026）'!BR:BR)</f>
        <v>#REF!</v>
      </c>
      <c r="CE451" s="235" cm="1">
        <f t="array" ref="CE451">_xlfn.XLOOKUP($A451&amp;$B451,'[5]产值及收款计划（2026）'!$A:$A&amp;'[5]产值及收款计划（2026）'!$B:$B,'[5]产值及收款计划（2026）'!CA:CA)</f>
        <v>0</v>
      </c>
      <c r="CF451" s="235" cm="1">
        <f t="array" ref="CF451">_xlfn.XLOOKUP($A451&amp;$B451,'[5]产值及收款计划（2026）'!$A:$A&amp;'[5]产值及收款计划（2026）'!$B:$B,'[5]产值及收款计划（2026）'!CB:CB)</f>
        <v>0</v>
      </c>
      <c r="CG451" s="235" cm="1">
        <f t="array" ref="CG451">_xlfn.XLOOKUP($A451&amp;$B451,'[5]产值及收款计划（2026）'!$A:$A&amp;'[5]产值及收款计划（2026）'!$B:$B,'[5]产值及收款计划（2026）'!CC:CC)</f>
        <v>0</v>
      </c>
      <c r="CH451" s="235" cm="1">
        <f t="array" ref="CH451">_xlfn.XLOOKUP($A451&amp;$B451,'[5]产值及收款计划（2026）'!$A:$A&amp;'[5]产值及收款计划（2026）'!$B:$B,'[5]产值及收款计划（2026）'!CD:CD)</f>
        <v>0</v>
      </c>
      <c r="CI451" s="235" cm="1">
        <f t="array" ref="CI451">_xlfn.XLOOKUP($A451&amp;$B451,'[5]产值及收款计划（2026）'!$A:$A&amp;'[5]产值及收款计划（2026）'!$B:$B,'[5]产值及收款计划（2026）'!CE:CE)</f>
        <v>0</v>
      </c>
      <c r="CJ451" s="235" cm="1">
        <f t="array" ref="CJ451">_xlfn.XLOOKUP($A451&amp;$B451,'[5]产值及收款计划（2026）'!$A:$A&amp;'[5]产值及收款计划（2026）'!$B:$B,'[5]产值及收款计划（2026）'!CF:CF)</f>
        <v>0</v>
      </c>
      <c r="CK451" s="235" cm="1">
        <f t="array" ref="CK451">_xlfn.XLOOKUP($A451&amp;$B451,'[5]产值及收款计划（2026）'!$A:$A&amp;'[5]产值及收款计划（2026）'!$B:$B,'[5]产值及收款计划（2026）'!CG:CG)</f>
        <v>0</v>
      </c>
      <c r="CL451" s="235" cm="1">
        <f t="array" ref="CL451">_xlfn.XLOOKUP($A451&amp;$B451,'[5]产值及收款计划（2026）'!$A:$A&amp;'[5]产值及收款计划（2026）'!$B:$B,'[5]产值及收款计划（2026）'!CH:CH)</f>
        <v>0</v>
      </c>
      <c r="CM451" s="235" cm="1">
        <f t="array" ref="CM451">_xlfn.XLOOKUP($A451&amp;$B451,'[5]产值及收款计划（2026）'!$A:$A&amp;'[5]产值及收款计划（2026）'!$B:$B,'[5]产值及收款计划（2026）'!CI:CI)</f>
        <v>0</v>
      </c>
      <c r="CN451" s="235" cm="1">
        <f t="array" ref="CN451">_xlfn.XLOOKUP($A451&amp;$B451,'[5]产值及收款计划（2026）'!$A:$A&amp;'[5]产值及收款计划（2026）'!$B:$B,'[5]产值及收款计划（2026）'!CJ:CJ)</f>
        <v>0</v>
      </c>
      <c r="CO451" s="235" cm="1">
        <f t="array" ref="CO451">_xlfn.XLOOKUP($A451&amp;$B451,'[5]产值及收款计划（2026）'!$A:$A&amp;'[5]产值及收款计划（2026）'!$B:$B,'[5]产值及收款计划（2026）'!CK:CK)</f>
        <v>0</v>
      </c>
      <c r="CP451" s="235" cm="1">
        <f t="array" ref="CP451">_xlfn.XLOOKUP($A451&amp;$B451,'[5]产值及收款计划（2026）'!$A:$A&amp;'[5]产值及收款计划（2026）'!$B:$B,'[5]产值及收款计划（2026）'!CL:CL)</f>
        <v>0</v>
      </c>
      <c r="DE451" s="235" cm="1">
        <f t="array" ref="DE451">_xlfn.XLOOKUP($A451&amp;$B451,'[5]产值及收款计划（2026）'!$A:$A&amp;'[5]产值及收款计划（2026）'!$B:$B,'[5]产值及收款计划（2026）'!DA:DA)</f>
        <v>0</v>
      </c>
      <c r="DF451" s="235" cm="1">
        <f t="array" ref="DF451">_xlfn.XLOOKUP($A451&amp;$B451,'[5]产值及收款计划（2026）'!$A:$A&amp;'[5]产值及收款计划（2026）'!$B:$B,'[5]产值及收款计划（2026）'!DB:DB)</f>
        <v>0</v>
      </c>
      <c r="DG451" s="235" cm="1">
        <f t="array" ref="DG451">_xlfn.XLOOKUP($A451&amp;$B451,'[5]产值及收款计划（2026）'!$A:$A&amp;'[5]产值及收款计划（2026）'!$B:$B,'[5]产值及收款计划（2026）'!DC:DC)</f>
        <v>0</v>
      </c>
      <c r="DH451" s="235" cm="1">
        <f t="array" ref="DH451">_xlfn.XLOOKUP($A451&amp;$B451,'[5]产值及收款计划（2026）'!$A:$A&amp;'[5]产值及收款计划（2026）'!$B:$B,'[5]产值及收款计划（2026）'!DD:DD)</f>
        <v>0</v>
      </c>
      <c r="DI451" s="235" cm="1">
        <f t="array" ref="DI451">_xlfn.XLOOKUP($A451&amp;$B451,'[5]产值及收款计划（2026）'!$A:$A&amp;'[5]产值及收款计划（2026）'!$B:$B,'[5]产值及收款计划（2026）'!DE:DE)</f>
        <v>0</v>
      </c>
      <c r="DJ451" s="235" cm="1">
        <f t="array" ref="DJ451">_xlfn.XLOOKUP($A451&amp;$B451,'[5]产值及收款计划（2026）'!$A:$A&amp;'[5]产值及收款计划（2026）'!$B:$B,'[5]产值及收款计划（2026）'!DF:DF)</f>
        <v>0</v>
      </c>
      <c r="DK451" s="235" cm="1">
        <f t="array" ref="DK451">_xlfn.XLOOKUP($A451&amp;$B451,'[5]产值及收款计划（2026）'!$A:$A&amp;'[5]产值及收款计划（2026）'!$B:$B,'[5]产值及收款计划（2026）'!DG:DG)</f>
        <v>0</v>
      </c>
      <c r="DL451" s="235" cm="1">
        <f t="array" ref="DL451">_xlfn.XLOOKUP($A451&amp;$B451,'[5]产值及收款计划（2026）'!$A:$A&amp;'[5]产值及收款计划（2026）'!$B:$B,'[5]产值及收款计划（2026）'!DH:DH)</f>
        <v>0</v>
      </c>
      <c r="DM451" s="235" cm="1">
        <f t="array" ref="DM451">_xlfn.XLOOKUP($A451&amp;$B451,'[5]产值及收款计划（2026）'!$A:$A&amp;'[5]产值及收款计划（2026）'!$B:$B,'[5]产值及收款计划（2026）'!DI:DI)</f>
        <v>0</v>
      </c>
      <c r="DN451" s="235" cm="1">
        <f t="array" ref="DN451">_xlfn.XLOOKUP($A451&amp;$B451,'[5]产值及收款计划（2026）'!$A:$A&amp;'[5]产值及收款计划（2026）'!$B:$B,'[5]产值及收款计划（2026）'!DJ:DJ)</f>
        <v>0</v>
      </c>
      <c r="DO451" s="235" cm="1">
        <f t="array" ref="DO451">_xlfn.XLOOKUP($A451&amp;$B451,'[5]产值及收款计划（2026）'!$A:$A&amp;'[5]产值及收款计划（2026）'!$B:$B,'[5]产值及收款计划（2026）'!DK:DK)</f>
        <v>0</v>
      </c>
      <c r="DP451" s="235" cm="1">
        <f t="array" ref="DP451">_xlfn.XLOOKUP($A451&amp;$B451,'[5]产值及收款计划（2026）'!$A:$A&amp;'[5]产值及收款计划（2026）'!$B:$B,'[5]产值及收款计划（2026）'!DL:DL)</f>
        <v>0</v>
      </c>
      <c r="DQ451" s="243"/>
      <c r="DR451" s="229"/>
    </row>
    <row r="452" ht="40.5" spans="1:122">
      <c r="A452" s="233">
        <f t="shared" si="27"/>
        <v>87</v>
      </c>
      <c r="B452" s="233" t="s">
        <v>29</v>
      </c>
      <c r="C452" s="234" t="str" cm="1">
        <f t="array" ref="C452">_xlfn.XLOOKUP($A452&amp;$B452,'[5]产值及收款计划（2026）'!$A:$A&amp;'[5]产值及收款计划（2026）'!$B:$B,'[5]产值及收款计划（2026）'!C:C)</f>
        <v>C0CJGD-FW-T-2026005</v>
      </c>
      <c r="D452" s="235" t="str" cm="1">
        <f t="array" ref="D452">_xlfn.XLOOKUP($A452&amp;$B452,'[5]产值及收款计划（2026）'!$A:$A&amp;'[5]产值及收款计划（2026）'!$B:$B,'[5]产值及收款计划（2026）'!D:D)</f>
        <v>2026年龙岗区建筑工务署工程建设管理平台运维服务项目</v>
      </c>
      <c r="E452" s="235" cm="1">
        <f t="array" ref="E452">_xlfn.XLOOKUP($A452&amp;$B452,'[5]产值及收款计划（2026）'!$A:$A&amp;'[5]产值及收款计划（2026）'!$B:$B,'[5]产值及收款计划（2026）'!E:E)</f>
        <v>54</v>
      </c>
      <c r="F452" s="235" cm="1">
        <f t="array" ref="F452">_xlfn.XLOOKUP($A452&amp;$B452,'[5]产值及收款计划（2026）'!$A:$A&amp;'[5]产值及收款计划（2026）'!$B:$B,'[5]产值及收款计划（2026）'!F:F)</f>
        <v>54</v>
      </c>
      <c r="G452" s="235" cm="1">
        <f t="array" ref="G452">_xlfn.XLOOKUP($A452&amp;$B452,'[5]产值及收款计划（2026）'!$A:$A&amp;'[5]产值及收款计划（2026）'!$B:$B,'[5]产值及收款计划（2026）'!G:G)</f>
        <v>54</v>
      </c>
      <c r="H452" s="235" cm="1">
        <f t="array" ref="H452">_xlfn.XLOOKUP($A452&amp;$B452,'[5]产值及收款计划（2026）'!$A:$A&amp;'[5]产值及收款计划（2026）'!$B:$B,'[5]产值及收款计划（2026）'!H:H)</f>
        <v>26</v>
      </c>
      <c r="I452" s="236" cm="1">
        <f t="array" ref="I452">_xlfn.XLOOKUP($A452&amp;$B452,'[5]产值及收款计划（2026）'!$A:$A&amp;'[5]产值及收款计划（2026）'!$B:$B,'[5]产值及收款计划（2026）'!I:I)</f>
        <v>0.481481481481481</v>
      </c>
      <c r="J452" s="235" cm="1">
        <f t="array" ref="J452">_xlfn.XLOOKUP($A452&amp;$B452,'[5]产值及收款计划（2026）'!$A:$A&amp;'[5]产值及收款计划（2026）'!$B:$B,'[5]产值及收款计划（2026）'!J:J)</f>
        <v>0.06</v>
      </c>
      <c r="K452" s="235" t="e" cm="1">
        <f t="array" ref="K452">_xlfn.XLOOKUP($A452&amp;$B452,'[5]产值及收款计划（2026）'!$A:$A&amp;'[5]产值及收款计划（2026）'!$B:$B,'[5]产值及收款计划（2026）'!K:K)</f>
        <v>#REF!</v>
      </c>
      <c r="L452" s="235" t="e" cm="1">
        <f t="array" ref="L452">_xlfn.XLOOKUP($A452&amp;$B452,'[5]产值及收款计划（2026）'!$A:$A&amp;'[5]产值及收款计划（2026）'!$B:$B,'[5]产值及收款计划（2026）'!L:L)</f>
        <v>#REF!</v>
      </c>
      <c r="M452" s="235" t="str" cm="1">
        <f t="array" ref="M452">_xlfn.XLOOKUP($A452&amp;$B452,'[5]产值及收款计划（2026）'!$A:$A&amp;'[5]产值及收款计划（2026）'!$B:$B,'[5]产值及收款计划（2026）'!M:M)</f>
        <v>主导</v>
      </c>
      <c r="N452" s="235" cm="1">
        <f t="array" ref="N452">_xlfn.XLOOKUP($A452&amp;$B452,'[5]产值及收款计划（2026）'!$A:$A&amp;'[5]产值及收款计划（2026）'!$B:$B,'[5]产值及收款计划（2026）'!N:N)</f>
        <v>0</v>
      </c>
      <c r="O452" s="235" t="str" cm="1">
        <f t="array" ref="O452">_xlfn.XLOOKUP($A452&amp;$B452,'[5]产值及收款计划（2026）'!$A:$A&amp;'[5]产值及收款计划（2026）'!$B:$B,'[5]产值及收款计划（2026）'!O:O)</f>
        <v>明艳丽</v>
      </c>
      <c r="P452" s="234" t="str" cm="1">
        <f t="array" ref="P452">_xlfn.XLOOKUP($A452&amp;$B452,'[5]产值及收款计划（2026）'!$A:$A&amp;'[5]产值及收款计划（2026）'!$B:$B,'[5]产值及收款计划（2026）'!P:P)</f>
        <v>26新签</v>
      </c>
      <c r="Q452" s="235" t="e" cm="1">
        <f t="array" ref="Q452">_xlfn.XLOOKUP($A452&amp;$B452,'[5]产值及收款计划（2026）'!$A:$A&amp;'[5]产值及收款计划（2026）'!$B:$B,'[5]产值及收款计划（2026）'!Q:Q)</f>
        <v>#REF!</v>
      </c>
      <c r="R452" s="235" t="e" cm="1">
        <f t="array" ref="R452">_xlfn.XLOOKUP($A452&amp;$B452,'[5]产值及收款计划（2026）'!$A:$A&amp;'[5]产值及收款计划（2026）'!$B:$B,'[5]产值及收款计划（2026）'!R:R)</f>
        <v>#REF!</v>
      </c>
      <c r="S452" s="235" t="e" cm="1">
        <f t="array" ref="S452">_xlfn.XLOOKUP($A452&amp;$B452,'[5]产值及收款计划（2026）'!$A:$A&amp;'[5]产值及收款计划（2026）'!$B:$B,'[5]产值及收款计划（2026）'!S:S)</f>
        <v>#REF!</v>
      </c>
      <c r="T452" s="235" cm="1">
        <f t="array" ref="T452">_xlfn.XLOOKUP($A452&amp;$B452,'[5]产值及收款计划（2026）'!$A:$A&amp;'[5]产值及收款计划（2026）'!$B:$B,'[5]产值及收款计划（2026）'!T:T)</f>
        <v>0</v>
      </c>
      <c r="U452" s="235" cm="1">
        <f t="array" ref="U452">_xlfn.XLOOKUP($A452&amp;$B452,'[5]产值及收款计划（2026）'!$A:$A&amp;'[5]产值及收款计划（2026）'!$B:$B,'[5]产值及收款计划（2026）'!U:U)</f>
        <v>0</v>
      </c>
      <c r="V452" s="235" cm="1">
        <f t="array" ref="V452">_xlfn.XLOOKUP($A452&amp;$B452,'[5]产值及收款计划（2026）'!$A:$A&amp;'[5]产值及收款计划（2026）'!$B:$B,'[5]产值及收款计划（2026）'!V:V)</f>
        <v>54</v>
      </c>
      <c r="W452" s="235" t="e" cm="1">
        <f t="array" ref="W452">_xlfn.XLOOKUP($A452&amp;$B452,'[5]产值及收款计划（2026）'!$A:$A&amp;'[5]产值及收款计划（2026）'!$B:$B,'[5]产值及收款计划（2026）'!W:W)</f>
        <v>#REF!</v>
      </c>
      <c r="X452" s="235" t="e" cm="1">
        <f t="array" ref="X452">_xlfn.XLOOKUP($A452&amp;$B452,'[5]产值及收款计划（2026）'!$A:$A&amp;'[5]产值及收款计划（2026）'!$B:$B,'[5]产值及收款计划（2026）'!X:X)</f>
        <v>#REF!</v>
      </c>
      <c r="Y452" s="235" t="e" cm="1">
        <f t="array" ref="Y452">_xlfn.XLOOKUP($A452&amp;$B452,'[5]产值及收款计划（2026）'!$A:$A&amp;'[5]产值及收款计划（2026）'!$B:$B,'[5]产值及收款计划（2026）'!Y:Y)</f>
        <v>#REF!</v>
      </c>
      <c r="Z452" s="235" t="e" cm="1">
        <f t="array" ref="Z452">_xlfn.XLOOKUP($A452&amp;$B452,'[5]产值及收款计划（2026）'!$A:$A&amp;'[5]产值及收款计划（2026）'!$B:$B,'[5]产值及收款计划（2026）'!Z:Z)</f>
        <v>#REF!</v>
      </c>
      <c r="AA452" s="245" t="e" cm="1">
        <f t="array" ref="AA452">_xlfn.XLOOKUP($A452&amp;$B452,'[5]产值及收款计划（2026）'!$A:$A&amp;'[5]产值及收款计划（2026）'!$B:$B,'[5]产值及收款计划（2026）'!AA:AA)</f>
        <v>#REF!</v>
      </c>
      <c r="AB452" s="245" t="e" cm="1">
        <f t="array" ref="AB452">_xlfn.XLOOKUP($A452&amp;$B452,'[5]产值及收款计划（2026）'!$A:$A&amp;'[5]产值及收款计划（2026）'!$B:$B,'[5]产值及收款计划（2026）'!AB:AB)</f>
        <v>#REF!</v>
      </c>
      <c r="AC452" s="245" t="e" cm="1">
        <f t="array" ref="AC452">_xlfn.XLOOKUP($A452&amp;$B452,'[5]产值及收款计划（2026）'!$A:$A&amp;'[5]产值及收款计划（2026）'!$B:$B,'[5]产值及收款计划（2026）'!AC:AC)</f>
        <v>#REF!</v>
      </c>
      <c r="AD452" s="235" cm="1">
        <f t="array" ref="AD452">_xlfn.XLOOKUP($A452&amp;$B452,'[5]产值及收款计划（2026）'!$A:$A&amp;'[5]产值及收款计划（2026）'!$B:$B,'[5]产值及收款计划（2026）'!AD:AD)</f>
        <v>16.2</v>
      </c>
      <c r="AE452" s="235" t="e" cm="1">
        <f t="array" ref="AE452">_xlfn.XLOOKUP($A452&amp;$B452,'[5]产值及收款计划（2026）'!$A:$A&amp;'[5]产值及收款计划（2026）'!$B:$B,'[5]产值及收款计划（2026）'!AE:AE)</f>
        <v>#REF!</v>
      </c>
      <c r="AF452" s="235" t="e" cm="1">
        <f t="array" ref="AF452">_xlfn.XLOOKUP($A452&amp;$B452,'[5]产值及收款计划（2026）'!$A:$A&amp;'[5]产值及收款计划（2026）'!$B:$B,'[5]产值及收款计划（2026）'!AF:AF)</f>
        <v>#REF!</v>
      </c>
      <c r="AG452" s="235" t="e" cm="1">
        <f t="array" ref="AG452">_xlfn.XLOOKUP($A452&amp;$B452,'[5]产值及收款计划（2026）'!$A:$A&amp;'[5]产值及收款计划（2026）'!$B:$B,'[5]产值及收款计划（2026）'!AG:AG)</f>
        <v>#REF!</v>
      </c>
      <c r="AH452" s="235" t="e" cm="1">
        <f t="array" ref="AH452">_xlfn.XLOOKUP($A452&amp;$B452,'[5]产值及收款计划（2026）'!$A:$A&amp;'[5]产值及收款计划（2026）'!$B:$B,'[5]产值及收款计划（2026）'!AH:AH)</f>
        <v>#REF!</v>
      </c>
      <c r="AI452" s="235" t="e" cm="1">
        <f t="array" ref="AI452">_xlfn.XLOOKUP($A452&amp;$B452,'[5]产值及收款计划（2026）'!$A:$A&amp;'[5]产值及收款计划（2026）'!$B:$B,'[5]产值及收款计划（2026）'!AI:AI)</f>
        <v>#REF!</v>
      </c>
      <c r="AJ452" s="235" t="e" cm="1">
        <f t="array" ref="AJ452">_xlfn.XLOOKUP($A452&amp;$B452,'[5]产值及收款计划（2026）'!$A:$A&amp;'[5]产值及收款计划（2026）'!$B:$B,'[5]产值及收款计划（2026）'!AJ:AJ)</f>
        <v>#REF!</v>
      </c>
      <c r="AK452" s="235" t="e" cm="1">
        <f t="array" ref="AK452">_xlfn.XLOOKUP($A452&amp;$B452,'[5]产值及收款计划（2026）'!$A:$A&amp;'[5]产值及收款计划（2026）'!$B:$B,'[5]产值及收款计划（2026）'!AK:AK)</f>
        <v>#REF!</v>
      </c>
      <c r="AL452" s="235" t="e" cm="1">
        <f t="array" ref="AL452">_xlfn.XLOOKUP($A452&amp;$B452,'[5]产值及收款计划（2026）'!$A:$A&amp;'[5]产值及收款计划（2026）'!$B:$B,'[5]产值及收款计划（2026）'!AL:AL)</f>
        <v>#REF!</v>
      </c>
      <c r="AM452" s="242" t="e" cm="1">
        <f t="array" ref="AM452">_xlfn.LET(_xlpm.勾选月份状态数组,TRANSPOSE('PPT(12-15页）-TOP10'!$A$3:$A$14),_xlpm.选择数据区,IF('PPT(12-15页）-TOP10'!$E$3="收款",$BA452:$BL452,$AA452:$AL452),SUM(_xlfn._xlws.FILTER(_xlpm.选择数据区,_xlpm.勾选月份状态数组,"")))</f>
        <v>#REF!</v>
      </c>
      <c r="AN452" s="235" t="e">
        <f>_xlfn.XLOOKUP($C452,应收未收表!$T:$T,应收未收表!AA:AA)</f>
        <v>#N/A</v>
      </c>
      <c r="AO452" s="235" t="s">
        <v>176</v>
      </c>
      <c r="AP452" s="235" t="e">
        <f>_xlfn.XLOOKUP($C452,应收未收表!$T:$T,应收未收表!AC:AC)</f>
        <v>#N/A</v>
      </c>
      <c r="AQ452" s="235" t="e">
        <f>_xlfn.XLOOKUP($C452,应收未收表!$T:$T,应收未收表!AE:AE)</f>
        <v>#N/A</v>
      </c>
      <c r="AR452" s="235" t="e">
        <f>_xlfn.XLOOKUP($C452,应收未收表!$T:$T,应收未收表!AF:AF)</f>
        <v>#N/A</v>
      </c>
      <c r="AS452" s="235" t="e" cm="1">
        <f t="array" ref="AS452">_xlfn.XLOOKUP($A452&amp;$B452,'[5]产值及收款计划（2026）'!$A:$A&amp;'[5]产值及收款计划（2026）'!$B:$B,'[5]产值及收款计划（2026）'!AS:AS)</f>
        <v>#REF!</v>
      </c>
      <c r="AT452" s="235" t="e" cm="1">
        <f t="array" ref="AT452">_xlfn.XLOOKUP($A452&amp;$B452,'[5]产值及收款计划（2026）'!$A:$A&amp;'[5]产值及收款计划（2026）'!$B:$B,'[5]产值及收款计划（2026）'!AT:AT)</f>
        <v>#REF!</v>
      </c>
      <c r="AU452" s="235" t="e" cm="1">
        <f t="array" ref="AU452">_xlfn.XLOOKUP($A452&amp;$B452,'[5]产值及收款计划（2026）'!$A:$A&amp;'[5]产值及收款计划（2026）'!$B:$B,'[5]产值及收款计划（2026）'!AU:AU)</f>
        <v>#REF!</v>
      </c>
      <c r="AV452" s="235" t="e" cm="1">
        <f t="array" ref="AV452">_xlfn.XLOOKUP($A452&amp;$B452,'[5]产值及收款计划（2026）'!$A:$A&amp;'[5]产值及收款计划（2026）'!$B:$B,'[5]产值及收款计划（2026）'!AV:AV)</f>
        <v>#REF!</v>
      </c>
      <c r="AW452" s="235" cm="1">
        <f t="array" ref="AW452">_xlfn.XLOOKUP($A452&amp;$B452,'[5]产值及收款计划（2026）'!$A:$A&amp;'[5]产值及收款计划（2026）'!$B:$B,'[5]产值及收款计划（2026）'!AW:AW)</f>
        <v>0</v>
      </c>
      <c r="AX452" s="235" cm="1">
        <f t="array" ref="AX452">_xlfn.XLOOKUP($A452&amp;$B452,'[5]产值及收款计划（2026）'!$A:$A&amp;'[5]产值及收款计划（2026）'!$B:$B,'[5]产值及收款计划（2026）'!AX:AX)</f>
        <v>16.2</v>
      </c>
      <c r="AY452" s="235" cm="1">
        <f t="array" ref="AY452">_xlfn.XLOOKUP($A452&amp;$B452,'[5]产值及收款计划（2026）'!$A:$A&amp;'[5]产值及收款计划（2026）'!$B:$B,'[5]产值及收款计划（2026）'!AY:AY)</f>
        <v>37.8</v>
      </c>
      <c r="AZ452" s="235" cm="1">
        <f t="array" ref="AZ452">_xlfn.XLOOKUP($A452&amp;$B452,'[5]产值及收款计划（2026）'!$A:$A&amp;'[5]产值及收款计划（2026）'!$B:$B,'[5]产值及收款计划（2026）'!AZ:AZ)</f>
        <v>-16.2</v>
      </c>
      <c r="BA452" s="245" t="e" cm="1">
        <f t="array" ref="BA452">_xlfn.XLOOKUP($A452&amp;$B452,'[5]产值及收款计划（2026）'!$A:$A&amp;'[5]产值及收款计划（2026）'!$B:$B,'[5]产值及收款计划（2026）'!BA:BA)</f>
        <v>#REF!</v>
      </c>
      <c r="BB452" s="245" t="e" cm="1">
        <f t="array" ref="BB452">_xlfn.XLOOKUP($A452&amp;$B452,'[5]产值及收款计划（2026）'!$A:$A&amp;'[5]产值及收款计划（2026）'!$B:$B,'[5]产值及收款计划（2026）'!BB:BB)</f>
        <v>#REF!</v>
      </c>
      <c r="BC452" s="245" cm="1">
        <f t="array" ref="BC452">_xlfn.XLOOKUP($A452&amp;$B452,'[5]产值及收款计划（2026）'!$A:$A&amp;'[5]产值及收款计划（2026）'!$B:$B,'[5]产值及收款计划（2026）'!BC:BC)</f>
        <v>16.2</v>
      </c>
      <c r="BD452" s="235" t="e" cm="1">
        <f t="array" ref="BD452">_xlfn.XLOOKUP($A452&amp;$B452,'[5]产值及收款计划（2026）'!$A:$A&amp;'[5]产值及收款计划（2026）'!$B:$B,'[5]产值及收款计划（2026）'!BD:BD)</f>
        <v>#REF!</v>
      </c>
      <c r="BE452" s="235" t="e" cm="1">
        <f t="array" ref="BE452">_xlfn.XLOOKUP($A452&amp;$B452,'[5]产值及收款计划（2026）'!$A:$A&amp;'[5]产值及收款计划（2026）'!$B:$B,'[5]产值及收款计划（2026）'!BE:BE)</f>
        <v>#REF!</v>
      </c>
      <c r="BF452" s="235" t="e" cm="1">
        <f t="array" ref="BF452">_xlfn.XLOOKUP($A452&amp;$B452,'[5]产值及收款计划（2026）'!$A:$A&amp;'[5]产值及收款计划（2026）'!$B:$B,'[5]产值及收款计划（2026）'!BF:BF)</f>
        <v>#REF!</v>
      </c>
      <c r="BG452" s="235" t="e" cm="1">
        <f t="array" ref="BG452">_xlfn.XLOOKUP($A452&amp;$B452,'[5]产值及收款计划（2026）'!$A:$A&amp;'[5]产值及收款计划（2026）'!$B:$B,'[5]产值及收款计划（2026）'!BG:BG)</f>
        <v>#REF!</v>
      </c>
      <c r="BH452" s="235" t="e" cm="1">
        <f t="array" ref="BH452">_xlfn.XLOOKUP($A452&amp;$B452,'[5]产值及收款计划（2026）'!$A:$A&amp;'[5]产值及收款计划（2026）'!$B:$B,'[5]产值及收款计划（2026）'!BH:BH)</f>
        <v>#REF!</v>
      </c>
      <c r="BI452" s="235" t="e" cm="1">
        <f t="array" ref="BI452">_xlfn.XLOOKUP($A452&amp;$B452,'[5]产值及收款计划（2026）'!$A:$A&amp;'[5]产值及收款计划（2026）'!$B:$B,'[5]产值及收款计划（2026）'!BI:BI)</f>
        <v>#REF!</v>
      </c>
      <c r="BJ452" s="235" t="e" cm="1">
        <f t="array" ref="BJ452">_xlfn.XLOOKUP($A452&amp;$B452,'[5]产值及收款计划（2026）'!$A:$A&amp;'[5]产值及收款计划（2026）'!$B:$B,'[5]产值及收款计划（2026）'!BJ:BJ)</f>
        <v>#REF!</v>
      </c>
      <c r="BK452" s="235" t="e" cm="1">
        <f t="array" ref="BK452">_xlfn.XLOOKUP($A452&amp;$B452,'[5]产值及收款计划（2026）'!$A:$A&amp;'[5]产值及收款计划（2026）'!$B:$B,'[5]产值及收款计划（2026）'!BK:BK)</f>
        <v>#REF!</v>
      </c>
      <c r="BL452" s="235" t="e" cm="1">
        <f t="array" ref="BL452">_xlfn.XLOOKUP($A452&amp;$B452,'[5]产值及收款计划（2026）'!$A:$A&amp;'[5]产值及收款计划（2026）'!$B:$B,'[5]产值及收款计划（2026）'!BL:BL)</f>
        <v>#REF!</v>
      </c>
      <c r="BM452" s="235"/>
      <c r="BN452" s="235"/>
      <c r="BO452" s="235"/>
      <c r="BP452" s="235"/>
      <c r="BQ452" s="235" t="e">
        <f>_xlfn.XLOOKUP($C452,应收未收表!$AJ:$AJ,应收未收表!AK:AK)</f>
        <v>#N/A</v>
      </c>
      <c r="BR452" s="235" t="e">
        <f>_xlfn.XLOOKUP($C452,应收未收表!$AJ:$AJ,应收未收表!AL:AL)</f>
        <v>#N/A</v>
      </c>
      <c r="BS452" s="235" t="e">
        <f>_xlfn.XLOOKUP($C452,应收未收表!$AJ:$AJ,应收未收表!AM:AM)</f>
        <v>#N/A</v>
      </c>
      <c r="BT452" s="235" t="e">
        <f>_xlfn.XLOOKUP($C452,应收未收表!$AJ:$AJ,应收未收表!AN:AN)</f>
        <v>#N/A</v>
      </c>
      <c r="BU452" s="234" t="str" cm="1">
        <f t="array" ref="BU452">_xlfn.XLOOKUP($A452&amp;$B452,'[5]产值及收款计划（2026）'!$A:$A&amp;'[5]产值及收款计划（2026）'!$B:$B,'[5]产值及收款计划（2026）'!BQ:BQ)</f>
        <v>深圳市龙岗区建筑工务署</v>
      </c>
      <c r="BV452" s="235" t="str" cm="1">
        <f t="array" ref="BV452">_xlfn.XLOOKUP($A452&amp;$B452,'[5]产值及收款计划（2026）'!$A:$A&amp;'[5]产值及收款计划（2026）'!$B:$B,'[5]产值及收款计划（2026）'!BR:BR)</f>
        <v>产值确认单可盖章，预计二季度收款。</v>
      </c>
      <c r="CE452" s="235" cm="1">
        <f t="array" ref="CE452">_xlfn.XLOOKUP($A452&amp;$B452,'[5]产值及收款计划（2026）'!$A:$A&amp;'[5]产值及收款计划（2026）'!$B:$B,'[5]产值及收款计划（2026）'!CA:CA)</f>
        <v>0</v>
      </c>
      <c r="CF452" s="235" cm="1">
        <f t="array" ref="CF452">_xlfn.XLOOKUP($A452&amp;$B452,'[5]产值及收款计划（2026）'!$A:$A&amp;'[5]产值及收款计划（2026）'!$B:$B,'[5]产值及收款计划（2026）'!CB:CB)</f>
        <v>0</v>
      </c>
      <c r="CG452" s="235" cm="1">
        <f t="array" ref="CG452">_xlfn.XLOOKUP($A452&amp;$B452,'[5]产值及收款计划（2026）'!$A:$A&amp;'[5]产值及收款计划（2026）'!$B:$B,'[5]产值及收款计划（2026）'!CC:CC)</f>
        <v>0</v>
      </c>
      <c r="CH452" s="235" cm="1">
        <f t="array" ref="CH452">_xlfn.XLOOKUP($A452&amp;$B452,'[5]产值及收款计划（2026）'!$A:$A&amp;'[5]产值及收款计划（2026）'!$B:$B,'[5]产值及收款计划（2026）'!CD:CD)</f>
        <v>0</v>
      </c>
      <c r="CI452" s="235" cm="1">
        <f t="array" ref="CI452">_xlfn.XLOOKUP($A452&amp;$B452,'[5]产值及收款计划（2026）'!$A:$A&amp;'[5]产值及收款计划（2026）'!$B:$B,'[5]产值及收款计划（2026）'!CE:CE)</f>
        <v>0</v>
      </c>
      <c r="CJ452" s="235" cm="1">
        <f t="array" ref="CJ452">_xlfn.XLOOKUP($A452&amp;$B452,'[5]产值及收款计划（2026）'!$A:$A&amp;'[5]产值及收款计划（2026）'!$B:$B,'[5]产值及收款计划（2026）'!CF:CF)</f>
        <v>0</v>
      </c>
      <c r="CK452" s="235" cm="1">
        <f t="array" ref="CK452">_xlfn.XLOOKUP($A452&amp;$B452,'[5]产值及收款计划（2026）'!$A:$A&amp;'[5]产值及收款计划（2026）'!$B:$B,'[5]产值及收款计划（2026）'!CG:CG)</f>
        <v>0</v>
      </c>
      <c r="CL452" s="235" cm="1">
        <f t="array" ref="CL452">_xlfn.XLOOKUP($A452&amp;$B452,'[5]产值及收款计划（2026）'!$A:$A&amp;'[5]产值及收款计划（2026）'!$B:$B,'[5]产值及收款计划（2026）'!CH:CH)</f>
        <v>0</v>
      </c>
      <c r="CM452" s="235" cm="1">
        <f t="array" ref="CM452">_xlfn.XLOOKUP($A452&amp;$B452,'[5]产值及收款计划（2026）'!$A:$A&amp;'[5]产值及收款计划（2026）'!$B:$B,'[5]产值及收款计划（2026）'!CI:CI)</f>
        <v>0</v>
      </c>
      <c r="CN452" s="235" cm="1">
        <f t="array" ref="CN452">_xlfn.XLOOKUP($A452&amp;$B452,'[5]产值及收款计划（2026）'!$A:$A&amp;'[5]产值及收款计划（2026）'!$B:$B,'[5]产值及收款计划（2026）'!CJ:CJ)</f>
        <v>0</v>
      </c>
      <c r="CO452" s="235" cm="1">
        <f t="array" ref="CO452">_xlfn.XLOOKUP($A452&amp;$B452,'[5]产值及收款计划（2026）'!$A:$A&amp;'[5]产值及收款计划（2026）'!$B:$B,'[5]产值及收款计划（2026）'!CK:CK)</f>
        <v>0</v>
      </c>
      <c r="CP452" s="235" cm="1">
        <f t="array" ref="CP452">_xlfn.XLOOKUP($A452&amp;$B452,'[5]产值及收款计划（2026）'!$A:$A&amp;'[5]产值及收款计划（2026）'!$B:$B,'[5]产值及收款计划（2026）'!CL:CL)</f>
        <v>0</v>
      </c>
      <c r="DE452" s="235" cm="1">
        <f t="array" ref="DE452">_xlfn.XLOOKUP($A452&amp;$B452,'[5]产值及收款计划（2026）'!$A:$A&amp;'[5]产值及收款计划（2026）'!$B:$B,'[5]产值及收款计划（2026）'!DA:DA)</f>
        <v>0</v>
      </c>
      <c r="DF452" s="235" cm="1">
        <f t="array" ref="DF452">_xlfn.XLOOKUP($A452&amp;$B452,'[5]产值及收款计划（2026）'!$A:$A&amp;'[5]产值及收款计划（2026）'!$B:$B,'[5]产值及收款计划（2026）'!DB:DB)</f>
        <v>0</v>
      </c>
      <c r="DG452" s="235" cm="1">
        <f t="array" ref="DG452">_xlfn.XLOOKUP($A452&amp;$B452,'[5]产值及收款计划（2026）'!$A:$A&amp;'[5]产值及收款计划（2026）'!$B:$B,'[5]产值及收款计划（2026）'!DC:DC)</f>
        <v>16.2</v>
      </c>
      <c r="DH452" s="235" cm="1">
        <f t="array" ref="DH452">_xlfn.XLOOKUP($A452&amp;$B452,'[5]产值及收款计划（2026）'!$A:$A&amp;'[5]产值及收款计划（2026）'!$B:$B,'[5]产值及收款计划（2026）'!DD:DD)</f>
        <v>0</v>
      </c>
      <c r="DI452" s="235" cm="1">
        <f t="array" ref="DI452">_xlfn.XLOOKUP($A452&amp;$B452,'[5]产值及收款计划（2026）'!$A:$A&amp;'[5]产值及收款计划（2026）'!$B:$B,'[5]产值及收款计划（2026）'!DE:DE)</f>
        <v>0</v>
      </c>
      <c r="DJ452" s="235" cm="1">
        <f t="array" ref="DJ452">_xlfn.XLOOKUP($A452&amp;$B452,'[5]产值及收款计划（2026）'!$A:$A&amp;'[5]产值及收款计划（2026）'!$B:$B,'[5]产值及收款计划（2026）'!DF:DF)</f>
        <v>0</v>
      </c>
      <c r="DK452" s="235" cm="1">
        <f t="array" ref="DK452">_xlfn.XLOOKUP($A452&amp;$B452,'[5]产值及收款计划（2026）'!$A:$A&amp;'[5]产值及收款计划（2026）'!$B:$B,'[5]产值及收款计划（2026）'!DG:DG)</f>
        <v>0</v>
      </c>
      <c r="DL452" s="235" cm="1">
        <f t="array" ref="DL452">_xlfn.XLOOKUP($A452&amp;$B452,'[5]产值及收款计划（2026）'!$A:$A&amp;'[5]产值及收款计划（2026）'!$B:$B,'[5]产值及收款计划（2026）'!DH:DH)</f>
        <v>0</v>
      </c>
      <c r="DM452" s="235" cm="1">
        <f t="array" ref="DM452">_xlfn.XLOOKUP($A452&amp;$B452,'[5]产值及收款计划（2026）'!$A:$A&amp;'[5]产值及收款计划（2026）'!$B:$B,'[5]产值及收款计划（2026）'!DI:DI)</f>
        <v>0</v>
      </c>
      <c r="DN452" s="235" cm="1">
        <f t="array" ref="DN452">_xlfn.XLOOKUP($A452&amp;$B452,'[5]产值及收款计划（2026）'!$A:$A&amp;'[5]产值及收款计划（2026）'!$B:$B,'[5]产值及收款计划（2026）'!DJ:DJ)</f>
        <v>0</v>
      </c>
      <c r="DO452" s="235" cm="1">
        <f t="array" ref="DO452">_xlfn.XLOOKUP($A452&amp;$B452,'[5]产值及收款计划（2026）'!$A:$A&amp;'[5]产值及收款计划（2026）'!$B:$B,'[5]产值及收款计划（2026）'!DK:DK)</f>
        <v>0</v>
      </c>
      <c r="DP452" s="235" cm="1">
        <f t="array" ref="DP452">_xlfn.XLOOKUP($A452&amp;$B452,'[5]产值及收款计划（2026）'!$A:$A&amp;'[5]产值及收款计划（2026）'!$B:$B,'[5]产值及收款计划（2026）'!DL:DL)</f>
        <v>0</v>
      </c>
      <c r="DQ452" s="243"/>
      <c r="DR452" s="229"/>
    </row>
    <row r="453" ht="20.25" spans="1:122">
      <c r="A453" s="233">
        <f t="shared" si="27"/>
        <v>88</v>
      </c>
      <c r="B453" s="233" t="s">
        <v>29</v>
      </c>
      <c r="C453" s="234" t="str" cm="1">
        <f t="array" ref="C453">_xlfn.XLOOKUP($A453&amp;$B453,'[5]产值及收款计划（2026）'!$A:$A&amp;'[5]产值及收款计划（2026）'!$B:$B,'[5]产值及收款计划（2026）'!C:C)</f>
        <v>C0CJGD-FW-T-2026011</v>
      </c>
      <c r="D453" s="234" t="str" cm="1">
        <f t="array" ref="D453">_xlfn.XLOOKUP($A453&amp;$B453,'[5]产值及收款计划（2026）'!$A:$A&amp;'[5]产值及收款计划（2026）'!$B:$B,'[5]产值及收款计划（2026）'!D:D)</f>
        <v>智慧隧道软件系统软件开发技术服务采购项目</v>
      </c>
      <c r="E453" s="235" cm="1">
        <f t="array" ref="E453">_xlfn.XLOOKUP($A453&amp;$B453,'[5]产值及收款计划（2026）'!$A:$A&amp;'[5]产值及收款计划（2026）'!$B:$B,'[5]产值及收款计划（2026）'!E:E)</f>
        <v>49.6</v>
      </c>
      <c r="F453" s="235" cm="1">
        <f t="array" ref="F453">_xlfn.XLOOKUP($A453&amp;$B453,'[5]产值及收款计划（2026）'!$A:$A&amp;'[5]产值及收款计划（2026）'!$B:$B,'[5]产值及收款计划（2026）'!F:F)</f>
        <v>49.6</v>
      </c>
      <c r="G453" s="235" cm="1">
        <f t="array" ref="G453">_xlfn.XLOOKUP($A453&amp;$B453,'[5]产值及收款计划（2026）'!$A:$A&amp;'[5]产值及收款计划（2026）'!$B:$B,'[5]产值及收款计划（2026）'!G:G)</f>
        <v>49.6</v>
      </c>
      <c r="H453" s="235" cm="1">
        <f t="array" ref="H453">_xlfn.XLOOKUP($A453&amp;$B453,'[5]产值及收款计划（2026）'!$A:$A&amp;'[5]产值及收款计划（2026）'!$B:$B,'[5]产值及收款计划（2026）'!H:H)</f>
        <v>2.976</v>
      </c>
      <c r="I453" s="236" cm="1">
        <f t="array" ref="I453">_xlfn.XLOOKUP($A453&amp;$B453,'[5]产值及收款计划（2026）'!$A:$A&amp;'[5]产值及收款计划（2026）'!$B:$B,'[5]产值及收款计划（2026）'!I:I)</f>
        <v>0.06</v>
      </c>
      <c r="J453" s="235" cm="1">
        <f t="array" ref="J453">_xlfn.XLOOKUP($A453&amp;$B453,'[5]产值及收款计划（2026）'!$A:$A&amp;'[5]产值及收款计划（2026）'!$B:$B,'[5]产值及收款计划（2026）'!J:J)</f>
        <v>0.06</v>
      </c>
      <c r="K453" s="235" t="e" cm="1">
        <f t="array" ref="K453">_xlfn.XLOOKUP($A453&amp;$B453,'[5]产值及收款计划（2026）'!$A:$A&amp;'[5]产值及收款计划（2026）'!$B:$B,'[5]产值及收款计划（2026）'!K:K)</f>
        <v>#REF!</v>
      </c>
      <c r="L453" s="235" t="e" cm="1">
        <f t="array" ref="L453">_xlfn.XLOOKUP($A453&amp;$B453,'[5]产值及收款计划（2026）'!$A:$A&amp;'[5]产值及收款计划（2026）'!$B:$B,'[5]产值及收款计划（2026）'!L:L)</f>
        <v>#REF!</v>
      </c>
      <c r="M453" s="235" t="str" cm="1">
        <f t="array" ref="M453">_xlfn.XLOOKUP($A453&amp;$B453,'[5]产值及收款计划（2026）'!$A:$A&amp;'[5]产值及收款计划（2026）'!$B:$B,'[5]产值及收款计划（2026）'!M:M)</f>
        <v>主导</v>
      </c>
      <c r="N453" s="235" cm="1">
        <f t="array" ref="N453">_xlfn.XLOOKUP($A453&amp;$B453,'[5]产值及收款计划（2026）'!$A:$A&amp;'[5]产值及收款计划（2026）'!$B:$B,'[5]产值及收款计划（2026）'!N:N)</f>
        <v>0</v>
      </c>
      <c r="O453" s="235" t="str" cm="1">
        <f t="array" ref="O453">_xlfn.XLOOKUP($A453&amp;$B453,'[5]产值及收款计划（2026）'!$A:$A&amp;'[5]产值及收款计划（2026）'!$B:$B,'[5]产值及收款计划（2026）'!O:O)</f>
        <v>戴愉人</v>
      </c>
      <c r="P453" s="234" t="str" cm="1">
        <f t="array" ref="P453">_xlfn.XLOOKUP($A453&amp;$B453,'[5]产值及收款计划（2026）'!$A:$A&amp;'[5]产值及收款计划（2026）'!$B:$B,'[5]产值及收款计划（2026）'!P:P)</f>
        <v>26新签</v>
      </c>
      <c r="Q453" s="235" t="e" cm="1">
        <f t="array" ref="Q453">_xlfn.XLOOKUP($A453&amp;$B453,'[5]产值及收款计划（2026）'!$A:$A&amp;'[5]产值及收款计划（2026）'!$B:$B,'[5]产值及收款计划（2026）'!Q:Q)</f>
        <v>#REF!</v>
      </c>
      <c r="R453" s="235" t="e" cm="1">
        <f t="array" ref="R453">_xlfn.XLOOKUP($A453&amp;$B453,'[5]产值及收款计划（2026）'!$A:$A&amp;'[5]产值及收款计划（2026）'!$B:$B,'[5]产值及收款计划（2026）'!R:R)</f>
        <v>#REF!</v>
      </c>
      <c r="S453" s="235" t="e" cm="1">
        <f t="array" ref="S453">_xlfn.XLOOKUP($A453&amp;$B453,'[5]产值及收款计划（2026）'!$A:$A&amp;'[5]产值及收款计划（2026）'!$B:$B,'[5]产值及收款计划（2026）'!S:S)</f>
        <v>#REF!</v>
      </c>
      <c r="T453" s="235" cm="1">
        <f t="array" ref="T453">_xlfn.XLOOKUP($A453&amp;$B453,'[5]产值及收款计划（2026）'!$A:$A&amp;'[5]产值及收款计划（2026）'!$B:$B,'[5]产值及收款计划（2026）'!T:T)</f>
        <v>0</v>
      </c>
      <c r="U453" s="235" cm="1">
        <f t="array" ref="U453">_xlfn.XLOOKUP($A453&amp;$B453,'[5]产值及收款计划（2026）'!$A:$A&amp;'[5]产值及收款计划（2026）'!$B:$B,'[5]产值及收款计划（2026）'!U:U)</f>
        <v>0</v>
      </c>
      <c r="V453" s="235" cm="1">
        <f t="array" ref="V453">_xlfn.XLOOKUP($A453&amp;$B453,'[5]产值及收款计划（2026）'!$A:$A&amp;'[5]产值及收款计划（2026）'!$B:$B,'[5]产值及收款计划（2026）'!V:V)</f>
        <v>49.6</v>
      </c>
      <c r="W453" s="235" t="e" cm="1">
        <f t="array" ref="W453">_xlfn.XLOOKUP($A453&amp;$B453,'[5]产值及收款计划（2026）'!$A:$A&amp;'[5]产值及收款计划（2026）'!$B:$B,'[5]产值及收款计划（2026）'!W:W)</f>
        <v>#REF!</v>
      </c>
      <c r="X453" s="235" t="e" cm="1">
        <f t="array" ref="X453">_xlfn.XLOOKUP($A453&amp;$B453,'[5]产值及收款计划（2026）'!$A:$A&amp;'[5]产值及收款计划（2026）'!$B:$B,'[5]产值及收款计划（2026）'!X:X)</f>
        <v>#REF!</v>
      </c>
      <c r="Y453" s="235" t="e" cm="1">
        <f t="array" ref="Y453">_xlfn.XLOOKUP($A453&amp;$B453,'[5]产值及收款计划（2026）'!$A:$A&amp;'[5]产值及收款计划（2026）'!$B:$B,'[5]产值及收款计划（2026）'!Y:Y)</f>
        <v>#REF!</v>
      </c>
      <c r="Z453" s="235" t="e" cm="1">
        <f t="array" ref="Z453">_xlfn.XLOOKUP($A453&amp;$B453,'[5]产值及收款计划（2026）'!$A:$A&amp;'[5]产值及收款计划（2026）'!$B:$B,'[5]产值及收款计划（2026）'!Z:Z)</f>
        <v>#REF!</v>
      </c>
      <c r="AA453" s="235" t="e" cm="1">
        <f t="array" ref="AA453">_xlfn.XLOOKUP($A453&amp;$B453,'[5]产值及收款计划（2026）'!$A:$A&amp;'[5]产值及收款计划（2026）'!$B:$B,'[5]产值及收款计划（2026）'!AA:AA)</f>
        <v>#REF!</v>
      </c>
      <c r="AB453" s="235" t="e" cm="1">
        <f t="array" ref="AB453">_xlfn.XLOOKUP($A453&amp;$B453,'[5]产值及收款计划（2026）'!$A:$A&amp;'[5]产值及收款计划（2026）'!$B:$B,'[5]产值及收款计划（2026）'!AB:AB)</f>
        <v>#REF!</v>
      </c>
      <c r="AC453" s="235" t="e" cm="1">
        <f t="array" ref="AC453">_xlfn.XLOOKUP($A453&amp;$B453,'[5]产值及收款计划（2026）'!$A:$A&amp;'[5]产值及收款计划（2026）'!$B:$B,'[5]产值及收款计划（2026）'!AC:AC)</f>
        <v>#REF!</v>
      </c>
      <c r="AD453" s="235" t="e" cm="1">
        <f t="array" ref="AD453">_xlfn.XLOOKUP($A453&amp;$B453,'[5]产值及收款计划（2026）'!$A:$A&amp;'[5]产值及收款计划（2026）'!$B:$B,'[5]产值及收款计划（2026）'!AD:AD)</f>
        <v>#REF!</v>
      </c>
      <c r="AE453" s="235" t="e" cm="1">
        <f t="array" ref="AE453">_xlfn.XLOOKUP($A453&amp;$B453,'[5]产值及收款计划（2026）'!$A:$A&amp;'[5]产值及收款计划（2026）'!$B:$B,'[5]产值及收款计划（2026）'!AE:AE)</f>
        <v>#REF!</v>
      </c>
      <c r="AF453" s="235" t="e" cm="1">
        <f t="array" ref="AF453">_xlfn.XLOOKUP($A453&amp;$B453,'[5]产值及收款计划（2026）'!$A:$A&amp;'[5]产值及收款计划（2026）'!$B:$B,'[5]产值及收款计划（2026）'!AF:AF)</f>
        <v>#REF!</v>
      </c>
      <c r="AG453" s="235" t="e" cm="1">
        <f t="array" ref="AG453">_xlfn.XLOOKUP($A453&amp;$B453,'[5]产值及收款计划（2026）'!$A:$A&amp;'[5]产值及收款计划（2026）'!$B:$B,'[5]产值及收款计划（2026）'!AG:AG)</f>
        <v>#REF!</v>
      </c>
      <c r="AH453" s="235" t="e" cm="1">
        <f t="array" ref="AH453">_xlfn.XLOOKUP($A453&amp;$B453,'[5]产值及收款计划（2026）'!$A:$A&amp;'[5]产值及收款计划（2026）'!$B:$B,'[5]产值及收款计划（2026）'!AH:AH)</f>
        <v>#REF!</v>
      </c>
      <c r="AI453" s="235" t="e" cm="1">
        <f t="array" ref="AI453">_xlfn.XLOOKUP($A453&amp;$B453,'[5]产值及收款计划（2026）'!$A:$A&amp;'[5]产值及收款计划（2026）'!$B:$B,'[5]产值及收款计划（2026）'!AI:AI)</f>
        <v>#REF!</v>
      </c>
      <c r="AJ453" s="235" t="e" cm="1">
        <f t="array" ref="AJ453">_xlfn.XLOOKUP($A453&amp;$B453,'[5]产值及收款计划（2026）'!$A:$A&amp;'[5]产值及收款计划（2026）'!$B:$B,'[5]产值及收款计划（2026）'!AJ:AJ)</f>
        <v>#REF!</v>
      </c>
      <c r="AK453" s="235" t="e" cm="1">
        <f t="array" ref="AK453">_xlfn.XLOOKUP($A453&amp;$B453,'[5]产值及收款计划（2026）'!$A:$A&amp;'[5]产值及收款计划（2026）'!$B:$B,'[5]产值及收款计划（2026）'!AK:AK)</f>
        <v>#REF!</v>
      </c>
      <c r="AL453" s="235" t="e" cm="1">
        <f t="array" ref="AL453">_xlfn.XLOOKUP($A453&amp;$B453,'[5]产值及收款计划（2026）'!$A:$A&amp;'[5]产值及收款计划（2026）'!$B:$B,'[5]产值及收款计划（2026）'!AL:AL)</f>
        <v>#REF!</v>
      </c>
      <c r="AM453" s="242" t="e" cm="1">
        <f t="array" ref="AM453">_xlfn.LET(_xlpm.勾选月份状态数组,TRANSPOSE('PPT(12-15页）-TOP10'!$A$3:$A$14),_xlpm.选择数据区,IF('PPT(12-15页）-TOP10'!$E$3="收款",$BA453:$BL453,$AA453:$AL453),SUM(_xlfn._xlws.FILTER(_xlpm.选择数据区,_xlpm.勾选月份状态数组,"")))</f>
        <v>#REF!</v>
      </c>
      <c r="AN453" s="235" t="e">
        <f>_xlfn.XLOOKUP($C453,应收未收表!$T:$T,应收未收表!AA:AA)</f>
        <v>#N/A</v>
      </c>
      <c r="AO453" s="235" t="e">
        <f>_xlfn.XLOOKUP($C453,应收未收表!$T:$T,应收未收表!AB:AB)</f>
        <v>#N/A</v>
      </c>
      <c r="AP453" s="235" t="e">
        <f>_xlfn.XLOOKUP($C453,应收未收表!$T:$T,应收未收表!AC:AC)</f>
        <v>#N/A</v>
      </c>
      <c r="AQ453" s="235" t="e">
        <f>_xlfn.XLOOKUP($C453,应收未收表!$T:$T,应收未收表!AE:AE)</f>
        <v>#N/A</v>
      </c>
      <c r="AR453" s="235" t="e">
        <f>_xlfn.XLOOKUP($C453,应收未收表!$T:$T,应收未收表!AF:AF)</f>
        <v>#N/A</v>
      </c>
      <c r="AS453" s="235" t="e" cm="1">
        <f t="array" ref="AS453">_xlfn.XLOOKUP($A453&amp;$B453,'[5]产值及收款计划（2026）'!$A:$A&amp;'[5]产值及收款计划（2026）'!$B:$B,'[5]产值及收款计划（2026）'!AS:AS)</f>
        <v>#REF!</v>
      </c>
      <c r="AT453" s="235" t="e" cm="1">
        <f t="array" ref="AT453">_xlfn.XLOOKUP($A453&amp;$B453,'[5]产值及收款计划（2026）'!$A:$A&amp;'[5]产值及收款计划（2026）'!$B:$B,'[5]产值及收款计划（2026）'!AT:AT)</f>
        <v>#REF!</v>
      </c>
      <c r="AU453" s="235" t="e" cm="1">
        <f t="array" ref="AU453">_xlfn.XLOOKUP($A453&amp;$B453,'[5]产值及收款计划（2026）'!$A:$A&amp;'[5]产值及收款计划（2026）'!$B:$B,'[5]产值及收款计划（2026）'!AU:AU)</f>
        <v>#REF!</v>
      </c>
      <c r="AV453" s="235" t="e" cm="1">
        <f t="array" ref="AV453">_xlfn.XLOOKUP($A453&amp;$B453,'[5]产值及收款计划（2026）'!$A:$A&amp;'[5]产值及收款计划（2026）'!$B:$B,'[5]产值及收款计划（2026）'!AV:AV)</f>
        <v>#REF!</v>
      </c>
      <c r="AW453" s="235" cm="1">
        <f t="array" ref="AW453">_xlfn.XLOOKUP($A453&amp;$B453,'[5]产值及收款计划（2026）'!$A:$A&amp;'[5]产值及收款计划（2026）'!$B:$B,'[5]产值及收款计划（2026）'!AW:AW)</f>
        <v>0</v>
      </c>
      <c r="AX453" s="235" cm="1">
        <f t="array" ref="AX453">_xlfn.XLOOKUP($A453&amp;$B453,'[5]产值及收款计划（2026）'!$A:$A&amp;'[5]产值及收款计划（2026）'!$B:$B,'[5]产值及收款计划（2026）'!AX:AX)</f>
        <v>0</v>
      </c>
      <c r="AY453" s="235" cm="1">
        <f t="array" ref="AY453">_xlfn.XLOOKUP($A453&amp;$B453,'[5]产值及收款计划（2026）'!$A:$A&amp;'[5]产值及收款计划（2026）'!$B:$B,'[5]产值及收款计划（2026）'!AY:AY)</f>
        <v>49.6</v>
      </c>
      <c r="AZ453" s="235" cm="1">
        <f t="array" ref="AZ453">_xlfn.XLOOKUP($A453&amp;$B453,'[5]产值及收款计划（2026）'!$A:$A&amp;'[5]产值及收款计划（2026）'!$B:$B,'[5]产值及收款计划（2026）'!AZ:AZ)</f>
        <v>0</v>
      </c>
      <c r="BA453" s="235" t="e" cm="1">
        <f t="array" ref="BA453">_xlfn.XLOOKUP($A453&amp;$B453,'[5]产值及收款计划（2026）'!$A:$A&amp;'[5]产值及收款计划（2026）'!$B:$B,'[5]产值及收款计划（2026）'!BA:BA)</f>
        <v>#REF!</v>
      </c>
      <c r="BB453" s="235" t="e" cm="1">
        <f t="array" ref="BB453">_xlfn.XLOOKUP($A453&amp;$B453,'[5]产值及收款计划（2026）'!$A:$A&amp;'[5]产值及收款计划（2026）'!$B:$B,'[5]产值及收款计划（2026）'!BB:BB)</f>
        <v>#REF!</v>
      </c>
      <c r="BC453" s="235" t="e" cm="1">
        <f t="array" ref="BC453">_xlfn.XLOOKUP($A453&amp;$B453,'[5]产值及收款计划（2026）'!$A:$A&amp;'[5]产值及收款计划（2026）'!$B:$B,'[5]产值及收款计划（2026）'!BC:BC)</f>
        <v>#REF!</v>
      </c>
      <c r="BD453" s="235" t="e" cm="1">
        <f t="array" ref="BD453">_xlfn.XLOOKUP($A453&amp;$B453,'[5]产值及收款计划（2026）'!$A:$A&amp;'[5]产值及收款计划（2026）'!$B:$B,'[5]产值及收款计划（2026）'!BD:BD)</f>
        <v>#REF!</v>
      </c>
      <c r="BE453" s="235" t="e" cm="1">
        <f t="array" ref="BE453">_xlfn.XLOOKUP($A453&amp;$B453,'[5]产值及收款计划（2026）'!$A:$A&amp;'[5]产值及收款计划（2026）'!$B:$B,'[5]产值及收款计划（2026）'!BE:BE)</f>
        <v>#REF!</v>
      </c>
      <c r="BF453" s="235" t="e" cm="1">
        <f t="array" ref="BF453">_xlfn.XLOOKUP($A453&amp;$B453,'[5]产值及收款计划（2026）'!$A:$A&amp;'[5]产值及收款计划（2026）'!$B:$B,'[5]产值及收款计划（2026）'!BF:BF)</f>
        <v>#REF!</v>
      </c>
      <c r="BG453" s="235" t="e" cm="1">
        <f t="array" ref="BG453">_xlfn.XLOOKUP($A453&amp;$B453,'[5]产值及收款计划（2026）'!$A:$A&amp;'[5]产值及收款计划（2026）'!$B:$B,'[5]产值及收款计划（2026）'!BG:BG)</f>
        <v>#REF!</v>
      </c>
      <c r="BH453" s="235" t="e" cm="1">
        <f t="array" ref="BH453">_xlfn.XLOOKUP($A453&amp;$B453,'[5]产值及收款计划（2026）'!$A:$A&amp;'[5]产值及收款计划（2026）'!$B:$B,'[5]产值及收款计划（2026）'!BH:BH)</f>
        <v>#REF!</v>
      </c>
      <c r="BI453" s="235" t="e" cm="1">
        <f t="array" ref="BI453">_xlfn.XLOOKUP($A453&amp;$B453,'[5]产值及收款计划（2026）'!$A:$A&amp;'[5]产值及收款计划（2026）'!$B:$B,'[5]产值及收款计划（2026）'!BI:BI)</f>
        <v>#REF!</v>
      </c>
      <c r="BJ453" s="235" t="e" cm="1">
        <f t="array" ref="BJ453">_xlfn.XLOOKUP($A453&amp;$B453,'[5]产值及收款计划（2026）'!$A:$A&amp;'[5]产值及收款计划（2026）'!$B:$B,'[5]产值及收款计划（2026）'!BJ:BJ)</f>
        <v>#REF!</v>
      </c>
      <c r="BK453" s="235" t="e" cm="1">
        <f t="array" ref="BK453">_xlfn.XLOOKUP($A453&amp;$B453,'[5]产值及收款计划（2026）'!$A:$A&amp;'[5]产值及收款计划（2026）'!$B:$B,'[5]产值及收款计划（2026）'!BK:BK)</f>
        <v>#REF!</v>
      </c>
      <c r="BL453" s="235" t="e" cm="1">
        <f t="array" ref="BL453">_xlfn.XLOOKUP($A453&amp;$B453,'[5]产值及收款计划（2026）'!$A:$A&amp;'[5]产值及收款计划（2026）'!$B:$B,'[5]产值及收款计划（2026）'!BL:BL)</f>
        <v>#REF!</v>
      </c>
      <c r="BM453" s="235"/>
      <c r="BN453" s="235"/>
      <c r="BO453" s="235"/>
      <c r="BP453" s="235"/>
      <c r="BQ453" s="235" t="e">
        <f>_xlfn.XLOOKUP($C453,应收未收表!$AJ:$AJ,应收未收表!AK:AK)</f>
        <v>#N/A</v>
      </c>
      <c r="BR453" s="235" t="e">
        <f>_xlfn.XLOOKUP($C453,应收未收表!$AJ:$AJ,应收未收表!AL:AL)</f>
        <v>#N/A</v>
      </c>
      <c r="BS453" s="235" t="e">
        <f>_xlfn.XLOOKUP($C453,应收未收表!$AJ:$AJ,应收未收表!AM:AM)</f>
        <v>#N/A</v>
      </c>
      <c r="BT453" s="235" t="e">
        <f>_xlfn.XLOOKUP($C453,应收未收表!$AJ:$AJ,应收未收表!AN:AN)</f>
        <v>#N/A</v>
      </c>
      <c r="BU453" s="234" t="str" cm="1">
        <f t="array" ref="BU453">_xlfn.XLOOKUP($A453&amp;$B453,'[5]产值及收款计划（2026）'!$A:$A&amp;'[5]产值及收款计划（2026）'!$B:$B,'[5]产值及收款计划（2026）'!BQ:BQ)</f>
        <v>新交投（成都）大数据有限责任公司</v>
      </c>
      <c r="BV453" s="235" t="e" cm="1">
        <f t="array" ref="BV453">_xlfn.XLOOKUP($A453&amp;$B453,'[5]产值及收款计划（2026）'!$A:$A&amp;'[5]产值及收款计划（2026）'!$B:$B,'[5]产值及收款计划（2026）'!BR:BR)</f>
        <v>#REF!</v>
      </c>
      <c r="CE453" s="235" cm="1">
        <f t="array" ref="CE453">_xlfn.XLOOKUP($A453&amp;$B453,'[5]产值及收款计划（2026）'!$A:$A&amp;'[5]产值及收款计划（2026）'!$B:$B,'[5]产值及收款计划（2026）'!CA:CA)</f>
        <v>0</v>
      </c>
      <c r="CF453" s="235" cm="1">
        <f t="array" ref="CF453">_xlfn.XLOOKUP($A453&amp;$B453,'[5]产值及收款计划（2026）'!$A:$A&amp;'[5]产值及收款计划（2026）'!$B:$B,'[5]产值及收款计划（2026）'!CB:CB)</f>
        <v>0</v>
      </c>
      <c r="CG453" s="235" cm="1">
        <f t="array" ref="CG453">_xlfn.XLOOKUP($A453&amp;$B453,'[5]产值及收款计划（2026）'!$A:$A&amp;'[5]产值及收款计划（2026）'!$B:$B,'[5]产值及收款计划（2026）'!CC:CC)</f>
        <v>0</v>
      </c>
      <c r="CH453" s="235" cm="1">
        <f t="array" ref="CH453">_xlfn.XLOOKUP($A453&amp;$B453,'[5]产值及收款计划（2026）'!$A:$A&amp;'[5]产值及收款计划（2026）'!$B:$B,'[5]产值及收款计划（2026）'!CD:CD)</f>
        <v>0</v>
      </c>
      <c r="CI453" s="235" cm="1">
        <f t="array" ref="CI453">_xlfn.XLOOKUP($A453&amp;$B453,'[5]产值及收款计划（2026）'!$A:$A&amp;'[5]产值及收款计划（2026）'!$B:$B,'[5]产值及收款计划（2026）'!CE:CE)</f>
        <v>0</v>
      </c>
      <c r="CJ453" s="235" cm="1">
        <f t="array" ref="CJ453">_xlfn.XLOOKUP($A453&amp;$B453,'[5]产值及收款计划（2026）'!$A:$A&amp;'[5]产值及收款计划（2026）'!$B:$B,'[5]产值及收款计划（2026）'!CF:CF)</f>
        <v>0</v>
      </c>
      <c r="CK453" s="235" cm="1">
        <f t="array" ref="CK453">_xlfn.XLOOKUP($A453&amp;$B453,'[5]产值及收款计划（2026）'!$A:$A&amp;'[5]产值及收款计划（2026）'!$B:$B,'[5]产值及收款计划（2026）'!CG:CG)</f>
        <v>0</v>
      </c>
      <c r="CL453" s="235" cm="1">
        <f t="array" ref="CL453">_xlfn.XLOOKUP($A453&amp;$B453,'[5]产值及收款计划（2026）'!$A:$A&amp;'[5]产值及收款计划（2026）'!$B:$B,'[5]产值及收款计划（2026）'!CH:CH)</f>
        <v>0</v>
      </c>
      <c r="CM453" s="235" cm="1">
        <f t="array" ref="CM453">_xlfn.XLOOKUP($A453&amp;$B453,'[5]产值及收款计划（2026）'!$A:$A&amp;'[5]产值及收款计划（2026）'!$B:$B,'[5]产值及收款计划（2026）'!CI:CI)</f>
        <v>0</v>
      </c>
      <c r="CN453" s="235" cm="1">
        <f t="array" ref="CN453">_xlfn.XLOOKUP($A453&amp;$B453,'[5]产值及收款计划（2026）'!$A:$A&amp;'[5]产值及收款计划（2026）'!$B:$B,'[5]产值及收款计划（2026）'!CJ:CJ)</f>
        <v>0</v>
      </c>
      <c r="CO453" s="235" cm="1">
        <f t="array" ref="CO453">_xlfn.XLOOKUP($A453&amp;$B453,'[5]产值及收款计划（2026）'!$A:$A&amp;'[5]产值及收款计划（2026）'!$B:$B,'[5]产值及收款计划（2026）'!CK:CK)</f>
        <v>0</v>
      </c>
      <c r="CP453" s="235" cm="1">
        <f t="array" ref="CP453">_xlfn.XLOOKUP($A453&amp;$B453,'[5]产值及收款计划（2026）'!$A:$A&amp;'[5]产值及收款计划（2026）'!$B:$B,'[5]产值及收款计划（2026）'!CL:CL)</f>
        <v>0</v>
      </c>
      <c r="DE453" s="235" cm="1">
        <f t="array" ref="DE453">_xlfn.XLOOKUP($A453&amp;$B453,'[5]产值及收款计划（2026）'!$A:$A&amp;'[5]产值及收款计划（2026）'!$B:$B,'[5]产值及收款计划（2026）'!DA:DA)</f>
        <v>0</v>
      </c>
      <c r="DF453" s="235" cm="1">
        <f t="array" ref="DF453">_xlfn.XLOOKUP($A453&amp;$B453,'[5]产值及收款计划（2026）'!$A:$A&amp;'[5]产值及收款计划（2026）'!$B:$B,'[5]产值及收款计划（2026）'!DB:DB)</f>
        <v>0</v>
      </c>
      <c r="DG453" s="235" cm="1">
        <f t="array" ref="DG453">_xlfn.XLOOKUP($A453&amp;$B453,'[5]产值及收款计划（2026）'!$A:$A&amp;'[5]产值及收款计划（2026）'!$B:$B,'[5]产值及收款计划（2026）'!DC:DC)</f>
        <v>0</v>
      </c>
      <c r="DH453" s="235" cm="1">
        <f t="array" ref="DH453">_xlfn.XLOOKUP($A453&amp;$B453,'[5]产值及收款计划（2026）'!$A:$A&amp;'[5]产值及收款计划（2026）'!$B:$B,'[5]产值及收款计划（2026）'!DD:DD)</f>
        <v>0</v>
      </c>
      <c r="DI453" s="235" cm="1">
        <f t="array" ref="DI453">_xlfn.XLOOKUP($A453&amp;$B453,'[5]产值及收款计划（2026）'!$A:$A&amp;'[5]产值及收款计划（2026）'!$B:$B,'[5]产值及收款计划（2026）'!DE:DE)</f>
        <v>0</v>
      </c>
      <c r="DJ453" s="235" cm="1">
        <f t="array" ref="DJ453">_xlfn.XLOOKUP($A453&amp;$B453,'[5]产值及收款计划（2026）'!$A:$A&amp;'[5]产值及收款计划（2026）'!$B:$B,'[5]产值及收款计划（2026）'!DF:DF)</f>
        <v>0</v>
      </c>
      <c r="DK453" s="235" cm="1">
        <f t="array" ref="DK453">_xlfn.XLOOKUP($A453&amp;$B453,'[5]产值及收款计划（2026）'!$A:$A&amp;'[5]产值及收款计划（2026）'!$B:$B,'[5]产值及收款计划（2026）'!DG:DG)</f>
        <v>0</v>
      </c>
      <c r="DL453" s="235" cm="1">
        <f t="array" ref="DL453">_xlfn.XLOOKUP($A453&amp;$B453,'[5]产值及收款计划（2026）'!$A:$A&amp;'[5]产值及收款计划（2026）'!$B:$B,'[5]产值及收款计划（2026）'!DH:DH)</f>
        <v>0</v>
      </c>
      <c r="DM453" s="235" cm="1">
        <f t="array" ref="DM453">_xlfn.XLOOKUP($A453&amp;$B453,'[5]产值及收款计划（2026）'!$A:$A&amp;'[5]产值及收款计划（2026）'!$B:$B,'[5]产值及收款计划（2026）'!DI:DI)</f>
        <v>0</v>
      </c>
      <c r="DN453" s="235" cm="1">
        <f t="array" ref="DN453">_xlfn.XLOOKUP($A453&amp;$B453,'[5]产值及收款计划（2026）'!$A:$A&amp;'[5]产值及收款计划（2026）'!$B:$B,'[5]产值及收款计划（2026）'!DJ:DJ)</f>
        <v>0</v>
      </c>
      <c r="DO453" s="235" cm="1">
        <f t="array" ref="DO453">_xlfn.XLOOKUP($A453&amp;$B453,'[5]产值及收款计划（2026）'!$A:$A&amp;'[5]产值及收款计划（2026）'!$B:$B,'[5]产值及收款计划（2026）'!DK:DK)</f>
        <v>0</v>
      </c>
      <c r="DP453" s="235" cm="1">
        <f t="array" ref="DP453">_xlfn.XLOOKUP($A453&amp;$B453,'[5]产值及收款计划（2026）'!$A:$A&amp;'[5]产值及收款计划（2026）'!$B:$B,'[5]产值及收款计划（2026）'!DL:DL)</f>
        <v>0</v>
      </c>
      <c r="DQ453" s="243"/>
      <c r="DR453" s="229"/>
    </row>
    <row r="454" ht="20.25" spans="1:122">
      <c r="A454" s="233">
        <f t="shared" si="27"/>
        <v>89</v>
      </c>
      <c r="B454" s="233" t="s">
        <v>29</v>
      </c>
      <c r="C454" s="234" t="str" cm="1">
        <f t="array" ref="C454">_xlfn.XLOOKUP($A454&amp;$B454,'[5]产值及收款计划（2026）'!$A:$A&amp;'[5]产值及收款计划（2026）'!$B:$B,'[5]产值及收款计划（2026）'!C:C)</f>
        <v>C0CJGD--T-2026013</v>
      </c>
      <c r="D454" s="234" t="str" cm="1">
        <f t="array" ref="D454">_xlfn.XLOOKUP($A454&amp;$B454,'[5]产值及收款计划（2026）'!$A:$A&amp;'[5]产值及收款计划（2026）'!$B:$B,'[5]产值及收款计划（2026）'!D:D)</f>
        <v>广州市增城区道路交通隐患治理应用软件开发及分析研判咨询服务</v>
      </c>
      <c r="E454" s="235" cm="1">
        <f t="array" ref="E454">_xlfn.XLOOKUP($A454&amp;$B454,'[5]产值及收款计划（2026）'!$A:$A&amp;'[5]产值及收款计划（2026）'!$B:$B,'[5]产值及收款计划（2026）'!E:E)</f>
        <v>200</v>
      </c>
      <c r="F454" s="235" cm="1">
        <f t="array" ref="F454">_xlfn.XLOOKUP($A454&amp;$B454,'[5]产值及收款计划（2026）'!$A:$A&amp;'[5]产值及收款计划（2026）'!$B:$B,'[5]产值及收款计划（2026）'!F:F)</f>
        <v>200</v>
      </c>
      <c r="G454" s="235" cm="1">
        <f t="array" ref="G454">_xlfn.XLOOKUP($A454&amp;$B454,'[5]产值及收款计划（2026）'!$A:$A&amp;'[5]产值及收款计划（2026）'!$B:$B,'[5]产值及收款计划（2026）'!G:G)</f>
        <v>200</v>
      </c>
      <c r="H454" s="235" cm="1">
        <f t="array" ref="H454">_xlfn.XLOOKUP($A454&amp;$B454,'[5]产值及收款计划（2026）'!$A:$A&amp;'[5]产值及收款计划（2026）'!$B:$B,'[5]产值及收款计划（2026）'!H:H)</f>
        <v>100</v>
      </c>
      <c r="I454" s="236" cm="1">
        <f t="array" ref="I454">_xlfn.XLOOKUP($A454&amp;$B454,'[5]产值及收款计划（2026）'!$A:$A&amp;'[5]产值及收款计划（2026）'!$B:$B,'[5]产值及收款计划（2026）'!I:I)</f>
        <v>0.5</v>
      </c>
      <c r="J454" s="235" cm="1">
        <f t="array" ref="J454">_xlfn.XLOOKUP($A454&amp;$B454,'[5]产值及收款计划（2026）'!$A:$A&amp;'[5]产值及收款计划（2026）'!$B:$B,'[5]产值及收款计划（2026）'!J:J)</f>
        <v>0.06</v>
      </c>
      <c r="K454" s="235" t="e" cm="1">
        <f t="array" ref="K454">_xlfn.XLOOKUP($A454&amp;$B454,'[5]产值及收款计划（2026）'!$A:$A&amp;'[5]产值及收款计划（2026）'!$B:$B,'[5]产值及收款计划（2026）'!K:K)</f>
        <v>#REF!</v>
      </c>
      <c r="L454" s="235" t="e" cm="1">
        <f t="array" ref="L454">_xlfn.XLOOKUP($A454&amp;$B454,'[5]产值及收款计划（2026）'!$A:$A&amp;'[5]产值及收款计划（2026）'!$B:$B,'[5]产值及收款计划（2026）'!L:L)</f>
        <v>#REF!</v>
      </c>
      <c r="M454" s="235" t="str" cm="1">
        <f t="array" ref="M454">_xlfn.XLOOKUP($A454&amp;$B454,'[5]产值及收款计划（2026）'!$A:$A&amp;'[5]产值及收款计划（2026）'!$B:$B,'[5]产值及收款计划（2026）'!M:M)</f>
        <v>主导</v>
      </c>
      <c r="N454" s="235" cm="1">
        <f t="array" ref="N454">_xlfn.XLOOKUP($A454&amp;$B454,'[5]产值及收款计划（2026）'!$A:$A&amp;'[5]产值及收款计划（2026）'!$B:$B,'[5]产值及收款计划（2026）'!N:N)</f>
        <v>0</v>
      </c>
      <c r="O454" s="235" t="str" cm="1">
        <f t="array" ref="O454">_xlfn.XLOOKUP($A454&amp;$B454,'[5]产值及收款计划（2026）'!$A:$A&amp;'[5]产值及收款计划（2026）'!$B:$B,'[5]产值及收款计划（2026）'!O:O)</f>
        <v>谢志杰</v>
      </c>
      <c r="P454" s="234" t="str" cm="1">
        <f t="array" ref="P454">_xlfn.XLOOKUP($A454&amp;$B454,'[5]产值及收款计划（2026）'!$A:$A&amp;'[5]产值及收款计划（2026）'!$B:$B,'[5]产值及收款计划（2026）'!P:P)</f>
        <v>26新签</v>
      </c>
      <c r="Q454" s="235" t="e" cm="1">
        <f t="array" ref="Q454">_xlfn.XLOOKUP($A454&amp;$B454,'[5]产值及收款计划（2026）'!$A:$A&amp;'[5]产值及收款计划（2026）'!$B:$B,'[5]产值及收款计划（2026）'!Q:Q)</f>
        <v>#REF!</v>
      </c>
      <c r="R454" s="235" t="e" cm="1">
        <f t="array" ref="R454">_xlfn.XLOOKUP($A454&amp;$B454,'[5]产值及收款计划（2026）'!$A:$A&amp;'[5]产值及收款计划（2026）'!$B:$B,'[5]产值及收款计划（2026）'!R:R)</f>
        <v>#REF!</v>
      </c>
      <c r="S454" s="235" t="e" cm="1">
        <f t="array" ref="S454">_xlfn.XLOOKUP($A454&amp;$B454,'[5]产值及收款计划（2026）'!$A:$A&amp;'[5]产值及收款计划（2026）'!$B:$B,'[5]产值及收款计划（2026）'!S:S)</f>
        <v>#REF!</v>
      </c>
      <c r="T454" s="235" cm="1">
        <f t="array" ref="T454">_xlfn.XLOOKUP($A454&amp;$B454,'[5]产值及收款计划（2026）'!$A:$A&amp;'[5]产值及收款计划（2026）'!$B:$B,'[5]产值及收款计划（2026）'!T:T)</f>
        <v>0</v>
      </c>
      <c r="U454" s="235" cm="1">
        <f t="array" ref="U454">_xlfn.XLOOKUP($A454&amp;$B454,'[5]产值及收款计划（2026）'!$A:$A&amp;'[5]产值及收款计划（2026）'!$B:$B,'[5]产值及收款计划（2026）'!U:U)</f>
        <v>0</v>
      </c>
      <c r="V454" s="235" cm="1">
        <f t="array" ref="V454">_xlfn.XLOOKUP($A454&amp;$B454,'[5]产值及收款计划（2026）'!$A:$A&amp;'[5]产值及收款计划（2026）'!$B:$B,'[5]产值及收款计划（2026）'!V:V)</f>
        <v>200</v>
      </c>
      <c r="W454" s="235" t="e" cm="1">
        <f t="array" ref="W454">_xlfn.XLOOKUP($A454&amp;$B454,'[5]产值及收款计划（2026）'!$A:$A&amp;'[5]产值及收款计划（2026）'!$B:$B,'[5]产值及收款计划（2026）'!W:W)</f>
        <v>#REF!</v>
      </c>
      <c r="X454" s="235" t="e" cm="1">
        <f t="array" ref="X454">_xlfn.XLOOKUP($A454&amp;$B454,'[5]产值及收款计划（2026）'!$A:$A&amp;'[5]产值及收款计划（2026）'!$B:$B,'[5]产值及收款计划（2026）'!X:X)</f>
        <v>#REF!</v>
      </c>
      <c r="Y454" s="235" t="e" cm="1">
        <f t="array" ref="Y454">_xlfn.XLOOKUP($A454&amp;$B454,'[5]产值及收款计划（2026）'!$A:$A&amp;'[5]产值及收款计划（2026）'!$B:$B,'[5]产值及收款计划（2026）'!Y:Y)</f>
        <v>#REF!</v>
      </c>
      <c r="Z454" s="235" t="e" cm="1">
        <f t="array" ref="Z454">_xlfn.XLOOKUP($A454&amp;$B454,'[5]产值及收款计划（2026）'!$A:$A&amp;'[5]产值及收款计划（2026）'!$B:$B,'[5]产值及收款计划（2026）'!Z:Z)</f>
        <v>#REF!</v>
      </c>
      <c r="AA454" s="235" t="e" cm="1">
        <f t="array" ref="AA454">_xlfn.XLOOKUP($A454&amp;$B454,'[5]产值及收款计划（2026）'!$A:$A&amp;'[5]产值及收款计划（2026）'!$B:$B,'[5]产值及收款计划（2026）'!AA:AA)</f>
        <v>#REF!</v>
      </c>
      <c r="AB454" s="235" t="e" cm="1">
        <f t="array" ref="AB454">_xlfn.XLOOKUP($A454&amp;$B454,'[5]产值及收款计划（2026）'!$A:$A&amp;'[5]产值及收款计划（2026）'!$B:$B,'[5]产值及收款计划（2026）'!AB:AB)</f>
        <v>#REF!</v>
      </c>
      <c r="AC454" s="235" t="e" cm="1">
        <f t="array" ref="AC454">_xlfn.XLOOKUP($A454&amp;$B454,'[5]产值及收款计划（2026）'!$A:$A&amp;'[5]产值及收款计划（2026）'!$B:$B,'[5]产值及收款计划（2026）'!AC:AC)</f>
        <v>#REF!</v>
      </c>
      <c r="AD454" s="235" t="e" cm="1">
        <f t="array" ref="AD454">_xlfn.XLOOKUP($A454&amp;$B454,'[5]产值及收款计划（2026）'!$A:$A&amp;'[5]产值及收款计划（2026）'!$B:$B,'[5]产值及收款计划（2026）'!AD:AD)</f>
        <v>#REF!</v>
      </c>
      <c r="AE454" s="235" t="e" cm="1">
        <f t="array" ref="AE454">_xlfn.XLOOKUP($A454&amp;$B454,'[5]产值及收款计划（2026）'!$A:$A&amp;'[5]产值及收款计划（2026）'!$B:$B,'[5]产值及收款计划（2026）'!AE:AE)</f>
        <v>#REF!</v>
      </c>
      <c r="AF454" s="235" cm="1">
        <f t="array" ref="AF454">_xlfn.XLOOKUP($A454&amp;$B454,'[5]产值及收款计划（2026）'!$A:$A&amp;'[5]产值及收款计划（2026）'!$B:$B,'[5]产值及收款计划（2026）'!AF:AF)</f>
        <v>120</v>
      </c>
      <c r="AG454" s="235" t="e" cm="1">
        <f t="array" ref="AG454">_xlfn.XLOOKUP($A454&amp;$B454,'[5]产值及收款计划（2026）'!$A:$A&amp;'[5]产值及收款计划（2026）'!$B:$B,'[5]产值及收款计划（2026）'!AG:AG)</f>
        <v>#REF!</v>
      </c>
      <c r="AH454" s="235" t="e" cm="1">
        <f t="array" ref="AH454">_xlfn.XLOOKUP($A454&amp;$B454,'[5]产值及收款计划（2026）'!$A:$A&amp;'[5]产值及收款计划（2026）'!$B:$B,'[5]产值及收款计划（2026）'!AH:AH)</f>
        <v>#REF!</v>
      </c>
      <c r="AI454" s="235" t="e" cm="1">
        <f t="array" ref="AI454">_xlfn.XLOOKUP($A454&amp;$B454,'[5]产值及收款计划（2026）'!$A:$A&amp;'[5]产值及收款计划（2026）'!$B:$B,'[5]产值及收款计划（2026）'!AI:AI)</f>
        <v>#REF!</v>
      </c>
      <c r="AJ454" s="235" t="e" cm="1">
        <f t="array" ref="AJ454">_xlfn.XLOOKUP($A454&amp;$B454,'[5]产值及收款计划（2026）'!$A:$A&amp;'[5]产值及收款计划（2026）'!$B:$B,'[5]产值及收款计划（2026）'!AJ:AJ)</f>
        <v>#REF!</v>
      </c>
      <c r="AK454" s="235" t="e" cm="1">
        <f t="array" ref="AK454">_xlfn.XLOOKUP($A454&amp;$B454,'[5]产值及收款计划（2026）'!$A:$A&amp;'[5]产值及收款计划（2026）'!$B:$B,'[5]产值及收款计划（2026）'!AK:AK)</f>
        <v>#REF!</v>
      </c>
      <c r="AL454" s="235" t="e" cm="1">
        <f t="array" ref="AL454">_xlfn.XLOOKUP($A454&amp;$B454,'[5]产值及收款计划（2026）'!$A:$A&amp;'[5]产值及收款计划（2026）'!$B:$B,'[5]产值及收款计划（2026）'!AL:AL)</f>
        <v>#REF!</v>
      </c>
      <c r="AM454" s="242" t="e" cm="1">
        <f t="array" ref="AM454">_xlfn.LET(_xlpm.勾选月份状态数组,TRANSPOSE('PPT(12-15页）-TOP10'!$A$3:$A$14),_xlpm.选择数据区,IF('PPT(12-15页）-TOP10'!$E$3="收款",$BA454:$BL454,$AA454:$AL454),SUM(_xlfn._xlws.FILTER(_xlpm.选择数据区,_xlpm.勾选月份状态数组,"")))</f>
        <v>#REF!</v>
      </c>
      <c r="AN454" s="235" t="e">
        <f>_xlfn.XLOOKUP($C454,应收未收表!$T:$T,应收未收表!AA:AA)</f>
        <v>#N/A</v>
      </c>
      <c r="AO454" s="235" t="e">
        <f>_xlfn.XLOOKUP($C454,应收未收表!$T:$T,应收未收表!AB:AB)</f>
        <v>#N/A</v>
      </c>
      <c r="AP454" s="235" t="e">
        <f>_xlfn.XLOOKUP($C454,应收未收表!$T:$T,应收未收表!AC:AC)</f>
        <v>#N/A</v>
      </c>
      <c r="AQ454" s="235" t="e">
        <f>_xlfn.XLOOKUP($C454,应收未收表!$T:$T,应收未收表!AE:AE)</f>
        <v>#N/A</v>
      </c>
      <c r="AR454" s="235" t="e">
        <f>_xlfn.XLOOKUP($C454,应收未收表!$T:$T,应收未收表!AF:AF)</f>
        <v>#N/A</v>
      </c>
      <c r="AS454" s="235" t="e" cm="1">
        <f t="array" ref="AS454">_xlfn.XLOOKUP($A454&amp;$B454,'[5]产值及收款计划（2026）'!$A:$A&amp;'[5]产值及收款计划（2026）'!$B:$B,'[5]产值及收款计划（2026）'!AS:AS)</f>
        <v>#REF!</v>
      </c>
      <c r="AT454" s="235" t="e" cm="1">
        <f t="array" ref="AT454">_xlfn.XLOOKUP($A454&amp;$B454,'[5]产值及收款计划（2026）'!$A:$A&amp;'[5]产值及收款计划（2026）'!$B:$B,'[5]产值及收款计划（2026）'!AT:AT)</f>
        <v>#REF!</v>
      </c>
      <c r="AU454" s="235" t="e" cm="1">
        <f t="array" ref="AU454">_xlfn.XLOOKUP($A454&amp;$B454,'[5]产值及收款计划（2026）'!$A:$A&amp;'[5]产值及收款计划（2026）'!$B:$B,'[5]产值及收款计划（2026）'!AU:AU)</f>
        <v>#REF!</v>
      </c>
      <c r="AV454" s="235" t="e" cm="1">
        <f t="array" ref="AV454">_xlfn.XLOOKUP($A454&amp;$B454,'[5]产值及收款计划（2026）'!$A:$A&amp;'[5]产值及收款计划（2026）'!$B:$B,'[5]产值及收款计划（2026）'!AV:AV)</f>
        <v>#REF!</v>
      </c>
      <c r="AW454" s="235" cm="1">
        <f t="array" ref="AW454">_xlfn.XLOOKUP($A454&amp;$B454,'[5]产值及收款计划（2026）'!$A:$A&amp;'[5]产值及收款计划（2026）'!$B:$B,'[5]产值及收款计划（2026）'!AW:AW)</f>
        <v>0</v>
      </c>
      <c r="AX454" s="235" cm="1">
        <f t="array" ref="AX454">_xlfn.XLOOKUP($A454&amp;$B454,'[5]产值及收款计划（2026）'!$A:$A&amp;'[5]产值及收款计划（2026）'!$B:$B,'[5]产值及收款计划（2026）'!AX:AX)</f>
        <v>0</v>
      </c>
      <c r="AY454" s="235" cm="1">
        <f t="array" ref="AY454">_xlfn.XLOOKUP($A454&amp;$B454,'[5]产值及收款计划（2026）'!$A:$A&amp;'[5]产值及收款计划（2026）'!$B:$B,'[5]产值及收款计划（2026）'!AY:AY)</f>
        <v>200</v>
      </c>
      <c r="AZ454" s="235" cm="1">
        <f t="array" ref="AZ454">_xlfn.XLOOKUP($A454&amp;$B454,'[5]产值及收款计划（2026）'!$A:$A&amp;'[5]产值及收款计划（2026）'!$B:$B,'[5]产值及收款计划（2026）'!AZ:AZ)</f>
        <v>0</v>
      </c>
      <c r="BA454" s="235" t="e" cm="1">
        <f t="array" ref="BA454">_xlfn.XLOOKUP($A454&amp;$B454,'[5]产值及收款计划（2026）'!$A:$A&amp;'[5]产值及收款计划（2026）'!$B:$B,'[5]产值及收款计划（2026）'!BA:BA)</f>
        <v>#REF!</v>
      </c>
      <c r="BB454" s="235" t="e" cm="1">
        <f t="array" ref="BB454">_xlfn.XLOOKUP($A454&amp;$B454,'[5]产值及收款计划（2026）'!$A:$A&amp;'[5]产值及收款计划（2026）'!$B:$B,'[5]产值及收款计划（2026）'!BB:BB)</f>
        <v>#REF!</v>
      </c>
      <c r="BC454" s="235" t="e" cm="1">
        <f t="array" ref="BC454">_xlfn.XLOOKUP($A454&amp;$B454,'[5]产值及收款计划（2026）'!$A:$A&amp;'[5]产值及收款计划（2026）'!$B:$B,'[5]产值及收款计划（2026）'!BC:BC)</f>
        <v>#REF!</v>
      </c>
      <c r="BD454" s="235" cm="1">
        <f t="array" ref="BD454">_xlfn.XLOOKUP($A454&amp;$B454,'[5]产值及收款计划（2026）'!$A:$A&amp;'[5]产值及收款计划（2026）'!$B:$B,'[5]产值及收款计划（2026）'!BD:BD)</f>
        <v>60</v>
      </c>
      <c r="BE454" s="235" t="e" cm="1">
        <f t="array" ref="BE454">_xlfn.XLOOKUP($A454&amp;$B454,'[5]产值及收款计划（2026）'!$A:$A&amp;'[5]产值及收款计划（2026）'!$B:$B,'[5]产值及收款计划（2026）'!BE:BE)</f>
        <v>#REF!</v>
      </c>
      <c r="BF454" s="235" t="e" cm="1">
        <f t="array" ref="BF454">_xlfn.XLOOKUP($A454&amp;$B454,'[5]产值及收款计划（2026）'!$A:$A&amp;'[5]产值及收款计划（2026）'!$B:$B,'[5]产值及收款计划（2026）'!BF:BF)</f>
        <v>#REF!</v>
      </c>
      <c r="BG454" s="235" t="e" cm="1">
        <f t="array" ref="BG454">_xlfn.XLOOKUP($A454&amp;$B454,'[5]产值及收款计划（2026）'!$A:$A&amp;'[5]产值及收款计划（2026）'!$B:$B,'[5]产值及收款计划（2026）'!BG:BG)</f>
        <v>#REF!</v>
      </c>
      <c r="BH454" s="235" t="e" cm="1">
        <f t="array" ref="BH454">_xlfn.XLOOKUP($A454&amp;$B454,'[5]产值及收款计划（2026）'!$A:$A&amp;'[5]产值及收款计划（2026）'!$B:$B,'[5]产值及收款计划（2026）'!BH:BH)</f>
        <v>#REF!</v>
      </c>
      <c r="BI454" s="235" t="e" cm="1">
        <f t="array" ref="BI454">_xlfn.XLOOKUP($A454&amp;$B454,'[5]产值及收款计划（2026）'!$A:$A&amp;'[5]产值及收款计划（2026）'!$B:$B,'[5]产值及收款计划（2026）'!BI:BI)</f>
        <v>#REF!</v>
      </c>
      <c r="BJ454" s="235" t="e" cm="1">
        <f t="array" ref="BJ454">_xlfn.XLOOKUP($A454&amp;$B454,'[5]产值及收款计划（2026）'!$A:$A&amp;'[5]产值及收款计划（2026）'!$B:$B,'[5]产值及收款计划（2026）'!BJ:BJ)</f>
        <v>#REF!</v>
      </c>
      <c r="BK454" s="235" t="e" cm="1">
        <f t="array" ref="BK454">_xlfn.XLOOKUP($A454&amp;$B454,'[5]产值及收款计划（2026）'!$A:$A&amp;'[5]产值及收款计划（2026）'!$B:$B,'[5]产值及收款计划（2026）'!BK:BK)</f>
        <v>#REF!</v>
      </c>
      <c r="BL454" s="235" t="e" cm="1">
        <f t="array" ref="BL454">_xlfn.XLOOKUP($A454&amp;$B454,'[5]产值及收款计划（2026）'!$A:$A&amp;'[5]产值及收款计划（2026）'!$B:$B,'[5]产值及收款计划（2026）'!BL:BL)</f>
        <v>#REF!</v>
      </c>
      <c r="BM454" s="235"/>
      <c r="BN454" s="235"/>
      <c r="BO454" s="235"/>
      <c r="BP454" s="235"/>
      <c r="BQ454" s="235" t="e">
        <f>_xlfn.XLOOKUP($C454,应收未收表!$AJ:$AJ,应收未收表!AK:AK)</f>
        <v>#N/A</v>
      </c>
      <c r="BR454" s="235" t="e">
        <f>_xlfn.XLOOKUP($C454,应收未收表!$AJ:$AJ,应收未收表!AL:AL)</f>
        <v>#N/A</v>
      </c>
      <c r="BS454" s="235" t="e">
        <f>_xlfn.XLOOKUP($C454,应收未收表!$AJ:$AJ,应收未收表!AM:AM)</f>
        <v>#N/A</v>
      </c>
      <c r="BT454" s="235" t="e">
        <f>_xlfn.XLOOKUP($C454,应收未收表!$AJ:$AJ,应收未收表!AN:AN)</f>
        <v>#N/A</v>
      </c>
      <c r="BU454" s="234" t="str" cm="1">
        <f t="array" ref="BU454">_xlfn.XLOOKUP($A454&amp;$B454,'[5]产值及收款计划（2026）'!$A:$A&amp;'[5]产值及收款计划（2026）'!$B:$B,'[5]产值及收款计划（2026）'!BQ:BQ)</f>
        <v>佳都科技集团股份有限公司</v>
      </c>
      <c r="BV454" s="235" t="e" cm="1">
        <f t="array" ref="BV454">_xlfn.XLOOKUP($A454&amp;$B454,'[5]产值及收款计划（2026）'!$A:$A&amp;'[5]产值及收款计划（2026）'!$B:$B,'[5]产值及收款计划（2026）'!BR:BR)</f>
        <v>#REF!</v>
      </c>
      <c r="CE454" s="235" t="e" cm="1">
        <f t="array" ref="CE454">_xlfn.XLOOKUP($A454&amp;$B454,'[5]产值及收款计划（2026）'!$A:$A&amp;'[5]产值及收款计划（2026）'!$B:$B,'[5]产值及收款计划（2026）'!CA:CA)</f>
        <v>#REF!</v>
      </c>
      <c r="CF454" s="235" t="e" cm="1">
        <f t="array" ref="CF454">_xlfn.XLOOKUP($A454&amp;$B454,'[5]产值及收款计划（2026）'!$A:$A&amp;'[5]产值及收款计划（2026）'!$B:$B,'[5]产值及收款计划（2026）'!CB:CB)</f>
        <v>#REF!</v>
      </c>
      <c r="CG454" s="235" t="e" cm="1">
        <f t="array" ref="CG454">_xlfn.XLOOKUP($A454&amp;$B454,'[5]产值及收款计划（2026）'!$A:$A&amp;'[5]产值及收款计划（2026）'!$B:$B,'[5]产值及收款计划（2026）'!CC:CC)</f>
        <v>#REF!</v>
      </c>
      <c r="CH454" s="235" t="e" cm="1">
        <f t="array" ref="CH454">_xlfn.XLOOKUP($A454&amp;$B454,'[5]产值及收款计划（2026）'!$A:$A&amp;'[5]产值及收款计划（2026）'!$B:$B,'[5]产值及收款计划（2026）'!CD:CD)</f>
        <v>#REF!</v>
      </c>
      <c r="CI454" s="235" t="e" cm="1">
        <f t="array" ref="CI454">_xlfn.XLOOKUP($A454&amp;$B454,'[5]产值及收款计划（2026）'!$A:$A&amp;'[5]产值及收款计划（2026）'!$B:$B,'[5]产值及收款计划（2026）'!CE:CE)</f>
        <v>#REF!</v>
      </c>
      <c r="CJ454" s="235" t="e" cm="1">
        <f t="array" ref="CJ454">_xlfn.XLOOKUP($A454&amp;$B454,'[5]产值及收款计划（2026）'!$A:$A&amp;'[5]产值及收款计划（2026）'!$B:$B,'[5]产值及收款计划（2026）'!CF:CF)</f>
        <v>#REF!</v>
      </c>
      <c r="CK454" s="235" t="e" cm="1">
        <f t="array" ref="CK454">_xlfn.XLOOKUP($A454&amp;$B454,'[5]产值及收款计划（2026）'!$A:$A&amp;'[5]产值及收款计划（2026）'!$B:$B,'[5]产值及收款计划（2026）'!CG:CG)</f>
        <v>#REF!</v>
      </c>
      <c r="CL454" s="235" t="e" cm="1">
        <f t="array" ref="CL454">_xlfn.XLOOKUP($A454&amp;$B454,'[5]产值及收款计划（2026）'!$A:$A&amp;'[5]产值及收款计划（2026）'!$B:$B,'[5]产值及收款计划（2026）'!CH:CH)</f>
        <v>#REF!</v>
      </c>
      <c r="CM454" s="235" t="e" cm="1">
        <f t="array" ref="CM454">_xlfn.XLOOKUP($A454&amp;$B454,'[5]产值及收款计划（2026）'!$A:$A&amp;'[5]产值及收款计划（2026）'!$B:$B,'[5]产值及收款计划（2026）'!CI:CI)</f>
        <v>#REF!</v>
      </c>
      <c r="CN454" s="235" t="e" cm="1">
        <f t="array" ref="CN454">_xlfn.XLOOKUP($A454&amp;$B454,'[5]产值及收款计划（2026）'!$A:$A&amp;'[5]产值及收款计划（2026）'!$B:$B,'[5]产值及收款计划（2026）'!CJ:CJ)</f>
        <v>#REF!</v>
      </c>
      <c r="CO454" s="235" t="e" cm="1">
        <f t="array" ref="CO454">_xlfn.XLOOKUP($A454&amp;$B454,'[5]产值及收款计划（2026）'!$A:$A&amp;'[5]产值及收款计划（2026）'!$B:$B,'[5]产值及收款计划（2026）'!CK:CK)</f>
        <v>#REF!</v>
      </c>
      <c r="CP454" s="235" t="e" cm="1">
        <f t="array" ref="CP454">_xlfn.XLOOKUP($A454&amp;$B454,'[5]产值及收款计划（2026）'!$A:$A&amp;'[5]产值及收款计划（2026）'!$B:$B,'[5]产值及收款计划（2026）'!CL:CL)</f>
        <v>#REF!</v>
      </c>
      <c r="DE454" s="235" t="e" cm="1">
        <f t="array" ref="DE454">_xlfn.XLOOKUP($A454&amp;$B454,'[5]产值及收款计划（2026）'!$A:$A&amp;'[5]产值及收款计划（2026）'!$B:$B,'[5]产值及收款计划（2026）'!DA:DA)</f>
        <v>#REF!</v>
      </c>
      <c r="DF454" s="235" t="e" cm="1">
        <f t="array" ref="DF454">_xlfn.XLOOKUP($A454&amp;$B454,'[5]产值及收款计划（2026）'!$A:$A&amp;'[5]产值及收款计划（2026）'!$B:$B,'[5]产值及收款计划（2026）'!DB:DB)</f>
        <v>#REF!</v>
      </c>
      <c r="DG454" s="235" t="e" cm="1">
        <f t="array" ref="DG454">_xlfn.XLOOKUP($A454&amp;$B454,'[5]产值及收款计划（2026）'!$A:$A&amp;'[5]产值及收款计划（2026）'!$B:$B,'[5]产值及收款计划（2026）'!DC:DC)</f>
        <v>#REF!</v>
      </c>
      <c r="DH454" s="235" t="e" cm="1">
        <f t="array" ref="DH454">_xlfn.XLOOKUP($A454&amp;$B454,'[5]产值及收款计划（2026）'!$A:$A&amp;'[5]产值及收款计划（2026）'!$B:$B,'[5]产值及收款计划（2026）'!DD:DD)</f>
        <v>#REF!</v>
      </c>
      <c r="DI454" s="235" t="e" cm="1">
        <f t="array" ref="DI454">_xlfn.XLOOKUP($A454&amp;$B454,'[5]产值及收款计划（2026）'!$A:$A&amp;'[5]产值及收款计划（2026）'!$B:$B,'[5]产值及收款计划（2026）'!DE:DE)</f>
        <v>#REF!</v>
      </c>
      <c r="DJ454" s="235" t="e" cm="1">
        <f t="array" ref="DJ454">_xlfn.XLOOKUP($A454&amp;$B454,'[5]产值及收款计划（2026）'!$A:$A&amp;'[5]产值及收款计划（2026）'!$B:$B,'[5]产值及收款计划（2026）'!DF:DF)</f>
        <v>#REF!</v>
      </c>
      <c r="DK454" s="235" t="e" cm="1">
        <f t="array" ref="DK454">_xlfn.XLOOKUP($A454&amp;$B454,'[5]产值及收款计划（2026）'!$A:$A&amp;'[5]产值及收款计划（2026）'!$B:$B,'[5]产值及收款计划（2026）'!DG:DG)</f>
        <v>#REF!</v>
      </c>
      <c r="DL454" s="235" t="e" cm="1">
        <f t="array" ref="DL454">_xlfn.XLOOKUP($A454&amp;$B454,'[5]产值及收款计划（2026）'!$A:$A&amp;'[5]产值及收款计划（2026）'!$B:$B,'[5]产值及收款计划（2026）'!DH:DH)</f>
        <v>#REF!</v>
      </c>
      <c r="DM454" s="235" t="e" cm="1">
        <f t="array" ref="DM454">_xlfn.XLOOKUP($A454&amp;$B454,'[5]产值及收款计划（2026）'!$A:$A&amp;'[5]产值及收款计划（2026）'!$B:$B,'[5]产值及收款计划（2026）'!DI:DI)</f>
        <v>#REF!</v>
      </c>
      <c r="DN454" s="235" t="e" cm="1">
        <f t="array" ref="DN454">_xlfn.XLOOKUP($A454&amp;$B454,'[5]产值及收款计划（2026）'!$A:$A&amp;'[5]产值及收款计划（2026）'!$B:$B,'[5]产值及收款计划（2026）'!DJ:DJ)</f>
        <v>#REF!</v>
      </c>
      <c r="DO454" s="235" t="e" cm="1">
        <f t="array" ref="DO454">_xlfn.XLOOKUP($A454&amp;$B454,'[5]产值及收款计划（2026）'!$A:$A&amp;'[5]产值及收款计划（2026）'!$B:$B,'[5]产值及收款计划（2026）'!DK:DK)</f>
        <v>#REF!</v>
      </c>
      <c r="DP454" s="235" t="e" cm="1">
        <f t="array" ref="DP454">_xlfn.XLOOKUP($A454&amp;$B454,'[5]产值及收款计划（2026）'!$A:$A&amp;'[5]产值及收款计划（2026）'!$B:$B,'[5]产值及收款计划（2026）'!DL:DL)</f>
        <v>#REF!</v>
      </c>
      <c r="DQ454" s="243"/>
      <c r="DR454" s="229"/>
    </row>
    <row r="455" ht="20.25" spans="1:122">
      <c r="A455" s="233">
        <f t="shared" si="27"/>
        <v>90</v>
      </c>
      <c r="B455" s="233" t="s">
        <v>29</v>
      </c>
      <c r="C455" s="234" t="str" cm="1">
        <f t="array" ref="C455">_xlfn.XLOOKUP($A455&amp;$B455,'[5]产值及收款计划（2026）'!$A:$A&amp;'[5]产值及收款计划（2026）'!$B:$B,'[5]产值及收款计划（2026）'!C:C)</f>
        <v>待签02</v>
      </c>
      <c r="D455" s="234" t="str" cm="1">
        <f t="array" ref="D455">_xlfn.XLOOKUP($A455&amp;$B455,'[5]产值及收款计划（2026）'!$A:$A&amp;'[5]产值及收款计划（2026）'!$B:$B,'[5]产值及收款计划（2026）'!D:D)</f>
        <v>隧道公司BIM技术服务</v>
      </c>
      <c r="E455" s="235" cm="1">
        <f t="array" ref="E455">_xlfn.XLOOKUP($A455&amp;$B455,'[5]产值及收款计划（2026）'!$A:$A&amp;'[5]产值及收款计划（2026）'!$B:$B,'[5]产值及收款计划（2026）'!E:E)</f>
        <v>36</v>
      </c>
      <c r="F455" s="235" t="e" cm="1">
        <f t="array" ref="F455">_xlfn.XLOOKUP($A455&amp;$B455,'[5]产值及收款计划（2026）'!$A:$A&amp;'[5]产值及收款计划（2026）'!$B:$B,'[5]产值及收款计划（2026）'!F:F)</f>
        <v>#REF!</v>
      </c>
      <c r="G455" s="235" t="e" cm="1">
        <f t="array" ref="G455">_xlfn.XLOOKUP($A455&amp;$B455,'[5]产值及收款计划（2026）'!$A:$A&amp;'[5]产值及收款计划（2026）'!$B:$B,'[5]产值及收款计划（2026）'!G:G)</f>
        <v>#REF!</v>
      </c>
      <c r="H455" s="235" t="e" cm="1">
        <f t="array" ref="H455">_xlfn.XLOOKUP($A455&amp;$B455,'[5]产值及收款计划（2026）'!$A:$A&amp;'[5]产值及收款计划（2026）'!$B:$B,'[5]产值及收款计划（2026）'!H:H)</f>
        <v>#REF!</v>
      </c>
      <c r="I455" s="236" t="e" cm="1">
        <f t="array" ref="I455">_xlfn.XLOOKUP($A455&amp;$B455,'[5]产值及收款计划（2026）'!$A:$A&amp;'[5]产值及收款计划（2026）'!$B:$B,'[5]产值及收款计划（2026）'!I:I)</f>
        <v>#REF!</v>
      </c>
      <c r="J455" s="235" t="e" cm="1">
        <f t="array" ref="J455">_xlfn.XLOOKUP($A455&amp;$B455,'[5]产值及收款计划（2026）'!$A:$A&amp;'[5]产值及收款计划（2026）'!$B:$B,'[5]产值及收款计划（2026）'!J:J)</f>
        <v>#REF!</v>
      </c>
      <c r="K455" s="235" t="e" cm="1">
        <f t="array" ref="K455">_xlfn.XLOOKUP($A455&amp;$B455,'[5]产值及收款计划（2026）'!$A:$A&amp;'[5]产值及收款计划（2026）'!$B:$B,'[5]产值及收款计划（2026）'!K:K)</f>
        <v>#REF!</v>
      </c>
      <c r="L455" s="235" t="e" cm="1">
        <f t="array" ref="L455">_xlfn.XLOOKUP($A455&amp;$B455,'[5]产值及收款计划（2026）'!$A:$A&amp;'[5]产值及收款计划（2026）'!$B:$B,'[5]产值及收款计划（2026）'!L:L)</f>
        <v>#REF!</v>
      </c>
      <c r="M455" s="235" t="str" cm="1">
        <f t="array" ref="M455">_xlfn.XLOOKUP($A455&amp;$B455,'[5]产值及收款计划（2026）'!$A:$A&amp;'[5]产值及收款计划（2026）'!$B:$B,'[5]产值及收款计划（2026）'!M:M)</f>
        <v>主导</v>
      </c>
      <c r="N455" s="235" t="e" cm="1">
        <f t="array" ref="N455">_xlfn.XLOOKUP($A455&amp;$B455,'[5]产值及收款计划（2026）'!$A:$A&amp;'[5]产值及收款计划（2026）'!$B:$B,'[5]产值及收款计划（2026）'!N:N)</f>
        <v>#REF!</v>
      </c>
      <c r="O455" s="235" t="str" cm="1">
        <f t="array" ref="O455">_xlfn.XLOOKUP($A455&amp;$B455,'[5]产值及收款计划（2026）'!$A:$A&amp;'[5]产值及收款计划（2026）'!$B:$B,'[5]产值及收款计划（2026）'!O:O)</f>
        <v>明艳丽</v>
      </c>
      <c r="P455" s="234" t="str" cm="1">
        <f t="array" ref="P455">_xlfn.XLOOKUP($A455&amp;$B455,'[5]产值及收款计划（2026）'!$A:$A&amp;'[5]产值及收款计划（2026）'!$B:$B,'[5]产值及收款计划（2026）'!P:P)</f>
        <v>待签</v>
      </c>
      <c r="Q455" s="235" t="e" cm="1">
        <f t="array" ref="Q455">_xlfn.XLOOKUP($A455&amp;$B455,'[5]产值及收款计划（2026）'!$A:$A&amp;'[5]产值及收款计划（2026）'!$B:$B,'[5]产值及收款计划（2026）'!Q:Q)</f>
        <v>#REF!</v>
      </c>
      <c r="R455" s="235" t="e" cm="1">
        <f t="array" ref="R455">_xlfn.XLOOKUP($A455&amp;$B455,'[5]产值及收款计划（2026）'!$A:$A&amp;'[5]产值及收款计划（2026）'!$B:$B,'[5]产值及收款计划（2026）'!R:R)</f>
        <v>#REF!</v>
      </c>
      <c r="S455" s="235" t="e" cm="1">
        <f t="array" ref="S455">_xlfn.XLOOKUP($A455&amp;$B455,'[5]产值及收款计划（2026）'!$A:$A&amp;'[5]产值及收款计划（2026）'!$B:$B,'[5]产值及收款计划（2026）'!S:S)</f>
        <v>#REF!</v>
      </c>
      <c r="T455" s="235" t="e" cm="1">
        <f t="array" ref="T455">_xlfn.XLOOKUP($A455&amp;$B455,'[5]产值及收款计划（2026）'!$A:$A&amp;'[5]产值及收款计划（2026）'!$B:$B,'[5]产值及收款计划（2026）'!T:T)</f>
        <v>#REF!</v>
      </c>
      <c r="U455" s="235" t="e" cm="1">
        <f t="array" ref="U455">_xlfn.XLOOKUP($A455&amp;$B455,'[5]产值及收款计划（2026）'!$A:$A&amp;'[5]产值及收款计划（2026）'!$B:$B,'[5]产值及收款计划（2026）'!U:U)</f>
        <v>#REF!</v>
      </c>
      <c r="V455" s="235" cm="1">
        <f t="array" ref="V455">_xlfn.XLOOKUP($A455&amp;$B455,'[5]产值及收款计划（2026）'!$A:$A&amp;'[5]产值及收款计划（2026）'!$B:$B,'[5]产值及收款计划（2026）'!V:V)</f>
        <v>36</v>
      </c>
      <c r="W455" s="235" t="e" cm="1">
        <f t="array" ref="W455">_xlfn.XLOOKUP($A455&amp;$B455,'[5]产值及收款计划（2026）'!$A:$A&amp;'[5]产值及收款计划（2026）'!$B:$B,'[5]产值及收款计划（2026）'!W:W)</f>
        <v>#REF!</v>
      </c>
      <c r="X455" s="235" t="e" cm="1">
        <f t="array" ref="X455">_xlfn.XLOOKUP($A455&amp;$B455,'[5]产值及收款计划（2026）'!$A:$A&amp;'[5]产值及收款计划（2026）'!$B:$B,'[5]产值及收款计划（2026）'!X:X)</f>
        <v>#REF!</v>
      </c>
      <c r="Y455" s="235" t="e" cm="1">
        <f t="array" ref="Y455">_xlfn.XLOOKUP($A455&amp;$B455,'[5]产值及收款计划（2026）'!$A:$A&amp;'[5]产值及收款计划（2026）'!$B:$B,'[5]产值及收款计划（2026）'!Y:Y)</f>
        <v>#REF!</v>
      </c>
      <c r="Z455" s="235" t="e" cm="1">
        <f t="array" ref="Z455">_xlfn.XLOOKUP($A455&amp;$B455,'[5]产值及收款计划（2026）'!$A:$A&amp;'[5]产值及收款计划（2026）'!$B:$B,'[5]产值及收款计划（2026）'!Z:Z)</f>
        <v>#REF!</v>
      </c>
      <c r="AA455" s="235" t="e" cm="1">
        <f t="array" ref="AA455">_xlfn.XLOOKUP($A455&amp;$B455,'[5]产值及收款计划（2026）'!$A:$A&amp;'[5]产值及收款计划（2026）'!$B:$B,'[5]产值及收款计划（2026）'!AA:AA)</f>
        <v>#REF!</v>
      </c>
      <c r="AB455" s="235" t="e" cm="1">
        <f t="array" ref="AB455">_xlfn.XLOOKUP($A455&amp;$B455,'[5]产值及收款计划（2026）'!$A:$A&amp;'[5]产值及收款计划（2026）'!$B:$B,'[5]产值及收款计划（2026）'!AB:AB)</f>
        <v>#REF!</v>
      </c>
      <c r="AC455" s="235" t="e" cm="1">
        <f t="array" ref="AC455">_xlfn.XLOOKUP($A455&amp;$B455,'[5]产值及收款计划（2026）'!$A:$A&amp;'[5]产值及收款计划（2026）'!$B:$B,'[5]产值及收款计划（2026）'!AC:AC)</f>
        <v>#REF!</v>
      </c>
      <c r="AD455" s="235" t="e" cm="1">
        <f t="array" ref="AD455">_xlfn.XLOOKUP($A455&amp;$B455,'[5]产值及收款计划（2026）'!$A:$A&amp;'[5]产值及收款计划（2026）'!$B:$B,'[5]产值及收款计划（2026）'!AD:AD)</f>
        <v>#REF!</v>
      </c>
      <c r="AE455" s="235" t="e" cm="1">
        <f t="array" ref="AE455">_xlfn.XLOOKUP($A455&amp;$B455,'[5]产值及收款计划（2026）'!$A:$A&amp;'[5]产值及收款计划（2026）'!$B:$B,'[5]产值及收款计划（2026）'!AE:AE)</f>
        <v>#REF!</v>
      </c>
      <c r="AF455" s="235" cm="1">
        <f t="array" ref="AF455">_xlfn.XLOOKUP($A455&amp;$B455,'[5]产值及收款计划（2026）'!$A:$A&amp;'[5]产值及收款计划（2026）'!$B:$B,'[5]产值及收款计划（2026）'!AF:AF)</f>
        <v>36</v>
      </c>
      <c r="AG455" s="235" t="e" cm="1">
        <f t="array" ref="AG455">_xlfn.XLOOKUP($A455&amp;$B455,'[5]产值及收款计划（2026）'!$A:$A&amp;'[5]产值及收款计划（2026）'!$B:$B,'[5]产值及收款计划（2026）'!AG:AG)</f>
        <v>#REF!</v>
      </c>
      <c r="AH455" s="235" t="e" cm="1">
        <f t="array" ref="AH455">_xlfn.XLOOKUP($A455&amp;$B455,'[5]产值及收款计划（2026）'!$A:$A&amp;'[5]产值及收款计划（2026）'!$B:$B,'[5]产值及收款计划（2026）'!AH:AH)</f>
        <v>#REF!</v>
      </c>
      <c r="AI455" s="235" t="e" cm="1">
        <f t="array" ref="AI455">_xlfn.XLOOKUP($A455&amp;$B455,'[5]产值及收款计划（2026）'!$A:$A&amp;'[5]产值及收款计划（2026）'!$B:$B,'[5]产值及收款计划（2026）'!AI:AI)</f>
        <v>#REF!</v>
      </c>
      <c r="AJ455" s="235" t="e" cm="1">
        <f t="array" ref="AJ455">_xlfn.XLOOKUP($A455&amp;$B455,'[5]产值及收款计划（2026）'!$A:$A&amp;'[5]产值及收款计划（2026）'!$B:$B,'[5]产值及收款计划（2026）'!AJ:AJ)</f>
        <v>#REF!</v>
      </c>
      <c r="AK455" s="235" t="e" cm="1">
        <f t="array" ref="AK455">_xlfn.XLOOKUP($A455&amp;$B455,'[5]产值及收款计划（2026）'!$A:$A&amp;'[5]产值及收款计划（2026）'!$B:$B,'[5]产值及收款计划（2026）'!AK:AK)</f>
        <v>#REF!</v>
      </c>
      <c r="AL455" s="235" t="e" cm="1">
        <f t="array" ref="AL455">_xlfn.XLOOKUP($A455&amp;$B455,'[5]产值及收款计划（2026）'!$A:$A&amp;'[5]产值及收款计划（2026）'!$B:$B,'[5]产值及收款计划（2026）'!AL:AL)</f>
        <v>#REF!</v>
      </c>
      <c r="AM455" s="242" t="e" cm="1">
        <f t="array" ref="AM455">_xlfn.LET(_xlpm.勾选月份状态数组,TRANSPOSE('PPT(12-15页）-TOP10'!$A$3:$A$14),_xlpm.选择数据区,IF('PPT(12-15页）-TOP10'!$E$3="收款",$BA455:$BL455,$AA455:$AL455),SUM(_xlfn._xlws.FILTER(_xlpm.选择数据区,_xlpm.勾选月份状态数组,"")))</f>
        <v>#REF!</v>
      </c>
      <c r="AN455" s="235" t="e">
        <f>_xlfn.XLOOKUP($C455,应收未收表!$T:$T,应收未收表!AA:AA)</f>
        <v>#N/A</v>
      </c>
      <c r="AO455" s="235" t="e">
        <f>_xlfn.XLOOKUP($C455,应收未收表!$T:$T,应收未收表!AB:AB)</f>
        <v>#N/A</v>
      </c>
      <c r="AP455" s="235" t="e">
        <f>_xlfn.XLOOKUP($C455,应收未收表!$T:$T,应收未收表!AC:AC)</f>
        <v>#N/A</v>
      </c>
      <c r="AQ455" s="235" t="e">
        <f>_xlfn.XLOOKUP($C455,应收未收表!$T:$T,应收未收表!AE:AE)</f>
        <v>#N/A</v>
      </c>
      <c r="AR455" s="235" t="e">
        <f>_xlfn.XLOOKUP($C455,应收未收表!$T:$T,应收未收表!AF:AF)</f>
        <v>#N/A</v>
      </c>
      <c r="AS455" s="235" t="e" cm="1">
        <f t="array" ref="AS455">_xlfn.XLOOKUP($A455&amp;$B455,'[5]产值及收款计划（2026）'!$A:$A&amp;'[5]产值及收款计划（2026）'!$B:$B,'[5]产值及收款计划（2026）'!AS:AS)</f>
        <v>#REF!</v>
      </c>
      <c r="AT455" s="235" t="e" cm="1">
        <f t="array" ref="AT455">_xlfn.XLOOKUP($A455&amp;$B455,'[5]产值及收款计划（2026）'!$A:$A&amp;'[5]产值及收款计划（2026）'!$B:$B,'[5]产值及收款计划（2026）'!AT:AT)</f>
        <v>#REF!</v>
      </c>
      <c r="AU455" s="235" t="e" cm="1">
        <f t="array" ref="AU455">_xlfn.XLOOKUP($A455&amp;$B455,'[5]产值及收款计划（2026）'!$A:$A&amp;'[5]产值及收款计划（2026）'!$B:$B,'[5]产值及收款计划（2026）'!AU:AU)</f>
        <v>#REF!</v>
      </c>
      <c r="AV455" s="235" t="e" cm="1">
        <f t="array" ref="AV455">_xlfn.XLOOKUP($A455&amp;$B455,'[5]产值及收款计划（2026）'!$A:$A&amp;'[5]产值及收款计划（2026）'!$B:$B,'[5]产值及收款计划（2026）'!AV:AV)</f>
        <v>#REF!</v>
      </c>
      <c r="AW455" s="235" t="e" cm="1">
        <f t="array" ref="AW455">_xlfn.XLOOKUP($A455&amp;$B455,'[5]产值及收款计划（2026）'!$A:$A&amp;'[5]产值及收款计划（2026）'!$B:$B,'[5]产值及收款计划（2026）'!AW:AW)</f>
        <v>#REF!</v>
      </c>
      <c r="AX455" s="235" t="e" cm="1">
        <f t="array" ref="AX455">_xlfn.XLOOKUP($A455&amp;$B455,'[5]产值及收款计划（2026）'!$A:$A&amp;'[5]产值及收款计划（2026）'!$B:$B,'[5]产值及收款计划（2026）'!AX:AX)</f>
        <v>#REF!</v>
      </c>
      <c r="AY455" s="235" cm="1">
        <f t="array" ref="AY455">_xlfn.XLOOKUP($A455&amp;$B455,'[5]产值及收款计划（2026）'!$A:$A&amp;'[5]产值及收款计划（2026）'!$B:$B,'[5]产值及收款计划（2026）'!AY:AY)</f>
        <v>36</v>
      </c>
      <c r="AZ455" s="235" cm="1">
        <f t="array" ref="AZ455">_xlfn.XLOOKUP($A455&amp;$B455,'[5]产值及收款计划（2026）'!$A:$A&amp;'[5]产值及收款计划（2026）'!$B:$B,'[5]产值及收款计划（2026）'!AZ:AZ)</f>
        <v>36</v>
      </c>
      <c r="BA455" s="235" t="e" cm="1">
        <f t="array" ref="BA455">_xlfn.XLOOKUP($A455&amp;$B455,'[5]产值及收款计划（2026）'!$A:$A&amp;'[5]产值及收款计划（2026）'!$B:$B,'[5]产值及收款计划（2026）'!BA:BA)</f>
        <v>#REF!</v>
      </c>
      <c r="BB455" s="235" t="e" cm="1">
        <f t="array" ref="BB455">_xlfn.XLOOKUP($A455&amp;$B455,'[5]产值及收款计划（2026）'!$A:$A&amp;'[5]产值及收款计划（2026）'!$B:$B,'[5]产值及收款计划（2026）'!BB:BB)</f>
        <v>#REF!</v>
      </c>
      <c r="BC455" s="235" t="e" cm="1">
        <f t="array" ref="BC455">_xlfn.XLOOKUP($A455&amp;$B455,'[5]产值及收款计划（2026）'!$A:$A&amp;'[5]产值及收款计划（2026）'!$B:$B,'[5]产值及收款计划（2026）'!BC:BC)</f>
        <v>#REF!</v>
      </c>
      <c r="BD455" s="235" t="e" cm="1">
        <f t="array" ref="BD455">_xlfn.XLOOKUP($A455&amp;$B455,'[5]产值及收款计划（2026）'!$A:$A&amp;'[5]产值及收款计划（2026）'!$B:$B,'[5]产值及收款计划（2026）'!BD:BD)</f>
        <v>#REF!</v>
      </c>
      <c r="BE455" s="235" t="e" cm="1">
        <f t="array" ref="BE455">_xlfn.XLOOKUP($A455&amp;$B455,'[5]产值及收款计划（2026）'!$A:$A&amp;'[5]产值及收款计划（2026）'!$B:$B,'[5]产值及收款计划（2026）'!BE:BE)</f>
        <v>#REF!</v>
      </c>
      <c r="BF455" s="235" t="e" cm="1">
        <f t="array" ref="BF455">_xlfn.XLOOKUP($A455&amp;$B455,'[5]产值及收款计划（2026）'!$A:$A&amp;'[5]产值及收款计划（2026）'!$B:$B,'[5]产值及收款计划（2026）'!BF:BF)</f>
        <v>#REF!</v>
      </c>
      <c r="BG455" s="235" t="e" cm="1">
        <f t="array" ref="BG455">_xlfn.XLOOKUP($A455&amp;$B455,'[5]产值及收款计划（2026）'!$A:$A&amp;'[5]产值及收款计划（2026）'!$B:$B,'[5]产值及收款计划（2026）'!BG:BG)</f>
        <v>#REF!</v>
      </c>
      <c r="BH455" s="235" t="e" cm="1">
        <f t="array" ref="BH455">_xlfn.XLOOKUP($A455&amp;$B455,'[5]产值及收款计划（2026）'!$A:$A&amp;'[5]产值及收款计划（2026）'!$B:$B,'[5]产值及收款计划（2026）'!BH:BH)</f>
        <v>#REF!</v>
      </c>
      <c r="BI455" s="235" t="e" cm="1">
        <f t="array" ref="BI455">_xlfn.XLOOKUP($A455&amp;$B455,'[5]产值及收款计划（2026）'!$A:$A&amp;'[5]产值及收款计划（2026）'!$B:$B,'[5]产值及收款计划（2026）'!BI:BI)</f>
        <v>#REF!</v>
      </c>
      <c r="BJ455" s="235" t="e" cm="1">
        <f t="array" ref="BJ455">_xlfn.XLOOKUP($A455&amp;$B455,'[5]产值及收款计划（2026）'!$A:$A&amp;'[5]产值及收款计划（2026）'!$B:$B,'[5]产值及收款计划（2026）'!BJ:BJ)</f>
        <v>#REF!</v>
      </c>
      <c r="BK455" s="235" t="e" cm="1">
        <f t="array" ref="BK455">_xlfn.XLOOKUP($A455&amp;$B455,'[5]产值及收款计划（2026）'!$A:$A&amp;'[5]产值及收款计划（2026）'!$B:$B,'[5]产值及收款计划（2026）'!BK:BK)</f>
        <v>#REF!</v>
      </c>
      <c r="BL455" s="235" t="e" cm="1">
        <f t="array" ref="BL455">_xlfn.XLOOKUP($A455&amp;$B455,'[5]产值及收款计划（2026）'!$A:$A&amp;'[5]产值及收款计划（2026）'!$B:$B,'[5]产值及收款计划（2026）'!BL:BL)</f>
        <v>#REF!</v>
      </c>
      <c r="BM455" s="235"/>
      <c r="BN455" s="235"/>
      <c r="BO455" s="235"/>
      <c r="BP455" s="235"/>
      <c r="BQ455" s="235" t="e">
        <f>_xlfn.XLOOKUP($C455,应收未收表!$AJ:$AJ,应收未收表!AK:AK)</f>
        <v>#N/A</v>
      </c>
      <c r="BR455" s="235" t="e">
        <f>_xlfn.XLOOKUP($C455,应收未收表!$AJ:$AJ,应收未收表!AL:AL)</f>
        <v>#N/A</v>
      </c>
      <c r="BS455" s="235" t="e">
        <f>_xlfn.XLOOKUP($C455,应收未收表!$AJ:$AJ,应收未收表!AM:AM)</f>
        <v>#N/A</v>
      </c>
      <c r="BT455" s="235" t="e">
        <f>_xlfn.XLOOKUP($C455,应收未收表!$AJ:$AJ,应收未收表!AN:AN)</f>
        <v>#N/A</v>
      </c>
      <c r="BU455" s="234" t="str" cm="1">
        <f t="array" ref="BU455">_xlfn.XLOOKUP($A455&amp;$B455,'[5]产值及收款计划（2026）'!$A:$A&amp;'[5]产值及收款计划（2026）'!$B:$B,'[5]产值及收款计划（2026）'!BQ:BQ)</f>
        <v>上海隧道工程有限公司</v>
      </c>
      <c r="BV455" s="235" t="str" cm="1">
        <f t="array" ref="BV455">_xlfn.XLOOKUP($A455&amp;$B455,'[5]产值及收款计划（2026）'!$A:$A&amp;'[5]产值及收款计划（2026）'!$B:$B,'[5]产值及收款计划（2026）'!BR:BR)</f>
        <v>产值可盖章</v>
      </c>
      <c r="CE455" s="235" cm="1">
        <f t="array" ref="CE455">_xlfn.XLOOKUP($A455&amp;$B455,'[5]产值及收款计划（2026）'!$A:$A&amp;'[5]产值及收款计划（2026）'!$B:$B,'[5]产值及收款计划（2026）'!CA:CA)</f>
        <v>0</v>
      </c>
      <c r="CF455" s="235" cm="1">
        <f t="array" ref="CF455">_xlfn.XLOOKUP($A455&amp;$B455,'[5]产值及收款计划（2026）'!$A:$A&amp;'[5]产值及收款计划（2026）'!$B:$B,'[5]产值及收款计划（2026）'!CB:CB)</f>
        <v>0</v>
      </c>
      <c r="CG455" s="235" cm="1">
        <f t="array" ref="CG455">_xlfn.XLOOKUP($A455&amp;$B455,'[5]产值及收款计划（2026）'!$A:$A&amp;'[5]产值及收款计划（2026）'!$B:$B,'[5]产值及收款计划（2026）'!CC:CC)</f>
        <v>0</v>
      </c>
      <c r="CH455" s="235" cm="1">
        <f t="array" ref="CH455">_xlfn.XLOOKUP($A455&amp;$B455,'[5]产值及收款计划（2026）'!$A:$A&amp;'[5]产值及收款计划（2026）'!$B:$B,'[5]产值及收款计划（2026）'!CD:CD)</f>
        <v>0</v>
      </c>
      <c r="CI455" s="235" cm="1">
        <f t="array" ref="CI455">_xlfn.XLOOKUP($A455&amp;$B455,'[5]产值及收款计划（2026）'!$A:$A&amp;'[5]产值及收款计划（2026）'!$B:$B,'[5]产值及收款计划（2026）'!CE:CE)</f>
        <v>0</v>
      </c>
      <c r="CJ455" s="235" cm="1">
        <f t="array" ref="CJ455">_xlfn.XLOOKUP($A455&amp;$B455,'[5]产值及收款计划（2026）'!$A:$A&amp;'[5]产值及收款计划（2026）'!$B:$B,'[5]产值及收款计划（2026）'!CF:CF)</f>
        <v>0</v>
      </c>
      <c r="CK455" s="235" cm="1">
        <f t="array" ref="CK455">_xlfn.XLOOKUP($A455&amp;$B455,'[5]产值及收款计划（2026）'!$A:$A&amp;'[5]产值及收款计划（2026）'!$B:$B,'[5]产值及收款计划（2026）'!CG:CG)</f>
        <v>0</v>
      </c>
      <c r="CL455" s="235" cm="1">
        <f t="array" ref="CL455">_xlfn.XLOOKUP($A455&amp;$B455,'[5]产值及收款计划（2026）'!$A:$A&amp;'[5]产值及收款计划（2026）'!$B:$B,'[5]产值及收款计划（2026）'!CH:CH)</f>
        <v>0</v>
      </c>
      <c r="CM455" s="235" cm="1">
        <f t="array" ref="CM455">_xlfn.XLOOKUP($A455&amp;$B455,'[5]产值及收款计划（2026）'!$A:$A&amp;'[5]产值及收款计划（2026）'!$B:$B,'[5]产值及收款计划（2026）'!CI:CI)</f>
        <v>0</v>
      </c>
      <c r="CN455" s="235" cm="1">
        <f t="array" ref="CN455">_xlfn.XLOOKUP($A455&amp;$B455,'[5]产值及收款计划（2026）'!$A:$A&amp;'[5]产值及收款计划（2026）'!$B:$B,'[5]产值及收款计划（2026）'!CJ:CJ)</f>
        <v>0</v>
      </c>
      <c r="CO455" s="235" cm="1">
        <f t="array" ref="CO455">_xlfn.XLOOKUP($A455&amp;$B455,'[5]产值及收款计划（2026）'!$A:$A&amp;'[5]产值及收款计划（2026）'!$B:$B,'[5]产值及收款计划（2026）'!CK:CK)</f>
        <v>0</v>
      </c>
      <c r="CP455" s="235" cm="1">
        <f t="array" ref="CP455">_xlfn.XLOOKUP($A455&amp;$B455,'[5]产值及收款计划（2026）'!$A:$A&amp;'[5]产值及收款计划（2026）'!$B:$B,'[5]产值及收款计划（2026）'!CL:CL)</f>
        <v>0</v>
      </c>
      <c r="DE455" s="235" cm="1">
        <f t="array" ref="DE455">_xlfn.XLOOKUP($A455&amp;$B455,'[5]产值及收款计划（2026）'!$A:$A&amp;'[5]产值及收款计划（2026）'!$B:$B,'[5]产值及收款计划（2026）'!DA:DA)</f>
        <v>0</v>
      </c>
      <c r="DF455" s="235" cm="1">
        <f t="array" ref="DF455">_xlfn.XLOOKUP($A455&amp;$B455,'[5]产值及收款计划（2026）'!$A:$A&amp;'[5]产值及收款计划（2026）'!$B:$B,'[5]产值及收款计划（2026）'!DB:DB)</f>
        <v>0</v>
      </c>
      <c r="DG455" s="235" cm="1">
        <f t="array" ref="DG455">_xlfn.XLOOKUP($A455&amp;$B455,'[5]产值及收款计划（2026）'!$A:$A&amp;'[5]产值及收款计划（2026）'!$B:$B,'[5]产值及收款计划（2026）'!DC:DC)</f>
        <v>0</v>
      </c>
      <c r="DH455" s="235" cm="1">
        <f t="array" ref="DH455">_xlfn.XLOOKUP($A455&amp;$B455,'[5]产值及收款计划（2026）'!$A:$A&amp;'[5]产值及收款计划（2026）'!$B:$B,'[5]产值及收款计划（2026）'!DD:DD)</f>
        <v>0</v>
      </c>
      <c r="DI455" s="235" cm="1">
        <f t="array" ref="DI455">_xlfn.XLOOKUP($A455&amp;$B455,'[5]产值及收款计划（2026）'!$A:$A&amp;'[5]产值及收款计划（2026）'!$B:$B,'[5]产值及收款计划（2026）'!DE:DE)</f>
        <v>0</v>
      </c>
      <c r="DJ455" s="235" cm="1">
        <f t="array" ref="DJ455">_xlfn.XLOOKUP($A455&amp;$B455,'[5]产值及收款计划（2026）'!$A:$A&amp;'[5]产值及收款计划（2026）'!$B:$B,'[5]产值及收款计划（2026）'!DF:DF)</f>
        <v>0</v>
      </c>
      <c r="DK455" s="235" cm="1">
        <f t="array" ref="DK455">_xlfn.XLOOKUP($A455&amp;$B455,'[5]产值及收款计划（2026）'!$A:$A&amp;'[5]产值及收款计划（2026）'!$B:$B,'[5]产值及收款计划（2026）'!DG:DG)</f>
        <v>0</v>
      </c>
      <c r="DL455" s="235" cm="1">
        <f t="array" ref="DL455">_xlfn.XLOOKUP($A455&amp;$B455,'[5]产值及收款计划（2026）'!$A:$A&amp;'[5]产值及收款计划（2026）'!$B:$B,'[5]产值及收款计划（2026）'!DH:DH)</f>
        <v>0</v>
      </c>
      <c r="DM455" s="235" cm="1">
        <f t="array" ref="DM455">_xlfn.XLOOKUP($A455&amp;$B455,'[5]产值及收款计划（2026）'!$A:$A&amp;'[5]产值及收款计划（2026）'!$B:$B,'[5]产值及收款计划（2026）'!DI:DI)</f>
        <v>0</v>
      </c>
      <c r="DN455" s="235" cm="1">
        <f t="array" ref="DN455">_xlfn.XLOOKUP($A455&amp;$B455,'[5]产值及收款计划（2026）'!$A:$A&amp;'[5]产值及收款计划（2026）'!$B:$B,'[5]产值及收款计划（2026）'!DJ:DJ)</f>
        <v>0</v>
      </c>
      <c r="DO455" s="235" cm="1">
        <f t="array" ref="DO455">_xlfn.XLOOKUP($A455&amp;$B455,'[5]产值及收款计划（2026）'!$A:$A&amp;'[5]产值及收款计划（2026）'!$B:$B,'[5]产值及收款计划（2026）'!DK:DK)</f>
        <v>0</v>
      </c>
      <c r="DP455" s="235" cm="1">
        <f t="array" ref="DP455">_xlfn.XLOOKUP($A455&amp;$B455,'[5]产值及收款计划（2026）'!$A:$A&amp;'[5]产值及收款计划（2026）'!$B:$B,'[5]产值及收款计划（2026）'!DL:DL)</f>
        <v>0</v>
      </c>
      <c r="DQ455" s="243"/>
      <c r="DR455" s="229"/>
    </row>
    <row r="456" ht="40.5" spans="1:122">
      <c r="A456" s="233">
        <f t="shared" si="27"/>
        <v>91</v>
      </c>
      <c r="B456" s="233" t="s">
        <v>29</v>
      </c>
      <c r="C456" s="234" t="str" cm="1">
        <f t="array" ref="C456">_xlfn.XLOOKUP($A456&amp;$B456,'[5]产值及收款计划（2026）'!$A:$A&amp;'[5]产值及收款计划（2026）'!$B:$B,'[5]产值及收款计划（2026）'!C:C)</f>
        <v>待签03</v>
      </c>
      <c r="D456" s="234" t="str" cm="1">
        <f t="array" ref="D456">_xlfn.XLOOKUP($A456&amp;$B456,'[5]产值及收款计划（2026）'!$A:$A&amp;'[5]产值及收款计划（2026）'!$B:$B,'[5]产值及收款计划（2026）'!D:D)</f>
        <v>黄兴公园</v>
      </c>
      <c r="E456" s="235" cm="1">
        <f t="array" ref="E456">_xlfn.XLOOKUP($A456&amp;$B456,'[5]产值及收款计划（2026）'!$A:$A&amp;'[5]产值及收款计划（2026）'!$B:$B,'[5]产值及收款计划（2026）'!E:E)</f>
        <v>1065</v>
      </c>
      <c r="F456" s="235" t="e" cm="1">
        <f t="array" ref="F456">_xlfn.XLOOKUP($A456&amp;$B456,'[5]产值及收款计划（2026）'!$A:$A&amp;'[5]产值及收款计划（2026）'!$B:$B,'[5]产值及收款计划（2026）'!F:F)</f>
        <v>#REF!</v>
      </c>
      <c r="G456" s="235" t="e" cm="1">
        <f t="array" ref="G456">_xlfn.XLOOKUP($A456&amp;$B456,'[5]产值及收款计划（2026）'!$A:$A&amp;'[5]产值及收款计划（2026）'!$B:$B,'[5]产值及收款计划（2026）'!G:G)</f>
        <v>#REF!</v>
      </c>
      <c r="H456" s="235" t="e" cm="1">
        <f t="array" ref="H456">_xlfn.XLOOKUP($A456&amp;$B456,'[5]产值及收款计划（2026）'!$A:$A&amp;'[5]产值及收款计划（2026）'!$B:$B,'[5]产值及收款计划（2026）'!H:H)</f>
        <v>#REF!</v>
      </c>
      <c r="I456" s="236" t="e" cm="1">
        <f t="array" ref="I456">_xlfn.XLOOKUP($A456&amp;$B456,'[5]产值及收款计划（2026）'!$A:$A&amp;'[5]产值及收款计划（2026）'!$B:$B,'[5]产值及收款计划（2026）'!I:I)</f>
        <v>#REF!</v>
      </c>
      <c r="J456" s="235" t="e" cm="1">
        <f t="array" ref="J456">_xlfn.XLOOKUP($A456&amp;$B456,'[5]产值及收款计划（2026）'!$A:$A&amp;'[5]产值及收款计划（2026）'!$B:$B,'[5]产值及收款计划（2026）'!J:J)</f>
        <v>#REF!</v>
      </c>
      <c r="K456" s="235" t="e" cm="1">
        <f t="array" ref="K456">_xlfn.XLOOKUP($A456&amp;$B456,'[5]产值及收款计划（2026）'!$A:$A&amp;'[5]产值及收款计划（2026）'!$B:$B,'[5]产值及收款计划（2026）'!K:K)</f>
        <v>#REF!</v>
      </c>
      <c r="L456" s="235" t="e" cm="1">
        <f t="array" ref="L456">_xlfn.XLOOKUP($A456&amp;$B456,'[5]产值及收款计划（2026）'!$A:$A&amp;'[5]产值及收款计划（2026）'!$B:$B,'[5]产值及收款计划（2026）'!L:L)</f>
        <v>#REF!</v>
      </c>
      <c r="M456" s="235" t="str" cm="1">
        <f t="array" ref="M456">_xlfn.XLOOKUP($A456&amp;$B456,'[5]产值及收款计划（2026）'!$A:$A&amp;'[5]产值及收款计划（2026）'!$B:$B,'[5]产值及收款计划（2026）'!M:M)</f>
        <v>主导</v>
      </c>
      <c r="N456" s="235" t="e" cm="1">
        <f t="array" ref="N456">_xlfn.XLOOKUP($A456&amp;$B456,'[5]产值及收款计划（2026）'!$A:$A&amp;'[5]产值及收款计划（2026）'!$B:$B,'[5]产值及收款计划（2026）'!N:N)</f>
        <v>#REF!</v>
      </c>
      <c r="O456" s="235" t="str" cm="1">
        <f t="array" ref="O456">_xlfn.XLOOKUP($A456&amp;$B456,'[5]产值及收款计划（2026）'!$A:$A&amp;'[5]产值及收款计划（2026）'!$B:$B,'[5]产值及收款计划（2026）'!O:O)</f>
        <v>李涛</v>
      </c>
      <c r="P456" s="234" t="e" cm="1">
        <f t="array" ref="P456">_xlfn.XLOOKUP($A456&amp;$B456,'[5]产值及收款计划（2026）'!$A:$A&amp;'[5]产值及收款计划（2026）'!$B:$B,'[5]产值及收款计划（2026）'!P:P)</f>
        <v>#REF!</v>
      </c>
      <c r="Q456" s="235" t="e" cm="1">
        <f t="array" ref="Q456">_xlfn.XLOOKUP($A456&amp;$B456,'[5]产值及收款计划（2026）'!$A:$A&amp;'[5]产值及收款计划（2026）'!$B:$B,'[5]产值及收款计划（2026）'!Q:Q)</f>
        <v>#REF!</v>
      </c>
      <c r="R456" s="235" t="e" cm="1">
        <f t="array" ref="R456">_xlfn.XLOOKUP($A456&amp;$B456,'[5]产值及收款计划（2026）'!$A:$A&amp;'[5]产值及收款计划（2026）'!$B:$B,'[5]产值及收款计划（2026）'!R:R)</f>
        <v>#REF!</v>
      </c>
      <c r="S456" s="235" t="e" cm="1">
        <f t="array" ref="S456">_xlfn.XLOOKUP($A456&amp;$B456,'[5]产值及收款计划（2026）'!$A:$A&amp;'[5]产值及收款计划（2026）'!$B:$B,'[5]产值及收款计划（2026）'!S:S)</f>
        <v>#REF!</v>
      </c>
      <c r="T456" s="235" t="e" cm="1">
        <f t="array" ref="T456">_xlfn.XLOOKUP($A456&amp;$B456,'[5]产值及收款计划（2026）'!$A:$A&amp;'[5]产值及收款计划（2026）'!$B:$B,'[5]产值及收款计划（2026）'!T:T)</f>
        <v>#REF!</v>
      </c>
      <c r="U456" s="235" t="e" cm="1">
        <f t="array" ref="U456">_xlfn.XLOOKUP($A456&amp;$B456,'[5]产值及收款计划（2026）'!$A:$A&amp;'[5]产值及收款计划（2026）'!$B:$B,'[5]产值及收款计划（2026）'!U:U)</f>
        <v>#REF!</v>
      </c>
      <c r="V456" s="235" t="e" cm="1">
        <f t="array" ref="V456">_xlfn.XLOOKUP($A456&amp;$B456,'[5]产值及收款计划（2026）'!$A:$A&amp;'[5]产值及收款计划（2026）'!$B:$B,'[5]产值及收款计划（2026）'!V:V)</f>
        <v>#REF!</v>
      </c>
      <c r="W456" s="235" t="e" cm="1">
        <f t="array" ref="W456">_xlfn.XLOOKUP($A456&amp;$B456,'[5]产值及收款计划（2026）'!$A:$A&amp;'[5]产值及收款计划（2026）'!$B:$B,'[5]产值及收款计划（2026）'!W:W)</f>
        <v>#REF!</v>
      </c>
      <c r="X456" s="235" t="e" cm="1">
        <f t="array" ref="X456">_xlfn.XLOOKUP($A456&amp;$B456,'[5]产值及收款计划（2026）'!$A:$A&amp;'[5]产值及收款计划（2026）'!$B:$B,'[5]产值及收款计划（2026）'!X:X)</f>
        <v>#REF!</v>
      </c>
      <c r="Y456" s="235" t="e" cm="1">
        <f t="array" ref="Y456">_xlfn.XLOOKUP($A456&amp;$B456,'[5]产值及收款计划（2026）'!$A:$A&amp;'[5]产值及收款计划（2026）'!$B:$B,'[5]产值及收款计划（2026）'!Y:Y)</f>
        <v>#REF!</v>
      </c>
      <c r="Z456" s="235" t="e" cm="1">
        <f t="array" ref="Z456">_xlfn.XLOOKUP($A456&amp;$B456,'[5]产值及收款计划（2026）'!$A:$A&amp;'[5]产值及收款计划（2026）'!$B:$B,'[5]产值及收款计划（2026）'!Z:Z)</f>
        <v>#REF!</v>
      </c>
      <c r="AA456" s="235" t="e" cm="1">
        <f t="array" ref="AA456">_xlfn.XLOOKUP($A456&amp;$B456,'[5]产值及收款计划（2026）'!$A:$A&amp;'[5]产值及收款计划（2026）'!$B:$B,'[5]产值及收款计划（2026）'!AA:AA)</f>
        <v>#REF!</v>
      </c>
      <c r="AB456" s="235" t="e" cm="1">
        <f t="array" ref="AB456">_xlfn.XLOOKUP($A456&amp;$B456,'[5]产值及收款计划（2026）'!$A:$A&amp;'[5]产值及收款计划（2026）'!$B:$B,'[5]产值及收款计划（2026）'!AB:AB)</f>
        <v>#REF!</v>
      </c>
      <c r="AC456" s="235" t="e" cm="1">
        <f t="array" ref="AC456">_xlfn.XLOOKUP($A456&amp;$B456,'[5]产值及收款计划（2026）'!$A:$A&amp;'[5]产值及收款计划（2026）'!$B:$B,'[5]产值及收款计划（2026）'!AC:AC)</f>
        <v>#REF!</v>
      </c>
      <c r="AD456" s="235" t="e" cm="1">
        <f t="array" ref="AD456">_xlfn.XLOOKUP($A456&amp;$B456,'[5]产值及收款计划（2026）'!$A:$A&amp;'[5]产值及收款计划（2026）'!$B:$B,'[5]产值及收款计划（2026）'!AD:AD)</f>
        <v>#REF!</v>
      </c>
      <c r="AE456" s="235" t="e" cm="1">
        <f t="array" ref="AE456">_xlfn.XLOOKUP($A456&amp;$B456,'[5]产值及收款计划（2026）'!$A:$A&amp;'[5]产值及收款计划（2026）'!$B:$B,'[5]产值及收款计划（2026）'!AE:AE)</f>
        <v>#REF!</v>
      </c>
      <c r="AF456" s="235" t="e" cm="1">
        <f t="array" ref="AF456">_xlfn.XLOOKUP($A456&amp;$B456,'[5]产值及收款计划（2026）'!$A:$A&amp;'[5]产值及收款计划（2026）'!$B:$B,'[5]产值及收款计划（2026）'!AF:AF)</f>
        <v>#REF!</v>
      </c>
      <c r="AG456" s="235" t="e" cm="1">
        <f t="array" ref="AG456">_xlfn.XLOOKUP($A456&amp;$B456,'[5]产值及收款计划（2026）'!$A:$A&amp;'[5]产值及收款计划（2026）'!$B:$B,'[5]产值及收款计划（2026）'!AG:AG)</f>
        <v>#REF!</v>
      </c>
      <c r="AH456" s="235" t="e" cm="1">
        <f t="array" ref="AH456">_xlfn.XLOOKUP($A456&amp;$B456,'[5]产值及收款计划（2026）'!$A:$A&amp;'[5]产值及收款计划（2026）'!$B:$B,'[5]产值及收款计划（2026）'!AH:AH)</f>
        <v>#REF!</v>
      </c>
      <c r="AI456" s="235" t="e" cm="1">
        <f t="array" ref="AI456">_xlfn.XLOOKUP($A456&amp;$B456,'[5]产值及收款计划（2026）'!$A:$A&amp;'[5]产值及收款计划（2026）'!$B:$B,'[5]产值及收款计划（2026）'!AI:AI)</f>
        <v>#REF!</v>
      </c>
      <c r="AJ456" s="235" t="e" cm="1">
        <f t="array" ref="AJ456">_xlfn.XLOOKUP($A456&amp;$B456,'[5]产值及收款计划（2026）'!$A:$A&amp;'[5]产值及收款计划（2026）'!$B:$B,'[5]产值及收款计划（2026）'!AJ:AJ)</f>
        <v>#REF!</v>
      </c>
      <c r="AK456" s="235" t="e" cm="1">
        <f t="array" ref="AK456">_xlfn.XLOOKUP($A456&amp;$B456,'[5]产值及收款计划（2026）'!$A:$A&amp;'[5]产值及收款计划（2026）'!$B:$B,'[5]产值及收款计划（2026）'!AK:AK)</f>
        <v>#REF!</v>
      </c>
      <c r="AL456" s="235" t="e" cm="1">
        <f t="array" ref="AL456">_xlfn.XLOOKUP($A456&amp;$B456,'[5]产值及收款计划（2026）'!$A:$A&amp;'[5]产值及收款计划（2026）'!$B:$B,'[5]产值及收款计划（2026）'!AL:AL)</f>
        <v>#REF!</v>
      </c>
      <c r="AM456" s="242" t="e" cm="1">
        <f t="array" ref="AM456">_xlfn.LET(_xlpm.勾选月份状态数组,TRANSPOSE('PPT(12-15页）-TOP10'!$A$3:$A$14),_xlpm.选择数据区,IF('PPT(12-15页）-TOP10'!$E$3="收款",$BA456:$BL456,$AA456:$AL456),SUM(_xlfn._xlws.FILTER(_xlpm.选择数据区,_xlpm.勾选月份状态数组,"")))</f>
        <v>#REF!</v>
      </c>
      <c r="AN456" s="235" t="e">
        <f>_xlfn.XLOOKUP($C456,应收未收表!$T:$T,应收未收表!AA:AA)</f>
        <v>#N/A</v>
      </c>
      <c r="AO456" s="235" t="e">
        <f>_xlfn.XLOOKUP($C456,应收未收表!$T:$T,应收未收表!AB:AB)</f>
        <v>#N/A</v>
      </c>
      <c r="AP456" s="235" t="e">
        <f>_xlfn.XLOOKUP($C456,应收未收表!$T:$T,应收未收表!AC:AC)</f>
        <v>#N/A</v>
      </c>
      <c r="AQ456" s="235" t="e">
        <f>_xlfn.XLOOKUP($C456,应收未收表!$T:$T,应收未收表!AE:AE)</f>
        <v>#N/A</v>
      </c>
      <c r="AR456" s="235" t="e">
        <f>_xlfn.XLOOKUP($C456,应收未收表!$T:$T,应收未收表!AF:AF)</f>
        <v>#N/A</v>
      </c>
      <c r="AS456" s="235" t="e" cm="1">
        <f t="array" ref="AS456">_xlfn.XLOOKUP($A456&amp;$B456,'[5]产值及收款计划（2026）'!$A:$A&amp;'[5]产值及收款计划（2026）'!$B:$B,'[5]产值及收款计划（2026）'!AS:AS)</f>
        <v>#REF!</v>
      </c>
      <c r="AT456" s="235" t="e" cm="1">
        <f t="array" ref="AT456">_xlfn.XLOOKUP($A456&amp;$B456,'[5]产值及收款计划（2026）'!$A:$A&amp;'[5]产值及收款计划（2026）'!$B:$B,'[5]产值及收款计划（2026）'!AT:AT)</f>
        <v>#REF!</v>
      </c>
      <c r="AU456" s="235" t="e" cm="1">
        <f t="array" ref="AU456">_xlfn.XLOOKUP($A456&amp;$B456,'[5]产值及收款计划（2026）'!$A:$A&amp;'[5]产值及收款计划（2026）'!$B:$B,'[5]产值及收款计划（2026）'!AU:AU)</f>
        <v>#REF!</v>
      </c>
      <c r="AV456" s="235" t="e" cm="1">
        <f t="array" ref="AV456">_xlfn.XLOOKUP($A456&amp;$B456,'[5]产值及收款计划（2026）'!$A:$A&amp;'[5]产值及收款计划（2026）'!$B:$B,'[5]产值及收款计划（2026）'!AV:AV)</f>
        <v>#REF!</v>
      </c>
      <c r="AW456" s="235" t="e" cm="1">
        <f t="array" ref="AW456">_xlfn.XLOOKUP($A456&amp;$B456,'[5]产值及收款计划（2026）'!$A:$A&amp;'[5]产值及收款计划（2026）'!$B:$B,'[5]产值及收款计划（2026）'!AW:AW)</f>
        <v>#REF!</v>
      </c>
      <c r="AX456" s="235" t="e" cm="1">
        <f t="array" ref="AX456">_xlfn.XLOOKUP($A456&amp;$B456,'[5]产值及收款计划（2026）'!$A:$A&amp;'[5]产值及收款计划（2026）'!$B:$B,'[5]产值及收款计划（2026）'!AX:AX)</f>
        <v>#REF!</v>
      </c>
      <c r="AY456" s="235" t="e" cm="1">
        <f t="array" ref="AY456">_xlfn.XLOOKUP($A456&amp;$B456,'[5]产值及收款计划（2026）'!$A:$A&amp;'[5]产值及收款计划（2026）'!$B:$B,'[5]产值及收款计划（2026）'!AY:AY)</f>
        <v>#REF!</v>
      </c>
      <c r="AZ456" s="235" t="e" cm="1">
        <f t="array" ref="AZ456">_xlfn.XLOOKUP($A456&amp;$B456,'[5]产值及收款计划（2026）'!$A:$A&amp;'[5]产值及收款计划（2026）'!$B:$B,'[5]产值及收款计划（2026）'!AZ:AZ)</f>
        <v>#REF!</v>
      </c>
      <c r="BA456" s="235" t="e" cm="1">
        <f t="array" ref="BA456">_xlfn.XLOOKUP($A456&amp;$B456,'[5]产值及收款计划（2026）'!$A:$A&amp;'[5]产值及收款计划（2026）'!$B:$B,'[5]产值及收款计划（2026）'!BA:BA)</f>
        <v>#REF!</v>
      </c>
      <c r="BB456" s="235" t="e" cm="1">
        <f t="array" ref="BB456">_xlfn.XLOOKUP($A456&amp;$B456,'[5]产值及收款计划（2026）'!$A:$A&amp;'[5]产值及收款计划（2026）'!$B:$B,'[5]产值及收款计划（2026）'!BB:BB)</f>
        <v>#REF!</v>
      </c>
      <c r="BC456" s="235" t="e" cm="1">
        <f t="array" ref="BC456">_xlfn.XLOOKUP($A456&amp;$B456,'[5]产值及收款计划（2026）'!$A:$A&amp;'[5]产值及收款计划（2026）'!$B:$B,'[5]产值及收款计划（2026）'!BC:BC)</f>
        <v>#REF!</v>
      </c>
      <c r="BD456" s="235" cm="1">
        <f t="array" ref="BD456">_xlfn.XLOOKUP($A456&amp;$B456,'[5]产值及收款计划（2026）'!$A:$A&amp;'[5]产值及收款计划（2026）'!$B:$B,'[5]产值及收款计划（2026）'!BD:BD)</f>
        <v>200</v>
      </c>
      <c r="BE456" s="235" t="e" cm="1">
        <f t="array" ref="BE456">_xlfn.XLOOKUP($A456&amp;$B456,'[5]产值及收款计划（2026）'!$A:$A&amp;'[5]产值及收款计划（2026）'!$B:$B,'[5]产值及收款计划（2026）'!BE:BE)</f>
        <v>#REF!</v>
      </c>
      <c r="BF456" s="235" t="e" cm="1">
        <f t="array" ref="BF456">_xlfn.XLOOKUP($A456&amp;$B456,'[5]产值及收款计划（2026）'!$A:$A&amp;'[5]产值及收款计划（2026）'!$B:$B,'[5]产值及收款计划（2026）'!BF:BF)</f>
        <v>#REF!</v>
      </c>
      <c r="BG456" s="235" t="e" cm="1">
        <f t="array" ref="BG456">_xlfn.XLOOKUP($A456&amp;$B456,'[5]产值及收款计划（2026）'!$A:$A&amp;'[5]产值及收款计划（2026）'!$B:$B,'[5]产值及收款计划（2026）'!BG:BG)</f>
        <v>#REF!</v>
      </c>
      <c r="BH456" s="235" t="e" cm="1">
        <f t="array" ref="BH456">_xlfn.XLOOKUP($A456&amp;$B456,'[5]产值及收款计划（2026）'!$A:$A&amp;'[5]产值及收款计划（2026）'!$B:$B,'[5]产值及收款计划（2026）'!BH:BH)</f>
        <v>#REF!</v>
      </c>
      <c r="BI456" s="235" t="e" cm="1">
        <f t="array" ref="BI456">_xlfn.XLOOKUP($A456&amp;$B456,'[5]产值及收款计划（2026）'!$A:$A&amp;'[5]产值及收款计划（2026）'!$B:$B,'[5]产值及收款计划（2026）'!BI:BI)</f>
        <v>#REF!</v>
      </c>
      <c r="BJ456" s="235" t="e" cm="1">
        <f t="array" ref="BJ456">_xlfn.XLOOKUP($A456&amp;$B456,'[5]产值及收款计划（2026）'!$A:$A&amp;'[5]产值及收款计划（2026）'!$B:$B,'[5]产值及收款计划（2026）'!BJ:BJ)</f>
        <v>#REF!</v>
      </c>
      <c r="BK456" s="235" t="e" cm="1">
        <f t="array" ref="BK456">_xlfn.XLOOKUP($A456&amp;$B456,'[5]产值及收款计划（2026）'!$A:$A&amp;'[5]产值及收款计划（2026）'!$B:$B,'[5]产值及收款计划（2026）'!BK:BK)</f>
        <v>#REF!</v>
      </c>
      <c r="BL456" s="235" t="e" cm="1">
        <f t="array" ref="BL456">_xlfn.XLOOKUP($A456&amp;$B456,'[5]产值及收款计划（2026）'!$A:$A&amp;'[5]产值及收款计划（2026）'!$B:$B,'[5]产值及收款计划（2026）'!BL:BL)</f>
        <v>#REF!</v>
      </c>
      <c r="BM456" s="235"/>
      <c r="BN456" s="235"/>
      <c r="BO456" s="235"/>
      <c r="BP456" s="235"/>
      <c r="BQ456" s="235">
        <f>_xlfn.XLOOKUP($C456,应收未收表!$AJ:$AJ,应收未收表!AK:AK)</f>
        <v>350</v>
      </c>
      <c r="BR456" s="235">
        <f>_xlfn.XLOOKUP($C456,应收未收表!$AJ:$AJ,应收未收表!AL:AL)</f>
        <v>350</v>
      </c>
      <c r="BS456" s="235" t="str">
        <f>_xlfn.XLOOKUP($C456,应收未收表!$AJ:$AJ,应收未收表!AM:AM)</f>
        <v>一季度内无法落实</v>
      </c>
      <c r="BT456" s="235" t="str">
        <f>_xlfn.XLOOKUP($C456,应收未收表!$AJ:$AJ,应收未收表!AN:AN)</f>
        <v>优先第一季度正式合同签订，同步收款</v>
      </c>
      <c r="BU456" s="234" t="e" cm="1">
        <f t="array" ref="BU456">_xlfn.XLOOKUP($A456&amp;$B456,'[5]产值及收款计划（2026）'!$A:$A&amp;'[5]产值及收款计划（2026）'!$B:$B,'[5]产值及收款计划（2026）'!BQ:BQ)</f>
        <v>#REF!</v>
      </c>
      <c r="BV456" s="235" t="e" cm="1">
        <f t="array" ref="BV456">_xlfn.XLOOKUP($A456&amp;$B456,'[5]产值及收款计划（2026）'!$A:$A&amp;'[5]产值及收款计划（2026）'!$B:$B,'[5]产值及收款计划（2026）'!BR:BR)</f>
        <v>#REF!</v>
      </c>
      <c r="CE456" s="235" cm="1">
        <f t="array" ref="CE456">_xlfn.XLOOKUP($A456&amp;$B456,'[5]产值及收款计划（2026）'!$A:$A&amp;'[5]产值及收款计划（2026）'!$B:$B,'[5]产值及收款计划（2026）'!CA:CA)</f>
        <v>0</v>
      </c>
      <c r="CF456" s="235" cm="1">
        <f t="array" ref="CF456">_xlfn.XLOOKUP($A456&amp;$B456,'[5]产值及收款计划（2026）'!$A:$A&amp;'[5]产值及收款计划（2026）'!$B:$B,'[5]产值及收款计划（2026）'!CB:CB)</f>
        <v>0</v>
      </c>
      <c r="CG456" s="235" cm="1">
        <f t="array" ref="CG456">_xlfn.XLOOKUP($A456&amp;$B456,'[5]产值及收款计划（2026）'!$A:$A&amp;'[5]产值及收款计划（2026）'!$B:$B,'[5]产值及收款计划（2026）'!CC:CC)</f>
        <v>0</v>
      </c>
      <c r="CH456" s="235" cm="1">
        <f t="array" ref="CH456">_xlfn.XLOOKUP($A456&amp;$B456,'[5]产值及收款计划（2026）'!$A:$A&amp;'[5]产值及收款计划（2026）'!$B:$B,'[5]产值及收款计划（2026）'!CD:CD)</f>
        <v>0</v>
      </c>
      <c r="CI456" s="235" cm="1">
        <f t="array" ref="CI456">_xlfn.XLOOKUP($A456&amp;$B456,'[5]产值及收款计划（2026）'!$A:$A&amp;'[5]产值及收款计划（2026）'!$B:$B,'[5]产值及收款计划（2026）'!CE:CE)</f>
        <v>0</v>
      </c>
      <c r="CJ456" s="235" cm="1">
        <f t="array" ref="CJ456">_xlfn.XLOOKUP($A456&amp;$B456,'[5]产值及收款计划（2026）'!$A:$A&amp;'[5]产值及收款计划（2026）'!$B:$B,'[5]产值及收款计划（2026）'!CF:CF)</f>
        <v>0</v>
      </c>
      <c r="CK456" s="235" cm="1">
        <f t="array" ref="CK456">_xlfn.XLOOKUP($A456&amp;$B456,'[5]产值及收款计划（2026）'!$A:$A&amp;'[5]产值及收款计划（2026）'!$B:$B,'[5]产值及收款计划（2026）'!CG:CG)</f>
        <v>0</v>
      </c>
      <c r="CL456" s="235" cm="1">
        <f t="array" ref="CL456">_xlfn.XLOOKUP($A456&amp;$B456,'[5]产值及收款计划（2026）'!$A:$A&amp;'[5]产值及收款计划（2026）'!$B:$B,'[5]产值及收款计划（2026）'!CH:CH)</f>
        <v>0</v>
      </c>
      <c r="CM456" s="235" cm="1">
        <f t="array" ref="CM456">_xlfn.XLOOKUP($A456&amp;$B456,'[5]产值及收款计划（2026）'!$A:$A&amp;'[5]产值及收款计划（2026）'!$B:$B,'[5]产值及收款计划（2026）'!CI:CI)</f>
        <v>0</v>
      </c>
      <c r="CN456" s="235" cm="1">
        <f t="array" ref="CN456">_xlfn.XLOOKUP($A456&amp;$B456,'[5]产值及收款计划（2026）'!$A:$A&amp;'[5]产值及收款计划（2026）'!$B:$B,'[5]产值及收款计划（2026）'!CJ:CJ)</f>
        <v>0</v>
      </c>
      <c r="CO456" s="235" cm="1">
        <f t="array" ref="CO456">_xlfn.XLOOKUP($A456&amp;$B456,'[5]产值及收款计划（2026）'!$A:$A&amp;'[5]产值及收款计划（2026）'!$B:$B,'[5]产值及收款计划（2026）'!CK:CK)</f>
        <v>0</v>
      </c>
      <c r="CP456" s="235" cm="1">
        <f t="array" ref="CP456">_xlfn.XLOOKUP($A456&amp;$B456,'[5]产值及收款计划（2026）'!$A:$A&amp;'[5]产值及收款计划（2026）'!$B:$B,'[5]产值及收款计划（2026）'!CL:CL)</f>
        <v>0</v>
      </c>
      <c r="DE456" s="235" cm="1">
        <f t="array" ref="DE456">_xlfn.XLOOKUP($A456&amp;$B456,'[5]产值及收款计划（2026）'!$A:$A&amp;'[5]产值及收款计划（2026）'!$B:$B,'[5]产值及收款计划（2026）'!DA:DA)</f>
        <v>0</v>
      </c>
      <c r="DF456" s="235" cm="1">
        <f t="array" ref="DF456">_xlfn.XLOOKUP($A456&amp;$B456,'[5]产值及收款计划（2026）'!$A:$A&amp;'[5]产值及收款计划（2026）'!$B:$B,'[5]产值及收款计划（2026）'!DB:DB)</f>
        <v>0</v>
      </c>
      <c r="DG456" s="235" cm="1">
        <f t="array" ref="DG456">_xlfn.XLOOKUP($A456&amp;$B456,'[5]产值及收款计划（2026）'!$A:$A&amp;'[5]产值及收款计划（2026）'!$B:$B,'[5]产值及收款计划（2026）'!DC:DC)</f>
        <v>0</v>
      </c>
      <c r="DH456" s="235" cm="1">
        <f t="array" ref="DH456">_xlfn.XLOOKUP($A456&amp;$B456,'[5]产值及收款计划（2026）'!$A:$A&amp;'[5]产值及收款计划（2026）'!$B:$B,'[5]产值及收款计划（2026）'!DD:DD)</f>
        <v>0</v>
      </c>
      <c r="DI456" s="235" cm="1">
        <f t="array" ref="DI456">_xlfn.XLOOKUP($A456&amp;$B456,'[5]产值及收款计划（2026）'!$A:$A&amp;'[5]产值及收款计划（2026）'!$B:$B,'[5]产值及收款计划（2026）'!DE:DE)</f>
        <v>0</v>
      </c>
      <c r="DJ456" s="235" cm="1">
        <f t="array" ref="DJ456">_xlfn.XLOOKUP($A456&amp;$B456,'[5]产值及收款计划（2026）'!$A:$A&amp;'[5]产值及收款计划（2026）'!$B:$B,'[5]产值及收款计划（2026）'!DF:DF)</f>
        <v>0</v>
      </c>
      <c r="DK456" s="235" cm="1">
        <f t="array" ref="DK456">_xlfn.XLOOKUP($A456&amp;$B456,'[5]产值及收款计划（2026）'!$A:$A&amp;'[5]产值及收款计划（2026）'!$B:$B,'[5]产值及收款计划（2026）'!DG:DG)</f>
        <v>0</v>
      </c>
      <c r="DL456" s="235" cm="1">
        <f t="array" ref="DL456">_xlfn.XLOOKUP($A456&amp;$B456,'[5]产值及收款计划（2026）'!$A:$A&amp;'[5]产值及收款计划（2026）'!$B:$B,'[5]产值及收款计划（2026）'!DH:DH)</f>
        <v>0</v>
      </c>
      <c r="DM456" s="235" cm="1">
        <f t="array" ref="DM456">_xlfn.XLOOKUP($A456&amp;$B456,'[5]产值及收款计划（2026）'!$A:$A&amp;'[5]产值及收款计划（2026）'!$B:$B,'[5]产值及收款计划（2026）'!DI:DI)</f>
        <v>0</v>
      </c>
      <c r="DN456" s="235" cm="1">
        <f t="array" ref="DN456">_xlfn.XLOOKUP($A456&amp;$B456,'[5]产值及收款计划（2026）'!$A:$A&amp;'[5]产值及收款计划（2026）'!$B:$B,'[5]产值及收款计划（2026）'!DJ:DJ)</f>
        <v>0</v>
      </c>
      <c r="DO456" s="235" cm="1">
        <f t="array" ref="DO456">_xlfn.XLOOKUP($A456&amp;$B456,'[5]产值及收款计划（2026）'!$A:$A&amp;'[5]产值及收款计划（2026）'!$B:$B,'[5]产值及收款计划（2026）'!DK:DK)</f>
        <v>0</v>
      </c>
      <c r="DP456" s="235" cm="1">
        <f t="array" ref="DP456">_xlfn.XLOOKUP($A456&amp;$B456,'[5]产值及收款计划（2026）'!$A:$A&amp;'[5]产值及收款计划（2026）'!$B:$B,'[5]产值及收款计划（2026）'!DL:DL)</f>
        <v>0</v>
      </c>
      <c r="DQ456" s="243"/>
      <c r="DR456" s="229"/>
    </row>
    <row r="457" ht="40.5" spans="1:122">
      <c r="A457" s="233">
        <f t="shared" si="27"/>
        <v>92</v>
      </c>
      <c r="B457" s="233" t="s">
        <v>29</v>
      </c>
      <c r="C457" s="234" t="str" cm="1">
        <f t="array" ref="C457">_xlfn.XLOOKUP($A457&amp;$B457,'[5]产值及收款计划（2026）'!$A:$A&amp;'[5]产值及收款计划（2026）'!$B:$B,'[5]产值及收款计划（2026）'!C:C)</f>
        <v>待签04</v>
      </c>
      <c r="D457" s="234" t="str" cm="1">
        <f t="array" ref="D457">_xlfn.XLOOKUP($A457&amp;$B457,'[5]产值及收款计划（2026）'!$A:$A&amp;'[5]产值及收款计划（2026）'!$B:$B,'[5]产值及收款计划（2026）'!D:D)</f>
        <v>东莞路桥科研项目</v>
      </c>
      <c r="E457" s="235" cm="1">
        <f t="array" ref="E457">_xlfn.XLOOKUP($A457&amp;$B457,'[5]产值及收款计划（2026）'!$A:$A&amp;'[5]产值及收款计划（2026）'!$B:$B,'[5]产值及收款计划（2026）'!E:E)</f>
        <v>198</v>
      </c>
      <c r="F457" s="235" t="e" cm="1">
        <f t="array" ref="F457">_xlfn.XLOOKUP($A457&amp;$B457,'[5]产值及收款计划（2026）'!$A:$A&amp;'[5]产值及收款计划（2026）'!$B:$B,'[5]产值及收款计划（2026）'!F:F)</f>
        <v>#REF!</v>
      </c>
      <c r="G457" s="235" t="e" cm="1">
        <f t="array" ref="G457">_xlfn.XLOOKUP($A457&amp;$B457,'[5]产值及收款计划（2026）'!$A:$A&amp;'[5]产值及收款计划（2026）'!$B:$B,'[5]产值及收款计划（2026）'!G:G)</f>
        <v>#REF!</v>
      </c>
      <c r="H457" s="235" t="e" cm="1">
        <f t="array" ref="H457">_xlfn.XLOOKUP($A457&amp;$B457,'[5]产值及收款计划（2026）'!$A:$A&amp;'[5]产值及收款计划（2026）'!$B:$B,'[5]产值及收款计划（2026）'!H:H)</f>
        <v>#REF!</v>
      </c>
      <c r="I457" s="236" t="e" cm="1">
        <f t="array" ref="I457">_xlfn.XLOOKUP($A457&amp;$B457,'[5]产值及收款计划（2026）'!$A:$A&amp;'[5]产值及收款计划（2026）'!$B:$B,'[5]产值及收款计划（2026）'!I:I)</f>
        <v>#REF!</v>
      </c>
      <c r="J457" s="235" t="e" cm="1">
        <f t="array" ref="J457">_xlfn.XLOOKUP($A457&amp;$B457,'[5]产值及收款计划（2026）'!$A:$A&amp;'[5]产值及收款计划（2026）'!$B:$B,'[5]产值及收款计划（2026）'!J:J)</f>
        <v>#REF!</v>
      </c>
      <c r="K457" s="235" t="e" cm="1">
        <f t="array" ref="K457">_xlfn.XLOOKUP($A457&amp;$B457,'[5]产值及收款计划（2026）'!$A:$A&amp;'[5]产值及收款计划（2026）'!$B:$B,'[5]产值及收款计划（2026）'!K:K)</f>
        <v>#REF!</v>
      </c>
      <c r="L457" s="235" t="e" cm="1">
        <f t="array" ref="L457">_xlfn.XLOOKUP($A457&amp;$B457,'[5]产值及收款计划（2026）'!$A:$A&amp;'[5]产值及收款计划（2026）'!$B:$B,'[5]产值及收款计划（2026）'!L:L)</f>
        <v>#REF!</v>
      </c>
      <c r="M457" s="235" t="e" cm="1">
        <f t="array" ref="M457">_xlfn.XLOOKUP($A457&amp;$B457,'[5]产值及收款计划（2026）'!$A:$A&amp;'[5]产值及收款计划（2026）'!$B:$B,'[5]产值及收款计划（2026）'!M:M)</f>
        <v>#REF!</v>
      </c>
      <c r="N457" s="235" t="e" cm="1">
        <f t="array" ref="N457">_xlfn.XLOOKUP($A457&amp;$B457,'[5]产值及收款计划（2026）'!$A:$A&amp;'[5]产值及收款计划（2026）'!$B:$B,'[5]产值及收款计划（2026）'!N:N)</f>
        <v>#REF!</v>
      </c>
      <c r="O457" s="235" t="str" cm="1">
        <f t="array" ref="O457">_xlfn.XLOOKUP($A457&amp;$B457,'[5]产值及收款计划（2026）'!$A:$A&amp;'[5]产值及收款计划（2026）'!$B:$B,'[5]产值及收款计划（2026）'!O:O)</f>
        <v>李涛</v>
      </c>
      <c r="P457" s="234" t="e" cm="1">
        <f t="array" ref="P457">_xlfn.XLOOKUP($A457&amp;$B457,'[5]产值及收款计划（2026）'!$A:$A&amp;'[5]产值及收款计划（2026）'!$B:$B,'[5]产值及收款计划（2026）'!P:P)</f>
        <v>#REF!</v>
      </c>
      <c r="Q457" s="235" t="e" cm="1">
        <f t="array" ref="Q457">_xlfn.XLOOKUP($A457&amp;$B457,'[5]产值及收款计划（2026）'!$A:$A&amp;'[5]产值及收款计划（2026）'!$B:$B,'[5]产值及收款计划（2026）'!Q:Q)</f>
        <v>#REF!</v>
      </c>
      <c r="R457" s="235" t="e" cm="1">
        <f t="array" ref="R457">_xlfn.XLOOKUP($A457&amp;$B457,'[5]产值及收款计划（2026）'!$A:$A&amp;'[5]产值及收款计划（2026）'!$B:$B,'[5]产值及收款计划（2026）'!R:R)</f>
        <v>#REF!</v>
      </c>
      <c r="S457" s="235" t="e" cm="1">
        <f t="array" ref="S457">_xlfn.XLOOKUP($A457&amp;$B457,'[5]产值及收款计划（2026）'!$A:$A&amp;'[5]产值及收款计划（2026）'!$B:$B,'[5]产值及收款计划（2026）'!S:S)</f>
        <v>#REF!</v>
      </c>
      <c r="T457" s="235" t="e" cm="1">
        <f t="array" ref="T457">_xlfn.XLOOKUP($A457&amp;$B457,'[5]产值及收款计划（2026）'!$A:$A&amp;'[5]产值及收款计划（2026）'!$B:$B,'[5]产值及收款计划（2026）'!T:T)</f>
        <v>#REF!</v>
      </c>
      <c r="U457" s="235" t="e" cm="1">
        <f t="array" ref="U457">_xlfn.XLOOKUP($A457&amp;$B457,'[5]产值及收款计划（2026）'!$A:$A&amp;'[5]产值及收款计划（2026）'!$B:$B,'[5]产值及收款计划（2026）'!U:U)</f>
        <v>#REF!</v>
      </c>
      <c r="V457" s="235" t="e" cm="1">
        <f t="array" ref="V457">_xlfn.XLOOKUP($A457&amp;$B457,'[5]产值及收款计划（2026）'!$A:$A&amp;'[5]产值及收款计划（2026）'!$B:$B,'[5]产值及收款计划（2026）'!V:V)</f>
        <v>#REF!</v>
      </c>
      <c r="W457" s="235" t="e" cm="1">
        <f t="array" ref="W457">_xlfn.XLOOKUP($A457&amp;$B457,'[5]产值及收款计划（2026）'!$A:$A&amp;'[5]产值及收款计划（2026）'!$B:$B,'[5]产值及收款计划（2026）'!W:W)</f>
        <v>#REF!</v>
      </c>
      <c r="X457" s="235" t="e" cm="1">
        <f t="array" ref="X457">_xlfn.XLOOKUP($A457&amp;$B457,'[5]产值及收款计划（2026）'!$A:$A&amp;'[5]产值及收款计划（2026）'!$B:$B,'[5]产值及收款计划（2026）'!X:X)</f>
        <v>#REF!</v>
      </c>
      <c r="Y457" s="235" t="e" cm="1">
        <f t="array" ref="Y457">_xlfn.XLOOKUP($A457&amp;$B457,'[5]产值及收款计划（2026）'!$A:$A&amp;'[5]产值及收款计划（2026）'!$B:$B,'[5]产值及收款计划（2026）'!Y:Y)</f>
        <v>#REF!</v>
      </c>
      <c r="Z457" s="235" t="e" cm="1">
        <f t="array" ref="Z457">_xlfn.XLOOKUP($A457&amp;$B457,'[5]产值及收款计划（2026）'!$A:$A&amp;'[5]产值及收款计划（2026）'!$B:$B,'[5]产值及收款计划（2026）'!Z:Z)</f>
        <v>#REF!</v>
      </c>
      <c r="AA457" s="235" t="e" cm="1">
        <f t="array" ref="AA457">_xlfn.XLOOKUP($A457&amp;$B457,'[5]产值及收款计划（2026）'!$A:$A&amp;'[5]产值及收款计划（2026）'!$B:$B,'[5]产值及收款计划（2026）'!AA:AA)</f>
        <v>#REF!</v>
      </c>
      <c r="AB457" s="235" t="e" cm="1">
        <f t="array" ref="AB457">_xlfn.XLOOKUP($A457&amp;$B457,'[5]产值及收款计划（2026）'!$A:$A&amp;'[5]产值及收款计划（2026）'!$B:$B,'[5]产值及收款计划（2026）'!AB:AB)</f>
        <v>#REF!</v>
      </c>
      <c r="AC457" s="235" t="e" cm="1">
        <f t="array" ref="AC457">_xlfn.XLOOKUP($A457&amp;$B457,'[5]产值及收款计划（2026）'!$A:$A&amp;'[5]产值及收款计划（2026）'!$B:$B,'[5]产值及收款计划（2026）'!AC:AC)</f>
        <v>#REF!</v>
      </c>
      <c r="AD457" s="235" t="e" cm="1">
        <f t="array" ref="AD457">_xlfn.XLOOKUP($A457&amp;$B457,'[5]产值及收款计划（2026）'!$A:$A&amp;'[5]产值及收款计划（2026）'!$B:$B,'[5]产值及收款计划（2026）'!AD:AD)</f>
        <v>#REF!</v>
      </c>
      <c r="AE457" s="235" t="e" cm="1">
        <f t="array" ref="AE457">_xlfn.XLOOKUP($A457&amp;$B457,'[5]产值及收款计划（2026）'!$A:$A&amp;'[5]产值及收款计划（2026）'!$B:$B,'[5]产值及收款计划（2026）'!AE:AE)</f>
        <v>#REF!</v>
      </c>
      <c r="AF457" s="235" cm="1">
        <f t="array" ref="AF457">_xlfn.XLOOKUP($A457&amp;$B457,'[5]产值及收款计划（2026）'!$A:$A&amp;'[5]产值及收款计划（2026）'!$B:$B,'[5]产值及收款计划（2026）'!AF:AF)</f>
        <v>138.6</v>
      </c>
      <c r="AG457" s="235" t="e" cm="1">
        <f t="array" ref="AG457">_xlfn.XLOOKUP($A457&amp;$B457,'[5]产值及收款计划（2026）'!$A:$A&amp;'[5]产值及收款计划（2026）'!$B:$B,'[5]产值及收款计划（2026）'!AG:AG)</f>
        <v>#REF!</v>
      </c>
      <c r="AH457" s="235" t="e" cm="1">
        <f t="array" ref="AH457">_xlfn.XLOOKUP($A457&amp;$B457,'[5]产值及收款计划（2026）'!$A:$A&amp;'[5]产值及收款计划（2026）'!$B:$B,'[5]产值及收款计划（2026）'!AH:AH)</f>
        <v>#REF!</v>
      </c>
      <c r="AI457" s="235" t="e" cm="1">
        <f t="array" ref="AI457">_xlfn.XLOOKUP($A457&amp;$B457,'[5]产值及收款计划（2026）'!$A:$A&amp;'[5]产值及收款计划（2026）'!$B:$B,'[5]产值及收款计划（2026）'!AI:AI)</f>
        <v>#REF!</v>
      </c>
      <c r="AJ457" s="235" t="e" cm="1">
        <f t="array" ref="AJ457">_xlfn.XLOOKUP($A457&amp;$B457,'[5]产值及收款计划（2026）'!$A:$A&amp;'[5]产值及收款计划（2026）'!$B:$B,'[5]产值及收款计划（2026）'!AJ:AJ)</f>
        <v>#REF!</v>
      </c>
      <c r="AK457" s="235" t="e" cm="1">
        <f t="array" ref="AK457">_xlfn.XLOOKUP($A457&amp;$B457,'[5]产值及收款计划（2026）'!$A:$A&amp;'[5]产值及收款计划（2026）'!$B:$B,'[5]产值及收款计划（2026）'!AK:AK)</f>
        <v>#REF!</v>
      </c>
      <c r="AL457" s="235" t="e" cm="1">
        <f t="array" ref="AL457">_xlfn.XLOOKUP($A457&amp;$B457,'[5]产值及收款计划（2026）'!$A:$A&amp;'[5]产值及收款计划（2026）'!$B:$B,'[5]产值及收款计划（2026）'!AL:AL)</f>
        <v>#REF!</v>
      </c>
      <c r="AM457" s="242" t="e" cm="1">
        <f t="array" ref="AM457">_xlfn.LET(_xlpm.勾选月份状态数组,TRANSPOSE('PPT(12-15页）-TOP10'!$A$3:$A$14),_xlpm.选择数据区,IF('PPT(12-15页）-TOP10'!$E$3="收款",$BA457:$BL457,$AA457:$AL457),SUM(_xlfn._xlws.FILTER(_xlpm.选择数据区,_xlpm.勾选月份状态数组,"")))</f>
        <v>#REF!</v>
      </c>
      <c r="AN457" s="235" t="e">
        <f>_xlfn.XLOOKUP($C457,应收未收表!$T:$T,应收未收表!AA:AA)</f>
        <v>#N/A</v>
      </c>
      <c r="AO457" s="235" t="e">
        <f>_xlfn.XLOOKUP($C457,应收未收表!$T:$T,应收未收表!AB:AB)</f>
        <v>#N/A</v>
      </c>
      <c r="AP457" s="235" t="e">
        <f>_xlfn.XLOOKUP($C457,应收未收表!$T:$T,应收未收表!AC:AC)</f>
        <v>#N/A</v>
      </c>
      <c r="AQ457" s="235" t="e">
        <f>_xlfn.XLOOKUP($C457,应收未收表!$T:$T,应收未收表!AE:AE)</f>
        <v>#N/A</v>
      </c>
      <c r="AR457" s="235" t="e">
        <f>_xlfn.XLOOKUP($C457,应收未收表!$T:$T,应收未收表!AF:AF)</f>
        <v>#N/A</v>
      </c>
      <c r="AS457" s="235" t="e" cm="1">
        <f t="array" ref="AS457">_xlfn.XLOOKUP($A457&amp;$B457,'[5]产值及收款计划（2026）'!$A:$A&amp;'[5]产值及收款计划（2026）'!$B:$B,'[5]产值及收款计划（2026）'!AS:AS)</f>
        <v>#REF!</v>
      </c>
      <c r="AT457" s="235" t="e" cm="1">
        <f t="array" ref="AT457">_xlfn.XLOOKUP($A457&amp;$B457,'[5]产值及收款计划（2026）'!$A:$A&amp;'[5]产值及收款计划（2026）'!$B:$B,'[5]产值及收款计划（2026）'!AT:AT)</f>
        <v>#REF!</v>
      </c>
      <c r="AU457" s="235" t="e" cm="1">
        <f t="array" ref="AU457">_xlfn.XLOOKUP($A457&amp;$B457,'[5]产值及收款计划（2026）'!$A:$A&amp;'[5]产值及收款计划（2026）'!$B:$B,'[5]产值及收款计划（2026）'!AU:AU)</f>
        <v>#REF!</v>
      </c>
      <c r="AV457" s="235" t="e" cm="1">
        <f t="array" ref="AV457">_xlfn.XLOOKUP($A457&amp;$B457,'[5]产值及收款计划（2026）'!$A:$A&amp;'[5]产值及收款计划（2026）'!$B:$B,'[5]产值及收款计划（2026）'!AV:AV)</f>
        <v>#REF!</v>
      </c>
      <c r="AW457" s="235" t="e" cm="1">
        <f t="array" ref="AW457">_xlfn.XLOOKUP($A457&amp;$B457,'[5]产值及收款计划（2026）'!$A:$A&amp;'[5]产值及收款计划（2026）'!$B:$B,'[5]产值及收款计划（2026）'!AW:AW)</f>
        <v>#REF!</v>
      </c>
      <c r="AX457" s="235" t="e" cm="1">
        <f t="array" ref="AX457">_xlfn.XLOOKUP($A457&amp;$B457,'[5]产值及收款计划（2026）'!$A:$A&amp;'[5]产值及收款计划（2026）'!$B:$B,'[5]产值及收款计划（2026）'!AX:AX)</f>
        <v>#REF!</v>
      </c>
      <c r="AY457" s="235" t="e" cm="1">
        <f t="array" ref="AY457">_xlfn.XLOOKUP($A457&amp;$B457,'[5]产值及收款计划（2026）'!$A:$A&amp;'[5]产值及收款计划（2026）'!$B:$B,'[5]产值及收款计划（2026）'!AY:AY)</f>
        <v>#REF!</v>
      </c>
      <c r="AZ457" s="235" t="e" cm="1">
        <f t="array" ref="AZ457">_xlfn.XLOOKUP($A457&amp;$B457,'[5]产值及收款计划（2026）'!$A:$A&amp;'[5]产值及收款计划（2026）'!$B:$B,'[5]产值及收款计划（2026）'!AZ:AZ)</f>
        <v>#REF!</v>
      </c>
      <c r="BA457" s="235" t="e" cm="1">
        <f t="array" ref="BA457">_xlfn.XLOOKUP($A457&amp;$B457,'[5]产值及收款计划（2026）'!$A:$A&amp;'[5]产值及收款计划（2026）'!$B:$B,'[5]产值及收款计划（2026）'!BA:BA)</f>
        <v>#REF!</v>
      </c>
      <c r="BB457" s="235" t="e" cm="1">
        <f t="array" ref="BB457">_xlfn.XLOOKUP($A457&amp;$B457,'[5]产值及收款计划（2026）'!$A:$A&amp;'[5]产值及收款计划（2026）'!$B:$B,'[5]产值及收款计划（2026）'!BB:BB)</f>
        <v>#REF!</v>
      </c>
      <c r="BC457" s="235" t="e" cm="1">
        <f t="array" ref="BC457">_xlfn.XLOOKUP($A457&amp;$B457,'[5]产值及收款计划（2026）'!$A:$A&amp;'[5]产值及收款计划（2026）'!$B:$B,'[5]产值及收款计划（2026）'!BC:BC)</f>
        <v>#REF!</v>
      </c>
      <c r="BD457" s="235" t="e" cm="1">
        <f t="array" ref="BD457">_xlfn.XLOOKUP($A457&amp;$B457,'[5]产值及收款计划（2026）'!$A:$A&amp;'[5]产值及收款计划（2026）'!$B:$B,'[5]产值及收款计划（2026）'!BD:BD)</f>
        <v>#REF!</v>
      </c>
      <c r="BE457" s="235" t="e" cm="1">
        <f t="array" ref="BE457">_xlfn.XLOOKUP($A457&amp;$B457,'[5]产值及收款计划（2026）'!$A:$A&amp;'[5]产值及收款计划（2026）'!$B:$B,'[5]产值及收款计划（2026）'!BE:BE)</f>
        <v>#REF!</v>
      </c>
      <c r="BF457" s="235" t="e" cm="1">
        <f t="array" ref="BF457">_xlfn.XLOOKUP($A457&amp;$B457,'[5]产值及收款计划（2026）'!$A:$A&amp;'[5]产值及收款计划（2026）'!$B:$B,'[5]产值及收款计划（2026）'!BF:BF)</f>
        <v>#REF!</v>
      </c>
      <c r="BG457" s="235" t="e" cm="1">
        <f t="array" ref="BG457">_xlfn.XLOOKUP($A457&amp;$B457,'[5]产值及收款计划（2026）'!$A:$A&amp;'[5]产值及收款计划（2026）'!$B:$B,'[5]产值及收款计划（2026）'!BG:BG)</f>
        <v>#REF!</v>
      </c>
      <c r="BH457" s="235" t="e" cm="1">
        <f t="array" ref="BH457">_xlfn.XLOOKUP($A457&amp;$B457,'[5]产值及收款计划（2026）'!$A:$A&amp;'[5]产值及收款计划（2026）'!$B:$B,'[5]产值及收款计划（2026）'!BH:BH)</f>
        <v>#REF!</v>
      </c>
      <c r="BI457" s="235" t="e" cm="1">
        <f t="array" ref="BI457">_xlfn.XLOOKUP($A457&amp;$B457,'[5]产值及收款计划（2026）'!$A:$A&amp;'[5]产值及收款计划（2026）'!$B:$B,'[5]产值及收款计划（2026）'!BI:BI)</f>
        <v>#REF!</v>
      </c>
      <c r="BJ457" s="235" t="e" cm="1">
        <f t="array" ref="BJ457">_xlfn.XLOOKUP($A457&amp;$B457,'[5]产值及收款计划（2026）'!$A:$A&amp;'[5]产值及收款计划（2026）'!$B:$B,'[5]产值及收款计划（2026）'!BJ:BJ)</f>
        <v>#REF!</v>
      </c>
      <c r="BK457" s="235" t="e" cm="1">
        <f t="array" ref="BK457">_xlfn.XLOOKUP($A457&amp;$B457,'[5]产值及收款计划（2026）'!$A:$A&amp;'[5]产值及收款计划（2026）'!$B:$B,'[5]产值及收款计划（2026）'!BK:BK)</f>
        <v>#REF!</v>
      </c>
      <c r="BL457" s="235" t="e" cm="1">
        <f t="array" ref="BL457">_xlfn.XLOOKUP($A457&amp;$B457,'[5]产值及收款计划（2026）'!$A:$A&amp;'[5]产值及收款计划（2026）'!$B:$B,'[5]产值及收款计划（2026）'!BL:BL)</f>
        <v>#REF!</v>
      </c>
      <c r="BM457" s="235"/>
      <c r="BN457" s="235"/>
      <c r="BO457" s="235"/>
      <c r="BP457" s="235"/>
      <c r="BQ457" s="235">
        <f>_xlfn.XLOOKUP($C457,应收未收表!$AJ:$AJ,应收未收表!AK:AK)</f>
        <v>100</v>
      </c>
      <c r="BR457" s="235">
        <f>_xlfn.XLOOKUP($C457,应收未收表!$AJ:$AJ,应收未收表!AL:AL)</f>
        <v>100</v>
      </c>
      <c r="BS457" s="235" t="str">
        <f>_xlfn.XLOOKUP($C457,应收未收表!$AJ:$AJ,应收未收表!AM:AM)</f>
        <v>春节前落实且已上报一季度计划</v>
      </c>
      <c r="BT457" s="235" t="str">
        <f>_xlfn.XLOOKUP($C457,应收未收表!$AJ:$AJ,应收未收表!AN:AN)</f>
        <v>预计收款金额89.94</v>
      </c>
      <c r="BU457" s="234" t="e" cm="1">
        <f t="array" ref="BU457">_xlfn.XLOOKUP($A457&amp;$B457,'[5]产值及收款计划（2026）'!$A:$A&amp;'[5]产值及收款计划（2026）'!$B:$B,'[5]产值及收款计划（2026）'!BQ:BQ)</f>
        <v>#REF!</v>
      </c>
      <c r="BV457" s="235" t="e" cm="1">
        <f t="array" ref="BV457">_xlfn.XLOOKUP($A457&amp;$B457,'[5]产值及收款计划（2026）'!$A:$A&amp;'[5]产值及收款计划（2026）'!$B:$B,'[5]产值及收款计划（2026）'!BR:BR)</f>
        <v>#REF!</v>
      </c>
      <c r="CE457" s="235" cm="1">
        <f t="array" ref="CE457">_xlfn.XLOOKUP($A457&amp;$B457,'[5]产值及收款计划（2026）'!$A:$A&amp;'[5]产值及收款计划（2026）'!$B:$B,'[5]产值及收款计划（2026）'!CA:CA)</f>
        <v>0</v>
      </c>
      <c r="CF457" s="235" cm="1">
        <f t="array" ref="CF457">_xlfn.XLOOKUP($A457&amp;$B457,'[5]产值及收款计划（2026）'!$A:$A&amp;'[5]产值及收款计划（2026）'!$B:$B,'[5]产值及收款计划（2026）'!CB:CB)</f>
        <v>0</v>
      </c>
      <c r="CG457" s="235" cm="1">
        <f t="array" ref="CG457">_xlfn.XLOOKUP($A457&amp;$B457,'[5]产值及收款计划（2026）'!$A:$A&amp;'[5]产值及收款计划（2026）'!$B:$B,'[5]产值及收款计划（2026）'!CC:CC)</f>
        <v>0</v>
      </c>
      <c r="CH457" s="235" cm="1">
        <f t="array" ref="CH457">_xlfn.XLOOKUP($A457&amp;$B457,'[5]产值及收款计划（2026）'!$A:$A&amp;'[5]产值及收款计划（2026）'!$B:$B,'[5]产值及收款计划（2026）'!CD:CD)</f>
        <v>0</v>
      </c>
      <c r="CI457" s="235" cm="1">
        <f t="array" ref="CI457">_xlfn.XLOOKUP($A457&amp;$B457,'[5]产值及收款计划（2026）'!$A:$A&amp;'[5]产值及收款计划（2026）'!$B:$B,'[5]产值及收款计划（2026）'!CE:CE)</f>
        <v>0</v>
      </c>
      <c r="CJ457" s="235" cm="1">
        <f t="array" ref="CJ457">_xlfn.XLOOKUP($A457&amp;$B457,'[5]产值及收款计划（2026）'!$A:$A&amp;'[5]产值及收款计划（2026）'!$B:$B,'[5]产值及收款计划（2026）'!CF:CF)</f>
        <v>0</v>
      </c>
      <c r="CK457" s="235" cm="1">
        <f t="array" ref="CK457">_xlfn.XLOOKUP($A457&amp;$B457,'[5]产值及收款计划（2026）'!$A:$A&amp;'[5]产值及收款计划（2026）'!$B:$B,'[5]产值及收款计划（2026）'!CG:CG)</f>
        <v>0</v>
      </c>
      <c r="CL457" s="235" cm="1">
        <f t="array" ref="CL457">_xlfn.XLOOKUP($A457&amp;$B457,'[5]产值及收款计划（2026）'!$A:$A&amp;'[5]产值及收款计划（2026）'!$B:$B,'[5]产值及收款计划（2026）'!CH:CH)</f>
        <v>0</v>
      </c>
      <c r="CM457" s="235" cm="1">
        <f t="array" ref="CM457">_xlfn.XLOOKUP($A457&amp;$B457,'[5]产值及收款计划（2026）'!$A:$A&amp;'[5]产值及收款计划（2026）'!$B:$B,'[5]产值及收款计划（2026）'!CI:CI)</f>
        <v>0</v>
      </c>
      <c r="CN457" s="235" cm="1">
        <f t="array" ref="CN457">_xlfn.XLOOKUP($A457&amp;$B457,'[5]产值及收款计划（2026）'!$A:$A&amp;'[5]产值及收款计划（2026）'!$B:$B,'[5]产值及收款计划（2026）'!CJ:CJ)</f>
        <v>0</v>
      </c>
      <c r="CO457" s="235" cm="1">
        <f t="array" ref="CO457">_xlfn.XLOOKUP($A457&amp;$B457,'[5]产值及收款计划（2026）'!$A:$A&amp;'[5]产值及收款计划（2026）'!$B:$B,'[5]产值及收款计划（2026）'!CK:CK)</f>
        <v>0</v>
      </c>
      <c r="CP457" s="235" cm="1">
        <f t="array" ref="CP457">_xlfn.XLOOKUP($A457&amp;$B457,'[5]产值及收款计划（2026）'!$A:$A&amp;'[5]产值及收款计划（2026）'!$B:$B,'[5]产值及收款计划（2026）'!CL:CL)</f>
        <v>0</v>
      </c>
      <c r="DE457" s="235" cm="1">
        <f t="array" ref="DE457">_xlfn.XLOOKUP($A457&amp;$B457,'[5]产值及收款计划（2026）'!$A:$A&amp;'[5]产值及收款计划（2026）'!$B:$B,'[5]产值及收款计划（2026）'!DA:DA)</f>
        <v>0</v>
      </c>
      <c r="DF457" s="235" cm="1">
        <f t="array" ref="DF457">_xlfn.XLOOKUP($A457&amp;$B457,'[5]产值及收款计划（2026）'!$A:$A&amp;'[5]产值及收款计划（2026）'!$B:$B,'[5]产值及收款计划（2026）'!DB:DB)</f>
        <v>0</v>
      </c>
      <c r="DG457" s="235" cm="1">
        <f t="array" ref="DG457">_xlfn.XLOOKUP($A457&amp;$B457,'[5]产值及收款计划（2026）'!$A:$A&amp;'[5]产值及收款计划（2026）'!$B:$B,'[5]产值及收款计划（2026）'!DC:DC)</f>
        <v>0</v>
      </c>
      <c r="DH457" s="235" cm="1">
        <f t="array" ref="DH457">_xlfn.XLOOKUP($A457&amp;$B457,'[5]产值及收款计划（2026）'!$A:$A&amp;'[5]产值及收款计划（2026）'!$B:$B,'[5]产值及收款计划（2026）'!DD:DD)</f>
        <v>0</v>
      </c>
      <c r="DI457" s="235" cm="1">
        <f t="array" ref="DI457">_xlfn.XLOOKUP($A457&amp;$B457,'[5]产值及收款计划（2026）'!$A:$A&amp;'[5]产值及收款计划（2026）'!$B:$B,'[5]产值及收款计划（2026）'!DE:DE)</f>
        <v>0</v>
      </c>
      <c r="DJ457" s="235" cm="1">
        <f t="array" ref="DJ457">_xlfn.XLOOKUP($A457&amp;$B457,'[5]产值及收款计划（2026）'!$A:$A&amp;'[5]产值及收款计划（2026）'!$B:$B,'[5]产值及收款计划（2026）'!DF:DF)</f>
        <v>0</v>
      </c>
      <c r="DK457" s="235" cm="1">
        <f t="array" ref="DK457">_xlfn.XLOOKUP($A457&amp;$B457,'[5]产值及收款计划（2026）'!$A:$A&amp;'[5]产值及收款计划（2026）'!$B:$B,'[5]产值及收款计划（2026）'!DG:DG)</f>
        <v>0</v>
      </c>
      <c r="DL457" s="235" cm="1">
        <f t="array" ref="DL457">_xlfn.XLOOKUP($A457&amp;$B457,'[5]产值及收款计划（2026）'!$A:$A&amp;'[5]产值及收款计划（2026）'!$B:$B,'[5]产值及收款计划（2026）'!DH:DH)</f>
        <v>0</v>
      </c>
      <c r="DM457" s="235" cm="1">
        <f t="array" ref="DM457">_xlfn.XLOOKUP($A457&amp;$B457,'[5]产值及收款计划（2026）'!$A:$A&amp;'[5]产值及收款计划（2026）'!$B:$B,'[5]产值及收款计划（2026）'!DI:DI)</f>
        <v>0</v>
      </c>
      <c r="DN457" s="235" cm="1">
        <f t="array" ref="DN457">_xlfn.XLOOKUP($A457&amp;$B457,'[5]产值及收款计划（2026）'!$A:$A&amp;'[5]产值及收款计划（2026）'!$B:$B,'[5]产值及收款计划（2026）'!DJ:DJ)</f>
        <v>0</v>
      </c>
      <c r="DO457" s="235" cm="1">
        <f t="array" ref="DO457">_xlfn.XLOOKUP($A457&amp;$B457,'[5]产值及收款计划（2026）'!$A:$A&amp;'[5]产值及收款计划（2026）'!$B:$B,'[5]产值及收款计划（2026）'!DK:DK)</f>
        <v>0</v>
      </c>
      <c r="DP457" s="235" cm="1">
        <f t="array" ref="DP457">_xlfn.XLOOKUP($A457&amp;$B457,'[5]产值及收款计划（2026）'!$A:$A&amp;'[5]产值及收款计划（2026）'!$B:$B,'[5]产值及收款计划（2026）'!DL:DL)</f>
        <v>0</v>
      </c>
      <c r="DQ457" s="243"/>
      <c r="DR457" s="229"/>
    </row>
    <row r="458" ht="60.75" spans="1:122">
      <c r="A458" s="233">
        <f t="shared" si="27"/>
        <v>93</v>
      </c>
      <c r="B458" s="233" t="s">
        <v>29</v>
      </c>
      <c r="C458" s="234" t="str" cm="1">
        <f t="array" ref="C458">_xlfn.XLOOKUP($A458&amp;$B458,'[5]产值及收款计划（2026）'!$A:$A&amp;'[5]产值及收款计划（2026）'!$B:$B,'[5]产值及收款计划（2026）'!C:C)</f>
        <v>待签05</v>
      </c>
      <c r="D458" s="234" t="str" cm="1">
        <f t="array" ref="D458">_xlfn.XLOOKUP($A458&amp;$B458,'[5]产值及收款计划（2026）'!$A:$A&amp;'[5]产值及收款计划（2026）'!$B:$B,'[5]产值及收款计划（2026）'!D:D)</f>
        <v>垫长/成渝</v>
      </c>
      <c r="E458" s="235" cm="1">
        <f t="array" ref="E458">_xlfn.XLOOKUP($A458&amp;$B458,'[5]产值及收款计划（2026）'!$A:$A&amp;'[5]产值及收款计划（2026）'!$B:$B,'[5]产值及收款计划（2026）'!E:E)</f>
        <v>300</v>
      </c>
      <c r="F458" s="235" t="e" cm="1">
        <f t="array" ref="F458">_xlfn.XLOOKUP($A458&amp;$B458,'[5]产值及收款计划（2026）'!$A:$A&amp;'[5]产值及收款计划（2026）'!$B:$B,'[5]产值及收款计划（2026）'!F:F)</f>
        <v>#REF!</v>
      </c>
      <c r="G458" s="235" t="e" cm="1">
        <f t="array" ref="G458">_xlfn.XLOOKUP($A458&amp;$B458,'[5]产值及收款计划（2026）'!$A:$A&amp;'[5]产值及收款计划（2026）'!$B:$B,'[5]产值及收款计划（2026）'!G:G)</f>
        <v>#REF!</v>
      </c>
      <c r="H458" s="235" t="e" cm="1">
        <f t="array" ref="H458">_xlfn.XLOOKUP($A458&amp;$B458,'[5]产值及收款计划（2026）'!$A:$A&amp;'[5]产值及收款计划（2026）'!$B:$B,'[5]产值及收款计划（2026）'!H:H)</f>
        <v>#REF!</v>
      </c>
      <c r="I458" s="236" t="e" cm="1">
        <f t="array" ref="I458">_xlfn.XLOOKUP($A458&amp;$B458,'[5]产值及收款计划（2026）'!$A:$A&amp;'[5]产值及收款计划（2026）'!$B:$B,'[5]产值及收款计划（2026）'!I:I)</f>
        <v>#REF!</v>
      </c>
      <c r="J458" s="235" t="e" cm="1">
        <f t="array" ref="J458">_xlfn.XLOOKUP($A458&amp;$B458,'[5]产值及收款计划（2026）'!$A:$A&amp;'[5]产值及收款计划（2026）'!$B:$B,'[5]产值及收款计划（2026）'!J:J)</f>
        <v>#REF!</v>
      </c>
      <c r="K458" s="235" t="e" cm="1">
        <f t="array" ref="K458">_xlfn.XLOOKUP($A458&amp;$B458,'[5]产值及收款计划（2026）'!$A:$A&amp;'[5]产值及收款计划（2026）'!$B:$B,'[5]产值及收款计划（2026）'!K:K)</f>
        <v>#REF!</v>
      </c>
      <c r="L458" s="235" t="e" cm="1">
        <f t="array" ref="L458">_xlfn.XLOOKUP($A458&amp;$B458,'[5]产值及收款计划（2026）'!$A:$A&amp;'[5]产值及收款计划（2026）'!$B:$B,'[5]产值及收款计划（2026）'!L:L)</f>
        <v>#REF!</v>
      </c>
      <c r="M458" s="235" t="e" cm="1">
        <f t="array" ref="M458">_xlfn.XLOOKUP($A458&amp;$B458,'[5]产值及收款计划（2026）'!$A:$A&amp;'[5]产值及收款计划（2026）'!$B:$B,'[5]产值及收款计划（2026）'!M:M)</f>
        <v>#REF!</v>
      </c>
      <c r="N458" s="235" t="e" cm="1">
        <f t="array" ref="N458">_xlfn.XLOOKUP($A458&amp;$B458,'[5]产值及收款计划（2026）'!$A:$A&amp;'[5]产值及收款计划（2026）'!$B:$B,'[5]产值及收款计划（2026）'!N:N)</f>
        <v>#REF!</v>
      </c>
      <c r="O458" s="235" t="e" cm="1">
        <f t="array" ref="O458">_xlfn.XLOOKUP($A458&amp;$B458,'[5]产值及收款计划（2026）'!$A:$A&amp;'[5]产值及收款计划（2026）'!$B:$B,'[5]产值及收款计划（2026）'!O:O)</f>
        <v>#REF!</v>
      </c>
      <c r="P458" s="234" t="e" cm="1">
        <f t="array" ref="P458">_xlfn.XLOOKUP($A458&amp;$B458,'[5]产值及收款计划（2026）'!$A:$A&amp;'[5]产值及收款计划（2026）'!$B:$B,'[5]产值及收款计划（2026）'!P:P)</f>
        <v>#REF!</v>
      </c>
      <c r="Q458" s="235" t="e" cm="1">
        <f t="array" ref="Q458">_xlfn.XLOOKUP($A458&amp;$B458,'[5]产值及收款计划（2026）'!$A:$A&amp;'[5]产值及收款计划（2026）'!$B:$B,'[5]产值及收款计划（2026）'!Q:Q)</f>
        <v>#REF!</v>
      </c>
      <c r="R458" s="235" t="e" cm="1">
        <f t="array" ref="R458">_xlfn.XLOOKUP($A458&amp;$B458,'[5]产值及收款计划（2026）'!$A:$A&amp;'[5]产值及收款计划（2026）'!$B:$B,'[5]产值及收款计划（2026）'!R:R)</f>
        <v>#REF!</v>
      </c>
      <c r="S458" s="235" t="e" cm="1">
        <f t="array" ref="S458">_xlfn.XLOOKUP($A458&amp;$B458,'[5]产值及收款计划（2026）'!$A:$A&amp;'[5]产值及收款计划（2026）'!$B:$B,'[5]产值及收款计划（2026）'!S:S)</f>
        <v>#REF!</v>
      </c>
      <c r="T458" s="235" t="e" cm="1">
        <f t="array" ref="T458">_xlfn.XLOOKUP($A458&amp;$B458,'[5]产值及收款计划（2026）'!$A:$A&amp;'[5]产值及收款计划（2026）'!$B:$B,'[5]产值及收款计划（2026）'!T:T)</f>
        <v>#REF!</v>
      </c>
      <c r="U458" s="235" t="e" cm="1">
        <f t="array" ref="U458">_xlfn.XLOOKUP($A458&amp;$B458,'[5]产值及收款计划（2026）'!$A:$A&amp;'[5]产值及收款计划（2026）'!$B:$B,'[5]产值及收款计划（2026）'!U:U)</f>
        <v>#REF!</v>
      </c>
      <c r="V458" s="235" t="e" cm="1">
        <f t="array" ref="V458">_xlfn.XLOOKUP($A458&amp;$B458,'[5]产值及收款计划（2026）'!$A:$A&amp;'[5]产值及收款计划（2026）'!$B:$B,'[5]产值及收款计划（2026）'!V:V)</f>
        <v>#REF!</v>
      </c>
      <c r="W458" s="235" t="e" cm="1">
        <f t="array" ref="W458">_xlfn.XLOOKUP($A458&amp;$B458,'[5]产值及收款计划（2026）'!$A:$A&amp;'[5]产值及收款计划（2026）'!$B:$B,'[5]产值及收款计划（2026）'!W:W)</f>
        <v>#REF!</v>
      </c>
      <c r="X458" s="235" t="e" cm="1">
        <f t="array" ref="X458">_xlfn.XLOOKUP($A458&amp;$B458,'[5]产值及收款计划（2026）'!$A:$A&amp;'[5]产值及收款计划（2026）'!$B:$B,'[5]产值及收款计划（2026）'!X:X)</f>
        <v>#REF!</v>
      </c>
      <c r="Y458" s="235" t="e" cm="1">
        <f t="array" ref="Y458">_xlfn.XLOOKUP($A458&amp;$B458,'[5]产值及收款计划（2026）'!$A:$A&amp;'[5]产值及收款计划（2026）'!$B:$B,'[5]产值及收款计划（2026）'!Y:Y)</f>
        <v>#REF!</v>
      </c>
      <c r="Z458" s="235" t="e" cm="1">
        <f t="array" ref="Z458">_xlfn.XLOOKUP($A458&amp;$B458,'[5]产值及收款计划（2026）'!$A:$A&amp;'[5]产值及收款计划（2026）'!$B:$B,'[5]产值及收款计划（2026）'!Z:Z)</f>
        <v>#REF!</v>
      </c>
      <c r="AA458" s="235" t="e" cm="1">
        <f t="array" ref="AA458">_xlfn.XLOOKUP($A458&amp;$B458,'[5]产值及收款计划（2026）'!$A:$A&amp;'[5]产值及收款计划（2026）'!$B:$B,'[5]产值及收款计划（2026）'!AA:AA)</f>
        <v>#REF!</v>
      </c>
      <c r="AB458" s="235" t="e" cm="1">
        <f t="array" ref="AB458">_xlfn.XLOOKUP($A458&amp;$B458,'[5]产值及收款计划（2026）'!$A:$A&amp;'[5]产值及收款计划（2026）'!$B:$B,'[5]产值及收款计划（2026）'!AB:AB)</f>
        <v>#REF!</v>
      </c>
      <c r="AC458" s="235" t="e" cm="1">
        <f t="array" ref="AC458">_xlfn.XLOOKUP($A458&amp;$B458,'[5]产值及收款计划（2026）'!$A:$A&amp;'[5]产值及收款计划（2026）'!$B:$B,'[5]产值及收款计划（2026）'!AC:AC)</f>
        <v>#REF!</v>
      </c>
      <c r="AD458" s="235" t="e" cm="1">
        <f t="array" ref="AD458">_xlfn.XLOOKUP($A458&amp;$B458,'[5]产值及收款计划（2026）'!$A:$A&amp;'[5]产值及收款计划（2026）'!$B:$B,'[5]产值及收款计划（2026）'!AD:AD)</f>
        <v>#REF!</v>
      </c>
      <c r="AE458" s="235" t="e" cm="1">
        <f t="array" ref="AE458">_xlfn.XLOOKUP($A458&amp;$B458,'[5]产值及收款计划（2026）'!$A:$A&amp;'[5]产值及收款计划（2026）'!$B:$B,'[5]产值及收款计划（2026）'!AE:AE)</f>
        <v>#REF!</v>
      </c>
      <c r="AF458" s="235" cm="1">
        <f t="array" ref="AF458">_xlfn.XLOOKUP($A458&amp;$B458,'[5]产值及收款计划（2026）'!$A:$A&amp;'[5]产值及收款计划（2026）'!$B:$B,'[5]产值及收款计划（2026）'!AF:AF)</f>
        <v>60</v>
      </c>
      <c r="AG458" s="235" t="e" cm="1">
        <f t="array" ref="AG458">_xlfn.XLOOKUP($A458&amp;$B458,'[5]产值及收款计划（2026）'!$A:$A&amp;'[5]产值及收款计划（2026）'!$B:$B,'[5]产值及收款计划（2026）'!AG:AG)</f>
        <v>#REF!</v>
      </c>
      <c r="AH458" s="235" t="e" cm="1">
        <f t="array" ref="AH458">_xlfn.XLOOKUP($A458&amp;$B458,'[5]产值及收款计划（2026）'!$A:$A&amp;'[5]产值及收款计划（2026）'!$B:$B,'[5]产值及收款计划（2026）'!AH:AH)</f>
        <v>#REF!</v>
      </c>
      <c r="AI458" s="235" t="e" cm="1">
        <f t="array" ref="AI458">_xlfn.XLOOKUP($A458&amp;$B458,'[5]产值及收款计划（2026）'!$A:$A&amp;'[5]产值及收款计划（2026）'!$B:$B,'[5]产值及收款计划（2026）'!AI:AI)</f>
        <v>#REF!</v>
      </c>
      <c r="AJ458" s="235" t="e" cm="1">
        <f t="array" ref="AJ458">_xlfn.XLOOKUP($A458&amp;$B458,'[5]产值及收款计划（2026）'!$A:$A&amp;'[5]产值及收款计划（2026）'!$B:$B,'[5]产值及收款计划（2026）'!AJ:AJ)</f>
        <v>#REF!</v>
      </c>
      <c r="AK458" s="235" t="e" cm="1">
        <f t="array" ref="AK458">_xlfn.XLOOKUP($A458&amp;$B458,'[5]产值及收款计划（2026）'!$A:$A&amp;'[5]产值及收款计划（2026）'!$B:$B,'[5]产值及收款计划（2026）'!AK:AK)</f>
        <v>#REF!</v>
      </c>
      <c r="AL458" s="235" t="e" cm="1">
        <f t="array" ref="AL458">_xlfn.XLOOKUP($A458&amp;$B458,'[5]产值及收款计划（2026）'!$A:$A&amp;'[5]产值及收款计划（2026）'!$B:$B,'[5]产值及收款计划（2026）'!AL:AL)</f>
        <v>#REF!</v>
      </c>
      <c r="AM458" s="242" t="e" cm="1">
        <f t="array" ref="AM458">_xlfn.LET(_xlpm.勾选月份状态数组,TRANSPOSE('PPT(12-15页）-TOP10'!$A$3:$A$14),_xlpm.选择数据区,IF('PPT(12-15页）-TOP10'!$E$3="收款",$BA458:$BL458,$AA458:$AL458),SUM(_xlfn._xlws.FILTER(_xlpm.选择数据区,_xlpm.勾选月份状态数组,"")))</f>
        <v>#REF!</v>
      </c>
      <c r="AN458" s="235" t="e">
        <f>_xlfn.XLOOKUP($C458,应收未收表!$T:$T,应收未收表!AA:AA)</f>
        <v>#N/A</v>
      </c>
      <c r="AO458" s="235" t="e">
        <f>_xlfn.XLOOKUP($C458,应收未收表!$T:$T,应收未收表!AB:AB)</f>
        <v>#N/A</v>
      </c>
      <c r="AP458" s="235" t="e">
        <f>_xlfn.XLOOKUP($C458,应收未收表!$T:$T,应收未收表!AC:AC)</f>
        <v>#N/A</v>
      </c>
      <c r="AQ458" s="235" t="e">
        <f>_xlfn.XLOOKUP($C458,应收未收表!$T:$T,应收未收表!AE:AE)</f>
        <v>#N/A</v>
      </c>
      <c r="AR458" s="235" t="e">
        <f>_xlfn.XLOOKUP($C458,应收未收表!$T:$T,应收未收表!AF:AF)</f>
        <v>#N/A</v>
      </c>
      <c r="AS458" s="235" t="e" cm="1">
        <f t="array" ref="AS458">_xlfn.XLOOKUP($A458&amp;$B458,'[5]产值及收款计划（2026）'!$A:$A&amp;'[5]产值及收款计划（2026）'!$B:$B,'[5]产值及收款计划（2026）'!AS:AS)</f>
        <v>#REF!</v>
      </c>
      <c r="AT458" s="235" t="e" cm="1">
        <f t="array" ref="AT458">_xlfn.XLOOKUP($A458&amp;$B458,'[5]产值及收款计划（2026）'!$A:$A&amp;'[5]产值及收款计划（2026）'!$B:$B,'[5]产值及收款计划（2026）'!AT:AT)</f>
        <v>#REF!</v>
      </c>
      <c r="AU458" s="235" t="e" cm="1">
        <f t="array" ref="AU458">_xlfn.XLOOKUP($A458&amp;$B458,'[5]产值及收款计划（2026）'!$A:$A&amp;'[5]产值及收款计划（2026）'!$B:$B,'[5]产值及收款计划（2026）'!AU:AU)</f>
        <v>#REF!</v>
      </c>
      <c r="AV458" s="235" t="e" cm="1">
        <f t="array" ref="AV458">_xlfn.XLOOKUP($A458&amp;$B458,'[5]产值及收款计划（2026）'!$A:$A&amp;'[5]产值及收款计划（2026）'!$B:$B,'[5]产值及收款计划（2026）'!AV:AV)</f>
        <v>#REF!</v>
      </c>
      <c r="AW458" s="235" t="e" cm="1">
        <f t="array" ref="AW458">_xlfn.XLOOKUP($A458&amp;$B458,'[5]产值及收款计划（2026）'!$A:$A&amp;'[5]产值及收款计划（2026）'!$B:$B,'[5]产值及收款计划（2026）'!AW:AW)</f>
        <v>#REF!</v>
      </c>
      <c r="AX458" s="235" t="e" cm="1">
        <f t="array" ref="AX458">_xlfn.XLOOKUP($A458&amp;$B458,'[5]产值及收款计划（2026）'!$A:$A&amp;'[5]产值及收款计划（2026）'!$B:$B,'[5]产值及收款计划（2026）'!AX:AX)</f>
        <v>#REF!</v>
      </c>
      <c r="AY458" s="235" t="e" cm="1">
        <f t="array" ref="AY458">_xlfn.XLOOKUP($A458&amp;$B458,'[5]产值及收款计划（2026）'!$A:$A&amp;'[5]产值及收款计划（2026）'!$B:$B,'[5]产值及收款计划（2026）'!AY:AY)</f>
        <v>#REF!</v>
      </c>
      <c r="AZ458" s="235" t="e" cm="1">
        <f t="array" ref="AZ458">_xlfn.XLOOKUP($A458&amp;$B458,'[5]产值及收款计划（2026）'!$A:$A&amp;'[5]产值及收款计划（2026）'!$B:$B,'[5]产值及收款计划（2026）'!AZ:AZ)</f>
        <v>#REF!</v>
      </c>
      <c r="BA458" s="235" t="e" cm="1">
        <f t="array" ref="BA458">_xlfn.XLOOKUP($A458&amp;$B458,'[5]产值及收款计划（2026）'!$A:$A&amp;'[5]产值及收款计划（2026）'!$B:$B,'[5]产值及收款计划（2026）'!BA:BA)</f>
        <v>#REF!</v>
      </c>
      <c r="BB458" s="235" t="e" cm="1">
        <f t="array" ref="BB458">_xlfn.XLOOKUP($A458&amp;$B458,'[5]产值及收款计划（2026）'!$A:$A&amp;'[5]产值及收款计划（2026）'!$B:$B,'[5]产值及收款计划（2026）'!BB:BB)</f>
        <v>#REF!</v>
      </c>
      <c r="BC458" s="235" t="e" cm="1">
        <f t="array" ref="BC458">_xlfn.XLOOKUP($A458&amp;$B458,'[5]产值及收款计划（2026）'!$A:$A&amp;'[5]产值及收款计划（2026）'!$B:$B,'[5]产值及收款计划（2026）'!BC:BC)</f>
        <v>#REF!</v>
      </c>
      <c r="BD458" s="235" t="e" cm="1">
        <f t="array" ref="BD458">_xlfn.XLOOKUP($A458&amp;$B458,'[5]产值及收款计划（2026）'!$A:$A&amp;'[5]产值及收款计划（2026）'!$B:$B,'[5]产值及收款计划（2026）'!BD:BD)</f>
        <v>#REF!</v>
      </c>
      <c r="BE458" s="235" t="e" cm="1">
        <f t="array" ref="BE458">_xlfn.XLOOKUP($A458&amp;$B458,'[5]产值及收款计划（2026）'!$A:$A&amp;'[5]产值及收款计划（2026）'!$B:$B,'[5]产值及收款计划（2026）'!BE:BE)</f>
        <v>#REF!</v>
      </c>
      <c r="BF458" s="235" t="e" cm="1">
        <f t="array" ref="BF458">_xlfn.XLOOKUP($A458&amp;$B458,'[5]产值及收款计划（2026）'!$A:$A&amp;'[5]产值及收款计划（2026）'!$B:$B,'[5]产值及收款计划（2026）'!BF:BF)</f>
        <v>#REF!</v>
      </c>
      <c r="BG458" s="235" t="e" cm="1">
        <f t="array" ref="BG458">_xlfn.XLOOKUP($A458&amp;$B458,'[5]产值及收款计划（2026）'!$A:$A&amp;'[5]产值及收款计划（2026）'!$B:$B,'[5]产值及收款计划（2026）'!BG:BG)</f>
        <v>#REF!</v>
      </c>
      <c r="BH458" s="235" t="e" cm="1">
        <f t="array" ref="BH458">_xlfn.XLOOKUP($A458&amp;$B458,'[5]产值及收款计划（2026）'!$A:$A&amp;'[5]产值及收款计划（2026）'!$B:$B,'[5]产值及收款计划（2026）'!BH:BH)</f>
        <v>#REF!</v>
      </c>
      <c r="BI458" s="235" t="e" cm="1">
        <f t="array" ref="BI458">_xlfn.XLOOKUP($A458&amp;$B458,'[5]产值及收款计划（2026）'!$A:$A&amp;'[5]产值及收款计划（2026）'!$B:$B,'[5]产值及收款计划（2026）'!BI:BI)</f>
        <v>#REF!</v>
      </c>
      <c r="BJ458" s="235" t="e" cm="1">
        <f t="array" ref="BJ458">_xlfn.XLOOKUP($A458&amp;$B458,'[5]产值及收款计划（2026）'!$A:$A&amp;'[5]产值及收款计划（2026）'!$B:$B,'[5]产值及收款计划（2026）'!BJ:BJ)</f>
        <v>#REF!</v>
      </c>
      <c r="BK458" s="235" t="e" cm="1">
        <f t="array" ref="BK458">_xlfn.XLOOKUP($A458&amp;$B458,'[5]产值及收款计划（2026）'!$A:$A&amp;'[5]产值及收款计划（2026）'!$B:$B,'[5]产值及收款计划（2026）'!BK:BK)</f>
        <v>#REF!</v>
      </c>
      <c r="BL458" s="235" t="e" cm="1">
        <f t="array" ref="BL458">_xlfn.XLOOKUP($A458&amp;$B458,'[5]产值及收款计划（2026）'!$A:$A&amp;'[5]产值及收款计划（2026）'!$B:$B,'[5]产值及收款计划（2026）'!BL:BL)</f>
        <v>#REF!</v>
      </c>
      <c r="BM458" s="235"/>
      <c r="BN458" s="235"/>
      <c r="BO458" s="235"/>
      <c r="BP458" s="235"/>
      <c r="BQ458" s="235">
        <f>_xlfn.XLOOKUP($C458,应收未收表!$AJ:$AJ,应收未收表!AK:AK)</f>
        <v>4</v>
      </c>
      <c r="BR458" s="235">
        <f>_xlfn.XLOOKUP($C458,应收未收表!$AJ:$AJ,应收未收表!AL:AL)</f>
        <v>4</v>
      </c>
      <c r="BS458" s="235" t="str">
        <f>_xlfn.XLOOKUP($C458,应收未收表!$AJ:$AJ,应收未收表!AM:AM)</f>
        <v>春节后一季度内落实且已上报一季度计划</v>
      </c>
      <c r="BT458" s="235">
        <f>_xlfn.XLOOKUP($C458,应收未收表!$AJ:$AJ,应收未收表!AN:AN)</f>
        <v>0</v>
      </c>
      <c r="BU458" s="234" t="e" cm="1">
        <f t="array" ref="BU458">_xlfn.XLOOKUP($A458&amp;$B458,'[5]产值及收款计划（2026）'!$A:$A&amp;'[5]产值及收款计划（2026）'!$B:$B,'[5]产值及收款计划（2026）'!BQ:BQ)</f>
        <v>#REF!</v>
      </c>
      <c r="BV458" s="235" t="e" cm="1">
        <f t="array" ref="BV458">_xlfn.XLOOKUP($A458&amp;$B458,'[5]产值及收款计划（2026）'!$A:$A&amp;'[5]产值及收款计划（2026）'!$B:$B,'[5]产值及收款计划（2026）'!BR:BR)</f>
        <v>#REF!</v>
      </c>
      <c r="CE458" s="235" cm="1">
        <f t="array" ref="CE458">_xlfn.XLOOKUP($A458&amp;$B458,'[5]产值及收款计划（2026）'!$A:$A&amp;'[5]产值及收款计划（2026）'!$B:$B,'[5]产值及收款计划（2026）'!CA:CA)</f>
        <v>0</v>
      </c>
      <c r="CF458" s="235" cm="1">
        <f t="array" ref="CF458">_xlfn.XLOOKUP($A458&amp;$B458,'[5]产值及收款计划（2026）'!$A:$A&amp;'[5]产值及收款计划（2026）'!$B:$B,'[5]产值及收款计划（2026）'!CB:CB)</f>
        <v>0</v>
      </c>
      <c r="CG458" s="235" cm="1">
        <f t="array" ref="CG458">_xlfn.XLOOKUP($A458&amp;$B458,'[5]产值及收款计划（2026）'!$A:$A&amp;'[5]产值及收款计划（2026）'!$B:$B,'[5]产值及收款计划（2026）'!CC:CC)</f>
        <v>0</v>
      </c>
      <c r="CH458" s="235" cm="1">
        <f t="array" ref="CH458">_xlfn.XLOOKUP($A458&amp;$B458,'[5]产值及收款计划（2026）'!$A:$A&amp;'[5]产值及收款计划（2026）'!$B:$B,'[5]产值及收款计划（2026）'!CD:CD)</f>
        <v>0</v>
      </c>
      <c r="CI458" s="235" cm="1">
        <f t="array" ref="CI458">_xlfn.XLOOKUP($A458&amp;$B458,'[5]产值及收款计划（2026）'!$A:$A&amp;'[5]产值及收款计划（2026）'!$B:$B,'[5]产值及收款计划（2026）'!CE:CE)</f>
        <v>0</v>
      </c>
      <c r="CJ458" s="235" cm="1">
        <f t="array" ref="CJ458">_xlfn.XLOOKUP($A458&amp;$B458,'[5]产值及收款计划（2026）'!$A:$A&amp;'[5]产值及收款计划（2026）'!$B:$B,'[5]产值及收款计划（2026）'!CF:CF)</f>
        <v>0</v>
      </c>
      <c r="CK458" s="235" cm="1">
        <f t="array" ref="CK458">_xlfn.XLOOKUP($A458&amp;$B458,'[5]产值及收款计划（2026）'!$A:$A&amp;'[5]产值及收款计划（2026）'!$B:$B,'[5]产值及收款计划（2026）'!CG:CG)</f>
        <v>0</v>
      </c>
      <c r="CL458" s="235" cm="1">
        <f t="array" ref="CL458">_xlfn.XLOOKUP($A458&amp;$B458,'[5]产值及收款计划（2026）'!$A:$A&amp;'[5]产值及收款计划（2026）'!$B:$B,'[5]产值及收款计划（2026）'!CH:CH)</f>
        <v>0</v>
      </c>
      <c r="CM458" s="235" cm="1">
        <f t="array" ref="CM458">_xlfn.XLOOKUP($A458&amp;$B458,'[5]产值及收款计划（2026）'!$A:$A&amp;'[5]产值及收款计划（2026）'!$B:$B,'[5]产值及收款计划（2026）'!CI:CI)</f>
        <v>0</v>
      </c>
      <c r="CN458" s="235" cm="1">
        <f t="array" ref="CN458">_xlfn.XLOOKUP($A458&amp;$B458,'[5]产值及收款计划（2026）'!$A:$A&amp;'[5]产值及收款计划（2026）'!$B:$B,'[5]产值及收款计划（2026）'!CJ:CJ)</f>
        <v>0</v>
      </c>
      <c r="CO458" s="235" cm="1">
        <f t="array" ref="CO458">_xlfn.XLOOKUP($A458&amp;$B458,'[5]产值及收款计划（2026）'!$A:$A&amp;'[5]产值及收款计划（2026）'!$B:$B,'[5]产值及收款计划（2026）'!CK:CK)</f>
        <v>0</v>
      </c>
      <c r="CP458" s="235" cm="1">
        <f t="array" ref="CP458">_xlfn.XLOOKUP($A458&amp;$B458,'[5]产值及收款计划（2026）'!$A:$A&amp;'[5]产值及收款计划（2026）'!$B:$B,'[5]产值及收款计划（2026）'!CL:CL)</f>
        <v>0</v>
      </c>
      <c r="DE458" s="235" cm="1">
        <f t="array" ref="DE458">_xlfn.XLOOKUP($A458&amp;$B458,'[5]产值及收款计划（2026）'!$A:$A&amp;'[5]产值及收款计划（2026）'!$B:$B,'[5]产值及收款计划（2026）'!DA:DA)</f>
        <v>0</v>
      </c>
      <c r="DF458" s="235" cm="1">
        <f t="array" ref="DF458">_xlfn.XLOOKUP($A458&amp;$B458,'[5]产值及收款计划（2026）'!$A:$A&amp;'[5]产值及收款计划（2026）'!$B:$B,'[5]产值及收款计划（2026）'!DB:DB)</f>
        <v>0</v>
      </c>
      <c r="DG458" s="235" cm="1">
        <f t="array" ref="DG458">_xlfn.XLOOKUP($A458&amp;$B458,'[5]产值及收款计划（2026）'!$A:$A&amp;'[5]产值及收款计划（2026）'!$B:$B,'[5]产值及收款计划（2026）'!DC:DC)</f>
        <v>0</v>
      </c>
      <c r="DH458" s="235" cm="1">
        <f t="array" ref="DH458">_xlfn.XLOOKUP($A458&amp;$B458,'[5]产值及收款计划（2026）'!$A:$A&amp;'[5]产值及收款计划（2026）'!$B:$B,'[5]产值及收款计划（2026）'!DD:DD)</f>
        <v>0</v>
      </c>
      <c r="DI458" s="235" cm="1">
        <f t="array" ref="DI458">_xlfn.XLOOKUP($A458&amp;$B458,'[5]产值及收款计划（2026）'!$A:$A&amp;'[5]产值及收款计划（2026）'!$B:$B,'[5]产值及收款计划（2026）'!DE:DE)</f>
        <v>0</v>
      </c>
      <c r="DJ458" s="235" cm="1">
        <f t="array" ref="DJ458">_xlfn.XLOOKUP($A458&amp;$B458,'[5]产值及收款计划（2026）'!$A:$A&amp;'[5]产值及收款计划（2026）'!$B:$B,'[5]产值及收款计划（2026）'!DF:DF)</f>
        <v>0</v>
      </c>
      <c r="DK458" s="235" cm="1">
        <f t="array" ref="DK458">_xlfn.XLOOKUP($A458&amp;$B458,'[5]产值及收款计划（2026）'!$A:$A&amp;'[5]产值及收款计划（2026）'!$B:$B,'[5]产值及收款计划（2026）'!DG:DG)</f>
        <v>0</v>
      </c>
      <c r="DL458" s="235" cm="1">
        <f t="array" ref="DL458">_xlfn.XLOOKUP($A458&amp;$B458,'[5]产值及收款计划（2026）'!$A:$A&amp;'[5]产值及收款计划（2026）'!$B:$B,'[5]产值及收款计划（2026）'!DH:DH)</f>
        <v>0</v>
      </c>
      <c r="DM458" s="235" cm="1">
        <f t="array" ref="DM458">_xlfn.XLOOKUP($A458&amp;$B458,'[5]产值及收款计划（2026）'!$A:$A&amp;'[5]产值及收款计划（2026）'!$B:$B,'[5]产值及收款计划（2026）'!DI:DI)</f>
        <v>0</v>
      </c>
      <c r="DN458" s="235" cm="1">
        <f t="array" ref="DN458">_xlfn.XLOOKUP($A458&amp;$B458,'[5]产值及收款计划（2026）'!$A:$A&amp;'[5]产值及收款计划（2026）'!$B:$B,'[5]产值及收款计划（2026）'!DJ:DJ)</f>
        <v>0</v>
      </c>
      <c r="DO458" s="235" cm="1">
        <f t="array" ref="DO458">_xlfn.XLOOKUP($A458&amp;$B458,'[5]产值及收款计划（2026）'!$A:$A&amp;'[5]产值及收款计划（2026）'!$B:$B,'[5]产值及收款计划（2026）'!DK:DK)</f>
        <v>0</v>
      </c>
      <c r="DP458" s="235" cm="1">
        <f t="array" ref="DP458">_xlfn.XLOOKUP($A458&amp;$B458,'[5]产值及收款计划（2026）'!$A:$A&amp;'[5]产值及收款计划（2026）'!$B:$B,'[5]产值及收款计划（2026）'!DL:DL)</f>
        <v>0</v>
      </c>
      <c r="DQ458" s="243"/>
      <c r="DR458" s="229"/>
    </row>
    <row r="459" ht="60.75" spans="1:122">
      <c r="A459" s="233">
        <f t="shared" si="27"/>
        <v>94</v>
      </c>
      <c r="B459" s="233" t="s">
        <v>29</v>
      </c>
      <c r="C459" s="234" t="str" cm="1">
        <f t="array" ref="C459">_xlfn.XLOOKUP($A459&amp;$B459,'[5]产值及收款计划（2026）'!$A:$A&amp;'[5]产值及收款计划（2026）'!$B:$B,'[5]产值及收款计划（2026）'!C:C)</f>
        <v>待签06</v>
      </c>
      <c r="D459" s="234" t="str" cm="1">
        <f t="array" ref="D459">_xlfn.XLOOKUP($A459&amp;$B459,'[5]产值及收款计划（2026）'!$A:$A&amp;'[5]产值及收款计划（2026）'!$B:$B,'[5]产值及收款计划（2026）'!D:D)</f>
        <v>成雅</v>
      </c>
      <c r="E459" s="235" cm="1">
        <f t="array" ref="E459">_xlfn.XLOOKUP($A459&amp;$B459,'[5]产值及收款计划（2026）'!$A:$A&amp;'[5]产值及收款计划（2026）'!$B:$B,'[5]产值及收款计划（2026）'!E:E)</f>
        <v>600</v>
      </c>
      <c r="F459" s="235" t="e" cm="1">
        <f t="array" ref="F459">_xlfn.XLOOKUP($A459&amp;$B459,'[5]产值及收款计划（2026）'!$A:$A&amp;'[5]产值及收款计划（2026）'!$B:$B,'[5]产值及收款计划（2026）'!F:F)</f>
        <v>#REF!</v>
      </c>
      <c r="G459" s="235" t="e" cm="1">
        <f t="array" ref="G459">_xlfn.XLOOKUP($A459&amp;$B459,'[5]产值及收款计划（2026）'!$A:$A&amp;'[5]产值及收款计划（2026）'!$B:$B,'[5]产值及收款计划（2026）'!G:G)</f>
        <v>#REF!</v>
      </c>
      <c r="H459" s="235" t="e" cm="1">
        <f t="array" ref="H459">_xlfn.XLOOKUP($A459&amp;$B459,'[5]产值及收款计划（2026）'!$A:$A&amp;'[5]产值及收款计划（2026）'!$B:$B,'[5]产值及收款计划（2026）'!H:H)</f>
        <v>#REF!</v>
      </c>
      <c r="I459" s="236" t="e" cm="1">
        <f t="array" ref="I459">_xlfn.XLOOKUP($A459&amp;$B459,'[5]产值及收款计划（2026）'!$A:$A&amp;'[5]产值及收款计划（2026）'!$B:$B,'[5]产值及收款计划（2026）'!I:I)</f>
        <v>#REF!</v>
      </c>
      <c r="J459" s="235" t="e" cm="1">
        <f t="array" ref="J459">_xlfn.XLOOKUP($A459&amp;$B459,'[5]产值及收款计划（2026）'!$A:$A&amp;'[5]产值及收款计划（2026）'!$B:$B,'[5]产值及收款计划（2026）'!J:J)</f>
        <v>#REF!</v>
      </c>
      <c r="K459" s="235" t="e" cm="1">
        <f t="array" ref="K459">_xlfn.XLOOKUP($A459&amp;$B459,'[5]产值及收款计划（2026）'!$A:$A&amp;'[5]产值及收款计划（2026）'!$B:$B,'[5]产值及收款计划（2026）'!K:K)</f>
        <v>#REF!</v>
      </c>
      <c r="L459" s="235" t="e" cm="1">
        <f t="array" ref="L459">_xlfn.XLOOKUP($A459&amp;$B459,'[5]产值及收款计划（2026）'!$A:$A&amp;'[5]产值及收款计划（2026）'!$B:$B,'[5]产值及收款计划（2026）'!L:L)</f>
        <v>#REF!</v>
      </c>
      <c r="M459" s="235" t="e" cm="1">
        <f t="array" ref="M459">_xlfn.XLOOKUP($A459&amp;$B459,'[5]产值及收款计划（2026）'!$A:$A&amp;'[5]产值及收款计划（2026）'!$B:$B,'[5]产值及收款计划（2026）'!M:M)</f>
        <v>#REF!</v>
      </c>
      <c r="N459" s="235" t="e" cm="1">
        <f t="array" ref="N459">_xlfn.XLOOKUP($A459&amp;$B459,'[5]产值及收款计划（2026）'!$A:$A&amp;'[5]产值及收款计划（2026）'!$B:$B,'[5]产值及收款计划（2026）'!N:N)</f>
        <v>#REF!</v>
      </c>
      <c r="O459" s="235" t="e" cm="1">
        <f t="array" ref="O459">_xlfn.XLOOKUP($A459&amp;$B459,'[5]产值及收款计划（2026）'!$A:$A&amp;'[5]产值及收款计划（2026）'!$B:$B,'[5]产值及收款计划（2026）'!O:O)</f>
        <v>#REF!</v>
      </c>
      <c r="P459" s="234" t="e" cm="1">
        <f t="array" ref="P459">_xlfn.XLOOKUP($A459&amp;$B459,'[5]产值及收款计划（2026）'!$A:$A&amp;'[5]产值及收款计划（2026）'!$B:$B,'[5]产值及收款计划（2026）'!P:P)</f>
        <v>#REF!</v>
      </c>
      <c r="Q459" s="235" t="e" cm="1">
        <f t="array" ref="Q459">_xlfn.XLOOKUP($A459&amp;$B459,'[5]产值及收款计划（2026）'!$A:$A&amp;'[5]产值及收款计划（2026）'!$B:$B,'[5]产值及收款计划（2026）'!Q:Q)</f>
        <v>#REF!</v>
      </c>
      <c r="R459" s="235" t="e" cm="1">
        <f t="array" ref="R459">_xlfn.XLOOKUP($A459&amp;$B459,'[5]产值及收款计划（2026）'!$A:$A&amp;'[5]产值及收款计划（2026）'!$B:$B,'[5]产值及收款计划（2026）'!R:R)</f>
        <v>#REF!</v>
      </c>
      <c r="S459" s="235" t="e" cm="1">
        <f t="array" ref="S459">_xlfn.XLOOKUP($A459&amp;$B459,'[5]产值及收款计划（2026）'!$A:$A&amp;'[5]产值及收款计划（2026）'!$B:$B,'[5]产值及收款计划（2026）'!S:S)</f>
        <v>#REF!</v>
      </c>
      <c r="T459" s="235" t="e" cm="1">
        <f t="array" ref="T459">_xlfn.XLOOKUP($A459&amp;$B459,'[5]产值及收款计划（2026）'!$A:$A&amp;'[5]产值及收款计划（2026）'!$B:$B,'[5]产值及收款计划（2026）'!T:T)</f>
        <v>#REF!</v>
      </c>
      <c r="U459" s="235" t="e" cm="1">
        <f t="array" ref="U459">_xlfn.XLOOKUP($A459&amp;$B459,'[5]产值及收款计划（2026）'!$A:$A&amp;'[5]产值及收款计划（2026）'!$B:$B,'[5]产值及收款计划（2026）'!U:U)</f>
        <v>#REF!</v>
      </c>
      <c r="V459" s="235" t="e" cm="1">
        <f t="array" ref="V459">_xlfn.XLOOKUP($A459&amp;$B459,'[5]产值及收款计划（2026）'!$A:$A&amp;'[5]产值及收款计划（2026）'!$B:$B,'[5]产值及收款计划（2026）'!V:V)</f>
        <v>#REF!</v>
      </c>
      <c r="W459" s="235" t="e" cm="1">
        <f t="array" ref="W459">_xlfn.XLOOKUP($A459&amp;$B459,'[5]产值及收款计划（2026）'!$A:$A&amp;'[5]产值及收款计划（2026）'!$B:$B,'[5]产值及收款计划（2026）'!W:W)</f>
        <v>#REF!</v>
      </c>
      <c r="X459" s="235" t="e" cm="1">
        <f t="array" ref="X459">_xlfn.XLOOKUP($A459&amp;$B459,'[5]产值及收款计划（2026）'!$A:$A&amp;'[5]产值及收款计划（2026）'!$B:$B,'[5]产值及收款计划（2026）'!X:X)</f>
        <v>#REF!</v>
      </c>
      <c r="Y459" s="235" t="e" cm="1">
        <f t="array" ref="Y459">_xlfn.XLOOKUP($A459&amp;$B459,'[5]产值及收款计划（2026）'!$A:$A&amp;'[5]产值及收款计划（2026）'!$B:$B,'[5]产值及收款计划（2026）'!Y:Y)</f>
        <v>#REF!</v>
      </c>
      <c r="Z459" s="235" t="e" cm="1">
        <f t="array" ref="Z459">_xlfn.XLOOKUP($A459&amp;$B459,'[5]产值及收款计划（2026）'!$A:$A&amp;'[5]产值及收款计划（2026）'!$B:$B,'[5]产值及收款计划（2026）'!Z:Z)</f>
        <v>#REF!</v>
      </c>
      <c r="AA459" s="235" t="e" cm="1">
        <f t="array" ref="AA459">_xlfn.XLOOKUP($A459&amp;$B459,'[5]产值及收款计划（2026）'!$A:$A&amp;'[5]产值及收款计划（2026）'!$B:$B,'[5]产值及收款计划（2026）'!AA:AA)</f>
        <v>#REF!</v>
      </c>
      <c r="AB459" s="235" t="e" cm="1">
        <f t="array" ref="AB459">_xlfn.XLOOKUP($A459&amp;$B459,'[5]产值及收款计划（2026）'!$A:$A&amp;'[5]产值及收款计划（2026）'!$B:$B,'[5]产值及收款计划（2026）'!AB:AB)</f>
        <v>#REF!</v>
      </c>
      <c r="AC459" s="235" t="e" cm="1">
        <f t="array" ref="AC459">_xlfn.XLOOKUP($A459&amp;$B459,'[5]产值及收款计划（2026）'!$A:$A&amp;'[5]产值及收款计划（2026）'!$B:$B,'[5]产值及收款计划（2026）'!AC:AC)</f>
        <v>#REF!</v>
      </c>
      <c r="AD459" s="235" t="e" cm="1">
        <f t="array" ref="AD459">_xlfn.XLOOKUP($A459&amp;$B459,'[5]产值及收款计划（2026）'!$A:$A&amp;'[5]产值及收款计划（2026）'!$B:$B,'[5]产值及收款计划（2026）'!AD:AD)</f>
        <v>#REF!</v>
      </c>
      <c r="AE459" s="235" t="e" cm="1">
        <f t="array" ref="AE459">_xlfn.XLOOKUP($A459&amp;$B459,'[5]产值及收款计划（2026）'!$A:$A&amp;'[5]产值及收款计划（2026）'!$B:$B,'[5]产值及收款计划（2026）'!AE:AE)</f>
        <v>#REF!</v>
      </c>
      <c r="AF459" s="235" cm="1">
        <f t="array" ref="AF459">_xlfn.XLOOKUP($A459&amp;$B459,'[5]产值及收款计划（2026）'!$A:$A&amp;'[5]产值及收款计划（2026）'!$B:$B,'[5]产值及收款计划（2026）'!AF:AF)</f>
        <v>120</v>
      </c>
      <c r="AG459" s="235" t="e" cm="1">
        <f t="array" ref="AG459">_xlfn.XLOOKUP($A459&amp;$B459,'[5]产值及收款计划（2026）'!$A:$A&amp;'[5]产值及收款计划（2026）'!$B:$B,'[5]产值及收款计划（2026）'!AG:AG)</f>
        <v>#REF!</v>
      </c>
      <c r="AH459" s="235" t="e" cm="1">
        <f t="array" ref="AH459">_xlfn.XLOOKUP($A459&amp;$B459,'[5]产值及收款计划（2026）'!$A:$A&amp;'[5]产值及收款计划（2026）'!$B:$B,'[5]产值及收款计划（2026）'!AH:AH)</f>
        <v>#REF!</v>
      </c>
      <c r="AI459" s="235" t="e" cm="1">
        <f t="array" ref="AI459">_xlfn.XLOOKUP($A459&amp;$B459,'[5]产值及收款计划（2026）'!$A:$A&amp;'[5]产值及收款计划（2026）'!$B:$B,'[5]产值及收款计划（2026）'!AI:AI)</f>
        <v>#REF!</v>
      </c>
      <c r="AJ459" s="235" t="e" cm="1">
        <f t="array" ref="AJ459">_xlfn.XLOOKUP($A459&amp;$B459,'[5]产值及收款计划（2026）'!$A:$A&amp;'[5]产值及收款计划（2026）'!$B:$B,'[5]产值及收款计划（2026）'!AJ:AJ)</f>
        <v>#REF!</v>
      </c>
      <c r="AK459" s="235" t="e" cm="1">
        <f t="array" ref="AK459">_xlfn.XLOOKUP($A459&amp;$B459,'[5]产值及收款计划（2026）'!$A:$A&amp;'[5]产值及收款计划（2026）'!$B:$B,'[5]产值及收款计划（2026）'!AK:AK)</f>
        <v>#REF!</v>
      </c>
      <c r="AL459" s="235" t="e" cm="1">
        <f t="array" ref="AL459">_xlfn.XLOOKUP($A459&amp;$B459,'[5]产值及收款计划（2026）'!$A:$A&amp;'[5]产值及收款计划（2026）'!$B:$B,'[5]产值及收款计划（2026）'!AL:AL)</f>
        <v>#REF!</v>
      </c>
      <c r="AM459" s="242" t="e" cm="1">
        <f t="array" ref="AM459">_xlfn.LET(_xlpm.勾选月份状态数组,TRANSPOSE('PPT(12-15页）-TOP10'!$A$3:$A$14),_xlpm.选择数据区,IF('PPT(12-15页）-TOP10'!$E$3="收款",$BA459:$BL459,$AA459:$AL459),SUM(_xlfn._xlws.FILTER(_xlpm.选择数据区,_xlpm.勾选月份状态数组,"")))</f>
        <v>#REF!</v>
      </c>
      <c r="AN459" s="235" t="e">
        <f>_xlfn.XLOOKUP($C459,应收未收表!$T:$T,应收未收表!AA:AA)</f>
        <v>#N/A</v>
      </c>
      <c r="AO459" s="235" t="e">
        <f>_xlfn.XLOOKUP($C459,应收未收表!$T:$T,应收未收表!AB:AB)</f>
        <v>#N/A</v>
      </c>
      <c r="AP459" s="235" t="e">
        <f>_xlfn.XLOOKUP($C459,应收未收表!$T:$T,应收未收表!AC:AC)</f>
        <v>#N/A</v>
      </c>
      <c r="AQ459" s="235" t="e">
        <f>_xlfn.XLOOKUP($C459,应收未收表!$T:$T,应收未收表!AE:AE)</f>
        <v>#N/A</v>
      </c>
      <c r="AR459" s="235" t="e">
        <f>_xlfn.XLOOKUP($C459,应收未收表!$T:$T,应收未收表!AF:AF)</f>
        <v>#N/A</v>
      </c>
      <c r="AS459" s="235" t="e" cm="1">
        <f t="array" ref="AS459">_xlfn.XLOOKUP($A459&amp;$B459,'[5]产值及收款计划（2026）'!$A:$A&amp;'[5]产值及收款计划（2026）'!$B:$B,'[5]产值及收款计划（2026）'!AS:AS)</f>
        <v>#REF!</v>
      </c>
      <c r="AT459" s="235" t="e" cm="1">
        <f t="array" ref="AT459">_xlfn.XLOOKUP($A459&amp;$B459,'[5]产值及收款计划（2026）'!$A:$A&amp;'[5]产值及收款计划（2026）'!$B:$B,'[5]产值及收款计划（2026）'!AT:AT)</f>
        <v>#REF!</v>
      </c>
      <c r="AU459" s="235" t="e" cm="1">
        <f t="array" ref="AU459">_xlfn.XLOOKUP($A459&amp;$B459,'[5]产值及收款计划（2026）'!$A:$A&amp;'[5]产值及收款计划（2026）'!$B:$B,'[5]产值及收款计划（2026）'!AU:AU)</f>
        <v>#REF!</v>
      </c>
      <c r="AV459" s="235" t="e" cm="1">
        <f t="array" ref="AV459">_xlfn.XLOOKUP($A459&amp;$B459,'[5]产值及收款计划（2026）'!$A:$A&amp;'[5]产值及收款计划（2026）'!$B:$B,'[5]产值及收款计划（2026）'!AV:AV)</f>
        <v>#REF!</v>
      </c>
      <c r="AW459" s="235" t="e" cm="1">
        <f t="array" ref="AW459">_xlfn.XLOOKUP($A459&amp;$B459,'[5]产值及收款计划（2026）'!$A:$A&amp;'[5]产值及收款计划（2026）'!$B:$B,'[5]产值及收款计划（2026）'!AW:AW)</f>
        <v>#REF!</v>
      </c>
      <c r="AX459" s="235" t="e" cm="1">
        <f t="array" ref="AX459">_xlfn.XLOOKUP($A459&amp;$B459,'[5]产值及收款计划（2026）'!$A:$A&amp;'[5]产值及收款计划（2026）'!$B:$B,'[5]产值及收款计划（2026）'!AX:AX)</f>
        <v>#REF!</v>
      </c>
      <c r="AY459" s="235" t="e" cm="1">
        <f t="array" ref="AY459">_xlfn.XLOOKUP($A459&amp;$B459,'[5]产值及收款计划（2026）'!$A:$A&amp;'[5]产值及收款计划（2026）'!$B:$B,'[5]产值及收款计划（2026）'!AY:AY)</f>
        <v>#REF!</v>
      </c>
      <c r="AZ459" s="235" t="e" cm="1">
        <f t="array" ref="AZ459">_xlfn.XLOOKUP($A459&amp;$B459,'[5]产值及收款计划（2026）'!$A:$A&amp;'[5]产值及收款计划（2026）'!$B:$B,'[5]产值及收款计划（2026）'!AZ:AZ)</f>
        <v>#REF!</v>
      </c>
      <c r="BA459" s="235" t="e" cm="1">
        <f t="array" ref="BA459">_xlfn.XLOOKUP($A459&amp;$B459,'[5]产值及收款计划（2026）'!$A:$A&amp;'[5]产值及收款计划（2026）'!$B:$B,'[5]产值及收款计划（2026）'!BA:BA)</f>
        <v>#REF!</v>
      </c>
      <c r="BB459" s="235" t="e" cm="1">
        <f t="array" ref="BB459">_xlfn.XLOOKUP($A459&amp;$B459,'[5]产值及收款计划（2026）'!$A:$A&amp;'[5]产值及收款计划（2026）'!$B:$B,'[5]产值及收款计划（2026）'!BB:BB)</f>
        <v>#REF!</v>
      </c>
      <c r="BC459" s="235" t="e" cm="1">
        <f t="array" ref="BC459">_xlfn.XLOOKUP($A459&amp;$B459,'[5]产值及收款计划（2026）'!$A:$A&amp;'[5]产值及收款计划（2026）'!$B:$B,'[5]产值及收款计划（2026）'!BC:BC)</f>
        <v>#REF!</v>
      </c>
      <c r="BD459" s="235" t="e" cm="1">
        <f t="array" ref="BD459">_xlfn.XLOOKUP($A459&amp;$B459,'[5]产值及收款计划（2026）'!$A:$A&amp;'[5]产值及收款计划（2026）'!$B:$B,'[5]产值及收款计划（2026）'!BD:BD)</f>
        <v>#REF!</v>
      </c>
      <c r="BE459" s="235" t="e" cm="1">
        <f t="array" ref="BE459">_xlfn.XLOOKUP($A459&amp;$B459,'[5]产值及收款计划（2026）'!$A:$A&amp;'[5]产值及收款计划（2026）'!$B:$B,'[5]产值及收款计划（2026）'!BE:BE)</f>
        <v>#REF!</v>
      </c>
      <c r="BF459" s="235" t="e" cm="1">
        <f t="array" ref="BF459">_xlfn.XLOOKUP($A459&amp;$B459,'[5]产值及收款计划（2026）'!$A:$A&amp;'[5]产值及收款计划（2026）'!$B:$B,'[5]产值及收款计划（2026）'!BF:BF)</f>
        <v>#REF!</v>
      </c>
      <c r="BG459" s="235" t="e" cm="1">
        <f t="array" ref="BG459">_xlfn.XLOOKUP($A459&amp;$B459,'[5]产值及收款计划（2026）'!$A:$A&amp;'[5]产值及收款计划（2026）'!$B:$B,'[5]产值及收款计划（2026）'!BG:BG)</f>
        <v>#REF!</v>
      </c>
      <c r="BH459" s="235" t="e" cm="1">
        <f t="array" ref="BH459">_xlfn.XLOOKUP($A459&amp;$B459,'[5]产值及收款计划（2026）'!$A:$A&amp;'[5]产值及收款计划（2026）'!$B:$B,'[5]产值及收款计划（2026）'!BH:BH)</f>
        <v>#REF!</v>
      </c>
      <c r="BI459" s="235" t="e" cm="1">
        <f t="array" ref="BI459">_xlfn.XLOOKUP($A459&amp;$B459,'[5]产值及收款计划（2026）'!$A:$A&amp;'[5]产值及收款计划（2026）'!$B:$B,'[5]产值及收款计划（2026）'!BI:BI)</f>
        <v>#REF!</v>
      </c>
      <c r="BJ459" s="235" t="e" cm="1">
        <f t="array" ref="BJ459">_xlfn.XLOOKUP($A459&amp;$B459,'[5]产值及收款计划（2026）'!$A:$A&amp;'[5]产值及收款计划（2026）'!$B:$B,'[5]产值及收款计划（2026）'!BJ:BJ)</f>
        <v>#REF!</v>
      </c>
      <c r="BK459" s="235" t="e" cm="1">
        <f t="array" ref="BK459">_xlfn.XLOOKUP($A459&amp;$B459,'[5]产值及收款计划（2026）'!$A:$A&amp;'[5]产值及收款计划（2026）'!$B:$B,'[5]产值及收款计划（2026）'!BK:BK)</f>
        <v>#REF!</v>
      </c>
      <c r="BL459" s="235" t="e" cm="1">
        <f t="array" ref="BL459">_xlfn.XLOOKUP($A459&amp;$B459,'[5]产值及收款计划（2026）'!$A:$A&amp;'[5]产值及收款计划（2026）'!$B:$B,'[5]产值及收款计划（2026）'!BL:BL)</f>
        <v>#REF!</v>
      </c>
      <c r="BM459" s="235"/>
      <c r="BN459" s="235"/>
      <c r="BO459" s="235"/>
      <c r="BP459" s="235"/>
      <c r="BQ459" s="235">
        <f>_xlfn.XLOOKUP($C459,应收未收表!$AJ:$AJ,应收未收表!AK:AK)</f>
        <v>100</v>
      </c>
      <c r="BR459" s="235">
        <f>_xlfn.XLOOKUP($C459,应收未收表!$AJ:$AJ,应收未收表!AL:AL)</f>
        <v>100</v>
      </c>
      <c r="BS459" s="235" t="str">
        <f>_xlfn.XLOOKUP($C459,应收未收表!$AJ:$AJ,应收未收表!AM:AM)</f>
        <v>春节后一季度内落实且已上报一季度计划</v>
      </c>
      <c r="BT459" s="235" t="str">
        <f>_xlfn.XLOOKUP($C459,应收未收表!$AJ:$AJ,应收未收表!AN:AN)</f>
        <v>预计收款金额53.92</v>
      </c>
      <c r="BU459" s="234" t="e" cm="1">
        <f t="array" ref="BU459">_xlfn.XLOOKUP($A459&amp;$B459,'[5]产值及收款计划（2026）'!$A:$A&amp;'[5]产值及收款计划（2026）'!$B:$B,'[5]产值及收款计划（2026）'!BQ:BQ)</f>
        <v>#REF!</v>
      </c>
      <c r="BV459" s="235" t="e" cm="1">
        <f t="array" ref="BV459">_xlfn.XLOOKUP($A459&amp;$B459,'[5]产值及收款计划（2026）'!$A:$A&amp;'[5]产值及收款计划（2026）'!$B:$B,'[5]产值及收款计划（2026）'!BR:BR)</f>
        <v>#REF!</v>
      </c>
      <c r="CE459" s="235" cm="1">
        <f t="array" ref="CE459">_xlfn.XLOOKUP($A459&amp;$B459,'[5]产值及收款计划（2026）'!$A:$A&amp;'[5]产值及收款计划（2026）'!$B:$B,'[5]产值及收款计划（2026）'!CA:CA)</f>
        <v>0</v>
      </c>
      <c r="CF459" s="235" cm="1">
        <f t="array" ref="CF459">_xlfn.XLOOKUP($A459&amp;$B459,'[5]产值及收款计划（2026）'!$A:$A&amp;'[5]产值及收款计划（2026）'!$B:$B,'[5]产值及收款计划（2026）'!CB:CB)</f>
        <v>0</v>
      </c>
      <c r="CG459" s="235" cm="1">
        <f t="array" ref="CG459">_xlfn.XLOOKUP($A459&amp;$B459,'[5]产值及收款计划（2026）'!$A:$A&amp;'[5]产值及收款计划（2026）'!$B:$B,'[5]产值及收款计划（2026）'!CC:CC)</f>
        <v>0</v>
      </c>
      <c r="CH459" s="235" cm="1">
        <f t="array" ref="CH459">_xlfn.XLOOKUP($A459&amp;$B459,'[5]产值及收款计划（2026）'!$A:$A&amp;'[5]产值及收款计划（2026）'!$B:$B,'[5]产值及收款计划（2026）'!CD:CD)</f>
        <v>0</v>
      </c>
      <c r="CI459" s="235" cm="1">
        <f t="array" ref="CI459">_xlfn.XLOOKUP($A459&amp;$B459,'[5]产值及收款计划（2026）'!$A:$A&amp;'[5]产值及收款计划（2026）'!$B:$B,'[5]产值及收款计划（2026）'!CE:CE)</f>
        <v>0</v>
      </c>
      <c r="CJ459" s="235" cm="1">
        <f t="array" ref="CJ459">_xlfn.XLOOKUP($A459&amp;$B459,'[5]产值及收款计划（2026）'!$A:$A&amp;'[5]产值及收款计划（2026）'!$B:$B,'[5]产值及收款计划（2026）'!CF:CF)</f>
        <v>0</v>
      </c>
      <c r="CK459" s="235" cm="1">
        <f t="array" ref="CK459">_xlfn.XLOOKUP($A459&amp;$B459,'[5]产值及收款计划（2026）'!$A:$A&amp;'[5]产值及收款计划（2026）'!$B:$B,'[5]产值及收款计划（2026）'!CG:CG)</f>
        <v>0</v>
      </c>
      <c r="CL459" s="235" cm="1">
        <f t="array" ref="CL459">_xlfn.XLOOKUP($A459&amp;$B459,'[5]产值及收款计划（2026）'!$A:$A&amp;'[5]产值及收款计划（2026）'!$B:$B,'[5]产值及收款计划（2026）'!CH:CH)</f>
        <v>0</v>
      </c>
      <c r="CM459" s="235" cm="1">
        <f t="array" ref="CM459">_xlfn.XLOOKUP($A459&amp;$B459,'[5]产值及收款计划（2026）'!$A:$A&amp;'[5]产值及收款计划（2026）'!$B:$B,'[5]产值及收款计划（2026）'!CI:CI)</f>
        <v>0</v>
      </c>
      <c r="CN459" s="235" cm="1">
        <f t="array" ref="CN459">_xlfn.XLOOKUP($A459&amp;$B459,'[5]产值及收款计划（2026）'!$A:$A&amp;'[5]产值及收款计划（2026）'!$B:$B,'[5]产值及收款计划（2026）'!CJ:CJ)</f>
        <v>0</v>
      </c>
      <c r="CO459" s="235" cm="1">
        <f t="array" ref="CO459">_xlfn.XLOOKUP($A459&amp;$B459,'[5]产值及收款计划（2026）'!$A:$A&amp;'[5]产值及收款计划（2026）'!$B:$B,'[5]产值及收款计划（2026）'!CK:CK)</f>
        <v>0</v>
      </c>
      <c r="CP459" s="235" cm="1">
        <f t="array" ref="CP459">_xlfn.XLOOKUP($A459&amp;$B459,'[5]产值及收款计划（2026）'!$A:$A&amp;'[5]产值及收款计划（2026）'!$B:$B,'[5]产值及收款计划（2026）'!CL:CL)</f>
        <v>0</v>
      </c>
      <c r="DE459" s="235" cm="1">
        <f t="array" ref="DE459">_xlfn.XLOOKUP($A459&amp;$B459,'[5]产值及收款计划（2026）'!$A:$A&amp;'[5]产值及收款计划（2026）'!$B:$B,'[5]产值及收款计划（2026）'!DA:DA)</f>
        <v>0</v>
      </c>
      <c r="DF459" s="235" cm="1">
        <f t="array" ref="DF459">_xlfn.XLOOKUP($A459&amp;$B459,'[5]产值及收款计划（2026）'!$A:$A&amp;'[5]产值及收款计划（2026）'!$B:$B,'[5]产值及收款计划（2026）'!DB:DB)</f>
        <v>0</v>
      </c>
      <c r="DG459" s="235" cm="1">
        <f t="array" ref="DG459">_xlfn.XLOOKUP($A459&amp;$B459,'[5]产值及收款计划（2026）'!$A:$A&amp;'[5]产值及收款计划（2026）'!$B:$B,'[5]产值及收款计划（2026）'!DC:DC)</f>
        <v>0</v>
      </c>
      <c r="DH459" s="235" cm="1">
        <f t="array" ref="DH459">_xlfn.XLOOKUP($A459&amp;$B459,'[5]产值及收款计划（2026）'!$A:$A&amp;'[5]产值及收款计划（2026）'!$B:$B,'[5]产值及收款计划（2026）'!DD:DD)</f>
        <v>0</v>
      </c>
      <c r="DI459" s="235" cm="1">
        <f t="array" ref="DI459">_xlfn.XLOOKUP($A459&amp;$B459,'[5]产值及收款计划（2026）'!$A:$A&amp;'[5]产值及收款计划（2026）'!$B:$B,'[5]产值及收款计划（2026）'!DE:DE)</f>
        <v>0</v>
      </c>
      <c r="DJ459" s="235" cm="1">
        <f t="array" ref="DJ459">_xlfn.XLOOKUP($A459&amp;$B459,'[5]产值及收款计划（2026）'!$A:$A&amp;'[5]产值及收款计划（2026）'!$B:$B,'[5]产值及收款计划（2026）'!DF:DF)</f>
        <v>0</v>
      </c>
      <c r="DK459" s="235" cm="1">
        <f t="array" ref="DK459">_xlfn.XLOOKUP($A459&amp;$B459,'[5]产值及收款计划（2026）'!$A:$A&amp;'[5]产值及收款计划（2026）'!$B:$B,'[5]产值及收款计划（2026）'!DG:DG)</f>
        <v>0</v>
      </c>
      <c r="DL459" s="235" cm="1">
        <f t="array" ref="DL459">_xlfn.XLOOKUP($A459&amp;$B459,'[5]产值及收款计划（2026）'!$A:$A&amp;'[5]产值及收款计划（2026）'!$B:$B,'[5]产值及收款计划（2026）'!DH:DH)</f>
        <v>0</v>
      </c>
      <c r="DM459" s="235" cm="1">
        <f t="array" ref="DM459">_xlfn.XLOOKUP($A459&amp;$B459,'[5]产值及收款计划（2026）'!$A:$A&amp;'[5]产值及收款计划（2026）'!$B:$B,'[5]产值及收款计划（2026）'!DI:DI)</f>
        <v>0</v>
      </c>
      <c r="DN459" s="235" cm="1">
        <f t="array" ref="DN459">_xlfn.XLOOKUP($A459&amp;$B459,'[5]产值及收款计划（2026）'!$A:$A&amp;'[5]产值及收款计划（2026）'!$B:$B,'[5]产值及收款计划（2026）'!DJ:DJ)</f>
        <v>0</v>
      </c>
      <c r="DO459" s="235" cm="1">
        <f t="array" ref="DO459">_xlfn.XLOOKUP($A459&amp;$B459,'[5]产值及收款计划（2026）'!$A:$A&amp;'[5]产值及收款计划（2026）'!$B:$B,'[5]产值及收款计划（2026）'!DK:DK)</f>
        <v>0</v>
      </c>
      <c r="DP459" s="235" cm="1">
        <f t="array" ref="DP459">_xlfn.XLOOKUP($A459&amp;$B459,'[5]产值及收款计划（2026）'!$A:$A&amp;'[5]产值及收款计划（2026）'!$B:$B,'[5]产值及收款计划（2026）'!DL:DL)</f>
        <v>0</v>
      </c>
      <c r="DQ459" s="243"/>
      <c r="DR459" s="229"/>
    </row>
    <row r="460" ht="20.25" spans="1:122">
      <c r="A460" s="233">
        <f t="shared" si="27"/>
        <v>95</v>
      </c>
      <c r="B460" s="233" t="s">
        <v>29</v>
      </c>
      <c r="C460" s="234" t="e" cm="1">
        <f t="array" ref="C460">_xlfn.XLOOKUP($A460&amp;$B460,'[5]产值及收款计划（2026）'!$A:$A&amp;'[5]产值及收款计划（2026）'!$B:$B,'[5]产值及收款计划（2026）'!C:C)</f>
        <v>#REF!</v>
      </c>
      <c r="D460" s="234" t="e" cm="1">
        <f t="array" ref="D460">_xlfn.XLOOKUP($A460&amp;$B460,'[5]产值及收款计划（2026）'!$A:$A&amp;'[5]产值及收款计划（2026）'!$B:$B,'[5]产值及收款计划（2026）'!D:D)</f>
        <v>#REF!</v>
      </c>
      <c r="E460" s="235" t="e" cm="1">
        <f t="array" ref="E460">_xlfn.XLOOKUP($A460&amp;$B460,'[5]产值及收款计划（2026）'!$A:$A&amp;'[5]产值及收款计划（2026）'!$B:$B,'[5]产值及收款计划（2026）'!E:E)</f>
        <v>#REF!</v>
      </c>
      <c r="F460" s="235" t="e" cm="1">
        <f t="array" ref="F460">_xlfn.XLOOKUP($A460&amp;$B460,'[5]产值及收款计划（2026）'!$A:$A&amp;'[5]产值及收款计划（2026）'!$B:$B,'[5]产值及收款计划（2026）'!F:F)</f>
        <v>#REF!</v>
      </c>
      <c r="G460" s="235" t="e" cm="1">
        <f t="array" ref="G460">_xlfn.XLOOKUP($A460&amp;$B460,'[5]产值及收款计划（2026）'!$A:$A&amp;'[5]产值及收款计划（2026）'!$B:$B,'[5]产值及收款计划（2026）'!G:G)</f>
        <v>#REF!</v>
      </c>
      <c r="H460" s="235" t="e" cm="1">
        <f t="array" ref="H460">_xlfn.XLOOKUP($A460&amp;$B460,'[5]产值及收款计划（2026）'!$A:$A&amp;'[5]产值及收款计划（2026）'!$B:$B,'[5]产值及收款计划（2026）'!H:H)</f>
        <v>#REF!</v>
      </c>
      <c r="I460" s="236" t="e" cm="1">
        <f t="array" ref="I460">_xlfn.XLOOKUP($A460&amp;$B460,'[5]产值及收款计划（2026）'!$A:$A&amp;'[5]产值及收款计划（2026）'!$B:$B,'[5]产值及收款计划（2026）'!I:I)</f>
        <v>#REF!</v>
      </c>
      <c r="J460" s="235" t="e" cm="1">
        <f t="array" ref="J460">_xlfn.XLOOKUP($A460&amp;$B460,'[5]产值及收款计划（2026）'!$A:$A&amp;'[5]产值及收款计划（2026）'!$B:$B,'[5]产值及收款计划（2026）'!J:J)</f>
        <v>#REF!</v>
      </c>
      <c r="K460" s="235" t="e" cm="1">
        <f t="array" ref="K460">_xlfn.XLOOKUP($A460&amp;$B460,'[5]产值及收款计划（2026）'!$A:$A&amp;'[5]产值及收款计划（2026）'!$B:$B,'[5]产值及收款计划（2026）'!K:K)</f>
        <v>#REF!</v>
      </c>
      <c r="L460" s="235" t="e" cm="1">
        <f t="array" ref="L460">_xlfn.XLOOKUP($A460&amp;$B460,'[5]产值及收款计划（2026）'!$A:$A&amp;'[5]产值及收款计划（2026）'!$B:$B,'[5]产值及收款计划（2026）'!L:L)</f>
        <v>#REF!</v>
      </c>
      <c r="M460" s="235" t="e" cm="1">
        <f t="array" ref="M460">_xlfn.XLOOKUP($A460&amp;$B460,'[5]产值及收款计划（2026）'!$A:$A&amp;'[5]产值及收款计划（2026）'!$B:$B,'[5]产值及收款计划（2026）'!M:M)</f>
        <v>#REF!</v>
      </c>
      <c r="N460" s="235" t="e" cm="1">
        <f t="array" ref="N460">_xlfn.XLOOKUP($A460&amp;$B460,'[5]产值及收款计划（2026）'!$A:$A&amp;'[5]产值及收款计划（2026）'!$B:$B,'[5]产值及收款计划（2026）'!N:N)</f>
        <v>#REF!</v>
      </c>
      <c r="O460" s="235" t="e" cm="1">
        <f t="array" ref="O460">_xlfn.XLOOKUP($A460&amp;$B460,'[5]产值及收款计划（2026）'!$A:$A&amp;'[5]产值及收款计划（2026）'!$B:$B,'[5]产值及收款计划（2026）'!O:O)</f>
        <v>#REF!</v>
      </c>
      <c r="P460" s="234" t="e" cm="1">
        <f t="array" ref="P460">_xlfn.XLOOKUP($A460&amp;$B460,'[5]产值及收款计划（2026）'!$A:$A&amp;'[5]产值及收款计划（2026）'!$B:$B,'[5]产值及收款计划（2026）'!P:P)</f>
        <v>#REF!</v>
      </c>
      <c r="Q460" s="235" t="e" cm="1">
        <f t="array" ref="Q460">_xlfn.XLOOKUP($A460&amp;$B460,'[5]产值及收款计划（2026）'!$A:$A&amp;'[5]产值及收款计划（2026）'!$B:$B,'[5]产值及收款计划（2026）'!Q:Q)</f>
        <v>#REF!</v>
      </c>
      <c r="R460" s="235" t="e" cm="1">
        <f t="array" ref="R460">_xlfn.XLOOKUP($A460&amp;$B460,'[5]产值及收款计划（2026）'!$A:$A&amp;'[5]产值及收款计划（2026）'!$B:$B,'[5]产值及收款计划（2026）'!R:R)</f>
        <v>#REF!</v>
      </c>
      <c r="S460" s="235" t="e" cm="1">
        <f t="array" ref="S460">_xlfn.XLOOKUP($A460&amp;$B460,'[5]产值及收款计划（2026）'!$A:$A&amp;'[5]产值及收款计划（2026）'!$B:$B,'[5]产值及收款计划（2026）'!S:S)</f>
        <v>#REF!</v>
      </c>
      <c r="T460" s="235" t="e" cm="1">
        <f t="array" ref="T460">_xlfn.XLOOKUP($A460&amp;$B460,'[5]产值及收款计划（2026）'!$A:$A&amp;'[5]产值及收款计划（2026）'!$B:$B,'[5]产值及收款计划（2026）'!T:T)</f>
        <v>#REF!</v>
      </c>
      <c r="U460" s="235" t="e" cm="1">
        <f t="array" ref="U460">_xlfn.XLOOKUP($A460&amp;$B460,'[5]产值及收款计划（2026）'!$A:$A&amp;'[5]产值及收款计划（2026）'!$B:$B,'[5]产值及收款计划（2026）'!U:U)</f>
        <v>#REF!</v>
      </c>
      <c r="V460" s="235" t="e" cm="1">
        <f t="array" ref="V460">_xlfn.XLOOKUP($A460&amp;$B460,'[5]产值及收款计划（2026）'!$A:$A&amp;'[5]产值及收款计划（2026）'!$B:$B,'[5]产值及收款计划（2026）'!V:V)</f>
        <v>#REF!</v>
      </c>
      <c r="W460" s="235" t="e" cm="1">
        <f t="array" ref="W460">_xlfn.XLOOKUP($A460&amp;$B460,'[5]产值及收款计划（2026）'!$A:$A&amp;'[5]产值及收款计划（2026）'!$B:$B,'[5]产值及收款计划（2026）'!W:W)</f>
        <v>#REF!</v>
      </c>
      <c r="X460" s="235" t="e" cm="1">
        <f t="array" ref="X460">_xlfn.XLOOKUP($A460&amp;$B460,'[5]产值及收款计划（2026）'!$A:$A&amp;'[5]产值及收款计划（2026）'!$B:$B,'[5]产值及收款计划（2026）'!X:X)</f>
        <v>#REF!</v>
      </c>
      <c r="Y460" s="235" t="e" cm="1">
        <f t="array" ref="Y460">_xlfn.XLOOKUP($A460&amp;$B460,'[5]产值及收款计划（2026）'!$A:$A&amp;'[5]产值及收款计划（2026）'!$B:$B,'[5]产值及收款计划（2026）'!Y:Y)</f>
        <v>#REF!</v>
      </c>
      <c r="Z460" s="235" t="e" cm="1">
        <f t="array" ref="Z460">_xlfn.XLOOKUP($A460&amp;$B460,'[5]产值及收款计划（2026）'!$A:$A&amp;'[5]产值及收款计划（2026）'!$B:$B,'[5]产值及收款计划（2026）'!Z:Z)</f>
        <v>#REF!</v>
      </c>
      <c r="AA460" s="235" t="e" cm="1">
        <f t="array" ref="AA460">_xlfn.XLOOKUP($A460&amp;$B460,'[5]产值及收款计划（2026）'!$A:$A&amp;'[5]产值及收款计划（2026）'!$B:$B,'[5]产值及收款计划（2026）'!AA:AA)</f>
        <v>#REF!</v>
      </c>
      <c r="AB460" s="235" t="e" cm="1">
        <f t="array" ref="AB460">_xlfn.XLOOKUP($A460&amp;$B460,'[5]产值及收款计划（2026）'!$A:$A&amp;'[5]产值及收款计划（2026）'!$B:$B,'[5]产值及收款计划（2026）'!AB:AB)</f>
        <v>#REF!</v>
      </c>
      <c r="AC460" s="235" t="e" cm="1">
        <f t="array" ref="AC460">_xlfn.XLOOKUP($A460&amp;$B460,'[5]产值及收款计划（2026）'!$A:$A&amp;'[5]产值及收款计划（2026）'!$B:$B,'[5]产值及收款计划（2026）'!AC:AC)</f>
        <v>#REF!</v>
      </c>
      <c r="AD460" s="235" t="e" cm="1">
        <f t="array" ref="AD460">_xlfn.XLOOKUP($A460&amp;$B460,'[5]产值及收款计划（2026）'!$A:$A&amp;'[5]产值及收款计划（2026）'!$B:$B,'[5]产值及收款计划（2026）'!AD:AD)</f>
        <v>#REF!</v>
      </c>
      <c r="AE460" s="235" t="e" cm="1">
        <f t="array" ref="AE460">_xlfn.XLOOKUP($A460&amp;$B460,'[5]产值及收款计划（2026）'!$A:$A&amp;'[5]产值及收款计划（2026）'!$B:$B,'[5]产值及收款计划（2026）'!AE:AE)</f>
        <v>#REF!</v>
      </c>
      <c r="AF460" s="235" t="e" cm="1">
        <f t="array" ref="AF460">_xlfn.XLOOKUP($A460&amp;$B460,'[5]产值及收款计划（2026）'!$A:$A&amp;'[5]产值及收款计划（2026）'!$B:$B,'[5]产值及收款计划（2026）'!AF:AF)</f>
        <v>#REF!</v>
      </c>
      <c r="AG460" s="235" t="e" cm="1">
        <f t="array" ref="AG460">_xlfn.XLOOKUP($A460&amp;$B460,'[5]产值及收款计划（2026）'!$A:$A&amp;'[5]产值及收款计划（2026）'!$B:$B,'[5]产值及收款计划（2026）'!AG:AG)</f>
        <v>#REF!</v>
      </c>
      <c r="AH460" s="235" t="e" cm="1">
        <f t="array" ref="AH460">_xlfn.XLOOKUP($A460&amp;$B460,'[5]产值及收款计划（2026）'!$A:$A&amp;'[5]产值及收款计划（2026）'!$B:$B,'[5]产值及收款计划（2026）'!AH:AH)</f>
        <v>#REF!</v>
      </c>
      <c r="AI460" s="235" t="e" cm="1">
        <f t="array" ref="AI460">_xlfn.XLOOKUP($A460&amp;$B460,'[5]产值及收款计划（2026）'!$A:$A&amp;'[5]产值及收款计划（2026）'!$B:$B,'[5]产值及收款计划（2026）'!AI:AI)</f>
        <v>#REF!</v>
      </c>
      <c r="AJ460" s="235" t="e" cm="1">
        <f t="array" ref="AJ460">_xlfn.XLOOKUP($A460&amp;$B460,'[5]产值及收款计划（2026）'!$A:$A&amp;'[5]产值及收款计划（2026）'!$B:$B,'[5]产值及收款计划（2026）'!AJ:AJ)</f>
        <v>#REF!</v>
      </c>
      <c r="AK460" s="235" t="e" cm="1">
        <f t="array" ref="AK460">_xlfn.XLOOKUP($A460&amp;$B460,'[5]产值及收款计划（2026）'!$A:$A&amp;'[5]产值及收款计划（2026）'!$B:$B,'[5]产值及收款计划（2026）'!AK:AK)</f>
        <v>#REF!</v>
      </c>
      <c r="AL460" s="235" t="e" cm="1">
        <f t="array" ref="AL460">_xlfn.XLOOKUP($A460&amp;$B460,'[5]产值及收款计划（2026）'!$A:$A&amp;'[5]产值及收款计划（2026）'!$B:$B,'[5]产值及收款计划（2026）'!AL:AL)</f>
        <v>#REF!</v>
      </c>
      <c r="AM460" s="242" t="e" cm="1">
        <f t="array" ref="AM460">_xlfn.LET(_xlpm.勾选月份状态数组,TRANSPOSE('PPT(12-15页）-TOP10'!$A$3:$A$14),_xlpm.选择数据区,IF('PPT(12-15页）-TOP10'!$E$3="收款",$BA460:$BL460,$AA460:$AL460),SUM(_xlfn._xlws.FILTER(_xlpm.选择数据区,_xlpm.勾选月份状态数组,"")))</f>
        <v>#REF!</v>
      </c>
      <c r="AN460" s="235" t="e">
        <f>_xlfn.XLOOKUP($C460,应收未收表!$T:$T,应收未收表!AA:AA)</f>
        <v>#REF!</v>
      </c>
      <c r="AO460" s="235" t="e">
        <f>_xlfn.XLOOKUP($C460,应收未收表!$T:$T,应收未收表!AB:AB)</f>
        <v>#REF!</v>
      </c>
      <c r="AP460" s="235" t="e">
        <f>_xlfn.XLOOKUP($C460,应收未收表!$T:$T,应收未收表!AC:AC)</f>
        <v>#REF!</v>
      </c>
      <c r="AQ460" s="235" t="e">
        <f>_xlfn.XLOOKUP($C460,应收未收表!$T:$T,应收未收表!AE:AE)</f>
        <v>#REF!</v>
      </c>
      <c r="AR460" s="235" t="e">
        <f>_xlfn.XLOOKUP($C460,应收未收表!$T:$T,应收未收表!AF:AF)</f>
        <v>#REF!</v>
      </c>
      <c r="AS460" s="235" t="e" cm="1">
        <f t="array" ref="AS460">_xlfn.XLOOKUP($A460&amp;$B460,'[5]产值及收款计划（2026）'!$A:$A&amp;'[5]产值及收款计划（2026）'!$B:$B,'[5]产值及收款计划（2026）'!AS:AS)</f>
        <v>#REF!</v>
      </c>
      <c r="AT460" s="235" t="e" cm="1">
        <f t="array" ref="AT460">_xlfn.XLOOKUP($A460&amp;$B460,'[5]产值及收款计划（2026）'!$A:$A&amp;'[5]产值及收款计划（2026）'!$B:$B,'[5]产值及收款计划（2026）'!AT:AT)</f>
        <v>#REF!</v>
      </c>
      <c r="AU460" s="235" t="e" cm="1">
        <f t="array" ref="AU460">_xlfn.XLOOKUP($A460&amp;$B460,'[5]产值及收款计划（2026）'!$A:$A&amp;'[5]产值及收款计划（2026）'!$B:$B,'[5]产值及收款计划（2026）'!AU:AU)</f>
        <v>#REF!</v>
      </c>
      <c r="AV460" s="235" t="e" cm="1">
        <f t="array" ref="AV460">_xlfn.XLOOKUP($A460&amp;$B460,'[5]产值及收款计划（2026）'!$A:$A&amp;'[5]产值及收款计划（2026）'!$B:$B,'[5]产值及收款计划（2026）'!AV:AV)</f>
        <v>#REF!</v>
      </c>
      <c r="AW460" s="235" t="e" cm="1">
        <f t="array" ref="AW460">_xlfn.XLOOKUP($A460&amp;$B460,'[5]产值及收款计划（2026）'!$A:$A&amp;'[5]产值及收款计划（2026）'!$B:$B,'[5]产值及收款计划（2026）'!AW:AW)</f>
        <v>#REF!</v>
      </c>
      <c r="AX460" s="235" t="e" cm="1">
        <f t="array" ref="AX460">_xlfn.XLOOKUP($A460&amp;$B460,'[5]产值及收款计划（2026）'!$A:$A&amp;'[5]产值及收款计划（2026）'!$B:$B,'[5]产值及收款计划（2026）'!AX:AX)</f>
        <v>#REF!</v>
      </c>
      <c r="AY460" s="235" t="e" cm="1">
        <f t="array" ref="AY460">_xlfn.XLOOKUP($A460&amp;$B460,'[5]产值及收款计划（2026）'!$A:$A&amp;'[5]产值及收款计划（2026）'!$B:$B,'[5]产值及收款计划（2026）'!AY:AY)</f>
        <v>#REF!</v>
      </c>
      <c r="AZ460" s="235" t="e" cm="1">
        <f t="array" ref="AZ460">_xlfn.XLOOKUP($A460&amp;$B460,'[5]产值及收款计划（2026）'!$A:$A&amp;'[5]产值及收款计划（2026）'!$B:$B,'[5]产值及收款计划（2026）'!AZ:AZ)</f>
        <v>#REF!</v>
      </c>
      <c r="BA460" s="235" t="e" cm="1">
        <f t="array" ref="BA460">_xlfn.XLOOKUP($A460&amp;$B460,'[5]产值及收款计划（2026）'!$A:$A&amp;'[5]产值及收款计划（2026）'!$B:$B,'[5]产值及收款计划（2026）'!BA:BA)</f>
        <v>#REF!</v>
      </c>
      <c r="BB460" s="235" t="e" cm="1">
        <f t="array" ref="BB460">_xlfn.XLOOKUP($A460&amp;$B460,'[5]产值及收款计划（2026）'!$A:$A&amp;'[5]产值及收款计划（2026）'!$B:$B,'[5]产值及收款计划（2026）'!BB:BB)</f>
        <v>#REF!</v>
      </c>
      <c r="BC460" s="235" t="e" cm="1">
        <f t="array" ref="BC460">_xlfn.XLOOKUP($A460&amp;$B460,'[5]产值及收款计划（2026）'!$A:$A&amp;'[5]产值及收款计划（2026）'!$B:$B,'[5]产值及收款计划（2026）'!BC:BC)</f>
        <v>#REF!</v>
      </c>
      <c r="BD460" s="235" t="e" cm="1">
        <f t="array" ref="BD460">_xlfn.XLOOKUP($A460&amp;$B460,'[5]产值及收款计划（2026）'!$A:$A&amp;'[5]产值及收款计划（2026）'!$B:$B,'[5]产值及收款计划（2026）'!BD:BD)</f>
        <v>#REF!</v>
      </c>
      <c r="BE460" s="235" t="e" cm="1">
        <f t="array" ref="BE460">_xlfn.XLOOKUP($A460&amp;$B460,'[5]产值及收款计划（2026）'!$A:$A&amp;'[5]产值及收款计划（2026）'!$B:$B,'[5]产值及收款计划（2026）'!BE:BE)</f>
        <v>#REF!</v>
      </c>
      <c r="BF460" s="235" t="e" cm="1">
        <f t="array" ref="BF460">_xlfn.XLOOKUP($A460&amp;$B460,'[5]产值及收款计划（2026）'!$A:$A&amp;'[5]产值及收款计划（2026）'!$B:$B,'[5]产值及收款计划（2026）'!BF:BF)</f>
        <v>#REF!</v>
      </c>
      <c r="BG460" s="235" t="e" cm="1">
        <f t="array" ref="BG460">_xlfn.XLOOKUP($A460&amp;$B460,'[5]产值及收款计划（2026）'!$A:$A&amp;'[5]产值及收款计划（2026）'!$B:$B,'[5]产值及收款计划（2026）'!BG:BG)</f>
        <v>#REF!</v>
      </c>
      <c r="BH460" s="235" t="e" cm="1">
        <f t="array" ref="BH460">_xlfn.XLOOKUP($A460&amp;$B460,'[5]产值及收款计划（2026）'!$A:$A&amp;'[5]产值及收款计划（2026）'!$B:$B,'[5]产值及收款计划（2026）'!BH:BH)</f>
        <v>#REF!</v>
      </c>
      <c r="BI460" s="235" t="e" cm="1">
        <f t="array" ref="BI460">_xlfn.XLOOKUP($A460&amp;$B460,'[5]产值及收款计划（2026）'!$A:$A&amp;'[5]产值及收款计划（2026）'!$B:$B,'[5]产值及收款计划（2026）'!BI:BI)</f>
        <v>#REF!</v>
      </c>
      <c r="BJ460" s="235" t="e" cm="1">
        <f t="array" ref="BJ460">_xlfn.XLOOKUP($A460&amp;$B460,'[5]产值及收款计划（2026）'!$A:$A&amp;'[5]产值及收款计划（2026）'!$B:$B,'[5]产值及收款计划（2026）'!BJ:BJ)</f>
        <v>#REF!</v>
      </c>
      <c r="BK460" s="235" t="e" cm="1">
        <f t="array" ref="BK460">_xlfn.XLOOKUP($A460&amp;$B460,'[5]产值及收款计划（2026）'!$A:$A&amp;'[5]产值及收款计划（2026）'!$B:$B,'[5]产值及收款计划（2026）'!BK:BK)</f>
        <v>#REF!</v>
      </c>
      <c r="BL460" s="235" t="e" cm="1">
        <f t="array" ref="BL460">_xlfn.XLOOKUP($A460&amp;$B460,'[5]产值及收款计划（2026）'!$A:$A&amp;'[5]产值及收款计划（2026）'!$B:$B,'[5]产值及收款计划（2026）'!BL:BL)</f>
        <v>#REF!</v>
      </c>
      <c r="BM460" s="235"/>
      <c r="BN460" s="235"/>
      <c r="BO460" s="235"/>
      <c r="BP460" s="235"/>
      <c r="BQ460" s="235" t="e">
        <f>_xlfn.XLOOKUP($C460,应收未收表!$AJ:$AJ,应收未收表!AK:AK)</f>
        <v>#REF!</v>
      </c>
      <c r="BR460" s="235" t="e">
        <f>_xlfn.XLOOKUP($C460,应收未收表!$AJ:$AJ,应收未收表!AL:AL)</f>
        <v>#REF!</v>
      </c>
      <c r="BS460" s="235" t="e">
        <f>_xlfn.XLOOKUP($C460,应收未收表!$AJ:$AJ,应收未收表!AM:AM)</f>
        <v>#REF!</v>
      </c>
      <c r="BT460" s="235" t="e">
        <f>_xlfn.XLOOKUP($C460,应收未收表!$AJ:$AJ,应收未收表!AN:AN)</f>
        <v>#REF!</v>
      </c>
      <c r="BU460" s="234" t="e" cm="1">
        <f t="array" ref="BU460">_xlfn.XLOOKUP($A460&amp;$B460,'[5]产值及收款计划（2026）'!$A:$A&amp;'[5]产值及收款计划（2026）'!$B:$B,'[5]产值及收款计划（2026）'!BQ:BQ)</f>
        <v>#REF!</v>
      </c>
      <c r="BV460" s="235" t="e" cm="1">
        <f t="array" ref="BV460">_xlfn.XLOOKUP($A460&amp;$B460,'[5]产值及收款计划（2026）'!$A:$A&amp;'[5]产值及收款计划（2026）'!$B:$B,'[5]产值及收款计划（2026）'!BR:BR)</f>
        <v>#REF!</v>
      </c>
      <c r="CE460" s="235" cm="1">
        <f t="array" ref="CE460">_xlfn.XLOOKUP($A460&amp;$B460,'[5]产值及收款计划（2026）'!$A:$A&amp;'[5]产值及收款计划（2026）'!$B:$B,'[5]产值及收款计划（2026）'!CA:CA)</f>
        <v>0</v>
      </c>
      <c r="CF460" s="235" cm="1">
        <f t="array" ref="CF460">_xlfn.XLOOKUP($A460&amp;$B460,'[5]产值及收款计划（2026）'!$A:$A&amp;'[5]产值及收款计划（2026）'!$B:$B,'[5]产值及收款计划（2026）'!CB:CB)</f>
        <v>0</v>
      </c>
      <c r="CG460" s="235" cm="1">
        <f t="array" ref="CG460">_xlfn.XLOOKUP($A460&amp;$B460,'[5]产值及收款计划（2026）'!$A:$A&amp;'[5]产值及收款计划（2026）'!$B:$B,'[5]产值及收款计划（2026）'!CC:CC)</f>
        <v>0</v>
      </c>
      <c r="CH460" s="235" cm="1">
        <f t="array" ref="CH460">_xlfn.XLOOKUP($A460&amp;$B460,'[5]产值及收款计划（2026）'!$A:$A&amp;'[5]产值及收款计划（2026）'!$B:$B,'[5]产值及收款计划（2026）'!CD:CD)</f>
        <v>0</v>
      </c>
      <c r="CI460" s="235" cm="1">
        <f t="array" ref="CI460">_xlfn.XLOOKUP($A460&amp;$B460,'[5]产值及收款计划（2026）'!$A:$A&amp;'[5]产值及收款计划（2026）'!$B:$B,'[5]产值及收款计划（2026）'!CE:CE)</f>
        <v>0</v>
      </c>
      <c r="CJ460" s="235" cm="1">
        <f t="array" ref="CJ460">_xlfn.XLOOKUP($A460&amp;$B460,'[5]产值及收款计划（2026）'!$A:$A&amp;'[5]产值及收款计划（2026）'!$B:$B,'[5]产值及收款计划（2026）'!CF:CF)</f>
        <v>0</v>
      </c>
      <c r="CK460" s="235" cm="1">
        <f t="array" ref="CK460">_xlfn.XLOOKUP($A460&amp;$B460,'[5]产值及收款计划（2026）'!$A:$A&amp;'[5]产值及收款计划（2026）'!$B:$B,'[5]产值及收款计划（2026）'!CG:CG)</f>
        <v>0</v>
      </c>
      <c r="CL460" s="235" cm="1">
        <f t="array" ref="CL460">_xlfn.XLOOKUP($A460&amp;$B460,'[5]产值及收款计划（2026）'!$A:$A&amp;'[5]产值及收款计划（2026）'!$B:$B,'[5]产值及收款计划（2026）'!CH:CH)</f>
        <v>0</v>
      </c>
      <c r="CM460" s="235" cm="1">
        <f t="array" ref="CM460">_xlfn.XLOOKUP($A460&amp;$B460,'[5]产值及收款计划（2026）'!$A:$A&amp;'[5]产值及收款计划（2026）'!$B:$B,'[5]产值及收款计划（2026）'!CI:CI)</f>
        <v>0</v>
      </c>
      <c r="CN460" s="235" cm="1">
        <f t="array" ref="CN460">_xlfn.XLOOKUP($A460&amp;$B460,'[5]产值及收款计划（2026）'!$A:$A&amp;'[5]产值及收款计划（2026）'!$B:$B,'[5]产值及收款计划（2026）'!CJ:CJ)</f>
        <v>0</v>
      </c>
      <c r="CO460" s="235" cm="1">
        <f t="array" ref="CO460">_xlfn.XLOOKUP($A460&amp;$B460,'[5]产值及收款计划（2026）'!$A:$A&amp;'[5]产值及收款计划（2026）'!$B:$B,'[5]产值及收款计划（2026）'!CK:CK)</f>
        <v>0</v>
      </c>
      <c r="CP460" s="235" cm="1">
        <f t="array" ref="CP460">_xlfn.XLOOKUP($A460&amp;$B460,'[5]产值及收款计划（2026）'!$A:$A&amp;'[5]产值及收款计划（2026）'!$B:$B,'[5]产值及收款计划（2026）'!CL:CL)</f>
        <v>0</v>
      </c>
      <c r="DE460" s="235" cm="1">
        <f t="array" ref="DE460">_xlfn.XLOOKUP($A460&amp;$B460,'[5]产值及收款计划（2026）'!$A:$A&amp;'[5]产值及收款计划（2026）'!$B:$B,'[5]产值及收款计划（2026）'!DA:DA)</f>
        <v>0</v>
      </c>
      <c r="DF460" s="235" cm="1">
        <f t="array" ref="DF460">_xlfn.XLOOKUP($A460&amp;$B460,'[5]产值及收款计划（2026）'!$A:$A&amp;'[5]产值及收款计划（2026）'!$B:$B,'[5]产值及收款计划（2026）'!DB:DB)</f>
        <v>0</v>
      </c>
      <c r="DG460" s="235" cm="1">
        <f t="array" ref="DG460">_xlfn.XLOOKUP($A460&amp;$B460,'[5]产值及收款计划（2026）'!$A:$A&amp;'[5]产值及收款计划（2026）'!$B:$B,'[5]产值及收款计划（2026）'!DC:DC)</f>
        <v>0</v>
      </c>
      <c r="DH460" s="235" cm="1">
        <f t="array" ref="DH460">_xlfn.XLOOKUP($A460&amp;$B460,'[5]产值及收款计划（2026）'!$A:$A&amp;'[5]产值及收款计划（2026）'!$B:$B,'[5]产值及收款计划（2026）'!DD:DD)</f>
        <v>0</v>
      </c>
      <c r="DI460" s="235" cm="1">
        <f t="array" ref="DI460">_xlfn.XLOOKUP($A460&amp;$B460,'[5]产值及收款计划（2026）'!$A:$A&amp;'[5]产值及收款计划（2026）'!$B:$B,'[5]产值及收款计划（2026）'!DE:DE)</f>
        <v>0</v>
      </c>
      <c r="DJ460" s="235" cm="1">
        <f t="array" ref="DJ460">_xlfn.XLOOKUP($A460&amp;$B460,'[5]产值及收款计划（2026）'!$A:$A&amp;'[5]产值及收款计划（2026）'!$B:$B,'[5]产值及收款计划（2026）'!DF:DF)</f>
        <v>0</v>
      </c>
      <c r="DK460" s="235" cm="1">
        <f t="array" ref="DK460">_xlfn.XLOOKUP($A460&amp;$B460,'[5]产值及收款计划（2026）'!$A:$A&amp;'[5]产值及收款计划（2026）'!$B:$B,'[5]产值及收款计划（2026）'!DG:DG)</f>
        <v>0</v>
      </c>
      <c r="DL460" s="235" cm="1">
        <f t="array" ref="DL460">_xlfn.XLOOKUP($A460&amp;$B460,'[5]产值及收款计划（2026）'!$A:$A&amp;'[5]产值及收款计划（2026）'!$B:$B,'[5]产值及收款计划（2026）'!DH:DH)</f>
        <v>0</v>
      </c>
      <c r="DM460" s="235" cm="1">
        <f t="array" ref="DM460">_xlfn.XLOOKUP($A460&amp;$B460,'[5]产值及收款计划（2026）'!$A:$A&amp;'[5]产值及收款计划（2026）'!$B:$B,'[5]产值及收款计划（2026）'!DI:DI)</f>
        <v>0</v>
      </c>
      <c r="DN460" s="235" cm="1">
        <f t="array" ref="DN460">_xlfn.XLOOKUP($A460&amp;$B460,'[5]产值及收款计划（2026）'!$A:$A&amp;'[5]产值及收款计划（2026）'!$B:$B,'[5]产值及收款计划（2026）'!DJ:DJ)</f>
        <v>0</v>
      </c>
      <c r="DO460" s="235" cm="1">
        <f t="array" ref="DO460">_xlfn.XLOOKUP($A460&amp;$B460,'[5]产值及收款计划（2026）'!$A:$A&amp;'[5]产值及收款计划（2026）'!$B:$B,'[5]产值及收款计划（2026）'!DK:DK)</f>
        <v>0</v>
      </c>
      <c r="DP460" s="235" cm="1">
        <f t="array" ref="DP460">_xlfn.XLOOKUP($A460&amp;$B460,'[5]产值及收款计划（2026）'!$A:$A&amp;'[5]产值及收款计划（2026）'!$B:$B,'[5]产值及收款计划（2026）'!DL:DL)</f>
        <v>0</v>
      </c>
      <c r="DQ460" s="243"/>
      <c r="DR460" s="229"/>
    </row>
    <row r="461" ht="20.25" spans="1:122">
      <c r="A461" s="233">
        <f t="shared" si="27"/>
        <v>96</v>
      </c>
      <c r="B461" s="233" t="s">
        <v>29</v>
      </c>
      <c r="C461" s="234" t="e" cm="1">
        <f t="array" ref="C461">_xlfn.XLOOKUP($A461&amp;$B461,'[5]产值及收款计划（2026）'!$A:$A&amp;'[5]产值及收款计划（2026）'!$B:$B,'[5]产值及收款计划（2026）'!C:C)</f>
        <v>#REF!</v>
      </c>
      <c r="D461" s="234" t="e" cm="1">
        <f t="array" ref="D461">_xlfn.XLOOKUP($A461&amp;$B461,'[5]产值及收款计划（2026）'!$A:$A&amp;'[5]产值及收款计划（2026）'!$B:$B,'[5]产值及收款计划（2026）'!D:D)</f>
        <v>#REF!</v>
      </c>
      <c r="E461" s="235" t="e" cm="1">
        <f t="array" ref="E461">_xlfn.XLOOKUP($A461&amp;$B461,'[5]产值及收款计划（2026）'!$A:$A&amp;'[5]产值及收款计划（2026）'!$B:$B,'[5]产值及收款计划（2026）'!E:E)</f>
        <v>#REF!</v>
      </c>
      <c r="F461" s="235" t="e" cm="1">
        <f t="array" ref="F461">_xlfn.XLOOKUP($A461&amp;$B461,'[5]产值及收款计划（2026）'!$A:$A&amp;'[5]产值及收款计划（2026）'!$B:$B,'[5]产值及收款计划（2026）'!F:F)</f>
        <v>#REF!</v>
      </c>
      <c r="G461" s="235" t="e" cm="1">
        <f t="array" ref="G461">_xlfn.XLOOKUP($A461&amp;$B461,'[5]产值及收款计划（2026）'!$A:$A&amp;'[5]产值及收款计划（2026）'!$B:$B,'[5]产值及收款计划（2026）'!G:G)</f>
        <v>#REF!</v>
      </c>
      <c r="H461" s="235" t="e" cm="1">
        <f t="array" ref="H461">_xlfn.XLOOKUP($A461&amp;$B461,'[5]产值及收款计划（2026）'!$A:$A&amp;'[5]产值及收款计划（2026）'!$B:$B,'[5]产值及收款计划（2026）'!H:H)</f>
        <v>#REF!</v>
      </c>
      <c r="I461" s="236" t="e" cm="1">
        <f t="array" ref="I461">_xlfn.XLOOKUP($A461&amp;$B461,'[5]产值及收款计划（2026）'!$A:$A&amp;'[5]产值及收款计划（2026）'!$B:$B,'[5]产值及收款计划（2026）'!I:I)</f>
        <v>#REF!</v>
      </c>
      <c r="J461" s="235" t="e" cm="1">
        <f t="array" ref="J461">_xlfn.XLOOKUP($A461&amp;$B461,'[5]产值及收款计划（2026）'!$A:$A&amp;'[5]产值及收款计划（2026）'!$B:$B,'[5]产值及收款计划（2026）'!J:J)</f>
        <v>#REF!</v>
      </c>
      <c r="K461" s="235" t="e" cm="1">
        <f t="array" ref="K461">_xlfn.XLOOKUP($A461&amp;$B461,'[5]产值及收款计划（2026）'!$A:$A&amp;'[5]产值及收款计划（2026）'!$B:$B,'[5]产值及收款计划（2026）'!K:K)</f>
        <v>#REF!</v>
      </c>
      <c r="L461" s="235" t="e" cm="1">
        <f t="array" ref="L461">_xlfn.XLOOKUP($A461&amp;$B461,'[5]产值及收款计划（2026）'!$A:$A&amp;'[5]产值及收款计划（2026）'!$B:$B,'[5]产值及收款计划（2026）'!L:L)</f>
        <v>#REF!</v>
      </c>
      <c r="M461" s="235" t="e" cm="1">
        <f t="array" ref="M461">_xlfn.XLOOKUP($A461&amp;$B461,'[5]产值及收款计划（2026）'!$A:$A&amp;'[5]产值及收款计划（2026）'!$B:$B,'[5]产值及收款计划（2026）'!M:M)</f>
        <v>#REF!</v>
      </c>
      <c r="N461" s="235" t="e" cm="1">
        <f t="array" ref="N461">_xlfn.XLOOKUP($A461&amp;$B461,'[5]产值及收款计划（2026）'!$A:$A&amp;'[5]产值及收款计划（2026）'!$B:$B,'[5]产值及收款计划（2026）'!N:N)</f>
        <v>#REF!</v>
      </c>
      <c r="O461" s="235" t="e" cm="1">
        <f t="array" ref="O461">_xlfn.XLOOKUP($A461&amp;$B461,'[5]产值及收款计划（2026）'!$A:$A&amp;'[5]产值及收款计划（2026）'!$B:$B,'[5]产值及收款计划（2026）'!O:O)</f>
        <v>#REF!</v>
      </c>
      <c r="P461" s="234" t="e" cm="1">
        <f t="array" ref="P461">_xlfn.XLOOKUP($A461&amp;$B461,'[5]产值及收款计划（2026）'!$A:$A&amp;'[5]产值及收款计划（2026）'!$B:$B,'[5]产值及收款计划（2026）'!P:P)</f>
        <v>#REF!</v>
      </c>
      <c r="Q461" s="235" t="e" cm="1">
        <f t="array" ref="Q461">_xlfn.XLOOKUP($A461&amp;$B461,'[5]产值及收款计划（2026）'!$A:$A&amp;'[5]产值及收款计划（2026）'!$B:$B,'[5]产值及收款计划（2026）'!Q:Q)</f>
        <v>#REF!</v>
      </c>
      <c r="R461" s="235" t="e" cm="1">
        <f t="array" ref="R461">_xlfn.XLOOKUP($A461&amp;$B461,'[5]产值及收款计划（2026）'!$A:$A&amp;'[5]产值及收款计划（2026）'!$B:$B,'[5]产值及收款计划（2026）'!R:R)</f>
        <v>#REF!</v>
      </c>
      <c r="S461" s="235" t="e" cm="1">
        <f t="array" ref="S461">_xlfn.XLOOKUP($A461&amp;$B461,'[5]产值及收款计划（2026）'!$A:$A&amp;'[5]产值及收款计划（2026）'!$B:$B,'[5]产值及收款计划（2026）'!S:S)</f>
        <v>#REF!</v>
      </c>
      <c r="T461" s="235" t="e" cm="1">
        <f t="array" ref="T461">_xlfn.XLOOKUP($A461&amp;$B461,'[5]产值及收款计划（2026）'!$A:$A&amp;'[5]产值及收款计划（2026）'!$B:$B,'[5]产值及收款计划（2026）'!T:T)</f>
        <v>#REF!</v>
      </c>
      <c r="U461" s="235" t="e" cm="1">
        <f t="array" ref="U461">_xlfn.XLOOKUP($A461&amp;$B461,'[5]产值及收款计划（2026）'!$A:$A&amp;'[5]产值及收款计划（2026）'!$B:$B,'[5]产值及收款计划（2026）'!U:U)</f>
        <v>#REF!</v>
      </c>
      <c r="V461" s="235" t="e" cm="1">
        <f t="array" ref="V461">_xlfn.XLOOKUP($A461&amp;$B461,'[5]产值及收款计划（2026）'!$A:$A&amp;'[5]产值及收款计划（2026）'!$B:$B,'[5]产值及收款计划（2026）'!V:V)</f>
        <v>#REF!</v>
      </c>
      <c r="W461" s="235" t="e" cm="1">
        <f t="array" ref="W461">_xlfn.XLOOKUP($A461&amp;$B461,'[5]产值及收款计划（2026）'!$A:$A&amp;'[5]产值及收款计划（2026）'!$B:$B,'[5]产值及收款计划（2026）'!W:W)</f>
        <v>#REF!</v>
      </c>
      <c r="X461" s="235" t="e" cm="1">
        <f t="array" ref="X461">_xlfn.XLOOKUP($A461&amp;$B461,'[5]产值及收款计划（2026）'!$A:$A&amp;'[5]产值及收款计划（2026）'!$B:$B,'[5]产值及收款计划（2026）'!X:X)</f>
        <v>#REF!</v>
      </c>
      <c r="Y461" s="235" t="e" cm="1">
        <f t="array" ref="Y461">_xlfn.XLOOKUP($A461&amp;$B461,'[5]产值及收款计划（2026）'!$A:$A&amp;'[5]产值及收款计划（2026）'!$B:$B,'[5]产值及收款计划（2026）'!Y:Y)</f>
        <v>#REF!</v>
      </c>
      <c r="Z461" s="235" t="e" cm="1">
        <f t="array" ref="Z461">_xlfn.XLOOKUP($A461&amp;$B461,'[5]产值及收款计划（2026）'!$A:$A&amp;'[5]产值及收款计划（2026）'!$B:$B,'[5]产值及收款计划（2026）'!Z:Z)</f>
        <v>#REF!</v>
      </c>
      <c r="AA461" s="235" t="e" cm="1">
        <f t="array" ref="AA461">_xlfn.XLOOKUP($A461&amp;$B461,'[5]产值及收款计划（2026）'!$A:$A&amp;'[5]产值及收款计划（2026）'!$B:$B,'[5]产值及收款计划（2026）'!AA:AA)</f>
        <v>#REF!</v>
      </c>
      <c r="AB461" s="235" t="e" cm="1">
        <f t="array" ref="AB461">_xlfn.XLOOKUP($A461&amp;$B461,'[5]产值及收款计划（2026）'!$A:$A&amp;'[5]产值及收款计划（2026）'!$B:$B,'[5]产值及收款计划（2026）'!AB:AB)</f>
        <v>#REF!</v>
      </c>
      <c r="AC461" s="235" t="e" cm="1">
        <f t="array" ref="AC461">_xlfn.XLOOKUP($A461&amp;$B461,'[5]产值及收款计划（2026）'!$A:$A&amp;'[5]产值及收款计划（2026）'!$B:$B,'[5]产值及收款计划（2026）'!AC:AC)</f>
        <v>#REF!</v>
      </c>
      <c r="AD461" s="235" t="e" cm="1">
        <f t="array" ref="AD461">_xlfn.XLOOKUP($A461&amp;$B461,'[5]产值及收款计划（2026）'!$A:$A&amp;'[5]产值及收款计划（2026）'!$B:$B,'[5]产值及收款计划（2026）'!AD:AD)</f>
        <v>#REF!</v>
      </c>
      <c r="AE461" s="235" t="e" cm="1">
        <f t="array" ref="AE461">_xlfn.XLOOKUP($A461&amp;$B461,'[5]产值及收款计划（2026）'!$A:$A&amp;'[5]产值及收款计划（2026）'!$B:$B,'[5]产值及收款计划（2026）'!AE:AE)</f>
        <v>#REF!</v>
      </c>
      <c r="AF461" s="235" t="e" cm="1">
        <f t="array" ref="AF461">_xlfn.XLOOKUP($A461&amp;$B461,'[5]产值及收款计划（2026）'!$A:$A&amp;'[5]产值及收款计划（2026）'!$B:$B,'[5]产值及收款计划（2026）'!AF:AF)</f>
        <v>#REF!</v>
      </c>
      <c r="AG461" s="235" t="e" cm="1">
        <f t="array" ref="AG461">_xlfn.XLOOKUP($A461&amp;$B461,'[5]产值及收款计划（2026）'!$A:$A&amp;'[5]产值及收款计划（2026）'!$B:$B,'[5]产值及收款计划（2026）'!AG:AG)</f>
        <v>#REF!</v>
      </c>
      <c r="AH461" s="235" t="e" cm="1">
        <f t="array" ref="AH461">_xlfn.XLOOKUP($A461&amp;$B461,'[5]产值及收款计划（2026）'!$A:$A&amp;'[5]产值及收款计划（2026）'!$B:$B,'[5]产值及收款计划（2026）'!AH:AH)</f>
        <v>#REF!</v>
      </c>
      <c r="AI461" s="235" t="e" cm="1">
        <f t="array" ref="AI461">_xlfn.XLOOKUP($A461&amp;$B461,'[5]产值及收款计划（2026）'!$A:$A&amp;'[5]产值及收款计划（2026）'!$B:$B,'[5]产值及收款计划（2026）'!AI:AI)</f>
        <v>#REF!</v>
      </c>
      <c r="AJ461" s="235" t="e" cm="1">
        <f t="array" ref="AJ461">_xlfn.XLOOKUP($A461&amp;$B461,'[5]产值及收款计划（2026）'!$A:$A&amp;'[5]产值及收款计划（2026）'!$B:$B,'[5]产值及收款计划（2026）'!AJ:AJ)</f>
        <v>#REF!</v>
      </c>
      <c r="AK461" s="235" t="e" cm="1">
        <f t="array" ref="AK461">_xlfn.XLOOKUP($A461&amp;$B461,'[5]产值及收款计划（2026）'!$A:$A&amp;'[5]产值及收款计划（2026）'!$B:$B,'[5]产值及收款计划（2026）'!AK:AK)</f>
        <v>#REF!</v>
      </c>
      <c r="AL461" s="235" t="e" cm="1">
        <f t="array" ref="AL461">_xlfn.XLOOKUP($A461&amp;$B461,'[5]产值及收款计划（2026）'!$A:$A&amp;'[5]产值及收款计划（2026）'!$B:$B,'[5]产值及收款计划（2026）'!AL:AL)</f>
        <v>#REF!</v>
      </c>
      <c r="AM461" s="242" t="e" cm="1">
        <f t="array" ref="AM461">_xlfn.LET(_xlpm.勾选月份状态数组,TRANSPOSE('PPT(12-15页）-TOP10'!$A$3:$A$14),_xlpm.选择数据区,IF('PPT(12-15页）-TOP10'!$E$3="收款",$BA461:$BL461,$AA461:$AL461),SUM(_xlfn._xlws.FILTER(_xlpm.选择数据区,_xlpm.勾选月份状态数组,"")))</f>
        <v>#REF!</v>
      </c>
      <c r="AN461" s="235" t="e">
        <f>_xlfn.XLOOKUP($C461,应收未收表!$T:$T,应收未收表!AA:AA)</f>
        <v>#REF!</v>
      </c>
      <c r="AO461" s="235" t="e">
        <f>_xlfn.XLOOKUP($C461,应收未收表!$T:$T,应收未收表!AB:AB)</f>
        <v>#REF!</v>
      </c>
      <c r="AP461" s="235" t="e">
        <f>_xlfn.XLOOKUP($C461,应收未收表!$T:$T,应收未收表!AC:AC)</f>
        <v>#REF!</v>
      </c>
      <c r="AQ461" s="235" t="e">
        <f>_xlfn.XLOOKUP($C461,应收未收表!$T:$T,应收未收表!AE:AE)</f>
        <v>#REF!</v>
      </c>
      <c r="AR461" s="235" t="e">
        <f>_xlfn.XLOOKUP($C461,应收未收表!$T:$T,应收未收表!AF:AF)</f>
        <v>#REF!</v>
      </c>
      <c r="AS461" s="235" t="e" cm="1">
        <f t="array" ref="AS461">_xlfn.XLOOKUP($A461&amp;$B461,'[5]产值及收款计划（2026）'!$A:$A&amp;'[5]产值及收款计划（2026）'!$B:$B,'[5]产值及收款计划（2026）'!AS:AS)</f>
        <v>#REF!</v>
      </c>
      <c r="AT461" s="235" t="e" cm="1">
        <f t="array" ref="AT461">_xlfn.XLOOKUP($A461&amp;$B461,'[5]产值及收款计划（2026）'!$A:$A&amp;'[5]产值及收款计划（2026）'!$B:$B,'[5]产值及收款计划（2026）'!AT:AT)</f>
        <v>#REF!</v>
      </c>
      <c r="AU461" s="235" t="e" cm="1">
        <f t="array" ref="AU461">_xlfn.XLOOKUP($A461&amp;$B461,'[5]产值及收款计划（2026）'!$A:$A&amp;'[5]产值及收款计划（2026）'!$B:$B,'[5]产值及收款计划（2026）'!AU:AU)</f>
        <v>#REF!</v>
      </c>
      <c r="AV461" s="235" t="e" cm="1">
        <f t="array" ref="AV461">_xlfn.XLOOKUP($A461&amp;$B461,'[5]产值及收款计划（2026）'!$A:$A&amp;'[5]产值及收款计划（2026）'!$B:$B,'[5]产值及收款计划（2026）'!AV:AV)</f>
        <v>#REF!</v>
      </c>
      <c r="AW461" s="235" t="e" cm="1">
        <f t="array" ref="AW461">_xlfn.XLOOKUP($A461&amp;$B461,'[5]产值及收款计划（2026）'!$A:$A&amp;'[5]产值及收款计划（2026）'!$B:$B,'[5]产值及收款计划（2026）'!AW:AW)</f>
        <v>#REF!</v>
      </c>
      <c r="AX461" s="235" t="e" cm="1">
        <f t="array" ref="AX461">_xlfn.XLOOKUP($A461&amp;$B461,'[5]产值及收款计划（2026）'!$A:$A&amp;'[5]产值及收款计划（2026）'!$B:$B,'[5]产值及收款计划（2026）'!AX:AX)</f>
        <v>#REF!</v>
      </c>
      <c r="AY461" s="235" t="e" cm="1">
        <f t="array" ref="AY461">_xlfn.XLOOKUP($A461&amp;$B461,'[5]产值及收款计划（2026）'!$A:$A&amp;'[5]产值及收款计划（2026）'!$B:$B,'[5]产值及收款计划（2026）'!AY:AY)</f>
        <v>#REF!</v>
      </c>
      <c r="AZ461" s="235" t="e" cm="1">
        <f t="array" ref="AZ461">_xlfn.XLOOKUP($A461&amp;$B461,'[5]产值及收款计划（2026）'!$A:$A&amp;'[5]产值及收款计划（2026）'!$B:$B,'[5]产值及收款计划（2026）'!AZ:AZ)</f>
        <v>#REF!</v>
      </c>
      <c r="BA461" s="235" t="e" cm="1">
        <f t="array" ref="BA461">_xlfn.XLOOKUP($A461&amp;$B461,'[5]产值及收款计划（2026）'!$A:$A&amp;'[5]产值及收款计划（2026）'!$B:$B,'[5]产值及收款计划（2026）'!BA:BA)</f>
        <v>#REF!</v>
      </c>
      <c r="BB461" s="235" t="e" cm="1">
        <f t="array" ref="BB461">_xlfn.XLOOKUP($A461&amp;$B461,'[5]产值及收款计划（2026）'!$A:$A&amp;'[5]产值及收款计划（2026）'!$B:$B,'[5]产值及收款计划（2026）'!BB:BB)</f>
        <v>#REF!</v>
      </c>
      <c r="BC461" s="235" t="e" cm="1">
        <f t="array" ref="BC461">_xlfn.XLOOKUP($A461&amp;$B461,'[5]产值及收款计划（2026）'!$A:$A&amp;'[5]产值及收款计划（2026）'!$B:$B,'[5]产值及收款计划（2026）'!BC:BC)</f>
        <v>#REF!</v>
      </c>
      <c r="BD461" s="235" t="e" cm="1">
        <f t="array" ref="BD461">_xlfn.XLOOKUP($A461&amp;$B461,'[5]产值及收款计划（2026）'!$A:$A&amp;'[5]产值及收款计划（2026）'!$B:$B,'[5]产值及收款计划（2026）'!BD:BD)</f>
        <v>#REF!</v>
      </c>
      <c r="BE461" s="235" t="e" cm="1">
        <f t="array" ref="BE461">_xlfn.XLOOKUP($A461&amp;$B461,'[5]产值及收款计划（2026）'!$A:$A&amp;'[5]产值及收款计划（2026）'!$B:$B,'[5]产值及收款计划（2026）'!BE:BE)</f>
        <v>#REF!</v>
      </c>
      <c r="BF461" s="235" t="e" cm="1">
        <f t="array" ref="BF461">_xlfn.XLOOKUP($A461&amp;$B461,'[5]产值及收款计划（2026）'!$A:$A&amp;'[5]产值及收款计划（2026）'!$B:$B,'[5]产值及收款计划（2026）'!BF:BF)</f>
        <v>#REF!</v>
      </c>
      <c r="BG461" s="235" t="e" cm="1">
        <f t="array" ref="BG461">_xlfn.XLOOKUP($A461&amp;$B461,'[5]产值及收款计划（2026）'!$A:$A&amp;'[5]产值及收款计划（2026）'!$B:$B,'[5]产值及收款计划（2026）'!BG:BG)</f>
        <v>#REF!</v>
      </c>
      <c r="BH461" s="235" t="e" cm="1">
        <f t="array" ref="BH461">_xlfn.XLOOKUP($A461&amp;$B461,'[5]产值及收款计划（2026）'!$A:$A&amp;'[5]产值及收款计划（2026）'!$B:$B,'[5]产值及收款计划（2026）'!BH:BH)</f>
        <v>#REF!</v>
      </c>
      <c r="BI461" s="235" t="e" cm="1">
        <f t="array" ref="BI461">_xlfn.XLOOKUP($A461&amp;$B461,'[5]产值及收款计划（2026）'!$A:$A&amp;'[5]产值及收款计划（2026）'!$B:$B,'[5]产值及收款计划（2026）'!BI:BI)</f>
        <v>#REF!</v>
      </c>
      <c r="BJ461" s="235" t="e" cm="1">
        <f t="array" ref="BJ461">_xlfn.XLOOKUP($A461&amp;$B461,'[5]产值及收款计划（2026）'!$A:$A&amp;'[5]产值及收款计划（2026）'!$B:$B,'[5]产值及收款计划（2026）'!BJ:BJ)</f>
        <v>#REF!</v>
      </c>
      <c r="BK461" s="235" t="e" cm="1">
        <f t="array" ref="BK461">_xlfn.XLOOKUP($A461&amp;$B461,'[5]产值及收款计划（2026）'!$A:$A&amp;'[5]产值及收款计划（2026）'!$B:$B,'[5]产值及收款计划（2026）'!BK:BK)</f>
        <v>#REF!</v>
      </c>
      <c r="BL461" s="235" t="e" cm="1">
        <f t="array" ref="BL461">_xlfn.XLOOKUP($A461&amp;$B461,'[5]产值及收款计划（2026）'!$A:$A&amp;'[5]产值及收款计划（2026）'!$B:$B,'[5]产值及收款计划（2026）'!BL:BL)</f>
        <v>#REF!</v>
      </c>
      <c r="BM461" s="235"/>
      <c r="BN461" s="235"/>
      <c r="BO461" s="235"/>
      <c r="BP461" s="235"/>
      <c r="BQ461" s="235" t="e">
        <f>_xlfn.XLOOKUP($C461,应收未收表!$AJ:$AJ,应收未收表!AK:AK)</f>
        <v>#REF!</v>
      </c>
      <c r="BR461" s="235" t="e">
        <f>_xlfn.XLOOKUP($C461,应收未收表!$AJ:$AJ,应收未收表!AL:AL)</f>
        <v>#REF!</v>
      </c>
      <c r="BS461" s="235" t="e">
        <f>_xlfn.XLOOKUP($C461,应收未收表!$AJ:$AJ,应收未收表!AM:AM)</f>
        <v>#REF!</v>
      </c>
      <c r="BT461" s="235" t="e">
        <f>_xlfn.XLOOKUP($C461,应收未收表!$AJ:$AJ,应收未收表!AN:AN)</f>
        <v>#REF!</v>
      </c>
      <c r="BU461" s="234" t="e" cm="1">
        <f t="array" ref="BU461">_xlfn.XLOOKUP($A461&amp;$B461,'[5]产值及收款计划（2026）'!$A:$A&amp;'[5]产值及收款计划（2026）'!$B:$B,'[5]产值及收款计划（2026）'!BQ:BQ)</f>
        <v>#REF!</v>
      </c>
      <c r="BV461" s="235" t="e" cm="1">
        <f t="array" ref="BV461">_xlfn.XLOOKUP($A461&amp;$B461,'[5]产值及收款计划（2026）'!$A:$A&amp;'[5]产值及收款计划（2026）'!$B:$B,'[5]产值及收款计划（2026）'!BR:BR)</f>
        <v>#REF!</v>
      </c>
      <c r="CE461" s="235" cm="1">
        <f t="array" ref="CE461">_xlfn.XLOOKUP($A461&amp;$B461,'[5]产值及收款计划（2026）'!$A:$A&amp;'[5]产值及收款计划（2026）'!$B:$B,'[5]产值及收款计划（2026）'!CA:CA)</f>
        <v>0</v>
      </c>
      <c r="CF461" s="235" cm="1">
        <f t="array" ref="CF461">_xlfn.XLOOKUP($A461&amp;$B461,'[5]产值及收款计划（2026）'!$A:$A&amp;'[5]产值及收款计划（2026）'!$B:$B,'[5]产值及收款计划（2026）'!CB:CB)</f>
        <v>0</v>
      </c>
      <c r="CG461" s="235" cm="1">
        <f t="array" ref="CG461">_xlfn.XLOOKUP($A461&amp;$B461,'[5]产值及收款计划（2026）'!$A:$A&amp;'[5]产值及收款计划（2026）'!$B:$B,'[5]产值及收款计划（2026）'!CC:CC)</f>
        <v>0</v>
      </c>
      <c r="CH461" s="235" cm="1">
        <f t="array" ref="CH461">_xlfn.XLOOKUP($A461&amp;$B461,'[5]产值及收款计划（2026）'!$A:$A&amp;'[5]产值及收款计划（2026）'!$B:$B,'[5]产值及收款计划（2026）'!CD:CD)</f>
        <v>0</v>
      </c>
      <c r="CI461" s="235" cm="1">
        <f t="array" ref="CI461">_xlfn.XLOOKUP($A461&amp;$B461,'[5]产值及收款计划（2026）'!$A:$A&amp;'[5]产值及收款计划（2026）'!$B:$B,'[5]产值及收款计划（2026）'!CE:CE)</f>
        <v>0</v>
      </c>
      <c r="CJ461" s="235" cm="1">
        <f t="array" ref="CJ461">_xlfn.XLOOKUP($A461&amp;$B461,'[5]产值及收款计划（2026）'!$A:$A&amp;'[5]产值及收款计划（2026）'!$B:$B,'[5]产值及收款计划（2026）'!CF:CF)</f>
        <v>0</v>
      </c>
      <c r="CK461" s="235" cm="1">
        <f t="array" ref="CK461">_xlfn.XLOOKUP($A461&amp;$B461,'[5]产值及收款计划（2026）'!$A:$A&amp;'[5]产值及收款计划（2026）'!$B:$B,'[5]产值及收款计划（2026）'!CG:CG)</f>
        <v>0</v>
      </c>
      <c r="CL461" s="235" cm="1">
        <f t="array" ref="CL461">_xlfn.XLOOKUP($A461&amp;$B461,'[5]产值及收款计划（2026）'!$A:$A&amp;'[5]产值及收款计划（2026）'!$B:$B,'[5]产值及收款计划（2026）'!CH:CH)</f>
        <v>0</v>
      </c>
      <c r="CM461" s="235" cm="1">
        <f t="array" ref="CM461">_xlfn.XLOOKUP($A461&amp;$B461,'[5]产值及收款计划（2026）'!$A:$A&amp;'[5]产值及收款计划（2026）'!$B:$B,'[5]产值及收款计划（2026）'!CI:CI)</f>
        <v>0</v>
      </c>
      <c r="CN461" s="235" cm="1">
        <f t="array" ref="CN461">_xlfn.XLOOKUP($A461&amp;$B461,'[5]产值及收款计划（2026）'!$A:$A&amp;'[5]产值及收款计划（2026）'!$B:$B,'[5]产值及收款计划（2026）'!CJ:CJ)</f>
        <v>0</v>
      </c>
      <c r="CO461" s="235" cm="1">
        <f t="array" ref="CO461">_xlfn.XLOOKUP($A461&amp;$B461,'[5]产值及收款计划（2026）'!$A:$A&amp;'[5]产值及收款计划（2026）'!$B:$B,'[5]产值及收款计划（2026）'!CK:CK)</f>
        <v>0</v>
      </c>
      <c r="CP461" s="235" cm="1">
        <f t="array" ref="CP461">_xlfn.XLOOKUP($A461&amp;$B461,'[5]产值及收款计划（2026）'!$A:$A&amp;'[5]产值及收款计划（2026）'!$B:$B,'[5]产值及收款计划（2026）'!CL:CL)</f>
        <v>0</v>
      </c>
      <c r="DE461" s="235" cm="1">
        <f t="array" ref="DE461">_xlfn.XLOOKUP($A461&amp;$B461,'[5]产值及收款计划（2026）'!$A:$A&amp;'[5]产值及收款计划（2026）'!$B:$B,'[5]产值及收款计划（2026）'!DA:DA)</f>
        <v>0</v>
      </c>
      <c r="DF461" s="235" cm="1">
        <f t="array" ref="DF461">_xlfn.XLOOKUP($A461&amp;$B461,'[5]产值及收款计划（2026）'!$A:$A&amp;'[5]产值及收款计划（2026）'!$B:$B,'[5]产值及收款计划（2026）'!DB:DB)</f>
        <v>0</v>
      </c>
      <c r="DG461" s="235" cm="1">
        <f t="array" ref="DG461">_xlfn.XLOOKUP($A461&amp;$B461,'[5]产值及收款计划（2026）'!$A:$A&amp;'[5]产值及收款计划（2026）'!$B:$B,'[5]产值及收款计划（2026）'!DC:DC)</f>
        <v>0</v>
      </c>
      <c r="DH461" s="235" cm="1">
        <f t="array" ref="DH461">_xlfn.XLOOKUP($A461&amp;$B461,'[5]产值及收款计划（2026）'!$A:$A&amp;'[5]产值及收款计划（2026）'!$B:$B,'[5]产值及收款计划（2026）'!DD:DD)</f>
        <v>0</v>
      </c>
      <c r="DI461" s="235" cm="1">
        <f t="array" ref="DI461">_xlfn.XLOOKUP($A461&amp;$B461,'[5]产值及收款计划（2026）'!$A:$A&amp;'[5]产值及收款计划（2026）'!$B:$B,'[5]产值及收款计划（2026）'!DE:DE)</f>
        <v>0</v>
      </c>
      <c r="DJ461" s="235" cm="1">
        <f t="array" ref="DJ461">_xlfn.XLOOKUP($A461&amp;$B461,'[5]产值及收款计划（2026）'!$A:$A&amp;'[5]产值及收款计划（2026）'!$B:$B,'[5]产值及收款计划（2026）'!DF:DF)</f>
        <v>0</v>
      </c>
      <c r="DK461" s="235" cm="1">
        <f t="array" ref="DK461">_xlfn.XLOOKUP($A461&amp;$B461,'[5]产值及收款计划（2026）'!$A:$A&amp;'[5]产值及收款计划（2026）'!$B:$B,'[5]产值及收款计划（2026）'!DG:DG)</f>
        <v>0</v>
      </c>
      <c r="DL461" s="235" cm="1">
        <f t="array" ref="DL461">_xlfn.XLOOKUP($A461&amp;$B461,'[5]产值及收款计划（2026）'!$A:$A&amp;'[5]产值及收款计划（2026）'!$B:$B,'[5]产值及收款计划（2026）'!DH:DH)</f>
        <v>0</v>
      </c>
      <c r="DM461" s="235" cm="1">
        <f t="array" ref="DM461">_xlfn.XLOOKUP($A461&amp;$B461,'[5]产值及收款计划（2026）'!$A:$A&amp;'[5]产值及收款计划（2026）'!$B:$B,'[5]产值及收款计划（2026）'!DI:DI)</f>
        <v>0</v>
      </c>
      <c r="DN461" s="235" cm="1">
        <f t="array" ref="DN461">_xlfn.XLOOKUP($A461&amp;$B461,'[5]产值及收款计划（2026）'!$A:$A&amp;'[5]产值及收款计划（2026）'!$B:$B,'[5]产值及收款计划（2026）'!DJ:DJ)</f>
        <v>0</v>
      </c>
      <c r="DO461" s="235" cm="1">
        <f t="array" ref="DO461">_xlfn.XLOOKUP($A461&amp;$B461,'[5]产值及收款计划（2026）'!$A:$A&amp;'[5]产值及收款计划（2026）'!$B:$B,'[5]产值及收款计划（2026）'!DK:DK)</f>
        <v>0</v>
      </c>
      <c r="DP461" s="235" cm="1">
        <f t="array" ref="DP461">_xlfn.XLOOKUP($A461&amp;$B461,'[5]产值及收款计划（2026）'!$A:$A&amp;'[5]产值及收款计划（2026）'!$B:$B,'[5]产值及收款计划（2026）'!DL:DL)</f>
        <v>0</v>
      </c>
      <c r="DQ461" s="243"/>
      <c r="DR461" s="229"/>
    </row>
    <row r="462" ht="20.25" spans="1:122">
      <c r="A462" s="233">
        <f t="shared" si="27"/>
        <v>97</v>
      </c>
      <c r="B462" s="233" t="s">
        <v>29</v>
      </c>
      <c r="C462" s="234" t="e" cm="1">
        <f t="array" ref="C462">_xlfn.XLOOKUP($A462&amp;$B462,'[5]产值及收款计划（2026）'!$A:$A&amp;'[5]产值及收款计划（2026）'!$B:$B,'[5]产值及收款计划（2026）'!C:C)</f>
        <v>#REF!</v>
      </c>
      <c r="D462" s="234" t="e" cm="1">
        <f t="array" ref="D462">_xlfn.XLOOKUP($A462&amp;$B462,'[5]产值及收款计划（2026）'!$A:$A&amp;'[5]产值及收款计划（2026）'!$B:$B,'[5]产值及收款计划（2026）'!D:D)</f>
        <v>#REF!</v>
      </c>
      <c r="E462" s="235" t="e" cm="1">
        <f t="array" ref="E462">_xlfn.XLOOKUP($A462&amp;$B462,'[5]产值及收款计划（2026）'!$A:$A&amp;'[5]产值及收款计划（2026）'!$B:$B,'[5]产值及收款计划（2026）'!E:E)</f>
        <v>#REF!</v>
      </c>
      <c r="F462" s="235" t="e" cm="1">
        <f t="array" ref="F462">_xlfn.XLOOKUP($A462&amp;$B462,'[5]产值及收款计划（2026）'!$A:$A&amp;'[5]产值及收款计划（2026）'!$B:$B,'[5]产值及收款计划（2026）'!F:F)</f>
        <v>#REF!</v>
      </c>
      <c r="G462" s="235" t="e" cm="1">
        <f t="array" ref="G462">_xlfn.XLOOKUP($A462&amp;$B462,'[5]产值及收款计划（2026）'!$A:$A&amp;'[5]产值及收款计划（2026）'!$B:$B,'[5]产值及收款计划（2026）'!G:G)</f>
        <v>#REF!</v>
      </c>
      <c r="H462" s="235" t="e" cm="1">
        <f t="array" ref="H462">_xlfn.XLOOKUP($A462&amp;$B462,'[5]产值及收款计划（2026）'!$A:$A&amp;'[5]产值及收款计划（2026）'!$B:$B,'[5]产值及收款计划（2026）'!H:H)</f>
        <v>#REF!</v>
      </c>
      <c r="I462" s="236" t="e" cm="1">
        <f t="array" ref="I462">_xlfn.XLOOKUP($A462&amp;$B462,'[5]产值及收款计划（2026）'!$A:$A&amp;'[5]产值及收款计划（2026）'!$B:$B,'[5]产值及收款计划（2026）'!I:I)</f>
        <v>#REF!</v>
      </c>
      <c r="J462" s="235" t="e" cm="1">
        <f t="array" ref="J462">_xlfn.XLOOKUP($A462&amp;$B462,'[5]产值及收款计划（2026）'!$A:$A&amp;'[5]产值及收款计划（2026）'!$B:$B,'[5]产值及收款计划（2026）'!J:J)</f>
        <v>#REF!</v>
      </c>
      <c r="K462" s="235" t="e" cm="1">
        <f t="array" ref="K462">_xlfn.XLOOKUP($A462&amp;$B462,'[5]产值及收款计划（2026）'!$A:$A&amp;'[5]产值及收款计划（2026）'!$B:$B,'[5]产值及收款计划（2026）'!K:K)</f>
        <v>#REF!</v>
      </c>
      <c r="L462" s="235" t="e" cm="1">
        <f t="array" ref="L462">_xlfn.XLOOKUP($A462&amp;$B462,'[5]产值及收款计划（2026）'!$A:$A&amp;'[5]产值及收款计划（2026）'!$B:$B,'[5]产值及收款计划（2026）'!L:L)</f>
        <v>#REF!</v>
      </c>
      <c r="M462" s="235" t="e" cm="1">
        <f t="array" ref="M462">_xlfn.XLOOKUP($A462&amp;$B462,'[5]产值及收款计划（2026）'!$A:$A&amp;'[5]产值及收款计划（2026）'!$B:$B,'[5]产值及收款计划（2026）'!M:M)</f>
        <v>#REF!</v>
      </c>
      <c r="N462" s="235" t="e" cm="1">
        <f t="array" ref="N462">_xlfn.XLOOKUP($A462&amp;$B462,'[5]产值及收款计划（2026）'!$A:$A&amp;'[5]产值及收款计划（2026）'!$B:$B,'[5]产值及收款计划（2026）'!N:N)</f>
        <v>#REF!</v>
      </c>
      <c r="O462" s="235" t="e" cm="1">
        <f t="array" ref="O462">_xlfn.XLOOKUP($A462&amp;$B462,'[5]产值及收款计划（2026）'!$A:$A&amp;'[5]产值及收款计划（2026）'!$B:$B,'[5]产值及收款计划（2026）'!O:O)</f>
        <v>#REF!</v>
      </c>
      <c r="P462" s="234" t="e" cm="1">
        <f t="array" ref="P462">_xlfn.XLOOKUP($A462&amp;$B462,'[5]产值及收款计划（2026）'!$A:$A&amp;'[5]产值及收款计划（2026）'!$B:$B,'[5]产值及收款计划（2026）'!P:P)</f>
        <v>#REF!</v>
      </c>
      <c r="Q462" s="235" t="e" cm="1">
        <f t="array" ref="Q462">_xlfn.XLOOKUP($A462&amp;$B462,'[5]产值及收款计划（2026）'!$A:$A&amp;'[5]产值及收款计划（2026）'!$B:$B,'[5]产值及收款计划（2026）'!Q:Q)</f>
        <v>#REF!</v>
      </c>
      <c r="R462" s="235" t="e" cm="1">
        <f t="array" ref="R462">_xlfn.XLOOKUP($A462&amp;$B462,'[5]产值及收款计划（2026）'!$A:$A&amp;'[5]产值及收款计划（2026）'!$B:$B,'[5]产值及收款计划（2026）'!R:R)</f>
        <v>#REF!</v>
      </c>
      <c r="S462" s="235" t="e" cm="1">
        <f t="array" ref="S462">_xlfn.XLOOKUP($A462&amp;$B462,'[5]产值及收款计划（2026）'!$A:$A&amp;'[5]产值及收款计划（2026）'!$B:$B,'[5]产值及收款计划（2026）'!S:S)</f>
        <v>#REF!</v>
      </c>
      <c r="T462" s="235" t="e" cm="1">
        <f t="array" ref="T462">_xlfn.XLOOKUP($A462&amp;$B462,'[5]产值及收款计划（2026）'!$A:$A&amp;'[5]产值及收款计划（2026）'!$B:$B,'[5]产值及收款计划（2026）'!T:T)</f>
        <v>#REF!</v>
      </c>
      <c r="U462" s="235" t="e" cm="1">
        <f t="array" ref="U462">_xlfn.XLOOKUP($A462&amp;$B462,'[5]产值及收款计划（2026）'!$A:$A&amp;'[5]产值及收款计划（2026）'!$B:$B,'[5]产值及收款计划（2026）'!U:U)</f>
        <v>#REF!</v>
      </c>
      <c r="V462" s="235" t="e" cm="1">
        <f t="array" ref="V462">_xlfn.XLOOKUP($A462&amp;$B462,'[5]产值及收款计划（2026）'!$A:$A&amp;'[5]产值及收款计划（2026）'!$B:$B,'[5]产值及收款计划（2026）'!V:V)</f>
        <v>#REF!</v>
      </c>
      <c r="W462" s="235" t="e" cm="1">
        <f t="array" ref="W462">_xlfn.XLOOKUP($A462&amp;$B462,'[5]产值及收款计划（2026）'!$A:$A&amp;'[5]产值及收款计划（2026）'!$B:$B,'[5]产值及收款计划（2026）'!W:W)</f>
        <v>#REF!</v>
      </c>
      <c r="X462" s="235" t="e" cm="1">
        <f t="array" ref="X462">_xlfn.XLOOKUP($A462&amp;$B462,'[5]产值及收款计划（2026）'!$A:$A&amp;'[5]产值及收款计划（2026）'!$B:$B,'[5]产值及收款计划（2026）'!X:X)</f>
        <v>#REF!</v>
      </c>
      <c r="Y462" s="235" t="e" cm="1">
        <f t="array" ref="Y462">_xlfn.XLOOKUP($A462&amp;$B462,'[5]产值及收款计划（2026）'!$A:$A&amp;'[5]产值及收款计划（2026）'!$B:$B,'[5]产值及收款计划（2026）'!Y:Y)</f>
        <v>#REF!</v>
      </c>
      <c r="Z462" s="235" t="e" cm="1">
        <f t="array" ref="Z462">_xlfn.XLOOKUP($A462&amp;$B462,'[5]产值及收款计划（2026）'!$A:$A&amp;'[5]产值及收款计划（2026）'!$B:$B,'[5]产值及收款计划（2026）'!Z:Z)</f>
        <v>#REF!</v>
      </c>
      <c r="AA462" s="235" t="e" cm="1">
        <f t="array" ref="AA462">_xlfn.XLOOKUP($A462&amp;$B462,'[5]产值及收款计划（2026）'!$A:$A&amp;'[5]产值及收款计划（2026）'!$B:$B,'[5]产值及收款计划（2026）'!AA:AA)</f>
        <v>#REF!</v>
      </c>
      <c r="AB462" s="235" t="e" cm="1">
        <f t="array" ref="AB462">_xlfn.XLOOKUP($A462&amp;$B462,'[5]产值及收款计划（2026）'!$A:$A&amp;'[5]产值及收款计划（2026）'!$B:$B,'[5]产值及收款计划（2026）'!AB:AB)</f>
        <v>#REF!</v>
      </c>
      <c r="AC462" s="235" t="e" cm="1">
        <f t="array" ref="AC462">_xlfn.XLOOKUP($A462&amp;$B462,'[5]产值及收款计划（2026）'!$A:$A&amp;'[5]产值及收款计划（2026）'!$B:$B,'[5]产值及收款计划（2026）'!AC:AC)</f>
        <v>#REF!</v>
      </c>
      <c r="AD462" s="235" t="e" cm="1">
        <f t="array" ref="AD462">_xlfn.XLOOKUP($A462&amp;$B462,'[5]产值及收款计划（2026）'!$A:$A&amp;'[5]产值及收款计划（2026）'!$B:$B,'[5]产值及收款计划（2026）'!AD:AD)</f>
        <v>#REF!</v>
      </c>
      <c r="AE462" s="235" t="e" cm="1">
        <f t="array" ref="AE462">_xlfn.XLOOKUP($A462&amp;$B462,'[5]产值及收款计划（2026）'!$A:$A&amp;'[5]产值及收款计划（2026）'!$B:$B,'[5]产值及收款计划（2026）'!AE:AE)</f>
        <v>#REF!</v>
      </c>
      <c r="AF462" s="235" t="e" cm="1">
        <f t="array" ref="AF462">_xlfn.XLOOKUP($A462&amp;$B462,'[5]产值及收款计划（2026）'!$A:$A&amp;'[5]产值及收款计划（2026）'!$B:$B,'[5]产值及收款计划（2026）'!AF:AF)</f>
        <v>#REF!</v>
      </c>
      <c r="AG462" s="235" t="e" cm="1">
        <f t="array" ref="AG462">_xlfn.XLOOKUP($A462&amp;$B462,'[5]产值及收款计划（2026）'!$A:$A&amp;'[5]产值及收款计划（2026）'!$B:$B,'[5]产值及收款计划（2026）'!AG:AG)</f>
        <v>#REF!</v>
      </c>
      <c r="AH462" s="235" t="e" cm="1">
        <f t="array" ref="AH462">_xlfn.XLOOKUP($A462&amp;$B462,'[5]产值及收款计划（2026）'!$A:$A&amp;'[5]产值及收款计划（2026）'!$B:$B,'[5]产值及收款计划（2026）'!AH:AH)</f>
        <v>#REF!</v>
      </c>
      <c r="AI462" s="235" t="e" cm="1">
        <f t="array" ref="AI462">_xlfn.XLOOKUP($A462&amp;$B462,'[5]产值及收款计划（2026）'!$A:$A&amp;'[5]产值及收款计划（2026）'!$B:$B,'[5]产值及收款计划（2026）'!AI:AI)</f>
        <v>#REF!</v>
      </c>
      <c r="AJ462" s="235" t="e" cm="1">
        <f t="array" ref="AJ462">_xlfn.XLOOKUP($A462&amp;$B462,'[5]产值及收款计划（2026）'!$A:$A&amp;'[5]产值及收款计划（2026）'!$B:$B,'[5]产值及收款计划（2026）'!AJ:AJ)</f>
        <v>#REF!</v>
      </c>
      <c r="AK462" s="235" t="e" cm="1">
        <f t="array" ref="AK462">_xlfn.XLOOKUP($A462&amp;$B462,'[5]产值及收款计划（2026）'!$A:$A&amp;'[5]产值及收款计划（2026）'!$B:$B,'[5]产值及收款计划（2026）'!AK:AK)</f>
        <v>#REF!</v>
      </c>
      <c r="AL462" s="235" t="e" cm="1">
        <f t="array" ref="AL462">_xlfn.XLOOKUP($A462&amp;$B462,'[5]产值及收款计划（2026）'!$A:$A&amp;'[5]产值及收款计划（2026）'!$B:$B,'[5]产值及收款计划（2026）'!AL:AL)</f>
        <v>#REF!</v>
      </c>
      <c r="AM462" s="242" t="e" cm="1">
        <f t="array" ref="AM462">_xlfn.LET(_xlpm.勾选月份状态数组,TRANSPOSE('PPT(12-15页）-TOP10'!$A$3:$A$14),_xlpm.选择数据区,IF('PPT(12-15页）-TOP10'!$E$3="收款",$BA462:$BL462,$AA462:$AL462),SUM(_xlfn._xlws.FILTER(_xlpm.选择数据区,_xlpm.勾选月份状态数组,"")))</f>
        <v>#REF!</v>
      </c>
      <c r="AN462" s="235" t="e">
        <f>_xlfn.XLOOKUP($C462,应收未收表!$T:$T,应收未收表!AA:AA)</f>
        <v>#REF!</v>
      </c>
      <c r="AO462" s="235" t="e">
        <f>_xlfn.XLOOKUP($C462,应收未收表!$T:$T,应收未收表!AB:AB)</f>
        <v>#REF!</v>
      </c>
      <c r="AP462" s="235" t="e">
        <f>_xlfn.XLOOKUP($C462,应收未收表!$T:$T,应收未收表!AC:AC)</f>
        <v>#REF!</v>
      </c>
      <c r="AQ462" s="235" t="e">
        <f>_xlfn.XLOOKUP($C462,应收未收表!$T:$T,应收未收表!AE:AE)</f>
        <v>#REF!</v>
      </c>
      <c r="AR462" s="235" t="e">
        <f>_xlfn.XLOOKUP($C462,应收未收表!$T:$T,应收未收表!AF:AF)</f>
        <v>#REF!</v>
      </c>
      <c r="AS462" s="235" t="e" cm="1">
        <f t="array" ref="AS462">_xlfn.XLOOKUP($A462&amp;$B462,'[5]产值及收款计划（2026）'!$A:$A&amp;'[5]产值及收款计划（2026）'!$B:$B,'[5]产值及收款计划（2026）'!AS:AS)</f>
        <v>#REF!</v>
      </c>
      <c r="AT462" s="235" t="e" cm="1">
        <f t="array" ref="AT462">_xlfn.XLOOKUP($A462&amp;$B462,'[5]产值及收款计划（2026）'!$A:$A&amp;'[5]产值及收款计划（2026）'!$B:$B,'[5]产值及收款计划（2026）'!AT:AT)</f>
        <v>#REF!</v>
      </c>
      <c r="AU462" s="235" t="e" cm="1">
        <f t="array" ref="AU462">_xlfn.XLOOKUP($A462&amp;$B462,'[5]产值及收款计划（2026）'!$A:$A&amp;'[5]产值及收款计划（2026）'!$B:$B,'[5]产值及收款计划（2026）'!AU:AU)</f>
        <v>#REF!</v>
      </c>
      <c r="AV462" s="235" t="e" cm="1">
        <f t="array" ref="AV462">_xlfn.XLOOKUP($A462&amp;$B462,'[5]产值及收款计划（2026）'!$A:$A&amp;'[5]产值及收款计划（2026）'!$B:$B,'[5]产值及收款计划（2026）'!AV:AV)</f>
        <v>#REF!</v>
      </c>
      <c r="AW462" s="235" t="e" cm="1">
        <f t="array" ref="AW462">_xlfn.XLOOKUP($A462&amp;$B462,'[5]产值及收款计划（2026）'!$A:$A&amp;'[5]产值及收款计划（2026）'!$B:$B,'[5]产值及收款计划（2026）'!AW:AW)</f>
        <v>#REF!</v>
      </c>
      <c r="AX462" s="235" t="e" cm="1">
        <f t="array" ref="AX462">_xlfn.XLOOKUP($A462&amp;$B462,'[5]产值及收款计划（2026）'!$A:$A&amp;'[5]产值及收款计划（2026）'!$B:$B,'[5]产值及收款计划（2026）'!AX:AX)</f>
        <v>#REF!</v>
      </c>
      <c r="AY462" s="235" t="e" cm="1">
        <f t="array" ref="AY462">_xlfn.XLOOKUP($A462&amp;$B462,'[5]产值及收款计划（2026）'!$A:$A&amp;'[5]产值及收款计划（2026）'!$B:$B,'[5]产值及收款计划（2026）'!AY:AY)</f>
        <v>#REF!</v>
      </c>
      <c r="AZ462" s="235" t="e" cm="1">
        <f t="array" ref="AZ462">_xlfn.XLOOKUP($A462&amp;$B462,'[5]产值及收款计划（2026）'!$A:$A&amp;'[5]产值及收款计划（2026）'!$B:$B,'[5]产值及收款计划（2026）'!AZ:AZ)</f>
        <v>#REF!</v>
      </c>
      <c r="BA462" s="235" t="e" cm="1">
        <f t="array" ref="BA462">_xlfn.XLOOKUP($A462&amp;$B462,'[5]产值及收款计划（2026）'!$A:$A&amp;'[5]产值及收款计划（2026）'!$B:$B,'[5]产值及收款计划（2026）'!BA:BA)</f>
        <v>#REF!</v>
      </c>
      <c r="BB462" s="235" t="e" cm="1">
        <f t="array" ref="BB462">_xlfn.XLOOKUP($A462&amp;$B462,'[5]产值及收款计划（2026）'!$A:$A&amp;'[5]产值及收款计划（2026）'!$B:$B,'[5]产值及收款计划（2026）'!BB:BB)</f>
        <v>#REF!</v>
      </c>
      <c r="BC462" s="235" t="e" cm="1">
        <f t="array" ref="BC462">_xlfn.XLOOKUP($A462&amp;$B462,'[5]产值及收款计划（2026）'!$A:$A&amp;'[5]产值及收款计划（2026）'!$B:$B,'[5]产值及收款计划（2026）'!BC:BC)</f>
        <v>#REF!</v>
      </c>
      <c r="BD462" s="235" t="e" cm="1">
        <f t="array" ref="BD462">_xlfn.XLOOKUP($A462&amp;$B462,'[5]产值及收款计划（2026）'!$A:$A&amp;'[5]产值及收款计划（2026）'!$B:$B,'[5]产值及收款计划（2026）'!BD:BD)</f>
        <v>#REF!</v>
      </c>
      <c r="BE462" s="235" t="e" cm="1">
        <f t="array" ref="BE462">_xlfn.XLOOKUP($A462&amp;$B462,'[5]产值及收款计划（2026）'!$A:$A&amp;'[5]产值及收款计划（2026）'!$B:$B,'[5]产值及收款计划（2026）'!BE:BE)</f>
        <v>#REF!</v>
      </c>
      <c r="BF462" s="235" t="e" cm="1">
        <f t="array" ref="BF462">_xlfn.XLOOKUP($A462&amp;$B462,'[5]产值及收款计划（2026）'!$A:$A&amp;'[5]产值及收款计划（2026）'!$B:$B,'[5]产值及收款计划（2026）'!BF:BF)</f>
        <v>#REF!</v>
      </c>
      <c r="BG462" s="235" t="e" cm="1">
        <f t="array" ref="BG462">_xlfn.XLOOKUP($A462&amp;$B462,'[5]产值及收款计划（2026）'!$A:$A&amp;'[5]产值及收款计划（2026）'!$B:$B,'[5]产值及收款计划（2026）'!BG:BG)</f>
        <v>#REF!</v>
      </c>
      <c r="BH462" s="235" t="e" cm="1">
        <f t="array" ref="BH462">_xlfn.XLOOKUP($A462&amp;$B462,'[5]产值及收款计划（2026）'!$A:$A&amp;'[5]产值及收款计划（2026）'!$B:$B,'[5]产值及收款计划（2026）'!BH:BH)</f>
        <v>#REF!</v>
      </c>
      <c r="BI462" s="235" t="e" cm="1">
        <f t="array" ref="BI462">_xlfn.XLOOKUP($A462&amp;$B462,'[5]产值及收款计划（2026）'!$A:$A&amp;'[5]产值及收款计划（2026）'!$B:$B,'[5]产值及收款计划（2026）'!BI:BI)</f>
        <v>#REF!</v>
      </c>
      <c r="BJ462" s="235" t="e" cm="1">
        <f t="array" ref="BJ462">_xlfn.XLOOKUP($A462&amp;$B462,'[5]产值及收款计划（2026）'!$A:$A&amp;'[5]产值及收款计划（2026）'!$B:$B,'[5]产值及收款计划（2026）'!BJ:BJ)</f>
        <v>#REF!</v>
      </c>
      <c r="BK462" s="235" t="e" cm="1">
        <f t="array" ref="BK462">_xlfn.XLOOKUP($A462&amp;$B462,'[5]产值及收款计划（2026）'!$A:$A&amp;'[5]产值及收款计划（2026）'!$B:$B,'[5]产值及收款计划（2026）'!BK:BK)</f>
        <v>#REF!</v>
      </c>
      <c r="BL462" s="235" t="e" cm="1">
        <f t="array" ref="BL462">_xlfn.XLOOKUP($A462&amp;$B462,'[5]产值及收款计划（2026）'!$A:$A&amp;'[5]产值及收款计划（2026）'!$B:$B,'[5]产值及收款计划（2026）'!BL:BL)</f>
        <v>#REF!</v>
      </c>
      <c r="BM462" s="235"/>
      <c r="BN462" s="235"/>
      <c r="BO462" s="235"/>
      <c r="BP462" s="235"/>
      <c r="BQ462" s="235" t="e">
        <f>_xlfn.XLOOKUP($C462,应收未收表!$AJ:$AJ,应收未收表!AK:AK)</f>
        <v>#REF!</v>
      </c>
      <c r="BR462" s="235" t="e">
        <f>_xlfn.XLOOKUP($C462,应收未收表!$AJ:$AJ,应收未收表!AL:AL)</f>
        <v>#REF!</v>
      </c>
      <c r="BS462" s="235" t="e">
        <f>_xlfn.XLOOKUP($C462,应收未收表!$AJ:$AJ,应收未收表!AM:AM)</f>
        <v>#REF!</v>
      </c>
      <c r="BT462" s="235" t="e">
        <f>_xlfn.XLOOKUP($C462,应收未收表!$AJ:$AJ,应收未收表!AN:AN)</f>
        <v>#REF!</v>
      </c>
      <c r="BU462" s="234" t="e" cm="1">
        <f t="array" ref="BU462">_xlfn.XLOOKUP($A462&amp;$B462,'[5]产值及收款计划（2026）'!$A:$A&amp;'[5]产值及收款计划（2026）'!$B:$B,'[5]产值及收款计划（2026）'!BQ:BQ)</f>
        <v>#REF!</v>
      </c>
      <c r="BV462" s="235" t="e" cm="1">
        <f t="array" ref="BV462">_xlfn.XLOOKUP($A462&amp;$B462,'[5]产值及收款计划（2026）'!$A:$A&amp;'[5]产值及收款计划（2026）'!$B:$B,'[5]产值及收款计划（2026）'!BR:BR)</f>
        <v>#REF!</v>
      </c>
      <c r="CE462" s="235" cm="1">
        <f t="array" ref="CE462">_xlfn.XLOOKUP($A462&amp;$B462,'[5]产值及收款计划（2026）'!$A:$A&amp;'[5]产值及收款计划（2026）'!$B:$B,'[5]产值及收款计划（2026）'!CA:CA)</f>
        <v>0</v>
      </c>
      <c r="CF462" s="235" cm="1">
        <f t="array" ref="CF462">_xlfn.XLOOKUP($A462&amp;$B462,'[5]产值及收款计划（2026）'!$A:$A&amp;'[5]产值及收款计划（2026）'!$B:$B,'[5]产值及收款计划（2026）'!CB:CB)</f>
        <v>0</v>
      </c>
      <c r="CG462" s="235" cm="1">
        <f t="array" ref="CG462">_xlfn.XLOOKUP($A462&amp;$B462,'[5]产值及收款计划（2026）'!$A:$A&amp;'[5]产值及收款计划（2026）'!$B:$B,'[5]产值及收款计划（2026）'!CC:CC)</f>
        <v>0</v>
      </c>
      <c r="CH462" s="235" cm="1">
        <f t="array" ref="CH462">_xlfn.XLOOKUP($A462&amp;$B462,'[5]产值及收款计划（2026）'!$A:$A&amp;'[5]产值及收款计划（2026）'!$B:$B,'[5]产值及收款计划（2026）'!CD:CD)</f>
        <v>0</v>
      </c>
      <c r="CI462" s="235" cm="1">
        <f t="array" ref="CI462">_xlfn.XLOOKUP($A462&amp;$B462,'[5]产值及收款计划（2026）'!$A:$A&amp;'[5]产值及收款计划（2026）'!$B:$B,'[5]产值及收款计划（2026）'!CE:CE)</f>
        <v>0</v>
      </c>
      <c r="CJ462" s="235" cm="1">
        <f t="array" ref="CJ462">_xlfn.XLOOKUP($A462&amp;$B462,'[5]产值及收款计划（2026）'!$A:$A&amp;'[5]产值及收款计划（2026）'!$B:$B,'[5]产值及收款计划（2026）'!CF:CF)</f>
        <v>0</v>
      </c>
      <c r="CK462" s="235" cm="1">
        <f t="array" ref="CK462">_xlfn.XLOOKUP($A462&amp;$B462,'[5]产值及收款计划（2026）'!$A:$A&amp;'[5]产值及收款计划（2026）'!$B:$B,'[5]产值及收款计划（2026）'!CG:CG)</f>
        <v>0</v>
      </c>
      <c r="CL462" s="235" cm="1">
        <f t="array" ref="CL462">_xlfn.XLOOKUP($A462&amp;$B462,'[5]产值及收款计划（2026）'!$A:$A&amp;'[5]产值及收款计划（2026）'!$B:$B,'[5]产值及收款计划（2026）'!CH:CH)</f>
        <v>0</v>
      </c>
      <c r="CM462" s="235" cm="1">
        <f t="array" ref="CM462">_xlfn.XLOOKUP($A462&amp;$B462,'[5]产值及收款计划（2026）'!$A:$A&amp;'[5]产值及收款计划（2026）'!$B:$B,'[5]产值及收款计划（2026）'!CI:CI)</f>
        <v>0</v>
      </c>
      <c r="CN462" s="235" cm="1">
        <f t="array" ref="CN462">_xlfn.XLOOKUP($A462&amp;$B462,'[5]产值及收款计划（2026）'!$A:$A&amp;'[5]产值及收款计划（2026）'!$B:$B,'[5]产值及收款计划（2026）'!CJ:CJ)</f>
        <v>0</v>
      </c>
      <c r="CO462" s="235" cm="1">
        <f t="array" ref="CO462">_xlfn.XLOOKUP($A462&amp;$B462,'[5]产值及收款计划（2026）'!$A:$A&amp;'[5]产值及收款计划（2026）'!$B:$B,'[5]产值及收款计划（2026）'!CK:CK)</f>
        <v>0</v>
      </c>
      <c r="CP462" s="235" cm="1">
        <f t="array" ref="CP462">_xlfn.XLOOKUP($A462&amp;$B462,'[5]产值及收款计划（2026）'!$A:$A&amp;'[5]产值及收款计划（2026）'!$B:$B,'[5]产值及收款计划（2026）'!CL:CL)</f>
        <v>0</v>
      </c>
      <c r="DE462" s="235" cm="1">
        <f t="array" ref="DE462">_xlfn.XLOOKUP($A462&amp;$B462,'[5]产值及收款计划（2026）'!$A:$A&amp;'[5]产值及收款计划（2026）'!$B:$B,'[5]产值及收款计划（2026）'!DA:DA)</f>
        <v>0</v>
      </c>
      <c r="DF462" s="235" cm="1">
        <f t="array" ref="DF462">_xlfn.XLOOKUP($A462&amp;$B462,'[5]产值及收款计划（2026）'!$A:$A&amp;'[5]产值及收款计划（2026）'!$B:$B,'[5]产值及收款计划（2026）'!DB:DB)</f>
        <v>0</v>
      </c>
      <c r="DG462" s="235" cm="1">
        <f t="array" ref="DG462">_xlfn.XLOOKUP($A462&amp;$B462,'[5]产值及收款计划（2026）'!$A:$A&amp;'[5]产值及收款计划（2026）'!$B:$B,'[5]产值及收款计划（2026）'!DC:DC)</f>
        <v>0</v>
      </c>
      <c r="DH462" s="235" cm="1">
        <f t="array" ref="DH462">_xlfn.XLOOKUP($A462&amp;$B462,'[5]产值及收款计划（2026）'!$A:$A&amp;'[5]产值及收款计划（2026）'!$B:$B,'[5]产值及收款计划（2026）'!DD:DD)</f>
        <v>0</v>
      </c>
      <c r="DI462" s="235" cm="1">
        <f t="array" ref="DI462">_xlfn.XLOOKUP($A462&amp;$B462,'[5]产值及收款计划（2026）'!$A:$A&amp;'[5]产值及收款计划（2026）'!$B:$B,'[5]产值及收款计划（2026）'!DE:DE)</f>
        <v>0</v>
      </c>
      <c r="DJ462" s="235" cm="1">
        <f t="array" ref="DJ462">_xlfn.XLOOKUP($A462&amp;$B462,'[5]产值及收款计划（2026）'!$A:$A&amp;'[5]产值及收款计划（2026）'!$B:$B,'[5]产值及收款计划（2026）'!DF:DF)</f>
        <v>0</v>
      </c>
      <c r="DK462" s="235" cm="1">
        <f t="array" ref="DK462">_xlfn.XLOOKUP($A462&amp;$B462,'[5]产值及收款计划（2026）'!$A:$A&amp;'[5]产值及收款计划（2026）'!$B:$B,'[5]产值及收款计划（2026）'!DG:DG)</f>
        <v>0</v>
      </c>
      <c r="DL462" s="235" cm="1">
        <f t="array" ref="DL462">_xlfn.XLOOKUP($A462&amp;$B462,'[5]产值及收款计划（2026）'!$A:$A&amp;'[5]产值及收款计划（2026）'!$B:$B,'[5]产值及收款计划（2026）'!DH:DH)</f>
        <v>0</v>
      </c>
      <c r="DM462" s="235" cm="1">
        <f t="array" ref="DM462">_xlfn.XLOOKUP($A462&amp;$B462,'[5]产值及收款计划（2026）'!$A:$A&amp;'[5]产值及收款计划（2026）'!$B:$B,'[5]产值及收款计划（2026）'!DI:DI)</f>
        <v>0</v>
      </c>
      <c r="DN462" s="235" cm="1">
        <f t="array" ref="DN462">_xlfn.XLOOKUP($A462&amp;$B462,'[5]产值及收款计划（2026）'!$A:$A&amp;'[5]产值及收款计划（2026）'!$B:$B,'[5]产值及收款计划（2026）'!DJ:DJ)</f>
        <v>0</v>
      </c>
      <c r="DO462" s="235" cm="1">
        <f t="array" ref="DO462">_xlfn.XLOOKUP($A462&amp;$B462,'[5]产值及收款计划（2026）'!$A:$A&amp;'[5]产值及收款计划（2026）'!$B:$B,'[5]产值及收款计划（2026）'!DK:DK)</f>
        <v>0</v>
      </c>
      <c r="DP462" s="235" cm="1">
        <f t="array" ref="DP462">_xlfn.XLOOKUP($A462&amp;$B462,'[5]产值及收款计划（2026）'!$A:$A&amp;'[5]产值及收款计划（2026）'!$B:$B,'[5]产值及收款计划（2026）'!DL:DL)</f>
        <v>0</v>
      </c>
      <c r="DQ462" s="243"/>
      <c r="DR462" s="229"/>
    </row>
    <row r="463" ht="20.25" spans="1:122">
      <c r="A463" s="233">
        <f t="shared" si="27"/>
        <v>98</v>
      </c>
      <c r="B463" s="233" t="s">
        <v>29</v>
      </c>
      <c r="C463" s="234" t="e" cm="1">
        <f t="array" ref="C463">_xlfn.XLOOKUP($A463&amp;$B463,'[5]产值及收款计划（2026）'!$A:$A&amp;'[5]产值及收款计划（2026）'!$B:$B,'[5]产值及收款计划（2026）'!C:C)</f>
        <v>#REF!</v>
      </c>
      <c r="D463" s="234" t="e" cm="1">
        <f t="array" ref="D463">_xlfn.XLOOKUP($A463&amp;$B463,'[5]产值及收款计划（2026）'!$A:$A&amp;'[5]产值及收款计划（2026）'!$B:$B,'[5]产值及收款计划（2026）'!D:D)</f>
        <v>#REF!</v>
      </c>
      <c r="E463" s="235" t="e" cm="1">
        <f t="array" ref="E463">_xlfn.XLOOKUP($A463&amp;$B463,'[5]产值及收款计划（2026）'!$A:$A&amp;'[5]产值及收款计划（2026）'!$B:$B,'[5]产值及收款计划（2026）'!E:E)</f>
        <v>#REF!</v>
      </c>
      <c r="F463" s="235" t="e" cm="1">
        <f t="array" ref="F463">_xlfn.XLOOKUP($A463&amp;$B463,'[5]产值及收款计划（2026）'!$A:$A&amp;'[5]产值及收款计划（2026）'!$B:$B,'[5]产值及收款计划（2026）'!F:F)</f>
        <v>#REF!</v>
      </c>
      <c r="G463" s="235" t="e" cm="1">
        <f t="array" ref="G463">_xlfn.XLOOKUP($A463&amp;$B463,'[5]产值及收款计划（2026）'!$A:$A&amp;'[5]产值及收款计划（2026）'!$B:$B,'[5]产值及收款计划（2026）'!G:G)</f>
        <v>#REF!</v>
      </c>
      <c r="H463" s="235" t="e" cm="1">
        <f t="array" ref="H463">_xlfn.XLOOKUP($A463&amp;$B463,'[5]产值及收款计划（2026）'!$A:$A&amp;'[5]产值及收款计划（2026）'!$B:$B,'[5]产值及收款计划（2026）'!H:H)</f>
        <v>#REF!</v>
      </c>
      <c r="I463" s="236" t="e" cm="1">
        <f t="array" ref="I463">_xlfn.XLOOKUP($A463&amp;$B463,'[5]产值及收款计划（2026）'!$A:$A&amp;'[5]产值及收款计划（2026）'!$B:$B,'[5]产值及收款计划（2026）'!I:I)</f>
        <v>#REF!</v>
      </c>
      <c r="J463" s="235" t="e" cm="1">
        <f t="array" ref="J463">_xlfn.XLOOKUP($A463&amp;$B463,'[5]产值及收款计划（2026）'!$A:$A&amp;'[5]产值及收款计划（2026）'!$B:$B,'[5]产值及收款计划（2026）'!J:J)</f>
        <v>#REF!</v>
      </c>
      <c r="K463" s="235" t="e" cm="1">
        <f t="array" ref="K463">_xlfn.XLOOKUP($A463&amp;$B463,'[5]产值及收款计划（2026）'!$A:$A&amp;'[5]产值及收款计划（2026）'!$B:$B,'[5]产值及收款计划（2026）'!K:K)</f>
        <v>#REF!</v>
      </c>
      <c r="L463" s="235" t="e" cm="1">
        <f t="array" ref="L463">_xlfn.XLOOKUP($A463&amp;$B463,'[5]产值及收款计划（2026）'!$A:$A&amp;'[5]产值及收款计划（2026）'!$B:$B,'[5]产值及收款计划（2026）'!L:L)</f>
        <v>#REF!</v>
      </c>
      <c r="M463" s="235" t="e" cm="1">
        <f t="array" ref="M463">_xlfn.XLOOKUP($A463&amp;$B463,'[5]产值及收款计划（2026）'!$A:$A&amp;'[5]产值及收款计划（2026）'!$B:$B,'[5]产值及收款计划（2026）'!M:M)</f>
        <v>#REF!</v>
      </c>
      <c r="N463" s="235" t="e" cm="1">
        <f t="array" ref="N463">_xlfn.XLOOKUP($A463&amp;$B463,'[5]产值及收款计划（2026）'!$A:$A&amp;'[5]产值及收款计划（2026）'!$B:$B,'[5]产值及收款计划（2026）'!N:N)</f>
        <v>#REF!</v>
      </c>
      <c r="O463" s="235" t="e" cm="1">
        <f t="array" ref="O463">_xlfn.XLOOKUP($A463&amp;$B463,'[5]产值及收款计划（2026）'!$A:$A&amp;'[5]产值及收款计划（2026）'!$B:$B,'[5]产值及收款计划（2026）'!O:O)</f>
        <v>#REF!</v>
      </c>
      <c r="P463" s="234" t="e" cm="1">
        <f t="array" ref="P463">_xlfn.XLOOKUP($A463&amp;$B463,'[5]产值及收款计划（2026）'!$A:$A&amp;'[5]产值及收款计划（2026）'!$B:$B,'[5]产值及收款计划（2026）'!P:P)</f>
        <v>#REF!</v>
      </c>
      <c r="Q463" s="235" t="e" cm="1">
        <f t="array" ref="Q463">_xlfn.XLOOKUP($A463&amp;$B463,'[5]产值及收款计划（2026）'!$A:$A&amp;'[5]产值及收款计划（2026）'!$B:$B,'[5]产值及收款计划（2026）'!Q:Q)</f>
        <v>#REF!</v>
      </c>
      <c r="R463" s="235" t="e" cm="1">
        <f t="array" ref="R463">_xlfn.XLOOKUP($A463&amp;$B463,'[5]产值及收款计划（2026）'!$A:$A&amp;'[5]产值及收款计划（2026）'!$B:$B,'[5]产值及收款计划（2026）'!R:R)</f>
        <v>#REF!</v>
      </c>
      <c r="S463" s="235" t="e" cm="1">
        <f t="array" ref="S463">_xlfn.XLOOKUP($A463&amp;$B463,'[5]产值及收款计划（2026）'!$A:$A&amp;'[5]产值及收款计划（2026）'!$B:$B,'[5]产值及收款计划（2026）'!S:S)</f>
        <v>#REF!</v>
      </c>
      <c r="T463" s="235" t="e" cm="1">
        <f t="array" ref="T463">_xlfn.XLOOKUP($A463&amp;$B463,'[5]产值及收款计划（2026）'!$A:$A&amp;'[5]产值及收款计划（2026）'!$B:$B,'[5]产值及收款计划（2026）'!T:T)</f>
        <v>#REF!</v>
      </c>
      <c r="U463" s="235" t="e" cm="1">
        <f t="array" ref="U463">_xlfn.XLOOKUP($A463&amp;$B463,'[5]产值及收款计划（2026）'!$A:$A&amp;'[5]产值及收款计划（2026）'!$B:$B,'[5]产值及收款计划（2026）'!U:U)</f>
        <v>#REF!</v>
      </c>
      <c r="V463" s="235" t="e" cm="1">
        <f t="array" ref="V463">_xlfn.XLOOKUP($A463&amp;$B463,'[5]产值及收款计划（2026）'!$A:$A&amp;'[5]产值及收款计划（2026）'!$B:$B,'[5]产值及收款计划（2026）'!V:V)</f>
        <v>#REF!</v>
      </c>
      <c r="W463" s="235" t="e" cm="1">
        <f t="array" ref="W463">_xlfn.XLOOKUP($A463&amp;$B463,'[5]产值及收款计划（2026）'!$A:$A&amp;'[5]产值及收款计划（2026）'!$B:$B,'[5]产值及收款计划（2026）'!W:W)</f>
        <v>#REF!</v>
      </c>
      <c r="X463" s="235" t="e" cm="1">
        <f t="array" ref="X463">_xlfn.XLOOKUP($A463&amp;$B463,'[5]产值及收款计划（2026）'!$A:$A&amp;'[5]产值及收款计划（2026）'!$B:$B,'[5]产值及收款计划（2026）'!X:X)</f>
        <v>#REF!</v>
      </c>
      <c r="Y463" s="235" t="e" cm="1">
        <f t="array" ref="Y463">_xlfn.XLOOKUP($A463&amp;$B463,'[5]产值及收款计划（2026）'!$A:$A&amp;'[5]产值及收款计划（2026）'!$B:$B,'[5]产值及收款计划（2026）'!Y:Y)</f>
        <v>#REF!</v>
      </c>
      <c r="Z463" s="235" t="e" cm="1">
        <f t="array" ref="Z463">_xlfn.XLOOKUP($A463&amp;$B463,'[5]产值及收款计划（2026）'!$A:$A&amp;'[5]产值及收款计划（2026）'!$B:$B,'[5]产值及收款计划（2026）'!Z:Z)</f>
        <v>#REF!</v>
      </c>
      <c r="AA463" s="235" t="e" cm="1">
        <f t="array" ref="AA463">_xlfn.XLOOKUP($A463&amp;$B463,'[5]产值及收款计划（2026）'!$A:$A&amp;'[5]产值及收款计划（2026）'!$B:$B,'[5]产值及收款计划（2026）'!AA:AA)</f>
        <v>#REF!</v>
      </c>
      <c r="AB463" s="235" t="e" cm="1">
        <f t="array" ref="AB463">_xlfn.XLOOKUP($A463&amp;$B463,'[5]产值及收款计划（2026）'!$A:$A&amp;'[5]产值及收款计划（2026）'!$B:$B,'[5]产值及收款计划（2026）'!AB:AB)</f>
        <v>#REF!</v>
      </c>
      <c r="AC463" s="235" t="e" cm="1">
        <f t="array" ref="AC463">_xlfn.XLOOKUP($A463&amp;$B463,'[5]产值及收款计划（2026）'!$A:$A&amp;'[5]产值及收款计划（2026）'!$B:$B,'[5]产值及收款计划（2026）'!AC:AC)</f>
        <v>#REF!</v>
      </c>
      <c r="AD463" s="235" t="e" cm="1">
        <f t="array" ref="AD463">_xlfn.XLOOKUP($A463&amp;$B463,'[5]产值及收款计划（2026）'!$A:$A&amp;'[5]产值及收款计划（2026）'!$B:$B,'[5]产值及收款计划（2026）'!AD:AD)</f>
        <v>#REF!</v>
      </c>
      <c r="AE463" s="235" t="e" cm="1">
        <f t="array" ref="AE463">_xlfn.XLOOKUP($A463&amp;$B463,'[5]产值及收款计划（2026）'!$A:$A&amp;'[5]产值及收款计划（2026）'!$B:$B,'[5]产值及收款计划（2026）'!AE:AE)</f>
        <v>#REF!</v>
      </c>
      <c r="AF463" s="235" t="e" cm="1">
        <f t="array" ref="AF463">_xlfn.XLOOKUP($A463&amp;$B463,'[5]产值及收款计划（2026）'!$A:$A&amp;'[5]产值及收款计划（2026）'!$B:$B,'[5]产值及收款计划（2026）'!AF:AF)</f>
        <v>#REF!</v>
      </c>
      <c r="AG463" s="235" t="e" cm="1">
        <f t="array" ref="AG463">_xlfn.XLOOKUP($A463&amp;$B463,'[5]产值及收款计划（2026）'!$A:$A&amp;'[5]产值及收款计划（2026）'!$B:$B,'[5]产值及收款计划（2026）'!AG:AG)</f>
        <v>#REF!</v>
      </c>
      <c r="AH463" s="235" t="e" cm="1">
        <f t="array" ref="AH463">_xlfn.XLOOKUP($A463&amp;$B463,'[5]产值及收款计划（2026）'!$A:$A&amp;'[5]产值及收款计划（2026）'!$B:$B,'[5]产值及收款计划（2026）'!AH:AH)</f>
        <v>#REF!</v>
      </c>
      <c r="AI463" s="235" t="e" cm="1">
        <f t="array" ref="AI463">_xlfn.XLOOKUP($A463&amp;$B463,'[5]产值及收款计划（2026）'!$A:$A&amp;'[5]产值及收款计划（2026）'!$B:$B,'[5]产值及收款计划（2026）'!AI:AI)</f>
        <v>#REF!</v>
      </c>
      <c r="AJ463" s="235" t="e" cm="1">
        <f t="array" ref="AJ463">_xlfn.XLOOKUP($A463&amp;$B463,'[5]产值及收款计划（2026）'!$A:$A&amp;'[5]产值及收款计划（2026）'!$B:$B,'[5]产值及收款计划（2026）'!AJ:AJ)</f>
        <v>#REF!</v>
      </c>
      <c r="AK463" s="235" t="e" cm="1">
        <f t="array" ref="AK463">_xlfn.XLOOKUP($A463&amp;$B463,'[5]产值及收款计划（2026）'!$A:$A&amp;'[5]产值及收款计划（2026）'!$B:$B,'[5]产值及收款计划（2026）'!AK:AK)</f>
        <v>#REF!</v>
      </c>
      <c r="AL463" s="235" t="e" cm="1">
        <f t="array" ref="AL463">_xlfn.XLOOKUP($A463&amp;$B463,'[5]产值及收款计划（2026）'!$A:$A&amp;'[5]产值及收款计划（2026）'!$B:$B,'[5]产值及收款计划（2026）'!AL:AL)</f>
        <v>#REF!</v>
      </c>
      <c r="AM463" s="242" t="e" cm="1">
        <f t="array" ref="AM463">_xlfn.LET(_xlpm.勾选月份状态数组,TRANSPOSE('PPT(12-15页）-TOP10'!$A$3:$A$14),_xlpm.选择数据区,IF('PPT(12-15页）-TOP10'!$E$3="收款",$BA463:$BL463,$AA463:$AL463),SUM(_xlfn._xlws.FILTER(_xlpm.选择数据区,_xlpm.勾选月份状态数组,"")))</f>
        <v>#REF!</v>
      </c>
      <c r="AN463" s="235" t="e">
        <f>_xlfn.XLOOKUP($C463,应收未收表!$T:$T,应收未收表!AA:AA)</f>
        <v>#REF!</v>
      </c>
      <c r="AO463" s="235" t="e">
        <f>_xlfn.XLOOKUP($C463,应收未收表!$T:$T,应收未收表!AB:AB)</f>
        <v>#REF!</v>
      </c>
      <c r="AP463" s="235" t="e">
        <f>_xlfn.XLOOKUP($C463,应收未收表!$T:$T,应收未收表!AC:AC)</f>
        <v>#REF!</v>
      </c>
      <c r="AQ463" s="235" t="e">
        <f>_xlfn.XLOOKUP($C463,应收未收表!$T:$T,应收未收表!AE:AE)</f>
        <v>#REF!</v>
      </c>
      <c r="AR463" s="235" t="e">
        <f>_xlfn.XLOOKUP($C463,应收未收表!$T:$T,应收未收表!AF:AF)</f>
        <v>#REF!</v>
      </c>
      <c r="AS463" s="235" t="e" cm="1">
        <f t="array" ref="AS463">_xlfn.XLOOKUP($A463&amp;$B463,'[5]产值及收款计划（2026）'!$A:$A&amp;'[5]产值及收款计划（2026）'!$B:$B,'[5]产值及收款计划（2026）'!AS:AS)</f>
        <v>#REF!</v>
      </c>
      <c r="AT463" s="235" t="e" cm="1">
        <f t="array" ref="AT463">_xlfn.XLOOKUP($A463&amp;$B463,'[5]产值及收款计划（2026）'!$A:$A&amp;'[5]产值及收款计划（2026）'!$B:$B,'[5]产值及收款计划（2026）'!AT:AT)</f>
        <v>#REF!</v>
      </c>
      <c r="AU463" s="235" t="e" cm="1">
        <f t="array" ref="AU463">_xlfn.XLOOKUP($A463&amp;$B463,'[5]产值及收款计划（2026）'!$A:$A&amp;'[5]产值及收款计划（2026）'!$B:$B,'[5]产值及收款计划（2026）'!AU:AU)</f>
        <v>#REF!</v>
      </c>
      <c r="AV463" s="235" t="e" cm="1">
        <f t="array" ref="AV463">_xlfn.XLOOKUP($A463&amp;$B463,'[5]产值及收款计划（2026）'!$A:$A&amp;'[5]产值及收款计划（2026）'!$B:$B,'[5]产值及收款计划（2026）'!AV:AV)</f>
        <v>#REF!</v>
      </c>
      <c r="AW463" s="235" t="e" cm="1">
        <f t="array" ref="AW463">_xlfn.XLOOKUP($A463&amp;$B463,'[5]产值及收款计划（2026）'!$A:$A&amp;'[5]产值及收款计划（2026）'!$B:$B,'[5]产值及收款计划（2026）'!AW:AW)</f>
        <v>#REF!</v>
      </c>
      <c r="AX463" s="235" t="e" cm="1">
        <f t="array" ref="AX463">_xlfn.XLOOKUP($A463&amp;$B463,'[5]产值及收款计划（2026）'!$A:$A&amp;'[5]产值及收款计划（2026）'!$B:$B,'[5]产值及收款计划（2026）'!AX:AX)</f>
        <v>#REF!</v>
      </c>
      <c r="AY463" s="235" t="e" cm="1">
        <f t="array" ref="AY463">_xlfn.XLOOKUP($A463&amp;$B463,'[5]产值及收款计划（2026）'!$A:$A&amp;'[5]产值及收款计划（2026）'!$B:$B,'[5]产值及收款计划（2026）'!AY:AY)</f>
        <v>#REF!</v>
      </c>
      <c r="AZ463" s="235" t="e" cm="1">
        <f t="array" ref="AZ463">_xlfn.XLOOKUP($A463&amp;$B463,'[5]产值及收款计划（2026）'!$A:$A&amp;'[5]产值及收款计划（2026）'!$B:$B,'[5]产值及收款计划（2026）'!AZ:AZ)</f>
        <v>#REF!</v>
      </c>
      <c r="BA463" s="235" t="e" cm="1">
        <f t="array" ref="BA463">_xlfn.XLOOKUP($A463&amp;$B463,'[5]产值及收款计划（2026）'!$A:$A&amp;'[5]产值及收款计划（2026）'!$B:$B,'[5]产值及收款计划（2026）'!BA:BA)</f>
        <v>#REF!</v>
      </c>
      <c r="BB463" s="235" t="e" cm="1">
        <f t="array" ref="BB463">_xlfn.XLOOKUP($A463&amp;$B463,'[5]产值及收款计划（2026）'!$A:$A&amp;'[5]产值及收款计划（2026）'!$B:$B,'[5]产值及收款计划（2026）'!BB:BB)</f>
        <v>#REF!</v>
      </c>
      <c r="BC463" s="235" t="e" cm="1">
        <f t="array" ref="BC463">_xlfn.XLOOKUP($A463&amp;$B463,'[5]产值及收款计划（2026）'!$A:$A&amp;'[5]产值及收款计划（2026）'!$B:$B,'[5]产值及收款计划（2026）'!BC:BC)</f>
        <v>#REF!</v>
      </c>
      <c r="BD463" s="235" t="e" cm="1">
        <f t="array" ref="BD463">_xlfn.XLOOKUP($A463&amp;$B463,'[5]产值及收款计划（2026）'!$A:$A&amp;'[5]产值及收款计划（2026）'!$B:$B,'[5]产值及收款计划（2026）'!BD:BD)</f>
        <v>#REF!</v>
      </c>
      <c r="BE463" s="235" t="e" cm="1">
        <f t="array" ref="BE463">_xlfn.XLOOKUP($A463&amp;$B463,'[5]产值及收款计划（2026）'!$A:$A&amp;'[5]产值及收款计划（2026）'!$B:$B,'[5]产值及收款计划（2026）'!BE:BE)</f>
        <v>#REF!</v>
      </c>
      <c r="BF463" s="235" t="e" cm="1">
        <f t="array" ref="BF463">_xlfn.XLOOKUP($A463&amp;$B463,'[5]产值及收款计划（2026）'!$A:$A&amp;'[5]产值及收款计划（2026）'!$B:$B,'[5]产值及收款计划（2026）'!BF:BF)</f>
        <v>#REF!</v>
      </c>
      <c r="BG463" s="235" t="e" cm="1">
        <f t="array" ref="BG463">_xlfn.XLOOKUP($A463&amp;$B463,'[5]产值及收款计划（2026）'!$A:$A&amp;'[5]产值及收款计划（2026）'!$B:$B,'[5]产值及收款计划（2026）'!BG:BG)</f>
        <v>#REF!</v>
      </c>
      <c r="BH463" s="235" t="e" cm="1">
        <f t="array" ref="BH463">_xlfn.XLOOKUP($A463&amp;$B463,'[5]产值及收款计划（2026）'!$A:$A&amp;'[5]产值及收款计划（2026）'!$B:$B,'[5]产值及收款计划（2026）'!BH:BH)</f>
        <v>#REF!</v>
      </c>
      <c r="BI463" s="235" t="e" cm="1">
        <f t="array" ref="BI463">_xlfn.XLOOKUP($A463&amp;$B463,'[5]产值及收款计划（2026）'!$A:$A&amp;'[5]产值及收款计划（2026）'!$B:$B,'[5]产值及收款计划（2026）'!BI:BI)</f>
        <v>#REF!</v>
      </c>
      <c r="BJ463" s="235" t="e" cm="1">
        <f t="array" ref="BJ463">_xlfn.XLOOKUP($A463&amp;$B463,'[5]产值及收款计划（2026）'!$A:$A&amp;'[5]产值及收款计划（2026）'!$B:$B,'[5]产值及收款计划（2026）'!BJ:BJ)</f>
        <v>#REF!</v>
      </c>
      <c r="BK463" s="235" t="e" cm="1">
        <f t="array" ref="BK463">_xlfn.XLOOKUP($A463&amp;$B463,'[5]产值及收款计划（2026）'!$A:$A&amp;'[5]产值及收款计划（2026）'!$B:$B,'[5]产值及收款计划（2026）'!BK:BK)</f>
        <v>#REF!</v>
      </c>
      <c r="BL463" s="235" t="e" cm="1">
        <f t="array" ref="BL463">_xlfn.XLOOKUP($A463&amp;$B463,'[5]产值及收款计划（2026）'!$A:$A&amp;'[5]产值及收款计划（2026）'!$B:$B,'[5]产值及收款计划（2026）'!BL:BL)</f>
        <v>#REF!</v>
      </c>
      <c r="BM463" s="235"/>
      <c r="BN463" s="235"/>
      <c r="BO463" s="235"/>
      <c r="BP463" s="235"/>
      <c r="BQ463" s="235" t="e">
        <f>_xlfn.XLOOKUP($C463,应收未收表!$AJ:$AJ,应收未收表!AK:AK)</f>
        <v>#REF!</v>
      </c>
      <c r="BR463" s="235" t="e">
        <f>_xlfn.XLOOKUP($C463,应收未收表!$AJ:$AJ,应收未收表!AL:AL)</f>
        <v>#REF!</v>
      </c>
      <c r="BS463" s="235" t="e">
        <f>_xlfn.XLOOKUP($C463,应收未收表!$AJ:$AJ,应收未收表!AM:AM)</f>
        <v>#REF!</v>
      </c>
      <c r="BT463" s="235" t="e">
        <f>_xlfn.XLOOKUP($C463,应收未收表!$AJ:$AJ,应收未收表!AN:AN)</f>
        <v>#REF!</v>
      </c>
      <c r="BU463" s="234" t="e" cm="1">
        <f t="array" ref="BU463">_xlfn.XLOOKUP($A463&amp;$B463,'[5]产值及收款计划（2026）'!$A:$A&amp;'[5]产值及收款计划（2026）'!$B:$B,'[5]产值及收款计划（2026）'!BQ:BQ)</f>
        <v>#REF!</v>
      </c>
      <c r="BV463" s="235" t="e" cm="1">
        <f t="array" ref="BV463">_xlfn.XLOOKUP($A463&amp;$B463,'[5]产值及收款计划（2026）'!$A:$A&amp;'[5]产值及收款计划（2026）'!$B:$B,'[5]产值及收款计划（2026）'!BR:BR)</f>
        <v>#REF!</v>
      </c>
      <c r="CE463" s="235" cm="1">
        <f t="array" ref="CE463">_xlfn.XLOOKUP($A463&amp;$B463,'[5]产值及收款计划（2026）'!$A:$A&amp;'[5]产值及收款计划（2026）'!$B:$B,'[5]产值及收款计划（2026）'!CA:CA)</f>
        <v>0</v>
      </c>
      <c r="CF463" s="235" cm="1">
        <f t="array" ref="CF463">_xlfn.XLOOKUP($A463&amp;$B463,'[5]产值及收款计划（2026）'!$A:$A&amp;'[5]产值及收款计划（2026）'!$B:$B,'[5]产值及收款计划（2026）'!CB:CB)</f>
        <v>0</v>
      </c>
      <c r="CG463" s="235" cm="1">
        <f t="array" ref="CG463">_xlfn.XLOOKUP($A463&amp;$B463,'[5]产值及收款计划（2026）'!$A:$A&amp;'[5]产值及收款计划（2026）'!$B:$B,'[5]产值及收款计划（2026）'!CC:CC)</f>
        <v>0</v>
      </c>
      <c r="CH463" s="235" cm="1">
        <f t="array" ref="CH463">_xlfn.XLOOKUP($A463&amp;$B463,'[5]产值及收款计划（2026）'!$A:$A&amp;'[5]产值及收款计划（2026）'!$B:$B,'[5]产值及收款计划（2026）'!CD:CD)</f>
        <v>0</v>
      </c>
      <c r="CI463" s="235" cm="1">
        <f t="array" ref="CI463">_xlfn.XLOOKUP($A463&amp;$B463,'[5]产值及收款计划（2026）'!$A:$A&amp;'[5]产值及收款计划（2026）'!$B:$B,'[5]产值及收款计划（2026）'!CE:CE)</f>
        <v>0</v>
      </c>
      <c r="CJ463" s="235" cm="1">
        <f t="array" ref="CJ463">_xlfn.XLOOKUP($A463&amp;$B463,'[5]产值及收款计划（2026）'!$A:$A&amp;'[5]产值及收款计划（2026）'!$B:$B,'[5]产值及收款计划（2026）'!CF:CF)</f>
        <v>0</v>
      </c>
      <c r="CK463" s="235" cm="1">
        <f t="array" ref="CK463">_xlfn.XLOOKUP($A463&amp;$B463,'[5]产值及收款计划（2026）'!$A:$A&amp;'[5]产值及收款计划（2026）'!$B:$B,'[5]产值及收款计划（2026）'!CG:CG)</f>
        <v>0</v>
      </c>
      <c r="CL463" s="235" cm="1">
        <f t="array" ref="CL463">_xlfn.XLOOKUP($A463&amp;$B463,'[5]产值及收款计划（2026）'!$A:$A&amp;'[5]产值及收款计划（2026）'!$B:$B,'[5]产值及收款计划（2026）'!CH:CH)</f>
        <v>0</v>
      </c>
      <c r="CM463" s="235" cm="1">
        <f t="array" ref="CM463">_xlfn.XLOOKUP($A463&amp;$B463,'[5]产值及收款计划（2026）'!$A:$A&amp;'[5]产值及收款计划（2026）'!$B:$B,'[5]产值及收款计划（2026）'!CI:CI)</f>
        <v>0</v>
      </c>
      <c r="CN463" s="235" cm="1">
        <f t="array" ref="CN463">_xlfn.XLOOKUP($A463&amp;$B463,'[5]产值及收款计划（2026）'!$A:$A&amp;'[5]产值及收款计划（2026）'!$B:$B,'[5]产值及收款计划（2026）'!CJ:CJ)</f>
        <v>0</v>
      </c>
      <c r="CO463" s="235" cm="1">
        <f t="array" ref="CO463">_xlfn.XLOOKUP($A463&amp;$B463,'[5]产值及收款计划（2026）'!$A:$A&amp;'[5]产值及收款计划（2026）'!$B:$B,'[5]产值及收款计划（2026）'!CK:CK)</f>
        <v>0</v>
      </c>
      <c r="CP463" s="235" cm="1">
        <f t="array" ref="CP463">_xlfn.XLOOKUP($A463&amp;$B463,'[5]产值及收款计划（2026）'!$A:$A&amp;'[5]产值及收款计划（2026）'!$B:$B,'[5]产值及收款计划（2026）'!CL:CL)</f>
        <v>0</v>
      </c>
      <c r="DE463" s="235" cm="1">
        <f t="array" ref="DE463">_xlfn.XLOOKUP($A463&amp;$B463,'[5]产值及收款计划（2026）'!$A:$A&amp;'[5]产值及收款计划（2026）'!$B:$B,'[5]产值及收款计划（2026）'!DA:DA)</f>
        <v>0</v>
      </c>
      <c r="DF463" s="235" cm="1">
        <f t="array" ref="DF463">_xlfn.XLOOKUP($A463&amp;$B463,'[5]产值及收款计划（2026）'!$A:$A&amp;'[5]产值及收款计划（2026）'!$B:$B,'[5]产值及收款计划（2026）'!DB:DB)</f>
        <v>0</v>
      </c>
      <c r="DG463" s="235" cm="1">
        <f t="array" ref="DG463">_xlfn.XLOOKUP($A463&amp;$B463,'[5]产值及收款计划（2026）'!$A:$A&amp;'[5]产值及收款计划（2026）'!$B:$B,'[5]产值及收款计划（2026）'!DC:DC)</f>
        <v>0</v>
      </c>
      <c r="DH463" s="235" cm="1">
        <f t="array" ref="DH463">_xlfn.XLOOKUP($A463&amp;$B463,'[5]产值及收款计划（2026）'!$A:$A&amp;'[5]产值及收款计划（2026）'!$B:$B,'[5]产值及收款计划（2026）'!DD:DD)</f>
        <v>0</v>
      </c>
      <c r="DI463" s="235" cm="1">
        <f t="array" ref="DI463">_xlfn.XLOOKUP($A463&amp;$B463,'[5]产值及收款计划（2026）'!$A:$A&amp;'[5]产值及收款计划（2026）'!$B:$B,'[5]产值及收款计划（2026）'!DE:DE)</f>
        <v>0</v>
      </c>
      <c r="DJ463" s="235" cm="1">
        <f t="array" ref="DJ463">_xlfn.XLOOKUP($A463&amp;$B463,'[5]产值及收款计划（2026）'!$A:$A&amp;'[5]产值及收款计划（2026）'!$B:$B,'[5]产值及收款计划（2026）'!DF:DF)</f>
        <v>0</v>
      </c>
      <c r="DK463" s="235" cm="1">
        <f t="array" ref="DK463">_xlfn.XLOOKUP($A463&amp;$B463,'[5]产值及收款计划（2026）'!$A:$A&amp;'[5]产值及收款计划（2026）'!$B:$B,'[5]产值及收款计划（2026）'!DG:DG)</f>
        <v>0</v>
      </c>
      <c r="DL463" s="235" cm="1">
        <f t="array" ref="DL463">_xlfn.XLOOKUP($A463&amp;$B463,'[5]产值及收款计划（2026）'!$A:$A&amp;'[5]产值及收款计划（2026）'!$B:$B,'[5]产值及收款计划（2026）'!DH:DH)</f>
        <v>0</v>
      </c>
      <c r="DM463" s="235" cm="1">
        <f t="array" ref="DM463">_xlfn.XLOOKUP($A463&amp;$B463,'[5]产值及收款计划（2026）'!$A:$A&amp;'[5]产值及收款计划（2026）'!$B:$B,'[5]产值及收款计划（2026）'!DI:DI)</f>
        <v>0</v>
      </c>
      <c r="DN463" s="235" cm="1">
        <f t="array" ref="DN463">_xlfn.XLOOKUP($A463&amp;$B463,'[5]产值及收款计划（2026）'!$A:$A&amp;'[5]产值及收款计划（2026）'!$B:$B,'[5]产值及收款计划（2026）'!DJ:DJ)</f>
        <v>0</v>
      </c>
      <c r="DO463" s="235" cm="1">
        <f t="array" ref="DO463">_xlfn.XLOOKUP($A463&amp;$B463,'[5]产值及收款计划（2026）'!$A:$A&amp;'[5]产值及收款计划（2026）'!$B:$B,'[5]产值及收款计划（2026）'!DK:DK)</f>
        <v>0</v>
      </c>
      <c r="DP463" s="235" cm="1">
        <f t="array" ref="DP463">_xlfn.XLOOKUP($A463&amp;$B463,'[5]产值及收款计划（2026）'!$A:$A&amp;'[5]产值及收款计划（2026）'!$B:$B,'[5]产值及收款计划（2026）'!DL:DL)</f>
        <v>0</v>
      </c>
      <c r="DQ463" s="243"/>
      <c r="DR463" s="229"/>
    </row>
    <row r="464" ht="20.25" spans="1:122">
      <c r="A464" s="233">
        <f t="shared" si="27"/>
        <v>99</v>
      </c>
      <c r="B464" s="233" t="s">
        <v>29</v>
      </c>
      <c r="C464" s="234" t="e" cm="1">
        <f t="array" ref="C464">_xlfn.XLOOKUP($A464&amp;$B464,'[5]产值及收款计划（2026）'!$A:$A&amp;'[5]产值及收款计划（2026）'!$B:$B,'[5]产值及收款计划（2026）'!C:C)</f>
        <v>#REF!</v>
      </c>
      <c r="D464" s="234" t="e" cm="1">
        <f t="array" ref="D464">_xlfn.XLOOKUP($A464&amp;$B464,'[5]产值及收款计划（2026）'!$A:$A&amp;'[5]产值及收款计划（2026）'!$B:$B,'[5]产值及收款计划（2026）'!D:D)</f>
        <v>#REF!</v>
      </c>
      <c r="E464" s="235" t="e" cm="1">
        <f t="array" ref="E464">_xlfn.XLOOKUP($A464&amp;$B464,'[5]产值及收款计划（2026）'!$A:$A&amp;'[5]产值及收款计划（2026）'!$B:$B,'[5]产值及收款计划（2026）'!E:E)</f>
        <v>#REF!</v>
      </c>
      <c r="F464" s="235" t="e" cm="1">
        <f t="array" ref="F464">_xlfn.XLOOKUP($A464&amp;$B464,'[5]产值及收款计划（2026）'!$A:$A&amp;'[5]产值及收款计划（2026）'!$B:$B,'[5]产值及收款计划（2026）'!F:F)</f>
        <v>#REF!</v>
      </c>
      <c r="G464" s="235" t="e" cm="1">
        <f t="array" ref="G464">_xlfn.XLOOKUP($A464&amp;$B464,'[5]产值及收款计划（2026）'!$A:$A&amp;'[5]产值及收款计划（2026）'!$B:$B,'[5]产值及收款计划（2026）'!G:G)</f>
        <v>#REF!</v>
      </c>
      <c r="H464" s="235" t="e" cm="1">
        <f t="array" ref="H464">_xlfn.XLOOKUP($A464&amp;$B464,'[5]产值及收款计划（2026）'!$A:$A&amp;'[5]产值及收款计划（2026）'!$B:$B,'[5]产值及收款计划（2026）'!H:H)</f>
        <v>#REF!</v>
      </c>
      <c r="I464" s="236" t="e" cm="1">
        <f t="array" ref="I464">_xlfn.XLOOKUP($A464&amp;$B464,'[5]产值及收款计划（2026）'!$A:$A&amp;'[5]产值及收款计划（2026）'!$B:$B,'[5]产值及收款计划（2026）'!I:I)</f>
        <v>#REF!</v>
      </c>
      <c r="J464" s="235" t="e" cm="1">
        <f t="array" ref="J464">_xlfn.XLOOKUP($A464&amp;$B464,'[5]产值及收款计划（2026）'!$A:$A&amp;'[5]产值及收款计划（2026）'!$B:$B,'[5]产值及收款计划（2026）'!J:J)</f>
        <v>#REF!</v>
      </c>
      <c r="K464" s="235" t="e" cm="1">
        <f t="array" ref="K464">_xlfn.XLOOKUP($A464&amp;$B464,'[5]产值及收款计划（2026）'!$A:$A&amp;'[5]产值及收款计划（2026）'!$B:$B,'[5]产值及收款计划（2026）'!K:K)</f>
        <v>#REF!</v>
      </c>
      <c r="L464" s="235" t="e" cm="1">
        <f t="array" ref="L464">_xlfn.XLOOKUP($A464&amp;$B464,'[5]产值及收款计划（2026）'!$A:$A&amp;'[5]产值及收款计划（2026）'!$B:$B,'[5]产值及收款计划（2026）'!L:L)</f>
        <v>#REF!</v>
      </c>
      <c r="M464" s="235" t="e" cm="1">
        <f t="array" ref="M464">_xlfn.XLOOKUP($A464&amp;$B464,'[5]产值及收款计划（2026）'!$A:$A&amp;'[5]产值及收款计划（2026）'!$B:$B,'[5]产值及收款计划（2026）'!M:M)</f>
        <v>#REF!</v>
      </c>
      <c r="N464" s="235" t="e" cm="1">
        <f t="array" ref="N464">_xlfn.XLOOKUP($A464&amp;$B464,'[5]产值及收款计划（2026）'!$A:$A&amp;'[5]产值及收款计划（2026）'!$B:$B,'[5]产值及收款计划（2026）'!N:N)</f>
        <v>#REF!</v>
      </c>
      <c r="O464" s="235" t="e" cm="1">
        <f t="array" ref="O464">_xlfn.XLOOKUP($A464&amp;$B464,'[5]产值及收款计划（2026）'!$A:$A&amp;'[5]产值及收款计划（2026）'!$B:$B,'[5]产值及收款计划（2026）'!O:O)</f>
        <v>#REF!</v>
      </c>
      <c r="P464" s="234" t="e" cm="1">
        <f t="array" ref="P464">_xlfn.XLOOKUP($A464&amp;$B464,'[5]产值及收款计划（2026）'!$A:$A&amp;'[5]产值及收款计划（2026）'!$B:$B,'[5]产值及收款计划（2026）'!P:P)</f>
        <v>#REF!</v>
      </c>
      <c r="Q464" s="235" t="e" cm="1">
        <f t="array" ref="Q464">_xlfn.XLOOKUP($A464&amp;$B464,'[5]产值及收款计划（2026）'!$A:$A&amp;'[5]产值及收款计划（2026）'!$B:$B,'[5]产值及收款计划（2026）'!Q:Q)</f>
        <v>#REF!</v>
      </c>
      <c r="R464" s="235" t="e" cm="1">
        <f t="array" ref="R464">_xlfn.XLOOKUP($A464&amp;$B464,'[5]产值及收款计划（2026）'!$A:$A&amp;'[5]产值及收款计划（2026）'!$B:$B,'[5]产值及收款计划（2026）'!R:R)</f>
        <v>#REF!</v>
      </c>
      <c r="S464" s="235" t="e" cm="1">
        <f t="array" ref="S464">_xlfn.XLOOKUP($A464&amp;$B464,'[5]产值及收款计划（2026）'!$A:$A&amp;'[5]产值及收款计划（2026）'!$B:$B,'[5]产值及收款计划（2026）'!S:S)</f>
        <v>#REF!</v>
      </c>
      <c r="T464" s="235" t="e" cm="1">
        <f t="array" ref="T464">_xlfn.XLOOKUP($A464&amp;$B464,'[5]产值及收款计划（2026）'!$A:$A&amp;'[5]产值及收款计划（2026）'!$B:$B,'[5]产值及收款计划（2026）'!T:T)</f>
        <v>#REF!</v>
      </c>
      <c r="U464" s="235" t="e" cm="1">
        <f t="array" ref="U464">_xlfn.XLOOKUP($A464&amp;$B464,'[5]产值及收款计划（2026）'!$A:$A&amp;'[5]产值及收款计划（2026）'!$B:$B,'[5]产值及收款计划（2026）'!U:U)</f>
        <v>#REF!</v>
      </c>
      <c r="V464" s="235" t="e" cm="1">
        <f t="array" ref="V464">_xlfn.XLOOKUP($A464&amp;$B464,'[5]产值及收款计划（2026）'!$A:$A&amp;'[5]产值及收款计划（2026）'!$B:$B,'[5]产值及收款计划（2026）'!V:V)</f>
        <v>#REF!</v>
      </c>
      <c r="W464" s="235" t="e" cm="1">
        <f t="array" ref="W464">_xlfn.XLOOKUP($A464&amp;$B464,'[5]产值及收款计划（2026）'!$A:$A&amp;'[5]产值及收款计划（2026）'!$B:$B,'[5]产值及收款计划（2026）'!W:W)</f>
        <v>#REF!</v>
      </c>
      <c r="X464" s="235" t="e" cm="1">
        <f t="array" ref="X464">_xlfn.XLOOKUP($A464&amp;$B464,'[5]产值及收款计划（2026）'!$A:$A&amp;'[5]产值及收款计划（2026）'!$B:$B,'[5]产值及收款计划（2026）'!X:X)</f>
        <v>#REF!</v>
      </c>
      <c r="Y464" s="235" t="e" cm="1">
        <f t="array" ref="Y464">_xlfn.XLOOKUP($A464&amp;$B464,'[5]产值及收款计划（2026）'!$A:$A&amp;'[5]产值及收款计划（2026）'!$B:$B,'[5]产值及收款计划（2026）'!Y:Y)</f>
        <v>#REF!</v>
      </c>
      <c r="Z464" s="235" t="e" cm="1">
        <f t="array" ref="Z464">_xlfn.XLOOKUP($A464&amp;$B464,'[5]产值及收款计划（2026）'!$A:$A&amp;'[5]产值及收款计划（2026）'!$B:$B,'[5]产值及收款计划（2026）'!Z:Z)</f>
        <v>#REF!</v>
      </c>
      <c r="AA464" s="235" t="e" cm="1">
        <f t="array" ref="AA464">_xlfn.XLOOKUP($A464&amp;$B464,'[5]产值及收款计划（2026）'!$A:$A&amp;'[5]产值及收款计划（2026）'!$B:$B,'[5]产值及收款计划（2026）'!AA:AA)</f>
        <v>#REF!</v>
      </c>
      <c r="AB464" s="235" t="e" cm="1">
        <f t="array" ref="AB464">_xlfn.XLOOKUP($A464&amp;$B464,'[5]产值及收款计划（2026）'!$A:$A&amp;'[5]产值及收款计划（2026）'!$B:$B,'[5]产值及收款计划（2026）'!AB:AB)</f>
        <v>#REF!</v>
      </c>
      <c r="AC464" s="235" t="e" cm="1">
        <f t="array" ref="AC464">_xlfn.XLOOKUP($A464&amp;$B464,'[5]产值及收款计划（2026）'!$A:$A&amp;'[5]产值及收款计划（2026）'!$B:$B,'[5]产值及收款计划（2026）'!AC:AC)</f>
        <v>#REF!</v>
      </c>
      <c r="AD464" s="235" t="e" cm="1">
        <f t="array" ref="AD464">_xlfn.XLOOKUP($A464&amp;$B464,'[5]产值及收款计划（2026）'!$A:$A&amp;'[5]产值及收款计划（2026）'!$B:$B,'[5]产值及收款计划（2026）'!AD:AD)</f>
        <v>#REF!</v>
      </c>
      <c r="AE464" s="235" t="e" cm="1">
        <f t="array" ref="AE464">_xlfn.XLOOKUP($A464&amp;$B464,'[5]产值及收款计划（2026）'!$A:$A&amp;'[5]产值及收款计划（2026）'!$B:$B,'[5]产值及收款计划（2026）'!AE:AE)</f>
        <v>#REF!</v>
      </c>
      <c r="AF464" s="235" t="e" cm="1">
        <f t="array" ref="AF464">_xlfn.XLOOKUP($A464&amp;$B464,'[5]产值及收款计划（2026）'!$A:$A&amp;'[5]产值及收款计划（2026）'!$B:$B,'[5]产值及收款计划（2026）'!AF:AF)</f>
        <v>#REF!</v>
      </c>
      <c r="AG464" s="235" t="e" cm="1">
        <f t="array" ref="AG464">_xlfn.XLOOKUP($A464&amp;$B464,'[5]产值及收款计划（2026）'!$A:$A&amp;'[5]产值及收款计划（2026）'!$B:$B,'[5]产值及收款计划（2026）'!AG:AG)</f>
        <v>#REF!</v>
      </c>
      <c r="AH464" s="235" t="e" cm="1">
        <f t="array" ref="AH464">_xlfn.XLOOKUP($A464&amp;$B464,'[5]产值及收款计划（2026）'!$A:$A&amp;'[5]产值及收款计划（2026）'!$B:$B,'[5]产值及收款计划（2026）'!AH:AH)</f>
        <v>#REF!</v>
      </c>
      <c r="AI464" s="235" t="e" cm="1">
        <f t="array" ref="AI464">_xlfn.XLOOKUP($A464&amp;$B464,'[5]产值及收款计划（2026）'!$A:$A&amp;'[5]产值及收款计划（2026）'!$B:$B,'[5]产值及收款计划（2026）'!AI:AI)</f>
        <v>#REF!</v>
      </c>
      <c r="AJ464" s="235" t="e" cm="1">
        <f t="array" ref="AJ464">_xlfn.XLOOKUP($A464&amp;$B464,'[5]产值及收款计划（2026）'!$A:$A&amp;'[5]产值及收款计划（2026）'!$B:$B,'[5]产值及收款计划（2026）'!AJ:AJ)</f>
        <v>#REF!</v>
      </c>
      <c r="AK464" s="235" t="e" cm="1">
        <f t="array" ref="AK464">_xlfn.XLOOKUP($A464&amp;$B464,'[5]产值及收款计划（2026）'!$A:$A&amp;'[5]产值及收款计划（2026）'!$B:$B,'[5]产值及收款计划（2026）'!AK:AK)</f>
        <v>#REF!</v>
      </c>
      <c r="AL464" s="235" t="e" cm="1">
        <f t="array" ref="AL464">_xlfn.XLOOKUP($A464&amp;$B464,'[5]产值及收款计划（2026）'!$A:$A&amp;'[5]产值及收款计划（2026）'!$B:$B,'[5]产值及收款计划（2026）'!AL:AL)</f>
        <v>#REF!</v>
      </c>
      <c r="AM464" s="242" t="e" cm="1">
        <f t="array" ref="AM464">_xlfn.LET(_xlpm.勾选月份状态数组,TRANSPOSE('PPT(12-15页）-TOP10'!$A$3:$A$14),_xlpm.选择数据区,IF('PPT(12-15页）-TOP10'!$E$3="收款",$BA464:$BL464,$AA464:$AL464),SUM(_xlfn._xlws.FILTER(_xlpm.选择数据区,_xlpm.勾选月份状态数组,"")))</f>
        <v>#REF!</v>
      </c>
      <c r="AN464" s="235" t="e">
        <f>_xlfn.XLOOKUP($C464,应收未收表!$T:$T,应收未收表!AA:AA)</f>
        <v>#REF!</v>
      </c>
      <c r="AO464" s="235" t="e">
        <f>_xlfn.XLOOKUP($C464,应收未收表!$T:$T,应收未收表!AB:AB)</f>
        <v>#REF!</v>
      </c>
      <c r="AP464" s="235" t="e">
        <f>_xlfn.XLOOKUP($C464,应收未收表!$T:$T,应收未收表!AC:AC)</f>
        <v>#REF!</v>
      </c>
      <c r="AQ464" s="235" t="e">
        <f>_xlfn.XLOOKUP($C464,应收未收表!$T:$T,应收未收表!AE:AE)</f>
        <v>#REF!</v>
      </c>
      <c r="AR464" s="235" t="e">
        <f>_xlfn.XLOOKUP($C464,应收未收表!$T:$T,应收未收表!AF:AF)</f>
        <v>#REF!</v>
      </c>
      <c r="AS464" s="235" t="e" cm="1">
        <f t="array" ref="AS464">_xlfn.XLOOKUP($A464&amp;$B464,'[5]产值及收款计划（2026）'!$A:$A&amp;'[5]产值及收款计划（2026）'!$B:$B,'[5]产值及收款计划（2026）'!AS:AS)</f>
        <v>#REF!</v>
      </c>
      <c r="AT464" s="235" t="e" cm="1">
        <f t="array" ref="AT464">_xlfn.XLOOKUP($A464&amp;$B464,'[5]产值及收款计划（2026）'!$A:$A&amp;'[5]产值及收款计划（2026）'!$B:$B,'[5]产值及收款计划（2026）'!AT:AT)</f>
        <v>#REF!</v>
      </c>
      <c r="AU464" s="235" t="e" cm="1">
        <f t="array" ref="AU464">_xlfn.XLOOKUP($A464&amp;$B464,'[5]产值及收款计划（2026）'!$A:$A&amp;'[5]产值及收款计划（2026）'!$B:$B,'[5]产值及收款计划（2026）'!AU:AU)</f>
        <v>#REF!</v>
      </c>
      <c r="AV464" s="235" t="e" cm="1">
        <f t="array" ref="AV464">_xlfn.XLOOKUP($A464&amp;$B464,'[5]产值及收款计划（2026）'!$A:$A&amp;'[5]产值及收款计划（2026）'!$B:$B,'[5]产值及收款计划（2026）'!AV:AV)</f>
        <v>#REF!</v>
      </c>
      <c r="AW464" s="235" t="e" cm="1">
        <f t="array" ref="AW464">_xlfn.XLOOKUP($A464&amp;$B464,'[5]产值及收款计划（2026）'!$A:$A&amp;'[5]产值及收款计划（2026）'!$B:$B,'[5]产值及收款计划（2026）'!AW:AW)</f>
        <v>#REF!</v>
      </c>
      <c r="AX464" s="235" t="e" cm="1">
        <f t="array" ref="AX464">_xlfn.XLOOKUP($A464&amp;$B464,'[5]产值及收款计划（2026）'!$A:$A&amp;'[5]产值及收款计划（2026）'!$B:$B,'[5]产值及收款计划（2026）'!AX:AX)</f>
        <v>#REF!</v>
      </c>
      <c r="AY464" s="235" t="e" cm="1">
        <f t="array" ref="AY464">_xlfn.XLOOKUP($A464&amp;$B464,'[5]产值及收款计划（2026）'!$A:$A&amp;'[5]产值及收款计划（2026）'!$B:$B,'[5]产值及收款计划（2026）'!AY:AY)</f>
        <v>#REF!</v>
      </c>
      <c r="AZ464" s="235" t="e" cm="1">
        <f t="array" ref="AZ464">_xlfn.XLOOKUP($A464&amp;$B464,'[5]产值及收款计划（2026）'!$A:$A&amp;'[5]产值及收款计划（2026）'!$B:$B,'[5]产值及收款计划（2026）'!AZ:AZ)</f>
        <v>#REF!</v>
      </c>
      <c r="BA464" s="235" t="e" cm="1">
        <f t="array" ref="BA464">_xlfn.XLOOKUP($A464&amp;$B464,'[5]产值及收款计划（2026）'!$A:$A&amp;'[5]产值及收款计划（2026）'!$B:$B,'[5]产值及收款计划（2026）'!BA:BA)</f>
        <v>#REF!</v>
      </c>
      <c r="BB464" s="235" t="e" cm="1">
        <f t="array" ref="BB464">_xlfn.XLOOKUP($A464&amp;$B464,'[5]产值及收款计划（2026）'!$A:$A&amp;'[5]产值及收款计划（2026）'!$B:$B,'[5]产值及收款计划（2026）'!BB:BB)</f>
        <v>#REF!</v>
      </c>
      <c r="BC464" s="235" t="e" cm="1">
        <f t="array" ref="BC464">_xlfn.XLOOKUP($A464&amp;$B464,'[5]产值及收款计划（2026）'!$A:$A&amp;'[5]产值及收款计划（2026）'!$B:$B,'[5]产值及收款计划（2026）'!BC:BC)</f>
        <v>#REF!</v>
      </c>
      <c r="BD464" s="235" t="e" cm="1">
        <f t="array" ref="BD464">_xlfn.XLOOKUP($A464&amp;$B464,'[5]产值及收款计划（2026）'!$A:$A&amp;'[5]产值及收款计划（2026）'!$B:$B,'[5]产值及收款计划（2026）'!BD:BD)</f>
        <v>#REF!</v>
      </c>
      <c r="BE464" s="235" t="e" cm="1">
        <f t="array" ref="BE464">_xlfn.XLOOKUP($A464&amp;$B464,'[5]产值及收款计划（2026）'!$A:$A&amp;'[5]产值及收款计划（2026）'!$B:$B,'[5]产值及收款计划（2026）'!BE:BE)</f>
        <v>#REF!</v>
      </c>
      <c r="BF464" s="235" t="e" cm="1">
        <f t="array" ref="BF464">_xlfn.XLOOKUP($A464&amp;$B464,'[5]产值及收款计划（2026）'!$A:$A&amp;'[5]产值及收款计划（2026）'!$B:$B,'[5]产值及收款计划（2026）'!BF:BF)</f>
        <v>#REF!</v>
      </c>
      <c r="BG464" s="235" t="e" cm="1">
        <f t="array" ref="BG464">_xlfn.XLOOKUP($A464&amp;$B464,'[5]产值及收款计划（2026）'!$A:$A&amp;'[5]产值及收款计划（2026）'!$B:$B,'[5]产值及收款计划（2026）'!BG:BG)</f>
        <v>#REF!</v>
      </c>
      <c r="BH464" s="235" t="e" cm="1">
        <f t="array" ref="BH464">_xlfn.XLOOKUP($A464&amp;$B464,'[5]产值及收款计划（2026）'!$A:$A&amp;'[5]产值及收款计划（2026）'!$B:$B,'[5]产值及收款计划（2026）'!BH:BH)</f>
        <v>#REF!</v>
      </c>
      <c r="BI464" s="235" t="e" cm="1">
        <f t="array" ref="BI464">_xlfn.XLOOKUP($A464&amp;$B464,'[5]产值及收款计划（2026）'!$A:$A&amp;'[5]产值及收款计划（2026）'!$B:$B,'[5]产值及收款计划（2026）'!BI:BI)</f>
        <v>#REF!</v>
      </c>
      <c r="BJ464" s="235" t="e" cm="1">
        <f t="array" ref="BJ464">_xlfn.XLOOKUP($A464&amp;$B464,'[5]产值及收款计划（2026）'!$A:$A&amp;'[5]产值及收款计划（2026）'!$B:$B,'[5]产值及收款计划（2026）'!BJ:BJ)</f>
        <v>#REF!</v>
      </c>
      <c r="BK464" s="235" t="e" cm="1">
        <f t="array" ref="BK464">_xlfn.XLOOKUP($A464&amp;$B464,'[5]产值及收款计划（2026）'!$A:$A&amp;'[5]产值及收款计划（2026）'!$B:$B,'[5]产值及收款计划（2026）'!BK:BK)</f>
        <v>#REF!</v>
      </c>
      <c r="BL464" s="235" t="e" cm="1">
        <f t="array" ref="BL464">_xlfn.XLOOKUP($A464&amp;$B464,'[5]产值及收款计划（2026）'!$A:$A&amp;'[5]产值及收款计划（2026）'!$B:$B,'[5]产值及收款计划（2026）'!BL:BL)</f>
        <v>#REF!</v>
      </c>
      <c r="BM464" s="235"/>
      <c r="BN464" s="235"/>
      <c r="BO464" s="235"/>
      <c r="BP464" s="235"/>
      <c r="BQ464" s="235" t="e">
        <f>_xlfn.XLOOKUP($C464,应收未收表!$AJ:$AJ,应收未收表!AK:AK)</f>
        <v>#REF!</v>
      </c>
      <c r="BR464" s="235" t="e">
        <f>_xlfn.XLOOKUP($C464,应收未收表!$AJ:$AJ,应收未收表!AL:AL)</f>
        <v>#REF!</v>
      </c>
      <c r="BS464" s="235" t="e">
        <f>_xlfn.XLOOKUP($C464,应收未收表!$AJ:$AJ,应收未收表!AM:AM)</f>
        <v>#REF!</v>
      </c>
      <c r="BT464" s="235" t="e">
        <f>_xlfn.XLOOKUP($C464,应收未收表!$AJ:$AJ,应收未收表!AN:AN)</f>
        <v>#REF!</v>
      </c>
      <c r="BU464" s="234" t="e" cm="1">
        <f t="array" ref="BU464">_xlfn.XLOOKUP($A464&amp;$B464,'[5]产值及收款计划（2026）'!$A:$A&amp;'[5]产值及收款计划（2026）'!$B:$B,'[5]产值及收款计划（2026）'!BQ:BQ)</f>
        <v>#REF!</v>
      </c>
      <c r="BV464" s="235" t="e" cm="1">
        <f t="array" ref="BV464">_xlfn.XLOOKUP($A464&amp;$B464,'[5]产值及收款计划（2026）'!$A:$A&amp;'[5]产值及收款计划（2026）'!$B:$B,'[5]产值及收款计划（2026）'!BR:BR)</f>
        <v>#REF!</v>
      </c>
      <c r="CE464" s="235" cm="1">
        <f t="array" ref="CE464">_xlfn.XLOOKUP($A464&amp;$B464,'[5]产值及收款计划（2026）'!$A:$A&amp;'[5]产值及收款计划（2026）'!$B:$B,'[5]产值及收款计划（2026）'!CA:CA)</f>
        <v>0</v>
      </c>
      <c r="CF464" s="235" cm="1">
        <f t="array" ref="CF464">_xlfn.XLOOKUP($A464&amp;$B464,'[5]产值及收款计划（2026）'!$A:$A&amp;'[5]产值及收款计划（2026）'!$B:$B,'[5]产值及收款计划（2026）'!CB:CB)</f>
        <v>0</v>
      </c>
      <c r="CG464" s="235" cm="1">
        <f t="array" ref="CG464">_xlfn.XLOOKUP($A464&amp;$B464,'[5]产值及收款计划（2026）'!$A:$A&amp;'[5]产值及收款计划（2026）'!$B:$B,'[5]产值及收款计划（2026）'!CC:CC)</f>
        <v>0</v>
      </c>
      <c r="CH464" s="235" cm="1">
        <f t="array" ref="CH464">_xlfn.XLOOKUP($A464&amp;$B464,'[5]产值及收款计划（2026）'!$A:$A&amp;'[5]产值及收款计划（2026）'!$B:$B,'[5]产值及收款计划（2026）'!CD:CD)</f>
        <v>0</v>
      </c>
      <c r="CI464" s="235" cm="1">
        <f t="array" ref="CI464">_xlfn.XLOOKUP($A464&amp;$B464,'[5]产值及收款计划（2026）'!$A:$A&amp;'[5]产值及收款计划（2026）'!$B:$B,'[5]产值及收款计划（2026）'!CE:CE)</f>
        <v>0</v>
      </c>
      <c r="CJ464" s="235" cm="1">
        <f t="array" ref="CJ464">_xlfn.XLOOKUP($A464&amp;$B464,'[5]产值及收款计划（2026）'!$A:$A&amp;'[5]产值及收款计划（2026）'!$B:$B,'[5]产值及收款计划（2026）'!CF:CF)</f>
        <v>0</v>
      </c>
      <c r="CK464" s="235" cm="1">
        <f t="array" ref="CK464">_xlfn.XLOOKUP($A464&amp;$B464,'[5]产值及收款计划（2026）'!$A:$A&amp;'[5]产值及收款计划（2026）'!$B:$B,'[5]产值及收款计划（2026）'!CG:CG)</f>
        <v>0</v>
      </c>
      <c r="CL464" s="235" cm="1">
        <f t="array" ref="CL464">_xlfn.XLOOKUP($A464&amp;$B464,'[5]产值及收款计划（2026）'!$A:$A&amp;'[5]产值及收款计划（2026）'!$B:$B,'[5]产值及收款计划（2026）'!CH:CH)</f>
        <v>0</v>
      </c>
      <c r="CM464" s="235" cm="1">
        <f t="array" ref="CM464">_xlfn.XLOOKUP($A464&amp;$B464,'[5]产值及收款计划（2026）'!$A:$A&amp;'[5]产值及收款计划（2026）'!$B:$B,'[5]产值及收款计划（2026）'!CI:CI)</f>
        <v>0</v>
      </c>
      <c r="CN464" s="235" cm="1">
        <f t="array" ref="CN464">_xlfn.XLOOKUP($A464&amp;$B464,'[5]产值及收款计划（2026）'!$A:$A&amp;'[5]产值及收款计划（2026）'!$B:$B,'[5]产值及收款计划（2026）'!CJ:CJ)</f>
        <v>0</v>
      </c>
      <c r="CO464" s="235" cm="1">
        <f t="array" ref="CO464">_xlfn.XLOOKUP($A464&amp;$B464,'[5]产值及收款计划（2026）'!$A:$A&amp;'[5]产值及收款计划（2026）'!$B:$B,'[5]产值及收款计划（2026）'!CK:CK)</f>
        <v>0</v>
      </c>
      <c r="CP464" s="235" cm="1">
        <f t="array" ref="CP464">_xlfn.XLOOKUP($A464&amp;$B464,'[5]产值及收款计划（2026）'!$A:$A&amp;'[5]产值及收款计划（2026）'!$B:$B,'[5]产值及收款计划（2026）'!CL:CL)</f>
        <v>0</v>
      </c>
      <c r="DE464" s="235" cm="1">
        <f t="array" ref="DE464">_xlfn.XLOOKUP($A464&amp;$B464,'[5]产值及收款计划（2026）'!$A:$A&amp;'[5]产值及收款计划（2026）'!$B:$B,'[5]产值及收款计划（2026）'!DA:DA)</f>
        <v>0</v>
      </c>
      <c r="DF464" s="235" cm="1">
        <f t="array" ref="DF464">_xlfn.XLOOKUP($A464&amp;$B464,'[5]产值及收款计划（2026）'!$A:$A&amp;'[5]产值及收款计划（2026）'!$B:$B,'[5]产值及收款计划（2026）'!DB:DB)</f>
        <v>0</v>
      </c>
      <c r="DG464" s="235" cm="1">
        <f t="array" ref="DG464">_xlfn.XLOOKUP($A464&amp;$B464,'[5]产值及收款计划（2026）'!$A:$A&amp;'[5]产值及收款计划（2026）'!$B:$B,'[5]产值及收款计划（2026）'!DC:DC)</f>
        <v>0</v>
      </c>
      <c r="DH464" s="235" cm="1">
        <f t="array" ref="DH464">_xlfn.XLOOKUP($A464&amp;$B464,'[5]产值及收款计划（2026）'!$A:$A&amp;'[5]产值及收款计划（2026）'!$B:$B,'[5]产值及收款计划（2026）'!DD:DD)</f>
        <v>0</v>
      </c>
      <c r="DI464" s="235" cm="1">
        <f t="array" ref="DI464">_xlfn.XLOOKUP($A464&amp;$B464,'[5]产值及收款计划（2026）'!$A:$A&amp;'[5]产值及收款计划（2026）'!$B:$B,'[5]产值及收款计划（2026）'!DE:DE)</f>
        <v>0</v>
      </c>
      <c r="DJ464" s="235" cm="1">
        <f t="array" ref="DJ464">_xlfn.XLOOKUP($A464&amp;$B464,'[5]产值及收款计划（2026）'!$A:$A&amp;'[5]产值及收款计划（2026）'!$B:$B,'[5]产值及收款计划（2026）'!DF:DF)</f>
        <v>0</v>
      </c>
      <c r="DK464" s="235" cm="1">
        <f t="array" ref="DK464">_xlfn.XLOOKUP($A464&amp;$B464,'[5]产值及收款计划（2026）'!$A:$A&amp;'[5]产值及收款计划（2026）'!$B:$B,'[5]产值及收款计划（2026）'!DG:DG)</f>
        <v>0</v>
      </c>
      <c r="DL464" s="235" cm="1">
        <f t="array" ref="DL464">_xlfn.XLOOKUP($A464&amp;$B464,'[5]产值及收款计划（2026）'!$A:$A&amp;'[5]产值及收款计划（2026）'!$B:$B,'[5]产值及收款计划（2026）'!DH:DH)</f>
        <v>0</v>
      </c>
      <c r="DM464" s="235" cm="1">
        <f t="array" ref="DM464">_xlfn.XLOOKUP($A464&amp;$B464,'[5]产值及收款计划（2026）'!$A:$A&amp;'[5]产值及收款计划（2026）'!$B:$B,'[5]产值及收款计划（2026）'!DI:DI)</f>
        <v>0</v>
      </c>
      <c r="DN464" s="235" cm="1">
        <f t="array" ref="DN464">_xlfn.XLOOKUP($A464&amp;$B464,'[5]产值及收款计划（2026）'!$A:$A&amp;'[5]产值及收款计划（2026）'!$B:$B,'[5]产值及收款计划（2026）'!DJ:DJ)</f>
        <v>0</v>
      </c>
      <c r="DO464" s="235" cm="1">
        <f t="array" ref="DO464">_xlfn.XLOOKUP($A464&amp;$B464,'[5]产值及收款计划（2026）'!$A:$A&amp;'[5]产值及收款计划（2026）'!$B:$B,'[5]产值及收款计划（2026）'!DK:DK)</f>
        <v>0</v>
      </c>
      <c r="DP464" s="235" cm="1">
        <f t="array" ref="DP464">_xlfn.XLOOKUP($A464&amp;$B464,'[5]产值及收款计划（2026）'!$A:$A&amp;'[5]产值及收款计划（2026）'!$B:$B,'[5]产值及收款计划（2026）'!DL:DL)</f>
        <v>0</v>
      </c>
      <c r="DQ464" s="243"/>
      <c r="DR464" s="229"/>
    </row>
    <row r="465" ht="20.25" spans="1:122">
      <c r="A465" s="233">
        <f t="shared" si="27"/>
        <v>100</v>
      </c>
      <c r="B465" s="233" t="s">
        <v>29</v>
      </c>
      <c r="C465" s="234" t="e" cm="1">
        <f t="array" ref="C465">_xlfn.XLOOKUP($A465&amp;$B465,'[5]产值及收款计划（2026）'!$A:$A&amp;'[5]产值及收款计划（2026）'!$B:$B,'[5]产值及收款计划（2026）'!C:C)</f>
        <v>#REF!</v>
      </c>
      <c r="D465" s="234" t="e" cm="1">
        <f t="array" ref="D465">_xlfn.XLOOKUP($A465&amp;$B465,'[5]产值及收款计划（2026）'!$A:$A&amp;'[5]产值及收款计划（2026）'!$B:$B,'[5]产值及收款计划（2026）'!D:D)</f>
        <v>#REF!</v>
      </c>
      <c r="E465" s="235" t="e" cm="1">
        <f t="array" ref="E465">_xlfn.XLOOKUP($A465&amp;$B465,'[5]产值及收款计划（2026）'!$A:$A&amp;'[5]产值及收款计划（2026）'!$B:$B,'[5]产值及收款计划（2026）'!E:E)</f>
        <v>#REF!</v>
      </c>
      <c r="F465" s="235" t="e" cm="1">
        <f t="array" ref="F465">_xlfn.XLOOKUP($A465&amp;$B465,'[5]产值及收款计划（2026）'!$A:$A&amp;'[5]产值及收款计划（2026）'!$B:$B,'[5]产值及收款计划（2026）'!F:F)</f>
        <v>#REF!</v>
      </c>
      <c r="G465" s="235" t="e" cm="1">
        <f t="array" ref="G465">_xlfn.XLOOKUP($A465&amp;$B465,'[5]产值及收款计划（2026）'!$A:$A&amp;'[5]产值及收款计划（2026）'!$B:$B,'[5]产值及收款计划（2026）'!G:G)</f>
        <v>#REF!</v>
      </c>
      <c r="H465" s="235" t="e" cm="1">
        <f t="array" ref="H465">_xlfn.XLOOKUP($A465&amp;$B465,'[5]产值及收款计划（2026）'!$A:$A&amp;'[5]产值及收款计划（2026）'!$B:$B,'[5]产值及收款计划（2026）'!H:H)</f>
        <v>#REF!</v>
      </c>
      <c r="I465" s="236" t="e" cm="1">
        <f t="array" ref="I465">_xlfn.XLOOKUP($A465&amp;$B465,'[5]产值及收款计划（2026）'!$A:$A&amp;'[5]产值及收款计划（2026）'!$B:$B,'[5]产值及收款计划（2026）'!I:I)</f>
        <v>#REF!</v>
      </c>
      <c r="J465" s="235" t="e" cm="1">
        <f t="array" ref="J465">_xlfn.XLOOKUP($A465&amp;$B465,'[5]产值及收款计划（2026）'!$A:$A&amp;'[5]产值及收款计划（2026）'!$B:$B,'[5]产值及收款计划（2026）'!J:J)</f>
        <v>#REF!</v>
      </c>
      <c r="K465" s="235" t="e" cm="1">
        <f t="array" ref="K465">_xlfn.XLOOKUP($A465&amp;$B465,'[5]产值及收款计划（2026）'!$A:$A&amp;'[5]产值及收款计划（2026）'!$B:$B,'[5]产值及收款计划（2026）'!K:K)</f>
        <v>#REF!</v>
      </c>
      <c r="L465" s="235" t="e" cm="1">
        <f t="array" ref="L465">_xlfn.XLOOKUP($A465&amp;$B465,'[5]产值及收款计划（2026）'!$A:$A&amp;'[5]产值及收款计划（2026）'!$B:$B,'[5]产值及收款计划（2026）'!L:L)</f>
        <v>#REF!</v>
      </c>
      <c r="M465" s="235" t="e" cm="1">
        <f t="array" ref="M465">_xlfn.XLOOKUP($A465&amp;$B465,'[5]产值及收款计划（2026）'!$A:$A&amp;'[5]产值及收款计划（2026）'!$B:$B,'[5]产值及收款计划（2026）'!M:M)</f>
        <v>#REF!</v>
      </c>
      <c r="N465" s="235" t="e" cm="1">
        <f t="array" ref="N465">_xlfn.XLOOKUP($A465&amp;$B465,'[5]产值及收款计划（2026）'!$A:$A&amp;'[5]产值及收款计划（2026）'!$B:$B,'[5]产值及收款计划（2026）'!N:N)</f>
        <v>#REF!</v>
      </c>
      <c r="O465" s="235" t="e" cm="1">
        <f t="array" ref="O465">_xlfn.XLOOKUP($A465&amp;$B465,'[5]产值及收款计划（2026）'!$A:$A&amp;'[5]产值及收款计划（2026）'!$B:$B,'[5]产值及收款计划（2026）'!O:O)</f>
        <v>#REF!</v>
      </c>
      <c r="P465" s="234" t="e" cm="1">
        <f t="array" ref="P465">_xlfn.XLOOKUP($A465&amp;$B465,'[5]产值及收款计划（2026）'!$A:$A&amp;'[5]产值及收款计划（2026）'!$B:$B,'[5]产值及收款计划（2026）'!P:P)</f>
        <v>#REF!</v>
      </c>
      <c r="Q465" s="235" t="e" cm="1">
        <f t="array" ref="Q465">_xlfn.XLOOKUP($A465&amp;$B465,'[5]产值及收款计划（2026）'!$A:$A&amp;'[5]产值及收款计划（2026）'!$B:$B,'[5]产值及收款计划（2026）'!Q:Q)</f>
        <v>#REF!</v>
      </c>
      <c r="R465" s="235" t="e" cm="1">
        <f t="array" ref="R465">_xlfn.XLOOKUP($A465&amp;$B465,'[5]产值及收款计划（2026）'!$A:$A&amp;'[5]产值及收款计划（2026）'!$B:$B,'[5]产值及收款计划（2026）'!R:R)</f>
        <v>#REF!</v>
      </c>
      <c r="S465" s="235" t="e" cm="1">
        <f t="array" ref="S465">_xlfn.XLOOKUP($A465&amp;$B465,'[5]产值及收款计划（2026）'!$A:$A&amp;'[5]产值及收款计划（2026）'!$B:$B,'[5]产值及收款计划（2026）'!S:S)</f>
        <v>#REF!</v>
      </c>
      <c r="T465" s="235" t="e" cm="1">
        <f t="array" ref="T465">_xlfn.XLOOKUP($A465&amp;$B465,'[5]产值及收款计划（2026）'!$A:$A&amp;'[5]产值及收款计划（2026）'!$B:$B,'[5]产值及收款计划（2026）'!T:T)</f>
        <v>#REF!</v>
      </c>
      <c r="U465" s="235" t="e" cm="1">
        <f t="array" ref="U465">_xlfn.XLOOKUP($A465&amp;$B465,'[5]产值及收款计划（2026）'!$A:$A&amp;'[5]产值及收款计划（2026）'!$B:$B,'[5]产值及收款计划（2026）'!U:U)</f>
        <v>#REF!</v>
      </c>
      <c r="V465" s="235" t="e" cm="1">
        <f t="array" ref="V465">_xlfn.XLOOKUP($A465&amp;$B465,'[5]产值及收款计划（2026）'!$A:$A&amp;'[5]产值及收款计划（2026）'!$B:$B,'[5]产值及收款计划（2026）'!V:V)</f>
        <v>#REF!</v>
      </c>
      <c r="W465" s="235" t="e" cm="1">
        <f t="array" ref="W465">_xlfn.XLOOKUP($A465&amp;$B465,'[5]产值及收款计划（2026）'!$A:$A&amp;'[5]产值及收款计划（2026）'!$B:$B,'[5]产值及收款计划（2026）'!W:W)</f>
        <v>#REF!</v>
      </c>
      <c r="X465" s="235" t="e" cm="1">
        <f t="array" ref="X465">_xlfn.XLOOKUP($A465&amp;$B465,'[5]产值及收款计划（2026）'!$A:$A&amp;'[5]产值及收款计划（2026）'!$B:$B,'[5]产值及收款计划（2026）'!X:X)</f>
        <v>#REF!</v>
      </c>
      <c r="Y465" s="235" t="e" cm="1">
        <f t="array" ref="Y465">_xlfn.XLOOKUP($A465&amp;$B465,'[5]产值及收款计划（2026）'!$A:$A&amp;'[5]产值及收款计划（2026）'!$B:$B,'[5]产值及收款计划（2026）'!Y:Y)</f>
        <v>#REF!</v>
      </c>
      <c r="Z465" s="235" t="e" cm="1">
        <f t="array" ref="Z465">_xlfn.XLOOKUP($A465&amp;$B465,'[5]产值及收款计划（2026）'!$A:$A&amp;'[5]产值及收款计划（2026）'!$B:$B,'[5]产值及收款计划（2026）'!Z:Z)</f>
        <v>#REF!</v>
      </c>
      <c r="AA465" s="235" t="e" cm="1">
        <f t="array" ref="AA465">_xlfn.XLOOKUP($A465&amp;$B465,'[5]产值及收款计划（2026）'!$A:$A&amp;'[5]产值及收款计划（2026）'!$B:$B,'[5]产值及收款计划（2026）'!AA:AA)</f>
        <v>#REF!</v>
      </c>
      <c r="AB465" s="235" t="e" cm="1">
        <f t="array" ref="AB465">_xlfn.XLOOKUP($A465&amp;$B465,'[5]产值及收款计划（2026）'!$A:$A&amp;'[5]产值及收款计划（2026）'!$B:$B,'[5]产值及收款计划（2026）'!AB:AB)</f>
        <v>#REF!</v>
      </c>
      <c r="AC465" s="235" t="e" cm="1">
        <f t="array" ref="AC465">_xlfn.XLOOKUP($A465&amp;$B465,'[5]产值及收款计划（2026）'!$A:$A&amp;'[5]产值及收款计划（2026）'!$B:$B,'[5]产值及收款计划（2026）'!AC:AC)</f>
        <v>#REF!</v>
      </c>
      <c r="AD465" s="235" t="e" cm="1">
        <f t="array" ref="AD465">_xlfn.XLOOKUP($A465&amp;$B465,'[5]产值及收款计划（2026）'!$A:$A&amp;'[5]产值及收款计划（2026）'!$B:$B,'[5]产值及收款计划（2026）'!AD:AD)</f>
        <v>#REF!</v>
      </c>
      <c r="AE465" s="235" t="e" cm="1">
        <f t="array" ref="AE465">_xlfn.XLOOKUP($A465&amp;$B465,'[5]产值及收款计划（2026）'!$A:$A&amp;'[5]产值及收款计划（2026）'!$B:$B,'[5]产值及收款计划（2026）'!AE:AE)</f>
        <v>#REF!</v>
      </c>
      <c r="AF465" s="235" t="e" cm="1">
        <f t="array" ref="AF465">_xlfn.XLOOKUP($A465&amp;$B465,'[5]产值及收款计划（2026）'!$A:$A&amp;'[5]产值及收款计划（2026）'!$B:$B,'[5]产值及收款计划（2026）'!AF:AF)</f>
        <v>#REF!</v>
      </c>
      <c r="AG465" s="235" t="e" cm="1">
        <f t="array" ref="AG465">_xlfn.XLOOKUP($A465&amp;$B465,'[5]产值及收款计划（2026）'!$A:$A&amp;'[5]产值及收款计划（2026）'!$B:$B,'[5]产值及收款计划（2026）'!AG:AG)</f>
        <v>#REF!</v>
      </c>
      <c r="AH465" s="235" t="e" cm="1">
        <f t="array" ref="AH465">_xlfn.XLOOKUP($A465&amp;$B465,'[5]产值及收款计划（2026）'!$A:$A&amp;'[5]产值及收款计划（2026）'!$B:$B,'[5]产值及收款计划（2026）'!AH:AH)</f>
        <v>#REF!</v>
      </c>
      <c r="AI465" s="235" t="e" cm="1">
        <f t="array" ref="AI465">_xlfn.XLOOKUP($A465&amp;$B465,'[5]产值及收款计划（2026）'!$A:$A&amp;'[5]产值及收款计划（2026）'!$B:$B,'[5]产值及收款计划（2026）'!AI:AI)</f>
        <v>#REF!</v>
      </c>
      <c r="AJ465" s="235" t="e" cm="1">
        <f t="array" ref="AJ465">_xlfn.XLOOKUP($A465&amp;$B465,'[5]产值及收款计划（2026）'!$A:$A&amp;'[5]产值及收款计划（2026）'!$B:$B,'[5]产值及收款计划（2026）'!AJ:AJ)</f>
        <v>#REF!</v>
      </c>
      <c r="AK465" s="235" t="e" cm="1">
        <f t="array" ref="AK465">_xlfn.XLOOKUP($A465&amp;$B465,'[5]产值及收款计划（2026）'!$A:$A&amp;'[5]产值及收款计划（2026）'!$B:$B,'[5]产值及收款计划（2026）'!AK:AK)</f>
        <v>#REF!</v>
      </c>
      <c r="AL465" s="235" t="e" cm="1">
        <f t="array" ref="AL465">_xlfn.XLOOKUP($A465&amp;$B465,'[5]产值及收款计划（2026）'!$A:$A&amp;'[5]产值及收款计划（2026）'!$B:$B,'[5]产值及收款计划（2026）'!AL:AL)</f>
        <v>#REF!</v>
      </c>
      <c r="AM465" s="242" t="e" cm="1">
        <f t="array" ref="AM465">_xlfn.LET(_xlpm.勾选月份状态数组,TRANSPOSE('PPT(12-15页）-TOP10'!$A$3:$A$14),_xlpm.选择数据区,IF('PPT(12-15页）-TOP10'!$E$3="收款",$BA465:$BL465,$AA465:$AL465),SUM(_xlfn._xlws.FILTER(_xlpm.选择数据区,_xlpm.勾选月份状态数组,"")))</f>
        <v>#REF!</v>
      </c>
      <c r="AN465" s="235" t="e">
        <f>_xlfn.XLOOKUP($C465,应收未收表!$T:$T,应收未收表!AA:AA)</f>
        <v>#REF!</v>
      </c>
      <c r="AO465" s="235" t="e">
        <f>_xlfn.XLOOKUP($C465,应收未收表!$T:$T,应收未收表!AB:AB)</f>
        <v>#REF!</v>
      </c>
      <c r="AP465" s="235" t="e">
        <f>_xlfn.XLOOKUP($C465,应收未收表!$T:$T,应收未收表!AC:AC)</f>
        <v>#REF!</v>
      </c>
      <c r="AQ465" s="235" t="e">
        <f>_xlfn.XLOOKUP($C465,应收未收表!$T:$T,应收未收表!AE:AE)</f>
        <v>#REF!</v>
      </c>
      <c r="AR465" s="235" t="e">
        <f>_xlfn.XLOOKUP($C465,应收未收表!$T:$T,应收未收表!AF:AF)</f>
        <v>#REF!</v>
      </c>
      <c r="AS465" s="235" t="e" cm="1">
        <f t="array" ref="AS465">_xlfn.XLOOKUP($A465&amp;$B465,'[5]产值及收款计划（2026）'!$A:$A&amp;'[5]产值及收款计划（2026）'!$B:$B,'[5]产值及收款计划（2026）'!AS:AS)</f>
        <v>#REF!</v>
      </c>
      <c r="AT465" s="235" t="e" cm="1">
        <f t="array" ref="AT465">_xlfn.XLOOKUP($A465&amp;$B465,'[5]产值及收款计划（2026）'!$A:$A&amp;'[5]产值及收款计划（2026）'!$B:$B,'[5]产值及收款计划（2026）'!AT:AT)</f>
        <v>#REF!</v>
      </c>
      <c r="AU465" s="235" t="e" cm="1">
        <f t="array" ref="AU465">_xlfn.XLOOKUP($A465&amp;$B465,'[5]产值及收款计划（2026）'!$A:$A&amp;'[5]产值及收款计划（2026）'!$B:$B,'[5]产值及收款计划（2026）'!AU:AU)</f>
        <v>#REF!</v>
      </c>
      <c r="AV465" s="235" t="e" cm="1">
        <f t="array" ref="AV465">_xlfn.XLOOKUP($A465&amp;$B465,'[5]产值及收款计划（2026）'!$A:$A&amp;'[5]产值及收款计划（2026）'!$B:$B,'[5]产值及收款计划（2026）'!AV:AV)</f>
        <v>#REF!</v>
      </c>
      <c r="AW465" s="235" t="e" cm="1">
        <f t="array" ref="AW465">_xlfn.XLOOKUP($A465&amp;$B465,'[5]产值及收款计划（2026）'!$A:$A&amp;'[5]产值及收款计划（2026）'!$B:$B,'[5]产值及收款计划（2026）'!AW:AW)</f>
        <v>#REF!</v>
      </c>
      <c r="AX465" s="235" t="e" cm="1">
        <f t="array" ref="AX465">_xlfn.XLOOKUP($A465&amp;$B465,'[5]产值及收款计划（2026）'!$A:$A&amp;'[5]产值及收款计划（2026）'!$B:$B,'[5]产值及收款计划（2026）'!AX:AX)</f>
        <v>#REF!</v>
      </c>
      <c r="AY465" s="235" t="e" cm="1">
        <f t="array" ref="AY465">_xlfn.XLOOKUP($A465&amp;$B465,'[5]产值及收款计划（2026）'!$A:$A&amp;'[5]产值及收款计划（2026）'!$B:$B,'[5]产值及收款计划（2026）'!AY:AY)</f>
        <v>#REF!</v>
      </c>
      <c r="AZ465" s="235" t="e" cm="1">
        <f t="array" ref="AZ465">_xlfn.XLOOKUP($A465&amp;$B465,'[5]产值及收款计划（2026）'!$A:$A&amp;'[5]产值及收款计划（2026）'!$B:$B,'[5]产值及收款计划（2026）'!AZ:AZ)</f>
        <v>#REF!</v>
      </c>
      <c r="BA465" s="235" t="e" cm="1">
        <f t="array" ref="BA465">_xlfn.XLOOKUP($A465&amp;$B465,'[5]产值及收款计划（2026）'!$A:$A&amp;'[5]产值及收款计划（2026）'!$B:$B,'[5]产值及收款计划（2026）'!BA:BA)</f>
        <v>#REF!</v>
      </c>
      <c r="BB465" s="235" t="e" cm="1">
        <f t="array" ref="BB465">_xlfn.XLOOKUP($A465&amp;$B465,'[5]产值及收款计划（2026）'!$A:$A&amp;'[5]产值及收款计划（2026）'!$B:$B,'[5]产值及收款计划（2026）'!BB:BB)</f>
        <v>#REF!</v>
      </c>
      <c r="BC465" s="235" t="e" cm="1">
        <f t="array" ref="BC465">_xlfn.XLOOKUP($A465&amp;$B465,'[5]产值及收款计划（2026）'!$A:$A&amp;'[5]产值及收款计划（2026）'!$B:$B,'[5]产值及收款计划（2026）'!BC:BC)</f>
        <v>#REF!</v>
      </c>
      <c r="BD465" s="235" t="e" cm="1">
        <f t="array" ref="BD465">_xlfn.XLOOKUP($A465&amp;$B465,'[5]产值及收款计划（2026）'!$A:$A&amp;'[5]产值及收款计划（2026）'!$B:$B,'[5]产值及收款计划（2026）'!BD:BD)</f>
        <v>#REF!</v>
      </c>
      <c r="BE465" s="235" t="e" cm="1">
        <f t="array" ref="BE465">_xlfn.XLOOKUP($A465&amp;$B465,'[5]产值及收款计划（2026）'!$A:$A&amp;'[5]产值及收款计划（2026）'!$B:$B,'[5]产值及收款计划（2026）'!BE:BE)</f>
        <v>#REF!</v>
      </c>
      <c r="BF465" s="235" t="e" cm="1">
        <f t="array" ref="BF465">_xlfn.XLOOKUP($A465&amp;$B465,'[5]产值及收款计划（2026）'!$A:$A&amp;'[5]产值及收款计划（2026）'!$B:$B,'[5]产值及收款计划（2026）'!BF:BF)</f>
        <v>#REF!</v>
      </c>
      <c r="BG465" s="235" t="e" cm="1">
        <f t="array" ref="BG465">_xlfn.XLOOKUP($A465&amp;$B465,'[5]产值及收款计划（2026）'!$A:$A&amp;'[5]产值及收款计划（2026）'!$B:$B,'[5]产值及收款计划（2026）'!BG:BG)</f>
        <v>#REF!</v>
      </c>
      <c r="BH465" s="235" t="e" cm="1">
        <f t="array" ref="BH465">_xlfn.XLOOKUP($A465&amp;$B465,'[5]产值及收款计划（2026）'!$A:$A&amp;'[5]产值及收款计划（2026）'!$B:$B,'[5]产值及收款计划（2026）'!BH:BH)</f>
        <v>#REF!</v>
      </c>
      <c r="BI465" s="235" t="e" cm="1">
        <f t="array" ref="BI465">_xlfn.XLOOKUP($A465&amp;$B465,'[5]产值及收款计划（2026）'!$A:$A&amp;'[5]产值及收款计划（2026）'!$B:$B,'[5]产值及收款计划（2026）'!BI:BI)</f>
        <v>#REF!</v>
      </c>
      <c r="BJ465" s="235" t="e" cm="1">
        <f t="array" ref="BJ465">_xlfn.XLOOKUP($A465&amp;$B465,'[5]产值及收款计划（2026）'!$A:$A&amp;'[5]产值及收款计划（2026）'!$B:$B,'[5]产值及收款计划（2026）'!BJ:BJ)</f>
        <v>#REF!</v>
      </c>
      <c r="BK465" s="235" t="e" cm="1">
        <f t="array" ref="BK465">_xlfn.XLOOKUP($A465&amp;$B465,'[5]产值及收款计划（2026）'!$A:$A&amp;'[5]产值及收款计划（2026）'!$B:$B,'[5]产值及收款计划（2026）'!BK:BK)</f>
        <v>#REF!</v>
      </c>
      <c r="BL465" s="235" t="e" cm="1">
        <f t="array" ref="BL465">_xlfn.XLOOKUP($A465&amp;$B465,'[5]产值及收款计划（2026）'!$A:$A&amp;'[5]产值及收款计划（2026）'!$B:$B,'[5]产值及收款计划（2026）'!BL:BL)</f>
        <v>#REF!</v>
      </c>
      <c r="BM465" s="235"/>
      <c r="BN465" s="235"/>
      <c r="BO465" s="235"/>
      <c r="BP465" s="235"/>
      <c r="BQ465" s="235" t="e">
        <f>_xlfn.XLOOKUP($C465,应收未收表!$AJ:$AJ,应收未收表!AK:AK)</f>
        <v>#REF!</v>
      </c>
      <c r="BR465" s="235" t="e">
        <f>_xlfn.XLOOKUP($C465,应收未收表!$AJ:$AJ,应收未收表!AL:AL)</f>
        <v>#REF!</v>
      </c>
      <c r="BS465" s="235" t="e">
        <f>_xlfn.XLOOKUP($C465,应收未收表!$AJ:$AJ,应收未收表!AM:AM)</f>
        <v>#REF!</v>
      </c>
      <c r="BT465" s="235" t="e">
        <f>_xlfn.XLOOKUP($C465,应收未收表!$AJ:$AJ,应收未收表!AN:AN)</f>
        <v>#REF!</v>
      </c>
      <c r="BU465" s="234" t="e" cm="1">
        <f t="array" ref="BU465">_xlfn.XLOOKUP($A465&amp;$B465,'[5]产值及收款计划（2026）'!$A:$A&amp;'[5]产值及收款计划（2026）'!$B:$B,'[5]产值及收款计划（2026）'!BQ:BQ)</f>
        <v>#REF!</v>
      </c>
      <c r="BV465" s="235" t="e" cm="1">
        <f t="array" ref="BV465">_xlfn.XLOOKUP($A465&amp;$B465,'[5]产值及收款计划（2026）'!$A:$A&amp;'[5]产值及收款计划（2026）'!$B:$B,'[5]产值及收款计划（2026）'!BR:BR)</f>
        <v>#REF!</v>
      </c>
      <c r="CE465" s="235" cm="1">
        <f t="array" ref="CE465">_xlfn.XLOOKUP($A465&amp;$B465,'[5]产值及收款计划（2026）'!$A:$A&amp;'[5]产值及收款计划（2026）'!$B:$B,'[5]产值及收款计划（2026）'!CA:CA)</f>
        <v>0</v>
      </c>
      <c r="CF465" s="235" cm="1">
        <f t="array" ref="CF465">_xlfn.XLOOKUP($A465&amp;$B465,'[5]产值及收款计划（2026）'!$A:$A&amp;'[5]产值及收款计划（2026）'!$B:$B,'[5]产值及收款计划（2026）'!CB:CB)</f>
        <v>0</v>
      </c>
      <c r="CG465" s="235" cm="1">
        <f t="array" ref="CG465">_xlfn.XLOOKUP($A465&amp;$B465,'[5]产值及收款计划（2026）'!$A:$A&amp;'[5]产值及收款计划（2026）'!$B:$B,'[5]产值及收款计划（2026）'!CC:CC)</f>
        <v>0</v>
      </c>
      <c r="CH465" s="235" cm="1">
        <f t="array" ref="CH465">_xlfn.XLOOKUP($A465&amp;$B465,'[5]产值及收款计划（2026）'!$A:$A&amp;'[5]产值及收款计划（2026）'!$B:$B,'[5]产值及收款计划（2026）'!CD:CD)</f>
        <v>0</v>
      </c>
      <c r="CI465" s="235" cm="1">
        <f t="array" ref="CI465">_xlfn.XLOOKUP($A465&amp;$B465,'[5]产值及收款计划（2026）'!$A:$A&amp;'[5]产值及收款计划（2026）'!$B:$B,'[5]产值及收款计划（2026）'!CE:CE)</f>
        <v>0</v>
      </c>
      <c r="CJ465" s="235" cm="1">
        <f t="array" ref="CJ465">_xlfn.XLOOKUP($A465&amp;$B465,'[5]产值及收款计划（2026）'!$A:$A&amp;'[5]产值及收款计划（2026）'!$B:$B,'[5]产值及收款计划（2026）'!CF:CF)</f>
        <v>0</v>
      </c>
      <c r="CK465" s="235" cm="1">
        <f t="array" ref="CK465">_xlfn.XLOOKUP($A465&amp;$B465,'[5]产值及收款计划（2026）'!$A:$A&amp;'[5]产值及收款计划（2026）'!$B:$B,'[5]产值及收款计划（2026）'!CG:CG)</f>
        <v>0</v>
      </c>
      <c r="CL465" s="235" cm="1">
        <f t="array" ref="CL465">_xlfn.XLOOKUP($A465&amp;$B465,'[5]产值及收款计划（2026）'!$A:$A&amp;'[5]产值及收款计划（2026）'!$B:$B,'[5]产值及收款计划（2026）'!CH:CH)</f>
        <v>0</v>
      </c>
      <c r="CM465" s="235" cm="1">
        <f t="array" ref="CM465">_xlfn.XLOOKUP($A465&amp;$B465,'[5]产值及收款计划（2026）'!$A:$A&amp;'[5]产值及收款计划（2026）'!$B:$B,'[5]产值及收款计划（2026）'!CI:CI)</f>
        <v>0</v>
      </c>
      <c r="CN465" s="235" cm="1">
        <f t="array" ref="CN465">_xlfn.XLOOKUP($A465&amp;$B465,'[5]产值及收款计划（2026）'!$A:$A&amp;'[5]产值及收款计划（2026）'!$B:$B,'[5]产值及收款计划（2026）'!CJ:CJ)</f>
        <v>0</v>
      </c>
      <c r="CO465" s="235" cm="1">
        <f t="array" ref="CO465">_xlfn.XLOOKUP($A465&amp;$B465,'[5]产值及收款计划（2026）'!$A:$A&amp;'[5]产值及收款计划（2026）'!$B:$B,'[5]产值及收款计划（2026）'!CK:CK)</f>
        <v>0</v>
      </c>
      <c r="CP465" s="235" cm="1">
        <f t="array" ref="CP465">_xlfn.XLOOKUP($A465&amp;$B465,'[5]产值及收款计划（2026）'!$A:$A&amp;'[5]产值及收款计划（2026）'!$B:$B,'[5]产值及收款计划（2026）'!CL:CL)</f>
        <v>0</v>
      </c>
      <c r="DE465" s="235" cm="1">
        <f t="array" ref="DE465">_xlfn.XLOOKUP($A465&amp;$B465,'[5]产值及收款计划（2026）'!$A:$A&amp;'[5]产值及收款计划（2026）'!$B:$B,'[5]产值及收款计划（2026）'!DA:DA)</f>
        <v>0</v>
      </c>
      <c r="DF465" s="235" cm="1">
        <f t="array" ref="DF465">_xlfn.XLOOKUP($A465&amp;$B465,'[5]产值及收款计划（2026）'!$A:$A&amp;'[5]产值及收款计划（2026）'!$B:$B,'[5]产值及收款计划（2026）'!DB:DB)</f>
        <v>0</v>
      </c>
      <c r="DG465" s="235" cm="1">
        <f t="array" ref="DG465">_xlfn.XLOOKUP($A465&amp;$B465,'[5]产值及收款计划（2026）'!$A:$A&amp;'[5]产值及收款计划（2026）'!$B:$B,'[5]产值及收款计划（2026）'!DC:DC)</f>
        <v>0</v>
      </c>
      <c r="DH465" s="235" cm="1">
        <f t="array" ref="DH465">_xlfn.XLOOKUP($A465&amp;$B465,'[5]产值及收款计划（2026）'!$A:$A&amp;'[5]产值及收款计划（2026）'!$B:$B,'[5]产值及收款计划（2026）'!DD:DD)</f>
        <v>0</v>
      </c>
      <c r="DI465" s="235" cm="1">
        <f t="array" ref="DI465">_xlfn.XLOOKUP($A465&amp;$B465,'[5]产值及收款计划（2026）'!$A:$A&amp;'[5]产值及收款计划（2026）'!$B:$B,'[5]产值及收款计划（2026）'!DE:DE)</f>
        <v>0</v>
      </c>
      <c r="DJ465" s="235" cm="1">
        <f t="array" ref="DJ465">_xlfn.XLOOKUP($A465&amp;$B465,'[5]产值及收款计划（2026）'!$A:$A&amp;'[5]产值及收款计划（2026）'!$B:$B,'[5]产值及收款计划（2026）'!DF:DF)</f>
        <v>0</v>
      </c>
      <c r="DK465" s="235" cm="1">
        <f t="array" ref="DK465">_xlfn.XLOOKUP($A465&amp;$B465,'[5]产值及收款计划（2026）'!$A:$A&amp;'[5]产值及收款计划（2026）'!$B:$B,'[5]产值及收款计划（2026）'!DG:DG)</f>
        <v>0</v>
      </c>
      <c r="DL465" s="235" cm="1">
        <f t="array" ref="DL465">_xlfn.XLOOKUP($A465&amp;$B465,'[5]产值及收款计划（2026）'!$A:$A&amp;'[5]产值及收款计划（2026）'!$B:$B,'[5]产值及收款计划（2026）'!DH:DH)</f>
        <v>0</v>
      </c>
      <c r="DM465" s="235" cm="1">
        <f t="array" ref="DM465">_xlfn.XLOOKUP($A465&amp;$B465,'[5]产值及收款计划（2026）'!$A:$A&amp;'[5]产值及收款计划（2026）'!$B:$B,'[5]产值及收款计划（2026）'!DI:DI)</f>
        <v>0</v>
      </c>
      <c r="DN465" s="235" cm="1">
        <f t="array" ref="DN465">_xlfn.XLOOKUP($A465&amp;$B465,'[5]产值及收款计划（2026）'!$A:$A&amp;'[5]产值及收款计划（2026）'!$B:$B,'[5]产值及收款计划（2026）'!DJ:DJ)</f>
        <v>0</v>
      </c>
      <c r="DO465" s="235" cm="1">
        <f t="array" ref="DO465">_xlfn.XLOOKUP($A465&amp;$B465,'[5]产值及收款计划（2026）'!$A:$A&amp;'[5]产值及收款计划（2026）'!$B:$B,'[5]产值及收款计划（2026）'!DK:DK)</f>
        <v>0</v>
      </c>
      <c r="DP465" s="235" cm="1">
        <f t="array" ref="DP465">_xlfn.XLOOKUP($A465&amp;$B465,'[5]产值及收款计划（2026）'!$A:$A&amp;'[5]产值及收款计划（2026）'!$B:$B,'[5]产值及收款计划（2026）'!DL:DL)</f>
        <v>0</v>
      </c>
      <c r="DQ465" s="243"/>
      <c r="DR465" s="229"/>
    </row>
    <row r="466" ht="20.25" spans="1:122">
      <c r="A466" s="233">
        <f t="shared" si="27"/>
        <v>101</v>
      </c>
      <c r="B466" s="233" t="s">
        <v>29</v>
      </c>
      <c r="C466" s="234" t="e" cm="1">
        <f t="array" ref="C466">_xlfn.XLOOKUP($A466&amp;$B466,'[5]产值及收款计划（2026）'!$A:$A&amp;'[5]产值及收款计划（2026）'!$B:$B,'[5]产值及收款计划（2026）'!C:C)</f>
        <v>#REF!</v>
      </c>
      <c r="D466" s="234" t="e" cm="1">
        <f t="array" ref="D466">_xlfn.XLOOKUP($A466&amp;$B466,'[5]产值及收款计划（2026）'!$A:$A&amp;'[5]产值及收款计划（2026）'!$B:$B,'[5]产值及收款计划（2026）'!D:D)</f>
        <v>#REF!</v>
      </c>
      <c r="E466" s="235" t="e" cm="1">
        <f t="array" ref="E466">_xlfn.XLOOKUP($A466&amp;$B466,'[5]产值及收款计划（2026）'!$A:$A&amp;'[5]产值及收款计划（2026）'!$B:$B,'[5]产值及收款计划（2026）'!E:E)</f>
        <v>#REF!</v>
      </c>
      <c r="F466" s="235" t="e" cm="1">
        <f t="array" ref="F466">_xlfn.XLOOKUP($A466&amp;$B466,'[5]产值及收款计划（2026）'!$A:$A&amp;'[5]产值及收款计划（2026）'!$B:$B,'[5]产值及收款计划（2026）'!F:F)</f>
        <v>#REF!</v>
      </c>
      <c r="G466" s="235" t="e" cm="1">
        <f t="array" ref="G466">_xlfn.XLOOKUP($A466&amp;$B466,'[5]产值及收款计划（2026）'!$A:$A&amp;'[5]产值及收款计划（2026）'!$B:$B,'[5]产值及收款计划（2026）'!G:G)</f>
        <v>#REF!</v>
      </c>
      <c r="H466" s="235" t="e" cm="1">
        <f t="array" ref="H466">_xlfn.XLOOKUP($A466&amp;$B466,'[5]产值及收款计划（2026）'!$A:$A&amp;'[5]产值及收款计划（2026）'!$B:$B,'[5]产值及收款计划（2026）'!H:H)</f>
        <v>#REF!</v>
      </c>
      <c r="I466" s="236" t="e" cm="1">
        <f t="array" ref="I466">_xlfn.XLOOKUP($A466&amp;$B466,'[5]产值及收款计划（2026）'!$A:$A&amp;'[5]产值及收款计划（2026）'!$B:$B,'[5]产值及收款计划（2026）'!I:I)</f>
        <v>#REF!</v>
      </c>
      <c r="J466" s="235" t="e" cm="1">
        <f t="array" ref="J466">_xlfn.XLOOKUP($A466&amp;$B466,'[5]产值及收款计划（2026）'!$A:$A&amp;'[5]产值及收款计划（2026）'!$B:$B,'[5]产值及收款计划（2026）'!J:J)</f>
        <v>#REF!</v>
      </c>
      <c r="K466" s="235" t="e" cm="1">
        <f t="array" ref="K466">_xlfn.XLOOKUP($A466&amp;$B466,'[5]产值及收款计划（2026）'!$A:$A&amp;'[5]产值及收款计划（2026）'!$B:$B,'[5]产值及收款计划（2026）'!K:K)</f>
        <v>#REF!</v>
      </c>
      <c r="L466" s="235" t="e" cm="1">
        <f t="array" ref="L466">_xlfn.XLOOKUP($A466&amp;$B466,'[5]产值及收款计划（2026）'!$A:$A&amp;'[5]产值及收款计划（2026）'!$B:$B,'[5]产值及收款计划（2026）'!L:L)</f>
        <v>#REF!</v>
      </c>
      <c r="M466" s="235" t="e" cm="1">
        <f t="array" ref="M466">_xlfn.XLOOKUP($A466&amp;$B466,'[5]产值及收款计划（2026）'!$A:$A&amp;'[5]产值及收款计划（2026）'!$B:$B,'[5]产值及收款计划（2026）'!M:M)</f>
        <v>#REF!</v>
      </c>
      <c r="N466" s="235" t="e" cm="1">
        <f t="array" ref="N466">_xlfn.XLOOKUP($A466&amp;$B466,'[5]产值及收款计划（2026）'!$A:$A&amp;'[5]产值及收款计划（2026）'!$B:$B,'[5]产值及收款计划（2026）'!N:N)</f>
        <v>#REF!</v>
      </c>
      <c r="O466" s="235" t="e" cm="1">
        <f t="array" ref="O466">_xlfn.XLOOKUP($A466&amp;$B466,'[5]产值及收款计划（2026）'!$A:$A&amp;'[5]产值及收款计划（2026）'!$B:$B,'[5]产值及收款计划（2026）'!O:O)</f>
        <v>#REF!</v>
      </c>
      <c r="P466" s="234" t="e" cm="1">
        <f t="array" ref="P466">_xlfn.XLOOKUP($A466&amp;$B466,'[5]产值及收款计划（2026）'!$A:$A&amp;'[5]产值及收款计划（2026）'!$B:$B,'[5]产值及收款计划（2026）'!P:P)</f>
        <v>#REF!</v>
      </c>
      <c r="Q466" s="235" t="e" cm="1">
        <f t="array" ref="Q466">_xlfn.XLOOKUP($A466&amp;$B466,'[5]产值及收款计划（2026）'!$A:$A&amp;'[5]产值及收款计划（2026）'!$B:$B,'[5]产值及收款计划（2026）'!Q:Q)</f>
        <v>#REF!</v>
      </c>
      <c r="R466" s="235" t="e" cm="1">
        <f t="array" ref="R466">_xlfn.XLOOKUP($A466&amp;$B466,'[5]产值及收款计划（2026）'!$A:$A&amp;'[5]产值及收款计划（2026）'!$B:$B,'[5]产值及收款计划（2026）'!R:R)</f>
        <v>#REF!</v>
      </c>
      <c r="S466" s="235" t="e" cm="1">
        <f t="array" ref="S466">_xlfn.XLOOKUP($A466&amp;$B466,'[5]产值及收款计划（2026）'!$A:$A&amp;'[5]产值及收款计划（2026）'!$B:$B,'[5]产值及收款计划（2026）'!S:S)</f>
        <v>#REF!</v>
      </c>
      <c r="T466" s="235" t="e" cm="1">
        <f t="array" ref="T466">_xlfn.XLOOKUP($A466&amp;$B466,'[5]产值及收款计划（2026）'!$A:$A&amp;'[5]产值及收款计划（2026）'!$B:$B,'[5]产值及收款计划（2026）'!T:T)</f>
        <v>#REF!</v>
      </c>
      <c r="U466" s="235" t="e" cm="1">
        <f t="array" ref="U466">_xlfn.XLOOKUP($A466&amp;$B466,'[5]产值及收款计划（2026）'!$A:$A&amp;'[5]产值及收款计划（2026）'!$B:$B,'[5]产值及收款计划（2026）'!U:U)</f>
        <v>#REF!</v>
      </c>
      <c r="V466" s="235" t="e" cm="1">
        <f t="array" ref="V466">_xlfn.XLOOKUP($A466&amp;$B466,'[5]产值及收款计划（2026）'!$A:$A&amp;'[5]产值及收款计划（2026）'!$B:$B,'[5]产值及收款计划（2026）'!V:V)</f>
        <v>#REF!</v>
      </c>
      <c r="W466" s="235" t="e" cm="1">
        <f t="array" ref="W466">_xlfn.XLOOKUP($A466&amp;$B466,'[5]产值及收款计划（2026）'!$A:$A&amp;'[5]产值及收款计划（2026）'!$B:$B,'[5]产值及收款计划（2026）'!W:W)</f>
        <v>#REF!</v>
      </c>
      <c r="X466" s="235" t="e" cm="1">
        <f t="array" ref="X466">_xlfn.XLOOKUP($A466&amp;$B466,'[5]产值及收款计划（2026）'!$A:$A&amp;'[5]产值及收款计划（2026）'!$B:$B,'[5]产值及收款计划（2026）'!X:X)</f>
        <v>#REF!</v>
      </c>
      <c r="Y466" s="235" t="e" cm="1">
        <f t="array" ref="Y466">_xlfn.XLOOKUP($A466&amp;$B466,'[5]产值及收款计划（2026）'!$A:$A&amp;'[5]产值及收款计划（2026）'!$B:$B,'[5]产值及收款计划（2026）'!Y:Y)</f>
        <v>#REF!</v>
      </c>
      <c r="Z466" s="235" t="e" cm="1">
        <f t="array" ref="Z466">_xlfn.XLOOKUP($A466&amp;$B466,'[5]产值及收款计划（2026）'!$A:$A&amp;'[5]产值及收款计划（2026）'!$B:$B,'[5]产值及收款计划（2026）'!Z:Z)</f>
        <v>#REF!</v>
      </c>
      <c r="AA466" s="235" t="e" cm="1">
        <f t="array" ref="AA466">_xlfn.XLOOKUP($A466&amp;$B466,'[5]产值及收款计划（2026）'!$A:$A&amp;'[5]产值及收款计划（2026）'!$B:$B,'[5]产值及收款计划（2026）'!AA:AA)</f>
        <v>#REF!</v>
      </c>
      <c r="AB466" s="235" t="e" cm="1">
        <f t="array" ref="AB466">_xlfn.XLOOKUP($A466&amp;$B466,'[5]产值及收款计划（2026）'!$A:$A&amp;'[5]产值及收款计划（2026）'!$B:$B,'[5]产值及收款计划（2026）'!AB:AB)</f>
        <v>#REF!</v>
      </c>
      <c r="AC466" s="235" t="e" cm="1">
        <f t="array" ref="AC466">_xlfn.XLOOKUP($A466&amp;$B466,'[5]产值及收款计划（2026）'!$A:$A&amp;'[5]产值及收款计划（2026）'!$B:$B,'[5]产值及收款计划（2026）'!AC:AC)</f>
        <v>#REF!</v>
      </c>
      <c r="AD466" s="235" t="e" cm="1">
        <f t="array" ref="AD466">_xlfn.XLOOKUP($A466&amp;$B466,'[5]产值及收款计划（2026）'!$A:$A&amp;'[5]产值及收款计划（2026）'!$B:$B,'[5]产值及收款计划（2026）'!AD:AD)</f>
        <v>#REF!</v>
      </c>
      <c r="AE466" s="235" t="e" cm="1">
        <f t="array" ref="AE466">_xlfn.XLOOKUP($A466&amp;$B466,'[5]产值及收款计划（2026）'!$A:$A&amp;'[5]产值及收款计划（2026）'!$B:$B,'[5]产值及收款计划（2026）'!AE:AE)</f>
        <v>#REF!</v>
      </c>
      <c r="AF466" s="235" t="e" cm="1">
        <f t="array" ref="AF466">_xlfn.XLOOKUP($A466&amp;$B466,'[5]产值及收款计划（2026）'!$A:$A&amp;'[5]产值及收款计划（2026）'!$B:$B,'[5]产值及收款计划（2026）'!AF:AF)</f>
        <v>#REF!</v>
      </c>
      <c r="AG466" s="235" t="e" cm="1">
        <f t="array" ref="AG466">_xlfn.XLOOKUP($A466&amp;$B466,'[5]产值及收款计划（2026）'!$A:$A&amp;'[5]产值及收款计划（2026）'!$B:$B,'[5]产值及收款计划（2026）'!AG:AG)</f>
        <v>#REF!</v>
      </c>
      <c r="AH466" s="235" t="e" cm="1">
        <f t="array" ref="AH466">_xlfn.XLOOKUP($A466&amp;$B466,'[5]产值及收款计划（2026）'!$A:$A&amp;'[5]产值及收款计划（2026）'!$B:$B,'[5]产值及收款计划（2026）'!AH:AH)</f>
        <v>#REF!</v>
      </c>
      <c r="AI466" s="235" t="e" cm="1">
        <f t="array" ref="AI466">_xlfn.XLOOKUP($A466&amp;$B466,'[5]产值及收款计划（2026）'!$A:$A&amp;'[5]产值及收款计划（2026）'!$B:$B,'[5]产值及收款计划（2026）'!AI:AI)</f>
        <v>#REF!</v>
      </c>
      <c r="AJ466" s="235" t="e" cm="1">
        <f t="array" ref="AJ466">_xlfn.XLOOKUP($A466&amp;$B466,'[5]产值及收款计划（2026）'!$A:$A&amp;'[5]产值及收款计划（2026）'!$B:$B,'[5]产值及收款计划（2026）'!AJ:AJ)</f>
        <v>#REF!</v>
      </c>
      <c r="AK466" s="235" t="e" cm="1">
        <f t="array" ref="AK466">_xlfn.XLOOKUP($A466&amp;$B466,'[5]产值及收款计划（2026）'!$A:$A&amp;'[5]产值及收款计划（2026）'!$B:$B,'[5]产值及收款计划（2026）'!AK:AK)</f>
        <v>#REF!</v>
      </c>
      <c r="AL466" s="235" t="e" cm="1">
        <f t="array" ref="AL466">_xlfn.XLOOKUP($A466&amp;$B466,'[5]产值及收款计划（2026）'!$A:$A&amp;'[5]产值及收款计划（2026）'!$B:$B,'[5]产值及收款计划（2026）'!AL:AL)</f>
        <v>#REF!</v>
      </c>
      <c r="AM466" s="242" t="e" cm="1">
        <f t="array" ref="AM466">_xlfn.LET(_xlpm.勾选月份状态数组,TRANSPOSE('PPT(12-15页）-TOP10'!$A$3:$A$14),_xlpm.选择数据区,IF('PPT(12-15页）-TOP10'!$E$3="收款",$BA466:$BL466,$AA466:$AL466),SUM(_xlfn._xlws.FILTER(_xlpm.选择数据区,_xlpm.勾选月份状态数组,"")))</f>
        <v>#REF!</v>
      </c>
      <c r="AN466" s="235" t="e">
        <f>_xlfn.XLOOKUP($C466,应收未收表!$T:$T,应收未收表!AA:AA)</f>
        <v>#REF!</v>
      </c>
      <c r="AO466" s="235" t="e">
        <f>_xlfn.XLOOKUP($C466,应收未收表!$T:$T,应收未收表!AB:AB)</f>
        <v>#REF!</v>
      </c>
      <c r="AP466" s="235" t="e">
        <f>_xlfn.XLOOKUP($C466,应收未收表!$T:$T,应收未收表!AC:AC)</f>
        <v>#REF!</v>
      </c>
      <c r="AQ466" s="235" t="e">
        <f>_xlfn.XLOOKUP($C466,应收未收表!$T:$T,应收未收表!AE:AE)</f>
        <v>#REF!</v>
      </c>
      <c r="AR466" s="235" t="e">
        <f>_xlfn.XLOOKUP($C466,应收未收表!$T:$T,应收未收表!AF:AF)</f>
        <v>#REF!</v>
      </c>
      <c r="AS466" s="235" t="e" cm="1">
        <f t="array" ref="AS466">_xlfn.XLOOKUP($A466&amp;$B466,'[5]产值及收款计划（2026）'!$A:$A&amp;'[5]产值及收款计划（2026）'!$B:$B,'[5]产值及收款计划（2026）'!AS:AS)</f>
        <v>#REF!</v>
      </c>
      <c r="AT466" s="235" t="e" cm="1">
        <f t="array" ref="AT466">_xlfn.XLOOKUP($A466&amp;$B466,'[5]产值及收款计划（2026）'!$A:$A&amp;'[5]产值及收款计划（2026）'!$B:$B,'[5]产值及收款计划（2026）'!AT:AT)</f>
        <v>#REF!</v>
      </c>
      <c r="AU466" s="235" t="e" cm="1">
        <f t="array" ref="AU466">_xlfn.XLOOKUP($A466&amp;$B466,'[5]产值及收款计划（2026）'!$A:$A&amp;'[5]产值及收款计划（2026）'!$B:$B,'[5]产值及收款计划（2026）'!AU:AU)</f>
        <v>#REF!</v>
      </c>
      <c r="AV466" s="235" t="e" cm="1">
        <f t="array" ref="AV466">_xlfn.XLOOKUP($A466&amp;$B466,'[5]产值及收款计划（2026）'!$A:$A&amp;'[5]产值及收款计划（2026）'!$B:$B,'[5]产值及收款计划（2026）'!AV:AV)</f>
        <v>#REF!</v>
      </c>
      <c r="AW466" s="235" t="e" cm="1">
        <f t="array" ref="AW466">_xlfn.XLOOKUP($A466&amp;$B466,'[5]产值及收款计划（2026）'!$A:$A&amp;'[5]产值及收款计划（2026）'!$B:$B,'[5]产值及收款计划（2026）'!AW:AW)</f>
        <v>#REF!</v>
      </c>
      <c r="AX466" s="235" t="e" cm="1">
        <f t="array" ref="AX466">_xlfn.XLOOKUP($A466&amp;$B466,'[5]产值及收款计划（2026）'!$A:$A&amp;'[5]产值及收款计划（2026）'!$B:$B,'[5]产值及收款计划（2026）'!AX:AX)</f>
        <v>#REF!</v>
      </c>
      <c r="AY466" s="235" t="e" cm="1">
        <f t="array" ref="AY466">_xlfn.XLOOKUP($A466&amp;$B466,'[5]产值及收款计划（2026）'!$A:$A&amp;'[5]产值及收款计划（2026）'!$B:$B,'[5]产值及收款计划（2026）'!AY:AY)</f>
        <v>#REF!</v>
      </c>
      <c r="AZ466" s="235" t="e" cm="1">
        <f t="array" ref="AZ466">_xlfn.XLOOKUP($A466&amp;$B466,'[5]产值及收款计划（2026）'!$A:$A&amp;'[5]产值及收款计划（2026）'!$B:$B,'[5]产值及收款计划（2026）'!AZ:AZ)</f>
        <v>#REF!</v>
      </c>
      <c r="BA466" s="235" t="e" cm="1">
        <f t="array" ref="BA466">_xlfn.XLOOKUP($A466&amp;$B466,'[5]产值及收款计划（2026）'!$A:$A&amp;'[5]产值及收款计划（2026）'!$B:$B,'[5]产值及收款计划（2026）'!BA:BA)</f>
        <v>#REF!</v>
      </c>
      <c r="BB466" s="235" t="e" cm="1">
        <f t="array" ref="BB466">_xlfn.XLOOKUP($A466&amp;$B466,'[5]产值及收款计划（2026）'!$A:$A&amp;'[5]产值及收款计划（2026）'!$B:$B,'[5]产值及收款计划（2026）'!BB:BB)</f>
        <v>#REF!</v>
      </c>
      <c r="BC466" s="235" t="e" cm="1">
        <f t="array" ref="BC466">_xlfn.XLOOKUP($A466&amp;$B466,'[5]产值及收款计划（2026）'!$A:$A&amp;'[5]产值及收款计划（2026）'!$B:$B,'[5]产值及收款计划（2026）'!BC:BC)</f>
        <v>#REF!</v>
      </c>
      <c r="BD466" s="235" t="e" cm="1">
        <f t="array" ref="BD466">_xlfn.XLOOKUP($A466&amp;$B466,'[5]产值及收款计划（2026）'!$A:$A&amp;'[5]产值及收款计划（2026）'!$B:$B,'[5]产值及收款计划（2026）'!BD:BD)</f>
        <v>#REF!</v>
      </c>
      <c r="BE466" s="235" t="e" cm="1">
        <f t="array" ref="BE466">_xlfn.XLOOKUP($A466&amp;$B466,'[5]产值及收款计划（2026）'!$A:$A&amp;'[5]产值及收款计划（2026）'!$B:$B,'[5]产值及收款计划（2026）'!BE:BE)</f>
        <v>#REF!</v>
      </c>
      <c r="BF466" s="235" t="e" cm="1">
        <f t="array" ref="BF466">_xlfn.XLOOKUP($A466&amp;$B466,'[5]产值及收款计划（2026）'!$A:$A&amp;'[5]产值及收款计划（2026）'!$B:$B,'[5]产值及收款计划（2026）'!BF:BF)</f>
        <v>#REF!</v>
      </c>
      <c r="BG466" s="235" t="e" cm="1">
        <f t="array" ref="BG466">_xlfn.XLOOKUP($A466&amp;$B466,'[5]产值及收款计划（2026）'!$A:$A&amp;'[5]产值及收款计划（2026）'!$B:$B,'[5]产值及收款计划（2026）'!BG:BG)</f>
        <v>#REF!</v>
      </c>
      <c r="BH466" s="235" t="e" cm="1">
        <f t="array" ref="BH466">_xlfn.XLOOKUP($A466&amp;$B466,'[5]产值及收款计划（2026）'!$A:$A&amp;'[5]产值及收款计划（2026）'!$B:$B,'[5]产值及收款计划（2026）'!BH:BH)</f>
        <v>#REF!</v>
      </c>
      <c r="BI466" s="235" t="e" cm="1">
        <f t="array" ref="BI466">_xlfn.XLOOKUP($A466&amp;$B466,'[5]产值及收款计划（2026）'!$A:$A&amp;'[5]产值及收款计划（2026）'!$B:$B,'[5]产值及收款计划（2026）'!BI:BI)</f>
        <v>#REF!</v>
      </c>
      <c r="BJ466" s="235" t="e" cm="1">
        <f t="array" ref="BJ466">_xlfn.XLOOKUP($A466&amp;$B466,'[5]产值及收款计划（2026）'!$A:$A&amp;'[5]产值及收款计划（2026）'!$B:$B,'[5]产值及收款计划（2026）'!BJ:BJ)</f>
        <v>#REF!</v>
      </c>
      <c r="BK466" s="235" t="e" cm="1">
        <f t="array" ref="BK466">_xlfn.XLOOKUP($A466&amp;$B466,'[5]产值及收款计划（2026）'!$A:$A&amp;'[5]产值及收款计划（2026）'!$B:$B,'[5]产值及收款计划（2026）'!BK:BK)</f>
        <v>#REF!</v>
      </c>
      <c r="BL466" s="235" t="e" cm="1">
        <f t="array" ref="BL466">_xlfn.XLOOKUP($A466&amp;$B466,'[5]产值及收款计划（2026）'!$A:$A&amp;'[5]产值及收款计划（2026）'!$B:$B,'[5]产值及收款计划（2026）'!BL:BL)</f>
        <v>#REF!</v>
      </c>
      <c r="BM466" s="235"/>
      <c r="BN466" s="235"/>
      <c r="BO466" s="235"/>
      <c r="BP466" s="235"/>
      <c r="BQ466" s="235" t="e">
        <f>_xlfn.XLOOKUP($C466,应收未收表!$AJ:$AJ,应收未收表!AK:AK)</f>
        <v>#REF!</v>
      </c>
      <c r="BR466" s="235" t="e">
        <f>_xlfn.XLOOKUP($C466,应收未收表!$AJ:$AJ,应收未收表!AL:AL)</f>
        <v>#REF!</v>
      </c>
      <c r="BS466" s="235" t="e">
        <f>_xlfn.XLOOKUP($C466,应收未收表!$AJ:$AJ,应收未收表!AM:AM)</f>
        <v>#REF!</v>
      </c>
      <c r="BT466" s="235" t="e">
        <f>_xlfn.XLOOKUP($C466,应收未收表!$AJ:$AJ,应收未收表!AN:AN)</f>
        <v>#REF!</v>
      </c>
      <c r="BU466" s="234" t="e" cm="1">
        <f t="array" ref="BU466">_xlfn.XLOOKUP($A466&amp;$B466,'[5]产值及收款计划（2026）'!$A:$A&amp;'[5]产值及收款计划（2026）'!$B:$B,'[5]产值及收款计划（2026）'!BQ:BQ)</f>
        <v>#REF!</v>
      </c>
      <c r="BV466" s="235" t="e" cm="1">
        <f t="array" ref="BV466">_xlfn.XLOOKUP($A466&amp;$B466,'[5]产值及收款计划（2026）'!$A:$A&amp;'[5]产值及收款计划（2026）'!$B:$B,'[5]产值及收款计划（2026）'!BR:BR)</f>
        <v>#REF!</v>
      </c>
      <c r="CE466" s="235" cm="1">
        <f t="array" ref="CE466">_xlfn.XLOOKUP($A466&amp;$B466,'[5]产值及收款计划（2026）'!$A:$A&amp;'[5]产值及收款计划（2026）'!$B:$B,'[5]产值及收款计划（2026）'!CA:CA)</f>
        <v>0</v>
      </c>
      <c r="CF466" s="235" cm="1">
        <f t="array" ref="CF466">_xlfn.XLOOKUP($A466&amp;$B466,'[5]产值及收款计划（2026）'!$A:$A&amp;'[5]产值及收款计划（2026）'!$B:$B,'[5]产值及收款计划（2026）'!CB:CB)</f>
        <v>0</v>
      </c>
      <c r="CG466" s="235" cm="1">
        <f t="array" ref="CG466">_xlfn.XLOOKUP($A466&amp;$B466,'[5]产值及收款计划（2026）'!$A:$A&amp;'[5]产值及收款计划（2026）'!$B:$B,'[5]产值及收款计划（2026）'!CC:CC)</f>
        <v>0</v>
      </c>
      <c r="CH466" s="235" cm="1">
        <f t="array" ref="CH466">_xlfn.XLOOKUP($A466&amp;$B466,'[5]产值及收款计划（2026）'!$A:$A&amp;'[5]产值及收款计划（2026）'!$B:$B,'[5]产值及收款计划（2026）'!CD:CD)</f>
        <v>0</v>
      </c>
      <c r="CI466" s="235" cm="1">
        <f t="array" ref="CI466">_xlfn.XLOOKUP($A466&amp;$B466,'[5]产值及收款计划（2026）'!$A:$A&amp;'[5]产值及收款计划（2026）'!$B:$B,'[5]产值及收款计划（2026）'!CE:CE)</f>
        <v>0</v>
      </c>
      <c r="CJ466" s="235" cm="1">
        <f t="array" ref="CJ466">_xlfn.XLOOKUP($A466&amp;$B466,'[5]产值及收款计划（2026）'!$A:$A&amp;'[5]产值及收款计划（2026）'!$B:$B,'[5]产值及收款计划（2026）'!CF:CF)</f>
        <v>0</v>
      </c>
      <c r="CK466" s="235" cm="1">
        <f t="array" ref="CK466">_xlfn.XLOOKUP($A466&amp;$B466,'[5]产值及收款计划（2026）'!$A:$A&amp;'[5]产值及收款计划（2026）'!$B:$B,'[5]产值及收款计划（2026）'!CG:CG)</f>
        <v>0</v>
      </c>
      <c r="CL466" s="235" cm="1">
        <f t="array" ref="CL466">_xlfn.XLOOKUP($A466&amp;$B466,'[5]产值及收款计划（2026）'!$A:$A&amp;'[5]产值及收款计划（2026）'!$B:$B,'[5]产值及收款计划（2026）'!CH:CH)</f>
        <v>0</v>
      </c>
      <c r="CM466" s="235" cm="1">
        <f t="array" ref="CM466">_xlfn.XLOOKUP($A466&amp;$B466,'[5]产值及收款计划（2026）'!$A:$A&amp;'[5]产值及收款计划（2026）'!$B:$B,'[5]产值及收款计划（2026）'!CI:CI)</f>
        <v>0</v>
      </c>
      <c r="CN466" s="235" cm="1">
        <f t="array" ref="CN466">_xlfn.XLOOKUP($A466&amp;$B466,'[5]产值及收款计划（2026）'!$A:$A&amp;'[5]产值及收款计划（2026）'!$B:$B,'[5]产值及收款计划（2026）'!CJ:CJ)</f>
        <v>0</v>
      </c>
      <c r="CO466" s="235" cm="1">
        <f t="array" ref="CO466">_xlfn.XLOOKUP($A466&amp;$B466,'[5]产值及收款计划（2026）'!$A:$A&amp;'[5]产值及收款计划（2026）'!$B:$B,'[5]产值及收款计划（2026）'!CK:CK)</f>
        <v>0</v>
      </c>
      <c r="CP466" s="235" cm="1">
        <f t="array" ref="CP466">_xlfn.XLOOKUP($A466&amp;$B466,'[5]产值及收款计划（2026）'!$A:$A&amp;'[5]产值及收款计划（2026）'!$B:$B,'[5]产值及收款计划（2026）'!CL:CL)</f>
        <v>0</v>
      </c>
      <c r="DE466" s="235" cm="1">
        <f t="array" ref="DE466">_xlfn.XLOOKUP($A466&amp;$B466,'[5]产值及收款计划（2026）'!$A:$A&amp;'[5]产值及收款计划（2026）'!$B:$B,'[5]产值及收款计划（2026）'!DA:DA)</f>
        <v>0</v>
      </c>
      <c r="DF466" s="235" cm="1">
        <f t="array" ref="DF466">_xlfn.XLOOKUP($A466&amp;$B466,'[5]产值及收款计划（2026）'!$A:$A&amp;'[5]产值及收款计划（2026）'!$B:$B,'[5]产值及收款计划（2026）'!DB:DB)</f>
        <v>0</v>
      </c>
      <c r="DG466" s="235" cm="1">
        <f t="array" ref="DG466">_xlfn.XLOOKUP($A466&amp;$B466,'[5]产值及收款计划（2026）'!$A:$A&amp;'[5]产值及收款计划（2026）'!$B:$B,'[5]产值及收款计划（2026）'!DC:DC)</f>
        <v>0</v>
      </c>
      <c r="DH466" s="235" cm="1">
        <f t="array" ref="DH466">_xlfn.XLOOKUP($A466&amp;$B466,'[5]产值及收款计划（2026）'!$A:$A&amp;'[5]产值及收款计划（2026）'!$B:$B,'[5]产值及收款计划（2026）'!DD:DD)</f>
        <v>0</v>
      </c>
      <c r="DI466" s="235" cm="1">
        <f t="array" ref="DI466">_xlfn.XLOOKUP($A466&amp;$B466,'[5]产值及收款计划（2026）'!$A:$A&amp;'[5]产值及收款计划（2026）'!$B:$B,'[5]产值及收款计划（2026）'!DE:DE)</f>
        <v>0</v>
      </c>
      <c r="DJ466" s="235" cm="1">
        <f t="array" ref="DJ466">_xlfn.XLOOKUP($A466&amp;$B466,'[5]产值及收款计划（2026）'!$A:$A&amp;'[5]产值及收款计划（2026）'!$B:$B,'[5]产值及收款计划（2026）'!DF:DF)</f>
        <v>0</v>
      </c>
      <c r="DK466" s="235" cm="1">
        <f t="array" ref="DK466">_xlfn.XLOOKUP($A466&amp;$B466,'[5]产值及收款计划（2026）'!$A:$A&amp;'[5]产值及收款计划（2026）'!$B:$B,'[5]产值及收款计划（2026）'!DG:DG)</f>
        <v>0</v>
      </c>
      <c r="DL466" s="235" cm="1">
        <f t="array" ref="DL466">_xlfn.XLOOKUP($A466&amp;$B466,'[5]产值及收款计划（2026）'!$A:$A&amp;'[5]产值及收款计划（2026）'!$B:$B,'[5]产值及收款计划（2026）'!DH:DH)</f>
        <v>0</v>
      </c>
      <c r="DM466" s="235" cm="1">
        <f t="array" ref="DM466">_xlfn.XLOOKUP($A466&amp;$B466,'[5]产值及收款计划（2026）'!$A:$A&amp;'[5]产值及收款计划（2026）'!$B:$B,'[5]产值及收款计划（2026）'!DI:DI)</f>
        <v>0</v>
      </c>
      <c r="DN466" s="235" cm="1">
        <f t="array" ref="DN466">_xlfn.XLOOKUP($A466&amp;$B466,'[5]产值及收款计划（2026）'!$A:$A&amp;'[5]产值及收款计划（2026）'!$B:$B,'[5]产值及收款计划（2026）'!DJ:DJ)</f>
        <v>0</v>
      </c>
      <c r="DO466" s="235" cm="1">
        <f t="array" ref="DO466">_xlfn.XLOOKUP($A466&amp;$B466,'[5]产值及收款计划（2026）'!$A:$A&amp;'[5]产值及收款计划（2026）'!$B:$B,'[5]产值及收款计划（2026）'!DK:DK)</f>
        <v>0</v>
      </c>
      <c r="DP466" s="235" cm="1">
        <f t="array" ref="DP466">_xlfn.XLOOKUP($A466&amp;$B466,'[5]产值及收款计划（2026）'!$A:$A&amp;'[5]产值及收款计划（2026）'!$B:$B,'[5]产值及收款计划（2026）'!DL:DL)</f>
        <v>0</v>
      </c>
      <c r="DQ466" s="243"/>
      <c r="DR466" s="229"/>
    </row>
    <row r="467" ht="20.25" spans="1:122">
      <c r="A467" s="233">
        <f t="shared" si="27"/>
        <v>102</v>
      </c>
      <c r="B467" s="233" t="s">
        <v>29</v>
      </c>
      <c r="C467" s="234" t="e" cm="1">
        <f t="array" ref="C467">_xlfn.XLOOKUP($A467&amp;$B467,'[5]产值及收款计划（2026）'!$A:$A&amp;'[5]产值及收款计划（2026）'!$B:$B,'[5]产值及收款计划（2026）'!C:C)</f>
        <v>#REF!</v>
      </c>
      <c r="D467" s="234" t="e" cm="1">
        <f t="array" ref="D467">_xlfn.XLOOKUP($A467&amp;$B467,'[5]产值及收款计划（2026）'!$A:$A&amp;'[5]产值及收款计划（2026）'!$B:$B,'[5]产值及收款计划（2026）'!D:D)</f>
        <v>#REF!</v>
      </c>
      <c r="E467" s="235" t="e" cm="1">
        <f t="array" ref="E467">_xlfn.XLOOKUP($A467&amp;$B467,'[5]产值及收款计划（2026）'!$A:$A&amp;'[5]产值及收款计划（2026）'!$B:$B,'[5]产值及收款计划（2026）'!E:E)</f>
        <v>#REF!</v>
      </c>
      <c r="F467" s="235" t="e" cm="1">
        <f t="array" ref="F467">_xlfn.XLOOKUP($A467&amp;$B467,'[5]产值及收款计划（2026）'!$A:$A&amp;'[5]产值及收款计划（2026）'!$B:$B,'[5]产值及收款计划（2026）'!F:F)</f>
        <v>#REF!</v>
      </c>
      <c r="G467" s="235" t="e" cm="1">
        <f t="array" ref="G467">_xlfn.XLOOKUP($A467&amp;$B467,'[5]产值及收款计划（2026）'!$A:$A&amp;'[5]产值及收款计划（2026）'!$B:$B,'[5]产值及收款计划（2026）'!G:G)</f>
        <v>#REF!</v>
      </c>
      <c r="H467" s="235" t="e" cm="1">
        <f t="array" ref="H467">_xlfn.XLOOKUP($A467&amp;$B467,'[5]产值及收款计划（2026）'!$A:$A&amp;'[5]产值及收款计划（2026）'!$B:$B,'[5]产值及收款计划（2026）'!H:H)</f>
        <v>#REF!</v>
      </c>
      <c r="I467" s="236" t="e" cm="1">
        <f t="array" ref="I467">_xlfn.XLOOKUP($A467&amp;$B467,'[5]产值及收款计划（2026）'!$A:$A&amp;'[5]产值及收款计划（2026）'!$B:$B,'[5]产值及收款计划（2026）'!I:I)</f>
        <v>#REF!</v>
      </c>
      <c r="J467" s="235" t="e" cm="1">
        <f t="array" ref="J467">_xlfn.XLOOKUP($A467&amp;$B467,'[5]产值及收款计划（2026）'!$A:$A&amp;'[5]产值及收款计划（2026）'!$B:$B,'[5]产值及收款计划（2026）'!J:J)</f>
        <v>#REF!</v>
      </c>
      <c r="K467" s="235" t="e" cm="1">
        <f t="array" ref="K467">_xlfn.XLOOKUP($A467&amp;$B467,'[5]产值及收款计划（2026）'!$A:$A&amp;'[5]产值及收款计划（2026）'!$B:$B,'[5]产值及收款计划（2026）'!K:K)</f>
        <v>#REF!</v>
      </c>
      <c r="L467" s="235" t="e" cm="1">
        <f t="array" ref="L467">_xlfn.XLOOKUP($A467&amp;$B467,'[5]产值及收款计划（2026）'!$A:$A&amp;'[5]产值及收款计划（2026）'!$B:$B,'[5]产值及收款计划（2026）'!L:L)</f>
        <v>#REF!</v>
      </c>
      <c r="M467" s="235" t="e" cm="1">
        <f t="array" ref="M467">_xlfn.XLOOKUP($A467&amp;$B467,'[5]产值及收款计划（2026）'!$A:$A&amp;'[5]产值及收款计划（2026）'!$B:$B,'[5]产值及收款计划（2026）'!M:M)</f>
        <v>#REF!</v>
      </c>
      <c r="N467" s="235" t="e" cm="1">
        <f t="array" ref="N467">_xlfn.XLOOKUP($A467&amp;$B467,'[5]产值及收款计划（2026）'!$A:$A&amp;'[5]产值及收款计划（2026）'!$B:$B,'[5]产值及收款计划（2026）'!N:N)</f>
        <v>#REF!</v>
      </c>
      <c r="O467" s="235" t="e" cm="1">
        <f t="array" ref="O467">_xlfn.XLOOKUP($A467&amp;$B467,'[5]产值及收款计划（2026）'!$A:$A&amp;'[5]产值及收款计划（2026）'!$B:$B,'[5]产值及收款计划（2026）'!O:O)</f>
        <v>#REF!</v>
      </c>
      <c r="P467" s="234" t="e" cm="1">
        <f t="array" ref="P467">_xlfn.XLOOKUP($A467&amp;$B467,'[5]产值及收款计划（2026）'!$A:$A&amp;'[5]产值及收款计划（2026）'!$B:$B,'[5]产值及收款计划（2026）'!P:P)</f>
        <v>#REF!</v>
      </c>
      <c r="Q467" s="235" t="e" cm="1">
        <f t="array" ref="Q467">_xlfn.XLOOKUP($A467&amp;$B467,'[5]产值及收款计划（2026）'!$A:$A&amp;'[5]产值及收款计划（2026）'!$B:$B,'[5]产值及收款计划（2026）'!Q:Q)</f>
        <v>#REF!</v>
      </c>
      <c r="R467" s="235" t="e" cm="1">
        <f t="array" ref="R467">_xlfn.XLOOKUP($A467&amp;$B467,'[5]产值及收款计划（2026）'!$A:$A&amp;'[5]产值及收款计划（2026）'!$B:$B,'[5]产值及收款计划（2026）'!R:R)</f>
        <v>#REF!</v>
      </c>
      <c r="S467" s="235" t="e" cm="1">
        <f t="array" ref="S467">_xlfn.XLOOKUP($A467&amp;$B467,'[5]产值及收款计划（2026）'!$A:$A&amp;'[5]产值及收款计划（2026）'!$B:$B,'[5]产值及收款计划（2026）'!S:S)</f>
        <v>#REF!</v>
      </c>
      <c r="T467" s="235" t="e" cm="1">
        <f t="array" ref="T467">_xlfn.XLOOKUP($A467&amp;$B467,'[5]产值及收款计划（2026）'!$A:$A&amp;'[5]产值及收款计划（2026）'!$B:$B,'[5]产值及收款计划（2026）'!T:T)</f>
        <v>#REF!</v>
      </c>
      <c r="U467" s="235" t="e" cm="1">
        <f t="array" ref="U467">_xlfn.XLOOKUP($A467&amp;$B467,'[5]产值及收款计划（2026）'!$A:$A&amp;'[5]产值及收款计划（2026）'!$B:$B,'[5]产值及收款计划（2026）'!U:U)</f>
        <v>#REF!</v>
      </c>
      <c r="V467" s="235" t="e" cm="1">
        <f t="array" ref="V467">_xlfn.XLOOKUP($A467&amp;$B467,'[5]产值及收款计划（2026）'!$A:$A&amp;'[5]产值及收款计划（2026）'!$B:$B,'[5]产值及收款计划（2026）'!V:V)</f>
        <v>#REF!</v>
      </c>
      <c r="W467" s="235" t="e" cm="1">
        <f t="array" ref="W467">_xlfn.XLOOKUP($A467&amp;$B467,'[5]产值及收款计划（2026）'!$A:$A&amp;'[5]产值及收款计划（2026）'!$B:$B,'[5]产值及收款计划（2026）'!W:W)</f>
        <v>#REF!</v>
      </c>
      <c r="X467" s="235" t="e" cm="1">
        <f t="array" ref="X467">_xlfn.XLOOKUP($A467&amp;$B467,'[5]产值及收款计划（2026）'!$A:$A&amp;'[5]产值及收款计划（2026）'!$B:$B,'[5]产值及收款计划（2026）'!X:X)</f>
        <v>#REF!</v>
      </c>
      <c r="Y467" s="235" t="e" cm="1">
        <f t="array" ref="Y467">_xlfn.XLOOKUP($A467&amp;$B467,'[5]产值及收款计划（2026）'!$A:$A&amp;'[5]产值及收款计划（2026）'!$B:$B,'[5]产值及收款计划（2026）'!Y:Y)</f>
        <v>#REF!</v>
      </c>
      <c r="Z467" s="235" t="e" cm="1">
        <f t="array" ref="Z467">_xlfn.XLOOKUP($A467&amp;$B467,'[5]产值及收款计划（2026）'!$A:$A&amp;'[5]产值及收款计划（2026）'!$B:$B,'[5]产值及收款计划（2026）'!Z:Z)</f>
        <v>#REF!</v>
      </c>
      <c r="AA467" s="235" t="e" cm="1">
        <f t="array" ref="AA467">_xlfn.XLOOKUP($A467&amp;$B467,'[5]产值及收款计划（2026）'!$A:$A&amp;'[5]产值及收款计划（2026）'!$B:$B,'[5]产值及收款计划（2026）'!AA:AA)</f>
        <v>#REF!</v>
      </c>
      <c r="AB467" s="235" t="e" cm="1">
        <f t="array" ref="AB467">_xlfn.XLOOKUP($A467&amp;$B467,'[5]产值及收款计划（2026）'!$A:$A&amp;'[5]产值及收款计划（2026）'!$B:$B,'[5]产值及收款计划（2026）'!AB:AB)</f>
        <v>#REF!</v>
      </c>
      <c r="AC467" s="235" t="e" cm="1">
        <f t="array" ref="AC467">_xlfn.XLOOKUP($A467&amp;$B467,'[5]产值及收款计划（2026）'!$A:$A&amp;'[5]产值及收款计划（2026）'!$B:$B,'[5]产值及收款计划（2026）'!AC:AC)</f>
        <v>#REF!</v>
      </c>
      <c r="AD467" s="235" t="e" cm="1">
        <f t="array" ref="AD467">_xlfn.XLOOKUP($A467&amp;$B467,'[5]产值及收款计划（2026）'!$A:$A&amp;'[5]产值及收款计划（2026）'!$B:$B,'[5]产值及收款计划（2026）'!AD:AD)</f>
        <v>#REF!</v>
      </c>
      <c r="AE467" s="235" t="e" cm="1">
        <f t="array" ref="AE467">_xlfn.XLOOKUP($A467&amp;$B467,'[5]产值及收款计划（2026）'!$A:$A&amp;'[5]产值及收款计划（2026）'!$B:$B,'[5]产值及收款计划（2026）'!AE:AE)</f>
        <v>#REF!</v>
      </c>
      <c r="AF467" s="235" t="e" cm="1">
        <f t="array" ref="AF467">_xlfn.XLOOKUP($A467&amp;$B467,'[5]产值及收款计划（2026）'!$A:$A&amp;'[5]产值及收款计划（2026）'!$B:$B,'[5]产值及收款计划（2026）'!AF:AF)</f>
        <v>#REF!</v>
      </c>
      <c r="AG467" s="235" t="e" cm="1">
        <f t="array" ref="AG467">_xlfn.XLOOKUP($A467&amp;$B467,'[5]产值及收款计划（2026）'!$A:$A&amp;'[5]产值及收款计划（2026）'!$B:$B,'[5]产值及收款计划（2026）'!AG:AG)</f>
        <v>#REF!</v>
      </c>
      <c r="AH467" s="235" t="e" cm="1">
        <f t="array" ref="AH467">_xlfn.XLOOKUP($A467&amp;$B467,'[5]产值及收款计划（2026）'!$A:$A&amp;'[5]产值及收款计划（2026）'!$B:$B,'[5]产值及收款计划（2026）'!AH:AH)</f>
        <v>#REF!</v>
      </c>
      <c r="AI467" s="235" t="e" cm="1">
        <f t="array" ref="AI467">_xlfn.XLOOKUP($A467&amp;$B467,'[5]产值及收款计划（2026）'!$A:$A&amp;'[5]产值及收款计划（2026）'!$B:$B,'[5]产值及收款计划（2026）'!AI:AI)</f>
        <v>#REF!</v>
      </c>
      <c r="AJ467" s="235" t="e" cm="1">
        <f t="array" ref="AJ467">_xlfn.XLOOKUP($A467&amp;$B467,'[5]产值及收款计划（2026）'!$A:$A&amp;'[5]产值及收款计划（2026）'!$B:$B,'[5]产值及收款计划（2026）'!AJ:AJ)</f>
        <v>#REF!</v>
      </c>
      <c r="AK467" s="235" t="e" cm="1">
        <f t="array" ref="AK467">_xlfn.XLOOKUP($A467&amp;$B467,'[5]产值及收款计划（2026）'!$A:$A&amp;'[5]产值及收款计划（2026）'!$B:$B,'[5]产值及收款计划（2026）'!AK:AK)</f>
        <v>#REF!</v>
      </c>
      <c r="AL467" s="235" t="e" cm="1">
        <f t="array" ref="AL467">_xlfn.XLOOKUP($A467&amp;$B467,'[5]产值及收款计划（2026）'!$A:$A&amp;'[5]产值及收款计划（2026）'!$B:$B,'[5]产值及收款计划（2026）'!AL:AL)</f>
        <v>#REF!</v>
      </c>
      <c r="AM467" s="242" t="e" cm="1">
        <f t="array" ref="AM467">_xlfn.LET(_xlpm.勾选月份状态数组,TRANSPOSE('PPT(12-15页）-TOP10'!$A$3:$A$14),_xlpm.选择数据区,IF('PPT(12-15页）-TOP10'!$E$3="收款",$BA467:$BL467,$AA467:$AL467),SUM(_xlfn._xlws.FILTER(_xlpm.选择数据区,_xlpm.勾选月份状态数组,"")))</f>
        <v>#REF!</v>
      </c>
      <c r="AN467" s="235" t="e">
        <f>_xlfn.XLOOKUP($C467,应收未收表!$T:$T,应收未收表!AA:AA)</f>
        <v>#REF!</v>
      </c>
      <c r="AO467" s="235" t="e">
        <f>_xlfn.XLOOKUP($C467,应收未收表!$T:$T,应收未收表!AB:AB)</f>
        <v>#REF!</v>
      </c>
      <c r="AP467" s="235" t="e">
        <f>_xlfn.XLOOKUP($C467,应收未收表!$T:$T,应收未收表!AC:AC)</f>
        <v>#REF!</v>
      </c>
      <c r="AQ467" s="235" t="e">
        <f>_xlfn.XLOOKUP($C467,应收未收表!$T:$T,应收未收表!AE:AE)</f>
        <v>#REF!</v>
      </c>
      <c r="AR467" s="235" t="e">
        <f>_xlfn.XLOOKUP($C467,应收未收表!$T:$T,应收未收表!AF:AF)</f>
        <v>#REF!</v>
      </c>
      <c r="AS467" s="235" t="e" cm="1">
        <f t="array" ref="AS467">_xlfn.XLOOKUP($A467&amp;$B467,'[5]产值及收款计划（2026）'!$A:$A&amp;'[5]产值及收款计划（2026）'!$B:$B,'[5]产值及收款计划（2026）'!AS:AS)</f>
        <v>#REF!</v>
      </c>
      <c r="AT467" s="235" t="e" cm="1">
        <f t="array" ref="AT467">_xlfn.XLOOKUP($A467&amp;$B467,'[5]产值及收款计划（2026）'!$A:$A&amp;'[5]产值及收款计划（2026）'!$B:$B,'[5]产值及收款计划（2026）'!AT:AT)</f>
        <v>#REF!</v>
      </c>
      <c r="AU467" s="235" t="e" cm="1">
        <f t="array" ref="AU467">_xlfn.XLOOKUP($A467&amp;$B467,'[5]产值及收款计划（2026）'!$A:$A&amp;'[5]产值及收款计划（2026）'!$B:$B,'[5]产值及收款计划（2026）'!AU:AU)</f>
        <v>#REF!</v>
      </c>
      <c r="AV467" s="235" t="e" cm="1">
        <f t="array" ref="AV467">_xlfn.XLOOKUP($A467&amp;$B467,'[5]产值及收款计划（2026）'!$A:$A&amp;'[5]产值及收款计划（2026）'!$B:$B,'[5]产值及收款计划（2026）'!AV:AV)</f>
        <v>#REF!</v>
      </c>
      <c r="AW467" s="235" t="e" cm="1">
        <f t="array" ref="AW467">_xlfn.XLOOKUP($A467&amp;$B467,'[5]产值及收款计划（2026）'!$A:$A&amp;'[5]产值及收款计划（2026）'!$B:$B,'[5]产值及收款计划（2026）'!AW:AW)</f>
        <v>#REF!</v>
      </c>
      <c r="AX467" s="235" t="e" cm="1">
        <f t="array" ref="AX467">_xlfn.XLOOKUP($A467&amp;$B467,'[5]产值及收款计划（2026）'!$A:$A&amp;'[5]产值及收款计划（2026）'!$B:$B,'[5]产值及收款计划（2026）'!AX:AX)</f>
        <v>#REF!</v>
      </c>
      <c r="AY467" s="235" t="e" cm="1">
        <f t="array" ref="AY467">_xlfn.XLOOKUP($A467&amp;$B467,'[5]产值及收款计划（2026）'!$A:$A&amp;'[5]产值及收款计划（2026）'!$B:$B,'[5]产值及收款计划（2026）'!AY:AY)</f>
        <v>#REF!</v>
      </c>
      <c r="AZ467" s="235" t="e" cm="1">
        <f t="array" ref="AZ467">_xlfn.XLOOKUP($A467&amp;$B467,'[5]产值及收款计划（2026）'!$A:$A&amp;'[5]产值及收款计划（2026）'!$B:$B,'[5]产值及收款计划（2026）'!AZ:AZ)</f>
        <v>#REF!</v>
      </c>
      <c r="BA467" s="235" t="e" cm="1">
        <f t="array" ref="BA467">_xlfn.XLOOKUP($A467&amp;$B467,'[5]产值及收款计划（2026）'!$A:$A&amp;'[5]产值及收款计划（2026）'!$B:$B,'[5]产值及收款计划（2026）'!BA:BA)</f>
        <v>#REF!</v>
      </c>
      <c r="BB467" s="235" t="e" cm="1">
        <f t="array" ref="BB467">_xlfn.XLOOKUP($A467&amp;$B467,'[5]产值及收款计划（2026）'!$A:$A&amp;'[5]产值及收款计划（2026）'!$B:$B,'[5]产值及收款计划（2026）'!BB:BB)</f>
        <v>#REF!</v>
      </c>
      <c r="BC467" s="235" t="e" cm="1">
        <f t="array" ref="BC467">_xlfn.XLOOKUP($A467&amp;$B467,'[5]产值及收款计划（2026）'!$A:$A&amp;'[5]产值及收款计划（2026）'!$B:$B,'[5]产值及收款计划（2026）'!BC:BC)</f>
        <v>#REF!</v>
      </c>
      <c r="BD467" s="235" t="e" cm="1">
        <f t="array" ref="BD467">_xlfn.XLOOKUP($A467&amp;$B467,'[5]产值及收款计划（2026）'!$A:$A&amp;'[5]产值及收款计划（2026）'!$B:$B,'[5]产值及收款计划（2026）'!BD:BD)</f>
        <v>#REF!</v>
      </c>
      <c r="BE467" s="235" t="e" cm="1">
        <f t="array" ref="BE467">_xlfn.XLOOKUP($A467&amp;$B467,'[5]产值及收款计划（2026）'!$A:$A&amp;'[5]产值及收款计划（2026）'!$B:$B,'[5]产值及收款计划（2026）'!BE:BE)</f>
        <v>#REF!</v>
      </c>
      <c r="BF467" s="235" t="e" cm="1">
        <f t="array" ref="BF467">_xlfn.XLOOKUP($A467&amp;$B467,'[5]产值及收款计划（2026）'!$A:$A&amp;'[5]产值及收款计划（2026）'!$B:$B,'[5]产值及收款计划（2026）'!BF:BF)</f>
        <v>#REF!</v>
      </c>
      <c r="BG467" s="235" t="e" cm="1">
        <f t="array" ref="BG467">_xlfn.XLOOKUP($A467&amp;$B467,'[5]产值及收款计划（2026）'!$A:$A&amp;'[5]产值及收款计划（2026）'!$B:$B,'[5]产值及收款计划（2026）'!BG:BG)</f>
        <v>#REF!</v>
      </c>
      <c r="BH467" s="235" t="e" cm="1">
        <f t="array" ref="BH467">_xlfn.XLOOKUP($A467&amp;$B467,'[5]产值及收款计划（2026）'!$A:$A&amp;'[5]产值及收款计划（2026）'!$B:$B,'[5]产值及收款计划（2026）'!BH:BH)</f>
        <v>#REF!</v>
      </c>
      <c r="BI467" s="235" t="e" cm="1">
        <f t="array" ref="BI467">_xlfn.XLOOKUP($A467&amp;$B467,'[5]产值及收款计划（2026）'!$A:$A&amp;'[5]产值及收款计划（2026）'!$B:$B,'[5]产值及收款计划（2026）'!BI:BI)</f>
        <v>#REF!</v>
      </c>
      <c r="BJ467" s="235" t="e" cm="1">
        <f t="array" ref="BJ467">_xlfn.XLOOKUP($A467&amp;$B467,'[5]产值及收款计划（2026）'!$A:$A&amp;'[5]产值及收款计划（2026）'!$B:$B,'[5]产值及收款计划（2026）'!BJ:BJ)</f>
        <v>#REF!</v>
      </c>
      <c r="BK467" s="235" t="e" cm="1">
        <f t="array" ref="BK467">_xlfn.XLOOKUP($A467&amp;$B467,'[5]产值及收款计划（2026）'!$A:$A&amp;'[5]产值及收款计划（2026）'!$B:$B,'[5]产值及收款计划（2026）'!BK:BK)</f>
        <v>#REF!</v>
      </c>
      <c r="BL467" s="235" t="e" cm="1">
        <f t="array" ref="BL467">_xlfn.XLOOKUP($A467&amp;$B467,'[5]产值及收款计划（2026）'!$A:$A&amp;'[5]产值及收款计划（2026）'!$B:$B,'[5]产值及收款计划（2026）'!BL:BL)</f>
        <v>#REF!</v>
      </c>
      <c r="BM467" s="235"/>
      <c r="BN467" s="235"/>
      <c r="BO467" s="235"/>
      <c r="BP467" s="235"/>
      <c r="BQ467" s="235" t="e">
        <f>_xlfn.XLOOKUP($C467,应收未收表!$AJ:$AJ,应收未收表!AK:AK)</f>
        <v>#REF!</v>
      </c>
      <c r="BR467" s="235" t="e">
        <f>_xlfn.XLOOKUP($C467,应收未收表!$AJ:$AJ,应收未收表!AL:AL)</f>
        <v>#REF!</v>
      </c>
      <c r="BS467" s="235" t="e">
        <f>_xlfn.XLOOKUP($C467,应收未收表!$AJ:$AJ,应收未收表!AM:AM)</f>
        <v>#REF!</v>
      </c>
      <c r="BT467" s="235" t="e">
        <f>_xlfn.XLOOKUP($C467,应收未收表!$AJ:$AJ,应收未收表!AN:AN)</f>
        <v>#REF!</v>
      </c>
      <c r="BU467" s="234" t="e" cm="1">
        <f t="array" ref="BU467">_xlfn.XLOOKUP($A467&amp;$B467,'[5]产值及收款计划（2026）'!$A:$A&amp;'[5]产值及收款计划（2026）'!$B:$B,'[5]产值及收款计划（2026）'!BQ:BQ)</f>
        <v>#REF!</v>
      </c>
      <c r="BV467" s="235" t="e" cm="1">
        <f t="array" ref="BV467">_xlfn.XLOOKUP($A467&amp;$B467,'[5]产值及收款计划（2026）'!$A:$A&amp;'[5]产值及收款计划（2026）'!$B:$B,'[5]产值及收款计划（2026）'!BR:BR)</f>
        <v>#REF!</v>
      </c>
      <c r="CE467" s="235" cm="1">
        <f t="array" ref="CE467">_xlfn.XLOOKUP($A467&amp;$B467,'[5]产值及收款计划（2026）'!$A:$A&amp;'[5]产值及收款计划（2026）'!$B:$B,'[5]产值及收款计划（2026）'!CA:CA)</f>
        <v>0</v>
      </c>
      <c r="CF467" s="235" cm="1">
        <f t="array" ref="CF467">_xlfn.XLOOKUP($A467&amp;$B467,'[5]产值及收款计划（2026）'!$A:$A&amp;'[5]产值及收款计划（2026）'!$B:$B,'[5]产值及收款计划（2026）'!CB:CB)</f>
        <v>0</v>
      </c>
      <c r="CG467" s="235" cm="1">
        <f t="array" ref="CG467">_xlfn.XLOOKUP($A467&amp;$B467,'[5]产值及收款计划（2026）'!$A:$A&amp;'[5]产值及收款计划（2026）'!$B:$B,'[5]产值及收款计划（2026）'!CC:CC)</f>
        <v>0</v>
      </c>
      <c r="CH467" s="235" cm="1">
        <f t="array" ref="CH467">_xlfn.XLOOKUP($A467&amp;$B467,'[5]产值及收款计划（2026）'!$A:$A&amp;'[5]产值及收款计划（2026）'!$B:$B,'[5]产值及收款计划（2026）'!CD:CD)</f>
        <v>0</v>
      </c>
      <c r="CI467" s="235" cm="1">
        <f t="array" ref="CI467">_xlfn.XLOOKUP($A467&amp;$B467,'[5]产值及收款计划（2026）'!$A:$A&amp;'[5]产值及收款计划（2026）'!$B:$B,'[5]产值及收款计划（2026）'!CE:CE)</f>
        <v>0</v>
      </c>
      <c r="CJ467" s="235" cm="1">
        <f t="array" ref="CJ467">_xlfn.XLOOKUP($A467&amp;$B467,'[5]产值及收款计划（2026）'!$A:$A&amp;'[5]产值及收款计划（2026）'!$B:$B,'[5]产值及收款计划（2026）'!CF:CF)</f>
        <v>0</v>
      </c>
      <c r="CK467" s="235" cm="1">
        <f t="array" ref="CK467">_xlfn.XLOOKUP($A467&amp;$B467,'[5]产值及收款计划（2026）'!$A:$A&amp;'[5]产值及收款计划（2026）'!$B:$B,'[5]产值及收款计划（2026）'!CG:CG)</f>
        <v>0</v>
      </c>
      <c r="CL467" s="235" cm="1">
        <f t="array" ref="CL467">_xlfn.XLOOKUP($A467&amp;$B467,'[5]产值及收款计划（2026）'!$A:$A&amp;'[5]产值及收款计划（2026）'!$B:$B,'[5]产值及收款计划（2026）'!CH:CH)</f>
        <v>0</v>
      </c>
      <c r="CM467" s="235" cm="1">
        <f t="array" ref="CM467">_xlfn.XLOOKUP($A467&amp;$B467,'[5]产值及收款计划（2026）'!$A:$A&amp;'[5]产值及收款计划（2026）'!$B:$B,'[5]产值及收款计划（2026）'!CI:CI)</f>
        <v>0</v>
      </c>
      <c r="CN467" s="235" cm="1">
        <f t="array" ref="CN467">_xlfn.XLOOKUP($A467&amp;$B467,'[5]产值及收款计划（2026）'!$A:$A&amp;'[5]产值及收款计划（2026）'!$B:$B,'[5]产值及收款计划（2026）'!CJ:CJ)</f>
        <v>0</v>
      </c>
      <c r="CO467" s="235" cm="1">
        <f t="array" ref="CO467">_xlfn.XLOOKUP($A467&amp;$B467,'[5]产值及收款计划（2026）'!$A:$A&amp;'[5]产值及收款计划（2026）'!$B:$B,'[5]产值及收款计划（2026）'!CK:CK)</f>
        <v>0</v>
      </c>
      <c r="CP467" s="235" cm="1">
        <f t="array" ref="CP467">_xlfn.XLOOKUP($A467&amp;$B467,'[5]产值及收款计划（2026）'!$A:$A&amp;'[5]产值及收款计划（2026）'!$B:$B,'[5]产值及收款计划（2026）'!CL:CL)</f>
        <v>0</v>
      </c>
      <c r="DE467" s="235" cm="1">
        <f t="array" ref="DE467">_xlfn.XLOOKUP($A467&amp;$B467,'[5]产值及收款计划（2026）'!$A:$A&amp;'[5]产值及收款计划（2026）'!$B:$B,'[5]产值及收款计划（2026）'!DA:DA)</f>
        <v>0</v>
      </c>
      <c r="DF467" s="235" cm="1">
        <f t="array" ref="DF467">_xlfn.XLOOKUP($A467&amp;$B467,'[5]产值及收款计划（2026）'!$A:$A&amp;'[5]产值及收款计划（2026）'!$B:$B,'[5]产值及收款计划（2026）'!DB:DB)</f>
        <v>0</v>
      </c>
      <c r="DG467" s="235" cm="1">
        <f t="array" ref="DG467">_xlfn.XLOOKUP($A467&amp;$B467,'[5]产值及收款计划（2026）'!$A:$A&amp;'[5]产值及收款计划（2026）'!$B:$B,'[5]产值及收款计划（2026）'!DC:DC)</f>
        <v>0</v>
      </c>
      <c r="DH467" s="235" cm="1">
        <f t="array" ref="DH467">_xlfn.XLOOKUP($A467&amp;$B467,'[5]产值及收款计划（2026）'!$A:$A&amp;'[5]产值及收款计划（2026）'!$B:$B,'[5]产值及收款计划（2026）'!DD:DD)</f>
        <v>0</v>
      </c>
      <c r="DI467" s="235" cm="1">
        <f t="array" ref="DI467">_xlfn.XLOOKUP($A467&amp;$B467,'[5]产值及收款计划（2026）'!$A:$A&amp;'[5]产值及收款计划（2026）'!$B:$B,'[5]产值及收款计划（2026）'!DE:DE)</f>
        <v>0</v>
      </c>
      <c r="DJ467" s="235" cm="1">
        <f t="array" ref="DJ467">_xlfn.XLOOKUP($A467&amp;$B467,'[5]产值及收款计划（2026）'!$A:$A&amp;'[5]产值及收款计划（2026）'!$B:$B,'[5]产值及收款计划（2026）'!DF:DF)</f>
        <v>0</v>
      </c>
      <c r="DK467" s="235" cm="1">
        <f t="array" ref="DK467">_xlfn.XLOOKUP($A467&amp;$B467,'[5]产值及收款计划（2026）'!$A:$A&amp;'[5]产值及收款计划（2026）'!$B:$B,'[5]产值及收款计划（2026）'!DG:DG)</f>
        <v>0</v>
      </c>
      <c r="DL467" s="235" cm="1">
        <f t="array" ref="DL467">_xlfn.XLOOKUP($A467&amp;$B467,'[5]产值及收款计划（2026）'!$A:$A&amp;'[5]产值及收款计划（2026）'!$B:$B,'[5]产值及收款计划（2026）'!DH:DH)</f>
        <v>0</v>
      </c>
      <c r="DM467" s="235" cm="1">
        <f t="array" ref="DM467">_xlfn.XLOOKUP($A467&amp;$B467,'[5]产值及收款计划（2026）'!$A:$A&amp;'[5]产值及收款计划（2026）'!$B:$B,'[5]产值及收款计划（2026）'!DI:DI)</f>
        <v>0</v>
      </c>
      <c r="DN467" s="235" cm="1">
        <f t="array" ref="DN467">_xlfn.XLOOKUP($A467&amp;$B467,'[5]产值及收款计划（2026）'!$A:$A&amp;'[5]产值及收款计划（2026）'!$B:$B,'[5]产值及收款计划（2026）'!DJ:DJ)</f>
        <v>0</v>
      </c>
      <c r="DO467" s="235" cm="1">
        <f t="array" ref="DO467">_xlfn.XLOOKUP($A467&amp;$B467,'[5]产值及收款计划（2026）'!$A:$A&amp;'[5]产值及收款计划（2026）'!$B:$B,'[5]产值及收款计划（2026）'!DK:DK)</f>
        <v>0</v>
      </c>
      <c r="DP467" s="235" cm="1">
        <f t="array" ref="DP467">_xlfn.XLOOKUP($A467&amp;$B467,'[5]产值及收款计划（2026）'!$A:$A&amp;'[5]产值及收款计划（2026）'!$B:$B,'[5]产值及收款计划（2026）'!DL:DL)</f>
        <v>0</v>
      </c>
      <c r="DQ467" s="243"/>
      <c r="DR467" s="229"/>
    </row>
    <row r="468" ht="20.25" spans="1:122">
      <c r="A468" s="233">
        <f t="shared" si="27"/>
        <v>103</v>
      </c>
      <c r="B468" s="233" t="s">
        <v>29</v>
      </c>
      <c r="C468" s="234" t="e" cm="1">
        <f t="array" ref="C468">_xlfn.XLOOKUP($A468&amp;$B468,'[5]产值及收款计划（2026）'!$A:$A&amp;'[5]产值及收款计划（2026）'!$B:$B,'[5]产值及收款计划（2026）'!C:C)</f>
        <v>#REF!</v>
      </c>
      <c r="D468" s="234" t="e" cm="1">
        <f t="array" ref="D468">_xlfn.XLOOKUP($A468&amp;$B468,'[5]产值及收款计划（2026）'!$A:$A&amp;'[5]产值及收款计划（2026）'!$B:$B,'[5]产值及收款计划（2026）'!D:D)</f>
        <v>#REF!</v>
      </c>
      <c r="E468" s="235" t="e" cm="1">
        <f t="array" ref="E468">_xlfn.XLOOKUP($A468&amp;$B468,'[5]产值及收款计划（2026）'!$A:$A&amp;'[5]产值及收款计划（2026）'!$B:$B,'[5]产值及收款计划（2026）'!E:E)</f>
        <v>#REF!</v>
      </c>
      <c r="F468" s="235" t="e" cm="1">
        <f t="array" ref="F468">_xlfn.XLOOKUP($A468&amp;$B468,'[5]产值及收款计划（2026）'!$A:$A&amp;'[5]产值及收款计划（2026）'!$B:$B,'[5]产值及收款计划（2026）'!F:F)</f>
        <v>#REF!</v>
      </c>
      <c r="G468" s="235" t="e" cm="1">
        <f t="array" ref="G468">_xlfn.XLOOKUP($A468&amp;$B468,'[5]产值及收款计划（2026）'!$A:$A&amp;'[5]产值及收款计划（2026）'!$B:$B,'[5]产值及收款计划（2026）'!G:G)</f>
        <v>#REF!</v>
      </c>
      <c r="H468" s="235" t="e" cm="1">
        <f t="array" ref="H468">_xlfn.XLOOKUP($A468&amp;$B468,'[5]产值及收款计划（2026）'!$A:$A&amp;'[5]产值及收款计划（2026）'!$B:$B,'[5]产值及收款计划（2026）'!H:H)</f>
        <v>#REF!</v>
      </c>
      <c r="I468" s="236" t="e" cm="1">
        <f t="array" ref="I468">_xlfn.XLOOKUP($A468&amp;$B468,'[5]产值及收款计划（2026）'!$A:$A&amp;'[5]产值及收款计划（2026）'!$B:$B,'[5]产值及收款计划（2026）'!I:I)</f>
        <v>#REF!</v>
      </c>
      <c r="J468" s="235" t="e" cm="1">
        <f t="array" ref="J468">_xlfn.XLOOKUP($A468&amp;$B468,'[5]产值及收款计划（2026）'!$A:$A&amp;'[5]产值及收款计划（2026）'!$B:$B,'[5]产值及收款计划（2026）'!J:J)</f>
        <v>#REF!</v>
      </c>
      <c r="K468" s="235" t="e" cm="1">
        <f t="array" ref="K468">_xlfn.XLOOKUP($A468&amp;$B468,'[5]产值及收款计划（2026）'!$A:$A&amp;'[5]产值及收款计划（2026）'!$B:$B,'[5]产值及收款计划（2026）'!K:K)</f>
        <v>#REF!</v>
      </c>
      <c r="L468" s="235" t="e" cm="1">
        <f t="array" ref="L468">_xlfn.XLOOKUP($A468&amp;$B468,'[5]产值及收款计划（2026）'!$A:$A&amp;'[5]产值及收款计划（2026）'!$B:$B,'[5]产值及收款计划（2026）'!L:L)</f>
        <v>#REF!</v>
      </c>
      <c r="M468" s="235" t="e" cm="1">
        <f t="array" ref="M468">_xlfn.XLOOKUP($A468&amp;$B468,'[5]产值及收款计划（2026）'!$A:$A&amp;'[5]产值及收款计划（2026）'!$B:$B,'[5]产值及收款计划（2026）'!M:M)</f>
        <v>#REF!</v>
      </c>
      <c r="N468" s="235" t="e" cm="1">
        <f t="array" ref="N468">_xlfn.XLOOKUP($A468&amp;$B468,'[5]产值及收款计划（2026）'!$A:$A&amp;'[5]产值及收款计划（2026）'!$B:$B,'[5]产值及收款计划（2026）'!N:N)</f>
        <v>#REF!</v>
      </c>
      <c r="O468" s="235" t="e" cm="1">
        <f t="array" ref="O468">_xlfn.XLOOKUP($A468&amp;$B468,'[5]产值及收款计划（2026）'!$A:$A&amp;'[5]产值及收款计划（2026）'!$B:$B,'[5]产值及收款计划（2026）'!O:O)</f>
        <v>#REF!</v>
      </c>
      <c r="P468" s="234" t="e" cm="1">
        <f t="array" ref="P468">_xlfn.XLOOKUP($A468&amp;$B468,'[5]产值及收款计划（2026）'!$A:$A&amp;'[5]产值及收款计划（2026）'!$B:$B,'[5]产值及收款计划（2026）'!P:P)</f>
        <v>#REF!</v>
      </c>
      <c r="Q468" s="235" t="e" cm="1">
        <f t="array" ref="Q468">_xlfn.XLOOKUP($A468&amp;$B468,'[5]产值及收款计划（2026）'!$A:$A&amp;'[5]产值及收款计划（2026）'!$B:$B,'[5]产值及收款计划（2026）'!Q:Q)</f>
        <v>#REF!</v>
      </c>
      <c r="R468" s="235" t="e" cm="1">
        <f t="array" ref="R468">_xlfn.XLOOKUP($A468&amp;$B468,'[5]产值及收款计划（2026）'!$A:$A&amp;'[5]产值及收款计划（2026）'!$B:$B,'[5]产值及收款计划（2026）'!R:R)</f>
        <v>#REF!</v>
      </c>
      <c r="S468" s="235" t="e" cm="1">
        <f t="array" ref="S468">_xlfn.XLOOKUP($A468&amp;$B468,'[5]产值及收款计划（2026）'!$A:$A&amp;'[5]产值及收款计划（2026）'!$B:$B,'[5]产值及收款计划（2026）'!S:S)</f>
        <v>#REF!</v>
      </c>
      <c r="T468" s="235" t="e" cm="1">
        <f t="array" ref="T468">_xlfn.XLOOKUP($A468&amp;$B468,'[5]产值及收款计划（2026）'!$A:$A&amp;'[5]产值及收款计划（2026）'!$B:$B,'[5]产值及收款计划（2026）'!T:T)</f>
        <v>#REF!</v>
      </c>
      <c r="U468" s="235" t="e" cm="1">
        <f t="array" ref="U468">_xlfn.XLOOKUP($A468&amp;$B468,'[5]产值及收款计划（2026）'!$A:$A&amp;'[5]产值及收款计划（2026）'!$B:$B,'[5]产值及收款计划（2026）'!U:U)</f>
        <v>#REF!</v>
      </c>
      <c r="V468" s="235" t="e" cm="1">
        <f t="array" ref="V468">_xlfn.XLOOKUP($A468&amp;$B468,'[5]产值及收款计划（2026）'!$A:$A&amp;'[5]产值及收款计划（2026）'!$B:$B,'[5]产值及收款计划（2026）'!V:V)</f>
        <v>#REF!</v>
      </c>
      <c r="W468" s="235" t="e" cm="1">
        <f t="array" ref="W468">_xlfn.XLOOKUP($A468&amp;$B468,'[5]产值及收款计划（2026）'!$A:$A&amp;'[5]产值及收款计划（2026）'!$B:$B,'[5]产值及收款计划（2026）'!W:W)</f>
        <v>#REF!</v>
      </c>
      <c r="X468" s="235" t="e" cm="1">
        <f t="array" ref="X468">_xlfn.XLOOKUP($A468&amp;$B468,'[5]产值及收款计划（2026）'!$A:$A&amp;'[5]产值及收款计划（2026）'!$B:$B,'[5]产值及收款计划（2026）'!X:X)</f>
        <v>#REF!</v>
      </c>
      <c r="Y468" s="235" t="e" cm="1">
        <f t="array" ref="Y468">_xlfn.XLOOKUP($A468&amp;$B468,'[5]产值及收款计划（2026）'!$A:$A&amp;'[5]产值及收款计划（2026）'!$B:$B,'[5]产值及收款计划（2026）'!Y:Y)</f>
        <v>#REF!</v>
      </c>
      <c r="Z468" s="235" t="e" cm="1">
        <f t="array" ref="Z468">_xlfn.XLOOKUP($A468&amp;$B468,'[5]产值及收款计划（2026）'!$A:$A&amp;'[5]产值及收款计划（2026）'!$B:$B,'[5]产值及收款计划（2026）'!Z:Z)</f>
        <v>#REF!</v>
      </c>
      <c r="AA468" s="235" t="e" cm="1">
        <f t="array" ref="AA468">_xlfn.XLOOKUP($A468&amp;$B468,'[5]产值及收款计划（2026）'!$A:$A&amp;'[5]产值及收款计划（2026）'!$B:$B,'[5]产值及收款计划（2026）'!AA:AA)</f>
        <v>#REF!</v>
      </c>
      <c r="AB468" s="235" t="e" cm="1">
        <f t="array" ref="AB468">_xlfn.XLOOKUP($A468&amp;$B468,'[5]产值及收款计划（2026）'!$A:$A&amp;'[5]产值及收款计划（2026）'!$B:$B,'[5]产值及收款计划（2026）'!AB:AB)</f>
        <v>#REF!</v>
      </c>
      <c r="AC468" s="235" t="e" cm="1">
        <f t="array" ref="AC468">_xlfn.XLOOKUP($A468&amp;$B468,'[5]产值及收款计划（2026）'!$A:$A&amp;'[5]产值及收款计划（2026）'!$B:$B,'[5]产值及收款计划（2026）'!AC:AC)</f>
        <v>#REF!</v>
      </c>
      <c r="AD468" s="235" t="e" cm="1">
        <f t="array" ref="AD468">_xlfn.XLOOKUP($A468&amp;$B468,'[5]产值及收款计划（2026）'!$A:$A&amp;'[5]产值及收款计划（2026）'!$B:$B,'[5]产值及收款计划（2026）'!AD:AD)</f>
        <v>#REF!</v>
      </c>
      <c r="AE468" s="235" t="e" cm="1">
        <f t="array" ref="AE468">_xlfn.XLOOKUP($A468&amp;$B468,'[5]产值及收款计划（2026）'!$A:$A&amp;'[5]产值及收款计划（2026）'!$B:$B,'[5]产值及收款计划（2026）'!AE:AE)</f>
        <v>#REF!</v>
      </c>
      <c r="AF468" s="235" t="e" cm="1">
        <f t="array" ref="AF468">_xlfn.XLOOKUP($A468&amp;$B468,'[5]产值及收款计划（2026）'!$A:$A&amp;'[5]产值及收款计划（2026）'!$B:$B,'[5]产值及收款计划（2026）'!AF:AF)</f>
        <v>#REF!</v>
      </c>
      <c r="AG468" s="235" t="e" cm="1">
        <f t="array" ref="AG468">_xlfn.XLOOKUP($A468&amp;$B468,'[5]产值及收款计划（2026）'!$A:$A&amp;'[5]产值及收款计划（2026）'!$B:$B,'[5]产值及收款计划（2026）'!AG:AG)</f>
        <v>#REF!</v>
      </c>
      <c r="AH468" s="235" t="e" cm="1">
        <f t="array" ref="AH468">_xlfn.XLOOKUP($A468&amp;$B468,'[5]产值及收款计划（2026）'!$A:$A&amp;'[5]产值及收款计划（2026）'!$B:$B,'[5]产值及收款计划（2026）'!AH:AH)</f>
        <v>#REF!</v>
      </c>
      <c r="AI468" s="235" t="e" cm="1">
        <f t="array" ref="AI468">_xlfn.XLOOKUP($A468&amp;$B468,'[5]产值及收款计划（2026）'!$A:$A&amp;'[5]产值及收款计划（2026）'!$B:$B,'[5]产值及收款计划（2026）'!AI:AI)</f>
        <v>#REF!</v>
      </c>
      <c r="AJ468" s="235" t="e" cm="1">
        <f t="array" ref="AJ468">_xlfn.XLOOKUP($A468&amp;$B468,'[5]产值及收款计划（2026）'!$A:$A&amp;'[5]产值及收款计划（2026）'!$B:$B,'[5]产值及收款计划（2026）'!AJ:AJ)</f>
        <v>#REF!</v>
      </c>
      <c r="AK468" s="235" t="e" cm="1">
        <f t="array" ref="AK468">_xlfn.XLOOKUP($A468&amp;$B468,'[5]产值及收款计划（2026）'!$A:$A&amp;'[5]产值及收款计划（2026）'!$B:$B,'[5]产值及收款计划（2026）'!AK:AK)</f>
        <v>#REF!</v>
      </c>
      <c r="AL468" s="235" t="e" cm="1">
        <f t="array" ref="AL468">_xlfn.XLOOKUP($A468&amp;$B468,'[5]产值及收款计划（2026）'!$A:$A&amp;'[5]产值及收款计划（2026）'!$B:$B,'[5]产值及收款计划（2026）'!AL:AL)</f>
        <v>#REF!</v>
      </c>
      <c r="AM468" s="242" t="e" cm="1">
        <f t="array" ref="AM468">_xlfn.LET(_xlpm.勾选月份状态数组,TRANSPOSE('PPT(12-15页）-TOP10'!$A$3:$A$14),_xlpm.选择数据区,IF('PPT(12-15页）-TOP10'!$E$3="收款",$BA468:$BL468,$AA468:$AL468),SUM(_xlfn._xlws.FILTER(_xlpm.选择数据区,_xlpm.勾选月份状态数组,"")))</f>
        <v>#REF!</v>
      </c>
      <c r="AN468" s="235" t="e">
        <f>_xlfn.XLOOKUP($C468,应收未收表!$T:$T,应收未收表!AA:AA)</f>
        <v>#REF!</v>
      </c>
      <c r="AO468" s="235" t="e">
        <f>_xlfn.XLOOKUP($C468,应收未收表!$T:$T,应收未收表!AB:AB)</f>
        <v>#REF!</v>
      </c>
      <c r="AP468" s="235" t="e">
        <f>_xlfn.XLOOKUP($C468,应收未收表!$T:$T,应收未收表!AC:AC)</f>
        <v>#REF!</v>
      </c>
      <c r="AQ468" s="235" t="e">
        <f>_xlfn.XLOOKUP($C468,应收未收表!$T:$T,应收未收表!AE:AE)</f>
        <v>#REF!</v>
      </c>
      <c r="AR468" s="235" t="e">
        <f>_xlfn.XLOOKUP($C468,应收未收表!$T:$T,应收未收表!AF:AF)</f>
        <v>#REF!</v>
      </c>
      <c r="AS468" s="235" t="e" cm="1">
        <f t="array" ref="AS468">_xlfn.XLOOKUP($A468&amp;$B468,'[5]产值及收款计划（2026）'!$A:$A&amp;'[5]产值及收款计划（2026）'!$B:$B,'[5]产值及收款计划（2026）'!AS:AS)</f>
        <v>#REF!</v>
      </c>
      <c r="AT468" s="235" t="e" cm="1">
        <f t="array" ref="AT468">_xlfn.XLOOKUP($A468&amp;$B468,'[5]产值及收款计划（2026）'!$A:$A&amp;'[5]产值及收款计划（2026）'!$B:$B,'[5]产值及收款计划（2026）'!AT:AT)</f>
        <v>#REF!</v>
      </c>
      <c r="AU468" s="235" t="e" cm="1">
        <f t="array" ref="AU468">_xlfn.XLOOKUP($A468&amp;$B468,'[5]产值及收款计划（2026）'!$A:$A&amp;'[5]产值及收款计划（2026）'!$B:$B,'[5]产值及收款计划（2026）'!AU:AU)</f>
        <v>#REF!</v>
      </c>
      <c r="AV468" s="235" t="e" cm="1">
        <f t="array" ref="AV468">_xlfn.XLOOKUP($A468&amp;$B468,'[5]产值及收款计划（2026）'!$A:$A&amp;'[5]产值及收款计划（2026）'!$B:$B,'[5]产值及收款计划（2026）'!AV:AV)</f>
        <v>#REF!</v>
      </c>
      <c r="AW468" s="235" t="e" cm="1">
        <f t="array" ref="AW468">_xlfn.XLOOKUP($A468&amp;$B468,'[5]产值及收款计划（2026）'!$A:$A&amp;'[5]产值及收款计划（2026）'!$B:$B,'[5]产值及收款计划（2026）'!AW:AW)</f>
        <v>#REF!</v>
      </c>
      <c r="AX468" s="235" t="e" cm="1">
        <f t="array" ref="AX468">_xlfn.XLOOKUP($A468&amp;$B468,'[5]产值及收款计划（2026）'!$A:$A&amp;'[5]产值及收款计划（2026）'!$B:$B,'[5]产值及收款计划（2026）'!AX:AX)</f>
        <v>#REF!</v>
      </c>
      <c r="AY468" s="235" t="e" cm="1">
        <f t="array" ref="AY468">_xlfn.XLOOKUP($A468&amp;$B468,'[5]产值及收款计划（2026）'!$A:$A&amp;'[5]产值及收款计划（2026）'!$B:$B,'[5]产值及收款计划（2026）'!AY:AY)</f>
        <v>#REF!</v>
      </c>
      <c r="AZ468" s="235" t="e" cm="1">
        <f t="array" ref="AZ468">_xlfn.XLOOKUP($A468&amp;$B468,'[5]产值及收款计划（2026）'!$A:$A&amp;'[5]产值及收款计划（2026）'!$B:$B,'[5]产值及收款计划（2026）'!AZ:AZ)</f>
        <v>#REF!</v>
      </c>
      <c r="BA468" s="235" t="e" cm="1">
        <f t="array" ref="BA468">_xlfn.XLOOKUP($A468&amp;$B468,'[5]产值及收款计划（2026）'!$A:$A&amp;'[5]产值及收款计划（2026）'!$B:$B,'[5]产值及收款计划（2026）'!BA:BA)</f>
        <v>#REF!</v>
      </c>
      <c r="BB468" s="235" t="e" cm="1">
        <f t="array" ref="BB468">_xlfn.XLOOKUP($A468&amp;$B468,'[5]产值及收款计划（2026）'!$A:$A&amp;'[5]产值及收款计划（2026）'!$B:$B,'[5]产值及收款计划（2026）'!BB:BB)</f>
        <v>#REF!</v>
      </c>
      <c r="BC468" s="235" t="e" cm="1">
        <f t="array" ref="BC468">_xlfn.XLOOKUP($A468&amp;$B468,'[5]产值及收款计划（2026）'!$A:$A&amp;'[5]产值及收款计划（2026）'!$B:$B,'[5]产值及收款计划（2026）'!BC:BC)</f>
        <v>#REF!</v>
      </c>
      <c r="BD468" s="235" t="e" cm="1">
        <f t="array" ref="BD468">_xlfn.XLOOKUP($A468&amp;$B468,'[5]产值及收款计划（2026）'!$A:$A&amp;'[5]产值及收款计划（2026）'!$B:$B,'[5]产值及收款计划（2026）'!BD:BD)</f>
        <v>#REF!</v>
      </c>
      <c r="BE468" s="235" t="e" cm="1">
        <f t="array" ref="BE468">_xlfn.XLOOKUP($A468&amp;$B468,'[5]产值及收款计划（2026）'!$A:$A&amp;'[5]产值及收款计划（2026）'!$B:$B,'[5]产值及收款计划（2026）'!BE:BE)</f>
        <v>#REF!</v>
      </c>
      <c r="BF468" s="235" t="e" cm="1">
        <f t="array" ref="BF468">_xlfn.XLOOKUP($A468&amp;$B468,'[5]产值及收款计划（2026）'!$A:$A&amp;'[5]产值及收款计划（2026）'!$B:$B,'[5]产值及收款计划（2026）'!BF:BF)</f>
        <v>#REF!</v>
      </c>
      <c r="BG468" s="235" t="e" cm="1">
        <f t="array" ref="BG468">_xlfn.XLOOKUP($A468&amp;$B468,'[5]产值及收款计划（2026）'!$A:$A&amp;'[5]产值及收款计划（2026）'!$B:$B,'[5]产值及收款计划（2026）'!BG:BG)</f>
        <v>#REF!</v>
      </c>
      <c r="BH468" s="235" t="e" cm="1">
        <f t="array" ref="BH468">_xlfn.XLOOKUP($A468&amp;$B468,'[5]产值及收款计划（2026）'!$A:$A&amp;'[5]产值及收款计划（2026）'!$B:$B,'[5]产值及收款计划（2026）'!BH:BH)</f>
        <v>#REF!</v>
      </c>
      <c r="BI468" s="235" t="e" cm="1">
        <f t="array" ref="BI468">_xlfn.XLOOKUP($A468&amp;$B468,'[5]产值及收款计划（2026）'!$A:$A&amp;'[5]产值及收款计划（2026）'!$B:$B,'[5]产值及收款计划（2026）'!BI:BI)</f>
        <v>#REF!</v>
      </c>
      <c r="BJ468" s="235" t="e" cm="1">
        <f t="array" ref="BJ468">_xlfn.XLOOKUP($A468&amp;$B468,'[5]产值及收款计划（2026）'!$A:$A&amp;'[5]产值及收款计划（2026）'!$B:$B,'[5]产值及收款计划（2026）'!BJ:BJ)</f>
        <v>#REF!</v>
      </c>
      <c r="BK468" s="235" t="e" cm="1">
        <f t="array" ref="BK468">_xlfn.XLOOKUP($A468&amp;$B468,'[5]产值及收款计划（2026）'!$A:$A&amp;'[5]产值及收款计划（2026）'!$B:$B,'[5]产值及收款计划（2026）'!BK:BK)</f>
        <v>#REF!</v>
      </c>
      <c r="BL468" s="235" t="e" cm="1">
        <f t="array" ref="BL468">_xlfn.XLOOKUP($A468&amp;$B468,'[5]产值及收款计划（2026）'!$A:$A&amp;'[5]产值及收款计划（2026）'!$B:$B,'[5]产值及收款计划（2026）'!BL:BL)</f>
        <v>#REF!</v>
      </c>
      <c r="BM468" s="235"/>
      <c r="BN468" s="235"/>
      <c r="BO468" s="235"/>
      <c r="BP468" s="235"/>
      <c r="BQ468" s="235" t="e">
        <f>_xlfn.XLOOKUP($C468,应收未收表!$AJ:$AJ,应收未收表!AK:AK)</f>
        <v>#REF!</v>
      </c>
      <c r="BR468" s="235" t="e">
        <f>_xlfn.XLOOKUP($C468,应收未收表!$AJ:$AJ,应收未收表!AL:AL)</f>
        <v>#REF!</v>
      </c>
      <c r="BS468" s="235" t="e">
        <f>_xlfn.XLOOKUP($C468,应收未收表!$AJ:$AJ,应收未收表!AM:AM)</f>
        <v>#REF!</v>
      </c>
      <c r="BT468" s="235" t="e">
        <f>_xlfn.XLOOKUP($C468,应收未收表!$AJ:$AJ,应收未收表!AN:AN)</f>
        <v>#REF!</v>
      </c>
      <c r="BU468" s="234" t="e" cm="1">
        <f t="array" ref="BU468">_xlfn.XLOOKUP($A468&amp;$B468,'[5]产值及收款计划（2026）'!$A:$A&amp;'[5]产值及收款计划（2026）'!$B:$B,'[5]产值及收款计划（2026）'!BQ:BQ)</f>
        <v>#REF!</v>
      </c>
      <c r="BV468" s="235" t="e" cm="1">
        <f t="array" ref="BV468">_xlfn.XLOOKUP($A468&amp;$B468,'[5]产值及收款计划（2026）'!$A:$A&amp;'[5]产值及收款计划（2026）'!$B:$B,'[5]产值及收款计划（2026）'!BR:BR)</f>
        <v>#REF!</v>
      </c>
      <c r="CE468" s="235" cm="1">
        <f t="array" ref="CE468">_xlfn.XLOOKUP($A468&amp;$B468,'[5]产值及收款计划（2026）'!$A:$A&amp;'[5]产值及收款计划（2026）'!$B:$B,'[5]产值及收款计划（2026）'!CA:CA)</f>
        <v>0</v>
      </c>
      <c r="CF468" s="235" cm="1">
        <f t="array" ref="CF468">_xlfn.XLOOKUP($A468&amp;$B468,'[5]产值及收款计划（2026）'!$A:$A&amp;'[5]产值及收款计划（2026）'!$B:$B,'[5]产值及收款计划（2026）'!CB:CB)</f>
        <v>0</v>
      </c>
      <c r="CG468" s="235" cm="1">
        <f t="array" ref="CG468">_xlfn.XLOOKUP($A468&amp;$B468,'[5]产值及收款计划（2026）'!$A:$A&amp;'[5]产值及收款计划（2026）'!$B:$B,'[5]产值及收款计划（2026）'!CC:CC)</f>
        <v>0</v>
      </c>
      <c r="CH468" s="235" cm="1">
        <f t="array" ref="CH468">_xlfn.XLOOKUP($A468&amp;$B468,'[5]产值及收款计划（2026）'!$A:$A&amp;'[5]产值及收款计划（2026）'!$B:$B,'[5]产值及收款计划（2026）'!CD:CD)</f>
        <v>0</v>
      </c>
      <c r="CI468" s="235" cm="1">
        <f t="array" ref="CI468">_xlfn.XLOOKUP($A468&amp;$B468,'[5]产值及收款计划（2026）'!$A:$A&amp;'[5]产值及收款计划（2026）'!$B:$B,'[5]产值及收款计划（2026）'!CE:CE)</f>
        <v>0</v>
      </c>
      <c r="CJ468" s="235" cm="1">
        <f t="array" ref="CJ468">_xlfn.XLOOKUP($A468&amp;$B468,'[5]产值及收款计划（2026）'!$A:$A&amp;'[5]产值及收款计划（2026）'!$B:$B,'[5]产值及收款计划（2026）'!CF:CF)</f>
        <v>0</v>
      </c>
      <c r="CK468" s="235" cm="1">
        <f t="array" ref="CK468">_xlfn.XLOOKUP($A468&amp;$B468,'[5]产值及收款计划（2026）'!$A:$A&amp;'[5]产值及收款计划（2026）'!$B:$B,'[5]产值及收款计划（2026）'!CG:CG)</f>
        <v>0</v>
      </c>
      <c r="CL468" s="235" cm="1">
        <f t="array" ref="CL468">_xlfn.XLOOKUP($A468&amp;$B468,'[5]产值及收款计划（2026）'!$A:$A&amp;'[5]产值及收款计划（2026）'!$B:$B,'[5]产值及收款计划（2026）'!CH:CH)</f>
        <v>0</v>
      </c>
      <c r="CM468" s="235" cm="1">
        <f t="array" ref="CM468">_xlfn.XLOOKUP($A468&amp;$B468,'[5]产值及收款计划（2026）'!$A:$A&amp;'[5]产值及收款计划（2026）'!$B:$B,'[5]产值及收款计划（2026）'!CI:CI)</f>
        <v>0</v>
      </c>
      <c r="CN468" s="235" cm="1">
        <f t="array" ref="CN468">_xlfn.XLOOKUP($A468&amp;$B468,'[5]产值及收款计划（2026）'!$A:$A&amp;'[5]产值及收款计划（2026）'!$B:$B,'[5]产值及收款计划（2026）'!CJ:CJ)</f>
        <v>0</v>
      </c>
      <c r="CO468" s="235" cm="1">
        <f t="array" ref="CO468">_xlfn.XLOOKUP($A468&amp;$B468,'[5]产值及收款计划（2026）'!$A:$A&amp;'[5]产值及收款计划（2026）'!$B:$B,'[5]产值及收款计划（2026）'!CK:CK)</f>
        <v>0</v>
      </c>
      <c r="CP468" s="235" cm="1">
        <f t="array" ref="CP468">_xlfn.XLOOKUP($A468&amp;$B468,'[5]产值及收款计划（2026）'!$A:$A&amp;'[5]产值及收款计划（2026）'!$B:$B,'[5]产值及收款计划（2026）'!CL:CL)</f>
        <v>0</v>
      </c>
      <c r="DE468" s="235" cm="1">
        <f t="array" ref="DE468">_xlfn.XLOOKUP($A468&amp;$B468,'[5]产值及收款计划（2026）'!$A:$A&amp;'[5]产值及收款计划（2026）'!$B:$B,'[5]产值及收款计划（2026）'!DA:DA)</f>
        <v>0</v>
      </c>
      <c r="DF468" s="235" cm="1">
        <f t="array" ref="DF468">_xlfn.XLOOKUP($A468&amp;$B468,'[5]产值及收款计划（2026）'!$A:$A&amp;'[5]产值及收款计划（2026）'!$B:$B,'[5]产值及收款计划（2026）'!DB:DB)</f>
        <v>0</v>
      </c>
      <c r="DG468" s="235" cm="1">
        <f t="array" ref="DG468">_xlfn.XLOOKUP($A468&amp;$B468,'[5]产值及收款计划（2026）'!$A:$A&amp;'[5]产值及收款计划（2026）'!$B:$B,'[5]产值及收款计划（2026）'!DC:DC)</f>
        <v>0</v>
      </c>
      <c r="DH468" s="235" cm="1">
        <f t="array" ref="DH468">_xlfn.XLOOKUP($A468&amp;$B468,'[5]产值及收款计划（2026）'!$A:$A&amp;'[5]产值及收款计划（2026）'!$B:$B,'[5]产值及收款计划（2026）'!DD:DD)</f>
        <v>0</v>
      </c>
      <c r="DI468" s="235" cm="1">
        <f t="array" ref="DI468">_xlfn.XLOOKUP($A468&amp;$B468,'[5]产值及收款计划（2026）'!$A:$A&amp;'[5]产值及收款计划（2026）'!$B:$B,'[5]产值及收款计划（2026）'!DE:DE)</f>
        <v>0</v>
      </c>
      <c r="DJ468" s="235" cm="1">
        <f t="array" ref="DJ468">_xlfn.XLOOKUP($A468&amp;$B468,'[5]产值及收款计划（2026）'!$A:$A&amp;'[5]产值及收款计划（2026）'!$B:$B,'[5]产值及收款计划（2026）'!DF:DF)</f>
        <v>0</v>
      </c>
      <c r="DK468" s="235" cm="1">
        <f t="array" ref="DK468">_xlfn.XLOOKUP($A468&amp;$B468,'[5]产值及收款计划（2026）'!$A:$A&amp;'[5]产值及收款计划（2026）'!$B:$B,'[5]产值及收款计划（2026）'!DG:DG)</f>
        <v>0</v>
      </c>
      <c r="DL468" s="235" cm="1">
        <f t="array" ref="DL468">_xlfn.XLOOKUP($A468&amp;$B468,'[5]产值及收款计划（2026）'!$A:$A&amp;'[5]产值及收款计划（2026）'!$B:$B,'[5]产值及收款计划（2026）'!DH:DH)</f>
        <v>0</v>
      </c>
      <c r="DM468" s="235" cm="1">
        <f t="array" ref="DM468">_xlfn.XLOOKUP($A468&amp;$B468,'[5]产值及收款计划（2026）'!$A:$A&amp;'[5]产值及收款计划（2026）'!$B:$B,'[5]产值及收款计划（2026）'!DI:DI)</f>
        <v>0</v>
      </c>
      <c r="DN468" s="235" cm="1">
        <f t="array" ref="DN468">_xlfn.XLOOKUP($A468&amp;$B468,'[5]产值及收款计划（2026）'!$A:$A&amp;'[5]产值及收款计划（2026）'!$B:$B,'[5]产值及收款计划（2026）'!DJ:DJ)</f>
        <v>0</v>
      </c>
      <c r="DO468" s="235" cm="1">
        <f t="array" ref="DO468">_xlfn.XLOOKUP($A468&amp;$B468,'[5]产值及收款计划（2026）'!$A:$A&amp;'[5]产值及收款计划（2026）'!$B:$B,'[5]产值及收款计划（2026）'!DK:DK)</f>
        <v>0</v>
      </c>
      <c r="DP468" s="235" cm="1">
        <f t="array" ref="DP468">_xlfn.XLOOKUP($A468&amp;$B468,'[5]产值及收款计划（2026）'!$A:$A&amp;'[5]产值及收款计划（2026）'!$B:$B,'[5]产值及收款计划（2026）'!DL:DL)</f>
        <v>0</v>
      </c>
      <c r="DQ468" s="243"/>
      <c r="DR468" s="229"/>
    </row>
    <row r="469" ht="20.25" spans="1:122">
      <c r="A469" s="233">
        <f t="shared" si="27"/>
        <v>104</v>
      </c>
      <c r="B469" s="233" t="s">
        <v>29</v>
      </c>
      <c r="C469" s="234" t="e" cm="1">
        <f t="array" ref="C469">_xlfn.XLOOKUP($A469&amp;$B469,'[5]产值及收款计划（2026）'!$A:$A&amp;'[5]产值及收款计划（2026）'!$B:$B,'[5]产值及收款计划（2026）'!C:C)</f>
        <v>#REF!</v>
      </c>
      <c r="D469" s="234" t="e" cm="1">
        <f t="array" ref="D469">_xlfn.XLOOKUP($A469&amp;$B469,'[5]产值及收款计划（2026）'!$A:$A&amp;'[5]产值及收款计划（2026）'!$B:$B,'[5]产值及收款计划（2026）'!D:D)</f>
        <v>#REF!</v>
      </c>
      <c r="E469" s="235" t="e" cm="1">
        <f t="array" ref="E469">_xlfn.XLOOKUP($A469&amp;$B469,'[5]产值及收款计划（2026）'!$A:$A&amp;'[5]产值及收款计划（2026）'!$B:$B,'[5]产值及收款计划（2026）'!E:E)</f>
        <v>#REF!</v>
      </c>
      <c r="F469" s="235" t="e" cm="1">
        <f t="array" ref="F469">_xlfn.XLOOKUP($A469&amp;$B469,'[5]产值及收款计划（2026）'!$A:$A&amp;'[5]产值及收款计划（2026）'!$B:$B,'[5]产值及收款计划（2026）'!F:F)</f>
        <v>#REF!</v>
      </c>
      <c r="G469" s="235" t="e" cm="1">
        <f t="array" ref="G469">_xlfn.XLOOKUP($A469&amp;$B469,'[5]产值及收款计划（2026）'!$A:$A&amp;'[5]产值及收款计划（2026）'!$B:$B,'[5]产值及收款计划（2026）'!G:G)</f>
        <v>#REF!</v>
      </c>
      <c r="H469" s="235" t="e" cm="1">
        <f t="array" ref="H469">_xlfn.XLOOKUP($A469&amp;$B469,'[5]产值及收款计划（2026）'!$A:$A&amp;'[5]产值及收款计划（2026）'!$B:$B,'[5]产值及收款计划（2026）'!H:H)</f>
        <v>#REF!</v>
      </c>
      <c r="I469" s="236" t="e" cm="1">
        <f t="array" ref="I469">_xlfn.XLOOKUP($A469&amp;$B469,'[5]产值及收款计划（2026）'!$A:$A&amp;'[5]产值及收款计划（2026）'!$B:$B,'[5]产值及收款计划（2026）'!I:I)</f>
        <v>#REF!</v>
      </c>
      <c r="J469" s="235" t="e" cm="1">
        <f t="array" ref="J469">_xlfn.XLOOKUP($A469&amp;$B469,'[5]产值及收款计划（2026）'!$A:$A&amp;'[5]产值及收款计划（2026）'!$B:$B,'[5]产值及收款计划（2026）'!J:J)</f>
        <v>#REF!</v>
      </c>
      <c r="K469" s="235" t="e" cm="1">
        <f t="array" ref="K469">_xlfn.XLOOKUP($A469&amp;$B469,'[5]产值及收款计划（2026）'!$A:$A&amp;'[5]产值及收款计划（2026）'!$B:$B,'[5]产值及收款计划（2026）'!K:K)</f>
        <v>#REF!</v>
      </c>
      <c r="L469" s="235" t="e" cm="1">
        <f t="array" ref="L469">_xlfn.XLOOKUP($A469&amp;$B469,'[5]产值及收款计划（2026）'!$A:$A&amp;'[5]产值及收款计划（2026）'!$B:$B,'[5]产值及收款计划（2026）'!L:L)</f>
        <v>#REF!</v>
      </c>
      <c r="M469" s="235" t="e" cm="1">
        <f t="array" ref="M469">_xlfn.XLOOKUP($A469&amp;$B469,'[5]产值及收款计划（2026）'!$A:$A&amp;'[5]产值及收款计划（2026）'!$B:$B,'[5]产值及收款计划（2026）'!M:M)</f>
        <v>#REF!</v>
      </c>
      <c r="N469" s="235" t="e" cm="1">
        <f t="array" ref="N469">_xlfn.XLOOKUP($A469&amp;$B469,'[5]产值及收款计划（2026）'!$A:$A&amp;'[5]产值及收款计划（2026）'!$B:$B,'[5]产值及收款计划（2026）'!N:N)</f>
        <v>#REF!</v>
      </c>
      <c r="O469" s="235" t="e" cm="1">
        <f t="array" ref="O469">_xlfn.XLOOKUP($A469&amp;$B469,'[5]产值及收款计划（2026）'!$A:$A&amp;'[5]产值及收款计划（2026）'!$B:$B,'[5]产值及收款计划（2026）'!O:O)</f>
        <v>#REF!</v>
      </c>
      <c r="P469" s="234" t="e" cm="1">
        <f t="array" ref="P469">_xlfn.XLOOKUP($A469&amp;$B469,'[5]产值及收款计划（2026）'!$A:$A&amp;'[5]产值及收款计划（2026）'!$B:$B,'[5]产值及收款计划（2026）'!P:P)</f>
        <v>#REF!</v>
      </c>
      <c r="Q469" s="235" t="e" cm="1">
        <f t="array" ref="Q469">_xlfn.XLOOKUP($A469&amp;$B469,'[5]产值及收款计划（2026）'!$A:$A&amp;'[5]产值及收款计划（2026）'!$B:$B,'[5]产值及收款计划（2026）'!Q:Q)</f>
        <v>#REF!</v>
      </c>
      <c r="R469" s="235" t="e" cm="1">
        <f t="array" ref="R469">_xlfn.XLOOKUP($A469&amp;$B469,'[5]产值及收款计划（2026）'!$A:$A&amp;'[5]产值及收款计划（2026）'!$B:$B,'[5]产值及收款计划（2026）'!R:R)</f>
        <v>#REF!</v>
      </c>
      <c r="S469" s="235" t="e" cm="1">
        <f t="array" ref="S469">_xlfn.XLOOKUP($A469&amp;$B469,'[5]产值及收款计划（2026）'!$A:$A&amp;'[5]产值及收款计划（2026）'!$B:$B,'[5]产值及收款计划（2026）'!S:S)</f>
        <v>#REF!</v>
      </c>
      <c r="T469" s="235" t="e" cm="1">
        <f t="array" ref="T469">_xlfn.XLOOKUP($A469&amp;$B469,'[5]产值及收款计划（2026）'!$A:$A&amp;'[5]产值及收款计划（2026）'!$B:$B,'[5]产值及收款计划（2026）'!T:T)</f>
        <v>#REF!</v>
      </c>
      <c r="U469" s="235" t="e" cm="1">
        <f t="array" ref="U469">_xlfn.XLOOKUP($A469&amp;$B469,'[5]产值及收款计划（2026）'!$A:$A&amp;'[5]产值及收款计划（2026）'!$B:$B,'[5]产值及收款计划（2026）'!U:U)</f>
        <v>#REF!</v>
      </c>
      <c r="V469" s="235" t="e" cm="1">
        <f t="array" ref="V469">_xlfn.XLOOKUP($A469&amp;$B469,'[5]产值及收款计划（2026）'!$A:$A&amp;'[5]产值及收款计划（2026）'!$B:$B,'[5]产值及收款计划（2026）'!V:V)</f>
        <v>#REF!</v>
      </c>
      <c r="W469" s="235" t="e" cm="1">
        <f t="array" ref="W469">_xlfn.XLOOKUP($A469&amp;$B469,'[5]产值及收款计划（2026）'!$A:$A&amp;'[5]产值及收款计划（2026）'!$B:$B,'[5]产值及收款计划（2026）'!W:W)</f>
        <v>#REF!</v>
      </c>
      <c r="X469" s="235" t="e" cm="1">
        <f t="array" ref="X469">_xlfn.XLOOKUP($A469&amp;$B469,'[5]产值及收款计划（2026）'!$A:$A&amp;'[5]产值及收款计划（2026）'!$B:$B,'[5]产值及收款计划（2026）'!X:X)</f>
        <v>#REF!</v>
      </c>
      <c r="Y469" s="235" t="e" cm="1">
        <f t="array" ref="Y469">_xlfn.XLOOKUP($A469&amp;$B469,'[5]产值及收款计划（2026）'!$A:$A&amp;'[5]产值及收款计划（2026）'!$B:$B,'[5]产值及收款计划（2026）'!Y:Y)</f>
        <v>#REF!</v>
      </c>
      <c r="Z469" s="235" t="e" cm="1">
        <f t="array" ref="Z469">_xlfn.XLOOKUP($A469&amp;$B469,'[5]产值及收款计划（2026）'!$A:$A&amp;'[5]产值及收款计划（2026）'!$B:$B,'[5]产值及收款计划（2026）'!Z:Z)</f>
        <v>#REF!</v>
      </c>
      <c r="AA469" s="235" t="e" cm="1">
        <f t="array" ref="AA469">_xlfn.XLOOKUP($A469&amp;$B469,'[5]产值及收款计划（2026）'!$A:$A&amp;'[5]产值及收款计划（2026）'!$B:$B,'[5]产值及收款计划（2026）'!AA:AA)</f>
        <v>#REF!</v>
      </c>
      <c r="AB469" s="235" t="e" cm="1">
        <f t="array" ref="AB469">_xlfn.XLOOKUP($A469&amp;$B469,'[5]产值及收款计划（2026）'!$A:$A&amp;'[5]产值及收款计划（2026）'!$B:$B,'[5]产值及收款计划（2026）'!AB:AB)</f>
        <v>#REF!</v>
      </c>
      <c r="AC469" s="235" t="e" cm="1">
        <f t="array" ref="AC469">_xlfn.XLOOKUP($A469&amp;$B469,'[5]产值及收款计划（2026）'!$A:$A&amp;'[5]产值及收款计划（2026）'!$B:$B,'[5]产值及收款计划（2026）'!AC:AC)</f>
        <v>#REF!</v>
      </c>
      <c r="AD469" s="235" t="e" cm="1">
        <f t="array" ref="AD469">_xlfn.XLOOKUP($A469&amp;$B469,'[5]产值及收款计划（2026）'!$A:$A&amp;'[5]产值及收款计划（2026）'!$B:$B,'[5]产值及收款计划（2026）'!AD:AD)</f>
        <v>#REF!</v>
      </c>
      <c r="AE469" s="235" t="e" cm="1">
        <f t="array" ref="AE469">_xlfn.XLOOKUP($A469&amp;$B469,'[5]产值及收款计划（2026）'!$A:$A&amp;'[5]产值及收款计划（2026）'!$B:$B,'[5]产值及收款计划（2026）'!AE:AE)</f>
        <v>#REF!</v>
      </c>
      <c r="AF469" s="235" t="e" cm="1">
        <f t="array" ref="AF469">_xlfn.XLOOKUP($A469&amp;$B469,'[5]产值及收款计划（2026）'!$A:$A&amp;'[5]产值及收款计划（2026）'!$B:$B,'[5]产值及收款计划（2026）'!AF:AF)</f>
        <v>#REF!</v>
      </c>
      <c r="AG469" s="235" t="e" cm="1">
        <f t="array" ref="AG469">_xlfn.XLOOKUP($A469&amp;$B469,'[5]产值及收款计划（2026）'!$A:$A&amp;'[5]产值及收款计划（2026）'!$B:$B,'[5]产值及收款计划（2026）'!AG:AG)</f>
        <v>#REF!</v>
      </c>
      <c r="AH469" s="235" t="e" cm="1">
        <f t="array" ref="AH469">_xlfn.XLOOKUP($A469&amp;$B469,'[5]产值及收款计划（2026）'!$A:$A&amp;'[5]产值及收款计划（2026）'!$B:$B,'[5]产值及收款计划（2026）'!AH:AH)</f>
        <v>#REF!</v>
      </c>
      <c r="AI469" s="235" t="e" cm="1">
        <f t="array" ref="AI469">_xlfn.XLOOKUP($A469&amp;$B469,'[5]产值及收款计划（2026）'!$A:$A&amp;'[5]产值及收款计划（2026）'!$B:$B,'[5]产值及收款计划（2026）'!AI:AI)</f>
        <v>#REF!</v>
      </c>
      <c r="AJ469" s="235" t="e" cm="1">
        <f t="array" ref="AJ469">_xlfn.XLOOKUP($A469&amp;$B469,'[5]产值及收款计划（2026）'!$A:$A&amp;'[5]产值及收款计划（2026）'!$B:$B,'[5]产值及收款计划（2026）'!AJ:AJ)</f>
        <v>#REF!</v>
      </c>
      <c r="AK469" s="235" t="e" cm="1">
        <f t="array" ref="AK469">_xlfn.XLOOKUP($A469&amp;$B469,'[5]产值及收款计划（2026）'!$A:$A&amp;'[5]产值及收款计划（2026）'!$B:$B,'[5]产值及收款计划（2026）'!AK:AK)</f>
        <v>#REF!</v>
      </c>
      <c r="AL469" s="235" t="e" cm="1">
        <f t="array" ref="AL469">_xlfn.XLOOKUP($A469&amp;$B469,'[5]产值及收款计划（2026）'!$A:$A&amp;'[5]产值及收款计划（2026）'!$B:$B,'[5]产值及收款计划（2026）'!AL:AL)</f>
        <v>#REF!</v>
      </c>
      <c r="AM469" s="242" t="e" cm="1">
        <f t="array" ref="AM469">_xlfn.LET(_xlpm.勾选月份状态数组,TRANSPOSE('PPT(12-15页）-TOP10'!$A$3:$A$14),_xlpm.选择数据区,IF('PPT(12-15页）-TOP10'!$E$3="收款",$BA469:$BL469,$AA469:$AL469),SUM(_xlfn._xlws.FILTER(_xlpm.选择数据区,_xlpm.勾选月份状态数组,"")))</f>
        <v>#REF!</v>
      </c>
      <c r="AN469" s="235" t="e">
        <f>_xlfn.XLOOKUP($C469,应收未收表!$T:$T,应收未收表!AA:AA)</f>
        <v>#REF!</v>
      </c>
      <c r="AO469" s="235" t="e">
        <f>_xlfn.XLOOKUP($C469,应收未收表!$T:$T,应收未收表!AB:AB)</f>
        <v>#REF!</v>
      </c>
      <c r="AP469" s="235" t="e">
        <f>_xlfn.XLOOKUP($C469,应收未收表!$T:$T,应收未收表!AC:AC)</f>
        <v>#REF!</v>
      </c>
      <c r="AQ469" s="235" t="e">
        <f>_xlfn.XLOOKUP($C469,应收未收表!$T:$T,应收未收表!AE:AE)</f>
        <v>#REF!</v>
      </c>
      <c r="AR469" s="235" t="e">
        <f>_xlfn.XLOOKUP($C469,应收未收表!$T:$T,应收未收表!AF:AF)</f>
        <v>#REF!</v>
      </c>
      <c r="AS469" s="235" t="e" cm="1">
        <f t="array" ref="AS469">_xlfn.XLOOKUP($A469&amp;$B469,'[5]产值及收款计划（2026）'!$A:$A&amp;'[5]产值及收款计划（2026）'!$B:$B,'[5]产值及收款计划（2026）'!AS:AS)</f>
        <v>#REF!</v>
      </c>
      <c r="AT469" s="235" t="e" cm="1">
        <f t="array" ref="AT469">_xlfn.XLOOKUP($A469&amp;$B469,'[5]产值及收款计划（2026）'!$A:$A&amp;'[5]产值及收款计划（2026）'!$B:$B,'[5]产值及收款计划（2026）'!AT:AT)</f>
        <v>#REF!</v>
      </c>
      <c r="AU469" s="235" t="e" cm="1">
        <f t="array" ref="AU469">_xlfn.XLOOKUP($A469&amp;$B469,'[5]产值及收款计划（2026）'!$A:$A&amp;'[5]产值及收款计划（2026）'!$B:$B,'[5]产值及收款计划（2026）'!AU:AU)</f>
        <v>#REF!</v>
      </c>
      <c r="AV469" s="235" t="e" cm="1">
        <f t="array" ref="AV469">_xlfn.XLOOKUP($A469&amp;$B469,'[5]产值及收款计划（2026）'!$A:$A&amp;'[5]产值及收款计划（2026）'!$B:$B,'[5]产值及收款计划（2026）'!AV:AV)</f>
        <v>#REF!</v>
      </c>
      <c r="AW469" s="235" t="e" cm="1">
        <f t="array" ref="AW469">_xlfn.XLOOKUP($A469&amp;$B469,'[5]产值及收款计划（2026）'!$A:$A&amp;'[5]产值及收款计划（2026）'!$B:$B,'[5]产值及收款计划（2026）'!AW:AW)</f>
        <v>#REF!</v>
      </c>
      <c r="AX469" s="235" t="e" cm="1">
        <f t="array" ref="AX469">_xlfn.XLOOKUP($A469&amp;$B469,'[5]产值及收款计划（2026）'!$A:$A&amp;'[5]产值及收款计划（2026）'!$B:$B,'[5]产值及收款计划（2026）'!AX:AX)</f>
        <v>#REF!</v>
      </c>
      <c r="AY469" s="235" t="e" cm="1">
        <f t="array" ref="AY469">_xlfn.XLOOKUP($A469&amp;$B469,'[5]产值及收款计划（2026）'!$A:$A&amp;'[5]产值及收款计划（2026）'!$B:$B,'[5]产值及收款计划（2026）'!AY:AY)</f>
        <v>#REF!</v>
      </c>
      <c r="AZ469" s="235" t="e" cm="1">
        <f t="array" ref="AZ469">_xlfn.XLOOKUP($A469&amp;$B469,'[5]产值及收款计划（2026）'!$A:$A&amp;'[5]产值及收款计划（2026）'!$B:$B,'[5]产值及收款计划（2026）'!AZ:AZ)</f>
        <v>#REF!</v>
      </c>
      <c r="BA469" s="235" t="e" cm="1">
        <f t="array" ref="BA469">_xlfn.XLOOKUP($A469&amp;$B469,'[5]产值及收款计划（2026）'!$A:$A&amp;'[5]产值及收款计划（2026）'!$B:$B,'[5]产值及收款计划（2026）'!BA:BA)</f>
        <v>#REF!</v>
      </c>
      <c r="BB469" s="235" t="e" cm="1">
        <f t="array" ref="BB469">_xlfn.XLOOKUP($A469&amp;$B469,'[5]产值及收款计划（2026）'!$A:$A&amp;'[5]产值及收款计划（2026）'!$B:$B,'[5]产值及收款计划（2026）'!BB:BB)</f>
        <v>#REF!</v>
      </c>
      <c r="BC469" s="235" t="e" cm="1">
        <f t="array" ref="BC469">_xlfn.XLOOKUP($A469&amp;$B469,'[5]产值及收款计划（2026）'!$A:$A&amp;'[5]产值及收款计划（2026）'!$B:$B,'[5]产值及收款计划（2026）'!BC:BC)</f>
        <v>#REF!</v>
      </c>
      <c r="BD469" s="235" t="e" cm="1">
        <f t="array" ref="BD469">_xlfn.XLOOKUP($A469&amp;$B469,'[5]产值及收款计划（2026）'!$A:$A&amp;'[5]产值及收款计划（2026）'!$B:$B,'[5]产值及收款计划（2026）'!BD:BD)</f>
        <v>#REF!</v>
      </c>
      <c r="BE469" s="235" t="e" cm="1">
        <f t="array" ref="BE469">_xlfn.XLOOKUP($A469&amp;$B469,'[5]产值及收款计划（2026）'!$A:$A&amp;'[5]产值及收款计划（2026）'!$B:$B,'[5]产值及收款计划（2026）'!BE:BE)</f>
        <v>#REF!</v>
      </c>
      <c r="BF469" s="235" t="e" cm="1">
        <f t="array" ref="BF469">_xlfn.XLOOKUP($A469&amp;$B469,'[5]产值及收款计划（2026）'!$A:$A&amp;'[5]产值及收款计划（2026）'!$B:$B,'[5]产值及收款计划（2026）'!BF:BF)</f>
        <v>#REF!</v>
      </c>
      <c r="BG469" s="235" t="e" cm="1">
        <f t="array" ref="BG469">_xlfn.XLOOKUP($A469&amp;$B469,'[5]产值及收款计划（2026）'!$A:$A&amp;'[5]产值及收款计划（2026）'!$B:$B,'[5]产值及收款计划（2026）'!BG:BG)</f>
        <v>#REF!</v>
      </c>
      <c r="BH469" s="235" t="e" cm="1">
        <f t="array" ref="BH469">_xlfn.XLOOKUP($A469&amp;$B469,'[5]产值及收款计划（2026）'!$A:$A&amp;'[5]产值及收款计划（2026）'!$B:$B,'[5]产值及收款计划（2026）'!BH:BH)</f>
        <v>#REF!</v>
      </c>
      <c r="BI469" s="235" t="e" cm="1">
        <f t="array" ref="BI469">_xlfn.XLOOKUP($A469&amp;$B469,'[5]产值及收款计划（2026）'!$A:$A&amp;'[5]产值及收款计划（2026）'!$B:$B,'[5]产值及收款计划（2026）'!BI:BI)</f>
        <v>#REF!</v>
      </c>
      <c r="BJ469" s="235" t="e" cm="1">
        <f t="array" ref="BJ469">_xlfn.XLOOKUP($A469&amp;$B469,'[5]产值及收款计划（2026）'!$A:$A&amp;'[5]产值及收款计划（2026）'!$B:$B,'[5]产值及收款计划（2026）'!BJ:BJ)</f>
        <v>#REF!</v>
      </c>
      <c r="BK469" s="235" t="e" cm="1">
        <f t="array" ref="BK469">_xlfn.XLOOKUP($A469&amp;$B469,'[5]产值及收款计划（2026）'!$A:$A&amp;'[5]产值及收款计划（2026）'!$B:$B,'[5]产值及收款计划（2026）'!BK:BK)</f>
        <v>#REF!</v>
      </c>
      <c r="BL469" s="235" t="e" cm="1">
        <f t="array" ref="BL469">_xlfn.XLOOKUP($A469&amp;$B469,'[5]产值及收款计划（2026）'!$A:$A&amp;'[5]产值及收款计划（2026）'!$B:$B,'[5]产值及收款计划（2026）'!BL:BL)</f>
        <v>#REF!</v>
      </c>
      <c r="BM469" s="235"/>
      <c r="BN469" s="235"/>
      <c r="BO469" s="235"/>
      <c r="BP469" s="235"/>
      <c r="BQ469" s="235" t="e">
        <f>_xlfn.XLOOKUP($C469,应收未收表!$AJ:$AJ,应收未收表!AK:AK)</f>
        <v>#REF!</v>
      </c>
      <c r="BR469" s="235" t="e">
        <f>_xlfn.XLOOKUP($C469,应收未收表!$AJ:$AJ,应收未收表!AL:AL)</f>
        <v>#REF!</v>
      </c>
      <c r="BS469" s="235" t="e">
        <f>_xlfn.XLOOKUP($C469,应收未收表!$AJ:$AJ,应收未收表!AM:AM)</f>
        <v>#REF!</v>
      </c>
      <c r="BT469" s="235" t="e">
        <f>_xlfn.XLOOKUP($C469,应收未收表!$AJ:$AJ,应收未收表!AN:AN)</f>
        <v>#REF!</v>
      </c>
      <c r="BU469" s="234" t="e" cm="1">
        <f t="array" ref="BU469">_xlfn.XLOOKUP($A469&amp;$B469,'[5]产值及收款计划（2026）'!$A:$A&amp;'[5]产值及收款计划（2026）'!$B:$B,'[5]产值及收款计划（2026）'!BQ:BQ)</f>
        <v>#REF!</v>
      </c>
      <c r="BV469" s="235" t="e" cm="1">
        <f t="array" ref="BV469">_xlfn.XLOOKUP($A469&amp;$B469,'[5]产值及收款计划（2026）'!$A:$A&amp;'[5]产值及收款计划（2026）'!$B:$B,'[5]产值及收款计划（2026）'!BR:BR)</f>
        <v>#REF!</v>
      </c>
      <c r="CE469" s="235" cm="1">
        <f t="array" ref="CE469">_xlfn.XLOOKUP($A469&amp;$B469,'[5]产值及收款计划（2026）'!$A:$A&amp;'[5]产值及收款计划（2026）'!$B:$B,'[5]产值及收款计划（2026）'!CA:CA)</f>
        <v>0</v>
      </c>
      <c r="CF469" s="235" cm="1">
        <f t="array" ref="CF469">_xlfn.XLOOKUP($A469&amp;$B469,'[5]产值及收款计划（2026）'!$A:$A&amp;'[5]产值及收款计划（2026）'!$B:$B,'[5]产值及收款计划（2026）'!CB:CB)</f>
        <v>0</v>
      </c>
      <c r="CG469" s="235" cm="1">
        <f t="array" ref="CG469">_xlfn.XLOOKUP($A469&amp;$B469,'[5]产值及收款计划（2026）'!$A:$A&amp;'[5]产值及收款计划（2026）'!$B:$B,'[5]产值及收款计划（2026）'!CC:CC)</f>
        <v>0</v>
      </c>
      <c r="CH469" s="235" cm="1">
        <f t="array" ref="CH469">_xlfn.XLOOKUP($A469&amp;$B469,'[5]产值及收款计划（2026）'!$A:$A&amp;'[5]产值及收款计划（2026）'!$B:$B,'[5]产值及收款计划（2026）'!CD:CD)</f>
        <v>0</v>
      </c>
      <c r="CI469" s="235" cm="1">
        <f t="array" ref="CI469">_xlfn.XLOOKUP($A469&amp;$B469,'[5]产值及收款计划（2026）'!$A:$A&amp;'[5]产值及收款计划（2026）'!$B:$B,'[5]产值及收款计划（2026）'!CE:CE)</f>
        <v>0</v>
      </c>
      <c r="CJ469" s="235" cm="1">
        <f t="array" ref="CJ469">_xlfn.XLOOKUP($A469&amp;$B469,'[5]产值及收款计划（2026）'!$A:$A&amp;'[5]产值及收款计划（2026）'!$B:$B,'[5]产值及收款计划（2026）'!CF:CF)</f>
        <v>0</v>
      </c>
      <c r="CK469" s="235" cm="1">
        <f t="array" ref="CK469">_xlfn.XLOOKUP($A469&amp;$B469,'[5]产值及收款计划（2026）'!$A:$A&amp;'[5]产值及收款计划（2026）'!$B:$B,'[5]产值及收款计划（2026）'!CG:CG)</f>
        <v>0</v>
      </c>
      <c r="CL469" s="235" cm="1">
        <f t="array" ref="CL469">_xlfn.XLOOKUP($A469&amp;$B469,'[5]产值及收款计划（2026）'!$A:$A&amp;'[5]产值及收款计划（2026）'!$B:$B,'[5]产值及收款计划（2026）'!CH:CH)</f>
        <v>0</v>
      </c>
      <c r="CM469" s="235" cm="1">
        <f t="array" ref="CM469">_xlfn.XLOOKUP($A469&amp;$B469,'[5]产值及收款计划（2026）'!$A:$A&amp;'[5]产值及收款计划（2026）'!$B:$B,'[5]产值及收款计划（2026）'!CI:CI)</f>
        <v>0</v>
      </c>
      <c r="CN469" s="235" cm="1">
        <f t="array" ref="CN469">_xlfn.XLOOKUP($A469&amp;$B469,'[5]产值及收款计划（2026）'!$A:$A&amp;'[5]产值及收款计划（2026）'!$B:$B,'[5]产值及收款计划（2026）'!CJ:CJ)</f>
        <v>0</v>
      </c>
      <c r="CO469" s="235" cm="1">
        <f t="array" ref="CO469">_xlfn.XLOOKUP($A469&amp;$B469,'[5]产值及收款计划（2026）'!$A:$A&amp;'[5]产值及收款计划（2026）'!$B:$B,'[5]产值及收款计划（2026）'!CK:CK)</f>
        <v>0</v>
      </c>
      <c r="CP469" s="235" cm="1">
        <f t="array" ref="CP469">_xlfn.XLOOKUP($A469&amp;$B469,'[5]产值及收款计划（2026）'!$A:$A&amp;'[5]产值及收款计划（2026）'!$B:$B,'[5]产值及收款计划（2026）'!CL:CL)</f>
        <v>0</v>
      </c>
      <c r="DE469" s="235" cm="1">
        <f t="array" ref="DE469">_xlfn.XLOOKUP($A469&amp;$B469,'[5]产值及收款计划（2026）'!$A:$A&amp;'[5]产值及收款计划（2026）'!$B:$B,'[5]产值及收款计划（2026）'!DA:DA)</f>
        <v>0</v>
      </c>
      <c r="DF469" s="235" cm="1">
        <f t="array" ref="DF469">_xlfn.XLOOKUP($A469&amp;$B469,'[5]产值及收款计划（2026）'!$A:$A&amp;'[5]产值及收款计划（2026）'!$B:$B,'[5]产值及收款计划（2026）'!DB:DB)</f>
        <v>0</v>
      </c>
      <c r="DG469" s="235" cm="1">
        <f t="array" ref="DG469">_xlfn.XLOOKUP($A469&amp;$B469,'[5]产值及收款计划（2026）'!$A:$A&amp;'[5]产值及收款计划（2026）'!$B:$B,'[5]产值及收款计划（2026）'!DC:DC)</f>
        <v>0</v>
      </c>
      <c r="DH469" s="235" cm="1">
        <f t="array" ref="DH469">_xlfn.XLOOKUP($A469&amp;$B469,'[5]产值及收款计划（2026）'!$A:$A&amp;'[5]产值及收款计划（2026）'!$B:$B,'[5]产值及收款计划（2026）'!DD:DD)</f>
        <v>0</v>
      </c>
      <c r="DI469" s="235" cm="1">
        <f t="array" ref="DI469">_xlfn.XLOOKUP($A469&amp;$B469,'[5]产值及收款计划（2026）'!$A:$A&amp;'[5]产值及收款计划（2026）'!$B:$B,'[5]产值及收款计划（2026）'!DE:DE)</f>
        <v>0</v>
      </c>
      <c r="DJ469" s="235" cm="1">
        <f t="array" ref="DJ469">_xlfn.XLOOKUP($A469&amp;$B469,'[5]产值及收款计划（2026）'!$A:$A&amp;'[5]产值及收款计划（2026）'!$B:$B,'[5]产值及收款计划（2026）'!DF:DF)</f>
        <v>0</v>
      </c>
      <c r="DK469" s="235" cm="1">
        <f t="array" ref="DK469">_xlfn.XLOOKUP($A469&amp;$B469,'[5]产值及收款计划（2026）'!$A:$A&amp;'[5]产值及收款计划（2026）'!$B:$B,'[5]产值及收款计划（2026）'!DG:DG)</f>
        <v>0</v>
      </c>
      <c r="DL469" s="235" cm="1">
        <f t="array" ref="DL469">_xlfn.XLOOKUP($A469&amp;$B469,'[5]产值及收款计划（2026）'!$A:$A&amp;'[5]产值及收款计划（2026）'!$B:$B,'[5]产值及收款计划（2026）'!DH:DH)</f>
        <v>0</v>
      </c>
      <c r="DM469" s="235" cm="1">
        <f t="array" ref="DM469">_xlfn.XLOOKUP($A469&amp;$B469,'[5]产值及收款计划（2026）'!$A:$A&amp;'[5]产值及收款计划（2026）'!$B:$B,'[5]产值及收款计划（2026）'!DI:DI)</f>
        <v>0</v>
      </c>
      <c r="DN469" s="235" cm="1">
        <f t="array" ref="DN469">_xlfn.XLOOKUP($A469&amp;$B469,'[5]产值及收款计划（2026）'!$A:$A&amp;'[5]产值及收款计划（2026）'!$B:$B,'[5]产值及收款计划（2026）'!DJ:DJ)</f>
        <v>0</v>
      </c>
      <c r="DO469" s="235" cm="1">
        <f t="array" ref="DO469">_xlfn.XLOOKUP($A469&amp;$B469,'[5]产值及收款计划（2026）'!$A:$A&amp;'[5]产值及收款计划（2026）'!$B:$B,'[5]产值及收款计划（2026）'!DK:DK)</f>
        <v>0</v>
      </c>
      <c r="DP469" s="235" cm="1">
        <f t="array" ref="DP469">_xlfn.XLOOKUP($A469&amp;$B469,'[5]产值及收款计划（2026）'!$A:$A&amp;'[5]产值及收款计划（2026）'!$B:$B,'[5]产值及收款计划（2026）'!DL:DL)</f>
        <v>0</v>
      </c>
      <c r="DQ469" s="243"/>
      <c r="DR469" s="229"/>
    </row>
    <row r="470" ht="20.25" spans="1:122">
      <c r="A470" s="247"/>
      <c r="B470" s="247"/>
      <c r="C470" s="248"/>
      <c r="D470" s="252"/>
      <c r="E470" s="253"/>
      <c r="F470" s="253"/>
      <c r="G470" s="253"/>
      <c r="H470" s="253"/>
      <c r="I470" s="254"/>
      <c r="J470" s="255"/>
      <c r="K470" s="253"/>
      <c r="L470" s="253"/>
      <c r="M470" s="253"/>
      <c r="N470" s="253"/>
      <c r="O470" s="253"/>
      <c r="P470" s="252"/>
      <c r="Q470" s="253"/>
      <c r="R470" s="253"/>
      <c r="S470" s="253"/>
      <c r="T470" s="253"/>
      <c r="U470" s="253"/>
      <c r="V470" s="253"/>
      <c r="W470" s="253"/>
      <c r="X470" s="253"/>
      <c r="Y470" s="253"/>
      <c r="Z470" s="253"/>
      <c r="AA470" s="253"/>
      <c r="AB470" s="253"/>
      <c r="AC470" s="253"/>
      <c r="AD470" s="253"/>
      <c r="AE470" s="253"/>
      <c r="AF470" s="253"/>
      <c r="AG470" s="253"/>
      <c r="AH470" s="253"/>
      <c r="AI470" s="253"/>
      <c r="AJ470" s="253"/>
      <c r="AK470" s="253"/>
      <c r="AL470" s="253"/>
      <c r="AM470" s="242" cm="1">
        <f t="array" ref="AM470">_xlfn.LET(_xlpm.勾选月份状态数组,TRANSPOSE('PPT(12-15页）-TOP10'!$A$3:$A$14),_xlpm.选择数据区,IF('PPT(12-15页）-TOP10'!$E$3="收款",$BA470:$BL470,$AA470:$AL470),SUM(_xlfn._xlws.FILTER(_xlpm.选择数据区,_xlpm.勾选月份状态数组,"")))</f>
        <v>0</v>
      </c>
      <c r="AN470" s="253"/>
      <c r="AO470" s="253"/>
      <c r="AP470" s="253"/>
      <c r="AQ470" s="253"/>
      <c r="AR470" s="253"/>
      <c r="AS470" s="253"/>
      <c r="AT470" s="253"/>
      <c r="AU470" s="253"/>
      <c r="AV470" s="253"/>
      <c r="AW470" s="253"/>
      <c r="AX470" s="253"/>
      <c r="AY470" s="253"/>
      <c r="AZ470" s="253"/>
      <c r="BA470" s="253"/>
      <c r="BB470" s="253"/>
      <c r="BC470" s="253"/>
      <c r="BD470" s="253"/>
      <c r="BE470" s="253"/>
      <c r="BF470" s="253"/>
      <c r="BG470" s="253"/>
      <c r="BH470" s="253"/>
      <c r="BI470" s="253"/>
      <c r="BJ470" s="253"/>
      <c r="BK470" s="253"/>
      <c r="BL470" s="253"/>
      <c r="BM470" s="253"/>
      <c r="BN470" s="253"/>
      <c r="BO470" s="253"/>
      <c r="BP470" s="253"/>
      <c r="BQ470" s="253"/>
      <c r="BR470" s="253"/>
      <c r="BS470" s="253"/>
      <c r="BT470" s="253"/>
      <c r="BU470" s="252"/>
      <c r="BV470" s="253"/>
      <c r="DQ470" s="243"/>
      <c r="DR470" s="229"/>
    </row>
    <row r="471" ht="40.5" spans="1:122">
      <c r="A471" s="233">
        <f t="shared" ref="A471:A481" si="28">A470+1</f>
        <v>1</v>
      </c>
      <c r="B471" s="233" t="s">
        <v>28</v>
      </c>
      <c r="C471" s="234" t="str">
        <f t="array" ref="C471">_xlfn.XLOOKUP($A471&amp;$B471,'[4]产值及收款计划（2026）'!$A:$A&amp;'[4]产值及收款计划（2026）'!$B:$B,'[4]产值及收款计划（2026）'!C:C)</f>
        <v>ZHT2022122700124</v>
      </c>
      <c r="D471" s="235" t="str">
        <f t="array" ref="D471">_xlfn.XLOOKUP($A471&amp;$B471,'[4]产值及收款计划（2026）'!$A:$A&amp;'[4]产值及收款计划（2026）'!$B:$B,'[4]产值及收款计划（2026）'!D:D)</f>
        <v>郑州四港联动互通立交工程信息技术服务合同</v>
      </c>
      <c r="E471" s="235">
        <f t="array" ref="E471">_xlfn.XLOOKUP($A471&amp;$B471,'[4]产值及收款计划（2026）'!$A:$A&amp;'[4]产值及收款计划（2026）'!$B:$B,'[4]产值及收款计划（2026）'!E:E)</f>
        <v>609</v>
      </c>
      <c r="F471" s="235">
        <f t="array" ref="F471">_xlfn.XLOOKUP($A471&amp;$B471,'[4]产值及收款计划（2026）'!$A:$A&amp;'[4]产值及收款计划（2026）'!$B:$B,'[4]产值及收款计划（2026）'!F:F)</f>
        <v>609</v>
      </c>
      <c r="G471" s="235" t="e">
        <f t="array" ref="G471">_xlfn.XLOOKUP($A471&amp;$B471,'[4]产值及收款计划（2026）'!$A:$A&amp;'[4]产值及收款计划（2026）'!$B:$B,'[4]产值及收款计划（2026）'!G:G)</f>
        <v>#REF!</v>
      </c>
      <c r="H471" s="235">
        <f t="array" ref="H471">_xlfn.XLOOKUP($A471&amp;$B471,'[4]产值及收款计划（2026）'!$A:$A&amp;'[4]产值及收款计划（2026）'!$B:$B,'[4]产值及收款计划（2026）'!H:H)</f>
        <v>10</v>
      </c>
      <c r="I471" s="236">
        <f t="array" ref="I471">_xlfn.XLOOKUP($A471&amp;$B471,'[4]产值及收款计划（2026）'!$A:$A&amp;'[4]产值及收款计划（2026）'!$B:$B,'[4]产值及收款计划（2026）'!I:I)</f>
        <v>0.0164203612479475</v>
      </c>
      <c r="J471" s="237">
        <f t="array" ref="J471">_xlfn.XLOOKUP($A471&amp;$B471,'[4]产值及收款计划（2026）'!$A:$A&amp;'[4]产值及收款计划（2026）'!$B:$B,'[4]产值及收款计划（2026）'!J:J)</f>
        <v>0.06</v>
      </c>
      <c r="K471" s="235" t="e">
        <f t="array" ref="K471">_xlfn.XLOOKUP($A471&amp;$B471,'[4]产值及收款计划（2026）'!$A:$A&amp;'[4]产值及收款计划（2026）'!$B:$B,'[4]产值及收款计划（2026）'!K:K)</f>
        <v>#REF!</v>
      </c>
      <c r="L471" s="235" t="e">
        <f t="array" ref="L471">_xlfn.XLOOKUP($A471&amp;$B471,'[4]产值及收款计划（2026）'!$A:$A&amp;'[4]产值及收款计划（2026）'!$B:$B,'[4]产值及收款计划（2026）'!L:L)</f>
        <v>#REF!</v>
      </c>
      <c r="M471" s="235" t="str">
        <f t="array" ref="M471">_xlfn.XLOOKUP($A471&amp;$B471,'[4]产值及收款计划（2026）'!$A:$A&amp;'[4]产值及收款计划（2026）'!$B:$B,'[4]产值及收款计划（2026）'!M:M)</f>
        <v>主导</v>
      </c>
      <c r="N471" s="235">
        <f t="array" ref="N471">_xlfn.XLOOKUP($A471&amp;$B471,'[4]产值及收款计划（2026）'!$A:$A&amp;'[4]产值及收款计划（2026）'!$B:$B,'[4]产值及收款计划（2026）'!N:N)</f>
        <v>0</v>
      </c>
      <c r="O471" s="235" t="str">
        <f t="array" ref="O471">_xlfn.XLOOKUP($A471&amp;$B471,'[4]产值及收款计划（2026）'!$A:$A&amp;'[4]产值及收款计划（2026）'!$B:$B,'[4]产值及收款计划（2026）'!O:O)</f>
        <v>周滨</v>
      </c>
      <c r="P471" s="234" t="str">
        <f t="array" ref="P471">_xlfn.XLOOKUP($A471&amp;$B471,'[4]产值及收款计划（2026）'!$A:$A&amp;'[4]产值及收款计划（2026）'!$B:$B,'[4]产值及收款计划（2026）'!P:P)</f>
        <v>过往已完结</v>
      </c>
      <c r="Q471" s="235" t="e">
        <f t="array" ref="Q471">_xlfn.XLOOKUP($A471&amp;$B471,'[4]产值及收款计划（2026）'!$A:$A&amp;'[4]产值及收款计划（2026）'!$B:$B,'[4]产值及收款计划（2026）'!Q:Q)</f>
        <v>#REF!</v>
      </c>
      <c r="R471" s="235" t="e">
        <f t="array" ref="R471">_xlfn.XLOOKUP($A471&amp;$B471,'[4]产值及收款计划（2026）'!$A:$A&amp;'[4]产值及收款计划（2026）'!$B:$B,'[4]产值及收款计划（2026）'!R:R)</f>
        <v>#REF!</v>
      </c>
      <c r="S471" s="235" t="e">
        <f t="array" ref="S471">_xlfn.XLOOKUP($A471&amp;$B471,'[4]产值及收款计划（2026）'!$A:$A&amp;'[4]产值及收款计划（2026）'!$B:$B,'[4]产值及收款计划（2026）'!S:S)</f>
        <v>#REF!</v>
      </c>
      <c r="T471" s="235">
        <f t="array" ref="T471">_xlfn.XLOOKUP($A471&amp;$B471,'[4]产值及收款计划（2026）'!$A:$A&amp;'[4]产值及收款计划（2026）'!$B:$B,'[4]产值及收款计划（2026）'!T:T)</f>
        <v>609</v>
      </c>
      <c r="U471" s="235">
        <f t="array" ref="U471">_xlfn.XLOOKUP($A471&amp;$B471,'[4]产值及收款计划（2026）'!$A:$A&amp;'[4]产值及收款计划（2026）'!$B:$B,'[4]产值及收款计划（2026）'!U:U)</f>
        <v>0</v>
      </c>
      <c r="V471" s="235">
        <f t="array" ref="V471">_xlfn.XLOOKUP($A471&amp;$B471,'[4]产值及收款计划（2026）'!$A:$A&amp;'[4]产值及收款计划（2026）'!$B:$B,'[4]产值及收款计划（2026）'!V:V)</f>
        <v>0</v>
      </c>
      <c r="W471" s="235" t="e">
        <f t="array" ref="W471">_xlfn.XLOOKUP($A471&amp;$B471,'[4]产值及收款计划（2026）'!$A:$A&amp;'[4]产值及收款计划（2026）'!$B:$B,'[4]产值及收款计划（2026）'!W:W)</f>
        <v>#REF!</v>
      </c>
      <c r="X471" s="235" t="e">
        <f t="array" ref="X471">_xlfn.XLOOKUP($A471&amp;$B471,'[4]产值及收款计划（2026）'!$A:$A&amp;'[4]产值及收款计划（2026）'!$B:$B,'[4]产值及收款计划（2026）'!X:X)</f>
        <v>#REF!</v>
      </c>
      <c r="Y471" s="235" t="e">
        <f t="array" ref="Y471">_xlfn.XLOOKUP($A471&amp;$B471,'[4]产值及收款计划（2026）'!$A:$A&amp;'[4]产值及收款计划（2026）'!$B:$B,'[4]产值及收款计划（2026）'!Y:Y)</f>
        <v>#REF!</v>
      </c>
      <c r="Z471" s="235" t="e">
        <f t="array" ref="Z471">_xlfn.XLOOKUP($A471&amp;$B471,'[4]产值及收款计划（2026）'!$A:$A&amp;'[4]产值及收款计划（2026）'!$B:$B,'[4]产值及收款计划（2026）'!Z:Z)</f>
        <v>#REF!</v>
      </c>
      <c r="AA471" s="235">
        <f t="array" ref="AA471">_xlfn.XLOOKUP($A471&amp;$B471,'[4]产值及收款计划（2026）'!$A:$A&amp;'[4]产值及收款计划（2026）'!$B:$B,'[4]产值及收款计划（2026）'!AA:AA)</f>
        <v>0</v>
      </c>
      <c r="AB471" s="235">
        <f t="array" ref="AB471">_xlfn.XLOOKUP($A471&amp;$B471,'[4]产值及收款计划（2026）'!$A:$A&amp;'[4]产值及收款计划（2026）'!$B:$B,'[4]产值及收款计划（2026）'!AB:AB)</f>
        <v>0</v>
      </c>
      <c r="AC471" s="235">
        <f t="array" ref="AC471">_xlfn.XLOOKUP($A471&amp;$B471,'[4]产值及收款计划（2026）'!$A:$A&amp;'[4]产值及收款计划（2026）'!$B:$B,'[4]产值及收款计划（2026）'!AC:AC)</f>
        <v>0</v>
      </c>
      <c r="AD471" s="235">
        <f t="array" ref="AD471">_xlfn.XLOOKUP($A471&amp;$B471,'[4]产值及收款计划（2026）'!$A:$A&amp;'[4]产值及收款计划（2026）'!$B:$B,'[4]产值及收款计划（2026）'!AD:AD)</f>
        <v>0</v>
      </c>
      <c r="AE471" s="235">
        <f t="array" ref="AE471">_xlfn.XLOOKUP($A471&amp;$B471,'[4]产值及收款计划（2026）'!$A:$A&amp;'[4]产值及收款计划（2026）'!$B:$B,'[4]产值及收款计划（2026）'!AE:AE)</f>
        <v>0</v>
      </c>
      <c r="AF471" s="235">
        <f t="array" ref="AF471">_xlfn.XLOOKUP($A471&amp;$B471,'[4]产值及收款计划（2026）'!$A:$A&amp;'[4]产值及收款计划（2026）'!$B:$B,'[4]产值及收款计划（2026）'!AF:AF)</f>
        <v>0</v>
      </c>
      <c r="AG471" s="235">
        <f t="array" ref="AG471">_xlfn.XLOOKUP($A471&amp;$B471,'[4]产值及收款计划（2026）'!$A:$A&amp;'[4]产值及收款计划（2026）'!$B:$B,'[4]产值及收款计划（2026）'!AG:AG)</f>
        <v>0</v>
      </c>
      <c r="AH471" s="235">
        <f t="array" ref="AH471">_xlfn.XLOOKUP($A471&amp;$B471,'[4]产值及收款计划（2026）'!$A:$A&amp;'[4]产值及收款计划（2026）'!$B:$B,'[4]产值及收款计划（2026）'!AH:AH)</f>
        <v>0</v>
      </c>
      <c r="AI471" s="235">
        <f t="array" ref="AI471">_xlfn.XLOOKUP($A471&amp;$B471,'[4]产值及收款计划（2026）'!$A:$A&amp;'[4]产值及收款计划（2026）'!$B:$B,'[4]产值及收款计划（2026）'!AI:AI)</f>
        <v>0</v>
      </c>
      <c r="AJ471" s="235">
        <f t="array" ref="AJ471">_xlfn.XLOOKUP($A471&amp;$B471,'[4]产值及收款计划（2026）'!$A:$A&amp;'[4]产值及收款计划（2026）'!$B:$B,'[4]产值及收款计划（2026）'!AJ:AJ)</f>
        <v>0</v>
      </c>
      <c r="AK471" s="235">
        <f t="array" ref="AK471">_xlfn.XLOOKUP($A471&amp;$B471,'[4]产值及收款计划（2026）'!$A:$A&amp;'[4]产值及收款计划（2026）'!$B:$B,'[4]产值及收款计划（2026）'!AK:AK)</f>
        <v>0</v>
      </c>
      <c r="AL471" s="235">
        <f t="array" ref="AL471">_xlfn.XLOOKUP($A471&amp;$B471,'[4]产值及收款计划（2026）'!$A:$A&amp;'[4]产值及收款计划（2026）'!$B:$B,'[4]产值及收款计划（2026）'!AL:AL)</f>
        <v>0</v>
      </c>
      <c r="AM471" s="242">
        <f t="array" ref="AM471">_xlfn.LET(_xlpm.勾选月份状态数组,TRANSPOSE('PPT(12-15页）-TOP10'!$A$3:$A$14),_xlpm.选择数据区,IF('PPT(12-15页）-TOP10'!$E$3="收款",$BA471:$BL471,$AA471:$AL471),SUM(_xlfn._xlws.FILTER(_xlpm.选择数据区,_xlpm.勾选月份状态数组,"")))</f>
        <v>0</v>
      </c>
      <c r="AN471" s="235" t="e">
        <f>_xlfn.XLOOKUP($C471,应收未收表!$T:$T,应收未收表!AA:AA)</f>
        <v>#N/A</v>
      </c>
      <c r="AO471" s="235" t="e">
        <f>_xlfn.XLOOKUP($C471,应收未收表!$T:$T,应收未收表!AB:AB)</f>
        <v>#N/A</v>
      </c>
      <c r="AP471" s="235" t="e">
        <f>_xlfn.XLOOKUP($C471,应收未收表!$T:$T,应收未收表!AC:AC)</f>
        <v>#N/A</v>
      </c>
      <c r="AQ471" s="235" t="e">
        <f>_xlfn.XLOOKUP($C471,应收未收表!$T:$T,应收未收表!AE:AE)</f>
        <v>#N/A</v>
      </c>
      <c r="AR471" s="235" t="e">
        <f>_xlfn.XLOOKUP($C471,应收未收表!$T:$T,应收未收表!AF:AF)</f>
        <v>#N/A</v>
      </c>
      <c r="AS471" s="235" t="e">
        <f t="array" ref="AS471">_xlfn.XLOOKUP($A471&amp;$B471,'[4]产值及收款计划（2026）'!$A:$A&amp;'[4]产值及收款计划（2026）'!$B:$B,'[4]产值及收款计划（2026）'!AS:AS)</f>
        <v>#REF!</v>
      </c>
      <c r="AT471" s="235" t="e">
        <f t="array" ref="AT471">_xlfn.XLOOKUP($A471&amp;$B471,'[4]产值及收款计划（2026）'!$A:$A&amp;'[4]产值及收款计划（2026）'!$B:$B,'[4]产值及收款计划（2026）'!AT:AT)</f>
        <v>#REF!</v>
      </c>
      <c r="AU471" s="235" t="e">
        <f t="array" ref="AU471">_xlfn.XLOOKUP($A471&amp;$B471,'[4]产值及收款计划（2026）'!$A:$A&amp;'[4]产值及收款计划（2026）'!$B:$B,'[4]产值及收款计划（2026）'!AU:AU)</f>
        <v>#REF!</v>
      </c>
      <c r="AV471" s="235" t="e">
        <f t="array" ref="AV471">_xlfn.XLOOKUP($A471&amp;$B471,'[4]产值及收款计划（2026）'!$A:$A&amp;'[4]产值及收款计划（2026）'!$B:$B,'[4]产值及收款计划（2026）'!AV:AV)</f>
        <v>#REF!</v>
      </c>
      <c r="AW471" s="235">
        <f t="array" ref="AW471">_xlfn.XLOOKUP($A471&amp;$B471,'[4]产值及收款计划（2026）'!$A:$A&amp;'[4]产值及收款计划（2026）'!$B:$B,'[4]产值及收款计划（2026）'!AW:AW)</f>
        <v>0</v>
      </c>
      <c r="AX471" s="235">
        <f t="array" ref="AX471">_xlfn.XLOOKUP($A471&amp;$B471,'[4]产值及收款计划（2026）'!$A:$A&amp;'[4]产值及收款计划（2026）'!$B:$B,'[4]产值及收款计划（2026）'!AX:AX)</f>
        <v>0</v>
      </c>
      <c r="AY471" s="235">
        <f t="array" ref="AY471">_xlfn.XLOOKUP($A471&amp;$B471,'[4]产值及收款计划（2026）'!$A:$A&amp;'[4]产值及收款计划（2026）'!$B:$B,'[4]产值及收款计划（2026）'!AY:AY)</f>
        <v>609</v>
      </c>
      <c r="AZ471" s="235">
        <f t="array" ref="AZ471">_xlfn.XLOOKUP($A471&amp;$B471,'[4]产值及收款计划（2026）'!$A:$A&amp;'[4]产值及收款计划（2026）'!$B:$B,'[4]产值及收款计划（2026）'!AZ:AZ)</f>
        <v>609</v>
      </c>
      <c r="BA471" s="235" t="e">
        <f t="array" ref="BA471">_xlfn.XLOOKUP($A471&amp;$B471,'[4]产值及收款计划（2026）'!$A:$A&amp;'[4]产值及收款计划（2026）'!$B:$B,'[4]产值及收款计划（2026）'!BA:BA)</f>
        <v>#REF!</v>
      </c>
      <c r="BB471" s="235" t="e">
        <f t="array" ref="BB471">_xlfn.XLOOKUP($A471&amp;$B471,'[4]产值及收款计划（2026）'!$A:$A&amp;'[4]产值及收款计划（2026）'!$B:$B,'[4]产值及收款计划（2026）'!BB:BB)</f>
        <v>#REF!</v>
      </c>
      <c r="BC471" s="235" t="e">
        <f t="array" ref="BC471">_xlfn.XLOOKUP($A471&amp;$B471,'[4]产值及收款计划（2026）'!$A:$A&amp;'[4]产值及收款计划（2026）'!$B:$B,'[4]产值及收款计划（2026）'!BC:BC)</f>
        <v>#REF!</v>
      </c>
      <c r="BD471" s="235" t="e">
        <f t="array" ref="BD471">_xlfn.XLOOKUP($A471&amp;$B471,'[4]产值及收款计划（2026）'!$A:$A&amp;'[4]产值及收款计划（2026）'!$B:$B,'[4]产值及收款计划（2026）'!BD:BD)</f>
        <v>#REF!</v>
      </c>
      <c r="BE471" s="235" t="e">
        <f t="array" ref="BE471">_xlfn.XLOOKUP($A471&amp;$B471,'[4]产值及收款计划（2026）'!$A:$A&amp;'[4]产值及收款计划（2026）'!$B:$B,'[4]产值及收款计划（2026）'!BE:BE)</f>
        <v>#REF!</v>
      </c>
      <c r="BF471" s="235" t="e">
        <f t="array" ref="BF471">_xlfn.XLOOKUP($A471&amp;$B471,'[4]产值及收款计划（2026）'!$A:$A&amp;'[4]产值及收款计划（2026）'!$B:$B,'[4]产值及收款计划（2026）'!BF:BF)</f>
        <v>#REF!</v>
      </c>
      <c r="BG471" s="235" t="e">
        <f t="array" ref="BG471">_xlfn.XLOOKUP($A471&amp;$B471,'[4]产值及收款计划（2026）'!$A:$A&amp;'[4]产值及收款计划（2026）'!$B:$B,'[4]产值及收款计划（2026）'!BG:BG)</f>
        <v>#REF!</v>
      </c>
      <c r="BH471" s="235" t="e">
        <f t="array" ref="BH471">_xlfn.XLOOKUP($A471&amp;$B471,'[4]产值及收款计划（2026）'!$A:$A&amp;'[4]产值及收款计划（2026）'!$B:$B,'[4]产值及收款计划（2026）'!BH:BH)</f>
        <v>#REF!</v>
      </c>
      <c r="BI471" s="235" t="e">
        <f t="array" ref="BI471">_xlfn.XLOOKUP($A471&amp;$B471,'[4]产值及收款计划（2026）'!$A:$A&amp;'[4]产值及收款计划（2026）'!$B:$B,'[4]产值及收款计划（2026）'!BI:BI)</f>
        <v>#REF!</v>
      </c>
      <c r="BJ471" s="235" t="e">
        <f t="array" ref="BJ471">_xlfn.XLOOKUP($A471&amp;$B471,'[4]产值及收款计划（2026）'!$A:$A&amp;'[4]产值及收款计划（2026）'!$B:$B,'[4]产值及收款计划（2026）'!BJ:BJ)</f>
        <v>#REF!</v>
      </c>
      <c r="BK471" s="235" t="e">
        <f t="array" ref="BK471">_xlfn.XLOOKUP($A471&amp;$B471,'[4]产值及收款计划（2026）'!$A:$A&amp;'[4]产值及收款计划（2026）'!$B:$B,'[4]产值及收款计划（2026）'!BK:BK)</f>
        <v>#REF!</v>
      </c>
      <c r="BL471" s="235" t="e">
        <f t="array" ref="BL471">_xlfn.XLOOKUP($A471&amp;$B471,'[4]产值及收款计划（2026）'!$A:$A&amp;'[4]产值及收款计划（2026）'!$B:$B,'[4]产值及收款计划（2026）'!BL:BL)</f>
        <v>#REF!</v>
      </c>
      <c r="BM471" s="235"/>
      <c r="BN471" s="235"/>
      <c r="BO471" s="235"/>
      <c r="BP471" s="235"/>
      <c r="BQ471" s="235" t="e">
        <f>_xlfn.XLOOKUP($C471,应收未收表!$AJ:$AJ,应收未收表!AK:AK)</f>
        <v>#N/A</v>
      </c>
      <c r="BR471" s="235" t="e">
        <f>_xlfn.XLOOKUP($C471,应收未收表!$AJ:$AJ,应收未收表!AL:AL)</f>
        <v>#N/A</v>
      </c>
      <c r="BS471" s="235" t="e">
        <f>_xlfn.XLOOKUP($C471,应收未收表!$AJ:$AJ,应收未收表!AM:AM)</f>
        <v>#N/A</v>
      </c>
      <c r="BT471" s="235" t="e">
        <f>_xlfn.XLOOKUP($C471,应收未收表!$AJ:$AJ,应收未收表!AN:AN)</f>
        <v>#N/A</v>
      </c>
      <c r="BU471" s="234" t="str">
        <f t="array" ref="BU471">_xlfn.XLOOKUP($A471&amp;$B471,'[4]产值及收款计划（2026）'!$A:$A&amp;'[4]产值及收款计划（2026）'!$B:$B,'[4]产值及收款计划（2026）'!BQ:BQ)</f>
        <v>上海公路桥梁（集团）有限公司</v>
      </c>
      <c r="BV471" s="235" t="e">
        <f t="array" ref="BV471">_xlfn.XLOOKUP($A471&amp;$B471,'[4]产值及收款计划（2026）'!$A:$A&amp;'[4]产值及收款计划（2026）'!$B:$B,'[4]产值及收款计划（2026）'!BR:BR)</f>
        <v>#REF!</v>
      </c>
      <c r="CE471" s="235" cm="1">
        <f t="array" ref="CE471">_xlfn.XLOOKUP($A471&amp;$B471,'[4]产值及收款计划（2026）'!$A:$A&amp;'[4]产值及收款计划（2026）'!$B:$B,'[4]产值及收款计划（2026）'!CA:CA)</f>
        <v>0</v>
      </c>
      <c r="CF471" s="235" cm="1">
        <f t="array" ref="CF471">_xlfn.XLOOKUP($A471&amp;$B471,'[4]产值及收款计划（2026）'!$A:$A&amp;'[4]产值及收款计划（2026）'!$B:$B,'[4]产值及收款计划（2026）'!CB:CB)</f>
        <v>0</v>
      </c>
      <c r="CG471" s="235" cm="1">
        <f t="array" ref="CG471">_xlfn.XLOOKUP($A471&amp;$B471,'[4]产值及收款计划（2026）'!$A:$A&amp;'[4]产值及收款计划（2026）'!$B:$B,'[4]产值及收款计划（2026）'!CC:CC)</f>
        <v>0</v>
      </c>
      <c r="CH471" s="235" cm="1">
        <f t="array" ref="CH471">_xlfn.XLOOKUP($A471&amp;$B471,'[4]产值及收款计划（2026）'!$A:$A&amp;'[4]产值及收款计划（2026）'!$B:$B,'[4]产值及收款计划（2026）'!CD:CD)</f>
        <v>0</v>
      </c>
      <c r="CI471" s="235" cm="1">
        <f t="array" ref="CI471">_xlfn.XLOOKUP($A471&amp;$B471,'[4]产值及收款计划（2026）'!$A:$A&amp;'[4]产值及收款计划（2026）'!$B:$B,'[4]产值及收款计划（2026）'!CE:CE)</f>
        <v>0</v>
      </c>
      <c r="CJ471" s="235" cm="1">
        <f t="array" ref="CJ471">_xlfn.XLOOKUP($A471&amp;$B471,'[4]产值及收款计划（2026）'!$A:$A&amp;'[4]产值及收款计划（2026）'!$B:$B,'[4]产值及收款计划（2026）'!CF:CF)</f>
        <v>0</v>
      </c>
      <c r="CK471" s="235" cm="1">
        <f t="array" ref="CK471">_xlfn.XLOOKUP($A471&amp;$B471,'[4]产值及收款计划（2026）'!$A:$A&amp;'[4]产值及收款计划（2026）'!$B:$B,'[4]产值及收款计划（2026）'!CG:CG)</f>
        <v>0</v>
      </c>
      <c r="CL471" s="235" cm="1">
        <f t="array" ref="CL471">_xlfn.XLOOKUP($A471&amp;$B471,'[4]产值及收款计划（2026）'!$A:$A&amp;'[4]产值及收款计划（2026）'!$B:$B,'[4]产值及收款计划（2026）'!CH:CH)</f>
        <v>0</v>
      </c>
      <c r="CM471" s="235" cm="1">
        <f t="array" ref="CM471">_xlfn.XLOOKUP($A471&amp;$B471,'[4]产值及收款计划（2026）'!$A:$A&amp;'[4]产值及收款计划（2026）'!$B:$B,'[4]产值及收款计划（2026）'!CI:CI)</f>
        <v>0</v>
      </c>
      <c r="CN471" s="235" cm="1">
        <f t="array" ref="CN471">_xlfn.XLOOKUP($A471&amp;$B471,'[4]产值及收款计划（2026）'!$A:$A&amp;'[4]产值及收款计划（2026）'!$B:$B,'[4]产值及收款计划（2026）'!CJ:CJ)</f>
        <v>0</v>
      </c>
      <c r="CO471" s="235" cm="1">
        <f t="array" ref="CO471">_xlfn.XLOOKUP($A471&amp;$B471,'[4]产值及收款计划（2026）'!$A:$A&amp;'[4]产值及收款计划（2026）'!$B:$B,'[4]产值及收款计划（2026）'!CK:CK)</f>
        <v>0</v>
      </c>
      <c r="CP471" s="235" cm="1">
        <f t="array" ref="CP471">_xlfn.XLOOKUP($A471&amp;$B471,'[4]产值及收款计划（2026）'!$A:$A&amp;'[4]产值及收款计划（2026）'!$B:$B,'[4]产值及收款计划（2026）'!CL:CL)</f>
        <v>0</v>
      </c>
      <c r="DE471" s="235" cm="1">
        <f t="array" ref="DE471">_xlfn.XLOOKUP($A471&amp;$B471,'[4]产值及收款计划（2026）'!$A:$A&amp;'[4]产值及收款计划（2026）'!$B:$B,'[4]产值及收款计划（2026）'!DA:DA)</f>
        <v>0</v>
      </c>
      <c r="DF471" s="235" cm="1">
        <f t="array" ref="DF471">_xlfn.XLOOKUP($A471&amp;$B471,'[4]产值及收款计划（2026）'!$A:$A&amp;'[4]产值及收款计划（2026）'!$B:$B,'[4]产值及收款计划（2026）'!DB:DB)</f>
        <v>0</v>
      </c>
      <c r="DG471" s="235" cm="1">
        <f t="array" ref="DG471">_xlfn.XLOOKUP($A471&amp;$B471,'[4]产值及收款计划（2026）'!$A:$A&amp;'[4]产值及收款计划（2026）'!$B:$B,'[4]产值及收款计划（2026）'!DC:DC)</f>
        <v>0</v>
      </c>
      <c r="DH471" s="235" cm="1">
        <f t="array" ref="DH471">_xlfn.XLOOKUP($A471&amp;$B471,'[4]产值及收款计划（2026）'!$A:$A&amp;'[4]产值及收款计划（2026）'!$B:$B,'[4]产值及收款计划（2026）'!DD:DD)</f>
        <v>0</v>
      </c>
      <c r="DI471" s="235" cm="1">
        <f t="array" ref="DI471">_xlfn.XLOOKUP($A471&amp;$B471,'[4]产值及收款计划（2026）'!$A:$A&amp;'[4]产值及收款计划（2026）'!$B:$B,'[4]产值及收款计划（2026）'!DE:DE)</f>
        <v>0</v>
      </c>
      <c r="DJ471" s="235" cm="1">
        <f t="array" ref="DJ471">_xlfn.XLOOKUP($A471&amp;$B471,'[4]产值及收款计划（2026）'!$A:$A&amp;'[4]产值及收款计划（2026）'!$B:$B,'[4]产值及收款计划（2026）'!DF:DF)</f>
        <v>0</v>
      </c>
      <c r="DK471" s="235" cm="1">
        <f t="array" ref="DK471">_xlfn.XLOOKUP($A471&amp;$B471,'[4]产值及收款计划（2026）'!$A:$A&amp;'[4]产值及收款计划（2026）'!$B:$B,'[4]产值及收款计划（2026）'!DG:DG)</f>
        <v>0</v>
      </c>
      <c r="DL471" s="235" cm="1">
        <f t="array" ref="DL471">_xlfn.XLOOKUP($A471&amp;$B471,'[4]产值及收款计划（2026）'!$A:$A&amp;'[4]产值及收款计划（2026）'!$B:$B,'[4]产值及收款计划（2026）'!DH:DH)</f>
        <v>0</v>
      </c>
      <c r="DM471" s="235" cm="1">
        <f t="array" ref="DM471">_xlfn.XLOOKUP($A471&amp;$B471,'[4]产值及收款计划（2026）'!$A:$A&amp;'[4]产值及收款计划（2026）'!$B:$B,'[4]产值及收款计划（2026）'!DI:DI)</f>
        <v>0</v>
      </c>
      <c r="DN471" s="235" cm="1">
        <f t="array" ref="DN471">_xlfn.XLOOKUP($A471&amp;$B471,'[4]产值及收款计划（2026）'!$A:$A&amp;'[4]产值及收款计划（2026）'!$B:$B,'[4]产值及收款计划（2026）'!DJ:DJ)</f>
        <v>0</v>
      </c>
      <c r="DO471" s="235" cm="1">
        <f t="array" ref="DO471">_xlfn.XLOOKUP($A471&amp;$B471,'[4]产值及收款计划（2026）'!$A:$A&amp;'[4]产值及收款计划（2026）'!$B:$B,'[4]产值及收款计划（2026）'!DK:DK)</f>
        <v>0</v>
      </c>
      <c r="DP471" s="235" cm="1">
        <f t="array" ref="DP471">_xlfn.XLOOKUP($A471&amp;$B471,'[4]产值及收款计划（2026）'!$A:$A&amp;'[4]产值及收款计划（2026）'!$B:$B,'[4]产值及收款计划（2026）'!DL:DL)</f>
        <v>0</v>
      </c>
      <c r="DQ471" s="243"/>
      <c r="DR471" s="229"/>
    </row>
    <row r="472" ht="60.75" spans="1:122">
      <c r="A472" s="233">
        <f t="shared" si="28"/>
        <v>2</v>
      </c>
      <c r="B472" s="233" t="s">
        <v>28</v>
      </c>
      <c r="C472" s="234" t="str">
        <f t="array" ref="C472">_xlfn.XLOOKUP($A472&amp;$B472,'[4]产值及收款计划（2026）'!$A:$A&amp;'[4]产值及收款计划（2026）'!$B:$B,'[4]产值及收款计划（2026）'!C:C)</f>
        <v>ZHT2022121900115</v>
      </c>
      <c r="D472" s="235" t="str">
        <f t="array" ref="D472">_xlfn.XLOOKUP($A472&amp;$B472,'[4]产值及收款计划（2026）'!$A:$A&amp;'[4]产值及收款计划（2026）'!$B:$B,'[4]产值及收款计划（2026）'!D:D)</f>
        <v>嘉兴港区智慧污水（化工园区）平台项目BIM系统 服务之AR/MR咨询项目</v>
      </c>
      <c r="E472" s="235">
        <f t="array" ref="E472">_xlfn.XLOOKUP($A472&amp;$B472,'[4]产值及收款计划（2026）'!$A:$A&amp;'[4]产值及收款计划（2026）'!$B:$B,'[4]产值及收款计划（2026）'!E:E)</f>
        <v>48</v>
      </c>
      <c r="F472" s="235">
        <f t="array" ref="F472">_xlfn.XLOOKUP($A472&amp;$B472,'[4]产值及收款计划（2026）'!$A:$A&amp;'[4]产值及收款计划（2026）'!$B:$B,'[4]产值及收款计划（2026）'!F:F)</f>
        <v>15.84</v>
      </c>
      <c r="G472" s="235" t="e">
        <f t="array" ref="G472">_xlfn.XLOOKUP($A472&amp;$B472,'[4]产值及收款计划（2026）'!$A:$A&amp;'[4]产值及收款计划（2026）'!$B:$B,'[4]产值及收款计划（2026）'!G:G)</f>
        <v>#REF!</v>
      </c>
      <c r="H472" s="235">
        <f t="array" ref="H472">_xlfn.XLOOKUP($A472&amp;$B472,'[4]产值及收款计划（2026）'!$A:$A&amp;'[4]产值及收款计划（2026）'!$B:$B,'[4]产值及收款计划（2026）'!H:H)</f>
        <v>11.592</v>
      </c>
      <c r="I472" s="236">
        <f t="array" ref="I472">_xlfn.XLOOKUP($A472&amp;$B472,'[4]产值及收款计划（2026）'!$A:$A&amp;'[4]产值及收款计划（2026）'!$B:$B,'[4]产值及收款计划（2026）'!I:I)</f>
        <v>0.731818181818182</v>
      </c>
      <c r="J472" s="237">
        <f t="array" ref="J472">_xlfn.XLOOKUP($A472&amp;$B472,'[4]产值及收款计划（2026）'!$A:$A&amp;'[4]产值及收款计划（2026）'!$B:$B,'[4]产值及收款计划（2026）'!J:J)</f>
        <v>0.06</v>
      </c>
      <c r="K472" s="235" t="e">
        <f t="array" ref="K472">_xlfn.XLOOKUP($A472&amp;$B472,'[4]产值及收款计划（2026）'!$A:$A&amp;'[4]产值及收款计划（2026）'!$B:$B,'[4]产值及收款计划（2026）'!K:K)</f>
        <v>#REF!</v>
      </c>
      <c r="L472" s="235" t="e">
        <f t="array" ref="L472">_xlfn.XLOOKUP($A472&amp;$B472,'[4]产值及收款计划（2026）'!$A:$A&amp;'[4]产值及收款计划（2026）'!$B:$B,'[4]产值及收款计划（2026）'!L:L)</f>
        <v>#REF!</v>
      </c>
      <c r="M472" s="235" t="str">
        <f t="array" ref="M472">_xlfn.XLOOKUP($A472&amp;$B472,'[4]产值及收款计划（2026）'!$A:$A&amp;'[4]产值及收款计划（2026）'!$B:$B,'[4]产值及收款计划（2026）'!M:M)</f>
        <v>主导</v>
      </c>
      <c r="N472" s="235">
        <f t="array" ref="N472">_xlfn.XLOOKUP($A472&amp;$B472,'[4]产值及收款计划（2026）'!$A:$A&amp;'[4]产值及收款计划（2026）'!$B:$B,'[4]产值及收款计划（2026）'!N:N)</f>
        <v>0</v>
      </c>
      <c r="O472" s="235" t="str">
        <f t="array" ref="O472">_xlfn.XLOOKUP($A472&amp;$B472,'[4]产值及收款计划（2026）'!$A:$A&amp;'[4]产值及收款计划（2026）'!$B:$B,'[4]产值及收款计划（2026）'!O:O)</f>
        <v>林健</v>
      </c>
      <c r="P472" s="234" t="str">
        <f t="array" ref="P472">_xlfn.XLOOKUP($A472&amp;$B472,'[4]产值及收款计划（2026）'!$A:$A&amp;'[4]产值及收款计划（2026）'!$B:$B,'[4]产值及收款计划（2026）'!P:P)</f>
        <v>过往已完结</v>
      </c>
      <c r="Q472" s="235" t="e">
        <f t="array" ref="Q472">_xlfn.XLOOKUP($A472&amp;$B472,'[4]产值及收款计划（2026）'!$A:$A&amp;'[4]产值及收款计划（2026）'!$B:$B,'[4]产值及收款计划（2026）'!Q:Q)</f>
        <v>#REF!</v>
      </c>
      <c r="R472" s="235" t="e">
        <f t="array" ref="R472">_xlfn.XLOOKUP($A472&amp;$B472,'[4]产值及收款计划（2026）'!$A:$A&amp;'[4]产值及收款计划（2026）'!$B:$B,'[4]产值及收款计划（2026）'!R:R)</f>
        <v>#REF!</v>
      </c>
      <c r="S472" s="235" t="e">
        <f t="array" ref="S472">_xlfn.XLOOKUP($A472&amp;$B472,'[4]产值及收款计划（2026）'!$A:$A&amp;'[4]产值及收款计划（2026）'!$B:$B,'[4]产值及收款计划（2026）'!S:S)</f>
        <v>#REF!</v>
      </c>
      <c r="T472" s="235">
        <f t="array" ref="T472">_xlfn.XLOOKUP($A472&amp;$B472,'[4]产值及收款计划（2026）'!$A:$A&amp;'[4]产值及收款计划（2026）'!$B:$B,'[4]产值及收款计划（2026）'!T:T)</f>
        <v>48</v>
      </c>
      <c r="U472" s="235">
        <f t="array" ref="U472">_xlfn.XLOOKUP($A472&amp;$B472,'[4]产值及收款计划（2026）'!$A:$A&amp;'[4]产值及收款计划（2026）'!$B:$B,'[4]产值及收款计划（2026）'!U:U)</f>
        <v>0</v>
      </c>
      <c r="V472" s="235">
        <f t="array" ref="V472">_xlfn.XLOOKUP($A472&amp;$B472,'[4]产值及收款计划（2026）'!$A:$A&amp;'[4]产值及收款计划（2026）'!$B:$B,'[4]产值及收款计划（2026）'!V:V)</f>
        <v>0</v>
      </c>
      <c r="W472" s="235" t="e">
        <f t="array" ref="W472">_xlfn.XLOOKUP($A472&amp;$B472,'[4]产值及收款计划（2026）'!$A:$A&amp;'[4]产值及收款计划（2026）'!$B:$B,'[4]产值及收款计划（2026）'!W:W)</f>
        <v>#REF!</v>
      </c>
      <c r="X472" s="235" t="e">
        <f t="array" ref="X472">_xlfn.XLOOKUP($A472&amp;$B472,'[4]产值及收款计划（2026）'!$A:$A&amp;'[4]产值及收款计划（2026）'!$B:$B,'[4]产值及收款计划（2026）'!X:X)</f>
        <v>#REF!</v>
      </c>
      <c r="Y472" s="235" t="e">
        <f t="array" ref="Y472">_xlfn.XLOOKUP($A472&amp;$B472,'[4]产值及收款计划（2026）'!$A:$A&amp;'[4]产值及收款计划（2026）'!$B:$B,'[4]产值及收款计划（2026）'!Y:Y)</f>
        <v>#REF!</v>
      </c>
      <c r="Z472" s="235" t="e">
        <f t="array" ref="Z472">_xlfn.XLOOKUP($A472&amp;$B472,'[4]产值及收款计划（2026）'!$A:$A&amp;'[4]产值及收款计划（2026）'!$B:$B,'[4]产值及收款计划（2026）'!Z:Z)</f>
        <v>#REF!</v>
      </c>
      <c r="AA472" s="235">
        <f t="array" ref="AA472">_xlfn.XLOOKUP($A472&amp;$B472,'[4]产值及收款计划（2026）'!$A:$A&amp;'[4]产值及收款计划（2026）'!$B:$B,'[4]产值及收款计划（2026）'!AA:AA)</f>
        <v>0</v>
      </c>
      <c r="AB472" s="235">
        <f t="array" ref="AB472">_xlfn.XLOOKUP($A472&amp;$B472,'[4]产值及收款计划（2026）'!$A:$A&amp;'[4]产值及收款计划（2026）'!$B:$B,'[4]产值及收款计划（2026）'!AB:AB)</f>
        <v>0</v>
      </c>
      <c r="AC472" s="235">
        <f t="array" ref="AC472">_xlfn.XLOOKUP($A472&amp;$B472,'[4]产值及收款计划（2026）'!$A:$A&amp;'[4]产值及收款计划（2026）'!$B:$B,'[4]产值及收款计划（2026）'!AC:AC)</f>
        <v>0</v>
      </c>
      <c r="AD472" s="235">
        <f t="array" ref="AD472">_xlfn.XLOOKUP($A472&amp;$B472,'[4]产值及收款计划（2026）'!$A:$A&amp;'[4]产值及收款计划（2026）'!$B:$B,'[4]产值及收款计划（2026）'!AD:AD)</f>
        <v>0</v>
      </c>
      <c r="AE472" s="235">
        <f t="array" ref="AE472">_xlfn.XLOOKUP($A472&amp;$B472,'[4]产值及收款计划（2026）'!$A:$A&amp;'[4]产值及收款计划（2026）'!$B:$B,'[4]产值及收款计划（2026）'!AE:AE)</f>
        <v>0</v>
      </c>
      <c r="AF472" s="235">
        <f t="array" ref="AF472">_xlfn.XLOOKUP($A472&amp;$B472,'[4]产值及收款计划（2026）'!$A:$A&amp;'[4]产值及收款计划（2026）'!$B:$B,'[4]产值及收款计划（2026）'!AF:AF)</f>
        <v>0</v>
      </c>
      <c r="AG472" s="235">
        <f t="array" ref="AG472">_xlfn.XLOOKUP($A472&amp;$B472,'[4]产值及收款计划（2026）'!$A:$A&amp;'[4]产值及收款计划（2026）'!$B:$B,'[4]产值及收款计划（2026）'!AG:AG)</f>
        <v>0</v>
      </c>
      <c r="AH472" s="235">
        <f t="array" ref="AH472">_xlfn.XLOOKUP($A472&amp;$B472,'[4]产值及收款计划（2026）'!$A:$A&amp;'[4]产值及收款计划（2026）'!$B:$B,'[4]产值及收款计划（2026）'!AH:AH)</f>
        <v>0</v>
      </c>
      <c r="AI472" s="235">
        <f t="array" ref="AI472">_xlfn.XLOOKUP($A472&amp;$B472,'[4]产值及收款计划（2026）'!$A:$A&amp;'[4]产值及收款计划（2026）'!$B:$B,'[4]产值及收款计划（2026）'!AI:AI)</f>
        <v>0</v>
      </c>
      <c r="AJ472" s="235">
        <f t="array" ref="AJ472">_xlfn.XLOOKUP($A472&amp;$B472,'[4]产值及收款计划（2026）'!$A:$A&amp;'[4]产值及收款计划（2026）'!$B:$B,'[4]产值及收款计划（2026）'!AJ:AJ)</f>
        <v>0</v>
      </c>
      <c r="AK472" s="235">
        <f t="array" ref="AK472">_xlfn.XLOOKUP($A472&amp;$B472,'[4]产值及收款计划（2026）'!$A:$A&amp;'[4]产值及收款计划（2026）'!$B:$B,'[4]产值及收款计划（2026）'!AK:AK)</f>
        <v>0</v>
      </c>
      <c r="AL472" s="235">
        <f t="array" ref="AL472">_xlfn.XLOOKUP($A472&amp;$B472,'[4]产值及收款计划（2026）'!$A:$A&amp;'[4]产值及收款计划（2026）'!$B:$B,'[4]产值及收款计划（2026）'!AL:AL)</f>
        <v>0</v>
      </c>
      <c r="AM472" s="242">
        <f t="array" ref="AM472">_xlfn.LET(_xlpm.勾选月份状态数组,TRANSPOSE('PPT(12-15页）-TOP10'!$A$3:$A$14),_xlpm.选择数据区,IF('PPT(12-15页）-TOP10'!$E$3="收款",$BA472:$BL472,$AA472:$AL472),SUM(_xlfn._xlws.FILTER(_xlpm.选择数据区,_xlpm.勾选月份状态数组,"")))</f>
        <v>0</v>
      </c>
      <c r="AN472" s="235" t="e">
        <f>_xlfn.XLOOKUP($C472,应收未收表!$T:$T,应收未收表!AA:AA)</f>
        <v>#N/A</v>
      </c>
      <c r="AO472" s="235" t="e">
        <f>_xlfn.XLOOKUP($C472,应收未收表!$T:$T,应收未收表!AB:AB)</f>
        <v>#N/A</v>
      </c>
      <c r="AP472" s="235" t="e">
        <f>_xlfn.XLOOKUP($C472,应收未收表!$T:$T,应收未收表!AC:AC)</f>
        <v>#N/A</v>
      </c>
      <c r="AQ472" s="235" t="e">
        <f>_xlfn.XLOOKUP($C472,应收未收表!$T:$T,应收未收表!AE:AE)</f>
        <v>#N/A</v>
      </c>
      <c r="AR472" s="235" t="e">
        <f>_xlfn.XLOOKUP($C472,应收未收表!$T:$T,应收未收表!AF:AF)</f>
        <v>#N/A</v>
      </c>
      <c r="AS472" s="235" t="e">
        <f t="array" ref="AS472">_xlfn.XLOOKUP($A472&amp;$B472,'[4]产值及收款计划（2026）'!$A:$A&amp;'[4]产值及收款计划（2026）'!$B:$B,'[4]产值及收款计划（2026）'!AS:AS)</f>
        <v>#REF!</v>
      </c>
      <c r="AT472" s="235" t="e">
        <f t="array" ref="AT472">_xlfn.XLOOKUP($A472&amp;$B472,'[4]产值及收款计划（2026）'!$A:$A&amp;'[4]产值及收款计划（2026）'!$B:$B,'[4]产值及收款计划（2026）'!AT:AT)</f>
        <v>#REF!</v>
      </c>
      <c r="AU472" s="235" t="e">
        <f t="array" ref="AU472">_xlfn.XLOOKUP($A472&amp;$B472,'[4]产值及收款计划（2026）'!$A:$A&amp;'[4]产值及收款计划（2026）'!$B:$B,'[4]产值及收款计划（2026）'!AU:AU)</f>
        <v>#REF!</v>
      </c>
      <c r="AV472" s="235" t="e">
        <f t="array" ref="AV472">_xlfn.XLOOKUP($A472&amp;$B472,'[4]产值及收款计划（2026）'!$A:$A&amp;'[4]产值及收款计划（2026）'!$B:$B,'[4]产值及收款计划（2026）'!AV:AV)</f>
        <v>#REF!</v>
      </c>
      <c r="AW472" s="235">
        <f t="array" ref="AW472">_xlfn.XLOOKUP($A472&amp;$B472,'[4]产值及收款计划（2026）'!$A:$A&amp;'[4]产值及收款计划（2026）'!$B:$B,'[4]产值及收款计划（2026）'!AW:AW)</f>
        <v>43.2</v>
      </c>
      <c r="AX472" s="235">
        <f t="array" ref="AX472">_xlfn.XLOOKUP($A472&amp;$B472,'[4]产值及收款计划（2026）'!$A:$A&amp;'[4]产值及收款计划（2026）'!$B:$B,'[4]产值及收款计划（2026）'!AX:AX)</f>
        <v>0</v>
      </c>
      <c r="AY472" s="235">
        <f t="array" ref="AY472">_xlfn.XLOOKUP($A472&amp;$B472,'[4]产值及收款计划（2026）'!$A:$A&amp;'[4]产值及收款计划（2026）'!$B:$B,'[4]产值及收款计划（2026）'!AY:AY)</f>
        <v>4.8</v>
      </c>
      <c r="AZ472" s="235">
        <f t="array" ref="AZ472">_xlfn.XLOOKUP($A472&amp;$B472,'[4]产值及收款计划（2026）'!$A:$A&amp;'[4]产值及收款计划（2026）'!$B:$B,'[4]产值及收款计划（2026）'!AZ:AZ)</f>
        <v>4.8</v>
      </c>
      <c r="BA472" s="235" t="e">
        <f t="array" ref="BA472">_xlfn.XLOOKUP($A472&amp;$B472,'[4]产值及收款计划（2026）'!$A:$A&amp;'[4]产值及收款计划（2026）'!$B:$B,'[4]产值及收款计划（2026）'!BA:BA)</f>
        <v>#REF!</v>
      </c>
      <c r="BB472" s="235" t="e">
        <f t="array" ref="BB472">_xlfn.XLOOKUP($A472&amp;$B472,'[4]产值及收款计划（2026）'!$A:$A&amp;'[4]产值及收款计划（2026）'!$B:$B,'[4]产值及收款计划（2026）'!BB:BB)</f>
        <v>#REF!</v>
      </c>
      <c r="BC472" s="235" t="e">
        <f t="array" ref="BC472">_xlfn.XLOOKUP($A472&amp;$B472,'[4]产值及收款计划（2026）'!$A:$A&amp;'[4]产值及收款计划（2026）'!$B:$B,'[4]产值及收款计划（2026）'!BC:BC)</f>
        <v>#REF!</v>
      </c>
      <c r="BD472" s="235">
        <f t="array" ref="BD472">_xlfn.XLOOKUP($A472&amp;$B472,'[4]产值及收款计划（2026）'!$A:$A&amp;'[4]产值及收款计划（2026）'!$B:$B,'[4]产值及收款计划（2026）'!BD:BD)</f>
        <v>4.8</v>
      </c>
      <c r="BE472" s="235" t="e">
        <f t="array" ref="BE472">_xlfn.XLOOKUP($A472&amp;$B472,'[4]产值及收款计划（2026）'!$A:$A&amp;'[4]产值及收款计划（2026）'!$B:$B,'[4]产值及收款计划（2026）'!BE:BE)</f>
        <v>#REF!</v>
      </c>
      <c r="BF472" s="235" t="e">
        <f t="array" ref="BF472">_xlfn.XLOOKUP($A472&amp;$B472,'[4]产值及收款计划（2026）'!$A:$A&amp;'[4]产值及收款计划（2026）'!$B:$B,'[4]产值及收款计划（2026）'!BF:BF)</f>
        <v>#REF!</v>
      </c>
      <c r="BG472" s="235" t="e">
        <f t="array" ref="BG472">_xlfn.XLOOKUP($A472&amp;$B472,'[4]产值及收款计划（2026）'!$A:$A&amp;'[4]产值及收款计划（2026）'!$B:$B,'[4]产值及收款计划（2026）'!BG:BG)</f>
        <v>#REF!</v>
      </c>
      <c r="BH472" s="235" t="e">
        <f t="array" ref="BH472">_xlfn.XLOOKUP($A472&amp;$B472,'[4]产值及收款计划（2026）'!$A:$A&amp;'[4]产值及收款计划（2026）'!$B:$B,'[4]产值及收款计划（2026）'!BH:BH)</f>
        <v>#REF!</v>
      </c>
      <c r="BI472" s="235" t="e">
        <f t="array" ref="BI472">_xlfn.XLOOKUP($A472&amp;$B472,'[4]产值及收款计划（2026）'!$A:$A&amp;'[4]产值及收款计划（2026）'!$B:$B,'[4]产值及收款计划（2026）'!BI:BI)</f>
        <v>#REF!</v>
      </c>
      <c r="BJ472" s="235" t="e">
        <f t="array" ref="BJ472">_xlfn.XLOOKUP($A472&amp;$B472,'[4]产值及收款计划（2026）'!$A:$A&amp;'[4]产值及收款计划（2026）'!$B:$B,'[4]产值及收款计划（2026）'!BJ:BJ)</f>
        <v>#REF!</v>
      </c>
      <c r="BK472" s="235" t="e">
        <f t="array" ref="BK472">_xlfn.XLOOKUP($A472&amp;$B472,'[4]产值及收款计划（2026）'!$A:$A&amp;'[4]产值及收款计划（2026）'!$B:$B,'[4]产值及收款计划（2026）'!BK:BK)</f>
        <v>#REF!</v>
      </c>
      <c r="BL472" s="235" t="e">
        <f t="array" ref="BL472">_xlfn.XLOOKUP($A472&amp;$B472,'[4]产值及收款计划（2026）'!$A:$A&amp;'[4]产值及收款计划（2026）'!$B:$B,'[4]产值及收款计划（2026）'!BL:BL)</f>
        <v>#REF!</v>
      </c>
      <c r="BM472" s="235"/>
      <c r="BN472" s="235"/>
      <c r="BO472" s="235"/>
      <c r="BP472" s="235"/>
      <c r="BQ472" s="235" t="e">
        <f>_xlfn.XLOOKUP($C472,应收未收表!$AJ:$AJ,应收未收表!AK:AK)</f>
        <v>#N/A</v>
      </c>
      <c r="BR472" s="235" t="e">
        <f>_xlfn.XLOOKUP($C472,应收未收表!$AJ:$AJ,应收未收表!AL:AL)</f>
        <v>#N/A</v>
      </c>
      <c r="BS472" s="235" t="e">
        <f>_xlfn.XLOOKUP($C472,应收未收表!$AJ:$AJ,应收未收表!AM:AM)</f>
        <v>#N/A</v>
      </c>
      <c r="BT472" s="235" t="e">
        <f>_xlfn.XLOOKUP($C472,应收未收表!$AJ:$AJ,应收未收表!AN:AN)</f>
        <v>#N/A</v>
      </c>
      <c r="BU472" s="234" t="str">
        <f t="array" ref="BU472">_xlfn.XLOOKUP($A472&amp;$B472,'[4]产值及收款计划（2026）'!$A:$A&amp;'[4]产值及收款计划（2026）'!$B:$B,'[4]产值及收款计划（2026）'!BQ:BQ)</f>
        <v>浙江长三角规划设计研究咨询有限公司</v>
      </c>
      <c r="BV472" s="235" t="e">
        <f t="array" ref="BV472">_xlfn.XLOOKUP($A472&amp;$B472,'[4]产值及收款计划（2026）'!$A:$A&amp;'[4]产值及收款计划（2026）'!$B:$B,'[4]产值及收款计划（2026）'!BR:BR)</f>
        <v>#REF!</v>
      </c>
      <c r="CE472" s="235" cm="1">
        <f t="array" ref="CE472">_xlfn.XLOOKUP($A472&amp;$B472,'[4]产值及收款计划（2026）'!$A:$A&amp;'[4]产值及收款计划（2026）'!$B:$B,'[4]产值及收款计划（2026）'!CA:CA)</f>
        <v>0</v>
      </c>
      <c r="CF472" s="235" cm="1">
        <f t="array" ref="CF472">_xlfn.XLOOKUP($A472&amp;$B472,'[4]产值及收款计划（2026）'!$A:$A&amp;'[4]产值及收款计划（2026）'!$B:$B,'[4]产值及收款计划（2026）'!CB:CB)</f>
        <v>0</v>
      </c>
      <c r="CG472" s="235" cm="1">
        <f t="array" ref="CG472">_xlfn.XLOOKUP($A472&amp;$B472,'[4]产值及收款计划（2026）'!$A:$A&amp;'[4]产值及收款计划（2026）'!$B:$B,'[4]产值及收款计划（2026）'!CC:CC)</f>
        <v>0</v>
      </c>
      <c r="CH472" s="235" cm="1">
        <f t="array" ref="CH472">_xlfn.XLOOKUP($A472&amp;$B472,'[4]产值及收款计划（2026）'!$A:$A&amp;'[4]产值及收款计划（2026）'!$B:$B,'[4]产值及收款计划（2026）'!CD:CD)</f>
        <v>0</v>
      </c>
      <c r="CI472" s="235" cm="1">
        <f t="array" ref="CI472">_xlfn.XLOOKUP($A472&amp;$B472,'[4]产值及收款计划（2026）'!$A:$A&amp;'[4]产值及收款计划（2026）'!$B:$B,'[4]产值及收款计划（2026）'!CE:CE)</f>
        <v>0</v>
      </c>
      <c r="CJ472" s="235" cm="1">
        <f t="array" ref="CJ472">_xlfn.XLOOKUP($A472&amp;$B472,'[4]产值及收款计划（2026）'!$A:$A&amp;'[4]产值及收款计划（2026）'!$B:$B,'[4]产值及收款计划（2026）'!CF:CF)</f>
        <v>0</v>
      </c>
      <c r="CK472" s="235" cm="1">
        <f t="array" ref="CK472">_xlfn.XLOOKUP($A472&amp;$B472,'[4]产值及收款计划（2026）'!$A:$A&amp;'[4]产值及收款计划（2026）'!$B:$B,'[4]产值及收款计划（2026）'!CG:CG)</f>
        <v>0</v>
      </c>
      <c r="CL472" s="235" cm="1">
        <f t="array" ref="CL472">_xlfn.XLOOKUP($A472&amp;$B472,'[4]产值及收款计划（2026）'!$A:$A&amp;'[4]产值及收款计划（2026）'!$B:$B,'[4]产值及收款计划（2026）'!CH:CH)</f>
        <v>0</v>
      </c>
      <c r="CM472" s="235" cm="1">
        <f t="array" ref="CM472">_xlfn.XLOOKUP($A472&amp;$B472,'[4]产值及收款计划（2026）'!$A:$A&amp;'[4]产值及收款计划（2026）'!$B:$B,'[4]产值及收款计划（2026）'!CI:CI)</f>
        <v>0</v>
      </c>
      <c r="CN472" s="235" cm="1">
        <f t="array" ref="CN472">_xlfn.XLOOKUP($A472&amp;$B472,'[4]产值及收款计划（2026）'!$A:$A&amp;'[4]产值及收款计划（2026）'!$B:$B,'[4]产值及收款计划（2026）'!CJ:CJ)</f>
        <v>0</v>
      </c>
      <c r="CO472" s="235" cm="1">
        <f t="array" ref="CO472">_xlfn.XLOOKUP($A472&amp;$B472,'[4]产值及收款计划（2026）'!$A:$A&amp;'[4]产值及收款计划（2026）'!$B:$B,'[4]产值及收款计划（2026）'!CK:CK)</f>
        <v>0</v>
      </c>
      <c r="CP472" s="235" cm="1">
        <f t="array" ref="CP472">_xlfn.XLOOKUP($A472&amp;$B472,'[4]产值及收款计划（2026）'!$A:$A&amp;'[4]产值及收款计划（2026）'!$B:$B,'[4]产值及收款计划（2026）'!CL:CL)</f>
        <v>0</v>
      </c>
      <c r="DE472" s="235" cm="1">
        <f t="array" ref="DE472">_xlfn.XLOOKUP($A472&amp;$B472,'[4]产值及收款计划（2026）'!$A:$A&amp;'[4]产值及收款计划（2026）'!$B:$B,'[4]产值及收款计划（2026）'!DA:DA)</f>
        <v>0</v>
      </c>
      <c r="DF472" s="235" cm="1">
        <f t="array" ref="DF472">_xlfn.XLOOKUP($A472&amp;$B472,'[4]产值及收款计划（2026）'!$A:$A&amp;'[4]产值及收款计划（2026）'!$B:$B,'[4]产值及收款计划（2026）'!DB:DB)</f>
        <v>0</v>
      </c>
      <c r="DG472" s="235" cm="1">
        <f t="array" ref="DG472">_xlfn.XLOOKUP($A472&amp;$B472,'[4]产值及收款计划（2026）'!$A:$A&amp;'[4]产值及收款计划（2026）'!$B:$B,'[4]产值及收款计划（2026）'!DC:DC)</f>
        <v>0</v>
      </c>
      <c r="DH472" s="235" cm="1">
        <f t="array" ref="DH472">_xlfn.XLOOKUP($A472&amp;$B472,'[4]产值及收款计划（2026）'!$A:$A&amp;'[4]产值及收款计划（2026）'!$B:$B,'[4]产值及收款计划（2026）'!DD:DD)</f>
        <v>0</v>
      </c>
      <c r="DI472" s="235" cm="1">
        <f t="array" ref="DI472">_xlfn.XLOOKUP($A472&amp;$B472,'[4]产值及收款计划（2026）'!$A:$A&amp;'[4]产值及收款计划（2026）'!$B:$B,'[4]产值及收款计划（2026）'!DE:DE)</f>
        <v>0</v>
      </c>
      <c r="DJ472" s="235" cm="1">
        <f t="array" ref="DJ472">_xlfn.XLOOKUP($A472&amp;$B472,'[4]产值及收款计划（2026）'!$A:$A&amp;'[4]产值及收款计划（2026）'!$B:$B,'[4]产值及收款计划（2026）'!DF:DF)</f>
        <v>0</v>
      </c>
      <c r="DK472" s="235" cm="1">
        <f t="array" ref="DK472">_xlfn.XLOOKUP($A472&amp;$B472,'[4]产值及收款计划（2026）'!$A:$A&amp;'[4]产值及收款计划（2026）'!$B:$B,'[4]产值及收款计划（2026）'!DG:DG)</f>
        <v>0</v>
      </c>
      <c r="DL472" s="235" cm="1">
        <f t="array" ref="DL472">_xlfn.XLOOKUP($A472&amp;$B472,'[4]产值及收款计划（2026）'!$A:$A&amp;'[4]产值及收款计划（2026）'!$B:$B,'[4]产值及收款计划（2026）'!DH:DH)</f>
        <v>0</v>
      </c>
      <c r="DM472" s="235" cm="1">
        <f t="array" ref="DM472">_xlfn.XLOOKUP($A472&amp;$B472,'[4]产值及收款计划（2026）'!$A:$A&amp;'[4]产值及收款计划（2026）'!$B:$B,'[4]产值及收款计划（2026）'!DI:DI)</f>
        <v>0</v>
      </c>
      <c r="DN472" s="235" cm="1">
        <f t="array" ref="DN472">_xlfn.XLOOKUP($A472&amp;$B472,'[4]产值及收款计划（2026）'!$A:$A&amp;'[4]产值及收款计划（2026）'!$B:$B,'[4]产值及收款计划（2026）'!DJ:DJ)</f>
        <v>0</v>
      </c>
      <c r="DO472" s="235" cm="1">
        <f t="array" ref="DO472">_xlfn.XLOOKUP($A472&amp;$B472,'[4]产值及收款计划（2026）'!$A:$A&amp;'[4]产值及收款计划（2026）'!$B:$B,'[4]产值及收款计划（2026）'!DK:DK)</f>
        <v>0</v>
      </c>
      <c r="DP472" s="235" cm="1">
        <f t="array" ref="DP472">_xlfn.XLOOKUP($A472&amp;$B472,'[4]产值及收款计划（2026）'!$A:$A&amp;'[4]产值及收款计划（2026）'!$B:$B,'[4]产值及收款计划（2026）'!DL:DL)</f>
        <v>0</v>
      </c>
      <c r="DQ472" s="243"/>
      <c r="DR472" s="229"/>
    </row>
    <row r="473" ht="60.75" spans="1:122">
      <c r="A473" s="233">
        <f t="shared" si="28"/>
        <v>3</v>
      </c>
      <c r="B473" s="233" t="s">
        <v>28</v>
      </c>
      <c r="C473" s="234" t="str">
        <f t="array" ref="C473">_xlfn.XLOOKUP($A473&amp;$B473,'[4]产值及收款计划（2026）'!$A:$A&amp;'[4]产值及收款计划（2026）'!$B:$B,'[4]产值及收款计划（2026）'!C:C)</f>
        <v>ZHT2022121900116</v>
      </c>
      <c r="D473" s="235" t="str">
        <f t="array" ref="D473">_xlfn.XLOOKUP($A473&amp;$B473,'[4]产值及收款计划（2026）'!$A:$A&amp;'[4]产值及收款计划（2026）'!$B:$B,'[4]产值及收款计划（2026）'!D:D)</f>
        <v>嘉兴港区智慧污水（化工园区）平台项目BIM系统服务之BIM咨询项目</v>
      </c>
      <c r="E473" s="235">
        <f t="array" ref="E473">_xlfn.XLOOKUP($A473&amp;$B473,'[4]产值及收款计划（2026）'!$A:$A&amp;'[4]产值及收款计划（2026）'!$B:$B,'[4]产值及收款计划（2026）'!E:E)</f>
        <v>82</v>
      </c>
      <c r="F473" s="235">
        <f t="array" ref="F473">_xlfn.XLOOKUP($A473&amp;$B473,'[4]产值及收款计划（2026）'!$A:$A&amp;'[4]产值及收款计划（2026）'!$B:$B,'[4]产值及收款计划（2026）'!F:F)</f>
        <v>77.9</v>
      </c>
      <c r="G473" s="235" t="e">
        <f t="array" ref="G473">_xlfn.XLOOKUP($A473&amp;$B473,'[4]产值及收款计划（2026）'!$A:$A&amp;'[4]产值及收款计划（2026）'!$B:$B,'[4]产值及收款计划（2026）'!G:G)</f>
        <v>#REF!</v>
      </c>
      <c r="H473" s="235">
        <f t="array" ref="H473">_xlfn.XLOOKUP($A473&amp;$B473,'[4]产值及收款计划（2026）'!$A:$A&amp;'[4]产值及收款计划（2026）'!$B:$B,'[4]产值及收款计划（2026）'!H:H)</f>
        <v>50.9</v>
      </c>
      <c r="I473" s="236">
        <f t="array" ref="I473">_xlfn.XLOOKUP($A473&amp;$B473,'[4]产值及收款计划（2026）'!$A:$A&amp;'[4]产值及收款计划（2026）'!$B:$B,'[4]产值及收款计划（2026）'!I:I)</f>
        <v>0.653401797175867</v>
      </c>
      <c r="J473" s="237">
        <f t="array" ref="J473">_xlfn.XLOOKUP($A473&amp;$B473,'[4]产值及收款计划（2026）'!$A:$A&amp;'[4]产值及收款计划（2026）'!$B:$B,'[4]产值及收款计划（2026）'!J:J)</f>
        <v>0.06</v>
      </c>
      <c r="K473" s="235" t="e">
        <f t="array" ref="K473">_xlfn.XLOOKUP($A473&amp;$B473,'[4]产值及收款计划（2026）'!$A:$A&amp;'[4]产值及收款计划（2026）'!$B:$B,'[4]产值及收款计划（2026）'!K:K)</f>
        <v>#REF!</v>
      </c>
      <c r="L473" s="235" t="e">
        <f t="array" ref="L473">_xlfn.XLOOKUP($A473&amp;$B473,'[4]产值及收款计划（2026）'!$A:$A&amp;'[4]产值及收款计划（2026）'!$B:$B,'[4]产值及收款计划（2026）'!L:L)</f>
        <v>#REF!</v>
      </c>
      <c r="M473" s="235" t="str">
        <f t="array" ref="M473">_xlfn.XLOOKUP($A473&amp;$B473,'[4]产值及收款计划（2026）'!$A:$A&amp;'[4]产值及收款计划（2026）'!$B:$B,'[4]产值及收款计划（2026）'!M:M)</f>
        <v>主导</v>
      </c>
      <c r="N473" s="235">
        <f t="array" ref="N473">_xlfn.XLOOKUP($A473&amp;$B473,'[4]产值及收款计划（2026）'!$A:$A&amp;'[4]产值及收款计划（2026）'!$B:$B,'[4]产值及收款计划（2026）'!N:N)</f>
        <v>0</v>
      </c>
      <c r="O473" s="235" t="str">
        <f t="array" ref="O473">_xlfn.XLOOKUP($A473&amp;$B473,'[4]产值及收款计划（2026）'!$A:$A&amp;'[4]产值及收款计划（2026）'!$B:$B,'[4]产值及收款计划（2026）'!O:O)</f>
        <v>林健</v>
      </c>
      <c r="P473" s="234" t="str">
        <f t="array" ref="P473">_xlfn.XLOOKUP($A473&amp;$B473,'[4]产值及收款计划（2026）'!$A:$A&amp;'[4]产值及收款计划（2026）'!$B:$B,'[4]产值及收款计划（2026）'!P:P)</f>
        <v>过往已完结</v>
      </c>
      <c r="Q473" s="235" t="e">
        <f t="array" ref="Q473">_xlfn.XLOOKUP($A473&amp;$B473,'[4]产值及收款计划（2026）'!$A:$A&amp;'[4]产值及收款计划（2026）'!$B:$B,'[4]产值及收款计划（2026）'!Q:Q)</f>
        <v>#REF!</v>
      </c>
      <c r="R473" s="235" t="e">
        <f t="array" ref="R473">_xlfn.XLOOKUP($A473&amp;$B473,'[4]产值及收款计划（2026）'!$A:$A&amp;'[4]产值及收款计划（2026）'!$B:$B,'[4]产值及收款计划（2026）'!R:R)</f>
        <v>#REF!</v>
      </c>
      <c r="S473" s="235" t="e">
        <f t="array" ref="S473">_xlfn.XLOOKUP($A473&amp;$B473,'[4]产值及收款计划（2026）'!$A:$A&amp;'[4]产值及收款计划（2026）'!$B:$B,'[4]产值及收款计划（2026）'!S:S)</f>
        <v>#REF!</v>
      </c>
      <c r="T473" s="235">
        <f t="array" ref="T473">_xlfn.XLOOKUP($A473&amp;$B473,'[4]产值及收款计划（2026）'!$A:$A&amp;'[4]产值及收款计划（2026）'!$B:$B,'[4]产值及收款计划（2026）'!T:T)</f>
        <v>82</v>
      </c>
      <c r="U473" s="235">
        <f t="array" ref="U473">_xlfn.XLOOKUP($A473&amp;$B473,'[4]产值及收款计划（2026）'!$A:$A&amp;'[4]产值及收款计划（2026）'!$B:$B,'[4]产值及收款计划（2026）'!U:U)</f>
        <v>0</v>
      </c>
      <c r="V473" s="235">
        <f t="array" ref="V473">_xlfn.XLOOKUP($A473&amp;$B473,'[4]产值及收款计划（2026）'!$A:$A&amp;'[4]产值及收款计划（2026）'!$B:$B,'[4]产值及收款计划（2026）'!V:V)</f>
        <v>0</v>
      </c>
      <c r="W473" s="235" t="e">
        <f t="array" ref="W473">_xlfn.XLOOKUP($A473&amp;$B473,'[4]产值及收款计划（2026）'!$A:$A&amp;'[4]产值及收款计划（2026）'!$B:$B,'[4]产值及收款计划（2026）'!W:W)</f>
        <v>#REF!</v>
      </c>
      <c r="X473" s="235" t="e">
        <f t="array" ref="X473">_xlfn.XLOOKUP($A473&amp;$B473,'[4]产值及收款计划（2026）'!$A:$A&amp;'[4]产值及收款计划（2026）'!$B:$B,'[4]产值及收款计划（2026）'!X:X)</f>
        <v>#REF!</v>
      </c>
      <c r="Y473" s="235" t="e">
        <f t="array" ref="Y473">_xlfn.XLOOKUP($A473&amp;$B473,'[4]产值及收款计划（2026）'!$A:$A&amp;'[4]产值及收款计划（2026）'!$B:$B,'[4]产值及收款计划（2026）'!Y:Y)</f>
        <v>#REF!</v>
      </c>
      <c r="Z473" s="235" t="e">
        <f t="array" ref="Z473">_xlfn.XLOOKUP($A473&amp;$B473,'[4]产值及收款计划（2026）'!$A:$A&amp;'[4]产值及收款计划（2026）'!$B:$B,'[4]产值及收款计划（2026）'!Z:Z)</f>
        <v>#REF!</v>
      </c>
      <c r="AA473" s="235">
        <f t="array" ref="AA473">_xlfn.XLOOKUP($A473&amp;$B473,'[4]产值及收款计划（2026）'!$A:$A&amp;'[4]产值及收款计划（2026）'!$B:$B,'[4]产值及收款计划（2026）'!AA:AA)</f>
        <v>0</v>
      </c>
      <c r="AB473" s="235">
        <f t="array" ref="AB473">_xlfn.XLOOKUP($A473&amp;$B473,'[4]产值及收款计划（2026）'!$A:$A&amp;'[4]产值及收款计划（2026）'!$B:$B,'[4]产值及收款计划（2026）'!AB:AB)</f>
        <v>0</v>
      </c>
      <c r="AC473" s="235">
        <f t="array" ref="AC473">_xlfn.XLOOKUP($A473&amp;$B473,'[4]产值及收款计划（2026）'!$A:$A&amp;'[4]产值及收款计划（2026）'!$B:$B,'[4]产值及收款计划（2026）'!AC:AC)</f>
        <v>0</v>
      </c>
      <c r="AD473" s="235">
        <f t="array" ref="AD473">_xlfn.XLOOKUP($A473&amp;$B473,'[4]产值及收款计划（2026）'!$A:$A&amp;'[4]产值及收款计划（2026）'!$B:$B,'[4]产值及收款计划（2026）'!AD:AD)</f>
        <v>0</v>
      </c>
      <c r="AE473" s="235">
        <f t="array" ref="AE473">_xlfn.XLOOKUP($A473&amp;$B473,'[4]产值及收款计划（2026）'!$A:$A&amp;'[4]产值及收款计划（2026）'!$B:$B,'[4]产值及收款计划（2026）'!AE:AE)</f>
        <v>0</v>
      </c>
      <c r="AF473" s="235">
        <f t="array" ref="AF473">_xlfn.XLOOKUP($A473&amp;$B473,'[4]产值及收款计划（2026）'!$A:$A&amp;'[4]产值及收款计划（2026）'!$B:$B,'[4]产值及收款计划（2026）'!AF:AF)</f>
        <v>0</v>
      </c>
      <c r="AG473" s="235">
        <f t="array" ref="AG473">_xlfn.XLOOKUP($A473&amp;$B473,'[4]产值及收款计划（2026）'!$A:$A&amp;'[4]产值及收款计划（2026）'!$B:$B,'[4]产值及收款计划（2026）'!AG:AG)</f>
        <v>0</v>
      </c>
      <c r="AH473" s="235">
        <f t="array" ref="AH473">_xlfn.XLOOKUP($A473&amp;$B473,'[4]产值及收款计划（2026）'!$A:$A&amp;'[4]产值及收款计划（2026）'!$B:$B,'[4]产值及收款计划（2026）'!AH:AH)</f>
        <v>0</v>
      </c>
      <c r="AI473" s="235">
        <f t="array" ref="AI473">_xlfn.XLOOKUP($A473&amp;$B473,'[4]产值及收款计划（2026）'!$A:$A&amp;'[4]产值及收款计划（2026）'!$B:$B,'[4]产值及收款计划（2026）'!AI:AI)</f>
        <v>0</v>
      </c>
      <c r="AJ473" s="235">
        <f t="array" ref="AJ473">_xlfn.XLOOKUP($A473&amp;$B473,'[4]产值及收款计划（2026）'!$A:$A&amp;'[4]产值及收款计划（2026）'!$B:$B,'[4]产值及收款计划（2026）'!AJ:AJ)</f>
        <v>0</v>
      </c>
      <c r="AK473" s="235">
        <f t="array" ref="AK473">_xlfn.XLOOKUP($A473&amp;$B473,'[4]产值及收款计划（2026）'!$A:$A&amp;'[4]产值及收款计划（2026）'!$B:$B,'[4]产值及收款计划（2026）'!AK:AK)</f>
        <v>0</v>
      </c>
      <c r="AL473" s="235">
        <f t="array" ref="AL473">_xlfn.XLOOKUP($A473&amp;$B473,'[4]产值及收款计划（2026）'!$A:$A&amp;'[4]产值及收款计划（2026）'!$B:$B,'[4]产值及收款计划（2026）'!AL:AL)</f>
        <v>0</v>
      </c>
      <c r="AM473" s="242">
        <f t="array" ref="AM473">_xlfn.LET(_xlpm.勾选月份状态数组,TRANSPOSE('PPT(12-15页）-TOP10'!$A$3:$A$14),_xlpm.选择数据区,IF('PPT(12-15页）-TOP10'!$E$3="收款",$BA473:$BL473,$AA473:$AL473),SUM(_xlfn._xlws.FILTER(_xlpm.选择数据区,_xlpm.勾选月份状态数组,"")))</f>
        <v>0</v>
      </c>
      <c r="AN473" s="235" t="e">
        <f>_xlfn.XLOOKUP($C473,应收未收表!$T:$T,应收未收表!AA:AA)</f>
        <v>#N/A</v>
      </c>
      <c r="AO473" s="235" t="e">
        <f>_xlfn.XLOOKUP($C473,应收未收表!$T:$T,应收未收表!AB:AB)</f>
        <v>#N/A</v>
      </c>
      <c r="AP473" s="235" t="e">
        <f>_xlfn.XLOOKUP($C473,应收未收表!$T:$T,应收未收表!AC:AC)</f>
        <v>#N/A</v>
      </c>
      <c r="AQ473" s="235" t="e">
        <f>_xlfn.XLOOKUP($C473,应收未收表!$T:$T,应收未收表!AE:AE)</f>
        <v>#N/A</v>
      </c>
      <c r="AR473" s="235" t="e">
        <f>_xlfn.XLOOKUP($C473,应收未收表!$T:$T,应收未收表!AF:AF)</f>
        <v>#N/A</v>
      </c>
      <c r="AS473" s="235" t="e">
        <f t="array" ref="AS473">_xlfn.XLOOKUP($A473&amp;$B473,'[4]产值及收款计划（2026）'!$A:$A&amp;'[4]产值及收款计划（2026）'!$B:$B,'[4]产值及收款计划（2026）'!AS:AS)</f>
        <v>#REF!</v>
      </c>
      <c r="AT473" s="235" t="e">
        <f t="array" ref="AT473">_xlfn.XLOOKUP($A473&amp;$B473,'[4]产值及收款计划（2026）'!$A:$A&amp;'[4]产值及收款计划（2026）'!$B:$B,'[4]产值及收款计划（2026）'!AT:AT)</f>
        <v>#REF!</v>
      </c>
      <c r="AU473" s="235" t="e">
        <f t="array" ref="AU473">_xlfn.XLOOKUP($A473&amp;$B473,'[4]产值及收款计划（2026）'!$A:$A&amp;'[4]产值及收款计划（2026）'!$B:$B,'[4]产值及收款计划（2026）'!AU:AU)</f>
        <v>#REF!</v>
      </c>
      <c r="AV473" s="235" t="e">
        <f t="array" ref="AV473">_xlfn.XLOOKUP($A473&amp;$B473,'[4]产值及收款计划（2026）'!$A:$A&amp;'[4]产值及收款计划（2026）'!$B:$B,'[4]产值及收款计划（2026）'!AV:AV)</f>
        <v>#REF!</v>
      </c>
      <c r="AW473" s="235">
        <f t="array" ref="AW473">_xlfn.XLOOKUP($A473&amp;$B473,'[4]产值及收款计划（2026）'!$A:$A&amp;'[4]产值及收款计划（2026）'!$B:$B,'[4]产值及收款计划（2026）'!AW:AW)</f>
        <v>73.8</v>
      </c>
      <c r="AX473" s="235">
        <f t="array" ref="AX473">_xlfn.XLOOKUP($A473&amp;$B473,'[4]产值及收款计划（2026）'!$A:$A&amp;'[4]产值及收款计划（2026）'!$B:$B,'[4]产值及收款计划（2026）'!AX:AX)</f>
        <v>0</v>
      </c>
      <c r="AY473" s="235">
        <f t="array" ref="AY473">_xlfn.XLOOKUP($A473&amp;$B473,'[4]产值及收款计划（2026）'!$A:$A&amp;'[4]产值及收款计划（2026）'!$B:$B,'[4]产值及收款计划（2026）'!AY:AY)</f>
        <v>8.2</v>
      </c>
      <c r="AZ473" s="235">
        <f t="array" ref="AZ473">_xlfn.XLOOKUP($A473&amp;$B473,'[4]产值及收款计划（2026）'!$A:$A&amp;'[4]产值及收款计划（2026）'!$B:$B,'[4]产值及收款计划（2026）'!AZ:AZ)</f>
        <v>8.2</v>
      </c>
      <c r="BA473" s="235" t="e">
        <f t="array" ref="BA473">_xlfn.XLOOKUP($A473&amp;$B473,'[4]产值及收款计划（2026）'!$A:$A&amp;'[4]产值及收款计划（2026）'!$B:$B,'[4]产值及收款计划（2026）'!BA:BA)</f>
        <v>#REF!</v>
      </c>
      <c r="BB473" s="235" t="e">
        <f t="array" ref="BB473">_xlfn.XLOOKUP($A473&amp;$B473,'[4]产值及收款计划（2026）'!$A:$A&amp;'[4]产值及收款计划（2026）'!$B:$B,'[4]产值及收款计划（2026）'!BB:BB)</f>
        <v>#REF!</v>
      </c>
      <c r="BC473" s="235" t="e">
        <f t="array" ref="BC473">_xlfn.XLOOKUP($A473&amp;$B473,'[4]产值及收款计划（2026）'!$A:$A&amp;'[4]产值及收款计划（2026）'!$B:$B,'[4]产值及收款计划（2026）'!BC:BC)</f>
        <v>#REF!</v>
      </c>
      <c r="BD473" s="235">
        <f t="array" ref="BD473">_xlfn.XLOOKUP($A473&amp;$B473,'[4]产值及收款计划（2026）'!$A:$A&amp;'[4]产值及收款计划（2026）'!$B:$B,'[4]产值及收款计划（2026）'!BD:BD)</f>
        <v>8.2</v>
      </c>
      <c r="BE473" s="235" t="e">
        <f t="array" ref="BE473">_xlfn.XLOOKUP($A473&amp;$B473,'[4]产值及收款计划（2026）'!$A:$A&amp;'[4]产值及收款计划（2026）'!$B:$B,'[4]产值及收款计划（2026）'!BE:BE)</f>
        <v>#REF!</v>
      </c>
      <c r="BF473" s="235" t="e">
        <f t="array" ref="BF473">_xlfn.XLOOKUP($A473&amp;$B473,'[4]产值及收款计划（2026）'!$A:$A&amp;'[4]产值及收款计划（2026）'!$B:$B,'[4]产值及收款计划（2026）'!BF:BF)</f>
        <v>#REF!</v>
      </c>
      <c r="BG473" s="235" t="e">
        <f t="array" ref="BG473">_xlfn.XLOOKUP($A473&amp;$B473,'[4]产值及收款计划（2026）'!$A:$A&amp;'[4]产值及收款计划（2026）'!$B:$B,'[4]产值及收款计划（2026）'!BG:BG)</f>
        <v>#REF!</v>
      </c>
      <c r="BH473" s="235" t="e">
        <f t="array" ref="BH473">_xlfn.XLOOKUP($A473&amp;$B473,'[4]产值及收款计划（2026）'!$A:$A&amp;'[4]产值及收款计划（2026）'!$B:$B,'[4]产值及收款计划（2026）'!BH:BH)</f>
        <v>#REF!</v>
      </c>
      <c r="BI473" s="235" t="e">
        <f t="array" ref="BI473">_xlfn.XLOOKUP($A473&amp;$B473,'[4]产值及收款计划（2026）'!$A:$A&amp;'[4]产值及收款计划（2026）'!$B:$B,'[4]产值及收款计划（2026）'!BI:BI)</f>
        <v>#REF!</v>
      </c>
      <c r="BJ473" s="235" t="e">
        <f t="array" ref="BJ473">_xlfn.XLOOKUP($A473&amp;$B473,'[4]产值及收款计划（2026）'!$A:$A&amp;'[4]产值及收款计划（2026）'!$B:$B,'[4]产值及收款计划（2026）'!BJ:BJ)</f>
        <v>#REF!</v>
      </c>
      <c r="BK473" s="235" t="e">
        <f t="array" ref="BK473">_xlfn.XLOOKUP($A473&amp;$B473,'[4]产值及收款计划（2026）'!$A:$A&amp;'[4]产值及收款计划（2026）'!$B:$B,'[4]产值及收款计划（2026）'!BK:BK)</f>
        <v>#REF!</v>
      </c>
      <c r="BL473" s="235" t="e">
        <f t="array" ref="BL473">_xlfn.XLOOKUP($A473&amp;$B473,'[4]产值及收款计划（2026）'!$A:$A&amp;'[4]产值及收款计划（2026）'!$B:$B,'[4]产值及收款计划（2026）'!BL:BL)</f>
        <v>#REF!</v>
      </c>
      <c r="BM473" s="235"/>
      <c r="BN473" s="235"/>
      <c r="BO473" s="235"/>
      <c r="BP473" s="235"/>
      <c r="BQ473" s="235" t="e">
        <f>_xlfn.XLOOKUP($C473,应收未收表!$AJ:$AJ,应收未收表!AK:AK)</f>
        <v>#N/A</v>
      </c>
      <c r="BR473" s="235" t="e">
        <f>_xlfn.XLOOKUP($C473,应收未收表!$AJ:$AJ,应收未收表!AL:AL)</f>
        <v>#N/A</v>
      </c>
      <c r="BS473" s="235" t="e">
        <f>_xlfn.XLOOKUP($C473,应收未收表!$AJ:$AJ,应收未收表!AM:AM)</f>
        <v>#N/A</v>
      </c>
      <c r="BT473" s="235" t="e">
        <f>_xlfn.XLOOKUP($C473,应收未收表!$AJ:$AJ,应收未收表!AN:AN)</f>
        <v>#N/A</v>
      </c>
      <c r="BU473" s="234" t="str">
        <f t="array" ref="BU473">_xlfn.XLOOKUP($A473&amp;$B473,'[4]产值及收款计划（2026）'!$A:$A&amp;'[4]产值及收款计划（2026）'!$B:$B,'[4]产值及收款计划（2026）'!BQ:BQ)</f>
        <v>浙江长三角规划设计研究咨询有限公司</v>
      </c>
      <c r="BV473" s="235" t="e">
        <f t="array" ref="BV473">_xlfn.XLOOKUP($A473&amp;$B473,'[4]产值及收款计划（2026）'!$A:$A&amp;'[4]产值及收款计划（2026）'!$B:$B,'[4]产值及收款计划（2026）'!BR:BR)</f>
        <v>#REF!</v>
      </c>
      <c r="CE473" s="235" cm="1">
        <f t="array" ref="CE473">_xlfn.XLOOKUP($A473&amp;$B473,'[4]产值及收款计划（2026）'!$A:$A&amp;'[4]产值及收款计划（2026）'!$B:$B,'[4]产值及收款计划（2026）'!CA:CA)</f>
        <v>0</v>
      </c>
      <c r="CF473" s="235" cm="1">
        <f t="array" ref="CF473">_xlfn.XLOOKUP($A473&amp;$B473,'[4]产值及收款计划（2026）'!$A:$A&amp;'[4]产值及收款计划（2026）'!$B:$B,'[4]产值及收款计划（2026）'!CB:CB)</f>
        <v>0</v>
      </c>
      <c r="CG473" s="235" cm="1">
        <f t="array" ref="CG473">_xlfn.XLOOKUP($A473&amp;$B473,'[4]产值及收款计划（2026）'!$A:$A&amp;'[4]产值及收款计划（2026）'!$B:$B,'[4]产值及收款计划（2026）'!CC:CC)</f>
        <v>0</v>
      </c>
      <c r="CH473" s="235" cm="1">
        <f t="array" ref="CH473">_xlfn.XLOOKUP($A473&amp;$B473,'[4]产值及收款计划（2026）'!$A:$A&amp;'[4]产值及收款计划（2026）'!$B:$B,'[4]产值及收款计划（2026）'!CD:CD)</f>
        <v>0</v>
      </c>
      <c r="CI473" s="235" cm="1">
        <f t="array" ref="CI473">_xlfn.XLOOKUP($A473&amp;$B473,'[4]产值及收款计划（2026）'!$A:$A&amp;'[4]产值及收款计划（2026）'!$B:$B,'[4]产值及收款计划（2026）'!CE:CE)</f>
        <v>0</v>
      </c>
      <c r="CJ473" s="235" cm="1">
        <f t="array" ref="CJ473">_xlfn.XLOOKUP($A473&amp;$B473,'[4]产值及收款计划（2026）'!$A:$A&amp;'[4]产值及收款计划（2026）'!$B:$B,'[4]产值及收款计划（2026）'!CF:CF)</f>
        <v>0</v>
      </c>
      <c r="CK473" s="235" cm="1">
        <f t="array" ref="CK473">_xlfn.XLOOKUP($A473&amp;$B473,'[4]产值及收款计划（2026）'!$A:$A&amp;'[4]产值及收款计划（2026）'!$B:$B,'[4]产值及收款计划（2026）'!CG:CG)</f>
        <v>0</v>
      </c>
      <c r="CL473" s="235" cm="1">
        <f t="array" ref="CL473">_xlfn.XLOOKUP($A473&amp;$B473,'[4]产值及收款计划（2026）'!$A:$A&amp;'[4]产值及收款计划（2026）'!$B:$B,'[4]产值及收款计划（2026）'!CH:CH)</f>
        <v>0</v>
      </c>
      <c r="CM473" s="235" cm="1">
        <f t="array" ref="CM473">_xlfn.XLOOKUP($A473&amp;$B473,'[4]产值及收款计划（2026）'!$A:$A&amp;'[4]产值及收款计划（2026）'!$B:$B,'[4]产值及收款计划（2026）'!CI:CI)</f>
        <v>0</v>
      </c>
      <c r="CN473" s="235" cm="1">
        <f t="array" ref="CN473">_xlfn.XLOOKUP($A473&amp;$B473,'[4]产值及收款计划（2026）'!$A:$A&amp;'[4]产值及收款计划（2026）'!$B:$B,'[4]产值及收款计划（2026）'!CJ:CJ)</f>
        <v>0</v>
      </c>
      <c r="CO473" s="235" cm="1">
        <f t="array" ref="CO473">_xlfn.XLOOKUP($A473&amp;$B473,'[4]产值及收款计划（2026）'!$A:$A&amp;'[4]产值及收款计划（2026）'!$B:$B,'[4]产值及收款计划（2026）'!CK:CK)</f>
        <v>0</v>
      </c>
      <c r="CP473" s="235" cm="1">
        <f t="array" ref="CP473">_xlfn.XLOOKUP($A473&amp;$B473,'[4]产值及收款计划（2026）'!$A:$A&amp;'[4]产值及收款计划（2026）'!$B:$B,'[4]产值及收款计划（2026）'!CL:CL)</f>
        <v>0</v>
      </c>
      <c r="DE473" s="235" cm="1">
        <f t="array" ref="DE473">_xlfn.XLOOKUP($A473&amp;$B473,'[4]产值及收款计划（2026）'!$A:$A&amp;'[4]产值及收款计划（2026）'!$B:$B,'[4]产值及收款计划（2026）'!DA:DA)</f>
        <v>0</v>
      </c>
      <c r="DF473" s="235" cm="1">
        <f t="array" ref="DF473">_xlfn.XLOOKUP($A473&amp;$B473,'[4]产值及收款计划（2026）'!$A:$A&amp;'[4]产值及收款计划（2026）'!$B:$B,'[4]产值及收款计划（2026）'!DB:DB)</f>
        <v>0</v>
      </c>
      <c r="DG473" s="235" cm="1">
        <f t="array" ref="DG473">_xlfn.XLOOKUP($A473&amp;$B473,'[4]产值及收款计划（2026）'!$A:$A&amp;'[4]产值及收款计划（2026）'!$B:$B,'[4]产值及收款计划（2026）'!DC:DC)</f>
        <v>0</v>
      </c>
      <c r="DH473" s="235" cm="1">
        <f t="array" ref="DH473">_xlfn.XLOOKUP($A473&amp;$B473,'[4]产值及收款计划（2026）'!$A:$A&amp;'[4]产值及收款计划（2026）'!$B:$B,'[4]产值及收款计划（2026）'!DD:DD)</f>
        <v>0</v>
      </c>
      <c r="DI473" s="235" cm="1">
        <f t="array" ref="DI473">_xlfn.XLOOKUP($A473&amp;$B473,'[4]产值及收款计划（2026）'!$A:$A&amp;'[4]产值及收款计划（2026）'!$B:$B,'[4]产值及收款计划（2026）'!DE:DE)</f>
        <v>0</v>
      </c>
      <c r="DJ473" s="235" cm="1">
        <f t="array" ref="DJ473">_xlfn.XLOOKUP($A473&amp;$B473,'[4]产值及收款计划（2026）'!$A:$A&amp;'[4]产值及收款计划（2026）'!$B:$B,'[4]产值及收款计划（2026）'!DF:DF)</f>
        <v>0</v>
      </c>
      <c r="DK473" s="235" cm="1">
        <f t="array" ref="DK473">_xlfn.XLOOKUP($A473&amp;$B473,'[4]产值及收款计划（2026）'!$A:$A&amp;'[4]产值及收款计划（2026）'!$B:$B,'[4]产值及收款计划（2026）'!DG:DG)</f>
        <v>0</v>
      </c>
      <c r="DL473" s="235" cm="1">
        <f t="array" ref="DL473">_xlfn.XLOOKUP($A473&amp;$B473,'[4]产值及收款计划（2026）'!$A:$A&amp;'[4]产值及收款计划（2026）'!$B:$B,'[4]产值及收款计划（2026）'!DH:DH)</f>
        <v>0</v>
      </c>
      <c r="DM473" s="235" cm="1">
        <f t="array" ref="DM473">_xlfn.XLOOKUP($A473&amp;$B473,'[4]产值及收款计划（2026）'!$A:$A&amp;'[4]产值及收款计划（2026）'!$B:$B,'[4]产值及收款计划（2026）'!DI:DI)</f>
        <v>0</v>
      </c>
      <c r="DN473" s="235" cm="1">
        <f t="array" ref="DN473">_xlfn.XLOOKUP($A473&amp;$B473,'[4]产值及收款计划（2026）'!$A:$A&amp;'[4]产值及收款计划（2026）'!$B:$B,'[4]产值及收款计划（2026）'!DJ:DJ)</f>
        <v>0</v>
      </c>
      <c r="DO473" s="235" cm="1">
        <f t="array" ref="DO473">_xlfn.XLOOKUP($A473&amp;$B473,'[4]产值及收款计划（2026）'!$A:$A&amp;'[4]产值及收款计划（2026）'!$B:$B,'[4]产值及收款计划（2026）'!DK:DK)</f>
        <v>0</v>
      </c>
      <c r="DP473" s="235" cm="1">
        <f t="array" ref="DP473">_xlfn.XLOOKUP($A473&amp;$B473,'[4]产值及收款计划（2026）'!$A:$A&amp;'[4]产值及收款计划（2026）'!$B:$B,'[4]产值及收款计划（2026）'!DL:DL)</f>
        <v>0</v>
      </c>
      <c r="DQ473" s="243"/>
      <c r="DR473" s="229"/>
    </row>
    <row r="474" ht="40.5" spans="1:122">
      <c r="A474" s="233">
        <f t="shared" si="28"/>
        <v>4</v>
      </c>
      <c r="B474" s="233" t="s">
        <v>28</v>
      </c>
      <c r="C474" s="234" t="str">
        <f t="array" ref="C474">_xlfn.XLOOKUP($A474&amp;$B474,'[4]产值及收款计划（2026）'!$A:$A&amp;'[4]产值及收款计划（2026）'!$B:$B,'[4]产值及收款计划（2026）'!C:C)</f>
        <v>ZHT2023102700123</v>
      </c>
      <c r="D474" s="235" t="str">
        <f t="array" ref="D474">_xlfn.XLOOKUP($A474&amp;$B474,'[4]产值及收款计划（2026）'!$A:$A&amp;'[4]产值及收款计划（2026）'!$B:$B,'[4]产值及收款计划（2026）'!D:D)</f>
        <v>厦门轨道交通4号线信号系统族库模型建模咨询</v>
      </c>
      <c r="E474" s="235">
        <f t="array" ref="E474">_xlfn.XLOOKUP($A474&amp;$B474,'[4]产值及收款计划（2026）'!$A:$A&amp;'[4]产值及收款计划（2026）'!$B:$B,'[4]产值及收款计划（2026）'!E:E)</f>
        <v>16.3</v>
      </c>
      <c r="F474" s="235">
        <f t="array" ref="F474">_xlfn.XLOOKUP($A474&amp;$B474,'[4]产值及收款计划（2026）'!$A:$A&amp;'[4]产值及收款计划（2026）'!$B:$B,'[4]产值及收款计划（2026）'!F:F)</f>
        <v>16.3</v>
      </c>
      <c r="G474" s="235" t="e">
        <f t="array" ref="G474">_xlfn.XLOOKUP($A474&amp;$B474,'[4]产值及收款计划（2026）'!$A:$A&amp;'[4]产值及收款计划（2026）'!$B:$B,'[4]产值及收款计划（2026）'!G:G)</f>
        <v>#REF!</v>
      </c>
      <c r="H474" s="235">
        <f t="array" ref="H474">_xlfn.XLOOKUP($A474&amp;$B474,'[4]产值及收款计划（2026）'!$A:$A&amp;'[4]产值及收款计划（2026）'!$B:$B,'[4]产值及收款计划（2026）'!H:H)</f>
        <v>16.3</v>
      </c>
      <c r="I474" s="236">
        <f t="array" ref="I474">_xlfn.XLOOKUP($A474&amp;$B474,'[4]产值及收款计划（2026）'!$A:$A&amp;'[4]产值及收款计划（2026）'!$B:$B,'[4]产值及收款计划（2026）'!I:I)</f>
        <v>1</v>
      </c>
      <c r="J474" s="237">
        <f t="array" ref="J474">_xlfn.XLOOKUP($A474&amp;$B474,'[4]产值及收款计划（2026）'!$A:$A&amp;'[4]产值及收款计划（2026）'!$B:$B,'[4]产值及收款计划（2026）'!J:J)</f>
        <v>0.06</v>
      </c>
      <c r="K474" s="235" t="e">
        <f t="array" ref="K474">_xlfn.XLOOKUP($A474&amp;$B474,'[4]产值及收款计划（2026）'!$A:$A&amp;'[4]产值及收款计划（2026）'!$B:$B,'[4]产值及收款计划（2026）'!K:K)</f>
        <v>#REF!</v>
      </c>
      <c r="L474" s="235" t="e">
        <f t="array" ref="L474">_xlfn.XLOOKUP($A474&amp;$B474,'[4]产值及收款计划（2026）'!$A:$A&amp;'[4]产值及收款计划（2026）'!$B:$B,'[4]产值及收款计划（2026）'!L:L)</f>
        <v>#REF!</v>
      </c>
      <c r="M474" s="235" t="str">
        <f t="array" ref="M474">_xlfn.XLOOKUP($A474&amp;$B474,'[4]产值及收款计划（2026）'!$A:$A&amp;'[4]产值及收款计划（2026）'!$B:$B,'[4]产值及收款计划（2026）'!M:M)</f>
        <v>主导</v>
      </c>
      <c r="N474" s="235">
        <f t="array" ref="N474">_xlfn.XLOOKUP($A474&amp;$B474,'[4]产值及收款计划（2026）'!$A:$A&amp;'[4]产值及收款计划（2026）'!$B:$B,'[4]产值及收款计划（2026）'!N:N)</f>
        <v>0</v>
      </c>
      <c r="O474" s="235" t="str">
        <f t="array" ref="O474">_xlfn.XLOOKUP($A474&amp;$B474,'[4]产值及收款计划（2026）'!$A:$A&amp;'[4]产值及收款计划（2026）'!$B:$B,'[4]产值及收款计划（2026）'!O:O)</f>
        <v>柳祈宁</v>
      </c>
      <c r="P474" s="234" t="str">
        <f t="array" ref="P474">_xlfn.XLOOKUP($A474&amp;$B474,'[4]产值及收款计划（2026）'!$A:$A&amp;'[4]产值及收款计划（2026）'!$B:$B,'[4]产值及收款计划（2026）'!P:P)</f>
        <v>过往已完结</v>
      </c>
      <c r="Q474" s="235" t="e">
        <f t="array" ref="Q474">_xlfn.XLOOKUP($A474&amp;$B474,'[4]产值及收款计划（2026）'!$A:$A&amp;'[4]产值及收款计划（2026）'!$B:$B,'[4]产值及收款计划（2026）'!Q:Q)</f>
        <v>#REF!</v>
      </c>
      <c r="R474" s="235" t="e">
        <f t="array" ref="R474">_xlfn.XLOOKUP($A474&amp;$B474,'[4]产值及收款计划（2026）'!$A:$A&amp;'[4]产值及收款计划（2026）'!$B:$B,'[4]产值及收款计划（2026）'!R:R)</f>
        <v>#REF!</v>
      </c>
      <c r="S474" s="235" t="e">
        <f t="array" ref="S474">_xlfn.XLOOKUP($A474&amp;$B474,'[4]产值及收款计划（2026）'!$A:$A&amp;'[4]产值及收款计划（2026）'!$B:$B,'[4]产值及收款计划（2026）'!S:S)</f>
        <v>#REF!</v>
      </c>
      <c r="T474" s="235">
        <f t="array" ref="T474">_xlfn.XLOOKUP($A474&amp;$B474,'[4]产值及收款计划（2026）'!$A:$A&amp;'[4]产值及收款计划（2026）'!$B:$B,'[4]产值及收款计划（2026）'!T:T)</f>
        <v>16.3</v>
      </c>
      <c r="U474" s="235">
        <f t="array" ref="U474">_xlfn.XLOOKUP($A474&amp;$B474,'[4]产值及收款计划（2026）'!$A:$A&amp;'[4]产值及收款计划（2026）'!$B:$B,'[4]产值及收款计划（2026）'!U:U)</f>
        <v>0</v>
      </c>
      <c r="V474" s="235">
        <f t="array" ref="V474">_xlfn.XLOOKUP($A474&amp;$B474,'[4]产值及收款计划（2026）'!$A:$A&amp;'[4]产值及收款计划（2026）'!$B:$B,'[4]产值及收款计划（2026）'!V:V)</f>
        <v>0</v>
      </c>
      <c r="W474" s="235" t="e">
        <f t="array" ref="W474">_xlfn.XLOOKUP($A474&amp;$B474,'[4]产值及收款计划（2026）'!$A:$A&amp;'[4]产值及收款计划（2026）'!$B:$B,'[4]产值及收款计划（2026）'!W:W)</f>
        <v>#REF!</v>
      </c>
      <c r="X474" s="235" t="e">
        <f t="array" ref="X474">_xlfn.XLOOKUP($A474&amp;$B474,'[4]产值及收款计划（2026）'!$A:$A&amp;'[4]产值及收款计划（2026）'!$B:$B,'[4]产值及收款计划（2026）'!X:X)</f>
        <v>#REF!</v>
      </c>
      <c r="Y474" s="235" t="e">
        <f t="array" ref="Y474">_xlfn.XLOOKUP($A474&amp;$B474,'[4]产值及收款计划（2026）'!$A:$A&amp;'[4]产值及收款计划（2026）'!$B:$B,'[4]产值及收款计划（2026）'!Y:Y)</f>
        <v>#REF!</v>
      </c>
      <c r="Z474" s="235" t="e">
        <f t="array" ref="Z474">_xlfn.XLOOKUP($A474&amp;$B474,'[4]产值及收款计划（2026）'!$A:$A&amp;'[4]产值及收款计划（2026）'!$B:$B,'[4]产值及收款计划（2026）'!Z:Z)</f>
        <v>#REF!</v>
      </c>
      <c r="AA474" s="235">
        <f t="array" ref="AA474">_xlfn.XLOOKUP($A474&amp;$B474,'[4]产值及收款计划（2026）'!$A:$A&amp;'[4]产值及收款计划（2026）'!$B:$B,'[4]产值及收款计划（2026）'!AA:AA)</f>
        <v>0</v>
      </c>
      <c r="AB474" s="235">
        <f t="array" ref="AB474">_xlfn.XLOOKUP($A474&amp;$B474,'[4]产值及收款计划（2026）'!$A:$A&amp;'[4]产值及收款计划（2026）'!$B:$B,'[4]产值及收款计划（2026）'!AB:AB)</f>
        <v>0</v>
      </c>
      <c r="AC474" s="235">
        <f t="array" ref="AC474">_xlfn.XLOOKUP($A474&amp;$B474,'[4]产值及收款计划（2026）'!$A:$A&amp;'[4]产值及收款计划（2026）'!$B:$B,'[4]产值及收款计划（2026）'!AC:AC)</f>
        <v>0</v>
      </c>
      <c r="AD474" s="235">
        <f t="array" ref="AD474">_xlfn.XLOOKUP($A474&amp;$B474,'[4]产值及收款计划（2026）'!$A:$A&amp;'[4]产值及收款计划（2026）'!$B:$B,'[4]产值及收款计划（2026）'!AD:AD)</f>
        <v>0</v>
      </c>
      <c r="AE474" s="235">
        <f t="array" ref="AE474">_xlfn.XLOOKUP($A474&amp;$B474,'[4]产值及收款计划（2026）'!$A:$A&amp;'[4]产值及收款计划（2026）'!$B:$B,'[4]产值及收款计划（2026）'!AE:AE)</f>
        <v>0</v>
      </c>
      <c r="AF474" s="235">
        <f t="array" ref="AF474">_xlfn.XLOOKUP($A474&amp;$B474,'[4]产值及收款计划（2026）'!$A:$A&amp;'[4]产值及收款计划（2026）'!$B:$B,'[4]产值及收款计划（2026）'!AF:AF)</f>
        <v>0</v>
      </c>
      <c r="AG474" s="235">
        <f t="array" ref="AG474">_xlfn.XLOOKUP($A474&amp;$B474,'[4]产值及收款计划（2026）'!$A:$A&amp;'[4]产值及收款计划（2026）'!$B:$B,'[4]产值及收款计划（2026）'!AG:AG)</f>
        <v>0</v>
      </c>
      <c r="AH474" s="235">
        <f t="array" ref="AH474">_xlfn.XLOOKUP($A474&amp;$B474,'[4]产值及收款计划（2026）'!$A:$A&amp;'[4]产值及收款计划（2026）'!$B:$B,'[4]产值及收款计划（2026）'!AH:AH)</f>
        <v>0</v>
      </c>
      <c r="AI474" s="235">
        <f t="array" ref="AI474">_xlfn.XLOOKUP($A474&amp;$B474,'[4]产值及收款计划（2026）'!$A:$A&amp;'[4]产值及收款计划（2026）'!$B:$B,'[4]产值及收款计划（2026）'!AI:AI)</f>
        <v>0</v>
      </c>
      <c r="AJ474" s="235">
        <f t="array" ref="AJ474">_xlfn.XLOOKUP($A474&amp;$B474,'[4]产值及收款计划（2026）'!$A:$A&amp;'[4]产值及收款计划（2026）'!$B:$B,'[4]产值及收款计划（2026）'!AJ:AJ)</f>
        <v>0</v>
      </c>
      <c r="AK474" s="235">
        <f t="array" ref="AK474">_xlfn.XLOOKUP($A474&amp;$B474,'[4]产值及收款计划（2026）'!$A:$A&amp;'[4]产值及收款计划（2026）'!$B:$B,'[4]产值及收款计划（2026）'!AK:AK)</f>
        <v>0</v>
      </c>
      <c r="AL474" s="235">
        <f t="array" ref="AL474">_xlfn.XLOOKUP($A474&amp;$B474,'[4]产值及收款计划（2026）'!$A:$A&amp;'[4]产值及收款计划（2026）'!$B:$B,'[4]产值及收款计划（2026）'!AL:AL)</f>
        <v>0</v>
      </c>
      <c r="AM474" s="242">
        <f t="array" ref="AM474">_xlfn.LET(_xlpm.勾选月份状态数组,TRANSPOSE('PPT(12-15页）-TOP10'!$A$3:$A$14),_xlpm.选择数据区,IF('PPT(12-15页）-TOP10'!$E$3="收款",$BA474:$BL474,$AA474:$AL474),SUM(_xlfn._xlws.FILTER(_xlpm.选择数据区,_xlpm.勾选月份状态数组,"")))</f>
        <v>0</v>
      </c>
      <c r="AN474" s="235" t="e">
        <f>_xlfn.XLOOKUP($C474,应收未收表!$T:$T,应收未收表!AA:AA)</f>
        <v>#N/A</v>
      </c>
      <c r="AO474" s="235" t="e">
        <f>_xlfn.XLOOKUP($C474,应收未收表!$T:$T,应收未收表!AB:AB)</f>
        <v>#N/A</v>
      </c>
      <c r="AP474" s="235" t="e">
        <f>_xlfn.XLOOKUP($C474,应收未收表!$T:$T,应收未收表!AC:AC)</f>
        <v>#N/A</v>
      </c>
      <c r="AQ474" s="235" t="e">
        <f>_xlfn.XLOOKUP($C474,应收未收表!$T:$T,应收未收表!AE:AE)</f>
        <v>#N/A</v>
      </c>
      <c r="AR474" s="235" t="e">
        <f>_xlfn.XLOOKUP($C474,应收未收表!$T:$T,应收未收表!AF:AF)</f>
        <v>#N/A</v>
      </c>
      <c r="AS474" s="235" t="e">
        <f t="array" ref="AS474">_xlfn.XLOOKUP($A474&amp;$B474,'[4]产值及收款计划（2026）'!$A:$A&amp;'[4]产值及收款计划（2026）'!$B:$B,'[4]产值及收款计划（2026）'!AS:AS)</f>
        <v>#REF!</v>
      </c>
      <c r="AT474" s="235" t="e">
        <f t="array" ref="AT474">_xlfn.XLOOKUP($A474&amp;$B474,'[4]产值及收款计划（2026）'!$A:$A&amp;'[4]产值及收款计划（2026）'!$B:$B,'[4]产值及收款计划（2026）'!AT:AT)</f>
        <v>#REF!</v>
      </c>
      <c r="AU474" s="235" t="e">
        <f t="array" ref="AU474">_xlfn.XLOOKUP($A474&amp;$B474,'[4]产值及收款计划（2026）'!$A:$A&amp;'[4]产值及收款计划（2026）'!$B:$B,'[4]产值及收款计划（2026）'!AU:AU)</f>
        <v>#REF!</v>
      </c>
      <c r="AV474" s="235" t="e">
        <f t="array" ref="AV474">_xlfn.XLOOKUP($A474&amp;$B474,'[4]产值及收款计划（2026）'!$A:$A&amp;'[4]产值及收款计划（2026）'!$B:$B,'[4]产值及收款计划（2026）'!AV:AV)</f>
        <v>#REF!</v>
      </c>
      <c r="AW474" s="235">
        <f t="array" ref="AW474">_xlfn.XLOOKUP($A474&amp;$B474,'[4]产值及收款计划（2026）'!$A:$A&amp;'[4]产值及收款计划（2026）'!$B:$B,'[4]产值及收款计划（2026）'!AW:AW)</f>
        <v>13.039999</v>
      </c>
      <c r="AX474" s="235">
        <f t="array" ref="AX474">_xlfn.XLOOKUP($A474&amp;$B474,'[4]产值及收款计划（2026）'!$A:$A&amp;'[4]产值及收款计划（2026）'!$B:$B,'[4]产值及收款计划（2026）'!AX:AX)</f>
        <v>0</v>
      </c>
      <c r="AY474" s="235">
        <f t="array" ref="AY474">_xlfn.XLOOKUP($A474&amp;$B474,'[4]产值及收款计划（2026）'!$A:$A&amp;'[4]产值及收款计划（2026）'!$B:$B,'[4]产值及收款计划（2026）'!AY:AY)</f>
        <v>3.260001</v>
      </c>
      <c r="AZ474" s="235">
        <f t="array" ref="AZ474">_xlfn.XLOOKUP($A474&amp;$B474,'[4]产值及收款计划（2026）'!$A:$A&amp;'[4]产值及收款计划（2026）'!$B:$B,'[4]产值及收款计划（2026）'!AZ:AZ)</f>
        <v>3.260001</v>
      </c>
      <c r="BA474" s="235" t="e">
        <f t="array" ref="BA474">_xlfn.XLOOKUP($A474&amp;$B474,'[4]产值及收款计划（2026）'!$A:$A&amp;'[4]产值及收款计划（2026）'!$B:$B,'[4]产值及收款计划（2026）'!BA:BA)</f>
        <v>#REF!</v>
      </c>
      <c r="BB474" s="235" t="e">
        <f t="array" ref="BB474">_xlfn.XLOOKUP($A474&amp;$B474,'[4]产值及收款计划（2026）'!$A:$A&amp;'[4]产值及收款计划（2026）'!$B:$B,'[4]产值及收款计划（2026）'!BB:BB)</f>
        <v>#REF!</v>
      </c>
      <c r="BC474" s="235" t="e">
        <f t="array" ref="BC474">_xlfn.XLOOKUP($A474&amp;$B474,'[4]产值及收款计划（2026）'!$A:$A&amp;'[4]产值及收款计划（2026）'!$B:$B,'[4]产值及收款计划（2026）'!BC:BC)</f>
        <v>#REF!</v>
      </c>
      <c r="BD474" s="235" t="e">
        <f t="array" ref="BD474">_xlfn.XLOOKUP($A474&amp;$B474,'[4]产值及收款计划（2026）'!$A:$A&amp;'[4]产值及收款计划（2026）'!$B:$B,'[4]产值及收款计划（2026）'!BD:BD)</f>
        <v>#REF!</v>
      </c>
      <c r="BE474" s="235">
        <f t="array" ref="BE474">_xlfn.XLOOKUP($A474&amp;$B474,'[4]产值及收款计划（2026）'!$A:$A&amp;'[4]产值及收款计划（2026）'!$B:$B,'[4]产值及收款计划（2026）'!BE:BE)</f>
        <v>3.260011</v>
      </c>
      <c r="BF474" s="235" t="e">
        <f t="array" ref="BF474">_xlfn.XLOOKUP($A474&amp;$B474,'[4]产值及收款计划（2026）'!$A:$A&amp;'[4]产值及收款计划（2026）'!$B:$B,'[4]产值及收款计划（2026）'!BF:BF)</f>
        <v>#REF!</v>
      </c>
      <c r="BG474" s="235" t="e">
        <f t="array" ref="BG474">_xlfn.XLOOKUP($A474&amp;$B474,'[4]产值及收款计划（2026）'!$A:$A&amp;'[4]产值及收款计划（2026）'!$B:$B,'[4]产值及收款计划（2026）'!BG:BG)</f>
        <v>#REF!</v>
      </c>
      <c r="BH474" s="235" t="e">
        <f t="array" ref="BH474">_xlfn.XLOOKUP($A474&amp;$B474,'[4]产值及收款计划（2026）'!$A:$A&amp;'[4]产值及收款计划（2026）'!$B:$B,'[4]产值及收款计划（2026）'!BH:BH)</f>
        <v>#REF!</v>
      </c>
      <c r="BI474" s="235" t="e">
        <f t="array" ref="BI474">_xlfn.XLOOKUP($A474&amp;$B474,'[4]产值及收款计划（2026）'!$A:$A&amp;'[4]产值及收款计划（2026）'!$B:$B,'[4]产值及收款计划（2026）'!BI:BI)</f>
        <v>#REF!</v>
      </c>
      <c r="BJ474" s="235" t="e">
        <f t="array" ref="BJ474">_xlfn.XLOOKUP($A474&amp;$B474,'[4]产值及收款计划（2026）'!$A:$A&amp;'[4]产值及收款计划（2026）'!$B:$B,'[4]产值及收款计划（2026）'!BJ:BJ)</f>
        <v>#REF!</v>
      </c>
      <c r="BK474" s="235" t="e">
        <f t="array" ref="BK474">_xlfn.XLOOKUP($A474&amp;$B474,'[4]产值及收款计划（2026）'!$A:$A&amp;'[4]产值及收款计划（2026）'!$B:$B,'[4]产值及收款计划（2026）'!BK:BK)</f>
        <v>#REF!</v>
      </c>
      <c r="BL474" s="235" t="e">
        <f t="array" ref="BL474">_xlfn.XLOOKUP($A474&amp;$B474,'[4]产值及收款计划（2026）'!$A:$A&amp;'[4]产值及收款计划（2026）'!$B:$B,'[4]产值及收款计划（2026）'!BL:BL)</f>
        <v>#REF!</v>
      </c>
      <c r="BM474" s="235"/>
      <c r="BN474" s="235"/>
      <c r="BO474" s="235"/>
      <c r="BP474" s="235"/>
      <c r="BQ474" s="235" t="e">
        <f>_xlfn.XLOOKUP($C474,应收未收表!$AJ:$AJ,应收未收表!AK:AK)</f>
        <v>#N/A</v>
      </c>
      <c r="BR474" s="235" t="e">
        <f>_xlfn.XLOOKUP($C474,应收未收表!$AJ:$AJ,应收未收表!AL:AL)</f>
        <v>#N/A</v>
      </c>
      <c r="BS474" s="235" t="e">
        <f>_xlfn.XLOOKUP($C474,应收未收表!$AJ:$AJ,应收未收表!AM:AM)</f>
        <v>#N/A</v>
      </c>
      <c r="BT474" s="235" t="e">
        <f>_xlfn.XLOOKUP($C474,应收未收表!$AJ:$AJ,应收未收表!AN:AN)</f>
        <v>#N/A</v>
      </c>
      <c r="BU474" s="234" t="str">
        <f t="array" ref="BU474">_xlfn.XLOOKUP($A474&amp;$B474,'[4]产值及收款计划（2026）'!$A:$A&amp;'[4]产值及收款计划（2026）'!$B:$B,'[4]产值及收款计划（2026）'!BQ:BQ)</f>
        <v>卡斯柯信号有限公司</v>
      </c>
      <c r="BV474" s="235" t="e">
        <f t="array" ref="BV474">_xlfn.XLOOKUP($A474&amp;$B474,'[4]产值及收款计划（2026）'!$A:$A&amp;'[4]产值及收款计划（2026）'!$B:$B,'[4]产值及收款计划（2026）'!BR:BR)</f>
        <v>#REF!</v>
      </c>
      <c r="CE474" s="235" cm="1">
        <f t="array" ref="CE474">_xlfn.XLOOKUP($A474&amp;$B474,'[4]产值及收款计划（2026）'!$A:$A&amp;'[4]产值及收款计划（2026）'!$B:$B,'[4]产值及收款计划（2026）'!CA:CA)</f>
        <v>0</v>
      </c>
      <c r="CF474" s="235" cm="1">
        <f t="array" ref="CF474">_xlfn.XLOOKUP($A474&amp;$B474,'[4]产值及收款计划（2026）'!$A:$A&amp;'[4]产值及收款计划（2026）'!$B:$B,'[4]产值及收款计划（2026）'!CB:CB)</f>
        <v>0</v>
      </c>
      <c r="CG474" s="235" cm="1">
        <f t="array" ref="CG474">_xlfn.XLOOKUP($A474&amp;$B474,'[4]产值及收款计划（2026）'!$A:$A&amp;'[4]产值及收款计划（2026）'!$B:$B,'[4]产值及收款计划（2026）'!CC:CC)</f>
        <v>0</v>
      </c>
      <c r="CH474" s="235" cm="1">
        <f t="array" ref="CH474">_xlfn.XLOOKUP($A474&amp;$B474,'[4]产值及收款计划（2026）'!$A:$A&amp;'[4]产值及收款计划（2026）'!$B:$B,'[4]产值及收款计划（2026）'!CD:CD)</f>
        <v>0</v>
      </c>
      <c r="CI474" s="235" cm="1">
        <f t="array" ref="CI474">_xlfn.XLOOKUP($A474&amp;$B474,'[4]产值及收款计划（2026）'!$A:$A&amp;'[4]产值及收款计划（2026）'!$B:$B,'[4]产值及收款计划（2026）'!CE:CE)</f>
        <v>0</v>
      </c>
      <c r="CJ474" s="235" cm="1">
        <f t="array" ref="CJ474">_xlfn.XLOOKUP($A474&amp;$B474,'[4]产值及收款计划（2026）'!$A:$A&amp;'[4]产值及收款计划（2026）'!$B:$B,'[4]产值及收款计划（2026）'!CF:CF)</f>
        <v>0</v>
      </c>
      <c r="CK474" s="235" cm="1">
        <f t="array" ref="CK474">_xlfn.XLOOKUP($A474&amp;$B474,'[4]产值及收款计划（2026）'!$A:$A&amp;'[4]产值及收款计划（2026）'!$B:$B,'[4]产值及收款计划（2026）'!CG:CG)</f>
        <v>0</v>
      </c>
      <c r="CL474" s="235" cm="1">
        <f t="array" ref="CL474">_xlfn.XLOOKUP($A474&amp;$B474,'[4]产值及收款计划（2026）'!$A:$A&amp;'[4]产值及收款计划（2026）'!$B:$B,'[4]产值及收款计划（2026）'!CH:CH)</f>
        <v>0</v>
      </c>
      <c r="CM474" s="235" cm="1">
        <f t="array" ref="CM474">_xlfn.XLOOKUP($A474&amp;$B474,'[4]产值及收款计划（2026）'!$A:$A&amp;'[4]产值及收款计划（2026）'!$B:$B,'[4]产值及收款计划（2026）'!CI:CI)</f>
        <v>0</v>
      </c>
      <c r="CN474" s="235" cm="1">
        <f t="array" ref="CN474">_xlfn.XLOOKUP($A474&amp;$B474,'[4]产值及收款计划（2026）'!$A:$A&amp;'[4]产值及收款计划（2026）'!$B:$B,'[4]产值及收款计划（2026）'!CJ:CJ)</f>
        <v>0</v>
      </c>
      <c r="CO474" s="235" cm="1">
        <f t="array" ref="CO474">_xlfn.XLOOKUP($A474&amp;$B474,'[4]产值及收款计划（2026）'!$A:$A&amp;'[4]产值及收款计划（2026）'!$B:$B,'[4]产值及收款计划（2026）'!CK:CK)</f>
        <v>0</v>
      </c>
      <c r="CP474" s="235" cm="1">
        <f t="array" ref="CP474">_xlfn.XLOOKUP($A474&amp;$B474,'[4]产值及收款计划（2026）'!$A:$A&amp;'[4]产值及收款计划（2026）'!$B:$B,'[4]产值及收款计划（2026）'!CL:CL)</f>
        <v>0</v>
      </c>
      <c r="DE474" s="235" cm="1">
        <f t="array" ref="DE474">_xlfn.XLOOKUP($A474&amp;$B474,'[4]产值及收款计划（2026）'!$A:$A&amp;'[4]产值及收款计划（2026）'!$B:$B,'[4]产值及收款计划（2026）'!DA:DA)</f>
        <v>0</v>
      </c>
      <c r="DF474" s="235" cm="1">
        <f t="array" ref="DF474">_xlfn.XLOOKUP($A474&amp;$B474,'[4]产值及收款计划（2026）'!$A:$A&amp;'[4]产值及收款计划（2026）'!$B:$B,'[4]产值及收款计划（2026）'!DB:DB)</f>
        <v>0</v>
      </c>
      <c r="DG474" s="235" cm="1">
        <f t="array" ref="DG474">_xlfn.XLOOKUP($A474&amp;$B474,'[4]产值及收款计划（2026）'!$A:$A&amp;'[4]产值及收款计划（2026）'!$B:$B,'[4]产值及收款计划（2026）'!DC:DC)</f>
        <v>0</v>
      </c>
      <c r="DH474" s="235" cm="1">
        <f t="array" ref="DH474">_xlfn.XLOOKUP($A474&amp;$B474,'[4]产值及收款计划（2026）'!$A:$A&amp;'[4]产值及收款计划（2026）'!$B:$B,'[4]产值及收款计划（2026）'!DD:DD)</f>
        <v>0</v>
      </c>
      <c r="DI474" s="235" cm="1">
        <f t="array" ref="DI474">_xlfn.XLOOKUP($A474&amp;$B474,'[4]产值及收款计划（2026）'!$A:$A&amp;'[4]产值及收款计划（2026）'!$B:$B,'[4]产值及收款计划（2026）'!DE:DE)</f>
        <v>0</v>
      </c>
      <c r="DJ474" s="235" cm="1">
        <f t="array" ref="DJ474">_xlfn.XLOOKUP($A474&amp;$B474,'[4]产值及收款计划（2026）'!$A:$A&amp;'[4]产值及收款计划（2026）'!$B:$B,'[4]产值及收款计划（2026）'!DF:DF)</f>
        <v>0</v>
      </c>
      <c r="DK474" s="235" cm="1">
        <f t="array" ref="DK474">_xlfn.XLOOKUP($A474&amp;$B474,'[4]产值及收款计划（2026）'!$A:$A&amp;'[4]产值及收款计划（2026）'!$B:$B,'[4]产值及收款计划（2026）'!DG:DG)</f>
        <v>0</v>
      </c>
      <c r="DL474" s="235" cm="1">
        <f t="array" ref="DL474">_xlfn.XLOOKUP($A474&amp;$B474,'[4]产值及收款计划（2026）'!$A:$A&amp;'[4]产值及收款计划（2026）'!$B:$B,'[4]产值及收款计划（2026）'!DH:DH)</f>
        <v>0</v>
      </c>
      <c r="DM474" s="235" cm="1">
        <f t="array" ref="DM474">_xlfn.XLOOKUP($A474&amp;$B474,'[4]产值及收款计划（2026）'!$A:$A&amp;'[4]产值及收款计划（2026）'!$B:$B,'[4]产值及收款计划（2026）'!DI:DI)</f>
        <v>0</v>
      </c>
      <c r="DN474" s="235" cm="1">
        <f t="array" ref="DN474">_xlfn.XLOOKUP($A474&amp;$B474,'[4]产值及收款计划（2026）'!$A:$A&amp;'[4]产值及收款计划（2026）'!$B:$B,'[4]产值及收款计划（2026）'!DJ:DJ)</f>
        <v>0</v>
      </c>
      <c r="DO474" s="235" cm="1">
        <f t="array" ref="DO474">_xlfn.XLOOKUP($A474&amp;$B474,'[4]产值及收款计划（2026）'!$A:$A&amp;'[4]产值及收款计划（2026）'!$B:$B,'[4]产值及收款计划（2026）'!DK:DK)</f>
        <v>0</v>
      </c>
      <c r="DP474" s="235" cm="1">
        <f t="array" ref="DP474">_xlfn.XLOOKUP($A474&amp;$B474,'[4]产值及收款计划（2026）'!$A:$A&amp;'[4]产值及收款计划（2026）'!$B:$B,'[4]产值及收款计划（2026）'!DL:DL)</f>
        <v>0</v>
      </c>
      <c r="DQ474" s="243"/>
      <c r="DR474" s="229"/>
    </row>
    <row r="475" ht="81" spans="1:122">
      <c r="A475" s="233">
        <f t="shared" si="28"/>
        <v>5</v>
      </c>
      <c r="B475" s="233" t="s">
        <v>28</v>
      </c>
      <c r="C475" s="234" t="str">
        <f t="array" ref="C475">_xlfn.XLOOKUP($A475&amp;$B475,'[4]产值及收款计划（2026）'!$A:$A&amp;'[4]产值及收款计划（2026）'!$B:$B,'[4]产值及收款计划（2026）'!C:C)</f>
        <v>ZHT2023102700124</v>
      </c>
      <c r="D475" s="235" t="str">
        <f t="array" ref="D475">_xlfn.XLOOKUP($A475&amp;$B475,'[4]产值及收款计划（2026）'!$A:$A&amp;'[4]产值及收款计划（2026）'!$B:$B,'[4]产值及收款计划（2026）'!D:D)</f>
        <v>厦门轨道交通6号线（林埭西至华侨大学段）及漳州（角美）延伸段工程信号系统设备族库模型建模咨询</v>
      </c>
      <c r="E475" s="235">
        <f t="array" ref="E475">_xlfn.XLOOKUP($A475&amp;$B475,'[4]产值及收款计划（2026）'!$A:$A&amp;'[4]产值及收款计划（2026）'!$B:$B,'[4]产值及收款计划（2026）'!E:E)</f>
        <v>23.85</v>
      </c>
      <c r="F475" s="235">
        <f t="array" ref="F475">_xlfn.XLOOKUP($A475&amp;$B475,'[4]产值及收款计划（2026）'!$A:$A&amp;'[4]产值及收款计划（2026）'!$B:$B,'[4]产值及收款计划（2026）'!F:F)</f>
        <v>23.85</v>
      </c>
      <c r="G475" s="235" t="e">
        <f t="array" ref="G475">_xlfn.XLOOKUP($A475&amp;$B475,'[4]产值及收款计划（2026）'!$A:$A&amp;'[4]产值及收款计划（2026）'!$B:$B,'[4]产值及收款计划（2026）'!G:G)</f>
        <v>#REF!</v>
      </c>
      <c r="H475" s="235">
        <f t="array" ref="H475">_xlfn.XLOOKUP($A475&amp;$B475,'[4]产值及收款计划（2026）'!$A:$A&amp;'[4]产值及收款计划（2026）'!$B:$B,'[4]产值及收款计划（2026）'!H:H)</f>
        <v>6.85</v>
      </c>
      <c r="I475" s="236">
        <f t="array" ref="I475">_xlfn.XLOOKUP($A475&amp;$B475,'[4]产值及收款计划（2026）'!$A:$A&amp;'[4]产值及收款计划（2026）'!$B:$B,'[4]产值及收款计划（2026）'!I:I)</f>
        <v>0.287211740041929</v>
      </c>
      <c r="J475" s="237">
        <f t="array" ref="J475">_xlfn.XLOOKUP($A475&amp;$B475,'[4]产值及收款计划（2026）'!$A:$A&amp;'[4]产值及收款计划（2026）'!$B:$B,'[4]产值及收款计划（2026）'!J:J)</f>
        <v>0.06</v>
      </c>
      <c r="K475" s="235" t="e">
        <f t="array" ref="K475">_xlfn.XLOOKUP($A475&amp;$B475,'[4]产值及收款计划（2026）'!$A:$A&amp;'[4]产值及收款计划（2026）'!$B:$B,'[4]产值及收款计划（2026）'!K:K)</f>
        <v>#REF!</v>
      </c>
      <c r="L475" s="235" t="e">
        <f t="array" ref="L475">_xlfn.XLOOKUP($A475&amp;$B475,'[4]产值及收款计划（2026）'!$A:$A&amp;'[4]产值及收款计划（2026）'!$B:$B,'[4]产值及收款计划（2026）'!L:L)</f>
        <v>#REF!</v>
      </c>
      <c r="M475" s="235" t="str">
        <f t="array" ref="M475">_xlfn.XLOOKUP($A475&amp;$B475,'[4]产值及收款计划（2026）'!$A:$A&amp;'[4]产值及收款计划（2026）'!$B:$B,'[4]产值及收款计划（2026）'!M:M)</f>
        <v>主导</v>
      </c>
      <c r="N475" s="235">
        <f t="array" ref="N475">_xlfn.XLOOKUP($A475&amp;$B475,'[4]产值及收款计划（2026）'!$A:$A&amp;'[4]产值及收款计划（2026）'!$B:$B,'[4]产值及收款计划（2026）'!N:N)</f>
        <v>0</v>
      </c>
      <c r="O475" s="235" t="str">
        <f t="array" ref="O475">_xlfn.XLOOKUP($A475&amp;$B475,'[4]产值及收款计划（2026）'!$A:$A&amp;'[4]产值及收款计划（2026）'!$B:$B,'[4]产值及收款计划（2026）'!O:O)</f>
        <v>柳祈宁</v>
      </c>
      <c r="P475" s="234" t="str">
        <f t="array" ref="P475">_xlfn.XLOOKUP($A475&amp;$B475,'[4]产值及收款计划（2026）'!$A:$A&amp;'[4]产值及收款计划（2026）'!$B:$B,'[4]产值及收款计划（2026）'!P:P)</f>
        <v>过往已完结</v>
      </c>
      <c r="Q475" s="235" t="e">
        <f t="array" ref="Q475">_xlfn.XLOOKUP($A475&amp;$B475,'[4]产值及收款计划（2026）'!$A:$A&amp;'[4]产值及收款计划（2026）'!$B:$B,'[4]产值及收款计划（2026）'!Q:Q)</f>
        <v>#REF!</v>
      </c>
      <c r="R475" s="235" t="e">
        <f t="array" ref="R475">_xlfn.XLOOKUP($A475&amp;$B475,'[4]产值及收款计划（2026）'!$A:$A&amp;'[4]产值及收款计划（2026）'!$B:$B,'[4]产值及收款计划（2026）'!R:R)</f>
        <v>#REF!</v>
      </c>
      <c r="S475" s="235" t="e">
        <f t="array" ref="S475">_xlfn.XLOOKUP($A475&amp;$B475,'[4]产值及收款计划（2026）'!$A:$A&amp;'[4]产值及收款计划（2026）'!$B:$B,'[4]产值及收款计划（2026）'!S:S)</f>
        <v>#REF!</v>
      </c>
      <c r="T475" s="235">
        <f t="array" ref="T475">_xlfn.XLOOKUP($A475&amp;$B475,'[4]产值及收款计划（2026）'!$A:$A&amp;'[4]产值及收款计划（2026）'!$B:$B,'[4]产值及收款计划（2026）'!T:T)</f>
        <v>23.85</v>
      </c>
      <c r="U475" s="235">
        <f t="array" ref="U475">_xlfn.XLOOKUP($A475&amp;$B475,'[4]产值及收款计划（2026）'!$A:$A&amp;'[4]产值及收款计划（2026）'!$B:$B,'[4]产值及收款计划（2026）'!U:U)</f>
        <v>0</v>
      </c>
      <c r="V475" s="235">
        <f t="array" ref="V475">_xlfn.XLOOKUP($A475&amp;$B475,'[4]产值及收款计划（2026）'!$A:$A&amp;'[4]产值及收款计划（2026）'!$B:$B,'[4]产值及收款计划（2026）'!V:V)</f>
        <v>0</v>
      </c>
      <c r="W475" s="235" t="e">
        <f t="array" ref="W475">_xlfn.XLOOKUP($A475&amp;$B475,'[4]产值及收款计划（2026）'!$A:$A&amp;'[4]产值及收款计划（2026）'!$B:$B,'[4]产值及收款计划（2026）'!W:W)</f>
        <v>#REF!</v>
      </c>
      <c r="X475" s="235" t="e">
        <f t="array" ref="X475">_xlfn.XLOOKUP($A475&amp;$B475,'[4]产值及收款计划（2026）'!$A:$A&amp;'[4]产值及收款计划（2026）'!$B:$B,'[4]产值及收款计划（2026）'!X:X)</f>
        <v>#REF!</v>
      </c>
      <c r="Y475" s="235" t="e">
        <f t="array" ref="Y475">_xlfn.XLOOKUP($A475&amp;$B475,'[4]产值及收款计划（2026）'!$A:$A&amp;'[4]产值及收款计划（2026）'!$B:$B,'[4]产值及收款计划（2026）'!Y:Y)</f>
        <v>#REF!</v>
      </c>
      <c r="Z475" s="235" t="e">
        <f t="array" ref="Z475">_xlfn.XLOOKUP($A475&amp;$B475,'[4]产值及收款计划（2026）'!$A:$A&amp;'[4]产值及收款计划（2026）'!$B:$B,'[4]产值及收款计划（2026）'!Z:Z)</f>
        <v>#REF!</v>
      </c>
      <c r="AA475" s="235">
        <f t="array" ref="AA475">_xlfn.XLOOKUP($A475&amp;$B475,'[4]产值及收款计划（2026）'!$A:$A&amp;'[4]产值及收款计划（2026）'!$B:$B,'[4]产值及收款计划（2026）'!AA:AA)</f>
        <v>0</v>
      </c>
      <c r="AB475" s="235">
        <f t="array" ref="AB475">_xlfn.XLOOKUP($A475&amp;$B475,'[4]产值及收款计划（2026）'!$A:$A&amp;'[4]产值及收款计划（2026）'!$B:$B,'[4]产值及收款计划（2026）'!AB:AB)</f>
        <v>0</v>
      </c>
      <c r="AC475" s="235">
        <f t="array" ref="AC475">_xlfn.XLOOKUP($A475&amp;$B475,'[4]产值及收款计划（2026）'!$A:$A&amp;'[4]产值及收款计划（2026）'!$B:$B,'[4]产值及收款计划（2026）'!AC:AC)</f>
        <v>0</v>
      </c>
      <c r="AD475" s="235">
        <f t="array" ref="AD475">_xlfn.XLOOKUP($A475&amp;$B475,'[4]产值及收款计划（2026）'!$A:$A&amp;'[4]产值及收款计划（2026）'!$B:$B,'[4]产值及收款计划（2026）'!AD:AD)</f>
        <v>0</v>
      </c>
      <c r="AE475" s="235">
        <f t="array" ref="AE475">_xlfn.XLOOKUP($A475&amp;$B475,'[4]产值及收款计划（2026）'!$A:$A&amp;'[4]产值及收款计划（2026）'!$B:$B,'[4]产值及收款计划（2026）'!AE:AE)</f>
        <v>0</v>
      </c>
      <c r="AF475" s="235">
        <f t="array" ref="AF475">_xlfn.XLOOKUP($A475&amp;$B475,'[4]产值及收款计划（2026）'!$A:$A&amp;'[4]产值及收款计划（2026）'!$B:$B,'[4]产值及收款计划（2026）'!AF:AF)</f>
        <v>0</v>
      </c>
      <c r="AG475" s="235">
        <f t="array" ref="AG475">_xlfn.XLOOKUP($A475&amp;$B475,'[4]产值及收款计划（2026）'!$A:$A&amp;'[4]产值及收款计划（2026）'!$B:$B,'[4]产值及收款计划（2026）'!AG:AG)</f>
        <v>0</v>
      </c>
      <c r="AH475" s="235">
        <f t="array" ref="AH475">_xlfn.XLOOKUP($A475&amp;$B475,'[4]产值及收款计划（2026）'!$A:$A&amp;'[4]产值及收款计划（2026）'!$B:$B,'[4]产值及收款计划（2026）'!AH:AH)</f>
        <v>0</v>
      </c>
      <c r="AI475" s="235">
        <f t="array" ref="AI475">_xlfn.XLOOKUP($A475&amp;$B475,'[4]产值及收款计划（2026）'!$A:$A&amp;'[4]产值及收款计划（2026）'!$B:$B,'[4]产值及收款计划（2026）'!AI:AI)</f>
        <v>0</v>
      </c>
      <c r="AJ475" s="235">
        <f t="array" ref="AJ475">_xlfn.XLOOKUP($A475&amp;$B475,'[4]产值及收款计划（2026）'!$A:$A&amp;'[4]产值及收款计划（2026）'!$B:$B,'[4]产值及收款计划（2026）'!AJ:AJ)</f>
        <v>0</v>
      </c>
      <c r="AK475" s="235">
        <f t="array" ref="AK475">_xlfn.XLOOKUP($A475&amp;$B475,'[4]产值及收款计划（2026）'!$A:$A&amp;'[4]产值及收款计划（2026）'!$B:$B,'[4]产值及收款计划（2026）'!AK:AK)</f>
        <v>0</v>
      </c>
      <c r="AL475" s="235">
        <f t="array" ref="AL475">_xlfn.XLOOKUP($A475&amp;$B475,'[4]产值及收款计划（2026）'!$A:$A&amp;'[4]产值及收款计划（2026）'!$B:$B,'[4]产值及收款计划（2026）'!AL:AL)</f>
        <v>0</v>
      </c>
      <c r="AM475" s="242">
        <f t="array" ref="AM475">_xlfn.LET(_xlpm.勾选月份状态数组,TRANSPOSE('PPT(12-15页）-TOP10'!$A$3:$A$14),_xlpm.选择数据区,IF('PPT(12-15页）-TOP10'!$E$3="收款",$BA475:$BL475,$AA475:$AL475),SUM(_xlfn._xlws.FILTER(_xlpm.选择数据区,_xlpm.勾选月份状态数组,"")))</f>
        <v>0</v>
      </c>
      <c r="AN475" s="235" t="e">
        <f>_xlfn.XLOOKUP($C475,应收未收表!$T:$T,应收未收表!AA:AA)</f>
        <v>#N/A</v>
      </c>
      <c r="AO475" s="235" t="e">
        <f>_xlfn.XLOOKUP($C475,应收未收表!$T:$T,应收未收表!AB:AB)</f>
        <v>#N/A</v>
      </c>
      <c r="AP475" s="235" t="e">
        <f>_xlfn.XLOOKUP($C475,应收未收表!$T:$T,应收未收表!AC:AC)</f>
        <v>#N/A</v>
      </c>
      <c r="AQ475" s="235" t="e">
        <f>_xlfn.XLOOKUP($C475,应收未收表!$T:$T,应收未收表!AE:AE)</f>
        <v>#N/A</v>
      </c>
      <c r="AR475" s="235" t="e">
        <f>_xlfn.XLOOKUP($C475,应收未收表!$T:$T,应收未收表!AF:AF)</f>
        <v>#N/A</v>
      </c>
      <c r="AS475" s="235" t="e">
        <f t="array" ref="AS475">_xlfn.XLOOKUP($A475&amp;$B475,'[4]产值及收款计划（2026）'!$A:$A&amp;'[4]产值及收款计划（2026）'!$B:$B,'[4]产值及收款计划（2026）'!AS:AS)</f>
        <v>#REF!</v>
      </c>
      <c r="AT475" s="235" t="e">
        <f t="array" ref="AT475">_xlfn.XLOOKUP($A475&amp;$B475,'[4]产值及收款计划（2026）'!$A:$A&amp;'[4]产值及收款计划（2026）'!$B:$B,'[4]产值及收款计划（2026）'!AT:AT)</f>
        <v>#REF!</v>
      </c>
      <c r="AU475" s="235" t="e">
        <f t="array" ref="AU475">_xlfn.XLOOKUP($A475&amp;$B475,'[4]产值及收款计划（2026）'!$A:$A&amp;'[4]产值及收款计划（2026）'!$B:$B,'[4]产值及收款计划（2026）'!AU:AU)</f>
        <v>#REF!</v>
      </c>
      <c r="AV475" s="235" t="e">
        <f t="array" ref="AV475">_xlfn.XLOOKUP($A475&amp;$B475,'[4]产值及收款计划（2026）'!$A:$A&amp;'[4]产值及收款计划（2026）'!$B:$B,'[4]产值及收款计划（2026）'!AV:AV)</f>
        <v>#REF!</v>
      </c>
      <c r="AW475" s="235">
        <f t="array" ref="AW475">_xlfn.XLOOKUP($A475&amp;$B475,'[4]产值及收款计划（2026）'!$A:$A&amp;'[4]产值及收款计划（2026）'!$B:$B,'[4]产值及收款计划（2026）'!AW:AW)</f>
        <v>19.08</v>
      </c>
      <c r="AX475" s="235">
        <f t="array" ref="AX475">_xlfn.XLOOKUP($A475&amp;$B475,'[4]产值及收款计划（2026）'!$A:$A&amp;'[4]产值及收款计划（2026）'!$B:$B,'[4]产值及收款计划（2026）'!AX:AX)</f>
        <v>0</v>
      </c>
      <c r="AY475" s="235">
        <f t="array" ref="AY475">_xlfn.XLOOKUP($A475&amp;$B475,'[4]产值及收款计划（2026）'!$A:$A&amp;'[4]产值及收款计划（2026）'!$B:$B,'[4]产值及收款计划（2026）'!AY:AY)</f>
        <v>4.77</v>
      </c>
      <c r="AZ475" s="235">
        <f t="array" ref="AZ475">_xlfn.XLOOKUP($A475&amp;$B475,'[4]产值及收款计划（2026）'!$A:$A&amp;'[4]产值及收款计划（2026）'!$B:$B,'[4]产值及收款计划（2026）'!AZ:AZ)</f>
        <v>4.77</v>
      </c>
      <c r="BA475" s="235" t="e">
        <f t="array" ref="BA475">_xlfn.XLOOKUP($A475&amp;$B475,'[4]产值及收款计划（2026）'!$A:$A&amp;'[4]产值及收款计划（2026）'!$B:$B,'[4]产值及收款计划（2026）'!BA:BA)</f>
        <v>#REF!</v>
      </c>
      <c r="BB475" s="235" t="e">
        <f t="array" ref="BB475">_xlfn.XLOOKUP($A475&amp;$B475,'[4]产值及收款计划（2026）'!$A:$A&amp;'[4]产值及收款计划（2026）'!$B:$B,'[4]产值及收款计划（2026）'!BB:BB)</f>
        <v>#REF!</v>
      </c>
      <c r="BC475" s="235" t="e">
        <f t="array" ref="BC475">_xlfn.XLOOKUP($A475&amp;$B475,'[4]产值及收款计划（2026）'!$A:$A&amp;'[4]产值及收款计划（2026）'!$B:$B,'[4]产值及收款计划（2026）'!BC:BC)</f>
        <v>#REF!</v>
      </c>
      <c r="BD475" s="235" t="e">
        <f t="array" ref="BD475">_xlfn.XLOOKUP($A475&amp;$B475,'[4]产值及收款计划（2026）'!$A:$A&amp;'[4]产值及收款计划（2026）'!$B:$B,'[4]产值及收款计划（2026）'!BD:BD)</f>
        <v>#REF!</v>
      </c>
      <c r="BE475" s="235">
        <f t="array" ref="BE475">_xlfn.XLOOKUP($A475&amp;$B475,'[4]产值及收款计划（2026）'!$A:$A&amp;'[4]产值及收款计划（2026）'!$B:$B,'[4]产值及收款计划（2026）'!BE:BE)</f>
        <v>4.77</v>
      </c>
      <c r="BF475" s="235" t="e">
        <f t="array" ref="BF475">_xlfn.XLOOKUP($A475&amp;$B475,'[4]产值及收款计划（2026）'!$A:$A&amp;'[4]产值及收款计划（2026）'!$B:$B,'[4]产值及收款计划（2026）'!BF:BF)</f>
        <v>#REF!</v>
      </c>
      <c r="BG475" s="235" t="e">
        <f t="array" ref="BG475">_xlfn.XLOOKUP($A475&amp;$B475,'[4]产值及收款计划（2026）'!$A:$A&amp;'[4]产值及收款计划（2026）'!$B:$B,'[4]产值及收款计划（2026）'!BG:BG)</f>
        <v>#REF!</v>
      </c>
      <c r="BH475" s="235" t="e">
        <f t="array" ref="BH475">_xlfn.XLOOKUP($A475&amp;$B475,'[4]产值及收款计划（2026）'!$A:$A&amp;'[4]产值及收款计划（2026）'!$B:$B,'[4]产值及收款计划（2026）'!BH:BH)</f>
        <v>#REF!</v>
      </c>
      <c r="BI475" s="235" t="e">
        <f t="array" ref="BI475">_xlfn.XLOOKUP($A475&amp;$B475,'[4]产值及收款计划（2026）'!$A:$A&amp;'[4]产值及收款计划（2026）'!$B:$B,'[4]产值及收款计划（2026）'!BI:BI)</f>
        <v>#REF!</v>
      </c>
      <c r="BJ475" s="235" t="e">
        <f t="array" ref="BJ475">_xlfn.XLOOKUP($A475&amp;$B475,'[4]产值及收款计划（2026）'!$A:$A&amp;'[4]产值及收款计划（2026）'!$B:$B,'[4]产值及收款计划（2026）'!BJ:BJ)</f>
        <v>#REF!</v>
      </c>
      <c r="BK475" s="235" t="e">
        <f t="array" ref="BK475">_xlfn.XLOOKUP($A475&amp;$B475,'[4]产值及收款计划（2026）'!$A:$A&amp;'[4]产值及收款计划（2026）'!$B:$B,'[4]产值及收款计划（2026）'!BK:BK)</f>
        <v>#REF!</v>
      </c>
      <c r="BL475" s="235" t="e">
        <f t="array" ref="BL475">_xlfn.XLOOKUP($A475&amp;$B475,'[4]产值及收款计划（2026）'!$A:$A&amp;'[4]产值及收款计划（2026）'!$B:$B,'[4]产值及收款计划（2026）'!BL:BL)</f>
        <v>#REF!</v>
      </c>
      <c r="BM475" s="235"/>
      <c r="BN475" s="235"/>
      <c r="BO475" s="235"/>
      <c r="BP475" s="235"/>
      <c r="BQ475" s="235" t="e">
        <f>_xlfn.XLOOKUP($C475,应收未收表!$AJ:$AJ,应收未收表!AK:AK)</f>
        <v>#N/A</v>
      </c>
      <c r="BR475" s="235" t="e">
        <f>_xlfn.XLOOKUP($C475,应收未收表!$AJ:$AJ,应收未收表!AL:AL)</f>
        <v>#N/A</v>
      </c>
      <c r="BS475" s="235" t="e">
        <f>_xlfn.XLOOKUP($C475,应收未收表!$AJ:$AJ,应收未收表!AM:AM)</f>
        <v>#N/A</v>
      </c>
      <c r="BT475" s="235" t="e">
        <f>_xlfn.XLOOKUP($C475,应收未收表!$AJ:$AJ,应收未收表!AN:AN)</f>
        <v>#N/A</v>
      </c>
      <c r="BU475" s="234" t="str">
        <f t="array" ref="BU475">_xlfn.XLOOKUP($A475&amp;$B475,'[4]产值及收款计划（2026）'!$A:$A&amp;'[4]产值及收款计划（2026）'!$B:$B,'[4]产值及收款计划（2026）'!BQ:BQ)</f>
        <v>卡斯柯信号有限公司</v>
      </c>
      <c r="BV475" s="235" t="e">
        <f t="array" ref="BV475">_xlfn.XLOOKUP($A475&amp;$B475,'[4]产值及收款计划（2026）'!$A:$A&amp;'[4]产值及收款计划（2026）'!$B:$B,'[4]产值及收款计划（2026）'!BR:BR)</f>
        <v>#REF!</v>
      </c>
      <c r="CE475" s="235" cm="1">
        <f t="array" ref="CE475">_xlfn.XLOOKUP($A475&amp;$B475,'[4]产值及收款计划（2026）'!$A:$A&amp;'[4]产值及收款计划（2026）'!$B:$B,'[4]产值及收款计划（2026）'!CA:CA)</f>
        <v>0</v>
      </c>
      <c r="CF475" s="235" cm="1">
        <f t="array" ref="CF475">_xlfn.XLOOKUP($A475&amp;$B475,'[4]产值及收款计划（2026）'!$A:$A&amp;'[4]产值及收款计划（2026）'!$B:$B,'[4]产值及收款计划（2026）'!CB:CB)</f>
        <v>0</v>
      </c>
      <c r="CG475" s="235" cm="1">
        <f t="array" ref="CG475">_xlfn.XLOOKUP($A475&amp;$B475,'[4]产值及收款计划（2026）'!$A:$A&amp;'[4]产值及收款计划（2026）'!$B:$B,'[4]产值及收款计划（2026）'!CC:CC)</f>
        <v>0</v>
      </c>
      <c r="CH475" s="235" cm="1">
        <f t="array" ref="CH475">_xlfn.XLOOKUP($A475&amp;$B475,'[4]产值及收款计划（2026）'!$A:$A&amp;'[4]产值及收款计划（2026）'!$B:$B,'[4]产值及收款计划（2026）'!CD:CD)</f>
        <v>0</v>
      </c>
      <c r="CI475" s="235" cm="1">
        <f t="array" ref="CI475">_xlfn.XLOOKUP($A475&amp;$B475,'[4]产值及收款计划（2026）'!$A:$A&amp;'[4]产值及收款计划（2026）'!$B:$B,'[4]产值及收款计划（2026）'!CE:CE)</f>
        <v>0</v>
      </c>
      <c r="CJ475" s="235" cm="1">
        <f t="array" ref="CJ475">_xlfn.XLOOKUP($A475&amp;$B475,'[4]产值及收款计划（2026）'!$A:$A&amp;'[4]产值及收款计划（2026）'!$B:$B,'[4]产值及收款计划（2026）'!CF:CF)</f>
        <v>0</v>
      </c>
      <c r="CK475" s="235" cm="1">
        <f t="array" ref="CK475">_xlfn.XLOOKUP($A475&amp;$B475,'[4]产值及收款计划（2026）'!$A:$A&amp;'[4]产值及收款计划（2026）'!$B:$B,'[4]产值及收款计划（2026）'!CG:CG)</f>
        <v>0</v>
      </c>
      <c r="CL475" s="235" cm="1">
        <f t="array" ref="CL475">_xlfn.XLOOKUP($A475&amp;$B475,'[4]产值及收款计划（2026）'!$A:$A&amp;'[4]产值及收款计划（2026）'!$B:$B,'[4]产值及收款计划（2026）'!CH:CH)</f>
        <v>0</v>
      </c>
      <c r="CM475" s="235" cm="1">
        <f t="array" ref="CM475">_xlfn.XLOOKUP($A475&amp;$B475,'[4]产值及收款计划（2026）'!$A:$A&amp;'[4]产值及收款计划（2026）'!$B:$B,'[4]产值及收款计划（2026）'!CI:CI)</f>
        <v>0</v>
      </c>
      <c r="CN475" s="235" cm="1">
        <f t="array" ref="CN475">_xlfn.XLOOKUP($A475&amp;$B475,'[4]产值及收款计划（2026）'!$A:$A&amp;'[4]产值及收款计划（2026）'!$B:$B,'[4]产值及收款计划（2026）'!CJ:CJ)</f>
        <v>0</v>
      </c>
      <c r="CO475" s="235" cm="1">
        <f t="array" ref="CO475">_xlfn.XLOOKUP($A475&amp;$B475,'[4]产值及收款计划（2026）'!$A:$A&amp;'[4]产值及收款计划（2026）'!$B:$B,'[4]产值及收款计划（2026）'!CK:CK)</f>
        <v>0</v>
      </c>
      <c r="CP475" s="235" cm="1">
        <f t="array" ref="CP475">_xlfn.XLOOKUP($A475&amp;$B475,'[4]产值及收款计划（2026）'!$A:$A&amp;'[4]产值及收款计划（2026）'!$B:$B,'[4]产值及收款计划（2026）'!CL:CL)</f>
        <v>0</v>
      </c>
      <c r="DE475" s="235" cm="1">
        <f t="array" ref="DE475">_xlfn.XLOOKUP($A475&amp;$B475,'[4]产值及收款计划（2026）'!$A:$A&amp;'[4]产值及收款计划（2026）'!$B:$B,'[4]产值及收款计划（2026）'!DA:DA)</f>
        <v>0</v>
      </c>
      <c r="DF475" s="235" cm="1">
        <f t="array" ref="DF475">_xlfn.XLOOKUP($A475&amp;$B475,'[4]产值及收款计划（2026）'!$A:$A&amp;'[4]产值及收款计划（2026）'!$B:$B,'[4]产值及收款计划（2026）'!DB:DB)</f>
        <v>0</v>
      </c>
      <c r="DG475" s="235" cm="1">
        <f t="array" ref="DG475">_xlfn.XLOOKUP($A475&amp;$B475,'[4]产值及收款计划（2026）'!$A:$A&amp;'[4]产值及收款计划（2026）'!$B:$B,'[4]产值及收款计划（2026）'!DC:DC)</f>
        <v>0</v>
      </c>
      <c r="DH475" s="235" cm="1">
        <f t="array" ref="DH475">_xlfn.XLOOKUP($A475&amp;$B475,'[4]产值及收款计划（2026）'!$A:$A&amp;'[4]产值及收款计划（2026）'!$B:$B,'[4]产值及收款计划（2026）'!DD:DD)</f>
        <v>0</v>
      </c>
      <c r="DI475" s="235" cm="1">
        <f t="array" ref="DI475">_xlfn.XLOOKUP($A475&amp;$B475,'[4]产值及收款计划（2026）'!$A:$A&amp;'[4]产值及收款计划（2026）'!$B:$B,'[4]产值及收款计划（2026）'!DE:DE)</f>
        <v>0</v>
      </c>
      <c r="DJ475" s="235" cm="1">
        <f t="array" ref="DJ475">_xlfn.XLOOKUP($A475&amp;$B475,'[4]产值及收款计划（2026）'!$A:$A&amp;'[4]产值及收款计划（2026）'!$B:$B,'[4]产值及收款计划（2026）'!DF:DF)</f>
        <v>0</v>
      </c>
      <c r="DK475" s="235" cm="1">
        <f t="array" ref="DK475">_xlfn.XLOOKUP($A475&amp;$B475,'[4]产值及收款计划（2026）'!$A:$A&amp;'[4]产值及收款计划（2026）'!$B:$B,'[4]产值及收款计划（2026）'!DG:DG)</f>
        <v>0</v>
      </c>
      <c r="DL475" s="235" cm="1">
        <f t="array" ref="DL475">_xlfn.XLOOKUP($A475&amp;$B475,'[4]产值及收款计划（2026）'!$A:$A&amp;'[4]产值及收款计划（2026）'!$B:$B,'[4]产值及收款计划（2026）'!DH:DH)</f>
        <v>0</v>
      </c>
      <c r="DM475" s="235" cm="1">
        <f t="array" ref="DM475">_xlfn.XLOOKUP($A475&amp;$B475,'[4]产值及收款计划（2026）'!$A:$A&amp;'[4]产值及收款计划（2026）'!$B:$B,'[4]产值及收款计划（2026）'!DI:DI)</f>
        <v>0</v>
      </c>
      <c r="DN475" s="235" cm="1">
        <f t="array" ref="DN475">_xlfn.XLOOKUP($A475&amp;$B475,'[4]产值及收款计划（2026）'!$A:$A&amp;'[4]产值及收款计划（2026）'!$B:$B,'[4]产值及收款计划（2026）'!DJ:DJ)</f>
        <v>0</v>
      </c>
      <c r="DO475" s="235" cm="1">
        <f t="array" ref="DO475">_xlfn.XLOOKUP($A475&amp;$B475,'[4]产值及收款计划（2026）'!$A:$A&amp;'[4]产值及收款计划（2026）'!$B:$B,'[4]产值及收款计划（2026）'!DK:DK)</f>
        <v>0</v>
      </c>
      <c r="DP475" s="235" cm="1">
        <f t="array" ref="DP475">_xlfn.XLOOKUP($A475&amp;$B475,'[4]产值及收款计划（2026）'!$A:$A&amp;'[4]产值及收款计划（2026）'!$B:$B,'[4]产值及收款计划（2026）'!DL:DL)</f>
        <v>0</v>
      </c>
      <c r="DQ475" s="243"/>
      <c r="DR475" s="229"/>
    </row>
    <row r="476" ht="20.25" spans="1:122">
      <c r="A476" s="233">
        <f t="shared" si="28"/>
        <v>6</v>
      </c>
      <c r="B476" s="233" t="s">
        <v>28</v>
      </c>
      <c r="C476" s="234" t="str" cm="1">
        <f t="array" ref="C476">_xlfn.XLOOKUP($A476&amp;$B476,'[4]产值及收款计划（2026）'!$A:$A&amp;'[4]产值及收款计划（2026）'!$B:$B,'[4]产值及收款计划（2026）'!C:C)</f>
        <v>SJHT2019121600128</v>
      </c>
      <c r="D476" s="234" t="str" cm="1">
        <f t="array" ref="D476">_xlfn.XLOOKUP($A476&amp;$B476,'[4]产值及收款计划（2026）'!$A:$A&amp;'[4]产值及收款计划（2026）'!$B:$B,'[4]产值及收款计划（2026）'!D:D)</f>
        <v>山东省荣成市少年宫项目咨询服务合同</v>
      </c>
      <c r="E476" s="235" cm="1">
        <f t="array" ref="E476">_xlfn.XLOOKUP($A476&amp;$B476,'[4]产值及收款计划（2026）'!$A:$A&amp;'[4]产值及收款计划（2026）'!$B:$B,'[4]产值及收款计划（2026）'!E:E)</f>
        <v>134.82</v>
      </c>
      <c r="F476" s="235" cm="1">
        <f t="array" ref="F476">_xlfn.XLOOKUP($A476&amp;$B476,'[4]产值及收款计划（2026）'!$A:$A&amp;'[4]产值及收款计划（2026）'!$B:$B,'[4]产值及收款计划（2026）'!F:F)</f>
        <v>134.82</v>
      </c>
      <c r="G476" s="235" cm="1">
        <f t="array" ref="G476">_xlfn.XLOOKUP($A476&amp;$B476,'[4]产值及收款计划（2026）'!$A:$A&amp;'[4]产值及收款计划（2026）'!$B:$B,'[4]产值及收款计划（2026）'!G:G)</f>
        <v>134.82</v>
      </c>
      <c r="H476" s="235" cm="1">
        <f t="array" ref="H476">_xlfn.XLOOKUP($A476&amp;$B476,'[4]产值及收款计划（2026）'!$A:$A&amp;'[4]产值及收款计划（2026）'!$B:$B,'[4]产值及收款计划（2026）'!H:H)</f>
        <v>113.7684</v>
      </c>
      <c r="I476" s="236" cm="1">
        <f t="array" ref="I476">_xlfn.XLOOKUP($A476&amp;$B476,'[4]产值及收款计划（2026）'!$A:$A&amp;'[4]产值及收款计划（2026）'!$B:$B,'[4]产值及收款计划（2026）'!I:I)</f>
        <v>0.843854027592345</v>
      </c>
      <c r="J476" s="237" cm="1">
        <f t="array" ref="J476">_xlfn.XLOOKUP($A476&amp;$B476,'[4]产值及收款计划（2026）'!$A:$A&amp;'[4]产值及收款计划（2026）'!$B:$B,'[4]产值及收款计划（2026）'!J:J)</f>
        <v>0.06</v>
      </c>
      <c r="K476" s="235" t="e" cm="1">
        <f t="array" ref="K476">_xlfn.XLOOKUP($A476&amp;$B476,'[4]产值及收款计划（2026）'!$A:$A&amp;'[4]产值及收款计划（2026）'!$B:$B,'[4]产值及收款计划（2026）'!K:K)</f>
        <v>#REF!</v>
      </c>
      <c r="L476" s="235" t="e" cm="1">
        <f t="array" ref="L476">_xlfn.XLOOKUP($A476&amp;$B476,'[4]产值及收款计划（2026）'!$A:$A&amp;'[4]产值及收款计划（2026）'!$B:$B,'[4]产值及收款计划（2026）'!L:L)</f>
        <v>#REF!</v>
      </c>
      <c r="M476" s="235" t="str" cm="1">
        <f t="array" ref="M476">_xlfn.XLOOKUP($A476&amp;$B476,'[4]产值及收款计划（2026）'!$A:$A&amp;'[4]产值及收款计划（2026）'!$B:$B,'[4]产值及收款计划（2026）'!M:M)</f>
        <v>主导</v>
      </c>
      <c r="N476" s="235" cm="1">
        <f t="array" ref="N476">_xlfn.XLOOKUP($A476&amp;$B476,'[4]产值及收款计划（2026）'!$A:$A&amp;'[4]产值及收款计划（2026）'!$B:$B,'[4]产值及收款计划（2026）'!N:N)</f>
        <v>0</v>
      </c>
      <c r="O476" s="235" t="str" cm="1">
        <f t="array" ref="O476">_xlfn.XLOOKUP($A476&amp;$B476,'[4]产值及收款计划（2026）'!$A:$A&amp;'[4]产值及收款计划（2026）'!$B:$B,'[4]产值及收款计划（2026）'!O:O)</f>
        <v>薛剑展</v>
      </c>
      <c r="P476" s="234" t="str" cm="1">
        <f t="array" ref="P476">_xlfn.XLOOKUP($A476&amp;$B476,'[4]产值及收款计划（2026）'!$A:$A&amp;'[4]产值及收款计划（2026）'!$B:$B,'[4]产值及收款计划（2026）'!P:P)</f>
        <v>在建</v>
      </c>
      <c r="Q476" s="235" t="e" cm="1">
        <f t="array" ref="Q476">_xlfn.XLOOKUP($A476&amp;$B476,'[4]产值及收款计划（2026）'!$A:$A&amp;'[4]产值及收款计划（2026）'!$B:$B,'[4]产值及收款计划（2026）'!Q:Q)</f>
        <v>#REF!</v>
      </c>
      <c r="R476" s="235" t="e" cm="1">
        <f t="array" ref="R476">_xlfn.XLOOKUP($A476&amp;$B476,'[4]产值及收款计划（2026）'!$A:$A&amp;'[4]产值及收款计划（2026）'!$B:$B,'[4]产值及收款计划（2026）'!R:R)</f>
        <v>#REF!</v>
      </c>
      <c r="S476" s="235" t="e" cm="1">
        <f t="array" ref="S476">_xlfn.XLOOKUP($A476&amp;$B476,'[4]产值及收款计划（2026）'!$A:$A&amp;'[4]产值及收款计划（2026）'!$B:$B,'[4]产值及收款计划（2026）'!S:S)</f>
        <v>#REF!</v>
      </c>
      <c r="T476" s="235" cm="1">
        <f t="array" ref="T476">_xlfn.XLOOKUP($A476&amp;$B476,'[4]产值及收款计划（2026）'!$A:$A&amp;'[4]产值及收款计划（2026）'!$B:$B,'[4]产值及收款计划（2026）'!T:T)</f>
        <v>76.6932</v>
      </c>
      <c r="U476" s="235" cm="1">
        <f t="array" ref="U476">_xlfn.XLOOKUP($A476&amp;$B476,'[4]产值及收款计划（2026）'!$A:$A&amp;'[4]产值及收款计划（2026）'!$B:$B,'[4]产值及收款计划（2026）'!U:U)</f>
        <v>0</v>
      </c>
      <c r="V476" s="235" cm="1">
        <f t="array" ref="V476">_xlfn.XLOOKUP($A476&amp;$B476,'[4]产值及收款计划（2026）'!$A:$A&amp;'[4]产值及收款计划（2026）'!$B:$B,'[4]产值及收款计划（2026）'!V:V)</f>
        <v>58.1268</v>
      </c>
      <c r="W476" s="235" t="e" cm="1">
        <f t="array" ref="W476">_xlfn.XLOOKUP($A476&amp;$B476,'[4]产值及收款计划（2026）'!$A:$A&amp;'[4]产值及收款计划（2026）'!$B:$B,'[4]产值及收款计划（2026）'!W:W)</f>
        <v>#REF!</v>
      </c>
      <c r="X476" s="235" t="e" cm="1">
        <f t="array" ref="X476">_xlfn.XLOOKUP($A476&amp;$B476,'[4]产值及收款计划（2026）'!$A:$A&amp;'[4]产值及收款计划（2026）'!$B:$B,'[4]产值及收款计划（2026）'!X:X)</f>
        <v>#REF!</v>
      </c>
      <c r="Y476" s="235" t="e" cm="1">
        <f t="array" ref="Y476">_xlfn.XLOOKUP($A476&amp;$B476,'[4]产值及收款计划（2026）'!$A:$A&amp;'[4]产值及收款计划（2026）'!$B:$B,'[4]产值及收款计划（2026）'!Y:Y)</f>
        <v>#REF!</v>
      </c>
      <c r="Z476" s="235" t="e" cm="1">
        <f t="array" ref="Z476">_xlfn.XLOOKUP($A476&amp;$B476,'[4]产值及收款计划（2026）'!$A:$A&amp;'[4]产值及收款计划（2026）'!$B:$B,'[4]产值及收款计划（2026）'!Z:Z)</f>
        <v>#REF!</v>
      </c>
      <c r="AA476" s="235" t="e" cm="1">
        <f t="array" ref="AA476">_xlfn.XLOOKUP($A476&amp;$B476,'[4]产值及收款计划（2026）'!$A:$A&amp;'[4]产值及收款计划（2026）'!$B:$B,'[4]产值及收款计划（2026）'!AA:AA)</f>
        <v>#REF!</v>
      </c>
      <c r="AB476" s="235" t="e" cm="1">
        <f t="array" ref="AB476">_xlfn.XLOOKUP($A476&amp;$B476,'[4]产值及收款计划（2026）'!$A:$A&amp;'[4]产值及收款计划（2026）'!$B:$B,'[4]产值及收款计划（2026）'!AB:AB)</f>
        <v>#REF!</v>
      </c>
      <c r="AC476" s="235" t="e" cm="1">
        <f t="array" ref="AC476">_xlfn.XLOOKUP($A476&amp;$B476,'[4]产值及收款计划（2026）'!$A:$A&amp;'[4]产值及收款计划（2026）'!$B:$B,'[4]产值及收款计划（2026）'!AC:AC)</f>
        <v>#REF!</v>
      </c>
      <c r="AD476" s="235" t="e" cm="1">
        <f t="array" ref="AD476">_xlfn.XLOOKUP($A476&amp;$B476,'[4]产值及收款计划（2026）'!$A:$A&amp;'[4]产值及收款计划（2026）'!$B:$B,'[4]产值及收款计划（2026）'!AD:AD)</f>
        <v>#REF!</v>
      </c>
      <c r="AE476" s="235" t="e" cm="1">
        <f t="array" ref="AE476">_xlfn.XLOOKUP($A476&amp;$B476,'[4]产值及收款计划（2026）'!$A:$A&amp;'[4]产值及收款计划（2026）'!$B:$B,'[4]产值及收款计划（2026）'!AE:AE)</f>
        <v>#REF!</v>
      </c>
      <c r="AF476" s="235" t="e" cm="1">
        <f t="array" ref="AF476">_xlfn.XLOOKUP($A476&amp;$B476,'[4]产值及收款计划（2026）'!$A:$A&amp;'[4]产值及收款计划（2026）'!$B:$B,'[4]产值及收款计划（2026）'!AF:AF)</f>
        <v>#REF!</v>
      </c>
      <c r="AG476" s="235" t="e" cm="1">
        <f t="array" ref="AG476">_xlfn.XLOOKUP($A476&amp;$B476,'[4]产值及收款计划（2026）'!$A:$A&amp;'[4]产值及收款计划（2026）'!$B:$B,'[4]产值及收款计划（2026）'!AG:AG)</f>
        <v>#REF!</v>
      </c>
      <c r="AH476" s="235" t="e" cm="1">
        <f t="array" ref="AH476">_xlfn.XLOOKUP($A476&amp;$B476,'[4]产值及收款计划（2026）'!$A:$A&amp;'[4]产值及收款计划（2026）'!$B:$B,'[4]产值及收款计划（2026）'!AH:AH)</f>
        <v>#REF!</v>
      </c>
      <c r="AI476" s="235" t="e" cm="1">
        <f t="array" ref="AI476">_xlfn.XLOOKUP($A476&amp;$B476,'[4]产值及收款计划（2026）'!$A:$A&amp;'[4]产值及收款计划（2026）'!$B:$B,'[4]产值及收款计划（2026）'!AI:AI)</f>
        <v>#REF!</v>
      </c>
      <c r="AJ476" s="235" t="e" cm="1">
        <f t="array" ref="AJ476">_xlfn.XLOOKUP($A476&amp;$B476,'[4]产值及收款计划（2026）'!$A:$A&amp;'[4]产值及收款计划（2026）'!$B:$B,'[4]产值及收款计划（2026）'!AJ:AJ)</f>
        <v>#REF!</v>
      </c>
      <c r="AK476" s="235" t="e" cm="1">
        <f t="array" ref="AK476">_xlfn.XLOOKUP($A476&amp;$B476,'[4]产值及收款计划（2026）'!$A:$A&amp;'[4]产值及收款计划（2026）'!$B:$B,'[4]产值及收款计划（2026）'!AK:AK)</f>
        <v>#REF!</v>
      </c>
      <c r="AL476" s="235" t="e" cm="1">
        <f t="array" ref="AL476">_xlfn.XLOOKUP($A476&amp;$B476,'[4]产值及收款计划（2026）'!$A:$A&amp;'[4]产值及收款计划（2026）'!$B:$B,'[4]产值及收款计划（2026）'!AL:AL)</f>
        <v>#REF!</v>
      </c>
      <c r="AM476" s="242" t="e" cm="1">
        <f t="array" ref="AM476">_xlfn.LET(_xlpm.勾选月份状态数组,TRANSPOSE('PPT(12-15页）-TOP10'!$A$3:$A$14),_xlpm.选择数据区,IF('PPT(12-15页）-TOP10'!$E$3="收款",$BA476:$BL476,$AA476:$AL476),SUM(_xlfn._xlws.FILTER(_xlpm.选择数据区,_xlpm.勾选月份状态数组,"")))</f>
        <v>#REF!</v>
      </c>
      <c r="AN476" s="235" t="e">
        <f>_xlfn.XLOOKUP($C476,应收未收表!$T:$T,应收未收表!AA:AA)</f>
        <v>#N/A</v>
      </c>
      <c r="AO476" s="235" t="e">
        <f>_xlfn.XLOOKUP($C476,应收未收表!$T:$T,应收未收表!AB:AB)</f>
        <v>#N/A</v>
      </c>
      <c r="AP476" s="235" t="e">
        <f>_xlfn.XLOOKUP($C476,应收未收表!$T:$T,应收未收表!AC:AC)</f>
        <v>#N/A</v>
      </c>
      <c r="AQ476" s="235" t="e">
        <f>_xlfn.XLOOKUP($C476,应收未收表!$T:$T,应收未收表!AE:AE)</f>
        <v>#N/A</v>
      </c>
      <c r="AR476" s="235" t="e">
        <f>_xlfn.XLOOKUP($C476,应收未收表!$T:$T,应收未收表!AF:AF)</f>
        <v>#N/A</v>
      </c>
      <c r="AS476" s="235" t="e" cm="1">
        <f t="array" ref="AS476">_xlfn.XLOOKUP($A476&amp;$B476,'[4]产值及收款计划（2026）'!$A:$A&amp;'[4]产值及收款计划（2026）'!$B:$B,'[4]产值及收款计划（2026）'!AS:AS)</f>
        <v>#REF!</v>
      </c>
      <c r="AT476" s="235" t="e" cm="1">
        <f t="array" ref="AT476">_xlfn.XLOOKUP($A476&amp;$B476,'[4]产值及收款计划（2026）'!$A:$A&amp;'[4]产值及收款计划（2026）'!$B:$B,'[4]产值及收款计划（2026）'!AT:AT)</f>
        <v>#REF!</v>
      </c>
      <c r="AU476" s="235" t="e" cm="1">
        <f t="array" ref="AU476">_xlfn.XLOOKUP($A476&amp;$B476,'[4]产值及收款计划（2026）'!$A:$A&amp;'[4]产值及收款计划（2026）'!$B:$B,'[4]产值及收款计划（2026）'!AU:AU)</f>
        <v>#REF!</v>
      </c>
      <c r="AV476" s="235" t="e" cm="1">
        <f t="array" ref="AV476">_xlfn.XLOOKUP($A476&amp;$B476,'[4]产值及收款计划（2026）'!$A:$A&amp;'[4]产值及收款计划（2026）'!$B:$B,'[4]产值及收款计划（2026）'!AV:AV)</f>
        <v>#REF!</v>
      </c>
      <c r="AW476" s="235" cm="1">
        <f t="array" ref="AW476">_xlfn.XLOOKUP($A476&amp;$B476,'[4]产值及收款计划（2026）'!$A:$A&amp;'[4]产值及收款计划（2026）'!$B:$B,'[4]产值及收款计划（2026）'!AW:AW)</f>
        <v>76.6932</v>
      </c>
      <c r="AX476" s="235" cm="1">
        <f t="array" ref="AX476">_xlfn.XLOOKUP($A476&amp;$B476,'[4]产值及收款计划（2026）'!$A:$A&amp;'[4]产值及收款计划（2026）'!$B:$B,'[4]产值及收款计划（2026）'!AX:AX)</f>
        <v>0</v>
      </c>
      <c r="AY476" s="235" cm="1">
        <f t="array" ref="AY476">_xlfn.XLOOKUP($A476&amp;$B476,'[4]产值及收款计划（2026）'!$A:$A&amp;'[4]产值及收款计划（2026）'!$B:$B,'[4]产值及收款计划（2026）'!AY:AY)</f>
        <v>58.1268</v>
      </c>
      <c r="AZ476" s="235" cm="1">
        <f t="array" ref="AZ476">_xlfn.XLOOKUP($A476&amp;$B476,'[4]产值及收款计划（2026）'!$A:$A&amp;'[4]产值及收款计划（2026）'!$B:$B,'[4]产值及收款计划（2026）'!AZ:AZ)</f>
        <v>0</v>
      </c>
      <c r="BA476" s="235" t="e" cm="1">
        <f t="array" ref="BA476">_xlfn.XLOOKUP($A476&amp;$B476,'[4]产值及收款计划（2026）'!$A:$A&amp;'[4]产值及收款计划（2026）'!$B:$B,'[4]产值及收款计划（2026）'!BA:BA)</f>
        <v>#REF!</v>
      </c>
      <c r="BB476" s="235" t="e" cm="1">
        <f t="array" ref="BB476">_xlfn.XLOOKUP($A476&amp;$B476,'[4]产值及收款计划（2026）'!$A:$A&amp;'[4]产值及收款计划（2026）'!$B:$B,'[4]产值及收款计划（2026）'!BB:BB)</f>
        <v>#REF!</v>
      </c>
      <c r="BC476" s="235" t="e" cm="1">
        <f t="array" ref="BC476">_xlfn.XLOOKUP($A476&amp;$B476,'[4]产值及收款计划（2026）'!$A:$A&amp;'[4]产值及收款计划（2026）'!$B:$B,'[4]产值及收款计划（2026）'!BC:BC)</f>
        <v>#REF!</v>
      </c>
      <c r="BD476" s="235" t="e" cm="1">
        <f t="array" ref="BD476">_xlfn.XLOOKUP($A476&amp;$B476,'[4]产值及收款计划（2026）'!$A:$A&amp;'[4]产值及收款计划（2026）'!$B:$B,'[4]产值及收款计划（2026）'!BD:BD)</f>
        <v>#REF!</v>
      </c>
      <c r="BE476" s="235" t="e" cm="1">
        <f t="array" ref="BE476">_xlfn.XLOOKUP($A476&amp;$B476,'[4]产值及收款计划（2026）'!$A:$A&amp;'[4]产值及收款计划（2026）'!$B:$B,'[4]产值及收款计划（2026）'!BE:BE)</f>
        <v>#REF!</v>
      </c>
      <c r="BF476" s="235" t="e" cm="1">
        <f t="array" ref="BF476">_xlfn.XLOOKUP($A476&amp;$B476,'[4]产值及收款计划（2026）'!$A:$A&amp;'[4]产值及收款计划（2026）'!$B:$B,'[4]产值及收款计划（2026）'!BF:BF)</f>
        <v>#REF!</v>
      </c>
      <c r="BG476" s="235" t="e" cm="1">
        <f t="array" ref="BG476">_xlfn.XLOOKUP($A476&amp;$B476,'[4]产值及收款计划（2026）'!$A:$A&amp;'[4]产值及收款计划（2026）'!$B:$B,'[4]产值及收款计划（2026）'!BG:BG)</f>
        <v>#REF!</v>
      </c>
      <c r="BH476" s="235" t="e" cm="1">
        <f t="array" ref="BH476">_xlfn.XLOOKUP($A476&amp;$B476,'[4]产值及收款计划（2026）'!$A:$A&amp;'[4]产值及收款计划（2026）'!$B:$B,'[4]产值及收款计划（2026）'!BH:BH)</f>
        <v>#REF!</v>
      </c>
      <c r="BI476" s="235" t="e" cm="1">
        <f t="array" ref="BI476">_xlfn.XLOOKUP($A476&amp;$B476,'[4]产值及收款计划（2026）'!$A:$A&amp;'[4]产值及收款计划（2026）'!$B:$B,'[4]产值及收款计划（2026）'!BI:BI)</f>
        <v>#REF!</v>
      </c>
      <c r="BJ476" s="235" t="e" cm="1">
        <f t="array" ref="BJ476">_xlfn.XLOOKUP($A476&amp;$B476,'[4]产值及收款计划（2026）'!$A:$A&amp;'[4]产值及收款计划（2026）'!$B:$B,'[4]产值及收款计划（2026）'!BJ:BJ)</f>
        <v>#REF!</v>
      </c>
      <c r="BK476" s="235" t="e" cm="1">
        <f t="array" ref="BK476">_xlfn.XLOOKUP($A476&amp;$B476,'[4]产值及收款计划（2026）'!$A:$A&amp;'[4]产值及收款计划（2026）'!$B:$B,'[4]产值及收款计划（2026）'!BK:BK)</f>
        <v>#REF!</v>
      </c>
      <c r="BL476" s="235" t="e" cm="1">
        <f t="array" ref="BL476">_xlfn.XLOOKUP($A476&amp;$B476,'[4]产值及收款计划（2026）'!$A:$A&amp;'[4]产值及收款计划（2026）'!$B:$B,'[4]产值及收款计划（2026）'!BL:BL)</f>
        <v>#REF!</v>
      </c>
      <c r="BM476" s="235"/>
      <c r="BN476" s="235"/>
      <c r="BO476" s="235"/>
      <c r="BP476" s="235"/>
      <c r="BQ476" s="235" t="e">
        <f>_xlfn.XLOOKUP($C476,应收未收表!$AJ:$AJ,应收未收表!AK:AK)</f>
        <v>#N/A</v>
      </c>
      <c r="BR476" s="235" t="e">
        <f>_xlfn.XLOOKUP($C476,应收未收表!$AJ:$AJ,应收未收表!AL:AL)</f>
        <v>#N/A</v>
      </c>
      <c r="BS476" s="235" t="e">
        <f>_xlfn.XLOOKUP($C476,应收未收表!$AJ:$AJ,应收未收表!AM:AM)</f>
        <v>#N/A</v>
      </c>
      <c r="BT476" s="235" t="e">
        <f>_xlfn.XLOOKUP($C476,应收未收表!$AJ:$AJ,应收未收表!AN:AN)</f>
        <v>#N/A</v>
      </c>
      <c r="BU476" s="234" t="str" cm="1">
        <f t="array" ref="BU476">_xlfn.XLOOKUP($A476&amp;$B476,'[4]产值及收款计划（2026）'!$A:$A&amp;'[4]产值及收款计划（2026）'!$B:$B,'[4]产值及收款计划（2026）'!BQ:BQ)</f>
        <v>上海市地下空间设计研究总院有限公司</v>
      </c>
      <c r="BV476" s="235" t="e" cm="1">
        <f t="array" ref="BV476">_xlfn.XLOOKUP($A476&amp;$B476,'[4]产值及收款计划（2026）'!$A:$A&amp;'[4]产值及收款计划（2026）'!$B:$B,'[4]产值及收款计划（2026）'!BR:BR)</f>
        <v>#REF!</v>
      </c>
      <c r="CE476" s="235" cm="1">
        <f t="array" ref="CE476">_xlfn.XLOOKUP($A476&amp;$B476,'[4]产值及收款计划（2026）'!$A:$A&amp;'[4]产值及收款计划（2026）'!$B:$B,'[4]产值及收款计划（2026）'!CA:CA)</f>
        <v>0</v>
      </c>
      <c r="CF476" s="235" cm="1">
        <f t="array" ref="CF476">_xlfn.XLOOKUP($A476&amp;$B476,'[4]产值及收款计划（2026）'!$A:$A&amp;'[4]产值及收款计划（2026）'!$B:$B,'[4]产值及收款计划（2026）'!CB:CB)</f>
        <v>0</v>
      </c>
      <c r="CG476" s="235" cm="1">
        <f t="array" ref="CG476">_xlfn.XLOOKUP($A476&amp;$B476,'[4]产值及收款计划（2026）'!$A:$A&amp;'[4]产值及收款计划（2026）'!$B:$B,'[4]产值及收款计划（2026）'!CC:CC)</f>
        <v>0</v>
      </c>
      <c r="CH476" s="235" cm="1">
        <f t="array" ref="CH476">_xlfn.XLOOKUP($A476&amp;$B476,'[4]产值及收款计划（2026）'!$A:$A&amp;'[4]产值及收款计划（2026）'!$B:$B,'[4]产值及收款计划（2026）'!CD:CD)</f>
        <v>0</v>
      </c>
      <c r="CI476" s="235" cm="1">
        <f t="array" ref="CI476">_xlfn.XLOOKUP($A476&amp;$B476,'[4]产值及收款计划（2026）'!$A:$A&amp;'[4]产值及收款计划（2026）'!$B:$B,'[4]产值及收款计划（2026）'!CE:CE)</f>
        <v>0</v>
      </c>
      <c r="CJ476" s="235" cm="1">
        <f t="array" ref="CJ476">_xlfn.XLOOKUP($A476&amp;$B476,'[4]产值及收款计划（2026）'!$A:$A&amp;'[4]产值及收款计划（2026）'!$B:$B,'[4]产值及收款计划（2026）'!CF:CF)</f>
        <v>0</v>
      </c>
      <c r="CK476" s="235" cm="1">
        <f t="array" ref="CK476">_xlfn.XLOOKUP($A476&amp;$B476,'[4]产值及收款计划（2026）'!$A:$A&amp;'[4]产值及收款计划（2026）'!$B:$B,'[4]产值及收款计划（2026）'!CG:CG)</f>
        <v>0</v>
      </c>
      <c r="CL476" s="235" cm="1">
        <f t="array" ref="CL476">_xlfn.XLOOKUP($A476&amp;$B476,'[4]产值及收款计划（2026）'!$A:$A&amp;'[4]产值及收款计划（2026）'!$B:$B,'[4]产值及收款计划（2026）'!CH:CH)</f>
        <v>0</v>
      </c>
      <c r="CM476" s="235" cm="1">
        <f t="array" ref="CM476">_xlfn.XLOOKUP($A476&amp;$B476,'[4]产值及收款计划（2026）'!$A:$A&amp;'[4]产值及收款计划（2026）'!$B:$B,'[4]产值及收款计划（2026）'!CI:CI)</f>
        <v>0</v>
      </c>
      <c r="CN476" s="235" cm="1">
        <f t="array" ref="CN476">_xlfn.XLOOKUP($A476&amp;$B476,'[4]产值及收款计划（2026）'!$A:$A&amp;'[4]产值及收款计划（2026）'!$B:$B,'[4]产值及收款计划（2026）'!CJ:CJ)</f>
        <v>0</v>
      </c>
      <c r="CO476" s="235" cm="1">
        <f t="array" ref="CO476">_xlfn.XLOOKUP($A476&amp;$B476,'[4]产值及收款计划（2026）'!$A:$A&amp;'[4]产值及收款计划（2026）'!$B:$B,'[4]产值及收款计划（2026）'!CK:CK)</f>
        <v>0</v>
      </c>
      <c r="CP476" s="235" cm="1">
        <f t="array" ref="CP476">_xlfn.XLOOKUP($A476&amp;$B476,'[4]产值及收款计划（2026）'!$A:$A&amp;'[4]产值及收款计划（2026）'!$B:$B,'[4]产值及收款计划（2026）'!CL:CL)</f>
        <v>0</v>
      </c>
      <c r="DE476" s="235" cm="1">
        <f t="array" ref="DE476">_xlfn.XLOOKUP($A476&amp;$B476,'[4]产值及收款计划（2026）'!$A:$A&amp;'[4]产值及收款计划（2026）'!$B:$B,'[4]产值及收款计划（2026）'!DA:DA)</f>
        <v>0</v>
      </c>
      <c r="DF476" s="235" cm="1">
        <f t="array" ref="DF476">_xlfn.XLOOKUP($A476&amp;$B476,'[4]产值及收款计划（2026）'!$A:$A&amp;'[4]产值及收款计划（2026）'!$B:$B,'[4]产值及收款计划（2026）'!DB:DB)</f>
        <v>0</v>
      </c>
      <c r="DG476" s="235" cm="1">
        <f t="array" ref="DG476">_xlfn.XLOOKUP($A476&amp;$B476,'[4]产值及收款计划（2026）'!$A:$A&amp;'[4]产值及收款计划（2026）'!$B:$B,'[4]产值及收款计划（2026）'!DC:DC)</f>
        <v>0</v>
      </c>
      <c r="DH476" s="235" cm="1">
        <f t="array" ref="DH476">_xlfn.XLOOKUP($A476&amp;$B476,'[4]产值及收款计划（2026）'!$A:$A&amp;'[4]产值及收款计划（2026）'!$B:$B,'[4]产值及收款计划（2026）'!DD:DD)</f>
        <v>0</v>
      </c>
      <c r="DI476" s="235" cm="1">
        <f t="array" ref="DI476">_xlfn.XLOOKUP($A476&amp;$B476,'[4]产值及收款计划（2026）'!$A:$A&amp;'[4]产值及收款计划（2026）'!$B:$B,'[4]产值及收款计划（2026）'!DE:DE)</f>
        <v>0</v>
      </c>
      <c r="DJ476" s="235" cm="1">
        <f t="array" ref="DJ476">_xlfn.XLOOKUP($A476&amp;$B476,'[4]产值及收款计划（2026）'!$A:$A&amp;'[4]产值及收款计划（2026）'!$B:$B,'[4]产值及收款计划（2026）'!DF:DF)</f>
        <v>0</v>
      </c>
      <c r="DK476" s="235" cm="1">
        <f t="array" ref="DK476">_xlfn.XLOOKUP($A476&amp;$B476,'[4]产值及收款计划（2026）'!$A:$A&amp;'[4]产值及收款计划（2026）'!$B:$B,'[4]产值及收款计划（2026）'!DG:DG)</f>
        <v>0</v>
      </c>
      <c r="DL476" s="235" cm="1">
        <f t="array" ref="DL476">_xlfn.XLOOKUP($A476&amp;$B476,'[4]产值及收款计划（2026）'!$A:$A&amp;'[4]产值及收款计划（2026）'!$B:$B,'[4]产值及收款计划（2026）'!DH:DH)</f>
        <v>0</v>
      </c>
      <c r="DM476" s="235" cm="1">
        <f t="array" ref="DM476">_xlfn.XLOOKUP($A476&amp;$B476,'[4]产值及收款计划（2026）'!$A:$A&amp;'[4]产值及收款计划（2026）'!$B:$B,'[4]产值及收款计划（2026）'!DI:DI)</f>
        <v>0</v>
      </c>
      <c r="DN476" s="235" cm="1">
        <f t="array" ref="DN476">_xlfn.XLOOKUP($A476&amp;$B476,'[4]产值及收款计划（2026）'!$A:$A&amp;'[4]产值及收款计划（2026）'!$B:$B,'[4]产值及收款计划（2026）'!DJ:DJ)</f>
        <v>0</v>
      </c>
      <c r="DO476" s="235" cm="1">
        <f t="array" ref="DO476">_xlfn.XLOOKUP($A476&amp;$B476,'[4]产值及收款计划（2026）'!$A:$A&amp;'[4]产值及收款计划（2026）'!$B:$B,'[4]产值及收款计划（2026）'!DK:DK)</f>
        <v>0</v>
      </c>
      <c r="DP476" s="235" cm="1">
        <f t="array" ref="DP476">_xlfn.XLOOKUP($A476&amp;$B476,'[4]产值及收款计划（2026）'!$A:$A&amp;'[4]产值及收款计划（2026）'!$B:$B,'[4]产值及收款计划（2026）'!DL:DL)</f>
        <v>0</v>
      </c>
      <c r="DQ476" s="243"/>
      <c r="DR476" s="229"/>
    </row>
    <row r="477" ht="20.25" spans="1:122">
      <c r="A477" s="233">
        <f t="shared" si="28"/>
        <v>7</v>
      </c>
      <c r="B477" s="233" t="s">
        <v>28</v>
      </c>
      <c r="C477" s="234" t="str" cm="1">
        <f t="array" ref="C477">_xlfn.XLOOKUP($A477&amp;$B477,'[4]产值及收款计划（2026）'!$A:$A&amp;'[4]产值及收款计划（2026）'!$B:$B,'[4]产值及收款计划（2026）'!C:C)</f>
        <v>ZHT2020120700101</v>
      </c>
      <c r="D477" s="234" t="str" cm="1">
        <f t="array" ref="D477">_xlfn.XLOOKUP($A477&amp;$B477,'[4]产值及收款计划（2026）'!$A:$A&amp;'[4]产值及收款计划（2026）'!$B:$B,'[4]产值及收款计划（2026）'!D:D)</f>
        <v>基于BIM的跨海桥梁建养一体化关键技术研究</v>
      </c>
      <c r="E477" s="235" cm="1">
        <f t="array" ref="E477">_xlfn.XLOOKUP($A477&amp;$B477,'[4]产值及收款计划（2026）'!$A:$A&amp;'[4]产值及收款计划（2026）'!$B:$B,'[4]产值及收款计划（2026）'!E:E)</f>
        <v>137.3515</v>
      </c>
      <c r="F477" s="235" cm="1">
        <f t="array" ref="F477">_xlfn.XLOOKUP($A477&amp;$B477,'[4]产值及收款计划（2026）'!$A:$A&amp;'[4]产值及收款计划（2026）'!$B:$B,'[4]产值及收款计划（2026）'!F:F)</f>
        <v>137.3515</v>
      </c>
      <c r="G477" s="235" cm="1">
        <f t="array" ref="G477">_xlfn.XLOOKUP($A477&amp;$B477,'[4]产值及收款计划（2026）'!$A:$A&amp;'[4]产值及收款计划（2026）'!$B:$B,'[4]产值及收款计划（2026）'!G:G)</f>
        <v>137.3515</v>
      </c>
      <c r="H477" s="235" cm="1">
        <f t="array" ref="H477">_xlfn.XLOOKUP($A477&amp;$B477,'[4]产值及收款计划（2026）'!$A:$A&amp;'[4]产值及收款计划（2026）'!$B:$B,'[4]产值及收款计划（2026）'!H:H)</f>
        <v>122.3515</v>
      </c>
      <c r="I477" s="236" cm="1">
        <f t="array" ref="I477">_xlfn.XLOOKUP($A477&amp;$B477,'[4]产值及收款计划（2026）'!$A:$A&amp;'[4]产值及收款计划（2026）'!$B:$B,'[4]产值及收款计划（2026）'!I:I)</f>
        <v>0.890791145346065</v>
      </c>
      <c r="J477" s="237" cm="1">
        <f t="array" ref="J477">_xlfn.XLOOKUP($A477&amp;$B477,'[4]产值及收款计划（2026）'!$A:$A&amp;'[4]产值及收款计划（2026）'!$B:$B,'[4]产值及收款计划（2026）'!J:J)</f>
        <v>0.06</v>
      </c>
      <c r="K477" s="235" t="e" cm="1">
        <f t="array" ref="K477">_xlfn.XLOOKUP($A477&amp;$B477,'[4]产值及收款计划（2026）'!$A:$A&amp;'[4]产值及收款计划（2026）'!$B:$B,'[4]产值及收款计划（2026）'!K:K)</f>
        <v>#REF!</v>
      </c>
      <c r="L477" s="235" t="e" cm="1">
        <f t="array" ref="L477">_xlfn.XLOOKUP($A477&amp;$B477,'[4]产值及收款计划（2026）'!$A:$A&amp;'[4]产值及收款计划（2026）'!$B:$B,'[4]产值及收款计划（2026）'!L:L)</f>
        <v>#REF!</v>
      </c>
      <c r="M477" s="235" t="str" cm="1">
        <f t="array" ref="M477">_xlfn.XLOOKUP($A477&amp;$B477,'[4]产值及收款计划（2026）'!$A:$A&amp;'[4]产值及收款计划（2026）'!$B:$B,'[4]产值及收款计划（2026）'!M:M)</f>
        <v>主导</v>
      </c>
      <c r="N477" s="235" cm="1">
        <f t="array" ref="N477">_xlfn.XLOOKUP($A477&amp;$B477,'[4]产值及收款计划（2026）'!$A:$A&amp;'[4]产值及收款计划（2026）'!$B:$B,'[4]产值及收款计划（2026）'!N:N)</f>
        <v>0</v>
      </c>
      <c r="O477" s="235" t="str" cm="1">
        <f t="array" ref="O477">_xlfn.XLOOKUP($A477&amp;$B477,'[4]产值及收款计划（2026）'!$A:$A&amp;'[4]产值及收款计划（2026）'!$B:$B,'[4]产值及收款计划（2026）'!O:O)</f>
        <v>周滨</v>
      </c>
      <c r="P477" s="234" t="str" cm="1">
        <f t="array" ref="P477">_xlfn.XLOOKUP($A477&amp;$B477,'[4]产值及收款计划（2026）'!$A:$A&amp;'[4]产值及收款计划（2026）'!$B:$B,'[4]产值及收款计划（2026）'!P:P)</f>
        <v>在建</v>
      </c>
      <c r="Q477" s="235" t="e" cm="1">
        <f t="array" ref="Q477">_xlfn.XLOOKUP($A477&amp;$B477,'[4]产值及收款计划（2026）'!$A:$A&amp;'[4]产值及收款计划（2026）'!$B:$B,'[4]产值及收款计划（2026）'!Q:Q)</f>
        <v>#REF!</v>
      </c>
      <c r="R477" s="235" t="e" cm="1">
        <f t="array" ref="R477">_xlfn.XLOOKUP($A477&amp;$B477,'[4]产值及收款计划（2026）'!$A:$A&amp;'[4]产值及收款计划（2026）'!$B:$B,'[4]产值及收款计划（2026）'!R:R)</f>
        <v>#REF!</v>
      </c>
      <c r="S477" s="235" t="e" cm="1">
        <f t="array" ref="S477">_xlfn.XLOOKUP($A477&amp;$B477,'[4]产值及收款计划（2026）'!$A:$A&amp;'[4]产值及收款计划（2026）'!$B:$B,'[4]产值及收款计划（2026）'!S:S)</f>
        <v>#REF!</v>
      </c>
      <c r="T477" s="235" cm="1">
        <f t="array" ref="T477">_xlfn.XLOOKUP($A477&amp;$B477,'[4]产值及收款计划（2026）'!$A:$A&amp;'[4]产值及收款计划（2026）'!$B:$B,'[4]产值及收款计划（2026）'!T:T)</f>
        <v>109.881</v>
      </c>
      <c r="U477" s="235" cm="1">
        <f t="array" ref="U477">_xlfn.XLOOKUP($A477&amp;$B477,'[4]产值及收款计划（2026）'!$A:$A&amp;'[4]产值及收款计划（2026）'!$B:$B,'[4]产值及收款计划（2026）'!U:U)</f>
        <v>0</v>
      </c>
      <c r="V477" s="235" cm="1">
        <f t="array" ref="V477">_xlfn.XLOOKUP($A477&amp;$B477,'[4]产值及收款计划（2026）'!$A:$A&amp;'[4]产值及收款计划（2026）'!$B:$B,'[4]产值及收款计划（2026）'!V:V)</f>
        <v>27.4705</v>
      </c>
      <c r="W477" s="235" t="e" cm="1">
        <f t="array" ref="W477">_xlfn.XLOOKUP($A477&amp;$B477,'[4]产值及收款计划（2026）'!$A:$A&amp;'[4]产值及收款计划（2026）'!$B:$B,'[4]产值及收款计划（2026）'!W:W)</f>
        <v>#REF!</v>
      </c>
      <c r="X477" s="235" t="e" cm="1">
        <f t="array" ref="X477">_xlfn.XLOOKUP($A477&amp;$B477,'[4]产值及收款计划（2026）'!$A:$A&amp;'[4]产值及收款计划（2026）'!$B:$B,'[4]产值及收款计划（2026）'!X:X)</f>
        <v>#REF!</v>
      </c>
      <c r="Y477" s="235" t="e" cm="1">
        <f t="array" ref="Y477">_xlfn.XLOOKUP($A477&amp;$B477,'[4]产值及收款计划（2026）'!$A:$A&amp;'[4]产值及收款计划（2026）'!$B:$B,'[4]产值及收款计划（2026）'!Y:Y)</f>
        <v>#REF!</v>
      </c>
      <c r="Z477" s="235" t="e" cm="1">
        <f t="array" ref="Z477">_xlfn.XLOOKUP($A477&amp;$B477,'[4]产值及收款计划（2026）'!$A:$A&amp;'[4]产值及收款计划（2026）'!$B:$B,'[4]产值及收款计划（2026）'!Z:Z)</f>
        <v>#REF!</v>
      </c>
      <c r="AA477" s="235" t="e" cm="1">
        <f t="array" ref="AA477">_xlfn.XLOOKUP($A477&amp;$B477,'[4]产值及收款计划（2026）'!$A:$A&amp;'[4]产值及收款计划（2026）'!$B:$B,'[4]产值及收款计划（2026）'!AA:AA)</f>
        <v>#REF!</v>
      </c>
      <c r="AB477" s="235" t="e" cm="1">
        <f t="array" ref="AB477">_xlfn.XLOOKUP($A477&amp;$B477,'[4]产值及收款计划（2026）'!$A:$A&amp;'[4]产值及收款计划（2026）'!$B:$B,'[4]产值及收款计划（2026）'!AB:AB)</f>
        <v>#REF!</v>
      </c>
      <c r="AC477" s="235" t="e" cm="1">
        <f t="array" ref="AC477">_xlfn.XLOOKUP($A477&amp;$B477,'[4]产值及收款计划（2026）'!$A:$A&amp;'[4]产值及收款计划（2026）'!$B:$B,'[4]产值及收款计划（2026）'!AC:AC)</f>
        <v>#REF!</v>
      </c>
      <c r="AD477" s="235" t="e" cm="1">
        <f t="array" ref="AD477">_xlfn.XLOOKUP($A477&amp;$B477,'[4]产值及收款计划（2026）'!$A:$A&amp;'[4]产值及收款计划（2026）'!$B:$B,'[4]产值及收款计划（2026）'!AD:AD)</f>
        <v>#REF!</v>
      </c>
      <c r="AE477" s="235" cm="1">
        <f t="array" ref="AE477">_xlfn.XLOOKUP($A477&amp;$B477,'[4]产值及收款计划（2026）'!$A:$A&amp;'[4]产值及收款计划（2026）'!$B:$B,'[4]产值及收款计划（2026）'!AE:AE)</f>
        <v>27.4715</v>
      </c>
      <c r="AF477" s="235" t="e" cm="1">
        <f t="array" ref="AF477">_xlfn.XLOOKUP($A477&amp;$B477,'[4]产值及收款计划（2026）'!$A:$A&amp;'[4]产值及收款计划（2026）'!$B:$B,'[4]产值及收款计划（2026）'!AF:AF)</f>
        <v>#REF!</v>
      </c>
      <c r="AG477" s="235" t="e" cm="1">
        <f t="array" ref="AG477">_xlfn.XLOOKUP($A477&amp;$B477,'[4]产值及收款计划（2026）'!$A:$A&amp;'[4]产值及收款计划（2026）'!$B:$B,'[4]产值及收款计划（2026）'!AG:AG)</f>
        <v>#REF!</v>
      </c>
      <c r="AH477" s="235" t="e" cm="1">
        <f t="array" ref="AH477">_xlfn.XLOOKUP($A477&amp;$B477,'[4]产值及收款计划（2026）'!$A:$A&amp;'[4]产值及收款计划（2026）'!$B:$B,'[4]产值及收款计划（2026）'!AH:AH)</f>
        <v>#REF!</v>
      </c>
      <c r="AI477" s="235" t="e" cm="1">
        <f t="array" ref="AI477">_xlfn.XLOOKUP($A477&amp;$B477,'[4]产值及收款计划（2026）'!$A:$A&amp;'[4]产值及收款计划（2026）'!$B:$B,'[4]产值及收款计划（2026）'!AI:AI)</f>
        <v>#REF!</v>
      </c>
      <c r="AJ477" s="235" t="e" cm="1">
        <f t="array" ref="AJ477">_xlfn.XLOOKUP($A477&amp;$B477,'[4]产值及收款计划（2026）'!$A:$A&amp;'[4]产值及收款计划（2026）'!$B:$B,'[4]产值及收款计划（2026）'!AJ:AJ)</f>
        <v>#REF!</v>
      </c>
      <c r="AK477" s="235" t="e" cm="1">
        <f t="array" ref="AK477">_xlfn.XLOOKUP($A477&amp;$B477,'[4]产值及收款计划（2026）'!$A:$A&amp;'[4]产值及收款计划（2026）'!$B:$B,'[4]产值及收款计划（2026）'!AK:AK)</f>
        <v>#REF!</v>
      </c>
      <c r="AL477" s="235" t="e" cm="1">
        <f t="array" ref="AL477">_xlfn.XLOOKUP($A477&amp;$B477,'[4]产值及收款计划（2026）'!$A:$A&amp;'[4]产值及收款计划（2026）'!$B:$B,'[4]产值及收款计划（2026）'!AL:AL)</f>
        <v>#REF!</v>
      </c>
      <c r="AM477" s="242" t="e" cm="1">
        <f t="array" ref="AM477">_xlfn.LET(_xlpm.勾选月份状态数组,TRANSPOSE('PPT(12-15页）-TOP10'!$A$3:$A$14),_xlpm.选择数据区,IF('PPT(12-15页）-TOP10'!$E$3="收款",$BA477:$BL477,$AA477:$AL477),SUM(_xlfn._xlws.FILTER(_xlpm.选择数据区,_xlpm.勾选月份状态数组,"")))</f>
        <v>#REF!</v>
      </c>
      <c r="AN477" s="235" t="e">
        <f>_xlfn.XLOOKUP($C477,应收未收表!$T:$T,应收未收表!AA:AA)</f>
        <v>#N/A</v>
      </c>
      <c r="AO477" s="235" t="e">
        <f>_xlfn.XLOOKUP($C477,应收未收表!$T:$T,应收未收表!AB:AB)</f>
        <v>#N/A</v>
      </c>
      <c r="AP477" s="235" t="e">
        <f>_xlfn.XLOOKUP($C477,应收未收表!$T:$T,应收未收表!AC:AC)</f>
        <v>#N/A</v>
      </c>
      <c r="AQ477" s="235" t="e">
        <f>_xlfn.XLOOKUP($C477,应收未收表!$T:$T,应收未收表!AE:AE)</f>
        <v>#N/A</v>
      </c>
      <c r="AR477" s="235" t="e">
        <f>_xlfn.XLOOKUP($C477,应收未收表!$T:$T,应收未收表!AF:AF)</f>
        <v>#N/A</v>
      </c>
      <c r="AS477" s="235" t="e" cm="1">
        <f t="array" ref="AS477">_xlfn.XLOOKUP($A477&amp;$B477,'[4]产值及收款计划（2026）'!$A:$A&amp;'[4]产值及收款计划（2026）'!$B:$B,'[4]产值及收款计划（2026）'!AS:AS)</f>
        <v>#REF!</v>
      </c>
      <c r="AT477" s="235" t="e" cm="1">
        <f t="array" ref="AT477">_xlfn.XLOOKUP($A477&amp;$B477,'[4]产值及收款计划（2026）'!$A:$A&amp;'[4]产值及收款计划（2026）'!$B:$B,'[4]产值及收款计划（2026）'!AT:AT)</f>
        <v>#REF!</v>
      </c>
      <c r="AU477" s="235" t="e" cm="1">
        <f t="array" ref="AU477">_xlfn.XLOOKUP($A477&amp;$B477,'[4]产值及收款计划（2026）'!$A:$A&amp;'[4]产值及收款计划（2026）'!$B:$B,'[4]产值及收款计划（2026）'!AU:AU)</f>
        <v>#REF!</v>
      </c>
      <c r="AV477" s="235" t="e" cm="1">
        <f t="array" ref="AV477">_xlfn.XLOOKUP($A477&amp;$B477,'[4]产值及收款计划（2026）'!$A:$A&amp;'[4]产值及收款计划（2026）'!$B:$B,'[4]产值及收款计划（2026）'!AV:AV)</f>
        <v>#REF!</v>
      </c>
      <c r="AW477" s="235" cm="1">
        <f t="array" ref="AW477">_xlfn.XLOOKUP($A477&amp;$B477,'[4]产值及收款计划（2026）'!$A:$A&amp;'[4]产值及收款计划（2026）'!$B:$B,'[4]产值及收款计划（2026）'!AW:AW)</f>
        <v>109.881</v>
      </c>
      <c r="AX477" s="235" cm="1">
        <f t="array" ref="AX477">_xlfn.XLOOKUP($A477&amp;$B477,'[4]产值及收款计划（2026）'!$A:$A&amp;'[4]产值及收款计划（2026）'!$B:$B,'[4]产值及收款计划（2026）'!AX:AX)</f>
        <v>0</v>
      </c>
      <c r="AY477" s="235" cm="1">
        <f t="array" ref="AY477">_xlfn.XLOOKUP($A477&amp;$B477,'[4]产值及收款计划（2026）'!$A:$A&amp;'[4]产值及收款计划（2026）'!$B:$B,'[4]产值及收款计划（2026）'!AY:AY)</f>
        <v>27.4705</v>
      </c>
      <c r="AZ477" s="235" cm="1">
        <f t="array" ref="AZ477">_xlfn.XLOOKUP($A477&amp;$B477,'[4]产值及收款计划（2026）'!$A:$A&amp;'[4]产值及收款计划（2026）'!$B:$B,'[4]产值及收款计划（2026）'!AZ:AZ)</f>
        <v>0</v>
      </c>
      <c r="BA477" s="235" t="e" cm="1">
        <f t="array" ref="BA477">_xlfn.XLOOKUP($A477&amp;$B477,'[4]产值及收款计划（2026）'!$A:$A&amp;'[4]产值及收款计划（2026）'!$B:$B,'[4]产值及收款计划（2026）'!BA:BA)</f>
        <v>#REF!</v>
      </c>
      <c r="BB477" s="235" t="e" cm="1">
        <f t="array" ref="BB477">_xlfn.XLOOKUP($A477&amp;$B477,'[4]产值及收款计划（2026）'!$A:$A&amp;'[4]产值及收款计划（2026）'!$B:$B,'[4]产值及收款计划（2026）'!BB:BB)</f>
        <v>#REF!</v>
      </c>
      <c r="BC477" s="235" t="e" cm="1">
        <f t="array" ref="BC477">_xlfn.XLOOKUP($A477&amp;$B477,'[4]产值及收款计划（2026）'!$A:$A&amp;'[4]产值及收款计划（2026）'!$B:$B,'[4]产值及收款计划（2026）'!BC:BC)</f>
        <v>#REF!</v>
      </c>
      <c r="BD477" s="235" t="e" cm="1">
        <f t="array" ref="BD477">_xlfn.XLOOKUP($A477&amp;$B477,'[4]产值及收款计划（2026）'!$A:$A&amp;'[4]产值及收款计划（2026）'!$B:$B,'[4]产值及收款计划（2026）'!BD:BD)</f>
        <v>#REF!</v>
      </c>
      <c r="BE477" s="235" cm="1">
        <f t="array" ref="BE477">_xlfn.XLOOKUP($A477&amp;$B477,'[4]产值及收款计划（2026）'!$A:$A&amp;'[4]产值及收款计划（2026）'!$B:$B,'[4]产值及收款计划（2026）'!BE:BE)</f>
        <v>27.4715</v>
      </c>
      <c r="BF477" s="235" t="e" cm="1">
        <f t="array" ref="BF477">_xlfn.XLOOKUP($A477&amp;$B477,'[4]产值及收款计划（2026）'!$A:$A&amp;'[4]产值及收款计划（2026）'!$B:$B,'[4]产值及收款计划（2026）'!BF:BF)</f>
        <v>#REF!</v>
      </c>
      <c r="BG477" s="235" t="e" cm="1">
        <f t="array" ref="BG477">_xlfn.XLOOKUP($A477&amp;$B477,'[4]产值及收款计划（2026）'!$A:$A&amp;'[4]产值及收款计划（2026）'!$B:$B,'[4]产值及收款计划（2026）'!BG:BG)</f>
        <v>#REF!</v>
      </c>
      <c r="BH477" s="235" t="e" cm="1">
        <f t="array" ref="BH477">_xlfn.XLOOKUP($A477&amp;$B477,'[4]产值及收款计划（2026）'!$A:$A&amp;'[4]产值及收款计划（2026）'!$B:$B,'[4]产值及收款计划（2026）'!BH:BH)</f>
        <v>#REF!</v>
      </c>
      <c r="BI477" s="235" t="e" cm="1">
        <f t="array" ref="BI477">_xlfn.XLOOKUP($A477&amp;$B477,'[4]产值及收款计划（2026）'!$A:$A&amp;'[4]产值及收款计划（2026）'!$B:$B,'[4]产值及收款计划（2026）'!BI:BI)</f>
        <v>#REF!</v>
      </c>
      <c r="BJ477" s="235" t="e" cm="1">
        <f t="array" ref="BJ477">_xlfn.XLOOKUP($A477&amp;$B477,'[4]产值及收款计划（2026）'!$A:$A&amp;'[4]产值及收款计划（2026）'!$B:$B,'[4]产值及收款计划（2026）'!BJ:BJ)</f>
        <v>#REF!</v>
      </c>
      <c r="BK477" s="235" t="e" cm="1">
        <f t="array" ref="BK477">_xlfn.XLOOKUP($A477&amp;$B477,'[4]产值及收款计划（2026）'!$A:$A&amp;'[4]产值及收款计划（2026）'!$B:$B,'[4]产值及收款计划（2026）'!BK:BK)</f>
        <v>#REF!</v>
      </c>
      <c r="BL477" s="235" t="e" cm="1">
        <f t="array" ref="BL477">_xlfn.XLOOKUP($A477&amp;$B477,'[4]产值及收款计划（2026）'!$A:$A&amp;'[4]产值及收款计划（2026）'!$B:$B,'[4]产值及收款计划（2026）'!BL:BL)</f>
        <v>#REF!</v>
      </c>
      <c r="BM477" s="235"/>
      <c r="BN477" s="235"/>
      <c r="BO477" s="235"/>
      <c r="BP477" s="235"/>
      <c r="BQ477" s="235" t="e">
        <f>_xlfn.XLOOKUP($C477,应收未收表!$AJ:$AJ,应收未收表!AK:AK)</f>
        <v>#N/A</v>
      </c>
      <c r="BR477" s="235" t="e">
        <f>_xlfn.XLOOKUP($C477,应收未收表!$AJ:$AJ,应收未收表!AL:AL)</f>
        <v>#N/A</v>
      </c>
      <c r="BS477" s="235" t="e">
        <f>_xlfn.XLOOKUP($C477,应收未收表!$AJ:$AJ,应收未收表!AM:AM)</f>
        <v>#N/A</v>
      </c>
      <c r="BT477" s="235" t="e">
        <f>_xlfn.XLOOKUP($C477,应收未收表!$AJ:$AJ,应收未收表!AN:AN)</f>
        <v>#N/A</v>
      </c>
      <c r="BU477" s="234" t="str" cm="1">
        <f t="array" ref="BU477">_xlfn.XLOOKUP($A477&amp;$B477,'[4]产值及收款计划（2026）'!$A:$A&amp;'[4]产值及收款计划（2026）'!$B:$B,'[4]产值及收款计划（2026）'!BQ:BQ)</f>
        <v>上海市地下空间设计研究总院有限公司</v>
      </c>
      <c r="BV477" s="235" t="e" cm="1">
        <f t="array" ref="BV477">_xlfn.XLOOKUP($A477&amp;$B477,'[4]产值及收款计划（2026）'!$A:$A&amp;'[4]产值及收款计划（2026）'!$B:$B,'[4]产值及收款计划（2026）'!BR:BR)</f>
        <v>#REF!</v>
      </c>
      <c r="CE477" s="235" cm="1">
        <f t="array" ref="CE477">_xlfn.XLOOKUP($A477&amp;$B477,'[4]产值及收款计划（2026）'!$A:$A&amp;'[4]产值及收款计划（2026）'!$B:$B,'[4]产值及收款计划（2026）'!CA:CA)</f>
        <v>0</v>
      </c>
      <c r="CF477" s="235" cm="1">
        <f t="array" ref="CF477">_xlfn.XLOOKUP($A477&amp;$B477,'[4]产值及收款计划（2026）'!$A:$A&amp;'[4]产值及收款计划（2026）'!$B:$B,'[4]产值及收款计划（2026）'!CB:CB)</f>
        <v>0</v>
      </c>
      <c r="CG477" s="235" cm="1">
        <f t="array" ref="CG477">_xlfn.XLOOKUP($A477&amp;$B477,'[4]产值及收款计划（2026）'!$A:$A&amp;'[4]产值及收款计划（2026）'!$B:$B,'[4]产值及收款计划（2026）'!CC:CC)</f>
        <v>0</v>
      </c>
      <c r="CH477" s="235" cm="1">
        <f t="array" ref="CH477">_xlfn.XLOOKUP($A477&amp;$B477,'[4]产值及收款计划（2026）'!$A:$A&amp;'[4]产值及收款计划（2026）'!$B:$B,'[4]产值及收款计划（2026）'!CD:CD)</f>
        <v>0</v>
      </c>
      <c r="CI477" s="235" cm="1">
        <f t="array" ref="CI477">_xlfn.XLOOKUP($A477&amp;$B477,'[4]产值及收款计划（2026）'!$A:$A&amp;'[4]产值及收款计划（2026）'!$B:$B,'[4]产值及收款计划（2026）'!CE:CE)</f>
        <v>0</v>
      </c>
      <c r="CJ477" s="235" cm="1">
        <f t="array" ref="CJ477">_xlfn.XLOOKUP($A477&amp;$B477,'[4]产值及收款计划（2026）'!$A:$A&amp;'[4]产值及收款计划（2026）'!$B:$B,'[4]产值及收款计划（2026）'!CF:CF)</f>
        <v>0</v>
      </c>
      <c r="CK477" s="235" cm="1">
        <f t="array" ref="CK477">_xlfn.XLOOKUP($A477&amp;$B477,'[4]产值及收款计划（2026）'!$A:$A&amp;'[4]产值及收款计划（2026）'!$B:$B,'[4]产值及收款计划（2026）'!CG:CG)</f>
        <v>0</v>
      </c>
      <c r="CL477" s="235" cm="1">
        <f t="array" ref="CL477">_xlfn.XLOOKUP($A477&amp;$B477,'[4]产值及收款计划（2026）'!$A:$A&amp;'[4]产值及收款计划（2026）'!$B:$B,'[4]产值及收款计划（2026）'!CH:CH)</f>
        <v>0</v>
      </c>
      <c r="CM477" s="235" cm="1">
        <f t="array" ref="CM477">_xlfn.XLOOKUP($A477&amp;$B477,'[4]产值及收款计划（2026）'!$A:$A&amp;'[4]产值及收款计划（2026）'!$B:$B,'[4]产值及收款计划（2026）'!CI:CI)</f>
        <v>0</v>
      </c>
      <c r="CN477" s="235" cm="1">
        <f t="array" ref="CN477">_xlfn.XLOOKUP($A477&amp;$B477,'[4]产值及收款计划（2026）'!$A:$A&amp;'[4]产值及收款计划（2026）'!$B:$B,'[4]产值及收款计划（2026）'!CJ:CJ)</f>
        <v>0</v>
      </c>
      <c r="CO477" s="235" cm="1">
        <f t="array" ref="CO477">_xlfn.XLOOKUP($A477&amp;$B477,'[4]产值及收款计划（2026）'!$A:$A&amp;'[4]产值及收款计划（2026）'!$B:$B,'[4]产值及收款计划（2026）'!CK:CK)</f>
        <v>0</v>
      </c>
      <c r="CP477" s="235" cm="1">
        <f t="array" ref="CP477">_xlfn.XLOOKUP($A477&amp;$B477,'[4]产值及收款计划（2026）'!$A:$A&amp;'[4]产值及收款计划（2026）'!$B:$B,'[4]产值及收款计划（2026）'!CL:CL)</f>
        <v>0</v>
      </c>
      <c r="DE477" s="235" cm="1">
        <f t="array" ref="DE477">_xlfn.XLOOKUP($A477&amp;$B477,'[4]产值及收款计划（2026）'!$A:$A&amp;'[4]产值及收款计划（2026）'!$B:$B,'[4]产值及收款计划（2026）'!DA:DA)</f>
        <v>0</v>
      </c>
      <c r="DF477" s="235" cm="1">
        <f t="array" ref="DF477">_xlfn.XLOOKUP($A477&amp;$B477,'[4]产值及收款计划（2026）'!$A:$A&amp;'[4]产值及收款计划（2026）'!$B:$B,'[4]产值及收款计划（2026）'!DB:DB)</f>
        <v>0</v>
      </c>
      <c r="DG477" s="235" cm="1">
        <f t="array" ref="DG477">_xlfn.XLOOKUP($A477&amp;$B477,'[4]产值及收款计划（2026）'!$A:$A&amp;'[4]产值及收款计划（2026）'!$B:$B,'[4]产值及收款计划（2026）'!DC:DC)</f>
        <v>0</v>
      </c>
      <c r="DH477" s="235" cm="1">
        <f t="array" ref="DH477">_xlfn.XLOOKUP($A477&amp;$B477,'[4]产值及收款计划（2026）'!$A:$A&amp;'[4]产值及收款计划（2026）'!$B:$B,'[4]产值及收款计划（2026）'!DD:DD)</f>
        <v>0</v>
      </c>
      <c r="DI477" s="235" cm="1">
        <f t="array" ref="DI477">_xlfn.XLOOKUP($A477&amp;$B477,'[4]产值及收款计划（2026）'!$A:$A&amp;'[4]产值及收款计划（2026）'!$B:$B,'[4]产值及收款计划（2026）'!DE:DE)</f>
        <v>0</v>
      </c>
      <c r="DJ477" s="235" cm="1">
        <f t="array" ref="DJ477">_xlfn.XLOOKUP($A477&amp;$B477,'[4]产值及收款计划（2026）'!$A:$A&amp;'[4]产值及收款计划（2026）'!$B:$B,'[4]产值及收款计划（2026）'!DF:DF)</f>
        <v>0</v>
      </c>
      <c r="DK477" s="235" cm="1">
        <f t="array" ref="DK477">_xlfn.XLOOKUP($A477&amp;$B477,'[4]产值及收款计划（2026）'!$A:$A&amp;'[4]产值及收款计划（2026）'!$B:$B,'[4]产值及收款计划（2026）'!DG:DG)</f>
        <v>0</v>
      </c>
      <c r="DL477" s="235" cm="1">
        <f t="array" ref="DL477">_xlfn.XLOOKUP($A477&amp;$B477,'[4]产值及收款计划（2026）'!$A:$A&amp;'[4]产值及收款计划（2026）'!$B:$B,'[4]产值及收款计划（2026）'!DH:DH)</f>
        <v>0</v>
      </c>
      <c r="DM477" s="235" cm="1">
        <f t="array" ref="DM477">_xlfn.XLOOKUP($A477&amp;$B477,'[4]产值及收款计划（2026）'!$A:$A&amp;'[4]产值及收款计划（2026）'!$B:$B,'[4]产值及收款计划（2026）'!DI:DI)</f>
        <v>0</v>
      </c>
      <c r="DN477" s="235" cm="1">
        <f t="array" ref="DN477">_xlfn.XLOOKUP($A477&amp;$B477,'[4]产值及收款计划（2026）'!$A:$A&amp;'[4]产值及收款计划（2026）'!$B:$B,'[4]产值及收款计划（2026）'!DJ:DJ)</f>
        <v>0</v>
      </c>
      <c r="DO477" s="235" cm="1">
        <f t="array" ref="DO477">_xlfn.XLOOKUP($A477&amp;$B477,'[4]产值及收款计划（2026）'!$A:$A&amp;'[4]产值及收款计划（2026）'!$B:$B,'[4]产值及收款计划（2026）'!DK:DK)</f>
        <v>0</v>
      </c>
      <c r="DP477" s="235" cm="1">
        <f t="array" ref="DP477">_xlfn.XLOOKUP($A477&amp;$B477,'[4]产值及收款计划（2026）'!$A:$A&amp;'[4]产值及收款计划（2026）'!$B:$B,'[4]产值及收款计划（2026）'!DL:DL)</f>
        <v>0</v>
      </c>
      <c r="DQ477" s="243"/>
      <c r="DR477" s="229"/>
    </row>
    <row r="478" ht="60.75" spans="1:122">
      <c r="A478" s="233">
        <f t="shared" si="28"/>
        <v>8</v>
      </c>
      <c r="B478" s="233" t="s">
        <v>28</v>
      </c>
      <c r="C478" s="234" t="str">
        <f t="array" ref="C478">_xlfn.XLOOKUP($A478&amp;$B478,'[4]产值及收款计划（2026）'!$A:$A&amp;'[4]产值及收款计划（2026）'!$B:$B,'[4]产值及收款计划（2026）'!C:C)</f>
        <v>SJHT2019121600127</v>
      </c>
      <c r="D478" s="235" t="str">
        <f t="array" ref="D478">_xlfn.XLOOKUP($A478&amp;$B478,'[4]产值及收款计划（2026）'!$A:$A&amp;'[4]产值及收款计划（2026）'!$B:$B,'[4]产值及收款计划（2026）'!D:D)</f>
        <v>厦门市轨道交通2、3、4、6号线工程BIM技术应用咨询管理合同</v>
      </c>
      <c r="E478" s="235">
        <f t="array" ref="E478">_xlfn.XLOOKUP($A478&amp;$B478,'[4]产值及收款计划（2026）'!$A:$A&amp;'[4]产值及收款计划（2026）'!$B:$B,'[4]产值及收款计划（2026）'!E:E)</f>
        <v>820.83</v>
      </c>
      <c r="F478" s="235">
        <f t="array" ref="F478">_xlfn.XLOOKUP($A478&amp;$B478,'[4]产值及收款计划（2026）'!$A:$A&amp;'[4]产值及收款计划（2026）'!$B:$B,'[4]产值及收款计划（2026）'!F:F)</f>
        <v>820.83</v>
      </c>
      <c r="G478" s="235">
        <f t="array" ref="G478">_xlfn.XLOOKUP($A478&amp;$B478,'[4]产值及收款计划（2026）'!$A:$A&amp;'[4]产值及收款计划（2026）'!$B:$B,'[4]产值及收款计划（2026）'!G:G)</f>
        <v>780.83</v>
      </c>
      <c r="H478" s="235">
        <f t="array" ref="H478">_xlfn.XLOOKUP($A478&amp;$B478,'[4]产值及收款计划（2026）'!$A:$A&amp;'[4]产值及收款计划（2026）'!$B:$B,'[4]产值及收款计划（2026）'!H:H)</f>
        <v>780.83</v>
      </c>
      <c r="I478" s="236">
        <f t="array" ref="I478">_xlfn.XLOOKUP($A478&amp;$B478,'[4]产值及收款计划（2026）'!$A:$A&amp;'[4]产值及收款计划（2026）'!$B:$B,'[4]产值及收款计划（2026）'!I:I)</f>
        <v>0.95126883763995</v>
      </c>
      <c r="J478" s="237">
        <f t="array" ref="J478">_xlfn.XLOOKUP($A478&amp;$B478,'[4]产值及收款计划（2026）'!$A:$A&amp;'[4]产值及收款计划（2026）'!$B:$B,'[4]产值及收款计划（2026）'!J:J)</f>
        <v>0.06</v>
      </c>
      <c r="K478" s="235" t="e">
        <f t="array" ref="K478">_xlfn.XLOOKUP($A478&amp;$B478,'[4]产值及收款计划（2026）'!$A:$A&amp;'[4]产值及收款计划（2026）'!$B:$B,'[4]产值及收款计划（2026）'!K:K)</f>
        <v>#REF!</v>
      </c>
      <c r="L478" s="235" t="e">
        <f t="array" ref="L478">_xlfn.XLOOKUP($A478&amp;$B478,'[4]产值及收款计划（2026）'!$A:$A&amp;'[4]产值及收款计划（2026）'!$B:$B,'[4]产值及收款计划（2026）'!L:L)</f>
        <v>#REF!</v>
      </c>
      <c r="M478" s="235" t="str">
        <f t="array" ref="M478">_xlfn.XLOOKUP($A478&amp;$B478,'[4]产值及收款计划（2026）'!$A:$A&amp;'[4]产值及收款计划（2026）'!$B:$B,'[4]产值及收款计划（2026）'!M:M)</f>
        <v>主导</v>
      </c>
      <c r="N478" s="235">
        <f t="array" ref="N478">_xlfn.XLOOKUP($A478&amp;$B478,'[4]产值及收款计划（2026）'!$A:$A&amp;'[4]产值及收款计划（2026）'!$B:$B,'[4]产值及收款计划（2026）'!N:N)</f>
        <v>0</v>
      </c>
      <c r="O478" s="235" t="str">
        <f t="array" ref="O478">_xlfn.XLOOKUP($A478&amp;$B478,'[4]产值及收款计划（2026）'!$A:$A&amp;'[4]产值及收款计划（2026）'!$B:$B,'[4]产值及收款计划（2026）'!O:O)</f>
        <v>柳祈宁</v>
      </c>
      <c r="P478" s="234" t="str">
        <f t="array" ref="P478">_xlfn.XLOOKUP($A478&amp;$B478,'[4]产值及收款计划（2026）'!$A:$A&amp;'[4]产值及收款计划（2026）'!$B:$B,'[4]产值及收款计划（2026）'!P:P)</f>
        <v>在建</v>
      </c>
      <c r="Q478" s="235" t="e">
        <f t="array" ref="Q478">_xlfn.XLOOKUP($A478&amp;$B478,'[4]产值及收款计划（2026）'!$A:$A&amp;'[4]产值及收款计划（2026）'!$B:$B,'[4]产值及收款计划（2026）'!Q:Q)</f>
        <v>#REF!</v>
      </c>
      <c r="R478" s="235" t="e">
        <f t="array" ref="R478">_xlfn.XLOOKUP($A478&amp;$B478,'[4]产值及收款计划（2026）'!$A:$A&amp;'[4]产值及收款计划（2026）'!$B:$B,'[4]产值及收款计划（2026）'!R:R)</f>
        <v>#REF!</v>
      </c>
      <c r="S478" s="235" t="e">
        <f t="array" ref="S478">_xlfn.XLOOKUP($A478&amp;$B478,'[4]产值及收款计划（2026）'!$A:$A&amp;'[4]产值及收款计划（2026）'!$B:$B,'[4]产值及收款计划（2026）'!S:S)</f>
        <v>#REF!</v>
      </c>
      <c r="T478" s="235">
        <f t="array" ref="T478">_xlfn.XLOOKUP($A478&amp;$B478,'[4]产值及收款计划（2026）'!$A:$A&amp;'[4]产值及收款计划（2026）'!$B:$B,'[4]产值及收款计划（2026）'!T:T)</f>
        <v>701.634601</v>
      </c>
      <c r="U478" s="235">
        <f t="array" ref="U478">_xlfn.XLOOKUP($A478&amp;$B478,'[4]产值及收款计划（2026）'!$A:$A&amp;'[4]产值及收款计划（2026）'!$B:$B,'[4]产值及收款计划（2026）'!U:U)</f>
        <v>0</v>
      </c>
      <c r="V478" s="235">
        <f t="array" ref="V478">_xlfn.XLOOKUP($A478&amp;$B478,'[4]产值及收款计划（2026）'!$A:$A&amp;'[4]产值及收款计划（2026）'!$B:$B,'[4]产值及收款计划（2026）'!V:V)</f>
        <v>119.195399</v>
      </c>
      <c r="W478" s="235" t="e">
        <f t="array" ref="W478">_xlfn.XLOOKUP($A478&amp;$B478,'[4]产值及收款计划（2026）'!$A:$A&amp;'[4]产值及收款计划（2026）'!$B:$B,'[4]产值及收款计划（2026）'!W:W)</f>
        <v>#REF!</v>
      </c>
      <c r="X478" s="235" t="e">
        <f t="array" ref="X478">_xlfn.XLOOKUP($A478&amp;$B478,'[4]产值及收款计划（2026）'!$A:$A&amp;'[4]产值及收款计划（2026）'!$B:$B,'[4]产值及收款计划（2026）'!X:X)</f>
        <v>#REF!</v>
      </c>
      <c r="Y478" s="235" t="e">
        <f t="array" ref="Y478">_xlfn.XLOOKUP($A478&amp;$B478,'[4]产值及收款计划（2026）'!$A:$A&amp;'[4]产值及收款计划（2026）'!$B:$B,'[4]产值及收款计划（2026）'!Y:Y)</f>
        <v>#REF!</v>
      </c>
      <c r="Z478" s="235" t="e">
        <f t="array" ref="Z478">_xlfn.XLOOKUP($A478&amp;$B478,'[4]产值及收款计划（2026）'!$A:$A&amp;'[4]产值及收款计划（2026）'!$B:$B,'[4]产值及收款计划（2026）'!Z:Z)</f>
        <v>#REF!</v>
      </c>
      <c r="AA478" s="235" t="e">
        <f t="array" ref="AA478">_xlfn.XLOOKUP($A478&amp;$B478,'[4]产值及收款计划（2026）'!$A:$A&amp;'[4]产值及收款计划（2026）'!$B:$B,'[4]产值及收款计划（2026）'!AA:AA)</f>
        <v>#REF!</v>
      </c>
      <c r="AB478" s="235" t="e">
        <f t="array" ref="AB478">_xlfn.XLOOKUP($A478&amp;$B478,'[4]产值及收款计划（2026）'!$A:$A&amp;'[4]产值及收款计划（2026）'!$B:$B,'[4]产值及收款计划（2026）'!AB:AB)</f>
        <v>#REF!</v>
      </c>
      <c r="AC478" s="235" t="e">
        <f t="array" ref="AC478">_xlfn.XLOOKUP($A478&amp;$B478,'[4]产值及收款计划（2026）'!$A:$A&amp;'[4]产值及收款计划（2026）'!$B:$B,'[4]产值及收款计划（2026）'!AC:AC)</f>
        <v>#REF!</v>
      </c>
      <c r="AD478" s="235" t="e">
        <f t="array" ref="AD478">_xlfn.XLOOKUP($A478&amp;$B478,'[4]产值及收款计划（2026）'!$A:$A&amp;'[4]产值及收款计划（2026）'!$B:$B,'[4]产值及收款计划（2026）'!AD:AD)</f>
        <v>#REF!</v>
      </c>
      <c r="AE478" s="235" t="e">
        <f t="array" ref="AE478">_xlfn.XLOOKUP($A478&amp;$B478,'[4]产值及收款计划（2026）'!$A:$A&amp;'[4]产值及收款计划（2026）'!$B:$B,'[4]产值及收款计划（2026）'!AE:AE)</f>
        <v>#REF!</v>
      </c>
      <c r="AF478" s="235" t="e">
        <f t="array" ref="AF478">_xlfn.XLOOKUP($A478&amp;$B478,'[4]产值及收款计划（2026）'!$A:$A&amp;'[4]产值及收款计划（2026）'!$B:$B,'[4]产值及收款计划（2026）'!AF:AF)</f>
        <v>#REF!</v>
      </c>
      <c r="AG478" s="235" t="e">
        <f t="array" ref="AG478">_xlfn.XLOOKUP($A478&amp;$B478,'[4]产值及收款计划（2026）'!$A:$A&amp;'[4]产值及收款计划（2026）'!$B:$B,'[4]产值及收款计划（2026）'!AG:AG)</f>
        <v>#REF!</v>
      </c>
      <c r="AH478" s="235" t="e">
        <f t="array" ref="AH478">_xlfn.XLOOKUP($A478&amp;$B478,'[4]产值及收款计划（2026）'!$A:$A&amp;'[4]产值及收款计划（2026）'!$B:$B,'[4]产值及收款计划（2026）'!AH:AH)</f>
        <v>#REF!</v>
      </c>
      <c r="AI478" s="235" t="e">
        <f t="array" ref="AI478">_xlfn.XLOOKUP($A478&amp;$B478,'[4]产值及收款计划（2026）'!$A:$A&amp;'[4]产值及收款计划（2026）'!$B:$B,'[4]产值及收款计划（2026）'!AI:AI)</f>
        <v>#REF!</v>
      </c>
      <c r="AJ478" s="235" t="e">
        <f t="array" ref="AJ478">_xlfn.XLOOKUP($A478&amp;$B478,'[4]产值及收款计划（2026）'!$A:$A&amp;'[4]产值及收款计划（2026）'!$B:$B,'[4]产值及收款计划（2026）'!AJ:AJ)</f>
        <v>#REF!</v>
      </c>
      <c r="AK478" s="235" t="e">
        <f t="array" ref="AK478">_xlfn.XLOOKUP($A478&amp;$B478,'[4]产值及收款计划（2026）'!$A:$A&amp;'[4]产值及收款计划（2026）'!$B:$B,'[4]产值及收款计划（2026）'!AK:AK)</f>
        <v>#REF!</v>
      </c>
      <c r="AL478" s="235" t="e">
        <f t="array" ref="AL478">_xlfn.XLOOKUP($A478&amp;$B478,'[4]产值及收款计划（2026）'!$A:$A&amp;'[4]产值及收款计划（2026）'!$B:$B,'[4]产值及收款计划（2026）'!AL:AL)</f>
        <v>#REF!</v>
      </c>
      <c r="AM478" s="242" t="e">
        <f t="array" ref="AM478">_xlfn.LET(_xlpm.勾选月份状态数组,TRANSPOSE('PPT(12-15页）-TOP10'!$A$3:$A$14),_xlpm.选择数据区,IF('PPT(12-15页）-TOP10'!$E$3="收款",$BA478:$BL478,$AA478:$AL478),SUM(_xlfn._xlws.FILTER(_xlpm.选择数据区,_xlpm.勾选月份状态数组,"")))</f>
        <v>#REF!</v>
      </c>
      <c r="AN478" s="235">
        <f>_xlfn.XLOOKUP($C478,应收未收表!$T:$T,应收未收表!AA:AA)</f>
        <v>67</v>
      </c>
      <c r="AO478" s="235">
        <f>_xlfn.XLOOKUP($C478,应收未收表!$T:$T,应收未收表!AB:AB)</f>
        <v>58</v>
      </c>
      <c r="AP478" s="235">
        <f>_xlfn.XLOOKUP($C478,应收未收表!$T:$T,应收未收表!AC:AC)</f>
        <v>9</v>
      </c>
      <c r="AQ478" s="235" t="str">
        <f>_xlfn.XLOOKUP($C478,应收未收表!$T:$T,应收未收表!AE:AE)</f>
        <v>一季度内无法落实</v>
      </c>
      <c r="AR478" s="235" t="str">
        <f>_xlfn.XLOOKUP($C478,应收未收表!$T:$T,应收未收表!AF:AF)</f>
        <v>已与地下院协调，后续等项目结算。</v>
      </c>
      <c r="AS478" s="235" t="e">
        <f t="array" ref="AS478">_xlfn.XLOOKUP($A478&amp;$B478,'[4]产值及收款计划（2026）'!$A:$A&amp;'[4]产值及收款计划（2026）'!$B:$B,'[4]产值及收款计划（2026）'!AS:AS)</f>
        <v>#REF!</v>
      </c>
      <c r="AT478" s="235" t="e">
        <f t="array" ref="AT478">_xlfn.XLOOKUP($A478&amp;$B478,'[4]产值及收款计划（2026）'!$A:$A&amp;'[4]产值及收款计划（2026）'!$B:$B,'[4]产值及收款计划（2026）'!AT:AT)</f>
        <v>#REF!</v>
      </c>
      <c r="AU478" s="235" t="e">
        <f t="array" ref="AU478">_xlfn.XLOOKUP($A478&amp;$B478,'[4]产值及收款计划（2026）'!$A:$A&amp;'[4]产值及收款计划（2026）'!$B:$B,'[4]产值及收款计划（2026）'!AU:AU)</f>
        <v>#REF!</v>
      </c>
      <c r="AV478" s="235" t="e">
        <f t="array" ref="AV478">_xlfn.XLOOKUP($A478&amp;$B478,'[4]产值及收款计划（2026）'!$A:$A&amp;'[4]产值及收款计划（2026）'!$B:$B,'[4]产值及收款计划（2026）'!AV:AV)</f>
        <v>#REF!</v>
      </c>
      <c r="AW478" s="235">
        <f t="array" ref="AW478">_xlfn.XLOOKUP($A478&amp;$B478,'[4]产值及收款计划（2026）'!$A:$A&amp;'[4]产值及收款计划（2026）'!$B:$B,'[4]产值及收款计划（2026）'!AW:AW)</f>
        <v>644.0346</v>
      </c>
      <c r="AX478" s="235">
        <f t="array" ref="AX478">_xlfn.XLOOKUP($A478&amp;$B478,'[4]产值及收款计划（2026）'!$A:$A&amp;'[4]产值及收款计划（2026）'!$B:$B,'[4]产值及收款计划（2026）'!AX:AX)</f>
        <v>0</v>
      </c>
      <c r="AY478" s="235">
        <f t="array" ref="AY478">_xlfn.XLOOKUP($A478&amp;$B478,'[4]产值及收款计划（2026）'!$A:$A&amp;'[4]产值及收款计划（2026）'!$B:$B,'[4]产值及收款计划（2026）'!AY:AY)</f>
        <v>176.7954</v>
      </c>
      <c r="AZ478" s="235">
        <f t="array" ref="AZ478">_xlfn.XLOOKUP($A478&amp;$B478,'[4]产值及收款计划（2026）'!$A:$A&amp;'[4]产值及收款计划（2026）'!$B:$B,'[4]产值及收款计划（2026）'!AZ:AZ)</f>
        <v>57.600001</v>
      </c>
      <c r="BA478" s="235" t="e">
        <f t="array" ref="BA478">_xlfn.XLOOKUP($A478&amp;$B478,'[4]产值及收款计划（2026）'!$A:$A&amp;'[4]产值及收款计划（2026）'!$B:$B,'[4]产值及收款计划（2026）'!BA:BA)</f>
        <v>#REF!</v>
      </c>
      <c r="BB478" s="235" t="e">
        <f t="array" ref="BB478">_xlfn.XLOOKUP($A478&amp;$B478,'[4]产值及收款计划（2026）'!$A:$A&amp;'[4]产值及收款计划（2026）'!$B:$B,'[4]产值及收款计划（2026）'!BB:BB)</f>
        <v>#REF!</v>
      </c>
      <c r="BC478" s="235" t="e">
        <f t="array" ref="BC478">_xlfn.XLOOKUP($A478&amp;$B478,'[4]产值及收款计划（2026）'!$A:$A&amp;'[4]产值及收款计划（2026）'!$B:$B,'[4]产值及收款计划（2026）'!BC:BC)</f>
        <v>#REF!</v>
      </c>
      <c r="BD478" s="235" t="e">
        <f t="array" ref="BD478">_xlfn.XLOOKUP($A478&amp;$B478,'[4]产值及收款计划（2026）'!$A:$A&amp;'[4]产值及收款计划（2026）'!$B:$B,'[4]产值及收款计划（2026）'!BD:BD)</f>
        <v>#REF!</v>
      </c>
      <c r="BE478" s="235" t="e">
        <f t="array" ref="BE478">_xlfn.XLOOKUP($A478&amp;$B478,'[4]产值及收款计划（2026）'!$A:$A&amp;'[4]产值及收款计划（2026）'!$B:$B,'[4]产值及收款计划（2026）'!BE:BE)</f>
        <v>#REF!</v>
      </c>
      <c r="BF478" s="235" t="e">
        <f t="array" ref="BF478">_xlfn.XLOOKUP($A478&amp;$B478,'[4]产值及收款计划（2026）'!$A:$A&amp;'[4]产值及收款计划（2026）'!$B:$B,'[4]产值及收款计划（2026）'!BF:BF)</f>
        <v>#REF!</v>
      </c>
      <c r="BG478" s="235" t="e">
        <f t="array" ref="BG478">_xlfn.XLOOKUP($A478&amp;$B478,'[4]产值及收款计划（2026）'!$A:$A&amp;'[4]产值及收款计划（2026）'!$B:$B,'[4]产值及收款计划（2026）'!BG:BG)</f>
        <v>#REF!</v>
      </c>
      <c r="BH478" s="235" t="e">
        <f t="array" ref="BH478">_xlfn.XLOOKUP($A478&amp;$B478,'[4]产值及收款计划（2026）'!$A:$A&amp;'[4]产值及收款计划（2026）'!$B:$B,'[4]产值及收款计划（2026）'!BH:BH)</f>
        <v>#REF!</v>
      </c>
      <c r="BI478" s="235" t="e">
        <f t="array" ref="BI478">_xlfn.XLOOKUP($A478&amp;$B478,'[4]产值及收款计划（2026）'!$A:$A&amp;'[4]产值及收款计划（2026）'!$B:$B,'[4]产值及收款计划（2026）'!BI:BI)</f>
        <v>#REF!</v>
      </c>
      <c r="BJ478" s="235" t="e">
        <f t="array" ref="BJ478">_xlfn.XLOOKUP($A478&amp;$B478,'[4]产值及收款计划（2026）'!$A:$A&amp;'[4]产值及收款计划（2026）'!$B:$B,'[4]产值及收款计划（2026）'!BJ:BJ)</f>
        <v>#REF!</v>
      </c>
      <c r="BK478" s="235" t="e">
        <f t="array" ref="BK478">_xlfn.XLOOKUP($A478&amp;$B478,'[4]产值及收款计划（2026）'!$A:$A&amp;'[4]产值及收款计划（2026）'!$B:$B,'[4]产值及收款计划（2026）'!BK:BK)</f>
        <v>#REF!</v>
      </c>
      <c r="BL478" s="235" t="e">
        <f t="array" ref="BL478">_xlfn.XLOOKUP($A478&amp;$B478,'[4]产值及收款计划（2026）'!$A:$A&amp;'[4]产值及收款计划（2026）'!$B:$B,'[4]产值及收款计划（2026）'!BL:BL)</f>
        <v>#REF!</v>
      </c>
      <c r="BM478" s="235"/>
      <c r="BN478" s="235"/>
      <c r="BO478" s="235"/>
      <c r="BP478" s="235"/>
      <c r="BQ478" s="235" t="e">
        <f>_xlfn.XLOOKUP($C478,应收未收表!$AJ:$AJ,应收未收表!AK:AK)</f>
        <v>#N/A</v>
      </c>
      <c r="BR478" s="235" t="e">
        <f>_xlfn.XLOOKUP($C478,应收未收表!$AJ:$AJ,应收未收表!AL:AL)</f>
        <v>#N/A</v>
      </c>
      <c r="BS478" s="235" t="e">
        <f>_xlfn.XLOOKUP($C478,应收未收表!$AJ:$AJ,应收未收表!AM:AM)</f>
        <v>#N/A</v>
      </c>
      <c r="BT478" s="235" t="e">
        <f>_xlfn.XLOOKUP($C478,应收未收表!$AJ:$AJ,应收未收表!AN:AN)</f>
        <v>#N/A</v>
      </c>
      <c r="BU478" s="234" t="str">
        <f t="array" ref="BU478">_xlfn.XLOOKUP($A478&amp;$B478,'[4]产值及收款计划（2026）'!$A:$A&amp;'[4]产值及收款计划（2026）'!$B:$B,'[4]产值及收款计划（2026）'!BQ:BQ)</f>
        <v>上海市地下空间设计研究总院有限公司</v>
      </c>
      <c r="BV478" s="235" t="e">
        <f t="array" ref="BV478">_xlfn.XLOOKUP($A478&amp;$B478,'[4]产值及收款计划（2026）'!$A:$A&amp;'[4]产值及收款计划（2026）'!$B:$B,'[4]产值及收款计划（2026）'!BR:BR)</f>
        <v>#REF!</v>
      </c>
      <c r="CE478" s="235" cm="1">
        <f t="array" ref="CE478">_xlfn.XLOOKUP($A478&amp;$B478,'[4]产值及收款计划（2026）'!$A:$A&amp;'[4]产值及收款计划（2026）'!$B:$B,'[4]产值及收款计划（2026）'!CA:CA)</f>
        <v>0</v>
      </c>
      <c r="CF478" s="235" cm="1">
        <f t="array" ref="CF478">_xlfn.XLOOKUP($A478&amp;$B478,'[4]产值及收款计划（2026）'!$A:$A&amp;'[4]产值及收款计划（2026）'!$B:$B,'[4]产值及收款计划（2026）'!CB:CB)</f>
        <v>0</v>
      </c>
      <c r="CG478" s="235" cm="1">
        <f t="array" ref="CG478">_xlfn.XLOOKUP($A478&amp;$B478,'[4]产值及收款计划（2026）'!$A:$A&amp;'[4]产值及收款计划（2026）'!$B:$B,'[4]产值及收款计划（2026）'!CC:CC)</f>
        <v>0</v>
      </c>
      <c r="CH478" s="235" cm="1">
        <f t="array" ref="CH478">_xlfn.XLOOKUP($A478&amp;$B478,'[4]产值及收款计划（2026）'!$A:$A&amp;'[4]产值及收款计划（2026）'!$B:$B,'[4]产值及收款计划（2026）'!CD:CD)</f>
        <v>0</v>
      </c>
      <c r="CI478" s="235" cm="1">
        <f t="array" ref="CI478">_xlfn.XLOOKUP($A478&amp;$B478,'[4]产值及收款计划（2026）'!$A:$A&amp;'[4]产值及收款计划（2026）'!$B:$B,'[4]产值及收款计划（2026）'!CE:CE)</f>
        <v>0</v>
      </c>
      <c r="CJ478" s="235" cm="1">
        <f t="array" ref="CJ478">_xlfn.XLOOKUP($A478&amp;$B478,'[4]产值及收款计划（2026）'!$A:$A&amp;'[4]产值及收款计划（2026）'!$B:$B,'[4]产值及收款计划（2026）'!CF:CF)</f>
        <v>0</v>
      </c>
      <c r="CK478" s="235" cm="1">
        <f t="array" ref="CK478">_xlfn.XLOOKUP($A478&amp;$B478,'[4]产值及收款计划（2026）'!$A:$A&amp;'[4]产值及收款计划（2026）'!$B:$B,'[4]产值及收款计划（2026）'!CG:CG)</f>
        <v>0</v>
      </c>
      <c r="CL478" s="235" cm="1">
        <f t="array" ref="CL478">_xlfn.XLOOKUP($A478&amp;$B478,'[4]产值及收款计划（2026）'!$A:$A&amp;'[4]产值及收款计划（2026）'!$B:$B,'[4]产值及收款计划（2026）'!CH:CH)</f>
        <v>0</v>
      </c>
      <c r="CM478" s="235" cm="1">
        <f t="array" ref="CM478">_xlfn.XLOOKUP($A478&amp;$B478,'[4]产值及收款计划（2026）'!$A:$A&amp;'[4]产值及收款计划（2026）'!$B:$B,'[4]产值及收款计划（2026）'!CI:CI)</f>
        <v>0</v>
      </c>
      <c r="CN478" s="235" cm="1">
        <f t="array" ref="CN478">_xlfn.XLOOKUP($A478&amp;$B478,'[4]产值及收款计划（2026）'!$A:$A&amp;'[4]产值及收款计划（2026）'!$B:$B,'[4]产值及收款计划（2026）'!CJ:CJ)</f>
        <v>0</v>
      </c>
      <c r="CO478" s="235" cm="1">
        <f t="array" ref="CO478">_xlfn.XLOOKUP($A478&amp;$B478,'[4]产值及收款计划（2026）'!$A:$A&amp;'[4]产值及收款计划（2026）'!$B:$B,'[4]产值及收款计划（2026）'!CK:CK)</f>
        <v>0</v>
      </c>
      <c r="CP478" s="235" cm="1">
        <f t="array" ref="CP478">_xlfn.XLOOKUP($A478&amp;$B478,'[4]产值及收款计划（2026）'!$A:$A&amp;'[4]产值及收款计划（2026）'!$B:$B,'[4]产值及收款计划（2026）'!CL:CL)</f>
        <v>0</v>
      </c>
      <c r="DE478" s="235" cm="1">
        <f t="array" ref="DE478">_xlfn.XLOOKUP($A478&amp;$B478,'[4]产值及收款计划（2026）'!$A:$A&amp;'[4]产值及收款计划（2026）'!$B:$B,'[4]产值及收款计划（2026）'!DA:DA)</f>
        <v>0</v>
      </c>
      <c r="DF478" s="235" cm="1">
        <f t="array" ref="DF478">_xlfn.XLOOKUP($A478&amp;$B478,'[4]产值及收款计划（2026）'!$A:$A&amp;'[4]产值及收款计划（2026）'!$B:$B,'[4]产值及收款计划（2026）'!DB:DB)</f>
        <v>0</v>
      </c>
      <c r="DG478" s="235" cm="1">
        <f t="array" ref="DG478">_xlfn.XLOOKUP($A478&amp;$B478,'[4]产值及收款计划（2026）'!$A:$A&amp;'[4]产值及收款计划（2026）'!$B:$B,'[4]产值及收款计划（2026）'!DC:DC)</f>
        <v>0</v>
      </c>
      <c r="DH478" s="235" cm="1">
        <f t="array" ref="DH478">_xlfn.XLOOKUP($A478&amp;$B478,'[4]产值及收款计划（2026）'!$A:$A&amp;'[4]产值及收款计划（2026）'!$B:$B,'[4]产值及收款计划（2026）'!DD:DD)</f>
        <v>0</v>
      </c>
      <c r="DI478" s="235" cm="1">
        <f t="array" ref="DI478">_xlfn.XLOOKUP($A478&amp;$B478,'[4]产值及收款计划（2026）'!$A:$A&amp;'[4]产值及收款计划（2026）'!$B:$B,'[4]产值及收款计划（2026）'!DE:DE)</f>
        <v>0</v>
      </c>
      <c r="DJ478" s="235" cm="1">
        <f t="array" ref="DJ478">_xlfn.XLOOKUP($A478&amp;$B478,'[4]产值及收款计划（2026）'!$A:$A&amp;'[4]产值及收款计划（2026）'!$B:$B,'[4]产值及收款计划（2026）'!DF:DF)</f>
        <v>0</v>
      </c>
      <c r="DK478" s="235" cm="1">
        <f t="array" ref="DK478">_xlfn.XLOOKUP($A478&amp;$B478,'[4]产值及收款计划（2026）'!$A:$A&amp;'[4]产值及收款计划（2026）'!$B:$B,'[4]产值及收款计划（2026）'!DG:DG)</f>
        <v>0</v>
      </c>
      <c r="DL478" s="235" cm="1">
        <f t="array" ref="DL478">_xlfn.XLOOKUP($A478&amp;$B478,'[4]产值及收款计划（2026）'!$A:$A&amp;'[4]产值及收款计划（2026）'!$B:$B,'[4]产值及收款计划（2026）'!DH:DH)</f>
        <v>0</v>
      </c>
      <c r="DM478" s="235" cm="1">
        <f t="array" ref="DM478">_xlfn.XLOOKUP($A478&amp;$B478,'[4]产值及收款计划（2026）'!$A:$A&amp;'[4]产值及收款计划（2026）'!$B:$B,'[4]产值及收款计划（2026）'!DI:DI)</f>
        <v>0</v>
      </c>
      <c r="DN478" s="235" cm="1">
        <f t="array" ref="DN478">_xlfn.XLOOKUP($A478&amp;$B478,'[4]产值及收款计划（2026）'!$A:$A&amp;'[4]产值及收款计划（2026）'!$B:$B,'[4]产值及收款计划（2026）'!DJ:DJ)</f>
        <v>0</v>
      </c>
      <c r="DO478" s="235" cm="1">
        <f t="array" ref="DO478">_xlfn.XLOOKUP($A478&amp;$B478,'[4]产值及收款计划（2026）'!$A:$A&amp;'[4]产值及收款计划（2026）'!$B:$B,'[4]产值及收款计划（2026）'!DK:DK)</f>
        <v>0</v>
      </c>
      <c r="DP478" s="235" cm="1">
        <f t="array" ref="DP478">_xlfn.XLOOKUP($A478&amp;$B478,'[4]产值及收款计划（2026）'!$A:$A&amp;'[4]产值及收款计划（2026）'!$B:$B,'[4]产值及收款计划（2026）'!DL:DL)</f>
        <v>0</v>
      </c>
      <c r="DQ478" s="243"/>
      <c r="DR478" s="229"/>
    </row>
    <row r="479" ht="60.75" spans="1:122">
      <c r="A479" s="233">
        <f t="shared" si="28"/>
        <v>9</v>
      </c>
      <c r="B479" s="233" t="s">
        <v>28</v>
      </c>
      <c r="C479" s="235" t="str">
        <f t="array" ref="C479">_xlfn.XLOOKUP($A479&amp;$B479,'[4]产值及收款计划（2026）'!$A:$A&amp;'[4]产值及收款计划（2026）'!$B:$B,'[4]产值及收款计划（2026）'!C:C)</f>
        <v>SJHT2019101200078</v>
      </c>
      <c r="D479" s="235" t="str">
        <f t="array" ref="D479">_xlfn.XLOOKUP($A479&amp;$B479,'[4]产值及收款计划（2026）'!$A:$A&amp;'[4]产值及收款计划（2026）'!$B:$B,'[4]产值及收款计划（2026）'!D:D)</f>
        <v>厦门市轨道交通6号线漳州（角美）延伸段工程BIM技术应用咨询管理</v>
      </c>
      <c r="E479" s="235">
        <f t="array" ref="E479">_xlfn.XLOOKUP($A479&amp;$B479,'[4]产值及收款计划（2026）'!$A:$A&amp;'[4]产值及收款计划（2026）'!$B:$B,'[4]产值及收款计划（2026）'!E:E)</f>
        <v>193.7383</v>
      </c>
      <c r="F479" s="235">
        <f t="array" ref="F479">_xlfn.XLOOKUP($A479&amp;$B479,'[4]产值及收款计划（2026）'!$A:$A&amp;'[4]产值及收款计划（2026）'!$B:$B,'[4]产值及收款计划（2026）'!F:F)</f>
        <v>193.7383</v>
      </c>
      <c r="G479" s="235">
        <f t="array" ref="G479">_xlfn.XLOOKUP($A479&amp;$B479,'[4]产值及收款计划（2026）'!$A:$A&amp;'[4]产值及收款计划（2026）'!$B:$B,'[4]产值及收款计划（2026）'!G:G)</f>
        <v>193.7383</v>
      </c>
      <c r="H479" s="235">
        <f t="array" ref="H479">_xlfn.XLOOKUP($A479&amp;$B479,'[4]产值及收款计划（2026）'!$A:$A&amp;'[4]产值及收款计划（2026）'!$B:$B,'[4]产值及收款计划（2026）'!H:H)</f>
        <v>193.7383</v>
      </c>
      <c r="I479" s="236">
        <f t="array" ref="I479">_xlfn.XLOOKUP($A479&amp;$B479,'[4]产值及收款计划（2026）'!$A:$A&amp;'[4]产值及收款计划（2026）'!$B:$B,'[4]产值及收款计划（2026）'!I:I)</f>
        <v>1</v>
      </c>
      <c r="J479" s="237">
        <f t="array" ref="J479">_xlfn.XLOOKUP($A479&amp;$B479,'[4]产值及收款计划（2026）'!$A:$A&amp;'[4]产值及收款计划（2026）'!$B:$B,'[4]产值及收款计划（2026）'!J:J)</f>
        <v>0.06</v>
      </c>
      <c r="K479" s="235" t="e">
        <f t="array" ref="K479">_xlfn.XLOOKUP($A479&amp;$B479,'[4]产值及收款计划（2026）'!$A:$A&amp;'[4]产值及收款计划（2026）'!$B:$B,'[4]产值及收款计划（2026）'!K:K)</f>
        <v>#REF!</v>
      </c>
      <c r="L479" s="235" t="e">
        <f t="array" ref="L479">_xlfn.XLOOKUP($A479&amp;$B479,'[4]产值及收款计划（2026）'!$A:$A&amp;'[4]产值及收款计划（2026）'!$B:$B,'[4]产值及收款计划（2026）'!L:L)</f>
        <v>#REF!</v>
      </c>
      <c r="M479" s="235" t="str">
        <f t="array" ref="M479">_xlfn.XLOOKUP($A479&amp;$B479,'[4]产值及收款计划（2026）'!$A:$A&amp;'[4]产值及收款计划（2026）'!$B:$B,'[4]产值及收款计划（2026）'!M:M)</f>
        <v>主导</v>
      </c>
      <c r="N479" s="235">
        <f t="array" ref="N479">_xlfn.XLOOKUP($A479&amp;$B479,'[4]产值及收款计划（2026）'!$A:$A&amp;'[4]产值及收款计划（2026）'!$B:$B,'[4]产值及收款计划（2026）'!N:N)</f>
        <v>0</v>
      </c>
      <c r="O479" s="235" t="str">
        <f t="array" ref="O479">_xlfn.XLOOKUP($A479&amp;$B479,'[4]产值及收款计划（2026）'!$A:$A&amp;'[4]产值及收款计划（2026）'!$B:$B,'[4]产值及收款计划（2026）'!O:O)</f>
        <v>柳祈宁</v>
      </c>
      <c r="P479" s="234" t="str">
        <f t="array" ref="P479">_xlfn.XLOOKUP($A479&amp;$B479,'[4]产值及收款计划（2026）'!$A:$A&amp;'[4]产值及收款计划（2026）'!$B:$B,'[4]产值及收款计划（2026）'!P:P)</f>
        <v>在建</v>
      </c>
      <c r="Q479" s="235" t="e">
        <f t="array" ref="Q479">_xlfn.XLOOKUP($A479&amp;$B479,'[4]产值及收款计划（2026）'!$A:$A&amp;'[4]产值及收款计划（2026）'!$B:$B,'[4]产值及收款计划（2026）'!Q:Q)</f>
        <v>#REF!</v>
      </c>
      <c r="R479" s="235" t="e">
        <f t="array" ref="R479">_xlfn.XLOOKUP($A479&amp;$B479,'[4]产值及收款计划（2026）'!$A:$A&amp;'[4]产值及收款计划（2026）'!$B:$B,'[4]产值及收款计划（2026）'!R:R)</f>
        <v>#REF!</v>
      </c>
      <c r="S479" s="235" t="e">
        <f t="array" ref="S479">_xlfn.XLOOKUP($A479&amp;$B479,'[4]产值及收款计划（2026）'!$A:$A&amp;'[4]产值及收款计划（2026）'!$B:$B,'[4]产值及收款计划（2026）'!S:S)</f>
        <v>#REF!</v>
      </c>
      <c r="T479" s="235">
        <f t="array" ref="T479">_xlfn.XLOOKUP($A479&amp;$B479,'[4]产值及收款计划（2026）'!$A:$A&amp;'[4]产值及收款计划（2026）'!$B:$B,'[4]产值及收款计划（2026）'!T:T)</f>
        <v>142.96566</v>
      </c>
      <c r="U479" s="235">
        <f t="array" ref="U479">_xlfn.XLOOKUP($A479&amp;$B479,'[4]产值及收款计划（2026）'!$A:$A&amp;'[4]产值及收款计划（2026）'!$B:$B,'[4]产值及收款计划（2026）'!U:U)</f>
        <v>0</v>
      </c>
      <c r="V479" s="235">
        <f t="array" ref="V479">_xlfn.XLOOKUP($A479&amp;$B479,'[4]产值及收款计划（2026）'!$A:$A&amp;'[4]产值及收款计划（2026）'!$B:$B,'[4]产值及收款计划（2026）'!V:V)</f>
        <v>50.77264</v>
      </c>
      <c r="W479" s="235" t="e">
        <f t="array" ref="W479">_xlfn.XLOOKUP($A479&amp;$B479,'[4]产值及收款计划（2026）'!$A:$A&amp;'[4]产值及收款计划（2026）'!$B:$B,'[4]产值及收款计划（2026）'!W:W)</f>
        <v>#REF!</v>
      </c>
      <c r="X479" s="235" t="e">
        <f t="array" ref="X479">_xlfn.XLOOKUP($A479&amp;$B479,'[4]产值及收款计划（2026）'!$A:$A&amp;'[4]产值及收款计划（2026）'!$B:$B,'[4]产值及收款计划（2026）'!X:X)</f>
        <v>#REF!</v>
      </c>
      <c r="Y479" s="235" t="e">
        <f t="array" ref="Y479">_xlfn.XLOOKUP($A479&amp;$B479,'[4]产值及收款计划（2026）'!$A:$A&amp;'[4]产值及收款计划（2026）'!$B:$B,'[4]产值及收款计划（2026）'!Y:Y)</f>
        <v>#REF!</v>
      </c>
      <c r="Z479" s="235" t="e">
        <f t="array" ref="Z479">_xlfn.XLOOKUP($A479&amp;$B479,'[4]产值及收款计划（2026）'!$A:$A&amp;'[4]产值及收款计划（2026）'!$B:$B,'[4]产值及收款计划（2026）'!Z:Z)</f>
        <v>#REF!</v>
      </c>
      <c r="AA479" s="244" t="e">
        <f t="array" ref="AA479">_xlfn.XLOOKUP($A479&amp;$B479,'[4]产值及收款计划（2026）'!$A:$A&amp;'[4]产值及收款计划（2026）'!$B:$B,'[4]产值及收款计划（2026）'!AA:AA)</f>
        <v>#REF!</v>
      </c>
      <c r="AB479" s="244" t="e">
        <f t="array" ref="AB479">_xlfn.XLOOKUP($A479&amp;$B479,'[4]产值及收款计划（2026）'!$A:$A&amp;'[4]产值及收款计划（2026）'!$B:$B,'[4]产值及收款计划（2026）'!AB:AB)</f>
        <v>#REF!</v>
      </c>
      <c r="AC479" s="244" t="e">
        <f t="array" ref="AC479">_xlfn.XLOOKUP($A479&amp;$B479,'[4]产值及收款计划（2026）'!$A:$A&amp;'[4]产值及收款计划（2026）'!$B:$B,'[4]产值及收款计划（2026）'!AC:AC)</f>
        <v>#REF!</v>
      </c>
      <c r="AD479" s="235" t="e">
        <f t="array" ref="AD479">_xlfn.XLOOKUP($A479&amp;$B479,'[4]产值及收款计划（2026）'!$A:$A&amp;'[4]产值及收款计划（2026）'!$B:$B,'[4]产值及收款计划（2026）'!AD:AD)</f>
        <v>#REF!</v>
      </c>
      <c r="AE479" s="235" t="e">
        <f t="array" ref="AE479">_xlfn.XLOOKUP($A479&amp;$B479,'[4]产值及收款计划（2026）'!$A:$A&amp;'[4]产值及收款计划（2026）'!$B:$B,'[4]产值及收款计划（2026）'!AE:AE)</f>
        <v>#REF!</v>
      </c>
      <c r="AF479" s="235" t="e">
        <f t="array" ref="AF479">_xlfn.XLOOKUP($A479&amp;$B479,'[4]产值及收款计划（2026）'!$A:$A&amp;'[4]产值及收款计划（2026）'!$B:$B,'[4]产值及收款计划（2026）'!AF:AF)</f>
        <v>#REF!</v>
      </c>
      <c r="AG479" s="235" t="e">
        <f t="array" ref="AG479">_xlfn.XLOOKUP($A479&amp;$B479,'[4]产值及收款计划（2026）'!$A:$A&amp;'[4]产值及收款计划（2026）'!$B:$B,'[4]产值及收款计划（2026）'!AG:AG)</f>
        <v>#REF!</v>
      </c>
      <c r="AH479" s="235" t="e">
        <f t="array" ref="AH479">_xlfn.XLOOKUP($A479&amp;$B479,'[4]产值及收款计划（2026）'!$A:$A&amp;'[4]产值及收款计划（2026）'!$B:$B,'[4]产值及收款计划（2026）'!AH:AH)</f>
        <v>#REF!</v>
      </c>
      <c r="AI479" s="235" t="e">
        <f t="array" ref="AI479">_xlfn.XLOOKUP($A479&amp;$B479,'[4]产值及收款计划（2026）'!$A:$A&amp;'[4]产值及收款计划（2026）'!$B:$B,'[4]产值及收款计划（2026）'!AI:AI)</f>
        <v>#REF!</v>
      </c>
      <c r="AJ479" s="235" t="e">
        <f t="array" ref="AJ479">_xlfn.XLOOKUP($A479&amp;$B479,'[4]产值及收款计划（2026）'!$A:$A&amp;'[4]产值及收款计划（2026）'!$B:$B,'[4]产值及收款计划（2026）'!AJ:AJ)</f>
        <v>#REF!</v>
      </c>
      <c r="AK479" s="235" t="e">
        <f t="array" ref="AK479">_xlfn.XLOOKUP($A479&amp;$B479,'[4]产值及收款计划（2026）'!$A:$A&amp;'[4]产值及收款计划（2026）'!$B:$B,'[4]产值及收款计划（2026）'!AK:AK)</f>
        <v>#REF!</v>
      </c>
      <c r="AL479" s="235" t="e">
        <f t="array" ref="AL479">_xlfn.XLOOKUP($A479&amp;$B479,'[4]产值及收款计划（2026）'!$A:$A&amp;'[4]产值及收款计划（2026）'!$B:$B,'[4]产值及收款计划（2026）'!AL:AL)</f>
        <v>#REF!</v>
      </c>
      <c r="AM479" s="242" t="e">
        <f t="array" ref="AM479">_xlfn.LET(_xlpm.勾选月份状态数组,TRANSPOSE('PPT(12-15页）-TOP10'!$A$3:$A$14),_xlpm.选择数据区,IF('PPT(12-15页）-TOP10'!$E$3="收款",$BA479:$BL479,$AA479:$AL479),SUM(_xlfn._xlws.FILTER(_xlpm.选择数据区,_xlpm.勾选月份状态数组,"")))</f>
        <v>#REF!</v>
      </c>
      <c r="AN479" s="235" t="e">
        <f>_xlfn.XLOOKUP($C479,应收未收表!$T:$T,应收未收表!AA:AA)</f>
        <v>#N/A</v>
      </c>
      <c r="AO479" s="235" t="s">
        <v>174</v>
      </c>
      <c r="AP479" s="235" t="e">
        <f>_xlfn.XLOOKUP($C479,应收未收表!$T:$T,应收未收表!AC:AC)</f>
        <v>#N/A</v>
      </c>
      <c r="AQ479" s="235" t="e">
        <f>_xlfn.XLOOKUP($C479,应收未收表!$T:$T,应收未收表!AE:AE)</f>
        <v>#N/A</v>
      </c>
      <c r="AR479" s="235" t="e">
        <f>_xlfn.XLOOKUP($C479,应收未收表!$T:$T,应收未收表!AF:AF)</f>
        <v>#N/A</v>
      </c>
      <c r="AS479" s="235" t="e">
        <f t="array" ref="AS479">_xlfn.XLOOKUP($A479&amp;$B479,'[4]产值及收款计划（2026）'!$A:$A&amp;'[4]产值及收款计划（2026）'!$B:$B,'[4]产值及收款计划（2026）'!AS:AS)</f>
        <v>#REF!</v>
      </c>
      <c r="AT479" s="235" t="e">
        <f t="array" ref="AT479">_xlfn.XLOOKUP($A479&amp;$B479,'[4]产值及收款计划（2026）'!$A:$A&amp;'[4]产值及收款计划（2026）'!$B:$B,'[4]产值及收款计划（2026）'!AT:AT)</f>
        <v>#REF!</v>
      </c>
      <c r="AU479" s="235" t="e">
        <f t="array" ref="AU479">_xlfn.XLOOKUP($A479&amp;$B479,'[4]产值及收款计划（2026）'!$A:$A&amp;'[4]产值及收款计划（2026）'!$B:$B,'[4]产值及收款计划（2026）'!AU:AU)</f>
        <v>#REF!</v>
      </c>
      <c r="AV479" s="235" t="e">
        <f t="array" ref="AV479">_xlfn.XLOOKUP($A479&amp;$B479,'[4]产值及收款计划（2026）'!$A:$A&amp;'[4]产值及收款计划（2026）'!$B:$B,'[4]产值及收款计划（2026）'!AV:AV)</f>
        <v>#REF!</v>
      </c>
      <c r="AW479" s="235">
        <f t="array" ref="AW479">_xlfn.XLOOKUP($A479&amp;$B479,'[4]产值及收款计划（2026）'!$A:$A&amp;'[4]产值及收款计划（2026）'!$B:$B,'[4]产值及收款计划（2026）'!AW:AW)</f>
        <v>142.956</v>
      </c>
      <c r="AX479" s="235">
        <f t="array" ref="AX479">_xlfn.XLOOKUP($A479&amp;$B479,'[4]产值及收款计划（2026）'!$A:$A&amp;'[4]产值及收款计划（2026）'!$B:$B,'[4]产值及收款计划（2026）'!AX:AX)</f>
        <v>0</v>
      </c>
      <c r="AY479" s="235">
        <f t="array" ref="AY479">_xlfn.XLOOKUP($A479&amp;$B479,'[4]产值及收款计划（2026）'!$A:$A&amp;'[4]产值及收款计划（2026）'!$B:$B,'[4]产值及收款计划（2026）'!AY:AY)</f>
        <v>50.7823</v>
      </c>
      <c r="AZ479" s="235">
        <f t="array" ref="AZ479">_xlfn.XLOOKUP($A479&amp;$B479,'[4]产值及收款计划（2026）'!$A:$A&amp;'[4]产值及收款计划（2026）'!$B:$B,'[4]产值及收款计划（2026）'!AZ:AZ)</f>
        <v>0.00966000000002509</v>
      </c>
      <c r="BA479" s="246" t="e">
        <f t="array" ref="BA479">_xlfn.XLOOKUP($A479&amp;$B479,'[4]产值及收款计划（2026）'!$A:$A&amp;'[4]产值及收款计划（2026）'!$B:$B,'[4]产值及收款计划（2026）'!BA:BA)</f>
        <v>#REF!</v>
      </c>
      <c r="BB479" s="246" t="e">
        <f t="array" ref="BB479">_xlfn.XLOOKUP($A479&amp;$B479,'[4]产值及收款计划（2026）'!$A:$A&amp;'[4]产值及收款计划（2026）'!$B:$B,'[4]产值及收款计划（2026）'!BB:BB)</f>
        <v>#REF!</v>
      </c>
      <c r="BC479" s="246" t="e">
        <f t="array" ref="BC479">_xlfn.XLOOKUP($A479&amp;$B479,'[4]产值及收款计划（2026）'!$A:$A&amp;'[4]产值及收款计划（2026）'!$B:$B,'[4]产值及收款计划（2026）'!BC:BC)</f>
        <v>#REF!</v>
      </c>
      <c r="BD479" s="235" t="e">
        <f t="array" ref="BD479">_xlfn.XLOOKUP($A479&amp;$B479,'[4]产值及收款计划（2026）'!$A:$A&amp;'[4]产值及收款计划（2026）'!$B:$B,'[4]产值及收款计划（2026）'!BD:BD)</f>
        <v>#REF!</v>
      </c>
      <c r="BE479" s="235" t="e">
        <f t="array" ref="BE479">_xlfn.XLOOKUP($A479&amp;$B479,'[4]产值及收款计划（2026）'!$A:$A&amp;'[4]产值及收款计划（2026）'!$B:$B,'[4]产值及收款计划（2026）'!BE:BE)</f>
        <v>#REF!</v>
      </c>
      <c r="BF479" s="235" t="e">
        <f t="array" ref="BF479">_xlfn.XLOOKUP($A479&amp;$B479,'[4]产值及收款计划（2026）'!$A:$A&amp;'[4]产值及收款计划（2026）'!$B:$B,'[4]产值及收款计划（2026）'!BF:BF)</f>
        <v>#REF!</v>
      </c>
      <c r="BG479" s="235" t="e">
        <f t="array" ref="BG479">_xlfn.XLOOKUP($A479&amp;$B479,'[4]产值及收款计划（2026）'!$A:$A&amp;'[4]产值及收款计划（2026）'!$B:$B,'[4]产值及收款计划（2026）'!BG:BG)</f>
        <v>#REF!</v>
      </c>
      <c r="BH479" s="235" t="e">
        <f t="array" ref="BH479">_xlfn.XLOOKUP($A479&amp;$B479,'[4]产值及收款计划（2026）'!$A:$A&amp;'[4]产值及收款计划（2026）'!$B:$B,'[4]产值及收款计划（2026）'!BH:BH)</f>
        <v>#REF!</v>
      </c>
      <c r="BI479" s="235" t="e">
        <f t="array" ref="BI479">_xlfn.XLOOKUP($A479&amp;$B479,'[4]产值及收款计划（2026）'!$A:$A&amp;'[4]产值及收款计划（2026）'!$B:$B,'[4]产值及收款计划（2026）'!BI:BI)</f>
        <v>#REF!</v>
      </c>
      <c r="BJ479" s="235" t="e">
        <f t="array" ref="BJ479">_xlfn.XLOOKUP($A479&amp;$B479,'[4]产值及收款计划（2026）'!$A:$A&amp;'[4]产值及收款计划（2026）'!$B:$B,'[4]产值及收款计划（2026）'!BJ:BJ)</f>
        <v>#REF!</v>
      </c>
      <c r="BK479" s="235" t="e">
        <f t="array" ref="BK479">_xlfn.XLOOKUP($A479&amp;$B479,'[4]产值及收款计划（2026）'!$A:$A&amp;'[4]产值及收款计划（2026）'!$B:$B,'[4]产值及收款计划（2026）'!BK:BK)</f>
        <v>#REF!</v>
      </c>
      <c r="BL479" s="235" t="e">
        <f t="array" ref="BL479">_xlfn.XLOOKUP($A479&amp;$B479,'[4]产值及收款计划（2026）'!$A:$A&amp;'[4]产值及收款计划（2026）'!$B:$B,'[4]产值及收款计划（2026）'!BL:BL)</f>
        <v>#REF!</v>
      </c>
      <c r="BM479" s="235"/>
      <c r="BN479" s="235"/>
      <c r="BO479" s="235"/>
      <c r="BP479" s="235"/>
      <c r="BQ479" s="235" t="e">
        <f>_xlfn.XLOOKUP($C479,应收未收表!$AJ:$AJ,应收未收表!AK:AK)</f>
        <v>#N/A</v>
      </c>
      <c r="BR479" s="235" t="e">
        <f>_xlfn.XLOOKUP($C479,应收未收表!$AJ:$AJ,应收未收表!AL:AL)</f>
        <v>#N/A</v>
      </c>
      <c r="BS479" s="235" t="e">
        <f>_xlfn.XLOOKUP($C479,应收未收表!$AJ:$AJ,应收未收表!AM:AM)</f>
        <v>#N/A</v>
      </c>
      <c r="BT479" s="235" t="e">
        <f>_xlfn.XLOOKUP($C479,应收未收表!$AJ:$AJ,应收未收表!AN:AN)</f>
        <v>#N/A</v>
      </c>
      <c r="BU479" s="234" t="str">
        <f t="array" ref="BU479">_xlfn.XLOOKUP($A479&amp;$B479,'[4]产值及收款计划（2026）'!$A:$A&amp;'[4]产值及收款计划（2026）'!$B:$B,'[4]产值及收款计划（2026）'!BQ:BQ)</f>
        <v>漳州市角美轨道交通投资发展有限公司</v>
      </c>
      <c r="BV479" s="235" t="e">
        <f t="array" ref="BV479">_xlfn.XLOOKUP($A479&amp;$B479,'[4]产值及收款计划（2026）'!$A:$A&amp;'[4]产值及收款计划（2026）'!$B:$B,'[4]产值及收款计划（2026）'!BR:BR)</f>
        <v>#REF!</v>
      </c>
      <c r="CE479" s="235" cm="1">
        <f t="array" ref="CE479">_xlfn.XLOOKUP($A479&amp;$B479,'[4]产值及收款计划（2026）'!$A:$A&amp;'[4]产值及收款计划（2026）'!$B:$B,'[4]产值及收款计划（2026）'!CA:CA)</f>
        <v>0</v>
      </c>
      <c r="CF479" s="235" cm="1">
        <f t="array" ref="CF479">_xlfn.XLOOKUP($A479&amp;$B479,'[4]产值及收款计划（2026）'!$A:$A&amp;'[4]产值及收款计划（2026）'!$B:$B,'[4]产值及收款计划（2026）'!CB:CB)</f>
        <v>0</v>
      </c>
      <c r="CG479" s="235" cm="1">
        <f t="array" ref="CG479">_xlfn.XLOOKUP($A479&amp;$B479,'[4]产值及收款计划（2026）'!$A:$A&amp;'[4]产值及收款计划（2026）'!$B:$B,'[4]产值及收款计划（2026）'!CC:CC)</f>
        <v>0</v>
      </c>
      <c r="CH479" s="235" cm="1">
        <f t="array" ref="CH479">_xlfn.XLOOKUP($A479&amp;$B479,'[4]产值及收款计划（2026）'!$A:$A&amp;'[4]产值及收款计划（2026）'!$B:$B,'[4]产值及收款计划（2026）'!CD:CD)</f>
        <v>0</v>
      </c>
      <c r="CI479" s="235" cm="1">
        <f t="array" ref="CI479">_xlfn.XLOOKUP($A479&amp;$B479,'[4]产值及收款计划（2026）'!$A:$A&amp;'[4]产值及收款计划（2026）'!$B:$B,'[4]产值及收款计划（2026）'!CE:CE)</f>
        <v>0</v>
      </c>
      <c r="CJ479" s="235" cm="1">
        <f t="array" ref="CJ479">_xlfn.XLOOKUP($A479&amp;$B479,'[4]产值及收款计划（2026）'!$A:$A&amp;'[4]产值及收款计划（2026）'!$B:$B,'[4]产值及收款计划（2026）'!CF:CF)</f>
        <v>0</v>
      </c>
      <c r="CK479" s="235" cm="1">
        <f t="array" ref="CK479">_xlfn.XLOOKUP($A479&amp;$B479,'[4]产值及收款计划（2026）'!$A:$A&amp;'[4]产值及收款计划（2026）'!$B:$B,'[4]产值及收款计划（2026）'!CG:CG)</f>
        <v>0</v>
      </c>
      <c r="CL479" s="235" cm="1">
        <f t="array" ref="CL479">_xlfn.XLOOKUP($A479&amp;$B479,'[4]产值及收款计划（2026）'!$A:$A&amp;'[4]产值及收款计划（2026）'!$B:$B,'[4]产值及收款计划（2026）'!CH:CH)</f>
        <v>0</v>
      </c>
      <c r="CM479" s="235" cm="1">
        <f t="array" ref="CM479">_xlfn.XLOOKUP($A479&amp;$B479,'[4]产值及收款计划（2026）'!$A:$A&amp;'[4]产值及收款计划（2026）'!$B:$B,'[4]产值及收款计划（2026）'!CI:CI)</f>
        <v>0</v>
      </c>
      <c r="CN479" s="235" cm="1">
        <f t="array" ref="CN479">_xlfn.XLOOKUP($A479&amp;$B479,'[4]产值及收款计划（2026）'!$A:$A&amp;'[4]产值及收款计划（2026）'!$B:$B,'[4]产值及收款计划（2026）'!CJ:CJ)</f>
        <v>0</v>
      </c>
      <c r="CO479" s="235" cm="1">
        <f t="array" ref="CO479">_xlfn.XLOOKUP($A479&amp;$B479,'[4]产值及收款计划（2026）'!$A:$A&amp;'[4]产值及收款计划（2026）'!$B:$B,'[4]产值及收款计划（2026）'!CK:CK)</f>
        <v>0</v>
      </c>
      <c r="CP479" s="235" cm="1">
        <f t="array" ref="CP479">_xlfn.XLOOKUP($A479&amp;$B479,'[4]产值及收款计划（2026）'!$A:$A&amp;'[4]产值及收款计划（2026）'!$B:$B,'[4]产值及收款计划（2026）'!CL:CL)</f>
        <v>0</v>
      </c>
      <c r="DE479" s="235" cm="1">
        <f t="array" ref="DE479">_xlfn.XLOOKUP($A479&amp;$B479,'[4]产值及收款计划（2026）'!$A:$A&amp;'[4]产值及收款计划（2026）'!$B:$B,'[4]产值及收款计划（2026）'!DA:DA)</f>
        <v>0</v>
      </c>
      <c r="DF479" s="235" cm="1">
        <f t="array" ref="DF479">_xlfn.XLOOKUP($A479&amp;$B479,'[4]产值及收款计划（2026）'!$A:$A&amp;'[4]产值及收款计划（2026）'!$B:$B,'[4]产值及收款计划（2026）'!DB:DB)</f>
        <v>0</v>
      </c>
      <c r="DG479" s="235" cm="1">
        <f t="array" ref="DG479">_xlfn.XLOOKUP($A479&amp;$B479,'[4]产值及收款计划（2026）'!$A:$A&amp;'[4]产值及收款计划（2026）'!$B:$B,'[4]产值及收款计划（2026）'!DC:DC)</f>
        <v>0</v>
      </c>
      <c r="DH479" s="235" cm="1">
        <f t="array" ref="DH479">_xlfn.XLOOKUP($A479&amp;$B479,'[4]产值及收款计划（2026）'!$A:$A&amp;'[4]产值及收款计划（2026）'!$B:$B,'[4]产值及收款计划（2026）'!DD:DD)</f>
        <v>0</v>
      </c>
      <c r="DI479" s="235" cm="1">
        <f t="array" ref="DI479">_xlfn.XLOOKUP($A479&amp;$B479,'[4]产值及收款计划（2026）'!$A:$A&amp;'[4]产值及收款计划（2026）'!$B:$B,'[4]产值及收款计划（2026）'!DE:DE)</f>
        <v>0</v>
      </c>
      <c r="DJ479" s="235" cm="1">
        <f t="array" ref="DJ479">_xlfn.XLOOKUP($A479&amp;$B479,'[4]产值及收款计划（2026）'!$A:$A&amp;'[4]产值及收款计划（2026）'!$B:$B,'[4]产值及收款计划（2026）'!DF:DF)</f>
        <v>0</v>
      </c>
      <c r="DK479" s="235" cm="1">
        <f t="array" ref="DK479">_xlfn.XLOOKUP($A479&amp;$B479,'[4]产值及收款计划（2026）'!$A:$A&amp;'[4]产值及收款计划（2026）'!$B:$B,'[4]产值及收款计划（2026）'!DG:DG)</f>
        <v>0</v>
      </c>
      <c r="DL479" s="235" cm="1">
        <f t="array" ref="DL479">_xlfn.XLOOKUP($A479&amp;$B479,'[4]产值及收款计划（2026）'!$A:$A&amp;'[4]产值及收款计划（2026）'!$B:$B,'[4]产值及收款计划（2026）'!DH:DH)</f>
        <v>0</v>
      </c>
      <c r="DM479" s="235" cm="1">
        <f t="array" ref="DM479">_xlfn.XLOOKUP($A479&amp;$B479,'[4]产值及收款计划（2026）'!$A:$A&amp;'[4]产值及收款计划（2026）'!$B:$B,'[4]产值及收款计划（2026）'!DI:DI)</f>
        <v>0</v>
      </c>
      <c r="DN479" s="235" cm="1">
        <f t="array" ref="DN479">_xlfn.XLOOKUP($A479&amp;$B479,'[4]产值及收款计划（2026）'!$A:$A&amp;'[4]产值及收款计划（2026）'!$B:$B,'[4]产值及收款计划（2026）'!DJ:DJ)</f>
        <v>0</v>
      </c>
      <c r="DO479" s="235" cm="1">
        <f t="array" ref="DO479">_xlfn.XLOOKUP($A479&amp;$B479,'[4]产值及收款计划（2026）'!$A:$A&amp;'[4]产值及收款计划（2026）'!$B:$B,'[4]产值及收款计划（2026）'!DK:DK)</f>
        <v>0</v>
      </c>
      <c r="DP479" s="235" cm="1">
        <f t="array" ref="DP479">_xlfn.XLOOKUP($A479&amp;$B479,'[4]产值及收款计划（2026）'!$A:$A&amp;'[4]产值及收款计划（2026）'!$B:$B,'[4]产值及收款计划（2026）'!DL:DL)</f>
        <v>0</v>
      </c>
      <c r="DQ479" s="243"/>
      <c r="DR479" s="229"/>
    </row>
    <row r="480" ht="60.75" spans="1:122">
      <c r="A480" s="233">
        <f t="shared" si="28"/>
        <v>10</v>
      </c>
      <c r="B480" s="233" t="s">
        <v>28</v>
      </c>
      <c r="C480" s="234" t="str">
        <f t="array" ref="C480">_xlfn.XLOOKUP($A480&amp;$B480,'[4]产值及收款计划（2026）'!$A:$A&amp;'[4]产值及收款计划（2026）'!$B:$B,'[4]产值及收款计划（2026）'!C:C)</f>
        <v>SJHT2019052200045</v>
      </c>
      <c r="D480" s="235" t="str">
        <f t="array" ref="D480">_xlfn.XLOOKUP($A480&amp;$B480,'[4]产值及收款计划（2026）'!$A:$A&amp;'[4]产值及收款计划（2026）'!$B:$B,'[4]产值及收款计划（2026）'!D:D)</f>
        <v>以运营为导向的太原轨道交通2号线一期工程BIM技术应用咨询服务合同</v>
      </c>
      <c r="E480" s="235">
        <f t="array" ref="E480">_xlfn.XLOOKUP($A480&amp;$B480,'[4]产值及收款计划（2026）'!$A:$A&amp;'[4]产值及收款计划（2026）'!$B:$B,'[4]产值及收款计划（2026）'!E:E)</f>
        <v>1733</v>
      </c>
      <c r="F480" s="235">
        <f t="array" ref="F480">_xlfn.XLOOKUP($A480&amp;$B480,'[4]产值及收款计划（2026）'!$A:$A&amp;'[4]产值及收款计划（2026）'!$B:$B,'[4]产值及收款计划（2026）'!F:F)</f>
        <v>970.48</v>
      </c>
      <c r="G480" s="235">
        <f t="array" ref="G480">_xlfn.XLOOKUP($A480&amp;$B480,'[4]产值及收款计划（2026）'!$A:$A&amp;'[4]产值及收款计划（2026）'!$B:$B,'[4]产值及收款计划（2026）'!G:G)</f>
        <v>962.58</v>
      </c>
      <c r="H480" s="235">
        <f t="array" ref="H480">_xlfn.XLOOKUP($A480&amp;$B480,'[4]产值及收款计划（2026）'!$A:$A&amp;'[4]产值及收款计划（2026）'!$B:$B,'[4]产值及收款计划（2026）'!H:H)</f>
        <v>454.48</v>
      </c>
      <c r="I480" s="236">
        <f t="array" ref="I480">_xlfn.XLOOKUP($A480&amp;$B480,'[4]产值及收款计划（2026）'!$A:$A&amp;'[4]产值及收款计划（2026）'!$B:$B,'[4]产值及收款计划（2026）'!I:I)</f>
        <v>0.468304344242025</v>
      </c>
      <c r="J480" s="237">
        <f t="array" ref="J480">_xlfn.XLOOKUP($A480&amp;$B480,'[4]产值及收款计划（2026）'!$A:$A&amp;'[4]产值及收款计划（2026）'!$B:$B,'[4]产值及收款计划（2026）'!J:J)</f>
        <v>0.06</v>
      </c>
      <c r="K480" s="235" t="e">
        <f t="array" ref="K480">_xlfn.XLOOKUP($A480&amp;$B480,'[4]产值及收款计划（2026）'!$A:$A&amp;'[4]产值及收款计划（2026）'!$B:$B,'[4]产值及收款计划（2026）'!K:K)</f>
        <v>#REF!</v>
      </c>
      <c r="L480" s="235" t="e">
        <f t="array" ref="L480">_xlfn.XLOOKUP($A480&amp;$B480,'[4]产值及收款计划（2026）'!$A:$A&amp;'[4]产值及收款计划（2026）'!$B:$B,'[4]产值及收款计划（2026）'!L:L)</f>
        <v>#REF!</v>
      </c>
      <c r="M480" s="235" t="str">
        <f t="array" ref="M480">_xlfn.XLOOKUP($A480&amp;$B480,'[4]产值及收款计划（2026）'!$A:$A&amp;'[4]产值及收款计划（2026）'!$B:$B,'[4]产值及收款计划（2026）'!M:M)</f>
        <v>主导</v>
      </c>
      <c r="N480" s="235">
        <f t="array" ref="N480">_xlfn.XLOOKUP($A480&amp;$B480,'[4]产值及收款计划（2026）'!$A:$A&amp;'[4]产值及收款计划（2026）'!$B:$B,'[4]产值及收款计划（2026）'!N:N)</f>
        <v>0</v>
      </c>
      <c r="O480" s="235" t="str">
        <f t="array" ref="O480">_xlfn.XLOOKUP($A480&amp;$B480,'[4]产值及收款计划（2026）'!$A:$A&amp;'[4]产值及收款计划（2026）'!$B:$B,'[4]产值及收款计划（2026）'!O:O)</f>
        <v>薛剑展</v>
      </c>
      <c r="P480" s="234" t="str">
        <f t="array" ref="P480">_xlfn.XLOOKUP($A480&amp;$B480,'[4]产值及收款计划（2026）'!$A:$A&amp;'[4]产值及收款计划（2026）'!$B:$B,'[4]产值及收款计划（2026）'!P:P)</f>
        <v>在建</v>
      </c>
      <c r="Q480" s="235" t="e">
        <f t="array" ref="Q480">_xlfn.XLOOKUP($A480&amp;$B480,'[4]产值及收款计划（2026）'!$A:$A&amp;'[4]产值及收款计划（2026）'!$B:$B,'[4]产值及收款计划（2026）'!Q:Q)</f>
        <v>#REF!</v>
      </c>
      <c r="R480" s="235" t="e">
        <f t="array" ref="R480">_xlfn.XLOOKUP($A480&amp;$B480,'[4]产值及收款计划（2026）'!$A:$A&amp;'[4]产值及收款计划（2026）'!$B:$B,'[4]产值及收款计划（2026）'!R:R)</f>
        <v>#REF!</v>
      </c>
      <c r="S480" s="235" t="e">
        <f t="array" ref="S480">_xlfn.XLOOKUP($A480&amp;$B480,'[4]产值及收款计划（2026）'!$A:$A&amp;'[4]产值及收款计划（2026）'!$B:$B,'[4]产值及收款计划（2026）'!S:S)</f>
        <v>#REF!</v>
      </c>
      <c r="T480" s="235">
        <f t="array" ref="T480">_xlfn.XLOOKUP($A480&amp;$B480,'[4]产值及收款计划（2026）'!$A:$A&amp;'[4]产值及收款计划（2026）'!$B:$B,'[4]产值及收款计划（2026）'!T:T)</f>
        <v>1059.599993</v>
      </c>
      <c r="U480" s="235">
        <f t="array" ref="U480">_xlfn.XLOOKUP($A480&amp;$B480,'[4]产值及收款计划（2026）'!$A:$A&amp;'[4]产值及收款计划（2026）'!$B:$B,'[4]产值及收款计划（2026）'!U:U)</f>
        <v>0</v>
      </c>
      <c r="V480" s="235">
        <f t="array" ref="V480">_xlfn.XLOOKUP($A480&amp;$B480,'[4]产值及收款计划（2026）'!$A:$A&amp;'[4]产值及收款计划（2026）'!$B:$B,'[4]产值及收款计划（2026）'!V:V)</f>
        <v>673.400007</v>
      </c>
      <c r="W480" s="235" t="e">
        <f t="array" ref="W480">_xlfn.XLOOKUP($A480&amp;$B480,'[4]产值及收款计划（2026）'!$A:$A&amp;'[4]产值及收款计划（2026）'!$B:$B,'[4]产值及收款计划（2026）'!W:W)</f>
        <v>#REF!</v>
      </c>
      <c r="X480" s="235" t="e">
        <f t="array" ref="X480">_xlfn.XLOOKUP($A480&amp;$B480,'[4]产值及收款计划（2026）'!$A:$A&amp;'[4]产值及收款计划（2026）'!$B:$B,'[4]产值及收款计划（2026）'!X:X)</f>
        <v>#REF!</v>
      </c>
      <c r="Y480" s="235" t="e">
        <f t="array" ref="Y480">_xlfn.XLOOKUP($A480&amp;$B480,'[4]产值及收款计划（2026）'!$A:$A&amp;'[4]产值及收款计划（2026）'!$B:$B,'[4]产值及收款计划（2026）'!Y:Y)</f>
        <v>#REF!</v>
      </c>
      <c r="Z480" s="235" t="e">
        <f t="array" ref="Z480">_xlfn.XLOOKUP($A480&amp;$B480,'[4]产值及收款计划（2026）'!$A:$A&amp;'[4]产值及收款计划（2026）'!$B:$B,'[4]产值及收款计划（2026）'!Z:Z)</f>
        <v>#REF!</v>
      </c>
      <c r="AA480" s="235" t="e">
        <f t="array" ref="AA480">_xlfn.XLOOKUP($A480&amp;$B480,'[4]产值及收款计划（2026）'!$A:$A&amp;'[4]产值及收款计划（2026）'!$B:$B,'[4]产值及收款计划（2026）'!AA:AA)</f>
        <v>#REF!</v>
      </c>
      <c r="AB480" s="235" t="e">
        <f t="array" ref="AB480">_xlfn.XLOOKUP($A480&amp;$B480,'[4]产值及收款计划（2026）'!$A:$A&amp;'[4]产值及收款计划（2026）'!$B:$B,'[4]产值及收款计划（2026）'!AB:AB)</f>
        <v>#REF!</v>
      </c>
      <c r="AC480" s="235" t="e">
        <f t="array" ref="AC480">_xlfn.XLOOKUP($A480&amp;$B480,'[4]产值及收款计划（2026）'!$A:$A&amp;'[4]产值及收款计划（2026）'!$B:$B,'[4]产值及收款计划（2026）'!AC:AC)</f>
        <v>#REF!</v>
      </c>
      <c r="AD480" s="235" t="e">
        <f t="array" ref="AD480">_xlfn.XLOOKUP($A480&amp;$B480,'[4]产值及收款计划（2026）'!$A:$A&amp;'[4]产值及收款计划（2026）'!$B:$B,'[4]产值及收款计划（2026）'!AD:AD)</f>
        <v>#REF!</v>
      </c>
      <c r="AE480" s="235" t="e">
        <f t="array" ref="AE480">_xlfn.XLOOKUP($A480&amp;$B480,'[4]产值及收款计划（2026）'!$A:$A&amp;'[4]产值及收款计划（2026）'!$B:$B,'[4]产值及收款计划（2026）'!AE:AE)</f>
        <v>#REF!</v>
      </c>
      <c r="AF480" s="235" t="e">
        <f t="array" ref="AF480">_xlfn.XLOOKUP($A480&amp;$B480,'[4]产值及收款计划（2026）'!$A:$A&amp;'[4]产值及收款计划（2026）'!$B:$B,'[4]产值及收款计划（2026）'!AF:AF)</f>
        <v>#REF!</v>
      </c>
      <c r="AG480" s="235" t="e">
        <f t="array" ref="AG480">_xlfn.XLOOKUP($A480&amp;$B480,'[4]产值及收款计划（2026）'!$A:$A&amp;'[4]产值及收款计划（2026）'!$B:$B,'[4]产值及收款计划（2026）'!AG:AG)</f>
        <v>#REF!</v>
      </c>
      <c r="AH480" s="235" t="e">
        <f t="array" ref="AH480">_xlfn.XLOOKUP($A480&amp;$B480,'[4]产值及收款计划（2026）'!$A:$A&amp;'[4]产值及收款计划（2026）'!$B:$B,'[4]产值及收款计划（2026）'!AH:AH)</f>
        <v>#REF!</v>
      </c>
      <c r="AI480" s="235" t="e">
        <f t="array" ref="AI480">_xlfn.XLOOKUP($A480&amp;$B480,'[4]产值及收款计划（2026）'!$A:$A&amp;'[4]产值及收款计划（2026）'!$B:$B,'[4]产值及收款计划（2026）'!AI:AI)</f>
        <v>#REF!</v>
      </c>
      <c r="AJ480" s="235" t="e">
        <f t="array" ref="AJ480">_xlfn.XLOOKUP($A480&amp;$B480,'[4]产值及收款计划（2026）'!$A:$A&amp;'[4]产值及收款计划（2026）'!$B:$B,'[4]产值及收款计划（2026）'!AJ:AJ)</f>
        <v>#REF!</v>
      </c>
      <c r="AK480" s="235" t="e">
        <f t="array" ref="AK480">_xlfn.XLOOKUP($A480&amp;$B480,'[4]产值及收款计划（2026）'!$A:$A&amp;'[4]产值及收款计划（2026）'!$B:$B,'[4]产值及收款计划（2026）'!AK:AK)</f>
        <v>#REF!</v>
      </c>
      <c r="AL480" s="235" t="e">
        <f t="array" ref="AL480">_xlfn.XLOOKUP($A480&amp;$B480,'[4]产值及收款计划（2026）'!$A:$A&amp;'[4]产值及收款计划（2026）'!$B:$B,'[4]产值及收款计划（2026）'!AL:AL)</f>
        <v>#REF!</v>
      </c>
      <c r="AM480" s="242" t="e">
        <f t="array" ref="AM480">_xlfn.LET(_xlpm.勾选月份状态数组,TRANSPOSE('PPT(12-15页）-TOP10'!$A$3:$A$14),_xlpm.选择数据区,IF('PPT(12-15页）-TOP10'!$E$3="收款",$BA480:$BL480,$AA480:$AL480),SUM(_xlfn._xlws.FILTER(_xlpm.选择数据区,_xlpm.勾选月份状态数组,"")))</f>
        <v>#REF!</v>
      </c>
      <c r="AN480" s="235" t="e">
        <f>_xlfn.XLOOKUP($C480,应收未收表!$T:$T,应收未收表!AA:AA)</f>
        <v>#N/A</v>
      </c>
      <c r="AO480" s="235" t="e">
        <f>_xlfn.XLOOKUP($C480,应收未收表!$T:$T,应收未收表!AB:AB)</f>
        <v>#N/A</v>
      </c>
      <c r="AP480" s="235" t="e">
        <f>_xlfn.XLOOKUP($C480,应收未收表!$T:$T,应收未收表!AC:AC)</f>
        <v>#N/A</v>
      </c>
      <c r="AQ480" s="235" t="e">
        <f>_xlfn.XLOOKUP($C480,应收未收表!$T:$T,应收未收表!AE:AE)</f>
        <v>#N/A</v>
      </c>
      <c r="AR480" s="235" t="e">
        <f>_xlfn.XLOOKUP($C480,应收未收表!$T:$T,应收未收表!AF:AF)</f>
        <v>#N/A</v>
      </c>
      <c r="AS480" s="235" t="e">
        <f t="array" ref="AS480">_xlfn.XLOOKUP($A480&amp;$B480,'[4]产值及收款计划（2026）'!$A:$A&amp;'[4]产值及收款计划（2026）'!$B:$B,'[4]产值及收款计划（2026）'!AS:AS)</f>
        <v>#REF!</v>
      </c>
      <c r="AT480" s="235" t="e">
        <f t="array" ref="AT480">_xlfn.XLOOKUP($A480&amp;$B480,'[4]产值及收款计划（2026）'!$A:$A&amp;'[4]产值及收款计划（2026）'!$B:$B,'[4]产值及收款计划（2026）'!AT:AT)</f>
        <v>#REF!</v>
      </c>
      <c r="AU480" s="235" t="e">
        <f t="array" ref="AU480">_xlfn.XLOOKUP($A480&amp;$B480,'[4]产值及收款计划（2026）'!$A:$A&amp;'[4]产值及收款计划（2026）'!$B:$B,'[4]产值及收款计划（2026）'!AU:AU)</f>
        <v>#REF!</v>
      </c>
      <c r="AV480" s="235" t="e">
        <f t="array" ref="AV480">_xlfn.XLOOKUP($A480&amp;$B480,'[4]产值及收款计划（2026）'!$A:$A&amp;'[4]产值及收款计划（2026）'!$B:$B,'[4]产值及收款计划（2026）'!AV:AV)</f>
        <v>#REF!</v>
      </c>
      <c r="AW480" s="235">
        <f t="array" ref="AW480">_xlfn.XLOOKUP($A480&amp;$B480,'[4]产值及收款计划（2026）'!$A:$A&amp;'[4]产值及收款计划（2026）'!$B:$B,'[4]产值及收款计划（2026）'!AW:AW)</f>
        <v>486.86</v>
      </c>
      <c r="AX480" s="235">
        <f t="array" ref="AX480">_xlfn.XLOOKUP($A480&amp;$B480,'[4]产值及收款计划（2026）'!$A:$A&amp;'[4]产值及收款计划（2026）'!$B:$B,'[4]产值及收款计划（2026）'!AX:AX)</f>
        <v>0</v>
      </c>
      <c r="AY480" s="235">
        <f t="array" ref="AY480">_xlfn.XLOOKUP($A480&amp;$B480,'[4]产值及收款计划（2026）'!$A:$A&amp;'[4]产值及收款计划（2026）'!$B:$B,'[4]产值及收款计划（2026）'!AY:AY)</f>
        <v>1246.14</v>
      </c>
      <c r="AZ480" s="235">
        <f t="array" ref="AZ480">_xlfn.XLOOKUP($A480&amp;$B480,'[4]产值及收款计划（2026）'!$A:$A&amp;'[4]产值及收款计划（2026）'!$B:$B,'[4]产值及收款计划（2026）'!AZ:AZ)</f>
        <v>572.739993</v>
      </c>
      <c r="BA480" s="235" t="e">
        <f t="array" ref="BA480">_xlfn.XLOOKUP($A480&amp;$B480,'[4]产值及收款计划（2026）'!$A:$A&amp;'[4]产值及收款计划（2026）'!$B:$B,'[4]产值及收款计划（2026）'!BA:BA)</f>
        <v>#REF!</v>
      </c>
      <c r="BB480" s="235" t="e">
        <f t="array" ref="BB480">_xlfn.XLOOKUP($A480&amp;$B480,'[4]产值及收款计划（2026）'!$A:$A&amp;'[4]产值及收款计划（2026）'!$B:$B,'[4]产值及收款计划（2026）'!BB:BB)</f>
        <v>#REF!</v>
      </c>
      <c r="BC480" s="235" t="e">
        <f t="array" ref="BC480">_xlfn.XLOOKUP($A480&amp;$B480,'[4]产值及收款计划（2026）'!$A:$A&amp;'[4]产值及收款计划（2026）'!$B:$B,'[4]产值及收款计划（2026）'!BC:BC)</f>
        <v>#REF!</v>
      </c>
      <c r="BD480" s="235" t="e">
        <f t="array" ref="BD480">_xlfn.XLOOKUP($A480&amp;$B480,'[4]产值及收款计划（2026）'!$A:$A&amp;'[4]产值及收款计划（2026）'!$B:$B,'[4]产值及收款计划（2026）'!BD:BD)</f>
        <v>#REF!</v>
      </c>
      <c r="BE480" s="235" t="e">
        <f t="array" ref="BE480">_xlfn.XLOOKUP($A480&amp;$B480,'[4]产值及收款计划（2026）'!$A:$A&amp;'[4]产值及收款计划（2026）'!$B:$B,'[4]产值及收款计划（2026）'!BE:BE)</f>
        <v>#REF!</v>
      </c>
      <c r="BF480" s="235" t="e">
        <f t="array" ref="BF480">_xlfn.XLOOKUP($A480&amp;$B480,'[4]产值及收款计划（2026）'!$A:$A&amp;'[4]产值及收款计划（2026）'!$B:$B,'[4]产值及收款计划（2026）'!BF:BF)</f>
        <v>#REF!</v>
      </c>
      <c r="BG480" s="235" t="e">
        <f t="array" ref="BG480">_xlfn.XLOOKUP($A480&amp;$B480,'[4]产值及收款计划（2026）'!$A:$A&amp;'[4]产值及收款计划（2026）'!$B:$B,'[4]产值及收款计划（2026）'!BG:BG)</f>
        <v>#REF!</v>
      </c>
      <c r="BH480" s="235" t="e">
        <f t="array" ref="BH480">_xlfn.XLOOKUP($A480&amp;$B480,'[4]产值及收款计划（2026）'!$A:$A&amp;'[4]产值及收款计划（2026）'!$B:$B,'[4]产值及收款计划（2026）'!BH:BH)</f>
        <v>#REF!</v>
      </c>
      <c r="BI480" s="235" t="e">
        <f t="array" ref="BI480">_xlfn.XLOOKUP($A480&amp;$B480,'[4]产值及收款计划（2026）'!$A:$A&amp;'[4]产值及收款计划（2026）'!$B:$B,'[4]产值及收款计划（2026）'!BI:BI)</f>
        <v>#REF!</v>
      </c>
      <c r="BJ480" s="235" t="e">
        <f t="array" ref="BJ480">_xlfn.XLOOKUP($A480&amp;$B480,'[4]产值及收款计划（2026）'!$A:$A&amp;'[4]产值及收款计划（2026）'!$B:$B,'[4]产值及收款计划（2026）'!BJ:BJ)</f>
        <v>#REF!</v>
      </c>
      <c r="BK480" s="235" t="e">
        <f t="array" ref="BK480">_xlfn.XLOOKUP($A480&amp;$B480,'[4]产值及收款计划（2026）'!$A:$A&amp;'[4]产值及收款计划（2026）'!$B:$B,'[4]产值及收款计划（2026）'!BK:BK)</f>
        <v>#REF!</v>
      </c>
      <c r="BL480" s="235" t="e">
        <f t="array" ref="BL480">_xlfn.XLOOKUP($A480&amp;$B480,'[4]产值及收款计划（2026）'!$A:$A&amp;'[4]产值及收款计划（2026）'!$B:$B,'[4]产值及收款计划（2026）'!BL:BL)</f>
        <v>#REF!</v>
      </c>
      <c r="BM480" s="235"/>
      <c r="BN480" s="235"/>
      <c r="BO480" s="235"/>
      <c r="BP480" s="235"/>
      <c r="BQ480" s="235" t="e">
        <f>_xlfn.XLOOKUP($C480,应收未收表!$AJ:$AJ,应收未收表!AK:AK)</f>
        <v>#N/A</v>
      </c>
      <c r="BR480" s="235" t="e">
        <f>_xlfn.XLOOKUP($C480,应收未收表!$AJ:$AJ,应收未收表!AL:AL)</f>
        <v>#N/A</v>
      </c>
      <c r="BS480" s="235" t="e">
        <f>_xlfn.XLOOKUP($C480,应收未收表!$AJ:$AJ,应收未收表!AM:AM)</f>
        <v>#N/A</v>
      </c>
      <c r="BT480" s="235" t="e">
        <f>_xlfn.XLOOKUP($C480,应收未收表!$AJ:$AJ,应收未收表!AN:AN)</f>
        <v>#N/A</v>
      </c>
      <c r="BU480" s="234" t="str">
        <f t="array" ref="BU480">_xlfn.XLOOKUP($A480&amp;$B480,'[4]产值及收款计划（2026）'!$A:$A&amp;'[4]产值及收款计划（2026）'!$B:$B,'[4]产值及收款计划（2026）'!BQ:BQ)</f>
        <v>同济大学</v>
      </c>
      <c r="BV480" s="235" t="e">
        <f t="array" ref="BV480">_xlfn.XLOOKUP($A480&amp;$B480,'[4]产值及收款计划（2026）'!$A:$A&amp;'[4]产值及收款计划（2026）'!$B:$B,'[4]产值及收款计划（2026）'!BR:BR)</f>
        <v>#REF!</v>
      </c>
      <c r="CE480" s="235" cm="1">
        <f t="array" ref="CE480">_xlfn.XLOOKUP($A480&amp;$B480,'[4]产值及收款计划（2026）'!$A:$A&amp;'[4]产值及收款计划（2026）'!$B:$B,'[4]产值及收款计划（2026）'!CA:CA)</f>
        <v>0</v>
      </c>
      <c r="CF480" s="235" cm="1">
        <f t="array" ref="CF480">_xlfn.XLOOKUP($A480&amp;$B480,'[4]产值及收款计划（2026）'!$A:$A&amp;'[4]产值及收款计划（2026）'!$B:$B,'[4]产值及收款计划（2026）'!CB:CB)</f>
        <v>0</v>
      </c>
      <c r="CG480" s="235" cm="1">
        <f t="array" ref="CG480">_xlfn.XLOOKUP($A480&amp;$B480,'[4]产值及收款计划（2026）'!$A:$A&amp;'[4]产值及收款计划（2026）'!$B:$B,'[4]产值及收款计划（2026）'!CC:CC)</f>
        <v>0</v>
      </c>
      <c r="CH480" s="235" cm="1">
        <f t="array" ref="CH480">_xlfn.XLOOKUP($A480&amp;$B480,'[4]产值及收款计划（2026）'!$A:$A&amp;'[4]产值及收款计划（2026）'!$B:$B,'[4]产值及收款计划（2026）'!CD:CD)</f>
        <v>0</v>
      </c>
      <c r="CI480" s="235" cm="1">
        <f t="array" ref="CI480">_xlfn.XLOOKUP($A480&amp;$B480,'[4]产值及收款计划（2026）'!$A:$A&amp;'[4]产值及收款计划（2026）'!$B:$B,'[4]产值及收款计划（2026）'!CE:CE)</f>
        <v>0</v>
      </c>
      <c r="CJ480" s="235" cm="1">
        <f t="array" ref="CJ480">_xlfn.XLOOKUP($A480&amp;$B480,'[4]产值及收款计划（2026）'!$A:$A&amp;'[4]产值及收款计划（2026）'!$B:$B,'[4]产值及收款计划（2026）'!CF:CF)</f>
        <v>0</v>
      </c>
      <c r="CK480" s="235" cm="1">
        <f t="array" ref="CK480">_xlfn.XLOOKUP($A480&amp;$B480,'[4]产值及收款计划（2026）'!$A:$A&amp;'[4]产值及收款计划（2026）'!$B:$B,'[4]产值及收款计划（2026）'!CG:CG)</f>
        <v>0</v>
      </c>
      <c r="CL480" s="235" cm="1">
        <f t="array" ref="CL480">_xlfn.XLOOKUP($A480&amp;$B480,'[4]产值及收款计划（2026）'!$A:$A&amp;'[4]产值及收款计划（2026）'!$B:$B,'[4]产值及收款计划（2026）'!CH:CH)</f>
        <v>0</v>
      </c>
      <c r="CM480" s="235" cm="1">
        <f t="array" ref="CM480">_xlfn.XLOOKUP($A480&amp;$B480,'[4]产值及收款计划（2026）'!$A:$A&amp;'[4]产值及收款计划（2026）'!$B:$B,'[4]产值及收款计划（2026）'!CI:CI)</f>
        <v>0</v>
      </c>
      <c r="CN480" s="235" cm="1">
        <f t="array" ref="CN480">_xlfn.XLOOKUP($A480&amp;$B480,'[4]产值及收款计划（2026）'!$A:$A&amp;'[4]产值及收款计划（2026）'!$B:$B,'[4]产值及收款计划（2026）'!CJ:CJ)</f>
        <v>0</v>
      </c>
      <c r="CO480" s="235" cm="1">
        <f t="array" ref="CO480">_xlfn.XLOOKUP($A480&amp;$B480,'[4]产值及收款计划（2026）'!$A:$A&amp;'[4]产值及收款计划（2026）'!$B:$B,'[4]产值及收款计划（2026）'!CK:CK)</f>
        <v>0</v>
      </c>
      <c r="CP480" s="235" cm="1">
        <f t="array" ref="CP480">_xlfn.XLOOKUP($A480&amp;$B480,'[4]产值及收款计划（2026）'!$A:$A&amp;'[4]产值及收款计划（2026）'!$B:$B,'[4]产值及收款计划（2026）'!CL:CL)</f>
        <v>0</v>
      </c>
      <c r="DE480" s="235" cm="1">
        <f t="array" ref="DE480">_xlfn.XLOOKUP($A480&amp;$B480,'[4]产值及收款计划（2026）'!$A:$A&amp;'[4]产值及收款计划（2026）'!$B:$B,'[4]产值及收款计划（2026）'!DA:DA)</f>
        <v>0</v>
      </c>
      <c r="DF480" s="235" cm="1">
        <f t="array" ref="DF480">_xlfn.XLOOKUP($A480&amp;$B480,'[4]产值及收款计划（2026）'!$A:$A&amp;'[4]产值及收款计划（2026）'!$B:$B,'[4]产值及收款计划（2026）'!DB:DB)</f>
        <v>0</v>
      </c>
      <c r="DG480" s="235" cm="1">
        <f t="array" ref="DG480">_xlfn.XLOOKUP($A480&amp;$B480,'[4]产值及收款计划（2026）'!$A:$A&amp;'[4]产值及收款计划（2026）'!$B:$B,'[4]产值及收款计划（2026）'!DC:DC)</f>
        <v>0</v>
      </c>
      <c r="DH480" s="235" cm="1">
        <f t="array" ref="DH480">_xlfn.XLOOKUP($A480&amp;$B480,'[4]产值及收款计划（2026）'!$A:$A&amp;'[4]产值及收款计划（2026）'!$B:$B,'[4]产值及收款计划（2026）'!DD:DD)</f>
        <v>0</v>
      </c>
      <c r="DI480" s="235" cm="1">
        <f t="array" ref="DI480">_xlfn.XLOOKUP($A480&amp;$B480,'[4]产值及收款计划（2026）'!$A:$A&amp;'[4]产值及收款计划（2026）'!$B:$B,'[4]产值及收款计划（2026）'!DE:DE)</f>
        <v>0</v>
      </c>
      <c r="DJ480" s="235" cm="1">
        <f t="array" ref="DJ480">_xlfn.XLOOKUP($A480&amp;$B480,'[4]产值及收款计划（2026）'!$A:$A&amp;'[4]产值及收款计划（2026）'!$B:$B,'[4]产值及收款计划（2026）'!DF:DF)</f>
        <v>0</v>
      </c>
      <c r="DK480" s="235" cm="1">
        <f t="array" ref="DK480">_xlfn.XLOOKUP($A480&amp;$B480,'[4]产值及收款计划（2026）'!$A:$A&amp;'[4]产值及收款计划（2026）'!$B:$B,'[4]产值及收款计划（2026）'!DG:DG)</f>
        <v>0</v>
      </c>
      <c r="DL480" s="235" cm="1">
        <f t="array" ref="DL480">_xlfn.XLOOKUP($A480&amp;$B480,'[4]产值及收款计划（2026）'!$A:$A&amp;'[4]产值及收款计划（2026）'!$B:$B,'[4]产值及收款计划（2026）'!DH:DH)</f>
        <v>0</v>
      </c>
      <c r="DM480" s="235" cm="1">
        <f t="array" ref="DM480">_xlfn.XLOOKUP($A480&amp;$B480,'[4]产值及收款计划（2026）'!$A:$A&amp;'[4]产值及收款计划（2026）'!$B:$B,'[4]产值及收款计划（2026）'!DI:DI)</f>
        <v>0</v>
      </c>
      <c r="DN480" s="235" cm="1">
        <f t="array" ref="DN480">_xlfn.XLOOKUP($A480&amp;$B480,'[4]产值及收款计划（2026）'!$A:$A&amp;'[4]产值及收款计划（2026）'!$B:$B,'[4]产值及收款计划（2026）'!DJ:DJ)</f>
        <v>0</v>
      </c>
      <c r="DO480" s="235" cm="1">
        <f t="array" ref="DO480">_xlfn.XLOOKUP($A480&amp;$B480,'[4]产值及收款计划（2026）'!$A:$A&amp;'[4]产值及收款计划（2026）'!$B:$B,'[4]产值及收款计划（2026）'!DK:DK)</f>
        <v>0</v>
      </c>
      <c r="DP480" s="235" cm="1">
        <f t="array" ref="DP480">_xlfn.XLOOKUP($A480&amp;$B480,'[4]产值及收款计划（2026）'!$A:$A&amp;'[4]产值及收款计划（2026）'!$B:$B,'[4]产值及收款计划（2026）'!DL:DL)</f>
        <v>0</v>
      </c>
      <c r="DQ480" s="243"/>
      <c r="DR480" s="229"/>
    </row>
    <row r="481" ht="40.5" spans="1:122">
      <c r="A481" s="233">
        <f t="shared" si="28"/>
        <v>11</v>
      </c>
      <c r="B481" s="233" t="s">
        <v>28</v>
      </c>
      <c r="C481" s="234" t="str">
        <f t="array" ref="C481">_xlfn.XLOOKUP($A481&amp;$B481,'[4]产值及收款计划（2026）'!$A:$A&amp;'[4]产值及收款计划（2026）'!$B:$B,'[4]产值及收款计划（2026）'!C:C)</f>
        <v>ZHT2020072100037</v>
      </c>
      <c r="D481" s="235" t="str">
        <f t="array" ref="D481">_xlfn.XLOOKUP($A481&amp;$B481,'[4]产值及收款计划（2026）'!$A:$A&amp;'[4]产值及收款计划（2026）'!$B:$B,'[4]产值及收款计划（2026）'!D:D)</f>
        <v>厦门市轨道交通3号线南延段工程BIM技术应用咨询管理服务</v>
      </c>
      <c r="E481" s="235">
        <f t="array" ref="E481">_xlfn.XLOOKUP($A481&amp;$B481,'[4]产值及收款计划（2026）'!$A:$A&amp;'[4]产值及收款计划（2026）'!$B:$B,'[4]产值及收款计划（2026）'!E:E)</f>
        <v>80</v>
      </c>
      <c r="F481" s="235">
        <f t="array" ref="F481">_xlfn.XLOOKUP($A481&amp;$B481,'[4]产值及收款计划（2026）'!$A:$A&amp;'[4]产值及收款计划（2026）'!$B:$B,'[4]产值及收款计划（2026）'!F:F)</f>
        <v>80</v>
      </c>
      <c r="G481" s="235">
        <f t="array" ref="G481">_xlfn.XLOOKUP($A481&amp;$B481,'[4]产值及收款计划（2026）'!$A:$A&amp;'[4]产值及收款计划（2026）'!$B:$B,'[4]产值及收款计划（2026）'!G:G)</f>
        <v>80</v>
      </c>
      <c r="H481" s="235">
        <f t="array" ref="H481">_xlfn.XLOOKUP($A481&amp;$B481,'[4]产值及收款计划（2026）'!$A:$A&amp;'[4]产值及收款计划（2026）'!$B:$B,'[4]产值及收款计划（2026）'!H:H)</f>
        <v>80</v>
      </c>
      <c r="I481" s="236">
        <f t="array" ref="I481">_xlfn.XLOOKUP($A481&amp;$B481,'[4]产值及收款计划（2026）'!$A:$A&amp;'[4]产值及收款计划（2026）'!$B:$B,'[4]产值及收款计划（2026）'!I:I)</f>
        <v>1</v>
      </c>
      <c r="J481" s="237">
        <f t="array" ref="J481">_xlfn.XLOOKUP($A481&amp;$B481,'[4]产值及收款计划（2026）'!$A:$A&amp;'[4]产值及收款计划（2026）'!$B:$B,'[4]产值及收款计划（2026）'!J:J)</f>
        <v>0.06</v>
      </c>
      <c r="K481" s="235" t="e">
        <f t="array" ref="K481">_xlfn.XLOOKUP($A481&amp;$B481,'[4]产值及收款计划（2026）'!$A:$A&amp;'[4]产值及收款计划（2026）'!$B:$B,'[4]产值及收款计划（2026）'!K:K)</f>
        <v>#REF!</v>
      </c>
      <c r="L481" s="235" t="e">
        <f t="array" ref="L481">_xlfn.XLOOKUP($A481&amp;$B481,'[4]产值及收款计划（2026）'!$A:$A&amp;'[4]产值及收款计划（2026）'!$B:$B,'[4]产值及收款计划（2026）'!L:L)</f>
        <v>#REF!</v>
      </c>
      <c r="M481" s="235" t="str">
        <f t="array" ref="M481">_xlfn.XLOOKUP($A481&amp;$B481,'[4]产值及收款计划（2026）'!$A:$A&amp;'[4]产值及收款计划（2026）'!$B:$B,'[4]产值及收款计划（2026）'!M:M)</f>
        <v>主导</v>
      </c>
      <c r="N481" s="235">
        <f t="array" ref="N481">_xlfn.XLOOKUP($A481&amp;$B481,'[4]产值及收款计划（2026）'!$A:$A&amp;'[4]产值及收款计划（2026）'!$B:$B,'[4]产值及收款计划（2026）'!N:N)</f>
        <v>0</v>
      </c>
      <c r="O481" s="235" t="str">
        <f t="array" ref="O481">_xlfn.XLOOKUP($A481&amp;$B481,'[4]产值及收款计划（2026）'!$A:$A&amp;'[4]产值及收款计划（2026）'!$B:$B,'[4]产值及收款计划（2026）'!O:O)</f>
        <v>柳祈宁</v>
      </c>
      <c r="P481" s="234" t="str">
        <f t="array" ref="P481">_xlfn.XLOOKUP($A481&amp;$B481,'[4]产值及收款计划（2026）'!$A:$A&amp;'[4]产值及收款计划（2026）'!$B:$B,'[4]产值及收款计划（2026）'!P:P)</f>
        <v>在建</v>
      </c>
      <c r="Q481" s="235" t="e">
        <f t="array" ref="Q481">_xlfn.XLOOKUP($A481&amp;$B481,'[4]产值及收款计划（2026）'!$A:$A&amp;'[4]产值及收款计划（2026）'!$B:$B,'[4]产值及收款计划（2026）'!Q:Q)</f>
        <v>#REF!</v>
      </c>
      <c r="R481" s="235" t="e">
        <f t="array" ref="R481">_xlfn.XLOOKUP($A481&amp;$B481,'[4]产值及收款计划（2026）'!$A:$A&amp;'[4]产值及收款计划（2026）'!$B:$B,'[4]产值及收款计划（2026）'!R:R)</f>
        <v>#REF!</v>
      </c>
      <c r="S481" s="235" t="e">
        <f t="array" ref="S481">_xlfn.XLOOKUP($A481&amp;$B481,'[4]产值及收款计划（2026）'!$A:$A&amp;'[4]产值及收款计划（2026）'!$B:$B,'[4]产值及收款计划（2026）'!S:S)</f>
        <v>#REF!</v>
      </c>
      <c r="T481" s="235">
        <f t="array" ref="T481">_xlfn.XLOOKUP($A481&amp;$B481,'[4]产值及收款计划（2026）'!$A:$A&amp;'[4]产值及收款计划（2026）'!$B:$B,'[4]产值及收款计划（2026）'!T:T)</f>
        <v>62.8</v>
      </c>
      <c r="U481" s="235">
        <f t="array" ref="U481">_xlfn.XLOOKUP($A481&amp;$B481,'[4]产值及收款计划（2026）'!$A:$A&amp;'[4]产值及收款计划（2026）'!$B:$B,'[4]产值及收款计划（2026）'!U:U)</f>
        <v>0</v>
      </c>
      <c r="V481" s="235">
        <f t="array" ref="V481">_xlfn.XLOOKUP($A481&amp;$B481,'[4]产值及收款计划（2026）'!$A:$A&amp;'[4]产值及收款计划（2026）'!$B:$B,'[4]产值及收款计划（2026）'!V:V)</f>
        <v>17.2</v>
      </c>
      <c r="W481" s="235" t="e">
        <f t="array" ref="W481">_xlfn.XLOOKUP($A481&amp;$B481,'[4]产值及收款计划（2026）'!$A:$A&amp;'[4]产值及收款计划（2026）'!$B:$B,'[4]产值及收款计划（2026）'!W:W)</f>
        <v>#REF!</v>
      </c>
      <c r="X481" s="235" t="e">
        <f t="array" ref="X481">_xlfn.XLOOKUP($A481&amp;$B481,'[4]产值及收款计划（2026）'!$A:$A&amp;'[4]产值及收款计划（2026）'!$B:$B,'[4]产值及收款计划（2026）'!X:X)</f>
        <v>#REF!</v>
      </c>
      <c r="Y481" s="235" t="e">
        <f t="array" ref="Y481">_xlfn.XLOOKUP($A481&amp;$B481,'[4]产值及收款计划（2026）'!$A:$A&amp;'[4]产值及收款计划（2026）'!$B:$B,'[4]产值及收款计划（2026）'!Y:Y)</f>
        <v>#REF!</v>
      </c>
      <c r="Z481" s="235" t="e">
        <f t="array" ref="Z481">_xlfn.XLOOKUP($A481&amp;$B481,'[4]产值及收款计划（2026）'!$A:$A&amp;'[4]产值及收款计划（2026）'!$B:$B,'[4]产值及收款计划（2026）'!Z:Z)</f>
        <v>#REF!</v>
      </c>
      <c r="AA481" s="235" t="e">
        <f t="array" ref="AA481">_xlfn.XLOOKUP($A481&amp;$B481,'[4]产值及收款计划（2026）'!$A:$A&amp;'[4]产值及收款计划（2026）'!$B:$B,'[4]产值及收款计划（2026）'!AA:AA)</f>
        <v>#REF!</v>
      </c>
      <c r="AB481" s="235" t="e">
        <f t="array" ref="AB481">_xlfn.XLOOKUP($A481&amp;$B481,'[4]产值及收款计划（2026）'!$A:$A&amp;'[4]产值及收款计划（2026）'!$B:$B,'[4]产值及收款计划（2026）'!AB:AB)</f>
        <v>#REF!</v>
      </c>
      <c r="AC481" s="235" t="e">
        <f t="array" ref="AC481">_xlfn.XLOOKUP($A481&amp;$B481,'[4]产值及收款计划（2026）'!$A:$A&amp;'[4]产值及收款计划（2026）'!$B:$B,'[4]产值及收款计划（2026）'!AC:AC)</f>
        <v>#REF!</v>
      </c>
      <c r="AD481" s="235" t="e">
        <f t="array" ref="AD481">_xlfn.XLOOKUP($A481&amp;$B481,'[4]产值及收款计划（2026）'!$A:$A&amp;'[4]产值及收款计划（2026）'!$B:$B,'[4]产值及收款计划（2026）'!AD:AD)</f>
        <v>#REF!</v>
      </c>
      <c r="AE481" s="235" t="e">
        <f t="array" ref="AE481">_xlfn.XLOOKUP($A481&amp;$B481,'[4]产值及收款计划（2026）'!$A:$A&amp;'[4]产值及收款计划（2026）'!$B:$B,'[4]产值及收款计划（2026）'!AE:AE)</f>
        <v>#REF!</v>
      </c>
      <c r="AF481" s="235">
        <f t="array" ref="AF481">_xlfn.XLOOKUP($A481&amp;$B481,'[4]产值及收款计划（2026）'!$A:$A&amp;'[4]产值及收款计划（2026）'!$B:$B,'[4]产值及收款计划（2026）'!AF:AF)</f>
        <v>8</v>
      </c>
      <c r="AG481" s="235" t="e">
        <f t="array" ref="AG481">_xlfn.XLOOKUP($A481&amp;$B481,'[4]产值及收款计划（2026）'!$A:$A&amp;'[4]产值及收款计划（2026）'!$B:$B,'[4]产值及收款计划（2026）'!AG:AG)</f>
        <v>#REF!</v>
      </c>
      <c r="AH481" s="235" t="e">
        <f t="array" ref="AH481">_xlfn.XLOOKUP($A481&amp;$B481,'[4]产值及收款计划（2026）'!$A:$A&amp;'[4]产值及收款计划（2026）'!$B:$B,'[4]产值及收款计划（2026）'!AH:AH)</f>
        <v>#REF!</v>
      </c>
      <c r="AI481" s="235" t="e">
        <f t="array" ref="AI481">_xlfn.XLOOKUP($A481&amp;$B481,'[4]产值及收款计划（2026）'!$A:$A&amp;'[4]产值及收款计划（2026）'!$B:$B,'[4]产值及收款计划（2026）'!AI:AI)</f>
        <v>#REF!</v>
      </c>
      <c r="AJ481" s="235" t="e">
        <f t="array" ref="AJ481">_xlfn.XLOOKUP($A481&amp;$B481,'[4]产值及收款计划（2026）'!$A:$A&amp;'[4]产值及收款计划（2026）'!$B:$B,'[4]产值及收款计划（2026）'!AJ:AJ)</f>
        <v>#REF!</v>
      </c>
      <c r="AK481" s="235" t="e">
        <f t="array" ref="AK481">_xlfn.XLOOKUP($A481&amp;$B481,'[4]产值及收款计划（2026）'!$A:$A&amp;'[4]产值及收款计划（2026）'!$B:$B,'[4]产值及收款计划（2026）'!AK:AK)</f>
        <v>#REF!</v>
      </c>
      <c r="AL481" s="235" t="e">
        <f t="array" ref="AL481">_xlfn.XLOOKUP($A481&amp;$B481,'[4]产值及收款计划（2026）'!$A:$A&amp;'[4]产值及收款计划（2026）'!$B:$B,'[4]产值及收款计划（2026）'!AL:AL)</f>
        <v>#REF!</v>
      </c>
      <c r="AM481" s="242" t="e">
        <f t="array" ref="AM481">_xlfn.LET(_xlpm.勾选月份状态数组,TRANSPOSE('PPT(12-15页）-TOP10'!$A$3:$A$14),_xlpm.选择数据区,IF('PPT(12-15页）-TOP10'!$E$3="收款",$BA481:$BL481,$AA481:$AL481),SUM(_xlfn._xlws.FILTER(_xlpm.选择数据区,_xlpm.勾选月份状态数组,"")))</f>
        <v>#REF!</v>
      </c>
      <c r="AN481" s="235" t="e">
        <f>_xlfn.XLOOKUP($C481,应收未收表!$T:$T,应收未收表!AA:AA)</f>
        <v>#N/A</v>
      </c>
      <c r="AO481" s="235" t="e">
        <f>_xlfn.XLOOKUP($C481,应收未收表!$T:$T,应收未收表!AB:AB)</f>
        <v>#N/A</v>
      </c>
      <c r="AP481" s="235" t="e">
        <f>_xlfn.XLOOKUP($C481,应收未收表!$T:$T,应收未收表!AC:AC)</f>
        <v>#N/A</v>
      </c>
      <c r="AQ481" s="235" t="e">
        <f>_xlfn.XLOOKUP($C481,应收未收表!$T:$T,应收未收表!AE:AE)</f>
        <v>#N/A</v>
      </c>
      <c r="AR481" s="235" t="e">
        <f>_xlfn.XLOOKUP($C481,应收未收表!$T:$T,应收未收表!AF:AF)</f>
        <v>#N/A</v>
      </c>
      <c r="AS481" s="235" t="e">
        <f t="array" ref="AS481">_xlfn.XLOOKUP($A481&amp;$B481,'[4]产值及收款计划（2026）'!$A:$A&amp;'[4]产值及收款计划（2026）'!$B:$B,'[4]产值及收款计划（2026）'!AS:AS)</f>
        <v>#REF!</v>
      </c>
      <c r="AT481" s="235" t="e">
        <f t="array" ref="AT481">_xlfn.XLOOKUP($A481&amp;$B481,'[4]产值及收款计划（2026）'!$A:$A&amp;'[4]产值及收款计划（2026）'!$B:$B,'[4]产值及收款计划（2026）'!AT:AT)</f>
        <v>#REF!</v>
      </c>
      <c r="AU481" s="235" t="e">
        <f t="array" ref="AU481">_xlfn.XLOOKUP($A481&amp;$B481,'[4]产值及收款计划（2026）'!$A:$A&amp;'[4]产值及收款计划（2026）'!$B:$B,'[4]产值及收款计划（2026）'!AU:AU)</f>
        <v>#REF!</v>
      </c>
      <c r="AV481" s="235" t="e">
        <f t="array" ref="AV481">_xlfn.XLOOKUP($A481&amp;$B481,'[4]产值及收款计划（2026）'!$A:$A&amp;'[4]产值及收款计划（2026）'!$B:$B,'[4]产值及收款计划（2026）'!AV:AV)</f>
        <v>#REF!</v>
      </c>
      <c r="AW481" s="235">
        <f t="array" ref="AW481">_xlfn.XLOOKUP($A481&amp;$B481,'[4]产值及收款计划（2026）'!$A:$A&amp;'[4]产值及收款计划（2026）'!$B:$B,'[4]产值及收款计划（2026）'!AW:AW)</f>
        <v>48</v>
      </c>
      <c r="AX481" s="235">
        <f t="array" ref="AX481">_xlfn.XLOOKUP($A481&amp;$B481,'[4]产值及收款计划（2026）'!$A:$A&amp;'[4]产值及收款计划（2026）'!$B:$B,'[4]产值及收款计划（2026）'!AX:AX)</f>
        <v>0</v>
      </c>
      <c r="AY481" s="235">
        <f t="array" ref="AY481">_xlfn.XLOOKUP($A481&amp;$B481,'[4]产值及收款计划（2026）'!$A:$A&amp;'[4]产值及收款计划（2026）'!$B:$B,'[4]产值及收款计划（2026）'!AY:AY)</f>
        <v>32</v>
      </c>
      <c r="AZ481" s="235">
        <f t="array" ref="AZ481">_xlfn.XLOOKUP($A481&amp;$B481,'[4]产值及收款计划（2026）'!$A:$A&amp;'[4]产值及收款计划（2026）'!$B:$B,'[4]产值及收款计划（2026）'!AZ:AZ)</f>
        <v>14.8</v>
      </c>
      <c r="BA481" s="235" t="e">
        <f t="array" ref="BA481">_xlfn.XLOOKUP($A481&amp;$B481,'[4]产值及收款计划（2026）'!$A:$A&amp;'[4]产值及收款计划（2026）'!$B:$B,'[4]产值及收款计划（2026）'!BA:BA)</f>
        <v>#REF!</v>
      </c>
      <c r="BB481" s="235" t="e">
        <f t="array" ref="BB481">_xlfn.XLOOKUP($A481&amp;$B481,'[4]产值及收款计划（2026）'!$A:$A&amp;'[4]产值及收款计划（2026）'!$B:$B,'[4]产值及收款计划（2026）'!BB:BB)</f>
        <v>#REF!</v>
      </c>
      <c r="BC481" s="235" t="e">
        <f t="array" ref="BC481">_xlfn.XLOOKUP($A481&amp;$B481,'[4]产值及收款计划（2026）'!$A:$A&amp;'[4]产值及收款计划（2026）'!$B:$B,'[4]产值及收款计划（2026）'!BC:BC)</f>
        <v>#REF!</v>
      </c>
      <c r="BD481" s="235" t="e">
        <f t="array" ref="BD481">_xlfn.XLOOKUP($A481&amp;$B481,'[4]产值及收款计划（2026）'!$A:$A&amp;'[4]产值及收款计划（2026）'!$B:$B,'[4]产值及收款计划（2026）'!BD:BD)</f>
        <v>#REF!</v>
      </c>
      <c r="BE481" s="235" t="e">
        <f t="array" ref="BE481">_xlfn.XLOOKUP($A481&amp;$B481,'[4]产值及收款计划（2026）'!$A:$A&amp;'[4]产值及收款计划（2026）'!$B:$B,'[4]产值及收款计划（2026）'!BE:BE)</f>
        <v>#REF!</v>
      </c>
      <c r="BF481" s="235">
        <f t="array" ref="BF481">_xlfn.XLOOKUP($A481&amp;$B481,'[4]产值及收款计划（2026）'!$A:$A&amp;'[4]产值及收款计划（2026）'!$B:$B,'[4]产值及收款计划（2026）'!BF:BF)</f>
        <v>14.8</v>
      </c>
      <c r="BG481" s="235" t="e">
        <f t="array" ref="BG481">_xlfn.XLOOKUP($A481&amp;$B481,'[4]产值及收款计划（2026）'!$A:$A&amp;'[4]产值及收款计划（2026）'!$B:$B,'[4]产值及收款计划（2026）'!BG:BG)</f>
        <v>#REF!</v>
      </c>
      <c r="BH481" s="235" t="e">
        <f t="array" ref="BH481">_xlfn.XLOOKUP($A481&amp;$B481,'[4]产值及收款计划（2026）'!$A:$A&amp;'[4]产值及收款计划（2026）'!$B:$B,'[4]产值及收款计划（2026）'!BH:BH)</f>
        <v>#REF!</v>
      </c>
      <c r="BI481" s="235" t="e">
        <f t="array" ref="BI481">_xlfn.XLOOKUP($A481&amp;$B481,'[4]产值及收款计划（2026）'!$A:$A&amp;'[4]产值及收款计划（2026）'!$B:$B,'[4]产值及收款计划（2026）'!BI:BI)</f>
        <v>#REF!</v>
      </c>
      <c r="BJ481" s="235" t="e">
        <f t="array" ref="BJ481">_xlfn.XLOOKUP($A481&amp;$B481,'[4]产值及收款计划（2026）'!$A:$A&amp;'[4]产值及收款计划（2026）'!$B:$B,'[4]产值及收款计划（2026）'!BJ:BJ)</f>
        <v>#REF!</v>
      </c>
      <c r="BK481" s="235" t="e">
        <f t="array" ref="BK481">_xlfn.XLOOKUP($A481&amp;$B481,'[4]产值及收款计划（2026）'!$A:$A&amp;'[4]产值及收款计划（2026）'!$B:$B,'[4]产值及收款计划（2026）'!BK:BK)</f>
        <v>#REF!</v>
      </c>
      <c r="BL481" s="235" t="e">
        <f t="array" ref="BL481">_xlfn.XLOOKUP($A481&amp;$B481,'[4]产值及收款计划（2026）'!$A:$A&amp;'[4]产值及收款计划（2026）'!$B:$B,'[4]产值及收款计划（2026）'!BL:BL)</f>
        <v>#REF!</v>
      </c>
      <c r="BM481" s="235"/>
      <c r="BN481" s="235"/>
      <c r="BO481" s="235"/>
      <c r="BP481" s="235"/>
      <c r="BQ481" s="235" t="e">
        <f>_xlfn.XLOOKUP($C481,应收未收表!$AJ:$AJ,应收未收表!AK:AK)</f>
        <v>#N/A</v>
      </c>
      <c r="BR481" s="235" t="e">
        <f>_xlfn.XLOOKUP($C481,应收未收表!$AJ:$AJ,应收未收表!AL:AL)</f>
        <v>#N/A</v>
      </c>
      <c r="BS481" s="235" t="e">
        <f>_xlfn.XLOOKUP($C481,应收未收表!$AJ:$AJ,应收未收表!AM:AM)</f>
        <v>#N/A</v>
      </c>
      <c r="BT481" s="235" t="e">
        <f>_xlfn.XLOOKUP($C481,应收未收表!$AJ:$AJ,应收未收表!AN:AN)</f>
        <v>#N/A</v>
      </c>
      <c r="BU481" s="234" t="str">
        <f t="array" ref="BU481">_xlfn.XLOOKUP($A481&amp;$B481,'[4]产值及收款计划（2026）'!$A:$A&amp;'[4]产值及收款计划（2026）'!$B:$B,'[4]产值及收款计划（2026）'!BQ:BQ)</f>
        <v>中铁第四勘察设计院集团有限公司</v>
      </c>
      <c r="BV481" s="235" t="e">
        <f t="array" ref="BV481">_xlfn.XLOOKUP($A481&amp;$B481,'[4]产值及收款计划（2026）'!$A:$A&amp;'[4]产值及收款计划（2026）'!$B:$B,'[4]产值及收款计划（2026）'!BR:BR)</f>
        <v>#REF!</v>
      </c>
      <c r="CE481" s="235" cm="1">
        <f t="array" ref="CE481">_xlfn.XLOOKUP($A481&amp;$B481,'[4]产值及收款计划（2026）'!$A:$A&amp;'[4]产值及收款计划（2026）'!$B:$B,'[4]产值及收款计划（2026）'!CA:CA)</f>
        <v>0</v>
      </c>
      <c r="CF481" s="235" cm="1">
        <f t="array" ref="CF481">_xlfn.XLOOKUP($A481&amp;$B481,'[4]产值及收款计划（2026）'!$A:$A&amp;'[4]产值及收款计划（2026）'!$B:$B,'[4]产值及收款计划（2026）'!CB:CB)</f>
        <v>0</v>
      </c>
      <c r="CG481" s="235" cm="1">
        <f t="array" ref="CG481">_xlfn.XLOOKUP($A481&amp;$B481,'[4]产值及收款计划（2026）'!$A:$A&amp;'[4]产值及收款计划（2026）'!$B:$B,'[4]产值及收款计划（2026）'!CC:CC)</f>
        <v>0</v>
      </c>
      <c r="CH481" s="235" cm="1">
        <f t="array" ref="CH481">_xlfn.XLOOKUP($A481&amp;$B481,'[4]产值及收款计划（2026）'!$A:$A&amp;'[4]产值及收款计划（2026）'!$B:$B,'[4]产值及收款计划（2026）'!CD:CD)</f>
        <v>0</v>
      </c>
      <c r="CI481" s="235" cm="1">
        <f t="array" ref="CI481">_xlfn.XLOOKUP($A481&amp;$B481,'[4]产值及收款计划（2026）'!$A:$A&amp;'[4]产值及收款计划（2026）'!$B:$B,'[4]产值及收款计划（2026）'!CE:CE)</f>
        <v>0</v>
      </c>
      <c r="CJ481" s="235" cm="1">
        <f t="array" ref="CJ481">_xlfn.XLOOKUP($A481&amp;$B481,'[4]产值及收款计划（2026）'!$A:$A&amp;'[4]产值及收款计划（2026）'!$B:$B,'[4]产值及收款计划（2026）'!CF:CF)</f>
        <v>0</v>
      </c>
      <c r="CK481" s="235" cm="1">
        <f t="array" ref="CK481">_xlfn.XLOOKUP($A481&amp;$B481,'[4]产值及收款计划（2026）'!$A:$A&amp;'[4]产值及收款计划（2026）'!$B:$B,'[4]产值及收款计划（2026）'!CG:CG)</f>
        <v>0</v>
      </c>
      <c r="CL481" s="235" cm="1">
        <f t="array" ref="CL481">_xlfn.XLOOKUP($A481&amp;$B481,'[4]产值及收款计划（2026）'!$A:$A&amp;'[4]产值及收款计划（2026）'!$B:$B,'[4]产值及收款计划（2026）'!CH:CH)</f>
        <v>0</v>
      </c>
      <c r="CM481" s="235" cm="1">
        <f t="array" ref="CM481">_xlfn.XLOOKUP($A481&amp;$B481,'[4]产值及收款计划（2026）'!$A:$A&amp;'[4]产值及收款计划（2026）'!$B:$B,'[4]产值及收款计划（2026）'!CI:CI)</f>
        <v>0</v>
      </c>
      <c r="CN481" s="235" cm="1">
        <f t="array" ref="CN481">_xlfn.XLOOKUP($A481&amp;$B481,'[4]产值及收款计划（2026）'!$A:$A&amp;'[4]产值及收款计划（2026）'!$B:$B,'[4]产值及收款计划（2026）'!CJ:CJ)</f>
        <v>0</v>
      </c>
      <c r="CO481" s="235" cm="1">
        <f t="array" ref="CO481">_xlfn.XLOOKUP($A481&amp;$B481,'[4]产值及收款计划（2026）'!$A:$A&amp;'[4]产值及收款计划（2026）'!$B:$B,'[4]产值及收款计划（2026）'!CK:CK)</f>
        <v>0</v>
      </c>
      <c r="CP481" s="235" cm="1">
        <f t="array" ref="CP481">_xlfn.XLOOKUP($A481&amp;$B481,'[4]产值及收款计划（2026）'!$A:$A&amp;'[4]产值及收款计划（2026）'!$B:$B,'[4]产值及收款计划（2026）'!CL:CL)</f>
        <v>0</v>
      </c>
      <c r="DE481" s="235" cm="1">
        <f t="array" ref="DE481">_xlfn.XLOOKUP($A481&amp;$B481,'[4]产值及收款计划（2026）'!$A:$A&amp;'[4]产值及收款计划（2026）'!$B:$B,'[4]产值及收款计划（2026）'!DA:DA)</f>
        <v>0</v>
      </c>
      <c r="DF481" s="235" cm="1">
        <f t="array" ref="DF481">_xlfn.XLOOKUP($A481&amp;$B481,'[4]产值及收款计划（2026）'!$A:$A&amp;'[4]产值及收款计划（2026）'!$B:$B,'[4]产值及收款计划（2026）'!DB:DB)</f>
        <v>0</v>
      </c>
      <c r="DG481" s="235" cm="1">
        <f t="array" ref="DG481">_xlfn.XLOOKUP($A481&amp;$B481,'[4]产值及收款计划（2026）'!$A:$A&amp;'[4]产值及收款计划（2026）'!$B:$B,'[4]产值及收款计划（2026）'!DC:DC)</f>
        <v>0</v>
      </c>
      <c r="DH481" s="235" cm="1">
        <f t="array" ref="DH481">_xlfn.XLOOKUP($A481&amp;$B481,'[4]产值及收款计划（2026）'!$A:$A&amp;'[4]产值及收款计划（2026）'!$B:$B,'[4]产值及收款计划（2026）'!DD:DD)</f>
        <v>0</v>
      </c>
      <c r="DI481" s="235" cm="1">
        <f t="array" ref="DI481">_xlfn.XLOOKUP($A481&amp;$B481,'[4]产值及收款计划（2026）'!$A:$A&amp;'[4]产值及收款计划（2026）'!$B:$B,'[4]产值及收款计划（2026）'!DE:DE)</f>
        <v>0</v>
      </c>
      <c r="DJ481" s="235" cm="1">
        <f t="array" ref="DJ481">_xlfn.XLOOKUP($A481&amp;$B481,'[4]产值及收款计划（2026）'!$A:$A&amp;'[4]产值及收款计划（2026）'!$B:$B,'[4]产值及收款计划（2026）'!DF:DF)</f>
        <v>0</v>
      </c>
      <c r="DK481" s="235" cm="1">
        <f t="array" ref="DK481">_xlfn.XLOOKUP($A481&amp;$B481,'[4]产值及收款计划（2026）'!$A:$A&amp;'[4]产值及收款计划（2026）'!$B:$B,'[4]产值及收款计划（2026）'!DG:DG)</f>
        <v>0</v>
      </c>
      <c r="DL481" s="235" cm="1">
        <f t="array" ref="DL481">_xlfn.XLOOKUP($A481&amp;$B481,'[4]产值及收款计划（2026）'!$A:$A&amp;'[4]产值及收款计划（2026）'!$B:$B,'[4]产值及收款计划（2026）'!DH:DH)</f>
        <v>0</v>
      </c>
      <c r="DM481" s="235" cm="1">
        <f t="array" ref="DM481">_xlfn.XLOOKUP($A481&amp;$B481,'[4]产值及收款计划（2026）'!$A:$A&amp;'[4]产值及收款计划（2026）'!$B:$B,'[4]产值及收款计划（2026）'!DI:DI)</f>
        <v>0</v>
      </c>
      <c r="DN481" s="235" cm="1">
        <f t="array" ref="DN481">_xlfn.XLOOKUP($A481&amp;$B481,'[4]产值及收款计划（2026）'!$A:$A&amp;'[4]产值及收款计划（2026）'!$B:$B,'[4]产值及收款计划（2026）'!DJ:DJ)</f>
        <v>0</v>
      </c>
      <c r="DO481" s="235" cm="1">
        <f t="array" ref="DO481">_xlfn.XLOOKUP($A481&amp;$B481,'[4]产值及收款计划（2026）'!$A:$A&amp;'[4]产值及收款计划（2026）'!$B:$B,'[4]产值及收款计划（2026）'!DK:DK)</f>
        <v>0</v>
      </c>
      <c r="DP481" s="235" cm="1">
        <f t="array" ref="DP481">_xlfn.XLOOKUP($A481&amp;$B481,'[4]产值及收款计划（2026）'!$A:$A&amp;'[4]产值及收款计划（2026）'!$B:$B,'[4]产值及收款计划（2026）'!DL:DL)</f>
        <v>0</v>
      </c>
      <c r="DQ481" s="243"/>
      <c r="DR481" s="229"/>
    </row>
    <row r="482" ht="20.25" spans="1:122">
      <c r="A482" s="233">
        <f t="shared" ref="A480:A515" si="29">A481+1</f>
        <v>12</v>
      </c>
      <c r="B482" s="233" t="s">
        <v>28</v>
      </c>
      <c r="C482" s="234" t="str" cm="1">
        <f t="array" ref="C482">_xlfn.XLOOKUP($A482&amp;$B482,'[4]产值及收款计划（2026）'!$A:$A&amp;'[4]产值及收款计划（2026）'!$B:$B,'[4]产值及收款计划（2026）'!C:C)</f>
        <v>ZHT2020122200128</v>
      </c>
      <c r="D482" s="234" t="str" cm="1">
        <f t="array" ref="D482">_xlfn.XLOOKUP($A482&amp;$B482,'[4]产值及收款计划（2026）'!$A:$A&amp;'[4]产值及收款计划（2026）'!$B:$B,'[4]产值及收款计划（2026）'!D:D)</f>
        <v>福建交发建设工程试点项目BIM技能培训服务合同</v>
      </c>
      <c r="E482" s="235" cm="1">
        <f t="array" ref="E482">_xlfn.XLOOKUP($A482&amp;$B482,'[4]产值及收款计划（2026）'!$A:$A&amp;'[4]产值及收款计划（2026）'!$B:$B,'[4]产值及收款计划（2026）'!E:E)</f>
        <v>25</v>
      </c>
      <c r="F482" s="235" cm="1">
        <f t="array" ref="F482">_xlfn.XLOOKUP($A482&amp;$B482,'[4]产值及收款计划（2026）'!$A:$A&amp;'[4]产值及收款计划（2026）'!$B:$B,'[4]产值及收款计划（2026）'!F:F)</f>
        <v>25</v>
      </c>
      <c r="G482" s="235" cm="1">
        <f t="array" ref="G482">_xlfn.XLOOKUP($A482&amp;$B482,'[4]产值及收款计划（2026）'!$A:$A&amp;'[4]产值及收款计划（2026）'!$B:$B,'[4]产值及收款计划（2026）'!G:G)</f>
        <v>25</v>
      </c>
      <c r="H482" s="235" cm="1">
        <f t="array" ref="H482">_xlfn.XLOOKUP($A482&amp;$B482,'[4]产值及收款计划（2026）'!$A:$A&amp;'[4]产值及收款计划（2026）'!$B:$B,'[4]产值及收款计划（2026）'!H:H)</f>
        <v>22.2</v>
      </c>
      <c r="I482" s="236" cm="1">
        <f t="array" ref="I482">_xlfn.XLOOKUP($A482&amp;$B482,'[4]产值及收款计划（2026）'!$A:$A&amp;'[4]产值及收款计划（2026）'!$B:$B,'[4]产值及收款计划（2026）'!I:I)</f>
        <v>0.888</v>
      </c>
      <c r="J482" s="237" cm="1">
        <f t="array" ref="J482">_xlfn.XLOOKUP($A482&amp;$B482,'[4]产值及收款计划（2026）'!$A:$A&amp;'[4]产值及收款计划（2026）'!$B:$B,'[4]产值及收款计划（2026）'!J:J)</f>
        <v>0.06</v>
      </c>
      <c r="K482" s="235" t="e" cm="1">
        <f t="array" ref="K482">_xlfn.XLOOKUP($A482&amp;$B482,'[4]产值及收款计划（2026）'!$A:$A&amp;'[4]产值及收款计划（2026）'!$B:$B,'[4]产值及收款计划（2026）'!K:K)</f>
        <v>#REF!</v>
      </c>
      <c r="L482" s="235" t="e" cm="1">
        <f t="array" ref="L482">_xlfn.XLOOKUP($A482&amp;$B482,'[4]产值及收款计划（2026）'!$A:$A&amp;'[4]产值及收款计划（2026）'!$B:$B,'[4]产值及收款计划（2026）'!L:L)</f>
        <v>#REF!</v>
      </c>
      <c r="M482" s="235" t="str" cm="1">
        <f t="array" ref="M482">_xlfn.XLOOKUP($A482&amp;$B482,'[4]产值及收款计划（2026）'!$A:$A&amp;'[4]产值及收款计划（2026）'!$B:$B,'[4]产值及收款计划（2026）'!M:M)</f>
        <v>主导</v>
      </c>
      <c r="N482" s="235" cm="1">
        <f t="array" ref="N482">_xlfn.XLOOKUP($A482&amp;$B482,'[4]产值及收款计划（2026）'!$A:$A&amp;'[4]产值及收款计划（2026）'!$B:$B,'[4]产值及收款计划（2026）'!N:N)</f>
        <v>0</v>
      </c>
      <c r="O482" s="235" t="str" cm="1">
        <f t="array" ref="O482">_xlfn.XLOOKUP($A482&amp;$B482,'[4]产值及收款计划（2026）'!$A:$A&amp;'[4]产值及收款计划（2026）'!$B:$B,'[4]产值及收款计划（2026）'!O:O)</f>
        <v>甘英聪</v>
      </c>
      <c r="P482" s="234" t="str" cm="1">
        <f t="array" ref="P482">_xlfn.XLOOKUP($A482&amp;$B482,'[4]产值及收款计划（2026）'!$A:$A&amp;'[4]产值及收款计划（2026）'!$B:$B,'[4]产值及收款计划（2026）'!P:P)</f>
        <v>在建</v>
      </c>
      <c r="Q482" s="235" t="e" cm="1">
        <f t="array" ref="Q482">_xlfn.XLOOKUP($A482&amp;$B482,'[4]产值及收款计划（2026）'!$A:$A&amp;'[4]产值及收款计划（2026）'!$B:$B,'[4]产值及收款计划（2026）'!Q:Q)</f>
        <v>#REF!</v>
      </c>
      <c r="R482" s="235" t="e" cm="1">
        <f t="array" ref="R482">_xlfn.XLOOKUP($A482&amp;$B482,'[4]产值及收款计划（2026）'!$A:$A&amp;'[4]产值及收款计划（2026）'!$B:$B,'[4]产值及收款计划（2026）'!R:R)</f>
        <v>#REF!</v>
      </c>
      <c r="S482" s="235" t="e" cm="1">
        <f t="array" ref="S482">_xlfn.XLOOKUP($A482&amp;$B482,'[4]产值及收款计划（2026）'!$A:$A&amp;'[4]产值及收款计划（2026）'!$B:$B,'[4]产值及收款计划（2026）'!S:S)</f>
        <v>#REF!</v>
      </c>
      <c r="T482" s="235" cm="1">
        <f t="array" ref="T482">_xlfn.XLOOKUP($A482&amp;$B482,'[4]产值及收款计划（2026）'!$A:$A&amp;'[4]产值及收款计划（2026）'!$B:$B,'[4]产值及收款计划（2026）'!T:T)</f>
        <v>22.5</v>
      </c>
      <c r="U482" s="235" cm="1">
        <f t="array" ref="U482">_xlfn.XLOOKUP($A482&amp;$B482,'[4]产值及收款计划（2026）'!$A:$A&amp;'[4]产值及收款计划（2026）'!$B:$B,'[4]产值及收款计划（2026）'!U:U)</f>
        <v>0</v>
      </c>
      <c r="V482" s="235" cm="1">
        <f t="array" ref="V482">_xlfn.XLOOKUP($A482&amp;$B482,'[4]产值及收款计划（2026）'!$A:$A&amp;'[4]产值及收款计划（2026）'!$B:$B,'[4]产值及收款计划（2026）'!V:V)</f>
        <v>2.5</v>
      </c>
      <c r="W482" s="235" t="e" cm="1">
        <f t="array" ref="W482">_xlfn.XLOOKUP($A482&amp;$B482,'[4]产值及收款计划（2026）'!$A:$A&amp;'[4]产值及收款计划（2026）'!$B:$B,'[4]产值及收款计划（2026）'!W:W)</f>
        <v>#REF!</v>
      </c>
      <c r="X482" s="235" t="e" cm="1">
        <f t="array" ref="X482">_xlfn.XLOOKUP($A482&amp;$B482,'[4]产值及收款计划（2026）'!$A:$A&amp;'[4]产值及收款计划（2026）'!$B:$B,'[4]产值及收款计划（2026）'!X:X)</f>
        <v>#REF!</v>
      </c>
      <c r="Y482" s="235" t="e" cm="1">
        <f t="array" ref="Y482">_xlfn.XLOOKUP($A482&amp;$B482,'[4]产值及收款计划（2026）'!$A:$A&amp;'[4]产值及收款计划（2026）'!$B:$B,'[4]产值及收款计划（2026）'!Y:Y)</f>
        <v>#REF!</v>
      </c>
      <c r="Z482" s="235" t="e" cm="1">
        <f t="array" ref="Z482">_xlfn.XLOOKUP($A482&amp;$B482,'[4]产值及收款计划（2026）'!$A:$A&amp;'[4]产值及收款计划（2026）'!$B:$B,'[4]产值及收款计划（2026）'!Z:Z)</f>
        <v>#REF!</v>
      </c>
      <c r="AA482" s="235" t="e" cm="1">
        <f t="array" ref="AA482">_xlfn.XLOOKUP($A482&amp;$B482,'[4]产值及收款计划（2026）'!$A:$A&amp;'[4]产值及收款计划（2026）'!$B:$B,'[4]产值及收款计划（2026）'!AA:AA)</f>
        <v>#REF!</v>
      </c>
      <c r="AB482" s="235" t="e" cm="1">
        <f t="array" ref="AB482">_xlfn.XLOOKUP($A482&amp;$B482,'[4]产值及收款计划（2026）'!$A:$A&amp;'[4]产值及收款计划（2026）'!$B:$B,'[4]产值及收款计划（2026）'!AB:AB)</f>
        <v>#REF!</v>
      </c>
      <c r="AC482" s="235" t="e" cm="1">
        <f t="array" ref="AC482">_xlfn.XLOOKUP($A482&amp;$B482,'[4]产值及收款计划（2026）'!$A:$A&amp;'[4]产值及收款计划（2026）'!$B:$B,'[4]产值及收款计划（2026）'!AC:AC)</f>
        <v>#REF!</v>
      </c>
      <c r="AD482" s="235" t="e" cm="1">
        <f t="array" ref="AD482">_xlfn.XLOOKUP($A482&amp;$B482,'[4]产值及收款计划（2026）'!$A:$A&amp;'[4]产值及收款计划（2026）'!$B:$B,'[4]产值及收款计划（2026）'!AD:AD)</f>
        <v>#REF!</v>
      </c>
      <c r="AE482" s="235" t="e" cm="1">
        <f t="array" ref="AE482">_xlfn.XLOOKUP($A482&amp;$B482,'[4]产值及收款计划（2026）'!$A:$A&amp;'[4]产值及收款计划（2026）'!$B:$B,'[4]产值及收款计划（2026）'!AE:AE)</f>
        <v>#REF!</v>
      </c>
      <c r="AF482" s="235" cm="1">
        <f t="array" ref="AF482">_xlfn.XLOOKUP($A482&amp;$B482,'[4]产值及收款计划（2026）'!$A:$A&amp;'[4]产值及收款计划（2026）'!$B:$B,'[4]产值及收款计划（2026）'!AF:AF)</f>
        <v>2.5</v>
      </c>
      <c r="AG482" s="235" t="e" cm="1">
        <f t="array" ref="AG482">_xlfn.XLOOKUP($A482&amp;$B482,'[4]产值及收款计划（2026）'!$A:$A&amp;'[4]产值及收款计划（2026）'!$B:$B,'[4]产值及收款计划（2026）'!AG:AG)</f>
        <v>#REF!</v>
      </c>
      <c r="AH482" s="235" t="e" cm="1">
        <f t="array" ref="AH482">_xlfn.XLOOKUP($A482&amp;$B482,'[4]产值及收款计划（2026）'!$A:$A&amp;'[4]产值及收款计划（2026）'!$B:$B,'[4]产值及收款计划（2026）'!AH:AH)</f>
        <v>#REF!</v>
      </c>
      <c r="AI482" s="235" t="e" cm="1">
        <f t="array" ref="AI482">_xlfn.XLOOKUP($A482&amp;$B482,'[4]产值及收款计划（2026）'!$A:$A&amp;'[4]产值及收款计划（2026）'!$B:$B,'[4]产值及收款计划（2026）'!AI:AI)</f>
        <v>#REF!</v>
      </c>
      <c r="AJ482" s="235" t="e" cm="1">
        <f t="array" ref="AJ482">_xlfn.XLOOKUP($A482&amp;$B482,'[4]产值及收款计划（2026）'!$A:$A&amp;'[4]产值及收款计划（2026）'!$B:$B,'[4]产值及收款计划（2026）'!AJ:AJ)</f>
        <v>#REF!</v>
      </c>
      <c r="AK482" s="235" t="e" cm="1">
        <f t="array" ref="AK482">_xlfn.XLOOKUP($A482&amp;$B482,'[4]产值及收款计划（2026）'!$A:$A&amp;'[4]产值及收款计划（2026）'!$B:$B,'[4]产值及收款计划（2026）'!AK:AK)</f>
        <v>#REF!</v>
      </c>
      <c r="AL482" s="235" t="e" cm="1">
        <f t="array" ref="AL482">_xlfn.XLOOKUP($A482&amp;$B482,'[4]产值及收款计划（2026）'!$A:$A&amp;'[4]产值及收款计划（2026）'!$B:$B,'[4]产值及收款计划（2026）'!AL:AL)</f>
        <v>#REF!</v>
      </c>
      <c r="AM482" s="242" t="e" cm="1">
        <f t="array" ref="AM482">_xlfn.LET(_xlpm.勾选月份状态数组,TRANSPOSE('PPT(12-15页）-TOP10'!$A$3:$A$14),_xlpm.选择数据区,IF('PPT(12-15页）-TOP10'!$E$3="收款",$BA482:$BL482,$AA482:$AL482),SUM(_xlfn._xlws.FILTER(_xlpm.选择数据区,_xlpm.勾选月份状态数组,"")))</f>
        <v>#REF!</v>
      </c>
      <c r="AN482" s="235" t="e">
        <f>_xlfn.XLOOKUP($C482,应收未收表!$T:$T,应收未收表!AA:AA)</f>
        <v>#N/A</v>
      </c>
      <c r="AO482" s="235" t="e">
        <f>_xlfn.XLOOKUP($C482,应收未收表!$T:$T,应收未收表!AB:AB)</f>
        <v>#N/A</v>
      </c>
      <c r="AP482" s="235" t="e">
        <f>_xlfn.XLOOKUP($C482,应收未收表!$T:$T,应收未收表!AC:AC)</f>
        <v>#N/A</v>
      </c>
      <c r="AQ482" s="235" t="e">
        <f>_xlfn.XLOOKUP($C482,应收未收表!$T:$T,应收未收表!AE:AE)</f>
        <v>#N/A</v>
      </c>
      <c r="AR482" s="235" t="e">
        <f>_xlfn.XLOOKUP($C482,应收未收表!$T:$T,应收未收表!AF:AF)</f>
        <v>#N/A</v>
      </c>
      <c r="AS482" s="235" t="e" cm="1">
        <f t="array" ref="AS482">_xlfn.XLOOKUP($A482&amp;$B482,'[4]产值及收款计划（2026）'!$A:$A&amp;'[4]产值及收款计划（2026）'!$B:$B,'[4]产值及收款计划（2026）'!AS:AS)</f>
        <v>#REF!</v>
      </c>
      <c r="AT482" s="235" t="e" cm="1">
        <f t="array" ref="AT482">_xlfn.XLOOKUP($A482&amp;$B482,'[4]产值及收款计划（2026）'!$A:$A&amp;'[4]产值及收款计划（2026）'!$B:$B,'[4]产值及收款计划（2026）'!AT:AT)</f>
        <v>#REF!</v>
      </c>
      <c r="AU482" s="235" t="e" cm="1">
        <f t="array" ref="AU482">_xlfn.XLOOKUP($A482&amp;$B482,'[4]产值及收款计划（2026）'!$A:$A&amp;'[4]产值及收款计划（2026）'!$B:$B,'[4]产值及收款计划（2026）'!AU:AU)</f>
        <v>#REF!</v>
      </c>
      <c r="AV482" s="235" t="e" cm="1">
        <f t="array" ref="AV482">_xlfn.XLOOKUP($A482&amp;$B482,'[4]产值及收款计划（2026）'!$A:$A&amp;'[4]产值及收款计划（2026）'!$B:$B,'[4]产值及收款计划（2026）'!AV:AV)</f>
        <v>#REF!</v>
      </c>
      <c r="AW482" s="235" cm="1">
        <f t="array" ref="AW482">_xlfn.XLOOKUP($A482&amp;$B482,'[4]产值及收款计划（2026）'!$A:$A&amp;'[4]产值及收款计划（2026）'!$B:$B,'[4]产值及收款计划（2026）'!AW:AW)</f>
        <v>22.5</v>
      </c>
      <c r="AX482" s="235" cm="1">
        <f t="array" ref="AX482">_xlfn.XLOOKUP($A482&amp;$B482,'[4]产值及收款计划（2026）'!$A:$A&amp;'[4]产值及收款计划（2026）'!$B:$B,'[4]产值及收款计划（2026）'!AX:AX)</f>
        <v>0</v>
      </c>
      <c r="AY482" s="235" cm="1">
        <f t="array" ref="AY482">_xlfn.XLOOKUP($A482&amp;$B482,'[4]产值及收款计划（2026）'!$A:$A&amp;'[4]产值及收款计划（2026）'!$B:$B,'[4]产值及收款计划（2026）'!AY:AY)</f>
        <v>2.5</v>
      </c>
      <c r="AZ482" s="235" cm="1">
        <f t="array" ref="AZ482">_xlfn.XLOOKUP($A482&amp;$B482,'[4]产值及收款计划（2026）'!$A:$A&amp;'[4]产值及收款计划（2026）'!$B:$B,'[4]产值及收款计划（2026）'!AZ:AZ)</f>
        <v>0</v>
      </c>
      <c r="BA482" s="235" t="e" cm="1">
        <f t="array" ref="BA482">_xlfn.XLOOKUP($A482&amp;$B482,'[4]产值及收款计划（2026）'!$A:$A&amp;'[4]产值及收款计划（2026）'!$B:$B,'[4]产值及收款计划（2026）'!BA:BA)</f>
        <v>#REF!</v>
      </c>
      <c r="BB482" s="235" t="e" cm="1">
        <f t="array" ref="BB482">_xlfn.XLOOKUP($A482&amp;$B482,'[4]产值及收款计划（2026）'!$A:$A&amp;'[4]产值及收款计划（2026）'!$B:$B,'[4]产值及收款计划（2026）'!BB:BB)</f>
        <v>#REF!</v>
      </c>
      <c r="BC482" s="235" t="e" cm="1">
        <f t="array" ref="BC482">_xlfn.XLOOKUP($A482&amp;$B482,'[4]产值及收款计划（2026）'!$A:$A&amp;'[4]产值及收款计划（2026）'!$B:$B,'[4]产值及收款计划（2026）'!BC:BC)</f>
        <v>#REF!</v>
      </c>
      <c r="BD482" s="235" t="e" cm="1">
        <f t="array" ref="BD482">_xlfn.XLOOKUP($A482&amp;$B482,'[4]产值及收款计划（2026）'!$A:$A&amp;'[4]产值及收款计划（2026）'!$B:$B,'[4]产值及收款计划（2026）'!BD:BD)</f>
        <v>#REF!</v>
      </c>
      <c r="BE482" s="235" t="e" cm="1">
        <f t="array" ref="BE482">_xlfn.XLOOKUP($A482&amp;$B482,'[4]产值及收款计划（2026）'!$A:$A&amp;'[4]产值及收款计划（2026）'!$B:$B,'[4]产值及收款计划（2026）'!BE:BE)</f>
        <v>#REF!</v>
      </c>
      <c r="BF482" s="235" t="e" cm="1">
        <f t="array" ref="BF482">_xlfn.XLOOKUP($A482&amp;$B482,'[4]产值及收款计划（2026）'!$A:$A&amp;'[4]产值及收款计划（2026）'!$B:$B,'[4]产值及收款计划（2026）'!BF:BF)</f>
        <v>#REF!</v>
      </c>
      <c r="BG482" s="235" t="e" cm="1">
        <f t="array" ref="BG482">_xlfn.XLOOKUP($A482&amp;$B482,'[4]产值及收款计划（2026）'!$A:$A&amp;'[4]产值及收款计划（2026）'!$B:$B,'[4]产值及收款计划（2026）'!BG:BG)</f>
        <v>#REF!</v>
      </c>
      <c r="BH482" s="235" t="e" cm="1">
        <f t="array" ref="BH482">_xlfn.XLOOKUP($A482&amp;$B482,'[4]产值及收款计划（2026）'!$A:$A&amp;'[4]产值及收款计划（2026）'!$B:$B,'[4]产值及收款计划（2026）'!BH:BH)</f>
        <v>#REF!</v>
      </c>
      <c r="BI482" s="235" t="e" cm="1">
        <f t="array" ref="BI482">_xlfn.XLOOKUP($A482&amp;$B482,'[4]产值及收款计划（2026）'!$A:$A&amp;'[4]产值及收款计划（2026）'!$B:$B,'[4]产值及收款计划（2026）'!BI:BI)</f>
        <v>#REF!</v>
      </c>
      <c r="BJ482" s="235" t="e" cm="1">
        <f t="array" ref="BJ482">_xlfn.XLOOKUP($A482&amp;$B482,'[4]产值及收款计划（2026）'!$A:$A&amp;'[4]产值及收款计划（2026）'!$B:$B,'[4]产值及收款计划（2026）'!BJ:BJ)</f>
        <v>#REF!</v>
      </c>
      <c r="BK482" s="235" t="e" cm="1">
        <f t="array" ref="BK482">_xlfn.XLOOKUP($A482&amp;$B482,'[4]产值及收款计划（2026）'!$A:$A&amp;'[4]产值及收款计划（2026）'!$B:$B,'[4]产值及收款计划（2026）'!BK:BK)</f>
        <v>#REF!</v>
      </c>
      <c r="BL482" s="235" t="e" cm="1">
        <f t="array" ref="BL482">_xlfn.XLOOKUP($A482&amp;$B482,'[4]产值及收款计划（2026）'!$A:$A&amp;'[4]产值及收款计划（2026）'!$B:$B,'[4]产值及收款计划（2026）'!BL:BL)</f>
        <v>#REF!</v>
      </c>
      <c r="BM482" s="235"/>
      <c r="BN482" s="235"/>
      <c r="BO482" s="235"/>
      <c r="BP482" s="235"/>
      <c r="BQ482" s="235" t="e">
        <f>_xlfn.XLOOKUP($C482,应收未收表!$AJ:$AJ,应收未收表!AK:AK)</f>
        <v>#N/A</v>
      </c>
      <c r="BR482" s="235" t="e">
        <f>_xlfn.XLOOKUP($C482,应收未收表!$AJ:$AJ,应收未收表!AL:AL)</f>
        <v>#N/A</v>
      </c>
      <c r="BS482" s="235" t="e">
        <f>_xlfn.XLOOKUP($C482,应收未收表!$AJ:$AJ,应收未收表!AM:AM)</f>
        <v>#N/A</v>
      </c>
      <c r="BT482" s="235" t="e">
        <f>_xlfn.XLOOKUP($C482,应收未收表!$AJ:$AJ,应收未收表!AN:AN)</f>
        <v>#N/A</v>
      </c>
      <c r="BU482" s="234" t="str" cm="1">
        <f t="array" ref="BU482">_xlfn.XLOOKUP($A482&amp;$B482,'[4]产值及收款计划（2026）'!$A:$A&amp;'[4]产值及收款计划（2026）'!$B:$B,'[4]产值及收款计划（2026）'!BQ:BQ)</f>
        <v>福建省交发工程设计有限公司</v>
      </c>
      <c r="BV482" s="235" t="e" cm="1">
        <f t="array" ref="BV482">_xlfn.XLOOKUP($A482&amp;$B482,'[4]产值及收款计划（2026）'!$A:$A&amp;'[4]产值及收款计划（2026）'!$B:$B,'[4]产值及收款计划（2026）'!BR:BR)</f>
        <v>#REF!</v>
      </c>
      <c r="CE482" s="235" cm="1">
        <f t="array" ref="CE482">_xlfn.XLOOKUP($A482&amp;$B482,'[4]产值及收款计划（2026）'!$A:$A&amp;'[4]产值及收款计划（2026）'!$B:$B,'[4]产值及收款计划（2026）'!CA:CA)</f>
        <v>0</v>
      </c>
      <c r="CF482" s="235" cm="1">
        <f t="array" ref="CF482">_xlfn.XLOOKUP($A482&amp;$B482,'[4]产值及收款计划（2026）'!$A:$A&amp;'[4]产值及收款计划（2026）'!$B:$B,'[4]产值及收款计划（2026）'!CB:CB)</f>
        <v>0</v>
      </c>
      <c r="CG482" s="235" cm="1">
        <f t="array" ref="CG482">_xlfn.XLOOKUP($A482&amp;$B482,'[4]产值及收款计划（2026）'!$A:$A&amp;'[4]产值及收款计划（2026）'!$B:$B,'[4]产值及收款计划（2026）'!CC:CC)</f>
        <v>0</v>
      </c>
      <c r="CH482" s="235" cm="1">
        <f t="array" ref="CH482">_xlfn.XLOOKUP($A482&amp;$B482,'[4]产值及收款计划（2026）'!$A:$A&amp;'[4]产值及收款计划（2026）'!$B:$B,'[4]产值及收款计划（2026）'!CD:CD)</f>
        <v>0</v>
      </c>
      <c r="CI482" s="235" cm="1">
        <f t="array" ref="CI482">_xlfn.XLOOKUP($A482&amp;$B482,'[4]产值及收款计划（2026）'!$A:$A&amp;'[4]产值及收款计划（2026）'!$B:$B,'[4]产值及收款计划（2026）'!CE:CE)</f>
        <v>0</v>
      </c>
      <c r="CJ482" s="235" cm="1">
        <f t="array" ref="CJ482">_xlfn.XLOOKUP($A482&amp;$B482,'[4]产值及收款计划（2026）'!$A:$A&amp;'[4]产值及收款计划（2026）'!$B:$B,'[4]产值及收款计划（2026）'!CF:CF)</f>
        <v>0</v>
      </c>
      <c r="CK482" s="235" cm="1">
        <f t="array" ref="CK482">_xlfn.XLOOKUP($A482&amp;$B482,'[4]产值及收款计划（2026）'!$A:$A&amp;'[4]产值及收款计划（2026）'!$B:$B,'[4]产值及收款计划（2026）'!CG:CG)</f>
        <v>0</v>
      </c>
      <c r="CL482" s="235" cm="1">
        <f t="array" ref="CL482">_xlfn.XLOOKUP($A482&amp;$B482,'[4]产值及收款计划（2026）'!$A:$A&amp;'[4]产值及收款计划（2026）'!$B:$B,'[4]产值及收款计划（2026）'!CH:CH)</f>
        <v>0</v>
      </c>
      <c r="CM482" s="235" cm="1">
        <f t="array" ref="CM482">_xlfn.XLOOKUP($A482&amp;$B482,'[4]产值及收款计划（2026）'!$A:$A&amp;'[4]产值及收款计划（2026）'!$B:$B,'[4]产值及收款计划（2026）'!CI:CI)</f>
        <v>0</v>
      </c>
      <c r="CN482" s="235" cm="1">
        <f t="array" ref="CN482">_xlfn.XLOOKUP($A482&amp;$B482,'[4]产值及收款计划（2026）'!$A:$A&amp;'[4]产值及收款计划（2026）'!$B:$B,'[4]产值及收款计划（2026）'!CJ:CJ)</f>
        <v>0</v>
      </c>
      <c r="CO482" s="235" cm="1">
        <f t="array" ref="CO482">_xlfn.XLOOKUP($A482&amp;$B482,'[4]产值及收款计划（2026）'!$A:$A&amp;'[4]产值及收款计划（2026）'!$B:$B,'[4]产值及收款计划（2026）'!CK:CK)</f>
        <v>0</v>
      </c>
      <c r="CP482" s="235" cm="1">
        <f t="array" ref="CP482">_xlfn.XLOOKUP($A482&amp;$B482,'[4]产值及收款计划（2026）'!$A:$A&amp;'[4]产值及收款计划（2026）'!$B:$B,'[4]产值及收款计划（2026）'!CL:CL)</f>
        <v>0</v>
      </c>
      <c r="DE482" s="235" cm="1">
        <f t="array" ref="DE482">_xlfn.XLOOKUP($A482&amp;$B482,'[4]产值及收款计划（2026）'!$A:$A&amp;'[4]产值及收款计划（2026）'!$B:$B,'[4]产值及收款计划（2026）'!DA:DA)</f>
        <v>0</v>
      </c>
      <c r="DF482" s="235" cm="1">
        <f t="array" ref="DF482">_xlfn.XLOOKUP($A482&amp;$B482,'[4]产值及收款计划（2026）'!$A:$A&amp;'[4]产值及收款计划（2026）'!$B:$B,'[4]产值及收款计划（2026）'!DB:DB)</f>
        <v>0</v>
      </c>
      <c r="DG482" s="235" cm="1">
        <f t="array" ref="DG482">_xlfn.XLOOKUP($A482&amp;$B482,'[4]产值及收款计划（2026）'!$A:$A&amp;'[4]产值及收款计划（2026）'!$B:$B,'[4]产值及收款计划（2026）'!DC:DC)</f>
        <v>0</v>
      </c>
      <c r="DH482" s="235" cm="1">
        <f t="array" ref="DH482">_xlfn.XLOOKUP($A482&amp;$B482,'[4]产值及收款计划（2026）'!$A:$A&amp;'[4]产值及收款计划（2026）'!$B:$B,'[4]产值及收款计划（2026）'!DD:DD)</f>
        <v>0</v>
      </c>
      <c r="DI482" s="235" cm="1">
        <f t="array" ref="DI482">_xlfn.XLOOKUP($A482&amp;$B482,'[4]产值及收款计划（2026）'!$A:$A&amp;'[4]产值及收款计划（2026）'!$B:$B,'[4]产值及收款计划（2026）'!DE:DE)</f>
        <v>0</v>
      </c>
      <c r="DJ482" s="235" cm="1">
        <f t="array" ref="DJ482">_xlfn.XLOOKUP($A482&amp;$B482,'[4]产值及收款计划（2026）'!$A:$A&amp;'[4]产值及收款计划（2026）'!$B:$B,'[4]产值及收款计划（2026）'!DF:DF)</f>
        <v>0</v>
      </c>
      <c r="DK482" s="235" cm="1">
        <f t="array" ref="DK482">_xlfn.XLOOKUP($A482&amp;$B482,'[4]产值及收款计划（2026）'!$A:$A&amp;'[4]产值及收款计划（2026）'!$B:$B,'[4]产值及收款计划（2026）'!DG:DG)</f>
        <v>0</v>
      </c>
      <c r="DL482" s="235" cm="1">
        <f t="array" ref="DL482">_xlfn.XLOOKUP($A482&amp;$B482,'[4]产值及收款计划（2026）'!$A:$A&amp;'[4]产值及收款计划（2026）'!$B:$B,'[4]产值及收款计划（2026）'!DH:DH)</f>
        <v>0</v>
      </c>
      <c r="DM482" s="235" cm="1">
        <f t="array" ref="DM482">_xlfn.XLOOKUP($A482&amp;$B482,'[4]产值及收款计划（2026）'!$A:$A&amp;'[4]产值及收款计划（2026）'!$B:$B,'[4]产值及收款计划（2026）'!DI:DI)</f>
        <v>0</v>
      </c>
      <c r="DN482" s="235" cm="1">
        <f t="array" ref="DN482">_xlfn.XLOOKUP($A482&amp;$B482,'[4]产值及收款计划（2026）'!$A:$A&amp;'[4]产值及收款计划（2026）'!$B:$B,'[4]产值及收款计划（2026）'!DJ:DJ)</f>
        <v>0</v>
      </c>
      <c r="DO482" s="235" cm="1">
        <f t="array" ref="DO482">_xlfn.XLOOKUP($A482&amp;$B482,'[4]产值及收款计划（2026）'!$A:$A&amp;'[4]产值及收款计划（2026）'!$B:$B,'[4]产值及收款计划（2026）'!DK:DK)</f>
        <v>0</v>
      </c>
      <c r="DP482" s="235" cm="1">
        <f t="array" ref="DP482">_xlfn.XLOOKUP($A482&amp;$B482,'[4]产值及收款计划（2026）'!$A:$A&amp;'[4]产值及收款计划（2026）'!$B:$B,'[4]产值及收款计划（2026）'!DL:DL)</f>
        <v>0</v>
      </c>
      <c r="DQ482" s="243"/>
      <c r="DR482" s="229"/>
    </row>
    <row r="483" ht="20.25" spans="1:122">
      <c r="A483" s="233">
        <f t="shared" si="29"/>
        <v>13</v>
      </c>
      <c r="B483" s="233" t="s">
        <v>28</v>
      </c>
      <c r="C483" s="234" t="str" cm="1">
        <f t="array" ref="C483">_xlfn.XLOOKUP($A483&amp;$B483,'[4]产值及收款计划（2026）'!$A:$A&amp;'[4]产值及收款计划（2026）'!$B:$B,'[4]产值及收款计划（2026）'!C:C)</f>
        <v>ZHT2021080600095</v>
      </c>
      <c r="D483" s="234" t="str" cm="1">
        <f t="array" ref="D483">_xlfn.XLOOKUP($A483&amp;$B483,'[4]产值及收款计划（2026）'!$A:$A&amp;'[4]产值及收款计划（2026）'!$B:$B,'[4]产值及收款计划（2026）'!D:D)</f>
        <v>常州市轨道交通BIM总体管理及平台开发服务项目</v>
      </c>
      <c r="E483" s="235" cm="1">
        <f t="array" ref="E483">_xlfn.XLOOKUP($A483&amp;$B483,'[4]产值及收款计划（2026）'!$A:$A&amp;'[4]产值及收款计划（2026）'!$B:$B,'[4]产值及收款计划（2026）'!E:E)</f>
        <v>2723.85</v>
      </c>
      <c r="F483" s="235" cm="1">
        <f t="array" ref="F483">_xlfn.XLOOKUP($A483&amp;$B483,'[4]产值及收款计划（2026）'!$A:$A&amp;'[4]产值及收款计划（2026）'!$B:$B,'[4]产值及收款计划（2026）'!F:F)</f>
        <v>272.385</v>
      </c>
      <c r="G483" s="235" cm="1">
        <f t="array" ref="G483">_xlfn.XLOOKUP($A483&amp;$B483,'[4]产值及收款计划（2026）'!$A:$A&amp;'[4]产值及收款计划（2026）'!$B:$B,'[4]产值及收款计划（2026）'!G:G)</f>
        <v>272.385</v>
      </c>
      <c r="H483" s="235" cm="1">
        <f t="array" ref="H483">_xlfn.XLOOKUP($A483&amp;$B483,'[4]产值及收款计划（2026）'!$A:$A&amp;'[4]产值及收款计划（2026）'!$B:$B,'[4]产值及收款计划（2026）'!H:H)</f>
        <v>227.385</v>
      </c>
      <c r="I483" s="236" cm="1">
        <f t="array" ref="I483">_xlfn.XLOOKUP($A483&amp;$B483,'[4]产值及收款计划（2026）'!$A:$A&amp;'[4]产值及收款计划（2026）'!$B:$B,'[4]产值及收款计划（2026）'!I:I)</f>
        <v>0.834792664794317</v>
      </c>
      <c r="J483" s="237" cm="1">
        <f t="array" ref="J483">_xlfn.XLOOKUP($A483&amp;$B483,'[4]产值及收款计划（2026）'!$A:$A&amp;'[4]产值及收款计划（2026）'!$B:$B,'[4]产值及收款计划（2026）'!J:J)</f>
        <v>0.062178287318671</v>
      </c>
      <c r="K483" s="235" t="e" cm="1">
        <f t="array" ref="K483">_xlfn.XLOOKUP($A483&amp;$B483,'[4]产值及收款计划（2026）'!$A:$A&amp;'[4]产值及收款计划（2026）'!$B:$B,'[4]产值及收款计划（2026）'!K:K)</f>
        <v>#REF!</v>
      </c>
      <c r="L483" s="235" t="e" cm="1">
        <f t="array" ref="L483">_xlfn.XLOOKUP($A483&amp;$B483,'[4]产值及收款计划（2026）'!$A:$A&amp;'[4]产值及收款计划（2026）'!$B:$B,'[4]产值及收款计划（2026）'!L:L)</f>
        <v>#REF!</v>
      </c>
      <c r="M483" s="235" cm="1">
        <f t="array" ref="M483">_xlfn.XLOOKUP($A483&amp;$B483,'[4]产值及收款计划（2026）'!$A:$A&amp;'[4]产值及收款计划（2026）'!$B:$B,'[4]产值及收款计划（2026）'!M:M)</f>
        <v>0</v>
      </c>
      <c r="N483" s="235" t="str" cm="1">
        <f t="array" ref="N483">_xlfn.XLOOKUP($A483&amp;$B483,'[4]产值及收款计划（2026）'!$A:$A&amp;'[4]产值及收款计划（2026）'!$B:$B,'[4]产值及收款计划（2026）'!N:N)</f>
        <v>史菁霞团队</v>
      </c>
      <c r="O483" s="235" t="str" cm="1">
        <f t="array" ref="O483">_xlfn.XLOOKUP($A483&amp;$B483,'[4]产值及收款计划（2026）'!$A:$A&amp;'[4]产值及收款计划（2026）'!$B:$B,'[4]产值及收款计划（2026）'!O:O)</f>
        <v>卢学文</v>
      </c>
      <c r="P483" s="234" t="str" cm="1">
        <f t="array" ref="P483">_xlfn.XLOOKUP($A483&amp;$B483,'[4]产值及收款计划（2026）'!$A:$A&amp;'[4]产值及收款计划（2026）'!$B:$B,'[4]产值及收款计划（2026）'!P:P)</f>
        <v>在建</v>
      </c>
      <c r="Q483" s="235" t="e" cm="1">
        <f t="array" ref="Q483">_xlfn.XLOOKUP($A483&amp;$B483,'[4]产值及收款计划（2026）'!$A:$A&amp;'[4]产值及收款计划（2026）'!$B:$B,'[4]产值及收款计划（2026）'!Q:Q)</f>
        <v>#REF!</v>
      </c>
      <c r="R483" s="235" t="e" cm="1">
        <f t="array" ref="R483">_xlfn.XLOOKUP($A483&amp;$B483,'[4]产值及收款计划（2026）'!$A:$A&amp;'[4]产值及收款计划（2026）'!$B:$B,'[4]产值及收款计划（2026）'!R:R)</f>
        <v>#REF!</v>
      </c>
      <c r="S483" s="235" t="e" cm="1">
        <f t="array" ref="S483">_xlfn.XLOOKUP($A483&amp;$B483,'[4]产值及收款计划（2026）'!$A:$A&amp;'[4]产值及收款计划（2026）'!$B:$B,'[4]产值及收款计划（2026）'!S:S)</f>
        <v>#REF!</v>
      </c>
      <c r="T483" s="235" cm="1">
        <f t="array" ref="T483">_xlfn.XLOOKUP($A483&amp;$B483,'[4]产值及收款计划（2026）'!$A:$A&amp;'[4]产值及收款计划（2026）'!$B:$B,'[4]产值及收款计划（2026）'!T:T)</f>
        <v>680.9625</v>
      </c>
      <c r="U483" s="235" cm="1">
        <f t="array" ref="U483">_xlfn.XLOOKUP($A483&amp;$B483,'[4]产值及收款计划（2026）'!$A:$A&amp;'[4]产值及收款计划（2026）'!$B:$B,'[4]产值及收款计划（2026）'!U:U)</f>
        <v>0</v>
      </c>
      <c r="V483" s="235" cm="1">
        <f t="array" ref="V483">_xlfn.XLOOKUP($A483&amp;$B483,'[4]产值及收款计划（2026）'!$A:$A&amp;'[4]产值及收款计划（2026）'!$B:$B,'[4]产值及收款计划（2026）'!V:V)</f>
        <v>2042.8875</v>
      </c>
      <c r="W483" s="235" t="e" cm="1">
        <f t="array" ref="W483">_xlfn.XLOOKUP($A483&amp;$B483,'[4]产值及收款计划（2026）'!$A:$A&amp;'[4]产值及收款计划（2026）'!$B:$B,'[4]产值及收款计划（2026）'!W:W)</f>
        <v>#REF!</v>
      </c>
      <c r="X483" s="235" t="e" cm="1">
        <f t="array" ref="X483">_xlfn.XLOOKUP($A483&amp;$B483,'[4]产值及收款计划（2026）'!$A:$A&amp;'[4]产值及收款计划（2026）'!$B:$B,'[4]产值及收款计划（2026）'!X:X)</f>
        <v>#REF!</v>
      </c>
      <c r="Y483" s="235" t="e" cm="1">
        <f t="array" ref="Y483">_xlfn.XLOOKUP($A483&amp;$B483,'[4]产值及收款计划（2026）'!$A:$A&amp;'[4]产值及收款计划（2026）'!$B:$B,'[4]产值及收款计划（2026）'!Y:Y)</f>
        <v>#REF!</v>
      </c>
      <c r="Z483" s="235" t="e" cm="1">
        <f t="array" ref="Z483">_xlfn.XLOOKUP($A483&amp;$B483,'[4]产值及收款计划（2026）'!$A:$A&amp;'[4]产值及收款计划（2026）'!$B:$B,'[4]产值及收款计划（2026）'!Z:Z)</f>
        <v>#REF!</v>
      </c>
      <c r="AA483" s="235" t="e" cm="1">
        <f t="array" ref="AA483">_xlfn.XLOOKUP($A483&amp;$B483,'[4]产值及收款计划（2026）'!$A:$A&amp;'[4]产值及收款计划（2026）'!$B:$B,'[4]产值及收款计划（2026）'!AA:AA)</f>
        <v>#REF!</v>
      </c>
      <c r="AB483" s="235" t="e" cm="1">
        <f t="array" ref="AB483">_xlfn.XLOOKUP($A483&amp;$B483,'[4]产值及收款计划（2026）'!$A:$A&amp;'[4]产值及收款计划（2026）'!$B:$B,'[4]产值及收款计划（2026）'!AB:AB)</f>
        <v>#REF!</v>
      </c>
      <c r="AC483" s="235" t="e" cm="1">
        <f t="array" ref="AC483">_xlfn.XLOOKUP($A483&amp;$B483,'[4]产值及收款计划（2026）'!$A:$A&amp;'[4]产值及收款计划（2026）'!$B:$B,'[4]产值及收款计划（2026）'!AC:AC)</f>
        <v>#REF!</v>
      </c>
      <c r="AD483" s="235" t="e" cm="1">
        <f t="array" ref="AD483">_xlfn.XLOOKUP($A483&amp;$B483,'[4]产值及收款计划（2026）'!$A:$A&amp;'[4]产值及收款计划（2026）'!$B:$B,'[4]产值及收款计划（2026）'!AD:AD)</f>
        <v>#REF!</v>
      </c>
      <c r="AE483" s="235" t="e" cm="1">
        <f t="array" ref="AE483">_xlfn.XLOOKUP($A483&amp;$B483,'[4]产值及收款计划（2026）'!$A:$A&amp;'[4]产值及收款计划（2026）'!$B:$B,'[4]产值及收款计划（2026）'!AE:AE)</f>
        <v>#REF!</v>
      </c>
      <c r="AF483" s="235" t="e" cm="1">
        <f t="array" ref="AF483">_xlfn.XLOOKUP($A483&amp;$B483,'[4]产值及收款计划（2026）'!$A:$A&amp;'[4]产值及收款计划（2026）'!$B:$B,'[4]产值及收款计划（2026）'!AF:AF)</f>
        <v>#REF!</v>
      </c>
      <c r="AG483" s="235" t="e" cm="1">
        <f t="array" ref="AG483">_xlfn.XLOOKUP($A483&amp;$B483,'[4]产值及收款计划（2026）'!$A:$A&amp;'[4]产值及收款计划（2026）'!$B:$B,'[4]产值及收款计划（2026）'!AG:AG)</f>
        <v>#REF!</v>
      </c>
      <c r="AH483" s="235" t="e" cm="1">
        <f t="array" ref="AH483">_xlfn.XLOOKUP($A483&amp;$B483,'[4]产值及收款计划（2026）'!$A:$A&amp;'[4]产值及收款计划（2026）'!$B:$B,'[4]产值及收款计划（2026）'!AH:AH)</f>
        <v>#REF!</v>
      </c>
      <c r="AI483" s="235" t="e" cm="1">
        <f t="array" ref="AI483">_xlfn.XLOOKUP($A483&amp;$B483,'[4]产值及收款计划（2026）'!$A:$A&amp;'[4]产值及收款计划（2026）'!$B:$B,'[4]产值及收款计划（2026）'!AI:AI)</f>
        <v>#REF!</v>
      </c>
      <c r="AJ483" s="235" t="e" cm="1">
        <f t="array" ref="AJ483">_xlfn.XLOOKUP($A483&amp;$B483,'[4]产值及收款计划（2026）'!$A:$A&amp;'[4]产值及收款计划（2026）'!$B:$B,'[4]产值及收款计划（2026）'!AJ:AJ)</f>
        <v>#REF!</v>
      </c>
      <c r="AK483" s="235" t="e" cm="1">
        <f t="array" ref="AK483">_xlfn.XLOOKUP($A483&amp;$B483,'[4]产值及收款计划（2026）'!$A:$A&amp;'[4]产值及收款计划（2026）'!$B:$B,'[4]产值及收款计划（2026）'!AK:AK)</f>
        <v>#REF!</v>
      </c>
      <c r="AL483" s="235" t="e" cm="1">
        <f t="array" ref="AL483">_xlfn.XLOOKUP($A483&amp;$B483,'[4]产值及收款计划（2026）'!$A:$A&amp;'[4]产值及收款计划（2026）'!$B:$B,'[4]产值及收款计划（2026）'!AL:AL)</f>
        <v>#REF!</v>
      </c>
      <c r="AM483" s="242" t="e" cm="1">
        <f t="array" ref="AM483">_xlfn.LET(_xlpm.勾选月份状态数组,TRANSPOSE('PPT(12-15页）-TOP10'!$A$3:$A$14),_xlpm.选择数据区,IF('PPT(12-15页）-TOP10'!$E$3="收款",$BA483:$BL483,$AA483:$AL483),SUM(_xlfn._xlws.FILTER(_xlpm.选择数据区,_xlpm.勾选月份状态数组,"")))</f>
        <v>#REF!</v>
      </c>
      <c r="AN483" s="235" t="e">
        <f>_xlfn.XLOOKUP($C483,应收未收表!$T:$T,应收未收表!AA:AA)</f>
        <v>#N/A</v>
      </c>
      <c r="AO483" s="235" t="e">
        <f>_xlfn.XLOOKUP($C483,应收未收表!$T:$T,应收未收表!AB:AB)</f>
        <v>#N/A</v>
      </c>
      <c r="AP483" s="235" t="e">
        <f>_xlfn.XLOOKUP($C483,应收未收表!$T:$T,应收未收表!AC:AC)</f>
        <v>#N/A</v>
      </c>
      <c r="AQ483" s="235" t="e">
        <f>_xlfn.XLOOKUP($C483,应收未收表!$T:$T,应收未收表!AE:AE)</f>
        <v>#N/A</v>
      </c>
      <c r="AR483" s="235" t="e">
        <f>_xlfn.XLOOKUP($C483,应收未收表!$T:$T,应收未收表!AF:AF)</f>
        <v>#N/A</v>
      </c>
      <c r="AS483" s="235" t="e" cm="1">
        <f t="array" ref="AS483">_xlfn.XLOOKUP($A483&amp;$B483,'[4]产值及收款计划（2026）'!$A:$A&amp;'[4]产值及收款计划（2026）'!$B:$B,'[4]产值及收款计划（2026）'!AS:AS)</f>
        <v>#REF!</v>
      </c>
      <c r="AT483" s="235" t="e" cm="1">
        <f t="array" ref="AT483">_xlfn.XLOOKUP($A483&amp;$B483,'[4]产值及收款计划（2026）'!$A:$A&amp;'[4]产值及收款计划（2026）'!$B:$B,'[4]产值及收款计划（2026）'!AT:AT)</f>
        <v>#REF!</v>
      </c>
      <c r="AU483" s="235" t="e" cm="1">
        <f t="array" ref="AU483">_xlfn.XLOOKUP($A483&amp;$B483,'[4]产值及收款计划（2026）'!$A:$A&amp;'[4]产值及收款计划（2026）'!$B:$B,'[4]产值及收款计划（2026）'!AU:AU)</f>
        <v>#REF!</v>
      </c>
      <c r="AV483" s="235" t="e" cm="1">
        <f t="array" ref="AV483">_xlfn.XLOOKUP($A483&amp;$B483,'[4]产值及收款计划（2026）'!$A:$A&amp;'[4]产值及收款计划（2026）'!$B:$B,'[4]产值及收款计划（2026）'!AV:AV)</f>
        <v>#REF!</v>
      </c>
      <c r="AW483" s="235" cm="1">
        <f t="array" ref="AW483">_xlfn.XLOOKUP($A483&amp;$B483,'[4]产值及收款计划（2026）'!$A:$A&amp;'[4]产值及收款计划（2026）'!$B:$B,'[4]产值及收款计划（2026）'!AW:AW)</f>
        <v>680.9625</v>
      </c>
      <c r="AX483" s="235" cm="1">
        <f t="array" ref="AX483">_xlfn.XLOOKUP($A483&amp;$B483,'[4]产值及收款计划（2026）'!$A:$A&amp;'[4]产值及收款计划（2026）'!$B:$B,'[4]产值及收款计划（2026）'!AX:AX)</f>
        <v>0</v>
      </c>
      <c r="AY483" s="235" cm="1">
        <f t="array" ref="AY483">_xlfn.XLOOKUP($A483&amp;$B483,'[4]产值及收款计划（2026）'!$A:$A&amp;'[4]产值及收款计划（2026）'!$B:$B,'[4]产值及收款计划（2026）'!AY:AY)</f>
        <v>2042.8875</v>
      </c>
      <c r="AZ483" s="235" cm="1">
        <f t="array" ref="AZ483">_xlfn.XLOOKUP($A483&amp;$B483,'[4]产值及收款计划（2026）'!$A:$A&amp;'[4]产值及收款计划（2026）'!$B:$B,'[4]产值及收款计划（2026）'!AZ:AZ)</f>
        <v>0</v>
      </c>
      <c r="BA483" s="235" t="e" cm="1">
        <f t="array" ref="BA483">_xlfn.XLOOKUP($A483&amp;$B483,'[4]产值及收款计划（2026）'!$A:$A&amp;'[4]产值及收款计划（2026）'!$B:$B,'[4]产值及收款计划（2026）'!BA:BA)</f>
        <v>#REF!</v>
      </c>
      <c r="BB483" s="235" t="e" cm="1">
        <f t="array" ref="BB483">_xlfn.XLOOKUP($A483&amp;$B483,'[4]产值及收款计划（2026）'!$A:$A&amp;'[4]产值及收款计划（2026）'!$B:$B,'[4]产值及收款计划（2026）'!BB:BB)</f>
        <v>#REF!</v>
      </c>
      <c r="BC483" s="235" t="e" cm="1">
        <f t="array" ref="BC483">_xlfn.XLOOKUP($A483&amp;$B483,'[4]产值及收款计划（2026）'!$A:$A&amp;'[4]产值及收款计划（2026）'!$B:$B,'[4]产值及收款计划（2026）'!BC:BC)</f>
        <v>#REF!</v>
      </c>
      <c r="BD483" s="235" t="e" cm="1">
        <f t="array" ref="BD483">_xlfn.XLOOKUP($A483&amp;$B483,'[4]产值及收款计划（2026）'!$A:$A&amp;'[4]产值及收款计划（2026）'!$B:$B,'[4]产值及收款计划（2026）'!BD:BD)</f>
        <v>#REF!</v>
      </c>
      <c r="BE483" s="235" t="e" cm="1">
        <f t="array" ref="BE483">_xlfn.XLOOKUP($A483&amp;$B483,'[4]产值及收款计划（2026）'!$A:$A&amp;'[4]产值及收款计划（2026）'!$B:$B,'[4]产值及收款计划（2026）'!BE:BE)</f>
        <v>#REF!</v>
      </c>
      <c r="BF483" s="235" t="e" cm="1">
        <f t="array" ref="BF483">_xlfn.XLOOKUP($A483&amp;$B483,'[4]产值及收款计划（2026）'!$A:$A&amp;'[4]产值及收款计划（2026）'!$B:$B,'[4]产值及收款计划（2026）'!BF:BF)</f>
        <v>#REF!</v>
      </c>
      <c r="BG483" s="235" t="e" cm="1">
        <f t="array" ref="BG483">_xlfn.XLOOKUP($A483&amp;$B483,'[4]产值及收款计划（2026）'!$A:$A&amp;'[4]产值及收款计划（2026）'!$B:$B,'[4]产值及收款计划（2026）'!BG:BG)</f>
        <v>#REF!</v>
      </c>
      <c r="BH483" s="235" t="e" cm="1">
        <f t="array" ref="BH483">_xlfn.XLOOKUP($A483&amp;$B483,'[4]产值及收款计划（2026）'!$A:$A&amp;'[4]产值及收款计划（2026）'!$B:$B,'[4]产值及收款计划（2026）'!BH:BH)</f>
        <v>#REF!</v>
      </c>
      <c r="BI483" s="235" t="e" cm="1">
        <f t="array" ref="BI483">_xlfn.XLOOKUP($A483&amp;$B483,'[4]产值及收款计划（2026）'!$A:$A&amp;'[4]产值及收款计划（2026）'!$B:$B,'[4]产值及收款计划（2026）'!BI:BI)</f>
        <v>#REF!</v>
      </c>
      <c r="BJ483" s="235" t="e" cm="1">
        <f t="array" ref="BJ483">_xlfn.XLOOKUP($A483&amp;$B483,'[4]产值及收款计划（2026）'!$A:$A&amp;'[4]产值及收款计划（2026）'!$B:$B,'[4]产值及收款计划（2026）'!BJ:BJ)</f>
        <v>#REF!</v>
      </c>
      <c r="BK483" s="235" t="e" cm="1">
        <f t="array" ref="BK483">_xlfn.XLOOKUP($A483&amp;$B483,'[4]产值及收款计划（2026）'!$A:$A&amp;'[4]产值及收款计划（2026）'!$B:$B,'[4]产值及收款计划（2026）'!BK:BK)</f>
        <v>#REF!</v>
      </c>
      <c r="BL483" s="235" t="e" cm="1">
        <f t="array" ref="BL483">_xlfn.XLOOKUP($A483&amp;$B483,'[4]产值及收款计划（2026）'!$A:$A&amp;'[4]产值及收款计划（2026）'!$B:$B,'[4]产值及收款计划（2026）'!BL:BL)</f>
        <v>#REF!</v>
      </c>
      <c r="BM483" s="235"/>
      <c r="BN483" s="235"/>
      <c r="BO483" s="235"/>
      <c r="BP483" s="235"/>
      <c r="BQ483" s="235" t="e">
        <f>_xlfn.XLOOKUP($C483,应收未收表!$AJ:$AJ,应收未收表!AK:AK)</f>
        <v>#N/A</v>
      </c>
      <c r="BR483" s="235" t="e">
        <f>_xlfn.XLOOKUP($C483,应收未收表!$AJ:$AJ,应收未收表!AL:AL)</f>
        <v>#N/A</v>
      </c>
      <c r="BS483" s="235" t="e">
        <f>_xlfn.XLOOKUP($C483,应收未收表!$AJ:$AJ,应收未收表!AM:AM)</f>
        <v>#N/A</v>
      </c>
      <c r="BT483" s="235" t="e">
        <f>_xlfn.XLOOKUP($C483,应收未收表!$AJ:$AJ,应收未收表!AN:AN)</f>
        <v>#N/A</v>
      </c>
      <c r="BU483" s="234" t="str" cm="1">
        <f t="array" ref="BU483">_xlfn.XLOOKUP($A483&amp;$B483,'[4]产值及收款计划（2026）'!$A:$A&amp;'[4]产值及收款计划（2026）'!$B:$B,'[4]产值及收款计划（2026）'!BQ:BQ)</f>
        <v>常州地铁集团有限公司</v>
      </c>
      <c r="BV483" s="235" t="e" cm="1">
        <f t="array" ref="BV483">_xlfn.XLOOKUP($A483&amp;$B483,'[4]产值及收款计划（2026）'!$A:$A&amp;'[4]产值及收款计划（2026）'!$B:$B,'[4]产值及收款计划（2026）'!BR:BR)</f>
        <v>#REF!</v>
      </c>
      <c r="CE483" s="235" cm="1">
        <f t="array" ref="CE483">_xlfn.XLOOKUP($A483&amp;$B483,'[4]产值及收款计划（2026）'!$A:$A&amp;'[4]产值及收款计划（2026）'!$B:$B,'[4]产值及收款计划（2026）'!CA:CA)</f>
        <v>0</v>
      </c>
      <c r="CF483" s="235" cm="1">
        <f t="array" ref="CF483">_xlfn.XLOOKUP($A483&amp;$B483,'[4]产值及收款计划（2026）'!$A:$A&amp;'[4]产值及收款计划（2026）'!$B:$B,'[4]产值及收款计划（2026）'!CB:CB)</f>
        <v>0</v>
      </c>
      <c r="CG483" s="235" cm="1">
        <f t="array" ref="CG483">_xlfn.XLOOKUP($A483&amp;$B483,'[4]产值及收款计划（2026）'!$A:$A&amp;'[4]产值及收款计划（2026）'!$B:$B,'[4]产值及收款计划（2026）'!CC:CC)</f>
        <v>0</v>
      </c>
      <c r="CH483" s="235" cm="1">
        <f t="array" ref="CH483">_xlfn.XLOOKUP($A483&amp;$B483,'[4]产值及收款计划（2026）'!$A:$A&amp;'[4]产值及收款计划（2026）'!$B:$B,'[4]产值及收款计划（2026）'!CD:CD)</f>
        <v>0</v>
      </c>
      <c r="CI483" s="235" cm="1">
        <f t="array" ref="CI483">_xlfn.XLOOKUP($A483&amp;$B483,'[4]产值及收款计划（2026）'!$A:$A&amp;'[4]产值及收款计划（2026）'!$B:$B,'[4]产值及收款计划（2026）'!CE:CE)</f>
        <v>0</v>
      </c>
      <c r="CJ483" s="235" cm="1">
        <f t="array" ref="CJ483">_xlfn.XLOOKUP($A483&amp;$B483,'[4]产值及收款计划（2026）'!$A:$A&amp;'[4]产值及收款计划（2026）'!$B:$B,'[4]产值及收款计划（2026）'!CF:CF)</f>
        <v>0</v>
      </c>
      <c r="CK483" s="235" cm="1">
        <f t="array" ref="CK483">_xlfn.XLOOKUP($A483&amp;$B483,'[4]产值及收款计划（2026）'!$A:$A&amp;'[4]产值及收款计划（2026）'!$B:$B,'[4]产值及收款计划（2026）'!CG:CG)</f>
        <v>0</v>
      </c>
      <c r="CL483" s="235" cm="1">
        <f t="array" ref="CL483">_xlfn.XLOOKUP($A483&amp;$B483,'[4]产值及收款计划（2026）'!$A:$A&amp;'[4]产值及收款计划（2026）'!$B:$B,'[4]产值及收款计划（2026）'!CH:CH)</f>
        <v>0</v>
      </c>
      <c r="CM483" s="235" cm="1">
        <f t="array" ref="CM483">_xlfn.XLOOKUP($A483&amp;$B483,'[4]产值及收款计划（2026）'!$A:$A&amp;'[4]产值及收款计划（2026）'!$B:$B,'[4]产值及收款计划（2026）'!CI:CI)</f>
        <v>0</v>
      </c>
      <c r="CN483" s="235" cm="1">
        <f t="array" ref="CN483">_xlfn.XLOOKUP($A483&amp;$B483,'[4]产值及收款计划（2026）'!$A:$A&amp;'[4]产值及收款计划（2026）'!$B:$B,'[4]产值及收款计划（2026）'!CJ:CJ)</f>
        <v>0</v>
      </c>
      <c r="CO483" s="235" cm="1">
        <f t="array" ref="CO483">_xlfn.XLOOKUP($A483&amp;$B483,'[4]产值及收款计划（2026）'!$A:$A&amp;'[4]产值及收款计划（2026）'!$B:$B,'[4]产值及收款计划（2026）'!CK:CK)</f>
        <v>0</v>
      </c>
      <c r="CP483" s="235" cm="1">
        <f t="array" ref="CP483">_xlfn.XLOOKUP($A483&amp;$B483,'[4]产值及收款计划（2026）'!$A:$A&amp;'[4]产值及收款计划（2026）'!$B:$B,'[4]产值及收款计划（2026）'!CL:CL)</f>
        <v>0</v>
      </c>
      <c r="DE483" s="235" cm="1">
        <f t="array" ref="DE483">_xlfn.XLOOKUP($A483&amp;$B483,'[4]产值及收款计划（2026）'!$A:$A&amp;'[4]产值及收款计划（2026）'!$B:$B,'[4]产值及收款计划（2026）'!DA:DA)</f>
        <v>0</v>
      </c>
      <c r="DF483" s="235" cm="1">
        <f t="array" ref="DF483">_xlfn.XLOOKUP($A483&amp;$B483,'[4]产值及收款计划（2026）'!$A:$A&amp;'[4]产值及收款计划（2026）'!$B:$B,'[4]产值及收款计划（2026）'!DB:DB)</f>
        <v>0</v>
      </c>
      <c r="DG483" s="235" cm="1">
        <f t="array" ref="DG483">_xlfn.XLOOKUP($A483&amp;$B483,'[4]产值及收款计划（2026）'!$A:$A&amp;'[4]产值及收款计划（2026）'!$B:$B,'[4]产值及收款计划（2026）'!DC:DC)</f>
        <v>0</v>
      </c>
      <c r="DH483" s="235" cm="1">
        <f t="array" ref="DH483">_xlfn.XLOOKUP($A483&amp;$B483,'[4]产值及收款计划（2026）'!$A:$A&amp;'[4]产值及收款计划（2026）'!$B:$B,'[4]产值及收款计划（2026）'!DD:DD)</f>
        <v>0</v>
      </c>
      <c r="DI483" s="235" cm="1">
        <f t="array" ref="DI483">_xlfn.XLOOKUP($A483&amp;$B483,'[4]产值及收款计划（2026）'!$A:$A&amp;'[4]产值及收款计划（2026）'!$B:$B,'[4]产值及收款计划（2026）'!DE:DE)</f>
        <v>0</v>
      </c>
      <c r="DJ483" s="235" cm="1">
        <f t="array" ref="DJ483">_xlfn.XLOOKUP($A483&amp;$B483,'[4]产值及收款计划（2026）'!$A:$A&amp;'[4]产值及收款计划（2026）'!$B:$B,'[4]产值及收款计划（2026）'!DF:DF)</f>
        <v>0</v>
      </c>
      <c r="DK483" s="235" cm="1">
        <f t="array" ref="DK483">_xlfn.XLOOKUP($A483&amp;$B483,'[4]产值及收款计划（2026）'!$A:$A&amp;'[4]产值及收款计划（2026）'!$B:$B,'[4]产值及收款计划（2026）'!DG:DG)</f>
        <v>0</v>
      </c>
      <c r="DL483" s="235" cm="1">
        <f t="array" ref="DL483">_xlfn.XLOOKUP($A483&amp;$B483,'[4]产值及收款计划（2026）'!$A:$A&amp;'[4]产值及收款计划（2026）'!$B:$B,'[4]产值及收款计划（2026）'!DH:DH)</f>
        <v>0</v>
      </c>
      <c r="DM483" s="235" cm="1">
        <f t="array" ref="DM483">_xlfn.XLOOKUP($A483&amp;$B483,'[4]产值及收款计划（2026）'!$A:$A&amp;'[4]产值及收款计划（2026）'!$B:$B,'[4]产值及收款计划（2026）'!DI:DI)</f>
        <v>0</v>
      </c>
      <c r="DN483" s="235" cm="1">
        <f t="array" ref="DN483">_xlfn.XLOOKUP($A483&amp;$B483,'[4]产值及收款计划（2026）'!$A:$A&amp;'[4]产值及收款计划（2026）'!$B:$B,'[4]产值及收款计划（2026）'!DJ:DJ)</f>
        <v>0</v>
      </c>
      <c r="DO483" s="235" cm="1">
        <f t="array" ref="DO483">_xlfn.XLOOKUP($A483&amp;$B483,'[4]产值及收款计划（2026）'!$A:$A&amp;'[4]产值及收款计划（2026）'!$B:$B,'[4]产值及收款计划（2026）'!DK:DK)</f>
        <v>0</v>
      </c>
      <c r="DP483" s="235" cm="1">
        <f t="array" ref="DP483">_xlfn.XLOOKUP($A483&amp;$B483,'[4]产值及收款计划（2026）'!$A:$A&amp;'[4]产值及收款计划（2026）'!$B:$B,'[4]产值及收款计划（2026）'!DL:DL)</f>
        <v>0</v>
      </c>
      <c r="DQ483" s="243"/>
      <c r="DR483" s="229"/>
    </row>
    <row r="484" ht="20.25" spans="1:122">
      <c r="A484" s="233">
        <f t="shared" si="29"/>
        <v>14</v>
      </c>
      <c r="B484" s="233" t="s">
        <v>28</v>
      </c>
      <c r="C484" s="234" t="str" cm="1">
        <f t="array" ref="C484">_xlfn.XLOOKUP($A484&amp;$B484,'[4]产值及收款计划（2026）'!$A:$A&amp;'[4]产值及收款计划（2026）'!$B:$B,'[4]产值及收款计划（2026）'!C:C)</f>
        <v>ZHT2021121700149</v>
      </c>
      <c r="D484" s="234" t="str" cm="1">
        <f t="array" ref="D484">_xlfn.XLOOKUP($A484&amp;$B484,'[4]产值及收款计划（2026）'!$A:$A&amp;'[4]产值及收款计划（2026）'!$B:$B,'[4]产值及收款计划（2026）'!D:D)</f>
        <v>轨道交通1号线软件园站配套项目BIM技术应用</v>
      </c>
      <c r="E484" s="235" cm="1">
        <f t="array" ref="E484">_xlfn.XLOOKUP($A484&amp;$B484,'[4]产值及收款计划（2026）'!$A:$A&amp;'[4]产值及收款计划（2026）'!$B:$B,'[4]产值及收款计划（2026）'!E:E)</f>
        <v>153</v>
      </c>
      <c r="F484" s="235" cm="1">
        <f t="array" ref="F484">_xlfn.XLOOKUP($A484&amp;$B484,'[4]产值及收款计划（2026）'!$A:$A&amp;'[4]产值及收款计划（2026）'!$B:$B,'[4]产值及收款计划（2026）'!F:F)</f>
        <v>153</v>
      </c>
      <c r="G484" s="235" cm="1">
        <f t="array" ref="G484">_xlfn.XLOOKUP($A484&amp;$B484,'[4]产值及收款计划（2026）'!$A:$A&amp;'[4]产值及收款计划（2026）'!$B:$B,'[4]产值及收款计划（2026）'!G:G)</f>
        <v>153</v>
      </c>
      <c r="H484" s="235" cm="1">
        <f t="array" ref="H484">_xlfn.XLOOKUP($A484&amp;$B484,'[4]产值及收款计划（2026）'!$A:$A&amp;'[4]产值及收款计划（2026）'!$B:$B,'[4]产值及收款计划（2026）'!H:H)</f>
        <v>83.8486</v>
      </c>
      <c r="I484" s="236" cm="1">
        <f t="array" ref="I484">_xlfn.XLOOKUP($A484&amp;$B484,'[4]产值及收款计划（2026）'!$A:$A&amp;'[4]产值及收款计划（2026）'!$B:$B,'[4]产值及收款计划（2026）'!I:I)</f>
        <v>0.548030065359477</v>
      </c>
      <c r="J484" s="237" cm="1">
        <f t="array" ref="J484">_xlfn.XLOOKUP($A484&amp;$B484,'[4]产值及收款计划（2026）'!$A:$A&amp;'[4]产值及收款计划（2026）'!$B:$B,'[4]产值及收款计划（2026）'!J:J)</f>
        <v>0.06</v>
      </c>
      <c r="K484" s="235" t="e" cm="1">
        <f t="array" ref="K484">_xlfn.XLOOKUP($A484&amp;$B484,'[4]产值及收款计划（2026）'!$A:$A&amp;'[4]产值及收款计划（2026）'!$B:$B,'[4]产值及收款计划（2026）'!K:K)</f>
        <v>#REF!</v>
      </c>
      <c r="L484" s="235" t="e" cm="1">
        <f t="array" ref="L484">_xlfn.XLOOKUP($A484&amp;$B484,'[4]产值及收款计划（2026）'!$A:$A&amp;'[4]产值及收款计划（2026）'!$B:$B,'[4]产值及收款计划（2026）'!L:L)</f>
        <v>#REF!</v>
      </c>
      <c r="M484" s="235" t="str" cm="1">
        <f t="array" ref="M484">_xlfn.XLOOKUP($A484&amp;$B484,'[4]产值及收款计划（2026）'!$A:$A&amp;'[4]产值及收款计划（2026）'!$B:$B,'[4]产值及收款计划（2026）'!M:M)</f>
        <v>主导</v>
      </c>
      <c r="N484" s="235" cm="1">
        <f t="array" ref="N484">_xlfn.XLOOKUP($A484&amp;$B484,'[4]产值及收款计划（2026）'!$A:$A&amp;'[4]产值及收款计划（2026）'!$B:$B,'[4]产值及收款计划（2026）'!N:N)</f>
        <v>0</v>
      </c>
      <c r="O484" s="235" t="str" cm="1">
        <f t="array" ref="O484">_xlfn.XLOOKUP($A484&amp;$B484,'[4]产值及收款计划（2026）'!$A:$A&amp;'[4]产值及收款计划（2026）'!$B:$B,'[4]产值及收款计划（2026）'!O:O)</f>
        <v>柳祈宁</v>
      </c>
      <c r="P484" s="234" t="str" cm="1">
        <f t="array" ref="P484">_xlfn.XLOOKUP($A484&amp;$B484,'[4]产值及收款计划（2026）'!$A:$A&amp;'[4]产值及收款计划（2026）'!$B:$B,'[4]产值及收款计划（2026）'!P:P)</f>
        <v>25已完结</v>
      </c>
      <c r="Q484" s="235" t="e" cm="1">
        <f t="array" ref="Q484">_xlfn.XLOOKUP($A484&amp;$B484,'[4]产值及收款计划（2026）'!$A:$A&amp;'[4]产值及收款计划（2026）'!$B:$B,'[4]产值及收款计划（2026）'!Q:Q)</f>
        <v>#REF!</v>
      </c>
      <c r="R484" s="235" t="e" cm="1">
        <f t="array" ref="R484">_xlfn.XLOOKUP($A484&amp;$B484,'[4]产值及收款计划（2026）'!$A:$A&amp;'[4]产值及收款计划（2026）'!$B:$B,'[4]产值及收款计划（2026）'!R:R)</f>
        <v>#REF!</v>
      </c>
      <c r="S484" s="235" t="e" cm="1">
        <f t="array" ref="S484">_xlfn.XLOOKUP($A484&amp;$B484,'[4]产值及收款计划（2026）'!$A:$A&amp;'[4]产值及收款计划（2026）'!$B:$B,'[4]产值及收款计划（2026）'!S:S)</f>
        <v>#REF!</v>
      </c>
      <c r="T484" s="235" cm="1">
        <f t="array" ref="T484">_xlfn.XLOOKUP($A484&amp;$B484,'[4]产值及收款计划（2026）'!$A:$A&amp;'[4]产值及收款计划（2026）'!$B:$B,'[4]产值及收款计划（2026）'!T:T)</f>
        <v>153</v>
      </c>
      <c r="U484" s="235" cm="1">
        <f t="array" ref="U484">_xlfn.XLOOKUP($A484&amp;$B484,'[4]产值及收款计划（2026）'!$A:$A&amp;'[4]产值及收款计划（2026）'!$B:$B,'[4]产值及收款计划（2026）'!U:U)</f>
        <v>0</v>
      </c>
      <c r="V484" s="235" cm="1">
        <f t="array" ref="V484">_xlfn.XLOOKUP($A484&amp;$B484,'[4]产值及收款计划（2026）'!$A:$A&amp;'[4]产值及收款计划（2026）'!$B:$B,'[4]产值及收款计划（2026）'!V:V)</f>
        <v>0</v>
      </c>
      <c r="W484" s="235" t="e" cm="1">
        <f t="array" ref="W484">_xlfn.XLOOKUP($A484&amp;$B484,'[4]产值及收款计划（2026）'!$A:$A&amp;'[4]产值及收款计划（2026）'!$B:$B,'[4]产值及收款计划（2026）'!W:W)</f>
        <v>#REF!</v>
      </c>
      <c r="X484" s="235" t="e" cm="1">
        <f t="array" ref="X484">_xlfn.XLOOKUP($A484&amp;$B484,'[4]产值及收款计划（2026）'!$A:$A&amp;'[4]产值及收款计划（2026）'!$B:$B,'[4]产值及收款计划（2026）'!X:X)</f>
        <v>#REF!</v>
      </c>
      <c r="Y484" s="235" t="e" cm="1">
        <f t="array" ref="Y484">_xlfn.XLOOKUP($A484&amp;$B484,'[4]产值及收款计划（2026）'!$A:$A&amp;'[4]产值及收款计划（2026）'!$B:$B,'[4]产值及收款计划（2026）'!Y:Y)</f>
        <v>#REF!</v>
      </c>
      <c r="Z484" s="235" t="e" cm="1">
        <f t="array" ref="Z484">_xlfn.XLOOKUP($A484&amp;$B484,'[4]产值及收款计划（2026）'!$A:$A&amp;'[4]产值及收款计划（2026）'!$B:$B,'[4]产值及收款计划（2026）'!Z:Z)</f>
        <v>#REF!</v>
      </c>
      <c r="AA484" s="235" cm="1">
        <f t="array" ref="AA484">_xlfn.XLOOKUP($A484&amp;$B484,'[4]产值及收款计划（2026）'!$A:$A&amp;'[4]产值及收款计划（2026）'!$B:$B,'[4]产值及收款计划（2026）'!AA:AA)</f>
        <v>0</v>
      </c>
      <c r="AB484" s="235" cm="1">
        <f t="array" ref="AB484">_xlfn.XLOOKUP($A484&amp;$B484,'[4]产值及收款计划（2026）'!$A:$A&amp;'[4]产值及收款计划（2026）'!$B:$B,'[4]产值及收款计划（2026）'!AB:AB)</f>
        <v>0</v>
      </c>
      <c r="AC484" s="235" cm="1">
        <f t="array" ref="AC484">_xlfn.XLOOKUP($A484&amp;$B484,'[4]产值及收款计划（2026）'!$A:$A&amp;'[4]产值及收款计划（2026）'!$B:$B,'[4]产值及收款计划（2026）'!AC:AC)</f>
        <v>0</v>
      </c>
      <c r="AD484" s="235" cm="1">
        <f t="array" ref="AD484">_xlfn.XLOOKUP($A484&amp;$B484,'[4]产值及收款计划（2026）'!$A:$A&amp;'[4]产值及收款计划（2026）'!$B:$B,'[4]产值及收款计划（2026）'!AD:AD)</f>
        <v>0</v>
      </c>
      <c r="AE484" s="235" cm="1">
        <f t="array" ref="AE484">_xlfn.XLOOKUP($A484&amp;$B484,'[4]产值及收款计划（2026）'!$A:$A&amp;'[4]产值及收款计划（2026）'!$B:$B,'[4]产值及收款计划（2026）'!AE:AE)</f>
        <v>0</v>
      </c>
      <c r="AF484" s="235" cm="1">
        <f t="array" ref="AF484">_xlfn.XLOOKUP($A484&amp;$B484,'[4]产值及收款计划（2026）'!$A:$A&amp;'[4]产值及收款计划（2026）'!$B:$B,'[4]产值及收款计划（2026）'!AF:AF)</f>
        <v>0</v>
      </c>
      <c r="AG484" s="235" cm="1">
        <f t="array" ref="AG484">_xlfn.XLOOKUP($A484&amp;$B484,'[4]产值及收款计划（2026）'!$A:$A&amp;'[4]产值及收款计划（2026）'!$B:$B,'[4]产值及收款计划（2026）'!AG:AG)</f>
        <v>0</v>
      </c>
      <c r="AH484" s="235" cm="1">
        <f t="array" ref="AH484">_xlfn.XLOOKUP($A484&amp;$B484,'[4]产值及收款计划（2026）'!$A:$A&amp;'[4]产值及收款计划（2026）'!$B:$B,'[4]产值及收款计划（2026）'!AH:AH)</f>
        <v>0</v>
      </c>
      <c r="AI484" s="235" cm="1">
        <f t="array" ref="AI484">_xlfn.XLOOKUP($A484&amp;$B484,'[4]产值及收款计划（2026）'!$A:$A&amp;'[4]产值及收款计划（2026）'!$B:$B,'[4]产值及收款计划（2026）'!AI:AI)</f>
        <v>0</v>
      </c>
      <c r="AJ484" s="235" cm="1">
        <f t="array" ref="AJ484">_xlfn.XLOOKUP($A484&amp;$B484,'[4]产值及收款计划（2026）'!$A:$A&amp;'[4]产值及收款计划（2026）'!$B:$B,'[4]产值及收款计划（2026）'!AJ:AJ)</f>
        <v>0</v>
      </c>
      <c r="AK484" s="235" cm="1">
        <f t="array" ref="AK484">_xlfn.XLOOKUP($A484&amp;$B484,'[4]产值及收款计划（2026）'!$A:$A&amp;'[4]产值及收款计划（2026）'!$B:$B,'[4]产值及收款计划（2026）'!AK:AK)</f>
        <v>0</v>
      </c>
      <c r="AL484" s="235" cm="1">
        <f t="array" ref="AL484">_xlfn.XLOOKUP($A484&amp;$B484,'[4]产值及收款计划（2026）'!$A:$A&amp;'[4]产值及收款计划（2026）'!$B:$B,'[4]产值及收款计划（2026）'!AL:AL)</f>
        <v>0</v>
      </c>
      <c r="AM484" s="242" cm="1">
        <f t="array" ref="AM484">_xlfn.LET(_xlpm.勾选月份状态数组,TRANSPOSE('PPT(12-15页）-TOP10'!$A$3:$A$14),_xlpm.选择数据区,IF('PPT(12-15页）-TOP10'!$E$3="收款",$BA484:$BL484,$AA484:$AL484),SUM(_xlfn._xlws.FILTER(_xlpm.选择数据区,_xlpm.勾选月份状态数组,"")))</f>
        <v>0</v>
      </c>
      <c r="AN484" s="235" t="e">
        <f>_xlfn.XLOOKUP($C484,应收未收表!$T:$T,应收未收表!AA:AA)</f>
        <v>#N/A</v>
      </c>
      <c r="AO484" s="235" t="e">
        <f>_xlfn.XLOOKUP($C484,应收未收表!$T:$T,应收未收表!AB:AB)</f>
        <v>#N/A</v>
      </c>
      <c r="AP484" s="235" t="e">
        <f>_xlfn.XLOOKUP($C484,应收未收表!$T:$T,应收未收表!AC:AC)</f>
        <v>#N/A</v>
      </c>
      <c r="AQ484" s="235" t="e">
        <f>_xlfn.XLOOKUP($C484,应收未收表!$T:$T,应收未收表!AE:AE)</f>
        <v>#N/A</v>
      </c>
      <c r="AR484" s="235" t="e">
        <f>_xlfn.XLOOKUP($C484,应收未收表!$T:$T,应收未收表!AF:AF)</f>
        <v>#N/A</v>
      </c>
      <c r="AS484" s="235" t="e" cm="1">
        <f t="array" ref="AS484">_xlfn.XLOOKUP($A484&amp;$B484,'[4]产值及收款计划（2026）'!$A:$A&amp;'[4]产值及收款计划（2026）'!$B:$B,'[4]产值及收款计划（2026）'!AS:AS)</f>
        <v>#REF!</v>
      </c>
      <c r="AT484" s="235" t="e" cm="1">
        <f t="array" ref="AT484">_xlfn.XLOOKUP($A484&amp;$B484,'[4]产值及收款计划（2026）'!$A:$A&amp;'[4]产值及收款计划（2026）'!$B:$B,'[4]产值及收款计划（2026）'!AT:AT)</f>
        <v>#REF!</v>
      </c>
      <c r="AU484" s="235" t="e" cm="1">
        <f t="array" ref="AU484">_xlfn.XLOOKUP($A484&amp;$B484,'[4]产值及收款计划（2026）'!$A:$A&amp;'[4]产值及收款计划（2026）'!$B:$B,'[4]产值及收款计划（2026）'!AU:AU)</f>
        <v>#REF!</v>
      </c>
      <c r="AV484" s="235" t="e" cm="1">
        <f t="array" ref="AV484">_xlfn.XLOOKUP($A484&amp;$B484,'[4]产值及收款计划（2026）'!$A:$A&amp;'[4]产值及收款计划（2026）'!$B:$B,'[4]产值及收款计划（2026）'!AV:AV)</f>
        <v>#REF!</v>
      </c>
      <c r="AW484" s="235" cm="1">
        <f t="array" ref="AW484">_xlfn.XLOOKUP($A484&amp;$B484,'[4]产值及收款计划（2026）'!$A:$A&amp;'[4]产值及收款计划（2026）'!$B:$B,'[4]产值及收款计划（2026）'!AW:AW)</f>
        <v>122.4</v>
      </c>
      <c r="AX484" s="235" cm="1">
        <f t="array" ref="AX484">_xlfn.XLOOKUP($A484&amp;$B484,'[4]产值及收款计划（2026）'!$A:$A&amp;'[4]产值及收款计划（2026）'!$B:$B,'[4]产值及收款计划（2026）'!AX:AX)</f>
        <v>30.6</v>
      </c>
      <c r="AY484" s="235" cm="1">
        <f t="array" ref="AY484">_xlfn.XLOOKUP($A484&amp;$B484,'[4]产值及收款计划（2026）'!$A:$A&amp;'[4]产值及收款计划（2026）'!$B:$B,'[4]产值及收款计划（2026）'!AY:AY)</f>
        <v>0</v>
      </c>
      <c r="AZ484" s="235" cm="1">
        <f t="array" ref="AZ484">_xlfn.XLOOKUP($A484&amp;$B484,'[4]产值及收款计划（2026）'!$A:$A&amp;'[4]产值及收款计划（2026）'!$B:$B,'[4]产值及收款计划（2026）'!AZ:AZ)</f>
        <v>0</v>
      </c>
      <c r="BA484" s="235" cm="1">
        <f t="array" ref="BA484">_xlfn.XLOOKUP($A484&amp;$B484,'[4]产值及收款计划（2026）'!$A:$A&amp;'[4]产值及收款计划（2026）'!$B:$B,'[4]产值及收款计划（2026）'!BA:BA)</f>
        <v>30.6</v>
      </c>
      <c r="BB484" s="235" t="e" cm="1">
        <f t="array" ref="BB484">_xlfn.XLOOKUP($A484&amp;$B484,'[4]产值及收款计划（2026）'!$A:$A&amp;'[4]产值及收款计划（2026）'!$B:$B,'[4]产值及收款计划（2026）'!BB:BB)</f>
        <v>#REF!</v>
      </c>
      <c r="BC484" s="235" t="e" cm="1">
        <f t="array" ref="BC484">_xlfn.XLOOKUP($A484&amp;$B484,'[4]产值及收款计划（2026）'!$A:$A&amp;'[4]产值及收款计划（2026）'!$B:$B,'[4]产值及收款计划（2026）'!BC:BC)</f>
        <v>#REF!</v>
      </c>
      <c r="BD484" s="235" t="e" cm="1">
        <f t="array" ref="BD484">_xlfn.XLOOKUP($A484&amp;$B484,'[4]产值及收款计划（2026）'!$A:$A&amp;'[4]产值及收款计划（2026）'!$B:$B,'[4]产值及收款计划（2026）'!BD:BD)</f>
        <v>#REF!</v>
      </c>
      <c r="BE484" s="235" t="e" cm="1">
        <f t="array" ref="BE484">_xlfn.XLOOKUP($A484&amp;$B484,'[4]产值及收款计划（2026）'!$A:$A&amp;'[4]产值及收款计划（2026）'!$B:$B,'[4]产值及收款计划（2026）'!BE:BE)</f>
        <v>#REF!</v>
      </c>
      <c r="BF484" s="235" t="e" cm="1">
        <f t="array" ref="BF484">_xlfn.XLOOKUP($A484&amp;$B484,'[4]产值及收款计划（2026）'!$A:$A&amp;'[4]产值及收款计划（2026）'!$B:$B,'[4]产值及收款计划（2026）'!BF:BF)</f>
        <v>#REF!</v>
      </c>
      <c r="BG484" s="235" t="e" cm="1">
        <f t="array" ref="BG484">_xlfn.XLOOKUP($A484&amp;$B484,'[4]产值及收款计划（2026）'!$A:$A&amp;'[4]产值及收款计划（2026）'!$B:$B,'[4]产值及收款计划（2026）'!BG:BG)</f>
        <v>#REF!</v>
      </c>
      <c r="BH484" s="235" t="e" cm="1">
        <f t="array" ref="BH484">_xlfn.XLOOKUP($A484&amp;$B484,'[4]产值及收款计划（2026）'!$A:$A&amp;'[4]产值及收款计划（2026）'!$B:$B,'[4]产值及收款计划（2026）'!BH:BH)</f>
        <v>#REF!</v>
      </c>
      <c r="BI484" s="235" t="e" cm="1">
        <f t="array" ref="BI484">_xlfn.XLOOKUP($A484&amp;$B484,'[4]产值及收款计划（2026）'!$A:$A&amp;'[4]产值及收款计划（2026）'!$B:$B,'[4]产值及收款计划（2026）'!BI:BI)</f>
        <v>#REF!</v>
      </c>
      <c r="BJ484" s="235" t="e" cm="1">
        <f t="array" ref="BJ484">_xlfn.XLOOKUP($A484&amp;$B484,'[4]产值及收款计划（2026）'!$A:$A&amp;'[4]产值及收款计划（2026）'!$B:$B,'[4]产值及收款计划（2026）'!BJ:BJ)</f>
        <v>#REF!</v>
      </c>
      <c r="BK484" s="235" t="e" cm="1">
        <f t="array" ref="BK484">_xlfn.XLOOKUP($A484&amp;$B484,'[4]产值及收款计划（2026）'!$A:$A&amp;'[4]产值及收款计划（2026）'!$B:$B,'[4]产值及收款计划（2026）'!BK:BK)</f>
        <v>#REF!</v>
      </c>
      <c r="BL484" s="235" t="e" cm="1">
        <f t="array" ref="BL484">_xlfn.XLOOKUP($A484&amp;$B484,'[4]产值及收款计划（2026）'!$A:$A&amp;'[4]产值及收款计划（2026）'!$B:$B,'[4]产值及收款计划（2026）'!BL:BL)</f>
        <v>#REF!</v>
      </c>
      <c r="BM484" s="235"/>
      <c r="BN484" s="235"/>
      <c r="BO484" s="235"/>
      <c r="BP484" s="235"/>
      <c r="BQ484" s="235" t="e">
        <f>_xlfn.XLOOKUP($C484,应收未收表!$AJ:$AJ,应收未收表!AK:AK)</f>
        <v>#N/A</v>
      </c>
      <c r="BR484" s="235" t="e">
        <f>_xlfn.XLOOKUP($C484,应收未收表!$AJ:$AJ,应收未收表!AL:AL)</f>
        <v>#N/A</v>
      </c>
      <c r="BS484" s="235" t="e">
        <f>_xlfn.XLOOKUP($C484,应收未收表!$AJ:$AJ,应收未收表!AM:AM)</f>
        <v>#N/A</v>
      </c>
      <c r="BT484" s="235" t="e">
        <f>_xlfn.XLOOKUP($C484,应收未收表!$AJ:$AJ,应收未收表!AN:AN)</f>
        <v>#N/A</v>
      </c>
      <c r="BU484" s="234" t="str" cm="1">
        <f t="array" ref="BU484">_xlfn.XLOOKUP($A484&amp;$B484,'[4]产值及收款计划（2026）'!$A:$A&amp;'[4]产值及收款计划（2026）'!$B:$B,'[4]产值及收款计划（2026）'!BQ:BQ)</f>
        <v>厦门轨道交通集团有限公司</v>
      </c>
      <c r="BV484" s="235" t="e" cm="1">
        <f t="array" ref="BV484">_xlfn.XLOOKUP($A484&amp;$B484,'[4]产值及收款计划（2026）'!$A:$A&amp;'[4]产值及收款计划（2026）'!$B:$B,'[4]产值及收款计划（2026）'!BR:BR)</f>
        <v>#REF!</v>
      </c>
      <c r="CE484" s="235" cm="1">
        <f t="array" ref="CE484">_xlfn.XLOOKUP($A484&amp;$B484,'[4]产值及收款计划（2026）'!$A:$A&amp;'[4]产值及收款计划（2026）'!$B:$B,'[4]产值及收款计划（2026）'!CA:CA)</f>
        <v>0</v>
      </c>
      <c r="CF484" s="235" cm="1">
        <f t="array" ref="CF484">_xlfn.XLOOKUP($A484&amp;$B484,'[4]产值及收款计划（2026）'!$A:$A&amp;'[4]产值及收款计划（2026）'!$B:$B,'[4]产值及收款计划（2026）'!CB:CB)</f>
        <v>0</v>
      </c>
      <c r="CG484" s="235" cm="1">
        <f t="array" ref="CG484">_xlfn.XLOOKUP($A484&amp;$B484,'[4]产值及收款计划（2026）'!$A:$A&amp;'[4]产值及收款计划（2026）'!$B:$B,'[4]产值及收款计划（2026）'!CC:CC)</f>
        <v>0</v>
      </c>
      <c r="CH484" s="235" cm="1">
        <f t="array" ref="CH484">_xlfn.XLOOKUP($A484&amp;$B484,'[4]产值及收款计划（2026）'!$A:$A&amp;'[4]产值及收款计划（2026）'!$B:$B,'[4]产值及收款计划（2026）'!CD:CD)</f>
        <v>0</v>
      </c>
      <c r="CI484" s="235" cm="1">
        <f t="array" ref="CI484">_xlfn.XLOOKUP($A484&amp;$B484,'[4]产值及收款计划（2026）'!$A:$A&amp;'[4]产值及收款计划（2026）'!$B:$B,'[4]产值及收款计划（2026）'!CE:CE)</f>
        <v>0</v>
      </c>
      <c r="CJ484" s="235" cm="1">
        <f t="array" ref="CJ484">_xlfn.XLOOKUP($A484&amp;$B484,'[4]产值及收款计划（2026）'!$A:$A&amp;'[4]产值及收款计划（2026）'!$B:$B,'[4]产值及收款计划（2026）'!CF:CF)</f>
        <v>0</v>
      </c>
      <c r="CK484" s="235" cm="1">
        <f t="array" ref="CK484">_xlfn.XLOOKUP($A484&amp;$B484,'[4]产值及收款计划（2026）'!$A:$A&amp;'[4]产值及收款计划（2026）'!$B:$B,'[4]产值及收款计划（2026）'!CG:CG)</f>
        <v>0</v>
      </c>
      <c r="CL484" s="235" cm="1">
        <f t="array" ref="CL484">_xlfn.XLOOKUP($A484&amp;$B484,'[4]产值及收款计划（2026）'!$A:$A&amp;'[4]产值及收款计划（2026）'!$B:$B,'[4]产值及收款计划（2026）'!CH:CH)</f>
        <v>0</v>
      </c>
      <c r="CM484" s="235" cm="1">
        <f t="array" ref="CM484">_xlfn.XLOOKUP($A484&amp;$B484,'[4]产值及收款计划（2026）'!$A:$A&amp;'[4]产值及收款计划（2026）'!$B:$B,'[4]产值及收款计划（2026）'!CI:CI)</f>
        <v>0</v>
      </c>
      <c r="CN484" s="235" cm="1">
        <f t="array" ref="CN484">_xlfn.XLOOKUP($A484&amp;$B484,'[4]产值及收款计划（2026）'!$A:$A&amp;'[4]产值及收款计划（2026）'!$B:$B,'[4]产值及收款计划（2026）'!CJ:CJ)</f>
        <v>0</v>
      </c>
      <c r="CO484" s="235" cm="1">
        <f t="array" ref="CO484">_xlfn.XLOOKUP($A484&amp;$B484,'[4]产值及收款计划（2026）'!$A:$A&amp;'[4]产值及收款计划（2026）'!$B:$B,'[4]产值及收款计划（2026）'!CK:CK)</f>
        <v>0</v>
      </c>
      <c r="CP484" s="235" cm="1">
        <f t="array" ref="CP484">_xlfn.XLOOKUP($A484&amp;$B484,'[4]产值及收款计划（2026）'!$A:$A&amp;'[4]产值及收款计划（2026）'!$B:$B,'[4]产值及收款计划（2026）'!CL:CL)</f>
        <v>0</v>
      </c>
      <c r="DE484" s="235" cm="1">
        <f t="array" ref="DE484">_xlfn.XLOOKUP($A484&amp;$B484,'[4]产值及收款计划（2026）'!$A:$A&amp;'[4]产值及收款计划（2026）'!$B:$B,'[4]产值及收款计划（2026）'!DA:DA)</f>
        <v>30.6</v>
      </c>
      <c r="DF484" s="235" cm="1">
        <f t="array" ref="DF484">_xlfn.XLOOKUP($A484&amp;$B484,'[4]产值及收款计划（2026）'!$A:$A&amp;'[4]产值及收款计划（2026）'!$B:$B,'[4]产值及收款计划（2026）'!DB:DB)</f>
        <v>0</v>
      </c>
      <c r="DG484" s="235" cm="1">
        <f t="array" ref="DG484">_xlfn.XLOOKUP($A484&amp;$B484,'[4]产值及收款计划（2026）'!$A:$A&amp;'[4]产值及收款计划（2026）'!$B:$B,'[4]产值及收款计划（2026）'!DC:DC)</f>
        <v>0</v>
      </c>
      <c r="DH484" s="235" cm="1">
        <f t="array" ref="DH484">_xlfn.XLOOKUP($A484&amp;$B484,'[4]产值及收款计划（2026）'!$A:$A&amp;'[4]产值及收款计划（2026）'!$B:$B,'[4]产值及收款计划（2026）'!DD:DD)</f>
        <v>0</v>
      </c>
      <c r="DI484" s="235" cm="1">
        <f t="array" ref="DI484">_xlfn.XLOOKUP($A484&amp;$B484,'[4]产值及收款计划（2026）'!$A:$A&amp;'[4]产值及收款计划（2026）'!$B:$B,'[4]产值及收款计划（2026）'!DE:DE)</f>
        <v>0</v>
      </c>
      <c r="DJ484" s="235" cm="1">
        <f t="array" ref="DJ484">_xlfn.XLOOKUP($A484&amp;$B484,'[4]产值及收款计划（2026）'!$A:$A&amp;'[4]产值及收款计划（2026）'!$B:$B,'[4]产值及收款计划（2026）'!DF:DF)</f>
        <v>0</v>
      </c>
      <c r="DK484" s="235" cm="1">
        <f t="array" ref="DK484">_xlfn.XLOOKUP($A484&amp;$B484,'[4]产值及收款计划（2026）'!$A:$A&amp;'[4]产值及收款计划（2026）'!$B:$B,'[4]产值及收款计划（2026）'!DG:DG)</f>
        <v>0</v>
      </c>
      <c r="DL484" s="235" cm="1">
        <f t="array" ref="DL484">_xlfn.XLOOKUP($A484&amp;$B484,'[4]产值及收款计划（2026）'!$A:$A&amp;'[4]产值及收款计划（2026）'!$B:$B,'[4]产值及收款计划（2026）'!DH:DH)</f>
        <v>0</v>
      </c>
      <c r="DM484" s="235" cm="1">
        <f t="array" ref="DM484">_xlfn.XLOOKUP($A484&amp;$B484,'[4]产值及收款计划（2026）'!$A:$A&amp;'[4]产值及收款计划（2026）'!$B:$B,'[4]产值及收款计划（2026）'!DI:DI)</f>
        <v>0</v>
      </c>
      <c r="DN484" s="235" cm="1">
        <f t="array" ref="DN484">_xlfn.XLOOKUP($A484&amp;$B484,'[4]产值及收款计划（2026）'!$A:$A&amp;'[4]产值及收款计划（2026）'!$B:$B,'[4]产值及收款计划（2026）'!DJ:DJ)</f>
        <v>0</v>
      </c>
      <c r="DO484" s="235" cm="1">
        <f t="array" ref="DO484">_xlfn.XLOOKUP($A484&amp;$B484,'[4]产值及收款计划（2026）'!$A:$A&amp;'[4]产值及收款计划（2026）'!$B:$B,'[4]产值及收款计划（2026）'!DK:DK)</f>
        <v>0</v>
      </c>
      <c r="DP484" s="235" cm="1">
        <f t="array" ref="DP484">_xlfn.XLOOKUP($A484&amp;$B484,'[4]产值及收款计划（2026）'!$A:$A&amp;'[4]产值及收款计划（2026）'!$B:$B,'[4]产值及收款计划（2026）'!DL:DL)</f>
        <v>0</v>
      </c>
      <c r="DQ484" s="243"/>
      <c r="DR484" s="229"/>
    </row>
    <row r="485" ht="60.75" spans="1:122">
      <c r="A485" s="233">
        <f t="shared" si="29"/>
        <v>15</v>
      </c>
      <c r="B485" s="233" t="s">
        <v>28</v>
      </c>
      <c r="C485" s="234" t="str">
        <f t="array" ref="C485">_xlfn.XLOOKUP($A485&amp;$B485,'[4]产值及收款计划（2026）'!$A:$A&amp;'[4]产值及收款计划（2026）'!$B:$B,'[4]产值及收款计划（2026）'!C:C)</f>
        <v>ZHT2022062300047</v>
      </c>
      <c r="D485" s="235" t="str">
        <f t="array" ref="D485">_xlfn.XLOOKUP($A485&amp;$B485,'[4]产值及收款计划（2026）'!$A:$A&amp;'[4]产值及收款计划（2026）'!$B:$B,'[4]产值及收款计划（2026）'!D:D)</f>
        <v>太原市城市轨道交通2号线一期工程控制中心楼宇智能化项目BIM智慧楼宇平台</v>
      </c>
      <c r="E485" s="235">
        <f t="array" ref="E485">_xlfn.XLOOKUP($A485&amp;$B485,'[4]产值及收款计划（2026）'!$A:$A&amp;'[4]产值及收款计划（2026）'!$B:$B,'[4]产值及收款计划（2026）'!E:E)</f>
        <v>312</v>
      </c>
      <c r="F485" s="235">
        <f t="array" ref="F485">_xlfn.XLOOKUP($A485&amp;$B485,'[4]产值及收款计划（2026）'!$A:$A&amp;'[4]产值及收款计划（2026）'!$B:$B,'[4]产值及收款计划（2026）'!F:F)</f>
        <v>208</v>
      </c>
      <c r="G485" s="235">
        <f t="array" ref="G485">_xlfn.XLOOKUP($A485&amp;$B485,'[4]产值及收款计划（2026）'!$A:$A&amp;'[4]产值及收款计划（2026）'!$B:$B,'[4]产值及收款计划（2026）'!G:G)</f>
        <v>208</v>
      </c>
      <c r="H485" s="235">
        <f t="array" ref="H485">_xlfn.XLOOKUP($A485&amp;$B485,'[4]产值及收款计划（2026）'!$A:$A&amp;'[4]产值及收款计划（2026）'!$B:$B,'[4]产值及收款计划（2026）'!H:H)</f>
        <v>148</v>
      </c>
      <c r="I485" s="236">
        <f t="array" ref="I485">_xlfn.XLOOKUP($A485&amp;$B485,'[4]产值及收款计划（2026）'!$A:$A&amp;'[4]产值及收款计划（2026）'!$B:$B,'[4]产值及收款计划（2026）'!I:I)</f>
        <v>0.711538461538462</v>
      </c>
      <c r="J485" s="237">
        <f t="array" ref="J485">_xlfn.XLOOKUP($A485&amp;$B485,'[4]产值及收款计划（2026）'!$A:$A&amp;'[4]产值及收款计划（2026）'!$B:$B,'[4]产值及收款计划（2026）'!J:J)</f>
        <v>0.06</v>
      </c>
      <c r="K485" s="235" t="e">
        <f t="array" ref="K485">_xlfn.XLOOKUP($A485&amp;$B485,'[4]产值及收款计划（2026）'!$A:$A&amp;'[4]产值及收款计划（2026）'!$B:$B,'[4]产值及收款计划（2026）'!K:K)</f>
        <v>#REF!</v>
      </c>
      <c r="L485" s="235" t="e">
        <f t="array" ref="L485">_xlfn.XLOOKUP($A485&amp;$B485,'[4]产值及收款计划（2026）'!$A:$A&amp;'[4]产值及收款计划（2026）'!$B:$B,'[4]产值及收款计划（2026）'!L:L)</f>
        <v>#REF!</v>
      </c>
      <c r="M485" s="235" t="str">
        <f t="array" ref="M485">_xlfn.XLOOKUP($A485&amp;$B485,'[4]产值及收款计划（2026）'!$A:$A&amp;'[4]产值及收款计划（2026）'!$B:$B,'[4]产值及收款计划（2026）'!M:M)</f>
        <v>主导</v>
      </c>
      <c r="N485" s="235">
        <f t="array" ref="N485">_xlfn.XLOOKUP($A485&amp;$B485,'[4]产值及收款计划（2026）'!$A:$A&amp;'[4]产值及收款计划（2026）'!$B:$B,'[4]产值及收款计划（2026）'!N:N)</f>
        <v>0</v>
      </c>
      <c r="O485" s="235" t="str">
        <f t="array" ref="O485">_xlfn.XLOOKUP($A485&amp;$B485,'[4]产值及收款计划（2026）'!$A:$A&amp;'[4]产值及收款计划（2026）'!$B:$B,'[4]产值及收款计划（2026）'!O:O)</f>
        <v>薛剑展</v>
      </c>
      <c r="P485" s="234" t="str">
        <f t="array" ref="P485">_xlfn.XLOOKUP($A485&amp;$B485,'[4]产值及收款计划（2026）'!$A:$A&amp;'[4]产值及收款计划（2026）'!$B:$B,'[4]产值及收款计划（2026）'!P:P)</f>
        <v>在建</v>
      </c>
      <c r="Q485" s="235" t="e">
        <f t="array" ref="Q485">_xlfn.XLOOKUP($A485&amp;$B485,'[4]产值及收款计划（2026）'!$A:$A&amp;'[4]产值及收款计划（2026）'!$B:$B,'[4]产值及收款计划（2026）'!Q:Q)</f>
        <v>#REF!</v>
      </c>
      <c r="R485" s="235" t="e">
        <f t="array" ref="R485">_xlfn.XLOOKUP($A485&amp;$B485,'[4]产值及收款计划（2026）'!$A:$A&amp;'[4]产值及收款计划（2026）'!$B:$B,'[4]产值及收款计划（2026）'!R:R)</f>
        <v>#REF!</v>
      </c>
      <c r="S485" s="235" t="e">
        <f t="array" ref="S485">_xlfn.XLOOKUP($A485&amp;$B485,'[4]产值及收款计划（2026）'!$A:$A&amp;'[4]产值及收款计划（2026）'!$B:$B,'[4]产值及收款计划（2026）'!S:S)</f>
        <v>#REF!</v>
      </c>
      <c r="T485" s="235">
        <f t="array" ref="T485">_xlfn.XLOOKUP($A485&amp;$B485,'[4]产值及收款计划（2026）'!$A:$A&amp;'[4]产值及收款计划（2026）'!$B:$B,'[4]产值及收款计划（2026）'!T:T)</f>
        <v>253.4</v>
      </c>
      <c r="U485" s="235">
        <f t="array" ref="U485">_xlfn.XLOOKUP($A485&amp;$B485,'[4]产值及收款计划（2026）'!$A:$A&amp;'[4]产值及收款计划（2026）'!$B:$B,'[4]产值及收款计划（2026）'!U:U)</f>
        <v>0</v>
      </c>
      <c r="V485" s="235">
        <f t="array" ref="V485">_xlfn.XLOOKUP($A485&amp;$B485,'[4]产值及收款计划（2026）'!$A:$A&amp;'[4]产值及收款计划（2026）'!$B:$B,'[4]产值及收款计划（2026）'!V:V)</f>
        <v>58.6</v>
      </c>
      <c r="W485" s="235" t="e">
        <f t="array" ref="W485">_xlfn.XLOOKUP($A485&amp;$B485,'[4]产值及收款计划（2026）'!$A:$A&amp;'[4]产值及收款计划（2026）'!$B:$B,'[4]产值及收款计划（2026）'!W:W)</f>
        <v>#REF!</v>
      </c>
      <c r="X485" s="235" t="e">
        <f t="array" ref="X485">_xlfn.XLOOKUP($A485&amp;$B485,'[4]产值及收款计划（2026）'!$A:$A&amp;'[4]产值及收款计划（2026）'!$B:$B,'[4]产值及收款计划（2026）'!X:X)</f>
        <v>#REF!</v>
      </c>
      <c r="Y485" s="235" t="e">
        <f t="array" ref="Y485">_xlfn.XLOOKUP($A485&amp;$B485,'[4]产值及收款计划（2026）'!$A:$A&amp;'[4]产值及收款计划（2026）'!$B:$B,'[4]产值及收款计划（2026）'!Y:Y)</f>
        <v>#REF!</v>
      </c>
      <c r="Z485" s="235" t="e">
        <f t="array" ref="Z485">_xlfn.XLOOKUP($A485&amp;$B485,'[4]产值及收款计划（2026）'!$A:$A&amp;'[4]产值及收款计划（2026）'!$B:$B,'[4]产值及收款计划（2026）'!Z:Z)</f>
        <v>#REF!</v>
      </c>
      <c r="AA485" s="235" t="e">
        <f t="array" ref="AA485">_xlfn.XLOOKUP($A485&amp;$B485,'[4]产值及收款计划（2026）'!$A:$A&amp;'[4]产值及收款计划（2026）'!$B:$B,'[4]产值及收款计划（2026）'!AA:AA)</f>
        <v>#REF!</v>
      </c>
      <c r="AB485" s="235" t="e">
        <f t="array" ref="AB485">_xlfn.XLOOKUP($A485&amp;$B485,'[4]产值及收款计划（2026）'!$A:$A&amp;'[4]产值及收款计划（2026）'!$B:$B,'[4]产值及收款计划（2026）'!AB:AB)</f>
        <v>#REF!</v>
      </c>
      <c r="AC485" s="235" t="e">
        <f t="array" ref="AC485">_xlfn.XLOOKUP($A485&amp;$B485,'[4]产值及收款计划（2026）'!$A:$A&amp;'[4]产值及收款计划（2026）'!$B:$B,'[4]产值及收款计划（2026）'!AC:AC)</f>
        <v>#REF!</v>
      </c>
      <c r="AD485" s="235" t="e">
        <f t="array" ref="AD485">_xlfn.XLOOKUP($A485&amp;$B485,'[4]产值及收款计划（2026）'!$A:$A&amp;'[4]产值及收款计划（2026）'!$B:$B,'[4]产值及收款计划（2026）'!AD:AD)</f>
        <v>#REF!</v>
      </c>
      <c r="AE485" s="235" t="e">
        <f t="array" ref="AE485">_xlfn.XLOOKUP($A485&amp;$B485,'[4]产值及收款计划（2026）'!$A:$A&amp;'[4]产值及收款计划（2026）'!$B:$B,'[4]产值及收款计划（2026）'!AE:AE)</f>
        <v>#REF!</v>
      </c>
      <c r="AF485" s="235" t="e">
        <f t="array" ref="AF485">_xlfn.XLOOKUP($A485&amp;$B485,'[4]产值及收款计划（2026）'!$A:$A&amp;'[4]产值及收款计划（2026）'!$B:$B,'[4]产值及收款计划（2026）'!AF:AF)</f>
        <v>#REF!</v>
      </c>
      <c r="AG485" s="235" t="e">
        <f t="array" ref="AG485">_xlfn.XLOOKUP($A485&amp;$B485,'[4]产值及收款计划（2026）'!$A:$A&amp;'[4]产值及收款计划（2026）'!$B:$B,'[4]产值及收款计划（2026）'!AG:AG)</f>
        <v>#REF!</v>
      </c>
      <c r="AH485" s="235" t="e">
        <f t="array" ref="AH485">_xlfn.XLOOKUP($A485&amp;$B485,'[4]产值及收款计划（2026）'!$A:$A&amp;'[4]产值及收款计划（2026）'!$B:$B,'[4]产值及收款计划（2026）'!AH:AH)</f>
        <v>#REF!</v>
      </c>
      <c r="AI485" s="235" t="e">
        <f t="array" ref="AI485">_xlfn.XLOOKUP($A485&amp;$B485,'[4]产值及收款计划（2026）'!$A:$A&amp;'[4]产值及收款计划（2026）'!$B:$B,'[4]产值及收款计划（2026）'!AI:AI)</f>
        <v>#REF!</v>
      </c>
      <c r="AJ485" s="235" t="e">
        <f t="array" ref="AJ485">_xlfn.XLOOKUP($A485&amp;$B485,'[4]产值及收款计划（2026）'!$A:$A&amp;'[4]产值及收款计划（2026）'!$B:$B,'[4]产值及收款计划（2026）'!AJ:AJ)</f>
        <v>#REF!</v>
      </c>
      <c r="AK485" s="235" t="e">
        <f t="array" ref="AK485">_xlfn.XLOOKUP($A485&amp;$B485,'[4]产值及收款计划（2026）'!$A:$A&amp;'[4]产值及收款计划（2026）'!$B:$B,'[4]产值及收款计划（2026）'!AK:AK)</f>
        <v>#REF!</v>
      </c>
      <c r="AL485" s="235" t="e">
        <f t="array" ref="AL485">_xlfn.XLOOKUP($A485&amp;$B485,'[4]产值及收款计划（2026）'!$A:$A&amp;'[4]产值及收款计划（2026）'!$B:$B,'[4]产值及收款计划（2026）'!AL:AL)</f>
        <v>#REF!</v>
      </c>
      <c r="AM485" s="242" t="e">
        <f t="array" ref="AM485">_xlfn.LET(_xlpm.勾选月份状态数组,TRANSPOSE('PPT(12-15页）-TOP10'!$A$3:$A$14),_xlpm.选择数据区,IF('PPT(12-15页）-TOP10'!$E$3="收款",$BA485:$BL485,$AA485:$AL485),SUM(_xlfn._xlws.FILTER(_xlpm.选择数据区,_xlpm.勾选月份状态数组,"")))</f>
        <v>#REF!</v>
      </c>
      <c r="AN485" s="235">
        <f>_xlfn.XLOOKUP($C485,应收未收表!$T:$T,应收未收表!AA:AA)</f>
        <v>120</v>
      </c>
      <c r="AO485" s="235">
        <f>_xlfn.XLOOKUP($C485,应收未收表!$T:$T,应收未收表!AB:AB)</f>
        <v>97</v>
      </c>
      <c r="AP485" s="235">
        <f>_xlfn.XLOOKUP($C485,应收未收表!$T:$T,应收未收表!AC:AC)</f>
        <v>23</v>
      </c>
      <c r="AQ485" s="235" t="str">
        <f>_xlfn.XLOOKUP($C485,应收未收表!$T:$T,应收未收表!AE:AE)</f>
        <v>一季度内无法落实</v>
      </c>
      <c r="AR485" s="235" t="str">
        <f>_xlfn.XLOOKUP($C485,应收未收表!$T:$T,应收未收表!AF:AF)</f>
        <v>等业主方验收。</v>
      </c>
      <c r="AS485" s="235" t="e">
        <f t="array" ref="AS485">_xlfn.XLOOKUP($A485&amp;$B485,'[4]产值及收款计划（2026）'!$A:$A&amp;'[4]产值及收款计划（2026）'!$B:$B,'[4]产值及收款计划（2026）'!AS:AS)</f>
        <v>#REF!</v>
      </c>
      <c r="AT485" s="235" t="e">
        <f t="array" ref="AT485">_xlfn.XLOOKUP($A485&amp;$B485,'[4]产值及收款计划（2026）'!$A:$A&amp;'[4]产值及收款计划（2026）'!$B:$B,'[4]产值及收款计划（2026）'!AT:AT)</f>
        <v>#REF!</v>
      </c>
      <c r="AU485" s="235" t="e">
        <f t="array" ref="AU485">_xlfn.XLOOKUP($A485&amp;$B485,'[4]产值及收款计划（2026）'!$A:$A&amp;'[4]产值及收款计划（2026）'!$B:$B,'[4]产值及收款计划（2026）'!AU:AU)</f>
        <v>#REF!</v>
      </c>
      <c r="AV485" s="235" t="e">
        <f t="array" ref="AV485">_xlfn.XLOOKUP($A485&amp;$B485,'[4]产值及收款计划（2026）'!$A:$A&amp;'[4]产值及收款计划（2026）'!$B:$B,'[4]产值及收款计划（2026）'!AV:AV)</f>
        <v>#REF!</v>
      </c>
      <c r="AW485" s="235">
        <f t="array" ref="AW485">_xlfn.XLOOKUP($A485&amp;$B485,'[4]产值及收款计划（2026）'!$A:$A&amp;'[4]产值及收款计划（2026）'!$B:$B,'[4]产值及收款计划（2026）'!AW:AW)</f>
        <v>89.688</v>
      </c>
      <c r="AX485" s="235">
        <f t="array" ref="AX485">_xlfn.XLOOKUP($A485&amp;$B485,'[4]产值及收款计划（2026）'!$A:$A&amp;'[4]产值及收款计划（2026）'!$B:$B,'[4]产值及收款计划（2026）'!AX:AX)</f>
        <v>0</v>
      </c>
      <c r="AY485" s="235">
        <f t="array" ref="AY485">_xlfn.XLOOKUP($A485&amp;$B485,'[4]产值及收款计划（2026）'!$A:$A&amp;'[4]产值及收款计划（2026）'!$B:$B,'[4]产值及收款计划（2026）'!AY:AY)</f>
        <v>222.312</v>
      </c>
      <c r="AZ485" s="235">
        <f t="array" ref="AZ485">_xlfn.XLOOKUP($A485&amp;$B485,'[4]产值及收款计划（2026）'!$A:$A&amp;'[4]产值及收款计划（2026）'!$B:$B,'[4]产值及收款计划（2026）'!AZ:AZ)</f>
        <v>163.712</v>
      </c>
      <c r="BA485" s="235" t="e">
        <f t="array" ref="BA485">_xlfn.XLOOKUP($A485&amp;$B485,'[4]产值及收款计划（2026）'!$A:$A&amp;'[4]产值及收款计划（2026）'!$B:$B,'[4]产值及收款计划（2026）'!BA:BA)</f>
        <v>#REF!</v>
      </c>
      <c r="BB485" s="235" t="e">
        <f t="array" ref="BB485">_xlfn.XLOOKUP($A485&amp;$B485,'[4]产值及收款计划（2026）'!$A:$A&amp;'[4]产值及收款计划（2026）'!$B:$B,'[4]产值及收款计划（2026）'!BB:BB)</f>
        <v>#REF!</v>
      </c>
      <c r="BC485" s="235" t="e">
        <f t="array" ref="BC485">_xlfn.XLOOKUP($A485&amp;$B485,'[4]产值及收款计划（2026）'!$A:$A&amp;'[4]产值及收款计划（2026）'!$B:$B,'[4]产值及收款计划（2026）'!BC:BC)</f>
        <v>#REF!</v>
      </c>
      <c r="BD485" s="235" t="e">
        <f t="array" ref="BD485">_xlfn.XLOOKUP($A485&amp;$B485,'[4]产值及收款计划（2026）'!$A:$A&amp;'[4]产值及收款计划（2026）'!$B:$B,'[4]产值及收款计划（2026）'!BD:BD)</f>
        <v>#REF!</v>
      </c>
      <c r="BE485" s="235" t="e">
        <f t="array" ref="BE485">_xlfn.XLOOKUP($A485&amp;$B485,'[4]产值及收款计划（2026）'!$A:$A&amp;'[4]产值及收款计划（2026）'!$B:$B,'[4]产值及收款计划（2026）'!BE:BE)</f>
        <v>#REF!</v>
      </c>
      <c r="BF485" s="235" t="e">
        <f t="array" ref="BF485">_xlfn.XLOOKUP($A485&amp;$B485,'[4]产值及收款计划（2026）'!$A:$A&amp;'[4]产值及收款计划（2026）'!$B:$B,'[4]产值及收款计划（2026）'!BF:BF)</f>
        <v>#REF!</v>
      </c>
      <c r="BG485" s="235" t="e">
        <f t="array" ref="BG485">_xlfn.XLOOKUP($A485&amp;$B485,'[4]产值及收款计划（2026）'!$A:$A&amp;'[4]产值及收款计划（2026）'!$B:$B,'[4]产值及收款计划（2026）'!BG:BG)</f>
        <v>#REF!</v>
      </c>
      <c r="BH485" s="235" t="e">
        <f t="array" ref="BH485">_xlfn.XLOOKUP($A485&amp;$B485,'[4]产值及收款计划（2026）'!$A:$A&amp;'[4]产值及收款计划（2026）'!$B:$B,'[4]产值及收款计划（2026）'!BH:BH)</f>
        <v>#REF!</v>
      </c>
      <c r="BI485" s="235" t="e">
        <f t="array" ref="BI485">_xlfn.XLOOKUP($A485&amp;$B485,'[4]产值及收款计划（2026）'!$A:$A&amp;'[4]产值及收款计划（2026）'!$B:$B,'[4]产值及收款计划（2026）'!BI:BI)</f>
        <v>#REF!</v>
      </c>
      <c r="BJ485" s="235" t="e">
        <f t="array" ref="BJ485">_xlfn.XLOOKUP($A485&amp;$B485,'[4]产值及收款计划（2026）'!$A:$A&amp;'[4]产值及收款计划（2026）'!$B:$B,'[4]产值及收款计划（2026）'!BJ:BJ)</f>
        <v>#REF!</v>
      </c>
      <c r="BK485" s="235" t="e">
        <f t="array" ref="BK485">_xlfn.XLOOKUP($A485&amp;$B485,'[4]产值及收款计划（2026）'!$A:$A&amp;'[4]产值及收款计划（2026）'!$B:$B,'[4]产值及收款计划（2026）'!BK:BK)</f>
        <v>#REF!</v>
      </c>
      <c r="BL485" s="235" t="e">
        <f t="array" ref="BL485">_xlfn.XLOOKUP($A485&amp;$B485,'[4]产值及收款计划（2026）'!$A:$A&amp;'[4]产值及收款计划（2026）'!$B:$B,'[4]产值及收款计划（2026）'!BL:BL)</f>
        <v>#REF!</v>
      </c>
      <c r="BM485" s="235"/>
      <c r="BN485" s="235"/>
      <c r="BO485" s="235"/>
      <c r="BP485" s="235"/>
      <c r="BQ485" s="235" t="e">
        <f>_xlfn.XLOOKUP($C485,应收未收表!$AJ:$AJ,应收未收表!AK:AK)</f>
        <v>#N/A</v>
      </c>
      <c r="BR485" s="235" t="e">
        <f>_xlfn.XLOOKUP($C485,应收未收表!$AJ:$AJ,应收未收表!AL:AL)</f>
        <v>#N/A</v>
      </c>
      <c r="BS485" s="235" t="e">
        <f>_xlfn.XLOOKUP($C485,应收未收表!$AJ:$AJ,应收未收表!AM:AM)</f>
        <v>#N/A</v>
      </c>
      <c r="BT485" s="235" t="e">
        <f>_xlfn.XLOOKUP($C485,应收未收表!$AJ:$AJ,应收未收表!AN:AN)</f>
        <v>#N/A</v>
      </c>
      <c r="BU485" s="234" t="str">
        <f t="array" ref="BU485">_xlfn.XLOOKUP($A485&amp;$B485,'[4]产值及收款计划（2026）'!$A:$A&amp;'[4]产值及收款计划（2026）'!$B:$B,'[4]产值及收款计划（2026）'!BQ:BQ)</f>
        <v>青岛海信网络科技股份有限公司</v>
      </c>
      <c r="BV485" s="235" t="e">
        <f t="array" ref="BV485">_xlfn.XLOOKUP($A485&amp;$B485,'[4]产值及收款计划（2026）'!$A:$A&amp;'[4]产值及收款计划（2026）'!$B:$B,'[4]产值及收款计划（2026）'!BR:BR)</f>
        <v>#REF!</v>
      </c>
      <c r="CE485" s="235" cm="1">
        <f t="array" ref="CE485">_xlfn.XLOOKUP($A485&amp;$B485,'[4]产值及收款计划（2026）'!$A:$A&amp;'[4]产值及收款计划（2026）'!$B:$B,'[4]产值及收款计划（2026）'!CA:CA)</f>
        <v>0</v>
      </c>
      <c r="CF485" s="235" cm="1">
        <f t="array" ref="CF485">_xlfn.XLOOKUP($A485&amp;$B485,'[4]产值及收款计划（2026）'!$A:$A&amp;'[4]产值及收款计划（2026）'!$B:$B,'[4]产值及收款计划（2026）'!CB:CB)</f>
        <v>0</v>
      </c>
      <c r="CG485" s="235" cm="1">
        <f t="array" ref="CG485">_xlfn.XLOOKUP($A485&amp;$B485,'[4]产值及收款计划（2026）'!$A:$A&amp;'[4]产值及收款计划（2026）'!$B:$B,'[4]产值及收款计划（2026）'!CC:CC)</f>
        <v>0</v>
      </c>
      <c r="CH485" s="235" cm="1">
        <f t="array" ref="CH485">_xlfn.XLOOKUP($A485&amp;$B485,'[4]产值及收款计划（2026）'!$A:$A&amp;'[4]产值及收款计划（2026）'!$B:$B,'[4]产值及收款计划（2026）'!CD:CD)</f>
        <v>0</v>
      </c>
      <c r="CI485" s="235" cm="1">
        <f t="array" ref="CI485">_xlfn.XLOOKUP($A485&amp;$B485,'[4]产值及收款计划（2026）'!$A:$A&amp;'[4]产值及收款计划（2026）'!$B:$B,'[4]产值及收款计划（2026）'!CE:CE)</f>
        <v>0</v>
      </c>
      <c r="CJ485" s="235" cm="1">
        <f t="array" ref="CJ485">_xlfn.XLOOKUP($A485&amp;$B485,'[4]产值及收款计划（2026）'!$A:$A&amp;'[4]产值及收款计划（2026）'!$B:$B,'[4]产值及收款计划（2026）'!CF:CF)</f>
        <v>0</v>
      </c>
      <c r="CK485" s="235" cm="1">
        <f t="array" ref="CK485">_xlfn.XLOOKUP($A485&amp;$B485,'[4]产值及收款计划（2026）'!$A:$A&amp;'[4]产值及收款计划（2026）'!$B:$B,'[4]产值及收款计划（2026）'!CG:CG)</f>
        <v>0</v>
      </c>
      <c r="CL485" s="235" cm="1">
        <f t="array" ref="CL485">_xlfn.XLOOKUP($A485&amp;$B485,'[4]产值及收款计划（2026）'!$A:$A&amp;'[4]产值及收款计划（2026）'!$B:$B,'[4]产值及收款计划（2026）'!CH:CH)</f>
        <v>0</v>
      </c>
      <c r="CM485" s="235" cm="1">
        <f t="array" ref="CM485">_xlfn.XLOOKUP($A485&amp;$B485,'[4]产值及收款计划（2026）'!$A:$A&amp;'[4]产值及收款计划（2026）'!$B:$B,'[4]产值及收款计划（2026）'!CI:CI)</f>
        <v>0</v>
      </c>
      <c r="CN485" s="235" cm="1">
        <f t="array" ref="CN485">_xlfn.XLOOKUP($A485&amp;$B485,'[4]产值及收款计划（2026）'!$A:$A&amp;'[4]产值及收款计划（2026）'!$B:$B,'[4]产值及收款计划（2026）'!CJ:CJ)</f>
        <v>0</v>
      </c>
      <c r="CO485" s="235" cm="1">
        <f t="array" ref="CO485">_xlfn.XLOOKUP($A485&amp;$B485,'[4]产值及收款计划（2026）'!$A:$A&amp;'[4]产值及收款计划（2026）'!$B:$B,'[4]产值及收款计划（2026）'!CK:CK)</f>
        <v>0</v>
      </c>
      <c r="CP485" s="235" cm="1">
        <f t="array" ref="CP485">_xlfn.XLOOKUP($A485&amp;$B485,'[4]产值及收款计划（2026）'!$A:$A&amp;'[4]产值及收款计划（2026）'!$B:$B,'[4]产值及收款计划（2026）'!CL:CL)</f>
        <v>0</v>
      </c>
      <c r="DE485" s="235" cm="1">
        <f t="array" ref="DE485">_xlfn.XLOOKUP($A485&amp;$B485,'[4]产值及收款计划（2026）'!$A:$A&amp;'[4]产值及收款计划（2026）'!$B:$B,'[4]产值及收款计划（2026）'!DA:DA)</f>
        <v>0</v>
      </c>
      <c r="DF485" s="235" cm="1">
        <f t="array" ref="DF485">_xlfn.XLOOKUP($A485&amp;$B485,'[4]产值及收款计划（2026）'!$A:$A&amp;'[4]产值及收款计划（2026）'!$B:$B,'[4]产值及收款计划（2026）'!DB:DB)</f>
        <v>0</v>
      </c>
      <c r="DG485" s="235" cm="1">
        <f t="array" ref="DG485">_xlfn.XLOOKUP($A485&amp;$B485,'[4]产值及收款计划（2026）'!$A:$A&amp;'[4]产值及收款计划（2026）'!$B:$B,'[4]产值及收款计划（2026）'!DC:DC)</f>
        <v>0</v>
      </c>
      <c r="DH485" s="235" cm="1">
        <f t="array" ref="DH485">_xlfn.XLOOKUP($A485&amp;$B485,'[4]产值及收款计划（2026）'!$A:$A&amp;'[4]产值及收款计划（2026）'!$B:$B,'[4]产值及收款计划（2026）'!DD:DD)</f>
        <v>0</v>
      </c>
      <c r="DI485" s="235" cm="1">
        <f t="array" ref="DI485">_xlfn.XLOOKUP($A485&amp;$B485,'[4]产值及收款计划（2026）'!$A:$A&amp;'[4]产值及收款计划（2026）'!$B:$B,'[4]产值及收款计划（2026）'!DE:DE)</f>
        <v>0</v>
      </c>
      <c r="DJ485" s="235" cm="1">
        <f t="array" ref="DJ485">_xlfn.XLOOKUP($A485&amp;$B485,'[4]产值及收款计划（2026）'!$A:$A&amp;'[4]产值及收款计划（2026）'!$B:$B,'[4]产值及收款计划（2026）'!DF:DF)</f>
        <v>0</v>
      </c>
      <c r="DK485" s="235" cm="1">
        <f t="array" ref="DK485">_xlfn.XLOOKUP($A485&amp;$B485,'[4]产值及收款计划（2026）'!$A:$A&amp;'[4]产值及收款计划（2026）'!$B:$B,'[4]产值及收款计划（2026）'!DG:DG)</f>
        <v>0</v>
      </c>
      <c r="DL485" s="235" cm="1">
        <f t="array" ref="DL485">_xlfn.XLOOKUP($A485&amp;$B485,'[4]产值及收款计划（2026）'!$A:$A&amp;'[4]产值及收款计划（2026）'!$B:$B,'[4]产值及收款计划（2026）'!DH:DH)</f>
        <v>0</v>
      </c>
      <c r="DM485" s="235" cm="1">
        <f t="array" ref="DM485">_xlfn.XLOOKUP($A485&amp;$B485,'[4]产值及收款计划（2026）'!$A:$A&amp;'[4]产值及收款计划（2026）'!$B:$B,'[4]产值及收款计划（2026）'!DI:DI)</f>
        <v>0</v>
      </c>
      <c r="DN485" s="235" cm="1">
        <f t="array" ref="DN485">_xlfn.XLOOKUP($A485&amp;$B485,'[4]产值及收款计划（2026）'!$A:$A&amp;'[4]产值及收款计划（2026）'!$B:$B,'[4]产值及收款计划（2026）'!DJ:DJ)</f>
        <v>0</v>
      </c>
      <c r="DO485" s="235" cm="1">
        <f t="array" ref="DO485">_xlfn.XLOOKUP($A485&amp;$B485,'[4]产值及收款计划（2026）'!$A:$A&amp;'[4]产值及收款计划（2026）'!$B:$B,'[4]产值及收款计划（2026）'!DK:DK)</f>
        <v>0</v>
      </c>
      <c r="DP485" s="235" cm="1">
        <f t="array" ref="DP485">_xlfn.XLOOKUP($A485&amp;$B485,'[4]产值及收款计划（2026）'!$A:$A&amp;'[4]产值及收款计划（2026）'!$B:$B,'[4]产值及收款计划（2026）'!DL:DL)</f>
        <v>0</v>
      </c>
      <c r="DQ485" s="243"/>
      <c r="DR485" s="229"/>
    </row>
    <row r="486" ht="60.75" spans="1:122">
      <c r="A486" s="233">
        <f t="shared" si="29"/>
        <v>16</v>
      </c>
      <c r="B486" s="233" t="s">
        <v>28</v>
      </c>
      <c r="C486" s="234" t="str">
        <f t="array" ref="C486">_xlfn.XLOOKUP($A486&amp;$B486,'[4]产值及收款计划（2026）'!$A:$A&amp;'[4]产值及收款计划（2026）'!$B:$B,'[4]产值及收款计划（2026）'!C:C)</f>
        <v>ZHT2022092600081</v>
      </c>
      <c r="D486" s="235" t="str">
        <f t="array" ref="D486">_xlfn.XLOOKUP($A486&amp;$B486,'[4]产值及收款计划（2026）'!$A:$A&amp;'[4]产值及收款计划（2026）'!$B:$B,'[4]产值及收款计划（2026）'!D:D)</f>
        <v>城东埭头公交综合场站工程建设管理信息化平台新增项目级授权应用服务</v>
      </c>
      <c r="E486" s="235">
        <f t="array" ref="E486">_xlfn.XLOOKUP($A486&amp;$B486,'[4]产值及收款计划（2026）'!$A:$A&amp;'[4]产值及收款计划（2026）'!$B:$B,'[4]产值及收款计划（2026）'!E:E)</f>
        <v>15</v>
      </c>
      <c r="F486" s="235">
        <f t="array" ref="F486">_xlfn.XLOOKUP($A486&amp;$B486,'[4]产值及收款计划（2026）'!$A:$A&amp;'[4]产值及收款计划（2026）'!$B:$B,'[4]产值及收款计划（2026）'!F:F)</f>
        <v>9.45</v>
      </c>
      <c r="G486" s="235">
        <f t="array" ref="G486">_xlfn.XLOOKUP($A486&amp;$B486,'[4]产值及收款计划（2026）'!$A:$A&amp;'[4]产值及收款计划（2026）'!$B:$B,'[4]产值及收款计划（2026）'!G:G)</f>
        <v>6.45</v>
      </c>
      <c r="H486" s="235">
        <f t="array" ref="H486">_xlfn.XLOOKUP($A486&amp;$B486,'[4]产值及收款计划（2026）'!$A:$A&amp;'[4]产值及收款计划（2026）'!$B:$B,'[4]产值及收款计划（2026）'!H:H)</f>
        <v>6.45</v>
      </c>
      <c r="I486" s="236">
        <f t="array" ref="I486">_xlfn.XLOOKUP($A486&amp;$B486,'[4]产值及收款计划（2026）'!$A:$A&amp;'[4]产值及收款计划（2026）'!$B:$B,'[4]产值及收款计划（2026）'!I:I)</f>
        <v>0.682539682539683</v>
      </c>
      <c r="J486" s="237">
        <f t="array" ref="J486">_xlfn.XLOOKUP($A486&amp;$B486,'[4]产值及收款计划（2026）'!$A:$A&amp;'[4]产值及收款计划（2026）'!$B:$B,'[4]产值及收款计划（2026）'!J:J)</f>
        <v>0.06</v>
      </c>
      <c r="K486" s="235" t="e">
        <f t="array" ref="K486">_xlfn.XLOOKUP($A486&amp;$B486,'[4]产值及收款计划（2026）'!$A:$A&amp;'[4]产值及收款计划（2026）'!$B:$B,'[4]产值及收款计划（2026）'!K:K)</f>
        <v>#REF!</v>
      </c>
      <c r="L486" s="235" t="e">
        <f t="array" ref="L486">_xlfn.XLOOKUP($A486&amp;$B486,'[4]产值及收款计划（2026）'!$A:$A&amp;'[4]产值及收款计划（2026）'!$B:$B,'[4]产值及收款计划（2026）'!L:L)</f>
        <v>#REF!</v>
      </c>
      <c r="M486" s="235" t="str">
        <f t="array" ref="M486">_xlfn.XLOOKUP($A486&amp;$B486,'[4]产值及收款计划（2026）'!$A:$A&amp;'[4]产值及收款计划（2026）'!$B:$B,'[4]产值及收款计划（2026）'!M:M)</f>
        <v>主导</v>
      </c>
      <c r="N486" s="235">
        <f t="array" ref="N486">_xlfn.XLOOKUP($A486&amp;$B486,'[4]产值及收款计划（2026）'!$A:$A&amp;'[4]产值及收款计划（2026）'!$B:$B,'[4]产值及收款计划（2026）'!N:N)</f>
        <v>0</v>
      </c>
      <c r="O486" s="235" t="str">
        <f t="array" ref="O486">_xlfn.XLOOKUP($A486&amp;$B486,'[4]产值及收款计划（2026）'!$A:$A&amp;'[4]产值及收款计划（2026）'!$B:$B,'[4]产值及收款计划（2026）'!O:O)</f>
        <v>周滨</v>
      </c>
      <c r="P486" s="234" t="str">
        <f t="array" ref="P486">_xlfn.XLOOKUP($A486&amp;$B486,'[4]产值及收款计划（2026）'!$A:$A&amp;'[4]产值及收款计划（2026）'!$B:$B,'[4]产值及收款计划（2026）'!P:P)</f>
        <v>在建</v>
      </c>
      <c r="Q486" s="235" t="e">
        <f t="array" ref="Q486">_xlfn.XLOOKUP($A486&amp;$B486,'[4]产值及收款计划（2026）'!$A:$A&amp;'[4]产值及收款计划（2026）'!$B:$B,'[4]产值及收款计划（2026）'!Q:Q)</f>
        <v>#REF!</v>
      </c>
      <c r="R486" s="235" t="e">
        <f t="array" ref="R486">_xlfn.XLOOKUP($A486&amp;$B486,'[4]产值及收款计划（2026）'!$A:$A&amp;'[4]产值及收款计划（2026）'!$B:$B,'[4]产值及收款计划（2026）'!R:R)</f>
        <v>#REF!</v>
      </c>
      <c r="S486" s="235" t="e">
        <f t="array" ref="S486">_xlfn.XLOOKUP($A486&amp;$B486,'[4]产值及收款计划（2026）'!$A:$A&amp;'[4]产值及收款计划（2026）'!$B:$B,'[4]产值及收款计划（2026）'!S:S)</f>
        <v>#REF!</v>
      </c>
      <c r="T486" s="235">
        <f t="array" ref="T486">_xlfn.XLOOKUP($A486&amp;$B486,'[4]产值及收款计划（2026）'!$A:$A&amp;'[4]产值及收款计划（2026）'!$B:$B,'[4]产值及收款计划（2026）'!T:T)</f>
        <v>11.4</v>
      </c>
      <c r="U486" s="235">
        <f t="array" ref="U486">_xlfn.XLOOKUP($A486&amp;$B486,'[4]产值及收款计划（2026）'!$A:$A&amp;'[4]产值及收款计划（2026）'!$B:$B,'[4]产值及收款计划（2026）'!U:U)</f>
        <v>0</v>
      </c>
      <c r="V486" s="235">
        <f t="array" ref="V486">_xlfn.XLOOKUP($A486&amp;$B486,'[4]产值及收款计划（2026）'!$A:$A&amp;'[4]产值及收款计划（2026）'!$B:$B,'[4]产值及收款计划（2026）'!V:V)</f>
        <v>3.6</v>
      </c>
      <c r="W486" s="235" t="e">
        <f t="array" ref="W486">_xlfn.XLOOKUP($A486&amp;$B486,'[4]产值及收款计划（2026）'!$A:$A&amp;'[4]产值及收款计划（2026）'!$B:$B,'[4]产值及收款计划（2026）'!W:W)</f>
        <v>#REF!</v>
      </c>
      <c r="X486" s="235" t="e">
        <f t="array" ref="X486">_xlfn.XLOOKUP($A486&amp;$B486,'[4]产值及收款计划（2026）'!$A:$A&amp;'[4]产值及收款计划（2026）'!$B:$B,'[4]产值及收款计划（2026）'!X:X)</f>
        <v>#REF!</v>
      </c>
      <c r="Y486" s="235" t="e">
        <f t="array" ref="Y486">_xlfn.XLOOKUP($A486&amp;$B486,'[4]产值及收款计划（2026）'!$A:$A&amp;'[4]产值及收款计划（2026）'!$B:$B,'[4]产值及收款计划（2026）'!Y:Y)</f>
        <v>#REF!</v>
      </c>
      <c r="Z486" s="235" t="e">
        <f t="array" ref="Z486">_xlfn.XLOOKUP($A486&amp;$B486,'[4]产值及收款计划（2026）'!$A:$A&amp;'[4]产值及收款计划（2026）'!$B:$B,'[4]产值及收款计划（2026）'!Z:Z)</f>
        <v>#REF!</v>
      </c>
      <c r="AA486" s="235" t="e">
        <f t="array" ref="AA486">_xlfn.XLOOKUP($A486&amp;$B486,'[4]产值及收款计划（2026）'!$A:$A&amp;'[4]产值及收款计划（2026）'!$B:$B,'[4]产值及收款计划（2026）'!AA:AA)</f>
        <v>#REF!</v>
      </c>
      <c r="AB486" s="235" t="e">
        <f t="array" ref="AB486">_xlfn.XLOOKUP($A486&amp;$B486,'[4]产值及收款计划（2026）'!$A:$A&amp;'[4]产值及收款计划（2026）'!$B:$B,'[4]产值及收款计划（2026）'!AB:AB)</f>
        <v>#REF!</v>
      </c>
      <c r="AC486" s="235" t="e">
        <f t="array" ref="AC486">_xlfn.XLOOKUP($A486&amp;$B486,'[4]产值及收款计划（2026）'!$A:$A&amp;'[4]产值及收款计划（2026）'!$B:$B,'[4]产值及收款计划（2026）'!AC:AC)</f>
        <v>#REF!</v>
      </c>
      <c r="AD486" s="235" t="e">
        <f t="array" ref="AD486">_xlfn.XLOOKUP($A486&amp;$B486,'[4]产值及收款计划（2026）'!$A:$A&amp;'[4]产值及收款计划（2026）'!$B:$B,'[4]产值及收款计划（2026）'!AD:AD)</f>
        <v>#REF!</v>
      </c>
      <c r="AE486" s="235" t="e">
        <f t="array" ref="AE486">_xlfn.XLOOKUP($A486&amp;$B486,'[4]产值及收款计划（2026）'!$A:$A&amp;'[4]产值及收款计划（2026）'!$B:$B,'[4]产值及收款计划（2026）'!AE:AE)</f>
        <v>#REF!</v>
      </c>
      <c r="AF486" s="235" t="e">
        <f t="array" ref="AF486">_xlfn.XLOOKUP($A486&amp;$B486,'[4]产值及收款计划（2026）'!$A:$A&amp;'[4]产值及收款计划（2026）'!$B:$B,'[4]产值及收款计划（2026）'!AF:AF)</f>
        <v>#REF!</v>
      </c>
      <c r="AG486" s="235" t="e">
        <f t="array" ref="AG486">_xlfn.XLOOKUP($A486&amp;$B486,'[4]产值及收款计划（2026）'!$A:$A&amp;'[4]产值及收款计划（2026）'!$B:$B,'[4]产值及收款计划（2026）'!AG:AG)</f>
        <v>#REF!</v>
      </c>
      <c r="AH486" s="235" t="e">
        <f t="array" ref="AH486">_xlfn.XLOOKUP($A486&amp;$B486,'[4]产值及收款计划（2026）'!$A:$A&amp;'[4]产值及收款计划（2026）'!$B:$B,'[4]产值及收款计划（2026）'!AH:AH)</f>
        <v>#REF!</v>
      </c>
      <c r="AI486" s="235" t="e">
        <f t="array" ref="AI486">_xlfn.XLOOKUP($A486&amp;$B486,'[4]产值及收款计划（2026）'!$A:$A&amp;'[4]产值及收款计划（2026）'!$B:$B,'[4]产值及收款计划（2026）'!AI:AI)</f>
        <v>#REF!</v>
      </c>
      <c r="AJ486" s="235" t="e">
        <f t="array" ref="AJ486">_xlfn.XLOOKUP($A486&amp;$B486,'[4]产值及收款计划（2026）'!$A:$A&amp;'[4]产值及收款计划（2026）'!$B:$B,'[4]产值及收款计划（2026）'!AJ:AJ)</f>
        <v>#REF!</v>
      </c>
      <c r="AK486" s="235" t="e">
        <f t="array" ref="AK486">_xlfn.XLOOKUP($A486&amp;$B486,'[4]产值及收款计划（2026）'!$A:$A&amp;'[4]产值及收款计划（2026）'!$B:$B,'[4]产值及收款计划（2026）'!AK:AK)</f>
        <v>#REF!</v>
      </c>
      <c r="AL486" s="235" t="e">
        <f t="array" ref="AL486">_xlfn.XLOOKUP($A486&amp;$B486,'[4]产值及收款计划（2026）'!$A:$A&amp;'[4]产值及收款计划（2026）'!$B:$B,'[4]产值及收款计划（2026）'!AL:AL)</f>
        <v>#REF!</v>
      </c>
      <c r="AM486" s="242" t="e">
        <f t="array" ref="AM486">_xlfn.LET(_xlpm.勾选月份状态数组,TRANSPOSE('PPT(12-15页）-TOP10'!$A$3:$A$14),_xlpm.选择数据区,IF('PPT(12-15页）-TOP10'!$E$3="收款",$BA486:$BL486,$AA486:$AL486),SUM(_xlfn._xlws.FILTER(_xlpm.选择数据区,_xlpm.勾选月份状态数组,"")))</f>
        <v>#REF!</v>
      </c>
      <c r="AN486" s="235" t="e">
        <f>_xlfn.XLOOKUP($C486,应收未收表!$T:$T,应收未收表!AA:AA)</f>
        <v>#N/A</v>
      </c>
      <c r="AO486" s="235" t="e">
        <f>_xlfn.XLOOKUP($C486,应收未收表!$T:$T,应收未收表!AB:AB)</f>
        <v>#N/A</v>
      </c>
      <c r="AP486" s="235" t="e">
        <f>_xlfn.XLOOKUP($C486,应收未收表!$T:$T,应收未收表!AC:AC)</f>
        <v>#N/A</v>
      </c>
      <c r="AQ486" s="235" t="e">
        <f>_xlfn.XLOOKUP($C486,应收未收表!$T:$T,应收未收表!AE:AE)</f>
        <v>#N/A</v>
      </c>
      <c r="AR486" s="235" t="e">
        <f>_xlfn.XLOOKUP($C486,应收未收表!$T:$T,应收未收表!AF:AF)</f>
        <v>#N/A</v>
      </c>
      <c r="AS486" s="235" t="e">
        <f t="array" ref="AS486">_xlfn.XLOOKUP($A486&amp;$B486,'[4]产值及收款计划（2026）'!$A:$A&amp;'[4]产值及收款计划（2026）'!$B:$B,'[4]产值及收款计划（2026）'!AS:AS)</f>
        <v>#REF!</v>
      </c>
      <c r="AT486" s="235" t="e">
        <f t="array" ref="AT486">_xlfn.XLOOKUP($A486&amp;$B486,'[4]产值及收款计划（2026）'!$A:$A&amp;'[4]产值及收款计划（2026）'!$B:$B,'[4]产值及收款计划（2026）'!AT:AT)</f>
        <v>#REF!</v>
      </c>
      <c r="AU486" s="235" t="e">
        <f t="array" ref="AU486">_xlfn.XLOOKUP($A486&amp;$B486,'[4]产值及收款计划（2026）'!$A:$A&amp;'[4]产值及收款计划（2026）'!$B:$B,'[4]产值及收款计划（2026）'!AU:AU)</f>
        <v>#REF!</v>
      </c>
      <c r="AV486" s="235" t="e">
        <f t="array" ref="AV486">_xlfn.XLOOKUP($A486&amp;$B486,'[4]产值及收款计划（2026）'!$A:$A&amp;'[4]产值及收款计划（2026）'!$B:$B,'[4]产值及收款计划（2026）'!AV:AV)</f>
        <v>#REF!</v>
      </c>
      <c r="AW486" s="235">
        <f t="array" ref="AW486">_xlfn.XLOOKUP($A486&amp;$B486,'[4]产值及收款计划（2026）'!$A:$A&amp;'[4]产值及收款计划（2026）'!$B:$B,'[4]产值及收款计划（2026）'!AW:AW)</f>
        <v>7.5</v>
      </c>
      <c r="AX486" s="235">
        <f t="array" ref="AX486">_xlfn.XLOOKUP($A486&amp;$B486,'[4]产值及收款计划（2026）'!$A:$A&amp;'[4]产值及收款计划（2026）'!$B:$B,'[4]产值及收款计划（2026）'!AX:AX)</f>
        <v>0</v>
      </c>
      <c r="AY486" s="235">
        <f t="array" ref="AY486">_xlfn.XLOOKUP($A486&amp;$B486,'[4]产值及收款计划（2026）'!$A:$A&amp;'[4]产值及收款计划（2026）'!$B:$B,'[4]产值及收款计划（2026）'!AY:AY)</f>
        <v>7.5</v>
      </c>
      <c r="AZ486" s="235">
        <f t="array" ref="AZ486">_xlfn.XLOOKUP($A486&amp;$B486,'[4]产值及收款计划（2026）'!$A:$A&amp;'[4]产值及收款计划（2026）'!$B:$B,'[4]产值及收款计划（2026）'!AZ:AZ)</f>
        <v>3.9</v>
      </c>
      <c r="BA486" s="235" t="e">
        <f t="array" ref="BA486">_xlfn.XLOOKUP($A486&amp;$B486,'[4]产值及收款计划（2026）'!$A:$A&amp;'[4]产值及收款计划（2026）'!$B:$B,'[4]产值及收款计划（2026）'!BA:BA)</f>
        <v>#REF!</v>
      </c>
      <c r="BB486" s="235">
        <f t="array" ref="BB486">_xlfn.XLOOKUP($A486&amp;$B486,'[4]产值及收款计划（2026）'!$A:$A&amp;'[4]产值及收款计划（2026）'!$B:$B,'[4]产值及收款计划（2026）'!BB:BB)</f>
        <v>3.9</v>
      </c>
      <c r="BC486" s="235" t="e">
        <f t="array" ref="BC486">_xlfn.XLOOKUP($A486&amp;$B486,'[4]产值及收款计划（2026）'!$A:$A&amp;'[4]产值及收款计划（2026）'!$B:$B,'[4]产值及收款计划（2026）'!BC:BC)</f>
        <v>#REF!</v>
      </c>
      <c r="BD486" s="235">
        <f t="array" ref="BD486">_xlfn.XLOOKUP($A486&amp;$B486,'[4]产值及收款计划（2026）'!$A:$A&amp;'[4]产值及收款计划（2026）'!$B:$B,'[4]产值及收款计划（2026）'!BD:BD)</f>
        <v>3.9</v>
      </c>
      <c r="BE486" s="235" t="e">
        <f t="array" ref="BE486">_xlfn.XLOOKUP($A486&amp;$B486,'[4]产值及收款计划（2026）'!$A:$A&amp;'[4]产值及收款计划（2026）'!$B:$B,'[4]产值及收款计划（2026）'!BE:BE)</f>
        <v>#REF!</v>
      </c>
      <c r="BF486" s="235" t="e">
        <f t="array" ref="BF486">_xlfn.XLOOKUP($A486&amp;$B486,'[4]产值及收款计划（2026）'!$A:$A&amp;'[4]产值及收款计划（2026）'!$B:$B,'[4]产值及收款计划（2026）'!BF:BF)</f>
        <v>#REF!</v>
      </c>
      <c r="BG486" s="235" t="e">
        <f t="array" ref="BG486">_xlfn.XLOOKUP($A486&amp;$B486,'[4]产值及收款计划（2026）'!$A:$A&amp;'[4]产值及收款计划（2026）'!$B:$B,'[4]产值及收款计划（2026）'!BG:BG)</f>
        <v>#REF!</v>
      </c>
      <c r="BH486" s="235" t="e">
        <f t="array" ref="BH486">_xlfn.XLOOKUP($A486&amp;$B486,'[4]产值及收款计划（2026）'!$A:$A&amp;'[4]产值及收款计划（2026）'!$B:$B,'[4]产值及收款计划（2026）'!BH:BH)</f>
        <v>#REF!</v>
      </c>
      <c r="BI486" s="235" t="e">
        <f t="array" ref="BI486">_xlfn.XLOOKUP($A486&amp;$B486,'[4]产值及收款计划（2026）'!$A:$A&amp;'[4]产值及收款计划（2026）'!$B:$B,'[4]产值及收款计划（2026）'!BI:BI)</f>
        <v>#REF!</v>
      </c>
      <c r="BJ486" s="235" t="e">
        <f t="array" ref="BJ486">_xlfn.XLOOKUP($A486&amp;$B486,'[4]产值及收款计划（2026）'!$A:$A&amp;'[4]产值及收款计划（2026）'!$B:$B,'[4]产值及收款计划（2026）'!BJ:BJ)</f>
        <v>#REF!</v>
      </c>
      <c r="BK486" s="235" t="e">
        <f t="array" ref="BK486">_xlfn.XLOOKUP($A486&amp;$B486,'[4]产值及收款计划（2026）'!$A:$A&amp;'[4]产值及收款计划（2026）'!$B:$B,'[4]产值及收款计划（2026）'!BK:BK)</f>
        <v>#REF!</v>
      </c>
      <c r="BL486" s="235" t="e">
        <f t="array" ref="BL486">_xlfn.XLOOKUP($A486&amp;$B486,'[4]产值及收款计划（2026）'!$A:$A&amp;'[4]产值及收款计划（2026）'!$B:$B,'[4]产值及收款计划（2026）'!BL:BL)</f>
        <v>#REF!</v>
      </c>
      <c r="BM486" s="235"/>
      <c r="BN486" s="235"/>
      <c r="BO486" s="235"/>
      <c r="BP486" s="235"/>
      <c r="BQ486" s="235" t="e">
        <f>_xlfn.XLOOKUP($C486,应收未收表!$AJ:$AJ,应收未收表!AK:AK)</f>
        <v>#N/A</v>
      </c>
      <c r="BR486" s="235" t="e">
        <f>_xlfn.XLOOKUP($C486,应收未收表!$AJ:$AJ,应收未收表!AL:AL)</f>
        <v>#N/A</v>
      </c>
      <c r="BS486" s="235" t="e">
        <f>_xlfn.XLOOKUP($C486,应收未收表!$AJ:$AJ,应收未收表!AM:AM)</f>
        <v>#N/A</v>
      </c>
      <c r="BT486" s="235" t="e">
        <f>_xlfn.XLOOKUP($C486,应收未收表!$AJ:$AJ,应收未收表!AN:AN)</f>
        <v>#N/A</v>
      </c>
      <c r="BU486" s="234" t="str">
        <f t="array" ref="BU486">_xlfn.XLOOKUP($A486&amp;$B486,'[4]产值及收款计划（2026）'!$A:$A&amp;'[4]产值及收款计划（2026）'!$B:$B,'[4]产值及收款计划（2026）'!BQ:BQ)</f>
        <v>福建第一公路工程集团有限公司</v>
      </c>
      <c r="BV486" s="235" t="e">
        <f t="array" ref="BV486">_xlfn.XLOOKUP($A486&amp;$B486,'[4]产值及收款计划（2026）'!$A:$A&amp;'[4]产值及收款计划（2026）'!$B:$B,'[4]产值及收款计划（2026）'!BR:BR)</f>
        <v>#REF!</v>
      </c>
      <c r="CE486" s="235" cm="1">
        <f t="array" ref="CE486">_xlfn.XLOOKUP($A486&amp;$B486,'[4]产值及收款计划（2026）'!$A:$A&amp;'[4]产值及收款计划（2026）'!$B:$B,'[4]产值及收款计划（2026）'!CA:CA)</f>
        <v>0</v>
      </c>
      <c r="CF486" s="235" cm="1">
        <f t="array" ref="CF486">_xlfn.XLOOKUP($A486&amp;$B486,'[4]产值及收款计划（2026）'!$A:$A&amp;'[4]产值及收款计划（2026）'!$B:$B,'[4]产值及收款计划（2026）'!CB:CB)</f>
        <v>0</v>
      </c>
      <c r="CG486" s="235" cm="1">
        <f t="array" ref="CG486">_xlfn.XLOOKUP($A486&amp;$B486,'[4]产值及收款计划（2026）'!$A:$A&amp;'[4]产值及收款计划（2026）'!$B:$B,'[4]产值及收款计划（2026）'!CC:CC)</f>
        <v>0</v>
      </c>
      <c r="CH486" s="235" cm="1">
        <f t="array" ref="CH486">_xlfn.XLOOKUP($A486&amp;$B486,'[4]产值及收款计划（2026）'!$A:$A&amp;'[4]产值及收款计划（2026）'!$B:$B,'[4]产值及收款计划（2026）'!CD:CD)</f>
        <v>0</v>
      </c>
      <c r="CI486" s="235" cm="1">
        <f t="array" ref="CI486">_xlfn.XLOOKUP($A486&amp;$B486,'[4]产值及收款计划（2026）'!$A:$A&amp;'[4]产值及收款计划（2026）'!$B:$B,'[4]产值及收款计划（2026）'!CE:CE)</f>
        <v>0</v>
      </c>
      <c r="CJ486" s="235" cm="1">
        <f t="array" ref="CJ486">_xlfn.XLOOKUP($A486&amp;$B486,'[4]产值及收款计划（2026）'!$A:$A&amp;'[4]产值及收款计划（2026）'!$B:$B,'[4]产值及收款计划（2026）'!CF:CF)</f>
        <v>0</v>
      </c>
      <c r="CK486" s="235" cm="1">
        <f t="array" ref="CK486">_xlfn.XLOOKUP($A486&amp;$B486,'[4]产值及收款计划（2026）'!$A:$A&amp;'[4]产值及收款计划（2026）'!$B:$B,'[4]产值及收款计划（2026）'!CG:CG)</f>
        <v>0</v>
      </c>
      <c r="CL486" s="235" cm="1">
        <f t="array" ref="CL486">_xlfn.XLOOKUP($A486&amp;$B486,'[4]产值及收款计划（2026）'!$A:$A&amp;'[4]产值及收款计划（2026）'!$B:$B,'[4]产值及收款计划（2026）'!CH:CH)</f>
        <v>0</v>
      </c>
      <c r="CM486" s="235" cm="1">
        <f t="array" ref="CM486">_xlfn.XLOOKUP($A486&amp;$B486,'[4]产值及收款计划（2026）'!$A:$A&amp;'[4]产值及收款计划（2026）'!$B:$B,'[4]产值及收款计划（2026）'!CI:CI)</f>
        <v>0</v>
      </c>
      <c r="CN486" s="235" cm="1">
        <f t="array" ref="CN486">_xlfn.XLOOKUP($A486&amp;$B486,'[4]产值及收款计划（2026）'!$A:$A&amp;'[4]产值及收款计划（2026）'!$B:$B,'[4]产值及收款计划（2026）'!CJ:CJ)</f>
        <v>0</v>
      </c>
      <c r="CO486" s="235" cm="1">
        <f t="array" ref="CO486">_xlfn.XLOOKUP($A486&amp;$B486,'[4]产值及收款计划（2026）'!$A:$A&amp;'[4]产值及收款计划（2026）'!$B:$B,'[4]产值及收款计划（2026）'!CK:CK)</f>
        <v>0</v>
      </c>
      <c r="CP486" s="235" cm="1">
        <f t="array" ref="CP486">_xlfn.XLOOKUP($A486&amp;$B486,'[4]产值及收款计划（2026）'!$A:$A&amp;'[4]产值及收款计划（2026）'!$B:$B,'[4]产值及收款计划（2026）'!CL:CL)</f>
        <v>0</v>
      </c>
      <c r="DE486" s="235" cm="1">
        <f t="array" ref="DE486">_xlfn.XLOOKUP($A486&amp;$B486,'[4]产值及收款计划（2026）'!$A:$A&amp;'[4]产值及收款计划（2026）'!$B:$B,'[4]产值及收款计划（2026）'!DA:DA)</f>
        <v>0</v>
      </c>
      <c r="DF486" s="235" cm="1">
        <f t="array" ref="DF486">_xlfn.XLOOKUP($A486&amp;$B486,'[4]产值及收款计划（2026）'!$A:$A&amp;'[4]产值及收款计划（2026）'!$B:$B,'[4]产值及收款计划（2026）'!DB:DB)</f>
        <v>0</v>
      </c>
      <c r="DG486" s="235" cm="1">
        <f t="array" ref="DG486">_xlfn.XLOOKUP($A486&amp;$B486,'[4]产值及收款计划（2026）'!$A:$A&amp;'[4]产值及收款计划（2026）'!$B:$B,'[4]产值及收款计划（2026）'!DC:DC)</f>
        <v>0</v>
      </c>
      <c r="DH486" s="235" cm="1">
        <f t="array" ref="DH486">_xlfn.XLOOKUP($A486&amp;$B486,'[4]产值及收款计划（2026）'!$A:$A&amp;'[4]产值及收款计划（2026）'!$B:$B,'[4]产值及收款计划（2026）'!DD:DD)</f>
        <v>0</v>
      </c>
      <c r="DI486" s="235" cm="1">
        <f t="array" ref="DI486">_xlfn.XLOOKUP($A486&amp;$B486,'[4]产值及收款计划（2026）'!$A:$A&amp;'[4]产值及收款计划（2026）'!$B:$B,'[4]产值及收款计划（2026）'!DE:DE)</f>
        <v>0</v>
      </c>
      <c r="DJ486" s="235" cm="1">
        <f t="array" ref="DJ486">_xlfn.XLOOKUP($A486&amp;$B486,'[4]产值及收款计划（2026）'!$A:$A&amp;'[4]产值及收款计划（2026）'!$B:$B,'[4]产值及收款计划（2026）'!DF:DF)</f>
        <v>0</v>
      </c>
      <c r="DK486" s="235" cm="1">
        <f t="array" ref="DK486">_xlfn.XLOOKUP($A486&amp;$B486,'[4]产值及收款计划（2026）'!$A:$A&amp;'[4]产值及收款计划（2026）'!$B:$B,'[4]产值及收款计划（2026）'!DG:DG)</f>
        <v>0</v>
      </c>
      <c r="DL486" s="235" cm="1">
        <f t="array" ref="DL486">_xlfn.XLOOKUP($A486&amp;$B486,'[4]产值及收款计划（2026）'!$A:$A&amp;'[4]产值及收款计划（2026）'!$B:$B,'[4]产值及收款计划（2026）'!DH:DH)</f>
        <v>0</v>
      </c>
      <c r="DM486" s="235" cm="1">
        <f t="array" ref="DM486">_xlfn.XLOOKUP($A486&amp;$B486,'[4]产值及收款计划（2026）'!$A:$A&amp;'[4]产值及收款计划（2026）'!$B:$B,'[4]产值及收款计划（2026）'!DI:DI)</f>
        <v>0</v>
      </c>
      <c r="DN486" s="235" cm="1">
        <f t="array" ref="DN486">_xlfn.XLOOKUP($A486&amp;$B486,'[4]产值及收款计划（2026）'!$A:$A&amp;'[4]产值及收款计划（2026）'!$B:$B,'[4]产值及收款计划（2026）'!DJ:DJ)</f>
        <v>0</v>
      </c>
      <c r="DO486" s="235" cm="1">
        <f t="array" ref="DO486">_xlfn.XLOOKUP($A486&amp;$B486,'[4]产值及收款计划（2026）'!$A:$A&amp;'[4]产值及收款计划（2026）'!$B:$B,'[4]产值及收款计划（2026）'!DK:DK)</f>
        <v>0</v>
      </c>
      <c r="DP486" s="235" cm="1">
        <f t="array" ref="DP486">_xlfn.XLOOKUP($A486&amp;$B486,'[4]产值及收款计划（2026）'!$A:$A&amp;'[4]产值及收款计划（2026）'!$B:$B,'[4]产值及收款计划（2026）'!DL:DL)</f>
        <v>0</v>
      </c>
      <c r="DQ486" s="243"/>
      <c r="DR486" s="229"/>
    </row>
    <row r="487" ht="60.75" spans="1:122">
      <c r="A487" s="233">
        <f t="shared" si="29"/>
        <v>17</v>
      </c>
      <c r="B487" s="233" t="s">
        <v>28</v>
      </c>
      <c r="C487" s="234" t="str">
        <f t="array" ref="C487">_xlfn.XLOOKUP($A487&amp;$B487,'[4]产值及收款计划（2026）'!$A:$A&amp;'[4]产值及收款计划（2026）'!$B:$B,'[4]产值及收款计划（2026）'!C:C)</f>
        <v>ZHT2023030700022</v>
      </c>
      <c r="D487" s="235" t="str">
        <f t="array" ref="D487">_xlfn.XLOOKUP($A487&amp;$B487,'[4]产值及收款计划（2026）'!$A:$A&amp;'[4]产值及收款计划（2026）'!$B:$B,'[4]产值及收款计划（2026）'!D:D)</f>
        <v>厦航总部大厦智能化集成管理平台BIM建设部分技术服务合同</v>
      </c>
      <c r="E487" s="235">
        <f t="array" ref="E487">_xlfn.XLOOKUP($A487&amp;$B487,'[4]产值及收款计划（2026）'!$A:$A&amp;'[4]产值及收款计划（2026）'!$B:$B,'[4]产值及收款计划（2026）'!E:E)</f>
        <v>80</v>
      </c>
      <c r="F487" s="235">
        <f t="array" ref="F487">_xlfn.XLOOKUP($A487&amp;$B487,'[4]产值及收款计划（2026）'!$A:$A&amp;'[4]产值及收款计划（2026）'!$B:$B,'[4]产值及收款计划（2026）'!F:F)</f>
        <v>56.5952</v>
      </c>
      <c r="G487" s="235">
        <f t="array" ref="G487">_xlfn.XLOOKUP($A487&amp;$B487,'[4]产值及收款计划（2026）'!$A:$A&amp;'[4]产值及收款计划（2026）'!$B:$B,'[4]产值及收款计划（2026）'!G:G)</f>
        <v>24.5952</v>
      </c>
      <c r="H487" s="235">
        <f t="array" ref="H487">_xlfn.XLOOKUP($A487&amp;$B487,'[4]产值及收款计划（2026）'!$A:$A&amp;'[4]产值及收款计划（2026）'!$B:$B,'[4]产值及收款计划（2026）'!H:H)</f>
        <v>24.5952</v>
      </c>
      <c r="I487" s="236">
        <f t="array" ref="I487">_xlfn.XLOOKUP($A487&amp;$B487,'[4]产值及收款计划（2026）'!$A:$A&amp;'[4]产值及收款计划（2026）'!$B:$B,'[4]产值及收款计划（2026）'!I:I)</f>
        <v>0.434581024539184</v>
      </c>
      <c r="J487" s="237">
        <f t="array" ref="J487">_xlfn.XLOOKUP($A487&amp;$B487,'[4]产值及收款计划（2026）'!$A:$A&amp;'[4]产值及收款计划（2026）'!$B:$B,'[4]产值及收款计划（2026）'!J:J)</f>
        <v>0.06</v>
      </c>
      <c r="K487" s="235" t="e">
        <f t="array" ref="K487">_xlfn.XLOOKUP($A487&amp;$B487,'[4]产值及收款计划（2026）'!$A:$A&amp;'[4]产值及收款计划（2026）'!$B:$B,'[4]产值及收款计划（2026）'!K:K)</f>
        <v>#REF!</v>
      </c>
      <c r="L487" s="235" t="e">
        <f t="array" ref="L487">_xlfn.XLOOKUP($A487&amp;$B487,'[4]产值及收款计划（2026）'!$A:$A&amp;'[4]产值及收款计划（2026）'!$B:$B,'[4]产值及收款计划（2026）'!L:L)</f>
        <v>#REF!</v>
      </c>
      <c r="M487" s="235" t="str">
        <f t="array" ref="M487">_xlfn.XLOOKUP($A487&amp;$B487,'[4]产值及收款计划（2026）'!$A:$A&amp;'[4]产值及收款计划（2026）'!$B:$B,'[4]产值及收款计划（2026）'!M:M)</f>
        <v>主导</v>
      </c>
      <c r="N487" s="235">
        <f t="array" ref="N487">_xlfn.XLOOKUP($A487&amp;$B487,'[4]产值及收款计划（2026）'!$A:$A&amp;'[4]产值及收款计划（2026）'!$B:$B,'[4]产值及收款计划（2026）'!N:N)</f>
        <v>0</v>
      </c>
      <c r="O487" s="235" t="str">
        <f t="array" ref="O487">_xlfn.XLOOKUP($A487&amp;$B487,'[4]产值及收款计划（2026）'!$A:$A&amp;'[4]产值及收款计划（2026）'!$B:$B,'[4]产值及收款计划（2026）'!O:O)</f>
        <v>周滨</v>
      </c>
      <c r="P487" s="234" t="str">
        <f t="array" ref="P487">_xlfn.XLOOKUP($A487&amp;$B487,'[4]产值及收款计划（2026）'!$A:$A&amp;'[4]产值及收款计划（2026）'!$B:$B,'[4]产值及收款计划（2026）'!P:P)</f>
        <v>在建</v>
      </c>
      <c r="Q487" s="235" t="e">
        <f t="array" ref="Q487">_xlfn.XLOOKUP($A487&amp;$B487,'[4]产值及收款计划（2026）'!$A:$A&amp;'[4]产值及收款计划（2026）'!$B:$B,'[4]产值及收款计划（2026）'!Q:Q)</f>
        <v>#REF!</v>
      </c>
      <c r="R487" s="235" t="e">
        <f t="array" ref="R487">_xlfn.XLOOKUP($A487&amp;$B487,'[4]产值及收款计划（2026）'!$A:$A&amp;'[4]产值及收款计划（2026）'!$B:$B,'[4]产值及收款计划（2026）'!R:R)</f>
        <v>#REF!</v>
      </c>
      <c r="S487" s="235" t="e">
        <f t="array" ref="S487">_xlfn.XLOOKUP($A487&amp;$B487,'[4]产值及收款计划（2026）'!$A:$A&amp;'[4]产值及收款计划（2026）'!$B:$B,'[4]产值及收款计划（2026）'!S:S)</f>
        <v>#REF!</v>
      </c>
      <c r="T487" s="235">
        <f t="array" ref="T487">_xlfn.XLOOKUP($A487&amp;$B487,'[4]产值及收款计划（2026）'!$A:$A&amp;'[4]产值及收款计划（2026）'!$B:$B,'[4]产值及收款计划（2026）'!T:T)</f>
        <v>64</v>
      </c>
      <c r="U487" s="235">
        <f t="array" ref="U487">_xlfn.XLOOKUP($A487&amp;$B487,'[4]产值及收款计划（2026）'!$A:$A&amp;'[4]产值及收款计划（2026）'!$B:$B,'[4]产值及收款计划（2026）'!U:U)</f>
        <v>0</v>
      </c>
      <c r="V487" s="235">
        <f t="array" ref="V487">_xlfn.XLOOKUP($A487&amp;$B487,'[4]产值及收款计划（2026）'!$A:$A&amp;'[4]产值及收款计划（2026）'!$B:$B,'[4]产值及收款计划（2026）'!V:V)</f>
        <v>16</v>
      </c>
      <c r="W487" s="235" t="e">
        <f t="array" ref="W487">_xlfn.XLOOKUP($A487&amp;$B487,'[4]产值及收款计划（2026）'!$A:$A&amp;'[4]产值及收款计划（2026）'!$B:$B,'[4]产值及收款计划（2026）'!W:W)</f>
        <v>#REF!</v>
      </c>
      <c r="X487" s="235" t="e">
        <f t="array" ref="X487">_xlfn.XLOOKUP($A487&amp;$B487,'[4]产值及收款计划（2026）'!$A:$A&amp;'[4]产值及收款计划（2026）'!$B:$B,'[4]产值及收款计划（2026）'!X:X)</f>
        <v>#REF!</v>
      </c>
      <c r="Y487" s="235" t="e">
        <f t="array" ref="Y487">_xlfn.XLOOKUP($A487&amp;$B487,'[4]产值及收款计划（2026）'!$A:$A&amp;'[4]产值及收款计划（2026）'!$B:$B,'[4]产值及收款计划（2026）'!Y:Y)</f>
        <v>#REF!</v>
      </c>
      <c r="Z487" s="235" t="e">
        <f t="array" ref="Z487">_xlfn.XLOOKUP($A487&amp;$B487,'[4]产值及收款计划（2026）'!$A:$A&amp;'[4]产值及收款计划（2026）'!$B:$B,'[4]产值及收款计划（2026）'!Z:Z)</f>
        <v>#REF!</v>
      </c>
      <c r="AA487" s="235" t="e">
        <f t="array" ref="AA487">_xlfn.XLOOKUP($A487&amp;$B487,'[4]产值及收款计划（2026）'!$A:$A&amp;'[4]产值及收款计划（2026）'!$B:$B,'[4]产值及收款计划（2026）'!AA:AA)</f>
        <v>#REF!</v>
      </c>
      <c r="AB487" s="235" t="e">
        <f t="array" ref="AB487">_xlfn.XLOOKUP($A487&amp;$B487,'[4]产值及收款计划（2026）'!$A:$A&amp;'[4]产值及收款计划（2026）'!$B:$B,'[4]产值及收款计划（2026）'!AB:AB)</f>
        <v>#REF!</v>
      </c>
      <c r="AC487" s="235" t="e">
        <f t="array" ref="AC487">_xlfn.XLOOKUP($A487&amp;$B487,'[4]产值及收款计划（2026）'!$A:$A&amp;'[4]产值及收款计划（2026）'!$B:$B,'[4]产值及收款计划（2026）'!AC:AC)</f>
        <v>#REF!</v>
      </c>
      <c r="AD487" s="235" t="e">
        <f t="array" ref="AD487">_xlfn.XLOOKUP($A487&amp;$B487,'[4]产值及收款计划（2026）'!$A:$A&amp;'[4]产值及收款计划（2026）'!$B:$B,'[4]产值及收款计划（2026）'!AD:AD)</f>
        <v>#REF!</v>
      </c>
      <c r="AE487" s="235">
        <f t="array" ref="AE487">_xlfn.XLOOKUP($A487&amp;$B487,'[4]产值及收款计划（2026）'!$A:$A&amp;'[4]产值及收款计划（2026）'!$B:$B,'[4]产值及收款计划（2026）'!AE:AE)</f>
        <v>8</v>
      </c>
      <c r="AF487" s="235" t="e">
        <f t="array" ref="AF487">_xlfn.XLOOKUP($A487&amp;$B487,'[4]产值及收款计划（2026）'!$A:$A&amp;'[4]产值及收款计划（2026）'!$B:$B,'[4]产值及收款计划（2026）'!AF:AF)</f>
        <v>#REF!</v>
      </c>
      <c r="AG487" s="235" t="e">
        <f t="array" ref="AG487">_xlfn.XLOOKUP($A487&amp;$B487,'[4]产值及收款计划（2026）'!$A:$A&amp;'[4]产值及收款计划（2026）'!$B:$B,'[4]产值及收款计划（2026）'!AG:AG)</f>
        <v>#REF!</v>
      </c>
      <c r="AH487" s="235" t="e">
        <f t="array" ref="AH487">_xlfn.XLOOKUP($A487&amp;$B487,'[4]产值及收款计划（2026）'!$A:$A&amp;'[4]产值及收款计划（2026）'!$B:$B,'[4]产值及收款计划（2026）'!AH:AH)</f>
        <v>#REF!</v>
      </c>
      <c r="AI487" s="235" t="e">
        <f t="array" ref="AI487">_xlfn.XLOOKUP($A487&amp;$B487,'[4]产值及收款计划（2026）'!$A:$A&amp;'[4]产值及收款计划（2026）'!$B:$B,'[4]产值及收款计划（2026）'!AI:AI)</f>
        <v>#REF!</v>
      </c>
      <c r="AJ487" s="235" t="e">
        <f t="array" ref="AJ487">_xlfn.XLOOKUP($A487&amp;$B487,'[4]产值及收款计划（2026）'!$A:$A&amp;'[4]产值及收款计划（2026）'!$B:$B,'[4]产值及收款计划（2026）'!AJ:AJ)</f>
        <v>#REF!</v>
      </c>
      <c r="AK487" s="235" t="e">
        <f t="array" ref="AK487">_xlfn.XLOOKUP($A487&amp;$B487,'[4]产值及收款计划（2026）'!$A:$A&amp;'[4]产值及收款计划（2026）'!$B:$B,'[4]产值及收款计划（2026）'!AK:AK)</f>
        <v>#REF!</v>
      </c>
      <c r="AL487" s="235" t="e">
        <f t="array" ref="AL487">_xlfn.XLOOKUP($A487&amp;$B487,'[4]产值及收款计划（2026）'!$A:$A&amp;'[4]产值及收款计划（2026）'!$B:$B,'[4]产值及收款计划（2026）'!AL:AL)</f>
        <v>#REF!</v>
      </c>
      <c r="AM487" s="242" t="e">
        <f t="array" ref="AM487">_xlfn.LET(_xlpm.勾选月份状态数组,TRANSPOSE('PPT(12-15页）-TOP10'!$A$3:$A$14),_xlpm.选择数据区,IF('PPT(12-15页）-TOP10'!$E$3="收款",$BA487:$BL487,$AA487:$AL487),SUM(_xlfn._xlws.FILTER(_xlpm.选择数据区,_xlpm.勾选月份状态数组,"")))</f>
        <v>#REF!</v>
      </c>
      <c r="AN487" s="235" t="e">
        <f>_xlfn.XLOOKUP($C487,应收未收表!$T:$T,应收未收表!AA:AA)</f>
        <v>#N/A</v>
      </c>
      <c r="AO487" s="235" t="e">
        <f>_xlfn.XLOOKUP($C487,应收未收表!$T:$T,应收未收表!AB:AB)</f>
        <v>#N/A</v>
      </c>
      <c r="AP487" s="235" t="e">
        <f>_xlfn.XLOOKUP($C487,应收未收表!$T:$T,应收未收表!AC:AC)</f>
        <v>#N/A</v>
      </c>
      <c r="AQ487" s="235" t="e">
        <f>_xlfn.XLOOKUP($C487,应收未收表!$T:$T,应收未收表!AE:AE)</f>
        <v>#N/A</v>
      </c>
      <c r="AR487" s="235" t="e">
        <f>_xlfn.XLOOKUP($C487,应收未收表!$T:$T,应收未收表!AF:AF)</f>
        <v>#N/A</v>
      </c>
      <c r="AS487" s="235" t="e">
        <f t="array" ref="AS487">_xlfn.XLOOKUP($A487&amp;$B487,'[4]产值及收款计划（2026）'!$A:$A&amp;'[4]产值及收款计划（2026）'!$B:$B,'[4]产值及收款计划（2026）'!AS:AS)</f>
        <v>#REF!</v>
      </c>
      <c r="AT487" s="235" t="e">
        <f t="array" ref="AT487">_xlfn.XLOOKUP($A487&amp;$B487,'[4]产值及收款计划（2026）'!$A:$A&amp;'[4]产值及收款计划（2026）'!$B:$B,'[4]产值及收款计划（2026）'!AT:AT)</f>
        <v>#REF!</v>
      </c>
      <c r="AU487" s="235" t="e">
        <f t="array" ref="AU487">_xlfn.XLOOKUP($A487&amp;$B487,'[4]产值及收款计划（2026）'!$A:$A&amp;'[4]产值及收款计划（2026）'!$B:$B,'[4]产值及收款计划（2026）'!AU:AU)</f>
        <v>#REF!</v>
      </c>
      <c r="AV487" s="235" t="e">
        <f t="array" ref="AV487">_xlfn.XLOOKUP($A487&amp;$B487,'[4]产值及收款计划（2026）'!$A:$A&amp;'[4]产值及收款计划（2026）'!$B:$B,'[4]产值及收款计划（2026）'!AV:AV)</f>
        <v>#REF!</v>
      </c>
      <c r="AW487" s="235">
        <f t="array" ref="AW487">_xlfn.XLOOKUP($A487&amp;$B487,'[4]产值及收款计划（2026）'!$A:$A&amp;'[4]产值及收款计划（2026）'!$B:$B,'[4]产值及收款计划（2026）'!AW:AW)</f>
        <v>50.75</v>
      </c>
      <c r="AX487" s="235">
        <f t="array" ref="AX487">_xlfn.XLOOKUP($A487&amp;$B487,'[4]产值及收款计划（2026）'!$A:$A&amp;'[4]产值及收款计划（2026）'!$B:$B,'[4]产值及收款计划（2026）'!AX:AX)</f>
        <v>0</v>
      </c>
      <c r="AY487" s="235">
        <f t="array" ref="AY487">_xlfn.XLOOKUP($A487&amp;$B487,'[4]产值及收款计划（2026）'!$A:$A&amp;'[4]产值及收款计划（2026）'!$B:$B,'[4]产值及收款计划（2026）'!AY:AY)</f>
        <v>29.25</v>
      </c>
      <c r="AZ487" s="235">
        <f t="array" ref="AZ487">_xlfn.XLOOKUP($A487&amp;$B487,'[4]产值及收款计划（2026）'!$A:$A&amp;'[4]产值及收款计划（2026）'!$B:$B,'[4]产值及收款计划（2026）'!AZ:AZ)</f>
        <v>13.25</v>
      </c>
      <c r="BA487" s="235" t="e">
        <f t="array" ref="BA487">_xlfn.XLOOKUP($A487&amp;$B487,'[4]产值及收款计划（2026）'!$A:$A&amp;'[4]产值及收款计划（2026）'!$B:$B,'[4]产值及收款计划（2026）'!BA:BA)</f>
        <v>#REF!</v>
      </c>
      <c r="BB487" s="235" t="e">
        <f t="array" ref="BB487">_xlfn.XLOOKUP($A487&amp;$B487,'[4]产值及收款计划（2026）'!$A:$A&amp;'[4]产值及收款计划（2026）'!$B:$B,'[4]产值及收款计划（2026）'!BB:BB)</f>
        <v>#REF!</v>
      </c>
      <c r="BC487" s="235" t="e">
        <f t="array" ref="BC487">_xlfn.XLOOKUP($A487&amp;$B487,'[4]产值及收款计划（2026）'!$A:$A&amp;'[4]产值及收款计划（2026）'!$B:$B,'[4]产值及收款计划（2026）'!BC:BC)</f>
        <v>#REF!</v>
      </c>
      <c r="BD487" s="235" t="e">
        <f t="array" ref="BD487">_xlfn.XLOOKUP($A487&amp;$B487,'[4]产值及收款计划（2026）'!$A:$A&amp;'[4]产值及收款计划（2026）'!$B:$B,'[4]产值及收款计划（2026）'!BD:BD)</f>
        <v>#REF!</v>
      </c>
      <c r="BE487" s="235">
        <f t="array" ref="BE487">_xlfn.XLOOKUP($A487&amp;$B487,'[4]产值及收款计划（2026）'!$A:$A&amp;'[4]产值及收款计划（2026）'!$B:$B,'[4]产值及收款计划（2026）'!BE:BE)</f>
        <v>5.25</v>
      </c>
      <c r="BF487" s="235" t="e">
        <f t="array" ref="BF487">_xlfn.XLOOKUP($A487&amp;$B487,'[4]产值及收款计划（2026）'!$A:$A&amp;'[4]产值及收款计划（2026）'!$B:$B,'[4]产值及收款计划（2026）'!BF:BF)</f>
        <v>#REF!</v>
      </c>
      <c r="BG487" s="235" t="e">
        <f t="array" ref="BG487">_xlfn.XLOOKUP($A487&amp;$B487,'[4]产值及收款计划（2026）'!$A:$A&amp;'[4]产值及收款计划（2026）'!$B:$B,'[4]产值及收款计划（2026）'!BG:BG)</f>
        <v>#REF!</v>
      </c>
      <c r="BH487" s="235" t="e">
        <f t="array" ref="BH487">_xlfn.XLOOKUP($A487&amp;$B487,'[4]产值及收款计划（2026）'!$A:$A&amp;'[4]产值及收款计划（2026）'!$B:$B,'[4]产值及收款计划（2026）'!BH:BH)</f>
        <v>#REF!</v>
      </c>
      <c r="BI487" s="235" t="e">
        <f t="array" ref="BI487">_xlfn.XLOOKUP($A487&amp;$B487,'[4]产值及收款计划（2026）'!$A:$A&amp;'[4]产值及收款计划（2026）'!$B:$B,'[4]产值及收款计划（2026）'!BI:BI)</f>
        <v>#REF!</v>
      </c>
      <c r="BJ487" s="235" t="e">
        <f t="array" ref="BJ487">_xlfn.XLOOKUP($A487&amp;$B487,'[4]产值及收款计划（2026）'!$A:$A&amp;'[4]产值及收款计划（2026）'!$B:$B,'[4]产值及收款计划（2026）'!BJ:BJ)</f>
        <v>#REF!</v>
      </c>
      <c r="BK487" s="235" t="e">
        <f t="array" ref="BK487">_xlfn.XLOOKUP($A487&amp;$B487,'[4]产值及收款计划（2026）'!$A:$A&amp;'[4]产值及收款计划（2026）'!$B:$B,'[4]产值及收款计划（2026）'!BK:BK)</f>
        <v>#REF!</v>
      </c>
      <c r="BL487" s="235" t="e">
        <f t="array" ref="BL487">_xlfn.XLOOKUP($A487&amp;$B487,'[4]产值及收款计划（2026）'!$A:$A&amp;'[4]产值及收款计划（2026）'!$B:$B,'[4]产值及收款计划（2026）'!BL:BL)</f>
        <v>#REF!</v>
      </c>
      <c r="BM487" s="235"/>
      <c r="BN487" s="235"/>
      <c r="BO487" s="235"/>
      <c r="BP487" s="235"/>
      <c r="BQ487" s="235" t="e">
        <f>_xlfn.XLOOKUP($C487,应收未收表!$AJ:$AJ,应收未收表!AK:AK)</f>
        <v>#N/A</v>
      </c>
      <c r="BR487" s="235" t="e">
        <f>_xlfn.XLOOKUP($C487,应收未收表!$AJ:$AJ,应收未收表!AL:AL)</f>
        <v>#N/A</v>
      </c>
      <c r="BS487" s="235" t="e">
        <f>_xlfn.XLOOKUP($C487,应收未收表!$AJ:$AJ,应收未收表!AM:AM)</f>
        <v>#N/A</v>
      </c>
      <c r="BT487" s="235" t="e">
        <f>_xlfn.XLOOKUP($C487,应收未收表!$AJ:$AJ,应收未收表!AN:AN)</f>
        <v>#N/A</v>
      </c>
      <c r="BU487" s="234" t="str">
        <f t="array" ref="BU487">_xlfn.XLOOKUP($A487&amp;$B487,'[4]产值及收款计划（2026）'!$A:$A&amp;'[4]产值及收款计划（2026）'!$B:$B,'[4]产值及收款计划（2026）'!BQ:BQ)</f>
        <v>厦门伟屹大数据研究院有限公司</v>
      </c>
      <c r="BV487" s="235" t="e">
        <f t="array" ref="BV487">_xlfn.XLOOKUP($A487&amp;$B487,'[4]产值及收款计划（2026）'!$A:$A&amp;'[4]产值及收款计划（2026）'!$B:$B,'[4]产值及收款计划（2026）'!BR:BR)</f>
        <v>#REF!</v>
      </c>
      <c r="CE487" s="235" cm="1">
        <f t="array" ref="CE487">_xlfn.XLOOKUP($A487&amp;$B487,'[4]产值及收款计划（2026）'!$A:$A&amp;'[4]产值及收款计划（2026）'!$B:$B,'[4]产值及收款计划（2026）'!CA:CA)</f>
        <v>0</v>
      </c>
      <c r="CF487" s="235" cm="1">
        <f t="array" ref="CF487">_xlfn.XLOOKUP($A487&amp;$B487,'[4]产值及收款计划（2026）'!$A:$A&amp;'[4]产值及收款计划（2026）'!$B:$B,'[4]产值及收款计划（2026）'!CB:CB)</f>
        <v>0</v>
      </c>
      <c r="CG487" s="235" cm="1">
        <f t="array" ref="CG487">_xlfn.XLOOKUP($A487&amp;$B487,'[4]产值及收款计划（2026）'!$A:$A&amp;'[4]产值及收款计划（2026）'!$B:$B,'[4]产值及收款计划（2026）'!CC:CC)</f>
        <v>0</v>
      </c>
      <c r="CH487" s="235" cm="1">
        <f t="array" ref="CH487">_xlfn.XLOOKUP($A487&amp;$B487,'[4]产值及收款计划（2026）'!$A:$A&amp;'[4]产值及收款计划（2026）'!$B:$B,'[4]产值及收款计划（2026）'!CD:CD)</f>
        <v>0</v>
      </c>
      <c r="CI487" s="235" cm="1">
        <f t="array" ref="CI487">_xlfn.XLOOKUP($A487&amp;$B487,'[4]产值及收款计划（2026）'!$A:$A&amp;'[4]产值及收款计划（2026）'!$B:$B,'[4]产值及收款计划（2026）'!CE:CE)</f>
        <v>0</v>
      </c>
      <c r="CJ487" s="235" cm="1">
        <f t="array" ref="CJ487">_xlfn.XLOOKUP($A487&amp;$B487,'[4]产值及收款计划（2026）'!$A:$A&amp;'[4]产值及收款计划（2026）'!$B:$B,'[4]产值及收款计划（2026）'!CF:CF)</f>
        <v>0</v>
      </c>
      <c r="CK487" s="235" cm="1">
        <f t="array" ref="CK487">_xlfn.XLOOKUP($A487&amp;$B487,'[4]产值及收款计划（2026）'!$A:$A&amp;'[4]产值及收款计划（2026）'!$B:$B,'[4]产值及收款计划（2026）'!CG:CG)</f>
        <v>0</v>
      </c>
      <c r="CL487" s="235" cm="1">
        <f t="array" ref="CL487">_xlfn.XLOOKUP($A487&amp;$B487,'[4]产值及收款计划（2026）'!$A:$A&amp;'[4]产值及收款计划（2026）'!$B:$B,'[4]产值及收款计划（2026）'!CH:CH)</f>
        <v>0</v>
      </c>
      <c r="CM487" s="235" cm="1">
        <f t="array" ref="CM487">_xlfn.XLOOKUP($A487&amp;$B487,'[4]产值及收款计划（2026）'!$A:$A&amp;'[4]产值及收款计划（2026）'!$B:$B,'[4]产值及收款计划（2026）'!CI:CI)</f>
        <v>0</v>
      </c>
      <c r="CN487" s="235" cm="1">
        <f t="array" ref="CN487">_xlfn.XLOOKUP($A487&amp;$B487,'[4]产值及收款计划（2026）'!$A:$A&amp;'[4]产值及收款计划（2026）'!$B:$B,'[4]产值及收款计划（2026）'!CJ:CJ)</f>
        <v>0</v>
      </c>
      <c r="CO487" s="235" cm="1">
        <f t="array" ref="CO487">_xlfn.XLOOKUP($A487&amp;$B487,'[4]产值及收款计划（2026）'!$A:$A&amp;'[4]产值及收款计划（2026）'!$B:$B,'[4]产值及收款计划（2026）'!CK:CK)</f>
        <v>0</v>
      </c>
      <c r="CP487" s="235" cm="1">
        <f t="array" ref="CP487">_xlfn.XLOOKUP($A487&amp;$B487,'[4]产值及收款计划（2026）'!$A:$A&amp;'[4]产值及收款计划（2026）'!$B:$B,'[4]产值及收款计划（2026）'!CL:CL)</f>
        <v>0</v>
      </c>
      <c r="DE487" s="235" cm="1">
        <f t="array" ref="DE487">_xlfn.XLOOKUP($A487&amp;$B487,'[4]产值及收款计划（2026）'!$A:$A&amp;'[4]产值及收款计划（2026）'!$B:$B,'[4]产值及收款计划（2026）'!DA:DA)</f>
        <v>0</v>
      </c>
      <c r="DF487" s="235" cm="1">
        <f t="array" ref="DF487">_xlfn.XLOOKUP($A487&amp;$B487,'[4]产值及收款计划（2026）'!$A:$A&amp;'[4]产值及收款计划（2026）'!$B:$B,'[4]产值及收款计划（2026）'!DB:DB)</f>
        <v>0</v>
      </c>
      <c r="DG487" s="235" cm="1">
        <f t="array" ref="DG487">_xlfn.XLOOKUP($A487&amp;$B487,'[4]产值及收款计划（2026）'!$A:$A&amp;'[4]产值及收款计划（2026）'!$B:$B,'[4]产值及收款计划（2026）'!DC:DC)</f>
        <v>0</v>
      </c>
      <c r="DH487" s="235" cm="1">
        <f t="array" ref="DH487">_xlfn.XLOOKUP($A487&amp;$B487,'[4]产值及收款计划（2026）'!$A:$A&amp;'[4]产值及收款计划（2026）'!$B:$B,'[4]产值及收款计划（2026）'!DD:DD)</f>
        <v>0</v>
      </c>
      <c r="DI487" s="235" cm="1">
        <f t="array" ref="DI487">_xlfn.XLOOKUP($A487&amp;$B487,'[4]产值及收款计划（2026）'!$A:$A&amp;'[4]产值及收款计划（2026）'!$B:$B,'[4]产值及收款计划（2026）'!DE:DE)</f>
        <v>0</v>
      </c>
      <c r="DJ487" s="235" cm="1">
        <f t="array" ref="DJ487">_xlfn.XLOOKUP($A487&amp;$B487,'[4]产值及收款计划（2026）'!$A:$A&amp;'[4]产值及收款计划（2026）'!$B:$B,'[4]产值及收款计划（2026）'!DF:DF)</f>
        <v>0</v>
      </c>
      <c r="DK487" s="235" cm="1">
        <f t="array" ref="DK487">_xlfn.XLOOKUP($A487&amp;$B487,'[4]产值及收款计划（2026）'!$A:$A&amp;'[4]产值及收款计划（2026）'!$B:$B,'[4]产值及收款计划（2026）'!DG:DG)</f>
        <v>0</v>
      </c>
      <c r="DL487" s="235" cm="1">
        <f t="array" ref="DL487">_xlfn.XLOOKUP($A487&amp;$B487,'[4]产值及收款计划（2026）'!$A:$A&amp;'[4]产值及收款计划（2026）'!$B:$B,'[4]产值及收款计划（2026）'!DH:DH)</f>
        <v>0</v>
      </c>
      <c r="DM487" s="235" cm="1">
        <f t="array" ref="DM487">_xlfn.XLOOKUP($A487&amp;$B487,'[4]产值及收款计划（2026）'!$A:$A&amp;'[4]产值及收款计划（2026）'!$B:$B,'[4]产值及收款计划（2026）'!DI:DI)</f>
        <v>0</v>
      </c>
      <c r="DN487" s="235" cm="1">
        <f t="array" ref="DN487">_xlfn.XLOOKUP($A487&amp;$B487,'[4]产值及收款计划（2026）'!$A:$A&amp;'[4]产值及收款计划（2026）'!$B:$B,'[4]产值及收款计划（2026）'!DJ:DJ)</f>
        <v>0</v>
      </c>
      <c r="DO487" s="235" cm="1">
        <f t="array" ref="DO487">_xlfn.XLOOKUP($A487&amp;$B487,'[4]产值及收款计划（2026）'!$A:$A&amp;'[4]产值及收款计划（2026）'!$B:$B,'[4]产值及收款计划（2026）'!DK:DK)</f>
        <v>0</v>
      </c>
      <c r="DP487" s="235" cm="1">
        <f t="array" ref="DP487">_xlfn.XLOOKUP($A487&amp;$B487,'[4]产值及收款计划（2026）'!$A:$A&amp;'[4]产值及收款计划（2026）'!$B:$B,'[4]产值及收款计划（2026）'!DL:DL)</f>
        <v>0</v>
      </c>
      <c r="DQ487" s="243"/>
      <c r="DR487" s="229"/>
    </row>
    <row r="488" ht="40.5" spans="1:122">
      <c r="A488" s="233">
        <f t="shared" si="29"/>
        <v>18</v>
      </c>
      <c r="B488" s="233" t="s">
        <v>28</v>
      </c>
      <c r="C488" s="234" t="str">
        <f t="array" ref="C488">_xlfn.XLOOKUP($A488&amp;$B488,'[4]产值及收款计划（2026）'!$A:$A&amp;'[4]产值及收款计划（2026）'!$B:$B,'[4]产值及收款计划（2026）'!C:C)</f>
        <v>ZHT2023031300024</v>
      </c>
      <c r="D488" s="235" t="str">
        <f t="array" ref="D488">_xlfn.XLOOKUP($A488&amp;$B488,'[4]产值及收款计划（2026）'!$A:$A&amp;'[4]产值及收款计划（2026）'!$B:$B,'[4]产值及收款计划（2026）'!D:D)</f>
        <v>厦门新机场场道工程五标BIM服务合同</v>
      </c>
      <c r="E488" s="235">
        <f t="array" ref="E488">_xlfn.XLOOKUP($A488&amp;$B488,'[4]产值及收款计划（2026）'!$A:$A&amp;'[4]产值及收款计划（2026）'!$B:$B,'[4]产值及收款计划（2026）'!E:E)</f>
        <v>150.37</v>
      </c>
      <c r="F488" s="235">
        <f t="array" ref="F488">_xlfn.XLOOKUP($A488&amp;$B488,'[4]产值及收款计划（2026）'!$A:$A&amp;'[4]产值及收款计划（2026）'!$B:$B,'[4]产值及收款计划（2026）'!F:F)</f>
        <v>150.37</v>
      </c>
      <c r="G488" s="235">
        <f t="array" ref="G488">_xlfn.XLOOKUP($A488&amp;$B488,'[4]产值及收款计划（2026）'!$A:$A&amp;'[4]产值及收款计划（2026）'!$B:$B,'[4]产值及收款计划（2026）'!G:G)</f>
        <v>150.37</v>
      </c>
      <c r="H488" s="235">
        <f t="array" ref="H488">_xlfn.XLOOKUP($A488&amp;$B488,'[4]产值及收款计划（2026）'!$A:$A&amp;'[4]产值及收款计划（2026）'!$B:$B,'[4]产值及收款计划（2026）'!H:H)</f>
        <v>73.781</v>
      </c>
      <c r="I488" s="236">
        <f t="array" ref="I488">_xlfn.XLOOKUP($A488&amp;$B488,'[4]产值及收款计划（2026）'!$A:$A&amp;'[4]产值及收款计划（2026）'!$B:$B,'[4]产值及收款计划（2026）'!I:I)</f>
        <v>0.490663031189732</v>
      </c>
      <c r="J488" s="237">
        <f t="array" ref="J488">_xlfn.XLOOKUP($A488&amp;$B488,'[4]产值及收款计划（2026）'!$A:$A&amp;'[4]产值及收款计划（2026）'!$B:$B,'[4]产值及收款计划（2026）'!J:J)</f>
        <v>0.06</v>
      </c>
      <c r="K488" s="235" t="e">
        <f t="array" ref="K488">_xlfn.XLOOKUP($A488&amp;$B488,'[4]产值及收款计划（2026）'!$A:$A&amp;'[4]产值及收款计划（2026）'!$B:$B,'[4]产值及收款计划（2026）'!K:K)</f>
        <v>#REF!</v>
      </c>
      <c r="L488" s="235" t="e">
        <f t="array" ref="L488">_xlfn.XLOOKUP($A488&amp;$B488,'[4]产值及收款计划（2026）'!$A:$A&amp;'[4]产值及收款计划（2026）'!$B:$B,'[4]产值及收款计划（2026）'!L:L)</f>
        <v>#REF!</v>
      </c>
      <c r="M488" s="235" t="str">
        <f t="array" ref="M488">_xlfn.XLOOKUP($A488&amp;$B488,'[4]产值及收款计划（2026）'!$A:$A&amp;'[4]产值及收款计划（2026）'!$B:$B,'[4]产值及收款计划（2026）'!M:M)</f>
        <v>主导</v>
      </c>
      <c r="N488" s="235">
        <f t="array" ref="N488">_xlfn.XLOOKUP($A488&amp;$B488,'[4]产值及收款计划（2026）'!$A:$A&amp;'[4]产值及收款计划（2026）'!$B:$B,'[4]产值及收款计划（2026）'!N:N)</f>
        <v>0</v>
      </c>
      <c r="O488" s="235" t="str">
        <f t="array" ref="O488">_xlfn.XLOOKUP($A488&amp;$B488,'[4]产值及收款计划（2026）'!$A:$A&amp;'[4]产值及收款计划（2026）'!$B:$B,'[4]产值及收款计划（2026）'!O:O)</f>
        <v>周滨</v>
      </c>
      <c r="P488" s="234" t="str">
        <f t="array" ref="P488">_xlfn.XLOOKUP($A488&amp;$B488,'[4]产值及收款计划（2026）'!$A:$A&amp;'[4]产值及收款计划（2026）'!$B:$B,'[4]产值及收款计划（2026）'!P:P)</f>
        <v>在建</v>
      </c>
      <c r="Q488" s="235" t="e">
        <f t="array" ref="Q488">_xlfn.XLOOKUP($A488&amp;$B488,'[4]产值及收款计划（2026）'!$A:$A&amp;'[4]产值及收款计划（2026）'!$B:$B,'[4]产值及收款计划（2026）'!Q:Q)</f>
        <v>#REF!</v>
      </c>
      <c r="R488" s="235" t="e">
        <f t="array" ref="R488">_xlfn.XLOOKUP($A488&amp;$B488,'[4]产值及收款计划（2026）'!$A:$A&amp;'[4]产值及收款计划（2026）'!$B:$B,'[4]产值及收款计划（2026）'!R:R)</f>
        <v>#REF!</v>
      </c>
      <c r="S488" s="235" t="e">
        <f t="array" ref="S488">_xlfn.XLOOKUP($A488&amp;$B488,'[4]产值及收款计划（2026）'!$A:$A&amp;'[4]产值及收款计划（2026）'!$B:$B,'[4]产值及收款计划（2026）'!S:S)</f>
        <v>#REF!</v>
      </c>
      <c r="T488" s="235">
        <f t="array" ref="T488">_xlfn.XLOOKUP($A488&amp;$B488,'[4]产值及收款计划（2026）'!$A:$A&amp;'[4]产值及收款计划（2026）'!$B:$B,'[4]产值及收款计划（2026）'!T:T)</f>
        <v>126.6832</v>
      </c>
      <c r="U488" s="235">
        <f t="array" ref="U488">_xlfn.XLOOKUP($A488&amp;$B488,'[4]产值及收款计划（2026）'!$A:$A&amp;'[4]产值及收款计划（2026）'!$B:$B,'[4]产值及收款计划（2026）'!U:U)</f>
        <v>0</v>
      </c>
      <c r="V488" s="235">
        <f t="array" ref="V488">_xlfn.XLOOKUP($A488&amp;$B488,'[4]产值及收款计划（2026）'!$A:$A&amp;'[4]产值及收款计划（2026）'!$B:$B,'[4]产值及收款计划（2026）'!V:V)</f>
        <v>23.6868</v>
      </c>
      <c r="W488" s="235" t="e">
        <f t="array" ref="W488">_xlfn.XLOOKUP($A488&amp;$B488,'[4]产值及收款计划（2026）'!$A:$A&amp;'[4]产值及收款计划（2026）'!$B:$B,'[4]产值及收款计划（2026）'!W:W)</f>
        <v>#REF!</v>
      </c>
      <c r="X488" s="235" t="e">
        <f t="array" ref="X488">_xlfn.XLOOKUP($A488&amp;$B488,'[4]产值及收款计划（2026）'!$A:$A&amp;'[4]产值及收款计划（2026）'!$B:$B,'[4]产值及收款计划（2026）'!X:X)</f>
        <v>#REF!</v>
      </c>
      <c r="Y488" s="235" t="e">
        <f t="array" ref="Y488">_xlfn.XLOOKUP($A488&amp;$B488,'[4]产值及收款计划（2026）'!$A:$A&amp;'[4]产值及收款计划（2026）'!$B:$B,'[4]产值及收款计划（2026）'!Y:Y)</f>
        <v>#REF!</v>
      </c>
      <c r="Z488" s="235" t="e">
        <f t="array" ref="Z488">_xlfn.XLOOKUP($A488&amp;$B488,'[4]产值及收款计划（2026）'!$A:$A&amp;'[4]产值及收款计划（2026）'!$B:$B,'[4]产值及收款计划（2026）'!Z:Z)</f>
        <v>#REF!</v>
      </c>
      <c r="AA488" s="235" t="e">
        <f t="array" ref="AA488">_xlfn.XLOOKUP($A488&amp;$B488,'[4]产值及收款计划（2026）'!$A:$A&amp;'[4]产值及收款计划（2026）'!$B:$B,'[4]产值及收款计划（2026）'!AA:AA)</f>
        <v>#REF!</v>
      </c>
      <c r="AB488" s="235" t="e">
        <f t="array" ref="AB488">_xlfn.XLOOKUP($A488&amp;$B488,'[4]产值及收款计划（2026）'!$A:$A&amp;'[4]产值及收款计划（2026）'!$B:$B,'[4]产值及收款计划（2026）'!AB:AB)</f>
        <v>#REF!</v>
      </c>
      <c r="AC488" s="235" t="e">
        <f t="array" ref="AC488">_xlfn.XLOOKUP($A488&amp;$B488,'[4]产值及收款计划（2026）'!$A:$A&amp;'[4]产值及收款计划（2026）'!$B:$B,'[4]产值及收款计划（2026）'!AC:AC)</f>
        <v>#REF!</v>
      </c>
      <c r="AD488" s="235" t="e">
        <f t="array" ref="AD488">_xlfn.XLOOKUP($A488&amp;$B488,'[4]产值及收款计划（2026）'!$A:$A&amp;'[4]产值及收款计划（2026）'!$B:$B,'[4]产值及收款计划（2026）'!AD:AD)</f>
        <v>#REF!</v>
      </c>
      <c r="AE488" s="235" t="e">
        <f t="array" ref="AE488">_xlfn.XLOOKUP($A488&amp;$B488,'[4]产值及收款计划（2026）'!$A:$A&amp;'[4]产值及收款计划（2026）'!$B:$B,'[4]产值及收款计划（2026）'!AE:AE)</f>
        <v>#REF!</v>
      </c>
      <c r="AF488" s="235" t="e">
        <f t="array" ref="AF488">_xlfn.XLOOKUP($A488&amp;$B488,'[4]产值及收款计划（2026）'!$A:$A&amp;'[4]产值及收款计划（2026）'!$B:$B,'[4]产值及收款计划（2026）'!AF:AF)</f>
        <v>#REF!</v>
      </c>
      <c r="AG488" s="235" t="e">
        <f t="array" ref="AG488">_xlfn.XLOOKUP($A488&amp;$B488,'[4]产值及收款计划（2026）'!$A:$A&amp;'[4]产值及收款计划（2026）'!$B:$B,'[4]产值及收款计划（2026）'!AG:AG)</f>
        <v>#REF!</v>
      </c>
      <c r="AH488" s="235" t="e">
        <f t="array" ref="AH488">_xlfn.XLOOKUP($A488&amp;$B488,'[4]产值及收款计划（2026）'!$A:$A&amp;'[4]产值及收款计划（2026）'!$B:$B,'[4]产值及收款计划（2026）'!AH:AH)</f>
        <v>#REF!</v>
      </c>
      <c r="AI488" s="235" t="e">
        <f t="array" ref="AI488">_xlfn.XLOOKUP($A488&amp;$B488,'[4]产值及收款计划（2026）'!$A:$A&amp;'[4]产值及收款计划（2026）'!$B:$B,'[4]产值及收款计划（2026）'!AI:AI)</f>
        <v>#REF!</v>
      </c>
      <c r="AJ488" s="235" t="e">
        <f t="array" ref="AJ488">_xlfn.XLOOKUP($A488&amp;$B488,'[4]产值及收款计划（2026）'!$A:$A&amp;'[4]产值及收款计划（2026）'!$B:$B,'[4]产值及收款计划（2026）'!AJ:AJ)</f>
        <v>#REF!</v>
      </c>
      <c r="AK488" s="235" t="e">
        <f t="array" ref="AK488">_xlfn.XLOOKUP($A488&amp;$B488,'[4]产值及收款计划（2026）'!$A:$A&amp;'[4]产值及收款计划（2026）'!$B:$B,'[4]产值及收款计划（2026）'!AK:AK)</f>
        <v>#REF!</v>
      </c>
      <c r="AL488" s="235" t="e">
        <f t="array" ref="AL488">_xlfn.XLOOKUP($A488&amp;$B488,'[4]产值及收款计划（2026）'!$A:$A&amp;'[4]产值及收款计划（2026）'!$B:$B,'[4]产值及收款计划（2026）'!AL:AL)</f>
        <v>#REF!</v>
      </c>
      <c r="AM488" s="242" t="e">
        <f t="array" ref="AM488">_xlfn.LET(_xlpm.勾选月份状态数组,TRANSPOSE('PPT(12-15页）-TOP10'!$A$3:$A$14),_xlpm.选择数据区,IF('PPT(12-15页）-TOP10'!$E$3="收款",$BA488:$BL488,$AA488:$AL488),SUM(_xlfn._xlws.FILTER(_xlpm.选择数据区,_xlpm.勾选月份状态数组,"")))</f>
        <v>#REF!</v>
      </c>
      <c r="AN488" s="235" t="e">
        <f>_xlfn.XLOOKUP($C488,应收未收表!$T:$T,应收未收表!AA:AA)</f>
        <v>#N/A</v>
      </c>
      <c r="AO488" s="235" t="e">
        <f>_xlfn.XLOOKUP($C488,应收未收表!$T:$T,应收未收表!AB:AB)</f>
        <v>#N/A</v>
      </c>
      <c r="AP488" s="235" t="e">
        <f>_xlfn.XLOOKUP($C488,应收未收表!$T:$T,应收未收表!AC:AC)</f>
        <v>#N/A</v>
      </c>
      <c r="AQ488" s="235" t="e">
        <f>_xlfn.XLOOKUP($C488,应收未收表!$T:$T,应收未收表!AE:AE)</f>
        <v>#N/A</v>
      </c>
      <c r="AR488" s="235" t="e">
        <f>_xlfn.XLOOKUP($C488,应收未收表!$T:$T,应收未收表!AF:AF)</f>
        <v>#N/A</v>
      </c>
      <c r="AS488" s="235" t="e">
        <f t="array" ref="AS488">_xlfn.XLOOKUP($A488&amp;$B488,'[4]产值及收款计划（2026）'!$A:$A&amp;'[4]产值及收款计划（2026）'!$B:$B,'[4]产值及收款计划（2026）'!AS:AS)</f>
        <v>#REF!</v>
      </c>
      <c r="AT488" s="235" t="e">
        <f t="array" ref="AT488">_xlfn.XLOOKUP($A488&amp;$B488,'[4]产值及收款计划（2026）'!$A:$A&amp;'[4]产值及收款计划（2026）'!$B:$B,'[4]产值及收款计划（2026）'!AT:AT)</f>
        <v>#REF!</v>
      </c>
      <c r="AU488" s="235" t="e">
        <f t="array" ref="AU488">_xlfn.XLOOKUP($A488&amp;$B488,'[4]产值及收款计划（2026）'!$A:$A&amp;'[4]产值及收款计划（2026）'!$B:$B,'[4]产值及收款计划（2026）'!AU:AU)</f>
        <v>#REF!</v>
      </c>
      <c r="AV488" s="235" t="e">
        <f t="array" ref="AV488">_xlfn.XLOOKUP($A488&amp;$B488,'[4]产值及收款计划（2026）'!$A:$A&amp;'[4]产值及收款计划（2026）'!$B:$B,'[4]产值及收款计划（2026）'!AV:AV)</f>
        <v>#REF!</v>
      </c>
      <c r="AW488" s="235">
        <f t="array" ref="AW488">_xlfn.XLOOKUP($A488&amp;$B488,'[4]产值及收款计划（2026）'!$A:$A&amp;'[4]产值及收款计划（2026）'!$B:$B,'[4]产值及收款计划（2026）'!AW:AW)</f>
        <v>123.63282</v>
      </c>
      <c r="AX488" s="235">
        <f t="array" ref="AX488">_xlfn.XLOOKUP($A488&amp;$B488,'[4]产值及收款计划（2026）'!$A:$A&amp;'[4]产值及收款计划（2026）'!$B:$B,'[4]产值及收款计划（2026）'!AX:AX)</f>
        <v>0</v>
      </c>
      <c r="AY488" s="235">
        <f t="array" ref="AY488">_xlfn.XLOOKUP($A488&amp;$B488,'[4]产值及收款计划（2026）'!$A:$A&amp;'[4]产值及收款计划（2026）'!$B:$B,'[4]产值及收款计划（2026）'!AY:AY)</f>
        <v>26.73718</v>
      </c>
      <c r="AZ488" s="235">
        <f t="array" ref="AZ488">_xlfn.XLOOKUP($A488&amp;$B488,'[4]产值及收款计划（2026）'!$A:$A&amp;'[4]产值及收款计划（2026）'!$B:$B,'[4]产值及收款计划（2026）'!AZ:AZ)</f>
        <v>3.05037999999998</v>
      </c>
      <c r="BA488" s="235" t="e">
        <f t="array" ref="BA488">_xlfn.XLOOKUP($A488&amp;$B488,'[4]产值及收款计划（2026）'!$A:$A&amp;'[4]产值及收款计划（2026）'!$B:$B,'[4]产值及收款计划（2026）'!BA:BA)</f>
        <v>#REF!</v>
      </c>
      <c r="BB488" s="235" t="e">
        <f t="array" ref="BB488">_xlfn.XLOOKUP($A488&amp;$B488,'[4]产值及收款计划（2026）'!$A:$A&amp;'[4]产值及收款计划（2026）'!$B:$B,'[4]产值及收款计划（2026）'!BB:BB)</f>
        <v>#REF!</v>
      </c>
      <c r="BC488" s="235" t="e">
        <f t="array" ref="BC488">_xlfn.XLOOKUP($A488&amp;$B488,'[4]产值及收款计划（2026）'!$A:$A&amp;'[4]产值及收款计划（2026）'!$B:$B,'[4]产值及收款计划（2026）'!BC:BC)</f>
        <v>#REF!</v>
      </c>
      <c r="BD488" s="235" t="e">
        <f t="array" ref="BD488">_xlfn.XLOOKUP($A488&amp;$B488,'[4]产值及收款计划（2026）'!$A:$A&amp;'[4]产值及收款计划（2026）'!$B:$B,'[4]产值及收款计划（2026）'!BD:BD)</f>
        <v>#REF!</v>
      </c>
      <c r="BE488" s="235" t="e">
        <f t="array" ref="BE488">_xlfn.XLOOKUP($A488&amp;$B488,'[4]产值及收款计划（2026）'!$A:$A&amp;'[4]产值及收款计划（2026）'!$B:$B,'[4]产值及收款计划（2026）'!BE:BE)</f>
        <v>#REF!</v>
      </c>
      <c r="BF488" s="235" t="e">
        <f t="array" ref="BF488">_xlfn.XLOOKUP($A488&amp;$B488,'[4]产值及收款计划（2026）'!$A:$A&amp;'[4]产值及收款计划（2026）'!$B:$B,'[4]产值及收款计划（2026）'!BF:BF)</f>
        <v>#REF!</v>
      </c>
      <c r="BG488" s="235" t="e">
        <f t="array" ref="BG488">_xlfn.XLOOKUP($A488&amp;$B488,'[4]产值及收款计划（2026）'!$A:$A&amp;'[4]产值及收款计划（2026）'!$B:$B,'[4]产值及收款计划（2026）'!BG:BG)</f>
        <v>#REF!</v>
      </c>
      <c r="BH488" s="235" t="e">
        <f t="array" ref="BH488">_xlfn.XLOOKUP($A488&amp;$B488,'[4]产值及收款计划（2026）'!$A:$A&amp;'[4]产值及收款计划（2026）'!$B:$B,'[4]产值及收款计划（2026）'!BH:BH)</f>
        <v>#REF!</v>
      </c>
      <c r="BI488" s="235" t="e">
        <f t="array" ref="BI488">_xlfn.XLOOKUP($A488&amp;$B488,'[4]产值及收款计划（2026）'!$A:$A&amp;'[4]产值及收款计划（2026）'!$B:$B,'[4]产值及收款计划（2026）'!BI:BI)</f>
        <v>#REF!</v>
      </c>
      <c r="BJ488" s="235" t="e">
        <f t="array" ref="BJ488">_xlfn.XLOOKUP($A488&amp;$B488,'[4]产值及收款计划（2026）'!$A:$A&amp;'[4]产值及收款计划（2026）'!$B:$B,'[4]产值及收款计划（2026）'!BJ:BJ)</f>
        <v>#REF!</v>
      </c>
      <c r="BK488" s="235" t="e">
        <f t="array" ref="BK488">_xlfn.XLOOKUP($A488&amp;$B488,'[4]产值及收款计划（2026）'!$A:$A&amp;'[4]产值及收款计划（2026）'!$B:$B,'[4]产值及收款计划（2026）'!BK:BK)</f>
        <v>#REF!</v>
      </c>
      <c r="BL488" s="235" t="e">
        <f t="array" ref="BL488">_xlfn.XLOOKUP($A488&amp;$B488,'[4]产值及收款计划（2026）'!$A:$A&amp;'[4]产值及收款计划（2026）'!$B:$B,'[4]产值及收款计划（2026）'!BL:BL)</f>
        <v>#REF!</v>
      </c>
      <c r="BM488" s="235"/>
      <c r="BN488" s="235"/>
      <c r="BO488" s="235"/>
      <c r="BP488" s="235"/>
      <c r="BQ488" s="235" t="e">
        <f>_xlfn.XLOOKUP($C488,应收未收表!$AJ:$AJ,应收未收表!AK:AK)</f>
        <v>#N/A</v>
      </c>
      <c r="BR488" s="235" t="e">
        <f>_xlfn.XLOOKUP($C488,应收未收表!$AJ:$AJ,应收未收表!AL:AL)</f>
        <v>#N/A</v>
      </c>
      <c r="BS488" s="235" t="e">
        <f>_xlfn.XLOOKUP($C488,应收未收表!$AJ:$AJ,应收未收表!AM:AM)</f>
        <v>#N/A</v>
      </c>
      <c r="BT488" s="235" t="e">
        <f>_xlfn.XLOOKUP($C488,应收未收表!$AJ:$AJ,应收未收表!AN:AN)</f>
        <v>#N/A</v>
      </c>
      <c r="BU488" s="234" t="str">
        <f t="array" ref="BU488">_xlfn.XLOOKUP($A488&amp;$B488,'[4]产值及收款计划（2026）'!$A:$A&amp;'[4]产值及收款计划（2026）'!$B:$B,'[4]产值及收款计划（2026）'!BQ:BQ)</f>
        <v>上海公路桥梁（集团）有限公司</v>
      </c>
      <c r="BV488" s="235" t="e">
        <f t="array" ref="BV488">_xlfn.XLOOKUP($A488&amp;$B488,'[4]产值及收款计划（2026）'!$A:$A&amp;'[4]产值及收款计划（2026）'!$B:$B,'[4]产值及收款计划（2026）'!BR:BR)</f>
        <v>#REF!</v>
      </c>
      <c r="CE488" s="235" cm="1">
        <f t="array" ref="CE488">_xlfn.XLOOKUP($A488&amp;$B488,'[4]产值及收款计划（2026）'!$A:$A&amp;'[4]产值及收款计划（2026）'!$B:$B,'[4]产值及收款计划（2026）'!CA:CA)</f>
        <v>0</v>
      </c>
      <c r="CF488" s="235" cm="1">
        <f t="array" ref="CF488">_xlfn.XLOOKUP($A488&amp;$B488,'[4]产值及收款计划（2026）'!$A:$A&amp;'[4]产值及收款计划（2026）'!$B:$B,'[4]产值及收款计划（2026）'!CB:CB)</f>
        <v>0</v>
      </c>
      <c r="CG488" s="235" cm="1">
        <f t="array" ref="CG488">_xlfn.XLOOKUP($A488&amp;$B488,'[4]产值及收款计划（2026）'!$A:$A&amp;'[4]产值及收款计划（2026）'!$B:$B,'[4]产值及收款计划（2026）'!CC:CC)</f>
        <v>0</v>
      </c>
      <c r="CH488" s="235" cm="1">
        <f t="array" ref="CH488">_xlfn.XLOOKUP($A488&amp;$B488,'[4]产值及收款计划（2026）'!$A:$A&amp;'[4]产值及收款计划（2026）'!$B:$B,'[4]产值及收款计划（2026）'!CD:CD)</f>
        <v>0</v>
      </c>
      <c r="CI488" s="235" cm="1">
        <f t="array" ref="CI488">_xlfn.XLOOKUP($A488&amp;$B488,'[4]产值及收款计划（2026）'!$A:$A&amp;'[4]产值及收款计划（2026）'!$B:$B,'[4]产值及收款计划（2026）'!CE:CE)</f>
        <v>0</v>
      </c>
      <c r="CJ488" s="235" cm="1">
        <f t="array" ref="CJ488">_xlfn.XLOOKUP($A488&amp;$B488,'[4]产值及收款计划（2026）'!$A:$A&amp;'[4]产值及收款计划（2026）'!$B:$B,'[4]产值及收款计划（2026）'!CF:CF)</f>
        <v>0</v>
      </c>
      <c r="CK488" s="235" cm="1">
        <f t="array" ref="CK488">_xlfn.XLOOKUP($A488&amp;$B488,'[4]产值及收款计划（2026）'!$A:$A&amp;'[4]产值及收款计划（2026）'!$B:$B,'[4]产值及收款计划（2026）'!CG:CG)</f>
        <v>0</v>
      </c>
      <c r="CL488" s="235" cm="1">
        <f t="array" ref="CL488">_xlfn.XLOOKUP($A488&amp;$B488,'[4]产值及收款计划（2026）'!$A:$A&amp;'[4]产值及收款计划（2026）'!$B:$B,'[4]产值及收款计划（2026）'!CH:CH)</f>
        <v>0</v>
      </c>
      <c r="CM488" s="235" cm="1">
        <f t="array" ref="CM488">_xlfn.XLOOKUP($A488&amp;$B488,'[4]产值及收款计划（2026）'!$A:$A&amp;'[4]产值及收款计划（2026）'!$B:$B,'[4]产值及收款计划（2026）'!CI:CI)</f>
        <v>0</v>
      </c>
      <c r="CN488" s="235" cm="1">
        <f t="array" ref="CN488">_xlfn.XLOOKUP($A488&amp;$B488,'[4]产值及收款计划（2026）'!$A:$A&amp;'[4]产值及收款计划（2026）'!$B:$B,'[4]产值及收款计划（2026）'!CJ:CJ)</f>
        <v>0</v>
      </c>
      <c r="CO488" s="235" cm="1">
        <f t="array" ref="CO488">_xlfn.XLOOKUP($A488&amp;$B488,'[4]产值及收款计划（2026）'!$A:$A&amp;'[4]产值及收款计划（2026）'!$B:$B,'[4]产值及收款计划（2026）'!CK:CK)</f>
        <v>0</v>
      </c>
      <c r="CP488" s="235" cm="1">
        <f t="array" ref="CP488">_xlfn.XLOOKUP($A488&amp;$B488,'[4]产值及收款计划（2026）'!$A:$A&amp;'[4]产值及收款计划（2026）'!$B:$B,'[4]产值及收款计划（2026）'!CL:CL)</f>
        <v>0</v>
      </c>
      <c r="DE488" s="235" cm="1">
        <f t="array" ref="DE488">_xlfn.XLOOKUP($A488&amp;$B488,'[4]产值及收款计划（2026）'!$A:$A&amp;'[4]产值及收款计划（2026）'!$B:$B,'[4]产值及收款计划（2026）'!DA:DA)</f>
        <v>0</v>
      </c>
      <c r="DF488" s="235" cm="1">
        <f t="array" ref="DF488">_xlfn.XLOOKUP($A488&amp;$B488,'[4]产值及收款计划（2026）'!$A:$A&amp;'[4]产值及收款计划（2026）'!$B:$B,'[4]产值及收款计划（2026）'!DB:DB)</f>
        <v>0</v>
      </c>
      <c r="DG488" s="235" cm="1">
        <f t="array" ref="DG488">_xlfn.XLOOKUP($A488&amp;$B488,'[4]产值及收款计划（2026）'!$A:$A&amp;'[4]产值及收款计划（2026）'!$B:$B,'[4]产值及收款计划（2026）'!DC:DC)</f>
        <v>0</v>
      </c>
      <c r="DH488" s="235" cm="1">
        <f t="array" ref="DH488">_xlfn.XLOOKUP($A488&amp;$B488,'[4]产值及收款计划（2026）'!$A:$A&amp;'[4]产值及收款计划（2026）'!$B:$B,'[4]产值及收款计划（2026）'!DD:DD)</f>
        <v>0</v>
      </c>
      <c r="DI488" s="235" cm="1">
        <f t="array" ref="DI488">_xlfn.XLOOKUP($A488&amp;$B488,'[4]产值及收款计划（2026）'!$A:$A&amp;'[4]产值及收款计划（2026）'!$B:$B,'[4]产值及收款计划（2026）'!DE:DE)</f>
        <v>0</v>
      </c>
      <c r="DJ488" s="235" cm="1">
        <f t="array" ref="DJ488">_xlfn.XLOOKUP($A488&amp;$B488,'[4]产值及收款计划（2026）'!$A:$A&amp;'[4]产值及收款计划（2026）'!$B:$B,'[4]产值及收款计划（2026）'!DF:DF)</f>
        <v>0</v>
      </c>
      <c r="DK488" s="235" cm="1">
        <f t="array" ref="DK488">_xlfn.XLOOKUP($A488&amp;$B488,'[4]产值及收款计划（2026）'!$A:$A&amp;'[4]产值及收款计划（2026）'!$B:$B,'[4]产值及收款计划（2026）'!DG:DG)</f>
        <v>0</v>
      </c>
      <c r="DL488" s="235" cm="1">
        <f t="array" ref="DL488">_xlfn.XLOOKUP($A488&amp;$B488,'[4]产值及收款计划（2026）'!$A:$A&amp;'[4]产值及收款计划（2026）'!$B:$B,'[4]产值及收款计划（2026）'!DH:DH)</f>
        <v>0</v>
      </c>
      <c r="DM488" s="235" cm="1">
        <f t="array" ref="DM488">_xlfn.XLOOKUP($A488&amp;$B488,'[4]产值及收款计划（2026）'!$A:$A&amp;'[4]产值及收款计划（2026）'!$B:$B,'[4]产值及收款计划（2026）'!DI:DI)</f>
        <v>0</v>
      </c>
      <c r="DN488" s="235" cm="1">
        <f t="array" ref="DN488">_xlfn.XLOOKUP($A488&amp;$B488,'[4]产值及收款计划（2026）'!$A:$A&amp;'[4]产值及收款计划（2026）'!$B:$B,'[4]产值及收款计划（2026）'!DJ:DJ)</f>
        <v>0</v>
      </c>
      <c r="DO488" s="235" cm="1">
        <f t="array" ref="DO488">_xlfn.XLOOKUP($A488&amp;$B488,'[4]产值及收款计划（2026）'!$A:$A&amp;'[4]产值及收款计划（2026）'!$B:$B,'[4]产值及收款计划（2026）'!DK:DK)</f>
        <v>0</v>
      </c>
      <c r="DP488" s="235" cm="1">
        <f t="array" ref="DP488">_xlfn.XLOOKUP($A488&amp;$B488,'[4]产值及收款计划（2026）'!$A:$A&amp;'[4]产值及收款计划（2026）'!$B:$B,'[4]产值及收款计划（2026）'!DL:DL)</f>
        <v>0</v>
      </c>
      <c r="DQ488" s="243"/>
      <c r="DR488" s="229"/>
    </row>
    <row r="489" ht="40.5" spans="1:122">
      <c r="A489" s="233">
        <f t="shared" si="29"/>
        <v>19</v>
      </c>
      <c r="B489" s="233" t="s">
        <v>28</v>
      </c>
      <c r="C489" s="234" t="str">
        <f t="array" ref="C489">_xlfn.XLOOKUP($A489&amp;$B489,'[4]产值及收款计划（2026）'!$A:$A&amp;'[4]产值及收款计划（2026）'!$B:$B,'[4]产值及收款计划（2026）'!C:C)</f>
        <v>ZHT2023092800102</v>
      </c>
      <c r="D489" s="235" t="str">
        <f t="array" ref="D489">_xlfn.XLOOKUP($A489&amp;$B489,'[4]产值及收款计划（2026）'!$A:$A&amp;'[4]产值及收款计划（2026）'!$B:$B,'[4]产值及收款计划（2026）'!D:D)</f>
        <v>厦门轨道6号线机电施工四工区BIM技术应用技术服务合同</v>
      </c>
      <c r="E489" s="235">
        <f t="array" ref="E489">_xlfn.XLOOKUP($A489&amp;$B489,'[4]产值及收款计划（2026）'!$A:$A&amp;'[4]产值及收款计划（2026）'!$B:$B,'[4]产值及收款计划（2026）'!E:E)</f>
        <v>46.93</v>
      </c>
      <c r="F489" s="235">
        <f t="array" ref="F489">_xlfn.XLOOKUP($A489&amp;$B489,'[4]产值及收款计划（2026）'!$A:$A&amp;'[4]产值及收款计划（2026）'!$B:$B,'[4]产值及收款计划（2026）'!F:F)</f>
        <v>46.93</v>
      </c>
      <c r="G489" s="235">
        <f t="array" ref="G489">_xlfn.XLOOKUP($A489&amp;$B489,'[4]产值及收款计划（2026）'!$A:$A&amp;'[4]产值及收款计划（2026）'!$B:$B,'[4]产值及收款计划（2026）'!G:G)</f>
        <v>46.93</v>
      </c>
      <c r="H489" s="235">
        <f t="array" ref="H489">_xlfn.XLOOKUP($A489&amp;$B489,'[4]产值及收款计划（2026）'!$A:$A&amp;'[4]产值及收款计划（2026）'!$B:$B,'[4]产值及收款计划（2026）'!H:H)</f>
        <v>17.9284</v>
      </c>
      <c r="I489" s="236">
        <f t="array" ref="I489">_xlfn.XLOOKUP($A489&amp;$B489,'[4]产值及收款计划（2026）'!$A:$A&amp;'[4]产值及收款计划（2026）'!$B:$B,'[4]产值及收款计划（2026）'!I:I)</f>
        <v>0.382024291497976</v>
      </c>
      <c r="J489" s="237">
        <f t="array" ref="J489">_xlfn.XLOOKUP($A489&amp;$B489,'[4]产值及收款计划（2026）'!$A:$A&amp;'[4]产值及收款计划（2026）'!$B:$B,'[4]产值及收款计划（2026）'!J:J)</f>
        <v>0.06</v>
      </c>
      <c r="K489" s="235" t="e">
        <f t="array" ref="K489">_xlfn.XLOOKUP($A489&amp;$B489,'[4]产值及收款计划（2026）'!$A:$A&amp;'[4]产值及收款计划（2026）'!$B:$B,'[4]产值及收款计划（2026）'!K:K)</f>
        <v>#REF!</v>
      </c>
      <c r="L489" s="235" t="e">
        <f t="array" ref="L489">_xlfn.XLOOKUP($A489&amp;$B489,'[4]产值及收款计划（2026）'!$A:$A&amp;'[4]产值及收款计划（2026）'!$B:$B,'[4]产值及收款计划（2026）'!L:L)</f>
        <v>#REF!</v>
      </c>
      <c r="M489" s="235" t="str">
        <f t="array" ref="M489">_xlfn.XLOOKUP($A489&amp;$B489,'[4]产值及收款计划（2026）'!$A:$A&amp;'[4]产值及收款计划（2026）'!$B:$B,'[4]产值及收款计划（2026）'!M:M)</f>
        <v>主导</v>
      </c>
      <c r="N489" s="235">
        <f t="array" ref="N489">_xlfn.XLOOKUP($A489&amp;$B489,'[4]产值及收款计划（2026）'!$A:$A&amp;'[4]产值及收款计划（2026）'!$B:$B,'[4]产值及收款计划（2026）'!N:N)</f>
        <v>0</v>
      </c>
      <c r="O489" s="235" t="str">
        <f t="array" ref="O489">_xlfn.XLOOKUP($A489&amp;$B489,'[4]产值及收款计划（2026）'!$A:$A&amp;'[4]产值及收款计划（2026）'!$B:$B,'[4]产值及收款计划（2026）'!O:O)</f>
        <v>柳祈宁</v>
      </c>
      <c r="P489" s="234" t="str">
        <f t="array" ref="P489">_xlfn.XLOOKUP($A489&amp;$B489,'[4]产值及收款计划（2026）'!$A:$A&amp;'[4]产值及收款计划（2026）'!$B:$B,'[4]产值及收款计划（2026）'!P:P)</f>
        <v>25已完结</v>
      </c>
      <c r="Q489" s="235" t="e">
        <f t="array" ref="Q489">_xlfn.XLOOKUP($A489&amp;$B489,'[4]产值及收款计划（2026）'!$A:$A&amp;'[4]产值及收款计划（2026）'!$B:$B,'[4]产值及收款计划（2026）'!Q:Q)</f>
        <v>#REF!</v>
      </c>
      <c r="R489" s="235" t="e">
        <f t="array" ref="R489">_xlfn.XLOOKUP($A489&amp;$B489,'[4]产值及收款计划（2026）'!$A:$A&amp;'[4]产值及收款计划（2026）'!$B:$B,'[4]产值及收款计划（2026）'!R:R)</f>
        <v>#REF!</v>
      </c>
      <c r="S489" s="235" t="e">
        <f t="array" ref="S489">_xlfn.XLOOKUP($A489&amp;$B489,'[4]产值及收款计划（2026）'!$A:$A&amp;'[4]产值及收款计划（2026）'!$B:$B,'[4]产值及收款计划（2026）'!S:S)</f>
        <v>#REF!</v>
      </c>
      <c r="T489" s="235">
        <f t="array" ref="T489">_xlfn.XLOOKUP($A489&amp;$B489,'[4]产值及收款计划（2026）'!$A:$A&amp;'[4]产值及收款计划（2026）'!$B:$B,'[4]产值及收款计划（2026）'!T:T)</f>
        <v>46.93</v>
      </c>
      <c r="U489" s="235">
        <f t="array" ref="U489">_xlfn.XLOOKUP($A489&amp;$B489,'[4]产值及收款计划（2026）'!$A:$A&amp;'[4]产值及收款计划（2026）'!$B:$B,'[4]产值及收款计划（2026）'!U:U)</f>
        <v>0</v>
      </c>
      <c r="V489" s="235">
        <f t="array" ref="V489">_xlfn.XLOOKUP($A489&amp;$B489,'[4]产值及收款计划（2026）'!$A:$A&amp;'[4]产值及收款计划（2026）'!$B:$B,'[4]产值及收款计划（2026）'!V:V)</f>
        <v>0</v>
      </c>
      <c r="W489" s="235" t="e">
        <f t="array" ref="W489">_xlfn.XLOOKUP($A489&amp;$B489,'[4]产值及收款计划（2026）'!$A:$A&amp;'[4]产值及收款计划（2026）'!$B:$B,'[4]产值及收款计划（2026）'!W:W)</f>
        <v>#REF!</v>
      </c>
      <c r="X489" s="235" t="e">
        <f t="array" ref="X489">_xlfn.XLOOKUP($A489&amp;$B489,'[4]产值及收款计划（2026）'!$A:$A&amp;'[4]产值及收款计划（2026）'!$B:$B,'[4]产值及收款计划（2026）'!X:X)</f>
        <v>#REF!</v>
      </c>
      <c r="Y489" s="235" t="e">
        <f t="array" ref="Y489">_xlfn.XLOOKUP($A489&amp;$B489,'[4]产值及收款计划（2026）'!$A:$A&amp;'[4]产值及收款计划（2026）'!$B:$B,'[4]产值及收款计划（2026）'!Y:Y)</f>
        <v>#REF!</v>
      </c>
      <c r="Z489" s="235" t="e">
        <f t="array" ref="Z489">_xlfn.XLOOKUP($A489&amp;$B489,'[4]产值及收款计划（2026）'!$A:$A&amp;'[4]产值及收款计划（2026）'!$B:$B,'[4]产值及收款计划（2026）'!Z:Z)</f>
        <v>#REF!</v>
      </c>
      <c r="AA489" s="235">
        <f t="array" ref="AA489">_xlfn.XLOOKUP($A489&amp;$B489,'[4]产值及收款计划（2026）'!$A:$A&amp;'[4]产值及收款计划（2026）'!$B:$B,'[4]产值及收款计划（2026）'!AA:AA)</f>
        <v>0</v>
      </c>
      <c r="AB489" s="235">
        <f t="array" ref="AB489">_xlfn.XLOOKUP($A489&amp;$B489,'[4]产值及收款计划（2026）'!$A:$A&amp;'[4]产值及收款计划（2026）'!$B:$B,'[4]产值及收款计划（2026）'!AB:AB)</f>
        <v>0</v>
      </c>
      <c r="AC489" s="235">
        <f t="array" ref="AC489">_xlfn.XLOOKUP($A489&amp;$B489,'[4]产值及收款计划（2026）'!$A:$A&amp;'[4]产值及收款计划（2026）'!$B:$B,'[4]产值及收款计划（2026）'!AC:AC)</f>
        <v>0</v>
      </c>
      <c r="AD489" s="235">
        <f t="array" ref="AD489">_xlfn.XLOOKUP($A489&amp;$B489,'[4]产值及收款计划（2026）'!$A:$A&amp;'[4]产值及收款计划（2026）'!$B:$B,'[4]产值及收款计划（2026）'!AD:AD)</f>
        <v>0</v>
      </c>
      <c r="AE489" s="235">
        <f t="array" ref="AE489">_xlfn.XLOOKUP($A489&amp;$B489,'[4]产值及收款计划（2026）'!$A:$A&amp;'[4]产值及收款计划（2026）'!$B:$B,'[4]产值及收款计划（2026）'!AE:AE)</f>
        <v>0</v>
      </c>
      <c r="AF489" s="235">
        <f t="array" ref="AF489">_xlfn.XLOOKUP($A489&amp;$B489,'[4]产值及收款计划（2026）'!$A:$A&amp;'[4]产值及收款计划（2026）'!$B:$B,'[4]产值及收款计划（2026）'!AF:AF)</f>
        <v>0</v>
      </c>
      <c r="AG489" s="235">
        <f t="array" ref="AG489">_xlfn.XLOOKUP($A489&amp;$B489,'[4]产值及收款计划（2026）'!$A:$A&amp;'[4]产值及收款计划（2026）'!$B:$B,'[4]产值及收款计划（2026）'!AG:AG)</f>
        <v>0</v>
      </c>
      <c r="AH489" s="235">
        <f t="array" ref="AH489">_xlfn.XLOOKUP($A489&amp;$B489,'[4]产值及收款计划（2026）'!$A:$A&amp;'[4]产值及收款计划（2026）'!$B:$B,'[4]产值及收款计划（2026）'!AH:AH)</f>
        <v>0</v>
      </c>
      <c r="AI489" s="235">
        <f t="array" ref="AI489">_xlfn.XLOOKUP($A489&amp;$B489,'[4]产值及收款计划（2026）'!$A:$A&amp;'[4]产值及收款计划（2026）'!$B:$B,'[4]产值及收款计划（2026）'!AI:AI)</f>
        <v>0</v>
      </c>
      <c r="AJ489" s="235">
        <f t="array" ref="AJ489">_xlfn.XLOOKUP($A489&amp;$B489,'[4]产值及收款计划（2026）'!$A:$A&amp;'[4]产值及收款计划（2026）'!$B:$B,'[4]产值及收款计划（2026）'!AJ:AJ)</f>
        <v>0</v>
      </c>
      <c r="AK489" s="235">
        <f t="array" ref="AK489">_xlfn.XLOOKUP($A489&amp;$B489,'[4]产值及收款计划（2026）'!$A:$A&amp;'[4]产值及收款计划（2026）'!$B:$B,'[4]产值及收款计划（2026）'!AK:AK)</f>
        <v>0</v>
      </c>
      <c r="AL489" s="235">
        <f t="array" ref="AL489">_xlfn.XLOOKUP($A489&amp;$B489,'[4]产值及收款计划（2026）'!$A:$A&amp;'[4]产值及收款计划（2026）'!$B:$B,'[4]产值及收款计划（2026）'!AL:AL)</f>
        <v>0</v>
      </c>
      <c r="AM489" s="242">
        <f t="array" ref="AM489">_xlfn.LET(_xlpm.勾选月份状态数组,TRANSPOSE('PPT(12-15页）-TOP10'!$A$3:$A$14),_xlpm.选择数据区,IF('PPT(12-15页）-TOP10'!$E$3="收款",$BA489:$BL489,$AA489:$AL489),SUM(_xlfn._xlws.FILTER(_xlpm.选择数据区,_xlpm.勾选月份状态数组,"")))</f>
        <v>0</v>
      </c>
      <c r="AN489" s="235" t="e">
        <f>_xlfn.XLOOKUP($C489,应收未收表!$T:$T,应收未收表!AA:AA)</f>
        <v>#N/A</v>
      </c>
      <c r="AO489" s="235" t="e">
        <f>_xlfn.XLOOKUP($C489,应收未收表!$T:$T,应收未收表!AB:AB)</f>
        <v>#N/A</v>
      </c>
      <c r="AP489" s="235" t="e">
        <f>_xlfn.XLOOKUP($C489,应收未收表!$T:$T,应收未收表!AC:AC)</f>
        <v>#N/A</v>
      </c>
      <c r="AQ489" s="235" t="e">
        <f>_xlfn.XLOOKUP($C489,应收未收表!$T:$T,应收未收表!AE:AE)</f>
        <v>#N/A</v>
      </c>
      <c r="AR489" s="235" t="e">
        <f>_xlfn.XLOOKUP($C489,应收未收表!$T:$T,应收未收表!AF:AF)</f>
        <v>#N/A</v>
      </c>
      <c r="AS489" s="235" t="e">
        <f t="array" ref="AS489">_xlfn.XLOOKUP($A489&amp;$B489,'[4]产值及收款计划（2026）'!$A:$A&amp;'[4]产值及收款计划（2026）'!$B:$B,'[4]产值及收款计划（2026）'!AS:AS)</f>
        <v>#REF!</v>
      </c>
      <c r="AT489" s="235" t="e">
        <f t="array" ref="AT489">_xlfn.XLOOKUP($A489&amp;$B489,'[4]产值及收款计划（2026）'!$A:$A&amp;'[4]产值及收款计划（2026）'!$B:$B,'[4]产值及收款计划（2026）'!AT:AT)</f>
        <v>#REF!</v>
      </c>
      <c r="AU489" s="235" t="e">
        <f t="array" ref="AU489">_xlfn.XLOOKUP($A489&amp;$B489,'[4]产值及收款计划（2026）'!$A:$A&amp;'[4]产值及收款计划（2026）'!$B:$B,'[4]产值及收款计划（2026）'!AU:AU)</f>
        <v>#REF!</v>
      </c>
      <c r="AV489" s="235" t="e">
        <f t="array" ref="AV489">_xlfn.XLOOKUP($A489&amp;$B489,'[4]产值及收款计划（2026）'!$A:$A&amp;'[4]产值及收款计划（2026）'!$B:$B,'[4]产值及收款计划（2026）'!AV:AV)</f>
        <v>#REF!</v>
      </c>
      <c r="AW489" s="235">
        <f t="array" ref="AW489">_xlfn.XLOOKUP($A489&amp;$B489,'[4]产值及收款计划（2026）'!$A:$A&amp;'[4]产值及收款计划（2026）'!$B:$B,'[4]产值及收款计划（2026）'!AW:AW)</f>
        <v>42.237</v>
      </c>
      <c r="AX489" s="235">
        <f t="array" ref="AX489">_xlfn.XLOOKUP($A489&amp;$B489,'[4]产值及收款计划（2026）'!$A:$A&amp;'[4]产值及收款计划（2026）'!$B:$B,'[4]产值及收款计划（2026）'!AX:AX)</f>
        <v>0</v>
      </c>
      <c r="AY489" s="235">
        <f t="array" ref="AY489">_xlfn.XLOOKUP($A489&amp;$B489,'[4]产值及收款计划（2026）'!$A:$A&amp;'[4]产值及收款计划（2026）'!$B:$B,'[4]产值及收款计划（2026）'!AY:AY)</f>
        <v>4.693</v>
      </c>
      <c r="AZ489" s="235">
        <f t="array" ref="AZ489">_xlfn.XLOOKUP($A489&amp;$B489,'[4]产值及收款计划（2026）'!$A:$A&amp;'[4]产值及收款计划（2026）'!$B:$B,'[4]产值及收款计划（2026）'!AZ:AZ)</f>
        <v>4.693</v>
      </c>
      <c r="BA489" s="235" t="e">
        <f t="array" ref="BA489">_xlfn.XLOOKUP($A489&amp;$B489,'[4]产值及收款计划（2026）'!$A:$A&amp;'[4]产值及收款计划（2026）'!$B:$B,'[4]产值及收款计划（2026）'!BA:BA)</f>
        <v>#REF!</v>
      </c>
      <c r="BB489" s="235" t="e">
        <f t="array" ref="BB489">_xlfn.XLOOKUP($A489&amp;$B489,'[4]产值及收款计划（2026）'!$A:$A&amp;'[4]产值及收款计划（2026）'!$B:$B,'[4]产值及收款计划（2026）'!BB:BB)</f>
        <v>#REF!</v>
      </c>
      <c r="BC489" s="235" t="e">
        <f t="array" ref="BC489">_xlfn.XLOOKUP($A489&amp;$B489,'[4]产值及收款计划（2026）'!$A:$A&amp;'[4]产值及收款计划（2026）'!$B:$B,'[4]产值及收款计划（2026）'!BC:BC)</f>
        <v>#REF!</v>
      </c>
      <c r="BD489" s="235" t="e">
        <f t="array" ref="BD489">_xlfn.XLOOKUP($A489&amp;$B489,'[4]产值及收款计划（2026）'!$A:$A&amp;'[4]产值及收款计划（2026）'!$B:$B,'[4]产值及收款计划（2026）'!BD:BD)</f>
        <v>#REF!</v>
      </c>
      <c r="BE489" s="235" t="e">
        <f t="array" ref="BE489">_xlfn.XLOOKUP($A489&amp;$B489,'[4]产值及收款计划（2026）'!$A:$A&amp;'[4]产值及收款计划（2026）'!$B:$B,'[4]产值及收款计划（2026）'!BE:BE)</f>
        <v>#REF!</v>
      </c>
      <c r="BF489" s="235">
        <f t="array" ref="BF489">_xlfn.XLOOKUP($A489&amp;$B489,'[4]产值及收款计划（2026）'!$A:$A&amp;'[4]产值及收款计划（2026）'!$B:$B,'[4]产值及收款计划（2026）'!BF:BF)</f>
        <v>4.693</v>
      </c>
      <c r="BG489" s="235" t="e">
        <f t="array" ref="BG489">_xlfn.XLOOKUP($A489&amp;$B489,'[4]产值及收款计划（2026）'!$A:$A&amp;'[4]产值及收款计划（2026）'!$B:$B,'[4]产值及收款计划（2026）'!BG:BG)</f>
        <v>#REF!</v>
      </c>
      <c r="BH489" s="235" t="e">
        <f t="array" ref="BH489">_xlfn.XLOOKUP($A489&amp;$B489,'[4]产值及收款计划（2026）'!$A:$A&amp;'[4]产值及收款计划（2026）'!$B:$B,'[4]产值及收款计划（2026）'!BH:BH)</f>
        <v>#REF!</v>
      </c>
      <c r="BI489" s="235" t="e">
        <f t="array" ref="BI489">_xlfn.XLOOKUP($A489&amp;$B489,'[4]产值及收款计划（2026）'!$A:$A&amp;'[4]产值及收款计划（2026）'!$B:$B,'[4]产值及收款计划（2026）'!BI:BI)</f>
        <v>#REF!</v>
      </c>
      <c r="BJ489" s="235" t="e">
        <f t="array" ref="BJ489">_xlfn.XLOOKUP($A489&amp;$B489,'[4]产值及收款计划（2026）'!$A:$A&amp;'[4]产值及收款计划（2026）'!$B:$B,'[4]产值及收款计划（2026）'!BJ:BJ)</f>
        <v>#REF!</v>
      </c>
      <c r="BK489" s="235" t="e">
        <f t="array" ref="BK489">_xlfn.XLOOKUP($A489&amp;$B489,'[4]产值及收款计划（2026）'!$A:$A&amp;'[4]产值及收款计划（2026）'!$B:$B,'[4]产值及收款计划（2026）'!BK:BK)</f>
        <v>#REF!</v>
      </c>
      <c r="BL489" s="235" t="e">
        <f t="array" ref="BL489">_xlfn.XLOOKUP($A489&amp;$B489,'[4]产值及收款计划（2026）'!$A:$A&amp;'[4]产值及收款计划（2026）'!$B:$B,'[4]产值及收款计划（2026）'!BL:BL)</f>
        <v>#REF!</v>
      </c>
      <c r="BM489" s="235"/>
      <c r="BN489" s="235"/>
      <c r="BO489" s="235"/>
      <c r="BP489" s="235"/>
      <c r="BQ489" s="235" t="e">
        <f>_xlfn.XLOOKUP($C489,应收未收表!$AJ:$AJ,应收未收表!AK:AK)</f>
        <v>#N/A</v>
      </c>
      <c r="BR489" s="235" t="e">
        <f>_xlfn.XLOOKUP($C489,应收未收表!$AJ:$AJ,应收未收表!AL:AL)</f>
        <v>#N/A</v>
      </c>
      <c r="BS489" s="235" t="e">
        <f>_xlfn.XLOOKUP($C489,应收未收表!$AJ:$AJ,应收未收表!AM:AM)</f>
        <v>#N/A</v>
      </c>
      <c r="BT489" s="235" t="e">
        <f>_xlfn.XLOOKUP($C489,应收未收表!$AJ:$AJ,应收未收表!AN:AN)</f>
        <v>#N/A</v>
      </c>
      <c r="BU489" s="234" t="str">
        <f t="array" ref="BU489">_xlfn.XLOOKUP($A489&amp;$B489,'[4]产值及收款计划（2026）'!$A:$A&amp;'[4]产值及收款计划（2026）'!$B:$B,'[4]产值及收款计划（2026）'!BQ:BQ)</f>
        <v>中铁十一局集团电务工程有限公司</v>
      </c>
      <c r="BV489" s="235" t="e">
        <f t="array" ref="BV489">_xlfn.XLOOKUP($A489&amp;$B489,'[4]产值及收款计划（2026）'!$A:$A&amp;'[4]产值及收款计划（2026）'!$B:$B,'[4]产值及收款计划（2026）'!BR:BR)</f>
        <v>#REF!</v>
      </c>
      <c r="CE489" s="235" cm="1">
        <f t="array" ref="CE489">_xlfn.XLOOKUP($A489&amp;$B489,'[4]产值及收款计划（2026）'!$A:$A&amp;'[4]产值及收款计划（2026）'!$B:$B,'[4]产值及收款计划（2026）'!CA:CA)</f>
        <v>0</v>
      </c>
      <c r="CF489" s="235" cm="1">
        <f t="array" ref="CF489">_xlfn.XLOOKUP($A489&amp;$B489,'[4]产值及收款计划（2026）'!$A:$A&amp;'[4]产值及收款计划（2026）'!$B:$B,'[4]产值及收款计划（2026）'!CB:CB)</f>
        <v>0</v>
      </c>
      <c r="CG489" s="235" cm="1">
        <f t="array" ref="CG489">_xlfn.XLOOKUP($A489&amp;$B489,'[4]产值及收款计划（2026）'!$A:$A&amp;'[4]产值及收款计划（2026）'!$B:$B,'[4]产值及收款计划（2026）'!CC:CC)</f>
        <v>0</v>
      </c>
      <c r="CH489" s="235" cm="1">
        <f t="array" ref="CH489">_xlfn.XLOOKUP($A489&amp;$B489,'[4]产值及收款计划（2026）'!$A:$A&amp;'[4]产值及收款计划（2026）'!$B:$B,'[4]产值及收款计划（2026）'!CD:CD)</f>
        <v>0</v>
      </c>
      <c r="CI489" s="235" cm="1">
        <f t="array" ref="CI489">_xlfn.XLOOKUP($A489&amp;$B489,'[4]产值及收款计划（2026）'!$A:$A&amp;'[4]产值及收款计划（2026）'!$B:$B,'[4]产值及收款计划（2026）'!CE:CE)</f>
        <v>0</v>
      </c>
      <c r="CJ489" s="235" cm="1">
        <f t="array" ref="CJ489">_xlfn.XLOOKUP($A489&amp;$B489,'[4]产值及收款计划（2026）'!$A:$A&amp;'[4]产值及收款计划（2026）'!$B:$B,'[4]产值及收款计划（2026）'!CF:CF)</f>
        <v>0</v>
      </c>
      <c r="CK489" s="235" cm="1">
        <f t="array" ref="CK489">_xlfn.XLOOKUP($A489&amp;$B489,'[4]产值及收款计划（2026）'!$A:$A&amp;'[4]产值及收款计划（2026）'!$B:$B,'[4]产值及收款计划（2026）'!CG:CG)</f>
        <v>0</v>
      </c>
      <c r="CL489" s="235" cm="1">
        <f t="array" ref="CL489">_xlfn.XLOOKUP($A489&amp;$B489,'[4]产值及收款计划（2026）'!$A:$A&amp;'[4]产值及收款计划（2026）'!$B:$B,'[4]产值及收款计划（2026）'!CH:CH)</f>
        <v>0</v>
      </c>
      <c r="CM489" s="235" cm="1">
        <f t="array" ref="CM489">_xlfn.XLOOKUP($A489&amp;$B489,'[4]产值及收款计划（2026）'!$A:$A&amp;'[4]产值及收款计划（2026）'!$B:$B,'[4]产值及收款计划（2026）'!CI:CI)</f>
        <v>0</v>
      </c>
      <c r="CN489" s="235" cm="1">
        <f t="array" ref="CN489">_xlfn.XLOOKUP($A489&amp;$B489,'[4]产值及收款计划（2026）'!$A:$A&amp;'[4]产值及收款计划（2026）'!$B:$B,'[4]产值及收款计划（2026）'!CJ:CJ)</f>
        <v>0</v>
      </c>
      <c r="CO489" s="235" cm="1">
        <f t="array" ref="CO489">_xlfn.XLOOKUP($A489&amp;$B489,'[4]产值及收款计划（2026）'!$A:$A&amp;'[4]产值及收款计划（2026）'!$B:$B,'[4]产值及收款计划（2026）'!CK:CK)</f>
        <v>0</v>
      </c>
      <c r="CP489" s="235" cm="1">
        <f t="array" ref="CP489">_xlfn.XLOOKUP($A489&amp;$B489,'[4]产值及收款计划（2026）'!$A:$A&amp;'[4]产值及收款计划（2026）'!$B:$B,'[4]产值及收款计划（2026）'!CL:CL)</f>
        <v>0</v>
      </c>
      <c r="DE489" s="235" cm="1">
        <f t="array" ref="DE489">_xlfn.XLOOKUP($A489&amp;$B489,'[4]产值及收款计划（2026）'!$A:$A&amp;'[4]产值及收款计划（2026）'!$B:$B,'[4]产值及收款计划（2026）'!DA:DA)</f>
        <v>0</v>
      </c>
      <c r="DF489" s="235" cm="1">
        <f t="array" ref="DF489">_xlfn.XLOOKUP($A489&amp;$B489,'[4]产值及收款计划（2026）'!$A:$A&amp;'[4]产值及收款计划（2026）'!$B:$B,'[4]产值及收款计划（2026）'!DB:DB)</f>
        <v>0</v>
      </c>
      <c r="DG489" s="235" cm="1">
        <f t="array" ref="DG489">_xlfn.XLOOKUP($A489&amp;$B489,'[4]产值及收款计划（2026）'!$A:$A&amp;'[4]产值及收款计划（2026）'!$B:$B,'[4]产值及收款计划（2026）'!DC:DC)</f>
        <v>0</v>
      </c>
      <c r="DH489" s="235" cm="1">
        <f t="array" ref="DH489">_xlfn.XLOOKUP($A489&amp;$B489,'[4]产值及收款计划（2026）'!$A:$A&amp;'[4]产值及收款计划（2026）'!$B:$B,'[4]产值及收款计划（2026）'!DD:DD)</f>
        <v>0</v>
      </c>
      <c r="DI489" s="235" cm="1">
        <f t="array" ref="DI489">_xlfn.XLOOKUP($A489&amp;$B489,'[4]产值及收款计划（2026）'!$A:$A&amp;'[4]产值及收款计划（2026）'!$B:$B,'[4]产值及收款计划（2026）'!DE:DE)</f>
        <v>0</v>
      </c>
      <c r="DJ489" s="235" cm="1">
        <f t="array" ref="DJ489">_xlfn.XLOOKUP($A489&amp;$B489,'[4]产值及收款计划（2026）'!$A:$A&amp;'[4]产值及收款计划（2026）'!$B:$B,'[4]产值及收款计划（2026）'!DF:DF)</f>
        <v>0</v>
      </c>
      <c r="DK489" s="235" cm="1">
        <f t="array" ref="DK489">_xlfn.XLOOKUP($A489&amp;$B489,'[4]产值及收款计划（2026）'!$A:$A&amp;'[4]产值及收款计划（2026）'!$B:$B,'[4]产值及收款计划（2026）'!DG:DG)</f>
        <v>0</v>
      </c>
      <c r="DL489" s="235" cm="1">
        <f t="array" ref="DL489">_xlfn.XLOOKUP($A489&amp;$B489,'[4]产值及收款计划（2026）'!$A:$A&amp;'[4]产值及收款计划（2026）'!$B:$B,'[4]产值及收款计划（2026）'!DH:DH)</f>
        <v>0</v>
      </c>
      <c r="DM489" s="235" cm="1">
        <f t="array" ref="DM489">_xlfn.XLOOKUP($A489&amp;$B489,'[4]产值及收款计划（2026）'!$A:$A&amp;'[4]产值及收款计划（2026）'!$B:$B,'[4]产值及收款计划（2026）'!DI:DI)</f>
        <v>0</v>
      </c>
      <c r="DN489" s="235" cm="1">
        <f t="array" ref="DN489">_xlfn.XLOOKUP($A489&amp;$B489,'[4]产值及收款计划（2026）'!$A:$A&amp;'[4]产值及收款计划（2026）'!$B:$B,'[4]产值及收款计划（2026）'!DJ:DJ)</f>
        <v>0</v>
      </c>
      <c r="DO489" s="235" cm="1">
        <f t="array" ref="DO489">_xlfn.XLOOKUP($A489&amp;$B489,'[4]产值及收款计划（2026）'!$A:$A&amp;'[4]产值及收款计划（2026）'!$B:$B,'[4]产值及收款计划（2026）'!DK:DK)</f>
        <v>0</v>
      </c>
      <c r="DP489" s="235" cm="1">
        <f t="array" ref="DP489">_xlfn.XLOOKUP($A489&amp;$B489,'[4]产值及收款计划（2026）'!$A:$A&amp;'[4]产值及收款计划（2026）'!$B:$B,'[4]产值及收款计划（2026）'!DL:DL)</f>
        <v>0</v>
      </c>
      <c r="DQ489" s="243"/>
      <c r="DR489" s="229"/>
    </row>
    <row r="490" ht="60.75" spans="1:122">
      <c r="A490" s="233">
        <f t="shared" si="29"/>
        <v>20</v>
      </c>
      <c r="B490" s="233" t="s">
        <v>28</v>
      </c>
      <c r="C490" s="234" t="str" cm="1">
        <f t="array" ref="C490">_xlfn.XLOOKUP($A490&amp;$B490,'[4]产值及收款计划（2026）'!$A:$A&amp;'[4]产值及收款计划（2026）'!$B:$B,'[4]产值及收款计划（2026）'!C:C)</f>
        <v>ZHT2023092800103</v>
      </c>
      <c r="D490" s="235" t="str" cm="1">
        <f t="array" ref="D490">_xlfn.XLOOKUP($A490&amp;$B490,'[4]产值及收款计划（2026）'!$A:$A&amp;'[4]产值及收款计划（2026）'!$B:$B,'[4]产值及收款计划（2026）'!D:D)</f>
        <v>厦门市轨道交通6号线漳州（角美）延伸段工程机电安装及装修施工BIM服务</v>
      </c>
      <c r="E490" s="235" cm="1">
        <f t="array" ref="E490">_xlfn.XLOOKUP($A490&amp;$B490,'[4]产值及收款计划（2026）'!$A:$A&amp;'[4]产值及收款计划（2026）'!$B:$B,'[4]产值及收款计划（2026）'!E:E)</f>
        <v>97.614085</v>
      </c>
      <c r="F490" s="235" cm="1">
        <f t="array" ref="F490">_xlfn.XLOOKUP($A490&amp;$B490,'[4]产值及收款计划（2026）'!$A:$A&amp;'[4]产值及收款计划（2026）'!$B:$B,'[4]产值及收款计划（2026）'!F:F)</f>
        <v>97.614085</v>
      </c>
      <c r="G490" s="235" cm="1">
        <f t="array" ref="G490">_xlfn.XLOOKUP($A490&amp;$B490,'[4]产值及收款计划（2026）'!$A:$A&amp;'[4]产值及收款计划（2026）'!$B:$B,'[4]产值及收款计划（2026）'!G:G)</f>
        <v>97.614085</v>
      </c>
      <c r="H490" s="235" cm="1">
        <f t="array" ref="H490">_xlfn.XLOOKUP($A490&amp;$B490,'[4]产值及收款计划（2026）'!$A:$A&amp;'[4]产值及收款计划（2026）'!$B:$B,'[4]产值及收款计划（2026）'!H:H)</f>
        <v>25.657105</v>
      </c>
      <c r="I490" s="236" cm="1">
        <f t="array" ref="I490">_xlfn.XLOOKUP($A490&amp;$B490,'[4]产值及收款计划（2026）'!$A:$A&amp;'[4]产值及收款计划（2026）'!$B:$B,'[4]产值及收款计划（2026）'!I:I)</f>
        <v>0.262842242489903</v>
      </c>
      <c r="J490" s="237" cm="1">
        <f t="array" ref="J490">_xlfn.XLOOKUP($A490&amp;$B490,'[4]产值及收款计划（2026）'!$A:$A&amp;'[4]产值及收款计划（2026）'!$B:$B,'[4]产值及收款计划（2026）'!J:J)</f>
        <v>0.06</v>
      </c>
      <c r="K490" s="235" t="e" cm="1">
        <f t="array" ref="K490">_xlfn.XLOOKUP($A490&amp;$B490,'[4]产值及收款计划（2026）'!$A:$A&amp;'[4]产值及收款计划（2026）'!$B:$B,'[4]产值及收款计划（2026）'!K:K)</f>
        <v>#REF!</v>
      </c>
      <c r="L490" s="235" t="e" cm="1">
        <f t="array" ref="L490">_xlfn.XLOOKUP($A490&amp;$B490,'[4]产值及收款计划（2026）'!$A:$A&amp;'[4]产值及收款计划（2026）'!$B:$B,'[4]产值及收款计划（2026）'!L:L)</f>
        <v>#REF!</v>
      </c>
      <c r="M490" s="235" t="str" cm="1">
        <f t="array" ref="M490">_xlfn.XLOOKUP($A490&amp;$B490,'[4]产值及收款计划（2026）'!$A:$A&amp;'[4]产值及收款计划（2026）'!$B:$B,'[4]产值及收款计划（2026）'!M:M)</f>
        <v>主导</v>
      </c>
      <c r="N490" s="235" cm="1">
        <f t="array" ref="N490">_xlfn.XLOOKUP($A490&amp;$B490,'[4]产值及收款计划（2026）'!$A:$A&amp;'[4]产值及收款计划（2026）'!$B:$B,'[4]产值及收款计划（2026）'!N:N)</f>
        <v>0</v>
      </c>
      <c r="O490" s="235" t="str" cm="1">
        <f t="array" ref="O490">_xlfn.XLOOKUP($A490&amp;$B490,'[4]产值及收款计划（2026）'!$A:$A&amp;'[4]产值及收款计划（2026）'!$B:$B,'[4]产值及收款计划（2026）'!O:O)</f>
        <v>柳祈宁</v>
      </c>
      <c r="P490" s="234" t="str" cm="1">
        <f t="array" ref="P490">_xlfn.XLOOKUP($A490&amp;$B490,'[4]产值及收款计划（2026）'!$A:$A&amp;'[4]产值及收款计划（2026）'!$B:$B,'[4]产值及收款计划（2026）'!P:P)</f>
        <v>在建</v>
      </c>
      <c r="Q490" s="235" t="e" cm="1">
        <f t="array" ref="Q490">_xlfn.XLOOKUP($A490&amp;$B490,'[4]产值及收款计划（2026）'!$A:$A&amp;'[4]产值及收款计划（2026）'!$B:$B,'[4]产值及收款计划（2026）'!Q:Q)</f>
        <v>#REF!</v>
      </c>
      <c r="R490" s="235" t="e" cm="1">
        <f t="array" ref="R490">_xlfn.XLOOKUP($A490&amp;$B490,'[4]产值及收款计划（2026）'!$A:$A&amp;'[4]产值及收款计划（2026）'!$B:$B,'[4]产值及收款计划（2026）'!R:R)</f>
        <v>#REF!</v>
      </c>
      <c r="S490" s="235" t="e" cm="1">
        <f t="array" ref="S490">_xlfn.XLOOKUP($A490&amp;$B490,'[4]产值及收款计划（2026）'!$A:$A&amp;'[4]产值及收款计划（2026）'!$B:$B,'[4]产值及收款计划（2026）'!S:S)</f>
        <v>#REF!</v>
      </c>
      <c r="T490" s="235" cm="1">
        <f t="array" ref="T490">_xlfn.XLOOKUP($A490&amp;$B490,'[4]产值及收款计划（2026）'!$A:$A&amp;'[4]产值及收款计划（2026）'!$B:$B,'[4]产值及收款计划（2026）'!T:T)</f>
        <v>82.971972</v>
      </c>
      <c r="U490" s="235" cm="1">
        <f t="array" ref="U490">_xlfn.XLOOKUP($A490&amp;$B490,'[4]产值及收款计划（2026）'!$A:$A&amp;'[4]产值及收款计划（2026）'!$B:$B,'[4]产值及收款计划（2026）'!U:U)</f>
        <v>0</v>
      </c>
      <c r="V490" s="235" cm="1">
        <f t="array" ref="V490">_xlfn.XLOOKUP($A490&amp;$B490,'[4]产值及收款计划（2026）'!$A:$A&amp;'[4]产值及收款计划（2026）'!$B:$B,'[4]产值及收款计划（2026）'!V:V)</f>
        <v>14.642113</v>
      </c>
      <c r="W490" s="235" t="e" cm="1">
        <f t="array" ref="W490">_xlfn.XLOOKUP($A490&amp;$B490,'[4]产值及收款计划（2026）'!$A:$A&amp;'[4]产值及收款计划（2026）'!$B:$B,'[4]产值及收款计划（2026）'!W:W)</f>
        <v>#REF!</v>
      </c>
      <c r="X490" s="235" t="e" cm="1">
        <f t="array" ref="X490">_xlfn.XLOOKUP($A490&amp;$B490,'[4]产值及收款计划（2026）'!$A:$A&amp;'[4]产值及收款计划（2026）'!$B:$B,'[4]产值及收款计划（2026）'!X:X)</f>
        <v>#REF!</v>
      </c>
      <c r="Y490" s="235" t="e" cm="1">
        <f t="array" ref="Y490">_xlfn.XLOOKUP($A490&amp;$B490,'[4]产值及收款计划（2026）'!$A:$A&amp;'[4]产值及收款计划（2026）'!$B:$B,'[4]产值及收款计划（2026）'!Y:Y)</f>
        <v>#REF!</v>
      </c>
      <c r="Z490" s="235" t="e" cm="1">
        <f t="array" ref="Z490">_xlfn.XLOOKUP($A490&amp;$B490,'[4]产值及收款计划（2026）'!$A:$A&amp;'[4]产值及收款计划（2026）'!$B:$B,'[4]产值及收款计划（2026）'!Z:Z)</f>
        <v>#REF!</v>
      </c>
      <c r="AA490" s="235" t="e" cm="1">
        <f t="array" ref="AA490">_xlfn.XLOOKUP($A490&amp;$B490,'[4]产值及收款计划（2026）'!$A:$A&amp;'[4]产值及收款计划（2026）'!$B:$B,'[4]产值及收款计划（2026）'!AA:AA)</f>
        <v>#REF!</v>
      </c>
      <c r="AB490" s="235" t="e" cm="1">
        <f t="array" ref="AB490">_xlfn.XLOOKUP($A490&amp;$B490,'[4]产值及收款计划（2026）'!$A:$A&amp;'[4]产值及收款计划（2026）'!$B:$B,'[4]产值及收款计划（2026）'!AB:AB)</f>
        <v>#REF!</v>
      </c>
      <c r="AC490" s="235" t="e" cm="1">
        <f t="array" ref="AC490">_xlfn.XLOOKUP($A490&amp;$B490,'[4]产值及收款计划（2026）'!$A:$A&amp;'[4]产值及收款计划（2026）'!$B:$B,'[4]产值及收款计划（2026）'!AC:AC)</f>
        <v>#REF!</v>
      </c>
      <c r="AD490" s="235" t="e" cm="1">
        <f t="array" ref="AD490">_xlfn.XLOOKUP($A490&amp;$B490,'[4]产值及收款计划（2026）'!$A:$A&amp;'[4]产值及收款计划（2026）'!$B:$B,'[4]产值及收款计划（2026）'!AD:AD)</f>
        <v>#REF!</v>
      </c>
      <c r="AE490" s="235" t="e" cm="1">
        <f t="array" ref="AE490">_xlfn.XLOOKUP($A490&amp;$B490,'[4]产值及收款计划（2026）'!$A:$A&amp;'[4]产值及收款计划（2026）'!$B:$B,'[4]产值及收款计划（2026）'!AE:AE)</f>
        <v>#REF!</v>
      </c>
      <c r="AF490" s="235" cm="1">
        <f t="array" ref="AF490">_xlfn.XLOOKUP($A490&amp;$B490,'[4]产值及收款计划（2026）'!$A:$A&amp;'[4]产值及收款计划（2026）'!$B:$B,'[4]产值及收款计划（2026）'!AF:AF)</f>
        <v>9.7614085</v>
      </c>
      <c r="AG490" s="235" t="e" cm="1">
        <f t="array" ref="AG490">_xlfn.XLOOKUP($A490&amp;$B490,'[4]产值及收款计划（2026）'!$A:$A&amp;'[4]产值及收款计划（2026）'!$B:$B,'[4]产值及收款计划（2026）'!AG:AG)</f>
        <v>#REF!</v>
      </c>
      <c r="AH490" s="235" t="e" cm="1">
        <f t="array" ref="AH490">_xlfn.XLOOKUP($A490&amp;$B490,'[4]产值及收款计划（2026）'!$A:$A&amp;'[4]产值及收款计划（2026）'!$B:$B,'[4]产值及收款计划（2026）'!AH:AH)</f>
        <v>#REF!</v>
      </c>
      <c r="AI490" s="235" t="e" cm="1">
        <f t="array" ref="AI490">_xlfn.XLOOKUP($A490&amp;$B490,'[4]产值及收款计划（2026）'!$A:$A&amp;'[4]产值及收款计划（2026）'!$B:$B,'[4]产值及收款计划（2026）'!AI:AI)</f>
        <v>#REF!</v>
      </c>
      <c r="AJ490" s="235" t="e" cm="1">
        <f t="array" ref="AJ490">_xlfn.XLOOKUP($A490&amp;$B490,'[4]产值及收款计划（2026）'!$A:$A&amp;'[4]产值及收款计划（2026）'!$B:$B,'[4]产值及收款计划（2026）'!AJ:AJ)</f>
        <v>#REF!</v>
      </c>
      <c r="AK490" s="235" t="e" cm="1">
        <f t="array" ref="AK490">_xlfn.XLOOKUP($A490&amp;$B490,'[4]产值及收款计划（2026）'!$A:$A&amp;'[4]产值及收款计划（2026）'!$B:$B,'[4]产值及收款计划（2026）'!AK:AK)</f>
        <v>#REF!</v>
      </c>
      <c r="AL490" s="235" t="e" cm="1">
        <f t="array" ref="AL490">_xlfn.XLOOKUP($A490&amp;$B490,'[4]产值及收款计划（2026）'!$A:$A&amp;'[4]产值及收款计划（2026）'!$B:$B,'[4]产值及收款计划（2026）'!AL:AL)</f>
        <v>#REF!</v>
      </c>
      <c r="AM490" s="242" t="e" cm="1">
        <f t="array" ref="AM490">_xlfn.LET(_xlpm.勾选月份状态数组,TRANSPOSE('PPT(12-15页）-TOP10'!$A$3:$A$14),_xlpm.选择数据区,IF('PPT(12-15页）-TOP10'!$E$3="收款",$BA490:$BL490,$AA490:$AL490),SUM(_xlfn._xlws.FILTER(_xlpm.选择数据区,_xlpm.勾选月份状态数组,"")))</f>
        <v>#REF!</v>
      </c>
      <c r="AN490" s="235" t="e">
        <f>_xlfn.XLOOKUP($C490,应收未收表!$T:$T,应收未收表!AA:AA)</f>
        <v>#N/A</v>
      </c>
      <c r="AO490" s="235" t="e">
        <f>_xlfn.XLOOKUP($C490,应收未收表!$T:$T,应收未收表!AB:AB)</f>
        <v>#N/A</v>
      </c>
      <c r="AP490" s="235" t="e">
        <f>_xlfn.XLOOKUP($C490,应收未收表!$T:$T,应收未收表!AC:AC)</f>
        <v>#N/A</v>
      </c>
      <c r="AQ490" s="235" t="e">
        <f>_xlfn.XLOOKUP($C490,应收未收表!$T:$T,应收未收表!AE:AE)</f>
        <v>#N/A</v>
      </c>
      <c r="AR490" s="235" t="e">
        <f>_xlfn.XLOOKUP($C490,应收未收表!$T:$T,应收未收表!AF:AF)</f>
        <v>#N/A</v>
      </c>
      <c r="AS490" s="235" t="e" cm="1">
        <f t="array" ref="AS490">_xlfn.XLOOKUP($A490&amp;$B490,'[4]产值及收款计划（2026）'!$A:$A&amp;'[4]产值及收款计划（2026）'!$B:$B,'[4]产值及收款计划（2026）'!AS:AS)</f>
        <v>#REF!</v>
      </c>
      <c r="AT490" s="235" t="e" cm="1">
        <f t="array" ref="AT490">_xlfn.XLOOKUP($A490&amp;$B490,'[4]产值及收款计划（2026）'!$A:$A&amp;'[4]产值及收款计划（2026）'!$B:$B,'[4]产值及收款计划（2026）'!AT:AT)</f>
        <v>#REF!</v>
      </c>
      <c r="AU490" s="235" t="e" cm="1">
        <f t="array" ref="AU490">_xlfn.XLOOKUP($A490&amp;$B490,'[4]产值及收款计划（2026）'!$A:$A&amp;'[4]产值及收款计划（2026）'!$B:$B,'[4]产值及收款计划（2026）'!AU:AU)</f>
        <v>#REF!</v>
      </c>
      <c r="AV490" s="235" t="e" cm="1">
        <f t="array" ref="AV490">_xlfn.XLOOKUP($A490&amp;$B490,'[4]产值及收款计划（2026）'!$A:$A&amp;'[4]产值及收款计划（2026）'!$B:$B,'[4]产值及收款计划（2026）'!AV:AV)</f>
        <v>#REF!</v>
      </c>
      <c r="AW490" s="235" cm="1">
        <f t="array" ref="AW490">_xlfn.XLOOKUP($A490&amp;$B490,'[4]产值及收款计划（2026）'!$A:$A&amp;'[4]产值及收款计划（2026）'!$B:$B,'[4]产值及收款计划（2026）'!AW:AW)</f>
        <v>58.566805</v>
      </c>
      <c r="AX490" s="235" cm="1">
        <f t="array" ref="AX490">_xlfn.XLOOKUP($A490&amp;$B490,'[4]产值及收款计划（2026）'!$A:$A&amp;'[4]产值及收款计划（2026）'!$B:$B,'[4]产值及收款计划（2026）'!AX:AX)</f>
        <v>0</v>
      </c>
      <c r="AY490" s="235" cm="1">
        <f t="array" ref="AY490">_xlfn.XLOOKUP($A490&amp;$B490,'[4]产值及收款计划（2026）'!$A:$A&amp;'[4]产值及收款计划（2026）'!$B:$B,'[4]产值及收款计划（2026）'!AY:AY)</f>
        <v>39.04728</v>
      </c>
      <c r="AZ490" s="235" cm="1">
        <f t="array" ref="AZ490">_xlfn.XLOOKUP($A490&amp;$B490,'[4]产值及收款计划（2026）'!$A:$A&amp;'[4]产值及收款计划（2026）'!$B:$B,'[4]产值及收款计划（2026）'!AZ:AZ)</f>
        <v>24.405167</v>
      </c>
      <c r="BA490" s="235" cm="1">
        <f t="array" ref="BA490">_xlfn.XLOOKUP($A490&amp;$B490,'[4]产值及收款计划（2026）'!$A:$A&amp;'[4]产值及收款计划（2026）'!$B:$B,'[4]产值及收款计划（2026）'!BA:BA)</f>
        <v>24.403521</v>
      </c>
      <c r="BB490" s="235" t="e" cm="1">
        <f t="array" ref="BB490">_xlfn.XLOOKUP($A490&amp;$B490,'[4]产值及收款计划（2026）'!$A:$A&amp;'[4]产值及收款计划（2026）'!$B:$B,'[4]产值及收款计划（2026）'!BB:BB)</f>
        <v>#REF!</v>
      </c>
      <c r="BC490" s="235" t="e" cm="1">
        <f t="array" ref="BC490">_xlfn.XLOOKUP($A490&amp;$B490,'[4]产值及收款计划（2026）'!$A:$A&amp;'[4]产值及收款计划（2026）'!$B:$B,'[4]产值及收款计划（2026）'!BC:BC)</f>
        <v>#REF!</v>
      </c>
      <c r="BD490" s="235" cm="1">
        <f t="array" ref="BD490">_xlfn.XLOOKUP($A490&amp;$B490,'[4]产值及收款计划（2026）'!$A:$A&amp;'[4]产值及收款计划（2026）'!$B:$B,'[4]产值及收款计划（2026）'!BD:BD)</f>
        <v>10</v>
      </c>
      <c r="BE490" s="235" cm="1">
        <f t="array" ref="BE490">_xlfn.XLOOKUP($A490&amp;$B490,'[4]产值及收款计划（2026）'!$A:$A&amp;'[4]产值及收款计划（2026）'!$B:$B,'[4]产值及收款计划（2026）'!BE:BE)</f>
        <v>14.403521</v>
      </c>
      <c r="BF490" s="235" t="e" cm="1">
        <f t="array" ref="BF490">_xlfn.XLOOKUP($A490&amp;$B490,'[4]产值及收款计划（2026）'!$A:$A&amp;'[4]产值及收款计划（2026）'!$B:$B,'[4]产值及收款计划（2026）'!BF:BF)</f>
        <v>#REF!</v>
      </c>
      <c r="BG490" s="235" t="e" cm="1">
        <f t="array" ref="BG490">_xlfn.XLOOKUP($A490&amp;$B490,'[4]产值及收款计划（2026）'!$A:$A&amp;'[4]产值及收款计划（2026）'!$B:$B,'[4]产值及收款计划（2026）'!BG:BG)</f>
        <v>#REF!</v>
      </c>
      <c r="BH490" s="235" t="e" cm="1">
        <f t="array" ref="BH490">_xlfn.XLOOKUP($A490&amp;$B490,'[4]产值及收款计划（2026）'!$A:$A&amp;'[4]产值及收款计划（2026）'!$B:$B,'[4]产值及收款计划（2026）'!BH:BH)</f>
        <v>#REF!</v>
      </c>
      <c r="BI490" s="235" t="e" cm="1">
        <f t="array" ref="BI490">_xlfn.XLOOKUP($A490&amp;$B490,'[4]产值及收款计划（2026）'!$A:$A&amp;'[4]产值及收款计划（2026）'!$B:$B,'[4]产值及收款计划（2026）'!BI:BI)</f>
        <v>#REF!</v>
      </c>
      <c r="BJ490" s="235" t="e" cm="1">
        <f t="array" ref="BJ490">_xlfn.XLOOKUP($A490&amp;$B490,'[4]产值及收款计划（2026）'!$A:$A&amp;'[4]产值及收款计划（2026）'!$B:$B,'[4]产值及收款计划（2026）'!BJ:BJ)</f>
        <v>#REF!</v>
      </c>
      <c r="BK490" s="235" t="e" cm="1">
        <f t="array" ref="BK490">_xlfn.XLOOKUP($A490&amp;$B490,'[4]产值及收款计划（2026）'!$A:$A&amp;'[4]产值及收款计划（2026）'!$B:$B,'[4]产值及收款计划（2026）'!BK:BK)</f>
        <v>#REF!</v>
      </c>
      <c r="BL490" s="235" t="e" cm="1">
        <f t="array" ref="BL490">_xlfn.XLOOKUP($A490&amp;$B490,'[4]产值及收款计划（2026）'!$A:$A&amp;'[4]产值及收款计划（2026）'!$B:$B,'[4]产值及收款计划（2026）'!BL:BL)</f>
        <v>#REF!</v>
      </c>
      <c r="BM490" s="235"/>
      <c r="BN490" s="235"/>
      <c r="BO490" s="235"/>
      <c r="BP490" s="235"/>
      <c r="BQ490" s="235">
        <f>_xlfn.XLOOKUP($C490,应收未收表!$AJ:$AJ,应收未收表!AK:AK)</f>
        <v>24</v>
      </c>
      <c r="BR490" s="235">
        <f>_xlfn.XLOOKUP($C490,应收未收表!$AJ:$AJ,应收未收表!AL:AL)</f>
        <v>24</v>
      </c>
      <c r="BS490" s="235" t="str">
        <f>_xlfn.XLOOKUP($C490,应收未收表!$AJ:$AJ,应收未收表!AM:AM)</f>
        <v>春节后一季度内落实且已上报一季度计划</v>
      </c>
      <c r="BT490" s="235">
        <f>_xlfn.XLOOKUP($C490,应收未收表!$AJ:$AJ,应收未收表!AN:AN)</f>
        <v>0</v>
      </c>
      <c r="BU490" s="234" t="str" cm="1">
        <f t="array" ref="BU490">_xlfn.XLOOKUP($A490&amp;$B490,'[4]产值及收款计划（2026）'!$A:$A&amp;'[4]产值及收款计划（2026）'!$B:$B,'[4]产值及收款计划（2026）'!BQ:BQ)</f>
        <v>中铁二十二局集团电气化工程有限公司</v>
      </c>
      <c r="BV490" s="235" t="e" cm="1">
        <f t="array" ref="BV490">_xlfn.XLOOKUP($A490&amp;$B490,'[4]产值及收款计划（2026）'!$A:$A&amp;'[4]产值及收款计划（2026）'!$B:$B,'[4]产值及收款计划（2026）'!BR:BR)</f>
        <v>#REF!</v>
      </c>
      <c r="CE490" s="235" cm="1">
        <f t="array" ref="CE490">_xlfn.XLOOKUP($A490&amp;$B490,'[4]产值及收款计划（2026）'!$A:$A&amp;'[4]产值及收款计划（2026）'!$B:$B,'[4]产值及收款计划（2026）'!CA:CA)</f>
        <v>0</v>
      </c>
      <c r="CF490" s="235" cm="1">
        <f t="array" ref="CF490">_xlfn.XLOOKUP($A490&amp;$B490,'[4]产值及收款计划（2026）'!$A:$A&amp;'[4]产值及收款计划（2026）'!$B:$B,'[4]产值及收款计划（2026）'!CB:CB)</f>
        <v>0</v>
      </c>
      <c r="CG490" s="235" cm="1">
        <f t="array" ref="CG490">_xlfn.XLOOKUP($A490&amp;$B490,'[4]产值及收款计划（2026）'!$A:$A&amp;'[4]产值及收款计划（2026）'!$B:$B,'[4]产值及收款计划（2026）'!CC:CC)</f>
        <v>0</v>
      </c>
      <c r="CH490" s="235" cm="1">
        <f t="array" ref="CH490">_xlfn.XLOOKUP($A490&amp;$B490,'[4]产值及收款计划（2026）'!$A:$A&amp;'[4]产值及收款计划（2026）'!$B:$B,'[4]产值及收款计划（2026）'!CD:CD)</f>
        <v>0</v>
      </c>
      <c r="CI490" s="235" cm="1">
        <f t="array" ref="CI490">_xlfn.XLOOKUP($A490&amp;$B490,'[4]产值及收款计划（2026）'!$A:$A&amp;'[4]产值及收款计划（2026）'!$B:$B,'[4]产值及收款计划（2026）'!CE:CE)</f>
        <v>0</v>
      </c>
      <c r="CJ490" s="235" cm="1">
        <f t="array" ref="CJ490">_xlfn.XLOOKUP($A490&amp;$B490,'[4]产值及收款计划（2026）'!$A:$A&amp;'[4]产值及收款计划（2026）'!$B:$B,'[4]产值及收款计划（2026）'!CF:CF)</f>
        <v>0</v>
      </c>
      <c r="CK490" s="235" cm="1">
        <f t="array" ref="CK490">_xlfn.XLOOKUP($A490&amp;$B490,'[4]产值及收款计划（2026）'!$A:$A&amp;'[4]产值及收款计划（2026）'!$B:$B,'[4]产值及收款计划（2026）'!CG:CG)</f>
        <v>0</v>
      </c>
      <c r="CL490" s="235" cm="1">
        <f t="array" ref="CL490">_xlfn.XLOOKUP($A490&amp;$B490,'[4]产值及收款计划（2026）'!$A:$A&amp;'[4]产值及收款计划（2026）'!$B:$B,'[4]产值及收款计划（2026）'!CH:CH)</f>
        <v>0</v>
      </c>
      <c r="CM490" s="235" cm="1">
        <f t="array" ref="CM490">_xlfn.XLOOKUP($A490&amp;$B490,'[4]产值及收款计划（2026）'!$A:$A&amp;'[4]产值及收款计划（2026）'!$B:$B,'[4]产值及收款计划（2026）'!CI:CI)</f>
        <v>0</v>
      </c>
      <c r="CN490" s="235" cm="1">
        <f t="array" ref="CN490">_xlfn.XLOOKUP($A490&amp;$B490,'[4]产值及收款计划（2026）'!$A:$A&amp;'[4]产值及收款计划（2026）'!$B:$B,'[4]产值及收款计划（2026）'!CJ:CJ)</f>
        <v>0</v>
      </c>
      <c r="CO490" s="235" cm="1">
        <f t="array" ref="CO490">_xlfn.XLOOKUP($A490&amp;$B490,'[4]产值及收款计划（2026）'!$A:$A&amp;'[4]产值及收款计划（2026）'!$B:$B,'[4]产值及收款计划（2026）'!CK:CK)</f>
        <v>0</v>
      </c>
      <c r="CP490" s="235" cm="1">
        <f t="array" ref="CP490">_xlfn.XLOOKUP($A490&amp;$B490,'[4]产值及收款计划（2026）'!$A:$A&amp;'[4]产值及收款计划（2026）'!$B:$B,'[4]产值及收款计划（2026）'!CL:CL)</f>
        <v>0</v>
      </c>
      <c r="DE490" s="235" cm="1">
        <f t="array" ref="DE490">_xlfn.XLOOKUP($A490&amp;$B490,'[4]产值及收款计划（2026）'!$A:$A&amp;'[4]产值及收款计划（2026）'!$B:$B,'[4]产值及收款计划（2026）'!DA:DA)</f>
        <v>0</v>
      </c>
      <c r="DF490" s="235" cm="1">
        <f t="array" ref="DF490">_xlfn.XLOOKUP($A490&amp;$B490,'[4]产值及收款计划（2026）'!$A:$A&amp;'[4]产值及收款计划（2026）'!$B:$B,'[4]产值及收款计划（2026）'!DB:DB)</f>
        <v>0</v>
      </c>
      <c r="DG490" s="235" cm="1">
        <f t="array" ref="DG490">_xlfn.XLOOKUP($A490&amp;$B490,'[4]产值及收款计划（2026）'!$A:$A&amp;'[4]产值及收款计划（2026）'!$B:$B,'[4]产值及收款计划（2026）'!DC:DC)</f>
        <v>0</v>
      </c>
      <c r="DH490" s="235" cm="1">
        <f t="array" ref="DH490">_xlfn.XLOOKUP($A490&amp;$B490,'[4]产值及收款计划（2026）'!$A:$A&amp;'[4]产值及收款计划（2026）'!$B:$B,'[4]产值及收款计划（2026）'!DD:DD)</f>
        <v>0</v>
      </c>
      <c r="DI490" s="235" cm="1">
        <f t="array" ref="DI490">_xlfn.XLOOKUP($A490&amp;$B490,'[4]产值及收款计划（2026）'!$A:$A&amp;'[4]产值及收款计划（2026）'!$B:$B,'[4]产值及收款计划（2026）'!DE:DE)</f>
        <v>0</v>
      </c>
      <c r="DJ490" s="235" cm="1">
        <f t="array" ref="DJ490">_xlfn.XLOOKUP($A490&amp;$B490,'[4]产值及收款计划（2026）'!$A:$A&amp;'[4]产值及收款计划（2026）'!$B:$B,'[4]产值及收款计划（2026）'!DF:DF)</f>
        <v>0</v>
      </c>
      <c r="DK490" s="235" cm="1">
        <f t="array" ref="DK490">_xlfn.XLOOKUP($A490&amp;$B490,'[4]产值及收款计划（2026）'!$A:$A&amp;'[4]产值及收款计划（2026）'!$B:$B,'[4]产值及收款计划（2026）'!DG:DG)</f>
        <v>0</v>
      </c>
      <c r="DL490" s="235" cm="1">
        <f t="array" ref="DL490">_xlfn.XLOOKUP($A490&amp;$B490,'[4]产值及收款计划（2026）'!$A:$A&amp;'[4]产值及收款计划（2026）'!$B:$B,'[4]产值及收款计划（2026）'!DH:DH)</f>
        <v>0</v>
      </c>
      <c r="DM490" s="235" cm="1">
        <f t="array" ref="DM490">_xlfn.XLOOKUP($A490&amp;$B490,'[4]产值及收款计划（2026）'!$A:$A&amp;'[4]产值及收款计划（2026）'!$B:$B,'[4]产值及收款计划（2026）'!DI:DI)</f>
        <v>0</v>
      </c>
      <c r="DN490" s="235" cm="1">
        <f t="array" ref="DN490">_xlfn.XLOOKUP($A490&amp;$B490,'[4]产值及收款计划（2026）'!$A:$A&amp;'[4]产值及收款计划（2026）'!$B:$B,'[4]产值及收款计划（2026）'!DJ:DJ)</f>
        <v>0</v>
      </c>
      <c r="DO490" s="235" cm="1">
        <f t="array" ref="DO490">_xlfn.XLOOKUP($A490&amp;$B490,'[4]产值及收款计划（2026）'!$A:$A&amp;'[4]产值及收款计划（2026）'!$B:$B,'[4]产值及收款计划（2026）'!DK:DK)</f>
        <v>0</v>
      </c>
      <c r="DP490" s="235" cm="1">
        <f t="array" ref="DP490">_xlfn.XLOOKUP($A490&amp;$B490,'[4]产值及收款计划（2026）'!$A:$A&amp;'[4]产值及收款计划（2026）'!$B:$B,'[4]产值及收款计划（2026）'!DL:DL)</f>
        <v>0</v>
      </c>
      <c r="DQ490" s="243"/>
      <c r="DR490" s="229"/>
    </row>
    <row r="491" ht="40.5" spans="1:122">
      <c r="A491" s="233">
        <f t="shared" si="29"/>
        <v>21</v>
      </c>
      <c r="B491" s="233" t="s">
        <v>28</v>
      </c>
      <c r="C491" s="234" t="str">
        <f t="array" ref="C491">_xlfn.XLOOKUP($A491&amp;$B491,'[4]产值及收款计划（2026）'!$A:$A&amp;'[4]产值及收款计划（2026）'!$B:$B,'[4]产值及收款计划（2026）'!C:C)</f>
        <v>ZHT2023110300132</v>
      </c>
      <c r="D491" s="235" t="str">
        <f t="array" ref="D491">_xlfn.XLOOKUP($A491&amp;$B491,'[4]产值及收款计划（2026）'!$A:$A&amp;'[4]产值及收款计划（2026）'!$B:$B,'[4]产值及收款计划（2026）'!D:D)</f>
        <v>政和杨源至永定高速公路永泰至德化段BIM咨询服务合同</v>
      </c>
      <c r="E491" s="235">
        <f t="array" ref="E491">_xlfn.XLOOKUP($A491&amp;$B491,'[4]产值及收款计划（2026）'!$A:$A&amp;'[4]产值及收款计划（2026）'!$B:$B,'[4]产值及收款计划（2026）'!E:E)</f>
        <v>49</v>
      </c>
      <c r="F491" s="235">
        <f t="array" ref="F491">_xlfn.XLOOKUP($A491&amp;$B491,'[4]产值及收款计划（2026）'!$A:$A&amp;'[4]产值及收款计划（2026）'!$B:$B,'[4]产值及收款计划（2026）'!F:F)</f>
        <v>49</v>
      </c>
      <c r="G491" s="235">
        <f t="array" ref="G491">_xlfn.XLOOKUP($A491&amp;$B491,'[4]产值及收款计划（2026）'!$A:$A&amp;'[4]产值及收款计划（2026）'!$B:$B,'[4]产值及收款计划（2026）'!G:G)</f>
        <v>49</v>
      </c>
      <c r="H491" s="235">
        <f t="array" ref="H491">_xlfn.XLOOKUP($A491&amp;$B491,'[4]产值及收款计划（2026）'!$A:$A&amp;'[4]产值及收款计划（2026）'!$B:$B,'[4]产值及收款计划（2026）'!H:H)</f>
        <v>13</v>
      </c>
      <c r="I491" s="236">
        <f t="array" ref="I491">_xlfn.XLOOKUP($A491&amp;$B491,'[4]产值及收款计划（2026）'!$A:$A&amp;'[4]产值及收款计划（2026）'!$B:$B,'[4]产值及收款计划（2026）'!I:I)</f>
        <v>0.26530612244898</v>
      </c>
      <c r="J491" s="237">
        <f t="array" ref="J491">_xlfn.XLOOKUP($A491&amp;$B491,'[4]产值及收款计划（2026）'!$A:$A&amp;'[4]产值及收款计划（2026）'!$B:$B,'[4]产值及收款计划（2026）'!J:J)</f>
        <v>0.06</v>
      </c>
      <c r="K491" s="235" t="e">
        <f t="array" ref="K491">_xlfn.XLOOKUP($A491&amp;$B491,'[4]产值及收款计划（2026）'!$A:$A&amp;'[4]产值及收款计划（2026）'!$B:$B,'[4]产值及收款计划（2026）'!K:K)</f>
        <v>#REF!</v>
      </c>
      <c r="L491" s="235" t="e">
        <f t="array" ref="L491">_xlfn.XLOOKUP($A491&amp;$B491,'[4]产值及收款计划（2026）'!$A:$A&amp;'[4]产值及收款计划（2026）'!$B:$B,'[4]产值及收款计划（2026）'!L:L)</f>
        <v>#REF!</v>
      </c>
      <c r="M491" s="235" t="str">
        <f t="array" ref="M491">_xlfn.XLOOKUP($A491&amp;$B491,'[4]产值及收款计划（2026）'!$A:$A&amp;'[4]产值及收款计划（2026）'!$B:$B,'[4]产值及收款计划（2026）'!M:M)</f>
        <v>主导</v>
      </c>
      <c r="N491" s="235">
        <f t="array" ref="N491">_xlfn.XLOOKUP($A491&amp;$B491,'[4]产值及收款计划（2026）'!$A:$A&amp;'[4]产值及收款计划（2026）'!$B:$B,'[4]产值及收款计划（2026）'!N:N)</f>
        <v>0</v>
      </c>
      <c r="O491" s="235" t="str">
        <f t="array" ref="O491">_xlfn.XLOOKUP($A491&amp;$B491,'[4]产值及收款计划（2026）'!$A:$A&amp;'[4]产值及收款计划（2026）'!$B:$B,'[4]产值及收款计划（2026）'!O:O)</f>
        <v>周滨</v>
      </c>
      <c r="P491" s="234" t="str">
        <f t="array" ref="P491">_xlfn.XLOOKUP($A491&amp;$B491,'[4]产值及收款计划（2026）'!$A:$A&amp;'[4]产值及收款计划（2026）'!$B:$B,'[4]产值及收款计划（2026）'!P:P)</f>
        <v>在建</v>
      </c>
      <c r="Q491" s="235" t="e">
        <f t="array" ref="Q491">_xlfn.XLOOKUP($A491&amp;$B491,'[4]产值及收款计划（2026）'!$A:$A&amp;'[4]产值及收款计划（2026）'!$B:$B,'[4]产值及收款计划（2026）'!Q:Q)</f>
        <v>#REF!</v>
      </c>
      <c r="R491" s="235" t="e">
        <f t="array" ref="R491">_xlfn.XLOOKUP($A491&amp;$B491,'[4]产值及收款计划（2026）'!$A:$A&amp;'[4]产值及收款计划（2026）'!$B:$B,'[4]产值及收款计划（2026）'!R:R)</f>
        <v>#REF!</v>
      </c>
      <c r="S491" s="235" t="e">
        <f t="array" ref="S491">_xlfn.XLOOKUP($A491&amp;$B491,'[4]产值及收款计划（2026）'!$A:$A&amp;'[4]产值及收款计划（2026）'!$B:$B,'[4]产值及收款计划（2026）'!S:S)</f>
        <v>#REF!</v>
      </c>
      <c r="T491" s="235">
        <f t="array" ref="T491">_xlfn.XLOOKUP($A491&amp;$B491,'[4]产值及收款计划（2026）'!$A:$A&amp;'[4]产值及收款计划（2026）'!$B:$B,'[4]产值及收款计划（2026）'!T:T)</f>
        <v>29.4</v>
      </c>
      <c r="U491" s="235">
        <f t="array" ref="U491">_xlfn.XLOOKUP($A491&amp;$B491,'[4]产值及收款计划（2026）'!$A:$A&amp;'[4]产值及收款计划（2026）'!$B:$B,'[4]产值及收款计划（2026）'!U:U)</f>
        <v>0</v>
      </c>
      <c r="V491" s="235">
        <f t="array" ref="V491">_xlfn.XLOOKUP($A491&amp;$B491,'[4]产值及收款计划（2026）'!$A:$A&amp;'[4]产值及收款计划（2026）'!$B:$B,'[4]产值及收款计划（2026）'!V:V)</f>
        <v>19.6</v>
      </c>
      <c r="W491" s="235" t="e">
        <f t="array" ref="W491">_xlfn.XLOOKUP($A491&amp;$B491,'[4]产值及收款计划（2026）'!$A:$A&amp;'[4]产值及收款计划（2026）'!$B:$B,'[4]产值及收款计划（2026）'!W:W)</f>
        <v>#REF!</v>
      </c>
      <c r="X491" s="235" t="e">
        <f t="array" ref="X491">_xlfn.XLOOKUP($A491&amp;$B491,'[4]产值及收款计划（2026）'!$A:$A&amp;'[4]产值及收款计划（2026）'!$B:$B,'[4]产值及收款计划（2026）'!X:X)</f>
        <v>#REF!</v>
      </c>
      <c r="Y491" s="235" t="e">
        <f t="array" ref="Y491">_xlfn.XLOOKUP($A491&amp;$B491,'[4]产值及收款计划（2026）'!$A:$A&amp;'[4]产值及收款计划（2026）'!$B:$B,'[4]产值及收款计划（2026）'!Y:Y)</f>
        <v>#REF!</v>
      </c>
      <c r="Z491" s="235" t="e">
        <f t="array" ref="Z491">_xlfn.XLOOKUP($A491&amp;$B491,'[4]产值及收款计划（2026）'!$A:$A&amp;'[4]产值及收款计划（2026）'!$B:$B,'[4]产值及收款计划（2026）'!Z:Z)</f>
        <v>#REF!</v>
      </c>
      <c r="AA491" s="235" t="e">
        <f t="array" ref="AA491">_xlfn.XLOOKUP($A491&amp;$B491,'[4]产值及收款计划（2026）'!$A:$A&amp;'[4]产值及收款计划（2026）'!$B:$B,'[4]产值及收款计划（2026）'!AA:AA)</f>
        <v>#REF!</v>
      </c>
      <c r="AB491" s="235" t="e">
        <f t="array" ref="AB491">_xlfn.XLOOKUP($A491&amp;$B491,'[4]产值及收款计划（2026）'!$A:$A&amp;'[4]产值及收款计划（2026）'!$B:$B,'[4]产值及收款计划（2026）'!AB:AB)</f>
        <v>#REF!</v>
      </c>
      <c r="AC491" s="235" t="e">
        <f t="array" ref="AC491">_xlfn.XLOOKUP($A491&amp;$B491,'[4]产值及收款计划（2026）'!$A:$A&amp;'[4]产值及收款计划（2026）'!$B:$B,'[4]产值及收款计划（2026）'!AC:AC)</f>
        <v>#REF!</v>
      </c>
      <c r="AD491" s="235" t="e">
        <f t="array" ref="AD491">_xlfn.XLOOKUP($A491&amp;$B491,'[4]产值及收款计划（2026）'!$A:$A&amp;'[4]产值及收款计划（2026）'!$B:$B,'[4]产值及收款计划（2026）'!AD:AD)</f>
        <v>#REF!</v>
      </c>
      <c r="AE491" s="235" t="e">
        <f t="array" ref="AE491">_xlfn.XLOOKUP($A491&amp;$B491,'[4]产值及收款计划（2026）'!$A:$A&amp;'[4]产值及收款计划（2026）'!$B:$B,'[4]产值及收款计划（2026）'!AE:AE)</f>
        <v>#REF!</v>
      </c>
      <c r="AF491" s="235" t="e">
        <f t="array" ref="AF491">_xlfn.XLOOKUP($A491&amp;$B491,'[4]产值及收款计划（2026）'!$A:$A&amp;'[4]产值及收款计划（2026）'!$B:$B,'[4]产值及收款计划（2026）'!AF:AF)</f>
        <v>#REF!</v>
      </c>
      <c r="AG491" s="235" t="e">
        <f t="array" ref="AG491">_xlfn.XLOOKUP($A491&amp;$B491,'[4]产值及收款计划（2026）'!$A:$A&amp;'[4]产值及收款计划（2026）'!$B:$B,'[4]产值及收款计划（2026）'!AG:AG)</f>
        <v>#REF!</v>
      </c>
      <c r="AH491" s="235" t="e">
        <f t="array" ref="AH491">_xlfn.XLOOKUP($A491&amp;$B491,'[4]产值及收款计划（2026）'!$A:$A&amp;'[4]产值及收款计划（2026）'!$B:$B,'[4]产值及收款计划（2026）'!AH:AH)</f>
        <v>#REF!</v>
      </c>
      <c r="AI491" s="235" t="e">
        <f t="array" ref="AI491">_xlfn.XLOOKUP($A491&amp;$B491,'[4]产值及收款计划（2026）'!$A:$A&amp;'[4]产值及收款计划（2026）'!$B:$B,'[4]产值及收款计划（2026）'!AI:AI)</f>
        <v>#REF!</v>
      </c>
      <c r="AJ491" s="235" t="e">
        <f t="array" ref="AJ491">_xlfn.XLOOKUP($A491&amp;$B491,'[4]产值及收款计划（2026）'!$A:$A&amp;'[4]产值及收款计划（2026）'!$B:$B,'[4]产值及收款计划（2026）'!AJ:AJ)</f>
        <v>#REF!</v>
      </c>
      <c r="AK491" s="235" t="e">
        <f t="array" ref="AK491">_xlfn.XLOOKUP($A491&amp;$B491,'[4]产值及收款计划（2026）'!$A:$A&amp;'[4]产值及收款计划（2026）'!$B:$B,'[4]产值及收款计划（2026）'!AK:AK)</f>
        <v>#REF!</v>
      </c>
      <c r="AL491" s="235" t="e">
        <f t="array" ref="AL491">_xlfn.XLOOKUP($A491&amp;$B491,'[4]产值及收款计划（2026）'!$A:$A&amp;'[4]产值及收款计划（2026）'!$B:$B,'[4]产值及收款计划（2026）'!AL:AL)</f>
        <v>#REF!</v>
      </c>
      <c r="AM491" s="242" t="e">
        <f t="array" ref="AM491">_xlfn.LET(_xlpm.勾选月份状态数组,TRANSPOSE('PPT(12-15页）-TOP10'!$A$3:$A$14),_xlpm.选择数据区,IF('PPT(12-15页）-TOP10'!$E$3="收款",$BA491:$BL491,$AA491:$AL491),SUM(_xlfn._xlws.FILTER(_xlpm.选择数据区,_xlpm.勾选月份状态数组,"")))</f>
        <v>#REF!</v>
      </c>
      <c r="AN491" s="235" t="e">
        <f>_xlfn.XLOOKUP($C491,应收未收表!$T:$T,应收未收表!AA:AA)</f>
        <v>#N/A</v>
      </c>
      <c r="AO491" s="235" t="e">
        <f>_xlfn.XLOOKUP($C491,应收未收表!$T:$T,应收未收表!AB:AB)</f>
        <v>#N/A</v>
      </c>
      <c r="AP491" s="235" t="e">
        <f>_xlfn.XLOOKUP($C491,应收未收表!$T:$T,应收未收表!AC:AC)</f>
        <v>#N/A</v>
      </c>
      <c r="AQ491" s="235" t="e">
        <f>_xlfn.XLOOKUP($C491,应收未收表!$T:$T,应收未收表!AE:AE)</f>
        <v>#N/A</v>
      </c>
      <c r="AR491" s="235" t="e">
        <f>_xlfn.XLOOKUP($C491,应收未收表!$T:$T,应收未收表!AF:AF)</f>
        <v>#N/A</v>
      </c>
      <c r="AS491" s="235" t="e">
        <f t="array" ref="AS491">_xlfn.XLOOKUP($A491&amp;$B491,'[4]产值及收款计划（2026）'!$A:$A&amp;'[4]产值及收款计划（2026）'!$B:$B,'[4]产值及收款计划（2026）'!AS:AS)</f>
        <v>#REF!</v>
      </c>
      <c r="AT491" s="235" t="e">
        <f t="array" ref="AT491">_xlfn.XLOOKUP($A491&amp;$B491,'[4]产值及收款计划（2026）'!$A:$A&amp;'[4]产值及收款计划（2026）'!$B:$B,'[4]产值及收款计划（2026）'!AT:AT)</f>
        <v>#REF!</v>
      </c>
      <c r="AU491" s="235" t="e">
        <f t="array" ref="AU491">_xlfn.XLOOKUP($A491&amp;$B491,'[4]产值及收款计划（2026）'!$A:$A&amp;'[4]产值及收款计划（2026）'!$B:$B,'[4]产值及收款计划（2026）'!AU:AU)</f>
        <v>#REF!</v>
      </c>
      <c r="AV491" s="235" t="e">
        <f t="array" ref="AV491">_xlfn.XLOOKUP($A491&amp;$B491,'[4]产值及收款计划（2026）'!$A:$A&amp;'[4]产值及收款计划（2026）'!$B:$B,'[4]产值及收款计划（2026）'!AV:AV)</f>
        <v>#REF!</v>
      </c>
      <c r="AW491" s="235">
        <f t="array" ref="AW491">_xlfn.XLOOKUP($A491&amp;$B491,'[4]产值及收款计划（2026）'!$A:$A&amp;'[4]产值及收款计划（2026）'!$B:$B,'[4]产值及收款计划（2026）'!AW:AW)</f>
        <v>14.7</v>
      </c>
      <c r="AX491" s="235">
        <f t="array" ref="AX491">_xlfn.XLOOKUP($A491&amp;$B491,'[4]产值及收款计划（2026）'!$A:$A&amp;'[4]产值及收款计划（2026）'!$B:$B,'[4]产值及收款计划（2026）'!AX:AX)</f>
        <v>0</v>
      </c>
      <c r="AY491" s="235">
        <f t="array" ref="AY491">_xlfn.XLOOKUP($A491&amp;$B491,'[4]产值及收款计划（2026）'!$A:$A&amp;'[4]产值及收款计划（2026）'!$B:$B,'[4]产值及收款计划（2026）'!AY:AY)</f>
        <v>34.3</v>
      </c>
      <c r="AZ491" s="235">
        <f t="array" ref="AZ491">_xlfn.XLOOKUP($A491&amp;$B491,'[4]产值及收款计划（2026）'!$A:$A&amp;'[4]产值及收款计划（2026）'!$B:$B,'[4]产值及收款计划（2026）'!AZ:AZ)</f>
        <v>14.7</v>
      </c>
      <c r="BA491" s="235" t="e">
        <f t="array" ref="BA491">_xlfn.XLOOKUP($A491&amp;$B491,'[4]产值及收款计划（2026）'!$A:$A&amp;'[4]产值及收款计划（2026）'!$B:$B,'[4]产值及收款计划（2026）'!BA:BA)</f>
        <v>#REF!</v>
      </c>
      <c r="BB491" s="235">
        <f t="array" ref="BB491">_xlfn.XLOOKUP($A491&amp;$B491,'[4]产值及收款计划（2026）'!$A:$A&amp;'[4]产值及收款计划（2026）'!$B:$B,'[4]产值及收款计划（2026）'!BB:BB)</f>
        <v>14.7</v>
      </c>
      <c r="BC491" s="235" t="e">
        <f t="array" ref="BC491">_xlfn.XLOOKUP($A491&amp;$B491,'[4]产值及收款计划（2026）'!$A:$A&amp;'[4]产值及收款计划（2026）'!$B:$B,'[4]产值及收款计划（2026）'!BC:BC)</f>
        <v>#REF!</v>
      </c>
      <c r="BD491" s="235">
        <f t="array" ref="BD491">_xlfn.XLOOKUP($A491&amp;$B491,'[4]产值及收款计划（2026）'!$A:$A&amp;'[4]产值及收款计划（2026）'!$B:$B,'[4]产值及收款计划（2026）'!BD:BD)</f>
        <v>14.7</v>
      </c>
      <c r="BE491" s="235" t="e">
        <f t="array" ref="BE491">_xlfn.XLOOKUP($A491&amp;$B491,'[4]产值及收款计划（2026）'!$A:$A&amp;'[4]产值及收款计划（2026）'!$B:$B,'[4]产值及收款计划（2026）'!BE:BE)</f>
        <v>#REF!</v>
      </c>
      <c r="BF491" s="235" t="e">
        <f t="array" ref="BF491">_xlfn.XLOOKUP($A491&amp;$B491,'[4]产值及收款计划（2026）'!$A:$A&amp;'[4]产值及收款计划（2026）'!$B:$B,'[4]产值及收款计划（2026）'!BF:BF)</f>
        <v>#REF!</v>
      </c>
      <c r="BG491" s="235" t="e">
        <f t="array" ref="BG491">_xlfn.XLOOKUP($A491&amp;$B491,'[4]产值及收款计划（2026）'!$A:$A&amp;'[4]产值及收款计划（2026）'!$B:$B,'[4]产值及收款计划（2026）'!BG:BG)</f>
        <v>#REF!</v>
      </c>
      <c r="BH491" s="235" t="e">
        <f t="array" ref="BH491">_xlfn.XLOOKUP($A491&amp;$B491,'[4]产值及收款计划（2026）'!$A:$A&amp;'[4]产值及收款计划（2026）'!$B:$B,'[4]产值及收款计划（2026）'!BH:BH)</f>
        <v>#REF!</v>
      </c>
      <c r="BI491" s="235" t="e">
        <f t="array" ref="BI491">_xlfn.XLOOKUP($A491&amp;$B491,'[4]产值及收款计划（2026）'!$A:$A&amp;'[4]产值及收款计划（2026）'!$B:$B,'[4]产值及收款计划（2026）'!BI:BI)</f>
        <v>#REF!</v>
      </c>
      <c r="BJ491" s="235" t="e">
        <f t="array" ref="BJ491">_xlfn.XLOOKUP($A491&amp;$B491,'[4]产值及收款计划（2026）'!$A:$A&amp;'[4]产值及收款计划（2026）'!$B:$B,'[4]产值及收款计划（2026）'!BJ:BJ)</f>
        <v>#REF!</v>
      </c>
      <c r="BK491" s="235" t="e">
        <f t="array" ref="BK491">_xlfn.XLOOKUP($A491&amp;$B491,'[4]产值及收款计划（2026）'!$A:$A&amp;'[4]产值及收款计划（2026）'!$B:$B,'[4]产值及收款计划（2026）'!BK:BK)</f>
        <v>#REF!</v>
      </c>
      <c r="BL491" s="235" t="e">
        <f t="array" ref="BL491">_xlfn.XLOOKUP($A491&amp;$B491,'[4]产值及收款计划（2026）'!$A:$A&amp;'[4]产值及收款计划（2026）'!$B:$B,'[4]产值及收款计划（2026）'!BL:BL)</f>
        <v>#REF!</v>
      </c>
      <c r="BM491" s="235"/>
      <c r="BN491" s="235"/>
      <c r="BO491" s="235"/>
      <c r="BP491" s="235"/>
      <c r="BQ491" s="235" t="e">
        <f>_xlfn.XLOOKUP($C491,应收未收表!$AJ:$AJ,应收未收表!AK:AK)</f>
        <v>#N/A</v>
      </c>
      <c r="BR491" s="235" t="e">
        <f>_xlfn.XLOOKUP($C491,应收未收表!$AJ:$AJ,应收未收表!AL:AL)</f>
        <v>#N/A</v>
      </c>
      <c r="BS491" s="235" t="e">
        <f>_xlfn.XLOOKUP($C491,应收未收表!$AJ:$AJ,应收未收表!AM:AM)</f>
        <v>#N/A</v>
      </c>
      <c r="BT491" s="235" t="e">
        <f>_xlfn.XLOOKUP($C491,应收未收表!$AJ:$AJ,应收未收表!AN:AN)</f>
        <v>#N/A</v>
      </c>
      <c r="BU491" s="234" t="str">
        <f t="array" ref="BU491">_xlfn.XLOOKUP($A491&amp;$B491,'[4]产值及收款计划（2026）'!$A:$A&amp;'[4]产值及收款计划（2026）'!$B:$B,'[4]产值及收款计划（2026）'!BQ:BQ)</f>
        <v>福建第一公路工程集团有限公司泉州设计分公司</v>
      </c>
      <c r="BV491" s="235" t="e">
        <f t="array" ref="BV491">_xlfn.XLOOKUP($A491&amp;$B491,'[4]产值及收款计划（2026）'!$A:$A&amp;'[4]产值及收款计划（2026）'!$B:$B,'[4]产值及收款计划（2026）'!BR:BR)</f>
        <v>#REF!</v>
      </c>
      <c r="CE491" s="235" cm="1">
        <f t="array" ref="CE491">_xlfn.XLOOKUP($A491&amp;$B491,'[4]产值及收款计划（2026）'!$A:$A&amp;'[4]产值及收款计划（2026）'!$B:$B,'[4]产值及收款计划（2026）'!CA:CA)</f>
        <v>0</v>
      </c>
      <c r="CF491" s="235" cm="1">
        <f t="array" ref="CF491">_xlfn.XLOOKUP($A491&amp;$B491,'[4]产值及收款计划（2026）'!$A:$A&amp;'[4]产值及收款计划（2026）'!$B:$B,'[4]产值及收款计划（2026）'!CB:CB)</f>
        <v>0</v>
      </c>
      <c r="CG491" s="235" cm="1">
        <f t="array" ref="CG491">_xlfn.XLOOKUP($A491&amp;$B491,'[4]产值及收款计划（2026）'!$A:$A&amp;'[4]产值及收款计划（2026）'!$B:$B,'[4]产值及收款计划（2026）'!CC:CC)</f>
        <v>0</v>
      </c>
      <c r="CH491" s="235" cm="1">
        <f t="array" ref="CH491">_xlfn.XLOOKUP($A491&amp;$B491,'[4]产值及收款计划（2026）'!$A:$A&amp;'[4]产值及收款计划（2026）'!$B:$B,'[4]产值及收款计划（2026）'!CD:CD)</f>
        <v>0</v>
      </c>
      <c r="CI491" s="235" cm="1">
        <f t="array" ref="CI491">_xlfn.XLOOKUP($A491&amp;$B491,'[4]产值及收款计划（2026）'!$A:$A&amp;'[4]产值及收款计划（2026）'!$B:$B,'[4]产值及收款计划（2026）'!CE:CE)</f>
        <v>0</v>
      </c>
      <c r="CJ491" s="235" cm="1">
        <f t="array" ref="CJ491">_xlfn.XLOOKUP($A491&amp;$B491,'[4]产值及收款计划（2026）'!$A:$A&amp;'[4]产值及收款计划（2026）'!$B:$B,'[4]产值及收款计划（2026）'!CF:CF)</f>
        <v>0</v>
      </c>
      <c r="CK491" s="235" cm="1">
        <f t="array" ref="CK491">_xlfn.XLOOKUP($A491&amp;$B491,'[4]产值及收款计划（2026）'!$A:$A&amp;'[4]产值及收款计划（2026）'!$B:$B,'[4]产值及收款计划（2026）'!CG:CG)</f>
        <v>0</v>
      </c>
      <c r="CL491" s="235" cm="1">
        <f t="array" ref="CL491">_xlfn.XLOOKUP($A491&amp;$B491,'[4]产值及收款计划（2026）'!$A:$A&amp;'[4]产值及收款计划（2026）'!$B:$B,'[4]产值及收款计划（2026）'!CH:CH)</f>
        <v>0</v>
      </c>
      <c r="CM491" s="235" cm="1">
        <f t="array" ref="CM491">_xlfn.XLOOKUP($A491&amp;$B491,'[4]产值及收款计划（2026）'!$A:$A&amp;'[4]产值及收款计划（2026）'!$B:$B,'[4]产值及收款计划（2026）'!CI:CI)</f>
        <v>0</v>
      </c>
      <c r="CN491" s="235" cm="1">
        <f t="array" ref="CN491">_xlfn.XLOOKUP($A491&amp;$B491,'[4]产值及收款计划（2026）'!$A:$A&amp;'[4]产值及收款计划（2026）'!$B:$B,'[4]产值及收款计划（2026）'!CJ:CJ)</f>
        <v>0</v>
      </c>
      <c r="CO491" s="235" cm="1">
        <f t="array" ref="CO491">_xlfn.XLOOKUP($A491&amp;$B491,'[4]产值及收款计划（2026）'!$A:$A&amp;'[4]产值及收款计划（2026）'!$B:$B,'[4]产值及收款计划（2026）'!CK:CK)</f>
        <v>0</v>
      </c>
      <c r="CP491" s="235" cm="1">
        <f t="array" ref="CP491">_xlfn.XLOOKUP($A491&amp;$B491,'[4]产值及收款计划（2026）'!$A:$A&amp;'[4]产值及收款计划（2026）'!$B:$B,'[4]产值及收款计划（2026）'!CL:CL)</f>
        <v>0</v>
      </c>
      <c r="DE491" s="235" cm="1">
        <f t="array" ref="DE491">_xlfn.XLOOKUP($A491&amp;$B491,'[4]产值及收款计划（2026）'!$A:$A&amp;'[4]产值及收款计划（2026）'!$B:$B,'[4]产值及收款计划（2026）'!DA:DA)</f>
        <v>0</v>
      </c>
      <c r="DF491" s="235" cm="1">
        <f t="array" ref="DF491">_xlfn.XLOOKUP($A491&amp;$B491,'[4]产值及收款计划（2026）'!$A:$A&amp;'[4]产值及收款计划（2026）'!$B:$B,'[4]产值及收款计划（2026）'!DB:DB)</f>
        <v>0</v>
      </c>
      <c r="DG491" s="235" cm="1">
        <f t="array" ref="DG491">_xlfn.XLOOKUP($A491&amp;$B491,'[4]产值及收款计划（2026）'!$A:$A&amp;'[4]产值及收款计划（2026）'!$B:$B,'[4]产值及收款计划（2026）'!DC:DC)</f>
        <v>0</v>
      </c>
      <c r="DH491" s="235" cm="1">
        <f t="array" ref="DH491">_xlfn.XLOOKUP($A491&amp;$B491,'[4]产值及收款计划（2026）'!$A:$A&amp;'[4]产值及收款计划（2026）'!$B:$B,'[4]产值及收款计划（2026）'!DD:DD)</f>
        <v>0</v>
      </c>
      <c r="DI491" s="235" cm="1">
        <f t="array" ref="DI491">_xlfn.XLOOKUP($A491&amp;$B491,'[4]产值及收款计划（2026）'!$A:$A&amp;'[4]产值及收款计划（2026）'!$B:$B,'[4]产值及收款计划（2026）'!DE:DE)</f>
        <v>0</v>
      </c>
      <c r="DJ491" s="235" cm="1">
        <f t="array" ref="DJ491">_xlfn.XLOOKUP($A491&amp;$B491,'[4]产值及收款计划（2026）'!$A:$A&amp;'[4]产值及收款计划（2026）'!$B:$B,'[4]产值及收款计划（2026）'!DF:DF)</f>
        <v>0</v>
      </c>
      <c r="DK491" s="235" cm="1">
        <f t="array" ref="DK491">_xlfn.XLOOKUP($A491&amp;$B491,'[4]产值及收款计划（2026）'!$A:$A&amp;'[4]产值及收款计划（2026）'!$B:$B,'[4]产值及收款计划（2026）'!DG:DG)</f>
        <v>0</v>
      </c>
      <c r="DL491" s="235" cm="1">
        <f t="array" ref="DL491">_xlfn.XLOOKUP($A491&amp;$B491,'[4]产值及收款计划（2026）'!$A:$A&amp;'[4]产值及收款计划（2026）'!$B:$B,'[4]产值及收款计划（2026）'!DH:DH)</f>
        <v>0</v>
      </c>
      <c r="DM491" s="235" cm="1">
        <f t="array" ref="DM491">_xlfn.XLOOKUP($A491&amp;$B491,'[4]产值及收款计划（2026）'!$A:$A&amp;'[4]产值及收款计划（2026）'!$B:$B,'[4]产值及收款计划（2026）'!DI:DI)</f>
        <v>0</v>
      </c>
      <c r="DN491" s="235" cm="1">
        <f t="array" ref="DN491">_xlfn.XLOOKUP($A491&amp;$B491,'[4]产值及收款计划（2026）'!$A:$A&amp;'[4]产值及收款计划（2026）'!$B:$B,'[4]产值及收款计划（2026）'!DJ:DJ)</f>
        <v>0</v>
      </c>
      <c r="DO491" s="235" cm="1">
        <f t="array" ref="DO491">_xlfn.XLOOKUP($A491&amp;$B491,'[4]产值及收款计划（2026）'!$A:$A&amp;'[4]产值及收款计划（2026）'!$B:$B,'[4]产值及收款计划（2026）'!DK:DK)</f>
        <v>0</v>
      </c>
      <c r="DP491" s="235" cm="1">
        <f t="array" ref="DP491">_xlfn.XLOOKUP($A491&amp;$B491,'[4]产值及收款计划（2026）'!$A:$A&amp;'[4]产值及收款计划（2026）'!$B:$B,'[4]产值及收款计划（2026）'!DL:DL)</f>
        <v>0</v>
      </c>
      <c r="DQ491" s="243"/>
      <c r="DR491" s="229"/>
    </row>
    <row r="492" ht="40.5" spans="1:122">
      <c r="A492" s="233">
        <f t="shared" si="29"/>
        <v>22</v>
      </c>
      <c r="B492" s="233" t="s">
        <v>28</v>
      </c>
      <c r="C492" s="235" t="str">
        <f t="array" ref="C492">_xlfn.XLOOKUP($A492&amp;$B492,'[4]产值及收款计划（2026）'!$A:$A&amp;'[4]产值及收款计划（2026）'!$B:$B,'[4]产值及收款计划（2026）'!C:C)</f>
        <v>ZHT2024032700031</v>
      </c>
      <c r="D492" s="235" t="str">
        <f t="array" ref="D492">_xlfn.XLOOKUP($A492&amp;$B492,'[4]产值及收款计划（2026）'!$A:$A&amp;'[4]产值及收款计划（2026）'!$B:$B,'[4]产值及收款计划（2026）'!D:D)</f>
        <v>轨道交通机电系统、供电系统BIM技术咨询服务项目合同</v>
      </c>
      <c r="E492" s="235">
        <f t="array" ref="E492">_xlfn.XLOOKUP($A492&amp;$B492,'[4]产值及收款计划（2026）'!$A:$A&amp;'[4]产值及收款计划（2026）'!$B:$B,'[4]产值及收款计划（2026）'!E:E)</f>
        <v>46.778012</v>
      </c>
      <c r="F492" s="235">
        <f t="array" ref="F492">_xlfn.XLOOKUP($A492&amp;$B492,'[4]产值及收款计划（2026）'!$A:$A&amp;'[4]产值及收款计划（2026）'!$B:$B,'[4]产值及收款计划（2026）'!F:F)</f>
        <v>46.778012</v>
      </c>
      <c r="G492" s="235">
        <f t="array" ref="G492">_xlfn.XLOOKUP($A492&amp;$B492,'[4]产值及收款计划（2026）'!$A:$A&amp;'[4]产值及收款计划（2026）'!$B:$B,'[4]产值及收款计划（2026）'!G:G)</f>
        <v>46.778012</v>
      </c>
      <c r="H492" s="235">
        <f t="array" ref="H492">_xlfn.XLOOKUP($A492&amp;$B492,'[4]产值及收款计划（2026）'!$A:$A&amp;'[4]产值及收款计划（2026）'!$B:$B,'[4]产值及收款计划（2026）'!H:H)</f>
        <v>19.778012</v>
      </c>
      <c r="I492" s="236">
        <f t="array" ref="I492">_xlfn.XLOOKUP($A492&amp;$B492,'[4]产值及收款计划（2026）'!$A:$A&amp;'[4]产值及收款计划（2026）'!$B:$B,'[4]产值及收款计划（2026）'!I:I)</f>
        <v>0.422805740440616</v>
      </c>
      <c r="J492" s="237">
        <f t="array" ref="J492">_xlfn.XLOOKUP($A492&amp;$B492,'[4]产值及收款计划（2026）'!$A:$A&amp;'[4]产值及收款计划（2026）'!$B:$B,'[4]产值及收款计划（2026）'!J:J)</f>
        <v>0.06</v>
      </c>
      <c r="K492" s="235" t="e">
        <f t="array" ref="K492">_xlfn.XLOOKUP($A492&amp;$B492,'[4]产值及收款计划（2026）'!$A:$A&amp;'[4]产值及收款计划（2026）'!$B:$B,'[4]产值及收款计划（2026）'!K:K)</f>
        <v>#REF!</v>
      </c>
      <c r="L492" s="235" t="e">
        <f t="array" ref="L492">_xlfn.XLOOKUP($A492&amp;$B492,'[4]产值及收款计划（2026）'!$A:$A&amp;'[4]产值及收款计划（2026）'!$B:$B,'[4]产值及收款计划（2026）'!L:L)</f>
        <v>#REF!</v>
      </c>
      <c r="M492" s="235" t="str">
        <f t="array" ref="M492">_xlfn.XLOOKUP($A492&amp;$B492,'[4]产值及收款计划（2026）'!$A:$A&amp;'[4]产值及收款计划（2026）'!$B:$B,'[4]产值及收款计划（2026）'!M:M)</f>
        <v>主导</v>
      </c>
      <c r="N492" s="235">
        <f t="array" ref="N492">_xlfn.XLOOKUP($A492&amp;$B492,'[4]产值及收款计划（2026）'!$A:$A&amp;'[4]产值及收款计划（2026）'!$B:$B,'[4]产值及收款计划（2026）'!N:N)</f>
        <v>0</v>
      </c>
      <c r="O492" s="235" t="str">
        <f t="array" ref="O492">_xlfn.XLOOKUP($A492&amp;$B492,'[4]产值及收款计划（2026）'!$A:$A&amp;'[4]产值及收款计划（2026）'!$B:$B,'[4]产值及收款计划（2026）'!O:O)</f>
        <v>薛剑展</v>
      </c>
      <c r="P492" s="234" t="str">
        <f t="array" ref="P492">_xlfn.XLOOKUP($A492&amp;$B492,'[4]产值及收款计划（2026）'!$A:$A&amp;'[4]产值及收款计划（2026）'!$B:$B,'[4]产值及收款计划（2026）'!P:P)</f>
        <v>26已完结</v>
      </c>
      <c r="Q492" s="235" t="e">
        <f t="array" ref="Q492">_xlfn.XLOOKUP($A492&amp;$B492,'[4]产值及收款计划（2026）'!$A:$A&amp;'[4]产值及收款计划（2026）'!$B:$B,'[4]产值及收款计划（2026）'!Q:Q)</f>
        <v>#REF!</v>
      </c>
      <c r="R492" s="235" t="e">
        <f t="array" ref="R492">_xlfn.XLOOKUP($A492&amp;$B492,'[4]产值及收款计划（2026）'!$A:$A&amp;'[4]产值及收款计划（2026）'!$B:$B,'[4]产值及收款计划（2026）'!R:R)</f>
        <v>#REF!</v>
      </c>
      <c r="S492" s="235" t="e">
        <f t="array" ref="S492">_xlfn.XLOOKUP($A492&amp;$B492,'[4]产值及收款计划（2026）'!$A:$A&amp;'[4]产值及收款计划（2026）'!$B:$B,'[4]产值及收款计划（2026）'!S:S)</f>
        <v>#REF!</v>
      </c>
      <c r="T492" s="235">
        <f t="array" ref="T492">_xlfn.XLOOKUP($A492&amp;$B492,'[4]产值及收款计划（2026）'!$A:$A&amp;'[4]产值及收款计划（2026）'!$B:$B,'[4]产值及收款计划（2026）'!T:T)</f>
        <v>35.083509</v>
      </c>
      <c r="U492" s="235">
        <f t="array" ref="U492">_xlfn.XLOOKUP($A492&amp;$B492,'[4]产值及收款计划（2026）'!$A:$A&amp;'[4]产值及收款计划（2026）'!$B:$B,'[4]产值及收款计划（2026）'!U:U)</f>
        <v>11.694503</v>
      </c>
      <c r="V492" s="235">
        <f t="array" ref="V492">_xlfn.XLOOKUP($A492&amp;$B492,'[4]产值及收款计划（2026）'!$A:$A&amp;'[4]产值及收款计划（2026）'!$B:$B,'[4]产值及收款计划（2026）'!V:V)</f>
        <v>0</v>
      </c>
      <c r="W492" s="235" t="e">
        <f t="array" ref="W492">_xlfn.XLOOKUP($A492&amp;$B492,'[4]产值及收款计划（2026）'!$A:$A&amp;'[4]产值及收款计划（2026）'!$B:$B,'[4]产值及收款计划（2026）'!W:W)</f>
        <v>#REF!</v>
      </c>
      <c r="X492" s="235" t="e">
        <f t="array" ref="X492">_xlfn.XLOOKUP($A492&amp;$B492,'[4]产值及收款计划（2026）'!$A:$A&amp;'[4]产值及收款计划（2026）'!$B:$B,'[4]产值及收款计划（2026）'!X:X)</f>
        <v>#REF!</v>
      </c>
      <c r="Y492" s="235" t="e">
        <f t="array" ref="Y492">_xlfn.XLOOKUP($A492&amp;$B492,'[4]产值及收款计划（2026）'!$A:$A&amp;'[4]产值及收款计划（2026）'!$B:$B,'[4]产值及收款计划（2026）'!Y:Y)</f>
        <v>#REF!</v>
      </c>
      <c r="Z492" s="235" t="e">
        <f t="array" ref="Z492">_xlfn.XLOOKUP($A492&amp;$B492,'[4]产值及收款计划（2026）'!$A:$A&amp;'[4]产值及收款计划（2026）'!$B:$B,'[4]产值及收款计划（2026）'!Z:Z)</f>
        <v>#REF!</v>
      </c>
      <c r="AA492" s="245">
        <f t="array" ref="AA492">_xlfn.XLOOKUP($A492&amp;$B492,'[4]产值及收款计划（2026）'!$A:$A&amp;'[4]产值及收款计划（2026）'!$B:$B,'[4]产值及收款计划（2026）'!AA:AA)</f>
        <v>11.694503</v>
      </c>
      <c r="AB492" s="245" t="e">
        <f t="array" ref="AB492">_xlfn.XLOOKUP($A492&amp;$B492,'[4]产值及收款计划（2026）'!$A:$A&amp;'[4]产值及收款计划（2026）'!$B:$B,'[4]产值及收款计划（2026）'!AB:AB)</f>
        <v>#REF!</v>
      </c>
      <c r="AC492" s="245" t="e">
        <f t="array" ref="AC492">_xlfn.XLOOKUP($A492&amp;$B492,'[4]产值及收款计划（2026）'!$A:$A&amp;'[4]产值及收款计划（2026）'!$B:$B,'[4]产值及收款计划（2026）'!AC:AC)</f>
        <v>#REF!</v>
      </c>
      <c r="AD492" s="235" t="e">
        <f t="array" ref="AD492">_xlfn.XLOOKUP($A492&amp;$B492,'[4]产值及收款计划（2026）'!$A:$A&amp;'[4]产值及收款计划（2026）'!$B:$B,'[4]产值及收款计划（2026）'!AD:AD)</f>
        <v>#REF!</v>
      </c>
      <c r="AE492" s="235" t="e">
        <f t="array" ref="AE492">_xlfn.XLOOKUP($A492&amp;$B492,'[4]产值及收款计划（2026）'!$A:$A&amp;'[4]产值及收款计划（2026）'!$B:$B,'[4]产值及收款计划（2026）'!AE:AE)</f>
        <v>#REF!</v>
      </c>
      <c r="AF492" s="235" t="e">
        <f t="array" ref="AF492">_xlfn.XLOOKUP($A492&amp;$B492,'[4]产值及收款计划（2026）'!$A:$A&amp;'[4]产值及收款计划（2026）'!$B:$B,'[4]产值及收款计划（2026）'!AF:AF)</f>
        <v>#REF!</v>
      </c>
      <c r="AG492" s="235" t="e">
        <f t="array" ref="AG492">_xlfn.XLOOKUP($A492&amp;$B492,'[4]产值及收款计划（2026）'!$A:$A&amp;'[4]产值及收款计划（2026）'!$B:$B,'[4]产值及收款计划（2026）'!AG:AG)</f>
        <v>#REF!</v>
      </c>
      <c r="AH492" s="235" t="e">
        <f t="array" ref="AH492">_xlfn.XLOOKUP($A492&amp;$B492,'[4]产值及收款计划（2026）'!$A:$A&amp;'[4]产值及收款计划（2026）'!$B:$B,'[4]产值及收款计划（2026）'!AH:AH)</f>
        <v>#REF!</v>
      </c>
      <c r="AI492" s="235" t="e">
        <f t="array" ref="AI492">_xlfn.XLOOKUP($A492&amp;$B492,'[4]产值及收款计划（2026）'!$A:$A&amp;'[4]产值及收款计划（2026）'!$B:$B,'[4]产值及收款计划（2026）'!AI:AI)</f>
        <v>#REF!</v>
      </c>
      <c r="AJ492" s="235" t="e">
        <f t="array" ref="AJ492">_xlfn.XLOOKUP($A492&amp;$B492,'[4]产值及收款计划（2026）'!$A:$A&amp;'[4]产值及收款计划（2026）'!$B:$B,'[4]产值及收款计划（2026）'!AJ:AJ)</f>
        <v>#REF!</v>
      </c>
      <c r="AK492" s="235" t="e">
        <f t="array" ref="AK492">_xlfn.XLOOKUP($A492&amp;$B492,'[4]产值及收款计划（2026）'!$A:$A&amp;'[4]产值及收款计划（2026）'!$B:$B,'[4]产值及收款计划（2026）'!AK:AK)</f>
        <v>#REF!</v>
      </c>
      <c r="AL492" s="235" t="e">
        <f t="array" ref="AL492">_xlfn.XLOOKUP($A492&amp;$B492,'[4]产值及收款计划（2026）'!$A:$A&amp;'[4]产值及收款计划（2026）'!$B:$B,'[4]产值及收款计划（2026）'!AL:AL)</f>
        <v>#REF!</v>
      </c>
      <c r="AM492" s="242" t="e">
        <f t="array" ref="AM492">_xlfn.LET(_xlpm.勾选月份状态数组,TRANSPOSE('PPT(12-15页）-TOP10'!$A$3:$A$14),_xlpm.选择数据区,IF('PPT(12-15页）-TOP10'!$E$3="收款",$BA492:$BL492,$AA492:$AL492),SUM(_xlfn._xlws.FILTER(_xlpm.选择数据区,_xlpm.勾选月份状态数组,"")))</f>
        <v>#REF!</v>
      </c>
      <c r="AN492" s="235" t="e">
        <f>_xlfn.XLOOKUP($C492,应收未收表!$T:$T,应收未收表!AA:AA)</f>
        <v>#N/A</v>
      </c>
      <c r="AO492" s="235" t="s">
        <v>176</v>
      </c>
      <c r="AP492" s="235" t="e">
        <f>_xlfn.XLOOKUP($C492,应收未收表!$T:$T,应收未收表!AC:AC)</f>
        <v>#N/A</v>
      </c>
      <c r="AQ492" s="245" t="e">
        <f>_xlfn.XLOOKUP($C492,应收未收表!$T:$T,应收未收表!AE:AE)</f>
        <v>#N/A</v>
      </c>
      <c r="AR492" s="235" t="e">
        <f>_xlfn.XLOOKUP($C492,应收未收表!$T:$T,应收未收表!AF:AF)</f>
        <v>#N/A</v>
      </c>
      <c r="AS492" s="235" t="e">
        <f t="array" ref="AS492">_xlfn.XLOOKUP($A492&amp;$B492,'[4]产值及收款计划（2026）'!$A:$A&amp;'[4]产值及收款计划（2026）'!$B:$B,'[4]产值及收款计划（2026）'!AS:AS)</f>
        <v>#REF!</v>
      </c>
      <c r="AT492" s="235" t="e">
        <f t="array" ref="AT492">_xlfn.XLOOKUP($A492&amp;$B492,'[4]产值及收款计划（2026）'!$A:$A&amp;'[4]产值及收款计划（2026）'!$B:$B,'[4]产值及收款计划（2026）'!AT:AT)</f>
        <v>#REF!</v>
      </c>
      <c r="AU492" s="235" t="e">
        <f t="array" ref="AU492">_xlfn.XLOOKUP($A492&amp;$B492,'[4]产值及收款计划（2026）'!$A:$A&amp;'[4]产值及收款计划（2026）'!$B:$B,'[4]产值及收款计划（2026）'!AU:AU)</f>
        <v>#REF!</v>
      </c>
      <c r="AV492" s="235" t="e">
        <f t="array" ref="AV492">_xlfn.XLOOKUP($A492&amp;$B492,'[4]产值及收款计划（2026）'!$A:$A&amp;'[4]产值及收款计划（2026）'!$B:$B,'[4]产值及收款计划（2026）'!AV:AV)</f>
        <v>#REF!</v>
      </c>
      <c r="AW492" s="235">
        <f t="array" ref="AW492">_xlfn.XLOOKUP($A492&amp;$B492,'[4]产值及收款计划（2026）'!$A:$A&amp;'[4]产值及收款计划（2026）'!$B:$B,'[4]产值及收款计划（2026）'!AW:AW)</f>
        <v>21.050105</v>
      </c>
      <c r="AX492" s="235">
        <f t="array" ref="AX492">_xlfn.XLOOKUP($A492&amp;$B492,'[4]产值及收款计划（2026）'!$A:$A&amp;'[4]产值及收款计划（2026）'!$B:$B,'[4]产值及收款计划（2026）'!AX:AX)</f>
        <v>0</v>
      </c>
      <c r="AY492" s="235">
        <f t="array" ref="AY492">_xlfn.XLOOKUP($A492&amp;$B492,'[4]产值及收款计划（2026）'!$A:$A&amp;'[4]产值及收款计划（2026）'!$B:$B,'[4]产值及收款计划（2026）'!AY:AY)</f>
        <v>25.727907</v>
      </c>
      <c r="AZ492" s="235">
        <f t="array" ref="AZ492">_xlfn.XLOOKUP($A492&amp;$B492,'[4]产值及收款计划（2026）'!$A:$A&amp;'[4]产值及收款计划（2026）'!$B:$B,'[4]产值及收款计划（2026）'!AZ:AZ)</f>
        <v>25.727907</v>
      </c>
      <c r="BA492" s="245" t="e">
        <f t="array" ref="BA492">_xlfn.XLOOKUP($A492&amp;$B492,'[4]产值及收款计划（2026）'!$A:$A&amp;'[4]产值及收款计划（2026）'!$B:$B,'[4]产值及收款计划（2026）'!BA:BA)</f>
        <v>#REF!</v>
      </c>
      <c r="BB492" s="245" t="e">
        <f t="array" ref="BB492">_xlfn.XLOOKUP($A492&amp;$B492,'[4]产值及收款计划（2026）'!$A:$A&amp;'[4]产值及收款计划（2026）'!$B:$B,'[4]产值及收款计划（2026）'!BB:BB)</f>
        <v>#REF!</v>
      </c>
      <c r="BC492" s="245" t="e">
        <f t="array" ref="BC492">_xlfn.XLOOKUP($A492&amp;$B492,'[4]产值及收款计划（2026）'!$A:$A&amp;'[4]产值及收款计划（2026）'!$B:$B,'[4]产值及收款计划（2026）'!BC:BC)</f>
        <v>#REF!</v>
      </c>
      <c r="BD492" s="235" t="e">
        <f t="array" ref="BD492">_xlfn.XLOOKUP($A492&amp;$B492,'[4]产值及收款计划（2026）'!$A:$A&amp;'[4]产值及收款计划（2026）'!$B:$B,'[4]产值及收款计划（2026）'!BD:BD)</f>
        <v>#REF!</v>
      </c>
      <c r="BE492" s="235" t="e">
        <f t="array" ref="BE492">_xlfn.XLOOKUP($A492&amp;$B492,'[4]产值及收款计划（2026）'!$A:$A&amp;'[4]产值及收款计划（2026）'!$B:$B,'[4]产值及收款计划（2026）'!BE:BE)</f>
        <v>#REF!</v>
      </c>
      <c r="BF492" s="235" t="e">
        <f t="array" ref="BF492">_xlfn.XLOOKUP($A492&amp;$B492,'[4]产值及收款计划（2026）'!$A:$A&amp;'[4]产值及收款计划（2026）'!$B:$B,'[4]产值及收款计划（2026）'!BF:BF)</f>
        <v>#REF!</v>
      </c>
      <c r="BG492" s="235" t="e">
        <f t="array" ref="BG492">_xlfn.XLOOKUP($A492&amp;$B492,'[4]产值及收款计划（2026）'!$A:$A&amp;'[4]产值及收款计划（2026）'!$B:$B,'[4]产值及收款计划（2026）'!BG:BG)</f>
        <v>#REF!</v>
      </c>
      <c r="BH492" s="235" t="e">
        <f t="array" ref="BH492">_xlfn.XLOOKUP($A492&amp;$B492,'[4]产值及收款计划（2026）'!$A:$A&amp;'[4]产值及收款计划（2026）'!$B:$B,'[4]产值及收款计划（2026）'!BH:BH)</f>
        <v>#REF!</v>
      </c>
      <c r="BI492" s="235" t="e">
        <f t="array" ref="BI492">_xlfn.XLOOKUP($A492&amp;$B492,'[4]产值及收款计划（2026）'!$A:$A&amp;'[4]产值及收款计划（2026）'!$B:$B,'[4]产值及收款计划（2026）'!BI:BI)</f>
        <v>#REF!</v>
      </c>
      <c r="BJ492" s="235" t="e">
        <f t="array" ref="BJ492">_xlfn.XLOOKUP($A492&amp;$B492,'[4]产值及收款计划（2026）'!$A:$A&amp;'[4]产值及收款计划（2026）'!$B:$B,'[4]产值及收款计划（2026）'!BJ:BJ)</f>
        <v>#REF!</v>
      </c>
      <c r="BK492" s="235" t="e">
        <f t="array" ref="BK492">_xlfn.XLOOKUP($A492&amp;$B492,'[4]产值及收款计划（2026）'!$A:$A&amp;'[4]产值及收款计划（2026）'!$B:$B,'[4]产值及收款计划（2026）'!BK:BK)</f>
        <v>#REF!</v>
      </c>
      <c r="BL492" s="235" t="e">
        <f t="array" ref="BL492">_xlfn.XLOOKUP($A492&amp;$B492,'[4]产值及收款计划（2026）'!$A:$A&amp;'[4]产值及收款计划（2026）'!$B:$B,'[4]产值及收款计划（2026）'!BL:BL)</f>
        <v>#REF!</v>
      </c>
      <c r="BM492" s="235"/>
      <c r="BN492" s="235"/>
      <c r="BO492" s="235"/>
      <c r="BP492" s="235"/>
      <c r="BQ492" s="235" t="e">
        <f>_xlfn.XLOOKUP($C492,应收未收表!$AJ:$AJ,应收未收表!AK:AK)</f>
        <v>#N/A</v>
      </c>
      <c r="BR492" s="235" t="e">
        <f>_xlfn.XLOOKUP($C492,应收未收表!$AJ:$AJ,应收未收表!AL:AL)</f>
        <v>#N/A</v>
      </c>
      <c r="BS492" s="235" t="e">
        <f>_xlfn.XLOOKUP($C492,应收未收表!$AJ:$AJ,应收未收表!AM:AM)</f>
        <v>#N/A</v>
      </c>
      <c r="BT492" s="235" t="e">
        <f>_xlfn.XLOOKUP($C492,应收未收表!$AJ:$AJ,应收未收表!AN:AN)</f>
        <v>#N/A</v>
      </c>
      <c r="BU492" s="234" t="str">
        <f t="array" ref="BU492">_xlfn.XLOOKUP($A492&amp;$B492,'[4]产值及收款计划（2026）'!$A:$A&amp;'[4]产值及收款计划（2026）'!$B:$B,'[4]产值及收款计划（2026）'!BQ:BQ)</f>
        <v>太原市轨道交通智慧建造科技有限公司</v>
      </c>
      <c r="BV492" s="235" t="e">
        <f t="array" ref="BV492">_xlfn.XLOOKUP($A492&amp;$B492,'[4]产值及收款计划（2026）'!$A:$A&amp;'[4]产值及收款计划（2026）'!$B:$B,'[4]产值及收款计划（2026）'!BR:BR)</f>
        <v>#REF!</v>
      </c>
      <c r="CE492" s="235" cm="1">
        <f t="array" ref="CE492">_xlfn.XLOOKUP($A492&amp;$B492,'[4]产值及收款计划（2026）'!$A:$A&amp;'[4]产值及收款计划（2026）'!$B:$B,'[4]产值及收款计划（2026）'!CA:CA)</f>
        <v>11.694503</v>
      </c>
      <c r="CF492" s="235" cm="1">
        <f t="array" ref="CF492">_xlfn.XLOOKUP($A492&amp;$B492,'[4]产值及收款计划（2026）'!$A:$A&amp;'[4]产值及收款计划（2026）'!$B:$B,'[4]产值及收款计划（2026）'!CB:CB)</f>
        <v>0</v>
      </c>
      <c r="CG492" s="235" cm="1">
        <f t="array" ref="CG492">_xlfn.XLOOKUP($A492&amp;$B492,'[4]产值及收款计划（2026）'!$A:$A&amp;'[4]产值及收款计划（2026）'!$B:$B,'[4]产值及收款计划（2026）'!CC:CC)</f>
        <v>0</v>
      </c>
      <c r="CH492" s="235" cm="1">
        <f t="array" ref="CH492">_xlfn.XLOOKUP($A492&amp;$B492,'[4]产值及收款计划（2026）'!$A:$A&amp;'[4]产值及收款计划（2026）'!$B:$B,'[4]产值及收款计划（2026）'!CD:CD)</f>
        <v>0</v>
      </c>
      <c r="CI492" s="235" cm="1">
        <f t="array" ref="CI492">_xlfn.XLOOKUP($A492&amp;$B492,'[4]产值及收款计划（2026）'!$A:$A&amp;'[4]产值及收款计划（2026）'!$B:$B,'[4]产值及收款计划（2026）'!CE:CE)</f>
        <v>0</v>
      </c>
      <c r="CJ492" s="235" cm="1">
        <f t="array" ref="CJ492">_xlfn.XLOOKUP($A492&amp;$B492,'[4]产值及收款计划（2026）'!$A:$A&amp;'[4]产值及收款计划（2026）'!$B:$B,'[4]产值及收款计划（2026）'!CF:CF)</f>
        <v>0</v>
      </c>
      <c r="CK492" s="235" cm="1">
        <f t="array" ref="CK492">_xlfn.XLOOKUP($A492&amp;$B492,'[4]产值及收款计划（2026）'!$A:$A&amp;'[4]产值及收款计划（2026）'!$B:$B,'[4]产值及收款计划（2026）'!CG:CG)</f>
        <v>0</v>
      </c>
      <c r="CL492" s="235" cm="1">
        <f t="array" ref="CL492">_xlfn.XLOOKUP($A492&amp;$B492,'[4]产值及收款计划（2026）'!$A:$A&amp;'[4]产值及收款计划（2026）'!$B:$B,'[4]产值及收款计划（2026）'!CH:CH)</f>
        <v>0</v>
      </c>
      <c r="CM492" s="235" cm="1">
        <f t="array" ref="CM492">_xlfn.XLOOKUP($A492&amp;$B492,'[4]产值及收款计划（2026）'!$A:$A&amp;'[4]产值及收款计划（2026）'!$B:$B,'[4]产值及收款计划（2026）'!CI:CI)</f>
        <v>0</v>
      </c>
      <c r="CN492" s="235" cm="1">
        <f t="array" ref="CN492">_xlfn.XLOOKUP($A492&amp;$B492,'[4]产值及收款计划（2026）'!$A:$A&amp;'[4]产值及收款计划（2026）'!$B:$B,'[4]产值及收款计划（2026）'!CJ:CJ)</f>
        <v>0</v>
      </c>
      <c r="CO492" s="235" cm="1">
        <f t="array" ref="CO492">_xlfn.XLOOKUP($A492&amp;$B492,'[4]产值及收款计划（2026）'!$A:$A&amp;'[4]产值及收款计划（2026）'!$B:$B,'[4]产值及收款计划（2026）'!CK:CK)</f>
        <v>0</v>
      </c>
      <c r="CP492" s="235" cm="1">
        <f t="array" ref="CP492">_xlfn.XLOOKUP($A492&amp;$B492,'[4]产值及收款计划（2026）'!$A:$A&amp;'[4]产值及收款计划（2026）'!$B:$B,'[4]产值及收款计划（2026）'!CL:CL)</f>
        <v>0</v>
      </c>
      <c r="DE492" s="235" cm="1">
        <f t="array" ref="DE492">_xlfn.XLOOKUP($A492&amp;$B492,'[4]产值及收款计划（2026）'!$A:$A&amp;'[4]产值及收款计划（2026）'!$B:$B,'[4]产值及收款计划（2026）'!DA:DA)</f>
        <v>0</v>
      </c>
      <c r="DF492" s="235" cm="1">
        <f t="array" ref="DF492">_xlfn.XLOOKUP($A492&amp;$B492,'[4]产值及收款计划（2026）'!$A:$A&amp;'[4]产值及收款计划（2026）'!$B:$B,'[4]产值及收款计划（2026）'!DB:DB)</f>
        <v>0</v>
      </c>
      <c r="DG492" s="235" cm="1">
        <f t="array" ref="DG492">_xlfn.XLOOKUP($A492&amp;$B492,'[4]产值及收款计划（2026）'!$A:$A&amp;'[4]产值及收款计划（2026）'!$B:$B,'[4]产值及收款计划（2026）'!DC:DC)</f>
        <v>0</v>
      </c>
      <c r="DH492" s="235" cm="1">
        <f t="array" ref="DH492">_xlfn.XLOOKUP($A492&amp;$B492,'[4]产值及收款计划（2026）'!$A:$A&amp;'[4]产值及收款计划（2026）'!$B:$B,'[4]产值及收款计划（2026）'!DD:DD)</f>
        <v>0</v>
      </c>
      <c r="DI492" s="235" cm="1">
        <f t="array" ref="DI492">_xlfn.XLOOKUP($A492&amp;$B492,'[4]产值及收款计划（2026）'!$A:$A&amp;'[4]产值及收款计划（2026）'!$B:$B,'[4]产值及收款计划（2026）'!DE:DE)</f>
        <v>0</v>
      </c>
      <c r="DJ492" s="235" cm="1">
        <f t="array" ref="DJ492">_xlfn.XLOOKUP($A492&amp;$B492,'[4]产值及收款计划（2026）'!$A:$A&amp;'[4]产值及收款计划（2026）'!$B:$B,'[4]产值及收款计划（2026）'!DF:DF)</f>
        <v>0</v>
      </c>
      <c r="DK492" s="235" cm="1">
        <f t="array" ref="DK492">_xlfn.XLOOKUP($A492&amp;$B492,'[4]产值及收款计划（2026）'!$A:$A&amp;'[4]产值及收款计划（2026）'!$B:$B,'[4]产值及收款计划（2026）'!DG:DG)</f>
        <v>0</v>
      </c>
      <c r="DL492" s="235" cm="1">
        <f t="array" ref="DL492">_xlfn.XLOOKUP($A492&amp;$B492,'[4]产值及收款计划（2026）'!$A:$A&amp;'[4]产值及收款计划（2026）'!$B:$B,'[4]产值及收款计划（2026）'!DH:DH)</f>
        <v>0</v>
      </c>
      <c r="DM492" s="235" cm="1">
        <f t="array" ref="DM492">_xlfn.XLOOKUP($A492&amp;$B492,'[4]产值及收款计划（2026）'!$A:$A&amp;'[4]产值及收款计划（2026）'!$B:$B,'[4]产值及收款计划（2026）'!DI:DI)</f>
        <v>0</v>
      </c>
      <c r="DN492" s="235" cm="1">
        <f t="array" ref="DN492">_xlfn.XLOOKUP($A492&amp;$B492,'[4]产值及收款计划（2026）'!$A:$A&amp;'[4]产值及收款计划（2026）'!$B:$B,'[4]产值及收款计划（2026）'!DJ:DJ)</f>
        <v>0</v>
      </c>
      <c r="DO492" s="235" cm="1">
        <f t="array" ref="DO492">_xlfn.XLOOKUP($A492&amp;$B492,'[4]产值及收款计划（2026）'!$A:$A&amp;'[4]产值及收款计划（2026）'!$B:$B,'[4]产值及收款计划（2026）'!DK:DK)</f>
        <v>0</v>
      </c>
      <c r="DP492" s="235" cm="1">
        <f t="array" ref="DP492">_xlfn.XLOOKUP($A492&amp;$B492,'[4]产值及收款计划（2026）'!$A:$A&amp;'[4]产值及收款计划（2026）'!$B:$B,'[4]产值及收款计划（2026）'!DL:DL)</f>
        <v>0</v>
      </c>
      <c r="DQ492" s="243"/>
      <c r="DR492" s="229"/>
    </row>
    <row r="493" ht="20.25" spans="1:122">
      <c r="A493" s="233">
        <f t="shared" si="29"/>
        <v>23</v>
      </c>
      <c r="B493" s="233" t="s">
        <v>28</v>
      </c>
      <c r="C493" s="234" t="str" cm="1">
        <f t="array" ref="C493">_xlfn.XLOOKUP($A493&amp;$B493,'[4]产值及收款计划（2026）'!$A:$A&amp;'[4]产值及收款计划（2026）'!$B:$B,'[4]产值及收款计划（2026）'!C:C)</f>
        <v>ZHT2024091100111</v>
      </c>
      <c r="D493" s="234" t="str" cm="1">
        <f t="array" ref="D493">_xlfn.XLOOKUP($A493&amp;$B493,'[4]产值及收款计划（2026）'!$A:$A&amp;'[4]产值及收款计划（2026）'!$B:$B,'[4]产值及收款计划（2026）'!D:D)</f>
        <v>轨道工程信号系统BIM模型建模咨询</v>
      </c>
      <c r="E493" s="235" cm="1">
        <f t="array" ref="E493">_xlfn.XLOOKUP($A493&amp;$B493,'[4]产值及收款计划（2026）'!$A:$A&amp;'[4]产值及收款计划（2026）'!$B:$B,'[4]产值及收款计划（2026）'!E:E)</f>
        <v>23.5</v>
      </c>
      <c r="F493" s="235" cm="1">
        <f t="array" ref="F493">_xlfn.XLOOKUP($A493&amp;$B493,'[4]产值及收款计划（2026）'!$A:$A&amp;'[4]产值及收款计划（2026）'!$B:$B,'[4]产值及收款计划（2026）'!F:F)</f>
        <v>23.5</v>
      </c>
      <c r="G493" s="235" cm="1">
        <f t="array" ref="G493">_xlfn.XLOOKUP($A493&amp;$B493,'[4]产值及收款计划（2026）'!$A:$A&amp;'[4]产值及收款计划（2026）'!$B:$B,'[4]产值及收款计划（2026）'!G:G)</f>
        <v>23.5</v>
      </c>
      <c r="H493" s="235" cm="1">
        <f t="array" ref="H493">_xlfn.XLOOKUP($A493&amp;$B493,'[4]产值及收款计划（2026）'!$A:$A&amp;'[4]产值及收款计划（2026）'!$B:$B,'[4]产值及收款计划（2026）'!H:H)</f>
        <v>16.45</v>
      </c>
      <c r="I493" s="236" cm="1">
        <f t="array" ref="I493">_xlfn.XLOOKUP($A493&amp;$B493,'[4]产值及收款计划（2026）'!$A:$A&amp;'[4]产值及收款计划（2026）'!$B:$B,'[4]产值及收款计划（2026）'!I:I)</f>
        <v>0.7</v>
      </c>
      <c r="J493" s="237" cm="1">
        <f t="array" ref="J493">_xlfn.XLOOKUP($A493&amp;$B493,'[4]产值及收款计划（2026）'!$A:$A&amp;'[4]产值及收款计划（2026）'!$B:$B,'[4]产值及收款计划（2026）'!J:J)</f>
        <v>0.06</v>
      </c>
      <c r="K493" s="235" t="e" cm="1">
        <f t="array" ref="K493">_xlfn.XLOOKUP($A493&amp;$B493,'[4]产值及收款计划（2026）'!$A:$A&amp;'[4]产值及收款计划（2026）'!$B:$B,'[4]产值及收款计划（2026）'!K:K)</f>
        <v>#REF!</v>
      </c>
      <c r="L493" s="235" t="e" cm="1">
        <f t="array" ref="L493">_xlfn.XLOOKUP($A493&amp;$B493,'[4]产值及收款计划（2026）'!$A:$A&amp;'[4]产值及收款计划（2026）'!$B:$B,'[4]产值及收款计划（2026）'!L:L)</f>
        <v>#REF!</v>
      </c>
      <c r="M493" s="235" t="str" cm="1">
        <f t="array" ref="M493">_xlfn.XLOOKUP($A493&amp;$B493,'[4]产值及收款计划（2026）'!$A:$A&amp;'[4]产值及收款计划（2026）'!$B:$B,'[4]产值及收款计划（2026）'!M:M)</f>
        <v>主导</v>
      </c>
      <c r="N493" s="235" cm="1">
        <f t="array" ref="N493">_xlfn.XLOOKUP($A493&amp;$B493,'[4]产值及收款计划（2026）'!$A:$A&amp;'[4]产值及收款计划（2026）'!$B:$B,'[4]产值及收款计划（2026）'!N:N)</f>
        <v>0</v>
      </c>
      <c r="O493" s="235" t="str" cm="1">
        <f t="array" ref="O493">_xlfn.XLOOKUP($A493&amp;$B493,'[4]产值及收款计划（2026）'!$A:$A&amp;'[4]产值及收款计划（2026）'!$B:$B,'[4]产值及收款计划（2026）'!O:O)</f>
        <v>柳祈宁</v>
      </c>
      <c r="P493" s="234" t="str" cm="1">
        <f t="array" ref="P493">_xlfn.XLOOKUP($A493&amp;$B493,'[4]产值及收款计划（2026）'!$A:$A&amp;'[4]产值及收款计划（2026）'!$B:$B,'[4]产值及收款计划（2026）'!P:P)</f>
        <v>在建</v>
      </c>
      <c r="Q493" s="235" t="e" cm="1">
        <f t="array" ref="Q493">_xlfn.XLOOKUP($A493&amp;$B493,'[4]产值及收款计划（2026）'!$A:$A&amp;'[4]产值及收款计划（2026）'!$B:$B,'[4]产值及收款计划（2026）'!Q:Q)</f>
        <v>#REF!</v>
      </c>
      <c r="R493" s="235" t="e" cm="1">
        <f t="array" ref="R493">_xlfn.XLOOKUP($A493&amp;$B493,'[4]产值及收款计划（2026）'!$A:$A&amp;'[4]产值及收款计划（2026）'!$B:$B,'[4]产值及收款计划（2026）'!R:R)</f>
        <v>#REF!</v>
      </c>
      <c r="S493" s="235" t="e" cm="1">
        <f t="array" ref="S493">_xlfn.XLOOKUP($A493&amp;$B493,'[4]产值及收款计划（2026）'!$A:$A&amp;'[4]产值及收款计划（2026）'!$B:$B,'[4]产值及收款计划（2026）'!S:S)</f>
        <v>#REF!</v>
      </c>
      <c r="T493" s="235" cm="1">
        <f t="array" ref="T493">_xlfn.XLOOKUP($A493&amp;$B493,'[4]产值及收款计划（2026）'!$A:$A&amp;'[4]产值及收款计划（2026）'!$B:$B,'[4]产值及收款计划（2026）'!T:T)</f>
        <v>18.8</v>
      </c>
      <c r="U493" s="235" cm="1">
        <f t="array" ref="U493">_xlfn.XLOOKUP($A493&amp;$B493,'[4]产值及收款计划（2026）'!$A:$A&amp;'[4]产值及收款计划（2026）'!$B:$B,'[4]产值及收款计划（2026）'!U:U)</f>
        <v>0</v>
      </c>
      <c r="V493" s="235" cm="1">
        <f t="array" ref="V493">_xlfn.XLOOKUP($A493&amp;$B493,'[4]产值及收款计划（2026）'!$A:$A&amp;'[4]产值及收款计划（2026）'!$B:$B,'[4]产值及收款计划（2026）'!V:V)</f>
        <v>4.7</v>
      </c>
      <c r="W493" s="235" t="e" cm="1">
        <f t="array" ref="W493">_xlfn.XLOOKUP($A493&amp;$B493,'[4]产值及收款计划（2026）'!$A:$A&amp;'[4]产值及收款计划（2026）'!$B:$B,'[4]产值及收款计划（2026）'!W:W)</f>
        <v>#REF!</v>
      </c>
      <c r="X493" s="235" t="e" cm="1">
        <f t="array" ref="X493">_xlfn.XLOOKUP($A493&amp;$B493,'[4]产值及收款计划（2026）'!$A:$A&amp;'[4]产值及收款计划（2026）'!$B:$B,'[4]产值及收款计划（2026）'!X:X)</f>
        <v>#REF!</v>
      </c>
      <c r="Y493" s="235" t="e" cm="1">
        <f t="array" ref="Y493">_xlfn.XLOOKUP($A493&amp;$B493,'[4]产值及收款计划（2026）'!$A:$A&amp;'[4]产值及收款计划（2026）'!$B:$B,'[4]产值及收款计划（2026）'!Y:Y)</f>
        <v>#REF!</v>
      </c>
      <c r="Z493" s="235" t="e" cm="1">
        <f t="array" ref="Z493">_xlfn.XLOOKUP($A493&amp;$B493,'[4]产值及收款计划（2026）'!$A:$A&amp;'[4]产值及收款计划（2026）'!$B:$B,'[4]产值及收款计划（2026）'!Z:Z)</f>
        <v>#REF!</v>
      </c>
      <c r="AA493" s="235" t="e" cm="1">
        <f t="array" ref="AA493">_xlfn.XLOOKUP($A493&amp;$B493,'[4]产值及收款计划（2026）'!$A:$A&amp;'[4]产值及收款计划（2026）'!$B:$B,'[4]产值及收款计划（2026）'!AA:AA)</f>
        <v>#REF!</v>
      </c>
      <c r="AB493" s="235" t="e" cm="1">
        <f t="array" ref="AB493">_xlfn.XLOOKUP($A493&amp;$B493,'[4]产值及收款计划（2026）'!$A:$A&amp;'[4]产值及收款计划（2026）'!$B:$B,'[4]产值及收款计划（2026）'!AB:AB)</f>
        <v>#REF!</v>
      </c>
      <c r="AC493" s="235" t="e" cm="1">
        <f t="array" ref="AC493">_xlfn.XLOOKUP($A493&amp;$B493,'[4]产值及收款计划（2026）'!$A:$A&amp;'[4]产值及收款计划（2026）'!$B:$B,'[4]产值及收款计划（2026）'!AC:AC)</f>
        <v>#REF!</v>
      </c>
      <c r="AD493" s="235" t="e" cm="1">
        <f t="array" ref="AD493">_xlfn.XLOOKUP($A493&amp;$B493,'[4]产值及收款计划（2026）'!$A:$A&amp;'[4]产值及收款计划（2026）'!$B:$B,'[4]产值及收款计划（2026）'!AD:AD)</f>
        <v>#REF!</v>
      </c>
      <c r="AE493" s="235" t="e" cm="1">
        <f t="array" ref="AE493">_xlfn.XLOOKUP($A493&amp;$B493,'[4]产值及收款计划（2026）'!$A:$A&amp;'[4]产值及收款计划（2026）'!$B:$B,'[4]产值及收款计划（2026）'!AE:AE)</f>
        <v>#REF!</v>
      </c>
      <c r="AF493" s="235" t="e" cm="1">
        <f t="array" ref="AF493">_xlfn.XLOOKUP($A493&amp;$B493,'[4]产值及收款计划（2026）'!$A:$A&amp;'[4]产值及收款计划（2026）'!$B:$B,'[4]产值及收款计划（2026）'!AF:AF)</f>
        <v>#REF!</v>
      </c>
      <c r="AG493" s="235" t="e" cm="1">
        <f t="array" ref="AG493">_xlfn.XLOOKUP($A493&amp;$B493,'[4]产值及收款计划（2026）'!$A:$A&amp;'[4]产值及收款计划（2026）'!$B:$B,'[4]产值及收款计划（2026）'!AG:AG)</f>
        <v>#REF!</v>
      </c>
      <c r="AH493" s="235" t="e" cm="1">
        <f t="array" ref="AH493">_xlfn.XLOOKUP($A493&amp;$B493,'[4]产值及收款计划（2026）'!$A:$A&amp;'[4]产值及收款计划（2026）'!$B:$B,'[4]产值及收款计划（2026）'!AH:AH)</f>
        <v>#REF!</v>
      </c>
      <c r="AI493" s="235" t="e" cm="1">
        <f t="array" ref="AI493">_xlfn.XLOOKUP($A493&amp;$B493,'[4]产值及收款计划（2026）'!$A:$A&amp;'[4]产值及收款计划（2026）'!$B:$B,'[4]产值及收款计划（2026）'!AI:AI)</f>
        <v>#REF!</v>
      </c>
      <c r="AJ493" s="235" t="e" cm="1">
        <f t="array" ref="AJ493">_xlfn.XLOOKUP($A493&amp;$B493,'[4]产值及收款计划（2026）'!$A:$A&amp;'[4]产值及收款计划（2026）'!$B:$B,'[4]产值及收款计划（2026）'!AJ:AJ)</f>
        <v>#REF!</v>
      </c>
      <c r="AK493" s="235" t="e" cm="1">
        <f t="array" ref="AK493">_xlfn.XLOOKUP($A493&amp;$B493,'[4]产值及收款计划（2026）'!$A:$A&amp;'[4]产值及收款计划（2026）'!$B:$B,'[4]产值及收款计划（2026）'!AK:AK)</f>
        <v>#REF!</v>
      </c>
      <c r="AL493" s="235" t="e" cm="1">
        <f t="array" ref="AL493">_xlfn.XLOOKUP($A493&amp;$B493,'[4]产值及收款计划（2026）'!$A:$A&amp;'[4]产值及收款计划（2026）'!$B:$B,'[4]产值及收款计划（2026）'!AL:AL)</f>
        <v>#REF!</v>
      </c>
      <c r="AM493" s="242" t="e" cm="1">
        <f t="array" ref="AM493">_xlfn.LET(_xlpm.勾选月份状态数组,TRANSPOSE('PPT(12-15页）-TOP10'!$A$3:$A$14),_xlpm.选择数据区,IF('PPT(12-15页）-TOP10'!$E$3="收款",$BA493:$BL493,$AA493:$AL493),SUM(_xlfn._xlws.FILTER(_xlpm.选择数据区,_xlpm.勾选月份状态数组,"")))</f>
        <v>#REF!</v>
      </c>
      <c r="AN493" s="235" t="e">
        <f>_xlfn.XLOOKUP($C493,应收未收表!$T:$T,应收未收表!AA:AA)</f>
        <v>#N/A</v>
      </c>
      <c r="AO493" s="235" t="e">
        <f>_xlfn.XLOOKUP($C493,应收未收表!$T:$T,应收未收表!AB:AB)</f>
        <v>#N/A</v>
      </c>
      <c r="AP493" s="235" t="e">
        <f>_xlfn.XLOOKUP($C493,应收未收表!$T:$T,应收未收表!AC:AC)</f>
        <v>#N/A</v>
      </c>
      <c r="AQ493" s="235" t="e">
        <f>_xlfn.XLOOKUP($C493,应收未收表!$T:$T,应收未收表!AE:AE)</f>
        <v>#N/A</v>
      </c>
      <c r="AR493" s="235" t="e">
        <f>_xlfn.XLOOKUP($C493,应收未收表!$T:$T,应收未收表!AF:AF)</f>
        <v>#N/A</v>
      </c>
      <c r="AS493" s="235" t="e" cm="1">
        <f t="array" ref="AS493">_xlfn.XLOOKUP($A493&amp;$B493,'[4]产值及收款计划（2026）'!$A:$A&amp;'[4]产值及收款计划（2026）'!$B:$B,'[4]产值及收款计划（2026）'!AS:AS)</f>
        <v>#REF!</v>
      </c>
      <c r="AT493" s="235" t="e" cm="1">
        <f t="array" ref="AT493">_xlfn.XLOOKUP($A493&amp;$B493,'[4]产值及收款计划（2026）'!$A:$A&amp;'[4]产值及收款计划（2026）'!$B:$B,'[4]产值及收款计划（2026）'!AT:AT)</f>
        <v>#REF!</v>
      </c>
      <c r="AU493" s="235" t="e" cm="1">
        <f t="array" ref="AU493">_xlfn.XLOOKUP($A493&amp;$B493,'[4]产值及收款计划（2026）'!$A:$A&amp;'[4]产值及收款计划（2026）'!$B:$B,'[4]产值及收款计划（2026）'!AU:AU)</f>
        <v>#REF!</v>
      </c>
      <c r="AV493" s="235" t="e" cm="1">
        <f t="array" ref="AV493">_xlfn.XLOOKUP($A493&amp;$B493,'[4]产值及收款计划（2026）'!$A:$A&amp;'[4]产值及收款计划（2026）'!$B:$B,'[4]产值及收款计划（2026）'!AV:AV)</f>
        <v>#REF!</v>
      </c>
      <c r="AW493" s="235" cm="1">
        <f t="array" ref="AW493">_xlfn.XLOOKUP($A493&amp;$B493,'[4]产值及收款计划（2026）'!$A:$A&amp;'[4]产值及收款计划（2026）'!$B:$B,'[4]产值及收款计划（2026）'!AW:AW)</f>
        <v>18.8</v>
      </c>
      <c r="AX493" s="235" cm="1">
        <f t="array" ref="AX493">_xlfn.XLOOKUP($A493&amp;$B493,'[4]产值及收款计划（2026）'!$A:$A&amp;'[4]产值及收款计划（2026）'!$B:$B,'[4]产值及收款计划（2026）'!AX:AX)</f>
        <v>0</v>
      </c>
      <c r="AY493" s="235" cm="1">
        <f t="array" ref="AY493">_xlfn.XLOOKUP($A493&amp;$B493,'[4]产值及收款计划（2026）'!$A:$A&amp;'[4]产值及收款计划（2026）'!$B:$B,'[4]产值及收款计划（2026）'!AY:AY)</f>
        <v>4.7</v>
      </c>
      <c r="AZ493" s="235" cm="1">
        <f t="array" ref="AZ493">_xlfn.XLOOKUP($A493&amp;$B493,'[4]产值及收款计划（2026）'!$A:$A&amp;'[4]产值及收款计划（2026）'!$B:$B,'[4]产值及收款计划（2026）'!AZ:AZ)</f>
        <v>0</v>
      </c>
      <c r="BA493" s="235" t="e" cm="1">
        <f t="array" ref="BA493">_xlfn.XLOOKUP($A493&amp;$B493,'[4]产值及收款计划（2026）'!$A:$A&amp;'[4]产值及收款计划（2026）'!$B:$B,'[4]产值及收款计划（2026）'!BA:BA)</f>
        <v>#REF!</v>
      </c>
      <c r="BB493" s="235" t="e" cm="1">
        <f t="array" ref="BB493">_xlfn.XLOOKUP($A493&amp;$B493,'[4]产值及收款计划（2026）'!$A:$A&amp;'[4]产值及收款计划（2026）'!$B:$B,'[4]产值及收款计划（2026）'!BB:BB)</f>
        <v>#REF!</v>
      </c>
      <c r="BC493" s="235" t="e" cm="1">
        <f t="array" ref="BC493">_xlfn.XLOOKUP($A493&amp;$B493,'[4]产值及收款计划（2026）'!$A:$A&amp;'[4]产值及收款计划（2026）'!$B:$B,'[4]产值及收款计划（2026）'!BC:BC)</f>
        <v>#REF!</v>
      </c>
      <c r="BD493" s="235" t="e" cm="1">
        <f t="array" ref="BD493">_xlfn.XLOOKUP($A493&amp;$B493,'[4]产值及收款计划（2026）'!$A:$A&amp;'[4]产值及收款计划（2026）'!$B:$B,'[4]产值及收款计划（2026）'!BD:BD)</f>
        <v>#REF!</v>
      </c>
      <c r="BE493" s="235" t="e" cm="1">
        <f t="array" ref="BE493">_xlfn.XLOOKUP($A493&amp;$B493,'[4]产值及收款计划（2026）'!$A:$A&amp;'[4]产值及收款计划（2026）'!$B:$B,'[4]产值及收款计划（2026）'!BE:BE)</f>
        <v>#REF!</v>
      </c>
      <c r="BF493" s="235" t="e" cm="1">
        <f t="array" ref="BF493">_xlfn.XLOOKUP($A493&amp;$B493,'[4]产值及收款计划（2026）'!$A:$A&amp;'[4]产值及收款计划（2026）'!$B:$B,'[4]产值及收款计划（2026）'!BF:BF)</f>
        <v>#REF!</v>
      </c>
      <c r="BG493" s="235" t="e" cm="1">
        <f t="array" ref="BG493">_xlfn.XLOOKUP($A493&amp;$B493,'[4]产值及收款计划（2026）'!$A:$A&amp;'[4]产值及收款计划（2026）'!$B:$B,'[4]产值及收款计划（2026）'!BG:BG)</f>
        <v>#REF!</v>
      </c>
      <c r="BH493" s="235" t="e" cm="1">
        <f t="array" ref="BH493">_xlfn.XLOOKUP($A493&amp;$B493,'[4]产值及收款计划（2026）'!$A:$A&amp;'[4]产值及收款计划（2026）'!$B:$B,'[4]产值及收款计划（2026）'!BH:BH)</f>
        <v>#REF!</v>
      </c>
      <c r="BI493" s="235" t="e" cm="1">
        <f t="array" ref="BI493">_xlfn.XLOOKUP($A493&amp;$B493,'[4]产值及收款计划（2026）'!$A:$A&amp;'[4]产值及收款计划（2026）'!$B:$B,'[4]产值及收款计划（2026）'!BI:BI)</f>
        <v>#REF!</v>
      </c>
      <c r="BJ493" s="235" t="e" cm="1">
        <f t="array" ref="BJ493">_xlfn.XLOOKUP($A493&amp;$B493,'[4]产值及收款计划（2026）'!$A:$A&amp;'[4]产值及收款计划（2026）'!$B:$B,'[4]产值及收款计划（2026）'!BJ:BJ)</f>
        <v>#REF!</v>
      </c>
      <c r="BK493" s="235" t="e" cm="1">
        <f t="array" ref="BK493">_xlfn.XLOOKUP($A493&amp;$B493,'[4]产值及收款计划（2026）'!$A:$A&amp;'[4]产值及收款计划（2026）'!$B:$B,'[4]产值及收款计划（2026）'!BK:BK)</f>
        <v>#REF!</v>
      </c>
      <c r="BL493" s="235" t="e" cm="1">
        <f t="array" ref="BL493">_xlfn.XLOOKUP($A493&amp;$B493,'[4]产值及收款计划（2026）'!$A:$A&amp;'[4]产值及收款计划（2026）'!$B:$B,'[4]产值及收款计划（2026）'!BL:BL)</f>
        <v>#REF!</v>
      </c>
      <c r="BM493" s="235"/>
      <c r="BN493" s="235"/>
      <c r="BO493" s="235"/>
      <c r="BP493" s="235"/>
      <c r="BQ493" s="235" t="e">
        <f>_xlfn.XLOOKUP($C493,应收未收表!$AJ:$AJ,应收未收表!AK:AK)</f>
        <v>#N/A</v>
      </c>
      <c r="BR493" s="235" t="e">
        <f>_xlfn.XLOOKUP($C493,应收未收表!$AJ:$AJ,应收未收表!AL:AL)</f>
        <v>#N/A</v>
      </c>
      <c r="BS493" s="235" t="e">
        <f>_xlfn.XLOOKUP($C493,应收未收表!$AJ:$AJ,应收未收表!AM:AM)</f>
        <v>#N/A</v>
      </c>
      <c r="BT493" s="235" t="e">
        <f>_xlfn.XLOOKUP($C493,应收未收表!$AJ:$AJ,应收未收表!AN:AN)</f>
        <v>#N/A</v>
      </c>
      <c r="BU493" s="234" t="str" cm="1">
        <f t="array" ref="BU493">_xlfn.XLOOKUP($A493&amp;$B493,'[4]产值及收款计划（2026）'!$A:$A&amp;'[4]产值及收款计划（2026）'!$B:$B,'[4]产值及收款计划（2026）'!BQ:BQ)</f>
        <v>卡斯柯信号有限公司</v>
      </c>
      <c r="BV493" s="235" t="e" cm="1">
        <f t="array" ref="BV493">_xlfn.XLOOKUP($A493&amp;$B493,'[4]产值及收款计划（2026）'!$A:$A&amp;'[4]产值及收款计划（2026）'!$B:$B,'[4]产值及收款计划（2026）'!BR:BR)</f>
        <v>#REF!</v>
      </c>
      <c r="CE493" s="235" cm="1">
        <f t="array" ref="CE493">_xlfn.XLOOKUP($A493&amp;$B493,'[4]产值及收款计划（2026）'!$A:$A&amp;'[4]产值及收款计划（2026）'!$B:$B,'[4]产值及收款计划（2026）'!CA:CA)</f>
        <v>0</v>
      </c>
      <c r="CF493" s="235" cm="1">
        <f t="array" ref="CF493">_xlfn.XLOOKUP($A493&amp;$B493,'[4]产值及收款计划（2026）'!$A:$A&amp;'[4]产值及收款计划（2026）'!$B:$B,'[4]产值及收款计划（2026）'!CB:CB)</f>
        <v>0</v>
      </c>
      <c r="CG493" s="235" cm="1">
        <f t="array" ref="CG493">_xlfn.XLOOKUP($A493&amp;$B493,'[4]产值及收款计划（2026）'!$A:$A&amp;'[4]产值及收款计划（2026）'!$B:$B,'[4]产值及收款计划（2026）'!CC:CC)</f>
        <v>0</v>
      </c>
      <c r="CH493" s="235" cm="1">
        <f t="array" ref="CH493">_xlfn.XLOOKUP($A493&amp;$B493,'[4]产值及收款计划（2026）'!$A:$A&amp;'[4]产值及收款计划（2026）'!$B:$B,'[4]产值及收款计划（2026）'!CD:CD)</f>
        <v>0</v>
      </c>
      <c r="CI493" s="235" cm="1">
        <f t="array" ref="CI493">_xlfn.XLOOKUP($A493&amp;$B493,'[4]产值及收款计划（2026）'!$A:$A&amp;'[4]产值及收款计划（2026）'!$B:$B,'[4]产值及收款计划（2026）'!CE:CE)</f>
        <v>0</v>
      </c>
      <c r="CJ493" s="235" cm="1">
        <f t="array" ref="CJ493">_xlfn.XLOOKUP($A493&amp;$B493,'[4]产值及收款计划（2026）'!$A:$A&amp;'[4]产值及收款计划（2026）'!$B:$B,'[4]产值及收款计划（2026）'!CF:CF)</f>
        <v>0</v>
      </c>
      <c r="CK493" s="235" cm="1">
        <f t="array" ref="CK493">_xlfn.XLOOKUP($A493&amp;$B493,'[4]产值及收款计划（2026）'!$A:$A&amp;'[4]产值及收款计划（2026）'!$B:$B,'[4]产值及收款计划（2026）'!CG:CG)</f>
        <v>0</v>
      </c>
      <c r="CL493" s="235" cm="1">
        <f t="array" ref="CL493">_xlfn.XLOOKUP($A493&amp;$B493,'[4]产值及收款计划（2026）'!$A:$A&amp;'[4]产值及收款计划（2026）'!$B:$B,'[4]产值及收款计划（2026）'!CH:CH)</f>
        <v>0</v>
      </c>
      <c r="CM493" s="235" cm="1">
        <f t="array" ref="CM493">_xlfn.XLOOKUP($A493&amp;$B493,'[4]产值及收款计划（2026）'!$A:$A&amp;'[4]产值及收款计划（2026）'!$B:$B,'[4]产值及收款计划（2026）'!CI:CI)</f>
        <v>0</v>
      </c>
      <c r="CN493" s="235" cm="1">
        <f t="array" ref="CN493">_xlfn.XLOOKUP($A493&amp;$B493,'[4]产值及收款计划（2026）'!$A:$A&amp;'[4]产值及收款计划（2026）'!$B:$B,'[4]产值及收款计划（2026）'!CJ:CJ)</f>
        <v>0</v>
      </c>
      <c r="CO493" s="235" cm="1">
        <f t="array" ref="CO493">_xlfn.XLOOKUP($A493&amp;$B493,'[4]产值及收款计划（2026）'!$A:$A&amp;'[4]产值及收款计划（2026）'!$B:$B,'[4]产值及收款计划（2026）'!CK:CK)</f>
        <v>0</v>
      </c>
      <c r="CP493" s="235" cm="1">
        <f t="array" ref="CP493">_xlfn.XLOOKUP($A493&amp;$B493,'[4]产值及收款计划（2026）'!$A:$A&amp;'[4]产值及收款计划（2026）'!$B:$B,'[4]产值及收款计划（2026）'!CL:CL)</f>
        <v>0</v>
      </c>
      <c r="DE493" s="235" cm="1">
        <f t="array" ref="DE493">_xlfn.XLOOKUP($A493&amp;$B493,'[4]产值及收款计划（2026）'!$A:$A&amp;'[4]产值及收款计划（2026）'!$B:$B,'[4]产值及收款计划（2026）'!DA:DA)</f>
        <v>0</v>
      </c>
      <c r="DF493" s="235" cm="1">
        <f t="array" ref="DF493">_xlfn.XLOOKUP($A493&amp;$B493,'[4]产值及收款计划（2026）'!$A:$A&amp;'[4]产值及收款计划（2026）'!$B:$B,'[4]产值及收款计划（2026）'!DB:DB)</f>
        <v>0</v>
      </c>
      <c r="DG493" s="235" cm="1">
        <f t="array" ref="DG493">_xlfn.XLOOKUP($A493&amp;$B493,'[4]产值及收款计划（2026）'!$A:$A&amp;'[4]产值及收款计划（2026）'!$B:$B,'[4]产值及收款计划（2026）'!DC:DC)</f>
        <v>0</v>
      </c>
      <c r="DH493" s="235" cm="1">
        <f t="array" ref="DH493">_xlfn.XLOOKUP($A493&amp;$B493,'[4]产值及收款计划（2026）'!$A:$A&amp;'[4]产值及收款计划（2026）'!$B:$B,'[4]产值及收款计划（2026）'!DD:DD)</f>
        <v>0</v>
      </c>
      <c r="DI493" s="235" cm="1">
        <f t="array" ref="DI493">_xlfn.XLOOKUP($A493&amp;$B493,'[4]产值及收款计划（2026）'!$A:$A&amp;'[4]产值及收款计划（2026）'!$B:$B,'[4]产值及收款计划（2026）'!DE:DE)</f>
        <v>0</v>
      </c>
      <c r="DJ493" s="235" cm="1">
        <f t="array" ref="DJ493">_xlfn.XLOOKUP($A493&amp;$B493,'[4]产值及收款计划（2026）'!$A:$A&amp;'[4]产值及收款计划（2026）'!$B:$B,'[4]产值及收款计划（2026）'!DF:DF)</f>
        <v>0</v>
      </c>
      <c r="DK493" s="235" cm="1">
        <f t="array" ref="DK493">_xlfn.XLOOKUP($A493&amp;$B493,'[4]产值及收款计划（2026）'!$A:$A&amp;'[4]产值及收款计划（2026）'!$B:$B,'[4]产值及收款计划（2026）'!DG:DG)</f>
        <v>0</v>
      </c>
      <c r="DL493" s="235" cm="1">
        <f t="array" ref="DL493">_xlfn.XLOOKUP($A493&amp;$B493,'[4]产值及收款计划（2026）'!$A:$A&amp;'[4]产值及收款计划（2026）'!$B:$B,'[4]产值及收款计划（2026）'!DH:DH)</f>
        <v>0</v>
      </c>
      <c r="DM493" s="235" cm="1">
        <f t="array" ref="DM493">_xlfn.XLOOKUP($A493&amp;$B493,'[4]产值及收款计划（2026）'!$A:$A&amp;'[4]产值及收款计划（2026）'!$B:$B,'[4]产值及收款计划（2026）'!DI:DI)</f>
        <v>0</v>
      </c>
      <c r="DN493" s="235" cm="1">
        <f t="array" ref="DN493">_xlfn.XLOOKUP($A493&amp;$B493,'[4]产值及收款计划（2026）'!$A:$A&amp;'[4]产值及收款计划（2026）'!$B:$B,'[4]产值及收款计划（2026）'!DJ:DJ)</f>
        <v>0</v>
      </c>
      <c r="DO493" s="235" cm="1">
        <f t="array" ref="DO493">_xlfn.XLOOKUP($A493&amp;$B493,'[4]产值及收款计划（2026）'!$A:$A&amp;'[4]产值及收款计划（2026）'!$B:$B,'[4]产值及收款计划（2026）'!DK:DK)</f>
        <v>0</v>
      </c>
      <c r="DP493" s="235" cm="1">
        <f t="array" ref="DP493">_xlfn.XLOOKUP($A493&amp;$B493,'[4]产值及收款计划（2026）'!$A:$A&amp;'[4]产值及收款计划（2026）'!$B:$B,'[4]产值及收款计划（2026）'!DL:DL)</f>
        <v>0</v>
      </c>
      <c r="DQ493" s="243"/>
      <c r="DR493" s="229"/>
    </row>
    <row r="494" ht="40.5" spans="1:122">
      <c r="A494" s="233">
        <f t="shared" si="29"/>
        <v>24</v>
      </c>
      <c r="B494" s="233" t="s">
        <v>28</v>
      </c>
      <c r="C494" s="234" t="str">
        <f t="array" ref="C494">_xlfn.XLOOKUP($A494&amp;$B494,'[4]产值及收款计划（2026）'!$A:$A&amp;'[4]产值及收款计划（2026）'!$B:$B,'[4]产值及收款计划（2026）'!C:C)</f>
        <v>ZHT2025011700007</v>
      </c>
      <c r="D494" s="235" t="str">
        <f t="array" ref="D494">_xlfn.XLOOKUP($A494&amp;$B494,'[4]产值及收款计划（2026）'!$A:$A&amp;'[4]产值及收款计划（2026）'!$B:$B,'[4]产值及收款计划（2026）'!D:D)</f>
        <v>厦门市机场片区规划设计技术咨询服务（2024-2025年度）</v>
      </c>
      <c r="E494" s="235">
        <f t="array" ref="E494">_xlfn.XLOOKUP($A494&amp;$B494,'[4]产值及收款计划（2026）'!$A:$A&amp;'[4]产值及收款计划（2026）'!$B:$B,'[4]产值及收款计划（2026）'!E:E)</f>
        <v>50</v>
      </c>
      <c r="F494" s="235">
        <f t="array" ref="F494">_xlfn.XLOOKUP($A494&amp;$B494,'[4]产值及收款计划（2026）'!$A:$A&amp;'[4]产值及收款计划（2026）'!$B:$B,'[4]产值及收款计划（2026）'!F:F)</f>
        <v>50</v>
      </c>
      <c r="G494" s="235">
        <f t="array" ref="G494">_xlfn.XLOOKUP($A494&amp;$B494,'[4]产值及收款计划（2026）'!$A:$A&amp;'[4]产值及收款计划（2026）'!$B:$B,'[4]产值及收款计划（2026）'!G:G)</f>
        <v>50</v>
      </c>
      <c r="H494" s="235">
        <f t="array" ref="H494">_xlfn.XLOOKUP($A494&amp;$B494,'[4]产值及收款计划（2026）'!$A:$A&amp;'[4]产值及收款计划（2026）'!$B:$B,'[4]产值及收款计划（2026）'!H:H)</f>
        <v>50</v>
      </c>
      <c r="I494" s="236">
        <f t="array" ref="I494">_xlfn.XLOOKUP($A494&amp;$B494,'[4]产值及收款计划（2026）'!$A:$A&amp;'[4]产值及收款计划（2026）'!$B:$B,'[4]产值及收款计划（2026）'!I:I)</f>
        <v>1</v>
      </c>
      <c r="J494" s="237">
        <f t="array" ref="J494">_xlfn.XLOOKUP($A494&amp;$B494,'[4]产值及收款计划（2026）'!$A:$A&amp;'[4]产值及收款计划（2026）'!$B:$B,'[4]产值及收款计划（2026）'!J:J)</f>
        <v>0.06</v>
      </c>
      <c r="K494" s="235" t="e">
        <f t="array" ref="K494">_xlfn.XLOOKUP($A494&amp;$B494,'[4]产值及收款计划（2026）'!$A:$A&amp;'[4]产值及收款计划（2026）'!$B:$B,'[4]产值及收款计划（2026）'!K:K)</f>
        <v>#REF!</v>
      </c>
      <c r="L494" s="235" t="e">
        <f t="array" ref="L494">_xlfn.XLOOKUP($A494&amp;$B494,'[4]产值及收款计划（2026）'!$A:$A&amp;'[4]产值及收款计划（2026）'!$B:$B,'[4]产值及收款计划（2026）'!L:L)</f>
        <v>#REF!</v>
      </c>
      <c r="M494" s="235" t="str">
        <f t="array" ref="M494">_xlfn.XLOOKUP($A494&amp;$B494,'[4]产值及收款计划（2026）'!$A:$A&amp;'[4]产值及收款计划（2026）'!$B:$B,'[4]产值及收款计划（2026）'!M:M)</f>
        <v>主导</v>
      </c>
      <c r="N494" s="235">
        <f t="array" ref="N494">_xlfn.XLOOKUP($A494&amp;$B494,'[4]产值及收款计划（2026）'!$A:$A&amp;'[4]产值及收款计划（2026）'!$B:$B,'[4]产值及收款计划（2026）'!N:N)</f>
        <v>0</v>
      </c>
      <c r="O494" s="235" t="str">
        <f t="array" ref="O494">_xlfn.XLOOKUP($A494&amp;$B494,'[4]产值及收款计划（2026）'!$A:$A&amp;'[4]产值及收款计划（2026）'!$B:$B,'[4]产值及收款计划（2026）'!O:O)</f>
        <v>薛剑展</v>
      </c>
      <c r="P494" s="234" t="str">
        <f t="array" ref="P494">_xlfn.XLOOKUP($A494&amp;$B494,'[4]产值及收款计划（2026）'!$A:$A&amp;'[4]产值及收款计划（2026）'!$B:$B,'[4]产值及收款计划（2026）'!P:P)</f>
        <v>25已完结</v>
      </c>
      <c r="Q494" s="235" t="e">
        <f t="array" ref="Q494">_xlfn.XLOOKUP($A494&amp;$B494,'[4]产值及收款计划（2026）'!$A:$A&amp;'[4]产值及收款计划（2026）'!$B:$B,'[4]产值及收款计划（2026）'!Q:Q)</f>
        <v>#REF!</v>
      </c>
      <c r="R494" s="235" t="e">
        <f t="array" ref="R494">_xlfn.XLOOKUP($A494&amp;$B494,'[4]产值及收款计划（2026）'!$A:$A&amp;'[4]产值及收款计划（2026）'!$B:$B,'[4]产值及收款计划（2026）'!R:R)</f>
        <v>#REF!</v>
      </c>
      <c r="S494" s="235" t="e">
        <f t="array" ref="S494">_xlfn.XLOOKUP($A494&amp;$B494,'[4]产值及收款计划（2026）'!$A:$A&amp;'[4]产值及收款计划（2026）'!$B:$B,'[4]产值及收款计划（2026）'!S:S)</f>
        <v>#REF!</v>
      </c>
      <c r="T494" s="235">
        <f t="array" ref="T494">_xlfn.XLOOKUP($A494&amp;$B494,'[4]产值及收款计划（2026）'!$A:$A&amp;'[4]产值及收款计划（2026）'!$B:$B,'[4]产值及收款计划（2026）'!T:T)</f>
        <v>50</v>
      </c>
      <c r="U494" s="235">
        <f t="array" ref="U494">_xlfn.XLOOKUP($A494&amp;$B494,'[4]产值及收款计划（2026）'!$A:$A&amp;'[4]产值及收款计划（2026）'!$B:$B,'[4]产值及收款计划（2026）'!U:U)</f>
        <v>0</v>
      </c>
      <c r="V494" s="235">
        <f t="array" ref="V494">_xlfn.XLOOKUP($A494&amp;$B494,'[4]产值及收款计划（2026）'!$A:$A&amp;'[4]产值及收款计划（2026）'!$B:$B,'[4]产值及收款计划（2026）'!V:V)</f>
        <v>0</v>
      </c>
      <c r="W494" s="235" t="e">
        <f t="array" ref="W494">_xlfn.XLOOKUP($A494&amp;$B494,'[4]产值及收款计划（2026）'!$A:$A&amp;'[4]产值及收款计划（2026）'!$B:$B,'[4]产值及收款计划（2026）'!W:W)</f>
        <v>#REF!</v>
      </c>
      <c r="X494" s="235" t="e">
        <f t="array" ref="X494">_xlfn.XLOOKUP($A494&amp;$B494,'[4]产值及收款计划（2026）'!$A:$A&amp;'[4]产值及收款计划（2026）'!$B:$B,'[4]产值及收款计划（2026）'!X:X)</f>
        <v>#REF!</v>
      </c>
      <c r="Y494" s="235" t="e">
        <f t="array" ref="Y494">_xlfn.XLOOKUP($A494&amp;$B494,'[4]产值及收款计划（2026）'!$A:$A&amp;'[4]产值及收款计划（2026）'!$B:$B,'[4]产值及收款计划（2026）'!Y:Y)</f>
        <v>#REF!</v>
      </c>
      <c r="Z494" s="235" t="e">
        <f t="array" ref="Z494">_xlfn.XLOOKUP($A494&amp;$B494,'[4]产值及收款计划（2026）'!$A:$A&amp;'[4]产值及收款计划（2026）'!$B:$B,'[4]产值及收款计划（2026）'!Z:Z)</f>
        <v>#REF!</v>
      </c>
      <c r="AA494" s="235">
        <f t="array" ref="AA494">_xlfn.XLOOKUP($A494&amp;$B494,'[4]产值及收款计划（2026）'!$A:$A&amp;'[4]产值及收款计划（2026）'!$B:$B,'[4]产值及收款计划（2026）'!AA:AA)</f>
        <v>0</v>
      </c>
      <c r="AB494" s="235">
        <f t="array" ref="AB494">_xlfn.XLOOKUP($A494&amp;$B494,'[4]产值及收款计划（2026）'!$A:$A&amp;'[4]产值及收款计划（2026）'!$B:$B,'[4]产值及收款计划（2026）'!AB:AB)</f>
        <v>0</v>
      </c>
      <c r="AC494" s="235">
        <f t="array" ref="AC494">_xlfn.XLOOKUP($A494&amp;$B494,'[4]产值及收款计划（2026）'!$A:$A&amp;'[4]产值及收款计划（2026）'!$B:$B,'[4]产值及收款计划（2026）'!AC:AC)</f>
        <v>0</v>
      </c>
      <c r="AD494" s="235">
        <f t="array" ref="AD494">_xlfn.XLOOKUP($A494&amp;$B494,'[4]产值及收款计划（2026）'!$A:$A&amp;'[4]产值及收款计划（2026）'!$B:$B,'[4]产值及收款计划（2026）'!AD:AD)</f>
        <v>0</v>
      </c>
      <c r="AE494" s="235">
        <f t="array" ref="AE494">_xlfn.XLOOKUP($A494&amp;$B494,'[4]产值及收款计划（2026）'!$A:$A&amp;'[4]产值及收款计划（2026）'!$B:$B,'[4]产值及收款计划（2026）'!AE:AE)</f>
        <v>0</v>
      </c>
      <c r="AF494" s="235">
        <f t="array" ref="AF494">_xlfn.XLOOKUP($A494&amp;$B494,'[4]产值及收款计划（2026）'!$A:$A&amp;'[4]产值及收款计划（2026）'!$B:$B,'[4]产值及收款计划（2026）'!AF:AF)</f>
        <v>0</v>
      </c>
      <c r="AG494" s="235">
        <f t="array" ref="AG494">_xlfn.XLOOKUP($A494&amp;$B494,'[4]产值及收款计划（2026）'!$A:$A&amp;'[4]产值及收款计划（2026）'!$B:$B,'[4]产值及收款计划（2026）'!AG:AG)</f>
        <v>0</v>
      </c>
      <c r="AH494" s="235">
        <f t="array" ref="AH494">_xlfn.XLOOKUP($A494&amp;$B494,'[4]产值及收款计划（2026）'!$A:$A&amp;'[4]产值及收款计划（2026）'!$B:$B,'[4]产值及收款计划（2026）'!AH:AH)</f>
        <v>0</v>
      </c>
      <c r="AI494" s="235">
        <f t="array" ref="AI494">_xlfn.XLOOKUP($A494&amp;$B494,'[4]产值及收款计划（2026）'!$A:$A&amp;'[4]产值及收款计划（2026）'!$B:$B,'[4]产值及收款计划（2026）'!AI:AI)</f>
        <v>0</v>
      </c>
      <c r="AJ494" s="235">
        <f t="array" ref="AJ494">_xlfn.XLOOKUP($A494&amp;$B494,'[4]产值及收款计划（2026）'!$A:$A&amp;'[4]产值及收款计划（2026）'!$B:$B,'[4]产值及收款计划（2026）'!AJ:AJ)</f>
        <v>0</v>
      </c>
      <c r="AK494" s="235">
        <f t="array" ref="AK494">_xlfn.XLOOKUP($A494&amp;$B494,'[4]产值及收款计划（2026）'!$A:$A&amp;'[4]产值及收款计划（2026）'!$B:$B,'[4]产值及收款计划（2026）'!AK:AK)</f>
        <v>0</v>
      </c>
      <c r="AL494" s="235">
        <f t="array" ref="AL494">_xlfn.XLOOKUP($A494&amp;$B494,'[4]产值及收款计划（2026）'!$A:$A&amp;'[4]产值及收款计划（2026）'!$B:$B,'[4]产值及收款计划（2026）'!AL:AL)</f>
        <v>0</v>
      </c>
      <c r="AM494" s="242">
        <f t="array" ref="AM494">_xlfn.LET(_xlpm.勾选月份状态数组,TRANSPOSE('PPT(12-15页）-TOP10'!$A$3:$A$14),_xlpm.选择数据区,IF('PPT(12-15页）-TOP10'!$E$3="收款",$BA494:$BL494,$AA494:$AL494),SUM(_xlfn._xlws.FILTER(_xlpm.选择数据区,_xlpm.勾选月份状态数组,"")))</f>
        <v>0</v>
      </c>
      <c r="AN494" s="235" t="e">
        <f>_xlfn.XLOOKUP($C494,应收未收表!$T:$T,应收未收表!AA:AA)</f>
        <v>#N/A</v>
      </c>
      <c r="AO494" s="235" t="e">
        <f>_xlfn.XLOOKUP($C494,应收未收表!$T:$T,应收未收表!AB:AB)</f>
        <v>#N/A</v>
      </c>
      <c r="AP494" s="235" t="e">
        <f>_xlfn.XLOOKUP($C494,应收未收表!$T:$T,应收未收表!AC:AC)</f>
        <v>#N/A</v>
      </c>
      <c r="AQ494" s="235" t="e">
        <f>_xlfn.XLOOKUP($C494,应收未收表!$T:$T,应收未收表!AE:AE)</f>
        <v>#N/A</v>
      </c>
      <c r="AR494" s="235" t="e">
        <f>_xlfn.XLOOKUP($C494,应收未收表!$T:$T,应收未收表!AF:AF)</f>
        <v>#N/A</v>
      </c>
      <c r="AS494" s="235" t="e">
        <f t="array" ref="AS494">_xlfn.XLOOKUP($A494&amp;$B494,'[4]产值及收款计划（2026）'!$A:$A&amp;'[4]产值及收款计划（2026）'!$B:$B,'[4]产值及收款计划（2026）'!AS:AS)</f>
        <v>#REF!</v>
      </c>
      <c r="AT494" s="235" t="e">
        <f t="array" ref="AT494">_xlfn.XLOOKUP($A494&amp;$B494,'[4]产值及收款计划（2026）'!$A:$A&amp;'[4]产值及收款计划（2026）'!$B:$B,'[4]产值及收款计划（2026）'!AT:AT)</f>
        <v>#REF!</v>
      </c>
      <c r="AU494" s="235" t="e">
        <f t="array" ref="AU494">_xlfn.XLOOKUP($A494&amp;$B494,'[4]产值及收款计划（2026）'!$A:$A&amp;'[4]产值及收款计划（2026）'!$B:$B,'[4]产值及收款计划（2026）'!AU:AU)</f>
        <v>#REF!</v>
      </c>
      <c r="AV494" s="235" t="e">
        <f t="array" ref="AV494">_xlfn.XLOOKUP($A494&amp;$B494,'[4]产值及收款计划（2026）'!$A:$A&amp;'[4]产值及收款计划（2026）'!$B:$B,'[4]产值及收款计划（2026）'!AV:AV)</f>
        <v>#REF!</v>
      </c>
      <c r="AW494" s="235">
        <f t="array" ref="AW494">_xlfn.XLOOKUP($A494&amp;$B494,'[4]产值及收款计划（2026）'!$A:$A&amp;'[4]产值及收款计划（2026）'!$B:$B,'[4]产值及收款计划（2026）'!AW:AW)</f>
        <v>16</v>
      </c>
      <c r="AX494" s="235">
        <f t="array" ref="AX494">_xlfn.XLOOKUP($A494&amp;$B494,'[4]产值及收款计划（2026）'!$A:$A&amp;'[4]产值及收款计划（2026）'!$B:$B,'[4]产值及收款计划（2026）'!AX:AX)</f>
        <v>0</v>
      </c>
      <c r="AY494" s="235">
        <f t="array" ref="AY494">_xlfn.XLOOKUP($A494&amp;$B494,'[4]产值及收款计划（2026）'!$A:$A&amp;'[4]产值及收款计划（2026）'!$B:$B,'[4]产值及收款计划（2026）'!AY:AY)</f>
        <v>34</v>
      </c>
      <c r="AZ494" s="235">
        <f t="array" ref="AZ494">_xlfn.XLOOKUP($A494&amp;$B494,'[4]产值及收款计划（2026）'!$A:$A&amp;'[4]产值及收款计划（2026）'!$B:$B,'[4]产值及收款计划（2026）'!AZ:AZ)</f>
        <v>34</v>
      </c>
      <c r="BA494" s="235">
        <f t="array" ref="BA494">_xlfn.XLOOKUP($A494&amp;$B494,'[4]产值及收款计划（2026）'!$A:$A&amp;'[4]产值及收款计划（2026）'!$B:$B,'[4]产值及收款计划（2026）'!BA:BA)</f>
        <v>16</v>
      </c>
      <c r="BB494" s="235" t="e">
        <f t="array" ref="BB494">_xlfn.XLOOKUP($A494&amp;$B494,'[4]产值及收款计划（2026）'!$A:$A&amp;'[4]产值及收款计划（2026）'!$B:$B,'[4]产值及收款计划（2026）'!BB:BB)</f>
        <v>#REF!</v>
      </c>
      <c r="BC494" s="235">
        <f t="array" ref="BC494">_xlfn.XLOOKUP($A494&amp;$B494,'[4]产值及收款计划（2026）'!$A:$A&amp;'[4]产值及收款计划（2026）'!$B:$B,'[4]产值及收款计划（2026）'!BC:BC)</f>
        <v>16</v>
      </c>
      <c r="BD494" s="235" t="e">
        <f t="array" ref="BD494">_xlfn.XLOOKUP($A494&amp;$B494,'[4]产值及收款计划（2026）'!$A:$A&amp;'[4]产值及收款计划（2026）'!$B:$B,'[4]产值及收款计划（2026）'!BD:BD)</f>
        <v>#REF!</v>
      </c>
      <c r="BE494" s="235" t="e">
        <f t="array" ref="BE494">_xlfn.XLOOKUP($A494&amp;$B494,'[4]产值及收款计划（2026）'!$A:$A&amp;'[4]产值及收款计划（2026）'!$B:$B,'[4]产值及收款计划（2026）'!BE:BE)</f>
        <v>#REF!</v>
      </c>
      <c r="BF494" s="235">
        <f t="array" ref="BF494">_xlfn.XLOOKUP($A494&amp;$B494,'[4]产值及收款计划（2026）'!$A:$A&amp;'[4]产值及收款计划（2026）'!$B:$B,'[4]产值及收款计划（2026）'!BF:BF)</f>
        <v>18</v>
      </c>
      <c r="BG494" s="235" t="e">
        <f t="array" ref="BG494">_xlfn.XLOOKUP($A494&amp;$B494,'[4]产值及收款计划（2026）'!$A:$A&amp;'[4]产值及收款计划（2026）'!$B:$B,'[4]产值及收款计划（2026）'!BG:BG)</f>
        <v>#REF!</v>
      </c>
      <c r="BH494" s="235" t="e">
        <f t="array" ref="BH494">_xlfn.XLOOKUP($A494&amp;$B494,'[4]产值及收款计划（2026）'!$A:$A&amp;'[4]产值及收款计划（2026）'!$B:$B,'[4]产值及收款计划（2026）'!BH:BH)</f>
        <v>#REF!</v>
      </c>
      <c r="BI494" s="235" t="e">
        <f t="array" ref="BI494">_xlfn.XLOOKUP($A494&amp;$B494,'[4]产值及收款计划（2026）'!$A:$A&amp;'[4]产值及收款计划（2026）'!$B:$B,'[4]产值及收款计划（2026）'!BI:BI)</f>
        <v>#REF!</v>
      </c>
      <c r="BJ494" s="235" t="e">
        <f t="array" ref="BJ494">_xlfn.XLOOKUP($A494&amp;$B494,'[4]产值及收款计划（2026）'!$A:$A&amp;'[4]产值及收款计划（2026）'!$B:$B,'[4]产值及收款计划（2026）'!BJ:BJ)</f>
        <v>#REF!</v>
      </c>
      <c r="BK494" s="235" t="e">
        <f t="array" ref="BK494">_xlfn.XLOOKUP($A494&amp;$B494,'[4]产值及收款计划（2026）'!$A:$A&amp;'[4]产值及收款计划（2026）'!$B:$B,'[4]产值及收款计划（2026）'!BK:BK)</f>
        <v>#REF!</v>
      </c>
      <c r="BL494" s="235" t="e">
        <f t="array" ref="BL494">_xlfn.XLOOKUP($A494&amp;$B494,'[4]产值及收款计划（2026）'!$A:$A&amp;'[4]产值及收款计划（2026）'!$B:$B,'[4]产值及收款计划（2026）'!BL:BL)</f>
        <v>#REF!</v>
      </c>
      <c r="BM494" s="235"/>
      <c r="BN494" s="235"/>
      <c r="BO494" s="235"/>
      <c r="BP494" s="235"/>
      <c r="BQ494" s="235" t="e">
        <f>_xlfn.XLOOKUP($C494,应收未收表!$AJ:$AJ,应收未收表!AK:AK)</f>
        <v>#N/A</v>
      </c>
      <c r="BR494" s="235" t="e">
        <f>_xlfn.XLOOKUP($C494,应收未收表!$AJ:$AJ,应收未收表!AL:AL)</f>
        <v>#N/A</v>
      </c>
      <c r="BS494" s="235" t="e">
        <f>_xlfn.XLOOKUP($C494,应收未收表!$AJ:$AJ,应收未收表!AM:AM)</f>
        <v>#N/A</v>
      </c>
      <c r="BT494" s="235" t="e">
        <f>_xlfn.XLOOKUP($C494,应收未收表!$AJ:$AJ,应收未收表!AN:AN)</f>
        <v>#N/A</v>
      </c>
      <c r="BU494" s="234" t="str">
        <f t="array" ref="BU494">_xlfn.XLOOKUP($A494&amp;$B494,'[4]产值及收款计划（2026）'!$A:$A&amp;'[4]产值及收款计划（2026）'!$B:$B,'[4]产值及收款计划（2026）'!BQ:BQ)</f>
        <v>上海市政工程设计研究总院（集团）有限公司</v>
      </c>
      <c r="BV494" s="235" t="e">
        <f t="array" ref="BV494">_xlfn.XLOOKUP($A494&amp;$B494,'[4]产值及收款计划（2026）'!$A:$A&amp;'[4]产值及收款计划（2026）'!$B:$B,'[4]产值及收款计划（2026）'!BR:BR)</f>
        <v>#REF!</v>
      </c>
      <c r="CE494" s="235" cm="1">
        <f t="array" ref="CE494">_xlfn.XLOOKUP($A494&amp;$B494,'[4]产值及收款计划（2026）'!$A:$A&amp;'[4]产值及收款计划（2026）'!$B:$B,'[4]产值及收款计划（2026）'!CA:CA)</f>
        <v>0</v>
      </c>
      <c r="CF494" s="235" cm="1">
        <f t="array" ref="CF494">_xlfn.XLOOKUP($A494&amp;$B494,'[4]产值及收款计划（2026）'!$A:$A&amp;'[4]产值及收款计划（2026）'!$B:$B,'[4]产值及收款计划（2026）'!CB:CB)</f>
        <v>0</v>
      </c>
      <c r="CG494" s="235" cm="1">
        <f t="array" ref="CG494">_xlfn.XLOOKUP($A494&amp;$B494,'[4]产值及收款计划（2026）'!$A:$A&amp;'[4]产值及收款计划（2026）'!$B:$B,'[4]产值及收款计划（2026）'!CC:CC)</f>
        <v>0</v>
      </c>
      <c r="CH494" s="235" cm="1">
        <f t="array" ref="CH494">_xlfn.XLOOKUP($A494&amp;$B494,'[4]产值及收款计划（2026）'!$A:$A&amp;'[4]产值及收款计划（2026）'!$B:$B,'[4]产值及收款计划（2026）'!CD:CD)</f>
        <v>0</v>
      </c>
      <c r="CI494" s="235" cm="1">
        <f t="array" ref="CI494">_xlfn.XLOOKUP($A494&amp;$B494,'[4]产值及收款计划（2026）'!$A:$A&amp;'[4]产值及收款计划（2026）'!$B:$B,'[4]产值及收款计划（2026）'!CE:CE)</f>
        <v>0</v>
      </c>
      <c r="CJ494" s="235" cm="1">
        <f t="array" ref="CJ494">_xlfn.XLOOKUP($A494&amp;$B494,'[4]产值及收款计划（2026）'!$A:$A&amp;'[4]产值及收款计划（2026）'!$B:$B,'[4]产值及收款计划（2026）'!CF:CF)</f>
        <v>0</v>
      </c>
      <c r="CK494" s="235" cm="1">
        <f t="array" ref="CK494">_xlfn.XLOOKUP($A494&amp;$B494,'[4]产值及收款计划（2026）'!$A:$A&amp;'[4]产值及收款计划（2026）'!$B:$B,'[4]产值及收款计划（2026）'!CG:CG)</f>
        <v>0</v>
      </c>
      <c r="CL494" s="235" cm="1">
        <f t="array" ref="CL494">_xlfn.XLOOKUP($A494&amp;$B494,'[4]产值及收款计划（2026）'!$A:$A&amp;'[4]产值及收款计划（2026）'!$B:$B,'[4]产值及收款计划（2026）'!CH:CH)</f>
        <v>0</v>
      </c>
      <c r="CM494" s="235" cm="1">
        <f t="array" ref="CM494">_xlfn.XLOOKUP($A494&amp;$B494,'[4]产值及收款计划（2026）'!$A:$A&amp;'[4]产值及收款计划（2026）'!$B:$B,'[4]产值及收款计划（2026）'!CI:CI)</f>
        <v>0</v>
      </c>
      <c r="CN494" s="235" cm="1">
        <f t="array" ref="CN494">_xlfn.XLOOKUP($A494&amp;$B494,'[4]产值及收款计划（2026）'!$A:$A&amp;'[4]产值及收款计划（2026）'!$B:$B,'[4]产值及收款计划（2026）'!CJ:CJ)</f>
        <v>0</v>
      </c>
      <c r="CO494" s="235" cm="1">
        <f t="array" ref="CO494">_xlfn.XLOOKUP($A494&amp;$B494,'[4]产值及收款计划（2026）'!$A:$A&amp;'[4]产值及收款计划（2026）'!$B:$B,'[4]产值及收款计划（2026）'!CK:CK)</f>
        <v>0</v>
      </c>
      <c r="CP494" s="235" cm="1">
        <f t="array" ref="CP494">_xlfn.XLOOKUP($A494&amp;$B494,'[4]产值及收款计划（2026）'!$A:$A&amp;'[4]产值及收款计划（2026）'!$B:$B,'[4]产值及收款计划（2026）'!CL:CL)</f>
        <v>0</v>
      </c>
      <c r="DE494" s="235" cm="1">
        <f t="array" ref="DE494">_xlfn.XLOOKUP($A494&amp;$B494,'[4]产值及收款计划（2026）'!$A:$A&amp;'[4]产值及收款计划（2026）'!$B:$B,'[4]产值及收款计划（2026）'!DA:DA)</f>
        <v>0</v>
      </c>
      <c r="DF494" s="235" cm="1">
        <f t="array" ref="DF494">_xlfn.XLOOKUP($A494&amp;$B494,'[4]产值及收款计划（2026）'!$A:$A&amp;'[4]产值及收款计划（2026）'!$B:$B,'[4]产值及收款计划（2026）'!DB:DB)</f>
        <v>0</v>
      </c>
      <c r="DG494" s="235" cm="1">
        <f t="array" ref="DG494">_xlfn.XLOOKUP($A494&amp;$B494,'[4]产值及收款计划（2026）'!$A:$A&amp;'[4]产值及收款计划（2026）'!$B:$B,'[4]产值及收款计划（2026）'!DC:DC)</f>
        <v>0</v>
      </c>
      <c r="DH494" s="235" cm="1">
        <f t="array" ref="DH494">_xlfn.XLOOKUP($A494&amp;$B494,'[4]产值及收款计划（2026）'!$A:$A&amp;'[4]产值及收款计划（2026）'!$B:$B,'[4]产值及收款计划（2026）'!DD:DD)</f>
        <v>0</v>
      </c>
      <c r="DI494" s="235" cm="1">
        <f t="array" ref="DI494">_xlfn.XLOOKUP($A494&amp;$B494,'[4]产值及收款计划（2026）'!$A:$A&amp;'[4]产值及收款计划（2026）'!$B:$B,'[4]产值及收款计划（2026）'!DE:DE)</f>
        <v>0</v>
      </c>
      <c r="DJ494" s="235" cm="1">
        <f t="array" ref="DJ494">_xlfn.XLOOKUP($A494&amp;$B494,'[4]产值及收款计划（2026）'!$A:$A&amp;'[4]产值及收款计划（2026）'!$B:$B,'[4]产值及收款计划（2026）'!DF:DF)</f>
        <v>0</v>
      </c>
      <c r="DK494" s="235" cm="1">
        <f t="array" ref="DK494">_xlfn.XLOOKUP($A494&amp;$B494,'[4]产值及收款计划（2026）'!$A:$A&amp;'[4]产值及收款计划（2026）'!$B:$B,'[4]产值及收款计划（2026）'!DG:DG)</f>
        <v>0</v>
      </c>
      <c r="DL494" s="235" cm="1">
        <f t="array" ref="DL494">_xlfn.XLOOKUP($A494&amp;$B494,'[4]产值及收款计划（2026）'!$A:$A&amp;'[4]产值及收款计划（2026）'!$B:$B,'[4]产值及收款计划（2026）'!DH:DH)</f>
        <v>0</v>
      </c>
      <c r="DM494" s="235" cm="1">
        <f t="array" ref="DM494">_xlfn.XLOOKUP($A494&amp;$B494,'[4]产值及收款计划（2026）'!$A:$A&amp;'[4]产值及收款计划（2026）'!$B:$B,'[4]产值及收款计划（2026）'!DI:DI)</f>
        <v>0</v>
      </c>
      <c r="DN494" s="235" cm="1">
        <f t="array" ref="DN494">_xlfn.XLOOKUP($A494&amp;$B494,'[4]产值及收款计划（2026）'!$A:$A&amp;'[4]产值及收款计划（2026）'!$B:$B,'[4]产值及收款计划（2026）'!DJ:DJ)</f>
        <v>0</v>
      </c>
      <c r="DO494" s="235" cm="1">
        <f t="array" ref="DO494">_xlfn.XLOOKUP($A494&amp;$B494,'[4]产值及收款计划（2026）'!$A:$A&amp;'[4]产值及收款计划（2026）'!$B:$B,'[4]产值及收款计划（2026）'!DK:DK)</f>
        <v>0</v>
      </c>
      <c r="DP494" s="235" cm="1">
        <f t="array" ref="DP494">_xlfn.XLOOKUP($A494&amp;$B494,'[4]产值及收款计划（2026）'!$A:$A&amp;'[4]产值及收款计划（2026）'!$B:$B,'[4]产值及收款计划（2026）'!DL:DL)</f>
        <v>0</v>
      </c>
      <c r="DQ494" s="243"/>
      <c r="DR494" s="229"/>
    </row>
    <row r="495" ht="60.75" spans="1:122">
      <c r="A495" s="233">
        <f t="shared" si="29"/>
        <v>25</v>
      </c>
      <c r="B495" s="233" t="s">
        <v>28</v>
      </c>
      <c r="C495" s="235" t="str" cm="1">
        <f t="array" ref="C495">_xlfn.XLOOKUP($A495&amp;$B495,'[4]产值及收款计划（2026）'!$A:$A&amp;'[4]产值及收款计划（2026）'!$B:$B,'[4]产值及收款计划（2026）'!C:C)</f>
        <v>SZJT202570025</v>
      </c>
      <c r="D495" s="235" t="str" cm="1">
        <f t="array" ref="D495">_xlfn.XLOOKUP($A495&amp;$B495,'[4]产值及收款计划（2026）'!$A:$A&amp;'[4]产值及收款计划（2026）'!$B:$B,'[4]产值及收款计划（2026）'!D:D)</f>
        <v>厦门电力与清水进岛隧道土建工程BIM信息化应用委托合同</v>
      </c>
      <c r="E495" s="235" cm="1">
        <f t="array" ref="E495">_xlfn.XLOOKUP($A495&amp;$B495,'[4]产值及收款计划（2026）'!$A:$A&amp;'[4]产值及收款计划（2026）'!$B:$B,'[4]产值及收款计划（2026）'!E:E)</f>
        <v>271.01</v>
      </c>
      <c r="F495" s="235" cm="1">
        <f t="array" ref="F495">_xlfn.XLOOKUP($A495&amp;$B495,'[4]产值及收款计划（2026）'!$A:$A&amp;'[4]产值及收款计划（2026）'!$B:$B,'[4]产值及收款计划（2026）'!F:F)</f>
        <v>271.01</v>
      </c>
      <c r="G495" s="235" cm="1">
        <f t="array" ref="G495">_xlfn.XLOOKUP($A495&amp;$B495,'[4]产值及收款计划（2026）'!$A:$A&amp;'[4]产值及收款计划（2026）'!$B:$B,'[4]产值及收款计划（2026）'!G:G)</f>
        <v>271.01</v>
      </c>
      <c r="H495" s="235" cm="1">
        <f t="array" ref="H495">_xlfn.XLOOKUP($A495&amp;$B495,'[4]产值及收款计划（2026）'!$A:$A&amp;'[4]产值及收款计划（2026）'!$B:$B,'[4]产值及收款计划（2026）'!H:H)</f>
        <v>63.01</v>
      </c>
      <c r="I495" s="236" cm="1">
        <f t="array" ref="I495">_xlfn.XLOOKUP($A495&amp;$B495,'[4]产值及收款计划（2026）'!$A:$A&amp;'[4]产值及收款计划（2026）'!$B:$B,'[4]产值及收款计划（2026）'!I:I)</f>
        <v>0.23250064573263</v>
      </c>
      <c r="J495" s="237" cm="1">
        <f t="array" ref="J495">_xlfn.XLOOKUP($A495&amp;$B495,'[4]产值及收款计划（2026）'!$A:$A&amp;'[4]产值及收款计划（2026）'!$B:$B,'[4]产值及收款计划（2026）'!J:J)</f>
        <v>0.06</v>
      </c>
      <c r="K495" s="235" t="e" cm="1">
        <f t="array" ref="K495">_xlfn.XLOOKUP($A495&amp;$B495,'[4]产值及收款计划（2026）'!$A:$A&amp;'[4]产值及收款计划（2026）'!$B:$B,'[4]产值及收款计划（2026）'!K:K)</f>
        <v>#REF!</v>
      </c>
      <c r="L495" s="235" t="e" cm="1">
        <f t="array" ref="L495">_xlfn.XLOOKUP($A495&amp;$B495,'[4]产值及收款计划（2026）'!$A:$A&amp;'[4]产值及收款计划（2026）'!$B:$B,'[4]产值及收款计划（2026）'!L:L)</f>
        <v>#REF!</v>
      </c>
      <c r="M495" s="235" t="str" cm="1">
        <f t="array" ref="M495">_xlfn.XLOOKUP($A495&amp;$B495,'[4]产值及收款计划（2026）'!$A:$A&amp;'[4]产值及收款计划（2026）'!$B:$B,'[4]产值及收款计划（2026）'!M:M)</f>
        <v>主导</v>
      </c>
      <c r="N495" s="235" cm="1">
        <f t="array" ref="N495">_xlfn.XLOOKUP($A495&amp;$B495,'[4]产值及收款计划（2026）'!$A:$A&amp;'[4]产值及收款计划（2026）'!$B:$B,'[4]产值及收款计划（2026）'!N:N)</f>
        <v>0</v>
      </c>
      <c r="O495" s="235" t="str" cm="1">
        <f t="array" ref="O495">_xlfn.XLOOKUP($A495&amp;$B495,'[4]产值及收款计划（2026）'!$A:$A&amp;'[4]产值及收款计划（2026）'!$B:$B,'[4]产值及收款计划（2026）'!O:O)</f>
        <v>周滨</v>
      </c>
      <c r="P495" s="234" t="str" cm="1">
        <f t="array" ref="P495">_xlfn.XLOOKUP($A495&amp;$B495,'[4]产值及收款计划（2026）'!$A:$A&amp;'[4]产值及收款计划（2026）'!$B:$B,'[4]产值及收款计划（2026）'!P:P)</f>
        <v>在建</v>
      </c>
      <c r="Q495" s="235" t="e" cm="1">
        <f t="array" ref="Q495">_xlfn.XLOOKUP($A495&amp;$B495,'[4]产值及收款计划（2026）'!$A:$A&amp;'[4]产值及收款计划（2026）'!$B:$B,'[4]产值及收款计划（2026）'!Q:Q)</f>
        <v>#REF!</v>
      </c>
      <c r="R495" s="235" t="e" cm="1">
        <f t="array" ref="R495">_xlfn.XLOOKUP($A495&amp;$B495,'[4]产值及收款计划（2026）'!$A:$A&amp;'[4]产值及收款计划（2026）'!$B:$B,'[4]产值及收款计划（2026）'!R:R)</f>
        <v>#REF!</v>
      </c>
      <c r="S495" s="235" t="e" cm="1">
        <f t="array" ref="S495">_xlfn.XLOOKUP($A495&amp;$B495,'[4]产值及收款计划（2026）'!$A:$A&amp;'[4]产值及收款计划（2026）'!$B:$B,'[4]产值及收款计划（2026）'!S:S)</f>
        <v>#REF!</v>
      </c>
      <c r="T495" s="235" cm="1">
        <f t="array" ref="T495">_xlfn.XLOOKUP($A495&amp;$B495,'[4]产值及收款计划（2026）'!$A:$A&amp;'[4]产值及收款计划（2026）'!$B:$B,'[4]产值及收款计划（2026）'!T:T)</f>
        <v>81.303</v>
      </c>
      <c r="U495" s="235" cm="1">
        <f t="array" ref="U495">_xlfn.XLOOKUP($A495&amp;$B495,'[4]产值及收款计划（2026）'!$A:$A&amp;'[4]产值及收款计划（2026）'!$B:$B,'[4]产值及收款计划（2026）'!U:U)</f>
        <v>54.202</v>
      </c>
      <c r="V495" s="235" cm="1">
        <f t="array" ref="V495">_xlfn.XLOOKUP($A495&amp;$B495,'[4]产值及收款计划（2026）'!$A:$A&amp;'[4]产值及收款计划（2026）'!$B:$B,'[4]产值及收款计划（2026）'!V:V)</f>
        <v>135.505</v>
      </c>
      <c r="W495" s="235" t="e" cm="1">
        <f t="array" ref="W495">_xlfn.XLOOKUP($A495&amp;$B495,'[4]产值及收款计划（2026）'!$A:$A&amp;'[4]产值及收款计划（2026）'!$B:$B,'[4]产值及收款计划（2026）'!W:W)</f>
        <v>#REF!</v>
      </c>
      <c r="X495" s="235" t="e" cm="1">
        <f t="array" ref="X495">_xlfn.XLOOKUP($A495&amp;$B495,'[4]产值及收款计划（2026）'!$A:$A&amp;'[4]产值及收款计划（2026）'!$B:$B,'[4]产值及收款计划（2026）'!X:X)</f>
        <v>#REF!</v>
      </c>
      <c r="Y495" s="235" t="e" cm="1">
        <f t="array" ref="Y495">_xlfn.XLOOKUP($A495&amp;$B495,'[4]产值及收款计划（2026）'!$A:$A&amp;'[4]产值及收款计划（2026）'!$B:$B,'[4]产值及收款计划（2026）'!Y:Y)</f>
        <v>#REF!</v>
      </c>
      <c r="Z495" s="235" t="e" cm="1">
        <f t="array" ref="Z495">_xlfn.XLOOKUP($A495&amp;$B495,'[4]产值及收款计划（2026）'!$A:$A&amp;'[4]产值及收款计划（2026）'!$B:$B,'[4]产值及收款计划（2026）'!Z:Z)</f>
        <v>#REF!</v>
      </c>
      <c r="AA495" s="246" t="e" cm="1">
        <f t="array" ref="AA495">_xlfn.XLOOKUP($A495&amp;$B495,'[4]产值及收款计划（2026）'!$A:$A&amp;'[4]产值及收款计划（2026）'!$B:$B,'[4]产值及收款计划（2026）'!AA:AA)</f>
        <v>#REF!</v>
      </c>
      <c r="AB495" s="246" cm="1">
        <f t="array" ref="AB495">_xlfn.XLOOKUP($A495&amp;$B495,'[4]产值及收款计划（2026）'!$A:$A&amp;'[4]产值及收款计划（2026）'!$B:$B,'[4]产值及收款计划（2026）'!AB:AB)</f>
        <v>54.202</v>
      </c>
      <c r="AC495" s="246" t="e" cm="1">
        <f t="array" ref="AC495">_xlfn.XLOOKUP($A495&amp;$B495,'[4]产值及收款计划（2026）'!$A:$A&amp;'[4]产值及收款计划（2026）'!$B:$B,'[4]产值及收款计划（2026）'!AC:AC)</f>
        <v>#REF!</v>
      </c>
      <c r="AD495" s="235" t="e" cm="1">
        <f t="array" ref="AD495">_xlfn.XLOOKUP($A495&amp;$B495,'[4]产值及收款计划（2026）'!$A:$A&amp;'[4]产值及收款计划（2026）'!$B:$B,'[4]产值及收款计划（2026）'!AD:AD)</f>
        <v>#REF!</v>
      </c>
      <c r="AE495" s="235" t="e" cm="1">
        <f t="array" ref="AE495">_xlfn.XLOOKUP($A495&amp;$B495,'[4]产值及收款计划（2026）'!$A:$A&amp;'[4]产值及收款计划（2026）'!$B:$B,'[4]产值及收款计划（2026）'!AE:AE)</f>
        <v>#REF!</v>
      </c>
      <c r="AF495" s="235" t="e" cm="1">
        <f t="array" ref="AF495">_xlfn.XLOOKUP($A495&amp;$B495,'[4]产值及收款计划（2026）'!$A:$A&amp;'[4]产值及收款计划（2026）'!$B:$B,'[4]产值及收款计划（2026）'!AF:AF)</f>
        <v>#REF!</v>
      </c>
      <c r="AG495" s="235" t="e" cm="1">
        <f t="array" ref="AG495">_xlfn.XLOOKUP($A495&amp;$B495,'[4]产值及收款计划（2026）'!$A:$A&amp;'[4]产值及收款计划（2026）'!$B:$B,'[4]产值及收款计划（2026）'!AG:AG)</f>
        <v>#REF!</v>
      </c>
      <c r="AH495" s="235" t="e" cm="1">
        <f t="array" ref="AH495">_xlfn.XLOOKUP($A495&amp;$B495,'[4]产值及收款计划（2026）'!$A:$A&amp;'[4]产值及收款计划（2026）'!$B:$B,'[4]产值及收款计划（2026）'!AH:AH)</f>
        <v>#REF!</v>
      </c>
      <c r="AI495" s="235" t="e" cm="1">
        <f t="array" ref="AI495">_xlfn.XLOOKUP($A495&amp;$B495,'[4]产值及收款计划（2026）'!$A:$A&amp;'[4]产值及收款计划（2026）'!$B:$B,'[4]产值及收款计划（2026）'!AI:AI)</f>
        <v>#REF!</v>
      </c>
      <c r="AJ495" s="235" t="e" cm="1">
        <f t="array" ref="AJ495">_xlfn.XLOOKUP($A495&amp;$B495,'[4]产值及收款计划（2026）'!$A:$A&amp;'[4]产值及收款计划（2026）'!$B:$B,'[4]产值及收款计划（2026）'!AJ:AJ)</f>
        <v>#REF!</v>
      </c>
      <c r="AK495" s="235" t="e" cm="1">
        <f t="array" ref="AK495">_xlfn.XLOOKUP($A495&amp;$B495,'[4]产值及收款计划（2026）'!$A:$A&amp;'[4]产值及收款计划（2026）'!$B:$B,'[4]产值及收款计划（2026）'!AK:AK)</f>
        <v>#REF!</v>
      </c>
      <c r="AL495" s="235" t="e" cm="1">
        <f t="array" ref="AL495">_xlfn.XLOOKUP($A495&amp;$B495,'[4]产值及收款计划（2026）'!$A:$A&amp;'[4]产值及收款计划（2026）'!$B:$B,'[4]产值及收款计划（2026）'!AL:AL)</f>
        <v>#REF!</v>
      </c>
      <c r="AM495" s="242" t="e" cm="1">
        <f t="array" ref="AM495">_xlfn.LET(_xlpm.勾选月份状态数组,TRANSPOSE('PPT(12-15页）-TOP10'!$A$3:$A$14),_xlpm.选择数据区,IF('PPT(12-15页）-TOP10'!$E$3="收款",$BA495:$BL495,$AA495:$AL495),SUM(_xlfn._xlws.FILTER(_xlpm.选择数据区,_xlpm.勾选月份状态数组,"")))</f>
        <v>#REF!</v>
      </c>
      <c r="AN495" s="235">
        <f>_xlfn.XLOOKUP($C495,应收未收表!$T:$T,应收未收表!AA:AA)</f>
        <v>82</v>
      </c>
      <c r="AO495" s="235" t="s">
        <v>175</v>
      </c>
      <c r="AP495" s="235">
        <f>_xlfn.XLOOKUP($C495,应收未收表!$T:$T,应收未收表!AC:AC)</f>
        <v>82</v>
      </c>
      <c r="AQ495" s="235" t="str">
        <f>_xlfn.XLOOKUP($C495,应收未收表!$T:$T,应收未收表!AE:AE)</f>
        <v>春节后一季度内落实且已上报一季度计划</v>
      </c>
      <c r="AR495" s="235">
        <f>_xlfn.XLOOKUP($C495,应收未收表!$T:$T,应收未收表!AF:AF)</f>
        <v>0</v>
      </c>
      <c r="AS495" s="235" t="e" cm="1">
        <f t="array" ref="AS495">_xlfn.XLOOKUP($A495&amp;$B495,'[4]产值及收款计划（2026）'!$A:$A&amp;'[4]产值及收款计划（2026）'!$B:$B,'[4]产值及收款计划（2026）'!AS:AS)</f>
        <v>#REF!</v>
      </c>
      <c r="AT495" s="235" t="e" cm="1">
        <f t="array" ref="AT495">_xlfn.XLOOKUP($A495&amp;$B495,'[4]产值及收款计划（2026）'!$A:$A&amp;'[4]产值及收款计划（2026）'!$B:$B,'[4]产值及收款计划（2026）'!AT:AT)</f>
        <v>#REF!</v>
      </c>
      <c r="AU495" s="235" t="e" cm="1">
        <f t="array" ref="AU495">_xlfn.XLOOKUP($A495&amp;$B495,'[4]产值及收款计划（2026）'!$A:$A&amp;'[4]产值及收款计划（2026）'!$B:$B,'[4]产值及收款计划（2026）'!AU:AU)</f>
        <v>#REF!</v>
      </c>
      <c r="AV495" s="235" t="e" cm="1">
        <f t="array" ref="AV495">_xlfn.XLOOKUP($A495&amp;$B495,'[4]产值及收款计划（2026）'!$A:$A&amp;'[4]产值及收款计划（2026）'!$B:$B,'[4]产值及收款计划（2026）'!AV:AV)</f>
        <v>#REF!</v>
      </c>
      <c r="AW495" s="235" cm="1">
        <f t="array" ref="AW495">_xlfn.XLOOKUP($A495&amp;$B495,'[4]产值及收款计划（2026）'!$A:$A&amp;'[4]产值及收款计划（2026）'!$B:$B,'[4]产值及收款计划（2026）'!AW:AW)</f>
        <v>81.303</v>
      </c>
      <c r="AX495" s="235" cm="1">
        <f t="array" ref="AX495">_xlfn.XLOOKUP($A495&amp;$B495,'[4]产值及收款计划（2026）'!$A:$A&amp;'[4]产值及收款计划（2026）'!$B:$B,'[4]产值及收款计划（2026）'!AX:AX)</f>
        <v>54.202</v>
      </c>
      <c r="AY495" s="235" cm="1">
        <f t="array" ref="AY495">_xlfn.XLOOKUP($A495&amp;$B495,'[4]产值及收款计划（2026）'!$A:$A&amp;'[4]产值及收款计划（2026）'!$B:$B,'[4]产值及收款计划（2026）'!AY:AY)</f>
        <v>135.505</v>
      </c>
      <c r="AZ495" s="235" cm="1">
        <f t="array" ref="AZ495">_xlfn.XLOOKUP($A495&amp;$B495,'[4]产值及收款计划（2026）'!$A:$A&amp;'[4]产值及收款计划（2026）'!$B:$B,'[4]产值及收款计划（2026）'!AZ:AZ)</f>
        <v>0</v>
      </c>
      <c r="BA495" s="245" t="e" cm="1">
        <f t="array" ref="BA495">_xlfn.XLOOKUP($A495&amp;$B495,'[4]产值及收款计划（2026）'!$A:$A&amp;'[4]产值及收款计划（2026）'!$B:$B,'[4]产值及收款计划（2026）'!BA:BA)</f>
        <v>#REF!</v>
      </c>
      <c r="BB495" s="245" cm="1">
        <f t="array" ref="BB495">_xlfn.XLOOKUP($A495&amp;$B495,'[4]产值及收款计划（2026）'!$A:$A&amp;'[4]产值及收款计划（2026）'!$B:$B,'[4]产值及收款计划（2026）'!BB:BB)</f>
        <v>54.202</v>
      </c>
      <c r="BC495" s="245" t="e" cm="1">
        <f t="array" ref="BC495">_xlfn.XLOOKUP($A495&amp;$B495,'[4]产值及收款计划（2026）'!$A:$A&amp;'[4]产值及收款计划（2026）'!$B:$B,'[4]产值及收款计划（2026）'!BC:BC)</f>
        <v>#REF!</v>
      </c>
      <c r="BD495" s="235" t="e" cm="1">
        <f t="array" ref="BD495">_xlfn.XLOOKUP($A495&amp;$B495,'[4]产值及收款计划（2026）'!$A:$A&amp;'[4]产值及收款计划（2026）'!$B:$B,'[4]产值及收款计划（2026）'!BD:BD)</f>
        <v>#REF!</v>
      </c>
      <c r="BE495" s="235" t="e" cm="1">
        <f t="array" ref="BE495">_xlfn.XLOOKUP($A495&amp;$B495,'[4]产值及收款计划（2026）'!$A:$A&amp;'[4]产值及收款计划（2026）'!$B:$B,'[4]产值及收款计划（2026）'!BE:BE)</f>
        <v>#REF!</v>
      </c>
      <c r="BF495" s="235" t="e" cm="1">
        <f t="array" ref="BF495">_xlfn.XLOOKUP($A495&amp;$B495,'[4]产值及收款计划（2026）'!$A:$A&amp;'[4]产值及收款计划（2026）'!$B:$B,'[4]产值及收款计划（2026）'!BF:BF)</f>
        <v>#REF!</v>
      </c>
      <c r="BG495" s="235" t="e" cm="1">
        <f t="array" ref="BG495">_xlfn.XLOOKUP($A495&amp;$B495,'[4]产值及收款计划（2026）'!$A:$A&amp;'[4]产值及收款计划（2026）'!$B:$B,'[4]产值及收款计划（2026）'!BG:BG)</f>
        <v>#REF!</v>
      </c>
      <c r="BH495" s="235" t="e" cm="1">
        <f t="array" ref="BH495">_xlfn.XLOOKUP($A495&amp;$B495,'[4]产值及收款计划（2026）'!$A:$A&amp;'[4]产值及收款计划（2026）'!$B:$B,'[4]产值及收款计划（2026）'!BH:BH)</f>
        <v>#REF!</v>
      </c>
      <c r="BI495" s="235" t="e" cm="1">
        <f t="array" ref="BI495">_xlfn.XLOOKUP($A495&amp;$B495,'[4]产值及收款计划（2026）'!$A:$A&amp;'[4]产值及收款计划（2026）'!$B:$B,'[4]产值及收款计划（2026）'!BI:BI)</f>
        <v>#REF!</v>
      </c>
      <c r="BJ495" s="235" t="e" cm="1">
        <f t="array" ref="BJ495">_xlfn.XLOOKUP($A495&amp;$B495,'[4]产值及收款计划（2026）'!$A:$A&amp;'[4]产值及收款计划（2026）'!$B:$B,'[4]产值及收款计划（2026）'!BJ:BJ)</f>
        <v>#REF!</v>
      </c>
      <c r="BK495" s="235" t="e" cm="1">
        <f t="array" ref="BK495">_xlfn.XLOOKUP($A495&amp;$B495,'[4]产值及收款计划（2026）'!$A:$A&amp;'[4]产值及收款计划（2026）'!$B:$B,'[4]产值及收款计划（2026）'!BK:BK)</f>
        <v>#REF!</v>
      </c>
      <c r="BL495" s="235" t="e" cm="1">
        <f t="array" ref="BL495">_xlfn.XLOOKUP($A495&amp;$B495,'[4]产值及收款计划（2026）'!$A:$A&amp;'[4]产值及收款计划（2026）'!$B:$B,'[4]产值及收款计划（2026）'!BL:BL)</f>
        <v>#REF!</v>
      </c>
      <c r="BM495" s="235"/>
      <c r="BN495" s="235"/>
      <c r="BO495" s="235"/>
      <c r="BP495" s="235"/>
      <c r="BQ495" s="235" t="e">
        <f>_xlfn.XLOOKUP($C495,应收未收表!$AJ:$AJ,应收未收表!AK:AK)</f>
        <v>#N/A</v>
      </c>
      <c r="BR495" s="235" t="e">
        <f>_xlfn.XLOOKUP($C495,应收未收表!$AJ:$AJ,应收未收表!AL:AL)</f>
        <v>#N/A</v>
      </c>
      <c r="BS495" s="235" t="e">
        <f>_xlfn.XLOOKUP($C495,应收未收表!$AJ:$AJ,应收未收表!AM:AM)</f>
        <v>#N/A</v>
      </c>
      <c r="BT495" s="235" t="e">
        <f>_xlfn.XLOOKUP($C495,应收未收表!$AJ:$AJ,应收未收表!AN:AN)</f>
        <v>#N/A</v>
      </c>
      <c r="BU495" s="234" t="str" cm="1">
        <f t="array" ref="BU495">_xlfn.XLOOKUP($A495&amp;$B495,'[4]产值及收款计划（2026）'!$A:$A&amp;'[4]产值及收款计划（2026）'!$B:$B,'[4]产值及收款计划（2026）'!BQ:BQ)</f>
        <v>厦门路桥建设集团有限公司</v>
      </c>
      <c r="BV495" s="235" t="e" cm="1">
        <f t="array" ref="BV495">_xlfn.XLOOKUP($A495&amp;$B495,'[4]产值及收款计划（2026）'!$A:$A&amp;'[4]产值及收款计划（2026）'!$B:$B,'[4]产值及收款计划（2026）'!BR:BR)</f>
        <v>#REF!</v>
      </c>
      <c r="CE495" s="235" cm="1">
        <f t="array" ref="CE495">_xlfn.XLOOKUP($A495&amp;$B495,'[4]产值及收款计划（2026）'!$A:$A&amp;'[4]产值及收款计划（2026）'!$B:$B,'[4]产值及收款计划（2026）'!CA:CA)</f>
        <v>0</v>
      </c>
      <c r="CF495" s="235" cm="1">
        <f t="array" ref="CF495">_xlfn.XLOOKUP($A495&amp;$B495,'[4]产值及收款计划（2026）'!$A:$A&amp;'[4]产值及收款计划（2026）'!$B:$B,'[4]产值及收款计划（2026）'!CB:CB)</f>
        <v>54.202</v>
      </c>
      <c r="CG495" s="235" cm="1">
        <f t="array" ref="CG495">_xlfn.XLOOKUP($A495&amp;$B495,'[4]产值及收款计划（2026）'!$A:$A&amp;'[4]产值及收款计划（2026）'!$B:$B,'[4]产值及收款计划（2026）'!CC:CC)</f>
        <v>0</v>
      </c>
      <c r="CH495" s="235" cm="1">
        <f t="array" ref="CH495">_xlfn.XLOOKUP($A495&amp;$B495,'[4]产值及收款计划（2026）'!$A:$A&amp;'[4]产值及收款计划（2026）'!$B:$B,'[4]产值及收款计划（2026）'!CD:CD)</f>
        <v>0</v>
      </c>
      <c r="CI495" s="235" cm="1">
        <f t="array" ref="CI495">_xlfn.XLOOKUP($A495&amp;$B495,'[4]产值及收款计划（2026）'!$A:$A&amp;'[4]产值及收款计划（2026）'!$B:$B,'[4]产值及收款计划（2026）'!CE:CE)</f>
        <v>0</v>
      </c>
      <c r="CJ495" s="235" cm="1">
        <f t="array" ref="CJ495">_xlfn.XLOOKUP($A495&amp;$B495,'[4]产值及收款计划（2026）'!$A:$A&amp;'[4]产值及收款计划（2026）'!$B:$B,'[4]产值及收款计划（2026）'!CF:CF)</f>
        <v>0</v>
      </c>
      <c r="CK495" s="235" cm="1">
        <f t="array" ref="CK495">_xlfn.XLOOKUP($A495&amp;$B495,'[4]产值及收款计划（2026）'!$A:$A&amp;'[4]产值及收款计划（2026）'!$B:$B,'[4]产值及收款计划（2026）'!CG:CG)</f>
        <v>0</v>
      </c>
      <c r="CL495" s="235" cm="1">
        <f t="array" ref="CL495">_xlfn.XLOOKUP($A495&amp;$B495,'[4]产值及收款计划（2026）'!$A:$A&amp;'[4]产值及收款计划（2026）'!$B:$B,'[4]产值及收款计划（2026）'!CH:CH)</f>
        <v>0</v>
      </c>
      <c r="CM495" s="235" cm="1">
        <f t="array" ref="CM495">_xlfn.XLOOKUP($A495&amp;$B495,'[4]产值及收款计划（2026）'!$A:$A&amp;'[4]产值及收款计划（2026）'!$B:$B,'[4]产值及收款计划（2026）'!CI:CI)</f>
        <v>0</v>
      </c>
      <c r="CN495" s="235" cm="1">
        <f t="array" ref="CN495">_xlfn.XLOOKUP($A495&amp;$B495,'[4]产值及收款计划（2026）'!$A:$A&amp;'[4]产值及收款计划（2026）'!$B:$B,'[4]产值及收款计划（2026）'!CJ:CJ)</f>
        <v>0</v>
      </c>
      <c r="CO495" s="235" cm="1">
        <f t="array" ref="CO495">_xlfn.XLOOKUP($A495&amp;$B495,'[4]产值及收款计划（2026）'!$A:$A&amp;'[4]产值及收款计划（2026）'!$B:$B,'[4]产值及收款计划（2026）'!CK:CK)</f>
        <v>0</v>
      </c>
      <c r="CP495" s="235" cm="1">
        <f t="array" ref="CP495">_xlfn.XLOOKUP($A495&amp;$B495,'[4]产值及收款计划（2026）'!$A:$A&amp;'[4]产值及收款计划（2026）'!$B:$B,'[4]产值及收款计划（2026）'!CL:CL)</f>
        <v>0</v>
      </c>
      <c r="DE495" s="235" cm="1">
        <f t="array" ref="DE495">_xlfn.XLOOKUP($A495&amp;$B495,'[4]产值及收款计划（2026）'!$A:$A&amp;'[4]产值及收款计划（2026）'!$B:$B,'[4]产值及收款计划（2026）'!DA:DA)</f>
        <v>0</v>
      </c>
      <c r="DF495" s="235" cm="1">
        <f t="array" ref="DF495">_xlfn.XLOOKUP($A495&amp;$B495,'[4]产值及收款计划（2026）'!$A:$A&amp;'[4]产值及收款计划（2026）'!$B:$B,'[4]产值及收款计划（2026）'!DB:DB)</f>
        <v>54.202</v>
      </c>
      <c r="DG495" s="235" cm="1">
        <f t="array" ref="DG495">_xlfn.XLOOKUP($A495&amp;$B495,'[4]产值及收款计划（2026）'!$A:$A&amp;'[4]产值及收款计划（2026）'!$B:$B,'[4]产值及收款计划（2026）'!DC:DC)</f>
        <v>0</v>
      </c>
      <c r="DH495" s="235" cm="1">
        <f t="array" ref="DH495">_xlfn.XLOOKUP($A495&amp;$B495,'[4]产值及收款计划（2026）'!$A:$A&amp;'[4]产值及收款计划（2026）'!$B:$B,'[4]产值及收款计划（2026）'!DD:DD)</f>
        <v>0</v>
      </c>
      <c r="DI495" s="235" cm="1">
        <f t="array" ref="DI495">_xlfn.XLOOKUP($A495&amp;$B495,'[4]产值及收款计划（2026）'!$A:$A&amp;'[4]产值及收款计划（2026）'!$B:$B,'[4]产值及收款计划（2026）'!DE:DE)</f>
        <v>0</v>
      </c>
      <c r="DJ495" s="235" cm="1">
        <f t="array" ref="DJ495">_xlfn.XLOOKUP($A495&amp;$B495,'[4]产值及收款计划（2026）'!$A:$A&amp;'[4]产值及收款计划（2026）'!$B:$B,'[4]产值及收款计划（2026）'!DF:DF)</f>
        <v>0</v>
      </c>
      <c r="DK495" s="235" cm="1">
        <f t="array" ref="DK495">_xlfn.XLOOKUP($A495&amp;$B495,'[4]产值及收款计划（2026）'!$A:$A&amp;'[4]产值及收款计划（2026）'!$B:$B,'[4]产值及收款计划（2026）'!DG:DG)</f>
        <v>0</v>
      </c>
      <c r="DL495" s="235" cm="1">
        <f t="array" ref="DL495">_xlfn.XLOOKUP($A495&amp;$B495,'[4]产值及收款计划（2026）'!$A:$A&amp;'[4]产值及收款计划（2026）'!$B:$B,'[4]产值及收款计划（2026）'!DH:DH)</f>
        <v>0</v>
      </c>
      <c r="DM495" s="235" cm="1">
        <f t="array" ref="DM495">_xlfn.XLOOKUP($A495&amp;$B495,'[4]产值及收款计划（2026）'!$A:$A&amp;'[4]产值及收款计划（2026）'!$B:$B,'[4]产值及收款计划（2026）'!DI:DI)</f>
        <v>0</v>
      </c>
      <c r="DN495" s="235" cm="1">
        <f t="array" ref="DN495">_xlfn.XLOOKUP($A495&amp;$B495,'[4]产值及收款计划（2026）'!$A:$A&amp;'[4]产值及收款计划（2026）'!$B:$B,'[4]产值及收款计划（2026）'!DJ:DJ)</f>
        <v>0</v>
      </c>
      <c r="DO495" s="235" cm="1">
        <f t="array" ref="DO495">_xlfn.XLOOKUP($A495&amp;$B495,'[4]产值及收款计划（2026）'!$A:$A&amp;'[4]产值及收款计划（2026）'!$B:$B,'[4]产值及收款计划（2026）'!DK:DK)</f>
        <v>0</v>
      </c>
      <c r="DP495" s="235" cm="1">
        <f t="array" ref="DP495">_xlfn.XLOOKUP($A495&amp;$B495,'[4]产值及收款计划（2026）'!$A:$A&amp;'[4]产值及收款计划（2026）'!$B:$B,'[4]产值及收款计划（2026）'!DL:DL)</f>
        <v>0</v>
      </c>
      <c r="DQ495" s="243"/>
      <c r="DR495" s="229"/>
    </row>
    <row r="496" ht="40.5" spans="1:122">
      <c r="A496" s="233">
        <f t="shared" si="29"/>
        <v>26</v>
      </c>
      <c r="B496" s="233" t="s">
        <v>28</v>
      </c>
      <c r="C496" s="234" t="str" cm="1">
        <f t="array" ref="C496">_xlfn.XLOOKUP($A496&amp;$B496,'[4]产值及收款计划（2026）'!$A:$A&amp;'[4]产值及收款计划（2026）'!$B:$B,'[4]产值及收款计划（2026）'!C:C)</f>
        <v>SZJT202570032</v>
      </c>
      <c r="D496" s="235" t="str" cm="1">
        <f t="array" ref="D496">_xlfn.XLOOKUP($A496&amp;$B496,'[4]产值及收款计划（2026）'!$A:$A&amp;'[4]产值及收款计划（2026）'!$B:$B,'[4]产值及收款计划（2026）'!D:D)</f>
        <v>厦门第三东通道工程数字化平台建设项目总体咨询服务</v>
      </c>
      <c r="E496" s="235" cm="1">
        <f t="array" ref="E496">_xlfn.XLOOKUP($A496&amp;$B496,'[4]产值及收款计划（2026）'!$A:$A&amp;'[4]产值及收款计划（2026）'!$B:$B,'[4]产值及收款计划（2026）'!E:E)</f>
        <v>150.15</v>
      </c>
      <c r="F496" s="235" cm="1">
        <f t="array" ref="F496">_xlfn.XLOOKUP($A496&amp;$B496,'[4]产值及收款计划（2026）'!$A:$A&amp;'[4]产值及收款计划（2026）'!$B:$B,'[4]产值及收款计划（2026）'!F:F)</f>
        <v>150.15</v>
      </c>
      <c r="G496" s="235" cm="1">
        <f t="array" ref="G496">_xlfn.XLOOKUP($A496&amp;$B496,'[4]产值及收款计划（2026）'!$A:$A&amp;'[4]产值及收款计划（2026）'!$B:$B,'[4]产值及收款计划（2026）'!G:G)</f>
        <v>150.15</v>
      </c>
      <c r="H496" s="235" cm="1">
        <f t="array" ref="H496">_xlfn.XLOOKUP($A496&amp;$B496,'[4]产值及收款计划（2026）'!$A:$A&amp;'[4]产值及收款计划（2026）'!$B:$B,'[4]产值及收款计划（2026）'!H:H)</f>
        <v>102.65</v>
      </c>
      <c r="I496" s="236" cm="1">
        <f t="array" ref="I496">_xlfn.XLOOKUP($A496&amp;$B496,'[4]产值及收款计划（2026）'!$A:$A&amp;'[4]产值及收款计划（2026）'!$B:$B,'[4]产值及收款计划（2026）'!I:I)</f>
        <v>0.683649683649684</v>
      </c>
      <c r="J496" s="237" cm="1">
        <f t="array" ref="J496">_xlfn.XLOOKUP($A496&amp;$B496,'[4]产值及收款计划（2026）'!$A:$A&amp;'[4]产值及收款计划（2026）'!$B:$B,'[4]产值及收款计划（2026）'!J:J)</f>
        <v>0.06</v>
      </c>
      <c r="K496" s="235" t="e" cm="1">
        <f t="array" ref="K496">_xlfn.XLOOKUP($A496&amp;$B496,'[4]产值及收款计划（2026）'!$A:$A&amp;'[4]产值及收款计划（2026）'!$B:$B,'[4]产值及收款计划（2026）'!K:K)</f>
        <v>#REF!</v>
      </c>
      <c r="L496" s="235" t="e" cm="1">
        <f t="array" ref="L496">_xlfn.XLOOKUP($A496&amp;$B496,'[4]产值及收款计划（2026）'!$A:$A&amp;'[4]产值及收款计划（2026）'!$B:$B,'[4]产值及收款计划（2026）'!L:L)</f>
        <v>#REF!</v>
      </c>
      <c r="M496" s="235" t="str" cm="1">
        <f t="array" ref="M496">_xlfn.XLOOKUP($A496&amp;$B496,'[4]产值及收款计划（2026）'!$A:$A&amp;'[4]产值及收款计划（2026）'!$B:$B,'[4]产值及收款计划（2026）'!M:M)</f>
        <v>主导</v>
      </c>
      <c r="N496" s="235" cm="1">
        <f t="array" ref="N496">_xlfn.XLOOKUP($A496&amp;$B496,'[4]产值及收款计划（2026）'!$A:$A&amp;'[4]产值及收款计划（2026）'!$B:$B,'[4]产值及收款计划（2026）'!N:N)</f>
        <v>0</v>
      </c>
      <c r="O496" s="235" t="str" cm="1">
        <f t="array" ref="O496">_xlfn.XLOOKUP($A496&amp;$B496,'[4]产值及收款计划（2026）'!$A:$A&amp;'[4]产值及收款计划（2026）'!$B:$B,'[4]产值及收款计划（2026）'!O:O)</f>
        <v>陈明元</v>
      </c>
      <c r="P496" s="234" t="str" cm="1">
        <f t="array" ref="P496">_xlfn.XLOOKUP($A496&amp;$B496,'[4]产值及收款计划（2026）'!$A:$A&amp;'[4]产值及收款计划（2026）'!$B:$B,'[4]产值及收款计划（2026）'!P:P)</f>
        <v>在建</v>
      </c>
      <c r="Q496" s="235" t="e" cm="1">
        <f t="array" ref="Q496">_xlfn.XLOOKUP($A496&amp;$B496,'[4]产值及收款计划（2026）'!$A:$A&amp;'[4]产值及收款计划（2026）'!$B:$B,'[4]产值及收款计划（2026）'!Q:Q)</f>
        <v>#REF!</v>
      </c>
      <c r="R496" s="235" t="e" cm="1">
        <f t="array" ref="R496">_xlfn.XLOOKUP($A496&amp;$B496,'[4]产值及收款计划（2026）'!$A:$A&amp;'[4]产值及收款计划（2026）'!$B:$B,'[4]产值及收款计划（2026）'!R:R)</f>
        <v>#REF!</v>
      </c>
      <c r="S496" s="235" t="e" cm="1">
        <f t="array" ref="S496">_xlfn.XLOOKUP($A496&amp;$B496,'[4]产值及收款计划（2026）'!$A:$A&amp;'[4]产值及收款计划（2026）'!$B:$B,'[4]产值及收款计划（2026）'!S:S)</f>
        <v>#REF!</v>
      </c>
      <c r="T496" s="235" cm="1">
        <f t="array" ref="T496">_xlfn.XLOOKUP($A496&amp;$B496,'[4]产值及收款计划（2026）'!$A:$A&amp;'[4]产值及收款计划（2026）'!$B:$B,'[4]产值及收款计划（2026）'!T:T)</f>
        <v>105.105</v>
      </c>
      <c r="U496" s="235" cm="1">
        <f t="array" ref="U496">_xlfn.XLOOKUP($A496&amp;$B496,'[4]产值及收款计划（2026）'!$A:$A&amp;'[4]产值及收款计划（2026）'!$B:$B,'[4]产值及收款计划（2026）'!U:U)</f>
        <v>0</v>
      </c>
      <c r="V496" s="235" cm="1">
        <f t="array" ref="V496">_xlfn.XLOOKUP($A496&amp;$B496,'[4]产值及收款计划（2026）'!$A:$A&amp;'[4]产值及收款计划（2026）'!$B:$B,'[4]产值及收款计划（2026）'!V:V)</f>
        <v>45.045</v>
      </c>
      <c r="W496" s="235" t="e" cm="1">
        <f t="array" ref="W496">_xlfn.XLOOKUP($A496&amp;$B496,'[4]产值及收款计划（2026）'!$A:$A&amp;'[4]产值及收款计划（2026）'!$B:$B,'[4]产值及收款计划（2026）'!W:W)</f>
        <v>#REF!</v>
      </c>
      <c r="X496" s="235" t="e" cm="1">
        <f t="array" ref="X496">_xlfn.XLOOKUP($A496&amp;$B496,'[4]产值及收款计划（2026）'!$A:$A&amp;'[4]产值及收款计划（2026）'!$B:$B,'[4]产值及收款计划（2026）'!X:X)</f>
        <v>#REF!</v>
      </c>
      <c r="Y496" s="235" t="e" cm="1">
        <f t="array" ref="Y496">_xlfn.XLOOKUP($A496&amp;$B496,'[4]产值及收款计划（2026）'!$A:$A&amp;'[4]产值及收款计划（2026）'!$B:$B,'[4]产值及收款计划（2026）'!Y:Y)</f>
        <v>#REF!</v>
      </c>
      <c r="Z496" s="235" t="e" cm="1">
        <f t="array" ref="Z496">_xlfn.XLOOKUP($A496&amp;$B496,'[4]产值及收款计划（2026）'!$A:$A&amp;'[4]产值及收款计划（2026）'!$B:$B,'[4]产值及收款计划（2026）'!Z:Z)</f>
        <v>#REF!</v>
      </c>
      <c r="AA496" s="235" t="e" cm="1">
        <f t="array" ref="AA496">_xlfn.XLOOKUP($A496&amp;$B496,'[4]产值及收款计划（2026）'!$A:$A&amp;'[4]产值及收款计划（2026）'!$B:$B,'[4]产值及收款计划（2026）'!AA:AA)</f>
        <v>#REF!</v>
      </c>
      <c r="AB496" s="235" t="e" cm="1">
        <f t="array" ref="AB496">_xlfn.XLOOKUP($A496&amp;$B496,'[4]产值及收款计划（2026）'!$A:$A&amp;'[4]产值及收款计划（2026）'!$B:$B,'[4]产值及收款计划（2026）'!AB:AB)</f>
        <v>#REF!</v>
      </c>
      <c r="AC496" s="235" t="e" cm="1">
        <f t="array" ref="AC496">_xlfn.XLOOKUP($A496&amp;$B496,'[4]产值及收款计划（2026）'!$A:$A&amp;'[4]产值及收款计划（2026）'!$B:$B,'[4]产值及收款计划（2026）'!AC:AC)</f>
        <v>#REF!</v>
      </c>
      <c r="AD496" s="235" t="e" cm="1">
        <f t="array" ref="AD496">_xlfn.XLOOKUP($A496&amp;$B496,'[4]产值及收款计划（2026）'!$A:$A&amp;'[4]产值及收款计划（2026）'!$B:$B,'[4]产值及收款计划（2026）'!AD:AD)</f>
        <v>#REF!</v>
      </c>
      <c r="AE496" s="235" t="e" cm="1">
        <f t="array" ref="AE496">_xlfn.XLOOKUP($A496&amp;$B496,'[4]产值及收款计划（2026）'!$A:$A&amp;'[4]产值及收款计划（2026）'!$B:$B,'[4]产值及收款计划（2026）'!AE:AE)</f>
        <v>#REF!</v>
      </c>
      <c r="AF496" s="235" t="e" cm="1">
        <f t="array" ref="AF496">_xlfn.XLOOKUP($A496&amp;$B496,'[4]产值及收款计划（2026）'!$A:$A&amp;'[4]产值及收款计划（2026）'!$B:$B,'[4]产值及收款计划（2026）'!AF:AF)</f>
        <v>#REF!</v>
      </c>
      <c r="AG496" s="235" t="e" cm="1">
        <f t="array" ref="AG496">_xlfn.XLOOKUP($A496&amp;$B496,'[4]产值及收款计划（2026）'!$A:$A&amp;'[4]产值及收款计划（2026）'!$B:$B,'[4]产值及收款计划（2026）'!AG:AG)</f>
        <v>#REF!</v>
      </c>
      <c r="AH496" s="235" t="e" cm="1">
        <f t="array" ref="AH496">_xlfn.XLOOKUP($A496&amp;$B496,'[4]产值及收款计划（2026）'!$A:$A&amp;'[4]产值及收款计划（2026）'!$B:$B,'[4]产值及收款计划（2026）'!AH:AH)</f>
        <v>#REF!</v>
      </c>
      <c r="AI496" s="235" t="e" cm="1">
        <f t="array" ref="AI496">_xlfn.XLOOKUP($A496&amp;$B496,'[4]产值及收款计划（2026）'!$A:$A&amp;'[4]产值及收款计划（2026）'!$B:$B,'[4]产值及收款计划（2026）'!AI:AI)</f>
        <v>#REF!</v>
      </c>
      <c r="AJ496" s="235" t="e" cm="1">
        <f t="array" ref="AJ496">_xlfn.XLOOKUP($A496&amp;$B496,'[4]产值及收款计划（2026）'!$A:$A&amp;'[4]产值及收款计划（2026）'!$B:$B,'[4]产值及收款计划（2026）'!AJ:AJ)</f>
        <v>#REF!</v>
      </c>
      <c r="AK496" s="235" t="e" cm="1">
        <f t="array" ref="AK496">_xlfn.XLOOKUP($A496&amp;$B496,'[4]产值及收款计划（2026）'!$A:$A&amp;'[4]产值及收款计划（2026）'!$B:$B,'[4]产值及收款计划（2026）'!AK:AK)</f>
        <v>#REF!</v>
      </c>
      <c r="AL496" s="235" t="e" cm="1">
        <f t="array" ref="AL496">_xlfn.XLOOKUP($A496&amp;$B496,'[4]产值及收款计划（2026）'!$A:$A&amp;'[4]产值及收款计划（2026）'!$B:$B,'[4]产值及收款计划（2026）'!AL:AL)</f>
        <v>#REF!</v>
      </c>
      <c r="AM496" s="242" t="e" cm="1">
        <f t="array" ref="AM496">_xlfn.LET(_xlpm.勾选月份状态数组,TRANSPOSE('PPT(12-15页）-TOP10'!$A$3:$A$14),_xlpm.选择数据区,IF('PPT(12-15页）-TOP10'!$E$3="收款",$BA496:$BL496,$AA496:$AL496),SUM(_xlfn._xlws.FILTER(_xlpm.选择数据区,_xlpm.勾选月份状态数组,"")))</f>
        <v>#REF!</v>
      </c>
      <c r="AN496" s="235" t="e">
        <f>_xlfn.XLOOKUP($C496,应收未收表!$T:$T,应收未收表!AA:AA)</f>
        <v>#N/A</v>
      </c>
      <c r="AO496" s="235" t="e">
        <f>_xlfn.XLOOKUP($C496,应收未收表!$T:$T,应收未收表!AB:AB)</f>
        <v>#N/A</v>
      </c>
      <c r="AP496" s="235" t="e">
        <f>_xlfn.XLOOKUP($C496,应收未收表!$T:$T,应收未收表!AC:AC)</f>
        <v>#N/A</v>
      </c>
      <c r="AQ496" s="235" t="e">
        <f>_xlfn.XLOOKUP($C496,应收未收表!$T:$T,应收未收表!AE:AE)</f>
        <v>#N/A</v>
      </c>
      <c r="AR496" s="235" t="e">
        <f>_xlfn.XLOOKUP($C496,应收未收表!$T:$T,应收未收表!AF:AF)</f>
        <v>#N/A</v>
      </c>
      <c r="AS496" s="235" t="e" cm="1">
        <f t="array" ref="AS496">_xlfn.XLOOKUP($A496&amp;$B496,'[4]产值及收款计划（2026）'!$A:$A&amp;'[4]产值及收款计划（2026）'!$B:$B,'[4]产值及收款计划（2026）'!AS:AS)</f>
        <v>#REF!</v>
      </c>
      <c r="AT496" s="235" t="e" cm="1">
        <f t="array" ref="AT496">_xlfn.XLOOKUP($A496&amp;$B496,'[4]产值及收款计划（2026）'!$A:$A&amp;'[4]产值及收款计划（2026）'!$B:$B,'[4]产值及收款计划（2026）'!AT:AT)</f>
        <v>#REF!</v>
      </c>
      <c r="AU496" s="235" t="e" cm="1">
        <f t="array" ref="AU496">_xlfn.XLOOKUP($A496&amp;$B496,'[4]产值及收款计划（2026）'!$A:$A&amp;'[4]产值及收款计划（2026）'!$B:$B,'[4]产值及收款计划（2026）'!AU:AU)</f>
        <v>#REF!</v>
      </c>
      <c r="AV496" s="235" t="e" cm="1">
        <f t="array" ref="AV496">_xlfn.XLOOKUP($A496&amp;$B496,'[4]产值及收款计划（2026）'!$A:$A&amp;'[4]产值及收款计划（2026）'!$B:$B,'[4]产值及收款计划（2026）'!AV:AV)</f>
        <v>#REF!</v>
      </c>
      <c r="AW496" s="235" cm="1">
        <f t="array" ref="AW496">_xlfn.XLOOKUP($A496&amp;$B496,'[4]产值及收款计划（2026）'!$A:$A&amp;'[4]产值及收款计划（2026）'!$B:$B,'[4]产值及收款计划（2026）'!AW:AW)</f>
        <v>0</v>
      </c>
      <c r="AX496" s="235" cm="1">
        <f t="array" ref="AX496">_xlfn.XLOOKUP($A496&amp;$B496,'[4]产值及收款计划（2026）'!$A:$A&amp;'[4]产值及收款计划（2026）'!$B:$B,'[4]产值及收款计划（2026）'!AX:AX)</f>
        <v>45.045</v>
      </c>
      <c r="AY496" s="235" cm="1">
        <f t="array" ref="AY496">_xlfn.XLOOKUP($A496&amp;$B496,'[4]产值及收款计划（2026）'!$A:$A&amp;'[4]产值及收款计划（2026）'!$B:$B,'[4]产值及收款计划（2026）'!AY:AY)</f>
        <v>105.105</v>
      </c>
      <c r="AZ496" s="235" cm="1">
        <f t="array" ref="AZ496">_xlfn.XLOOKUP($A496&amp;$B496,'[4]产值及收款计划（2026）'!$A:$A&amp;'[4]产值及收款计划（2026）'!$B:$B,'[4]产值及收款计划（2026）'!AZ:AZ)</f>
        <v>60.06</v>
      </c>
      <c r="BA496" s="235" t="e" cm="1">
        <f t="array" ref="BA496">_xlfn.XLOOKUP($A496&amp;$B496,'[4]产值及收款计划（2026）'!$A:$A&amp;'[4]产值及收款计划（2026）'!$B:$B,'[4]产值及收款计划（2026）'!BA:BA)</f>
        <v>#REF!</v>
      </c>
      <c r="BB496" s="235" cm="1">
        <f t="array" ref="BB496">_xlfn.XLOOKUP($A496&amp;$B496,'[4]产值及收款计划（2026）'!$A:$A&amp;'[4]产值及收款计划（2026）'!$B:$B,'[4]产值及收款计划（2026）'!BB:BB)</f>
        <v>45.045</v>
      </c>
      <c r="BC496" s="235" cm="1">
        <f t="array" ref="BC496">_xlfn.XLOOKUP($A496&amp;$B496,'[4]产值及收款计划（2026）'!$A:$A&amp;'[4]产值及收款计划（2026）'!$B:$B,'[4]产值及收款计划（2026）'!BC:BC)</f>
        <v>45.045</v>
      </c>
      <c r="BD496" s="235" t="e" cm="1">
        <f t="array" ref="BD496">_xlfn.XLOOKUP($A496&amp;$B496,'[4]产值及收款计划（2026）'!$A:$A&amp;'[4]产值及收款计划（2026）'!$B:$B,'[4]产值及收款计划（2026）'!BD:BD)</f>
        <v>#REF!</v>
      </c>
      <c r="BE496" s="235" t="e" cm="1">
        <f t="array" ref="BE496">_xlfn.XLOOKUP($A496&amp;$B496,'[4]产值及收款计划（2026）'!$A:$A&amp;'[4]产值及收款计划（2026）'!$B:$B,'[4]产值及收款计划（2026）'!BE:BE)</f>
        <v>#REF!</v>
      </c>
      <c r="BF496" s="235" t="e" cm="1">
        <f t="array" ref="BF496">_xlfn.XLOOKUP($A496&amp;$B496,'[4]产值及收款计划（2026）'!$A:$A&amp;'[4]产值及收款计划（2026）'!$B:$B,'[4]产值及收款计划（2026）'!BF:BF)</f>
        <v>#REF!</v>
      </c>
      <c r="BG496" s="235" t="e" cm="1">
        <f t="array" ref="BG496">_xlfn.XLOOKUP($A496&amp;$B496,'[4]产值及收款计划（2026）'!$A:$A&amp;'[4]产值及收款计划（2026）'!$B:$B,'[4]产值及收款计划（2026）'!BG:BG)</f>
        <v>#REF!</v>
      </c>
      <c r="BH496" s="235" t="e" cm="1">
        <f t="array" ref="BH496">_xlfn.XLOOKUP($A496&amp;$B496,'[4]产值及收款计划（2026）'!$A:$A&amp;'[4]产值及收款计划（2026）'!$B:$B,'[4]产值及收款计划（2026）'!BH:BH)</f>
        <v>#REF!</v>
      </c>
      <c r="BI496" s="235" t="e" cm="1">
        <f t="array" ref="BI496">_xlfn.XLOOKUP($A496&amp;$B496,'[4]产值及收款计划（2026）'!$A:$A&amp;'[4]产值及收款计划（2026）'!$B:$B,'[4]产值及收款计划（2026）'!BI:BI)</f>
        <v>#REF!</v>
      </c>
      <c r="BJ496" s="235" t="e" cm="1">
        <f t="array" ref="BJ496">_xlfn.XLOOKUP($A496&amp;$B496,'[4]产值及收款计划（2026）'!$A:$A&amp;'[4]产值及收款计划（2026）'!$B:$B,'[4]产值及收款计划（2026）'!BJ:BJ)</f>
        <v>#REF!</v>
      </c>
      <c r="BK496" s="235" t="e" cm="1">
        <f t="array" ref="BK496">_xlfn.XLOOKUP($A496&amp;$B496,'[4]产值及收款计划（2026）'!$A:$A&amp;'[4]产值及收款计划（2026）'!$B:$B,'[4]产值及收款计划（2026）'!BK:BK)</f>
        <v>#REF!</v>
      </c>
      <c r="BL496" s="235" t="e" cm="1">
        <f t="array" ref="BL496">_xlfn.XLOOKUP($A496&amp;$B496,'[4]产值及收款计划（2026）'!$A:$A&amp;'[4]产值及收款计划（2026）'!$B:$B,'[4]产值及收款计划（2026）'!BL:BL)</f>
        <v>#REF!</v>
      </c>
      <c r="BM496" s="235"/>
      <c r="BN496" s="235"/>
      <c r="BO496" s="235"/>
      <c r="BP496" s="235"/>
      <c r="BQ496" s="235">
        <f>_xlfn.XLOOKUP($C496,应收未收表!$AJ:$AJ,应收未收表!AK:AK)</f>
        <v>45</v>
      </c>
      <c r="BR496" s="235">
        <f>_xlfn.XLOOKUP($C496,应收未收表!$AJ:$AJ,应收未收表!AL:AL)</f>
        <v>45</v>
      </c>
      <c r="BS496" s="235" t="str">
        <f>_xlfn.XLOOKUP($C496,应收未收表!$AJ:$AJ,应收未收表!AM:AM)</f>
        <v>春节前落实且已上报一季度计划</v>
      </c>
      <c r="BT496" s="235">
        <f>_xlfn.XLOOKUP($C496,应收未收表!$AJ:$AJ,应收未收表!AN:AN)</f>
        <v>0</v>
      </c>
      <c r="BU496" s="234" t="str" cm="1">
        <f t="array" ref="BU496">_xlfn.XLOOKUP($A496&amp;$B496,'[4]产值及收款计划（2026）'!$A:$A&amp;'[4]产值及收款计划（2026）'!$B:$B,'[4]产值及收款计划（2026）'!BQ:BQ)</f>
        <v>厦门路桥勘察设计院有限公司</v>
      </c>
      <c r="BV496" s="235" t="e" cm="1">
        <f t="array" ref="BV496">_xlfn.XLOOKUP($A496&amp;$B496,'[4]产值及收款计划（2026）'!$A:$A&amp;'[4]产值及收款计划（2026）'!$B:$B,'[4]产值及收款计划（2026）'!BR:BR)</f>
        <v>#REF!</v>
      </c>
      <c r="CE496" s="235" cm="1">
        <f t="array" ref="CE496">_xlfn.XLOOKUP($A496&amp;$B496,'[4]产值及收款计划（2026）'!$A:$A&amp;'[4]产值及收款计划（2026）'!$B:$B,'[4]产值及收款计划（2026）'!CA:CA)</f>
        <v>0</v>
      </c>
      <c r="CF496" s="235" cm="1">
        <f t="array" ref="CF496">_xlfn.XLOOKUP($A496&amp;$B496,'[4]产值及收款计划（2026）'!$A:$A&amp;'[4]产值及收款计划（2026）'!$B:$B,'[4]产值及收款计划（2026）'!CB:CB)</f>
        <v>0</v>
      </c>
      <c r="CG496" s="235" cm="1">
        <f t="array" ref="CG496">_xlfn.XLOOKUP($A496&amp;$B496,'[4]产值及收款计划（2026）'!$A:$A&amp;'[4]产值及收款计划（2026）'!$B:$B,'[4]产值及收款计划（2026）'!CC:CC)</f>
        <v>0</v>
      </c>
      <c r="CH496" s="235" cm="1">
        <f t="array" ref="CH496">_xlfn.XLOOKUP($A496&amp;$B496,'[4]产值及收款计划（2026）'!$A:$A&amp;'[4]产值及收款计划（2026）'!$B:$B,'[4]产值及收款计划（2026）'!CD:CD)</f>
        <v>0</v>
      </c>
      <c r="CI496" s="235" cm="1">
        <f t="array" ref="CI496">_xlfn.XLOOKUP($A496&amp;$B496,'[4]产值及收款计划（2026）'!$A:$A&amp;'[4]产值及收款计划（2026）'!$B:$B,'[4]产值及收款计划（2026）'!CE:CE)</f>
        <v>0</v>
      </c>
      <c r="CJ496" s="235" cm="1">
        <f t="array" ref="CJ496">_xlfn.XLOOKUP($A496&amp;$B496,'[4]产值及收款计划（2026）'!$A:$A&amp;'[4]产值及收款计划（2026）'!$B:$B,'[4]产值及收款计划（2026）'!CF:CF)</f>
        <v>0</v>
      </c>
      <c r="CK496" s="235" cm="1">
        <f t="array" ref="CK496">_xlfn.XLOOKUP($A496&amp;$B496,'[4]产值及收款计划（2026）'!$A:$A&amp;'[4]产值及收款计划（2026）'!$B:$B,'[4]产值及收款计划（2026）'!CG:CG)</f>
        <v>0</v>
      </c>
      <c r="CL496" s="235" cm="1">
        <f t="array" ref="CL496">_xlfn.XLOOKUP($A496&amp;$B496,'[4]产值及收款计划（2026）'!$A:$A&amp;'[4]产值及收款计划（2026）'!$B:$B,'[4]产值及收款计划（2026）'!CH:CH)</f>
        <v>0</v>
      </c>
      <c r="CM496" s="235" cm="1">
        <f t="array" ref="CM496">_xlfn.XLOOKUP($A496&amp;$B496,'[4]产值及收款计划（2026）'!$A:$A&amp;'[4]产值及收款计划（2026）'!$B:$B,'[4]产值及收款计划（2026）'!CI:CI)</f>
        <v>0</v>
      </c>
      <c r="CN496" s="235" cm="1">
        <f t="array" ref="CN496">_xlfn.XLOOKUP($A496&amp;$B496,'[4]产值及收款计划（2026）'!$A:$A&amp;'[4]产值及收款计划（2026）'!$B:$B,'[4]产值及收款计划（2026）'!CJ:CJ)</f>
        <v>0</v>
      </c>
      <c r="CO496" s="235" cm="1">
        <f t="array" ref="CO496">_xlfn.XLOOKUP($A496&amp;$B496,'[4]产值及收款计划（2026）'!$A:$A&amp;'[4]产值及收款计划（2026）'!$B:$B,'[4]产值及收款计划（2026）'!CK:CK)</f>
        <v>0</v>
      </c>
      <c r="CP496" s="235" cm="1">
        <f t="array" ref="CP496">_xlfn.XLOOKUP($A496&amp;$B496,'[4]产值及收款计划（2026）'!$A:$A&amp;'[4]产值及收款计划（2026）'!$B:$B,'[4]产值及收款计划（2026）'!CL:CL)</f>
        <v>0</v>
      </c>
      <c r="DE496" s="235" cm="1">
        <f t="array" ref="DE496">_xlfn.XLOOKUP($A496&amp;$B496,'[4]产值及收款计划（2026）'!$A:$A&amp;'[4]产值及收款计划（2026）'!$B:$B,'[4]产值及收款计划（2026）'!DA:DA)</f>
        <v>0</v>
      </c>
      <c r="DF496" s="235" cm="1">
        <f t="array" ref="DF496">_xlfn.XLOOKUP($A496&amp;$B496,'[4]产值及收款计划（2026）'!$A:$A&amp;'[4]产值及收款计划（2026）'!$B:$B,'[4]产值及收款计划（2026）'!DB:DB)</f>
        <v>0</v>
      </c>
      <c r="DG496" s="235" cm="1">
        <f t="array" ref="DG496">_xlfn.XLOOKUP($A496&amp;$B496,'[4]产值及收款计划（2026）'!$A:$A&amp;'[4]产值及收款计划（2026）'!$B:$B,'[4]产值及收款计划（2026）'!DC:DC)</f>
        <v>45.045</v>
      </c>
      <c r="DH496" s="235" cm="1">
        <f t="array" ref="DH496">_xlfn.XLOOKUP($A496&amp;$B496,'[4]产值及收款计划（2026）'!$A:$A&amp;'[4]产值及收款计划（2026）'!$B:$B,'[4]产值及收款计划（2026）'!DD:DD)</f>
        <v>0</v>
      </c>
      <c r="DI496" s="235" cm="1">
        <f t="array" ref="DI496">_xlfn.XLOOKUP($A496&amp;$B496,'[4]产值及收款计划（2026）'!$A:$A&amp;'[4]产值及收款计划（2026）'!$B:$B,'[4]产值及收款计划（2026）'!DE:DE)</f>
        <v>0</v>
      </c>
      <c r="DJ496" s="235" cm="1">
        <f t="array" ref="DJ496">_xlfn.XLOOKUP($A496&amp;$B496,'[4]产值及收款计划（2026）'!$A:$A&amp;'[4]产值及收款计划（2026）'!$B:$B,'[4]产值及收款计划（2026）'!DF:DF)</f>
        <v>0</v>
      </c>
      <c r="DK496" s="235" cm="1">
        <f t="array" ref="DK496">_xlfn.XLOOKUP($A496&amp;$B496,'[4]产值及收款计划（2026）'!$A:$A&amp;'[4]产值及收款计划（2026）'!$B:$B,'[4]产值及收款计划（2026）'!DG:DG)</f>
        <v>0</v>
      </c>
      <c r="DL496" s="235" cm="1">
        <f t="array" ref="DL496">_xlfn.XLOOKUP($A496&amp;$B496,'[4]产值及收款计划（2026）'!$A:$A&amp;'[4]产值及收款计划（2026）'!$B:$B,'[4]产值及收款计划（2026）'!DH:DH)</f>
        <v>0</v>
      </c>
      <c r="DM496" s="235" cm="1">
        <f t="array" ref="DM496">_xlfn.XLOOKUP($A496&amp;$B496,'[4]产值及收款计划（2026）'!$A:$A&amp;'[4]产值及收款计划（2026）'!$B:$B,'[4]产值及收款计划（2026）'!DI:DI)</f>
        <v>0</v>
      </c>
      <c r="DN496" s="235" cm="1">
        <f t="array" ref="DN496">_xlfn.XLOOKUP($A496&amp;$B496,'[4]产值及收款计划（2026）'!$A:$A&amp;'[4]产值及收款计划（2026）'!$B:$B,'[4]产值及收款计划（2026）'!DJ:DJ)</f>
        <v>0</v>
      </c>
      <c r="DO496" s="235" cm="1">
        <f t="array" ref="DO496">_xlfn.XLOOKUP($A496&amp;$B496,'[4]产值及收款计划（2026）'!$A:$A&amp;'[4]产值及收款计划（2026）'!$B:$B,'[4]产值及收款计划（2026）'!DK:DK)</f>
        <v>0</v>
      </c>
      <c r="DP496" s="235" cm="1">
        <f t="array" ref="DP496">_xlfn.XLOOKUP($A496&amp;$B496,'[4]产值及收款计划（2026）'!$A:$A&amp;'[4]产值及收款计划（2026）'!$B:$B,'[4]产值及收款计划（2026）'!DL:DL)</f>
        <v>0</v>
      </c>
      <c r="DQ496" s="243"/>
      <c r="DR496" s="229"/>
    </row>
    <row r="497" ht="60.75" spans="1:122">
      <c r="A497" s="233">
        <f t="shared" si="29"/>
        <v>27</v>
      </c>
      <c r="B497" s="233" t="s">
        <v>28</v>
      </c>
      <c r="C497" s="235" t="str">
        <f t="array" ref="C497">_xlfn.XLOOKUP($A497&amp;$B497,'[4]产值及收款计划（2026）'!$A:$A&amp;'[4]产值及收款计划（2026）'!$B:$B,'[4]产值及收款计划（2026）'!C:C)</f>
        <v>C0CJSC-JCCG-T/W-2025013</v>
      </c>
      <c r="D497" s="235" t="str">
        <f t="array" ref="D497">_xlfn.XLOOKUP($A497&amp;$B497,'[4]产值及收款计划（2026）'!$A:$A&amp;'[4]产值及收款计划（2026）'!$B:$B,'[4]产值及收款计划（2026）'!D:D)</f>
        <v>泉州普通公路桥梁隧道智慧运维平台项目</v>
      </c>
      <c r="E497" s="235">
        <f t="array" ref="E497">_xlfn.XLOOKUP($A497&amp;$B497,'[4]产值及收款计划（2026）'!$A:$A&amp;'[4]产值及收款计划（2026）'!$B:$B,'[4]产值及收款计划（2026）'!E:E)</f>
        <v>135.2875</v>
      </c>
      <c r="F497" s="235">
        <f t="array" ref="F497">_xlfn.XLOOKUP($A497&amp;$B497,'[4]产值及收款计划（2026）'!$A:$A&amp;'[4]产值及收款计划（2026）'!$B:$B,'[4]产值及收款计划（2026）'!F:F)</f>
        <v>135.2875</v>
      </c>
      <c r="G497" s="235">
        <f t="array" ref="G497">_xlfn.XLOOKUP($A497&amp;$B497,'[4]产值及收款计划（2026）'!$A:$A&amp;'[4]产值及收款计划（2026）'!$B:$B,'[4]产值及收款计划（2026）'!G:G)</f>
        <v>135.2875</v>
      </c>
      <c r="H497" s="235">
        <f t="array" ref="H497">_xlfn.XLOOKUP($A497&amp;$B497,'[4]产值及收款计划（2026）'!$A:$A&amp;'[4]产值及收款计划（2026）'!$B:$B,'[4]产值及收款计划（2026）'!H:H)</f>
        <v>15.8125</v>
      </c>
      <c r="I497" s="236">
        <f t="array" ref="I497">_xlfn.XLOOKUP($A497&amp;$B497,'[4]产值及收款计划（2026）'!$A:$A&amp;'[4]产值及收款计划（2026）'!$B:$B,'[4]产值及收款计划（2026）'!I:I)</f>
        <v>0.116880716991592</v>
      </c>
      <c r="J497" s="237">
        <f t="array" ref="J497">_xlfn.XLOOKUP($A497&amp;$B497,'[4]产值及收款计划（2026）'!$A:$A&amp;'[4]产值及收款计划（2026）'!$B:$B,'[4]产值及收款计划（2026）'!J:J)</f>
        <v>0.102401479613259</v>
      </c>
      <c r="K497" s="235" t="e">
        <f t="array" ref="K497">_xlfn.XLOOKUP($A497&amp;$B497,'[4]产值及收款计划（2026）'!$A:$A&amp;'[4]产值及收款计划（2026）'!$B:$B,'[4]产值及收款计划（2026）'!K:K)</f>
        <v>#REF!</v>
      </c>
      <c r="L497" s="235" t="e">
        <f t="array" ref="L497">_xlfn.XLOOKUP($A497&amp;$B497,'[4]产值及收款计划（2026）'!$A:$A&amp;'[4]产值及收款计划（2026）'!$B:$B,'[4]产值及收款计划（2026）'!L:L)</f>
        <v>#REF!</v>
      </c>
      <c r="M497" s="235" t="str">
        <f t="array" ref="M497">_xlfn.XLOOKUP($A497&amp;$B497,'[4]产值及收款计划（2026）'!$A:$A&amp;'[4]产值及收款计划（2026）'!$B:$B,'[4]产值及收款计划（2026）'!M:M)</f>
        <v>主导</v>
      </c>
      <c r="N497" s="235">
        <f t="array" ref="N497">_xlfn.XLOOKUP($A497&amp;$B497,'[4]产值及收款计划（2026）'!$A:$A&amp;'[4]产值及收款计划（2026）'!$B:$B,'[4]产值及收款计划（2026）'!N:N)</f>
        <v>0</v>
      </c>
      <c r="O497" s="235" t="str">
        <f t="array" ref="O497">_xlfn.XLOOKUP($A497&amp;$B497,'[4]产值及收款计划（2026）'!$A:$A&amp;'[4]产值及收款计划（2026）'!$B:$B,'[4]产值及收款计划（2026）'!O:O)</f>
        <v>甘英聪</v>
      </c>
      <c r="P497" s="234" t="str">
        <f t="array" ref="P497">_xlfn.XLOOKUP($A497&amp;$B497,'[4]产值及收款计划（2026）'!$A:$A&amp;'[4]产值及收款计划（2026）'!$B:$B,'[4]产值及收款计划（2026）'!P:P)</f>
        <v>25已完结</v>
      </c>
      <c r="Q497" s="235" t="e">
        <f t="array" ref="Q497">_xlfn.XLOOKUP($A497&amp;$B497,'[4]产值及收款计划（2026）'!$A:$A&amp;'[4]产值及收款计划（2026）'!$B:$B,'[4]产值及收款计划（2026）'!Q:Q)</f>
        <v>#REF!</v>
      </c>
      <c r="R497" s="235" t="e">
        <f t="array" ref="R497">_xlfn.XLOOKUP($A497&amp;$B497,'[4]产值及收款计划（2026）'!$A:$A&amp;'[4]产值及收款计划（2026）'!$B:$B,'[4]产值及收款计划（2026）'!R:R)</f>
        <v>#REF!</v>
      </c>
      <c r="S497" s="235" t="e">
        <f t="array" ref="S497">_xlfn.XLOOKUP($A497&amp;$B497,'[4]产值及收款计划（2026）'!$A:$A&amp;'[4]产值及收款计划（2026）'!$B:$B,'[4]产值及收款计划（2026）'!S:S)</f>
        <v>#REF!</v>
      </c>
      <c r="T497" s="235">
        <f t="array" ref="T497">_xlfn.XLOOKUP($A497&amp;$B497,'[4]产值及收款计划（2026）'!$A:$A&amp;'[4]产值及收款计划（2026）'!$B:$B,'[4]产值及收款计划（2026）'!T:T)</f>
        <v>135.2875</v>
      </c>
      <c r="U497" s="235">
        <f t="array" ref="U497">_xlfn.XLOOKUP($A497&amp;$B497,'[4]产值及收款计划（2026）'!$A:$A&amp;'[4]产值及收款计划（2026）'!$B:$B,'[4]产值及收款计划（2026）'!U:U)</f>
        <v>0</v>
      </c>
      <c r="V497" s="235">
        <f t="array" ref="V497">_xlfn.XLOOKUP($A497&amp;$B497,'[4]产值及收款计划（2026）'!$A:$A&amp;'[4]产值及收款计划（2026）'!$B:$B,'[4]产值及收款计划（2026）'!V:V)</f>
        <v>0</v>
      </c>
      <c r="W497" s="235" t="e">
        <f t="array" ref="W497">_xlfn.XLOOKUP($A497&amp;$B497,'[4]产值及收款计划（2026）'!$A:$A&amp;'[4]产值及收款计划（2026）'!$B:$B,'[4]产值及收款计划（2026）'!W:W)</f>
        <v>#REF!</v>
      </c>
      <c r="X497" s="235" t="e">
        <f t="array" ref="X497">_xlfn.XLOOKUP($A497&amp;$B497,'[4]产值及收款计划（2026）'!$A:$A&amp;'[4]产值及收款计划（2026）'!$B:$B,'[4]产值及收款计划（2026）'!X:X)</f>
        <v>#REF!</v>
      </c>
      <c r="Y497" s="235" t="e">
        <f t="array" ref="Y497">_xlfn.XLOOKUP($A497&amp;$B497,'[4]产值及收款计划（2026）'!$A:$A&amp;'[4]产值及收款计划（2026）'!$B:$B,'[4]产值及收款计划（2026）'!Y:Y)</f>
        <v>#REF!</v>
      </c>
      <c r="Z497" s="235" t="e">
        <f t="array" ref="Z497">_xlfn.XLOOKUP($A497&amp;$B497,'[4]产值及收款计划（2026）'!$A:$A&amp;'[4]产值及收款计划（2026）'!$B:$B,'[4]产值及收款计划（2026）'!Z:Z)</f>
        <v>#REF!</v>
      </c>
      <c r="AA497" s="245">
        <f t="array" ref="AA497">_xlfn.XLOOKUP($A497&amp;$B497,'[4]产值及收款计划（2026）'!$A:$A&amp;'[4]产值及收款计划（2026）'!$B:$B,'[4]产值及收款计划（2026）'!AA:AA)</f>
        <v>0</v>
      </c>
      <c r="AB497" s="245">
        <f t="array" ref="AB497">_xlfn.XLOOKUP($A497&amp;$B497,'[4]产值及收款计划（2026）'!$A:$A&amp;'[4]产值及收款计划（2026）'!$B:$B,'[4]产值及收款计划（2026）'!AB:AB)</f>
        <v>0</v>
      </c>
      <c r="AC497" s="245">
        <f t="array" ref="AC497">_xlfn.XLOOKUP($A497&amp;$B497,'[4]产值及收款计划（2026）'!$A:$A&amp;'[4]产值及收款计划（2026）'!$B:$B,'[4]产值及收款计划（2026）'!AC:AC)</f>
        <v>0</v>
      </c>
      <c r="AD497" s="235">
        <f t="array" ref="AD497">_xlfn.XLOOKUP($A497&amp;$B497,'[4]产值及收款计划（2026）'!$A:$A&amp;'[4]产值及收款计划（2026）'!$B:$B,'[4]产值及收款计划（2026）'!AD:AD)</f>
        <v>0</v>
      </c>
      <c r="AE497" s="235">
        <f t="array" ref="AE497">_xlfn.XLOOKUP($A497&amp;$B497,'[4]产值及收款计划（2026）'!$A:$A&amp;'[4]产值及收款计划（2026）'!$B:$B,'[4]产值及收款计划（2026）'!AE:AE)</f>
        <v>0</v>
      </c>
      <c r="AF497" s="235">
        <f t="array" ref="AF497">_xlfn.XLOOKUP($A497&amp;$B497,'[4]产值及收款计划（2026）'!$A:$A&amp;'[4]产值及收款计划（2026）'!$B:$B,'[4]产值及收款计划（2026）'!AF:AF)</f>
        <v>0</v>
      </c>
      <c r="AG497" s="235">
        <f t="array" ref="AG497">_xlfn.XLOOKUP($A497&amp;$B497,'[4]产值及收款计划（2026）'!$A:$A&amp;'[4]产值及收款计划（2026）'!$B:$B,'[4]产值及收款计划（2026）'!AG:AG)</f>
        <v>0</v>
      </c>
      <c r="AH497" s="235">
        <f t="array" ref="AH497">_xlfn.XLOOKUP($A497&amp;$B497,'[4]产值及收款计划（2026）'!$A:$A&amp;'[4]产值及收款计划（2026）'!$B:$B,'[4]产值及收款计划（2026）'!AH:AH)</f>
        <v>0</v>
      </c>
      <c r="AI497" s="235">
        <f t="array" ref="AI497">_xlfn.XLOOKUP($A497&amp;$B497,'[4]产值及收款计划（2026）'!$A:$A&amp;'[4]产值及收款计划（2026）'!$B:$B,'[4]产值及收款计划（2026）'!AI:AI)</f>
        <v>0</v>
      </c>
      <c r="AJ497" s="235">
        <f t="array" ref="AJ497">_xlfn.XLOOKUP($A497&amp;$B497,'[4]产值及收款计划（2026）'!$A:$A&amp;'[4]产值及收款计划（2026）'!$B:$B,'[4]产值及收款计划（2026）'!AJ:AJ)</f>
        <v>0</v>
      </c>
      <c r="AK497" s="235">
        <f t="array" ref="AK497">_xlfn.XLOOKUP($A497&amp;$B497,'[4]产值及收款计划（2026）'!$A:$A&amp;'[4]产值及收款计划（2026）'!$B:$B,'[4]产值及收款计划（2026）'!AK:AK)</f>
        <v>0</v>
      </c>
      <c r="AL497" s="235">
        <f t="array" ref="AL497">_xlfn.XLOOKUP($A497&amp;$B497,'[4]产值及收款计划（2026）'!$A:$A&amp;'[4]产值及收款计划（2026）'!$B:$B,'[4]产值及收款计划（2026）'!AL:AL)</f>
        <v>0</v>
      </c>
      <c r="AM497" s="242">
        <f t="array" ref="AM497">_xlfn.LET(_xlpm.勾选月份状态数组,TRANSPOSE('PPT(12-15页）-TOP10'!$A$3:$A$14),_xlpm.选择数据区,IF('PPT(12-15页）-TOP10'!$E$3="收款",$BA497:$BL497,$AA497:$AL497),SUM(_xlfn._xlws.FILTER(_xlpm.选择数据区,_xlpm.勾选月份状态数组,"")))</f>
        <v>0</v>
      </c>
      <c r="AN497" s="235" t="e">
        <f>_xlfn.XLOOKUP($C497,应收未收表!$T:$T,应收未收表!AA:AA)</f>
        <v>#N/A</v>
      </c>
      <c r="AO497" s="235" t="s">
        <v>176</v>
      </c>
      <c r="AP497" s="235" t="e">
        <f>_xlfn.XLOOKUP($C497,应收未收表!$T:$T,应收未收表!AC:AC)</f>
        <v>#N/A</v>
      </c>
      <c r="AQ497" s="235" t="e">
        <f>_xlfn.XLOOKUP($C497,应收未收表!$T:$T,应收未收表!AE:AE)</f>
        <v>#N/A</v>
      </c>
      <c r="AR497" s="235" t="e">
        <f>_xlfn.XLOOKUP($C497,应收未收表!$T:$T,应收未收表!AF:AF)</f>
        <v>#N/A</v>
      </c>
      <c r="AS497" s="235" t="e">
        <f t="array" ref="AS497">_xlfn.XLOOKUP($A497&amp;$B497,'[4]产值及收款计划（2026）'!$A:$A&amp;'[4]产值及收款计划（2026）'!$B:$B,'[4]产值及收款计划（2026）'!AS:AS)</f>
        <v>#REF!</v>
      </c>
      <c r="AT497" s="235" t="e">
        <f t="array" ref="AT497">_xlfn.XLOOKUP($A497&amp;$B497,'[4]产值及收款计划（2026）'!$A:$A&amp;'[4]产值及收款计划（2026）'!$B:$B,'[4]产值及收款计划（2026）'!AT:AT)</f>
        <v>#REF!</v>
      </c>
      <c r="AU497" s="235" t="e">
        <f t="array" ref="AU497">_xlfn.XLOOKUP($A497&amp;$B497,'[4]产值及收款计划（2026）'!$A:$A&amp;'[4]产值及收款计划（2026）'!$B:$B,'[4]产值及收款计划（2026）'!AU:AU)</f>
        <v>#REF!</v>
      </c>
      <c r="AV497" s="235" t="e">
        <f t="array" ref="AV497">_xlfn.XLOOKUP($A497&amp;$B497,'[4]产值及收款计划（2026）'!$A:$A&amp;'[4]产值及收款计划（2026）'!$B:$B,'[4]产值及收款计划（2026）'!AV:AV)</f>
        <v>#REF!</v>
      </c>
      <c r="AW497" s="235">
        <f t="array" ref="AW497">_xlfn.XLOOKUP($A497&amp;$B497,'[4]产值及收款计划（2026）'!$A:$A&amp;'[4]产值及收款计划（2026）'!$B:$B,'[4]产值及收款计划（2026）'!AW:AW)</f>
        <v>98.2299</v>
      </c>
      <c r="AX497" s="235">
        <f t="array" ref="AX497">_xlfn.XLOOKUP($A497&amp;$B497,'[4]产值及收款计划（2026）'!$A:$A&amp;'[4]产值及收款计划（2026）'!$B:$B,'[4]产值及收款计划（2026）'!AX:AX)</f>
        <v>0</v>
      </c>
      <c r="AY497" s="235">
        <f t="array" ref="AY497">_xlfn.XLOOKUP($A497&amp;$B497,'[4]产值及收款计划（2026）'!$A:$A&amp;'[4]产值及收款计划（2026）'!$B:$B,'[4]产值及收款计划（2026）'!AY:AY)</f>
        <v>37.0576</v>
      </c>
      <c r="AZ497" s="235">
        <f t="array" ref="AZ497">_xlfn.XLOOKUP($A497&amp;$B497,'[4]产值及收款计划（2026）'!$A:$A&amp;'[4]产值及收款计划（2026）'!$B:$B,'[4]产值及收款计划（2026）'!AZ:AZ)</f>
        <v>37.0576</v>
      </c>
      <c r="BA497" s="245" t="e">
        <f t="array" ref="BA497">_xlfn.XLOOKUP($A497&amp;$B497,'[4]产值及收款计划（2026）'!$A:$A&amp;'[4]产值及收款计划（2026）'!$B:$B,'[4]产值及收款计划（2026）'!BA:BA)</f>
        <v>#REF!</v>
      </c>
      <c r="BB497" s="245" t="e">
        <f t="array" ref="BB497">_xlfn.XLOOKUP($A497&amp;$B497,'[4]产值及收款计划（2026）'!$A:$A&amp;'[4]产值及收款计划（2026）'!$B:$B,'[4]产值及收款计划（2026）'!BB:BB)</f>
        <v>#REF!</v>
      </c>
      <c r="BC497" s="245" t="e">
        <f t="array" ref="BC497">_xlfn.XLOOKUP($A497&amp;$B497,'[4]产值及收款计划（2026）'!$A:$A&amp;'[4]产值及收款计划（2026）'!$B:$B,'[4]产值及收款计划（2026）'!BC:BC)</f>
        <v>#REF!</v>
      </c>
      <c r="BD497" s="235">
        <f t="array" ref="BD497">_xlfn.XLOOKUP($A497&amp;$B497,'[4]产值及收款计划（2026）'!$A:$A&amp;'[4]产值及收款计划（2026）'!$B:$B,'[4]产值及收款计划（2026）'!BD:BD)</f>
        <v>30.2931</v>
      </c>
      <c r="BE497" s="235" t="e">
        <f t="array" ref="BE497">_xlfn.XLOOKUP($A497&amp;$B497,'[4]产值及收款计划（2026）'!$A:$A&amp;'[4]产值及收款计划（2026）'!$B:$B,'[4]产值及收款计划（2026）'!BE:BE)</f>
        <v>#REF!</v>
      </c>
      <c r="BF497" s="235" t="e">
        <f t="array" ref="BF497">_xlfn.XLOOKUP($A497&amp;$B497,'[4]产值及收款计划（2026）'!$A:$A&amp;'[4]产值及收款计划（2026）'!$B:$B,'[4]产值及收款计划（2026）'!BF:BF)</f>
        <v>#REF!</v>
      </c>
      <c r="BG497" s="235" t="e">
        <f t="array" ref="BG497">_xlfn.XLOOKUP($A497&amp;$B497,'[4]产值及收款计划（2026）'!$A:$A&amp;'[4]产值及收款计划（2026）'!$B:$B,'[4]产值及收款计划（2026）'!BG:BG)</f>
        <v>#REF!</v>
      </c>
      <c r="BH497" s="235" t="e">
        <f t="array" ref="BH497">_xlfn.XLOOKUP($A497&amp;$B497,'[4]产值及收款计划（2026）'!$A:$A&amp;'[4]产值及收款计划（2026）'!$B:$B,'[4]产值及收款计划（2026）'!BH:BH)</f>
        <v>#REF!</v>
      </c>
      <c r="BI497" s="235" t="e">
        <f t="array" ref="BI497">_xlfn.XLOOKUP($A497&amp;$B497,'[4]产值及收款计划（2026）'!$A:$A&amp;'[4]产值及收款计划（2026）'!$B:$B,'[4]产值及收款计划（2026）'!BI:BI)</f>
        <v>#REF!</v>
      </c>
      <c r="BJ497" s="235" t="e">
        <f t="array" ref="BJ497">_xlfn.XLOOKUP($A497&amp;$B497,'[4]产值及收款计划（2026）'!$A:$A&amp;'[4]产值及收款计划（2026）'!$B:$B,'[4]产值及收款计划（2026）'!BJ:BJ)</f>
        <v>#REF!</v>
      </c>
      <c r="BK497" s="235" t="e">
        <f t="array" ref="BK497">_xlfn.XLOOKUP($A497&amp;$B497,'[4]产值及收款计划（2026）'!$A:$A&amp;'[4]产值及收款计划（2026）'!$B:$B,'[4]产值及收款计划（2026）'!BK:BK)</f>
        <v>#REF!</v>
      </c>
      <c r="BL497" s="235" t="e">
        <f t="array" ref="BL497">_xlfn.XLOOKUP($A497&amp;$B497,'[4]产值及收款计划（2026）'!$A:$A&amp;'[4]产值及收款计划（2026）'!$B:$B,'[4]产值及收款计划（2026）'!BL:BL)</f>
        <v>#REF!</v>
      </c>
      <c r="BM497" s="235"/>
      <c r="BN497" s="235"/>
      <c r="BO497" s="235"/>
      <c r="BP497" s="235"/>
      <c r="BQ497" s="235">
        <f>_xlfn.XLOOKUP($C497,应收未收表!$AJ:$AJ,应收未收表!AK:AK)</f>
        <v>47</v>
      </c>
      <c r="BR497" s="235">
        <f>_xlfn.XLOOKUP($C497,应收未收表!$AJ:$AJ,应收未收表!AL:AL)</f>
        <v>6</v>
      </c>
      <c r="BS497" s="235" t="str">
        <f>_xlfn.XLOOKUP($C497,应收未收表!$AJ:$AJ,应收未收表!AM:AM)</f>
        <v>春节后一季度内落实且已上报一季度计划</v>
      </c>
      <c r="BT497" s="235">
        <f>_xlfn.XLOOKUP($C497,应收未收表!$AJ:$AJ,应收未收表!AN:AN)</f>
        <v>0</v>
      </c>
      <c r="BU497" s="234" t="str">
        <f t="array" ref="BU497">_xlfn.XLOOKUP($A497&amp;$B497,'[4]产值及收款计划（2026）'!$A:$A&amp;'[4]产值及收款计划（2026）'!$B:$B,'[4]产值及收款计划（2026）'!BQ:BQ)</f>
        <v>泉州市公路事业发展中心桥梁隧道分中心</v>
      </c>
      <c r="BV497" s="235" t="e">
        <f t="array" ref="BV497">_xlfn.XLOOKUP($A497&amp;$B497,'[4]产值及收款计划（2026）'!$A:$A&amp;'[4]产值及收款计划（2026）'!$B:$B,'[4]产值及收款计划（2026）'!BR:BR)</f>
        <v>#REF!</v>
      </c>
      <c r="CE497" s="235" cm="1">
        <f t="array" ref="CE497">_xlfn.XLOOKUP($A497&amp;$B497,'[4]产值及收款计划（2026）'!$A:$A&amp;'[4]产值及收款计划（2026）'!$B:$B,'[4]产值及收款计划（2026）'!CA:CA)</f>
        <v>0</v>
      </c>
      <c r="CF497" s="235" cm="1">
        <f t="array" ref="CF497">_xlfn.XLOOKUP($A497&amp;$B497,'[4]产值及收款计划（2026）'!$A:$A&amp;'[4]产值及收款计划（2026）'!$B:$B,'[4]产值及收款计划（2026）'!CB:CB)</f>
        <v>0</v>
      </c>
      <c r="CG497" s="235" cm="1">
        <f t="array" ref="CG497">_xlfn.XLOOKUP($A497&amp;$B497,'[4]产值及收款计划（2026）'!$A:$A&amp;'[4]产值及收款计划（2026）'!$B:$B,'[4]产值及收款计划（2026）'!CC:CC)</f>
        <v>0</v>
      </c>
      <c r="CH497" s="235" cm="1">
        <f t="array" ref="CH497">_xlfn.XLOOKUP($A497&amp;$B497,'[4]产值及收款计划（2026）'!$A:$A&amp;'[4]产值及收款计划（2026）'!$B:$B,'[4]产值及收款计划（2026）'!CD:CD)</f>
        <v>0</v>
      </c>
      <c r="CI497" s="235" cm="1">
        <f t="array" ref="CI497">_xlfn.XLOOKUP($A497&amp;$B497,'[4]产值及收款计划（2026）'!$A:$A&amp;'[4]产值及收款计划（2026）'!$B:$B,'[4]产值及收款计划（2026）'!CE:CE)</f>
        <v>0</v>
      </c>
      <c r="CJ497" s="235" cm="1">
        <f t="array" ref="CJ497">_xlfn.XLOOKUP($A497&amp;$B497,'[4]产值及收款计划（2026）'!$A:$A&amp;'[4]产值及收款计划（2026）'!$B:$B,'[4]产值及收款计划（2026）'!CF:CF)</f>
        <v>0</v>
      </c>
      <c r="CK497" s="235" cm="1">
        <f t="array" ref="CK497">_xlfn.XLOOKUP($A497&amp;$B497,'[4]产值及收款计划（2026）'!$A:$A&amp;'[4]产值及收款计划（2026）'!$B:$B,'[4]产值及收款计划（2026）'!CG:CG)</f>
        <v>0</v>
      </c>
      <c r="CL497" s="235" cm="1">
        <f t="array" ref="CL497">_xlfn.XLOOKUP($A497&amp;$B497,'[4]产值及收款计划（2026）'!$A:$A&amp;'[4]产值及收款计划（2026）'!$B:$B,'[4]产值及收款计划（2026）'!CH:CH)</f>
        <v>0</v>
      </c>
      <c r="CM497" s="235" cm="1">
        <f t="array" ref="CM497">_xlfn.XLOOKUP($A497&amp;$B497,'[4]产值及收款计划（2026）'!$A:$A&amp;'[4]产值及收款计划（2026）'!$B:$B,'[4]产值及收款计划（2026）'!CI:CI)</f>
        <v>0</v>
      </c>
      <c r="CN497" s="235" cm="1">
        <f t="array" ref="CN497">_xlfn.XLOOKUP($A497&amp;$B497,'[4]产值及收款计划（2026）'!$A:$A&amp;'[4]产值及收款计划（2026）'!$B:$B,'[4]产值及收款计划（2026）'!CJ:CJ)</f>
        <v>0</v>
      </c>
      <c r="CO497" s="235" cm="1">
        <f t="array" ref="CO497">_xlfn.XLOOKUP($A497&amp;$B497,'[4]产值及收款计划（2026）'!$A:$A&amp;'[4]产值及收款计划（2026）'!$B:$B,'[4]产值及收款计划（2026）'!CK:CK)</f>
        <v>0</v>
      </c>
      <c r="CP497" s="235" cm="1">
        <f t="array" ref="CP497">_xlfn.XLOOKUP($A497&amp;$B497,'[4]产值及收款计划（2026）'!$A:$A&amp;'[4]产值及收款计划（2026）'!$B:$B,'[4]产值及收款计划（2026）'!CL:CL)</f>
        <v>0</v>
      </c>
      <c r="DE497" s="235" cm="1">
        <f t="array" ref="DE497">_xlfn.XLOOKUP($A497&amp;$B497,'[4]产值及收款计划（2026）'!$A:$A&amp;'[4]产值及收款计划（2026）'!$B:$B,'[4]产值及收款计划（2026）'!DA:DA)</f>
        <v>0</v>
      </c>
      <c r="DF497" s="235" cm="1">
        <f t="array" ref="DF497">_xlfn.XLOOKUP($A497&amp;$B497,'[4]产值及收款计划（2026）'!$A:$A&amp;'[4]产值及收款计划（2026）'!$B:$B,'[4]产值及收款计划（2026）'!DB:DB)</f>
        <v>0</v>
      </c>
      <c r="DG497" s="235" cm="1">
        <f t="array" ref="DG497">_xlfn.XLOOKUP($A497&amp;$B497,'[4]产值及收款计划（2026）'!$A:$A&amp;'[4]产值及收款计划（2026）'!$B:$B,'[4]产值及收款计划（2026）'!DC:DC)</f>
        <v>0</v>
      </c>
      <c r="DH497" s="235" cm="1">
        <f t="array" ref="DH497">_xlfn.XLOOKUP($A497&amp;$B497,'[4]产值及收款计划（2026）'!$A:$A&amp;'[4]产值及收款计划（2026）'!$B:$B,'[4]产值及收款计划（2026）'!DD:DD)</f>
        <v>0</v>
      </c>
      <c r="DI497" s="235" cm="1">
        <f t="array" ref="DI497">_xlfn.XLOOKUP($A497&amp;$B497,'[4]产值及收款计划（2026）'!$A:$A&amp;'[4]产值及收款计划（2026）'!$B:$B,'[4]产值及收款计划（2026）'!DE:DE)</f>
        <v>0</v>
      </c>
      <c r="DJ497" s="235" cm="1">
        <f t="array" ref="DJ497">_xlfn.XLOOKUP($A497&amp;$B497,'[4]产值及收款计划（2026）'!$A:$A&amp;'[4]产值及收款计划（2026）'!$B:$B,'[4]产值及收款计划（2026）'!DF:DF)</f>
        <v>0</v>
      </c>
      <c r="DK497" s="235" cm="1">
        <f t="array" ref="DK497">_xlfn.XLOOKUP($A497&amp;$B497,'[4]产值及收款计划（2026）'!$A:$A&amp;'[4]产值及收款计划（2026）'!$B:$B,'[4]产值及收款计划（2026）'!DG:DG)</f>
        <v>0</v>
      </c>
      <c r="DL497" s="235" cm="1">
        <f t="array" ref="DL497">_xlfn.XLOOKUP($A497&amp;$B497,'[4]产值及收款计划（2026）'!$A:$A&amp;'[4]产值及收款计划（2026）'!$B:$B,'[4]产值及收款计划（2026）'!DH:DH)</f>
        <v>0</v>
      </c>
      <c r="DM497" s="235" cm="1">
        <f t="array" ref="DM497">_xlfn.XLOOKUP($A497&amp;$B497,'[4]产值及收款计划（2026）'!$A:$A&amp;'[4]产值及收款计划（2026）'!$B:$B,'[4]产值及收款计划（2026）'!DI:DI)</f>
        <v>0</v>
      </c>
      <c r="DN497" s="235" cm="1">
        <f t="array" ref="DN497">_xlfn.XLOOKUP($A497&amp;$B497,'[4]产值及收款计划（2026）'!$A:$A&amp;'[4]产值及收款计划（2026）'!$B:$B,'[4]产值及收款计划（2026）'!DJ:DJ)</f>
        <v>0</v>
      </c>
      <c r="DO497" s="235" cm="1">
        <f t="array" ref="DO497">_xlfn.XLOOKUP($A497&amp;$B497,'[4]产值及收款计划（2026）'!$A:$A&amp;'[4]产值及收款计划（2026）'!$B:$B,'[4]产值及收款计划（2026）'!DK:DK)</f>
        <v>0</v>
      </c>
      <c r="DP497" s="235" cm="1">
        <f t="array" ref="DP497">_xlfn.XLOOKUP($A497&amp;$B497,'[4]产值及收款计划（2026）'!$A:$A&amp;'[4]产值及收款计划（2026）'!$B:$B,'[4]产值及收款计划（2026）'!DL:DL)</f>
        <v>0</v>
      </c>
      <c r="DQ497" s="243"/>
      <c r="DR497" s="229"/>
    </row>
    <row r="498" ht="60.75" spans="1:122">
      <c r="A498" s="233">
        <f t="shared" si="29"/>
        <v>28</v>
      </c>
      <c r="B498" s="233" t="s">
        <v>28</v>
      </c>
      <c r="C498" s="235" t="str" cm="1">
        <f t="array" ref="C498">_xlfn.XLOOKUP($A498&amp;$B498,'[4]产值及收款计划（2026）'!$A:$A&amp;'[4]产值及收款计划（2026）'!$B:$B,'[4]产值及收款计划（2026）'!C:C)</f>
        <v>C0CJFJ-FW-T-2025057</v>
      </c>
      <c r="D498" s="235" t="str" cm="1">
        <f t="array" ref="D498">_xlfn.XLOOKUP($A498&amp;$B498,'[4]产值及收款计划（2026）'!$A:$A&amp;'[4]产值及收款计划（2026）'!$B:$B,'[4]产值及收款计划（2026）'!D:D)</f>
        <v>城市一体化应用技术服务项目采购合同</v>
      </c>
      <c r="E498" s="235" cm="1">
        <f t="array" ref="E498">_xlfn.XLOOKUP($A498&amp;$B498,'[4]产值及收款计划（2026）'!$A:$A&amp;'[4]产值及收款计划（2026）'!$B:$B,'[4]产值及收款计划（2026）'!E:E)</f>
        <v>197.2</v>
      </c>
      <c r="F498" s="235" cm="1">
        <f t="array" ref="F498">_xlfn.XLOOKUP($A498&amp;$B498,'[4]产值及收款计划（2026）'!$A:$A&amp;'[4]产值及收款计划（2026）'!$B:$B,'[4]产值及收款计划（2026）'!F:F)</f>
        <v>197.2</v>
      </c>
      <c r="G498" s="235" cm="1">
        <f t="array" ref="G498">_xlfn.XLOOKUP($A498&amp;$B498,'[4]产值及收款计划（2026）'!$A:$A&amp;'[4]产值及收款计划（2026）'!$B:$B,'[4]产值及收款计划（2026）'!G:G)</f>
        <v>197.2</v>
      </c>
      <c r="H498" s="235" cm="1">
        <f t="array" ref="H498">_xlfn.XLOOKUP($A498&amp;$B498,'[4]产值及收款计划（2026）'!$A:$A&amp;'[4]产值及收款计划（2026）'!$B:$B,'[4]产值及收款计划（2026）'!H:H)</f>
        <v>7.88799999999998</v>
      </c>
      <c r="I498" s="236" cm="1">
        <f t="array" ref="I498">_xlfn.XLOOKUP($A498&amp;$B498,'[4]产值及收款计划（2026）'!$A:$A&amp;'[4]产值及收款计划（2026）'!$B:$B,'[4]产值及收款计划（2026）'!I:I)</f>
        <v>0.0399999999999999</v>
      </c>
      <c r="J498" s="237" cm="1">
        <f t="array" ref="J498">_xlfn.XLOOKUP($A498&amp;$B498,'[4]产值及收款计划（2026）'!$A:$A&amp;'[4]产值及收款计划（2026）'!$B:$B,'[4]产值及收款计划（2026）'!J:J)</f>
        <v>0.06</v>
      </c>
      <c r="K498" s="235" t="e" cm="1">
        <f t="array" ref="K498">_xlfn.XLOOKUP($A498&amp;$B498,'[4]产值及收款计划（2026）'!$A:$A&amp;'[4]产值及收款计划（2026）'!$B:$B,'[4]产值及收款计划（2026）'!K:K)</f>
        <v>#REF!</v>
      </c>
      <c r="L498" s="235" t="e" cm="1">
        <f t="array" ref="L498">_xlfn.XLOOKUP($A498&amp;$B498,'[4]产值及收款计划（2026）'!$A:$A&amp;'[4]产值及收款计划（2026）'!$B:$B,'[4]产值及收款计划（2026）'!L:L)</f>
        <v>#REF!</v>
      </c>
      <c r="M498" s="235" t="str" cm="1">
        <f t="array" ref="M498">_xlfn.XLOOKUP($A498&amp;$B498,'[4]产值及收款计划（2026）'!$A:$A&amp;'[4]产值及收款计划（2026）'!$B:$B,'[4]产值及收款计划（2026）'!M:M)</f>
        <v>主导</v>
      </c>
      <c r="N498" s="235" cm="1">
        <f t="array" ref="N498">_xlfn.XLOOKUP($A498&amp;$B498,'[4]产值及收款计划（2026）'!$A:$A&amp;'[4]产值及收款计划（2026）'!$B:$B,'[4]产值及收款计划（2026）'!N:N)</f>
        <v>0</v>
      </c>
      <c r="O498" s="235" t="str" cm="1">
        <f t="array" ref="O498">_xlfn.XLOOKUP($A498&amp;$B498,'[4]产值及收款计划（2026）'!$A:$A&amp;'[4]产值及收款计划（2026）'!$B:$B,'[4]产值及收款计划（2026）'!O:O)</f>
        <v>甘英聪</v>
      </c>
      <c r="P498" s="234" t="str" cm="1">
        <f t="array" ref="P498">_xlfn.XLOOKUP($A498&amp;$B498,'[4]产值及收款计划（2026）'!$A:$A&amp;'[4]产值及收款计划（2026）'!$B:$B,'[4]产值及收款计划（2026）'!P:P)</f>
        <v>在建</v>
      </c>
      <c r="Q498" s="235" t="e" cm="1">
        <f t="array" ref="Q498">_xlfn.XLOOKUP($A498&amp;$B498,'[4]产值及收款计划（2026）'!$A:$A&amp;'[4]产值及收款计划（2026）'!$B:$B,'[4]产值及收款计划（2026）'!Q:Q)</f>
        <v>#REF!</v>
      </c>
      <c r="R498" s="235" t="e" cm="1">
        <f t="array" ref="R498">_xlfn.XLOOKUP($A498&amp;$B498,'[4]产值及收款计划（2026）'!$A:$A&amp;'[4]产值及收款计划（2026）'!$B:$B,'[4]产值及收款计划（2026）'!R:R)</f>
        <v>#REF!</v>
      </c>
      <c r="S498" s="235" t="e" cm="1">
        <f t="array" ref="S498">_xlfn.XLOOKUP($A498&amp;$B498,'[4]产值及收款计划（2026）'!$A:$A&amp;'[4]产值及收款计划（2026）'!$B:$B,'[4]产值及收款计划（2026）'!S:S)</f>
        <v>#REF!</v>
      </c>
      <c r="T498" s="235" cm="1">
        <f t="array" ref="T498">_xlfn.XLOOKUP($A498&amp;$B498,'[4]产值及收款计划（2026）'!$A:$A&amp;'[4]产值及收款计划（2026）'!$B:$B,'[4]产值及收款计划（2026）'!T:T)</f>
        <v>118.32</v>
      </c>
      <c r="U498" s="235" cm="1">
        <f t="array" ref="U498">_xlfn.XLOOKUP($A498&amp;$B498,'[4]产值及收款计划（2026）'!$A:$A&amp;'[4]产值及收款计划（2026）'!$B:$B,'[4]产值及收款计划（2026）'!U:U)</f>
        <v>0</v>
      </c>
      <c r="V498" s="235" cm="1">
        <f t="array" ref="V498">_xlfn.XLOOKUP($A498&amp;$B498,'[4]产值及收款计划（2026）'!$A:$A&amp;'[4]产值及收款计划（2026）'!$B:$B,'[4]产值及收款计划（2026）'!V:V)</f>
        <v>78.88</v>
      </c>
      <c r="W498" s="235" t="e" cm="1">
        <f t="array" ref="W498">_xlfn.XLOOKUP($A498&amp;$B498,'[4]产值及收款计划（2026）'!$A:$A&amp;'[4]产值及收款计划（2026）'!$B:$B,'[4]产值及收款计划（2026）'!W:W)</f>
        <v>#REF!</v>
      </c>
      <c r="X498" s="235" t="e" cm="1">
        <f t="array" ref="X498">_xlfn.XLOOKUP($A498&amp;$B498,'[4]产值及收款计划（2026）'!$A:$A&amp;'[4]产值及收款计划（2026）'!$B:$B,'[4]产值及收款计划（2026）'!X:X)</f>
        <v>#REF!</v>
      </c>
      <c r="Y498" s="235" t="e" cm="1">
        <f t="array" ref="Y498">_xlfn.XLOOKUP($A498&amp;$B498,'[4]产值及收款计划（2026）'!$A:$A&amp;'[4]产值及收款计划（2026）'!$B:$B,'[4]产值及收款计划（2026）'!Y:Y)</f>
        <v>#REF!</v>
      </c>
      <c r="Z498" s="235" t="e" cm="1">
        <f t="array" ref="Z498">_xlfn.XLOOKUP($A498&amp;$B498,'[4]产值及收款计划（2026）'!$A:$A&amp;'[4]产值及收款计划（2026）'!$B:$B,'[4]产值及收款计划（2026）'!Z:Z)</f>
        <v>#REF!</v>
      </c>
      <c r="AA498" s="245" t="e" cm="1">
        <f t="array" ref="AA498">_xlfn.XLOOKUP($A498&amp;$B498,'[4]产值及收款计划（2026）'!$A:$A&amp;'[4]产值及收款计划（2026）'!$B:$B,'[4]产值及收款计划（2026）'!AA:AA)</f>
        <v>#REF!</v>
      </c>
      <c r="AB498" s="245" t="e" cm="1">
        <f t="array" ref="AB498">_xlfn.XLOOKUP($A498&amp;$B498,'[4]产值及收款计划（2026）'!$A:$A&amp;'[4]产值及收款计划（2026）'!$B:$B,'[4]产值及收款计划（2026）'!AB:AB)</f>
        <v>#REF!</v>
      </c>
      <c r="AC498" s="245" t="e" cm="1">
        <f t="array" ref="AC498">_xlfn.XLOOKUP($A498&amp;$B498,'[4]产值及收款计划（2026）'!$A:$A&amp;'[4]产值及收款计划（2026）'!$B:$B,'[4]产值及收款计划（2026）'!AC:AC)</f>
        <v>#REF!</v>
      </c>
      <c r="AD498" s="235" t="e" cm="1">
        <f t="array" ref="AD498">_xlfn.XLOOKUP($A498&amp;$B498,'[4]产值及收款计划（2026）'!$A:$A&amp;'[4]产值及收款计划（2026）'!$B:$B,'[4]产值及收款计划（2026）'!AD:AD)</f>
        <v>#REF!</v>
      </c>
      <c r="AE498" s="235" t="e" cm="1">
        <f t="array" ref="AE498">_xlfn.XLOOKUP($A498&amp;$B498,'[4]产值及收款计划（2026）'!$A:$A&amp;'[4]产值及收款计划（2026）'!$B:$B,'[4]产值及收款计划（2026）'!AE:AE)</f>
        <v>#REF!</v>
      </c>
      <c r="AF498" s="235" cm="1">
        <f t="array" ref="AF498">_xlfn.XLOOKUP($A498&amp;$B498,'[4]产值及收款计划（2026）'!$A:$A&amp;'[4]产值及收款计划（2026）'!$B:$B,'[4]产值及收款计划（2026）'!AF:AF)</f>
        <v>78.88</v>
      </c>
      <c r="AG498" s="235" t="e" cm="1">
        <f t="array" ref="AG498">_xlfn.XLOOKUP($A498&amp;$B498,'[4]产值及收款计划（2026）'!$A:$A&amp;'[4]产值及收款计划（2026）'!$B:$B,'[4]产值及收款计划（2026）'!AG:AG)</f>
        <v>#REF!</v>
      </c>
      <c r="AH498" s="235" t="e" cm="1">
        <f t="array" ref="AH498">_xlfn.XLOOKUP($A498&amp;$B498,'[4]产值及收款计划（2026）'!$A:$A&amp;'[4]产值及收款计划（2026）'!$B:$B,'[4]产值及收款计划（2026）'!AH:AH)</f>
        <v>#REF!</v>
      </c>
      <c r="AI498" s="235" t="e" cm="1">
        <f t="array" ref="AI498">_xlfn.XLOOKUP($A498&amp;$B498,'[4]产值及收款计划（2026）'!$A:$A&amp;'[4]产值及收款计划（2026）'!$B:$B,'[4]产值及收款计划（2026）'!AI:AI)</f>
        <v>#REF!</v>
      </c>
      <c r="AJ498" s="235" t="e" cm="1">
        <f t="array" ref="AJ498">_xlfn.XLOOKUP($A498&amp;$B498,'[4]产值及收款计划（2026）'!$A:$A&amp;'[4]产值及收款计划（2026）'!$B:$B,'[4]产值及收款计划（2026）'!AJ:AJ)</f>
        <v>#REF!</v>
      </c>
      <c r="AK498" s="235" t="e" cm="1">
        <f t="array" ref="AK498">_xlfn.XLOOKUP($A498&amp;$B498,'[4]产值及收款计划（2026）'!$A:$A&amp;'[4]产值及收款计划（2026）'!$B:$B,'[4]产值及收款计划（2026）'!AK:AK)</f>
        <v>#REF!</v>
      </c>
      <c r="AL498" s="235" t="e" cm="1">
        <f t="array" ref="AL498">_xlfn.XLOOKUP($A498&amp;$B498,'[4]产值及收款计划（2026）'!$A:$A&amp;'[4]产值及收款计划（2026）'!$B:$B,'[4]产值及收款计划（2026）'!AL:AL)</f>
        <v>#REF!</v>
      </c>
      <c r="AM498" s="242" t="e" cm="1">
        <f t="array" ref="AM498">_xlfn.LET(_xlpm.勾选月份状态数组,TRANSPOSE('PPT(12-15页）-TOP10'!$A$3:$A$14),_xlpm.选择数据区,IF('PPT(12-15页）-TOP10'!$E$3="收款",$BA498:$BL498,$AA498:$AL498),SUM(_xlfn._xlws.FILTER(_xlpm.选择数据区,_xlpm.勾选月份状态数组,"")))</f>
        <v>#REF!</v>
      </c>
      <c r="AN498" s="235">
        <f>_xlfn.XLOOKUP($C498,应收未收表!$T:$T,应收未收表!AA:AA)</f>
        <v>197</v>
      </c>
      <c r="AO498" s="235" t="s">
        <v>176</v>
      </c>
      <c r="AP498" s="235">
        <f>_xlfn.XLOOKUP($C498,应收未收表!$T:$T,应收未收表!AC:AC)</f>
        <v>79</v>
      </c>
      <c r="AQ498" s="245" t="str">
        <f>_xlfn.XLOOKUP($C498,应收未收表!$T:$T,应收未收表!AE:AE)</f>
        <v>春节后一季度内落实且已上报一季度计划</v>
      </c>
      <c r="AR498" s="235">
        <f>_xlfn.XLOOKUP($C498,应收未收表!$T:$T,应收未收表!AF:AF)</f>
        <v>0</v>
      </c>
      <c r="AS498" s="235" t="e" cm="1">
        <f t="array" ref="AS498">_xlfn.XLOOKUP($A498&amp;$B498,'[4]产值及收款计划（2026）'!$A:$A&amp;'[4]产值及收款计划（2026）'!$B:$B,'[4]产值及收款计划（2026）'!AS:AS)</f>
        <v>#REF!</v>
      </c>
      <c r="AT498" s="235" t="e" cm="1">
        <f t="array" ref="AT498">_xlfn.XLOOKUP($A498&amp;$B498,'[4]产值及收款计划（2026）'!$A:$A&amp;'[4]产值及收款计划（2026）'!$B:$B,'[4]产值及收款计划（2026）'!AT:AT)</f>
        <v>#REF!</v>
      </c>
      <c r="AU498" s="235" t="e" cm="1">
        <f t="array" ref="AU498">_xlfn.XLOOKUP($A498&amp;$B498,'[4]产值及收款计划（2026）'!$A:$A&amp;'[4]产值及收款计划（2026）'!$B:$B,'[4]产值及收款计划（2026）'!AU:AU)</f>
        <v>#REF!</v>
      </c>
      <c r="AV498" s="235" t="e" cm="1">
        <f t="array" ref="AV498">_xlfn.XLOOKUP($A498&amp;$B498,'[4]产值及收款计划（2026）'!$A:$A&amp;'[4]产值及收款计划（2026）'!$B:$B,'[4]产值及收款计划（2026）'!AV:AV)</f>
        <v>#REF!</v>
      </c>
      <c r="AW498" s="235" cm="1">
        <f t="array" ref="AW498">_xlfn.XLOOKUP($A498&amp;$B498,'[4]产值及收款计划（2026）'!$A:$A&amp;'[4]产值及收款计划（2026）'!$B:$B,'[4]产值及收款计划（2026）'!AW:AW)</f>
        <v>0</v>
      </c>
      <c r="AX498" s="235" cm="1">
        <f t="array" ref="AX498">_xlfn.XLOOKUP($A498&amp;$B498,'[4]产值及收款计划（2026）'!$A:$A&amp;'[4]产值及收款计划（2026）'!$B:$B,'[4]产值及收款计划（2026）'!AX:AX)</f>
        <v>0</v>
      </c>
      <c r="AY498" s="235" cm="1">
        <f t="array" ref="AY498">_xlfn.XLOOKUP($A498&amp;$B498,'[4]产值及收款计划（2026）'!$A:$A&amp;'[4]产值及收款计划（2026）'!$B:$B,'[4]产值及收款计划（2026）'!AY:AY)</f>
        <v>197.2</v>
      </c>
      <c r="AZ498" s="235" cm="1">
        <f t="array" ref="AZ498">_xlfn.XLOOKUP($A498&amp;$B498,'[4]产值及收款计划（2026）'!$A:$A&amp;'[4]产值及收款计划（2026）'!$B:$B,'[4]产值及收款计划（2026）'!AZ:AZ)</f>
        <v>118.32</v>
      </c>
      <c r="BA498" s="246" t="e" cm="1">
        <f t="array" ref="BA498">_xlfn.XLOOKUP($A498&amp;$B498,'[4]产值及收款计划（2026）'!$A:$A&amp;'[4]产值及收款计划（2026）'!$B:$B,'[4]产值及收款计划（2026）'!BA:BA)</f>
        <v>#REF!</v>
      </c>
      <c r="BB498" s="246" t="e" cm="1">
        <f t="array" ref="BB498">_xlfn.XLOOKUP($A498&amp;$B498,'[4]产值及收款计划（2026）'!$A:$A&amp;'[4]产值及收款计划（2026）'!$B:$B,'[4]产值及收款计划（2026）'!BB:BB)</f>
        <v>#REF!</v>
      </c>
      <c r="BC498" s="246" t="e" cm="1">
        <f t="array" ref="BC498">_xlfn.XLOOKUP($A498&amp;$B498,'[4]产值及收款计划（2026）'!$A:$A&amp;'[4]产值及收款计划（2026）'!$B:$B,'[4]产值及收款计划（2026）'!BC:BC)</f>
        <v>#REF!</v>
      </c>
      <c r="BD498" s="235" t="e" cm="1">
        <f t="array" ref="BD498">_xlfn.XLOOKUP($A498&amp;$B498,'[4]产值及收款计划（2026）'!$A:$A&amp;'[4]产值及收款计划（2026）'!$B:$B,'[4]产值及收款计划（2026）'!BD:BD)</f>
        <v>#REF!</v>
      </c>
      <c r="BE498" s="235" t="e" cm="1">
        <f t="array" ref="BE498">_xlfn.XLOOKUP($A498&amp;$B498,'[4]产值及收款计划（2026）'!$A:$A&amp;'[4]产值及收款计划（2026）'!$B:$B,'[4]产值及收款计划（2026）'!BE:BE)</f>
        <v>#REF!</v>
      </c>
      <c r="BF498" s="235" cm="1">
        <f t="array" ref="BF498">_xlfn.XLOOKUP($A498&amp;$B498,'[4]产值及收款计划（2026）'!$A:$A&amp;'[4]产值及收款计划（2026）'!$B:$B,'[4]产值及收款计划（2026）'!BF:BF)</f>
        <v>118.32</v>
      </c>
      <c r="BG498" s="235" t="e" cm="1">
        <f t="array" ref="BG498">_xlfn.XLOOKUP($A498&amp;$B498,'[4]产值及收款计划（2026）'!$A:$A&amp;'[4]产值及收款计划（2026）'!$B:$B,'[4]产值及收款计划（2026）'!BG:BG)</f>
        <v>#REF!</v>
      </c>
      <c r="BH498" s="235" t="e" cm="1">
        <f t="array" ref="BH498">_xlfn.XLOOKUP($A498&amp;$B498,'[4]产值及收款计划（2026）'!$A:$A&amp;'[4]产值及收款计划（2026）'!$B:$B,'[4]产值及收款计划（2026）'!BH:BH)</f>
        <v>#REF!</v>
      </c>
      <c r="BI498" s="235" t="e" cm="1">
        <f t="array" ref="BI498">_xlfn.XLOOKUP($A498&amp;$B498,'[4]产值及收款计划（2026）'!$A:$A&amp;'[4]产值及收款计划（2026）'!$B:$B,'[4]产值及收款计划（2026）'!BI:BI)</f>
        <v>#REF!</v>
      </c>
      <c r="BJ498" s="235" t="e" cm="1">
        <f t="array" ref="BJ498">_xlfn.XLOOKUP($A498&amp;$B498,'[4]产值及收款计划（2026）'!$A:$A&amp;'[4]产值及收款计划（2026）'!$B:$B,'[4]产值及收款计划（2026）'!BJ:BJ)</f>
        <v>#REF!</v>
      </c>
      <c r="BK498" s="235" t="e" cm="1">
        <f t="array" ref="BK498">_xlfn.XLOOKUP($A498&amp;$B498,'[4]产值及收款计划（2026）'!$A:$A&amp;'[4]产值及收款计划（2026）'!$B:$B,'[4]产值及收款计划（2026）'!BK:BK)</f>
        <v>#REF!</v>
      </c>
      <c r="BL498" s="235" t="e" cm="1">
        <f t="array" ref="BL498">_xlfn.XLOOKUP($A498&amp;$B498,'[4]产值及收款计划（2026）'!$A:$A&amp;'[4]产值及收款计划（2026）'!$B:$B,'[4]产值及收款计划（2026）'!BL:BL)</f>
        <v>#REF!</v>
      </c>
      <c r="BM498" s="235"/>
      <c r="BN498" s="235"/>
      <c r="BO498" s="235"/>
      <c r="BP498" s="235"/>
      <c r="BQ498" s="235">
        <f>_xlfn.XLOOKUP($C498,应收未收表!$AJ:$AJ,应收未收表!AK:AK)</f>
        <v>118</v>
      </c>
      <c r="BR498" s="235">
        <f>_xlfn.XLOOKUP($C498,应收未收表!$AJ:$AJ,应收未收表!AL:AL)</f>
        <v>118</v>
      </c>
      <c r="BS498" s="235" t="str">
        <f>_xlfn.XLOOKUP($C498,应收未收表!$AJ:$AJ,应收未收表!AM:AM)</f>
        <v>一季度内无法落实</v>
      </c>
      <c r="BT498" s="235" t="str">
        <f>_xlfn.XLOOKUP($C498,应收未收表!$AJ:$AJ,应收未收表!AN:AN)</f>
        <v>合作项目，收支相抵，不影响现金流。</v>
      </c>
      <c r="BU498" s="234" t="str" cm="1">
        <f t="array" ref="BU498">_xlfn.XLOOKUP($A498&amp;$B498,'[4]产值及收款计划（2026）'!$A:$A&amp;'[4]产值及收款计划（2026）'!$B:$B,'[4]产值及收款计划（2026）'!BQ:BQ)</f>
        <v>福建广电网络集团股份有限公司思明分公司</v>
      </c>
      <c r="BV498" s="235" t="str" cm="1">
        <f t="array" ref="BV498">_xlfn.XLOOKUP($A498&amp;$B498,'[4]产值及收款计划（2026）'!$A:$A&amp;'[4]产值及收款计划（2026）'!$B:$B,'[4]产值及收款计划（2026）'!BR:BR)</f>
        <v>3月计划收款延迟</v>
      </c>
      <c r="CE498" s="235" cm="1">
        <f t="array" ref="CE498">_xlfn.XLOOKUP($A498&amp;$B498,'[4]产值及收款计划（2026）'!$A:$A&amp;'[4]产值及收款计划（2026）'!$B:$B,'[4]产值及收款计划（2026）'!CA:CA)</f>
        <v>0</v>
      </c>
      <c r="CF498" s="235" cm="1">
        <f t="array" ref="CF498">_xlfn.XLOOKUP($A498&amp;$B498,'[4]产值及收款计划（2026）'!$A:$A&amp;'[4]产值及收款计划（2026）'!$B:$B,'[4]产值及收款计划（2026）'!CB:CB)</f>
        <v>0</v>
      </c>
      <c r="CG498" s="235" cm="1">
        <f t="array" ref="CG498">_xlfn.XLOOKUP($A498&amp;$B498,'[4]产值及收款计划（2026）'!$A:$A&amp;'[4]产值及收款计划（2026）'!$B:$B,'[4]产值及收款计划（2026）'!CC:CC)</f>
        <v>0</v>
      </c>
      <c r="CH498" s="235" cm="1">
        <f t="array" ref="CH498">_xlfn.XLOOKUP($A498&amp;$B498,'[4]产值及收款计划（2026）'!$A:$A&amp;'[4]产值及收款计划（2026）'!$B:$B,'[4]产值及收款计划（2026）'!CD:CD)</f>
        <v>0</v>
      </c>
      <c r="CI498" s="235" cm="1">
        <f t="array" ref="CI498">_xlfn.XLOOKUP($A498&amp;$B498,'[4]产值及收款计划（2026）'!$A:$A&amp;'[4]产值及收款计划（2026）'!$B:$B,'[4]产值及收款计划（2026）'!CE:CE)</f>
        <v>0</v>
      </c>
      <c r="CJ498" s="235" cm="1">
        <f t="array" ref="CJ498">_xlfn.XLOOKUP($A498&amp;$B498,'[4]产值及收款计划（2026）'!$A:$A&amp;'[4]产值及收款计划（2026）'!$B:$B,'[4]产值及收款计划（2026）'!CF:CF)</f>
        <v>0</v>
      </c>
      <c r="CK498" s="235" cm="1">
        <f t="array" ref="CK498">_xlfn.XLOOKUP($A498&amp;$B498,'[4]产值及收款计划（2026）'!$A:$A&amp;'[4]产值及收款计划（2026）'!$B:$B,'[4]产值及收款计划（2026）'!CG:CG)</f>
        <v>0</v>
      </c>
      <c r="CL498" s="235" cm="1">
        <f t="array" ref="CL498">_xlfn.XLOOKUP($A498&amp;$B498,'[4]产值及收款计划（2026）'!$A:$A&amp;'[4]产值及收款计划（2026）'!$B:$B,'[4]产值及收款计划（2026）'!CH:CH)</f>
        <v>0</v>
      </c>
      <c r="CM498" s="235" cm="1">
        <f t="array" ref="CM498">_xlfn.XLOOKUP($A498&amp;$B498,'[4]产值及收款计划（2026）'!$A:$A&amp;'[4]产值及收款计划（2026）'!$B:$B,'[4]产值及收款计划（2026）'!CI:CI)</f>
        <v>0</v>
      </c>
      <c r="CN498" s="235" cm="1">
        <f t="array" ref="CN498">_xlfn.XLOOKUP($A498&amp;$B498,'[4]产值及收款计划（2026）'!$A:$A&amp;'[4]产值及收款计划（2026）'!$B:$B,'[4]产值及收款计划（2026）'!CJ:CJ)</f>
        <v>0</v>
      </c>
      <c r="CO498" s="235" cm="1">
        <f t="array" ref="CO498">_xlfn.XLOOKUP($A498&amp;$B498,'[4]产值及收款计划（2026）'!$A:$A&amp;'[4]产值及收款计划（2026）'!$B:$B,'[4]产值及收款计划（2026）'!CK:CK)</f>
        <v>0</v>
      </c>
      <c r="CP498" s="235" cm="1">
        <f t="array" ref="CP498">_xlfn.XLOOKUP($A498&amp;$B498,'[4]产值及收款计划（2026）'!$A:$A&amp;'[4]产值及收款计划（2026）'!$B:$B,'[4]产值及收款计划（2026）'!CL:CL)</f>
        <v>0</v>
      </c>
      <c r="DE498" s="235" cm="1">
        <f t="array" ref="DE498">_xlfn.XLOOKUP($A498&amp;$B498,'[4]产值及收款计划（2026）'!$A:$A&amp;'[4]产值及收款计划（2026）'!$B:$B,'[4]产值及收款计划（2026）'!DA:DA)</f>
        <v>0</v>
      </c>
      <c r="DF498" s="235" cm="1">
        <f t="array" ref="DF498">_xlfn.XLOOKUP($A498&amp;$B498,'[4]产值及收款计划（2026）'!$A:$A&amp;'[4]产值及收款计划（2026）'!$B:$B,'[4]产值及收款计划（2026）'!DB:DB)</f>
        <v>0</v>
      </c>
      <c r="DG498" s="235" cm="1">
        <f t="array" ref="DG498">_xlfn.XLOOKUP($A498&amp;$B498,'[4]产值及收款计划（2026）'!$A:$A&amp;'[4]产值及收款计划（2026）'!$B:$B,'[4]产值及收款计划（2026）'!DC:DC)</f>
        <v>0</v>
      </c>
      <c r="DH498" s="235" cm="1">
        <f t="array" ref="DH498">_xlfn.XLOOKUP($A498&amp;$B498,'[4]产值及收款计划（2026）'!$A:$A&amp;'[4]产值及收款计划（2026）'!$B:$B,'[4]产值及收款计划（2026）'!DD:DD)</f>
        <v>0</v>
      </c>
      <c r="DI498" s="235" cm="1">
        <f t="array" ref="DI498">_xlfn.XLOOKUP($A498&amp;$B498,'[4]产值及收款计划（2026）'!$A:$A&amp;'[4]产值及收款计划（2026）'!$B:$B,'[4]产值及收款计划（2026）'!DE:DE)</f>
        <v>0</v>
      </c>
      <c r="DJ498" s="235" cm="1">
        <f t="array" ref="DJ498">_xlfn.XLOOKUP($A498&amp;$B498,'[4]产值及收款计划（2026）'!$A:$A&amp;'[4]产值及收款计划（2026）'!$B:$B,'[4]产值及收款计划（2026）'!DF:DF)</f>
        <v>0</v>
      </c>
      <c r="DK498" s="235" cm="1">
        <f t="array" ref="DK498">_xlfn.XLOOKUP($A498&amp;$B498,'[4]产值及收款计划（2026）'!$A:$A&amp;'[4]产值及收款计划（2026）'!$B:$B,'[4]产值及收款计划（2026）'!DG:DG)</f>
        <v>0</v>
      </c>
      <c r="DL498" s="235" cm="1">
        <f t="array" ref="DL498">_xlfn.XLOOKUP($A498&amp;$B498,'[4]产值及收款计划（2026）'!$A:$A&amp;'[4]产值及收款计划（2026）'!$B:$B,'[4]产值及收款计划（2026）'!DH:DH)</f>
        <v>0</v>
      </c>
      <c r="DM498" s="235" cm="1">
        <f t="array" ref="DM498">_xlfn.XLOOKUP($A498&amp;$B498,'[4]产值及收款计划（2026）'!$A:$A&amp;'[4]产值及收款计划（2026）'!$B:$B,'[4]产值及收款计划（2026）'!DI:DI)</f>
        <v>0</v>
      </c>
      <c r="DN498" s="235" cm="1">
        <f t="array" ref="DN498">_xlfn.XLOOKUP($A498&amp;$B498,'[4]产值及收款计划（2026）'!$A:$A&amp;'[4]产值及收款计划（2026）'!$B:$B,'[4]产值及收款计划（2026）'!DJ:DJ)</f>
        <v>0</v>
      </c>
      <c r="DO498" s="235" cm="1">
        <f t="array" ref="DO498">_xlfn.XLOOKUP($A498&amp;$B498,'[4]产值及收款计划（2026）'!$A:$A&amp;'[4]产值及收款计划（2026）'!$B:$B,'[4]产值及收款计划（2026）'!DK:DK)</f>
        <v>0</v>
      </c>
      <c r="DP498" s="235" cm="1">
        <f t="array" ref="DP498">_xlfn.XLOOKUP($A498&amp;$B498,'[4]产值及收款计划（2026）'!$A:$A&amp;'[4]产值及收款计划（2026）'!$B:$B,'[4]产值及收款计划（2026）'!DL:DL)</f>
        <v>0</v>
      </c>
      <c r="DQ498" s="243"/>
      <c r="DR498" s="229"/>
    </row>
    <row r="499" ht="60.75" spans="1:122">
      <c r="A499" s="233">
        <f t="shared" si="29"/>
        <v>29</v>
      </c>
      <c r="B499" s="233" t="s">
        <v>28</v>
      </c>
      <c r="C499" s="235" t="str">
        <f t="array" ref="C499">_xlfn.XLOOKUP($A499&amp;$B499,'[4]产值及收款计划（2026）'!$A:$A&amp;'[4]产值及收款计划（2026）'!$B:$B,'[4]产值及收款计划（2026）'!C:C)</f>
        <v>C0CJFJ-FW-T-2025100</v>
      </c>
      <c r="D499" s="235" t="str">
        <f t="array" ref="D499">_xlfn.XLOOKUP($A499&amp;$B499,'[4]产值及收款计划（2026）'!$A:$A&amp;'[4]产值及收款计划（2026）'!$B:$B,'[4]产值及收款计划（2026）'!D:D)</f>
        <v>BIM协同平台使用服务合同</v>
      </c>
      <c r="E499" s="235">
        <f t="array" ref="E499">_xlfn.XLOOKUP($A499&amp;$B499,'[4]产值及收款计划（2026）'!$A:$A&amp;'[4]产值及收款计划（2026）'!$B:$B,'[4]产值及收款计划（2026）'!E:E)</f>
        <v>19.7</v>
      </c>
      <c r="F499" s="235">
        <f t="array" ref="F499">_xlfn.XLOOKUP($A499&amp;$B499,'[4]产值及收款计划（2026）'!$A:$A&amp;'[4]产值及收款计划（2026）'!$B:$B,'[4]产值及收款计划（2026）'!F:F)</f>
        <v>19.7</v>
      </c>
      <c r="G499" s="235">
        <f t="array" ref="G499">_xlfn.XLOOKUP($A499&amp;$B499,'[4]产值及收款计划（2026）'!$A:$A&amp;'[4]产值及收款计划（2026）'!$B:$B,'[4]产值及收款计划（2026）'!G:G)</f>
        <v>19.7</v>
      </c>
      <c r="H499" s="235">
        <f t="array" ref="H499">_xlfn.XLOOKUP($A499&amp;$B499,'[4]产值及收款计划（2026）'!$A:$A&amp;'[4]产值及收款计划（2026）'!$B:$B,'[4]产值及收款计划（2026）'!H:H)</f>
        <v>9.36</v>
      </c>
      <c r="I499" s="236">
        <f t="array" ref="I499">_xlfn.XLOOKUP($A499&amp;$B499,'[4]产值及收款计划（2026）'!$A:$A&amp;'[4]产值及收款计划（2026）'!$B:$B,'[4]产值及收款计划（2026）'!I:I)</f>
        <v>0.4751269035533</v>
      </c>
      <c r="J499" s="237">
        <f t="array" ref="J499">_xlfn.XLOOKUP($A499&amp;$B499,'[4]产值及收款计划（2026）'!$A:$A&amp;'[4]产值及收款计划（2026）'!$B:$B,'[4]产值及收款计划（2026）'!J:J)</f>
        <v>0.06</v>
      </c>
      <c r="K499" s="235" t="e">
        <f t="array" ref="K499">_xlfn.XLOOKUP($A499&amp;$B499,'[4]产值及收款计划（2026）'!$A:$A&amp;'[4]产值及收款计划（2026）'!$B:$B,'[4]产值及收款计划（2026）'!K:K)</f>
        <v>#REF!</v>
      </c>
      <c r="L499" s="235" t="e">
        <f t="array" ref="L499">_xlfn.XLOOKUP($A499&amp;$B499,'[4]产值及收款计划（2026）'!$A:$A&amp;'[4]产值及收款计划（2026）'!$B:$B,'[4]产值及收款计划（2026）'!L:L)</f>
        <v>#REF!</v>
      </c>
      <c r="M499" s="235" t="str">
        <f t="array" ref="M499">_xlfn.XLOOKUP($A499&amp;$B499,'[4]产值及收款计划（2026）'!$A:$A&amp;'[4]产值及收款计划（2026）'!$B:$B,'[4]产值及收款计划（2026）'!M:M)</f>
        <v>主导</v>
      </c>
      <c r="N499" s="235">
        <f t="array" ref="N499">_xlfn.XLOOKUP($A499&amp;$B499,'[4]产值及收款计划（2026）'!$A:$A&amp;'[4]产值及收款计划（2026）'!$B:$B,'[4]产值及收款计划（2026）'!N:N)</f>
        <v>0</v>
      </c>
      <c r="O499" s="235" t="str">
        <f t="array" ref="O499">_xlfn.XLOOKUP($A499&amp;$B499,'[4]产值及收款计划（2026）'!$A:$A&amp;'[4]产值及收款计划（2026）'!$B:$B,'[4]产值及收款计划（2026）'!O:O)</f>
        <v>肖波</v>
      </c>
      <c r="P499" s="234" t="str">
        <f t="array" ref="P499">_xlfn.XLOOKUP($A499&amp;$B499,'[4]产值及收款计划（2026）'!$A:$A&amp;'[4]产值及收款计划（2026）'!$B:$B,'[4]产值及收款计划（2026）'!P:P)</f>
        <v>在建</v>
      </c>
      <c r="Q499" s="235" t="e">
        <f t="array" ref="Q499">_xlfn.XLOOKUP($A499&amp;$B499,'[4]产值及收款计划（2026）'!$A:$A&amp;'[4]产值及收款计划（2026）'!$B:$B,'[4]产值及收款计划（2026）'!Q:Q)</f>
        <v>#REF!</v>
      </c>
      <c r="R499" s="235" t="e">
        <f t="array" ref="R499">_xlfn.XLOOKUP($A499&amp;$B499,'[4]产值及收款计划（2026）'!$A:$A&amp;'[4]产值及收款计划（2026）'!$B:$B,'[4]产值及收款计划（2026）'!R:R)</f>
        <v>#REF!</v>
      </c>
      <c r="S499" s="235" t="e">
        <f t="array" ref="S499">_xlfn.XLOOKUP($A499&amp;$B499,'[4]产值及收款计划（2026）'!$A:$A&amp;'[4]产值及收款计划（2026）'!$B:$B,'[4]产值及收款计划（2026）'!S:S)</f>
        <v>#REF!</v>
      </c>
      <c r="T499" s="235">
        <f t="array" ref="T499">_xlfn.XLOOKUP($A499&amp;$B499,'[4]产值及收款计划（2026）'!$A:$A&amp;'[4]产值及收款计划（2026）'!$B:$B,'[4]产值及收款计划（2026）'!T:T)</f>
        <v>3.94</v>
      </c>
      <c r="U499" s="235">
        <f t="array" ref="U499">_xlfn.XLOOKUP($A499&amp;$B499,'[4]产值及收款计划（2026）'!$A:$A&amp;'[4]产值及收款计划（2026）'!$B:$B,'[4]产值及收款计划（2026）'!U:U)</f>
        <v>7.88</v>
      </c>
      <c r="V499" s="235">
        <f t="array" ref="V499">_xlfn.XLOOKUP($A499&amp;$B499,'[4]产值及收款计划（2026）'!$A:$A&amp;'[4]产值及收款计划（2026）'!$B:$B,'[4]产值及收款计划（2026）'!V:V)</f>
        <v>7.88</v>
      </c>
      <c r="W499" s="235" t="e">
        <f t="array" ref="W499">_xlfn.XLOOKUP($A499&amp;$B499,'[4]产值及收款计划（2026）'!$A:$A&amp;'[4]产值及收款计划（2026）'!$B:$B,'[4]产值及收款计划（2026）'!W:W)</f>
        <v>#REF!</v>
      </c>
      <c r="X499" s="235" t="e">
        <f t="array" ref="X499">_xlfn.XLOOKUP($A499&amp;$B499,'[4]产值及收款计划（2026）'!$A:$A&amp;'[4]产值及收款计划（2026）'!$B:$B,'[4]产值及收款计划（2026）'!X:X)</f>
        <v>#REF!</v>
      </c>
      <c r="Y499" s="235" t="e">
        <f t="array" ref="Y499">_xlfn.XLOOKUP($A499&amp;$B499,'[4]产值及收款计划（2026）'!$A:$A&amp;'[4]产值及收款计划（2026）'!$B:$B,'[4]产值及收款计划（2026）'!Y:Y)</f>
        <v>#REF!</v>
      </c>
      <c r="Z499" s="235" t="e">
        <f t="array" ref="Z499">_xlfn.XLOOKUP($A499&amp;$B499,'[4]产值及收款计划（2026）'!$A:$A&amp;'[4]产值及收款计划（2026）'!$B:$B,'[4]产值及收款计划（2026）'!Z:Z)</f>
        <v>#REF!</v>
      </c>
      <c r="AA499" s="245">
        <f t="array" ref="AA499">_xlfn.XLOOKUP($A499&amp;$B499,'[4]产值及收款计划（2026）'!$A:$A&amp;'[4]产值及收款计划（2026）'!$B:$B,'[4]产值及收款计划（2026）'!AA:AA)</f>
        <v>7.88</v>
      </c>
      <c r="AB499" s="245" t="e">
        <f t="array" ref="AB499">_xlfn.XLOOKUP($A499&amp;$B499,'[4]产值及收款计划（2026）'!$A:$A&amp;'[4]产值及收款计划（2026）'!$B:$B,'[4]产值及收款计划（2026）'!AB:AB)</f>
        <v>#REF!</v>
      </c>
      <c r="AC499" s="245" t="e">
        <f t="array" ref="AC499">_xlfn.XLOOKUP($A499&amp;$B499,'[4]产值及收款计划（2026）'!$A:$A&amp;'[4]产值及收款计划（2026）'!$B:$B,'[4]产值及收款计划（2026）'!AC:AC)</f>
        <v>#REF!</v>
      </c>
      <c r="AD499" s="235" t="e">
        <f t="array" ref="AD499">_xlfn.XLOOKUP($A499&amp;$B499,'[4]产值及收款计划（2026）'!$A:$A&amp;'[4]产值及收款计划（2026）'!$B:$B,'[4]产值及收款计划（2026）'!AD:AD)</f>
        <v>#REF!</v>
      </c>
      <c r="AE499" s="235" t="e">
        <f t="array" ref="AE499">_xlfn.XLOOKUP($A499&amp;$B499,'[4]产值及收款计划（2026）'!$A:$A&amp;'[4]产值及收款计划（2026）'!$B:$B,'[4]产值及收款计划（2026）'!AE:AE)</f>
        <v>#REF!</v>
      </c>
      <c r="AF499" s="235">
        <f t="array" ref="AF499">_xlfn.XLOOKUP($A499&amp;$B499,'[4]产值及收款计划（2026）'!$A:$A&amp;'[4]产值及收款计划（2026）'!$B:$B,'[4]产值及收款计划（2026）'!AF:AF)</f>
        <v>5.91</v>
      </c>
      <c r="AG499" s="235" t="e">
        <f t="array" ref="AG499">_xlfn.XLOOKUP($A499&amp;$B499,'[4]产值及收款计划（2026）'!$A:$A&amp;'[4]产值及收款计划（2026）'!$B:$B,'[4]产值及收款计划（2026）'!AG:AG)</f>
        <v>#REF!</v>
      </c>
      <c r="AH499" s="235" t="e">
        <f t="array" ref="AH499">_xlfn.XLOOKUP($A499&amp;$B499,'[4]产值及收款计划（2026）'!$A:$A&amp;'[4]产值及收款计划（2026）'!$B:$B,'[4]产值及收款计划（2026）'!AH:AH)</f>
        <v>#REF!</v>
      </c>
      <c r="AI499" s="235" t="e">
        <f t="array" ref="AI499">_xlfn.XLOOKUP($A499&amp;$B499,'[4]产值及收款计划（2026）'!$A:$A&amp;'[4]产值及收款计划（2026）'!$B:$B,'[4]产值及收款计划（2026）'!AI:AI)</f>
        <v>#REF!</v>
      </c>
      <c r="AJ499" s="235" t="e">
        <f t="array" ref="AJ499">_xlfn.XLOOKUP($A499&amp;$B499,'[4]产值及收款计划（2026）'!$A:$A&amp;'[4]产值及收款计划（2026）'!$B:$B,'[4]产值及收款计划（2026）'!AJ:AJ)</f>
        <v>#REF!</v>
      </c>
      <c r="AK499" s="235" t="e">
        <f t="array" ref="AK499">_xlfn.XLOOKUP($A499&amp;$B499,'[4]产值及收款计划（2026）'!$A:$A&amp;'[4]产值及收款计划（2026）'!$B:$B,'[4]产值及收款计划（2026）'!AK:AK)</f>
        <v>#REF!</v>
      </c>
      <c r="AL499" s="235" t="e">
        <f t="array" ref="AL499">_xlfn.XLOOKUP($A499&amp;$B499,'[4]产值及收款计划（2026）'!$A:$A&amp;'[4]产值及收款计划（2026）'!$B:$B,'[4]产值及收款计划（2026）'!AL:AL)</f>
        <v>#REF!</v>
      </c>
      <c r="AM499" s="242" t="e">
        <f t="array" ref="AM499">_xlfn.LET(_xlpm.勾选月份状态数组,TRANSPOSE('PPT(12-15页）-TOP10'!$A$3:$A$14),_xlpm.选择数据区,IF('PPT(12-15页）-TOP10'!$E$3="收款",$BA499:$BL499,$AA499:$AL499),SUM(_xlfn._xlws.FILTER(_xlpm.选择数据区,_xlpm.勾选月份状态数组,"")))</f>
        <v>#REF!</v>
      </c>
      <c r="AN499" s="235">
        <f>_xlfn.XLOOKUP($C499,应收未收表!$T:$T,应收未收表!AA:AA)</f>
        <v>15</v>
      </c>
      <c r="AO499" s="235" t="s">
        <v>176</v>
      </c>
      <c r="AP499" s="235">
        <f>_xlfn.XLOOKUP($C499,应收未收表!$T:$T,应收未收表!AC:AC)</f>
        <v>11</v>
      </c>
      <c r="AQ499" s="235" t="str">
        <f>_xlfn.XLOOKUP($C499,应收未收表!$T:$T,应收未收表!AE:AE)</f>
        <v>春节前落实且已上报一季度计划</v>
      </c>
      <c r="AR499" s="235">
        <f>_xlfn.XLOOKUP($C499,应收未收表!$T:$T,应收未收表!AF:AF)</f>
        <v>0</v>
      </c>
      <c r="AS499" s="235" t="e">
        <f t="array" ref="AS499">_xlfn.XLOOKUP($A499&amp;$B499,'[4]产值及收款计划（2026）'!$A:$A&amp;'[4]产值及收款计划（2026）'!$B:$B,'[4]产值及收款计划（2026）'!AS:AS)</f>
        <v>#REF!</v>
      </c>
      <c r="AT499" s="235" t="e">
        <f t="array" ref="AT499">_xlfn.XLOOKUP($A499&amp;$B499,'[4]产值及收款计划（2026）'!$A:$A&amp;'[4]产值及收款计划（2026）'!$B:$B,'[4]产值及收款计划（2026）'!AT:AT)</f>
        <v>#REF!</v>
      </c>
      <c r="AU499" s="235" t="e">
        <f t="array" ref="AU499">_xlfn.XLOOKUP($A499&amp;$B499,'[4]产值及收款计划（2026）'!$A:$A&amp;'[4]产值及收款计划（2026）'!$B:$B,'[4]产值及收款计划（2026）'!AU:AU)</f>
        <v>#REF!</v>
      </c>
      <c r="AV499" s="235" t="e">
        <f t="array" ref="AV499">_xlfn.XLOOKUP($A499&amp;$B499,'[4]产值及收款计划（2026）'!$A:$A&amp;'[4]产值及收款计划（2026）'!$B:$B,'[4]产值及收款计划（2026）'!AV:AV)</f>
        <v>#REF!</v>
      </c>
      <c r="AW499" s="235">
        <f t="array" ref="AW499">_xlfn.XLOOKUP($A499&amp;$B499,'[4]产值及收款计划（2026）'!$A:$A&amp;'[4]产值及收款计划（2026）'!$B:$B,'[4]产值及收款计划（2026）'!AW:AW)</f>
        <v>0</v>
      </c>
      <c r="AX499" s="235">
        <f t="array" ref="AX499">_xlfn.XLOOKUP($A499&amp;$B499,'[4]产值及收款计划（2026）'!$A:$A&amp;'[4]产值及收款计划（2026）'!$B:$B,'[4]产值及收款计划（2026）'!AX:AX)</f>
        <v>3.94</v>
      </c>
      <c r="AY499" s="235">
        <f t="array" ref="AY499">_xlfn.XLOOKUP($A499&amp;$B499,'[4]产值及收款计划（2026）'!$A:$A&amp;'[4]产值及收款计划（2026）'!$B:$B,'[4]产值及收款计划（2026）'!AY:AY)</f>
        <v>15.76</v>
      </c>
      <c r="AZ499" s="235">
        <f t="array" ref="AZ499">_xlfn.XLOOKUP($A499&amp;$B499,'[4]产值及收款计划（2026）'!$A:$A&amp;'[4]产值及收款计划（2026）'!$B:$B,'[4]产值及收款计划（2026）'!AZ:AZ)</f>
        <v>7.88</v>
      </c>
      <c r="BA499" s="245" t="e">
        <f t="array" ref="BA499">_xlfn.XLOOKUP($A499&amp;$B499,'[4]产值及收款计划（2026）'!$A:$A&amp;'[4]产值及收款计划（2026）'!$B:$B,'[4]产值及收款计划（2026）'!BA:BA)</f>
        <v>#REF!</v>
      </c>
      <c r="BB499" s="245">
        <f t="array" ref="BB499">_xlfn.XLOOKUP($A499&amp;$B499,'[4]产值及收款计划（2026）'!$A:$A&amp;'[4]产值及收款计划（2026）'!$B:$B,'[4]产值及收款计划（2026）'!BB:BB)</f>
        <v>3.94</v>
      </c>
      <c r="BC499" s="245" t="e">
        <f t="array" ref="BC499">_xlfn.XLOOKUP($A499&amp;$B499,'[4]产值及收款计划（2026）'!$A:$A&amp;'[4]产值及收款计划（2026）'!$B:$B,'[4]产值及收款计划（2026）'!BC:BC)</f>
        <v>#REF!</v>
      </c>
      <c r="BD499" s="235" t="e">
        <f t="array" ref="BD499">_xlfn.XLOOKUP($A499&amp;$B499,'[4]产值及收款计划（2026）'!$A:$A&amp;'[4]产值及收款计划（2026）'!$B:$B,'[4]产值及收款计划（2026）'!BD:BD)</f>
        <v>#REF!</v>
      </c>
      <c r="BE499" s="235">
        <f t="array" ref="BE499">_xlfn.XLOOKUP($A499&amp;$B499,'[4]产值及收款计划（2026）'!$A:$A&amp;'[4]产值及收款计划（2026）'!$B:$B,'[4]产值及收款计划（2026）'!BE:BE)</f>
        <v>7.88</v>
      </c>
      <c r="BF499" s="235" t="e">
        <f t="array" ref="BF499">_xlfn.XLOOKUP($A499&amp;$B499,'[4]产值及收款计划（2026）'!$A:$A&amp;'[4]产值及收款计划（2026）'!$B:$B,'[4]产值及收款计划（2026）'!BF:BF)</f>
        <v>#REF!</v>
      </c>
      <c r="BG499" s="235" t="e">
        <f t="array" ref="BG499">_xlfn.XLOOKUP($A499&amp;$B499,'[4]产值及收款计划（2026）'!$A:$A&amp;'[4]产值及收款计划（2026）'!$B:$B,'[4]产值及收款计划（2026）'!BG:BG)</f>
        <v>#REF!</v>
      </c>
      <c r="BH499" s="235" t="e">
        <f t="array" ref="BH499">_xlfn.XLOOKUP($A499&amp;$B499,'[4]产值及收款计划（2026）'!$A:$A&amp;'[4]产值及收款计划（2026）'!$B:$B,'[4]产值及收款计划（2026）'!BH:BH)</f>
        <v>#REF!</v>
      </c>
      <c r="BI499" s="235" t="e">
        <f t="array" ref="BI499">_xlfn.XLOOKUP($A499&amp;$B499,'[4]产值及收款计划（2026）'!$A:$A&amp;'[4]产值及收款计划（2026）'!$B:$B,'[4]产值及收款计划（2026）'!BI:BI)</f>
        <v>#REF!</v>
      </c>
      <c r="BJ499" s="235" t="e">
        <f t="array" ref="BJ499">_xlfn.XLOOKUP($A499&amp;$B499,'[4]产值及收款计划（2026）'!$A:$A&amp;'[4]产值及收款计划（2026）'!$B:$B,'[4]产值及收款计划（2026）'!BJ:BJ)</f>
        <v>#REF!</v>
      </c>
      <c r="BK499" s="235" t="e">
        <f t="array" ref="BK499">_xlfn.XLOOKUP($A499&amp;$B499,'[4]产值及收款计划（2026）'!$A:$A&amp;'[4]产值及收款计划（2026）'!$B:$B,'[4]产值及收款计划（2026）'!BK:BK)</f>
        <v>#REF!</v>
      </c>
      <c r="BL499" s="235" t="e">
        <f t="array" ref="BL499">_xlfn.XLOOKUP($A499&amp;$B499,'[4]产值及收款计划（2026）'!$A:$A&amp;'[4]产值及收款计划（2026）'!$B:$B,'[4]产值及收款计划（2026）'!BL:BL)</f>
        <v>#REF!</v>
      </c>
      <c r="BM499" s="235"/>
      <c r="BN499" s="235"/>
      <c r="BO499" s="235"/>
      <c r="BP499" s="235"/>
      <c r="BQ499" s="235" t="e">
        <f>_xlfn.XLOOKUP($C499,应收未收表!$AJ:$AJ,应收未收表!AK:AK)</f>
        <v>#N/A</v>
      </c>
      <c r="BR499" s="235" t="e">
        <f>_xlfn.XLOOKUP($C499,应收未收表!$AJ:$AJ,应收未收表!AL:AL)</f>
        <v>#N/A</v>
      </c>
      <c r="BS499" s="235" t="e">
        <f>_xlfn.XLOOKUP($C499,应收未收表!$AJ:$AJ,应收未收表!AM:AM)</f>
        <v>#N/A</v>
      </c>
      <c r="BT499" s="235" t="e">
        <f>_xlfn.XLOOKUP($C499,应收未收表!$AJ:$AJ,应收未收表!AN:AN)</f>
        <v>#N/A</v>
      </c>
      <c r="BU499" s="234" t="str">
        <f t="array" ref="BU499">_xlfn.XLOOKUP($A499&amp;$B499,'[4]产值及收款计划（2026）'!$A:$A&amp;'[4]产值及收款计划（2026）'!$B:$B,'[4]产值及收款计划（2026）'!BQ:BQ)</f>
        <v>厦门港口开发建设有限公司</v>
      </c>
      <c r="BV499" s="235" t="e">
        <f t="array" ref="BV499">_xlfn.XLOOKUP($A499&amp;$B499,'[4]产值及收款计划（2026）'!$A:$A&amp;'[4]产值及收款计划（2026）'!$B:$B,'[4]产值及收款计划（2026）'!BR:BR)</f>
        <v>#REF!</v>
      </c>
      <c r="CE499" s="235" cm="1">
        <f t="array" ref="CE499">_xlfn.XLOOKUP($A499&amp;$B499,'[4]产值及收款计划（2026）'!$A:$A&amp;'[4]产值及收款计划（2026）'!$B:$B,'[4]产值及收款计划（2026）'!CA:CA)</f>
        <v>7.88</v>
      </c>
      <c r="CF499" s="235" cm="1">
        <f t="array" ref="CF499">_xlfn.XLOOKUP($A499&amp;$B499,'[4]产值及收款计划（2026）'!$A:$A&amp;'[4]产值及收款计划（2026）'!$B:$B,'[4]产值及收款计划（2026）'!CB:CB)</f>
        <v>0</v>
      </c>
      <c r="CG499" s="235" cm="1">
        <f t="array" ref="CG499">_xlfn.XLOOKUP($A499&amp;$B499,'[4]产值及收款计划（2026）'!$A:$A&amp;'[4]产值及收款计划（2026）'!$B:$B,'[4]产值及收款计划（2026）'!CC:CC)</f>
        <v>0</v>
      </c>
      <c r="CH499" s="235" cm="1">
        <f t="array" ref="CH499">_xlfn.XLOOKUP($A499&amp;$B499,'[4]产值及收款计划（2026）'!$A:$A&amp;'[4]产值及收款计划（2026）'!$B:$B,'[4]产值及收款计划（2026）'!CD:CD)</f>
        <v>0</v>
      </c>
      <c r="CI499" s="235" cm="1">
        <f t="array" ref="CI499">_xlfn.XLOOKUP($A499&amp;$B499,'[4]产值及收款计划（2026）'!$A:$A&amp;'[4]产值及收款计划（2026）'!$B:$B,'[4]产值及收款计划（2026）'!CE:CE)</f>
        <v>0</v>
      </c>
      <c r="CJ499" s="235" cm="1">
        <f t="array" ref="CJ499">_xlfn.XLOOKUP($A499&amp;$B499,'[4]产值及收款计划（2026）'!$A:$A&amp;'[4]产值及收款计划（2026）'!$B:$B,'[4]产值及收款计划（2026）'!CF:CF)</f>
        <v>0</v>
      </c>
      <c r="CK499" s="235" cm="1">
        <f t="array" ref="CK499">_xlfn.XLOOKUP($A499&amp;$B499,'[4]产值及收款计划（2026）'!$A:$A&amp;'[4]产值及收款计划（2026）'!$B:$B,'[4]产值及收款计划（2026）'!CG:CG)</f>
        <v>0</v>
      </c>
      <c r="CL499" s="235" cm="1">
        <f t="array" ref="CL499">_xlfn.XLOOKUP($A499&amp;$B499,'[4]产值及收款计划（2026）'!$A:$A&amp;'[4]产值及收款计划（2026）'!$B:$B,'[4]产值及收款计划（2026）'!CH:CH)</f>
        <v>0</v>
      </c>
      <c r="CM499" s="235" cm="1">
        <f t="array" ref="CM499">_xlfn.XLOOKUP($A499&amp;$B499,'[4]产值及收款计划（2026）'!$A:$A&amp;'[4]产值及收款计划（2026）'!$B:$B,'[4]产值及收款计划（2026）'!CI:CI)</f>
        <v>0</v>
      </c>
      <c r="CN499" s="235" cm="1">
        <f t="array" ref="CN499">_xlfn.XLOOKUP($A499&amp;$B499,'[4]产值及收款计划（2026）'!$A:$A&amp;'[4]产值及收款计划（2026）'!$B:$B,'[4]产值及收款计划（2026）'!CJ:CJ)</f>
        <v>0</v>
      </c>
      <c r="CO499" s="235" cm="1">
        <f t="array" ref="CO499">_xlfn.XLOOKUP($A499&amp;$B499,'[4]产值及收款计划（2026）'!$A:$A&amp;'[4]产值及收款计划（2026）'!$B:$B,'[4]产值及收款计划（2026）'!CK:CK)</f>
        <v>0</v>
      </c>
      <c r="CP499" s="235" cm="1">
        <f t="array" ref="CP499">_xlfn.XLOOKUP($A499&amp;$B499,'[4]产值及收款计划（2026）'!$A:$A&amp;'[4]产值及收款计划（2026）'!$B:$B,'[4]产值及收款计划（2026）'!CL:CL)</f>
        <v>0</v>
      </c>
      <c r="DE499" s="235" cm="1">
        <f t="array" ref="DE499">_xlfn.XLOOKUP($A499&amp;$B499,'[4]产值及收款计划（2026）'!$A:$A&amp;'[4]产值及收款计划（2026）'!$B:$B,'[4]产值及收款计划（2026）'!DA:DA)</f>
        <v>0</v>
      </c>
      <c r="DF499" s="235" cm="1">
        <f t="array" ref="DF499">_xlfn.XLOOKUP($A499&amp;$B499,'[4]产值及收款计划（2026）'!$A:$A&amp;'[4]产值及收款计划（2026）'!$B:$B,'[4]产值及收款计划（2026）'!DB:DB)</f>
        <v>3.94</v>
      </c>
      <c r="DG499" s="235" cm="1">
        <f t="array" ref="DG499">_xlfn.XLOOKUP($A499&amp;$B499,'[4]产值及收款计划（2026）'!$A:$A&amp;'[4]产值及收款计划（2026）'!$B:$B,'[4]产值及收款计划（2026）'!DC:DC)</f>
        <v>0</v>
      </c>
      <c r="DH499" s="235" cm="1">
        <f t="array" ref="DH499">_xlfn.XLOOKUP($A499&amp;$B499,'[4]产值及收款计划（2026）'!$A:$A&amp;'[4]产值及收款计划（2026）'!$B:$B,'[4]产值及收款计划（2026）'!DD:DD)</f>
        <v>0</v>
      </c>
      <c r="DI499" s="235" cm="1">
        <f t="array" ref="DI499">_xlfn.XLOOKUP($A499&amp;$B499,'[4]产值及收款计划（2026）'!$A:$A&amp;'[4]产值及收款计划（2026）'!$B:$B,'[4]产值及收款计划（2026）'!DE:DE)</f>
        <v>0</v>
      </c>
      <c r="DJ499" s="235" cm="1">
        <f t="array" ref="DJ499">_xlfn.XLOOKUP($A499&amp;$B499,'[4]产值及收款计划（2026）'!$A:$A&amp;'[4]产值及收款计划（2026）'!$B:$B,'[4]产值及收款计划（2026）'!DF:DF)</f>
        <v>0</v>
      </c>
      <c r="DK499" s="235" cm="1">
        <f t="array" ref="DK499">_xlfn.XLOOKUP($A499&amp;$B499,'[4]产值及收款计划（2026）'!$A:$A&amp;'[4]产值及收款计划（2026）'!$B:$B,'[4]产值及收款计划（2026）'!DG:DG)</f>
        <v>0</v>
      </c>
      <c r="DL499" s="235" cm="1">
        <f t="array" ref="DL499">_xlfn.XLOOKUP($A499&amp;$B499,'[4]产值及收款计划（2026）'!$A:$A&amp;'[4]产值及收款计划（2026）'!$B:$B,'[4]产值及收款计划（2026）'!DH:DH)</f>
        <v>0</v>
      </c>
      <c r="DM499" s="235" cm="1">
        <f t="array" ref="DM499">_xlfn.XLOOKUP($A499&amp;$B499,'[4]产值及收款计划（2026）'!$A:$A&amp;'[4]产值及收款计划（2026）'!$B:$B,'[4]产值及收款计划（2026）'!DI:DI)</f>
        <v>0</v>
      </c>
      <c r="DN499" s="235" cm="1">
        <f t="array" ref="DN499">_xlfn.XLOOKUP($A499&amp;$B499,'[4]产值及收款计划（2026）'!$A:$A&amp;'[4]产值及收款计划（2026）'!$B:$B,'[4]产值及收款计划（2026）'!DJ:DJ)</f>
        <v>0</v>
      </c>
      <c r="DO499" s="235" cm="1">
        <f t="array" ref="DO499">_xlfn.XLOOKUP($A499&amp;$B499,'[4]产值及收款计划（2026）'!$A:$A&amp;'[4]产值及收款计划（2026）'!$B:$B,'[4]产值及收款计划（2026）'!DK:DK)</f>
        <v>0</v>
      </c>
      <c r="DP499" s="235" cm="1">
        <f t="array" ref="DP499">_xlfn.XLOOKUP($A499&amp;$B499,'[4]产值及收款计划（2026）'!$A:$A&amp;'[4]产值及收款计划（2026）'!$B:$B,'[4]产值及收款计划（2026）'!DL:DL)</f>
        <v>0</v>
      </c>
      <c r="DQ499" s="243"/>
      <c r="DR499" s="229"/>
    </row>
    <row r="500" ht="40.5" spans="1:122">
      <c r="A500" s="233">
        <f t="shared" si="29"/>
        <v>30</v>
      </c>
      <c r="B500" s="233" t="s">
        <v>28</v>
      </c>
      <c r="C500" s="234" t="str" cm="1">
        <f t="array" ref="C500">_xlfn.XLOOKUP($A500&amp;$B500,'[4]产值及收款计划（2026）'!$A:$A&amp;'[4]产值及收款计划（2026）'!$B:$B,'[4]产值及收款计划（2026）'!C:C)</f>
        <v>C0CJFJ-FW-T-2025106</v>
      </c>
      <c r="D500" s="235" t="str" cm="1">
        <f t="array" ref="D500">_xlfn.XLOOKUP($A500&amp;$B500,'[4]产值及收款计划（2026）'!$A:$A&amp;'[4]产值及收款计划（2026）'!$B:$B,'[4]产值及收款计划（2026）'!D:D)</f>
        <v>2025年数据运维服务项目技术服务合同</v>
      </c>
      <c r="E500" s="235" cm="1">
        <f t="array" ref="E500">_xlfn.XLOOKUP($A500&amp;$B500,'[4]产值及收款计划（2026）'!$A:$A&amp;'[4]产值及收款计划（2026）'!$B:$B,'[4]产值及收款计划（2026）'!E:E)</f>
        <v>232.3</v>
      </c>
      <c r="F500" s="235" cm="1">
        <f t="array" ref="F500">_xlfn.XLOOKUP($A500&amp;$B500,'[4]产值及收款计划（2026）'!$A:$A&amp;'[4]产值及收款计划（2026）'!$B:$B,'[4]产值及收款计划（2026）'!F:F)</f>
        <v>232.3</v>
      </c>
      <c r="G500" s="235" cm="1">
        <f t="array" ref="G500">_xlfn.XLOOKUP($A500&amp;$B500,'[4]产值及收款计划（2026）'!$A:$A&amp;'[4]产值及收款计划（2026）'!$B:$B,'[4]产值及收款计划（2026）'!G:G)</f>
        <v>232.3</v>
      </c>
      <c r="H500" s="235" cm="1">
        <f t="array" ref="H500">_xlfn.XLOOKUP($A500&amp;$B500,'[4]产值及收款计划（2026）'!$A:$A&amp;'[4]产值及收款计划（2026）'!$B:$B,'[4]产值及收款计划（2026）'!H:H)</f>
        <v>10.2</v>
      </c>
      <c r="I500" s="236" cm="1">
        <f t="array" ref="I500">_xlfn.XLOOKUP($A500&amp;$B500,'[4]产值及收款计划（2026）'!$A:$A&amp;'[4]产值及收款计划（2026）'!$B:$B,'[4]产值及收款计划（2026）'!I:I)</f>
        <v>0.043908738699957</v>
      </c>
      <c r="J500" s="237" cm="1">
        <f t="array" ref="J500">_xlfn.XLOOKUP($A500&amp;$B500,'[4]产值及收款计划（2026）'!$A:$A&amp;'[4]产值及收款计划（2026）'!$B:$B,'[4]产值及收款计划（2026）'!J:J)</f>
        <v>0.06</v>
      </c>
      <c r="K500" s="235" t="e" cm="1">
        <f t="array" ref="K500">_xlfn.XLOOKUP($A500&amp;$B500,'[4]产值及收款计划（2026）'!$A:$A&amp;'[4]产值及收款计划（2026）'!$B:$B,'[4]产值及收款计划（2026）'!K:K)</f>
        <v>#REF!</v>
      </c>
      <c r="L500" s="235" t="e" cm="1">
        <f t="array" ref="L500">_xlfn.XLOOKUP($A500&amp;$B500,'[4]产值及收款计划（2026）'!$A:$A&amp;'[4]产值及收款计划（2026）'!$B:$B,'[4]产值及收款计划（2026）'!L:L)</f>
        <v>#REF!</v>
      </c>
      <c r="M500" s="235" t="str" cm="1">
        <f t="array" ref="M500">_xlfn.XLOOKUP($A500&amp;$B500,'[4]产值及收款计划（2026）'!$A:$A&amp;'[4]产值及收款计划（2026）'!$B:$B,'[4]产值及收款计划（2026）'!M:M)</f>
        <v>主导</v>
      </c>
      <c r="N500" s="235" cm="1">
        <f t="array" ref="N500">_xlfn.XLOOKUP($A500&amp;$B500,'[4]产值及收款计划（2026）'!$A:$A&amp;'[4]产值及收款计划（2026）'!$B:$B,'[4]产值及收款计划（2026）'!N:N)</f>
        <v>0</v>
      </c>
      <c r="O500" s="235" t="str" cm="1">
        <f t="array" ref="O500">_xlfn.XLOOKUP($A500&amp;$B500,'[4]产值及收款计划（2026）'!$A:$A&amp;'[4]产值及收款计划（2026）'!$B:$B,'[4]产值及收款计划（2026）'!O:O)</f>
        <v>甘英聪</v>
      </c>
      <c r="P500" s="234" t="str" cm="1">
        <f t="array" ref="P500">_xlfn.XLOOKUP($A500&amp;$B500,'[4]产值及收款计划（2026）'!$A:$A&amp;'[4]产值及收款计划（2026）'!$B:$B,'[4]产值及收款计划（2026）'!P:P)</f>
        <v>在建</v>
      </c>
      <c r="Q500" s="235" t="e" cm="1">
        <f t="array" ref="Q500">_xlfn.XLOOKUP($A500&amp;$B500,'[4]产值及收款计划（2026）'!$A:$A&amp;'[4]产值及收款计划（2026）'!$B:$B,'[4]产值及收款计划（2026）'!Q:Q)</f>
        <v>#REF!</v>
      </c>
      <c r="R500" s="235" t="e" cm="1">
        <f t="array" ref="R500">_xlfn.XLOOKUP($A500&amp;$B500,'[4]产值及收款计划（2026）'!$A:$A&amp;'[4]产值及收款计划（2026）'!$B:$B,'[4]产值及收款计划（2026）'!R:R)</f>
        <v>#REF!</v>
      </c>
      <c r="S500" s="235" t="e" cm="1">
        <f t="array" ref="S500">_xlfn.XLOOKUP($A500&amp;$B500,'[4]产值及收款计划（2026）'!$A:$A&amp;'[4]产值及收款计划（2026）'!$B:$B,'[4]产值及收款计划（2026）'!S:S)</f>
        <v>#REF!</v>
      </c>
      <c r="T500" s="235" cm="1">
        <f t="array" ref="T500">_xlfn.XLOOKUP($A500&amp;$B500,'[4]产值及收款计划（2026）'!$A:$A&amp;'[4]产值及收款计划（2026）'!$B:$B,'[4]产值及收款计划（2026）'!T:T)</f>
        <v>0</v>
      </c>
      <c r="U500" s="235" cm="1">
        <f t="array" ref="U500">_xlfn.XLOOKUP($A500&amp;$B500,'[4]产值及收款计划（2026）'!$A:$A&amp;'[4]产值及收款计划（2026）'!$B:$B,'[4]产值及收款计划（2026）'!U:U)</f>
        <v>162.61</v>
      </c>
      <c r="V500" s="235" cm="1">
        <f t="array" ref="V500">_xlfn.XLOOKUP($A500&amp;$B500,'[4]产值及收款计划（2026）'!$A:$A&amp;'[4]产值及收款计划（2026）'!$B:$B,'[4]产值及收款计划（2026）'!V:V)</f>
        <v>69.69</v>
      </c>
      <c r="W500" s="235" t="e" cm="1">
        <f t="array" ref="W500">_xlfn.XLOOKUP($A500&amp;$B500,'[4]产值及收款计划（2026）'!$A:$A&amp;'[4]产值及收款计划（2026）'!$B:$B,'[4]产值及收款计划（2026）'!W:W)</f>
        <v>#REF!</v>
      </c>
      <c r="X500" s="235" t="e" cm="1">
        <f t="array" ref="X500">_xlfn.XLOOKUP($A500&amp;$B500,'[4]产值及收款计划（2026）'!$A:$A&amp;'[4]产值及收款计划（2026）'!$B:$B,'[4]产值及收款计划（2026）'!X:X)</f>
        <v>#REF!</v>
      </c>
      <c r="Y500" s="235" t="e" cm="1">
        <f t="array" ref="Y500">_xlfn.XLOOKUP($A500&amp;$B500,'[4]产值及收款计划（2026）'!$A:$A&amp;'[4]产值及收款计划（2026）'!$B:$B,'[4]产值及收款计划（2026）'!Y:Y)</f>
        <v>#REF!</v>
      </c>
      <c r="Z500" s="235" t="e" cm="1">
        <f t="array" ref="Z500">_xlfn.XLOOKUP($A500&amp;$B500,'[4]产值及收款计划（2026）'!$A:$A&amp;'[4]产值及收款计划（2026）'!$B:$B,'[4]产值及收款计划（2026）'!Z:Z)</f>
        <v>#REF!</v>
      </c>
      <c r="AA500" s="235" t="e" cm="1">
        <f t="array" ref="AA500">_xlfn.XLOOKUP($A500&amp;$B500,'[4]产值及收款计划（2026）'!$A:$A&amp;'[4]产值及收款计划（2026）'!$B:$B,'[4]产值及收款计划（2026）'!AA:AA)</f>
        <v>#REF!</v>
      </c>
      <c r="AB500" s="235" cm="1">
        <f t="array" ref="AB500">_xlfn.XLOOKUP($A500&amp;$B500,'[4]产值及收款计划（2026）'!$A:$A&amp;'[4]产值及收款计划（2026）'!$B:$B,'[4]产值及收款计划（2026）'!AB:AB)</f>
        <v>162.61</v>
      </c>
      <c r="AC500" s="235" t="e" cm="1">
        <f t="array" ref="AC500">_xlfn.XLOOKUP($A500&amp;$B500,'[4]产值及收款计划（2026）'!$A:$A&amp;'[4]产值及收款计划（2026）'!$B:$B,'[4]产值及收款计划（2026）'!AC:AC)</f>
        <v>#REF!</v>
      </c>
      <c r="AD500" s="235" t="e" cm="1">
        <f t="array" ref="AD500">_xlfn.XLOOKUP($A500&amp;$B500,'[4]产值及收款计划（2026）'!$A:$A&amp;'[4]产值及收款计划（2026）'!$B:$B,'[4]产值及收款计划（2026）'!AD:AD)</f>
        <v>#REF!</v>
      </c>
      <c r="AE500" s="235" t="e" cm="1">
        <f t="array" ref="AE500">_xlfn.XLOOKUP($A500&amp;$B500,'[4]产值及收款计划（2026）'!$A:$A&amp;'[4]产值及收款计划（2026）'!$B:$B,'[4]产值及收款计划（2026）'!AE:AE)</f>
        <v>#REF!</v>
      </c>
      <c r="AF500" s="235" t="e" cm="1">
        <f t="array" ref="AF500">_xlfn.XLOOKUP($A500&amp;$B500,'[4]产值及收款计划（2026）'!$A:$A&amp;'[4]产值及收款计划（2026）'!$B:$B,'[4]产值及收款计划（2026）'!AF:AF)</f>
        <v>#REF!</v>
      </c>
      <c r="AG500" s="235" t="e" cm="1">
        <f t="array" ref="AG500">_xlfn.XLOOKUP($A500&amp;$B500,'[4]产值及收款计划（2026）'!$A:$A&amp;'[4]产值及收款计划（2026）'!$B:$B,'[4]产值及收款计划（2026）'!AG:AG)</f>
        <v>#REF!</v>
      </c>
      <c r="AH500" s="235" t="e" cm="1">
        <f t="array" ref="AH500">_xlfn.XLOOKUP($A500&amp;$B500,'[4]产值及收款计划（2026）'!$A:$A&amp;'[4]产值及收款计划（2026）'!$B:$B,'[4]产值及收款计划（2026）'!AH:AH)</f>
        <v>#REF!</v>
      </c>
      <c r="AI500" s="235" t="e" cm="1">
        <f t="array" ref="AI500">_xlfn.XLOOKUP($A500&amp;$B500,'[4]产值及收款计划（2026）'!$A:$A&amp;'[4]产值及收款计划（2026）'!$B:$B,'[4]产值及收款计划（2026）'!AI:AI)</f>
        <v>#REF!</v>
      </c>
      <c r="AJ500" s="235" t="e" cm="1">
        <f t="array" ref="AJ500">_xlfn.XLOOKUP($A500&amp;$B500,'[4]产值及收款计划（2026）'!$A:$A&amp;'[4]产值及收款计划（2026）'!$B:$B,'[4]产值及收款计划（2026）'!AJ:AJ)</f>
        <v>#REF!</v>
      </c>
      <c r="AK500" s="235" t="e" cm="1">
        <f t="array" ref="AK500">_xlfn.XLOOKUP($A500&amp;$B500,'[4]产值及收款计划（2026）'!$A:$A&amp;'[4]产值及收款计划（2026）'!$B:$B,'[4]产值及收款计划（2026）'!AK:AK)</f>
        <v>#REF!</v>
      </c>
      <c r="AL500" s="235" t="e" cm="1">
        <f t="array" ref="AL500">_xlfn.XLOOKUP($A500&amp;$B500,'[4]产值及收款计划（2026）'!$A:$A&amp;'[4]产值及收款计划（2026）'!$B:$B,'[4]产值及收款计划（2026）'!AL:AL)</f>
        <v>#REF!</v>
      </c>
      <c r="AM500" s="242" t="e" cm="1">
        <f t="array" ref="AM500">_xlfn.LET(_xlpm.勾选月份状态数组,TRANSPOSE('PPT(12-15页）-TOP10'!$A$3:$A$14),_xlpm.选择数据区,IF('PPT(12-15页）-TOP10'!$E$3="收款",$BA500:$BL500,$AA500:$AL500),SUM(_xlfn._xlws.FILTER(_xlpm.选择数据区,_xlpm.勾选月份状态数组,"")))</f>
        <v>#REF!</v>
      </c>
      <c r="AN500" s="235" t="e">
        <f>_xlfn.XLOOKUP($C500,应收未收表!$T:$T,应收未收表!AA:AA)</f>
        <v>#N/A</v>
      </c>
      <c r="AO500" s="235" t="e">
        <f>_xlfn.XLOOKUP($C500,应收未收表!$T:$T,应收未收表!AB:AB)</f>
        <v>#N/A</v>
      </c>
      <c r="AP500" s="235" t="e">
        <f>_xlfn.XLOOKUP($C500,应收未收表!$T:$T,应收未收表!AC:AC)</f>
        <v>#N/A</v>
      </c>
      <c r="AQ500" s="235" t="e">
        <f>_xlfn.XLOOKUP($C500,应收未收表!$T:$T,应收未收表!AE:AE)</f>
        <v>#N/A</v>
      </c>
      <c r="AR500" s="235" t="e">
        <f>_xlfn.XLOOKUP($C500,应收未收表!$T:$T,应收未收表!AF:AF)</f>
        <v>#N/A</v>
      </c>
      <c r="AS500" s="235" t="e" cm="1">
        <f t="array" ref="AS500">_xlfn.XLOOKUP($A500&amp;$B500,'[4]产值及收款计划（2026）'!$A:$A&amp;'[4]产值及收款计划（2026）'!$B:$B,'[4]产值及收款计划（2026）'!AS:AS)</f>
        <v>#REF!</v>
      </c>
      <c r="AT500" s="235" t="e" cm="1">
        <f t="array" ref="AT500">_xlfn.XLOOKUP($A500&amp;$B500,'[4]产值及收款计划（2026）'!$A:$A&amp;'[4]产值及收款计划（2026）'!$B:$B,'[4]产值及收款计划（2026）'!AT:AT)</f>
        <v>#REF!</v>
      </c>
      <c r="AU500" s="235" t="e" cm="1">
        <f t="array" ref="AU500">_xlfn.XLOOKUP($A500&amp;$B500,'[4]产值及收款计划（2026）'!$A:$A&amp;'[4]产值及收款计划（2026）'!$B:$B,'[4]产值及收款计划（2026）'!AU:AU)</f>
        <v>#REF!</v>
      </c>
      <c r="AV500" s="235" t="e" cm="1">
        <f t="array" ref="AV500">_xlfn.XLOOKUP($A500&amp;$B500,'[4]产值及收款计划（2026）'!$A:$A&amp;'[4]产值及收款计划（2026）'!$B:$B,'[4]产值及收款计划（2026）'!AV:AV)</f>
        <v>#REF!</v>
      </c>
      <c r="AW500" s="235" cm="1">
        <f t="array" ref="AW500">_xlfn.XLOOKUP($A500&amp;$B500,'[4]产值及收款计划（2026）'!$A:$A&amp;'[4]产值及收款计划（2026）'!$B:$B,'[4]产值及收款计划（2026）'!AW:AW)</f>
        <v>0</v>
      </c>
      <c r="AX500" s="235" cm="1">
        <f t="array" ref="AX500">_xlfn.XLOOKUP($A500&amp;$B500,'[4]产值及收款计划（2026）'!$A:$A&amp;'[4]产值及收款计划（2026）'!$B:$B,'[4]产值及收款计划（2026）'!AX:AX)</f>
        <v>162.61</v>
      </c>
      <c r="AY500" s="235" cm="1">
        <f t="array" ref="AY500">_xlfn.XLOOKUP($A500&amp;$B500,'[4]产值及收款计划（2026）'!$A:$A&amp;'[4]产值及收款计划（2026）'!$B:$B,'[4]产值及收款计划（2026）'!AY:AY)</f>
        <v>69.69</v>
      </c>
      <c r="AZ500" s="235" cm="1">
        <f t="array" ref="AZ500">_xlfn.XLOOKUP($A500&amp;$B500,'[4]产值及收款计划（2026）'!$A:$A&amp;'[4]产值及收款计划（2026）'!$B:$B,'[4]产值及收款计划（2026）'!AZ:AZ)</f>
        <v>0</v>
      </c>
      <c r="BA500" s="235" t="e" cm="1">
        <f t="array" ref="BA500">_xlfn.XLOOKUP($A500&amp;$B500,'[4]产值及收款计划（2026）'!$A:$A&amp;'[4]产值及收款计划（2026）'!$B:$B,'[4]产值及收款计划（2026）'!BA:BA)</f>
        <v>#REF!</v>
      </c>
      <c r="BB500" s="235" cm="1">
        <f t="array" ref="BB500">_xlfn.XLOOKUP($A500&amp;$B500,'[4]产值及收款计划（2026）'!$A:$A&amp;'[4]产值及收款计划（2026）'!$B:$B,'[4]产值及收款计划（2026）'!BB:BB)</f>
        <v>162.61</v>
      </c>
      <c r="BC500" s="235" t="e" cm="1">
        <f t="array" ref="BC500">_xlfn.XLOOKUP($A500&amp;$B500,'[4]产值及收款计划（2026）'!$A:$A&amp;'[4]产值及收款计划（2026）'!$B:$B,'[4]产值及收款计划（2026）'!BC:BC)</f>
        <v>#REF!</v>
      </c>
      <c r="BD500" s="235" t="e" cm="1">
        <f t="array" ref="BD500">_xlfn.XLOOKUP($A500&amp;$B500,'[4]产值及收款计划（2026）'!$A:$A&amp;'[4]产值及收款计划（2026）'!$B:$B,'[4]产值及收款计划（2026）'!BD:BD)</f>
        <v>#REF!</v>
      </c>
      <c r="BE500" s="235" t="e" cm="1">
        <f t="array" ref="BE500">_xlfn.XLOOKUP($A500&amp;$B500,'[4]产值及收款计划（2026）'!$A:$A&amp;'[4]产值及收款计划（2026）'!$B:$B,'[4]产值及收款计划（2026）'!BE:BE)</f>
        <v>#REF!</v>
      </c>
      <c r="BF500" s="235" t="e" cm="1">
        <f t="array" ref="BF500">_xlfn.XLOOKUP($A500&amp;$B500,'[4]产值及收款计划（2026）'!$A:$A&amp;'[4]产值及收款计划（2026）'!$B:$B,'[4]产值及收款计划（2026）'!BF:BF)</f>
        <v>#REF!</v>
      </c>
      <c r="BG500" s="235" t="e" cm="1">
        <f t="array" ref="BG500">_xlfn.XLOOKUP($A500&amp;$B500,'[4]产值及收款计划（2026）'!$A:$A&amp;'[4]产值及收款计划（2026）'!$B:$B,'[4]产值及收款计划（2026）'!BG:BG)</f>
        <v>#REF!</v>
      </c>
      <c r="BH500" s="235" t="e" cm="1">
        <f t="array" ref="BH500">_xlfn.XLOOKUP($A500&amp;$B500,'[4]产值及收款计划（2026）'!$A:$A&amp;'[4]产值及收款计划（2026）'!$B:$B,'[4]产值及收款计划（2026）'!BH:BH)</f>
        <v>#REF!</v>
      </c>
      <c r="BI500" s="235" t="e" cm="1">
        <f t="array" ref="BI500">_xlfn.XLOOKUP($A500&amp;$B500,'[4]产值及收款计划（2026）'!$A:$A&amp;'[4]产值及收款计划（2026）'!$B:$B,'[4]产值及收款计划（2026）'!BI:BI)</f>
        <v>#REF!</v>
      </c>
      <c r="BJ500" s="235" t="e" cm="1">
        <f t="array" ref="BJ500">_xlfn.XLOOKUP($A500&amp;$B500,'[4]产值及收款计划（2026）'!$A:$A&amp;'[4]产值及收款计划（2026）'!$B:$B,'[4]产值及收款计划（2026）'!BJ:BJ)</f>
        <v>#REF!</v>
      </c>
      <c r="BK500" s="235" t="e" cm="1">
        <f t="array" ref="BK500">_xlfn.XLOOKUP($A500&amp;$B500,'[4]产值及收款计划（2026）'!$A:$A&amp;'[4]产值及收款计划（2026）'!$B:$B,'[4]产值及收款计划（2026）'!BK:BK)</f>
        <v>#REF!</v>
      </c>
      <c r="BL500" s="235" t="e" cm="1">
        <f t="array" ref="BL500">_xlfn.XLOOKUP($A500&amp;$B500,'[4]产值及收款计划（2026）'!$A:$A&amp;'[4]产值及收款计划（2026）'!$B:$B,'[4]产值及收款计划（2026）'!BL:BL)</f>
        <v>#REF!</v>
      </c>
      <c r="BM500" s="235"/>
      <c r="BN500" s="235"/>
      <c r="BO500" s="235"/>
      <c r="BP500" s="235"/>
      <c r="BQ500" s="235" t="e">
        <f>_xlfn.XLOOKUP($C500,应收未收表!$AJ:$AJ,应收未收表!AK:AK)</f>
        <v>#N/A</v>
      </c>
      <c r="BR500" s="235" t="e">
        <f>_xlfn.XLOOKUP($C500,应收未收表!$AJ:$AJ,应收未收表!AL:AL)</f>
        <v>#N/A</v>
      </c>
      <c r="BS500" s="235" t="e">
        <f>_xlfn.XLOOKUP($C500,应收未收表!$AJ:$AJ,应收未收表!AM:AM)</f>
        <v>#N/A</v>
      </c>
      <c r="BT500" s="235" t="e">
        <f>_xlfn.XLOOKUP($C500,应收未收表!$AJ:$AJ,应收未收表!AN:AN)</f>
        <v>#N/A</v>
      </c>
      <c r="BU500" s="234" t="str" cm="1">
        <f t="array" ref="BU500">_xlfn.XLOOKUP($A500&amp;$B500,'[4]产值及收款计划（2026）'!$A:$A&amp;'[4]产值及收款计划（2026）'!$B:$B,'[4]产值及收款计划（2026）'!BQ:BQ)</f>
        <v>厦门地铁创新科技有限公司</v>
      </c>
      <c r="BV500" s="235" t="e" cm="1">
        <f t="array" ref="BV500">_xlfn.XLOOKUP($A500&amp;$B500,'[4]产值及收款计划（2026）'!$A:$A&amp;'[4]产值及收款计划（2026）'!$B:$B,'[4]产值及收款计划（2026）'!BR:BR)</f>
        <v>#REF!</v>
      </c>
      <c r="CE500" s="235" cm="1">
        <f t="array" ref="CE500">_xlfn.XLOOKUP($A500&amp;$B500,'[4]产值及收款计划（2026）'!$A:$A&amp;'[4]产值及收款计划（2026）'!$B:$B,'[4]产值及收款计划（2026）'!CA:CA)</f>
        <v>0</v>
      </c>
      <c r="CF500" s="235" cm="1">
        <f t="array" ref="CF500">_xlfn.XLOOKUP($A500&amp;$B500,'[4]产值及收款计划（2026）'!$A:$A&amp;'[4]产值及收款计划（2026）'!$B:$B,'[4]产值及收款计划（2026）'!CB:CB)</f>
        <v>162.61</v>
      </c>
      <c r="CG500" s="235" cm="1">
        <f t="array" ref="CG500">_xlfn.XLOOKUP($A500&amp;$B500,'[4]产值及收款计划（2026）'!$A:$A&amp;'[4]产值及收款计划（2026）'!$B:$B,'[4]产值及收款计划（2026）'!CC:CC)</f>
        <v>0</v>
      </c>
      <c r="CH500" s="235" cm="1">
        <f t="array" ref="CH500">_xlfn.XLOOKUP($A500&amp;$B500,'[4]产值及收款计划（2026）'!$A:$A&amp;'[4]产值及收款计划（2026）'!$B:$B,'[4]产值及收款计划（2026）'!CD:CD)</f>
        <v>0</v>
      </c>
      <c r="CI500" s="235" cm="1">
        <f t="array" ref="CI500">_xlfn.XLOOKUP($A500&amp;$B500,'[4]产值及收款计划（2026）'!$A:$A&amp;'[4]产值及收款计划（2026）'!$B:$B,'[4]产值及收款计划（2026）'!CE:CE)</f>
        <v>0</v>
      </c>
      <c r="CJ500" s="235" cm="1">
        <f t="array" ref="CJ500">_xlfn.XLOOKUP($A500&amp;$B500,'[4]产值及收款计划（2026）'!$A:$A&amp;'[4]产值及收款计划（2026）'!$B:$B,'[4]产值及收款计划（2026）'!CF:CF)</f>
        <v>0</v>
      </c>
      <c r="CK500" s="235" cm="1">
        <f t="array" ref="CK500">_xlfn.XLOOKUP($A500&amp;$B500,'[4]产值及收款计划（2026）'!$A:$A&amp;'[4]产值及收款计划（2026）'!$B:$B,'[4]产值及收款计划（2026）'!CG:CG)</f>
        <v>0</v>
      </c>
      <c r="CL500" s="235" cm="1">
        <f t="array" ref="CL500">_xlfn.XLOOKUP($A500&amp;$B500,'[4]产值及收款计划（2026）'!$A:$A&amp;'[4]产值及收款计划（2026）'!$B:$B,'[4]产值及收款计划（2026）'!CH:CH)</f>
        <v>0</v>
      </c>
      <c r="CM500" s="235" cm="1">
        <f t="array" ref="CM500">_xlfn.XLOOKUP($A500&amp;$B500,'[4]产值及收款计划（2026）'!$A:$A&amp;'[4]产值及收款计划（2026）'!$B:$B,'[4]产值及收款计划（2026）'!CI:CI)</f>
        <v>0</v>
      </c>
      <c r="CN500" s="235" cm="1">
        <f t="array" ref="CN500">_xlfn.XLOOKUP($A500&amp;$B500,'[4]产值及收款计划（2026）'!$A:$A&amp;'[4]产值及收款计划（2026）'!$B:$B,'[4]产值及收款计划（2026）'!CJ:CJ)</f>
        <v>0</v>
      </c>
      <c r="CO500" s="235" cm="1">
        <f t="array" ref="CO500">_xlfn.XLOOKUP($A500&amp;$B500,'[4]产值及收款计划（2026）'!$A:$A&amp;'[4]产值及收款计划（2026）'!$B:$B,'[4]产值及收款计划（2026）'!CK:CK)</f>
        <v>0</v>
      </c>
      <c r="CP500" s="235" cm="1">
        <f t="array" ref="CP500">_xlfn.XLOOKUP($A500&amp;$B500,'[4]产值及收款计划（2026）'!$A:$A&amp;'[4]产值及收款计划（2026）'!$B:$B,'[4]产值及收款计划（2026）'!CL:CL)</f>
        <v>0</v>
      </c>
      <c r="DE500" s="235" cm="1">
        <f t="array" ref="DE500">_xlfn.XLOOKUP($A500&amp;$B500,'[4]产值及收款计划（2026）'!$A:$A&amp;'[4]产值及收款计划（2026）'!$B:$B,'[4]产值及收款计划（2026）'!DA:DA)</f>
        <v>0</v>
      </c>
      <c r="DF500" s="235" cm="1">
        <f t="array" ref="DF500">_xlfn.XLOOKUP($A500&amp;$B500,'[4]产值及收款计划（2026）'!$A:$A&amp;'[4]产值及收款计划（2026）'!$B:$B,'[4]产值及收款计划（2026）'!DB:DB)</f>
        <v>162.61</v>
      </c>
      <c r="DG500" s="235" cm="1">
        <f t="array" ref="DG500">_xlfn.XLOOKUP($A500&amp;$B500,'[4]产值及收款计划（2026）'!$A:$A&amp;'[4]产值及收款计划（2026）'!$B:$B,'[4]产值及收款计划（2026）'!DC:DC)</f>
        <v>0</v>
      </c>
      <c r="DH500" s="235" cm="1">
        <f t="array" ref="DH500">_xlfn.XLOOKUP($A500&amp;$B500,'[4]产值及收款计划（2026）'!$A:$A&amp;'[4]产值及收款计划（2026）'!$B:$B,'[4]产值及收款计划（2026）'!DD:DD)</f>
        <v>0</v>
      </c>
      <c r="DI500" s="235" cm="1">
        <f t="array" ref="DI500">_xlfn.XLOOKUP($A500&amp;$B500,'[4]产值及收款计划（2026）'!$A:$A&amp;'[4]产值及收款计划（2026）'!$B:$B,'[4]产值及收款计划（2026）'!DE:DE)</f>
        <v>0</v>
      </c>
      <c r="DJ500" s="235" cm="1">
        <f t="array" ref="DJ500">_xlfn.XLOOKUP($A500&amp;$B500,'[4]产值及收款计划（2026）'!$A:$A&amp;'[4]产值及收款计划（2026）'!$B:$B,'[4]产值及收款计划（2026）'!DF:DF)</f>
        <v>0</v>
      </c>
      <c r="DK500" s="235" cm="1">
        <f t="array" ref="DK500">_xlfn.XLOOKUP($A500&amp;$B500,'[4]产值及收款计划（2026）'!$A:$A&amp;'[4]产值及收款计划（2026）'!$B:$B,'[4]产值及收款计划（2026）'!DG:DG)</f>
        <v>0</v>
      </c>
      <c r="DL500" s="235" cm="1">
        <f t="array" ref="DL500">_xlfn.XLOOKUP($A500&amp;$B500,'[4]产值及收款计划（2026）'!$A:$A&amp;'[4]产值及收款计划（2026）'!$B:$B,'[4]产值及收款计划（2026）'!DH:DH)</f>
        <v>0</v>
      </c>
      <c r="DM500" s="235" cm="1">
        <f t="array" ref="DM500">_xlfn.XLOOKUP($A500&amp;$B500,'[4]产值及收款计划（2026）'!$A:$A&amp;'[4]产值及收款计划（2026）'!$B:$B,'[4]产值及收款计划（2026）'!DI:DI)</f>
        <v>0</v>
      </c>
      <c r="DN500" s="235" cm="1">
        <f t="array" ref="DN500">_xlfn.XLOOKUP($A500&amp;$B500,'[4]产值及收款计划（2026）'!$A:$A&amp;'[4]产值及收款计划（2026）'!$B:$B,'[4]产值及收款计划（2026）'!DJ:DJ)</f>
        <v>0</v>
      </c>
      <c r="DO500" s="235" cm="1">
        <f t="array" ref="DO500">_xlfn.XLOOKUP($A500&amp;$B500,'[4]产值及收款计划（2026）'!$A:$A&amp;'[4]产值及收款计划（2026）'!$B:$B,'[4]产值及收款计划（2026）'!DK:DK)</f>
        <v>0</v>
      </c>
      <c r="DP500" s="235" cm="1">
        <f t="array" ref="DP500">_xlfn.XLOOKUP($A500&amp;$B500,'[4]产值及收款计划（2026）'!$A:$A&amp;'[4]产值及收款计划（2026）'!$B:$B,'[4]产值及收款计划（2026）'!DL:DL)</f>
        <v>0</v>
      </c>
      <c r="DQ500" s="243"/>
      <c r="DR500" s="229"/>
    </row>
    <row r="501" ht="60.75" spans="1:122">
      <c r="A501" s="233">
        <f t="shared" si="29"/>
        <v>31</v>
      </c>
      <c r="B501" s="233" t="s">
        <v>28</v>
      </c>
      <c r="C501" s="234" t="str">
        <f t="array" ref="C501">_xlfn.XLOOKUP($A501&amp;$B501,'[4]产值及收款计划（2026）'!$A:$A&amp;'[4]产值及收款计划（2026）'!$B:$B,'[4]产值及收款计划（2026）'!C:C)</f>
        <v>C0CJFJ-FW-T-2025123</v>
      </c>
      <c r="D501" s="235" t="str">
        <f t="array" ref="D501">_xlfn.XLOOKUP($A501&amp;$B501,'[4]产值及收款计划（2026）'!$A:$A&amp;'[4]产值及收款计划（2026）'!$B:$B,'[4]产值及收款计划（2026）'!D:D)</f>
        <v>工程建管平台开发服务项目</v>
      </c>
      <c r="E501" s="235">
        <f t="array" ref="E501">_xlfn.XLOOKUP($A501&amp;$B501,'[4]产值及收款计划（2026）'!$A:$A&amp;'[4]产值及收款计划（2026）'!$B:$B,'[4]产值及收款计划（2026）'!E:E)</f>
        <v>87.8</v>
      </c>
      <c r="F501" s="235">
        <f t="array" ref="F501">_xlfn.XLOOKUP($A501&amp;$B501,'[4]产值及收款计划（2026）'!$A:$A&amp;'[4]产值及收款计划（2026）'!$B:$B,'[4]产值及收款计划（2026）'!F:F)</f>
        <v>87.8</v>
      </c>
      <c r="G501" s="235">
        <f t="array" ref="G501">_xlfn.XLOOKUP($A501&amp;$B501,'[4]产值及收款计划（2026）'!$A:$A&amp;'[4]产值及收款计划（2026）'!$B:$B,'[4]产值及收款计划（2026）'!G:G)</f>
        <v>87.8</v>
      </c>
      <c r="H501" s="235">
        <f t="array" ref="H501">_xlfn.XLOOKUP($A501&amp;$B501,'[4]产值及收款计划（2026）'!$A:$A&amp;'[4]产值及收款计划（2026）'!$B:$B,'[4]产值及收款计划（2026）'!H:H)</f>
        <v>52.3</v>
      </c>
      <c r="I501" s="236">
        <f t="array" ref="I501">_xlfn.XLOOKUP($A501&amp;$B501,'[4]产值及收款计划（2026）'!$A:$A&amp;'[4]产值及收款计划（2026）'!$B:$B,'[4]产值及收款计划（2026）'!I:I)</f>
        <v>0.595671981776765</v>
      </c>
      <c r="J501" s="237">
        <f t="array" ref="J501">_xlfn.XLOOKUP($A501&amp;$B501,'[4]产值及收款计划（2026）'!$A:$A&amp;'[4]产值及收款计划（2026）'!$B:$B,'[4]产值及收款计划（2026）'!J:J)</f>
        <v>0.06</v>
      </c>
      <c r="K501" s="235" t="e">
        <f t="array" ref="K501">_xlfn.XLOOKUP($A501&amp;$B501,'[4]产值及收款计划（2026）'!$A:$A&amp;'[4]产值及收款计划（2026）'!$B:$B,'[4]产值及收款计划（2026）'!K:K)</f>
        <v>#REF!</v>
      </c>
      <c r="L501" s="235" t="e">
        <f t="array" ref="L501">_xlfn.XLOOKUP($A501&amp;$B501,'[4]产值及收款计划（2026）'!$A:$A&amp;'[4]产值及收款计划（2026）'!$B:$B,'[4]产值及收款计划（2026）'!L:L)</f>
        <v>#REF!</v>
      </c>
      <c r="M501" s="235" t="str">
        <f t="array" ref="M501">_xlfn.XLOOKUP($A501&amp;$B501,'[4]产值及收款计划（2026）'!$A:$A&amp;'[4]产值及收款计划（2026）'!$B:$B,'[4]产值及收款计划（2026）'!M:M)</f>
        <v>主导</v>
      </c>
      <c r="N501" s="235">
        <f t="array" ref="N501">_xlfn.XLOOKUP($A501&amp;$B501,'[4]产值及收款计划（2026）'!$A:$A&amp;'[4]产值及收款计划（2026）'!$B:$B,'[4]产值及收款计划（2026）'!N:N)</f>
        <v>0</v>
      </c>
      <c r="O501" s="235" t="str">
        <f t="array" ref="O501">_xlfn.XLOOKUP($A501&amp;$B501,'[4]产值及收款计划（2026）'!$A:$A&amp;'[4]产值及收款计划（2026）'!$B:$B,'[4]产值及收款计划（2026）'!O:O)</f>
        <v>陈明元</v>
      </c>
      <c r="P501" s="234" t="str">
        <f t="array" ref="P501">_xlfn.XLOOKUP($A501&amp;$B501,'[4]产值及收款计划（2026）'!$A:$A&amp;'[4]产值及收款计划（2026）'!$B:$B,'[4]产值及收款计划（2026）'!P:P)</f>
        <v>在建</v>
      </c>
      <c r="Q501" s="235" t="e">
        <f t="array" ref="Q501">_xlfn.XLOOKUP($A501&amp;$B501,'[4]产值及收款计划（2026）'!$A:$A&amp;'[4]产值及收款计划（2026）'!$B:$B,'[4]产值及收款计划（2026）'!Q:Q)</f>
        <v>#REF!</v>
      </c>
      <c r="R501" s="235" t="e">
        <f t="array" ref="R501">_xlfn.XLOOKUP($A501&amp;$B501,'[4]产值及收款计划（2026）'!$A:$A&amp;'[4]产值及收款计划（2026）'!$B:$B,'[4]产值及收款计划（2026）'!R:R)</f>
        <v>#REF!</v>
      </c>
      <c r="S501" s="235" t="e">
        <f t="array" ref="S501">_xlfn.XLOOKUP($A501&amp;$B501,'[4]产值及收款计划（2026）'!$A:$A&amp;'[4]产值及收款计划（2026）'!$B:$B,'[4]产值及收款计划（2026）'!S:S)</f>
        <v>#REF!</v>
      </c>
      <c r="T501" s="235">
        <f t="array" ref="T501">_xlfn.XLOOKUP($A501&amp;$B501,'[4]产值及收款计划（2026）'!$A:$A&amp;'[4]产值及收款计划（2026）'!$B:$B,'[4]产值及收款计划（2026）'!T:T)</f>
        <v>17.56</v>
      </c>
      <c r="U501" s="235">
        <f t="array" ref="U501">_xlfn.XLOOKUP($A501&amp;$B501,'[4]产值及收款计划（2026）'!$A:$A&amp;'[4]产值及收款计划（2026）'!$B:$B,'[4]产值及收款计划（2026）'!U:U)</f>
        <v>0</v>
      </c>
      <c r="V501" s="235">
        <f t="array" ref="V501">_xlfn.XLOOKUP($A501&amp;$B501,'[4]产值及收款计划（2026）'!$A:$A&amp;'[4]产值及收款计划（2026）'!$B:$B,'[4]产值及收款计划（2026）'!V:V)</f>
        <v>70.24</v>
      </c>
      <c r="W501" s="235" t="e">
        <f t="array" ref="W501">_xlfn.XLOOKUP($A501&amp;$B501,'[4]产值及收款计划（2026）'!$A:$A&amp;'[4]产值及收款计划（2026）'!$B:$B,'[4]产值及收款计划（2026）'!W:W)</f>
        <v>#REF!</v>
      </c>
      <c r="X501" s="235" t="e">
        <f t="array" ref="X501">_xlfn.XLOOKUP($A501&amp;$B501,'[4]产值及收款计划（2026）'!$A:$A&amp;'[4]产值及收款计划（2026）'!$B:$B,'[4]产值及收款计划（2026）'!X:X)</f>
        <v>#REF!</v>
      </c>
      <c r="Y501" s="235" t="e">
        <f t="array" ref="Y501">_xlfn.XLOOKUP($A501&amp;$B501,'[4]产值及收款计划（2026）'!$A:$A&amp;'[4]产值及收款计划（2026）'!$B:$B,'[4]产值及收款计划（2026）'!Y:Y)</f>
        <v>#REF!</v>
      </c>
      <c r="Z501" s="235" t="e">
        <f t="array" ref="Z501">_xlfn.XLOOKUP($A501&amp;$B501,'[4]产值及收款计划（2026）'!$A:$A&amp;'[4]产值及收款计划（2026）'!$B:$B,'[4]产值及收款计划（2026）'!Z:Z)</f>
        <v>#REF!</v>
      </c>
      <c r="AA501" s="235" t="e">
        <f t="array" ref="AA501">_xlfn.XLOOKUP($A501&amp;$B501,'[4]产值及收款计划（2026）'!$A:$A&amp;'[4]产值及收款计划（2026）'!$B:$B,'[4]产值及收款计划（2026）'!AA:AA)</f>
        <v>#REF!</v>
      </c>
      <c r="AB501" s="235" t="e">
        <f t="array" ref="AB501">_xlfn.XLOOKUP($A501&amp;$B501,'[4]产值及收款计划（2026）'!$A:$A&amp;'[4]产值及收款计划（2026）'!$B:$B,'[4]产值及收款计划（2026）'!AB:AB)</f>
        <v>#REF!</v>
      </c>
      <c r="AC501" s="235" t="e">
        <f t="array" ref="AC501">_xlfn.XLOOKUP($A501&amp;$B501,'[4]产值及收款计划（2026）'!$A:$A&amp;'[4]产值及收款计划（2026）'!$B:$B,'[4]产值及收款计划（2026）'!AC:AC)</f>
        <v>#REF!</v>
      </c>
      <c r="AD501" s="235" t="e">
        <f t="array" ref="AD501">_xlfn.XLOOKUP($A501&amp;$B501,'[4]产值及收款计划（2026）'!$A:$A&amp;'[4]产值及收款计划（2026）'!$B:$B,'[4]产值及收款计划（2026）'!AD:AD)</f>
        <v>#REF!</v>
      </c>
      <c r="AE501" s="235">
        <f t="array" ref="AE501">_xlfn.XLOOKUP($A501&amp;$B501,'[4]产值及收款计划（2026）'!$A:$A&amp;'[4]产值及收款计划（2026）'!$B:$B,'[4]产值及收款计划（2026）'!AE:AE)</f>
        <v>26.34</v>
      </c>
      <c r="AF501" s="235" t="e">
        <f t="array" ref="AF501">_xlfn.XLOOKUP($A501&amp;$B501,'[4]产值及收款计划（2026）'!$A:$A&amp;'[4]产值及收款计划（2026）'!$B:$B,'[4]产值及收款计划（2026）'!AF:AF)</f>
        <v>#REF!</v>
      </c>
      <c r="AG501" s="235" t="e">
        <f t="array" ref="AG501">_xlfn.XLOOKUP($A501&amp;$B501,'[4]产值及收款计划（2026）'!$A:$A&amp;'[4]产值及收款计划（2026）'!$B:$B,'[4]产值及收款计划（2026）'!AG:AG)</f>
        <v>#REF!</v>
      </c>
      <c r="AH501" s="235" t="e">
        <f t="array" ref="AH501">_xlfn.XLOOKUP($A501&amp;$B501,'[4]产值及收款计划（2026）'!$A:$A&amp;'[4]产值及收款计划（2026）'!$B:$B,'[4]产值及收款计划（2026）'!AH:AH)</f>
        <v>#REF!</v>
      </c>
      <c r="AI501" s="235" t="e">
        <f t="array" ref="AI501">_xlfn.XLOOKUP($A501&amp;$B501,'[4]产值及收款计划（2026）'!$A:$A&amp;'[4]产值及收款计划（2026）'!$B:$B,'[4]产值及收款计划（2026）'!AI:AI)</f>
        <v>#REF!</v>
      </c>
      <c r="AJ501" s="235" t="e">
        <f t="array" ref="AJ501">_xlfn.XLOOKUP($A501&amp;$B501,'[4]产值及收款计划（2026）'!$A:$A&amp;'[4]产值及收款计划（2026）'!$B:$B,'[4]产值及收款计划（2026）'!AJ:AJ)</f>
        <v>#REF!</v>
      </c>
      <c r="AK501" s="235" t="e">
        <f t="array" ref="AK501">_xlfn.XLOOKUP($A501&amp;$B501,'[4]产值及收款计划（2026）'!$A:$A&amp;'[4]产值及收款计划（2026）'!$B:$B,'[4]产值及收款计划（2026）'!AK:AK)</f>
        <v>#REF!</v>
      </c>
      <c r="AL501" s="235" t="e">
        <f t="array" ref="AL501">_xlfn.XLOOKUP($A501&amp;$B501,'[4]产值及收款计划（2026）'!$A:$A&amp;'[4]产值及收款计划（2026）'!$B:$B,'[4]产值及收款计划（2026）'!AL:AL)</f>
        <v>#REF!</v>
      </c>
      <c r="AM501" s="242" t="e">
        <f t="array" ref="AM501">_xlfn.LET(_xlpm.勾选月份状态数组,TRANSPOSE('PPT(12-15页）-TOP10'!$A$3:$A$14),_xlpm.选择数据区,IF('PPT(12-15页）-TOP10'!$E$3="收款",$BA501:$BL501,$AA501:$AL501),SUM(_xlfn._xlws.FILTER(_xlpm.选择数据区,_xlpm.勾选月份状态数组,"")))</f>
        <v>#REF!</v>
      </c>
      <c r="AN501" s="235">
        <f>_xlfn.XLOOKUP($C501,应收未收表!$T:$T,应收未收表!AA:AA)</f>
        <v>30</v>
      </c>
      <c r="AO501" s="235">
        <f>_xlfn.XLOOKUP($C501,应收未收表!$T:$T,应收未收表!AB:AB)</f>
        <v>18</v>
      </c>
      <c r="AP501" s="235">
        <f>_xlfn.XLOOKUP($C501,应收未收表!$T:$T,应收未收表!AC:AC)</f>
        <v>12</v>
      </c>
      <c r="AQ501" s="235" t="str">
        <f>_xlfn.XLOOKUP($C501,应收未收表!$T:$T,应收未收表!AE:AE)</f>
        <v>春节后一季度内落实且已上报一季度计划</v>
      </c>
      <c r="AR501" s="235">
        <f>_xlfn.XLOOKUP($C501,应收未收表!$T:$T,应收未收表!AF:AF)</f>
        <v>0</v>
      </c>
      <c r="AS501" s="235" t="e">
        <f t="array" ref="AS501">_xlfn.XLOOKUP($A501&amp;$B501,'[4]产值及收款计划（2026）'!$A:$A&amp;'[4]产值及收款计划（2026）'!$B:$B,'[4]产值及收款计划（2026）'!AS:AS)</f>
        <v>#REF!</v>
      </c>
      <c r="AT501" s="235" t="e">
        <f t="array" ref="AT501">_xlfn.XLOOKUP($A501&amp;$B501,'[4]产值及收款计划（2026）'!$A:$A&amp;'[4]产值及收款计划（2026）'!$B:$B,'[4]产值及收款计划（2026）'!AT:AT)</f>
        <v>#REF!</v>
      </c>
      <c r="AU501" s="235" t="e">
        <f t="array" ref="AU501">_xlfn.XLOOKUP($A501&amp;$B501,'[4]产值及收款计划（2026）'!$A:$A&amp;'[4]产值及收款计划（2026）'!$B:$B,'[4]产值及收款计划（2026）'!AU:AU)</f>
        <v>#REF!</v>
      </c>
      <c r="AV501" s="235" t="e">
        <f t="array" ref="AV501">_xlfn.XLOOKUP($A501&amp;$B501,'[4]产值及收款计划（2026）'!$A:$A&amp;'[4]产值及收款计划（2026）'!$B:$B,'[4]产值及收款计划（2026）'!AV:AV)</f>
        <v>#REF!</v>
      </c>
      <c r="AW501" s="235">
        <f t="array" ref="AW501">_xlfn.XLOOKUP($A501&amp;$B501,'[4]产值及收款计划（2026）'!$A:$A&amp;'[4]产值及收款计划（2026）'!$B:$B,'[4]产值及收款计划（2026）'!AW:AW)</f>
        <v>0</v>
      </c>
      <c r="AX501" s="235">
        <f t="array" ref="AX501">_xlfn.XLOOKUP($A501&amp;$B501,'[4]产值及收款计划（2026）'!$A:$A&amp;'[4]产值及收款计划（2026）'!$B:$B,'[4]产值及收款计划（2026）'!AX:AX)</f>
        <v>0</v>
      </c>
      <c r="AY501" s="235">
        <f t="array" ref="AY501">_xlfn.XLOOKUP($A501&amp;$B501,'[4]产值及收款计划（2026）'!$A:$A&amp;'[4]产值及收款计划（2026）'!$B:$B,'[4]产值及收款计划（2026）'!AY:AY)</f>
        <v>87.8</v>
      </c>
      <c r="AZ501" s="235">
        <f t="array" ref="AZ501">_xlfn.XLOOKUP($A501&amp;$B501,'[4]产值及收款计划（2026）'!$A:$A&amp;'[4]产值及收款计划（2026）'!$B:$B,'[4]产值及收款计划（2026）'!AZ:AZ)</f>
        <v>17.56</v>
      </c>
      <c r="BA501" s="235" t="e">
        <f t="array" ref="BA501">_xlfn.XLOOKUP($A501&amp;$B501,'[4]产值及收款计划（2026）'!$A:$A&amp;'[4]产值及收款计划（2026）'!$B:$B,'[4]产值及收款计划（2026）'!BA:BA)</f>
        <v>#REF!</v>
      </c>
      <c r="BB501" s="235" t="e">
        <f t="array" ref="BB501">_xlfn.XLOOKUP($A501&amp;$B501,'[4]产值及收款计划（2026）'!$A:$A&amp;'[4]产值及收款计划（2026）'!$B:$B,'[4]产值及收款计划（2026）'!BB:BB)</f>
        <v>#REF!</v>
      </c>
      <c r="BC501" s="235" t="e">
        <f t="array" ref="BC501">_xlfn.XLOOKUP($A501&amp;$B501,'[4]产值及收款计划（2026）'!$A:$A&amp;'[4]产值及收款计划（2026）'!$B:$B,'[4]产值及收款计划（2026）'!BC:BC)</f>
        <v>#REF!</v>
      </c>
      <c r="BD501" s="235">
        <f t="array" ref="BD501">_xlfn.XLOOKUP($A501&amp;$B501,'[4]产值及收款计划（2026）'!$A:$A&amp;'[4]产值及收款计划（2026）'!$B:$B,'[4]产值及收款计划（2026）'!BD:BD)</f>
        <v>17.56</v>
      </c>
      <c r="BE501" s="235" t="e">
        <f t="array" ref="BE501">_xlfn.XLOOKUP($A501&amp;$B501,'[4]产值及收款计划（2026）'!$A:$A&amp;'[4]产值及收款计划（2026）'!$B:$B,'[4]产值及收款计划（2026）'!BE:BE)</f>
        <v>#REF!</v>
      </c>
      <c r="BF501" s="235">
        <f t="array" ref="BF501">_xlfn.XLOOKUP($A501&amp;$B501,'[4]产值及收款计划（2026）'!$A:$A&amp;'[4]产值及收款计划（2026）'!$B:$B,'[4]产值及收款计划（2026）'!BF:BF)</f>
        <v>26.34</v>
      </c>
      <c r="BG501" s="235" t="e">
        <f t="array" ref="BG501">_xlfn.XLOOKUP($A501&amp;$B501,'[4]产值及收款计划（2026）'!$A:$A&amp;'[4]产值及收款计划（2026）'!$B:$B,'[4]产值及收款计划（2026）'!BG:BG)</f>
        <v>#REF!</v>
      </c>
      <c r="BH501" s="235" t="e">
        <f t="array" ref="BH501">_xlfn.XLOOKUP($A501&amp;$B501,'[4]产值及收款计划（2026）'!$A:$A&amp;'[4]产值及收款计划（2026）'!$B:$B,'[4]产值及收款计划（2026）'!BH:BH)</f>
        <v>#REF!</v>
      </c>
      <c r="BI501" s="235" t="e">
        <f t="array" ref="BI501">_xlfn.XLOOKUP($A501&amp;$B501,'[4]产值及收款计划（2026）'!$A:$A&amp;'[4]产值及收款计划（2026）'!$B:$B,'[4]产值及收款计划（2026）'!BI:BI)</f>
        <v>#REF!</v>
      </c>
      <c r="BJ501" s="235" t="e">
        <f t="array" ref="BJ501">_xlfn.XLOOKUP($A501&amp;$B501,'[4]产值及收款计划（2026）'!$A:$A&amp;'[4]产值及收款计划（2026）'!$B:$B,'[4]产值及收款计划（2026）'!BJ:BJ)</f>
        <v>#REF!</v>
      </c>
      <c r="BK501" s="235" t="e">
        <f t="array" ref="BK501">_xlfn.XLOOKUP($A501&amp;$B501,'[4]产值及收款计划（2026）'!$A:$A&amp;'[4]产值及收款计划（2026）'!$B:$B,'[4]产值及收款计划（2026）'!BK:BK)</f>
        <v>#REF!</v>
      </c>
      <c r="BL501" s="235" t="e">
        <f t="array" ref="BL501">_xlfn.XLOOKUP($A501&amp;$B501,'[4]产值及收款计划（2026）'!$A:$A&amp;'[4]产值及收款计划（2026）'!$B:$B,'[4]产值及收款计划（2026）'!BL:BL)</f>
        <v>#REF!</v>
      </c>
      <c r="BM501" s="235"/>
      <c r="BN501" s="235"/>
      <c r="BO501" s="235"/>
      <c r="BP501" s="235"/>
      <c r="BQ501" s="235" t="e">
        <f>_xlfn.XLOOKUP($C501,应收未收表!$AJ:$AJ,应收未收表!AK:AK)</f>
        <v>#N/A</v>
      </c>
      <c r="BR501" s="235" t="e">
        <f>_xlfn.XLOOKUP($C501,应收未收表!$AJ:$AJ,应收未收表!AL:AL)</f>
        <v>#N/A</v>
      </c>
      <c r="BS501" s="235" t="e">
        <f>_xlfn.XLOOKUP($C501,应收未收表!$AJ:$AJ,应收未收表!AM:AM)</f>
        <v>#N/A</v>
      </c>
      <c r="BT501" s="235" t="e">
        <f>_xlfn.XLOOKUP($C501,应收未收表!$AJ:$AJ,应收未收表!AN:AN)</f>
        <v>#N/A</v>
      </c>
      <c r="BU501" s="234" t="str">
        <f t="array" ref="BU501">_xlfn.XLOOKUP($A501&amp;$B501,'[4]产值及收款计划（2026）'!$A:$A&amp;'[4]产值及收款计划（2026）'!$B:$B,'[4]产值及收款计划（2026）'!BQ:BQ)</f>
        <v>泉州市数据集团有限责任公司</v>
      </c>
      <c r="BV501" s="235" t="e">
        <f t="array" ref="BV501">_xlfn.XLOOKUP($A501&amp;$B501,'[4]产值及收款计划（2026）'!$A:$A&amp;'[4]产值及收款计划（2026）'!$B:$B,'[4]产值及收款计划（2026）'!BR:BR)</f>
        <v>#REF!</v>
      </c>
      <c r="CE501" s="235" cm="1">
        <f t="array" ref="CE501">_xlfn.XLOOKUP($A501&amp;$B501,'[4]产值及收款计划（2026）'!$A:$A&amp;'[4]产值及收款计划（2026）'!$B:$B,'[4]产值及收款计划（2026）'!CA:CA)</f>
        <v>0</v>
      </c>
      <c r="CF501" s="235" cm="1">
        <f t="array" ref="CF501">_xlfn.XLOOKUP($A501&amp;$B501,'[4]产值及收款计划（2026）'!$A:$A&amp;'[4]产值及收款计划（2026）'!$B:$B,'[4]产值及收款计划（2026）'!CB:CB)</f>
        <v>0</v>
      </c>
      <c r="CG501" s="235" cm="1">
        <f t="array" ref="CG501">_xlfn.XLOOKUP($A501&amp;$B501,'[4]产值及收款计划（2026）'!$A:$A&amp;'[4]产值及收款计划（2026）'!$B:$B,'[4]产值及收款计划（2026）'!CC:CC)</f>
        <v>0</v>
      </c>
      <c r="CH501" s="235" cm="1">
        <f t="array" ref="CH501">_xlfn.XLOOKUP($A501&amp;$B501,'[4]产值及收款计划（2026）'!$A:$A&amp;'[4]产值及收款计划（2026）'!$B:$B,'[4]产值及收款计划（2026）'!CD:CD)</f>
        <v>0</v>
      </c>
      <c r="CI501" s="235" cm="1">
        <f t="array" ref="CI501">_xlfn.XLOOKUP($A501&amp;$B501,'[4]产值及收款计划（2026）'!$A:$A&amp;'[4]产值及收款计划（2026）'!$B:$B,'[4]产值及收款计划（2026）'!CE:CE)</f>
        <v>0</v>
      </c>
      <c r="CJ501" s="235" cm="1">
        <f t="array" ref="CJ501">_xlfn.XLOOKUP($A501&amp;$B501,'[4]产值及收款计划（2026）'!$A:$A&amp;'[4]产值及收款计划（2026）'!$B:$B,'[4]产值及收款计划（2026）'!CF:CF)</f>
        <v>0</v>
      </c>
      <c r="CK501" s="235" cm="1">
        <f t="array" ref="CK501">_xlfn.XLOOKUP($A501&amp;$B501,'[4]产值及收款计划（2026）'!$A:$A&amp;'[4]产值及收款计划（2026）'!$B:$B,'[4]产值及收款计划（2026）'!CG:CG)</f>
        <v>0</v>
      </c>
      <c r="CL501" s="235" cm="1">
        <f t="array" ref="CL501">_xlfn.XLOOKUP($A501&amp;$B501,'[4]产值及收款计划（2026）'!$A:$A&amp;'[4]产值及收款计划（2026）'!$B:$B,'[4]产值及收款计划（2026）'!CH:CH)</f>
        <v>0</v>
      </c>
      <c r="CM501" s="235" cm="1">
        <f t="array" ref="CM501">_xlfn.XLOOKUP($A501&amp;$B501,'[4]产值及收款计划（2026）'!$A:$A&amp;'[4]产值及收款计划（2026）'!$B:$B,'[4]产值及收款计划（2026）'!CI:CI)</f>
        <v>0</v>
      </c>
      <c r="CN501" s="235" cm="1">
        <f t="array" ref="CN501">_xlfn.XLOOKUP($A501&amp;$B501,'[4]产值及收款计划（2026）'!$A:$A&amp;'[4]产值及收款计划（2026）'!$B:$B,'[4]产值及收款计划（2026）'!CJ:CJ)</f>
        <v>0</v>
      </c>
      <c r="CO501" s="235" cm="1">
        <f t="array" ref="CO501">_xlfn.XLOOKUP($A501&amp;$B501,'[4]产值及收款计划（2026）'!$A:$A&amp;'[4]产值及收款计划（2026）'!$B:$B,'[4]产值及收款计划（2026）'!CK:CK)</f>
        <v>0</v>
      </c>
      <c r="CP501" s="235" cm="1">
        <f t="array" ref="CP501">_xlfn.XLOOKUP($A501&amp;$B501,'[4]产值及收款计划（2026）'!$A:$A&amp;'[4]产值及收款计划（2026）'!$B:$B,'[4]产值及收款计划（2026）'!CL:CL)</f>
        <v>0</v>
      </c>
      <c r="DE501" s="235" cm="1">
        <f t="array" ref="DE501">_xlfn.XLOOKUP($A501&amp;$B501,'[4]产值及收款计划（2026）'!$A:$A&amp;'[4]产值及收款计划（2026）'!$B:$B,'[4]产值及收款计划（2026）'!DA:DA)</f>
        <v>0</v>
      </c>
      <c r="DF501" s="235" cm="1">
        <f t="array" ref="DF501">_xlfn.XLOOKUP($A501&amp;$B501,'[4]产值及收款计划（2026）'!$A:$A&amp;'[4]产值及收款计划（2026）'!$B:$B,'[4]产值及收款计划（2026）'!DB:DB)</f>
        <v>0</v>
      </c>
      <c r="DG501" s="235" cm="1">
        <f t="array" ref="DG501">_xlfn.XLOOKUP($A501&amp;$B501,'[4]产值及收款计划（2026）'!$A:$A&amp;'[4]产值及收款计划（2026）'!$B:$B,'[4]产值及收款计划（2026）'!DC:DC)</f>
        <v>0</v>
      </c>
      <c r="DH501" s="235" cm="1">
        <f t="array" ref="DH501">_xlfn.XLOOKUP($A501&amp;$B501,'[4]产值及收款计划（2026）'!$A:$A&amp;'[4]产值及收款计划（2026）'!$B:$B,'[4]产值及收款计划（2026）'!DD:DD)</f>
        <v>0</v>
      </c>
      <c r="DI501" s="235" cm="1">
        <f t="array" ref="DI501">_xlfn.XLOOKUP($A501&amp;$B501,'[4]产值及收款计划（2026）'!$A:$A&amp;'[4]产值及收款计划（2026）'!$B:$B,'[4]产值及收款计划（2026）'!DE:DE)</f>
        <v>0</v>
      </c>
      <c r="DJ501" s="235" cm="1">
        <f t="array" ref="DJ501">_xlfn.XLOOKUP($A501&amp;$B501,'[4]产值及收款计划（2026）'!$A:$A&amp;'[4]产值及收款计划（2026）'!$B:$B,'[4]产值及收款计划（2026）'!DF:DF)</f>
        <v>0</v>
      </c>
      <c r="DK501" s="235" cm="1">
        <f t="array" ref="DK501">_xlfn.XLOOKUP($A501&amp;$B501,'[4]产值及收款计划（2026）'!$A:$A&amp;'[4]产值及收款计划（2026）'!$B:$B,'[4]产值及收款计划（2026）'!DG:DG)</f>
        <v>0</v>
      </c>
      <c r="DL501" s="235" cm="1">
        <f t="array" ref="DL501">_xlfn.XLOOKUP($A501&amp;$B501,'[4]产值及收款计划（2026）'!$A:$A&amp;'[4]产值及收款计划（2026）'!$B:$B,'[4]产值及收款计划（2026）'!DH:DH)</f>
        <v>0</v>
      </c>
      <c r="DM501" s="235" cm="1">
        <f t="array" ref="DM501">_xlfn.XLOOKUP($A501&amp;$B501,'[4]产值及收款计划（2026）'!$A:$A&amp;'[4]产值及收款计划（2026）'!$B:$B,'[4]产值及收款计划（2026）'!DI:DI)</f>
        <v>0</v>
      </c>
      <c r="DN501" s="235" cm="1">
        <f t="array" ref="DN501">_xlfn.XLOOKUP($A501&amp;$B501,'[4]产值及收款计划（2026）'!$A:$A&amp;'[4]产值及收款计划（2026）'!$B:$B,'[4]产值及收款计划（2026）'!DJ:DJ)</f>
        <v>0</v>
      </c>
      <c r="DO501" s="235" cm="1">
        <f t="array" ref="DO501">_xlfn.XLOOKUP($A501&amp;$B501,'[4]产值及收款计划（2026）'!$A:$A&amp;'[4]产值及收款计划（2026）'!$B:$B,'[4]产值及收款计划（2026）'!DK:DK)</f>
        <v>0</v>
      </c>
      <c r="DP501" s="235" cm="1">
        <f t="array" ref="DP501">_xlfn.XLOOKUP($A501&amp;$B501,'[4]产值及收款计划（2026）'!$A:$A&amp;'[4]产值及收款计划（2026）'!$B:$B,'[4]产值及收款计划（2026）'!DL:DL)</f>
        <v>0</v>
      </c>
      <c r="DQ501" s="243"/>
      <c r="DR501" s="229"/>
    </row>
    <row r="502" ht="40.5" spans="1:122">
      <c r="A502" s="233">
        <f t="shared" si="29"/>
        <v>32</v>
      </c>
      <c r="B502" s="233" t="s">
        <v>28</v>
      </c>
      <c r="C502" s="234" t="str">
        <f t="array" ref="C502">_xlfn.XLOOKUP($A502&amp;$B502,'[4]产值及收款计划（2026）'!$A:$A&amp;'[4]产值及收款计划（2026）'!$B:$B,'[4]产值及收款计划（2026）'!C:C)</f>
        <v>C0CJFJ-FW-T-2025121</v>
      </c>
      <c r="D502" s="235" t="str">
        <f t="array" ref="D502">_xlfn.XLOOKUP($A502&amp;$B502,'[4]产值及收款计划（2026）'!$A:$A&amp;'[4]产值及收款计划（2026）'!$B:$B,'[4]产值及收款计划（2026）'!D:D)</f>
        <v>厦门跨东海域通道陆域段BIM技术咨询服务验工计价合同</v>
      </c>
      <c r="E502" s="235">
        <f t="array" ref="E502">_xlfn.XLOOKUP($A502&amp;$B502,'[4]产值及收款计划（2026）'!$A:$A&amp;'[4]产值及收款计划（2026）'!$B:$B,'[4]产值及收款计划（2026）'!E:E)</f>
        <v>119</v>
      </c>
      <c r="F502" s="235">
        <f t="array" ref="F502">_xlfn.XLOOKUP($A502&amp;$B502,'[4]产值及收款计划（2026）'!$A:$A&amp;'[4]产值及收款计划（2026）'!$B:$B,'[4]产值及收款计划（2026）'!F:F)</f>
        <v>119</v>
      </c>
      <c r="G502" s="235">
        <f t="array" ref="G502">_xlfn.XLOOKUP($A502&amp;$B502,'[4]产值及收款计划（2026）'!$A:$A&amp;'[4]产值及收款计划（2026）'!$B:$B,'[4]产值及收款计划（2026）'!G:G)</f>
        <v>119</v>
      </c>
      <c r="H502" s="235">
        <f t="array" ref="H502">_xlfn.XLOOKUP($A502&amp;$B502,'[4]产值及收款计划（2026）'!$A:$A&amp;'[4]产值及收款计划（2026）'!$B:$B,'[4]产值及收款计划（2026）'!H:H)</f>
        <v>59</v>
      </c>
      <c r="I502" s="236">
        <f t="array" ref="I502">_xlfn.XLOOKUP($A502&amp;$B502,'[4]产值及收款计划（2026）'!$A:$A&amp;'[4]产值及收款计划（2026）'!$B:$B,'[4]产值及收款计划（2026）'!I:I)</f>
        <v>0.495798319327731</v>
      </c>
      <c r="J502" s="237">
        <f t="array" ref="J502">_xlfn.XLOOKUP($A502&amp;$B502,'[4]产值及收款计划（2026）'!$A:$A&amp;'[4]产值及收款计划（2026）'!$B:$B,'[4]产值及收款计划（2026）'!J:J)</f>
        <v>0.06</v>
      </c>
      <c r="K502" s="235" t="e">
        <f t="array" ref="K502">_xlfn.XLOOKUP($A502&amp;$B502,'[4]产值及收款计划（2026）'!$A:$A&amp;'[4]产值及收款计划（2026）'!$B:$B,'[4]产值及收款计划（2026）'!K:K)</f>
        <v>#REF!</v>
      </c>
      <c r="L502" s="235" t="e">
        <f t="array" ref="L502">_xlfn.XLOOKUP($A502&amp;$B502,'[4]产值及收款计划（2026）'!$A:$A&amp;'[4]产值及收款计划（2026）'!$B:$B,'[4]产值及收款计划（2026）'!L:L)</f>
        <v>#REF!</v>
      </c>
      <c r="M502" s="235" t="str">
        <f t="array" ref="M502">_xlfn.XLOOKUP($A502&amp;$B502,'[4]产值及收款计划（2026）'!$A:$A&amp;'[4]产值及收款计划（2026）'!$B:$B,'[4]产值及收款计划（2026）'!M:M)</f>
        <v>主导</v>
      </c>
      <c r="N502" s="235">
        <f t="array" ref="N502">_xlfn.XLOOKUP($A502&amp;$B502,'[4]产值及收款计划（2026）'!$A:$A&amp;'[4]产值及收款计划（2026）'!$B:$B,'[4]产值及收款计划（2026）'!N:N)</f>
        <v>0</v>
      </c>
      <c r="O502" s="235" t="str">
        <f t="array" ref="O502">_xlfn.XLOOKUP($A502&amp;$B502,'[4]产值及收款计划（2026）'!$A:$A&amp;'[4]产值及收款计划（2026）'!$B:$B,'[4]产值及收款计划（2026）'!O:O)</f>
        <v>甘英聪</v>
      </c>
      <c r="P502" s="234" t="str">
        <f t="array" ref="P502">_xlfn.XLOOKUP($A502&amp;$B502,'[4]产值及收款计划（2026）'!$A:$A&amp;'[4]产值及收款计划（2026）'!$B:$B,'[4]产值及收款计划（2026）'!P:P)</f>
        <v>26已完结</v>
      </c>
      <c r="Q502" s="235" t="e">
        <f t="array" ref="Q502">_xlfn.XLOOKUP($A502&amp;$B502,'[4]产值及收款计划（2026）'!$A:$A&amp;'[4]产值及收款计划（2026）'!$B:$B,'[4]产值及收款计划（2026）'!Q:Q)</f>
        <v>#REF!</v>
      </c>
      <c r="R502" s="235" t="e">
        <f t="array" ref="R502">_xlfn.XLOOKUP($A502&amp;$B502,'[4]产值及收款计划（2026）'!$A:$A&amp;'[4]产值及收款计划（2026）'!$B:$B,'[4]产值及收款计划（2026）'!R:R)</f>
        <v>#REF!</v>
      </c>
      <c r="S502" s="235" t="e">
        <f t="array" ref="S502">_xlfn.XLOOKUP($A502&amp;$B502,'[4]产值及收款计划（2026）'!$A:$A&amp;'[4]产值及收款计划（2026）'!$B:$B,'[4]产值及收款计划（2026）'!S:S)</f>
        <v>#REF!</v>
      </c>
      <c r="T502" s="235">
        <f t="array" ref="T502">_xlfn.XLOOKUP($A502&amp;$B502,'[4]产值及收款计划（2026）'!$A:$A&amp;'[4]产值及收款计划（2026）'!$B:$B,'[4]产值及收款计划（2026）'!T:T)</f>
        <v>85.1</v>
      </c>
      <c r="U502" s="235">
        <f t="array" ref="U502">_xlfn.XLOOKUP($A502&amp;$B502,'[4]产值及收款计划（2026）'!$A:$A&amp;'[4]产值及收款计划（2026）'!$B:$B,'[4]产值及收款计划（2026）'!U:U)</f>
        <v>33.9</v>
      </c>
      <c r="V502" s="235">
        <f t="array" ref="V502">_xlfn.XLOOKUP($A502&amp;$B502,'[4]产值及收款计划（2026）'!$A:$A&amp;'[4]产值及收款计划（2026）'!$B:$B,'[4]产值及收款计划（2026）'!V:V)</f>
        <v>0</v>
      </c>
      <c r="W502" s="235" t="e">
        <f t="array" ref="W502">_xlfn.XLOOKUP($A502&amp;$B502,'[4]产值及收款计划（2026）'!$A:$A&amp;'[4]产值及收款计划（2026）'!$B:$B,'[4]产值及收款计划（2026）'!W:W)</f>
        <v>#REF!</v>
      </c>
      <c r="X502" s="235" t="e">
        <f t="array" ref="X502">_xlfn.XLOOKUP($A502&amp;$B502,'[4]产值及收款计划（2026）'!$A:$A&amp;'[4]产值及收款计划（2026）'!$B:$B,'[4]产值及收款计划（2026）'!X:X)</f>
        <v>#REF!</v>
      </c>
      <c r="Y502" s="235" t="e">
        <f t="array" ref="Y502">_xlfn.XLOOKUP($A502&amp;$B502,'[4]产值及收款计划（2026）'!$A:$A&amp;'[4]产值及收款计划（2026）'!$B:$B,'[4]产值及收款计划（2026）'!Y:Y)</f>
        <v>#REF!</v>
      </c>
      <c r="Z502" s="235" t="e">
        <f t="array" ref="Z502">_xlfn.XLOOKUP($A502&amp;$B502,'[4]产值及收款计划（2026）'!$A:$A&amp;'[4]产值及收款计划（2026）'!$B:$B,'[4]产值及收款计划（2026）'!Z:Z)</f>
        <v>#REF!</v>
      </c>
      <c r="AA502" s="235">
        <f t="array" ref="AA502">_xlfn.XLOOKUP($A502&amp;$B502,'[4]产值及收款计划（2026）'!$A:$A&amp;'[4]产值及收款计划（2026）'!$B:$B,'[4]产值及收款计划（2026）'!AA:AA)</f>
        <v>33.9</v>
      </c>
      <c r="AB502" s="235">
        <f t="array" ref="AB502">_xlfn.XLOOKUP($A502&amp;$B502,'[4]产值及收款计划（2026）'!$A:$A&amp;'[4]产值及收款计划（2026）'!$B:$B,'[4]产值及收款计划（2026）'!AB:AB)</f>
        <v>0</v>
      </c>
      <c r="AC502" s="235">
        <f t="array" ref="AC502">_xlfn.XLOOKUP($A502&amp;$B502,'[4]产值及收款计划（2026）'!$A:$A&amp;'[4]产值及收款计划（2026）'!$B:$B,'[4]产值及收款计划（2026）'!AC:AC)</f>
        <v>0</v>
      </c>
      <c r="AD502" s="235">
        <f t="array" ref="AD502">_xlfn.XLOOKUP($A502&amp;$B502,'[4]产值及收款计划（2026）'!$A:$A&amp;'[4]产值及收款计划（2026）'!$B:$B,'[4]产值及收款计划（2026）'!AD:AD)</f>
        <v>0</v>
      </c>
      <c r="AE502" s="235">
        <f t="array" ref="AE502">_xlfn.XLOOKUP($A502&amp;$B502,'[4]产值及收款计划（2026）'!$A:$A&amp;'[4]产值及收款计划（2026）'!$B:$B,'[4]产值及收款计划（2026）'!AE:AE)</f>
        <v>0</v>
      </c>
      <c r="AF502" s="235">
        <f t="array" ref="AF502">_xlfn.XLOOKUP($A502&amp;$B502,'[4]产值及收款计划（2026）'!$A:$A&amp;'[4]产值及收款计划（2026）'!$B:$B,'[4]产值及收款计划（2026）'!AF:AF)</f>
        <v>0</v>
      </c>
      <c r="AG502" s="235">
        <f t="array" ref="AG502">_xlfn.XLOOKUP($A502&amp;$B502,'[4]产值及收款计划（2026）'!$A:$A&amp;'[4]产值及收款计划（2026）'!$B:$B,'[4]产值及收款计划（2026）'!AG:AG)</f>
        <v>0</v>
      </c>
      <c r="AH502" s="235">
        <f t="array" ref="AH502">_xlfn.XLOOKUP($A502&amp;$B502,'[4]产值及收款计划（2026）'!$A:$A&amp;'[4]产值及收款计划（2026）'!$B:$B,'[4]产值及收款计划（2026）'!AH:AH)</f>
        <v>0</v>
      </c>
      <c r="AI502" s="235">
        <f t="array" ref="AI502">_xlfn.XLOOKUP($A502&amp;$B502,'[4]产值及收款计划（2026）'!$A:$A&amp;'[4]产值及收款计划（2026）'!$B:$B,'[4]产值及收款计划（2026）'!AI:AI)</f>
        <v>0</v>
      </c>
      <c r="AJ502" s="235">
        <f t="array" ref="AJ502">_xlfn.XLOOKUP($A502&amp;$B502,'[4]产值及收款计划（2026）'!$A:$A&amp;'[4]产值及收款计划（2026）'!$B:$B,'[4]产值及收款计划（2026）'!AJ:AJ)</f>
        <v>0</v>
      </c>
      <c r="AK502" s="235">
        <f t="array" ref="AK502">_xlfn.XLOOKUP($A502&amp;$B502,'[4]产值及收款计划（2026）'!$A:$A&amp;'[4]产值及收款计划（2026）'!$B:$B,'[4]产值及收款计划（2026）'!AK:AK)</f>
        <v>0</v>
      </c>
      <c r="AL502" s="235">
        <f t="array" ref="AL502">_xlfn.XLOOKUP($A502&amp;$B502,'[4]产值及收款计划（2026）'!$A:$A&amp;'[4]产值及收款计划（2026）'!$B:$B,'[4]产值及收款计划（2026）'!AL:AL)</f>
        <v>0</v>
      </c>
      <c r="AM502" s="242">
        <f t="array" ref="AM502">_xlfn.LET(_xlpm.勾选月份状态数组,TRANSPOSE('PPT(12-15页）-TOP10'!$A$3:$A$14),_xlpm.选择数据区,IF('PPT(12-15页）-TOP10'!$E$3="收款",$BA502:$BL502,$AA502:$AL502),SUM(_xlfn._xlws.FILTER(_xlpm.选择数据区,_xlpm.勾选月份状态数组,"")))</f>
        <v>0</v>
      </c>
      <c r="AN502" s="235" t="e">
        <f>_xlfn.XLOOKUP($C502,应收未收表!$T:$T,应收未收表!AA:AA)</f>
        <v>#N/A</v>
      </c>
      <c r="AO502" s="235" t="e">
        <f>_xlfn.XLOOKUP($C502,应收未收表!$T:$T,应收未收表!AB:AB)</f>
        <v>#N/A</v>
      </c>
      <c r="AP502" s="235" t="e">
        <f>_xlfn.XLOOKUP($C502,应收未收表!$T:$T,应收未收表!AC:AC)</f>
        <v>#N/A</v>
      </c>
      <c r="AQ502" s="235" t="e">
        <f>_xlfn.XLOOKUP($C502,应收未收表!$T:$T,应收未收表!AE:AE)</f>
        <v>#N/A</v>
      </c>
      <c r="AR502" s="235" t="e">
        <f>_xlfn.XLOOKUP($C502,应收未收表!$T:$T,应收未收表!AF:AF)</f>
        <v>#N/A</v>
      </c>
      <c r="AS502" s="235" t="e">
        <f t="array" ref="AS502">_xlfn.XLOOKUP($A502&amp;$B502,'[4]产值及收款计划（2026）'!$A:$A&amp;'[4]产值及收款计划（2026）'!$B:$B,'[4]产值及收款计划（2026）'!AS:AS)</f>
        <v>#REF!</v>
      </c>
      <c r="AT502" s="235" t="e">
        <f t="array" ref="AT502">_xlfn.XLOOKUP($A502&amp;$B502,'[4]产值及收款计划（2026）'!$A:$A&amp;'[4]产值及收款计划（2026）'!$B:$B,'[4]产值及收款计划（2026）'!AT:AT)</f>
        <v>#REF!</v>
      </c>
      <c r="AU502" s="235" t="e">
        <f t="array" ref="AU502">_xlfn.XLOOKUP($A502&amp;$B502,'[4]产值及收款计划（2026）'!$A:$A&amp;'[4]产值及收款计划（2026）'!$B:$B,'[4]产值及收款计划（2026）'!AU:AU)</f>
        <v>#REF!</v>
      </c>
      <c r="AV502" s="235" t="e">
        <f t="array" ref="AV502">_xlfn.XLOOKUP($A502&amp;$B502,'[4]产值及收款计划（2026）'!$A:$A&amp;'[4]产值及收款计划（2026）'!$B:$B,'[4]产值及收款计划（2026）'!AV:AV)</f>
        <v>#REF!</v>
      </c>
      <c r="AW502" s="235">
        <f t="array" ref="AW502">_xlfn.XLOOKUP($A502&amp;$B502,'[4]产值及收款计划（2026）'!$A:$A&amp;'[4]产值及收款计划（2026）'!$B:$B,'[4]产值及收款计划（2026）'!AW:AW)</f>
        <v>0</v>
      </c>
      <c r="AX502" s="235">
        <f t="array" ref="AX502">_xlfn.XLOOKUP($A502&amp;$B502,'[4]产值及收款计划（2026）'!$A:$A&amp;'[4]产值及收款计划（2026）'!$B:$B,'[4]产值及收款计划（2026）'!AX:AX)</f>
        <v>0</v>
      </c>
      <c r="AY502" s="235">
        <f t="array" ref="AY502">_xlfn.XLOOKUP($A502&amp;$B502,'[4]产值及收款计划（2026）'!$A:$A&amp;'[4]产值及收款计划（2026）'!$B:$B,'[4]产值及收款计划（2026）'!AY:AY)</f>
        <v>119</v>
      </c>
      <c r="AZ502" s="235">
        <f t="array" ref="AZ502">_xlfn.XLOOKUP($A502&amp;$B502,'[4]产值及收款计划（2026）'!$A:$A&amp;'[4]产值及收款计划（2026）'!$B:$B,'[4]产值及收款计划（2026）'!AZ:AZ)</f>
        <v>119</v>
      </c>
      <c r="BA502" s="235" t="e">
        <f t="array" ref="BA502">_xlfn.XLOOKUP($A502&amp;$B502,'[4]产值及收款计划（2026）'!$A:$A&amp;'[4]产值及收款计划（2026）'!$B:$B,'[4]产值及收款计划（2026）'!BA:BA)</f>
        <v>#REF!</v>
      </c>
      <c r="BB502" s="235" t="e">
        <f t="array" ref="BB502">_xlfn.XLOOKUP($A502&amp;$B502,'[4]产值及收款计划（2026）'!$A:$A&amp;'[4]产值及收款计划（2026）'!$B:$B,'[4]产值及收款计划（2026）'!BB:BB)</f>
        <v>#REF!</v>
      </c>
      <c r="BC502" s="235" t="e">
        <f t="array" ref="BC502">_xlfn.XLOOKUP($A502&amp;$B502,'[4]产值及收款计划（2026）'!$A:$A&amp;'[4]产值及收款计划（2026）'!$B:$B,'[4]产值及收款计划（2026）'!BC:BC)</f>
        <v>#REF!</v>
      </c>
      <c r="BD502" s="235" t="e">
        <f t="array" ref="BD502">_xlfn.XLOOKUP($A502&amp;$B502,'[4]产值及收款计划（2026）'!$A:$A&amp;'[4]产值及收款计划（2026）'!$B:$B,'[4]产值及收款计划（2026）'!BD:BD)</f>
        <v>#REF!</v>
      </c>
      <c r="BE502" s="235" t="e">
        <f t="array" ref="BE502">_xlfn.XLOOKUP($A502&amp;$B502,'[4]产值及收款计划（2026）'!$A:$A&amp;'[4]产值及收款计划（2026）'!$B:$B,'[4]产值及收款计划（2026）'!BE:BE)</f>
        <v>#REF!</v>
      </c>
      <c r="BF502" s="235" t="e">
        <f t="array" ref="BF502">_xlfn.XLOOKUP($A502&amp;$B502,'[4]产值及收款计划（2026）'!$A:$A&amp;'[4]产值及收款计划（2026）'!$B:$B,'[4]产值及收款计划（2026）'!BF:BF)</f>
        <v>#REF!</v>
      </c>
      <c r="BG502" s="235" t="e">
        <f t="array" ref="BG502">_xlfn.XLOOKUP($A502&amp;$B502,'[4]产值及收款计划（2026）'!$A:$A&amp;'[4]产值及收款计划（2026）'!$B:$B,'[4]产值及收款计划（2026）'!BG:BG)</f>
        <v>#REF!</v>
      </c>
      <c r="BH502" s="235" t="e">
        <f t="array" ref="BH502">_xlfn.XLOOKUP($A502&amp;$B502,'[4]产值及收款计划（2026）'!$A:$A&amp;'[4]产值及收款计划（2026）'!$B:$B,'[4]产值及收款计划（2026）'!BH:BH)</f>
        <v>#REF!</v>
      </c>
      <c r="BI502" s="235" t="e">
        <f t="array" ref="BI502">_xlfn.XLOOKUP($A502&amp;$B502,'[4]产值及收款计划（2026）'!$A:$A&amp;'[4]产值及收款计划（2026）'!$B:$B,'[4]产值及收款计划（2026）'!BI:BI)</f>
        <v>#REF!</v>
      </c>
      <c r="BJ502" s="235" t="e">
        <f t="array" ref="BJ502">_xlfn.XLOOKUP($A502&amp;$B502,'[4]产值及收款计划（2026）'!$A:$A&amp;'[4]产值及收款计划（2026）'!$B:$B,'[4]产值及收款计划（2026）'!BJ:BJ)</f>
        <v>#REF!</v>
      </c>
      <c r="BK502" s="235" t="e">
        <f t="array" ref="BK502">_xlfn.XLOOKUP($A502&amp;$B502,'[4]产值及收款计划（2026）'!$A:$A&amp;'[4]产值及收款计划（2026）'!$B:$B,'[4]产值及收款计划（2026）'!BK:BK)</f>
        <v>#REF!</v>
      </c>
      <c r="BL502" s="235" t="e">
        <f t="array" ref="BL502">_xlfn.XLOOKUP($A502&amp;$B502,'[4]产值及收款计划（2026）'!$A:$A&amp;'[4]产值及收款计划（2026）'!$B:$B,'[4]产值及收款计划（2026）'!BL:BL)</f>
        <v>#REF!</v>
      </c>
      <c r="BM502" s="235"/>
      <c r="BN502" s="235"/>
      <c r="BO502" s="235"/>
      <c r="BP502" s="235"/>
      <c r="BQ502" s="235" t="e">
        <f>_xlfn.XLOOKUP($C502,应收未收表!$AJ:$AJ,应收未收表!AK:AK)</f>
        <v>#N/A</v>
      </c>
      <c r="BR502" s="235" t="e">
        <f>_xlfn.XLOOKUP($C502,应收未收表!$AJ:$AJ,应收未收表!AL:AL)</f>
        <v>#N/A</v>
      </c>
      <c r="BS502" s="235" t="e">
        <f>_xlfn.XLOOKUP($C502,应收未收表!$AJ:$AJ,应收未收表!AM:AM)</f>
        <v>#N/A</v>
      </c>
      <c r="BT502" s="235" t="e">
        <f>_xlfn.XLOOKUP($C502,应收未收表!$AJ:$AJ,应收未收表!AN:AN)</f>
        <v>#N/A</v>
      </c>
      <c r="BU502" s="234" t="str">
        <f t="array" ref="BU502">_xlfn.XLOOKUP($A502&amp;$B502,'[4]产值及收款计划（2026）'!$A:$A&amp;'[4]产值及收款计划（2026）'!$B:$B,'[4]产值及收款计划（2026）'!BQ:BQ)</f>
        <v>安徽智维空间科技有限公司</v>
      </c>
      <c r="BV502" s="235" t="e">
        <f t="array" ref="BV502">_xlfn.XLOOKUP($A502&amp;$B502,'[4]产值及收款计划（2026）'!$A:$A&amp;'[4]产值及收款计划（2026）'!$B:$B,'[4]产值及收款计划（2026）'!BR:BR)</f>
        <v>#REF!</v>
      </c>
      <c r="CE502" s="235" cm="1">
        <f t="array" ref="CE502">_xlfn.XLOOKUP($A502&amp;$B502,'[4]产值及收款计划（2026）'!$A:$A&amp;'[4]产值及收款计划（2026）'!$B:$B,'[4]产值及收款计划（2026）'!CA:CA)</f>
        <v>33.9</v>
      </c>
      <c r="CF502" s="235" cm="1">
        <f t="array" ref="CF502">_xlfn.XLOOKUP($A502&amp;$B502,'[4]产值及收款计划（2026）'!$A:$A&amp;'[4]产值及收款计划（2026）'!$B:$B,'[4]产值及收款计划（2026）'!CB:CB)</f>
        <v>0</v>
      </c>
      <c r="CG502" s="235" cm="1">
        <f t="array" ref="CG502">_xlfn.XLOOKUP($A502&amp;$B502,'[4]产值及收款计划（2026）'!$A:$A&amp;'[4]产值及收款计划（2026）'!$B:$B,'[4]产值及收款计划（2026）'!CC:CC)</f>
        <v>0</v>
      </c>
      <c r="CH502" s="235" cm="1">
        <f t="array" ref="CH502">_xlfn.XLOOKUP($A502&amp;$B502,'[4]产值及收款计划（2026）'!$A:$A&amp;'[4]产值及收款计划（2026）'!$B:$B,'[4]产值及收款计划（2026）'!CD:CD)</f>
        <v>0</v>
      </c>
      <c r="CI502" s="235" cm="1">
        <f t="array" ref="CI502">_xlfn.XLOOKUP($A502&amp;$B502,'[4]产值及收款计划（2026）'!$A:$A&amp;'[4]产值及收款计划（2026）'!$B:$B,'[4]产值及收款计划（2026）'!CE:CE)</f>
        <v>0</v>
      </c>
      <c r="CJ502" s="235" cm="1">
        <f t="array" ref="CJ502">_xlfn.XLOOKUP($A502&amp;$B502,'[4]产值及收款计划（2026）'!$A:$A&amp;'[4]产值及收款计划（2026）'!$B:$B,'[4]产值及收款计划（2026）'!CF:CF)</f>
        <v>0</v>
      </c>
      <c r="CK502" s="235" cm="1">
        <f t="array" ref="CK502">_xlfn.XLOOKUP($A502&amp;$B502,'[4]产值及收款计划（2026）'!$A:$A&amp;'[4]产值及收款计划（2026）'!$B:$B,'[4]产值及收款计划（2026）'!CG:CG)</f>
        <v>0</v>
      </c>
      <c r="CL502" s="235" cm="1">
        <f t="array" ref="CL502">_xlfn.XLOOKUP($A502&amp;$B502,'[4]产值及收款计划（2026）'!$A:$A&amp;'[4]产值及收款计划（2026）'!$B:$B,'[4]产值及收款计划（2026）'!CH:CH)</f>
        <v>0</v>
      </c>
      <c r="CM502" s="235" cm="1">
        <f t="array" ref="CM502">_xlfn.XLOOKUP($A502&amp;$B502,'[4]产值及收款计划（2026）'!$A:$A&amp;'[4]产值及收款计划（2026）'!$B:$B,'[4]产值及收款计划（2026）'!CI:CI)</f>
        <v>0</v>
      </c>
      <c r="CN502" s="235" cm="1">
        <f t="array" ref="CN502">_xlfn.XLOOKUP($A502&amp;$B502,'[4]产值及收款计划（2026）'!$A:$A&amp;'[4]产值及收款计划（2026）'!$B:$B,'[4]产值及收款计划（2026）'!CJ:CJ)</f>
        <v>0</v>
      </c>
      <c r="CO502" s="235" cm="1">
        <f t="array" ref="CO502">_xlfn.XLOOKUP($A502&amp;$B502,'[4]产值及收款计划（2026）'!$A:$A&amp;'[4]产值及收款计划（2026）'!$B:$B,'[4]产值及收款计划（2026）'!CK:CK)</f>
        <v>0</v>
      </c>
      <c r="CP502" s="235" cm="1">
        <f t="array" ref="CP502">_xlfn.XLOOKUP($A502&amp;$B502,'[4]产值及收款计划（2026）'!$A:$A&amp;'[4]产值及收款计划（2026）'!$B:$B,'[4]产值及收款计划（2026）'!CL:CL)</f>
        <v>0</v>
      </c>
      <c r="DE502" s="235" cm="1">
        <f t="array" ref="DE502">_xlfn.XLOOKUP($A502&amp;$B502,'[4]产值及收款计划（2026）'!$A:$A&amp;'[4]产值及收款计划（2026）'!$B:$B,'[4]产值及收款计划（2026）'!DA:DA)</f>
        <v>0</v>
      </c>
      <c r="DF502" s="235" cm="1">
        <f t="array" ref="DF502">_xlfn.XLOOKUP($A502&amp;$B502,'[4]产值及收款计划（2026）'!$A:$A&amp;'[4]产值及收款计划（2026）'!$B:$B,'[4]产值及收款计划（2026）'!DB:DB)</f>
        <v>0</v>
      </c>
      <c r="DG502" s="235" cm="1">
        <f t="array" ref="DG502">_xlfn.XLOOKUP($A502&amp;$B502,'[4]产值及收款计划（2026）'!$A:$A&amp;'[4]产值及收款计划（2026）'!$B:$B,'[4]产值及收款计划（2026）'!DC:DC)</f>
        <v>0</v>
      </c>
      <c r="DH502" s="235" cm="1">
        <f t="array" ref="DH502">_xlfn.XLOOKUP($A502&amp;$B502,'[4]产值及收款计划（2026）'!$A:$A&amp;'[4]产值及收款计划（2026）'!$B:$B,'[4]产值及收款计划（2026）'!DD:DD)</f>
        <v>0</v>
      </c>
      <c r="DI502" s="235" cm="1">
        <f t="array" ref="DI502">_xlfn.XLOOKUP($A502&amp;$B502,'[4]产值及收款计划（2026）'!$A:$A&amp;'[4]产值及收款计划（2026）'!$B:$B,'[4]产值及收款计划（2026）'!DE:DE)</f>
        <v>0</v>
      </c>
      <c r="DJ502" s="235" cm="1">
        <f t="array" ref="DJ502">_xlfn.XLOOKUP($A502&amp;$B502,'[4]产值及收款计划（2026）'!$A:$A&amp;'[4]产值及收款计划（2026）'!$B:$B,'[4]产值及收款计划（2026）'!DF:DF)</f>
        <v>0</v>
      </c>
      <c r="DK502" s="235" cm="1">
        <f t="array" ref="DK502">_xlfn.XLOOKUP($A502&amp;$B502,'[4]产值及收款计划（2026）'!$A:$A&amp;'[4]产值及收款计划（2026）'!$B:$B,'[4]产值及收款计划（2026）'!DG:DG)</f>
        <v>0</v>
      </c>
      <c r="DL502" s="235" cm="1">
        <f t="array" ref="DL502">_xlfn.XLOOKUP($A502&amp;$B502,'[4]产值及收款计划（2026）'!$A:$A&amp;'[4]产值及收款计划（2026）'!$B:$B,'[4]产值及收款计划（2026）'!DH:DH)</f>
        <v>0</v>
      </c>
      <c r="DM502" s="235" cm="1">
        <f t="array" ref="DM502">_xlfn.XLOOKUP($A502&amp;$B502,'[4]产值及收款计划（2026）'!$A:$A&amp;'[4]产值及收款计划（2026）'!$B:$B,'[4]产值及收款计划（2026）'!DI:DI)</f>
        <v>0</v>
      </c>
      <c r="DN502" s="235" cm="1">
        <f t="array" ref="DN502">_xlfn.XLOOKUP($A502&amp;$B502,'[4]产值及收款计划（2026）'!$A:$A&amp;'[4]产值及收款计划（2026）'!$B:$B,'[4]产值及收款计划（2026）'!DJ:DJ)</f>
        <v>0</v>
      </c>
      <c r="DO502" s="235" cm="1">
        <f t="array" ref="DO502">_xlfn.XLOOKUP($A502&amp;$B502,'[4]产值及收款计划（2026）'!$A:$A&amp;'[4]产值及收款计划（2026）'!$B:$B,'[4]产值及收款计划（2026）'!DK:DK)</f>
        <v>0</v>
      </c>
      <c r="DP502" s="235" cm="1">
        <f t="array" ref="DP502">_xlfn.XLOOKUP($A502&amp;$B502,'[4]产值及收款计划（2026）'!$A:$A&amp;'[4]产值及收款计划（2026）'!$B:$B,'[4]产值及收款计划（2026）'!DL:DL)</f>
        <v>0</v>
      </c>
      <c r="DQ502" s="243"/>
      <c r="DR502" s="229"/>
    </row>
    <row r="503" ht="20.25" spans="1:122">
      <c r="A503" s="233">
        <f t="shared" si="29"/>
        <v>33</v>
      </c>
      <c r="B503" s="233" t="s">
        <v>28</v>
      </c>
      <c r="C503" s="234" t="e" cm="1">
        <f t="array" ref="C503">_xlfn.XLOOKUP($A503&amp;$B503,'[4]产值及收款计划（2026）'!$A:$A&amp;'[4]产值及收款计划（2026）'!$B:$B,'[4]产值及收款计划（2026）'!C:C)</f>
        <v>#REF!</v>
      </c>
      <c r="D503" s="234" t="e" cm="1">
        <f t="array" ref="D503">_xlfn.XLOOKUP($A503&amp;$B503,'[4]产值及收款计划（2026）'!$A:$A&amp;'[4]产值及收款计划（2026）'!$B:$B,'[4]产值及收款计划（2026）'!D:D)</f>
        <v>#REF!</v>
      </c>
      <c r="E503" s="235" t="e" cm="1">
        <f t="array" ref="E503">_xlfn.XLOOKUP($A503&amp;$B503,'[4]产值及收款计划（2026）'!$A:$A&amp;'[4]产值及收款计划（2026）'!$B:$B,'[4]产值及收款计划（2026）'!E:E)</f>
        <v>#REF!</v>
      </c>
      <c r="F503" s="235" t="e" cm="1">
        <f t="array" ref="F503">_xlfn.XLOOKUP($A503&amp;$B503,'[4]产值及收款计划（2026）'!$A:$A&amp;'[4]产值及收款计划（2026）'!$B:$B,'[4]产值及收款计划（2026）'!F:F)</f>
        <v>#REF!</v>
      </c>
      <c r="G503" s="235" t="e" cm="1">
        <f t="array" ref="G503">_xlfn.XLOOKUP($A503&amp;$B503,'[4]产值及收款计划（2026）'!$A:$A&amp;'[4]产值及收款计划（2026）'!$B:$B,'[4]产值及收款计划（2026）'!G:G)</f>
        <v>#REF!</v>
      </c>
      <c r="H503" s="235" t="e" cm="1">
        <f t="array" ref="H503">_xlfn.XLOOKUP($A503&amp;$B503,'[4]产值及收款计划（2026）'!$A:$A&amp;'[4]产值及收款计划（2026）'!$B:$B,'[4]产值及收款计划（2026）'!H:H)</f>
        <v>#REF!</v>
      </c>
      <c r="I503" s="236" t="e" cm="1">
        <f t="array" ref="I503">_xlfn.XLOOKUP($A503&amp;$B503,'[4]产值及收款计划（2026）'!$A:$A&amp;'[4]产值及收款计划（2026）'!$B:$B,'[4]产值及收款计划（2026）'!I:I)</f>
        <v>#REF!</v>
      </c>
      <c r="J503" s="237" t="e" cm="1">
        <f t="array" ref="J503">_xlfn.XLOOKUP($A503&amp;$B503,'[4]产值及收款计划（2026）'!$A:$A&amp;'[4]产值及收款计划（2026）'!$B:$B,'[4]产值及收款计划（2026）'!J:J)</f>
        <v>#REF!</v>
      </c>
      <c r="K503" s="235" t="e" cm="1">
        <f t="array" ref="K503">_xlfn.XLOOKUP($A503&amp;$B503,'[4]产值及收款计划（2026）'!$A:$A&amp;'[4]产值及收款计划（2026）'!$B:$B,'[4]产值及收款计划（2026）'!K:K)</f>
        <v>#REF!</v>
      </c>
      <c r="L503" s="235" t="e" cm="1">
        <f t="array" ref="L503">_xlfn.XLOOKUP($A503&amp;$B503,'[4]产值及收款计划（2026）'!$A:$A&amp;'[4]产值及收款计划（2026）'!$B:$B,'[4]产值及收款计划（2026）'!L:L)</f>
        <v>#REF!</v>
      </c>
      <c r="M503" s="235" t="e" cm="1">
        <f t="array" ref="M503">_xlfn.XLOOKUP($A503&amp;$B503,'[4]产值及收款计划（2026）'!$A:$A&amp;'[4]产值及收款计划（2026）'!$B:$B,'[4]产值及收款计划（2026）'!M:M)</f>
        <v>#REF!</v>
      </c>
      <c r="N503" s="235" t="e" cm="1">
        <f t="array" ref="N503">_xlfn.XLOOKUP($A503&amp;$B503,'[4]产值及收款计划（2026）'!$A:$A&amp;'[4]产值及收款计划（2026）'!$B:$B,'[4]产值及收款计划（2026）'!N:N)</f>
        <v>#REF!</v>
      </c>
      <c r="O503" s="235" t="e" cm="1">
        <f t="array" ref="O503">_xlfn.XLOOKUP($A503&amp;$B503,'[4]产值及收款计划（2026）'!$A:$A&amp;'[4]产值及收款计划（2026）'!$B:$B,'[4]产值及收款计划（2026）'!O:O)</f>
        <v>#REF!</v>
      </c>
      <c r="P503" s="234" t="e" cm="1">
        <f t="array" ref="P503">_xlfn.XLOOKUP($A503&amp;$B503,'[4]产值及收款计划（2026）'!$A:$A&amp;'[4]产值及收款计划（2026）'!$B:$B,'[4]产值及收款计划（2026）'!P:P)</f>
        <v>#REF!</v>
      </c>
      <c r="Q503" s="235" t="e" cm="1">
        <f t="array" ref="Q503">_xlfn.XLOOKUP($A503&amp;$B503,'[4]产值及收款计划（2026）'!$A:$A&amp;'[4]产值及收款计划（2026）'!$B:$B,'[4]产值及收款计划（2026）'!Q:Q)</f>
        <v>#REF!</v>
      </c>
      <c r="R503" s="235" t="e" cm="1">
        <f t="array" ref="R503">_xlfn.XLOOKUP($A503&amp;$B503,'[4]产值及收款计划（2026）'!$A:$A&amp;'[4]产值及收款计划（2026）'!$B:$B,'[4]产值及收款计划（2026）'!R:R)</f>
        <v>#REF!</v>
      </c>
      <c r="S503" s="235" t="e" cm="1">
        <f t="array" ref="S503">_xlfn.XLOOKUP($A503&amp;$B503,'[4]产值及收款计划（2026）'!$A:$A&amp;'[4]产值及收款计划（2026）'!$B:$B,'[4]产值及收款计划（2026）'!S:S)</f>
        <v>#REF!</v>
      </c>
      <c r="T503" s="235" t="e" cm="1">
        <f t="array" ref="T503">_xlfn.XLOOKUP($A503&amp;$B503,'[4]产值及收款计划（2026）'!$A:$A&amp;'[4]产值及收款计划（2026）'!$B:$B,'[4]产值及收款计划（2026）'!T:T)</f>
        <v>#REF!</v>
      </c>
      <c r="U503" s="235" t="e" cm="1">
        <f t="array" ref="U503">_xlfn.XLOOKUP($A503&amp;$B503,'[4]产值及收款计划（2026）'!$A:$A&amp;'[4]产值及收款计划（2026）'!$B:$B,'[4]产值及收款计划（2026）'!U:U)</f>
        <v>#REF!</v>
      </c>
      <c r="V503" s="235" t="e" cm="1">
        <f t="array" ref="V503">_xlfn.XLOOKUP($A503&amp;$B503,'[4]产值及收款计划（2026）'!$A:$A&amp;'[4]产值及收款计划（2026）'!$B:$B,'[4]产值及收款计划（2026）'!V:V)</f>
        <v>#REF!</v>
      </c>
      <c r="W503" s="235" t="e" cm="1">
        <f t="array" ref="W503">_xlfn.XLOOKUP($A503&amp;$B503,'[4]产值及收款计划（2026）'!$A:$A&amp;'[4]产值及收款计划（2026）'!$B:$B,'[4]产值及收款计划（2026）'!W:W)</f>
        <v>#REF!</v>
      </c>
      <c r="X503" s="235" t="e" cm="1">
        <f t="array" ref="X503">_xlfn.XLOOKUP($A503&amp;$B503,'[4]产值及收款计划（2026）'!$A:$A&amp;'[4]产值及收款计划（2026）'!$B:$B,'[4]产值及收款计划（2026）'!X:X)</f>
        <v>#REF!</v>
      </c>
      <c r="Y503" s="235" t="e" cm="1">
        <f t="array" ref="Y503">_xlfn.XLOOKUP($A503&amp;$B503,'[4]产值及收款计划（2026）'!$A:$A&amp;'[4]产值及收款计划（2026）'!$B:$B,'[4]产值及收款计划（2026）'!Y:Y)</f>
        <v>#REF!</v>
      </c>
      <c r="Z503" s="235" t="e" cm="1">
        <f t="array" ref="Z503">_xlfn.XLOOKUP($A503&amp;$B503,'[4]产值及收款计划（2026）'!$A:$A&amp;'[4]产值及收款计划（2026）'!$B:$B,'[4]产值及收款计划（2026）'!Z:Z)</f>
        <v>#REF!</v>
      </c>
      <c r="AA503" s="235" t="e" cm="1">
        <f t="array" ref="AA503">_xlfn.XLOOKUP($A503&amp;$B503,'[4]产值及收款计划（2026）'!$A:$A&amp;'[4]产值及收款计划（2026）'!$B:$B,'[4]产值及收款计划（2026）'!AA:AA)</f>
        <v>#REF!</v>
      </c>
      <c r="AB503" s="235" t="e" cm="1">
        <f t="array" ref="AB503">_xlfn.XLOOKUP($A503&amp;$B503,'[4]产值及收款计划（2026）'!$A:$A&amp;'[4]产值及收款计划（2026）'!$B:$B,'[4]产值及收款计划（2026）'!AB:AB)</f>
        <v>#REF!</v>
      </c>
      <c r="AC503" s="235" t="e" cm="1">
        <f t="array" ref="AC503">_xlfn.XLOOKUP($A503&amp;$B503,'[4]产值及收款计划（2026）'!$A:$A&amp;'[4]产值及收款计划（2026）'!$B:$B,'[4]产值及收款计划（2026）'!AC:AC)</f>
        <v>#REF!</v>
      </c>
      <c r="AD503" s="235" t="e" cm="1">
        <f t="array" ref="AD503">_xlfn.XLOOKUP($A503&amp;$B503,'[4]产值及收款计划（2026）'!$A:$A&amp;'[4]产值及收款计划（2026）'!$B:$B,'[4]产值及收款计划（2026）'!AD:AD)</f>
        <v>#REF!</v>
      </c>
      <c r="AE503" s="235" t="e" cm="1">
        <f t="array" ref="AE503">_xlfn.XLOOKUP($A503&amp;$B503,'[4]产值及收款计划（2026）'!$A:$A&amp;'[4]产值及收款计划（2026）'!$B:$B,'[4]产值及收款计划（2026）'!AE:AE)</f>
        <v>#REF!</v>
      </c>
      <c r="AF503" s="235" t="e" cm="1">
        <f t="array" ref="AF503">_xlfn.XLOOKUP($A503&amp;$B503,'[4]产值及收款计划（2026）'!$A:$A&amp;'[4]产值及收款计划（2026）'!$B:$B,'[4]产值及收款计划（2026）'!AF:AF)</f>
        <v>#REF!</v>
      </c>
      <c r="AG503" s="235" t="e" cm="1">
        <f t="array" ref="AG503">_xlfn.XLOOKUP($A503&amp;$B503,'[4]产值及收款计划（2026）'!$A:$A&amp;'[4]产值及收款计划（2026）'!$B:$B,'[4]产值及收款计划（2026）'!AG:AG)</f>
        <v>#REF!</v>
      </c>
      <c r="AH503" s="235" t="e" cm="1">
        <f t="array" ref="AH503">_xlfn.XLOOKUP($A503&amp;$B503,'[4]产值及收款计划（2026）'!$A:$A&amp;'[4]产值及收款计划（2026）'!$B:$B,'[4]产值及收款计划（2026）'!AH:AH)</f>
        <v>#REF!</v>
      </c>
      <c r="AI503" s="235" t="e" cm="1">
        <f t="array" ref="AI503">_xlfn.XLOOKUP($A503&amp;$B503,'[4]产值及收款计划（2026）'!$A:$A&amp;'[4]产值及收款计划（2026）'!$B:$B,'[4]产值及收款计划（2026）'!AI:AI)</f>
        <v>#REF!</v>
      </c>
      <c r="AJ503" s="235" t="e" cm="1">
        <f t="array" ref="AJ503">_xlfn.XLOOKUP($A503&amp;$B503,'[4]产值及收款计划（2026）'!$A:$A&amp;'[4]产值及收款计划（2026）'!$B:$B,'[4]产值及收款计划（2026）'!AJ:AJ)</f>
        <v>#REF!</v>
      </c>
      <c r="AK503" s="235" t="e" cm="1">
        <f t="array" ref="AK503">_xlfn.XLOOKUP($A503&amp;$B503,'[4]产值及收款计划（2026）'!$A:$A&amp;'[4]产值及收款计划（2026）'!$B:$B,'[4]产值及收款计划（2026）'!AK:AK)</f>
        <v>#REF!</v>
      </c>
      <c r="AL503" s="235" t="e" cm="1">
        <f t="array" ref="AL503">_xlfn.XLOOKUP($A503&amp;$B503,'[4]产值及收款计划（2026）'!$A:$A&amp;'[4]产值及收款计划（2026）'!$B:$B,'[4]产值及收款计划（2026）'!AL:AL)</f>
        <v>#REF!</v>
      </c>
      <c r="AM503" s="242" t="e" cm="1">
        <f t="array" ref="AM503">_xlfn.LET(_xlpm.勾选月份状态数组,TRANSPOSE('PPT(12-15页）-TOP10'!$A$3:$A$14),_xlpm.选择数据区,IF('PPT(12-15页）-TOP10'!$E$3="收款",$BA503:$BL503,$AA503:$AL503),SUM(_xlfn._xlws.FILTER(_xlpm.选择数据区,_xlpm.勾选月份状态数组,"")))</f>
        <v>#REF!</v>
      </c>
      <c r="AN503" s="235" t="e">
        <f>_xlfn.XLOOKUP($C503,应收未收表!$T:$T,应收未收表!AA:AA)</f>
        <v>#REF!</v>
      </c>
      <c r="AO503" s="235" t="e">
        <f>_xlfn.XLOOKUP($C503,应收未收表!$T:$T,应收未收表!AB:AB)</f>
        <v>#REF!</v>
      </c>
      <c r="AP503" s="235" t="e">
        <f>_xlfn.XLOOKUP($C503,应收未收表!$T:$T,应收未收表!AC:AC)</f>
        <v>#REF!</v>
      </c>
      <c r="AQ503" s="235" t="e">
        <f>_xlfn.XLOOKUP($C503,应收未收表!$T:$T,应收未收表!AE:AE)</f>
        <v>#REF!</v>
      </c>
      <c r="AR503" s="235" t="e">
        <f>_xlfn.XLOOKUP($C503,应收未收表!$T:$T,应收未收表!AF:AF)</f>
        <v>#REF!</v>
      </c>
      <c r="AS503" s="235" t="e" cm="1">
        <f t="array" ref="AS503">_xlfn.XLOOKUP($A503&amp;$B503,'[4]产值及收款计划（2026）'!$A:$A&amp;'[4]产值及收款计划（2026）'!$B:$B,'[4]产值及收款计划（2026）'!AS:AS)</f>
        <v>#REF!</v>
      </c>
      <c r="AT503" s="235" t="e" cm="1">
        <f t="array" ref="AT503">_xlfn.XLOOKUP($A503&amp;$B503,'[4]产值及收款计划（2026）'!$A:$A&amp;'[4]产值及收款计划（2026）'!$B:$B,'[4]产值及收款计划（2026）'!AT:AT)</f>
        <v>#REF!</v>
      </c>
      <c r="AU503" s="235" t="e" cm="1">
        <f t="array" ref="AU503">_xlfn.XLOOKUP($A503&amp;$B503,'[4]产值及收款计划（2026）'!$A:$A&amp;'[4]产值及收款计划（2026）'!$B:$B,'[4]产值及收款计划（2026）'!AU:AU)</f>
        <v>#REF!</v>
      </c>
      <c r="AV503" s="235" t="e" cm="1">
        <f t="array" ref="AV503">_xlfn.XLOOKUP($A503&amp;$B503,'[4]产值及收款计划（2026）'!$A:$A&amp;'[4]产值及收款计划（2026）'!$B:$B,'[4]产值及收款计划（2026）'!AV:AV)</f>
        <v>#REF!</v>
      </c>
      <c r="AW503" s="235" t="e" cm="1">
        <f t="array" ref="AW503">_xlfn.XLOOKUP($A503&amp;$B503,'[4]产值及收款计划（2026）'!$A:$A&amp;'[4]产值及收款计划（2026）'!$B:$B,'[4]产值及收款计划（2026）'!AW:AW)</f>
        <v>#REF!</v>
      </c>
      <c r="AX503" s="235" t="e" cm="1">
        <f t="array" ref="AX503">_xlfn.XLOOKUP($A503&amp;$B503,'[4]产值及收款计划（2026）'!$A:$A&amp;'[4]产值及收款计划（2026）'!$B:$B,'[4]产值及收款计划（2026）'!AX:AX)</f>
        <v>#REF!</v>
      </c>
      <c r="AY503" s="235" t="e" cm="1">
        <f t="array" ref="AY503">_xlfn.XLOOKUP($A503&amp;$B503,'[4]产值及收款计划（2026）'!$A:$A&amp;'[4]产值及收款计划（2026）'!$B:$B,'[4]产值及收款计划（2026）'!AY:AY)</f>
        <v>#REF!</v>
      </c>
      <c r="AZ503" s="235" t="e" cm="1">
        <f t="array" ref="AZ503">_xlfn.XLOOKUP($A503&amp;$B503,'[4]产值及收款计划（2026）'!$A:$A&amp;'[4]产值及收款计划（2026）'!$B:$B,'[4]产值及收款计划（2026）'!AZ:AZ)</f>
        <v>#REF!</v>
      </c>
      <c r="BA503" s="235" t="e" cm="1">
        <f t="array" ref="BA503">_xlfn.XLOOKUP($A503&amp;$B503,'[4]产值及收款计划（2026）'!$A:$A&amp;'[4]产值及收款计划（2026）'!$B:$B,'[4]产值及收款计划（2026）'!BA:BA)</f>
        <v>#REF!</v>
      </c>
      <c r="BB503" s="235" t="e" cm="1">
        <f t="array" ref="BB503">_xlfn.XLOOKUP($A503&amp;$B503,'[4]产值及收款计划（2026）'!$A:$A&amp;'[4]产值及收款计划（2026）'!$B:$B,'[4]产值及收款计划（2026）'!BB:BB)</f>
        <v>#REF!</v>
      </c>
      <c r="BC503" s="235" t="e" cm="1">
        <f t="array" ref="BC503">_xlfn.XLOOKUP($A503&amp;$B503,'[4]产值及收款计划（2026）'!$A:$A&amp;'[4]产值及收款计划（2026）'!$B:$B,'[4]产值及收款计划（2026）'!BC:BC)</f>
        <v>#REF!</v>
      </c>
      <c r="BD503" s="235" t="e" cm="1">
        <f t="array" ref="BD503">_xlfn.XLOOKUP($A503&amp;$B503,'[4]产值及收款计划（2026）'!$A:$A&amp;'[4]产值及收款计划（2026）'!$B:$B,'[4]产值及收款计划（2026）'!BD:BD)</f>
        <v>#REF!</v>
      </c>
      <c r="BE503" s="235" t="e" cm="1">
        <f t="array" ref="BE503">_xlfn.XLOOKUP($A503&amp;$B503,'[4]产值及收款计划（2026）'!$A:$A&amp;'[4]产值及收款计划（2026）'!$B:$B,'[4]产值及收款计划（2026）'!BE:BE)</f>
        <v>#REF!</v>
      </c>
      <c r="BF503" s="235" t="e" cm="1">
        <f t="array" ref="BF503">_xlfn.XLOOKUP($A503&amp;$B503,'[4]产值及收款计划（2026）'!$A:$A&amp;'[4]产值及收款计划（2026）'!$B:$B,'[4]产值及收款计划（2026）'!BF:BF)</f>
        <v>#REF!</v>
      </c>
      <c r="BG503" s="235" t="e" cm="1">
        <f t="array" ref="BG503">_xlfn.XLOOKUP($A503&amp;$B503,'[4]产值及收款计划（2026）'!$A:$A&amp;'[4]产值及收款计划（2026）'!$B:$B,'[4]产值及收款计划（2026）'!BG:BG)</f>
        <v>#REF!</v>
      </c>
      <c r="BH503" s="235" t="e" cm="1">
        <f t="array" ref="BH503">_xlfn.XLOOKUP($A503&amp;$B503,'[4]产值及收款计划（2026）'!$A:$A&amp;'[4]产值及收款计划（2026）'!$B:$B,'[4]产值及收款计划（2026）'!BH:BH)</f>
        <v>#REF!</v>
      </c>
      <c r="BI503" s="235" t="e" cm="1">
        <f t="array" ref="BI503">_xlfn.XLOOKUP($A503&amp;$B503,'[4]产值及收款计划（2026）'!$A:$A&amp;'[4]产值及收款计划（2026）'!$B:$B,'[4]产值及收款计划（2026）'!BI:BI)</f>
        <v>#REF!</v>
      </c>
      <c r="BJ503" s="235" t="e" cm="1">
        <f t="array" ref="BJ503">_xlfn.XLOOKUP($A503&amp;$B503,'[4]产值及收款计划（2026）'!$A:$A&amp;'[4]产值及收款计划（2026）'!$B:$B,'[4]产值及收款计划（2026）'!BJ:BJ)</f>
        <v>#REF!</v>
      </c>
      <c r="BK503" s="235" t="e" cm="1">
        <f t="array" ref="BK503">_xlfn.XLOOKUP($A503&amp;$B503,'[4]产值及收款计划（2026）'!$A:$A&amp;'[4]产值及收款计划（2026）'!$B:$B,'[4]产值及收款计划（2026）'!BK:BK)</f>
        <v>#REF!</v>
      </c>
      <c r="BL503" s="235" t="e" cm="1">
        <f t="array" ref="BL503">_xlfn.XLOOKUP($A503&amp;$B503,'[4]产值及收款计划（2026）'!$A:$A&amp;'[4]产值及收款计划（2026）'!$B:$B,'[4]产值及收款计划（2026）'!BL:BL)</f>
        <v>#REF!</v>
      </c>
      <c r="BM503" s="235"/>
      <c r="BN503" s="235"/>
      <c r="BO503" s="235"/>
      <c r="BP503" s="235"/>
      <c r="BQ503" s="235" t="e" cm="1">
        <f t="array" ref="BQ503">_xlfn.XLOOKUP($A503&amp;$B503,'[4]产值及收款计划（2026）'!$A:$A&amp;'[4]产值及收款计划（2026）'!$B:$B,'[4]产值及收款计划（2026）'!BM:BM)</f>
        <v>#REF!</v>
      </c>
      <c r="BR503" s="235" t="e">
        <f>_xlfn.XLOOKUP($C503,应收未收表!$AJ:$AJ,应收未收表!AL:AL)</f>
        <v>#REF!</v>
      </c>
      <c r="BS503" s="235" t="e">
        <f>_xlfn.XLOOKUP($C503,应收未收表!$AJ:$AJ,应收未收表!AM:AM)</f>
        <v>#REF!</v>
      </c>
      <c r="BT503" s="235" t="e">
        <f>_xlfn.XLOOKUP($C503,应收未收表!$AJ:$AJ,应收未收表!AN:AN)</f>
        <v>#REF!</v>
      </c>
      <c r="BU503" s="234" t="e" cm="1">
        <f t="array" ref="BU503">_xlfn.XLOOKUP($A503&amp;$B503,'[4]产值及收款计划（2026）'!$A:$A&amp;'[4]产值及收款计划（2026）'!$B:$B,'[4]产值及收款计划（2026）'!BQ:BQ)</f>
        <v>#REF!</v>
      </c>
      <c r="BV503" s="235" t="e" cm="1">
        <f t="array" ref="BV503">_xlfn.XLOOKUP($A503&amp;$B503,'[4]产值及收款计划（2026）'!$A:$A&amp;'[4]产值及收款计划（2026）'!$B:$B,'[4]产值及收款计划（2026）'!BR:BR)</f>
        <v>#REF!</v>
      </c>
      <c r="CE503" s="235" cm="1">
        <f t="array" ref="CE503">_xlfn.XLOOKUP($A503&amp;$B503,'[4]产值及收款计划（2026）'!$A:$A&amp;'[4]产值及收款计划（2026）'!$B:$B,'[4]产值及收款计划（2026）'!CA:CA)</f>
        <v>0</v>
      </c>
      <c r="CF503" s="235" cm="1">
        <f t="array" ref="CF503">_xlfn.XLOOKUP($A503&amp;$B503,'[4]产值及收款计划（2026）'!$A:$A&amp;'[4]产值及收款计划（2026）'!$B:$B,'[4]产值及收款计划（2026）'!CB:CB)</f>
        <v>0</v>
      </c>
      <c r="CG503" s="235" cm="1">
        <f t="array" ref="CG503">_xlfn.XLOOKUP($A503&amp;$B503,'[4]产值及收款计划（2026）'!$A:$A&amp;'[4]产值及收款计划（2026）'!$B:$B,'[4]产值及收款计划（2026）'!CC:CC)</f>
        <v>0</v>
      </c>
      <c r="CH503" s="235" cm="1">
        <f t="array" ref="CH503">_xlfn.XLOOKUP($A503&amp;$B503,'[4]产值及收款计划（2026）'!$A:$A&amp;'[4]产值及收款计划（2026）'!$B:$B,'[4]产值及收款计划（2026）'!CD:CD)</f>
        <v>0</v>
      </c>
      <c r="CI503" s="235" cm="1">
        <f t="array" ref="CI503">_xlfn.XLOOKUP($A503&amp;$B503,'[4]产值及收款计划（2026）'!$A:$A&amp;'[4]产值及收款计划（2026）'!$B:$B,'[4]产值及收款计划（2026）'!CE:CE)</f>
        <v>0</v>
      </c>
      <c r="CJ503" s="235" cm="1">
        <f t="array" ref="CJ503">_xlfn.XLOOKUP($A503&amp;$B503,'[4]产值及收款计划（2026）'!$A:$A&amp;'[4]产值及收款计划（2026）'!$B:$B,'[4]产值及收款计划（2026）'!CF:CF)</f>
        <v>0</v>
      </c>
      <c r="CK503" s="235" cm="1">
        <f t="array" ref="CK503">_xlfn.XLOOKUP($A503&amp;$B503,'[4]产值及收款计划（2026）'!$A:$A&amp;'[4]产值及收款计划（2026）'!$B:$B,'[4]产值及收款计划（2026）'!CG:CG)</f>
        <v>0</v>
      </c>
      <c r="CL503" s="235" cm="1">
        <f t="array" ref="CL503">_xlfn.XLOOKUP($A503&amp;$B503,'[4]产值及收款计划（2026）'!$A:$A&amp;'[4]产值及收款计划（2026）'!$B:$B,'[4]产值及收款计划（2026）'!CH:CH)</f>
        <v>0</v>
      </c>
      <c r="CM503" s="235" cm="1">
        <f t="array" ref="CM503">_xlfn.XLOOKUP($A503&amp;$B503,'[4]产值及收款计划（2026）'!$A:$A&amp;'[4]产值及收款计划（2026）'!$B:$B,'[4]产值及收款计划（2026）'!CI:CI)</f>
        <v>0</v>
      </c>
      <c r="CN503" s="235" cm="1">
        <f t="array" ref="CN503">_xlfn.XLOOKUP($A503&amp;$B503,'[4]产值及收款计划（2026）'!$A:$A&amp;'[4]产值及收款计划（2026）'!$B:$B,'[4]产值及收款计划（2026）'!CJ:CJ)</f>
        <v>0</v>
      </c>
      <c r="CO503" s="235" cm="1">
        <f t="array" ref="CO503">_xlfn.XLOOKUP($A503&amp;$B503,'[4]产值及收款计划（2026）'!$A:$A&amp;'[4]产值及收款计划（2026）'!$B:$B,'[4]产值及收款计划（2026）'!CK:CK)</f>
        <v>0</v>
      </c>
      <c r="CP503" s="235" cm="1">
        <f t="array" ref="CP503">_xlfn.XLOOKUP($A503&amp;$B503,'[4]产值及收款计划（2026）'!$A:$A&amp;'[4]产值及收款计划（2026）'!$B:$B,'[4]产值及收款计划（2026）'!CL:CL)</f>
        <v>0</v>
      </c>
      <c r="DE503" s="235" cm="1">
        <f t="array" ref="DE503">_xlfn.XLOOKUP($A503&amp;$B503,'[4]产值及收款计划（2026）'!$A:$A&amp;'[4]产值及收款计划（2026）'!$B:$B,'[4]产值及收款计划（2026）'!DA:DA)</f>
        <v>0</v>
      </c>
      <c r="DF503" s="235" cm="1">
        <f t="array" ref="DF503">_xlfn.XLOOKUP($A503&amp;$B503,'[4]产值及收款计划（2026）'!$A:$A&amp;'[4]产值及收款计划（2026）'!$B:$B,'[4]产值及收款计划（2026）'!DB:DB)</f>
        <v>0</v>
      </c>
      <c r="DG503" s="235" cm="1">
        <f t="array" ref="DG503">_xlfn.XLOOKUP($A503&amp;$B503,'[4]产值及收款计划（2026）'!$A:$A&amp;'[4]产值及收款计划（2026）'!$B:$B,'[4]产值及收款计划（2026）'!DC:DC)</f>
        <v>0</v>
      </c>
      <c r="DH503" s="235" cm="1">
        <f t="array" ref="DH503">_xlfn.XLOOKUP($A503&amp;$B503,'[4]产值及收款计划（2026）'!$A:$A&amp;'[4]产值及收款计划（2026）'!$B:$B,'[4]产值及收款计划（2026）'!DD:DD)</f>
        <v>0</v>
      </c>
      <c r="DI503" s="235" cm="1">
        <f t="array" ref="DI503">_xlfn.XLOOKUP($A503&amp;$B503,'[4]产值及收款计划（2026）'!$A:$A&amp;'[4]产值及收款计划（2026）'!$B:$B,'[4]产值及收款计划（2026）'!DE:DE)</f>
        <v>0</v>
      </c>
      <c r="DJ503" s="235" cm="1">
        <f t="array" ref="DJ503">_xlfn.XLOOKUP($A503&amp;$B503,'[4]产值及收款计划（2026）'!$A:$A&amp;'[4]产值及收款计划（2026）'!$B:$B,'[4]产值及收款计划（2026）'!DF:DF)</f>
        <v>0</v>
      </c>
      <c r="DK503" s="235" cm="1">
        <f t="array" ref="DK503">_xlfn.XLOOKUP($A503&amp;$B503,'[4]产值及收款计划（2026）'!$A:$A&amp;'[4]产值及收款计划（2026）'!$B:$B,'[4]产值及收款计划（2026）'!DG:DG)</f>
        <v>0</v>
      </c>
      <c r="DL503" s="235" cm="1">
        <f t="array" ref="DL503">_xlfn.XLOOKUP($A503&amp;$B503,'[4]产值及收款计划（2026）'!$A:$A&amp;'[4]产值及收款计划（2026）'!$B:$B,'[4]产值及收款计划（2026）'!DH:DH)</f>
        <v>0</v>
      </c>
      <c r="DM503" s="235" cm="1">
        <f t="array" ref="DM503">_xlfn.XLOOKUP($A503&amp;$B503,'[4]产值及收款计划（2026）'!$A:$A&amp;'[4]产值及收款计划（2026）'!$B:$B,'[4]产值及收款计划（2026）'!DI:DI)</f>
        <v>0</v>
      </c>
      <c r="DN503" s="235" cm="1">
        <f t="array" ref="DN503">_xlfn.XLOOKUP($A503&amp;$B503,'[4]产值及收款计划（2026）'!$A:$A&amp;'[4]产值及收款计划（2026）'!$B:$B,'[4]产值及收款计划（2026）'!DJ:DJ)</f>
        <v>0</v>
      </c>
      <c r="DO503" s="235" cm="1">
        <f t="array" ref="DO503">_xlfn.XLOOKUP($A503&amp;$B503,'[4]产值及收款计划（2026）'!$A:$A&amp;'[4]产值及收款计划（2026）'!$B:$B,'[4]产值及收款计划（2026）'!DK:DK)</f>
        <v>0</v>
      </c>
      <c r="DP503" s="235" cm="1">
        <f t="array" ref="DP503">_xlfn.XLOOKUP($A503&amp;$B503,'[4]产值及收款计划（2026）'!$A:$A&amp;'[4]产值及收款计划（2026）'!$B:$B,'[4]产值及收款计划（2026）'!DL:DL)</f>
        <v>0</v>
      </c>
      <c r="DQ503" s="243"/>
      <c r="DR503" s="229"/>
    </row>
    <row r="504" ht="20.25" spans="1:122">
      <c r="A504" s="233">
        <f t="shared" si="29"/>
        <v>34</v>
      </c>
      <c r="B504" s="233" t="s">
        <v>28</v>
      </c>
      <c r="C504" s="234" t="e" cm="1">
        <f t="array" ref="C504">_xlfn.XLOOKUP($A504&amp;$B504,'[4]产值及收款计划（2026）'!$A:$A&amp;'[4]产值及收款计划（2026）'!$B:$B,'[4]产值及收款计划（2026）'!C:C)</f>
        <v>#REF!</v>
      </c>
      <c r="D504" s="234" t="e" cm="1">
        <f t="array" ref="D504">_xlfn.XLOOKUP($A504&amp;$B504,'[4]产值及收款计划（2026）'!$A:$A&amp;'[4]产值及收款计划（2026）'!$B:$B,'[4]产值及收款计划（2026）'!D:D)</f>
        <v>#REF!</v>
      </c>
      <c r="E504" s="235" t="e" cm="1">
        <f t="array" ref="E504">_xlfn.XLOOKUP($A504&amp;$B504,'[4]产值及收款计划（2026）'!$A:$A&amp;'[4]产值及收款计划（2026）'!$B:$B,'[4]产值及收款计划（2026）'!E:E)</f>
        <v>#REF!</v>
      </c>
      <c r="F504" s="235" t="e" cm="1">
        <f t="array" ref="F504">_xlfn.XLOOKUP($A504&amp;$B504,'[4]产值及收款计划（2026）'!$A:$A&amp;'[4]产值及收款计划（2026）'!$B:$B,'[4]产值及收款计划（2026）'!F:F)</f>
        <v>#REF!</v>
      </c>
      <c r="G504" s="235" t="e" cm="1">
        <f t="array" ref="G504">_xlfn.XLOOKUP($A504&amp;$B504,'[4]产值及收款计划（2026）'!$A:$A&amp;'[4]产值及收款计划（2026）'!$B:$B,'[4]产值及收款计划（2026）'!G:G)</f>
        <v>#REF!</v>
      </c>
      <c r="H504" s="235" t="e" cm="1">
        <f t="array" ref="H504">_xlfn.XLOOKUP($A504&amp;$B504,'[4]产值及收款计划（2026）'!$A:$A&amp;'[4]产值及收款计划（2026）'!$B:$B,'[4]产值及收款计划（2026）'!H:H)</f>
        <v>#REF!</v>
      </c>
      <c r="I504" s="236" t="e" cm="1">
        <f t="array" ref="I504">_xlfn.XLOOKUP($A504&amp;$B504,'[4]产值及收款计划（2026）'!$A:$A&amp;'[4]产值及收款计划（2026）'!$B:$B,'[4]产值及收款计划（2026）'!I:I)</f>
        <v>#REF!</v>
      </c>
      <c r="J504" s="237" t="e" cm="1">
        <f t="array" ref="J504">_xlfn.XLOOKUP($A504&amp;$B504,'[4]产值及收款计划（2026）'!$A:$A&amp;'[4]产值及收款计划（2026）'!$B:$B,'[4]产值及收款计划（2026）'!J:J)</f>
        <v>#REF!</v>
      </c>
      <c r="K504" s="235" t="e" cm="1">
        <f t="array" ref="K504">_xlfn.XLOOKUP($A504&amp;$B504,'[4]产值及收款计划（2026）'!$A:$A&amp;'[4]产值及收款计划（2026）'!$B:$B,'[4]产值及收款计划（2026）'!K:K)</f>
        <v>#REF!</v>
      </c>
      <c r="L504" s="235" t="e" cm="1">
        <f t="array" ref="L504">_xlfn.XLOOKUP($A504&amp;$B504,'[4]产值及收款计划（2026）'!$A:$A&amp;'[4]产值及收款计划（2026）'!$B:$B,'[4]产值及收款计划（2026）'!L:L)</f>
        <v>#REF!</v>
      </c>
      <c r="M504" s="235" t="e" cm="1">
        <f t="array" ref="M504">_xlfn.XLOOKUP($A504&amp;$B504,'[4]产值及收款计划（2026）'!$A:$A&amp;'[4]产值及收款计划（2026）'!$B:$B,'[4]产值及收款计划（2026）'!M:M)</f>
        <v>#REF!</v>
      </c>
      <c r="N504" s="235" t="e" cm="1">
        <f t="array" ref="N504">_xlfn.XLOOKUP($A504&amp;$B504,'[4]产值及收款计划（2026）'!$A:$A&amp;'[4]产值及收款计划（2026）'!$B:$B,'[4]产值及收款计划（2026）'!N:N)</f>
        <v>#REF!</v>
      </c>
      <c r="O504" s="235" t="e" cm="1">
        <f t="array" ref="O504">_xlfn.XLOOKUP($A504&amp;$B504,'[4]产值及收款计划（2026）'!$A:$A&amp;'[4]产值及收款计划（2026）'!$B:$B,'[4]产值及收款计划（2026）'!O:O)</f>
        <v>#REF!</v>
      </c>
      <c r="P504" s="234" t="e" cm="1">
        <f t="array" ref="P504">_xlfn.XLOOKUP($A504&amp;$B504,'[4]产值及收款计划（2026）'!$A:$A&amp;'[4]产值及收款计划（2026）'!$B:$B,'[4]产值及收款计划（2026）'!P:P)</f>
        <v>#REF!</v>
      </c>
      <c r="Q504" s="235" t="e" cm="1">
        <f t="array" ref="Q504">_xlfn.XLOOKUP($A504&amp;$B504,'[4]产值及收款计划（2026）'!$A:$A&amp;'[4]产值及收款计划（2026）'!$B:$B,'[4]产值及收款计划（2026）'!Q:Q)</f>
        <v>#REF!</v>
      </c>
      <c r="R504" s="235" t="e" cm="1">
        <f t="array" ref="R504">_xlfn.XLOOKUP($A504&amp;$B504,'[4]产值及收款计划（2026）'!$A:$A&amp;'[4]产值及收款计划（2026）'!$B:$B,'[4]产值及收款计划（2026）'!R:R)</f>
        <v>#REF!</v>
      </c>
      <c r="S504" s="235" t="e" cm="1">
        <f t="array" ref="S504">_xlfn.XLOOKUP($A504&amp;$B504,'[4]产值及收款计划（2026）'!$A:$A&amp;'[4]产值及收款计划（2026）'!$B:$B,'[4]产值及收款计划（2026）'!S:S)</f>
        <v>#REF!</v>
      </c>
      <c r="T504" s="235" t="e" cm="1">
        <f t="array" ref="T504">_xlfn.XLOOKUP($A504&amp;$B504,'[4]产值及收款计划（2026）'!$A:$A&amp;'[4]产值及收款计划（2026）'!$B:$B,'[4]产值及收款计划（2026）'!T:T)</f>
        <v>#REF!</v>
      </c>
      <c r="U504" s="235" t="e" cm="1">
        <f t="array" ref="U504">_xlfn.XLOOKUP($A504&amp;$B504,'[4]产值及收款计划（2026）'!$A:$A&amp;'[4]产值及收款计划（2026）'!$B:$B,'[4]产值及收款计划（2026）'!U:U)</f>
        <v>#REF!</v>
      </c>
      <c r="V504" s="235" t="e" cm="1">
        <f t="array" ref="V504">_xlfn.XLOOKUP($A504&amp;$B504,'[4]产值及收款计划（2026）'!$A:$A&amp;'[4]产值及收款计划（2026）'!$B:$B,'[4]产值及收款计划（2026）'!V:V)</f>
        <v>#REF!</v>
      </c>
      <c r="W504" s="235" t="e" cm="1">
        <f t="array" ref="W504">_xlfn.XLOOKUP($A504&amp;$B504,'[4]产值及收款计划（2026）'!$A:$A&amp;'[4]产值及收款计划（2026）'!$B:$B,'[4]产值及收款计划（2026）'!W:W)</f>
        <v>#REF!</v>
      </c>
      <c r="X504" s="235" t="e" cm="1">
        <f t="array" ref="X504">_xlfn.XLOOKUP($A504&amp;$B504,'[4]产值及收款计划（2026）'!$A:$A&amp;'[4]产值及收款计划（2026）'!$B:$B,'[4]产值及收款计划（2026）'!X:X)</f>
        <v>#REF!</v>
      </c>
      <c r="Y504" s="235" t="e" cm="1">
        <f t="array" ref="Y504">_xlfn.XLOOKUP($A504&amp;$B504,'[4]产值及收款计划（2026）'!$A:$A&amp;'[4]产值及收款计划（2026）'!$B:$B,'[4]产值及收款计划（2026）'!Y:Y)</f>
        <v>#REF!</v>
      </c>
      <c r="Z504" s="235" t="e" cm="1">
        <f t="array" ref="Z504">_xlfn.XLOOKUP($A504&amp;$B504,'[4]产值及收款计划（2026）'!$A:$A&amp;'[4]产值及收款计划（2026）'!$B:$B,'[4]产值及收款计划（2026）'!Z:Z)</f>
        <v>#REF!</v>
      </c>
      <c r="AA504" s="235" t="e" cm="1">
        <f t="array" ref="AA504">_xlfn.XLOOKUP($A504&amp;$B504,'[4]产值及收款计划（2026）'!$A:$A&amp;'[4]产值及收款计划（2026）'!$B:$B,'[4]产值及收款计划（2026）'!AA:AA)</f>
        <v>#REF!</v>
      </c>
      <c r="AB504" s="235" t="e" cm="1">
        <f t="array" ref="AB504">_xlfn.XLOOKUP($A504&amp;$B504,'[4]产值及收款计划（2026）'!$A:$A&amp;'[4]产值及收款计划（2026）'!$B:$B,'[4]产值及收款计划（2026）'!AB:AB)</f>
        <v>#REF!</v>
      </c>
      <c r="AC504" s="235" t="e" cm="1">
        <f t="array" ref="AC504">_xlfn.XLOOKUP($A504&amp;$B504,'[4]产值及收款计划（2026）'!$A:$A&amp;'[4]产值及收款计划（2026）'!$B:$B,'[4]产值及收款计划（2026）'!AC:AC)</f>
        <v>#REF!</v>
      </c>
      <c r="AD504" s="235" t="e" cm="1">
        <f t="array" ref="AD504">_xlfn.XLOOKUP($A504&amp;$B504,'[4]产值及收款计划（2026）'!$A:$A&amp;'[4]产值及收款计划（2026）'!$B:$B,'[4]产值及收款计划（2026）'!AD:AD)</f>
        <v>#REF!</v>
      </c>
      <c r="AE504" s="235" t="e" cm="1">
        <f t="array" ref="AE504">_xlfn.XLOOKUP($A504&amp;$B504,'[4]产值及收款计划（2026）'!$A:$A&amp;'[4]产值及收款计划（2026）'!$B:$B,'[4]产值及收款计划（2026）'!AE:AE)</f>
        <v>#REF!</v>
      </c>
      <c r="AF504" s="235" t="e" cm="1">
        <f t="array" ref="AF504">_xlfn.XLOOKUP($A504&amp;$B504,'[4]产值及收款计划（2026）'!$A:$A&amp;'[4]产值及收款计划（2026）'!$B:$B,'[4]产值及收款计划（2026）'!AF:AF)</f>
        <v>#REF!</v>
      </c>
      <c r="AG504" s="235" t="e" cm="1">
        <f t="array" ref="AG504">_xlfn.XLOOKUP($A504&amp;$B504,'[4]产值及收款计划（2026）'!$A:$A&amp;'[4]产值及收款计划（2026）'!$B:$B,'[4]产值及收款计划（2026）'!AG:AG)</f>
        <v>#REF!</v>
      </c>
      <c r="AH504" s="235" t="e" cm="1">
        <f t="array" ref="AH504">_xlfn.XLOOKUP($A504&amp;$B504,'[4]产值及收款计划（2026）'!$A:$A&amp;'[4]产值及收款计划（2026）'!$B:$B,'[4]产值及收款计划（2026）'!AH:AH)</f>
        <v>#REF!</v>
      </c>
      <c r="AI504" s="235" t="e" cm="1">
        <f t="array" ref="AI504">_xlfn.XLOOKUP($A504&amp;$B504,'[4]产值及收款计划（2026）'!$A:$A&amp;'[4]产值及收款计划（2026）'!$B:$B,'[4]产值及收款计划（2026）'!AI:AI)</f>
        <v>#REF!</v>
      </c>
      <c r="AJ504" s="235" t="e" cm="1">
        <f t="array" ref="AJ504">_xlfn.XLOOKUP($A504&amp;$B504,'[4]产值及收款计划（2026）'!$A:$A&amp;'[4]产值及收款计划（2026）'!$B:$B,'[4]产值及收款计划（2026）'!AJ:AJ)</f>
        <v>#REF!</v>
      </c>
      <c r="AK504" s="235" t="e" cm="1">
        <f t="array" ref="AK504">_xlfn.XLOOKUP($A504&amp;$B504,'[4]产值及收款计划（2026）'!$A:$A&amp;'[4]产值及收款计划（2026）'!$B:$B,'[4]产值及收款计划（2026）'!AK:AK)</f>
        <v>#REF!</v>
      </c>
      <c r="AL504" s="235" t="e" cm="1">
        <f t="array" ref="AL504">_xlfn.XLOOKUP($A504&amp;$B504,'[4]产值及收款计划（2026）'!$A:$A&amp;'[4]产值及收款计划（2026）'!$B:$B,'[4]产值及收款计划（2026）'!AL:AL)</f>
        <v>#REF!</v>
      </c>
      <c r="AM504" s="242" t="e" cm="1">
        <f t="array" ref="AM504">_xlfn.LET(_xlpm.勾选月份状态数组,TRANSPOSE('PPT(12-15页）-TOP10'!$A$3:$A$14),_xlpm.选择数据区,IF('PPT(12-15页）-TOP10'!$E$3="收款",$BA504:$BL504,$AA504:$AL504),SUM(_xlfn._xlws.FILTER(_xlpm.选择数据区,_xlpm.勾选月份状态数组,"")))</f>
        <v>#REF!</v>
      </c>
      <c r="AN504" s="235" t="e">
        <f>_xlfn.XLOOKUP($C504,应收未收表!$T:$T,应收未收表!AA:AA)</f>
        <v>#REF!</v>
      </c>
      <c r="AO504" s="235" t="e">
        <f>_xlfn.XLOOKUP($C504,应收未收表!$T:$T,应收未收表!AB:AB)</f>
        <v>#REF!</v>
      </c>
      <c r="AP504" s="235" t="e">
        <f>_xlfn.XLOOKUP($C504,应收未收表!$T:$T,应收未收表!AC:AC)</f>
        <v>#REF!</v>
      </c>
      <c r="AQ504" s="235" t="e">
        <f>_xlfn.XLOOKUP($C504,应收未收表!$T:$T,应收未收表!AE:AE)</f>
        <v>#REF!</v>
      </c>
      <c r="AR504" s="235" t="e">
        <f>_xlfn.XLOOKUP($C504,应收未收表!$T:$T,应收未收表!AF:AF)</f>
        <v>#REF!</v>
      </c>
      <c r="AS504" s="235" t="e" cm="1">
        <f t="array" ref="AS504">_xlfn.XLOOKUP($A504&amp;$B504,'[4]产值及收款计划（2026）'!$A:$A&amp;'[4]产值及收款计划（2026）'!$B:$B,'[4]产值及收款计划（2026）'!AS:AS)</f>
        <v>#REF!</v>
      </c>
      <c r="AT504" s="235" t="e" cm="1">
        <f t="array" ref="AT504">_xlfn.XLOOKUP($A504&amp;$B504,'[4]产值及收款计划（2026）'!$A:$A&amp;'[4]产值及收款计划（2026）'!$B:$B,'[4]产值及收款计划（2026）'!AT:AT)</f>
        <v>#REF!</v>
      </c>
      <c r="AU504" s="235" t="e" cm="1">
        <f t="array" ref="AU504">_xlfn.XLOOKUP($A504&amp;$B504,'[4]产值及收款计划（2026）'!$A:$A&amp;'[4]产值及收款计划（2026）'!$B:$B,'[4]产值及收款计划（2026）'!AU:AU)</f>
        <v>#REF!</v>
      </c>
      <c r="AV504" s="235" t="e" cm="1">
        <f t="array" ref="AV504">_xlfn.XLOOKUP($A504&amp;$B504,'[4]产值及收款计划（2026）'!$A:$A&amp;'[4]产值及收款计划（2026）'!$B:$B,'[4]产值及收款计划（2026）'!AV:AV)</f>
        <v>#REF!</v>
      </c>
      <c r="AW504" s="235" t="e" cm="1">
        <f t="array" ref="AW504">_xlfn.XLOOKUP($A504&amp;$B504,'[4]产值及收款计划（2026）'!$A:$A&amp;'[4]产值及收款计划（2026）'!$B:$B,'[4]产值及收款计划（2026）'!AW:AW)</f>
        <v>#REF!</v>
      </c>
      <c r="AX504" s="235" t="e" cm="1">
        <f t="array" ref="AX504">_xlfn.XLOOKUP($A504&amp;$B504,'[4]产值及收款计划（2026）'!$A:$A&amp;'[4]产值及收款计划（2026）'!$B:$B,'[4]产值及收款计划（2026）'!AX:AX)</f>
        <v>#REF!</v>
      </c>
      <c r="AY504" s="235" t="e" cm="1">
        <f t="array" ref="AY504">_xlfn.XLOOKUP($A504&amp;$B504,'[4]产值及收款计划（2026）'!$A:$A&amp;'[4]产值及收款计划（2026）'!$B:$B,'[4]产值及收款计划（2026）'!AY:AY)</f>
        <v>#REF!</v>
      </c>
      <c r="AZ504" s="235" t="e" cm="1">
        <f t="array" ref="AZ504">_xlfn.XLOOKUP($A504&amp;$B504,'[4]产值及收款计划（2026）'!$A:$A&amp;'[4]产值及收款计划（2026）'!$B:$B,'[4]产值及收款计划（2026）'!AZ:AZ)</f>
        <v>#REF!</v>
      </c>
      <c r="BA504" s="235" t="e" cm="1">
        <f t="array" ref="BA504">_xlfn.XLOOKUP($A504&amp;$B504,'[4]产值及收款计划（2026）'!$A:$A&amp;'[4]产值及收款计划（2026）'!$B:$B,'[4]产值及收款计划（2026）'!BA:BA)</f>
        <v>#REF!</v>
      </c>
      <c r="BB504" s="235" t="e" cm="1">
        <f t="array" ref="BB504">_xlfn.XLOOKUP($A504&amp;$B504,'[4]产值及收款计划（2026）'!$A:$A&amp;'[4]产值及收款计划（2026）'!$B:$B,'[4]产值及收款计划（2026）'!BB:BB)</f>
        <v>#REF!</v>
      </c>
      <c r="BC504" s="235" t="e" cm="1">
        <f t="array" ref="BC504">_xlfn.XLOOKUP($A504&amp;$B504,'[4]产值及收款计划（2026）'!$A:$A&amp;'[4]产值及收款计划（2026）'!$B:$B,'[4]产值及收款计划（2026）'!BC:BC)</f>
        <v>#REF!</v>
      </c>
      <c r="BD504" s="235" t="e" cm="1">
        <f t="array" ref="BD504">_xlfn.XLOOKUP($A504&amp;$B504,'[4]产值及收款计划（2026）'!$A:$A&amp;'[4]产值及收款计划（2026）'!$B:$B,'[4]产值及收款计划（2026）'!BD:BD)</f>
        <v>#REF!</v>
      </c>
      <c r="BE504" s="235" t="e" cm="1">
        <f t="array" ref="BE504">_xlfn.XLOOKUP($A504&amp;$B504,'[4]产值及收款计划（2026）'!$A:$A&amp;'[4]产值及收款计划（2026）'!$B:$B,'[4]产值及收款计划（2026）'!BE:BE)</f>
        <v>#REF!</v>
      </c>
      <c r="BF504" s="235" t="e" cm="1">
        <f t="array" ref="BF504">_xlfn.XLOOKUP($A504&amp;$B504,'[4]产值及收款计划（2026）'!$A:$A&amp;'[4]产值及收款计划（2026）'!$B:$B,'[4]产值及收款计划（2026）'!BF:BF)</f>
        <v>#REF!</v>
      </c>
      <c r="BG504" s="235" t="e" cm="1">
        <f t="array" ref="BG504">_xlfn.XLOOKUP($A504&amp;$B504,'[4]产值及收款计划（2026）'!$A:$A&amp;'[4]产值及收款计划（2026）'!$B:$B,'[4]产值及收款计划（2026）'!BG:BG)</f>
        <v>#REF!</v>
      </c>
      <c r="BH504" s="235" t="e" cm="1">
        <f t="array" ref="BH504">_xlfn.XLOOKUP($A504&amp;$B504,'[4]产值及收款计划（2026）'!$A:$A&amp;'[4]产值及收款计划（2026）'!$B:$B,'[4]产值及收款计划（2026）'!BH:BH)</f>
        <v>#REF!</v>
      </c>
      <c r="BI504" s="235" t="e" cm="1">
        <f t="array" ref="BI504">_xlfn.XLOOKUP($A504&amp;$B504,'[4]产值及收款计划（2026）'!$A:$A&amp;'[4]产值及收款计划（2026）'!$B:$B,'[4]产值及收款计划（2026）'!BI:BI)</f>
        <v>#REF!</v>
      </c>
      <c r="BJ504" s="235" t="e" cm="1">
        <f t="array" ref="BJ504">_xlfn.XLOOKUP($A504&amp;$B504,'[4]产值及收款计划（2026）'!$A:$A&amp;'[4]产值及收款计划（2026）'!$B:$B,'[4]产值及收款计划（2026）'!BJ:BJ)</f>
        <v>#REF!</v>
      </c>
      <c r="BK504" s="235" t="e" cm="1">
        <f t="array" ref="BK504">_xlfn.XLOOKUP($A504&amp;$B504,'[4]产值及收款计划（2026）'!$A:$A&amp;'[4]产值及收款计划（2026）'!$B:$B,'[4]产值及收款计划（2026）'!BK:BK)</f>
        <v>#REF!</v>
      </c>
      <c r="BL504" s="235" t="e" cm="1">
        <f t="array" ref="BL504">_xlfn.XLOOKUP($A504&amp;$B504,'[4]产值及收款计划（2026）'!$A:$A&amp;'[4]产值及收款计划（2026）'!$B:$B,'[4]产值及收款计划（2026）'!BL:BL)</f>
        <v>#REF!</v>
      </c>
      <c r="BM504" s="235"/>
      <c r="BN504" s="235"/>
      <c r="BO504" s="235"/>
      <c r="BP504" s="235"/>
      <c r="BQ504" s="235" t="e" cm="1">
        <f t="array" ref="BQ504">_xlfn.XLOOKUP($A504&amp;$B504,'[4]产值及收款计划（2026）'!$A:$A&amp;'[4]产值及收款计划（2026）'!$B:$B,'[4]产值及收款计划（2026）'!BM:BM)</f>
        <v>#REF!</v>
      </c>
      <c r="BR504" s="235" t="e">
        <f>_xlfn.XLOOKUP($C504,应收未收表!$AJ:$AJ,应收未收表!AL:AL)</f>
        <v>#REF!</v>
      </c>
      <c r="BS504" s="235" t="e">
        <f>_xlfn.XLOOKUP($C504,应收未收表!$AJ:$AJ,应收未收表!AM:AM)</f>
        <v>#REF!</v>
      </c>
      <c r="BT504" s="235" t="e">
        <f>_xlfn.XLOOKUP($C504,应收未收表!$AJ:$AJ,应收未收表!AN:AN)</f>
        <v>#REF!</v>
      </c>
      <c r="BU504" s="234" t="e" cm="1">
        <f t="array" ref="BU504">_xlfn.XLOOKUP($A504&amp;$B504,'[4]产值及收款计划（2026）'!$A:$A&amp;'[4]产值及收款计划（2026）'!$B:$B,'[4]产值及收款计划（2026）'!BQ:BQ)</f>
        <v>#REF!</v>
      </c>
      <c r="BV504" s="235" t="e" cm="1">
        <f t="array" ref="BV504">_xlfn.XLOOKUP($A504&amp;$B504,'[4]产值及收款计划（2026）'!$A:$A&amp;'[4]产值及收款计划（2026）'!$B:$B,'[4]产值及收款计划（2026）'!BR:BR)</f>
        <v>#REF!</v>
      </c>
      <c r="CE504" s="235" cm="1">
        <f t="array" ref="CE504">_xlfn.XLOOKUP($A504&amp;$B504,'[4]产值及收款计划（2026）'!$A:$A&amp;'[4]产值及收款计划（2026）'!$B:$B,'[4]产值及收款计划（2026）'!CA:CA)</f>
        <v>0</v>
      </c>
      <c r="CF504" s="235" cm="1">
        <f t="array" ref="CF504">_xlfn.XLOOKUP($A504&amp;$B504,'[4]产值及收款计划（2026）'!$A:$A&amp;'[4]产值及收款计划（2026）'!$B:$B,'[4]产值及收款计划（2026）'!CB:CB)</f>
        <v>0</v>
      </c>
      <c r="CG504" s="235" cm="1">
        <f t="array" ref="CG504">_xlfn.XLOOKUP($A504&amp;$B504,'[4]产值及收款计划（2026）'!$A:$A&amp;'[4]产值及收款计划（2026）'!$B:$B,'[4]产值及收款计划（2026）'!CC:CC)</f>
        <v>0</v>
      </c>
      <c r="CH504" s="235" cm="1">
        <f t="array" ref="CH504">_xlfn.XLOOKUP($A504&amp;$B504,'[4]产值及收款计划（2026）'!$A:$A&amp;'[4]产值及收款计划（2026）'!$B:$B,'[4]产值及收款计划（2026）'!CD:CD)</f>
        <v>0</v>
      </c>
      <c r="CI504" s="235" cm="1">
        <f t="array" ref="CI504">_xlfn.XLOOKUP($A504&amp;$B504,'[4]产值及收款计划（2026）'!$A:$A&amp;'[4]产值及收款计划（2026）'!$B:$B,'[4]产值及收款计划（2026）'!CE:CE)</f>
        <v>0</v>
      </c>
      <c r="CJ504" s="235" cm="1">
        <f t="array" ref="CJ504">_xlfn.XLOOKUP($A504&amp;$B504,'[4]产值及收款计划（2026）'!$A:$A&amp;'[4]产值及收款计划（2026）'!$B:$B,'[4]产值及收款计划（2026）'!CF:CF)</f>
        <v>0</v>
      </c>
      <c r="CK504" s="235" cm="1">
        <f t="array" ref="CK504">_xlfn.XLOOKUP($A504&amp;$B504,'[4]产值及收款计划（2026）'!$A:$A&amp;'[4]产值及收款计划（2026）'!$B:$B,'[4]产值及收款计划（2026）'!CG:CG)</f>
        <v>0</v>
      </c>
      <c r="CL504" s="235" cm="1">
        <f t="array" ref="CL504">_xlfn.XLOOKUP($A504&amp;$B504,'[4]产值及收款计划（2026）'!$A:$A&amp;'[4]产值及收款计划（2026）'!$B:$B,'[4]产值及收款计划（2026）'!CH:CH)</f>
        <v>0</v>
      </c>
      <c r="CM504" s="235" cm="1">
        <f t="array" ref="CM504">_xlfn.XLOOKUP($A504&amp;$B504,'[4]产值及收款计划（2026）'!$A:$A&amp;'[4]产值及收款计划（2026）'!$B:$B,'[4]产值及收款计划（2026）'!CI:CI)</f>
        <v>0</v>
      </c>
      <c r="CN504" s="235" cm="1">
        <f t="array" ref="CN504">_xlfn.XLOOKUP($A504&amp;$B504,'[4]产值及收款计划（2026）'!$A:$A&amp;'[4]产值及收款计划（2026）'!$B:$B,'[4]产值及收款计划（2026）'!CJ:CJ)</f>
        <v>0</v>
      </c>
      <c r="CO504" s="235" cm="1">
        <f t="array" ref="CO504">_xlfn.XLOOKUP($A504&amp;$B504,'[4]产值及收款计划（2026）'!$A:$A&amp;'[4]产值及收款计划（2026）'!$B:$B,'[4]产值及收款计划（2026）'!CK:CK)</f>
        <v>0</v>
      </c>
      <c r="CP504" s="235" cm="1">
        <f t="array" ref="CP504">_xlfn.XLOOKUP($A504&amp;$B504,'[4]产值及收款计划（2026）'!$A:$A&amp;'[4]产值及收款计划（2026）'!$B:$B,'[4]产值及收款计划（2026）'!CL:CL)</f>
        <v>0</v>
      </c>
      <c r="DE504" s="235" cm="1">
        <f t="array" ref="DE504">_xlfn.XLOOKUP($A504&amp;$B504,'[4]产值及收款计划（2026）'!$A:$A&amp;'[4]产值及收款计划（2026）'!$B:$B,'[4]产值及收款计划（2026）'!DA:DA)</f>
        <v>0</v>
      </c>
      <c r="DF504" s="235" cm="1">
        <f t="array" ref="DF504">_xlfn.XLOOKUP($A504&amp;$B504,'[4]产值及收款计划（2026）'!$A:$A&amp;'[4]产值及收款计划（2026）'!$B:$B,'[4]产值及收款计划（2026）'!DB:DB)</f>
        <v>0</v>
      </c>
      <c r="DG504" s="235" cm="1">
        <f t="array" ref="DG504">_xlfn.XLOOKUP($A504&amp;$B504,'[4]产值及收款计划（2026）'!$A:$A&amp;'[4]产值及收款计划（2026）'!$B:$B,'[4]产值及收款计划（2026）'!DC:DC)</f>
        <v>0</v>
      </c>
      <c r="DH504" s="235" cm="1">
        <f t="array" ref="DH504">_xlfn.XLOOKUP($A504&amp;$B504,'[4]产值及收款计划（2026）'!$A:$A&amp;'[4]产值及收款计划（2026）'!$B:$B,'[4]产值及收款计划（2026）'!DD:DD)</f>
        <v>0</v>
      </c>
      <c r="DI504" s="235" cm="1">
        <f t="array" ref="DI504">_xlfn.XLOOKUP($A504&amp;$B504,'[4]产值及收款计划（2026）'!$A:$A&amp;'[4]产值及收款计划（2026）'!$B:$B,'[4]产值及收款计划（2026）'!DE:DE)</f>
        <v>0</v>
      </c>
      <c r="DJ504" s="235" cm="1">
        <f t="array" ref="DJ504">_xlfn.XLOOKUP($A504&amp;$B504,'[4]产值及收款计划（2026）'!$A:$A&amp;'[4]产值及收款计划（2026）'!$B:$B,'[4]产值及收款计划（2026）'!DF:DF)</f>
        <v>0</v>
      </c>
      <c r="DK504" s="235" cm="1">
        <f t="array" ref="DK504">_xlfn.XLOOKUP($A504&amp;$B504,'[4]产值及收款计划（2026）'!$A:$A&amp;'[4]产值及收款计划（2026）'!$B:$B,'[4]产值及收款计划（2026）'!DG:DG)</f>
        <v>0</v>
      </c>
      <c r="DL504" s="235" cm="1">
        <f t="array" ref="DL504">_xlfn.XLOOKUP($A504&amp;$B504,'[4]产值及收款计划（2026）'!$A:$A&amp;'[4]产值及收款计划（2026）'!$B:$B,'[4]产值及收款计划（2026）'!DH:DH)</f>
        <v>0</v>
      </c>
      <c r="DM504" s="235" cm="1">
        <f t="array" ref="DM504">_xlfn.XLOOKUP($A504&amp;$B504,'[4]产值及收款计划（2026）'!$A:$A&amp;'[4]产值及收款计划（2026）'!$B:$B,'[4]产值及收款计划（2026）'!DI:DI)</f>
        <v>0</v>
      </c>
      <c r="DN504" s="235" cm="1">
        <f t="array" ref="DN504">_xlfn.XLOOKUP($A504&amp;$B504,'[4]产值及收款计划（2026）'!$A:$A&amp;'[4]产值及收款计划（2026）'!$B:$B,'[4]产值及收款计划（2026）'!DJ:DJ)</f>
        <v>0</v>
      </c>
      <c r="DO504" s="235" cm="1">
        <f t="array" ref="DO504">_xlfn.XLOOKUP($A504&amp;$B504,'[4]产值及收款计划（2026）'!$A:$A&amp;'[4]产值及收款计划（2026）'!$B:$B,'[4]产值及收款计划（2026）'!DK:DK)</f>
        <v>0</v>
      </c>
      <c r="DP504" s="235" cm="1">
        <f t="array" ref="DP504">_xlfn.XLOOKUP($A504&amp;$B504,'[4]产值及收款计划（2026）'!$A:$A&amp;'[4]产值及收款计划（2026）'!$B:$B,'[4]产值及收款计划（2026）'!DL:DL)</f>
        <v>0</v>
      </c>
      <c r="DQ504" s="243"/>
      <c r="DR504" s="229"/>
    </row>
    <row r="505" ht="20.25" spans="1:122">
      <c r="A505" s="233">
        <f t="shared" si="29"/>
        <v>35</v>
      </c>
      <c r="B505" s="233" t="s">
        <v>28</v>
      </c>
      <c r="C505" s="234" t="e" cm="1">
        <f t="array" ref="C505">_xlfn.XLOOKUP($A505&amp;$B505,'[4]产值及收款计划（2026）'!$A:$A&amp;'[4]产值及收款计划（2026）'!$B:$B,'[4]产值及收款计划（2026）'!C:C)</f>
        <v>#REF!</v>
      </c>
      <c r="D505" s="234" t="e" cm="1">
        <f t="array" ref="D505">_xlfn.XLOOKUP($A505&amp;$B505,'[4]产值及收款计划（2026）'!$A:$A&amp;'[4]产值及收款计划（2026）'!$B:$B,'[4]产值及收款计划（2026）'!D:D)</f>
        <v>#REF!</v>
      </c>
      <c r="E505" s="235" t="e" cm="1">
        <f t="array" ref="E505">_xlfn.XLOOKUP($A505&amp;$B505,'[4]产值及收款计划（2026）'!$A:$A&amp;'[4]产值及收款计划（2026）'!$B:$B,'[4]产值及收款计划（2026）'!E:E)</f>
        <v>#REF!</v>
      </c>
      <c r="F505" s="235" t="e" cm="1">
        <f t="array" ref="F505">_xlfn.XLOOKUP($A505&amp;$B505,'[4]产值及收款计划（2026）'!$A:$A&amp;'[4]产值及收款计划（2026）'!$B:$B,'[4]产值及收款计划（2026）'!F:F)</f>
        <v>#REF!</v>
      </c>
      <c r="G505" s="235" t="e" cm="1">
        <f t="array" ref="G505">_xlfn.XLOOKUP($A505&amp;$B505,'[4]产值及收款计划（2026）'!$A:$A&amp;'[4]产值及收款计划（2026）'!$B:$B,'[4]产值及收款计划（2026）'!G:G)</f>
        <v>#REF!</v>
      </c>
      <c r="H505" s="235" t="e" cm="1">
        <f t="array" ref="H505">_xlfn.XLOOKUP($A505&amp;$B505,'[4]产值及收款计划（2026）'!$A:$A&amp;'[4]产值及收款计划（2026）'!$B:$B,'[4]产值及收款计划（2026）'!H:H)</f>
        <v>#REF!</v>
      </c>
      <c r="I505" s="236" t="e" cm="1">
        <f t="array" ref="I505">_xlfn.XLOOKUP($A505&amp;$B505,'[4]产值及收款计划（2026）'!$A:$A&amp;'[4]产值及收款计划（2026）'!$B:$B,'[4]产值及收款计划（2026）'!I:I)</f>
        <v>#REF!</v>
      </c>
      <c r="J505" s="237" t="e" cm="1">
        <f t="array" ref="J505">_xlfn.XLOOKUP($A505&amp;$B505,'[4]产值及收款计划（2026）'!$A:$A&amp;'[4]产值及收款计划（2026）'!$B:$B,'[4]产值及收款计划（2026）'!J:J)</f>
        <v>#REF!</v>
      </c>
      <c r="K505" s="235" t="e" cm="1">
        <f t="array" ref="K505">_xlfn.XLOOKUP($A505&amp;$B505,'[4]产值及收款计划（2026）'!$A:$A&amp;'[4]产值及收款计划（2026）'!$B:$B,'[4]产值及收款计划（2026）'!K:K)</f>
        <v>#REF!</v>
      </c>
      <c r="L505" s="235" t="e" cm="1">
        <f t="array" ref="L505">_xlfn.XLOOKUP($A505&amp;$B505,'[4]产值及收款计划（2026）'!$A:$A&amp;'[4]产值及收款计划（2026）'!$B:$B,'[4]产值及收款计划（2026）'!L:L)</f>
        <v>#REF!</v>
      </c>
      <c r="M505" s="235" t="e" cm="1">
        <f t="array" ref="M505">_xlfn.XLOOKUP($A505&amp;$B505,'[4]产值及收款计划（2026）'!$A:$A&amp;'[4]产值及收款计划（2026）'!$B:$B,'[4]产值及收款计划（2026）'!M:M)</f>
        <v>#REF!</v>
      </c>
      <c r="N505" s="235" t="e" cm="1">
        <f t="array" ref="N505">_xlfn.XLOOKUP($A505&amp;$B505,'[4]产值及收款计划（2026）'!$A:$A&amp;'[4]产值及收款计划（2026）'!$B:$B,'[4]产值及收款计划（2026）'!N:N)</f>
        <v>#REF!</v>
      </c>
      <c r="O505" s="235" t="e" cm="1">
        <f t="array" ref="O505">_xlfn.XLOOKUP($A505&amp;$B505,'[4]产值及收款计划（2026）'!$A:$A&amp;'[4]产值及收款计划（2026）'!$B:$B,'[4]产值及收款计划（2026）'!O:O)</f>
        <v>#REF!</v>
      </c>
      <c r="P505" s="234" t="e" cm="1">
        <f t="array" ref="P505">_xlfn.XLOOKUP($A505&amp;$B505,'[4]产值及收款计划（2026）'!$A:$A&amp;'[4]产值及收款计划（2026）'!$B:$B,'[4]产值及收款计划（2026）'!P:P)</f>
        <v>#REF!</v>
      </c>
      <c r="Q505" s="235" t="e" cm="1">
        <f t="array" ref="Q505">_xlfn.XLOOKUP($A505&amp;$B505,'[4]产值及收款计划（2026）'!$A:$A&amp;'[4]产值及收款计划（2026）'!$B:$B,'[4]产值及收款计划（2026）'!Q:Q)</f>
        <v>#REF!</v>
      </c>
      <c r="R505" s="235" t="e" cm="1">
        <f t="array" ref="R505">_xlfn.XLOOKUP($A505&amp;$B505,'[4]产值及收款计划（2026）'!$A:$A&amp;'[4]产值及收款计划（2026）'!$B:$B,'[4]产值及收款计划（2026）'!R:R)</f>
        <v>#REF!</v>
      </c>
      <c r="S505" s="235" t="e" cm="1">
        <f t="array" ref="S505">_xlfn.XLOOKUP($A505&amp;$B505,'[4]产值及收款计划（2026）'!$A:$A&amp;'[4]产值及收款计划（2026）'!$B:$B,'[4]产值及收款计划（2026）'!S:S)</f>
        <v>#REF!</v>
      </c>
      <c r="T505" s="235" t="e" cm="1">
        <f t="array" ref="T505">_xlfn.XLOOKUP($A505&amp;$B505,'[4]产值及收款计划（2026）'!$A:$A&amp;'[4]产值及收款计划（2026）'!$B:$B,'[4]产值及收款计划（2026）'!T:T)</f>
        <v>#REF!</v>
      </c>
      <c r="U505" s="235" t="e" cm="1">
        <f t="array" ref="U505">_xlfn.XLOOKUP($A505&amp;$B505,'[4]产值及收款计划（2026）'!$A:$A&amp;'[4]产值及收款计划（2026）'!$B:$B,'[4]产值及收款计划（2026）'!U:U)</f>
        <v>#REF!</v>
      </c>
      <c r="V505" s="235" t="e" cm="1">
        <f t="array" ref="V505">_xlfn.XLOOKUP($A505&amp;$B505,'[4]产值及收款计划（2026）'!$A:$A&amp;'[4]产值及收款计划（2026）'!$B:$B,'[4]产值及收款计划（2026）'!V:V)</f>
        <v>#REF!</v>
      </c>
      <c r="W505" s="235" t="e" cm="1">
        <f t="array" ref="W505">_xlfn.XLOOKUP($A505&amp;$B505,'[4]产值及收款计划（2026）'!$A:$A&amp;'[4]产值及收款计划（2026）'!$B:$B,'[4]产值及收款计划（2026）'!W:W)</f>
        <v>#REF!</v>
      </c>
      <c r="X505" s="235" t="e" cm="1">
        <f t="array" ref="X505">_xlfn.XLOOKUP($A505&amp;$B505,'[4]产值及收款计划（2026）'!$A:$A&amp;'[4]产值及收款计划（2026）'!$B:$B,'[4]产值及收款计划（2026）'!X:X)</f>
        <v>#REF!</v>
      </c>
      <c r="Y505" s="235" t="e" cm="1">
        <f t="array" ref="Y505">_xlfn.XLOOKUP($A505&amp;$B505,'[4]产值及收款计划（2026）'!$A:$A&amp;'[4]产值及收款计划（2026）'!$B:$B,'[4]产值及收款计划（2026）'!Y:Y)</f>
        <v>#REF!</v>
      </c>
      <c r="Z505" s="235" t="e" cm="1">
        <f t="array" ref="Z505">_xlfn.XLOOKUP($A505&amp;$B505,'[4]产值及收款计划（2026）'!$A:$A&amp;'[4]产值及收款计划（2026）'!$B:$B,'[4]产值及收款计划（2026）'!Z:Z)</f>
        <v>#REF!</v>
      </c>
      <c r="AA505" s="235" t="e" cm="1">
        <f t="array" ref="AA505">_xlfn.XLOOKUP($A505&amp;$B505,'[4]产值及收款计划（2026）'!$A:$A&amp;'[4]产值及收款计划（2026）'!$B:$B,'[4]产值及收款计划（2026）'!AA:AA)</f>
        <v>#REF!</v>
      </c>
      <c r="AB505" s="235" t="e" cm="1">
        <f t="array" ref="AB505">_xlfn.XLOOKUP($A505&amp;$B505,'[4]产值及收款计划（2026）'!$A:$A&amp;'[4]产值及收款计划（2026）'!$B:$B,'[4]产值及收款计划（2026）'!AB:AB)</f>
        <v>#REF!</v>
      </c>
      <c r="AC505" s="235" t="e" cm="1">
        <f t="array" ref="AC505">_xlfn.XLOOKUP($A505&amp;$B505,'[4]产值及收款计划（2026）'!$A:$A&amp;'[4]产值及收款计划（2026）'!$B:$B,'[4]产值及收款计划（2026）'!AC:AC)</f>
        <v>#REF!</v>
      </c>
      <c r="AD505" s="235" t="e" cm="1">
        <f t="array" ref="AD505">_xlfn.XLOOKUP($A505&amp;$B505,'[4]产值及收款计划（2026）'!$A:$A&amp;'[4]产值及收款计划（2026）'!$B:$B,'[4]产值及收款计划（2026）'!AD:AD)</f>
        <v>#REF!</v>
      </c>
      <c r="AE505" s="235" t="e" cm="1">
        <f t="array" ref="AE505">_xlfn.XLOOKUP($A505&amp;$B505,'[4]产值及收款计划（2026）'!$A:$A&amp;'[4]产值及收款计划（2026）'!$B:$B,'[4]产值及收款计划（2026）'!AE:AE)</f>
        <v>#REF!</v>
      </c>
      <c r="AF505" s="235" t="e" cm="1">
        <f t="array" ref="AF505">_xlfn.XLOOKUP($A505&amp;$B505,'[4]产值及收款计划（2026）'!$A:$A&amp;'[4]产值及收款计划（2026）'!$B:$B,'[4]产值及收款计划（2026）'!AF:AF)</f>
        <v>#REF!</v>
      </c>
      <c r="AG505" s="235" t="e" cm="1">
        <f t="array" ref="AG505">_xlfn.XLOOKUP($A505&amp;$B505,'[4]产值及收款计划（2026）'!$A:$A&amp;'[4]产值及收款计划（2026）'!$B:$B,'[4]产值及收款计划（2026）'!AG:AG)</f>
        <v>#REF!</v>
      </c>
      <c r="AH505" s="235" t="e" cm="1">
        <f t="array" ref="AH505">_xlfn.XLOOKUP($A505&amp;$B505,'[4]产值及收款计划（2026）'!$A:$A&amp;'[4]产值及收款计划（2026）'!$B:$B,'[4]产值及收款计划（2026）'!AH:AH)</f>
        <v>#REF!</v>
      </c>
      <c r="AI505" s="235" t="e" cm="1">
        <f t="array" ref="AI505">_xlfn.XLOOKUP($A505&amp;$B505,'[4]产值及收款计划（2026）'!$A:$A&amp;'[4]产值及收款计划（2026）'!$B:$B,'[4]产值及收款计划（2026）'!AI:AI)</f>
        <v>#REF!</v>
      </c>
      <c r="AJ505" s="235" t="e" cm="1">
        <f t="array" ref="AJ505">_xlfn.XLOOKUP($A505&amp;$B505,'[4]产值及收款计划（2026）'!$A:$A&amp;'[4]产值及收款计划（2026）'!$B:$B,'[4]产值及收款计划（2026）'!AJ:AJ)</f>
        <v>#REF!</v>
      </c>
      <c r="AK505" s="235" t="e" cm="1">
        <f t="array" ref="AK505">_xlfn.XLOOKUP($A505&amp;$B505,'[4]产值及收款计划（2026）'!$A:$A&amp;'[4]产值及收款计划（2026）'!$B:$B,'[4]产值及收款计划（2026）'!AK:AK)</f>
        <v>#REF!</v>
      </c>
      <c r="AL505" s="235" t="e" cm="1">
        <f t="array" ref="AL505">_xlfn.XLOOKUP($A505&amp;$B505,'[4]产值及收款计划（2026）'!$A:$A&amp;'[4]产值及收款计划（2026）'!$B:$B,'[4]产值及收款计划（2026）'!AL:AL)</f>
        <v>#REF!</v>
      </c>
      <c r="AM505" s="242" t="e" cm="1">
        <f t="array" ref="AM505">_xlfn.LET(_xlpm.勾选月份状态数组,TRANSPOSE('PPT(12-15页）-TOP10'!$A$3:$A$14),_xlpm.选择数据区,IF('PPT(12-15页）-TOP10'!$E$3="收款",$BA505:$BL505,$AA505:$AL505),SUM(_xlfn._xlws.FILTER(_xlpm.选择数据区,_xlpm.勾选月份状态数组,"")))</f>
        <v>#REF!</v>
      </c>
      <c r="AN505" s="235" t="e">
        <f>_xlfn.XLOOKUP($C505,应收未收表!$T:$T,应收未收表!AA:AA)</f>
        <v>#REF!</v>
      </c>
      <c r="AO505" s="235" t="e">
        <f>_xlfn.XLOOKUP($C505,应收未收表!$T:$T,应收未收表!AB:AB)</f>
        <v>#REF!</v>
      </c>
      <c r="AP505" s="235" t="e">
        <f>_xlfn.XLOOKUP($C505,应收未收表!$T:$T,应收未收表!AC:AC)</f>
        <v>#REF!</v>
      </c>
      <c r="AQ505" s="235" t="e">
        <f>_xlfn.XLOOKUP($C505,应收未收表!$T:$T,应收未收表!AE:AE)</f>
        <v>#REF!</v>
      </c>
      <c r="AR505" s="235" t="e">
        <f>_xlfn.XLOOKUP($C505,应收未收表!$T:$T,应收未收表!AF:AF)</f>
        <v>#REF!</v>
      </c>
      <c r="AS505" s="235" t="e" cm="1">
        <f t="array" ref="AS505">_xlfn.XLOOKUP($A505&amp;$B505,'[4]产值及收款计划（2026）'!$A:$A&amp;'[4]产值及收款计划（2026）'!$B:$B,'[4]产值及收款计划（2026）'!AS:AS)</f>
        <v>#REF!</v>
      </c>
      <c r="AT505" s="235" t="e" cm="1">
        <f t="array" ref="AT505">_xlfn.XLOOKUP($A505&amp;$B505,'[4]产值及收款计划（2026）'!$A:$A&amp;'[4]产值及收款计划（2026）'!$B:$B,'[4]产值及收款计划（2026）'!AT:AT)</f>
        <v>#REF!</v>
      </c>
      <c r="AU505" s="235" t="e" cm="1">
        <f t="array" ref="AU505">_xlfn.XLOOKUP($A505&amp;$B505,'[4]产值及收款计划（2026）'!$A:$A&amp;'[4]产值及收款计划（2026）'!$B:$B,'[4]产值及收款计划（2026）'!AU:AU)</f>
        <v>#REF!</v>
      </c>
      <c r="AV505" s="235" t="e" cm="1">
        <f t="array" ref="AV505">_xlfn.XLOOKUP($A505&amp;$B505,'[4]产值及收款计划（2026）'!$A:$A&amp;'[4]产值及收款计划（2026）'!$B:$B,'[4]产值及收款计划（2026）'!AV:AV)</f>
        <v>#REF!</v>
      </c>
      <c r="AW505" s="235" t="e" cm="1">
        <f t="array" ref="AW505">_xlfn.XLOOKUP($A505&amp;$B505,'[4]产值及收款计划（2026）'!$A:$A&amp;'[4]产值及收款计划（2026）'!$B:$B,'[4]产值及收款计划（2026）'!AW:AW)</f>
        <v>#REF!</v>
      </c>
      <c r="AX505" s="235" t="e" cm="1">
        <f t="array" ref="AX505">_xlfn.XLOOKUP($A505&amp;$B505,'[4]产值及收款计划（2026）'!$A:$A&amp;'[4]产值及收款计划（2026）'!$B:$B,'[4]产值及收款计划（2026）'!AX:AX)</f>
        <v>#REF!</v>
      </c>
      <c r="AY505" s="235" t="e" cm="1">
        <f t="array" ref="AY505">_xlfn.XLOOKUP($A505&amp;$B505,'[4]产值及收款计划（2026）'!$A:$A&amp;'[4]产值及收款计划（2026）'!$B:$B,'[4]产值及收款计划（2026）'!AY:AY)</f>
        <v>#REF!</v>
      </c>
      <c r="AZ505" s="235" t="e" cm="1">
        <f t="array" ref="AZ505">_xlfn.XLOOKUP($A505&amp;$B505,'[4]产值及收款计划（2026）'!$A:$A&amp;'[4]产值及收款计划（2026）'!$B:$B,'[4]产值及收款计划（2026）'!AZ:AZ)</f>
        <v>#REF!</v>
      </c>
      <c r="BA505" s="235" t="e" cm="1">
        <f t="array" ref="BA505">_xlfn.XLOOKUP($A505&amp;$B505,'[4]产值及收款计划（2026）'!$A:$A&amp;'[4]产值及收款计划（2026）'!$B:$B,'[4]产值及收款计划（2026）'!BA:BA)</f>
        <v>#REF!</v>
      </c>
      <c r="BB505" s="235" t="e" cm="1">
        <f t="array" ref="BB505">_xlfn.XLOOKUP($A505&amp;$B505,'[4]产值及收款计划（2026）'!$A:$A&amp;'[4]产值及收款计划（2026）'!$B:$B,'[4]产值及收款计划（2026）'!BB:BB)</f>
        <v>#REF!</v>
      </c>
      <c r="BC505" s="235" t="e" cm="1">
        <f t="array" ref="BC505">_xlfn.XLOOKUP($A505&amp;$B505,'[4]产值及收款计划（2026）'!$A:$A&amp;'[4]产值及收款计划（2026）'!$B:$B,'[4]产值及收款计划（2026）'!BC:BC)</f>
        <v>#REF!</v>
      </c>
      <c r="BD505" s="235" t="e" cm="1">
        <f t="array" ref="BD505">_xlfn.XLOOKUP($A505&amp;$B505,'[4]产值及收款计划（2026）'!$A:$A&amp;'[4]产值及收款计划（2026）'!$B:$B,'[4]产值及收款计划（2026）'!BD:BD)</f>
        <v>#REF!</v>
      </c>
      <c r="BE505" s="235" t="e" cm="1">
        <f t="array" ref="BE505">_xlfn.XLOOKUP($A505&amp;$B505,'[4]产值及收款计划（2026）'!$A:$A&amp;'[4]产值及收款计划（2026）'!$B:$B,'[4]产值及收款计划（2026）'!BE:BE)</f>
        <v>#REF!</v>
      </c>
      <c r="BF505" s="235" t="e" cm="1">
        <f t="array" ref="BF505">_xlfn.XLOOKUP($A505&amp;$B505,'[4]产值及收款计划（2026）'!$A:$A&amp;'[4]产值及收款计划（2026）'!$B:$B,'[4]产值及收款计划（2026）'!BF:BF)</f>
        <v>#REF!</v>
      </c>
      <c r="BG505" s="235" t="e" cm="1">
        <f t="array" ref="BG505">_xlfn.XLOOKUP($A505&amp;$B505,'[4]产值及收款计划（2026）'!$A:$A&amp;'[4]产值及收款计划（2026）'!$B:$B,'[4]产值及收款计划（2026）'!BG:BG)</f>
        <v>#REF!</v>
      </c>
      <c r="BH505" s="235" t="e" cm="1">
        <f t="array" ref="BH505">_xlfn.XLOOKUP($A505&amp;$B505,'[4]产值及收款计划（2026）'!$A:$A&amp;'[4]产值及收款计划（2026）'!$B:$B,'[4]产值及收款计划（2026）'!BH:BH)</f>
        <v>#REF!</v>
      </c>
      <c r="BI505" s="235" t="e" cm="1">
        <f t="array" ref="BI505">_xlfn.XLOOKUP($A505&amp;$B505,'[4]产值及收款计划（2026）'!$A:$A&amp;'[4]产值及收款计划（2026）'!$B:$B,'[4]产值及收款计划（2026）'!BI:BI)</f>
        <v>#REF!</v>
      </c>
      <c r="BJ505" s="235" t="e" cm="1">
        <f t="array" ref="BJ505">_xlfn.XLOOKUP($A505&amp;$B505,'[4]产值及收款计划（2026）'!$A:$A&amp;'[4]产值及收款计划（2026）'!$B:$B,'[4]产值及收款计划（2026）'!BJ:BJ)</f>
        <v>#REF!</v>
      </c>
      <c r="BK505" s="235" t="e" cm="1">
        <f t="array" ref="BK505">_xlfn.XLOOKUP($A505&amp;$B505,'[4]产值及收款计划（2026）'!$A:$A&amp;'[4]产值及收款计划（2026）'!$B:$B,'[4]产值及收款计划（2026）'!BK:BK)</f>
        <v>#REF!</v>
      </c>
      <c r="BL505" s="235" t="e" cm="1">
        <f t="array" ref="BL505">_xlfn.XLOOKUP($A505&amp;$B505,'[4]产值及收款计划（2026）'!$A:$A&amp;'[4]产值及收款计划（2026）'!$B:$B,'[4]产值及收款计划（2026）'!BL:BL)</f>
        <v>#REF!</v>
      </c>
      <c r="BM505" s="235"/>
      <c r="BN505" s="235"/>
      <c r="BO505" s="235"/>
      <c r="BP505" s="235"/>
      <c r="BQ505" s="235" t="e" cm="1">
        <f t="array" ref="BQ505">_xlfn.XLOOKUP($A505&amp;$B505,'[4]产值及收款计划（2026）'!$A:$A&amp;'[4]产值及收款计划（2026）'!$B:$B,'[4]产值及收款计划（2026）'!BM:BM)</f>
        <v>#REF!</v>
      </c>
      <c r="BR505" s="235" t="e">
        <f>_xlfn.XLOOKUP($C505,应收未收表!$AJ:$AJ,应收未收表!AL:AL)</f>
        <v>#REF!</v>
      </c>
      <c r="BS505" s="235" t="e">
        <f>_xlfn.XLOOKUP($C505,应收未收表!$AJ:$AJ,应收未收表!AM:AM)</f>
        <v>#REF!</v>
      </c>
      <c r="BT505" s="235" t="e">
        <f>_xlfn.XLOOKUP($C505,应收未收表!$AJ:$AJ,应收未收表!AN:AN)</f>
        <v>#REF!</v>
      </c>
      <c r="BU505" s="234" t="e" cm="1">
        <f t="array" ref="BU505">_xlfn.XLOOKUP($A505&amp;$B505,'[4]产值及收款计划（2026）'!$A:$A&amp;'[4]产值及收款计划（2026）'!$B:$B,'[4]产值及收款计划（2026）'!BQ:BQ)</f>
        <v>#REF!</v>
      </c>
      <c r="BV505" s="235" t="e" cm="1">
        <f t="array" ref="BV505">_xlfn.XLOOKUP($A505&amp;$B505,'[4]产值及收款计划（2026）'!$A:$A&amp;'[4]产值及收款计划（2026）'!$B:$B,'[4]产值及收款计划（2026）'!BR:BR)</f>
        <v>#REF!</v>
      </c>
      <c r="CE505" s="235" cm="1">
        <f t="array" ref="CE505">_xlfn.XLOOKUP($A505&amp;$B505,'[4]产值及收款计划（2026）'!$A:$A&amp;'[4]产值及收款计划（2026）'!$B:$B,'[4]产值及收款计划（2026）'!CA:CA)</f>
        <v>0</v>
      </c>
      <c r="CF505" s="235" cm="1">
        <f t="array" ref="CF505">_xlfn.XLOOKUP($A505&amp;$B505,'[4]产值及收款计划（2026）'!$A:$A&amp;'[4]产值及收款计划（2026）'!$B:$B,'[4]产值及收款计划（2026）'!CB:CB)</f>
        <v>0</v>
      </c>
      <c r="CG505" s="235" cm="1">
        <f t="array" ref="CG505">_xlfn.XLOOKUP($A505&amp;$B505,'[4]产值及收款计划（2026）'!$A:$A&amp;'[4]产值及收款计划（2026）'!$B:$B,'[4]产值及收款计划（2026）'!CC:CC)</f>
        <v>0</v>
      </c>
      <c r="CH505" s="235" cm="1">
        <f t="array" ref="CH505">_xlfn.XLOOKUP($A505&amp;$B505,'[4]产值及收款计划（2026）'!$A:$A&amp;'[4]产值及收款计划（2026）'!$B:$B,'[4]产值及收款计划（2026）'!CD:CD)</f>
        <v>0</v>
      </c>
      <c r="CI505" s="235" cm="1">
        <f t="array" ref="CI505">_xlfn.XLOOKUP($A505&amp;$B505,'[4]产值及收款计划（2026）'!$A:$A&amp;'[4]产值及收款计划（2026）'!$B:$B,'[4]产值及收款计划（2026）'!CE:CE)</f>
        <v>0</v>
      </c>
      <c r="CJ505" s="235" cm="1">
        <f t="array" ref="CJ505">_xlfn.XLOOKUP($A505&amp;$B505,'[4]产值及收款计划（2026）'!$A:$A&amp;'[4]产值及收款计划（2026）'!$B:$B,'[4]产值及收款计划（2026）'!CF:CF)</f>
        <v>0</v>
      </c>
      <c r="CK505" s="235" cm="1">
        <f t="array" ref="CK505">_xlfn.XLOOKUP($A505&amp;$B505,'[4]产值及收款计划（2026）'!$A:$A&amp;'[4]产值及收款计划（2026）'!$B:$B,'[4]产值及收款计划（2026）'!CG:CG)</f>
        <v>0</v>
      </c>
      <c r="CL505" s="235" cm="1">
        <f t="array" ref="CL505">_xlfn.XLOOKUP($A505&amp;$B505,'[4]产值及收款计划（2026）'!$A:$A&amp;'[4]产值及收款计划（2026）'!$B:$B,'[4]产值及收款计划（2026）'!CH:CH)</f>
        <v>0</v>
      </c>
      <c r="CM505" s="235" cm="1">
        <f t="array" ref="CM505">_xlfn.XLOOKUP($A505&amp;$B505,'[4]产值及收款计划（2026）'!$A:$A&amp;'[4]产值及收款计划（2026）'!$B:$B,'[4]产值及收款计划（2026）'!CI:CI)</f>
        <v>0</v>
      </c>
      <c r="CN505" s="235" cm="1">
        <f t="array" ref="CN505">_xlfn.XLOOKUP($A505&amp;$B505,'[4]产值及收款计划（2026）'!$A:$A&amp;'[4]产值及收款计划（2026）'!$B:$B,'[4]产值及收款计划（2026）'!CJ:CJ)</f>
        <v>0</v>
      </c>
      <c r="CO505" s="235" cm="1">
        <f t="array" ref="CO505">_xlfn.XLOOKUP($A505&amp;$B505,'[4]产值及收款计划（2026）'!$A:$A&amp;'[4]产值及收款计划（2026）'!$B:$B,'[4]产值及收款计划（2026）'!CK:CK)</f>
        <v>0</v>
      </c>
      <c r="CP505" s="235" cm="1">
        <f t="array" ref="CP505">_xlfn.XLOOKUP($A505&amp;$B505,'[4]产值及收款计划（2026）'!$A:$A&amp;'[4]产值及收款计划（2026）'!$B:$B,'[4]产值及收款计划（2026）'!CL:CL)</f>
        <v>0</v>
      </c>
      <c r="DE505" s="235" cm="1">
        <f t="array" ref="DE505">_xlfn.XLOOKUP($A505&amp;$B505,'[4]产值及收款计划（2026）'!$A:$A&amp;'[4]产值及收款计划（2026）'!$B:$B,'[4]产值及收款计划（2026）'!DA:DA)</f>
        <v>0</v>
      </c>
      <c r="DF505" s="235" cm="1">
        <f t="array" ref="DF505">_xlfn.XLOOKUP($A505&amp;$B505,'[4]产值及收款计划（2026）'!$A:$A&amp;'[4]产值及收款计划（2026）'!$B:$B,'[4]产值及收款计划（2026）'!DB:DB)</f>
        <v>0</v>
      </c>
      <c r="DG505" s="235" cm="1">
        <f t="array" ref="DG505">_xlfn.XLOOKUP($A505&amp;$B505,'[4]产值及收款计划（2026）'!$A:$A&amp;'[4]产值及收款计划（2026）'!$B:$B,'[4]产值及收款计划（2026）'!DC:DC)</f>
        <v>0</v>
      </c>
      <c r="DH505" s="235" cm="1">
        <f t="array" ref="DH505">_xlfn.XLOOKUP($A505&amp;$B505,'[4]产值及收款计划（2026）'!$A:$A&amp;'[4]产值及收款计划（2026）'!$B:$B,'[4]产值及收款计划（2026）'!DD:DD)</f>
        <v>0</v>
      </c>
      <c r="DI505" s="235" cm="1">
        <f t="array" ref="DI505">_xlfn.XLOOKUP($A505&amp;$B505,'[4]产值及收款计划（2026）'!$A:$A&amp;'[4]产值及收款计划（2026）'!$B:$B,'[4]产值及收款计划（2026）'!DE:DE)</f>
        <v>0</v>
      </c>
      <c r="DJ505" s="235" cm="1">
        <f t="array" ref="DJ505">_xlfn.XLOOKUP($A505&amp;$B505,'[4]产值及收款计划（2026）'!$A:$A&amp;'[4]产值及收款计划（2026）'!$B:$B,'[4]产值及收款计划（2026）'!DF:DF)</f>
        <v>0</v>
      </c>
      <c r="DK505" s="235" cm="1">
        <f t="array" ref="DK505">_xlfn.XLOOKUP($A505&amp;$B505,'[4]产值及收款计划（2026）'!$A:$A&amp;'[4]产值及收款计划（2026）'!$B:$B,'[4]产值及收款计划（2026）'!DG:DG)</f>
        <v>0</v>
      </c>
      <c r="DL505" s="235" cm="1">
        <f t="array" ref="DL505">_xlfn.XLOOKUP($A505&amp;$B505,'[4]产值及收款计划（2026）'!$A:$A&amp;'[4]产值及收款计划（2026）'!$B:$B,'[4]产值及收款计划（2026）'!DH:DH)</f>
        <v>0</v>
      </c>
      <c r="DM505" s="235" cm="1">
        <f t="array" ref="DM505">_xlfn.XLOOKUP($A505&amp;$B505,'[4]产值及收款计划（2026）'!$A:$A&amp;'[4]产值及收款计划（2026）'!$B:$B,'[4]产值及收款计划（2026）'!DI:DI)</f>
        <v>0</v>
      </c>
      <c r="DN505" s="235" cm="1">
        <f t="array" ref="DN505">_xlfn.XLOOKUP($A505&amp;$B505,'[4]产值及收款计划（2026）'!$A:$A&amp;'[4]产值及收款计划（2026）'!$B:$B,'[4]产值及收款计划（2026）'!DJ:DJ)</f>
        <v>0</v>
      </c>
      <c r="DO505" s="235" cm="1">
        <f t="array" ref="DO505">_xlfn.XLOOKUP($A505&amp;$B505,'[4]产值及收款计划（2026）'!$A:$A&amp;'[4]产值及收款计划（2026）'!$B:$B,'[4]产值及收款计划（2026）'!DK:DK)</f>
        <v>0</v>
      </c>
      <c r="DP505" s="235" cm="1">
        <f t="array" ref="DP505">_xlfn.XLOOKUP($A505&amp;$B505,'[4]产值及收款计划（2026）'!$A:$A&amp;'[4]产值及收款计划（2026）'!$B:$B,'[4]产值及收款计划（2026）'!DL:DL)</f>
        <v>0</v>
      </c>
      <c r="DQ505" s="243"/>
      <c r="DR505" s="229"/>
    </row>
    <row r="506" ht="20.25" spans="1:122">
      <c r="A506" s="233">
        <f t="shared" si="29"/>
        <v>36</v>
      </c>
      <c r="B506" s="233" t="s">
        <v>28</v>
      </c>
      <c r="C506" s="234" t="e" cm="1">
        <f t="array" ref="C506">_xlfn.XLOOKUP($A506&amp;$B506,'[4]产值及收款计划（2026）'!$A:$A&amp;'[4]产值及收款计划（2026）'!$B:$B,'[4]产值及收款计划（2026）'!C:C)</f>
        <v>#REF!</v>
      </c>
      <c r="D506" s="234" t="e" cm="1">
        <f t="array" ref="D506">_xlfn.XLOOKUP($A506&amp;$B506,'[4]产值及收款计划（2026）'!$A:$A&amp;'[4]产值及收款计划（2026）'!$B:$B,'[4]产值及收款计划（2026）'!D:D)</f>
        <v>#REF!</v>
      </c>
      <c r="E506" s="235" t="e" cm="1">
        <f t="array" ref="E506">_xlfn.XLOOKUP($A506&amp;$B506,'[4]产值及收款计划（2026）'!$A:$A&amp;'[4]产值及收款计划（2026）'!$B:$B,'[4]产值及收款计划（2026）'!E:E)</f>
        <v>#REF!</v>
      </c>
      <c r="F506" s="235" t="e" cm="1">
        <f t="array" ref="F506">_xlfn.XLOOKUP($A506&amp;$B506,'[4]产值及收款计划（2026）'!$A:$A&amp;'[4]产值及收款计划（2026）'!$B:$B,'[4]产值及收款计划（2026）'!F:F)</f>
        <v>#REF!</v>
      </c>
      <c r="G506" s="235" t="e" cm="1">
        <f t="array" ref="G506">_xlfn.XLOOKUP($A506&amp;$B506,'[4]产值及收款计划（2026）'!$A:$A&amp;'[4]产值及收款计划（2026）'!$B:$B,'[4]产值及收款计划（2026）'!G:G)</f>
        <v>#REF!</v>
      </c>
      <c r="H506" s="235" t="e" cm="1">
        <f t="array" ref="H506">_xlfn.XLOOKUP($A506&amp;$B506,'[4]产值及收款计划（2026）'!$A:$A&amp;'[4]产值及收款计划（2026）'!$B:$B,'[4]产值及收款计划（2026）'!H:H)</f>
        <v>#REF!</v>
      </c>
      <c r="I506" s="236" t="e" cm="1">
        <f t="array" ref="I506">_xlfn.XLOOKUP($A506&amp;$B506,'[4]产值及收款计划（2026）'!$A:$A&amp;'[4]产值及收款计划（2026）'!$B:$B,'[4]产值及收款计划（2026）'!I:I)</f>
        <v>#REF!</v>
      </c>
      <c r="J506" s="237" t="e" cm="1">
        <f t="array" ref="J506">_xlfn.XLOOKUP($A506&amp;$B506,'[4]产值及收款计划（2026）'!$A:$A&amp;'[4]产值及收款计划（2026）'!$B:$B,'[4]产值及收款计划（2026）'!J:J)</f>
        <v>#REF!</v>
      </c>
      <c r="K506" s="235" t="e" cm="1">
        <f t="array" ref="K506">_xlfn.XLOOKUP($A506&amp;$B506,'[4]产值及收款计划（2026）'!$A:$A&amp;'[4]产值及收款计划（2026）'!$B:$B,'[4]产值及收款计划（2026）'!K:K)</f>
        <v>#REF!</v>
      </c>
      <c r="L506" s="235" t="e" cm="1">
        <f t="array" ref="L506">_xlfn.XLOOKUP($A506&amp;$B506,'[4]产值及收款计划（2026）'!$A:$A&amp;'[4]产值及收款计划（2026）'!$B:$B,'[4]产值及收款计划（2026）'!L:L)</f>
        <v>#REF!</v>
      </c>
      <c r="M506" s="235" t="e" cm="1">
        <f t="array" ref="M506">_xlfn.XLOOKUP($A506&amp;$B506,'[4]产值及收款计划（2026）'!$A:$A&amp;'[4]产值及收款计划（2026）'!$B:$B,'[4]产值及收款计划（2026）'!M:M)</f>
        <v>#REF!</v>
      </c>
      <c r="N506" s="235" t="e" cm="1">
        <f t="array" ref="N506">_xlfn.XLOOKUP($A506&amp;$B506,'[4]产值及收款计划（2026）'!$A:$A&amp;'[4]产值及收款计划（2026）'!$B:$B,'[4]产值及收款计划（2026）'!N:N)</f>
        <v>#REF!</v>
      </c>
      <c r="O506" s="235" t="e" cm="1">
        <f t="array" ref="O506">_xlfn.XLOOKUP($A506&amp;$B506,'[4]产值及收款计划（2026）'!$A:$A&amp;'[4]产值及收款计划（2026）'!$B:$B,'[4]产值及收款计划（2026）'!O:O)</f>
        <v>#REF!</v>
      </c>
      <c r="P506" s="234" t="e" cm="1">
        <f t="array" ref="P506">_xlfn.XLOOKUP($A506&amp;$B506,'[4]产值及收款计划（2026）'!$A:$A&amp;'[4]产值及收款计划（2026）'!$B:$B,'[4]产值及收款计划（2026）'!P:P)</f>
        <v>#REF!</v>
      </c>
      <c r="Q506" s="235" t="e" cm="1">
        <f t="array" ref="Q506">_xlfn.XLOOKUP($A506&amp;$B506,'[4]产值及收款计划（2026）'!$A:$A&amp;'[4]产值及收款计划（2026）'!$B:$B,'[4]产值及收款计划（2026）'!Q:Q)</f>
        <v>#REF!</v>
      </c>
      <c r="R506" s="235" t="e" cm="1">
        <f t="array" ref="R506">_xlfn.XLOOKUP($A506&amp;$B506,'[4]产值及收款计划（2026）'!$A:$A&amp;'[4]产值及收款计划（2026）'!$B:$B,'[4]产值及收款计划（2026）'!R:R)</f>
        <v>#REF!</v>
      </c>
      <c r="S506" s="235" t="e" cm="1">
        <f t="array" ref="S506">_xlfn.XLOOKUP($A506&amp;$B506,'[4]产值及收款计划（2026）'!$A:$A&amp;'[4]产值及收款计划（2026）'!$B:$B,'[4]产值及收款计划（2026）'!S:S)</f>
        <v>#REF!</v>
      </c>
      <c r="T506" s="235" t="e" cm="1">
        <f t="array" ref="T506">_xlfn.XLOOKUP($A506&amp;$B506,'[4]产值及收款计划（2026）'!$A:$A&amp;'[4]产值及收款计划（2026）'!$B:$B,'[4]产值及收款计划（2026）'!T:T)</f>
        <v>#REF!</v>
      </c>
      <c r="U506" s="235" t="e" cm="1">
        <f t="array" ref="U506">_xlfn.XLOOKUP($A506&amp;$B506,'[4]产值及收款计划（2026）'!$A:$A&amp;'[4]产值及收款计划（2026）'!$B:$B,'[4]产值及收款计划（2026）'!U:U)</f>
        <v>#REF!</v>
      </c>
      <c r="V506" s="235" t="e" cm="1">
        <f t="array" ref="V506">_xlfn.XLOOKUP($A506&amp;$B506,'[4]产值及收款计划（2026）'!$A:$A&amp;'[4]产值及收款计划（2026）'!$B:$B,'[4]产值及收款计划（2026）'!V:V)</f>
        <v>#REF!</v>
      </c>
      <c r="W506" s="235" t="e" cm="1">
        <f t="array" ref="W506">_xlfn.XLOOKUP($A506&amp;$B506,'[4]产值及收款计划（2026）'!$A:$A&amp;'[4]产值及收款计划（2026）'!$B:$B,'[4]产值及收款计划（2026）'!W:W)</f>
        <v>#REF!</v>
      </c>
      <c r="X506" s="235" t="e" cm="1">
        <f t="array" ref="X506">_xlfn.XLOOKUP($A506&amp;$B506,'[4]产值及收款计划（2026）'!$A:$A&amp;'[4]产值及收款计划（2026）'!$B:$B,'[4]产值及收款计划（2026）'!X:X)</f>
        <v>#REF!</v>
      </c>
      <c r="Y506" s="235" t="e" cm="1">
        <f t="array" ref="Y506">_xlfn.XLOOKUP($A506&amp;$B506,'[4]产值及收款计划（2026）'!$A:$A&amp;'[4]产值及收款计划（2026）'!$B:$B,'[4]产值及收款计划（2026）'!Y:Y)</f>
        <v>#REF!</v>
      </c>
      <c r="Z506" s="235" t="e" cm="1">
        <f t="array" ref="Z506">_xlfn.XLOOKUP($A506&amp;$B506,'[4]产值及收款计划（2026）'!$A:$A&amp;'[4]产值及收款计划（2026）'!$B:$B,'[4]产值及收款计划（2026）'!Z:Z)</f>
        <v>#REF!</v>
      </c>
      <c r="AA506" s="235" t="e" cm="1">
        <f t="array" ref="AA506">_xlfn.XLOOKUP($A506&amp;$B506,'[4]产值及收款计划（2026）'!$A:$A&amp;'[4]产值及收款计划（2026）'!$B:$B,'[4]产值及收款计划（2026）'!AA:AA)</f>
        <v>#REF!</v>
      </c>
      <c r="AB506" s="235" t="e" cm="1">
        <f t="array" ref="AB506">_xlfn.XLOOKUP($A506&amp;$B506,'[4]产值及收款计划（2026）'!$A:$A&amp;'[4]产值及收款计划（2026）'!$B:$B,'[4]产值及收款计划（2026）'!AB:AB)</f>
        <v>#REF!</v>
      </c>
      <c r="AC506" s="235" t="e" cm="1">
        <f t="array" ref="AC506">_xlfn.XLOOKUP($A506&amp;$B506,'[4]产值及收款计划（2026）'!$A:$A&amp;'[4]产值及收款计划（2026）'!$B:$B,'[4]产值及收款计划（2026）'!AC:AC)</f>
        <v>#REF!</v>
      </c>
      <c r="AD506" s="235" t="e" cm="1">
        <f t="array" ref="AD506">_xlfn.XLOOKUP($A506&amp;$B506,'[4]产值及收款计划（2026）'!$A:$A&amp;'[4]产值及收款计划（2026）'!$B:$B,'[4]产值及收款计划（2026）'!AD:AD)</f>
        <v>#REF!</v>
      </c>
      <c r="AE506" s="235" t="e" cm="1">
        <f t="array" ref="AE506">_xlfn.XLOOKUP($A506&amp;$B506,'[4]产值及收款计划（2026）'!$A:$A&amp;'[4]产值及收款计划（2026）'!$B:$B,'[4]产值及收款计划（2026）'!AE:AE)</f>
        <v>#REF!</v>
      </c>
      <c r="AF506" s="235" t="e" cm="1">
        <f t="array" ref="AF506">_xlfn.XLOOKUP($A506&amp;$B506,'[4]产值及收款计划（2026）'!$A:$A&amp;'[4]产值及收款计划（2026）'!$B:$B,'[4]产值及收款计划（2026）'!AF:AF)</f>
        <v>#REF!</v>
      </c>
      <c r="AG506" s="235" t="e" cm="1">
        <f t="array" ref="AG506">_xlfn.XLOOKUP($A506&amp;$B506,'[4]产值及收款计划（2026）'!$A:$A&amp;'[4]产值及收款计划（2026）'!$B:$B,'[4]产值及收款计划（2026）'!AG:AG)</f>
        <v>#REF!</v>
      </c>
      <c r="AH506" s="235" t="e" cm="1">
        <f t="array" ref="AH506">_xlfn.XLOOKUP($A506&amp;$B506,'[4]产值及收款计划（2026）'!$A:$A&amp;'[4]产值及收款计划（2026）'!$B:$B,'[4]产值及收款计划（2026）'!AH:AH)</f>
        <v>#REF!</v>
      </c>
      <c r="AI506" s="235" t="e" cm="1">
        <f t="array" ref="AI506">_xlfn.XLOOKUP($A506&amp;$B506,'[4]产值及收款计划（2026）'!$A:$A&amp;'[4]产值及收款计划（2026）'!$B:$B,'[4]产值及收款计划（2026）'!AI:AI)</f>
        <v>#REF!</v>
      </c>
      <c r="AJ506" s="235" t="e" cm="1">
        <f t="array" ref="AJ506">_xlfn.XLOOKUP($A506&amp;$B506,'[4]产值及收款计划（2026）'!$A:$A&amp;'[4]产值及收款计划（2026）'!$B:$B,'[4]产值及收款计划（2026）'!AJ:AJ)</f>
        <v>#REF!</v>
      </c>
      <c r="AK506" s="235" t="e" cm="1">
        <f t="array" ref="AK506">_xlfn.XLOOKUP($A506&amp;$B506,'[4]产值及收款计划（2026）'!$A:$A&amp;'[4]产值及收款计划（2026）'!$B:$B,'[4]产值及收款计划（2026）'!AK:AK)</f>
        <v>#REF!</v>
      </c>
      <c r="AL506" s="235" t="e" cm="1">
        <f t="array" ref="AL506">_xlfn.XLOOKUP($A506&amp;$B506,'[4]产值及收款计划（2026）'!$A:$A&amp;'[4]产值及收款计划（2026）'!$B:$B,'[4]产值及收款计划（2026）'!AL:AL)</f>
        <v>#REF!</v>
      </c>
      <c r="AM506" s="242" t="e" cm="1">
        <f t="array" ref="AM506">_xlfn.LET(_xlpm.勾选月份状态数组,TRANSPOSE('PPT(12-15页）-TOP10'!$A$3:$A$14),_xlpm.选择数据区,IF('PPT(12-15页）-TOP10'!$E$3="收款",$BA506:$BL506,$AA506:$AL506),SUM(_xlfn._xlws.FILTER(_xlpm.选择数据区,_xlpm.勾选月份状态数组,"")))</f>
        <v>#REF!</v>
      </c>
      <c r="AN506" s="235" t="e">
        <f>_xlfn.XLOOKUP($C506,应收未收表!$T:$T,应收未收表!AA:AA)</f>
        <v>#REF!</v>
      </c>
      <c r="AO506" s="235" t="e">
        <f>_xlfn.XLOOKUP($C506,应收未收表!$T:$T,应收未收表!AB:AB)</f>
        <v>#REF!</v>
      </c>
      <c r="AP506" s="235" t="e">
        <f>_xlfn.XLOOKUP($C506,应收未收表!$T:$T,应收未收表!AC:AC)</f>
        <v>#REF!</v>
      </c>
      <c r="AQ506" s="235" t="e">
        <f>_xlfn.XLOOKUP($C506,应收未收表!$T:$T,应收未收表!AE:AE)</f>
        <v>#REF!</v>
      </c>
      <c r="AR506" s="235" t="e">
        <f>_xlfn.XLOOKUP($C506,应收未收表!$T:$T,应收未收表!AF:AF)</f>
        <v>#REF!</v>
      </c>
      <c r="AS506" s="235" t="e" cm="1">
        <f t="array" ref="AS506">_xlfn.XLOOKUP($A506&amp;$B506,'[4]产值及收款计划（2026）'!$A:$A&amp;'[4]产值及收款计划（2026）'!$B:$B,'[4]产值及收款计划（2026）'!AS:AS)</f>
        <v>#REF!</v>
      </c>
      <c r="AT506" s="235" t="e" cm="1">
        <f t="array" ref="AT506">_xlfn.XLOOKUP($A506&amp;$B506,'[4]产值及收款计划（2026）'!$A:$A&amp;'[4]产值及收款计划（2026）'!$B:$B,'[4]产值及收款计划（2026）'!AT:AT)</f>
        <v>#REF!</v>
      </c>
      <c r="AU506" s="235" t="e" cm="1">
        <f t="array" ref="AU506">_xlfn.XLOOKUP($A506&amp;$B506,'[4]产值及收款计划（2026）'!$A:$A&amp;'[4]产值及收款计划（2026）'!$B:$B,'[4]产值及收款计划（2026）'!AU:AU)</f>
        <v>#REF!</v>
      </c>
      <c r="AV506" s="235" t="e" cm="1">
        <f t="array" ref="AV506">_xlfn.XLOOKUP($A506&amp;$B506,'[4]产值及收款计划（2026）'!$A:$A&amp;'[4]产值及收款计划（2026）'!$B:$B,'[4]产值及收款计划（2026）'!AV:AV)</f>
        <v>#REF!</v>
      </c>
      <c r="AW506" s="235" t="e" cm="1">
        <f t="array" ref="AW506">_xlfn.XLOOKUP($A506&amp;$B506,'[4]产值及收款计划（2026）'!$A:$A&amp;'[4]产值及收款计划（2026）'!$B:$B,'[4]产值及收款计划（2026）'!AW:AW)</f>
        <v>#REF!</v>
      </c>
      <c r="AX506" s="235" t="e" cm="1">
        <f t="array" ref="AX506">_xlfn.XLOOKUP($A506&amp;$B506,'[4]产值及收款计划（2026）'!$A:$A&amp;'[4]产值及收款计划（2026）'!$B:$B,'[4]产值及收款计划（2026）'!AX:AX)</f>
        <v>#REF!</v>
      </c>
      <c r="AY506" s="235" t="e" cm="1">
        <f t="array" ref="AY506">_xlfn.XLOOKUP($A506&amp;$B506,'[4]产值及收款计划（2026）'!$A:$A&amp;'[4]产值及收款计划（2026）'!$B:$B,'[4]产值及收款计划（2026）'!AY:AY)</f>
        <v>#REF!</v>
      </c>
      <c r="AZ506" s="235" t="e" cm="1">
        <f t="array" ref="AZ506">_xlfn.XLOOKUP($A506&amp;$B506,'[4]产值及收款计划（2026）'!$A:$A&amp;'[4]产值及收款计划（2026）'!$B:$B,'[4]产值及收款计划（2026）'!AZ:AZ)</f>
        <v>#REF!</v>
      </c>
      <c r="BA506" s="235" t="e" cm="1">
        <f t="array" ref="BA506">_xlfn.XLOOKUP($A506&amp;$B506,'[4]产值及收款计划（2026）'!$A:$A&amp;'[4]产值及收款计划（2026）'!$B:$B,'[4]产值及收款计划（2026）'!BA:BA)</f>
        <v>#REF!</v>
      </c>
      <c r="BB506" s="235" t="e" cm="1">
        <f t="array" ref="BB506">_xlfn.XLOOKUP($A506&amp;$B506,'[4]产值及收款计划（2026）'!$A:$A&amp;'[4]产值及收款计划（2026）'!$B:$B,'[4]产值及收款计划（2026）'!BB:BB)</f>
        <v>#REF!</v>
      </c>
      <c r="BC506" s="235" t="e" cm="1">
        <f t="array" ref="BC506">_xlfn.XLOOKUP($A506&amp;$B506,'[4]产值及收款计划（2026）'!$A:$A&amp;'[4]产值及收款计划（2026）'!$B:$B,'[4]产值及收款计划（2026）'!BC:BC)</f>
        <v>#REF!</v>
      </c>
      <c r="BD506" s="235" t="e" cm="1">
        <f t="array" ref="BD506">_xlfn.XLOOKUP($A506&amp;$B506,'[4]产值及收款计划（2026）'!$A:$A&amp;'[4]产值及收款计划（2026）'!$B:$B,'[4]产值及收款计划（2026）'!BD:BD)</f>
        <v>#REF!</v>
      </c>
      <c r="BE506" s="235" t="e" cm="1">
        <f t="array" ref="BE506">_xlfn.XLOOKUP($A506&amp;$B506,'[4]产值及收款计划（2026）'!$A:$A&amp;'[4]产值及收款计划（2026）'!$B:$B,'[4]产值及收款计划（2026）'!BE:BE)</f>
        <v>#REF!</v>
      </c>
      <c r="BF506" s="235" t="e" cm="1">
        <f t="array" ref="BF506">_xlfn.XLOOKUP($A506&amp;$B506,'[4]产值及收款计划（2026）'!$A:$A&amp;'[4]产值及收款计划（2026）'!$B:$B,'[4]产值及收款计划（2026）'!BF:BF)</f>
        <v>#REF!</v>
      </c>
      <c r="BG506" s="235" t="e" cm="1">
        <f t="array" ref="BG506">_xlfn.XLOOKUP($A506&amp;$B506,'[4]产值及收款计划（2026）'!$A:$A&amp;'[4]产值及收款计划（2026）'!$B:$B,'[4]产值及收款计划（2026）'!BG:BG)</f>
        <v>#REF!</v>
      </c>
      <c r="BH506" s="235" t="e" cm="1">
        <f t="array" ref="BH506">_xlfn.XLOOKUP($A506&amp;$B506,'[4]产值及收款计划（2026）'!$A:$A&amp;'[4]产值及收款计划（2026）'!$B:$B,'[4]产值及收款计划（2026）'!BH:BH)</f>
        <v>#REF!</v>
      </c>
      <c r="BI506" s="235" t="e" cm="1">
        <f t="array" ref="BI506">_xlfn.XLOOKUP($A506&amp;$B506,'[4]产值及收款计划（2026）'!$A:$A&amp;'[4]产值及收款计划（2026）'!$B:$B,'[4]产值及收款计划（2026）'!BI:BI)</f>
        <v>#REF!</v>
      </c>
      <c r="BJ506" s="235" t="e" cm="1">
        <f t="array" ref="BJ506">_xlfn.XLOOKUP($A506&amp;$B506,'[4]产值及收款计划（2026）'!$A:$A&amp;'[4]产值及收款计划（2026）'!$B:$B,'[4]产值及收款计划（2026）'!BJ:BJ)</f>
        <v>#REF!</v>
      </c>
      <c r="BK506" s="235" t="e" cm="1">
        <f t="array" ref="BK506">_xlfn.XLOOKUP($A506&amp;$B506,'[4]产值及收款计划（2026）'!$A:$A&amp;'[4]产值及收款计划（2026）'!$B:$B,'[4]产值及收款计划（2026）'!BK:BK)</f>
        <v>#REF!</v>
      </c>
      <c r="BL506" s="235" t="e" cm="1">
        <f t="array" ref="BL506">_xlfn.XLOOKUP($A506&amp;$B506,'[4]产值及收款计划（2026）'!$A:$A&amp;'[4]产值及收款计划（2026）'!$B:$B,'[4]产值及收款计划（2026）'!BL:BL)</f>
        <v>#REF!</v>
      </c>
      <c r="BM506" s="235"/>
      <c r="BN506" s="235"/>
      <c r="BO506" s="235"/>
      <c r="BP506" s="235"/>
      <c r="BQ506" s="235" t="e" cm="1">
        <f t="array" ref="BQ506">_xlfn.XLOOKUP($A506&amp;$B506,'[4]产值及收款计划（2026）'!$A:$A&amp;'[4]产值及收款计划（2026）'!$B:$B,'[4]产值及收款计划（2026）'!BM:BM)</f>
        <v>#REF!</v>
      </c>
      <c r="BR506" s="235" t="e">
        <f>_xlfn.XLOOKUP($C506,应收未收表!$AJ:$AJ,应收未收表!AL:AL)</f>
        <v>#REF!</v>
      </c>
      <c r="BS506" s="235" t="e">
        <f>_xlfn.XLOOKUP($C506,应收未收表!$AJ:$AJ,应收未收表!AM:AM)</f>
        <v>#REF!</v>
      </c>
      <c r="BT506" s="235" t="e">
        <f>_xlfn.XLOOKUP($C506,应收未收表!$AJ:$AJ,应收未收表!AN:AN)</f>
        <v>#REF!</v>
      </c>
      <c r="BU506" s="234" t="e" cm="1">
        <f t="array" ref="BU506">_xlfn.XLOOKUP($A506&amp;$B506,'[4]产值及收款计划（2026）'!$A:$A&amp;'[4]产值及收款计划（2026）'!$B:$B,'[4]产值及收款计划（2026）'!BQ:BQ)</f>
        <v>#REF!</v>
      </c>
      <c r="BV506" s="235" t="e" cm="1">
        <f t="array" ref="BV506">_xlfn.XLOOKUP($A506&amp;$B506,'[4]产值及收款计划（2026）'!$A:$A&amp;'[4]产值及收款计划（2026）'!$B:$B,'[4]产值及收款计划（2026）'!BR:BR)</f>
        <v>#REF!</v>
      </c>
      <c r="CE506" s="235" cm="1">
        <f t="array" ref="CE506">_xlfn.XLOOKUP($A506&amp;$B506,'[4]产值及收款计划（2026）'!$A:$A&amp;'[4]产值及收款计划（2026）'!$B:$B,'[4]产值及收款计划（2026）'!CA:CA)</f>
        <v>0</v>
      </c>
      <c r="CF506" s="235" cm="1">
        <f t="array" ref="CF506">_xlfn.XLOOKUP($A506&amp;$B506,'[4]产值及收款计划（2026）'!$A:$A&amp;'[4]产值及收款计划（2026）'!$B:$B,'[4]产值及收款计划（2026）'!CB:CB)</f>
        <v>0</v>
      </c>
      <c r="CG506" s="235" cm="1">
        <f t="array" ref="CG506">_xlfn.XLOOKUP($A506&amp;$B506,'[4]产值及收款计划（2026）'!$A:$A&amp;'[4]产值及收款计划（2026）'!$B:$B,'[4]产值及收款计划（2026）'!CC:CC)</f>
        <v>0</v>
      </c>
      <c r="CH506" s="235" cm="1">
        <f t="array" ref="CH506">_xlfn.XLOOKUP($A506&amp;$B506,'[4]产值及收款计划（2026）'!$A:$A&amp;'[4]产值及收款计划（2026）'!$B:$B,'[4]产值及收款计划（2026）'!CD:CD)</f>
        <v>0</v>
      </c>
      <c r="CI506" s="235" cm="1">
        <f t="array" ref="CI506">_xlfn.XLOOKUP($A506&amp;$B506,'[4]产值及收款计划（2026）'!$A:$A&amp;'[4]产值及收款计划（2026）'!$B:$B,'[4]产值及收款计划（2026）'!CE:CE)</f>
        <v>0</v>
      </c>
      <c r="CJ506" s="235" cm="1">
        <f t="array" ref="CJ506">_xlfn.XLOOKUP($A506&amp;$B506,'[4]产值及收款计划（2026）'!$A:$A&amp;'[4]产值及收款计划（2026）'!$B:$B,'[4]产值及收款计划（2026）'!CF:CF)</f>
        <v>0</v>
      </c>
      <c r="CK506" s="235" cm="1">
        <f t="array" ref="CK506">_xlfn.XLOOKUP($A506&amp;$B506,'[4]产值及收款计划（2026）'!$A:$A&amp;'[4]产值及收款计划（2026）'!$B:$B,'[4]产值及收款计划（2026）'!CG:CG)</f>
        <v>0</v>
      </c>
      <c r="CL506" s="235" cm="1">
        <f t="array" ref="CL506">_xlfn.XLOOKUP($A506&amp;$B506,'[4]产值及收款计划（2026）'!$A:$A&amp;'[4]产值及收款计划（2026）'!$B:$B,'[4]产值及收款计划（2026）'!CH:CH)</f>
        <v>0</v>
      </c>
      <c r="CM506" s="235" cm="1">
        <f t="array" ref="CM506">_xlfn.XLOOKUP($A506&amp;$B506,'[4]产值及收款计划（2026）'!$A:$A&amp;'[4]产值及收款计划（2026）'!$B:$B,'[4]产值及收款计划（2026）'!CI:CI)</f>
        <v>0</v>
      </c>
      <c r="CN506" s="235" cm="1">
        <f t="array" ref="CN506">_xlfn.XLOOKUP($A506&amp;$B506,'[4]产值及收款计划（2026）'!$A:$A&amp;'[4]产值及收款计划（2026）'!$B:$B,'[4]产值及收款计划（2026）'!CJ:CJ)</f>
        <v>0</v>
      </c>
      <c r="CO506" s="235" cm="1">
        <f t="array" ref="CO506">_xlfn.XLOOKUP($A506&amp;$B506,'[4]产值及收款计划（2026）'!$A:$A&amp;'[4]产值及收款计划（2026）'!$B:$B,'[4]产值及收款计划（2026）'!CK:CK)</f>
        <v>0</v>
      </c>
      <c r="CP506" s="235" cm="1">
        <f t="array" ref="CP506">_xlfn.XLOOKUP($A506&amp;$B506,'[4]产值及收款计划（2026）'!$A:$A&amp;'[4]产值及收款计划（2026）'!$B:$B,'[4]产值及收款计划（2026）'!CL:CL)</f>
        <v>0</v>
      </c>
      <c r="DE506" s="235" cm="1">
        <f t="array" ref="DE506">_xlfn.XLOOKUP($A506&amp;$B506,'[4]产值及收款计划（2026）'!$A:$A&amp;'[4]产值及收款计划（2026）'!$B:$B,'[4]产值及收款计划（2026）'!DA:DA)</f>
        <v>0</v>
      </c>
      <c r="DF506" s="235" cm="1">
        <f t="array" ref="DF506">_xlfn.XLOOKUP($A506&amp;$B506,'[4]产值及收款计划（2026）'!$A:$A&amp;'[4]产值及收款计划（2026）'!$B:$B,'[4]产值及收款计划（2026）'!DB:DB)</f>
        <v>0</v>
      </c>
      <c r="DG506" s="235" cm="1">
        <f t="array" ref="DG506">_xlfn.XLOOKUP($A506&amp;$B506,'[4]产值及收款计划（2026）'!$A:$A&amp;'[4]产值及收款计划（2026）'!$B:$B,'[4]产值及收款计划（2026）'!DC:DC)</f>
        <v>0</v>
      </c>
      <c r="DH506" s="235" cm="1">
        <f t="array" ref="DH506">_xlfn.XLOOKUP($A506&amp;$B506,'[4]产值及收款计划（2026）'!$A:$A&amp;'[4]产值及收款计划（2026）'!$B:$B,'[4]产值及收款计划（2026）'!DD:DD)</f>
        <v>0</v>
      </c>
      <c r="DI506" s="235" cm="1">
        <f t="array" ref="DI506">_xlfn.XLOOKUP($A506&amp;$B506,'[4]产值及收款计划（2026）'!$A:$A&amp;'[4]产值及收款计划（2026）'!$B:$B,'[4]产值及收款计划（2026）'!DE:DE)</f>
        <v>0</v>
      </c>
      <c r="DJ506" s="235" cm="1">
        <f t="array" ref="DJ506">_xlfn.XLOOKUP($A506&amp;$B506,'[4]产值及收款计划（2026）'!$A:$A&amp;'[4]产值及收款计划（2026）'!$B:$B,'[4]产值及收款计划（2026）'!DF:DF)</f>
        <v>0</v>
      </c>
      <c r="DK506" s="235" cm="1">
        <f t="array" ref="DK506">_xlfn.XLOOKUP($A506&amp;$B506,'[4]产值及收款计划（2026）'!$A:$A&amp;'[4]产值及收款计划（2026）'!$B:$B,'[4]产值及收款计划（2026）'!DG:DG)</f>
        <v>0</v>
      </c>
      <c r="DL506" s="235" cm="1">
        <f t="array" ref="DL506">_xlfn.XLOOKUP($A506&amp;$B506,'[4]产值及收款计划（2026）'!$A:$A&amp;'[4]产值及收款计划（2026）'!$B:$B,'[4]产值及收款计划（2026）'!DH:DH)</f>
        <v>0</v>
      </c>
      <c r="DM506" s="235" cm="1">
        <f t="array" ref="DM506">_xlfn.XLOOKUP($A506&amp;$B506,'[4]产值及收款计划（2026）'!$A:$A&amp;'[4]产值及收款计划（2026）'!$B:$B,'[4]产值及收款计划（2026）'!DI:DI)</f>
        <v>0</v>
      </c>
      <c r="DN506" s="235" cm="1">
        <f t="array" ref="DN506">_xlfn.XLOOKUP($A506&amp;$B506,'[4]产值及收款计划（2026）'!$A:$A&amp;'[4]产值及收款计划（2026）'!$B:$B,'[4]产值及收款计划（2026）'!DJ:DJ)</f>
        <v>0</v>
      </c>
      <c r="DO506" s="235" cm="1">
        <f t="array" ref="DO506">_xlfn.XLOOKUP($A506&amp;$B506,'[4]产值及收款计划（2026）'!$A:$A&amp;'[4]产值及收款计划（2026）'!$B:$B,'[4]产值及收款计划（2026）'!DK:DK)</f>
        <v>0</v>
      </c>
      <c r="DP506" s="235" cm="1">
        <f t="array" ref="DP506">_xlfn.XLOOKUP($A506&amp;$B506,'[4]产值及收款计划（2026）'!$A:$A&amp;'[4]产值及收款计划（2026）'!$B:$B,'[4]产值及收款计划（2026）'!DL:DL)</f>
        <v>0</v>
      </c>
      <c r="DQ506" s="243"/>
      <c r="DR506" s="229"/>
    </row>
    <row r="507" ht="20.25" spans="1:122">
      <c r="A507" s="233">
        <f t="shared" si="29"/>
        <v>37</v>
      </c>
      <c r="B507" s="233" t="s">
        <v>28</v>
      </c>
      <c r="C507" s="234" t="e" cm="1">
        <f t="array" ref="C507">_xlfn.XLOOKUP($A507&amp;$B507,'[4]产值及收款计划（2026）'!$A:$A&amp;'[4]产值及收款计划（2026）'!$B:$B,'[4]产值及收款计划（2026）'!C:C)</f>
        <v>#REF!</v>
      </c>
      <c r="D507" s="234" t="e" cm="1">
        <f t="array" ref="D507">_xlfn.XLOOKUP($A507&amp;$B507,'[4]产值及收款计划（2026）'!$A:$A&amp;'[4]产值及收款计划（2026）'!$B:$B,'[4]产值及收款计划（2026）'!D:D)</f>
        <v>#REF!</v>
      </c>
      <c r="E507" s="235" t="e" cm="1">
        <f t="array" ref="E507">_xlfn.XLOOKUP($A507&amp;$B507,'[4]产值及收款计划（2026）'!$A:$A&amp;'[4]产值及收款计划（2026）'!$B:$B,'[4]产值及收款计划（2026）'!E:E)</f>
        <v>#REF!</v>
      </c>
      <c r="F507" s="235" t="e" cm="1">
        <f t="array" ref="F507">_xlfn.XLOOKUP($A507&amp;$B507,'[4]产值及收款计划（2026）'!$A:$A&amp;'[4]产值及收款计划（2026）'!$B:$B,'[4]产值及收款计划（2026）'!F:F)</f>
        <v>#REF!</v>
      </c>
      <c r="G507" s="235" t="e" cm="1">
        <f t="array" ref="G507">_xlfn.XLOOKUP($A507&amp;$B507,'[4]产值及收款计划（2026）'!$A:$A&amp;'[4]产值及收款计划（2026）'!$B:$B,'[4]产值及收款计划（2026）'!G:G)</f>
        <v>#REF!</v>
      </c>
      <c r="H507" s="235" t="e" cm="1">
        <f t="array" ref="H507">_xlfn.XLOOKUP($A507&amp;$B507,'[4]产值及收款计划（2026）'!$A:$A&amp;'[4]产值及收款计划（2026）'!$B:$B,'[4]产值及收款计划（2026）'!H:H)</f>
        <v>#REF!</v>
      </c>
      <c r="I507" s="236" t="e" cm="1">
        <f t="array" ref="I507">_xlfn.XLOOKUP($A507&amp;$B507,'[4]产值及收款计划（2026）'!$A:$A&amp;'[4]产值及收款计划（2026）'!$B:$B,'[4]产值及收款计划（2026）'!I:I)</f>
        <v>#REF!</v>
      </c>
      <c r="J507" s="237" t="e" cm="1">
        <f t="array" ref="J507">_xlfn.XLOOKUP($A507&amp;$B507,'[4]产值及收款计划（2026）'!$A:$A&amp;'[4]产值及收款计划（2026）'!$B:$B,'[4]产值及收款计划（2026）'!J:J)</f>
        <v>#REF!</v>
      </c>
      <c r="K507" s="235" t="e" cm="1">
        <f t="array" ref="K507">_xlfn.XLOOKUP($A507&amp;$B507,'[4]产值及收款计划（2026）'!$A:$A&amp;'[4]产值及收款计划（2026）'!$B:$B,'[4]产值及收款计划（2026）'!K:K)</f>
        <v>#REF!</v>
      </c>
      <c r="L507" s="235" t="e" cm="1">
        <f t="array" ref="L507">_xlfn.XLOOKUP($A507&amp;$B507,'[4]产值及收款计划（2026）'!$A:$A&amp;'[4]产值及收款计划（2026）'!$B:$B,'[4]产值及收款计划（2026）'!L:L)</f>
        <v>#REF!</v>
      </c>
      <c r="M507" s="235" t="e" cm="1">
        <f t="array" ref="M507">_xlfn.XLOOKUP($A507&amp;$B507,'[4]产值及收款计划（2026）'!$A:$A&amp;'[4]产值及收款计划（2026）'!$B:$B,'[4]产值及收款计划（2026）'!M:M)</f>
        <v>#REF!</v>
      </c>
      <c r="N507" s="235" t="e" cm="1">
        <f t="array" ref="N507">_xlfn.XLOOKUP($A507&amp;$B507,'[4]产值及收款计划（2026）'!$A:$A&amp;'[4]产值及收款计划（2026）'!$B:$B,'[4]产值及收款计划（2026）'!N:N)</f>
        <v>#REF!</v>
      </c>
      <c r="O507" s="235" t="e" cm="1">
        <f t="array" ref="O507">_xlfn.XLOOKUP($A507&amp;$B507,'[4]产值及收款计划（2026）'!$A:$A&amp;'[4]产值及收款计划（2026）'!$B:$B,'[4]产值及收款计划（2026）'!O:O)</f>
        <v>#REF!</v>
      </c>
      <c r="P507" s="234" t="e" cm="1">
        <f t="array" ref="P507">_xlfn.XLOOKUP($A507&amp;$B507,'[4]产值及收款计划（2026）'!$A:$A&amp;'[4]产值及收款计划（2026）'!$B:$B,'[4]产值及收款计划（2026）'!P:P)</f>
        <v>#REF!</v>
      </c>
      <c r="Q507" s="235" t="e" cm="1">
        <f t="array" ref="Q507">_xlfn.XLOOKUP($A507&amp;$B507,'[4]产值及收款计划（2026）'!$A:$A&amp;'[4]产值及收款计划（2026）'!$B:$B,'[4]产值及收款计划（2026）'!Q:Q)</f>
        <v>#REF!</v>
      </c>
      <c r="R507" s="235" t="e" cm="1">
        <f t="array" ref="R507">_xlfn.XLOOKUP($A507&amp;$B507,'[4]产值及收款计划（2026）'!$A:$A&amp;'[4]产值及收款计划（2026）'!$B:$B,'[4]产值及收款计划（2026）'!R:R)</f>
        <v>#REF!</v>
      </c>
      <c r="S507" s="235" t="e" cm="1">
        <f t="array" ref="S507">_xlfn.XLOOKUP($A507&amp;$B507,'[4]产值及收款计划（2026）'!$A:$A&amp;'[4]产值及收款计划（2026）'!$B:$B,'[4]产值及收款计划（2026）'!S:S)</f>
        <v>#REF!</v>
      </c>
      <c r="T507" s="235" t="e" cm="1">
        <f t="array" ref="T507">_xlfn.XLOOKUP($A507&amp;$B507,'[4]产值及收款计划（2026）'!$A:$A&amp;'[4]产值及收款计划（2026）'!$B:$B,'[4]产值及收款计划（2026）'!T:T)</f>
        <v>#REF!</v>
      </c>
      <c r="U507" s="235" t="e" cm="1">
        <f t="array" ref="U507">_xlfn.XLOOKUP($A507&amp;$B507,'[4]产值及收款计划（2026）'!$A:$A&amp;'[4]产值及收款计划（2026）'!$B:$B,'[4]产值及收款计划（2026）'!U:U)</f>
        <v>#REF!</v>
      </c>
      <c r="V507" s="235" t="e" cm="1">
        <f t="array" ref="V507">_xlfn.XLOOKUP($A507&amp;$B507,'[4]产值及收款计划（2026）'!$A:$A&amp;'[4]产值及收款计划（2026）'!$B:$B,'[4]产值及收款计划（2026）'!V:V)</f>
        <v>#REF!</v>
      </c>
      <c r="W507" s="235" t="e" cm="1">
        <f t="array" ref="W507">_xlfn.XLOOKUP($A507&amp;$B507,'[4]产值及收款计划（2026）'!$A:$A&amp;'[4]产值及收款计划（2026）'!$B:$B,'[4]产值及收款计划（2026）'!W:W)</f>
        <v>#REF!</v>
      </c>
      <c r="X507" s="235" t="e" cm="1">
        <f t="array" ref="X507">_xlfn.XLOOKUP($A507&amp;$B507,'[4]产值及收款计划（2026）'!$A:$A&amp;'[4]产值及收款计划（2026）'!$B:$B,'[4]产值及收款计划（2026）'!X:X)</f>
        <v>#REF!</v>
      </c>
      <c r="Y507" s="235" t="e" cm="1">
        <f t="array" ref="Y507">_xlfn.XLOOKUP($A507&amp;$B507,'[4]产值及收款计划（2026）'!$A:$A&amp;'[4]产值及收款计划（2026）'!$B:$B,'[4]产值及收款计划（2026）'!Y:Y)</f>
        <v>#REF!</v>
      </c>
      <c r="Z507" s="235" t="e" cm="1">
        <f t="array" ref="Z507">_xlfn.XLOOKUP($A507&amp;$B507,'[4]产值及收款计划（2026）'!$A:$A&amp;'[4]产值及收款计划（2026）'!$B:$B,'[4]产值及收款计划（2026）'!Z:Z)</f>
        <v>#REF!</v>
      </c>
      <c r="AA507" s="235" t="e" cm="1">
        <f t="array" ref="AA507">_xlfn.XLOOKUP($A507&amp;$B507,'[4]产值及收款计划（2026）'!$A:$A&amp;'[4]产值及收款计划（2026）'!$B:$B,'[4]产值及收款计划（2026）'!AA:AA)</f>
        <v>#REF!</v>
      </c>
      <c r="AB507" s="235" t="e" cm="1">
        <f t="array" ref="AB507">_xlfn.XLOOKUP($A507&amp;$B507,'[4]产值及收款计划（2026）'!$A:$A&amp;'[4]产值及收款计划（2026）'!$B:$B,'[4]产值及收款计划（2026）'!AB:AB)</f>
        <v>#REF!</v>
      </c>
      <c r="AC507" s="235" t="e" cm="1">
        <f t="array" ref="AC507">_xlfn.XLOOKUP($A507&amp;$B507,'[4]产值及收款计划（2026）'!$A:$A&amp;'[4]产值及收款计划（2026）'!$B:$B,'[4]产值及收款计划（2026）'!AC:AC)</f>
        <v>#REF!</v>
      </c>
      <c r="AD507" s="235" t="e" cm="1">
        <f t="array" ref="AD507">_xlfn.XLOOKUP($A507&amp;$B507,'[4]产值及收款计划（2026）'!$A:$A&amp;'[4]产值及收款计划（2026）'!$B:$B,'[4]产值及收款计划（2026）'!AD:AD)</f>
        <v>#REF!</v>
      </c>
      <c r="AE507" s="235" t="e" cm="1">
        <f t="array" ref="AE507">_xlfn.XLOOKUP($A507&amp;$B507,'[4]产值及收款计划（2026）'!$A:$A&amp;'[4]产值及收款计划（2026）'!$B:$B,'[4]产值及收款计划（2026）'!AE:AE)</f>
        <v>#REF!</v>
      </c>
      <c r="AF507" s="235" t="e" cm="1">
        <f t="array" ref="AF507">_xlfn.XLOOKUP($A507&amp;$B507,'[4]产值及收款计划（2026）'!$A:$A&amp;'[4]产值及收款计划（2026）'!$B:$B,'[4]产值及收款计划（2026）'!AF:AF)</f>
        <v>#REF!</v>
      </c>
      <c r="AG507" s="235" t="e" cm="1">
        <f t="array" ref="AG507">_xlfn.XLOOKUP($A507&amp;$B507,'[4]产值及收款计划（2026）'!$A:$A&amp;'[4]产值及收款计划（2026）'!$B:$B,'[4]产值及收款计划（2026）'!AG:AG)</f>
        <v>#REF!</v>
      </c>
      <c r="AH507" s="235" t="e" cm="1">
        <f t="array" ref="AH507">_xlfn.XLOOKUP($A507&amp;$B507,'[4]产值及收款计划（2026）'!$A:$A&amp;'[4]产值及收款计划（2026）'!$B:$B,'[4]产值及收款计划（2026）'!AH:AH)</f>
        <v>#REF!</v>
      </c>
      <c r="AI507" s="235" t="e" cm="1">
        <f t="array" ref="AI507">_xlfn.XLOOKUP($A507&amp;$B507,'[4]产值及收款计划（2026）'!$A:$A&amp;'[4]产值及收款计划（2026）'!$B:$B,'[4]产值及收款计划（2026）'!AI:AI)</f>
        <v>#REF!</v>
      </c>
      <c r="AJ507" s="235" t="e" cm="1">
        <f t="array" ref="AJ507">_xlfn.XLOOKUP($A507&amp;$B507,'[4]产值及收款计划（2026）'!$A:$A&amp;'[4]产值及收款计划（2026）'!$B:$B,'[4]产值及收款计划（2026）'!AJ:AJ)</f>
        <v>#REF!</v>
      </c>
      <c r="AK507" s="235" t="e" cm="1">
        <f t="array" ref="AK507">_xlfn.XLOOKUP($A507&amp;$B507,'[4]产值及收款计划（2026）'!$A:$A&amp;'[4]产值及收款计划（2026）'!$B:$B,'[4]产值及收款计划（2026）'!AK:AK)</f>
        <v>#REF!</v>
      </c>
      <c r="AL507" s="235" t="e" cm="1">
        <f t="array" ref="AL507">_xlfn.XLOOKUP($A507&amp;$B507,'[4]产值及收款计划（2026）'!$A:$A&amp;'[4]产值及收款计划（2026）'!$B:$B,'[4]产值及收款计划（2026）'!AL:AL)</f>
        <v>#REF!</v>
      </c>
      <c r="AM507" s="242" t="e" cm="1">
        <f t="array" ref="AM507">_xlfn.LET(_xlpm.勾选月份状态数组,TRANSPOSE('PPT(12-15页）-TOP10'!$A$3:$A$14),_xlpm.选择数据区,IF('PPT(12-15页）-TOP10'!$E$3="收款",$BA507:$BL507,$AA507:$AL507),SUM(_xlfn._xlws.FILTER(_xlpm.选择数据区,_xlpm.勾选月份状态数组,"")))</f>
        <v>#REF!</v>
      </c>
      <c r="AN507" s="235" t="e">
        <f>_xlfn.XLOOKUP($C507,应收未收表!$T:$T,应收未收表!AA:AA)</f>
        <v>#REF!</v>
      </c>
      <c r="AO507" s="235" t="e">
        <f>_xlfn.XLOOKUP($C507,应收未收表!$T:$T,应收未收表!AB:AB)</f>
        <v>#REF!</v>
      </c>
      <c r="AP507" s="235" t="e">
        <f>_xlfn.XLOOKUP($C507,应收未收表!$T:$T,应收未收表!AC:AC)</f>
        <v>#REF!</v>
      </c>
      <c r="AQ507" s="235" t="e">
        <f>_xlfn.XLOOKUP($C507,应收未收表!$T:$T,应收未收表!AE:AE)</f>
        <v>#REF!</v>
      </c>
      <c r="AR507" s="235" t="e">
        <f>_xlfn.XLOOKUP($C507,应收未收表!$T:$T,应收未收表!AF:AF)</f>
        <v>#REF!</v>
      </c>
      <c r="AS507" s="235" t="e" cm="1">
        <f t="array" ref="AS507">_xlfn.XLOOKUP($A507&amp;$B507,'[4]产值及收款计划（2026）'!$A:$A&amp;'[4]产值及收款计划（2026）'!$B:$B,'[4]产值及收款计划（2026）'!AS:AS)</f>
        <v>#REF!</v>
      </c>
      <c r="AT507" s="235" t="e" cm="1">
        <f t="array" ref="AT507">_xlfn.XLOOKUP($A507&amp;$B507,'[4]产值及收款计划（2026）'!$A:$A&amp;'[4]产值及收款计划（2026）'!$B:$B,'[4]产值及收款计划（2026）'!AT:AT)</f>
        <v>#REF!</v>
      </c>
      <c r="AU507" s="235" t="e" cm="1">
        <f t="array" ref="AU507">_xlfn.XLOOKUP($A507&amp;$B507,'[4]产值及收款计划（2026）'!$A:$A&amp;'[4]产值及收款计划（2026）'!$B:$B,'[4]产值及收款计划（2026）'!AU:AU)</f>
        <v>#REF!</v>
      </c>
      <c r="AV507" s="235" t="e" cm="1">
        <f t="array" ref="AV507">_xlfn.XLOOKUP($A507&amp;$B507,'[4]产值及收款计划（2026）'!$A:$A&amp;'[4]产值及收款计划（2026）'!$B:$B,'[4]产值及收款计划（2026）'!AV:AV)</f>
        <v>#REF!</v>
      </c>
      <c r="AW507" s="235" t="e" cm="1">
        <f t="array" ref="AW507">_xlfn.XLOOKUP($A507&amp;$B507,'[4]产值及收款计划（2026）'!$A:$A&amp;'[4]产值及收款计划（2026）'!$B:$B,'[4]产值及收款计划（2026）'!AW:AW)</f>
        <v>#REF!</v>
      </c>
      <c r="AX507" s="235" t="e" cm="1">
        <f t="array" ref="AX507">_xlfn.XLOOKUP($A507&amp;$B507,'[4]产值及收款计划（2026）'!$A:$A&amp;'[4]产值及收款计划（2026）'!$B:$B,'[4]产值及收款计划（2026）'!AX:AX)</f>
        <v>#REF!</v>
      </c>
      <c r="AY507" s="235" t="e" cm="1">
        <f t="array" ref="AY507">_xlfn.XLOOKUP($A507&amp;$B507,'[4]产值及收款计划（2026）'!$A:$A&amp;'[4]产值及收款计划（2026）'!$B:$B,'[4]产值及收款计划（2026）'!AY:AY)</f>
        <v>#REF!</v>
      </c>
      <c r="AZ507" s="235" t="e" cm="1">
        <f t="array" ref="AZ507">_xlfn.XLOOKUP($A507&amp;$B507,'[4]产值及收款计划（2026）'!$A:$A&amp;'[4]产值及收款计划（2026）'!$B:$B,'[4]产值及收款计划（2026）'!AZ:AZ)</f>
        <v>#REF!</v>
      </c>
      <c r="BA507" s="235" t="e" cm="1">
        <f t="array" ref="BA507">_xlfn.XLOOKUP($A507&amp;$B507,'[4]产值及收款计划（2026）'!$A:$A&amp;'[4]产值及收款计划（2026）'!$B:$B,'[4]产值及收款计划（2026）'!BA:BA)</f>
        <v>#REF!</v>
      </c>
      <c r="BB507" s="235" t="e" cm="1">
        <f t="array" ref="BB507">_xlfn.XLOOKUP($A507&amp;$B507,'[4]产值及收款计划（2026）'!$A:$A&amp;'[4]产值及收款计划（2026）'!$B:$B,'[4]产值及收款计划（2026）'!BB:BB)</f>
        <v>#REF!</v>
      </c>
      <c r="BC507" s="235" t="e" cm="1">
        <f t="array" ref="BC507">_xlfn.XLOOKUP($A507&amp;$B507,'[4]产值及收款计划（2026）'!$A:$A&amp;'[4]产值及收款计划（2026）'!$B:$B,'[4]产值及收款计划（2026）'!BC:BC)</f>
        <v>#REF!</v>
      </c>
      <c r="BD507" s="235" t="e" cm="1">
        <f t="array" ref="BD507">_xlfn.XLOOKUP($A507&amp;$B507,'[4]产值及收款计划（2026）'!$A:$A&amp;'[4]产值及收款计划（2026）'!$B:$B,'[4]产值及收款计划（2026）'!BD:BD)</f>
        <v>#REF!</v>
      </c>
      <c r="BE507" s="235" t="e" cm="1">
        <f t="array" ref="BE507">_xlfn.XLOOKUP($A507&amp;$B507,'[4]产值及收款计划（2026）'!$A:$A&amp;'[4]产值及收款计划（2026）'!$B:$B,'[4]产值及收款计划（2026）'!BE:BE)</f>
        <v>#REF!</v>
      </c>
      <c r="BF507" s="235" t="e" cm="1">
        <f t="array" ref="BF507">_xlfn.XLOOKUP($A507&amp;$B507,'[4]产值及收款计划（2026）'!$A:$A&amp;'[4]产值及收款计划（2026）'!$B:$B,'[4]产值及收款计划（2026）'!BF:BF)</f>
        <v>#REF!</v>
      </c>
      <c r="BG507" s="235" t="e" cm="1">
        <f t="array" ref="BG507">_xlfn.XLOOKUP($A507&amp;$B507,'[4]产值及收款计划（2026）'!$A:$A&amp;'[4]产值及收款计划（2026）'!$B:$B,'[4]产值及收款计划（2026）'!BG:BG)</f>
        <v>#REF!</v>
      </c>
      <c r="BH507" s="235" t="e" cm="1">
        <f t="array" ref="BH507">_xlfn.XLOOKUP($A507&amp;$B507,'[4]产值及收款计划（2026）'!$A:$A&amp;'[4]产值及收款计划（2026）'!$B:$B,'[4]产值及收款计划（2026）'!BH:BH)</f>
        <v>#REF!</v>
      </c>
      <c r="BI507" s="235" t="e" cm="1">
        <f t="array" ref="BI507">_xlfn.XLOOKUP($A507&amp;$B507,'[4]产值及收款计划（2026）'!$A:$A&amp;'[4]产值及收款计划（2026）'!$B:$B,'[4]产值及收款计划（2026）'!BI:BI)</f>
        <v>#REF!</v>
      </c>
      <c r="BJ507" s="235" t="e" cm="1">
        <f t="array" ref="BJ507">_xlfn.XLOOKUP($A507&amp;$B507,'[4]产值及收款计划（2026）'!$A:$A&amp;'[4]产值及收款计划（2026）'!$B:$B,'[4]产值及收款计划（2026）'!BJ:BJ)</f>
        <v>#REF!</v>
      </c>
      <c r="BK507" s="235" t="e" cm="1">
        <f t="array" ref="BK507">_xlfn.XLOOKUP($A507&amp;$B507,'[4]产值及收款计划（2026）'!$A:$A&amp;'[4]产值及收款计划（2026）'!$B:$B,'[4]产值及收款计划（2026）'!BK:BK)</f>
        <v>#REF!</v>
      </c>
      <c r="BL507" s="235" t="e" cm="1">
        <f t="array" ref="BL507">_xlfn.XLOOKUP($A507&amp;$B507,'[4]产值及收款计划（2026）'!$A:$A&amp;'[4]产值及收款计划（2026）'!$B:$B,'[4]产值及收款计划（2026）'!BL:BL)</f>
        <v>#REF!</v>
      </c>
      <c r="BM507" s="235"/>
      <c r="BN507" s="235"/>
      <c r="BO507" s="235"/>
      <c r="BP507" s="235"/>
      <c r="BQ507" s="235" t="e" cm="1">
        <f t="array" ref="BQ507">_xlfn.XLOOKUP($A507&amp;$B507,'[4]产值及收款计划（2026）'!$A:$A&amp;'[4]产值及收款计划（2026）'!$B:$B,'[4]产值及收款计划（2026）'!BM:BM)</f>
        <v>#REF!</v>
      </c>
      <c r="BR507" s="235" t="e">
        <f>_xlfn.XLOOKUP($C507,应收未收表!$AJ:$AJ,应收未收表!AL:AL)</f>
        <v>#REF!</v>
      </c>
      <c r="BS507" s="235" t="e">
        <f>_xlfn.XLOOKUP($C507,应收未收表!$AJ:$AJ,应收未收表!AM:AM)</f>
        <v>#REF!</v>
      </c>
      <c r="BT507" s="235" t="e">
        <f>_xlfn.XLOOKUP($C507,应收未收表!$AJ:$AJ,应收未收表!AN:AN)</f>
        <v>#REF!</v>
      </c>
      <c r="BU507" s="234" t="e" cm="1">
        <f t="array" ref="BU507">_xlfn.XLOOKUP($A507&amp;$B507,'[4]产值及收款计划（2026）'!$A:$A&amp;'[4]产值及收款计划（2026）'!$B:$B,'[4]产值及收款计划（2026）'!BQ:BQ)</f>
        <v>#REF!</v>
      </c>
      <c r="BV507" s="235" t="e" cm="1">
        <f t="array" ref="BV507">_xlfn.XLOOKUP($A507&amp;$B507,'[4]产值及收款计划（2026）'!$A:$A&amp;'[4]产值及收款计划（2026）'!$B:$B,'[4]产值及收款计划（2026）'!BR:BR)</f>
        <v>#REF!</v>
      </c>
      <c r="CE507" s="235" cm="1">
        <f t="array" ref="CE507">_xlfn.XLOOKUP($A507&amp;$B507,'[4]产值及收款计划（2026）'!$A:$A&amp;'[4]产值及收款计划（2026）'!$B:$B,'[4]产值及收款计划（2026）'!CA:CA)</f>
        <v>0</v>
      </c>
      <c r="CF507" s="235" cm="1">
        <f t="array" ref="CF507">_xlfn.XLOOKUP($A507&amp;$B507,'[4]产值及收款计划（2026）'!$A:$A&amp;'[4]产值及收款计划（2026）'!$B:$B,'[4]产值及收款计划（2026）'!CB:CB)</f>
        <v>0</v>
      </c>
      <c r="CG507" s="235" cm="1">
        <f t="array" ref="CG507">_xlfn.XLOOKUP($A507&amp;$B507,'[4]产值及收款计划（2026）'!$A:$A&amp;'[4]产值及收款计划（2026）'!$B:$B,'[4]产值及收款计划（2026）'!CC:CC)</f>
        <v>0</v>
      </c>
      <c r="CH507" s="235" cm="1">
        <f t="array" ref="CH507">_xlfn.XLOOKUP($A507&amp;$B507,'[4]产值及收款计划（2026）'!$A:$A&amp;'[4]产值及收款计划（2026）'!$B:$B,'[4]产值及收款计划（2026）'!CD:CD)</f>
        <v>0</v>
      </c>
      <c r="CI507" s="235" cm="1">
        <f t="array" ref="CI507">_xlfn.XLOOKUP($A507&amp;$B507,'[4]产值及收款计划（2026）'!$A:$A&amp;'[4]产值及收款计划（2026）'!$B:$B,'[4]产值及收款计划（2026）'!CE:CE)</f>
        <v>0</v>
      </c>
      <c r="CJ507" s="235" cm="1">
        <f t="array" ref="CJ507">_xlfn.XLOOKUP($A507&amp;$B507,'[4]产值及收款计划（2026）'!$A:$A&amp;'[4]产值及收款计划（2026）'!$B:$B,'[4]产值及收款计划（2026）'!CF:CF)</f>
        <v>0</v>
      </c>
      <c r="CK507" s="235" cm="1">
        <f t="array" ref="CK507">_xlfn.XLOOKUP($A507&amp;$B507,'[4]产值及收款计划（2026）'!$A:$A&amp;'[4]产值及收款计划（2026）'!$B:$B,'[4]产值及收款计划（2026）'!CG:CG)</f>
        <v>0</v>
      </c>
      <c r="CL507" s="235" cm="1">
        <f t="array" ref="CL507">_xlfn.XLOOKUP($A507&amp;$B507,'[4]产值及收款计划（2026）'!$A:$A&amp;'[4]产值及收款计划（2026）'!$B:$B,'[4]产值及收款计划（2026）'!CH:CH)</f>
        <v>0</v>
      </c>
      <c r="CM507" s="235" cm="1">
        <f t="array" ref="CM507">_xlfn.XLOOKUP($A507&amp;$B507,'[4]产值及收款计划（2026）'!$A:$A&amp;'[4]产值及收款计划（2026）'!$B:$B,'[4]产值及收款计划（2026）'!CI:CI)</f>
        <v>0</v>
      </c>
      <c r="CN507" s="235" cm="1">
        <f t="array" ref="CN507">_xlfn.XLOOKUP($A507&amp;$B507,'[4]产值及收款计划（2026）'!$A:$A&amp;'[4]产值及收款计划（2026）'!$B:$B,'[4]产值及收款计划（2026）'!CJ:CJ)</f>
        <v>0</v>
      </c>
      <c r="CO507" s="235" cm="1">
        <f t="array" ref="CO507">_xlfn.XLOOKUP($A507&amp;$B507,'[4]产值及收款计划（2026）'!$A:$A&amp;'[4]产值及收款计划（2026）'!$B:$B,'[4]产值及收款计划（2026）'!CK:CK)</f>
        <v>0</v>
      </c>
      <c r="CP507" s="235" cm="1">
        <f t="array" ref="CP507">_xlfn.XLOOKUP($A507&amp;$B507,'[4]产值及收款计划（2026）'!$A:$A&amp;'[4]产值及收款计划（2026）'!$B:$B,'[4]产值及收款计划（2026）'!CL:CL)</f>
        <v>0</v>
      </c>
      <c r="DE507" s="235" cm="1">
        <f t="array" ref="DE507">_xlfn.XLOOKUP($A507&amp;$B507,'[4]产值及收款计划（2026）'!$A:$A&amp;'[4]产值及收款计划（2026）'!$B:$B,'[4]产值及收款计划（2026）'!DA:DA)</f>
        <v>0</v>
      </c>
      <c r="DF507" s="235" cm="1">
        <f t="array" ref="DF507">_xlfn.XLOOKUP($A507&amp;$B507,'[4]产值及收款计划（2026）'!$A:$A&amp;'[4]产值及收款计划（2026）'!$B:$B,'[4]产值及收款计划（2026）'!DB:DB)</f>
        <v>0</v>
      </c>
      <c r="DG507" s="235" cm="1">
        <f t="array" ref="DG507">_xlfn.XLOOKUP($A507&amp;$B507,'[4]产值及收款计划（2026）'!$A:$A&amp;'[4]产值及收款计划（2026）'!$B:$B,'[4]产值及收款计划（2026）'!DC:DC)</f>
        <v>0</v>
      </c>
      <c r="DH507" s="235" cm="1">
        <f t="array" ref="DH507">_xlfn.XLOOKUP($A507&amp;$B507,'[4]产值及收款计划（2026）'!$A:$A&amp;'[4]产值及收款计划（2026）'!$B:$B,'[4]产值及收款计划（2026）'!DD:DD)</f>
        <v>0</v>
      </c>
      <c r="DI507" s="235" cm="1">
        <f t="array" ref="DI507">_xlfn.XLOOKUP($A507&amp;$B507,'[4]产值及收款计划（2026）'!$A:$A&amp;'[4]产值及收款计划（2026）'!$B:$B,'[4]产值及收款计划（2026）'!DE:DE)</f>
        <v>0</v>
      </c>
      <c r="DJ507" s="235" cm="1">
        <f t="array" ref="DJ507">_xlfn.XLOOKUP($A507&amp;$B507,'[4]产值及收款计划（2026）'!$A:$A&amp;'[4]产值及收款计划（2026）'!$B:$B,'[4]产值及收款计划（2026）'!DF:DF)</f>
        <v>0</v>
      </c>
      <c r="DK507" s="235" cm="1">
        <f t="array" ref="DK507">_xlfn.XLOOKUP($A507&amp;$B507,'[4]产值及收款计划（2026）'!$A:$A&amp;'[4]产值及收款计划（2026）'!$B:$B,'[4]产值及收款计划（2026）'!DG:DG)</f>
        <v>0</v>
      </c>
      <c r="DL507" s="235" cm="1">
        <f t="array" ref="DL507">_xlfn.XLOOKUP($A507&amp;$B507,'[4]产值及收款计划（2026）'!$A:$A&amp;'[4]产值及收款计划（2026）'!$B:$B,'[4]产值及收款计划（2026）'!DH:DH)</f>
        <v>0</v>
      </c>
      <c r="DM507" s="235" cm="1">
        <f t="array" ref="DM507">_xlfn.XLOOKUP($A507&amp;$B507,'[4]产值及收款计划（2026）'!$A:$A&amp;'[4]产值及收款计划（2026）'!$B:$B,'[4]产值及收款计划（2026）'!DI:DI)</f>
        <v>0</v>
      </c>
      <c r="DN507" s="235" cm="1">
        <f t="array" ref="DN507">_xlfn.XLOOKUP($A507&amp;$B507,'[4]产值及收款计划（2026）'!$A:$A&amp;'[4]产值及收款计划（2026）'!$B:$B,'[4]产值及收款计划（2026）'!DJ:DJ)</f>
        <v>0</v>
      </c>
      <c r="DO507" s="235" cm="1">
        <f t="array" ref="DO507">_xlfn.XLOOKUP($A507&amp;$B507,'[4]产值及收款计划（2026）'!$A:$A&amp;'[4]产值及收款计划（2026）'!$B:$B,'[4]产值及收款计划（2026）'!DK:DK)</f>
        <v>0</v>
      </c>
      <c r="DP507" s="235" cm="1">
        <f t="array" ref="DP507">_xlfn.XLOOKUP($A507&amp;$B507,'[4]产值及收款计划（2026）'!$A:$A&amp;'[4]产值及收款计划（2026）'!$B:$B,'[4]产值及收款计划（2026）'!DL:DL)</f>
        <v>0</v>
      </c>
      <c r="DQ507" s="243"/>
      <c r="DR507" s="229"/>
    </row>
    <row r="508" ht="20.25" spans="1:122">
      <c r="A508" s="233">
        <f t="shared" si="29"/>
        <v>38</v>
      </c>
      <c r="B508" s="233" t="s">
        <v>28</v>
      </c>
      <c r="C508" s="234" t="e" cm="1">
        <f t="array" ref="C508">_xlfn.XLOOKUP($A508&amp;$B508,'[4]产值及收款计划（2026）'!$A:$A&amp;'[4]产值及收款计划（2026）'!$B:$B,'[4]产值及收款计划（2026）'!C:C)</f>
        <v>#REF!</v>
      </c>
      <c r="D508" s="234" t="e" cm="1">
        <f t="array" ref="D508">_xlfn.XLOOKUP($A508&amp;$B508,'[4]产值及收款计划（2026）'!$A:$A&amp;'[4]产值及收款计划（2026）'!$B:$B,'[4]产值及收款计划（2026）'!D:D)</f>
        <v>#REF!</v>
      </c>
      <c r="E508" s="235" t="e" cm="1">
        <f t="array" ref="E508">_xlfn.XLOOKUP($A508&amp;$B508,'[4]产值及收款计划（2026）'!$A:$A&amp;'[4]产值及收款计划（2026）'!$B:$B,'[4]产值及收款计划（2026）'!E:E)</f>
        <v>#REF!</v>
      </c>
      <c r="F508" s="235" t="e" cm="1">
        <f t="array" ref="F508">_xlfn.XLOOKUP($A508&amp;$B508,'[4]产值及收款计划（2026）'!$A:$A&amp;'[4]产值及收款计划（2026）'!$B:$B,'[4]产值及收款计划（2026）'!F:F)</f>
        <v>#REF!</v>
      </c>
      <c r="G508" s="235" t="e" cm="1">
        <f t="array" ref="G508">_xlfn.XLOOKUP($A508&amp;$B508,'[4]产值及收款计划（2026）'!$A:$A&amp;'[4]产值及收款计划（2026）'!$B:$B,'[4]产值及收款计划（2026）'!G:G)</f>
        <v>#REF!</v>
      </c>
      <c r="H508" s="235" t="e" cm="1">
        <f t="array" ref="H508">_xlfn.XLOOKUP($A508&amp;$B508,'[4]产值及收款计划（2026）'!$A:$A&amp;'[4]产值及收款计划（2026）'!$B:$B,'[4]产值及收款计划（2026）'!H:H)</f>
        <v>#REF!</v>
      </c>
      <c r="I508" s="236" t="e" cm="1">
        <f t="array" ref="I508">_xlfn.XLOOKUP($A508&amp;$B508,'[4]产值及收款计划（2026）'!$A:$A&amp;'[4]产值及收款计划（2026）'!$B:$B,'[4]产值及收款计划（2026）'!I:I)</f>
        <v>#REF!</v>
      </c>
      <c r="J508" s="237" t="e" cm="1">
        <f t="array" ref="J508">_xlfn.XLOOKUP($A508&amp;$B508,'[4]产值及收款计划（2026）'!$A:$A&amp;'[4]产值及收款计划（2026）'!$B:$B,'[4]产值及收款计划（2026）'!J:J)</f>
        <v>#REF!</v>
      </c>
      <c r="K508" s="235" t="e" cm="1">
        <f t="array" ref="K508">_xlfn.XLOOKUP($A508&amp;$B508,'[4]产值及收款计划（2026）'!$A:$A&amp;'[4]产值及收款计划（2026）'!$B:$B,'[4]产值及收款计划（2026）'!K:K)</f>
        <v>#REF!</v>
      </c>
      <c r="L508" s="235" t="e" cm="1">
        <f t="array" ref="L508">_xlfn.XLOOKUP($A508&amp;$B508,'[4]产值及收款计划（2026）'!$A:$A&amp;'[4]产值及收款计划（2026）'!$B:$B,'[4]产值及收款计划（2026）'!L:L)</f>
        <v>#REF!</v>
      </c>
      <c r="M508" s="235" t="e" cm="1">
        <f t="array" ref="M508">_xlfn.XLOOKUP($A508&amp;$B508,'[4]产值及收款计划（2026）'!$A:$A&amp;'[4]产值及收款计划（2026）'!$B:$B,'[4]产值及收款计划（2026）'!M:M)</f>
        <v>#REF!</v>
      </c>
      <c r="N508" s="235" t="e" cm="1">
        <f t="array" ref="N508">_xlfn.XLOOKUP($A508&amp;$B508,'[4]产值及收款计划（2026）'!$A:$A&amp;'[4]产值及收款计划（2026）'!$B:$B,'[4]产值及收款计划（2026）'!N:N)</f>
        <v>#REF!</v>
      </c>
      <c r="O508" s="235" t="e" cm="1">
        <f t="array" ref="O508">_xlfn.XLOOKUP($A508&amp;$B508,'[4]产值及收款计划（2026）'!$A:$A&amp;'[4]产值及收款计划（2026）'!$B:$B,'[4]产值及收款计划（2026）'!O:O)</f>
        <v>#REF!</v>
      </c>
      <c r="P508" s="234" t="e" cm="1">
        <f t="array" ref="P508">_xlfn.XLOOKUP($A508&amp;$B508,'[4]产值及收款计划（2026）'!$A:$A&amp;'[4]产值及收款计划（2026）'!$B:$B,'[4]产值及收款计划（2026）'!P:P)</f>
        <v>#REF!</v>
      </c>
      <c r="Q508" s="235" t="e" cm="1">
        <f t="array" ref="Q508">_xlfn.XLOOKUP($A508&amp;$B508,'[4]产值及收款计划（2026）'!$A:$A&amp;'[4]产值及收款计划（2026）'!$B:$B,'[4]产值及收款计划（2026）'!Q:Q)</f>
        <v>#REF!</v>
      </c>
      <c r="R508" s="235" t="e" cm="1">
        <f t="array" ref="R508">_xlfn.XLOOKUP($A508&amp;$B508,'[4]产值及收款计划（2026）'!$A:$A&amp;'[4]产值及收款计划（2026）'!$B:$B,'[4]产值及收款计划（2026）'!R:R)</f>
        <v>#REF!</v>
      </c>
      <c r="S508" s="235" t="e" cm="1">
        <f t="array" ref="S508">_xlfn.XLOOKUP($A508&amp;$B508,'[4]产值及收款计划（2026）'!$A:$A&amp;'[4]产值及收款计划（2026）'!$B:$B,'[4]产值及收款计划（2026）'!S:S)</f>
        <v>#REF!</v>
      </c>
      <c r="T508" s="235" t="e" cm="1">
        <f t="array" ref="T508">_xlfn.XLOOKUP($A508&amp;$B508,'[4]产值及收款计划（2026）'!$A:$A&amp;'[4]产值及收款计划（2026）'!$B:$B,'[4]产值及收款计划（2026）'!T:T)</f>
        <v>#REF!</v>
      </c>
      <c r="U508" s="235" t="e" cm="1">
        <f t="array" ref="U508">_xlfn.XLOOKUP($A508&amp;$B508,'[4]产值及收款计划（2026）'!$A:$A&amp;'[4]产值及收款计划（2026）'!$B:$B,'[4]产值及收款计划（2026）'!U:U)</f>
        <v>#REF!</v>
      </c>
      <c r="V508" s="235" t="e" cm="1">
        <f t="array" ref="V508">_xlfn.XLOOKUP($A508&amp;$B508,'[4]产值及收款计划（2026）'!$A:$A&amp;'[4]产值及收款计划（2026）'!$B:$B,'[4]产值及收款计划（2026）'!V:V)</f>
        <v>#REF!</v>
      </c>
      <c r="W508" s="235" t="e" cm="1">
        <f t="array" ref="W508">_xlfn.XLOOKUP($A508&amp;$B508,'[4]产值及收款计划（2026）'!$A:$A&amp;'[4]产值及收款计划（2026）'!$B:$B,'[4]产值及收款计划（2026）'!W:W)</f>
        <v>#REF!</v>
      </c>
      <c r="X508" s="235" t="e" cm="1">
        <f t="array" ref="X508">_xlfn.XLOOKUP($A508&amp;$B508,'[4]产值及收款计划（2026）'!$A:$A&amp;'[4]产值及收款计划（2026）'!$B:$B,'[4]产值及收款计划（2026）'!X:X)</f>
        <v>#REF!</v>
      </c>
      <c r="Y508" s="235" t="e" cm="1">
        <f t="array" ref="Y508">_xlfn.XLOOKUP($A508&amp;$B508,'[4]产值及收款计划（2026）'!$A:$A&amp;'[4]产值及收款计划（2026）'!$B:$B,'[4]产值及收款计划（2026）'!Y:Y)</f>
        <v>#REF!</v>
      </c>
      <c r="Z508" s="235" t="e" cm="1">
        <f t="array" ref="Z508">_xlfn.XLOOKUP($A508&amp;$B508,'[4]产值及收款计划（2026）'!$A:$A&amp;'[4]产值及收款计划（2026）'!$B:$B,'[4]产值及收款计划（2026）'!Z:Z)</f>
        <v>#REF!</v>
      </c>
      <c r="AA508" s="235" t="e" cm="1">
        <f t="array" ref="AA508">_xlfn.XLOOKUP($A508&amp;$B508,'[4]产值及收款计划（2026）'!$A:$A&amp;'[4]产值及收款计划（2026）'!$B:$B,'[4]产值及收款计划（2026）'!AA:AA)</f>
        <v>#REF!</v>
      </c>
      <c r="AB508" s="235" t="e" cm="1">
        <f t="array" ref="AB508">_xlfn.XLOOKUP($A508&amp;$B508,'[4]产值及收款计划（2026）'!$A:$A&amp;'[4]产值及收款计划（2026）'!$B:$B,'[4]产值及收款计划（2026）'!AB:AB)</f>
        <v>#REF!</v>
      </c>
      <c r="AC508" s="235" t="e" cm="1">
        <f t="array" ref="AC508">_xlfn.XLOOKUP($A508&amp;$B508,'[4]产值及收款计划（2026）'!$A:$A&amp;'[4]产值及收款计划（2026）'!$B:$B,'[4]产值及收款计划（2026）'!AC:AC)</f>
        <v>#REF!</v>
      </c>
      <c r="AD508" s="235" t="e" cm="1">
        <f t="array" ref="AD508">_xlfn.XLOOKUP($A508&amp;$B508,'[4]产值及收款计划（2026）'!$A:$A&amp;'[4]产值及收款计划（2026）'!$B:$B,'[4]产值及收款计划（2026）'!AD:AD)</f>
        <v>#REF!</v>
      </c>
      <c r="AE508" s="235" t="e" cm="1">
        <f t="array" ref="AE508">_xlfn.XLOOKUP($A508&amp;$B508,'[4]产值及收款计划（2026）'!$A:$A&amp;'[4]产值及收款计划（2026）'!$B:$B,'[4]产值及收款计划（2026）'!AE:AE)</f>
        <v>#REF!</v>
      </c>
      <c r="AF508" s="235" t="e" cm="1">
        <f t="array" ref="AF508">_xlfn.XLOOKUP($A508&amp;$B508,'[4]产值及收款计划（2026）'!$A:$A&amp;'[4]产值及收款计划（2026）'!$B:$B,'[4]产值及收款计划（2026）'!AF:AF)</f>
        <v>#REF!</v>
      </c>
      <c r="AG508" s="235" t="e" cm="1">
        <f t="array" ref="AG508">_xlfn.XLOOKUP($A508&amp;$B508,'[4]产值及收款计划（2026）'!$A:$A&amp;'[4]产值及收款计划（2026）'!$B:$B,'[4]产值及收款计划（2026）'!AG:AG)</f>
        <v>#REF!</v>
      </c>
      <c r="AH508" s="235" t="e" cm="1">
        <f t="array" ref="AH508">_xlfn.XLOOKUP($A508&amp;$B508,'[4]产值及收款计划（2026）'!$A:$A&amp;'[4]产值及收款计划（2026）'!$B:$B,'[4]产值及收款计划（2026）'!AH:AH)</f>
        <v>#REF!</v>
      </c>
      <c r="AI508" s="235" t="e" cm="1">
        <f t="array" ref="AI508">_xlfn.XLOOKUP($A508&amp;$B508,'[4]产值及收款计划（2026）'!$A:$A&amp;'[4]产值及收款计划（2026）'!$B:$B,'[4]产值及收款计划（2026）'!AI:AI)</f>
        <v>#REF!</v>
      </c>
      <c r="AJ508" s="235" t="e" cm="1">
        <f t="array" ref="AJ508">_xlfn.XLOOKUP($A508&amp;$B508,'[4]产值及收款计划（2026）'!$A:$A&amp;'[4]产值及收款计划（2026）'!$B:$B,'[4]产值及收款计划（2026）'!AJ:AJ)</f>
        <v>#REF!</v>
      </c>
      <c r="AK508" s="235" t="e" cm="1">
        <f t="array" ref="AK508">_xlfn.XLOOKUP($A508&amp;$B508,'[4]产值及收款计划（2026）'!$A:$A&amp;'[4]产值及收款计划（2026）'!$B:$B,'[4]产值及收款计划（2026）'!AK:AK)</f>
        <v>#REF!</v>
      </c>
      <c r="AL508" s="235" t="e" cm="1">
        <f t="array" ref="AL508">_xlfn.XLOOKUP($A508&amp;$B508,'[4]产值及收款计划（2026）'!$A:$A&amp;'[4]产值及收款计划（2026）'!$B:$B,'[4]产值及收款计划（2026）'!AL:AL)</f>
        <v>#REF!</v>
      </c>
      <c r="AM508" s="242" t="e" cm="1">
        <f t="array" ref="AM508">_xlfn.LET(_xlpm.勾选月份状态数组,TRANSPOSE('PPT(12-15页）-TOP10'!$A$3:$A$14),_xlpm.选择数据区,IF('PPT(12-15页）-TOP10'!$E$3="收款",$BA508:$BL508,$AA508:$AL508),SUM(_xlfn._xlws.FILTER(_xlpm.选择数据区,_xlpm.勾选月份状态数组,"")))</f>
        <v>#REF!</v>
      </c>
      <c r="AN508" s="235" t="e">
        <f>_xlfn.XLOOKUP($C508,应收未收表!$T:$T,应收未收表!AA:AA)</f>
        <v>#REF!</v>
      </c>
      <c r="AO508" s="235" t="e">
        <f>_xlfn.XLOOKUP($C508,应收未收表!$T:$T,应收未收表!AB:AB)</f>
        <v>#REF!</v>
      </c>
      <c r="AP508" s="235" t="e">
        <f>_xlfn.XLOOKUP($C508,应收未收表!$T:$T,应收未收表!AC:AC)</f>
        <v>#REF!</v>
      </c>
      <c r="AQ508" s="235" t="e">
        <f>_xlfn.XLOOKUP($C508,应收未收表!$T:$T,应收未收表!AE:AE)</f>
        <v>#REF!</v>
      </c>
      <c r="AR508" s="235" t="e">
        <f>_xlfn.XLOOKUP($C508,应收未收表!$T:$T,应收未收表!AF:AF)</f>
        <v>#REF!</v>
      </c>
      <c r="AS508" s="235" t="e" cm="1">
        <f t="array" ref="AS508">_xlfn.XLOOKUP($A508&amp;$B508,'[4]产值及收款计划（2026）'!$A:$A&amp;'[4]产值及收款计划（2026）'!$B:$B,'[4]产值及收款计划（2026）'!AS:AS)</f>
        <v>#REF!</v>
      </c>
      <c r="AT508" s="235" t="e" cm="1">
        <f t="array" ref="AT508">_xlfn.XLOOKUP($A508&amp;$B508,'[4]产值及收款计划（2026）'!$A:$A&amp;'[4]产值及收款计划（2026）'!$B:$B,'[4]产值及收款计划（2026）'!AT:AT)</f>
        <v>#REF!</v>
      </c>
      <c r="AU508" s="235" t="e" cm="1">
        <f t="array" ref="AU508">_xlfn.XLOOKUP($A508&amp;$B508,'[4]产值及收款计划（2026）'!$A:$A&amp;'[4]产值及收款计划（2026）'!$B:$B,'[4]产值及收款计划（2026）'!AU:AU)</f>
        <v>#REF!</v>
      </c>
      <c r="AV508" s="235" t="e" cm="1">
        <f t="array" ref="AV508">_xlfn.XLOOKUP($A508&amp;$B508,'[4]产值及收款计划（2026）'!$A:$A&amp;'[4]产值及收款计划（2026）'!$B:$B,'[4]产值及收款计划（2026）'!AV:AV)</f>
        <v>#REF!</v>
      </c>
      <c r="AW508" s="235" t="e" cm="1">
        <f t="array" ref="AW508">_xlfn.XLOOKUP($A508&amp;$B508,'[4]产值及收款计划（2026）'!$A:$A&amp;'[4]产值及收款计划（2026）'!$B:$B,'[4]产值及收款计划（2026）'!AW:AW)</f>
        <v>#REF!</v>
      </c>
      <c r="AX508" s="235" t="e" cm="1">
        <f t="array" ref="AX508">_xlfn.XLOOKUP($A508&amp;$B508,'[4]产值及收款计划（2026）'!$A:$A&amp;'[4]产值及收款计划（2026）'!$B:$B,'[4]产值及收款计划（2026）'!AX:AX)</f>
        <v>#REF!</v>
      </c>
      <c r="AY508" s="235" t="e" cm="1">
        <f t="array" ref="AY508">_xlfn.XLOOKUP($A508&amp;$B508,'[4]产值及收款计划（2026）'!$A:$A&amp;'[4]产值及收款计划（2026）'!$B:$B,'[4]产值及收款计划（2026）'!AY:AY)</f>
        <v>#REF!</v>
      </c>
      <c r="AZ508" s="235" t="e" cm="1">
        <f t="array" ref="AZ508">_xlfn.XLOOKUP($A508&amp;$B508,'[4]产值及收款计划（2026）'!$A:$A&amp;'[4]产值及收款计划（2026）'!$B:$B,'[4]产值及收款计划（2026）'!AZ:AZ)</f>
        <v>#REF!</v>
      </c>
      <c r="BA508" s="235" t="e" cm="1">
        <f t="array" ref="BA508">_xlfn.XLOOKUP($A508&amp;$B508,'[4]产值及收款计划（2026）'!$A:$A&amp;'[4]产值及收款计划（2026）'!$B:$B,'[4]产值及收款计划（2026）'!BA:BA)</f>
        <v>#REF!</v>
      </c>
      <c r="BB508" s="235" t="e" cm="1">
        <f t="array" ref="BB508">_xlfn.XLOOKUP($A508&amp;$B508,'[4]产值及收款计划（2026）'!$A:$A&amp;'[4]产值及收款计划（2026）'!$B:$B,'[4]产值及收款计划（2026）'!BB:BB)</f>
        <v>#REF!</v>
      </c>
      <c r="BC508" s="235" t="e" cm="1">
        <f t="array" ref="BC508">_xlfn.XLOOKUP($A508&amp;$B508,'[4]产值及收款计划（2026）'!$A:$A&amp;'[4]产值及收款计划（2026）'!$B:$B,'[4]产值及收款计划（2026）'!BC:BC)</f>
        <v>#REF!</v>
      </c>
      <c r="BD508" s="235" t="e" cm="1">
        <f t="array" ref="BD508">_xlfn.XLOOKUP($A508&amp;$B508,'[4]产值及收款计划（2026）'!$A:$A&amp;'[4]产值及收款计划（2026）'!$B:$B,'[4]产值及收款计划（2026）'!BD:BD)</f>
        <v>#REF!</v>
      </c>
      <c r="BE508" s="235" t="e" cm="1">
        <f t="array" ref="BE508">_xlfn.XLOOKUP($A508&amp;$B508,'[4]产值及收款计划（2026）'!$A:$A&amp;'[4]产值及收款计划（2026）'!$B:$B,'[4]产值及收款计划（2026）'!BE:BE)</f>
        <v>#REF!</v>
      </c>
      <c r="BF508" s="235" t="e" cm="1">
        <f t="array" ref="BF508">_xlfn.XLOOKUP($A508&amp;$B508,'[4]产值及收款计划（2026）'!$A:$A&amp;'[4]产值及收款计划（2026）'!$B:$B,'[4]产值及收款计划（2026）'!BF:BF)</f>
        <v>#REF!</v>
      </c>
      <c r="BG508" s="235" t="e" cm="1">
        <f t="array" ref="BG508">_xlfn.XLOOKUP($A508&amp;$B508,'[4]产值及收款计划（2026）'!$A:$A&amp;'[4]产值及收款计划（2026）'!$B:$B,'[4]产值及收款计划（2026）'!BG:BG)</f>
        <v>#REF!</v>
      </c>
      <c r="BH508" s="235" t="e" cm="1">
        <f t="array" ref="BH508">_xlfn.XLOOKUP($A508&amp;$B508,'[4]产值及收款计划（2026）'!$A:$A&amp;'[4]产值及收款计划（2026）'!$B:$B,'[4]产值及收款计划（2026）'!BH:BH)</f>
        <v>#REF!</v>
      </c>
      <c r="BI508" s="235" t="e" cm="1">
        <f t="array" ref="BI508">_xlfn.XLOOKUP($A508&amp;$B508,'[4]产值及收款计划（2026）'!$A:$A&amp;'[4]产值及收款计划（2026）'!$B:$B,'[4]产值及收款计划（2026）'!BI:BI)</f>
        <v>#REF!</v>
      </c>
      <c r="BJ508" s="235" t="e" cm="1">
        <f t="array" ref="BJ508">_xlfn.XLOOKUP($A508&amp;$B508,'[4]产值及收款计划（2026）'!$A:$A&amp;'[4]产值及收款计划（2026）'!$B:$B,'[4]产值及收款计划（2026）'!BJ:BJ)</f>
        <v>#REF!</v>
      </c>
      <c r="BK508" s="235" t="e" cm="1">
        <f t="array" ref="BK508">_xlfn.XLOOKUP($A508&amp;$B508,'[4]产值及收款计划（2026）'!$A:$A&amp;'[4]产值及收款计划（2026）'!$B:$B,'[4]产值及收款计划（2026）'!BK:BK)</f>
        <v>#REF!</v>
      </c>
      <c r="BL508" s="235" t="e" cm="1">
        <f t="array" ref="BL508">_xlfn.XLOOKUP($A508&amp;$B508,'[4]产值及收款计划（2026）'!$A:$A&amp;'[4]产值及收款计划（2026）'!$B:$B,'[4]产值及收款计划（2026）'!BL:BL)</f>
        <v>#REF!</v>
      </c>
      <c r="BM508" s="235"/>
      <c r="BN508" s="235"/>
      <c r="BO508" s="235"/>
      <c r="BP508" s="235"/>
      <c r="BQ508" s="235" t="e" cm="1">
        <f t="array" ref="BQ508">_xlfn.XLOOKUP($A508&amp;$B508,'[4]产值及收款计划（2026）'!$A:$A&amp;'[4]产值及收款计划（2026）'!$B:$B,'[4]产值及收款计划（2026）'!BM:BM)</f>
        <v>#REF!</v>
      </c>
      <c r="BR508" s="235" t="e">
        <f>_xlfn.XLOOKUP($C508,应收未收表!$AJ:$AJ,应收未收表!AL:AL)</f>
        <v>#REF!</v>
      </c>
      <c r="BS508" s="235" t="e">
        <f>_xlfn.XLOOKUP($C508,应收未收表!$AJ:$AJ,应收未收表!AM:AM)</f>
        <v>#REF!</v>
      </c>
      <c r="BT508" s="235" t="e">
        <f>_xlfn.XLOOKUP($C508,应收未收表!$AJ:$AJ,应收未收表!AN:AN)</f>
        <v>#REF!</v>
      </c>
      <c r="BU508" s="234" t="e" cm="1">
        <f t="array" ref="BU508">_xlfn.XLOOKUP($A508&amp;$B508,'[4]产值及收款计划（2026）'!$A:$A&amp;'[4]产值及收款计划（2026）'!$B:$B,'[4]产值及收款计划（2026）'!BQ:BQ)</f>
        <v>#REF!</v>
      </c>
      <c r="BV508" s="235" t="e" cm="1">
        <f t="array" ref="BV508">_xlfn.XLOOKUP($A508&amp;$B508,'[4]产值及收款计划（2026）'!$A:$A&amp;'[4]产值及收款计划（2026）'!$B:$B,'[4]产值及收款计划（2026）'!BR:BR)</f>
        <v>#REF!</v>
      </c>
      <c r="CE508" s="235" cm="1">
        <f t="array" ref="CE508">_xlfn.XLOOKUP($A508&amp;$B508,'[4]产值及收款计划（2026）'!$A:$A&amp;'[4]产值及收款计划（2026）'!$B:$B,'[4]产值及收款计划（2026）'!CA:CA)</f>
        <v>0</v>
      </c>
      <c r="CF508" s="235" cm="1">
        <f t="array" ref="CF508">_xlfn.XLOOKUP($A508&amp;$B508,'[4]产值及收款计划（2026）'!$A:$A&amp;'[4]产值及收款计划（2026）'!$B:$B,'[4]产值及收款计划（2026）'!CB:CB)</f>
        <v>0</v>
      </c>
      <c r="CG508" s="235" cm="1">
        <f t="array" ref="CG508">_xlfn.XLOOKUP($A508&amp;$B508,'[4]产值及收款计划（2026）'!$A:$A&amp;'[4]产值及收款计划（2026）'!$B:$B,'[4]产值及收款计划（2026）'!CC:CC)</f>
        <v>0</v>
      </c>
      <c r="CH508" s="235" cm="1">
        <f t="array" ref="CH508">_xlfn.XLOOKUP($A508&amp;$B508,'[4]产值及收款计划（2026）'!$A:$A&amp;'[4]产值及收款计划（2026）'!$B:$B,'[4]产值及收款计划（2026）'!CD:CD)</f>
        <v>0</v>
      </c>
      <c r="CI508" s="235" cm="1">
        <f t="array" ref="CI508">_xlfn.XLOOKUP($A508&amp;$B508,'[4]产值及收款计划（2026）'!$A:$A&amp;'[4]产值及收款计划（2026）'!$B:$B,'[4]产值及收款计划（2026）'!CE:CE)</f>
        <v>0</v>
      </c>
      <c r="CJ508" s="235" cm="1">
        <f t="array" ref="CJ508">_xlfn.XLOOKUP($A508&amp;$B508,'[4]产值及收款计划（2026）'!$A:$A&amp;'[4]产值及收款计划（2026）'!$B:$B,'[4]产值及收款计划（2026）'!CF:CF)</f>
        <v>0</v>
      </c>
      <c r="CK508" s="235" cm="1">
        <f t="array" ref="CK508">_xlfn.XLOOKUP($A508&amp;$B508,'[4]产值及收款计划（2026）'!$A:$A&amp;'[4]产值及收款计划（2026）'!$B:$B,'[4]产值及收款计划（2026）'!CG:CG)</f>
        <v>0</v>
      </c>
      <c r="CL508" s="235" cm="1">
        <f t="array" ref="CL508">_xlfn.XLOOKUP($A508&amp;$B508,'[4]产值及收款计划（2026）'!$A:$A&amp;'[4]产值及收款计划（2026）'!$B:$B,'[4]产值及收款计划（2026）'!CH:CH)</f>
        <v>0</v>
      </c>
      <c r="CM508" s="235" cm="1">
        <f t="array" ref="CM508">_xlfn.XLOOKUP($A508&amp;$B508,'[4]产值及收款计划（2026）'!$A:$A&amp;'[4]产值及收款计划（2026）'!$B:$B,'[4]产值及收款计划（2026）'!CI:CI)</f>
        <v>0</v>
      </c>
      <c r="CN508" s="235" cm="1">
        <f t="array" ref="CN508">_xlfn.XLOOKUP($A508&amp;$B508,'[4]产值及收款计划（2026）'!$A:$A&amp;'[4]产值及收款计划（2026）'!$B:$B,'[4]产值及收款计划（2026）'!CJ:CJ)</f>
        <v>0</v>
      </c>
      <c r="CO508" s="235" cm="1">
        <f t="array" ref="CO508">_xlfn.XLOOKUP($A508&amp;$B508,'[4]产值及收款计划（2026）'!$A:$A&amp;'[4]产值及收款计划（2026）'!$B:$B,'[4]产值及收款计划（2026）'!CK:CK)</f>
        <v>0</v>
      </c>
      <c r="CP508" s="235" cm="1">
        <f t="array" ref="CP508">_xlfn.XLOOKUP($A508&amp;$B508,'[4]产值及收款计划（2026）'!$A:$A&amp;'[4]产值及收款计划（2026）'!$B:$B,'[4]产值及收款计划（2026）'!CL:CL)</f>
        <v>0</v>
      </c>
      <c r="DE508" s="235" cm="1">
        <f t="array" ref="DE508">_xlfn.XLOOKUP($A508&amp;$B508,'[4]产值及收款计划（2026）'!$A:$A&amp;'[4]产值及收款计划（2026）'!$B:$B,'[4]产值及收款计划（2026）'!DA:DA)</f>
        <v>0</v>
      </c>
      <c r="DF508" s="235" cm="1">
        <f t="array" ref="DF508">_xlfn.XLOOKUP($A508&amp;$B508,'[4]产值及收款计划（2026）'!$A:$A&amp;'[4]产值及收款计划（2026）'!$B:$B,'[4]产值及收款计划（2026）'!DB:DB)</f>
        <v>0</v>
      </c>
      <c r="DG508" s="235" cm="1">
        <f t="array" ref="DG508">_xlfn.XLOOKUP($A508&amp;$B508,'[4]产值及收款计划（2026）'!$A:$A&amp;'[4]产值及收款计划（2026）'!$B:$B,'[4]产值及收款计划（2026）'!DC:DC)</f>
        <v>0</v>
      </c>
      <c r="DH508" s="235" cm="1">
        <f t="array" ref="DH508">_xlfn.XLOOKUP($A508&amp;$B508,'[4]产值及收款计划（2026）'!$A:$A&amp;'[4]产值及收款计划（2026）'!$B:$B,'[4]产值及收款计划（2026）'!DD:DD)</f>
        <v>0</v>
      </c>
      <c r="DI508" s="235" cm="1">
        <f t="array" ref="DI508">_xlfn.XLOOKUP($A508&amp;$B508,'[4]产值及收款计划（2026）'!$A:$A&amp;'[4]产值及收款计划（2026）'!$B:$B,'[4]产值及收款计划（2026）'!DE:DE)</f>
        <v>0</v>
      </c>
      <c r="DJ508" s="235" cm="1">
        <f t="array" ref="DJ508">_xlfn.XLOOKUP($A508&amp;$B508,'[4]产值及收款计划（2026）'!$A:$A&amp;'[4]产值及收款计划（2026）'!$B:$B,'[4]产值及收款计划（2026）'!DF:DF)</f>
        <v>0</v>
      </c>
      <c r="DK508" s="235" cm="1">
        <f t="array" ref="DK508">_xlfn.XLOOKUP($A508&amp;$B508,'[4]产值及收款计划（2026）'!$A:$A&amp;'[4]产值及收款计划（2026）'!$B:$B,'[4]产值及收款计划（2026）'!DG:DG)</f>
        <v>0</v>
      </c>
      <c r="DL508" s="235" cm="1">
        <f t="array" ref="DL508">_xlfn.XLOOKUP($A508&amp;$B508,'[4]产值及收款计划（2026）'!$A:$A&amp;'[4]产值及收款计划（2026）'!$B:$B,'[4]产值及收款计划（2026）'!DH:DH)</f>
        <v>0</v>
      </c>
      <c r="DM508" s="235" cm="1">
        <f t="array" ref="DM508">_xlfn.XLOOKUP($A508&amp;$B508,'[4]产值及收款计划（2026）'!$A:$A&amp;'[4]产值及收款计划（2026）'!$B:$B,'[4]产值及收款计划（2026）'!DI:DI)</f>
        <v>0</v>
      </c>
      <c r="DN508" s="235" cm="1">
        <f t="array" ref="DN508">_xlfn.XLOOKUP($A508&amp;$B508,'[4]产值及收款计划（2026）'!$A:$A&amp;'[4]产值及收款计划（2026）'!$B:$B,'[4]产值及收款计划（2026）'!DJ:DJ)</f>
        <v>0</v>
      </c>
      <c r="DO508" s="235" cm="1">
        <f t="array" ref="DO508">_xlfn.XLOOKUP($A508&amp;$B508,'[4]产值及收款计划（2026）'!$A:$A&amp;'[4]产值及收款计划（2026）'!$B:$B,'[4]产值及收款计划（2026）'!DK:DK)</f>
        <v>0</v>
      </c>
      <c r="DP508" s="235" cm="1">
        <f t="array" ref="DP508">_xlfn.XLOOKUP($A508&amp;$B508,'[4]产值及收款计划（2026）'!$A:$A&amp;'[4]产值及收款计划（2026）'!$B:$B,'[4]产值及收款计划（2026）'!DL:DL)</f>
        <v>0</v>
      </c>
      <c r="DQ508" s="243"/>
      <c r="DR508" s="229"/>
    </row>
    <row r="509" ht="20.25" spans="1:122">
      <c r="A509" s="233">
        <f t="shared" si="29"/>
        <v>39</v>
      </c>
      <c r="B509" s="233" t="s">
        <v>28</v>
      </c>
      <c r="C509" s="234" t="e" cm="1">
        <f t="array" ref="C509">_xlfn.XLOOKUP($A509&amp;$B509,'[4]产值及收款计划（2026）'!$A:$A&amp;'[4]产值及收款计划（2026）'!$B:$B,'[4]产值及收款计划（2026）'!C:C)</f>
        <v>#REF!</v>
      </c>
      <c r="D509" s="234" t="e" cm="1">
        <f t="array" ref="D509">_xlfn.XLOOKUP($A509&amp;$B509,'[4]产值及收款计划（2026）'!$A:$A&amp;'[4]产值及收款计划（2026）'!$B:$B,'[4]产值及收款计划（2026）'!D:D)</f>
        <v>#REF!</v>
      </c>
      <c r="E509" s="235" t="e" cm="1">
        <f t="array" ref="E509">_xlfn.XLOOKUP($A509&amp;$B509,'[4]产值及收款计划（2026）'!$A:$A&amp;'[4]产值及收款计划（2026）'!$B:$B,'[4]产值及收款计划（2026）'!E:E)</f>
        <v>#REF!</v>
      </c>
      <c r="F509" s="235" t="e" cm="1">
        <f t="array" ref="F509">_xlfn.XLOOKUP($A509&amp;$B509,'[4]产值及收款计划（2026）'!$A:$A&amp;'[4]产值及收款计划（2026）'!$B:$B,'[4]产值及收款计划（2026）'!F:F)</f>
        <v>#REF!</v>
      </c>
      <c r="G509" s="235" t="e" cm="1">
        <f t="array" ref="G509">_xlfn.XLOOKUP($A509&amp;$B509,'[4]产值及收款计划（2026）'!$A:$A&amp;'[4]产值及收款计划（2026）'!$B:$B,'[4]产值及收款计划（2026）'!G:G)</f>
        <v>#REF!</v>
      </c>
      <c r="H509" s="235" t="e" cm="1">
        <f t="array" ref="H509">_xlfn.XLOOKUP($A509&amp;$B509,'[4]产值及收款计划（2026）'!$A:$A&amp;'[4]产值及收款计划（2026）'!$B:$B,'[4]产值及收款计划（2026）'!H:H)</f>
        <v>#REF!</v>
      </c>
      <c r="I509" s="236" t="e" cm="1">
        <f t="array" ref="I509">_xlfn.XLOOKUP($A509&amp;$B509,'[4]产值及收款计划（2026）'!$A:$A&amp;'[4]产值及收款计划（2026）'!$B:$B,'[4]产值及收款计划（2026）'!I:I)</f>
        <v>#REF!</v>
      </c>
      <c r="J509" s="237" t="e" cm="1">
        <f t="array" ref="J509">_xlfn.XLOOKUP($A509&amp;$B509,'[4]产值及收款计划（2026）'!$A:$A&amp;'[4]产值及收款计划（2026）'!$B:$B,'[4]产值及收款计划（2026）'!J:J)</f>
        <v>#REF!</v>
      </c>
      <c r="K509" s="235" t="e" cm="1">
        <f t="array" ref="K509">_xlfn.XLOOKUP($A509&amp;$B509,'[4]产值及收款计划（2026）'!$A:$A&amp;'[4]产值及收款计划（2026）'!$B:$B,'[4]产值及收款计划（2026）'!K:K)</f>
        <v>#REF!</v>
      </c>
      <c r="L509" s="235" t="e" cm="1">
        <f t="array" ref="L509">_xlfn.XLOOKUP($A509&amp;$B509,'[4]产值及收款计划（2026）'!$A:$A&amp;'[4]产值及收款计划（2026）'!$B:$B,'[4]产值及收款计划（2026）'!L:L)</f>
        <v>#REF!</v>
      </c>
      <c r="M509" s="235" t="e" cm="1">
        <f t="array" ref="M509">_xlfn.XLOOKUP($A509&amp;$B509,'[4]产值及收款计划（2026）'!$A:$A&amp;'[4]产值及收款计划（2026）'!$B:$B,'[4]产值及收款计划（2026）'!M:M)</f>
        <v>#REF!</v>
      </c>
      <c r="N509" s="235" t="e" cm="1">
        <f t="array" ref="N509">_xlfn.XLOOKUP($A509&amp;$B509,'[4]产值及收款计划（2026）'!$A:$A&amp;'[4]产值及收款计划（2026）'!$B:$B,'[4]产值及收款计划（2026）'!N:N)</f>
        <v>#REF!</v>
      </c>
      <c r="O509" s="235" t="e" cm="1">
        <f t="array" ref="O509">_xlfn.XLOOKUP($A509&amp;$B509,'[4]产值及收款计划（2026）'!$A:$A&amp;'[4]产值及收款计划（2026）'!$B:$B,'[4]产值及收款计划（2026）'!O:O)</f>
        <v>#REF!</v>
      </c>
      <c r="P509" s="234" t="e" cm="1">
        <f t="array" ref="P509">_xlfn.XLOOKUP($A509&amp;$B509,'[4]产值及收款计划（2026）'!$A:$A&amp;'[4]产值及收款计划（2026）'!$B:$B,'[4]产值及收款计划（2026）'!P:P)</f>
        <v>#REF!</v>
      </c>
      <c r="Q509" s="235" t="e" cm="1">
        <f t="array" ref="Q509">_xlfn.XLOOKUP($A509&amp;$B509,'[4]产值及收款计划（2026）'!$A:$A&amp;'[4]产值及收款计划（2026）'!$B:$B,'[4]产值及收款计划（2026）'!Q:Q)</f>
        <v>#REF!</v>
      </c>
      <c r="R509" s="235" t="e" cm="1">
        <f t="array" ref="R509">_xlfn.XLOOKUP($A509&amp;$B509,'[4]产值及收款计划（2026）'!$A:$A&amp;'[4]产值及收款计划（2026）'!$B:$B,'[4]产值及收款计划（2026）'!R:R)</f>
        <v>#REF!</v>
      </c>
      <c r="S509" s="235" t="e" cm="1">
        <f t="array" ref="S509">_xlfn.XLOOKUP($A509&amp;$B509,'[4]产值及收款计划（2026）'!$A:$A&amp;'[4]产值及收款计划（2026）'!$B:$B,'[4]产值及收款计划（2026）'!S:S)</f>
        <v>#REF!</v>
      </c>
      <c r="T509" s="235" t="e" cm="1">
        <f t="array" ref="T509">_xlfn.XLOOKUP($A509&amp;$B509,'[4]产值及收款计划（2026）'!$A:$A&amp;'[4]产值及收款计划（2026）'!$B:$B,'[4]产值及收款计划（2026）'!T:T)</f>
        <v>#REF!</v>
      </c>
      <c r="U509" s="235" t="e" cm="1">
        <f t="array" ref="U509">_xlfn.XLOOKUP($A509&amp;$B509,'[4]产值及收款计划（2026）'!$A:$A&amp;'[4]产值及收款计划（2026）'!$B:$B,'[4]产值及收款计划（2026）'!U:U)</f>
        <v>#REF!</v>
      </c>
      <c r="V509" s="235" t="e" cm="1">
        <f t="array" ref="V509">_xlfn.XLOOKUP($A509&amp;$B509,'[4]产值及收款计划（2026）'!$A:$A&amp;'[4]产值及收款计划（2026）'!$B:$B,'[4]产值及收款计划（2026）'!V:V)</f>
        <v>#REF!</v>
      </c>
      <c r="W509" s="235" t="e" cm="1">
        <f t="array" ref="W509">_xlfn.XLOOKUP($A509&amp;$B509,'[4]产值及收款计划（2026）'!$A:$A&amp;'[4]产值及收款计划（2026）'!$B:$B,'[4]产值及收款计划（2026）'!W:W)</f>
        <v>#REF!</v>
      </c>
      <c r="X509" s="235" t="e" cm="1">
        <f t="array" ref="X509">_xlfn.XLOOKUP($A509&amp;$B509,'[4]产值及收款计划（2026）'!$A:$A&amp;'[4]产值及收款计划（2026）'!$B:$B,'[4]产值及收款计划（2026）'!X:X)</f>
        <v>#REF!</v>
      </c>
      <c r="Y509" s="235" t="e" cm="1">
        <f t="array" ref="Y509">_xlfn.XLOOKUP($A509&amp;$B509,'[4]产值及收款计划（2026）'!$A:$A&amp;'[4]产值及收款计划（2026）'!$B:$B,'[4]产值及收款计划（2026）'!Y:Y)</f>
        <v>#REF!</v>
      </c>
      <c r="Z509" s="235" t="e" cm="1">
        <f t="array" ref="Z509">_xlfn.XLOOKUP($A509&amp;$B509,'[4]产值及收款计划（2026）'!$A:$A&amp;'[4]产值及收款计划（2026）'!$B:$B,'[4]产值及收款计划（2026）'!Z:Z)</f>
        <v>#REF!</v>
      </c>
      <c r="AA509" s="235" t="e" cm="1">
        <f t="array" ref="AA509">_xlfn.XLOOKUP($A509&amp;$B509,'[4]产值及收款计划（2026）'!$A:$A&amp;'[4]产值及收款计划（2026）'!$B:$B,'[4]产值及收款计划（2026）'!AA:AA)</f>
        <v>#REF!</v>
      </c>
      <c r="AB509" s="235" t="e" cm="1">
        <f t="array" ref="AB509">_xlfn.XLOOKUP($A509&amp;$B509,'[4]产值及收款计划（2026）'!$A:$A&amp;'[4]产值及收款计划（2026）'!$B:$B,'[4]产值及收款计划（2026）'!AB:AB)</f>
        <v>#REF!</v>
      </c>
      <c r="AC509" s="235" t="e" cm="1">
        <f t="array" ref="AC509">_xlfn.XLOOKUP($A509&amp;$B509,'[4]产值及收款计划（2026）'!$A:$A&amp;'[4]产值及收款计划（2026）'!$B:$B,'[4]产值及收款计划（2026）'!AC:AC)</f>
        <v>#REF!</v>
      </c>
      <c r="AD509" s="235" t="e" cm="1">
        <f t="array" ref="AD509">_xlfn.XLOOKUP($A509&amp;$B509,'[4]产值及收款计划（2026）'!$A:$A&amp;'[4]产值及收款计划（2026）'!$B:$B,'[4]产值及收款计划（2026）'!AD:AD)</f>
        <v>#REF!</v>
      </c>
      <c r="AE509" s="235" t="e" cm="1">
        <f t="array" ref="AE509">_xlfn.XLOOKUP($A509&amp;$B509,'[4]产值及收款计划（2026）'!$A:$A&amp;'[4]产值及收款计划（2026）'!$B:$B,'[4]产值及收款计划（2026）'!AE:AE)</f>
        <v>#REF!</v>
      </c>
      <c r="AF509" s="235" t="e" cm="1">
        <f t="array" ref="AF509">_xlfn.XLOOKUP($A509&amp;$B509,'[4]产值及收款计划（2026）'!$A:$A&amp;'[4]产值及收款计划（2026）'!$B:$B,'[4]产值及收款计划（2026）'!AF:AF)</f>
        <v>#REF!</v>
      </c>
      <c r="AG509" s="235" t="e" cm="1">
        <f t="array" ref="AG509">_xlfn.XLOOKUP($A509&amp;$B509,'[4]产值及收款计划（2026）'!$A:$A&amp;'[4]产值及收款计划（2026）'!$B:$B,'[4]产值及收款计划（2026）'!AG:AG)</f>
        <v>#REF!</v>
      </c>
      <c r="AH509" s="235" t="e" cm="1">
        <f t="array" ref="AH509">_xlfn.XLOOKUP($A509&amp;$B509,'[4]产值及收款计划（2026）'!$A:$A&amp;'[4]产值及收款计划（2026）'!$B:$B,'[4]产值及收款计划（2026）'!AH:AH)</f>
        <v>#REF!</v>
      </c>
      <c r="AI509" s="235" t="e" cm="1">
        <f t="array" ref="AI509">_xlfn.XLOOKUP($A509&amp;$B509,'[4]产值及收款计划（2026）'!$A:$A&amp;'[4]产值及收款计划（2026）'!$B:$B,'[4]产值及收款计划（2026）'!AI:AI)</f>
        <v>#REF!</v>
      </c>
      <c r="AJ509" s="235" t="e" cm="1">
        <f t="array" ref="AJ509">_xlfn.XLOOKUP($A509&amp;$B509,'[4]产值及收款计划（2026）'!$A:$A&amp;'[4]产值及收款计划（2026）'!$B:$B,'[4]产值及收款计划（2026）'!AJ:AJ)</f>
        <v>#REF!</v>
      </c>
      <c r="AK509" s="235" t="e" cm="1">
        <f t="array" ref="AK509">_xlfn.XLOOKUP($A509&amp;$B509,'[4]产值及收款计划（2026）'!$A:$A&amp;'[4]产值及收款计划（2026）'!$B:$B,'[4]产值及收款计划（2026）'!AK:AK)</f>
        <v>#REF!</v>
      </c>
      <c r="AL509" s="235" t="e" cm="1">
        <f t="array" ref="AL509">_xlfn.XLOOKUP($A509&amp;$B509,'[4]产值及收款计划（2026）'!$A:$A&amp;'[4]产值及收款计划（2026）'!$B:$B,'[4]产值及收款计划（2026）'!AL:AL)</f>
        <v>#REF!</v>
      </c>
      <c r="AM509" s="242" t="e" cm="1">
        <f t="array" ref="AM509">_xlfn.LET(_xlpm.勾选月份状态数组,TRANSPOSE('PPT(12-15页）-TOP10'!$A$3:$A$14),_xlpm.选择数据区,IF('PPT(12-15页）-TOP10'!$E$3="收款",$BA509:$BL509,$AA509:$AL509),SUM(_xlfn._xlws.FILTER(_xlpm.选择数据区,_xlpm.勾选月份状态数组,"")))</f>
        <v>#REF!</v>
      </c>
      <c r="AN509" s="235" t="e">
        <f>_xlfn.XLOOKUP($C509,应收未收表!$T:$T,应收未收表!AA:AA)</f>
        <v>#REF!</v>
      </c>
      <c r="AO509" s="235" t="e">
        <f>_xlfn.XLOOKUP($C509,应收未收表!$T:$T,应收未收表!AB:AB)</f>
        <v>#REF!</v>
      </c>
      <c r="AP509" s="235" t="e">
        <f>_xlfn.XLOOKUP($C509,应收未收表!$T:$T,应收未收表!AC:AC)</f>
        <v>#REF!</v>
      </c>
      <c r="AQ509" s="235" t="e">
        <f>_xlfn.XLOOKUP($C509,应收未收表!$T:$T,应收未收表!AE:AE)</f>
        <v>#REF!</v>
      </c>
      <c r="AR509" s="235" t="e">
        <f>_xlfn.XLOOKUP($C509,应收未收表!$T:$T,应收未收表!AF:AF)</f>
        <v>#REF!</v>
      </c>
      <c r="AS509" s="235" t="e" cm="1">
        <f t="array" ref="AS509">_xlfn.XLOOKUP($A509&amp;$B509,'[4]产值及收款计划（2026）'!$A:$A&amp;'[4]产值及收款计划（2026）'!$B:$B,'[4]产值及收款计划（2026）'!AS:AS)</f>
        <v>#REF!</v>
      </c>
      <c r="AT509" s="235" t="e" cm="1">
        <f t="array" ref="AT509">_xlfn.XLOOKUP($A509&amp;$B509,'[4]产值及收款计划（2026）'!$A:$A&amp;'[4]产值及收款计划（2026）'!$B:$B,'[4]产值及收款计划（2026）'!AT:AT)</f>
        <v>#REF!</v>
      </c>
      <c r="AU509" s="235" t="e" cm="1">
        <f t="array" ref="AU509">_xlfn.XLOOKUP($A509&amp;$B509,'[4]产值及收款计划（2026）'!$A:$A&amp;'[4]产值及收款计划（2026）'!$B:$B,'[4]产值及收款计划（2026）'!AU:AU)</f>
        <v>#REF!</v>
      </c>
      <c r="AV509" s="235" t="e" cm="1">
        <f t="array" ref="AV509">_xlfn.XLOOKUP($A509&amp;$B509,'[4]产值及收款计划（2026）'!$A:$A&amp;'[4]产值及收款计划（2026）'!$B:$B,'[4]产值及收款计划（2026）'!AV:AV)</f>
        <v>#REF!</v>
      </c>
      <c r="AW509" s="235" t="e" cm="1">
        <f t="array" ref="AW509">_xlfn.XLOOKUP($A509&amp;$B509,'[4]产值及收款计划（2026）'!$A:$A&amp;'[4]产值及收款计划（2026）'!$B:$B,'[4]产值及收款计划（2026）'!AW:AW)</f>
        <v>#REF!</v>
      </c>
      <c r="AX509" s="235" t="e" cm="1">
        <f t="array" ref="AX509">_xlfn.XLOOKUP($A509&amp;$B509,'[4]产值及收款计划（2026）'!$A:$A&amp;'[4]产值及收款计划（2026）'!$B:$B,'[4]产值及收款计划（2026）'!AX:AX)</f>
        <v>#REF!</v>
      </c>
      <c r="AY509" s="235" t="e" cm="1">
        <f t="array" ref="AY509">_xlfn.XLOOKUP($A509&amp;$B509,'[4]产值及收款计划（2026）'!$A:$A&amp;'[4]产值及收款计划（2026）'!$B:$B,'[4]产值及收款计划（2026）'!AY:AY)</f>
        <v>#REF!</v>
      </c>
      <c r="AZ509" s="235" t="e" cm="1">
        <f t="array" ref="AZ509">_xlfn.XLOOKUP($A509&amp;$B509,'[4]产值及收款计划（2026）'!$A:$A&amp;'[4]产值及收款计划（2026）'!$B:$B,'[4]产值及收款计划（2026）'!AZ:AZ)</f>
        <v>#REF!</v>
      </c>
      <c r="BA509" s="235" t="e" cm="1">
        <f t="array" ref="BA509">_xlfn.XLOOKUP($A509&amp;$B509,'[4]产值及收款计划（2026）'!$A:$A&amp;'[4]产值及收款计划（2026）'!$B:$B,'[4]产值及收款计划（2026）'!BA:BA)</f>
        <v>#REF!</v>
      </c>
      <c r="BB509" s="235" t="e" cm="1">
        <f t="array" ref="BB509">_xlfn.XLOOKUP($A509&amp;$B509,'[4]产值及收款计划（2026）'!$A:$A&amp;'[4]产值及收款计划（2026）'!$B:$B,'[4]产值及收款计划（2026）'!BB:BB)</f>
        <v>#REF!</v>
      </c>
      <c r="BC509" s="235" t="e" cm="1">
        <f t="array" ref="BC509">_xlfn.XLOOKUP($A509&amp;$B509,'[4]产值及收款计划（2026）'!$A:$A&amp;'[4]产值及收款计划（2026）'!$B:$B,'[4]产值及收款计划（2026）'!BC:BC)</f>
        <v>#REF!</v>
      </c>
      <c r="BD509" s="235" t="e" cm="1">
        <f t="array" ref="BD509">_xlfn.XLOOKUP($A509&amp;$B509,'[4]产值及收款计划（2026）'!$A:$A&amp;'[4]产值及收款计划（2026）'!$B:$B,'[4]产值及收款计划（2026）'!BD:BD)</f>
        <v>#REF!</v>
      </c>
      <c r="BE509" s="235" t="e" cm="1">
        <f t="array" ref="BE509">_xlfn.XLOOKUP($A509&amp;$B509,'[4]产值及收款计划（2026）'!$A:$A&amp;'[4]产值及收款计划（2026）'!$B:$B,'[4]产值及收款计划（2026）'!BE:BE)</f>
        <v>#REF!</v>
      </c>
      <c r="BF509" s="235" t="e" cm="1">
        <f t="array" ref="BF509">_xlfn.XLOOKUP($A509&amp;$B509,'[4]产值及收款计划（2026）'!$A:$A&amp;'[4]产值及收款计划（2026）'!$B:$B,'[4]产值及收款计划（2026）'!BF:BF)</f>
        <v>#REF!</v>
      </c>
      <c r="BG509" s="235" t="e" cm="1">
        <f t="array" ref="BG509">_xlfn.XLOOKUP($A509&amp;$B509,'[4]产值及收款计划（2026）'!$A:$A&amp;'[4]产值及收款计划（2026）'!$B:$B,'[4]产值及收款计划（2026）'!BG:BG)</f>
        <v>#REF!</v>
      </c>
      <c r="BH509" s="235" t="e" cm="1">
        <f t="array" ref="BH509">_xlfn.XLOOKUP($A509&amp;$B509,'[4]产值及收款计划（2026）'!$A:$A&amp;'[4]产值及收款计划（2026）'!$B:$B,'[4]产值及收款计划（2026）'!BH:BH)</f>
        <v>#REF!</v>
      </c>
      <c r="BI509" s="235" t="e" cm="1">
        <f t="array" ref="BI509">_xlfn.XLOOKUP($A509&amp;$B509,'[4]产值及收款计划（2026）'!$A:$A&amp;'[4]产值及收款计划（2026）'!$B:$B,'[4]产值及收款计划（2026）'!BI:BI)</f>
        <v>#REF!</v>
      </c>
      <c r="BJ509" s="235" t="e" cm="1">
        <f t="array" ref="BJ509">_xlfn.XLOOKUP($A509&amp;$B509,'[4]产值及收款计划（2026）'!$A:$A&amp;'[4]产值及收款计划（2026）'!$B:$B,'[4]产值及收款计划（2026）'!BJ:BJ)</f>
        <v>#REF!</v>
      </c>
      <c r="BK509" s="235" t="e" cm="1">
        <f t="array" ref="BK509">_xlfn.XLOOKUP($A509&amp;$B509,'[4]产值及收款计划（2026）'!$A:$A&amp;'[4]产值及收款计划（2026）'!$B:$B,'[4]产值及收款计划（2026）'!BK:BK)</f>
        <v>#REF!</v>
      </c>
      <c r="BL509" s="235" t="e" cm="1">
        <f t="array" ref="BL509">_xlfn.XLOOKUP($A509&amp;$B509,'[4]产值及收款计划（2026）'!$A:$A&amp;'[4]产值及收款计划（2026）'!$B:$B,'[4]产值及收款计划（2026）'!BL:BL)</f>
        <v>#REF!</v>
      </c>
      <c r="BM509" s="235"/>
      <c r="BN509" s="235"/>
      <c r="BO509" s="235"/>
      <c r="BP509" s="235"/>
      <c r="BQ509" s="235" t="e" cm="1">
        <f t="array" ref="BQ509">_xlfn.XLOOKUP($A509&amp;$B509,'[4]产值及收款计划（2026）'!$A:$A&amp;'[4]产值及收款计划（2026）'!$B:$B,'[4]产值及收款计划（2026）'!BM:BM)</f>
        <v>#REF!</v>
      </c>
      <c r="BR509" s="235" t="e">
        <f>_xlfn.XLOOKUP($C509,应收未收表!$AJ:$AJ,应收未收表!AL:AL)</f>
        <v>#REF!</v>
      </c>
      <c r="BS509" s="235" t="e">
        <f>_xlfn.XLOOKUP($C509,应收未收表!$AJ:$AJ,应收未收表!AM:AM)</f>
        <v>#REF!</v>
      </c>
      <c r="BT509" s="235" t="e">
        <f>_xlfn.XLOOKUP($C509,应收未收表!$AJ:$AJ,应收未收表!AN:AN)</f>
        <v>#REF!</v>
      </c>
      <c r="BU509" s="234" t="e" cm="1">
        <f t="array" ref="BU509">_xlfn.XLOOKUP($A509&amp;$B509,'[4]产值及收款计划（2026）'!$A:$A&amp;'[4]产值及收款计划（2026）'!$B:$B,'[4]产值及收款计划（2026）'!BQ:BQ)</f>
        <v>#REF!</v>
      </c>
      <c r="BV509" s="235" t="e" cm="1">
        <f t="array" ref="BV509">_xlfn.XLOOKUP($A509&amp;$B509,'[4]产值及收款计划（2026）'!$A:$A&amp;'[4]产值及收款计划（2026）'!$B:$B,'[4]产值及收款计划（2026）'!BR:BR)</f>
        <v>#REF!</v>
      </c>
      <c r="CE509" s="235" cm="1">
        <f t="array" ref="CE509">_xlfn.XLOOKUP($A509&amp;$B509,'[4]产值及收款计划（2026）'!$A:$A&amp;'[4]产值及收款计划（2026）'!$B:$B,'[4]产值及收款计划（2026）'!CA:CA)</f>
        <v>0</v>
      </c>
      <c r="CF509" s="235" cm="1">
        <f t="array" ref="CF509">_xlfn.XLOOKUP($A509&amp;$B509,'[4]产值及收款计划（2026）'!$A:$A&amp;'[4]产值及收款计划（2026）'!$B:$B,'[4]产值及收款计划（2026）'!CB:CB)</f>
        <v>0</v>
      </c>
      <c r="CG509" s="235" cm="1">
        <f t="array" ref="CG509">_xlfn.XLOOKUP($A509&amp;$B509,'[4]产值及收款计划（2026）'!$A:$A&amp;'[4]产值及收款计划（2026）'!$B:$B,'[4]产值及收款计划（2026）'!CC:CC)</f>
        <v>0</v>
      </c>
      <c r="CH509" s="235" cm="1">
        <f t="array" ref="CH509">_xlfn.XLOOKUP($A509&amp;$B509,'[4]产值及收款计划（2026）'!$A:$A&amp;'[4]产值及收款计划（2026）'!$B:$B,'[4]产值及收款计划（2026）'!CD:CD)</f>
        <v>0</v>
      </c>
      <c r="CI509" s="235" cm="1">
        <f t="array" ref="CI509">_xlfn.XLOOKUP($A509&amp;$B509,'[4]产值及收款计划（2026）'!$A:$A&amp;'[4]产值及收款计划（2026）'!$B:$B,'[4]产值及收款计划（2026）'!CE:CE)</f>
        <v>0</v>
      </c>
      <c r="CJ509" s="235" cm="1">
        <f t="array" ref="CJ509">_xlfn.XLOOKUP($A509&amp;$B509,'[4]产值及收款计划（2026）'!$A:$A&amp;'[4]产值及收款计划（2026）'!$B:$B,'[4]产值及收款计划（2026）'!CF:CF)</f>
        <v>0</v>
      </c>
      <c r="CK509" s="235" cm="1">
        <f t="array" ref="CK509">_xlfn.XLOOKUP($A509&amp;$B509,'[4]产值及收款计划（2026）'!$A:$A&amp;'[4]产值及收款计划（2026）'!$B:$B,'[4]产值及收款计划（2026）'!CG:CG)</f>
        <v>0</v>
      </c>
      <c r="CL509" s="235" cm="1">
        <f t="array" ref="CL509">_xlfn.XLOOKUP($A509&amp;$B509,'[4]产值及收款计划（2026）'!$A:$A&amp;'[4]产值及收款计划（2026）'!$B:$B,'[4]产值及收款计划（2026）'!CH:CH)</f>
        <v>0</v>
      </c>
      <c r="CM509" s="235" cm="1">
        <f t="array" ref="CM509">_xlfn.XLOOKUP($A509&amp;$B509,'[4]产值及收款计划（2026）'!$A:$A&amp;'[4]产值及收款计划（2026）'!$B:$B,'[4]产值及收款计划（2026）'!CI:CI)</f>
        <v>0</v>
      </c>
      <c r="CN509" s="235" cm="1">
        <f t="array" ref="CN509">_xlfn.XLOOKUP($A509&amp;$B509,'[4]产值及收款计划（2026）'!$A:$A&amp;'[4]产值及收款计划（2026）'!$B:$B,'[4]产值及收款计划（2026）'!CJ:CJ)</f>
        <v>0</v>
      </c>
      <c r="CO509" s="235" cm="1">
        <f t="array" ref="CO509">_xlfn.XLOOKUP($A509&amp;$B509,'[4]产值及收款计划（2026）'!$A:$A&amp;'[4]产值及收款计划（2026）'!$B:$B,'[4]产值及收款计划（2026）'!CK:CK)</f>
        <v>0</v>
      </c>
      <c r="CP509" s="235" cm="1">
        <f t="array" ref="CP509">_xlfn.XLOOKUP($A509&amp;$B509,'[4]产值及收款计划（2026）'!$A:$A&amp;'[4]产值及收款计划（2026）'!$B:$B,'[4]产值及收款计划（2026）'!CL:CL)</f>
        <v>0</v>
      </c>
      <c r="DE509" s="235" cm="1">
        <f t="array" ref="DE509">_xlfn.XLOOKUP($A509&amp;$B509,'[4]产值及收款计划（2026）'!$A:$A&amp;'[4]产值及收款计划（2026）'!$B:$B,'[4]产值及收款计划（2026）'!DA:DA)</f>
        <v>0</v>
      </c>
      <c r="DF509" s="235" cm="1">
        <f t="array" ref="DF509">_xlfn.XLOOKUP($A509&amp;$B509,'[4]产值及收款计划（2026）'!$A:$A&amp;'[4]产值及收款计划（2026）'!$B:$B,'[4]产值及收款计划（2026）'!DB:DB)</f>
        <v>0</v>
      </c>
      <c r="DG509" s="235" cm="1">
        <f t="array" ref="DG509">_xlfn.XLOOKUP($A509&amp;$B509,'[4]产值及收款计划（2026）'!$A:$A&amp;'[4]产值及收款计划（2026）'!$B:$B,'[4]产值及收款计划（2026）'!DC:DC)</f>
        <v>0</v>
      </c>
      <c r="DH509" s="235" cm="1">
        <f t="array" ref="DH509">_xlfn.XLOOKUP($A509&amp;$B509,'[4]产值及收款计划（2026）'!$A:$A&amp;'[4]产值及收款计划（2026）'!$B:$B,'[4]产值及收款计划（2026）'!DD:DD)</f>
        <v>0</v>
      </c>
      <c r="DI509" s="235" cm="1">
        <f t="array" ref="DI509">_xlfn.XLOOKUP($A509&amp;$B509,'[4]产值及收款计划（2026）'!$A:$A&amp;'[4]产值及收款计划（2026）'!$B:$B,'[4]产值及收款计划（2026）'!DE:DE)</f>
        <v>0</v>
      </c>
      <c r="DJ509" s="235" cm="1">
        <f t="array" ref="DJ509">_xlfn.XLOOKUP($A509&amp;$B509,'[4]产值及收款计划（2026）'!$A:$A&amp;'[4]产值及收款计划（2026）'!$B:$B,'[4]产值及收款计划（2026）'!DF:DF)</f>
        <v>0</v>
      </c>
      <c r="DK509" s="235" cm="1">
        <f t="array" ref="DK509">_xlfn.XLOOKUP($A509&amp;$B509,'[4]产值及收款计划（2026）'!$A:$A&amp;'[4]产值及收款计划（2026）'!$B:$B,'[4]产值及收款计划（2026）'!DG:DG)</f>
        <v>0</v>
      </c>
      <c r="DL509" s="235" cm="1">
        <f t="array" ref="DL509">_xlfn.XLOOKUP($A509&amp;$B509,'[4]产值及收款计划（2026）'!$A:$A&amp;'[4]产值及收款计划（2026）'!$B:$B,'[4]产值及收款计划（2026）'!DH:DH)</f>
        <v>0</v>
      </c>
      <c r="DM509" s="235" cm="1">
        <f t="array" ref="DM509">_xlfn.XLOOKUP($A509&amp;$B509,'[4]产值及收款计划（2026）'!$A:$A&amp;'[4]产值及收款计划（2026）'!$B:$B,'[4]产值及收款计划（2026）'!DI:DI)</f>
        <v>0</v>
      </c>
      <c r="DN509" s="235" cm="1">
        <f t="array" ref="DN509">_xlfn.XLOOKUP($A509&amp;$B509,'[4]产值及收款计划（2026）'!$A:$A&amp;'[4]产值及收款计划（2026）'!$B:$B,'[4]产值及收款计划（2026）'!DJ:DJ)</f>
        <v>0</v>
      </c>
      <c r="DO509" s="235" cm="1">
        <f t="array" ref="DO509">_xlfn.XLOOKUP($A509&amp;$B509,'[4]产值及收款计划（2026）'!$A:$A&amp;'[4]产值及收款计划（2026）'!$B:$B,'[4]产值及收款计划（2026）'!DK:DK)</f>
        <v>0</v>
      </c>
      <c r="DP509" s="235" cm="1">
        <f t="array" ref="DP509">_xlfn.XLOOKUP($A509&amp;$B509,'[4]产值及收款计划（2026）'!$A:$A&amp;'[4]产值及收款计划（2026）'!$B:$B,'[4]产值及收款计划（2026）'!DL:DL)</f>
        <v>0</v>
      </c>
      <c r="DQ509" s="243"/>
      <c r="DR509" s="229"/>
    </row>
    <row r="510" ht="20.25" spans="1:122">
      <c r="A510" s="233">
        <f t="shared" si="29"/>
        <v>40</v>
      </c>
      <c r="B510" s="233" t="s">
        <v>28</v>
      </c>
      <c r="C510" s="234" t="e" cm="1">
        <f t="array" ref="C510">_xlfn.XLOOKUP($A510&amp;$B510,'[4]产值及收款计划（2026）'!$A:$A&amp;'[4]产值及收款计划（2026）'!$B:$B,'[4]产值及收款计划（2026）'!C:C)</f>
        <v>#REF!</v>
      </c>
      <c r="D510" s="234" t="e" cm="1">
        <f t="array" ref="D510">_xlfn.XLOOKUP($A510&amp;$B510,'[4]产值及收款计划（2026）'!$A:$A&amp;'[4]产值及收款计划（2026）'!$B:$B,'[4]产值及收款计划（2026）'!D:D)</f>
        <v>#REF!</v>
      </c>
      <c r="E510" s="235" t="e" cm="1">
        <f t="array" ref="E510">_xlfn.XLOOKUP($A510&amp;$B510,'[4]产值及收款计划（2026）'!$A:$A&amp;'[4]产值及收款计划（2026）'!$B:$B,'[4]产值及收款计划（2026）'!E:E)</f>
        <v>#REF!</v>
      </c>
      <c r="F510" s="235" t="e" cm="1">
        <f t="array" ref="F510">_xlfn.XLOOKUP($A510&amp;$B510,'[4]产值及收款计划（2026）'!$A:$A&amp;'[4]产值及收款计划（2026）'!$B:$B,'[4]产值及收款计划（2026）'!F:F)</f>
        <v>#REF!</v>
      </c>
      <c r="G510" s="235" t="e" cm="1">
        <f t="array" ref="G510">_xlfn.XLOOKUP($A510&amp;$B510,'[4]产值及收款计划（2026）'!$A:$A&amp;'[4]产值及收款计划（2026）'!$B:$B,'[4]产值及收款计划（2026）'!G:G)</f>
        <v>#REF!</v>
      </c>
      <c r="H510" s="235" t="e" cm="1">
        <f t="array" ref="H510">_xlfn.XLOOKUP($A510&amp;$B510,'[4]产值及收款计划（2026）'!$A:$A&amp;'[4]产值及收款计划（2026）'!$B:$B,'[4]产值及收款计划（2026）'!H:H)</f>
        <v>#REF!</v>
      </c>
      <c r="I510" s="236" t="e" cm="1">
        <f t="array" ref="I510">_xlfn.XLOOKUP($A510&amp;$B510,'[4]产值及收款计划（2026）'!$A:$A&amp;'[4]产值及收款计划（2026）'!$B:$B,'[4]产值及收款计划（2026）'!I:I)</f>
        <v>#REF!</v>
      </c>
      <c r="J510" s="237" t="e" cm="1">
        <f t="array" ref="J510">_xlfn.XLOOKUP($A510&amp;$B510,'[4]产值及收款计划（2026）'!$A:$A&amp;'[4]产值及收款计划（2026）'!$B:$B,'[4]产值及收款计划（2026）'!J:J)</f>
        <v>#REF!</v>
      </c>
      <c r="K510" s="235" t="e" cm="1">
        <f t="array" ref="K510">_xlfn.XLOOKUP($A510&amp;$B510,'[4]产值及收款计划（2026）'!$A:$A&amp;'[4]产值及收款计划（2026）'!$B:$B,'[4]产值及收款计划（2026）'!K:K)</f>
        <v>#REF!</v>
      </c>
      <c r="L510" s="235" t="e" cm="1">
        <f t="array" ref="L510">_xlfn.XLOOKUP($A510&amp;$B510,'[4]产值及收款计划（2026）'!$A:$A&amp;'[4]产值及收款计划（2026）'!$B:$B,'[4]产值及收款计划（2026）'!L:L)</f>
        <v>#REF!</v>
      </c>
      <c r="M510" s="235" t="e" cm="1">
        <f t="array" ref="M510">_xlfn.XLOOKUP($A510&amp;$B510,'[4]产值及收款计划（2026）'!$A:$A&amp;'[4]产值及收款计划（2026）'!$B:$B,'[4]产值及收款计划（2026）'!M:M)</f>
        <v>#REF!</v>
      </c>
      <c r="N510" s="235" t="e" cm="1">
        <f t="array" ref="N510">_xlfn.XLOOKUP($A510&amp;$B510,'[4]产值及收款计划（2026）'!$A:$A&amp;'[4]产值及收款计划（2026）'!$B:$B,'[4]产值及收款计划（2026）'!N:N)</f>
        <v>#REF!</v>
      </c>
      <c r="O510" s="235" t="e" cm="1">
        <f t="array" ref="O510">_xlfn.XLOOKUP($A510&amp;$B510,'[4]产值及收款计划（2026）'!$A:$A&amp;'[4]产值及收款计划（2026）'!$B:$B,'[4]产值及收款计划（2026）'!O:O)</f>
        <v>#REF!</v>
      </c>
      <c r="P510" s="234" t="e" cm="1">
        <f t="array" ref="P510">_xlfn.XLOOKUP($A510&amp;$B510,'[4]产值及收款计划（2026）'!$A:$A&amp;'[4]产值及收款计划（2026）'!$B:$B,'[4]产值及收款计划（2026）'!P:P)</f>
        <v>#REF!</v>
      </c>
      <c r="Q510" s="235" t="e" cm="1">
        <f t="array" ref="Q510">_xlfn.XLOOKUP($A510&amp;$B510,'[4]产值及收款计划（2026）'!$A:$A&amp;'[4]产值及收款计划（2026）'!$B:$B,'[4]产值及收款计划（2026）'!Q:Q)</f>
        <v>#REF!</v>
      </c>
      <c r="R510" s="235" t="e" cm="1">
        <f t="array" ref="R510">_xlfn.XLOOKUP($A510&amp;$B510,'[4]产值及收款计划（2026）'!$A:$A&amp;'[4]产值及收款计划（2026）'!$B:$B,'[4]产值及收款计划（2026）'!R:R)</f>
        <v>#REF!</v>
      </c>
      <c r="S510" s="235" t="e" cm="1">
        <f t="array" ref="S510">_xlfn.XLOOKUP($A510&amp;$B510,'[4]产值及收款计划（2026）'!$A:$A&amp;'[4]产值及收款计划（2026）'!$B:$B,'[4]产值及收款计划（2026）'!S:S)</f>
        <v>#REF!</v>
      </c>
      <c r="T510" s="235" t="e" cm="1">
        <f t="array" ref="T510">_xlfn.XLOOKUP($A510&amp;$B510,'[4]产值及收款计划（2026）'!$A:$A&amp;'[4]产值及收款计划（2026）'!$B:$B,'[4]产值及收款计划（2026）'!T:T)</f>
        <v>#REF!</v>
      </c>
      <c r="U510" s="235" t="e" cm="1">
        <f t="array" ref="U510">_xlfn.XLOOKUP($A510&amp;$B510,'[4]产值及收款计划（2026）'!$A:$A&amp;'[4]产值及收款计划（2026）'!$B:$B,'[4]产值及收款计划（2026）'!U:U)</f>
        <v>#REF!</v>
      </c>
      <c r="V510" s="235" t="e" cm="1">
        <f t="array" ref="V510">_xlfn.XLOOKUP($A510&amp;$B510,'[4]产值及收款计划（2026）'!$A:$A&amp;'[4]产值及收款计划（2026）'!$B:$B,'[4]产值及收款计划（2026）'!V:V)</f>
        <v>#REF!</v>
      </c>
      <c r="W510" s="235" t="e" cm="1">
        <f t="array" ref="W510">_xlfn.XLOOKUP($A510&amp;$B510,'[4]产值及收款计划（2026）'!$A:$A&amp;'[4]产值及收款计划（2026）'!$B:$B,'[4]产值及收款计划（2026）'!W:W)</f>
        <v>#REF!</v>
      </c>
      <c r="X510" s="235" t="e" cm="1">
        <f t="array" ref="X510">_xlfn.XLOOKUP($A510&amp;$B510,'[4]产值及收款计划（2026）'!$A:$A&amp;'[4]产值及收款计划（2026）'!$B:$B,'[4]产值及收款计划（2026）'!X:X)</f>
        <v>#REF!</v>
      </c>
      <c r="Y510" s="235" t="e" cm="1">
        <f t="array" ref="Y510">_xlfn.XLOOKUP($A510&amp;$B510,'[4]产值及收款计划（2026）'!$A:$A&amp;'[4]产值及收款计划（2026）'!$B:$B,'[4]产值及收款计划（2026）'!Y:Y)</f>
        <v>#REF!</v>
      </c>
      <c r="Z510" s="235" t="e" cm="1">
        <f t="array" ref="Z510">_xlfn.XLOOKUP($A510&amp;$B510,'[4]产值及收款计划（2026）'!$A:$A&amp;'[4]产值及收款计划（2026）'!$B:$B,'[4]产值及收款计划（2026）'!Z:Z)</f>
        <v>#REF!</v>
      </c>
      <c r="AA510" s="235" t="e" cm="1">
        <f t="array" ref="AA510">_xlfn.XLOOKUP($A510&amp;$B510,'[4]产值及收款计划（2026）'!$A:$A&amp;'[4]产值及收款计划（2026）'!$B:$B,'[4]产值及收款计划（2026）'!AA:AA)</f>
        <v>#REF!</v>
      </c>
      <c r="AB510" s="235" t="e" cm="1">
        <f t="array" ref="AB510">_xlfn.XLOOKUP($A510&amp;$B510,'[4]产值及收款计划（2026）'!$A:$A&amp;'[4]产值及收款计划（2026）'!$B:$B,'[4]产值及收款计划（2026）'!AB:AB)</f>
        <v>#REF!</v>
      </c>
      <c r="AC510" s="235" t="e" cm="1">
        <f t="array" ref="AC510">_xlfn.XLOOKUP($A510&amp;$B510,'[4]产值及收款计划（2026）'!$A:$A&amp;'[4]产值及收款计划（2026）'!$B:$B,'[4]产值及收款计划（2026）'!AC:AC)</f>
        <v>#REF!</v>
      </c>
      <c r="AD510" s="235" t="e" cm="1">
        <f t="array" ref="AD510">_xlfn.XLOOKUP($A510&amp;$B510,'[4]产值及收款计划（2026）'!$A:$A&amp;'[4]产值及收款计划（2026）'!$B:$B,'[4]产值及收款计划（2026）'!AD:AD)</f>
        <v>#REF!</v>
      </c>
      <c r="AE510" s="235" t="e" cm="1">
        <f t="array" ref="AE510">_xlfn.XLOOKUP($A510&amp;$B510,'[4]产值及收款计划（2026）'!$A:$A&amp;'[4]产值及收款计划（2026）'!$B:$B,'[4]产值及收款计划（2026）'!AE:AE)</f>
        <v>#REF!</v>
      </c>
      <c r="AF510" s="235" t="e" cm="1">
        <f t="array" ref="AF510">_xlfn.XLOOKUP($A510&amp;$B510,'[4]产值及收款计划（2026）'!$A:$A&amp;'[4]产值及收款计划（2026）'!$B:$B,'[4]产值及收款计划（2026）'!AF:AF)</f>
        <v>#REF!</v>
      </c>
      <c r="AG510" s="235" t="e" cm="1">
        <f t="array" ref="AG510">_xlfn.XLOOKUP($A510&amp;$B510,'[4]产值及收款计划（2026）'!$A:$A&amp;'[4]产值及收款计划（2026）'!$B:$B,'[4]产值及收款计划（2026）'!AG:AG)</f>
        <v>#REF!</v>
      </c>
      <c r="AH510" s="235" t="e" cm="1">
        <f t="array" ref="AH510">_xlfn.XLOOKUP($A510&amp;$B510,'[4]产值及收款计划（2026）'!$A:$A&amp;'[4]产值及收款计划（2026）'!$B:$B,'[4]产值及收款计划（2026）'!AH:AH)</f>
        <v>#REF!</v>
      </c>
      <c r="AI510" s="235" t="e" cm="1">
        <f t="array" ref="AI510">_xlfn.XLOOKUP($A510&amp;$B510,'[4]产值及收款计划（2026）'!$A:$A&amp;'[4]产值及收款计划（2026）'!$B:$B,'[4]产值及收款计划（2026）'!AI:AI)</f>
        <v>#REF!</v>
      </c>
      <c r="AJ510" s="235" t="e" cm="1">
        <f t="array" ref="AJ510">_xlfn.XLOOKUP($A510&amp;$B510,'[4]产值及收款计划（2026）'!$A:$A&amp;'[4]产值及收款计划（2026）'!$B:$B,'[4]产值及收款计划（2026）'!AJ:AJ)</f>
        <v>#REF!</v>
      </c>
      <c r="AK510" s="235" t="e" cm="1">
        <f t="array" ref="AK510">_xlfn.XLOOKUP($A510&amp;$B510,'[4]产值及收款计划（2026）'!$A:$A&amp;'[4]产值及收款计划（2026）'!$B:$B,'[4]产值及收款计划（2026）'!AK:AK)</f>
        <v>#REF!</v>
      </c>
      <c r="AL510" s="235" t="e" cm="1">
        <f t="array" ref="AL510">_xlfn.XLOOKUP($A510&amp;$B510,'[4]产值及收款计划（2026）'!$A:$A&amp;'[4]产值及收款计划（2026）'!$B:$B,'[4]产值及收款计划（2026）'!AL:AL)</f>
        <v>#REF!</v>
      </c>
      <c r="AM510" s="242" t="e" cm="1">
        <f t="array" ref="AM510">_xlfn.LET(_xlpm.勾选月份状态数组,TRANSPOSE('PPT(12-15页）-TOP10'!$A$3:$A$14),_xlpm.选择数据区,IF('PPT(12-15页）-TOP10'!$E$3="收款",$BA510:$BL510,$AA510:$AL510),SUM(_xlfn._xlws.FILTER(_xlpm.选择数据区,_xlpm.勾选月份状态数组,"")))</f>
        <v>#REF!</v>
      </c>
      <c r="AN510" s="235" t="e">
        <f>_xlfn.XLOOKUP($C510,应收未收表!$T:$T,应收未收表!AA:AA)</f>
        <v>#REF!</v>
      </c>
      <c r="AO510" s="235" t="e">
        <f>_xlfn.XLOOKUP($C510,应收未收表!$T:$T,应收未收表!AB:AB)</f>
        <v>#REF!</v>
      </c>
      <c r="AP510" s="235" t="e">
        <f>_xlfn.XLOOKUP($C510,应收未收表!$T:$T,应收未收表!AC:AC)</f>
        <v>#REF!</v>
      </c>
      <c r="AQ510" s="235" t="e">
        <f>_xlfn.XLOOKUP($C510,应收未收表!$T:$T,应收未收表!AE:AE)</f>
        <v>#REF!</v>
      </c>
      <c r="AR510" s="235" t="e">
        <f>_xlfn.XLOOKUP($C510,应收未收表!$T:$T,应收未收表!AF:AF)</f>
        <v>#REF!</v>
      </c>
      <c r="AS510" s="235" t="e" cm="1">
        <f t="array" ref="AS510">_xlfn.XLOOKUP($A510&amp;$B510,'[4]产值及收款计划（2026）'!$A:$A&amp;'[4]产值及收款计划（2026）'!$B:$B,'[4]产值及收款计划（2026）'!AS:AS)</f>
        <v>#REF!</v>
      </c>
      <c r="AT510" s="235" t="e" cm="1">
        <f t="array" ref="AT510">_xlfn.XLOOKUP($A510&amp;$B510,'[4]产值及收款计划（2026）'!$A:$A&amp;'[4]产值及收款计划（2026）'!$B:$B,'[4]产值及收款计划（2026）'!AT:AT)</f>
        <v>#REF!</v>
      </c>
      <c r="AU510" s="235" t="e" cm="1">
        <f t="array" ref="AU510">_xlfn.XLOOKUP($A510&amp;$B510,'[4]产值及收款计划（2026）'!$A:$A&amp;'[4]产值及收款计划（2026）'!$B:$B,'[4]产值及收款计划（2026）'!AU:AU)</f>
        <v>#REF!</v>
      </c>
      <c r="AV510" s="235" t="e" cm="1">
        <f t="array" ref="AV510">_xlfn.XLOOKUP($A510&amp;$B510,'[4]产值及收款计划（2026）'!$A:$A&amp;'[4]产值及收款计划（2026）'!$B:$B,'[4]产值及收款计划（2026）'!AV:AV)</f>
        <v>#REF!</v>
      </c>
      <c r="AW510" s="235" t="e" cm="1">
        <f t="array" ref="AW510">_xlfn.XLOOKUP($A510&amp;$B510,'[4]产值及收款计划（2026）'!$A:$A&amp;'[4]产值及收款计划（2026）'!$B:$B,'[4]产值及收款计划（2026）'!AW:AW)</f>
        <v>#REF!</v>
      </c>
      <c r="AX510" s="235" t="e" cm="1">
        <f t="array" ref="AX510">_xlfn.XLOOKUP($A510&amp;$B510,'[4]产值及收款计划（2026）'!$A:$A&amp;'[4]产值及收款计划（2026）'!$B:$B,'[4]产值及收款计划（2026）'!AX:AX)</f>
        <v>#REF!</v>
      </c>
      <c r="AY510" s="235" t="e" cm="1">
        <f t="array" ref="AY510">_xlfn.XLOOKUP($A510&amp;$B510,'[4]产值及收款计划（2026）'!$A:$A&amp;'[4]产值及收款计划（2026）'!$B:$B,'[4]产值及收款计划（2026）'!AY:AY)</f>
        <v>#REF!</v>
      </c>
      <c r="AZ510" s="235" t="e" cm="1">
        <f t="array" ref="AZ510">_xlfn.XLOOKUP($A510&amp;$B510,'[4]产值及收款计划（2026）'!$A:$A&amp;'[4]产值及收款计划（2026）'!$B:$B,'[4]产值及收款计划（2026）'!AZ:AZ)</f>
        <v>#REF!</v>
      </c>
      <c r="BA510" s="235" t="e" cm="1">
        <f t="array" ref="BA510">_xlfn.XLOOKUP($A510&amp;$B510,'[4]产值及收款计划（2026）'!$A:$A&amp;'[4]产值及收款计划（2026）'!$B:$B,'[4]产值及收款计划（2026）'!BA:BA)</f>
        <v>#REF!</v>
      </c>
      <c r="BB510" s="235" t="e" cm="1">
        <f t="array" ref="BB510">_xlfn.XLOOKUP($A510&amp;$B510,'[4]产值及收款计划（2026）'!$A:$A&amp;'[4]产值及收款计划（2026）'!$B:$B,'[4]产值及收款计划（2026）'!BB:BB)</f>
        <v>#REF!</v>
      </c>
      <c r="BC510" s="235" t="e" cm="1">
        <f t="array" ref="BC510">_xlfn.XLOOKUP($A510&amp;$B510,'[4]产值及收款计划（2026）'!$A:$A&amp;'[4]产值及收款计划（2026）'!$B:$B,'[4]产值及收款计划（2026）'!BC:BC)</f>
        <v>#REF!</v>
      </c>
      <c r="BD510" s="235" t="e" cm="1">
        <f t="array" ref="BD510">_xlfn.XLOOKUP($A510&amp;$B510,'[4]产值及收款计划（2026）'!$A:$A&amp;'[4]产值及收款计划（2026）'!$B:$B,'[4]产值及收款计划（2026）'!BD:BD)</f>
        <v>#REF!</v>
      </c>
      <c r="BE510" s="235" t="e" cm="1">
        <f t="array" ref="BE510">_xlfn.XLOOKUP($A510&amp;$B510,'[4]产值及收款计划（2026）'!$A:$A&amp;'[4]产值及收款计划（2026）'!$B:$B,'[4]产值及收款计划（2026）'!BE:BE)</f>
        <v>#REF!</v>
      </c>
      <c r="BF510" s="235" t="e" cm="1">
        <f t="array" ref="BF510">_xlfn.XLOOKUP($A510&amp;$B510,'[4]产值及收款计划（2026）'!$A:$A&amp;'[4]产值及收款计划（2026）'!$B:$B,'[4]产值及收款计划（2026）'!BF:BF)</f>
        <v>#REF!</v>
      </c>
      <c r="BG510" s="235" t="e" cm="1">
        <f t="array" ref="BG510">_xlfn.XLOOKUP($A510&amp;$B510,'[4]产值及收款计划（2026）'!$A:$A&amp;'[4]产值及收款计划（2026）'!$B:$B,'[4]产值及收款计划（2026）'!BG:BG)</f>
        <v>#REF!</v>
      </c>
      <c r="BH510" s="235" t="e" cm="1">
        <f t="array" ref="BH510">_xlfn.XLOOKUP($A510&amp;$B510,'[4]产值及收款计划（2026）'!$A:$A&amp;'[4]产值及收款计划（2026）'!$B:$B,'[4]产值及收款计划（2026）'!BH:BH)</f>
        <v>#REF!</v>
      </c>
      <c r="BI510" s="235" t="e" cm="1">
        <f t="array" ref="BI510">_xlfn.XLOOKUP($A510&amp;$B510,'[4]产值及收款计划（2026）'!$A:$A&amp;'[4]产值及收款计划（2026）'!$B:$B,'[4]产值及收款计划（2026）'!BI:BI)</f>
        <v>#REF!</v>
      </c>
      <c r="BJ510" s="235" t="e" cm="1">
        <f t="array" ref="BJ510">_xlfn.XLOOKUP($A510&amp;$B510,'[4]产值及收款计划（2026）'!$A:$A&amp;'[4]产值及收款计划（2026）'!$B:$B,'[4]产值及收款计划（2026）'!BJ:BJ)</f>
        <v>#REF!</v>
      </c>
      <c r="BK510" s="235" t="e" cm="1">
        <f t="array" ref="BK510">_xlfn.XLOOKUP($A510&amp;$B510,'[4]产值及收款计划（2026）'!$A:$A&amp;'[4]产值及收款计划（2026）'!$B:$B,'[4]产值及收款计划（2026）'!BK:BK)</f>
        <v>#REF!</v>
      </c>
      <c r="BL510" s="235" t="e" cm="1">
        <f t="array" ref="BL510">_xlfn.XLOOKUP($A510&amp;$B510,'[4]产值及收款计划（2026）'!$A:$A&amp;'[4]产值及收款计划（2026）'!$B:$B,'[4]产值及收款计划（2026）'!BL:BL)</f>
        <v>#REF!</v>
      </c>
      <c r="BM510" s="235"/>
      <c r="BN510" s="235"/>
      <c r="BO510" s="235"/>
      <c r="BP510" s="235"/>
      <c r="BQ510" s="235" t="e" cm="1">
        <f t="array" ref="BQ510">_xlfn.XLOOKUP($A510&amp;$B510,'[4]产值及收款计划（2026）'!$A:$A&amp;'[4]产值及收款计划（2026）'!$B:$B,'[4]产值及收款计划（2026）'!BM:BM)</f>
        <v>#REF!</v>
      </c>
      <c r="BR510" s="235" t="e">
        <f>_xlfn.XLOOKUP($C510,应收未收表!$AJ:$AJ,应收未收表!AL:AL)</f>
        <v>#REF!</v>
      </c>
      <c r="BS510" s="235" t="e">
        <f>_xlfn.XLOOKUP($C510,应收未收表!$AJ:$AJ,应收未收表!AM:AM)</f>
        <v>#REF!</v>
      </c>
      <c r="BT510" s="235" t="e">
        <f>_xlfn.XLOOKUP($C510,应收未收表!$AJ:$AJ,应收未收表!AN:AN)</f>
        <v>#REF!</v>
      </c>
      <c r="BU510" s="234" t="e" cm="1">
        <f t="array" ref="BU510">_xlfn.XLOOKUP($A510&amp;$B510,'[4]产值及收款计划（2026）'!$A:$A&amp;'[4]产值及收款计划（2026）'!$B:$B,'[4]产值及收款计划（2026）'!BQ:BQ)</f>
        <v>#REF!</v>
      </c>
      <c r="BV510" s="235" t="e" cm="1">
        <f t="array" ref="BV510">_xlfn.XLOOKUP($A510&amp;$B510,'[4]产值及收款计划（2026）'!$A:$A&amp;'[4]产值及收款计划（2026）'!$B:$B,'[4]产值及收款计划（2026）'!BR:BR)</f>
        <v>#REF!</v>
      </c>
      <c r="CE510" s="235" cm="1">
        <f t="array" ref="CE510">_xlfn.XLOOKUP($A510&amp;$B510,'[4]产值及收款计划（2026）'!$A:$A&amp;'[4]产值及收款计划（2026）'!$B:$B,'[4]产值及收款计划（2026）'!CA:CA)</f>
        <v>0</v>
      </c>
      <c r="CF510" s="235" cm="1">
        <f t="array" ref="CF510">_xlfn.XLOOKUP($A510&amp;$B510,'[4]产值及收款计划（2026）'!$A:$A&amp;'[4]产值及收款计划（2026）'!$B:$B,'[4]产值及收款计划（2026）'!CB:CB)</f>
        <v>0</v>
      </c>
      <c r="CG510" s="235" cm="1">
        <f t="array" ref="CG510">_xlfn.XLOOKUP($A510&amp;$B510,'[4]产值及收款计划（2026）'!$A:$A&amp;'[4]产值及收款计划（2026）'!$B:$B,'[4]产值及收款计划（2026）'!CC:CC)</f>
        <v>0</v>
      </c>
      <c r="CH510" s="235" cm="1">
        <f t="array" ref="CH510">_xlfn.XLOOKUP($A510&amp;$B510,'[4]产值及收款计划（2026）'!$A:$A&amp;'[4]产值及收款计划（2026）'!$B:$B,'[4]产值及收款计划（2026）'!CD:CD)</f>
        <v>0</v>
      </c>
      <c r="CI510" s="235" cm="1">
        <f t="array" ref="CI510">_xlfn.XLOOKUP($A510&amp;$B510,'[4]产值及收款计划（2026）'!$A:$A&amp;'[4]产值及收款计划（2026）'!$B:$B,'[4]产值及收款计划（2026）'!CE:CE)</f>
        <v>0</v>
      </c>
      <c r="CJ510" s="235" cm="1">
        <f t="array" ref="CJ510">_xlfn.XLOOKUP($A510&amp;$B510,'[4]产值及收款计划（2026）'!$A:$A&amp;'[4]产值及收款计划（2026）'!$B:$B,'[4]产值及收款计划（2026）'!CF:CF)</f>
        <v>0</v>
      </c>
      <c r="CK510" s="235" cm="1">
        <f t="array" ref="CK510">_xlfn.XLOOKUP($A510&amp;$B510,'[4]产值及收款计划（2026）'!$A:$A&amp;'[4]产值及收款计划（2026）'!$B:$B,'[4]产值及收款计划（2026）'!CG:CG)</f>
        <v>0</v>
      </c>
      <c r="CL510" s="235" cm="1">
        <f t="array" ref="CL510">_xlfn.XLOOKUP($A510&amp;$B510,'[4]产值及收款计划（2026）'!$A:$A&amp;'[4]产值及收款计划（2026）'!$B:$B,'[4]产值及收款计划（2026）'!CH:CH)</f>
        <v>0</v>
      </c>
      <c r="CM510" s="235" cm="1">
        <f t="array" ref="CM510">_xlfn.XLOOKUP($A510&amp;$B510,'[4]产值及收款计划（2026）'!$A:$A&amp;'[4]产值及收款计划（2026）'!$B:$B,'[4]产值及收款计划（2026）'!CI:CI)</f>
        <v>0</v>
      </c>
      <c r="CN510" s="235" cm="1">
        <f t="array" ref="CN510">_xlfn.XLOOKUP($A510&amp;$B510,'[4]产值及收款计划（2026）'!$A:$A&amp;'[4]产值及收款计划（2026）'!$B:$B,'[4]产值及收款计划（2026）'!CJ:CJ)</f>
        <v>0</v>
      </c>
      <c r="CO510" s="235" cm="1">
        <f t="array" ref="CO510">_xlfn.XLOOKUP($A510&amp;$B510,'[4]产值及收款计划（2026）'!$A:$A&amp;'[4]产值及收款计划（2026）'!$B:$B,'[4]产值及收款计划（2026）'!CK:CK)</f>
        <v>0</v>
      </c>
      <c r="CP510" s="235" cm="1">
        <f t="array" ref="CP510">_xlfn.XLOOKUP($A510&amp;$B510,'[4]产值及收款计划（2026）'!$A:$A&amp;'[4]产值及收款计划（2026）'!$B:$B,'[4]产值及收款计划（2026）'!CL:CL)</f>
        <v>0</v>
      </c>
      <c r="DE510" s="235" cm="1">
        <f t="array" ref="DE510">_xlfn.XLOOKUP($A510&amp;$B510,'[4]产值及收款计划（2026）'!$A:$A&amp;'[4]产值及收款计划（2026）'!$B:$B,'[4]产值及收款计划（2026）'!DA:DA)</f>
        <v>0</v>
      </c>
      <c r="DF510" s="235" cm="1">
        <f t="array" ref="DF510">_xlfn.XLOOKUP($A510&amp;$B510,'[4]产值及收款计划（2026）'!$A:$A&amp;'[4]产值及收款计划（2026）'!$B:$B,'[4]产值及收款计划（2026）'!DB:DB)</f>
        <v>0</v>
      </c>
      <c r="DG510" s="235" cm="1">
        <f t="array" ref="DG510">_xlfn.XLOOKUP($A510&amp;$B510,'[4]产值及收款计划（2026）'!$A:$A&amp;'[4]产值及收款计划（2026）'!$B:$B,'[4]产值及收款计划（2026）'!DC:DC)</f>
        <v>0</v>
      </c>
      <c r="DH510" s="235" cm="1">
        <f t="array" ref="DH510">_xlfn.XLOOKUP($A510&amp;$B510,'[4]产值及收款计划（2026）'!$A:$A&amp;'[4]产值及收款计划（2026）'!$B:$B,'[4]产值及收款计划（2026）'!DD:DD)</f>
        <v>0</v>
      </c>
      <c r="DI510" s="235" cm="1">
        <f t="array" ref="DI510">_xlfn.XLOOKUP($A510&amp;$B510,'[4]产值及收款计划（2026）'!$A:$A&amp;'[4]产值及收款计划（2026）'!$B:$B,'[4]产值及收款计划（2026）'!DE:DE)</f>
        <v>0</v>
      </c>
      <c r="DJ510" s="235" cm="1">
        <f t="array" ref="DJ510">_xlfn.XLOOKUP($A510&amp;$B510,'[4]产值及收款计划（2026）'!$A:$A&amp;'[4]产值及收款计划（2026）'!$B:$B,'[4]产值及收款计划（2026）'!DF:DF)</f>
        <v>0</v>
      </c>
      <c r="DK510" s="235" cm="1">
        <f t="array" ref="DK510">_xlfn.XLOOKUP($A510&amp;$B510,'[4]产值及收款计划（2026）'!$A:$A&amp;'[4]产值及收款计划（2026）'!$B:$B,'[4]产值及收款计划（2026）'!DG:DG)</f>
        <v>0</v>
      </c>
      <c r="DL510" s="235" cm="1">
        <f t="array" ref="DL510">_xlfn.XLOOKUP($A510&amp;$B510,'[4]产值及收款计划（2026）'!$A:$A&amp;'[4]产值及收款计划（2026）'!$B:$B,'[4]产值及收款计划（2026）'!DH:DH)</f>
        <v>0</v>
      </c>
      <c r="DM510" s="235" cm="1">
        <f t="array" ref="DM510">_xlfn.XLOOKUP($A510&amp;$B510,'[4]产值及收款计划（2026）'!$A:$A&amp;'[4]产值及收款计划（2026）'!$B:$B,'[4]产值及收款计划（2026）'!DI:DI)</f>
        <v>0</v>
      </c>
      <c r="DN510" s="235" cm="1">
        <f t="array" ref="DN510">_xlfn.XLOOKUP($A510&amp;$B510,'[4]产值及收款计划（2026）'!$A:$A&amp;'[4]产值及收款计划（2026）'!$B:$B,'[4]产值及收款计划（2026）'!DJ:DJ)</f>
        <v>0</v>
      </c>
      <c r="DO510" s="235" cm="1">
        <f t="array" ref="DO510">_xlfn.XLOOKUP($A510&amp;$B510,'[4]产值及收款计划（2026）'!$A:$A&amp;'[4]产值及收款计划（2026）'!$B:$B,'[4]产值及收款计划（2026）'!DK:DK)</f>
        <v>0</v>
      </c>
      <c r="DP510" s="235" cm="1">
        <f t="array" ref="DP510">_xlfn.XLOOKUP($A510&amp;$B510,'[4]产值及收款计划（2026）'!$A:$A&amp;'[4]产值及收款计划（2026）'!$B:$B,'[4]产值及收款计划（2026）'!DL:DL)</f>
        <v>0</v>
      </c>
      <c r="DQ510" s="243"/>
      <c r="DR510" s="229"/>
    </row>
    <row r="511" ht="20.25" spans="1:122">
      <c r="A511" s="233">
        <f t="shared" si="29"/>
        <v>41</v>
      </c>
      <c r="B511" s="233" t="s">
        <v>28</v>
      </c>
      <c r="C511" s="234" t="e" cm="1">
        <f t="array" ref="C511">_xlfn.XLOOKUP($A511&amp;$B511,'[4]产值及收款计划（2026）'!$A:$A&amp;'[4]产值及收款计划（2026）'!$B:$B,'[4]产值及收款计划（2026）'!C:C)</f>
        <v>#REF!</v>
      </c>
      <c r="D511" s="234" t="e" cm="1">
        <f t="array" ref="D511">_xlfn.XLOOKUP($A511&amp;$B511,'[4]产值及收款计划（2026）'!$A:$A&amp;'[4]产值及收款计划（2026）'!$B:$B,'[4]产值及收款计划（2026）'!D:D)</f>
        <v>#REF!</v>
      </c>
      <c r="E511" s="235" t="e" cm="1">
        <f t="array" ref="E511">_xlfn.XLOOKUP($A511&amp;$B511,'[4]产值及收款计划（2026）'!$A:$A&amp;'[4]产值及收款计划（2026）'!$B:$B,'[4]产值及收款计划（2026）'!E:E)</f>
        <v>#REF!</v>
      </c>
      <c r="F511" s="235" t="e" cm="1">
        <f t="array" ref="F511">_xlfn.XLOOKUP($A511&amp;$B511,'[4]产值及收款计划（2026）'!$A:$A&amp;'[4]产值及收款计划（2026）'!$B:$B,'[4]产值及收款计划（2026）'!F:F)</f>
        <v>#REF!</v>
      </c>
      <c r="G511" s="235" t="e" cm="1">
        <f t="array" ref="G511">_xlfn.XLOOKUP($A511&amp;$B511,'[4]产值及收款计划（2026）'!$A:$A&amp;'[4]产值及收款计划（2026）'!$B:$B,'[4]产值及收款计划（2026）'!G:G)</f>
        <v>#REF!</v>
      </c>
      <c r="H511" s="235" t="e" cm="1">
        <f t="array" ref="H511">_xlfn.XLOOKUP($A511&amp;$B511,'[4]产值及收款计划（2026）'!$A:$A&amp;'[4]产值及收款计划（2026）'!$B:$B,'[4]产值及收款计划（2026）'!H:H)</f>
        <v>#REF!</v>
      </c>
      <c r="I511" s="236" t="e" cm="1">
        <f t="array" ref="I511">_xlfn.XLOOKUP($A511&amp;$B511,'[4]产值及收款计划（2026）'!$A:$A&amp;'[4]产值及收款计划（2026）'!$B:$B,'[4]产值及收款计划（2026）'!I:I)</f>
        <v>#REF!</v>
      </c>
      <c r="J511" s="237" t="e" cm="1">
        <f t="array" ref="J511">_xlfn.XLOOKUP($A511&amp;$B511,'[4]产值及收款计划（2026）'!$A:$A&amp;'[4]产值及收款计划（2026）'!$B:$B,'[4]产值及收款计划（2026）'!J:J)</f>
        <v>#REF!</v>
      </c>
      <c r="K511" s="235" t="e" cm="1">
        <f t="array" ref="K511">_xlfn.XLOOKUP($A511&amp;$B511,'[4]产值及收款计划（2026）'!$A:$A&amp;'[4]产值及收款计划（2026）'!$B:$B,'[4]产值及收款计划（2026）'!K:K)</f>
        <v>#REF!</v>
      </c>
      <c r="L511" s="235" t="e" cm="1">
        <f t="array" ref="L511">_xlfn.XLOOKUP($A511&amp;$B511,'[4]产值及收款计划（2026）'!$A:$A&amp;'[4]产值及收款计划（2026）'!$B:$B,'[4]产值及收款计划（2026）'!L:L)</f>
        <v>#REF!</v>
      </c>
      <c r="M511" s="235" t="e" cm="1">
        <f t="array" ref="M511">_xlfn.XLOOKUP($A511&amp;$B511,'[4]产值及收款计划（2026）'!$A:$A&amp;'[4]产值及收款计划（2026）'!$B:$B,'[4]产值及收款计划（2026）'!M:M)</f>
        <v>#REF!</v>
      </c>
      <c r="N511" s="235" t="e" cm="1">
        <f t="array" ref="N511">_xlfn.XLOOKUP($A511&amp;$B511,'[4]产值及收款计划（2026）'!$A:$A&amp;'[4]产值及收款计划（2026）'!$B:$B,'[4]产值及收款计划（2026）'!N:N)</f>
        <v>#REF!</v>
      </c>
      <c r="O511" s="235" t="e" cm="1">
        <f t="array" ref="O511">_xlfn.XLOOKUP($A511&amp;$B511,'[4]产值及收款计划（2026）'!$A:$A&amp;'[4]产值及收款计划（2026）'!$B:$B,'[4]产值及收款计划（2026）'!O:O)</f>
        <v>#REF!</v>
      </c>
      <c r="P511" s="234" t="e" cm="1">
        <f t="array" ref="P511">_xlfn.XLOOKUP($A511&amp;$B511,'[4]产值及收款计划（2026）'!$A:$A&amp;'[4]产值及收款计划（2026）'!$B:$B,'[4]产值及收款计划（2026）'!P:P)</f>
        <v>#REF!</v>
      </c>
      <c r="Q511" s="235" t="e" cm="1">
        <f t="array" ref="Q511">_xlfn.XLOOKUP($A511&amp;$B511,'[4]产值及收款计划（2026）'!$A:$A&amp;'[4]产值及收款计划（2026）'!$B:$B,'[4]产值及收款计划（2026）'!Q:Q)</f>
        <v>#REF!</v>
      </c>
      <c r="R511" s="235" t="e" cm="1">
        <f t="array" ref="R511">_xlfn.XLOOKUP($A511&amp;$B511,'[4]产值及收款计划（2026）'!$A:$A&amp;'[4]产值及收款计划（2026）'!$B:$B,'[4]产值及收款计划（2026）'!R:R)</f>
        <v>#REF!</v>
      </c>
      <c r="S511" s="235" t="e" cm="1">
        <f t="array" ref="S511">_xlfn.XLOOKUP($A511&amp;$B511,'[4]产值及收款计划（2026）'!$A:$A&amp;'[4]产值及收款计划（2026）'!$B:$B,'[4]产值及收款计划（2026）'!S:S)</f>
        <v>#REF!</v>
      </c>
      <c r="T511" s="235" t="e" cm="1">
        <f t="array" ref="T511">_xlfn.XLOOKUP($A511&amp;$B511,'[4]产值及收款计划（2026）'!$A:$A&amp;'[4]产值及收款计划（2026）'!$B:$B,'[4]产值及收款计划（2026）'!T:T)</f>
        <v>#REF!</v>
      </c>
      <c r="U511" s="235" t="e" cm="1">
        <f t="array" ref="U511">_xlfn.XLOOKUP($A511&amp;$B511,'[4]产值及收款计划（2026）'!$A:$A&amp;'[4]产值及收款计划（2026）'!$B:$B,'[4]产值及收款计划（2026）'!U:U)</f>
        <v>#REF!</v>
      </c>
      <c r="V511" s="235" t="e" cm="1">
        <f t="array" ref="V511">_xlfn.XLOOKUP($A511&amp;$B511,'[4]产值及收款计划（2026）'!$A:$A&amp;'[4]产值及收款计划（2026）'!$B:$B,'[4]产值及收款计划（2026）'!V:V)</f>
        <v>#REF!</v>
      </c>
      <c r="W511" s="235" t="e" cm="1">
        <f t="array" ref="W511">_xlfn.XLOOKUP($A511&amp;$B511,'[4]产值及收款计划（2026）'!$A:$A&amp;'[4]产值及收款计划（2026）'!$B:$B,'[4]产值及收款计划（2026）'!W:W)</f>
        <v>#REF!</v>
      </c>
      <c r="X511" s="235" t="e" cm="1">
        <f t="array" ref="X511">_xlfn.XLOOKUP($A511&amp;$B511,'[4]产值及收款计划（2026）'!$A:$A&amp;'[4]产值及收款计划（2026）'!$B:$B,'[4]产值及收款计划（2026）'!X:X)</f>
        <v>#REF!</v>
      </c>
      <c r="Y511" s="235" t="e" cm="1">
        <f t="array" ref="Y511">_xlfn.XLOOKUP($A511&amp;$B511,'[4]产值及收款计划（2026）'!$A:$A&amp;'[4]产值及收款计划（2026）'!$B:$B,'[4]产值及收款计划（2026）'!Y:Y)</f>
        <v>#REF!</v>
      </c>
      <c r="Z511" s="235" t="e" cm="1">
        <f t="array" ref="Z511">_xlfn.XLOOKUP($A511&amp;$B511,'[4]产值及收款计划（2026）'!$A:$A&amp;'[4]产值及收款计划（2026）'!$B:$B,'[4]产值及收款计划（2026）'!Z:Z)</f>
        <v>#REF!</v>
      </c>
      <c r="AA511" s="235" t="e" cm="1">
        <f t="array" ref="AA511">_xlfn.XLOOKUP($A511&amp;$B511,'[4]产值及收款计划（2026）'!$A:$A&amp;'[4]产值及收款计划（2026）'!$B:$B,'[4]产值及收款计划（2026）'!AA:AA)</f>
        <v>#REF!</v>
      </c>
      <c r="AB511" s="235" t="e" cm="1">
        <f t="array" ref="AB511">_xlfn.XLOOKUP($A511&amp;$B511,'[4]产值及收款计划（2026）'!$A:$A&amp;'[4]产值及收款计划（2026）'!$B:$B,'[4]产值及收款计划（2026）'!AB:AB)</f>
        <v>#REF!</v>
      </c>
      <c r="AC511" s="235" t="e" cm="1">
        <f t="array" ref="AC511">_xlfn.XLOOKUP($A511&amp;$B511,'[4]产值及收款计划（2026）'!$A:$A&amp;'[4]产值及收款计划（2026）'!$B:$B,'[4]产值及收款计划（2026）'!AC:AC)</f>
        <v>#REF!</v>
      </c>
      <c r="AD511" s="235" t="e" cm="1">
        <f t="array" ref="AD511">_xlfn.XLOOKUP($A511&amp;$B511,'[4]产值及收款计划（2026）'!$A:$A&amp;'[4]产值及收款计划（2026）'!$B:$B,'[4]产值及收款计划（2026）'!AD:AD)</f>
        <v>#REF!</v>
      </c>
      <c r="AE511" s="235" t="e" cm="1">
        <f t="array" ref="AE511">_xlfn.XLOOKUP($A511&amp;$B511,'[4]产值及收款计划（2026）'!$A:$A&amp;'[4]产值及收款计划（2026）'!$B:$B,'[4]产值及收款计划（2026）'!AE:AE)</f>
        <v>#REF!</v>
      </c>
      <c r="AF511" s="235" t="e" cm="1">
        <f t="array" ref="AF511">_xlfn.XLOOKUP($A511&amp;$B511,'[4]产值及收款计划（2026）'!$A:$A&amp;'[4]产值及收款计划（2026）'!$B:$B,'[4]产值及收款计划（2026）'!AF:AF)</f>
        <v>#REF!</v>
      </c>
      <c r="AG511" s="235" t="e" cm="1">
        <f t="array" ref="AG511">_xlfn.XLOOKUP($A511&amp;$B511,'[4]产值及收款计划（2026）'!$A:$A&amp;'[4]产值及收款计划（2026）'!$B:$B,'[4]产值及收款计划（2026）'!AG:AG)</f>
        <v>#REF!</v>
      </c>
      <c r="AH511" s="235" t="e" cm="1">
        <f t="array" ref="AH511">_xlfn.XLOOKUP($A511&amp;$B511,'[4]产值及收款计划（2026）'!$A:$A&amp;'[4]产值及收款计划（2026）'!$B:$B,'[4]产值及收款计划（2026）'!AH:AH)</f>
        <v>#REF!</v>
      </c>
      <c r="AI511" s="235" t="e" cm="1">
        <f t="array" ref="AI511">_xlfn.XLOOKUP($A511&amp;$B511,'[4]产值及收款计划（2026）'!$A:$A&amp;'[4]产值及收款计划（2026）'!$B:$B,'[4]产值及收款计划（2026）'!AI:AI)</f>
        <v>#REF!</v>
      </c>
      <c r="AJ511" s="235" t="e" cm="1">
        <f t="array" ref="AJ511">_xlfn.XLOOKUP($A511&amp;$B511,'[4]产值及收款计划（2026）'!$A:$A&amp;'[4]产值及收款计划（2026）'!$B:$B,'[4]产值及收款计划（2026）'!AJ:AJ)</f>
        <v>#REF!</v>
      </c>
      <c r="AK511" s="235" t="e" cm="1">
        <f t="array" ref="AK511">_xlfn.XLOOKUP($A511&amp;$B511,'[4]产值及收款计划（2026）'!$A:$A&amp;'[4]产值及收款计划（2026）'!$B:$B,'[4]产值及收款计划（2026）'!AK:AK)</f>
        <v>#REF!</v>
      </c>
      <c r="AL511" s="235" t="e" cm="1">
        <f t="array" ref="AL511">_xlfn.XLOOKUP($A511&amp;$B511,'[4]产值及收款计划（2026）'!$A:$A&amp;'[4]产值及收款计划（2026）'!$B:$B,'[4]产值及收款计划（2026）'!AL:AL)</f>
        <v>#REF!</v>
      </c>
      <c r="AM511" s="242" t="e" cm="1">
        <f t="array" ref="AM511">_xlfn.LET(_xlpm.勾选月份状态数组,TRANSPOSE('PPT(12-15页）-TOP10'!$A$3:$A$14),_xlpm.选择数据区,IF('PPT(12-15页）-TOP10'!$E$3="收款",$BA511:$BL511,$AA511:$AL511),SUM(_xlfn._xlws.FILTER(_xlpm.选择数据区,_xlpm.勾选月份状态数组,"")))</f>
        <v>#REF!</v>
      </c>
      <c r="AN511" s="235" t="e">
        <f>_xlfn.XLOOKUP($C511,应收未收表!$T:$T,应收未收表!AA:AA)</f>
        <v>#REF!</v>
      </c>
      <c r="AO511" s="235" t="e">
        <f>_xlfn.XLOOKUP($C511,应收未收表!$T:$T,应收未收表!AB:AB)</f>
        <v>#REF!</v>
      </c>
      <c r="AP511" s="235" t="e">
        <f>_xlfn.XLOOKUP($C511,应收未收表!$T:$T,应收未收表!AC:AC)</f>
        <v>#REF!</v>
      </c>
      <c r="AQ511" s="235" t="e">
        <f>_xlfn.XLOOKUP($C511,应收未收表!$T:$T,应收未收表!AE:AE)</f>
        <v>#REF!</v>
      </c>
      <c r="AR511" s="235" t="e">
        <f>_xlfn.XLOOKUP($C511,应收未收表!$T:$T,应收未收表!AF:AF)</f>
        <v>#REF!</v>
      </c>
      <c r="AS511" s="235" t="e" cm="1">
        <f t="array" ref="AS511">_xlfn.XLOOKUP($A511&amp;$B511,'[4]产值及收款计划（2026）'!$A:$A&amp;'[4]产值及收款计划（2026）'!$B:$B,'[4]产值及收款计划（2026）'!AS:AS)</f>
        <v>#REF!</v>
      </c>
      <c r="AT511" s="235" t="e" cm="1">
        <f t="array" ref="AT511">_xlfn.XLOOKUP($A511&amp;$B511,'[4]产值及收款计划（2026）'!$A:$A&amp;'[4]产值及收款计划（2026）'!$B:$B,'[4]产值及收款计划（2026）'!AT:AT)</f>
        <v>#REF!</v>
      </c>
      <c r="AU511" s="235" t="e" cm="1">
        <f t="array" ref="AU511">_xlfn.XLOOKUP($A511&amp;$B511,'[4]产值及收款计划（2026）'!$A:$A&amp;'[4]产值及收款计划（2026）'!$B:$B,'[4]产值及收款计划（2026）'!AU:AU)</f>
        <v>#REF!</v>
      </c>
      <c r="AV511" s="235" t="e" cm="1">
        <f t="array" ref="AV511">_xlfn.XLOOKUP($A511&amp;$B511,'[4]产值及收款计划（2026）'!$A:$A&amp;'[4]产值及收款计划（2026）'!$B:$B,'[4]产值及收款计划（2026）'!AV:AV)</f>
        <v>#REF!</v>
      </c>
      <c r="AW511" s="235" t="e" cm="1">
        <f t="array" ref="AW511">_xlfn.XLOOKUP($A511&amp;$B511,'[4]产值及收款计划（2026）'!$A:$A&amp;'[4]产值及收款计划（2026）'!$B:$B,'[4]产值及收款计划（2026）'!AW:AW)</f>
        <v>#REF!</v>
      </c>
      <c r="AX511" s="235" t="e" cm="1">
        <f t="array" ref="AX511">_xlfn.XLOOKUP($A511&amp;$B511,'[4]产值及收款计划（2026）'!$A:$A&amp;'[4]产值及收款计划（2026）'!$B:$B,'[4]产值及收款计划（2026）'!AX:AX)</f>
        <v>#REF!</v>
      </c>
      <c r="AY511" s="235" t="e" cm="1">
        <f t="array" ref="AY511">_xlfn.XLOOKUP($A511&amp;$B511,'[4]产值及收款计划（2026）'!$A:$A&amp;'[4]产值及收款计划（2026）'!$B:$B,'[4]产值及收款计划（2026）'!AY:AY)</f>
        <v>#REF!</v>
      </c>
      <c r="AZ511" s="235" t="e" cm="1">
        <f t="array" ref="AZ511">_xlfn.XLOOKUP($A511&amp;$B511,'[4]产值及收款计划（2026）'!$A:$A&amp;'[4]产值及收款计划（2026）'!$B:$B,'[4]产值及收款计划（2026）'!AZ:AZ)</f>
        <v>#REF!</v>
      </c>
      <c r="BA511" s="235" t="e" cm="1">
        <f t="array" ref="BA511">_xlfn.XLOOKUP($A511&amp;$B511,'[4]产值及收款计划（2026）'!$A:$A&amp;'[4]产值及收款计划（2026）'!$B:$B,'[4]产值及收款计划（2026）'!BA:BA)</f>
        <v>#REF!</v>
      </c>
      <c r="BB511" s="235" t="e" cm="1">
        <f t="array" ref="BB511">_xlfn.XLOOKUP($A511&amp;$B511,'[4]产值及收款计划（2026）'!$A:$A&amp;'[4]产值及收款计划（2026）'!$B:$B,'[4]产值及收款计划（2026）'!BB:BB)</f>
        <v>#REF!</v>
      </c>
      <c r="BC511" s="235" t="e" cm="1">
        <f t="array" ref="BC511">_xlfn.XLOOKUP($A511&amp;$B511,'[4]产值及收款计划（2026）'!$A:$A&amp;'[4]产值及收款计划（2026）'!$B:$B,'[4]产值及收款计划（2026）'!BC:BC)</f>
        <v>#REF!</v>
      </c>
      <c r="BD511" s="235" t="e" cm="1">
        <f t="array" ref="BD511">_xlfn.XLOOKUP($A511&amp;$B511,'[4]产值及收款计划（2026）'!$A:$A&amp;'[4]产值及收款计划（2026）'!$B:$B,'[4]产值及收款计划（2026）'!BD:BD)</f>
        <v>#REF!</v>
      </c>
      <c r="BE511" s="235" t="e" cm="1">
        <f t="array" ref="BE511">_xlfn.XLOOKUP($A511&amp;$B511,'[4]产值及收款计划（2026）'!$A:$A&amp;'[4]产值及收款计划（2026）'!$B:$B,'[4]产值及收款计划（2026）'!BE:BE)</f>
        <v>#REF!</v>
      </c>
      <c r="BF511" s="235" t="e" cm="1">
        <f t="array" ref="BF511">_xlfn.XLOOKUP($A511&amp;$B511,'[4]产值及收款计划（2026）'!$A:$A&amp;'[4]产值及收款计划（2026）'!$B:$B,'[4]产值及收款计划（2026）'!BF:BF)</f>
        <v>#REF!</v>
      </c>
      <c r="BG511" s="235" t="e" cm="1">
        <f t="array" ref="BG511">_xlfn.XLOOKUP($A511&amp;$B511,'[4]产值及收款计划（2026）'!$A:$A&amp;'[4]产值及收款计划（2026）'!$B:$B,'[4]产值及收款计划（2026）'!BG:BG)</f>
        <v>#REF!</v>
      </c>
      <c r="BH511" s="235" t="e" cm="1">
        <f t="array" ref="BH511">_xlfn.XLOOKUP($A511&amp;$B511,'[4]产值及收款计划（2026）'!$A:$A&amp;'[4]产值及收款计划（2026）'!$B:$B,'[4]产值及收款计划（2026）'!BH:BH)</f>
        <v>#REF!</v>
      </c>
      <c r="BI511" s="235" t="e" cm="1">
        <f t="array" ref="BI511">_xlfn.XLOOKUP($A511&amp;$B511,'[4]产值及收款计划（2026）'!$A:$A&amp;'[4]产值及收款计划（2026）'!$B:$B,'[4]产值及收款计划（2026）'!BI:BI)</f>
        <v>#REF!</v>
      </c>
      <c r="BJ511" s="235" t="e" cm="1">
        <f t="array" ref="BJ511">_xlfn.XLOOKUP($A511&amp;$B511,'[4]产值及收款计划（2026）'!$A:$A&amp;'[4]产值及收款计划（2026）'!$B:$B,'[4]产值及收款计划（2026）'!BJ:BJ)</f>
        <v>#REF!</v>
      </c>
      <c r="BK511" s="235" t="e" cm="1">
        <f t="array" ref="BK511">_xlfn.XLOOKUP($A511&amp;$B511,'[4]产值及收款计划（2026）'!$A:$A&amp;'[4]产值及收款计划（2026）'!$B:$B,'[4]产值及收款计划（2026）'!BK:BK)</f>
        <v>#REF!</v>
      </c>
      <c r="BL511" s="235" t="e" cm="1">
        <f t="array" ref="BL511">_xlfn.XLOOKUP($A511&amp;$B511,'[4]产值及收款计划（2026）'!$A:$A&amp;'[4]产值及收款计划（2026）'!$B:$B,'[4]产值及收款计划（2026）'!BL:BL)</f>
        <v>#REF!</v>
      </c>
      <c r="BM511" s="235"/>
      <c r="BN511" s="235"/>
      <c r="BO511" s="235"/>
      <c r="BP511" s="235"/>
      <c r="BQ511" s="235" t="e" cm="1">
        <f t="array" ref="BQ511">_xlfn.XLOOKUP($A511&amp;$B511,'[4]产值及收款计划（2026）'!$A:$A&amp;'[4]产值及收款计划（2026）'!$B:$B,'[4]产值及收款计划（2026）'!BM:BM)</f>
        <v>#REF!</v>
      </c>
      <c r="BR511" s="235" t="e">
        <f>_xlfn.XLOOKUP($C511,应收未收表!$AJ:$AJ,应收未收表!AL:AL)</f>
        <v>#REF!</v>
      </c>
      <c r="BS511" s="235" t="e">
        <f>_xlfn.XLOOKUP($C511,应收未收表!$AJ:$AJ,应收未收表!AM:AM)</f>
        <v>#REF!</v>
      </c>
      <c r="BT511" s="235" t="e">
        <f>_xlfn.XLOOKUP($C511,应收未收表!$AJ:$AJ,应收未收表!AN:AN)</f>
        <v>#REF!</v>
      </c>
      <c r="BU511" s="234" t="e" cm="1">
        <f t="array" ref="BU511">_xlfn.XLOOKUP($A511&amp;$B511,'[4]产值及收款计划（2026）'!$A:$A&amp;'[4]产值及收款计划（2026）'!$B:$B,'[4]产值及收款计划（2026）'!BQ:BQ)</f>
        <v>#REF!</v>
      </c>
      <c r="BV511" s="235" t="e" cm="1">
        <f t="array" ref="BV511">_xlfn.XLOOKUP($A511&amp;$B511,'[4]产值及收款计划（2026）'!$A:$A&amp;'[4]产值及收款计划（2026）'!$B:$B,'[4]产值及收款计划（2026）'!BR:BR)</f>
        <v>#REF!</v>
      </c>
      <c r="CE511" s="235" cm="1">
        <f t="array" ref="CE511">_xlfn.XLOOKUP($A511&amp;$B511,'[4]产值及收款计划（2026）'!$A:$A&amp;'[4]产值及收款计划（2026）'!$B:$B,'[4]产值及收款计划（2026）'!CA:CA)</f>
        <v>0</v>
      </c>
      <c r="CF511" s="235" cm="1">
        <f t="array" ref="CF511">_xlfn.XLOOKUP($A511&amp;$B511,'[4]产值及收款计划（2026）'!$A:$A&amp;'[4]产值及收款计划（2026）'!$B:$B,'[4]产值及收款计划（2026）'!CB:CB)</f>
        <v>0</v>
      </c>
      <c r="CG511" s="235" cm="1">
        <f t="array" ref="CG511">_xlfn.XLOOKUP($A511&amp;$B511,'[4]产值及收款计划（2026）'!$A:$A&amp;'[4]产值及收款计划（2026）'!$B:$B,'[4]产值及收款计划（2026）'!CC:CC)</f>
        <v>0</v>
      </c>
      <c r="CH511" s="235" cm="1">
        <f t="array" ref="CH511">_xlfn.XLOOKUP($A511&amp;$B511,'[4]产值及收款计划（2026）'!$A:$A&amp;'[4]产值及收款计划（2026）'!$B:$B,'[4]产值及收款计划（2026）'!CD:CD)</f>
        <v>0</v>
      </c>
      <c r="CI511" s="235" cm="1">
        <f t="array" ref="CI511">_xlfn.XLOOKUP($A511&amp;$B511,'[4]产值及收款计划（2026）'!$A:$A&amp;'[4]产值及收款计划（2026）'!$B:$B,'[4]产值及收款计划（2026）'!CE:CE)</f>
        <v>0</v>
      </c>
      <c r="CJ511" s="235" cm="1">
        <f t="array" ref="CJ511">_xlfn.XLOOKUP($A511&amp;$B511,'[4]产值及收款计划（2026）'!$A:$A&amp;'[4]产值及收款计划（2026）'!$B:$B,'[4]产值及收款计划（2026）'!CF:CF)</f>
        <v>0</v>
      </c>
      <c r="CK511" s="235" cm="1">
        <f t="array" ref="CK511">_xlfn.XLOOKUP($A511&amp;$B511,'[4]产值及收款计划（2026）'!$A:$A&amp;'[4]产值及收款计划（2026）'!$B:$B,'[4]产值及收款计划（2026）'!CG:CG)</f>
        <v>0</v>
      </c>
      <c r="CL511" s="235" cm="1">
        <f t="array" ref="CL511">_xlfn.XLOOKUP($A511&amp;$B511,'[4]产值及收款计划（2026）'!$A:$A&amp;'[4]产值及收款计划（2026）'!$B:$B,'[4]产值及收款计划（2026）'!CH:CH)</f>
        <v>0</v>
      </c>
      <c r="CM511" s="235" cm="1">
        <f t="array" ref="CM511">_xlfn.XLOOKUP($A511&amp;$B511,'[4]产值及收款计划（2026）'!$A:$A&amp;'[4]产值及收款计划（2026）'!$B:$B,'[4]产值及收款计划（2026）'!CI:CI)</f>
        <v>0</v>
      </c>
      <c r="CN511" s="235" cm="1">
        <f t="array" ref="CN511">_xlfn.XLOOKUP($A511&amp;$B511,'[4]产值及收款计划（2026）'!$A:$A&amp;'[4]产值及收款计划（2026）'!$B:$B,'[4]产值及收款计划（2026）'!CJ:CJ)</f>
        <v>0</v>
      </c>
      <c r="CO511" s="235" cm="1">
        <f t="array" ref="CO511">_xlfn.XLOOKUP($A511&amp;$B511,'[4]产值及收款计划（2026）'!$A:$A&amp;'[4]产值及收款计划（2026）'!$B:$B,'[4]产值及收款计划（2026）'!CK:CK)</f>
        <v>0</v>
      </c>
      <c r="CP511" s="235" cm="1">
        <f t="array" ref="CP511">_xlfn.XLOOKUP($A511&amp;$B511,'[4]产值及收款计划（2026）'!$A:$A&amp;'[4]产值及收款计划（2026）'!$B:$B,'[4]产值及收款计划（2026）'!CL:CL)</f>
        <v>0</v>
      </c>
      <c r="DE511" s="235" cm="1">
        <f t="array" ref="DE511">_xlfn.XLOOKUP($A511&amp;$B511,'[4]产值及收款计划（2026）'!$A:$A&amp;'[4]产值及收款计划（2026）'!$B:$B,'[4]产值及收款计划（2026）'!DA:DA)</f>
        <v>0</v>
      </c>
      <c r="DF511" s="235" cm="1">
        <f t="array" ref="DF511">_xlfn.XLOOKUP($A511&amp;$B511,'[4]产值及收款计划（2026）'!$A:$A&amp;'[4]产值及收款计划（2026）'!$B:$B,'[4]产值及收款计划（2026）'!DB:DB)</f>
        <v>0</v>
      </c>
      <c r="DG511" s="235" cm="1">
        <f t="array" ref="DG511">_xlfn.XLOOKUP($A511&amp;$B511,'[4]产值及收款计划（2026）'!$A:$A&amp;'[4]产值及收款计划（2026）'!$B:$B,'[4]产值及收款计划（2026）'!DC:DC)</f>
        <v>0</v>
      </c>
      <c r="DH511" s="235" cm="1">
        <f t="array" ref="DH511">_xlfn.XLOOKUP($A511&amp;$B511,'[4]产值及收款计划（2026）'!$A:$A&amp;'[4]产值及收款计划（2026）'!$B:$B,'[4]产值及收款计划（2026）'!DD:DD)</f>
        <v>0</v>
      </c>
      <c r="DI511" s="235" cm="1">
        <f t="array" ref="DI511">_xlfn.XLOOKUP($A511&amp;$B511,'[4]产值及收款计划（2026）'!$A:$A&amp;'[4]产值及收款计划（2026）'!$B:$B,'[4]产值及收款计划（2026）'!DE:DE)</f>
        <v>0</v>
      </c>
      <c r="DJ511" s="235" cm="1">
        <f t="array" ref="DJ511">_xlfn.XLOOKUP($A511&amp;$B511,'[4]产值及收款计划（2026）'!$A:$A&amp;'[4]产值及收款计划（2026）'!$B:$B,'[4]产值及收款计划（2026）'!DF:DF)</f>
        <v>0</v>
      </c>
      <c r="DK511" s="235" cm="1">
        <f t="array" ref="DK511">_xlfn.XLOOKUP($A511&amp;$B511,'[4]产值及收款计划（2026）'!$A:$A&amp;'[4]产值及收款计划（2026）'!$B:$B,'[4]产值及收款计划（2026）'!DG:DG)</f>
        <v>0</v>
      </c>
      <c r="DL511" s="235" cm="1">
        <f t="array" ref="DL511">_xlfn.XLOOKUP($A511&amp;$B511,'[4]产值及收款计划（2026）'!$A:$A&amp;'[4]产值及收款计划（2026）'!$B:$B,'[4]产值及收款计划（2026）'!DH:DH)</f>
        <v>0</v>
      </c>
      <c r="DM511" s="235" cm="1">
        <f t="array" ref="DM511">_xlfn.XLOOKUP($A511&amp;$B511,'[4]产值及收款计划（2026）'!$A:$A&amp;'[4]产值及收款计划（2026）'!$B:$B,'[4]产值及收款计划（2026）'!DI:DI)</f>
        <v>0</v>
      </c>
      <c r="DN511" s="235" cm="1">
        <f t="array" ref="DN511">_xlfn.XLOOKUP($A511&amp;$B511,'[4]产值及收款计划（2026）'!$A:$A&amp;'[4]产值及收款计划（2026）'!$B:$B,'[4]产值及收款计划（2026）'!DJ:DJ)</f>
        <v>0</v>
      </c>
      <c r="DO511" s="235" cm="1">
        <f t="array" ref="DO511">_xlfn.XLOOKUP($A511&amp;$B511,'[4]产值及收款计划（2026）'!$A:$A&amp;'[4]产值及收款计划（2026）'!$B:$B,'[4]产值及收款计划（2026）'!DK:DK)</f>
        <v>0</v>
      </c>
      <c r="DP511" s="235" cm="1">
        <f t="array" ref="DP511">_xlfn.XLOOKUP($A511&amp;$B511,'[4]产值及收款计划（2026）'!$A:$A&amp;'[4]产值及收款计划（2026）'!$B:$B,'[4]产值及收款计划（2026）'!DL:DL)</f>
        <v>0</v>
      </c>
      <c r="DQ511" s="243"/>
      <c r="DR511" s="229"/>
    </row>
    <row r="512" ht="20.25" spans="1:122">
      <c r="A512" s="233">
        <f t="shared" si="29"/>
        <v>42</v>
      </c>
      <c r="B512" s="233" t="s">
        <v>28</v>
      </c>
      <c r="C512" s="234" t="e" cm="1">
        <f t="array" ref="C512">_xlfn.XLOOKUP($A512&amp;$B512,'[4]产值及收款计划（2026）'!$A:$A&amp;'[4]产值及收款计划（2026）'!$B:$B,'[4]产值及收款计划（2026）'!C:C)</f>
        <v>#REF!</v>
      </c>
      <c r="D512" s="234" t="e" cm="1">
        <f t="array" ref="D512">_xlfn.XLOOKUP($A512&amp;$B512,'[4]产值及收款计划（2026）'!$A:$A&amp;'[4]产值及收款计划（2026）'!$B:$B,'[4]产值及收款计划（2026）'!D:D)</f>
        <v>#REF!</v>
      </c>
      <c r="E512" s="235" t="e" cm="1">
        <f t="array" ref="E512">_xlfn.XLOOKUP($A512&amp;$B512,'[4]产值及收款计划（2026）'!$A:$A&amp;'[4]产值及收款计划（2026）'!$B:$B,'[4]产值及收款计划（2026）'!E:E)</f>
        <v>#REF!</v>
      </c>
      <c r="F512" s="235" t="e" cm="1">
        <f t="array" ref="F512">_xlfn.XLOOKUP($A512&amp;$B512,'[4]产值及收款计划（2026）'!$A:$A&amp;'[4]产值及收款计划（2026）'!$B:$B,'[4]产值及收款计划（2026）'!F:F)</f>
        <v>#REF!</v>
      </c>
      <c r="G512" s="235" t="e" cm="1">
        <f t="array" ref="G512">_xlfn.XLOOKUP($A512&amp;$B512,'[4]产值及收款计划（2026）'!$A:$A&amp;'[4]产值及收款计划（2026）'!$B:$B,'[4]产值及收款计划（2026）'!G:G)</f>
        <v>#REF!</v>
      </c>
      <c r="H512" s="235" t="e" cm="1">
        <f t="array" ref="H512">_xlfn.XLOOKUP($A512&amp;$B512,'[4]产值及收款计划（2026）'!$A:$A&amp;'[4]产值及收款计划（2026）'!$B:$B,'[4]产值及收款计划（2026）'!H:H)</f>
        <v>#REF!</v>
      </c>
      <c r="I512" s="236" t="e" cm="1">
        <f t="array" ref="I512">_xlfn.XLOOKUP($A512&amp;$B512,'[4]产值及收款计划（2026）'!$A:$A&amp;'[4]产值及收款计划（2026）'!$B:$B,'[4]产值及收款计划（2026）'!I:I)</f>
        <v>#REF!</v>
      </c>
      <c r="J512" s="237" t="e" cm="1">
        <f t="array" ref="J512">_xlfn.XLOOKUP($A512&amp;$B512,'[4]产值及收款计划（2026）'!$A:$A&amp;'[4]产值及收款计划（2026）'!$B:$B,'[4]产值及收款计划（2026）'!J:J)</f>
        <v>#REF!</v>
      </c>
      <c r="K512" s="235" t="e" cm="1">
        <f t="array" ref="K512">_xlfn.XLOOKUP($A512&amp;$B512,'[4]产值及收款计划（2026）'!$A:$A&amp;'[4]产值及收款计划（2026）'!$B:$B,'[4]产值及收款计划（2026）'!K:K)</f>
        <v>#REF!</v>
      </c>
      <c r="L512" s="235" t="e" cm="1">
        <f t="array" ref="L512">_xlfn.XLOOKUP($A512&amp;$B512,'[4]产值及收款计划（2026）'!$A:$A&amp;'[4]产值及收款计划（2026）'!$B:$B,'[4]产值及收款计划（2026）'!L:L)</f>
        <v>#REF!</v>
      </c>
      <c r="M512" s="235" t="e" cm="1">
        <f t="array" ref="M512">_xlfn.XLOOKUP($A512&amp;$B512,'[4]产值及收款计划（2026）'!$A:$A&amp;'[4]产值及收款计划（2026）'!$B:$B,'[4]产值及收款计划（2026）'!M:M)</f>
        <v>#REF!</v>
      </c>
      <c r="N512" s="235" t="e" cm="1">
        <f t="array" ref="N512">_xlfn.XLOOKUP($A512&amp;$B512,'[4]产值及收款计划（2026）'!$A:$A&amp;'[4]产值及收款计划（2026）'!$B:$B,'[4]产值及收款计划（2026）'!N:N)</f>
        <v>#REF!</v>
      </c>
      <c r="O512" s="235" t="e" cm="1">
        <f t="array" ref="O512">_xlfn.XLOOKUP($A512&amp;$B512,'[4]产值及收款计划（2026）'!$A:$A&amp;'[4]产值及收款计划（2026）'!$B:$B,'[4]产值及收款计划（2026）'!O:O)</f>
        <v>#REF!</v>
      </c>
      <c r="P512" s="234" t="e" cm="1">
        <f t="array" ref="P512">_xlfn.XLOOKUP($A512&amp;$B512,'[4]产值及收款计划（2026）'!$A:$A&amp;'[4]产值及收款计划（2026）'!$B:$B,'[4]产值及收款计划（2026）'!P:P)</f>
        <v>#REF!</v>
      </c>
      <c r="Q512" s="235" t="e" cm="1">
        <f t="array" ref="Q512">_xlfn.XLOOKUP($A512&amp;$B512,'[4]产值及收款计划（2026）'!$A:$A&amp;'[4]产值及收款计划（2026）'!$B:$B,'[4]产值及收款计划（2026）'!Q:Q)</f>
        <v>#REF!</v>
      </c>
      <c r="R512" s="235" t="e" cm="1">
        <f t="array" ref="R512">_xlfn.XLOOKUP($A512&amp;$B512,'[4]产值及收款计划（2026）'!$A:$A&amp;'[4]产值及收款计划（2026）'!$B:$B,'[4]产值及收款计划（2026）'!R:R)</f>
        <v>#REF!</v>
      </c>
      <c r="S512" s="235" t="e" cm="1">
        <f t="array" ref="S512">_xlfn.XLOOKUP($A512&amp;$B512,'[4]产值及收款计划（2026）'!$A:$A&amp;'[4]产值及收款计划（2026）'!$B:$B,'[4]产值及收款计划（2026）'!S:S)</f>
        <v>#REF!</v>
      </c>
      <c r="T512" s="235" t="e" cm="1">
        <f t="array" ref="T512">_xlfn.XLOOKUP($A512&amp;$B512,'[4]产值及收款计划（2026）'!$A:$A&amp;'[4]产值及收款计划（2026）'!$B:$B,'[4]产值及收款计划（2026）'!T:T)</f>
        <v>#REF!</v>
      </c>
      <c r="U512" s="235" t="e" cm="1">
        <f t="array" ref="U512">_xlfn.XLOOKUP($A512&amp;$B512,'[4]产值及收款计划（2026）'!$A:$A&amp;'[4]产值及收款计划（2026）'!$B:$B,'[4]产值及收款计划（2026）'!U:U)</f>
        <v>#REF!</v>
      </c>
      <c r="V512" s="235" t="e" cm="1">
        <f t="array" ref="V512">_xlfn.XLOOKUP($A512&amp;$B512,'[4]产值及收款计划（2026）'!$A:$A&amp;'[4]产值及收款计划（2026）'!$B:$B,'[4]产值及收款计划（2026）'!V:V)</f>
        <v>#REF!</v>
      </c>
      <c r="W512" s="235" t="e" cm="1">
        <f t="array" ref="W512">_xlfn.XLOOKUP($A512&amp;$B512,'[4]产值及收款计划（2026）'!$A:$A&amp;'[4]产值及收款计划（2026）'!$B:$B,'[4]产值及收款计划（2026）'!W:W)</f>
        <v>#REF!</v>
      </c>
      <c r="X512" s="235" t="e" cm="1">
        <f t="array" ref="X512">_xlfn.XLOOKUP($A512&amp;$B512,'[4]产值及收款计划（2026）'!$A:$A&amp;'[4]产值及收款计划（2026）'!$B:$B,'[4]产值及收款计划（2026）'!X:X)</f>
        <v>#REF!</v>
      </c>
      <c r="Y512" s="235" t="e" cm="1">
        <f t="array" ref="Y512">_xlfn.XLOOKUP($A512&amp;$B512,'[4]产值及收款计划（2026）'!$A:$A&amp;'[4]产值及收款计划（2026）'!$B:$B,'[4]产值及收款计划（2026）'!Y:Y)</f>
        <v>#REF!</v>
      </c>
      <c r="Z512" s="235" t="e" cm="1">
        <f t="array" ref="Z512">_xlfn.XLOOKUP($A512&amp;$B512,'[4]产值及收款计划（2026）'!$A:$A&amp;'[4]产值及收款计划（2026）'!$B:$B,'[4]产值及收款计划（2026）'!Z:Z)</f>
        <v>#REF!</v>
      </c>
      <c r="AA512" s="235" t="e" cm="1">
        <f t="array" ref="AA512">_xlfn.XLOOKUP($A512&amp;$B512,'[4]产值及收款计划（2026）'!$A:$A&amp;'[4]产值及收款计划（2026）'!$B:$B,'[4]产值及收款计划（2026）'!AA:AA)</f>
        <v>#REF!</v>
      </c>
      <c r="AB512" s="235" t="e" cm="1">
        <f t="array" ref="AB512">_xlfn.XLOOKUP($A512&amp;$B512,'[4]产值及收款计划（2026）'!$A:$A&amp;'[4]产值及收款计划（2026）'!$B:$B,'[4]产值及收款计划（2026）'!AB:AB)</f>
        <v>#REF!</v>
      </c>
      <c r="AC512" s="235" t="e" cm="1">
        <f t="array" ref="AC512">_xlfn.XLOOKUP($A512&amp;$B512,'[4]产值及收款计划（2026）'!$A:$A&amp;'[4]产值及收款计划（2026）'!$B:$B,'[4]产值及收款计划（2026）'!AC:AC)</f>
        <v>#REF!</v>
      </c>
      <c r="AD512" s="235" t="e" cm="1">
        <f t="array" ref="AD512">_xlfn.XLOOKUP($A512&amp;$B512,'[4]产值及收款计划（2026）'!$A:$A&amp;'[4]产值及收款计划（2026）'!$B:$B,'[4]产值及收款计划（2026）'!AD:AD)</f>
        <v>#REF!</v>
      </c>
      <c r="AE512" s="235" t="e" cm="1">
        <f t="array" ref="AE512">_xlfn.XLOOKUP($A512&amp;$B512,'[4]产值及收款计划（2026）'!$A:$A&amp;'[4]产值及收款计划（2026）'!$B:$B,'[4]产值及收款计划（2026）'!AE:AE)</f>
        <v>#REF!</v>
      </c>
      <c r="AF512" s="235" t="e" cm="1">
        <f t="array" ref="AF512">_xlfn.XLOOKUP($A512&amp;$B512,'[4]产值及收款计划（2026）'!$A:$A&amp;'[4]产值及收款计划（2026）'!$B:$B,'[4]产值及收款计划（2026）'!AF:AF)</f>
        <v>#REF!</v>
      </c>
      <c r="AG512" s="235" t="e" cm="1">
        <f t="array" ref="AG512">_xlfn.XLOOKUP($A512&amp;$B512,'[4]产值及收款计划（2026）'!$A:$A&amp;'[4]产值及收款计划（2026）'!$B:$B,'[4]产值及收款计划（2026）'!AG:AG)</f>
        <v>#REF!</v>
      </c>
      <c r="AH512" s="235" t="e" cm="1">
        <f t="array" ref="AH512">_xlfn.XLOOKUP($A512&amp;$B512,'[4]产值及收款计划（2026）'!$A:$A&amp;'[4]产值及收款计划（2026）'!$B:$B,'[4]产值及收款计划（2026）'!AH:AH)</f>
        <v>#REF!</v>
      </c>
      <c r="AI512" s="235" t="e" cm="1">
        <f t="array" ref="AI512">_xlfn.XLOOKUP($A512&amp;$B512,'[4]产值及收款计划（2026）'!$A:$A&amp;'[4]产值及收款计划（2026）'!$B:$B,'[4]产值及收款计划（2026）'!AI:AI)</f>
        <v>#REF!</v>
      </c>
      <c r="AJ512" s="235" t="e" cm="1">
        <f t="array" ref="AJ512">_xlfn.XLOOKUP($A512&amp;$B512,'[4]产值及收款计划（2026）'!$A:$A&amp;'[4]产值及收款计划（2026）'!$B:$B,'[4]产值及收款计划（2026）'!AJ:AJ)</f>
        <v>#REF!</v>
      </c>
      <c r="AK512" s="235" t="e" cm="1">
        <f t="array" ref="AK512">_xlfn.XLOOKUP($A512&amp;$B512,'[4]产值及收款计划（2026）'!$A:$A&amp;'[4]产值及收款计划（2026）'!$B:$B,'[4]产值及收款计划（2026）'!AK:AK)</f>
        <v>#REF!</v>
      </c>
      <c r="AL512" s="235" t="e" cm="1">
        <f t="array" ref="AL512">_xlfn.XLOOKUP($A512&amp;$B512,'[4]产值及收款计划（2026）'!$A:$A&amp;'[4]产值及收款计划（2026）'!$B:$B,'[4]产值及收款计划（2026）'!AL:AL)</f>
        <v>#REF!</v>
      </c>
      <c r="AM512" s="242" t="e" cm="1">
        <f t="array" ref="AM512">_xlfn.LET(_xlpm.勾选月份状态数组,TRANSPOSE('PPT(12-15页）-TOP10'!$A$3:$A$14),_xlpm.选择数据区,IF('PPT(12-15页）-TOP10'!$E$3="收款",$BA512:$BL512,$AA512:$AL512),SUM(_xlfn._xlws.FILTER(_xlpm.选择数据区,_xlpm.勾选月份状态数组,"")))</f>
        <v>#REF!</v>
      </c>
      <c r="AN512" s="235" t="e">
        <f>_xlfn.XLOOKUP($C512,应收未收表!$T:$T,应收未收表!AA:AA)</f>
        <v>#REF!</v>
      </c>
      <c r="AO512" s="235" t="e">
        <f>_xlfn.XLOOKUP($C512,应收未收表!$T:$T,应收未收表!AB:AB)</f>
        <v>#REF!</v>
      </c>
      <c r="AP512" s="235" t="e">
        <f>_xlfn.XLOOKUP($C512,应收未收表!$T:$T,应收未收表!AC:AC)</f>
        <v>#REF!</v>
      </c>
      <c r="AQ512" s="235" t="e">
        <f>_xlfn.XLOOKUP($C512,应收未收表!$T:$T,应收未收表!AE:AE)</f>
        <v>#REF!</v>
      </c>
      <c r="AR512" s="235" t="e">
        <f>_xlfn.XLOOKUP($C512,应收未收表!$T:$T,应收未收表!AF:AF)</f>
        <v>#REF!</v>
      </c>
      <c r="AS512" s="235" t="e" cm="1">
        <f t="array" ref="AS512">_xlfn.XLOOKUP($A512&amp;$B512,'[4]产值及收款计划（2026）'!$A:$A&amp;'[4]产值及收款计划（2026）'!$B:$B,'[4]产值及收款计划（2026）'!AS:AS)</f>
        <v>#REF!</v>
      </c>
      <c r="AT512" s="235" t="e" cm="1">
        <f t="array" ref="AT512">_xlfn.XLOOKUP($A512&amp;$B512,'[4]产值及收款计划（2026）'!$A:$A&amp;'[4]产值及收款计划（2026）'!$B:$B,'[4]产值及收款计划（2026）'!AT:AT)</f>
        <v>#REF!</v>
      </c>
      <c r="AU512" s="235" t="e" cm="1">
        <f t="array" ref="AU512">_xlfn.XLOOKUP($A512&amp;$B512,'[4]产值及收款计划（2026）'!$A:$A&amp;'[4]产值及收款计划（2026）'!$B:$B,'[4]产值及收款计划（2026）'!AU:AU)</f>
        <v>#REF!</v>
      </c>
      <c r="AV512" s="235" t="e" cm="1">
        <f t="array" ref="AV512">_xlfn.XLOOKUP($A512&amp;$B512,'[4]产值及收款计划（2026）'!$A:$A&amp;'[4]产值及收款计划（2026）'!$B:$B,'[4]产值及收款计划（2026）'!AV:AV)</f>
        <v>#REF!</v>
      </c>
      <c r="AW512" s="235" t="e" cm="1">
        <f t="array" ref="AW512">_xlfn.XLOOKUP($A512&amp;$B512,'[4]产值及收款计划（2026）'!$A:$A&amp;'[4]产值及收款计划（2026）'!$B:$B,'[4]产值及收款计划（2026）'!AW:AW)</f>
        <v>#REF!</v>
      </c>
      <c r="AX512" s="235" t="e" cm="1">
        <f t="array" ref="AX512">_xlfn.XLOOKUP($A512&amp;$B512,'[4]产值及收款计划（2026）'!$A:$A&amp;'[4]产值及收款计划（2026）'!$B:$B,'[4]产值及收款计划（2026）'!AX:AX)</f>
        <v>#REF!</v>
      </c>
      <c r="AY512" s="235" t="e" cm="1">
        <f t="array" ref="AY512">_xlfn.XLOOKUP($A512&amp;$B512,'[4]产值及收款计划（2026）'!$A:$A&amp;'[4]产值及收款计划（2026）'!$B:$B,'[4]产值及收款计划（2026）'!AY:AY)</f>
        <v>#REF!</v>
      </c>
      <c r="AZ512" s="235" t="e" cm="1">
        <f t="array" ref="AZ512">_xlfn.XLOOKUP($A512&amp;$B512,'[4]产值及收款计划（2026）'!$A:$A&amp;'[4]产值及收款计划（2026）'!$B:$B,'[4]产值及收款计划（2026）'!AZ:AZ)</f>
        <v>#REF!</v>
      </c>
      <c r="BA512" s="235" t="e" cm="1">
        <f t="array" ref="BA512">_xlfn.XLOOKUP($A512&amp;$B512,'[4]产值及收款计划（2026）'!$A:$A&amp;'[4]产值及收款计划（2026）'!$B:$B,'[4]产值及收款计划（2026）'!BA:BA)</f>
        <v>#REF!</v>
      </c>
      <c r="BB512" s="235" t="e" cm="1">
        <f t="array" ref="BB512">_xlfn.XLOOKUP($A512&amp;$B512,'[4]产值及收款计划（2026）'!$A:$A&amp;'[4]产值及收款计划（2026）'!$B:$B,'[4]产值及收款计划（2026）'!BB:BB)</f>
        <v>#REF!</v>
      </c>
      <c r="BC512" s="235" t="e" cm="1">
        <f t="array" ref="BC512">_xlfn.XLOOKUP($A512&amp;$B512,'[4]产值及收款计划（2026）'!$A:$A&amp;'[4]产值及收款计划（2026）'!$B:$B,'[4]产值及收款计划（2026）'!BC:BC)</f>
        <v>#REF!</v>
      </c>
      <c r="BD512" s="235" t="e" cm="1">
        <f t="array" ref="BD512">_xlfn.XLOOKUP($A512&amp;$B512,'[4]产值及收款计划（2026）'!$A:$A&amp;'[4]产值及收款计划（2026）'!$B:$B,'[4]产值及收款计划（2026）'!BD:BD)</f>
        <v>#REF!</v>
      </c>
      <c r="BE512" s="235" t="e" cm="1">
        <f t="array" ref="BE512">_xlfn.XLOOKUP($A512&amp;$B512,'[4]产值及收款计划（2026）'!$A:$A&amp;'[4]产值及收款计划（2026）'!$B:$B,'[4]产值及收款计划（2026）'!BE:BE)</f>
        <v>#REF!</v>
      </c>
      <c r="BF512" s="235" t="e" cm="1">
        <f t="array" ref="BF512">_xlfn.XLOOKUP($A512&amp;$B512,'[4]产值及收款计划（2026）'!$A:$A&amp;'[4]产值及收款计划（2026）'!$B:$B,'[4]产值及收款计划（2026）'!BF:BF)</f>
        <v>#REF!</v>
      </c>
      <c r="BG512" s="235" t="e" cm="1">
        <f t="array" ref="BG512">_xlfn.XLOOKUP($A512&amp;$B512,'[4]产值及收款计划（2026）'!$A:$A&amp;'[4]产值及收款计划（2026）'!$B:$B,'[4]产值及收款计划（2026）'!BG:BG)</f>
        <v>#REF!</v>
      </c>
      <c r="BH512" s="235" t="e" cm="1">
        <f t="array" ref="BH512">_xlfn.XLOOKUP($A512&amp;$B512,'[4]产值及收款计划（2026）'!$A:$A&amp;'[4]产值及收款计划（2026）'!$B:$B,'[4]产值及收款计划（2026）'!BH:BH)</f>
        <v>#REF!</v>
      </c>
      <c r="BI512" s="235" t="e" cm="1">
        <f t="array" ref="BI512">_xlfn.XLOOKUP($A512&amp;$B512,'[4]产值及收款计划（2026）'!$A:$A&amp;'[4]产值及收款计划（2026）'!$B:$B,'[4]产值及收款计划（2026）'!BI:BI)</f>
        <v>#REF!</v>
      </c>
      <c r="BJ512" s="235" t="e" cm="1">
        <f t="array" ref="BJ512">_xlfn.XLOOKUP($A512&amp;$B512,'[4]产值及收款计划（2026）'!$A:$A&amp;'[4]产值及收款计划（2026）'!$B:$B,'[4]产值及收款计划（2026）'!BJ:BJ)</f>
        <v>#REF!</v>
      </c>
      <c r="BK512" s="235" t="e" cm="1">
        <f t="array" ref="BK512">_xlfn.XLOOKUP($A512&amp;$B512,'[4]产值及收款计划（2026）'!$A:$A&amp;'[4]产值及收款计划（2026）'!$B:$B,'[4]产值及收款计划（2026）'!BK:BK)</f>
        <v>#REF!</v>
      </c>
      <c r="BL512" s="235" t="e" cm="1">
        <f t="array" ref="BL512">_xlfn.XLOOKUP($A512&amp;$B512,'[4]产值及收款计划（2026）'!$A:$A&amp;'[4]产值及收款计划（2026）'!$B:$B,'[4]产值及收款计划（2026）'!BL:BL)</f>
        <v>#REF!</v>
      </c>
      <c r="BM512" s="235"/>
      <c r="BN512" s="235"/>
      <c r="BO512" s="235"/>
      <c r="BP512" s="235"/>
      <c r="BQ512" s="235" t="e" cm="1">
        <f t="array" ref="BQ512">_xlfn.XLOOKUP($A512&amp;$B512,'[4]产值及收款计划（2026）'!$A:$A&amp;'[4]产值及收款计划（2026）'!$B:$B,'[4]产值及收款计划（2026）'!BM:BM)</f>
        <v>#REF!</v>
      </c>
      <c r="BR512" s="235" t="e">
        <f>_xlfn.XLOOKUP($C512,应收未收表!$AJ:$AJ,应收未收表!AL:AL)</f>
        <v>#REF!</v>
      </c>
      <c r="BS512" s="235" t="e">
        <f>_xlfn.XLOOKUP($C512,应收未收表!$AJ:$AJ,应收未收表!AM:AM)</f>
        <v>#REF!</v>
      </c>
      <c r="BT512" s="235" t="e">
        <f>_xlfn.XLOOKUP($C512,应收未收表!$AJ:$AJ,应收未收表!AN:AN)</f>
        <v>#REF!</v>
      </c>
      <c r="BU512" s="234" t="e" cm="1">
        <f t="array" ref="BU512">_xlfn.XLOOKUP($A512&amp;$B512,'[4]产值及收款计划（2026）'!$A:$A&amp;'[4]产值及收款计划（2026）'!$B:$B,'[4]产值及收款计划（2026）'!BQ:BQ)</f>
        <v>#REF!</v>
      </c>
      <c r="BV512" s="235" t="e" cm="1">
        <f t="array" ref="BV512">_xlfn.XLOOKUP($A512&amp;$B512,'[4]产值及收款计划（2026）'!$A:$A&amp;'[4]产值及收款计划（2026）'!$B:$B,'[4]产值及收款计划（2026）'!BR:BR)</f>
        <v>#REF!</v>
      </c>
      <c r="CE512" s="235" cm="1">
        <f t="array" ref="CE512">_xlfn.XLOOKUP($A512&amp;$B512,'[4]产值及收款计划（2026）'!$A:$A&amp;'[4]产值及收款计划（2026）'!$B:$B,'[4]产值及收款计划（2026）'!CA:CA)</f>
        <v>0</v>
      </c>
      <c r="CF512" s="235" cm="1">
        <f t="array" ref="CF512">_xlfn.XLOOKUP($A512&amp;$B512,'[4]产值及收款计划（2026）'!$A:$A&amp;'[4]产值及收款计划（2026）'!$B:$B,'[4]产值及收款计划（2026）'!CB:CB)</f>
        <v>0</v>
      </c>
      <c r="CG512" s="235" cm="1">
        <f t="array" ref="CG512">_xlfn.XLOOKUP($A512&amp;$B512,'[4]产值及收款计划（2026）'!$A:$A&amp;'[4]产值及收款计划（2026）'!$B:$B,'[4]产值及收款计划（2026）'!CC:CC)</f>
        <v>0</v>
      </c>
      <c r="CH512" s="235" cm="1">
        <f t="array" ref="CH512">_xlfn.XLOOKUP($A512&amp;$B512,'[4]产值及收款计划（2026）'!$A:$A&amp;'[4]产值及收款计划（2026）'!$B:$B,'[4]产值及收款计划（2026）'!CD:CD)</f>
        <v>0</v>
      </c>
      <c r="CI512" s="235" cm="1">
        <f t="array" ref="CI512">_xlfn.XLOOKUP($A512&amp;$B512,'[4]产值及收款计划（2026）'!$A:$A&amp;'[4]产值及收款计划（2026）'!$B:$B,'[4]产值及收款计划（2026）'!CE:CE)</f>
        <v>0</v>
      </c>
      <c r="CJ512" s="235" cm="1">
        <f t="array" ref="CJ512">_xlfn.XLOOKUP($A512&amp;$B512,'[4]产值及收款计划（2026）'!$A:$A&amp;'[4]产值及收款计划（2026）'!$B:$B,'[4]产值及收款计划（2026）'!CF:CF)</f>
        <v>0</v>
      </c>
      <c r="CK512" s="235" cm="1">
        <f t="array" ref="CK512">_xlfn.XLOOKUP($A512&amp;$B512,'[4]产值及收款计划（2026）'!$A:$A&amp;'[4]产值及收款计划（2026）'!$B:$B,'[4]产值及收款计划（2026）'!CG:CG)</f>
        <v>0</v>
      </c>
      <c r="CL512" s="235" cm="1">
        <f t="array" ref="CL512">_xlfn.XLOOKUP($A512&amp;$B512,'[4]产值及收款计划（2026）'!$A:$A&amp;'[4]产值及收款计划（2026）'!$B:$B,'[4]产值及收款计划（2026）'!CH:CH)</f>
        <v>0</v>
      </c>
      <c r="CM512" s="235" cm="1">
        <f t="array" ref="CM512">_xlfn.XLOOKUP($A512&amp;$B512,'[4]产值及收款计划（2026）'!$A:$A&amp;'[4]产值及收款计划（2026）'!$B:$B,'[4]产值及收款计划（2026）'!CI:CI)</f>
        <v>0</v>
      </c>
      <c r="CN512" s="235" cm="1">
        <f t="array" ref="CN512">_xlfn.XLOOKUP($A512&amp;$B512,'[4]产值及收款计划（2026）'!$A:$A&amp;'[4]产值及收款计划（2026）'!$B:$B,'[4]产值及收款计划（2026）'!CJ:CJ)</f>
        <v>0</v>
      </c>
      <c r="CO512" s="235" cm="1">
        <f t="array" ref="CO512">_xlfn.XLOOKUP($A512&amp;$B512,'[4]产值及收款计划（2026）'!$A:$A&amp;'[4]产值及收款计划（2026）'!$B:$B,'[4]产值及收款计划（2026）'!CK:CK)</f>
        <v>0</v>
      </c>
      <c r="CP512" s="235" cm="1">
        <f t="array" ref="CP512">_xlfn.XLOOKUP($A512&amp;$B512,'[4]产值及收款计划（2026）'!$A:$A&amp;'[4]产值及收款计划（2026）'!$B:$B,'[4]产值及收款计划（2026）'!CL:CL)</f>
        <v>0</v>
      </c>
      <c r="DE512" s="235" cm="1">
        <f t="array" ref="DE512">_xlfn.XLOOKUP($A512&amp;$B512,'[4]产值及收款计划（2026）'!$A:$A&amp;'[4]产值及收款计划（2026）'!$B:$B,'[4]产值及收款计划（2026）'!DA:DA)</f>
        <v>0</v>
      </c>
      <c r="DF512" s="235" cm="1">
        <f t="array" ref="DF512">_xlfn.XLOOKUP($A512&amp;$B512,'[4]产值及收款计划（2026）'!$A:$A&amp;'[4]产值及收款计划（2026）'!$B:$B,'[4]产值及收款计划（2026）'!DB:DB)</f>
        <v>0</v>
      </c>
      <c r="DG512" s="235" cm="1">
        <f t="array" ref="DG512">_xlfn.XLOOKUP($A512&amp;$B512,'[4]产值及收款计划（2026）'!$A:$A&amp;'[4]产值及收款计划（2026）'!$B:$B,'[4]产值及收款计划（2026）'!DC:DC)</f>
        <v>0</v>
      </c>
      <c r="DH512" s="235" cm="1">
        <f t="array" ref="DH512">_xlfn.XLOOKUP($A512&amp;$B512,'[4]产值及收款计划（2026）'!$A:$A&amp;'[4]产值及收款计划（2026）'!$B:$B,'[4]产值及收款计划（2026）'!DD:DD)</f>
        <v>0</v>
      </c>
      <c r="DI512" s="235" cm="1">
        <f t="array" ref="DI512">_xlfn.XLOOKUP($A512&amp;$B512,'[4]产值及收款计划（2026）'!$A:$A&amp;'[4]产值及收款计划（2026）'!$B:$B,'[4]产值及收款计划（2026）'!DE:DE)</f>
        <v>0</v>
      </c>
      <c r="DJ512" s="235" cm="1">
        <f t="array" ref="DJ512">_xlfn.XLOOKUP($A512&amp;$B512,'[4]产值及收款计划（2026）'!$A:$A&amp;'[4]产值及收款计划（2026）'!$B:$B,'[4]产值及收款计划（2026）'!DF:DF)</f>
        <v>0</v>
      </c>
      <c r="DK512" s="235" cm="1">
        <f t="array" ref="DK512">_xlfn.XLOOKUP($A512&amp;$B512,'[4]产值及收款计划（2026）'!$A:$A&amp;'[4]产值及收款计划（2026）'!$B:$B,'[4]产值及收款计划（2026）'!DG:DG)</f>
        <v>0</v>
      </c>
      <c r="DL512" s="235" cm="1">
        <f t="array" ref="DL512">_xlfn.XLOOKUP($A512&amp;$B512,'[4]产值及收款计划（2026）'!$A:$A&amp;'[4]产值及收款计划（2026）'!$B:$B,'[4]产值及收款计划（2026）'!DH:DH)</f>
        <v>0</v>
      </c>
      <c r="DM512" s="235" cm="1">
        <f t="array" ref="DM512">_xlfn.XLOOKUP($A512&amp;$B512,'[4]产值及收款计划（2026）'!$A:$A&amp;'[4]产值及收款计划（2026）'!$B:$B,'[4]产值及收款计划（2026）'!DI:DI)</f>
        <v>0</v>
      </c>
      <c r="DN512" s="235" cm="1">
        <f t="array" ref="DN512">_xlfn.XLOOKUP($A512&amp;$B512,'[4]产值及收款计划（2026）'!$A:$A&amp;'[4]产值及收款计划（2026）'!$B:$B,'[4]产值及收款计划（2026）'!DJ:DJ)</f>
        <v>0</v>
      </c>
      <c r="DO512" s="235" cm="1">
        <f t="array" ref="DO512">_xlfn.XLOOKUP($A512&amp;$B512,'[4]产值及收款计划（2026）'!$A:$A&amp;'[4]产值及收款计划（2026）'!$B:$B,'[4]产值及收款计划（2026）'!DK:DK)</f>
        <v>0</v>
      </c>
      <c r="DP512" s="235" cm="1">
        <f t="array" ref="DP512">_xlfn.XLOOKUP($A512&amp;$B512,'[4]产值及收款计划（2026）'!$A:$A&amp;'[4]产值及收款计划（2026）'!$B:$B,'[4]产值及收款计划（2026）'!DL:DL)</f>
        <v>0</v>
      </c>
      <c r="DQ512" s="243"/>
      <c r="DR512" s="229"/>
    </row>
    <row r="513" ht="20.25" spans="1:122">
      <c r="A513" s="233">
        <f t="shared" si="29"/>
        <v>43</v>
      </c>
      <c r="B513" s="233" t="s">
        <v>28</v>
      </c>
      <c r="C513" s="234" t="e" cm="1">
        <f t="array" ref="C513">_xlfn.XLOOKUP($A513&amp;$B513,'[4]产值及收款计划（2026）'!$A:$A&amp;'[4]产值及收款计划（2026）'!$B:$B,'[4]产值及收款计划（2026）'!C:C)</f>
        <v>#REF!</v>
      </c>
      <c r="D513" s="234" t="e" cm="1">
        <f t="array" ref="D513">_xlfn.XLOOKUP($A513&amp;$B513,'[4]产值及收款计划（2026）'!$A:$A&amp;'[4]产值及收款计划（2026）'!$B:$B,'[4]产值及收款计划（2026）'!D:D)</f>
        <v>#REF!</v>
      </c>
      <c r="E513" s="235" t="e" cm="1">
        <f t="array" ref="E513">_xlfn.XLOOKUP($A513&amp;$B513,'[4]产值及收款计划（2026）'!$A:$A&amp;'[4]产值及收款计划（2026）'!$B:$B,'[4]产值及收款计划（2026）'!E:E)</f>
        <v>#REF!</v>
      </c>
      <c r="F513" s="235" t="e" cm="1">
        <f t="array" ref="F513">_xlfn.XLOOKUP($A513&amp;$B513,'[4]产值及收款计划（2026）'!$A:$A&amp;'[4]产值及收款计划（2026）'!$B:$B,'[4]产值及收款计划（2026）'!F:F)</f>
        <v>#REF!</v>
      </c>
      <c r="G513" s="235" t="e" cm="1">
        <f t="array" ref="G513">_xlfn.XLOOKUP($A513&amp;$B513,'[4]产值及收款计划（2026）'!$A:$A&amp;'[4]产值及收款计划（2026）'!$B:$B,'[4]产值及收款计划（2026）'!G:G)</f>
        <v>#REF!</v>
      </c>
      <c r="H513" s="235" t="e" cm="1">
        <f t="array" ref="H513">_xlfn.XLOOKUP($A513&amp;$B513,'[4]产值及收款计划（2026）'!$A:$A&amp;'[4]产值及收款计划（2026）'!$B:$B,'[4]产值及收款计划（2026）'!H:H)</f>
        <v>#REF!</v>
      </c>
      <c r="I513" s="236" t="e" cm="1">
        <f t="array" ref="I513">_xlfn.XLOOKUP($A513&amp;$B513,'[4]产值及收款计划（2026）'!$A:$A&amp;'[4]产值及收款计划（2026）'!$B:$B,'[4]产值及收款计划（2026）'!I:I)</f>
        <v>#REF!</v>
      </c>
      <c r="J513" s="237" t="e" cm="1">
        <f t="array" ref="J513">_xlfn.XLOOKUP($A513&amp;$B513,'[4]产值及收款计划（2026）'!$A:$A&amp;'[4]产值及收款计划（2026）'!$B:$B,'[4]产值及收款计划（2026）'!J:J)</f>
        <v>#REF!</v>
      </c>
      <c r="K513" s="235" t="e" cm="1">
        <f t="array" ref="K513">_xlfn.XLOOKUP($A513&amp;$B513,'[4]产值及收款计划（2026）'!$A:$A&amp;'[4]产值及收款计划（2026）'!$B:$B,'[4]产值及收款计划（2026）'!K:K)</f>
        <v>#REF!</v>
      </c>
      <c r="L513" s="235" t="e" cm="1">
        <f t="array" ref="L513">_xlfn.XLOOKUP($A513&amp;$B513,'[4]产值及收款计划（2026）'!$A:$A&amp;'[4]产值及收款计划（2026）'!$B:$B,'[4]产值及收款计划（2026）'!L:L)</f>
        <v>#REF!</v>
      </c>
      <c r="M513" s="235" t="e" cm="1">
        <f t="array" ref="M513">_xlfn.XLOOKUP($A513&amp;$B513,'[4]产值及收款计划（2026）'!$A:$A&amp;'[4]产值及收款计划（2026）'!$B:$B,'[4]产值及收款计划（2026）'!M:M)</f>
        <v>#REF!</v>
      </c>
      <c r="N513" s="235" t="e" cm="1">
        <f t="array" ref="N513">_xlfn.XLOOKUP($A513&amp;$B513,'[4]产值及收款计划（2026）'!$A:$A&amp;'[4]产值及收款计划（2026）'!$B:$B,'[4]产值及收款计划（2026）'!N:N)</f>
        <v>#REF!</v>
      </c>
      <c r="O513" s="235" t="e" cm="1">
        <f t="array" ref="O513">_xlfn.XLOOKUP($A513&amp;$B513,'[4]产值及收款计划（2026）'!$A:$A&amp;'[4]产值及收款计划（2026）'!$B:$B,'[4]产值及收款计划（2026）'!O:O)</f>
        <v>#REF!</v>
      </c>
      <c r="P513" s="234" t="e" cm="1">
        <f t="array" ref="P513">_xlfn.XLOOKUP($A513&amp;$B513,'[4]产值及收款计划（2026）'!$A:$A&amp;'[4]产值及收款计划（2026）'!$B:$B,'[4]产值及收款计划（2026）'!P:P)</f>
        <v>#REF!</v>
      </c>
      <c r="Q513" s="235" t="e" cm="1">
        <f t="array" ref="Q513">_xlfn.XLOOKUP($A513&amp;$B513,'[4]产值及收款计划（2026）'!$A:$A&amp;'[4]产值及收款计划（2026）'!$B:$B,'[4]产值及收款计划（2026）'!Q:Q)</f>
        <v>#REF!</v>
      </c>
      <c r="R513" s="235" t="e" cm="1">
        <f t="array" ref="R513">_xlfn.XLOOKUP($A513&amp;$B513,'[4]产值及收款计划（2026）'!$A:$A&amp;'[4]产值及收款计划（2026）'!$B:$B,'[4]产值及收款计划（2026）'!R:R)</f>
        <v>#REF!</v>
      </c>
      <c r="S513" s="235" t="e" cm="1">
        <f t="array" ref="S513">_xlfn.XLOOKUP($A513&amp;$B513,'[4]产值及收款计划（2026）'!$A:$A&amp;'[4]产值及收款计划（2026）'!$B:$B,'[4]产值及收款计划（2026）'!S:S)</f>
        <v>#REF!</v>
      </c>
      <c r="T513" s="235" t="e" cm="1">
        <f t="array" ref="T513">_xlfn.XLOOKUP($A513&amp;$B513,'[4]产值及收款计划（2026）'!$A:$A&amp;'[4]产值及收款计划（2026）'!$B:$B,'[4]产值及收款计划（2026）'!T:T)</f>
        <v>#REF!</v>
      </c>
      <c r="U513" s="235" t="e" cm="1">
        <f t="array" ref="U513">_xlfn.XLOOKUP($A513&amp;$B513,'[4]产值及收款计划（2026）'!$A:$A&amp;'[4]产值及收款计划（2026）'!$B:$B,'[4]产值及收款计划（2026）'!U:U)</f>
        <v>#REF!</v>
      </c>
      <c r="V513" s="235" t="e" cm="1">
        <f t="array" ref="V513">_xlfn.XLOOKUP($A513&amp;$B513,'[4]产值及收款计划（2026）'!$A:$A&amp;'[4]产值及收款计划（2026）'!$B:$B,'[4]产值及收款计划（2026）'!V:V)</f>
        <v>#REF!</v>
      </c>
      <c r="W513" s="235" t="e" cm="1">
        <f t="array" ref="W513">_xlfn.XLOOKUP($A513&amp;$B513,'[4]产值及收款计划（2026）'!$A:$A&amp;'[4]产值及收款计划（2026）'!$B:$B,'[4]产值及收款计划（2026）'!W:W)</f>
        <v>#REF!</v>
      </c>
      <c r="X513" s="235" t="e" cm="1">
        <f t="array" ref="X513">_xlfn.XLOOKUP($A513&amp;$B513,'[4]产值及收款计划（2026）'!$A:$A&amp;'[4]产值及收款计划（2026）'!$B:$B,'[4]产值及收款计划（2026）'!X:X)</f>
        <v>#REF!</v>
      </c>
      <c r="Y513" s="235" t="e" cm="1">
        <f t="array" ref="Y513">_xlfn.XLOOKUP($A513&amp;$B513,'[4]产值及收款计划（2026）'!$A:$A&amp;'[4]产值及收款计划（2026）'!$B:$B,'[4]产值及收款计划（2026）'!Y:Y)</f>
        <v>#REF!</v>
      </c>
      <c r="Z513" s="235" t="e" cm="1">
        <f t="array" ref="Z513">_xlfn.XLOOKUP($A513&amp;$B513,'[4]产值及收款计划（2026）'!$A:$A&amp;'[4]产值及收款计划（2026）'!$B:$B,'[4]产值及收款计划（2026）'!Z:Z)</f>
        <v>#REF!</v>
      </c>
      <c r="AA513" s="235" t="e" cm="1">
        <f t="array" ref="AA513">_xlfn.XLOOKUP($A513&amp;$B513,'[4]产值及收款计划（2026）'!$A:$A&amp;'[4]产值及收款计划（2026）'!$B:$B,'[4]产值及收款计划（2026）'!AA:AA)</f>
        <v>#REF!</v>
      </c>
      <c r="AB513" s="235" t="e" cm="1">
        <f t="array" ref="AB513">_xlfn.XLOOKUP($A513&amp;$B513,'[4]产值及收款计划（2026）'!$A:$A&amp;'[4]产值及收款计划（2026）'!$B:$B,'[4]产值及收款计划（2026）'!AB:AB)</f>
        <v>#REF!</v>
      </c>
      <c r="AC513" s="235" t="e" cm="1">
        <f t="array" ref="AC513">_xlfn.XLOOKUP($A513&amp;$B513,'[4]产值及收款计划（2026）'!$A:$A&amp;'[4]产值及收款计划（2026）'!$B:$B,'[4]产值及收款计划（2026）'!AC:AC)</f>
        <v>#REF!</v>
      </c>
      <c r="AD513" s="235" t="e" cm="1">
        <f t="array" ref="AD513">_xlfn.XLOOKUP($A513&amp;$B513,'[4]产值及收款计划（2026）'!$A:$A&amp;'[4]产值及收款计划（2026）'!$B:$B,'[4]产值及收款计划（2026）'!AD:AD)</f>
        <v>#REF!</v>
      </c>
      <c r="AE513" s="235" t="e" cm="1">
        <f t="array" ref="AE513">_xlfn.XLOOKUP($A513&amp;$B513,'[4]产值及收款计划（2026）'!$A:$A&amp;'[4]产值及收款计划（2026）'!$B:$B,'[4]产值及收款计划（2026）'!AE:AE)</f>
        <v>#REF!</v>
      </c>
      <c r="AF513" s="235" t="e" cm="1">
        <f t="array" ref="AF513">_xlfn.XLOOKUP($A513&amp;$B513,'[4]产值及收款计划（2026）'!$A:$A&amp;'[4]产值及收款计划（2026）'!$B:$B,'[4]产值及收款计划（2026）'!AF:AF)</f>
        <v>#REF!</v>
      </c>
      <c r="AG513" s="235" t="e" cm="1">
        <f t="array" ref="AG513">_xlfn.XLOOKUP($A513&amp;$B513,'[4]产值及收款计划（2026）'!$A:$A&amp;'[4]产值及收款计划（2026）'!$B:$B,'[4]产值及收款计划（2026）'!AG:AG)</f>
        <v>#REF!</v>
      </c>
      <c r="AH513" s="235" t="e" cm="1">
        <f t="array" ref="AH513">_xlfn.XLOOKUP($A513&amp;$B513,'[4]产值及收款计划（2026）'!$A:$A&amp;'[4]产值及收款计划（2026）'!$B:$B,'[4]产值及收款计划（2026）'!AH:AH)</f>
        <v>#REF!</v>
      </c>
      <c r="AI513" s="235" t="e" cm="1">
        <f t="array" ref="AI513">_xlfn.XLOOKUP($A513&amp;$B513,'[4]产值及收款计划（2026）'!$A:$A&amp;'[4]产值及收款计划（2026）'!$B:$B,'[4]产值及收款计划（2026）'!AI:AI)</f>
        <v>#REF!</v>
      </c>
      <c r="AJ513" s="235" t="e" cm="1">
        <f t="array" ref="AJ513">_xlfn.XLOOKUP($A513&amp;$B513,'[4]产值及收款计划（2026）'!$A:$A&amp;'[4]产值及收款计划（2026）'!$B:$B,'[4]产值及收款计划（2026）'!AJ:AJ)</f>
        <v>#REF!</v>
      </c>
      <c r="AK513" s="235" t="e" cm="1">
        <f t="array" ref="AK513">_xlfn.XLOOKUP($A513&amp;$B513,'[4]产值及收款计划（2026）'!$A:$A&amp;'[4]产值及收款计划（2026）'!$B:$B,'[4]产值及收款计划（2026）'!AK:AK)</f>
        <v>#REF!</v>
      </c>
      <c r="AL513" s="235" t="e" cm="1">
        <f t="array" ref="AL513">_xlfn.XLOOKUP($A513&amp;$B513,'[4]产值及收款计划（2026）'!$A:$A&amp;'[4]产值及收款计划（2026）'!$B:$B,'[4]产值及收款计划（2026）'!AL:AL)</f>
        <v>#REF!</v>
      </c>
      <c r="AM513" s="242" t="e" cm="1">
        <f t="array" ref="AM513">_xlfn.LET(_xlpm.勾选月份状态数组,TRANSPOSE('PPT(12-15页）-TOP10'!$A$3:$A$14),_xlpm.选择数据区,IF('PPT(12-15页）-TOP10'!$E$3="收款",$BA513:$BL513,$AA513:$AL513),SUM(_xlfn._xlws.FILTER(_xlpm.选择数据区,_xlpm.勾选月份状态数组,"")))</f>
        <v>#REF!</v>
      </c>
      <c r="AN513" s="235" t="e">
        <f>_xlfn.XLOOKUP($C513,应收未收表!$T:$T,应收未收表!AA:AA)</f>
        <v>#REF!</v>
      </c>
      <c r="AO513" s="235" t="e">
        <f>_xlfn.XLOOKUP($C513,应收未收表!$T:$T,应收未收表!AB:AB)</f>
        <v>#REF!</v>
      </c>
      <c r="AP513" s="235" t="e">
        <f>_xlfn.XLOOKUP($C513,应收未收表!$T:$T,应收未收表!AC:AC)</f>
        <v>#REF!</v>
      </c>
      <c r="AQ513" s="235" t="e">
        <f>_xlfn.XLOOKUP($C513,应收未收表!$T:$T,应收未收表!AE:AE)</f>
        <v>#REF!</v>
      </c>
      <c r="AR513" s="235" t="e">
        <f>_xlfn.XLOOKUP($C513,应收未收表!$T:$T,应收未收表!AF:AF)</f>
        <v>#REF!</v>
      </c>
      <c r="AS513" s="235" t="e" cm="1">
        <f t="array" ref="AS513">_xlfn.XLOOKUP($A513&amp;$B513,'[4]产值及收款计划（2026）'!$A:$A&amp;'[4]产值及收款计划（2026）'!$B:$B,'[4]产值及收款计划（2026）'!AS:AS)</f>
        <v>#REF!</v>
      </c>
      <c r="AT513" s="235" t="e" cm="1">
        <f t="array" ref="AT513">_xlfn.XLOOKUP($A513&amp;$B513,'[4]产值及收款计划（2026）'!$A:$A&amp;'[4]产值及收款计划（2026）'!$B:$B,'[4]产值及收款计划（2026）'!AT:AT)</f>
        <v>#REF!</v>
      </c>
      <c r="AU513" s="235" t="e" cm="1">
        <f t="array" ref="AU513">_xlfn.XLOOKUP($A513&amp;$B513,'[4]产值及收款计划（2026）'!$A:$A&amp;'[4]产值及收款计划（2026）'!$B:$B,'[4]产值及收款计划（2026）'!AU:AU)</f>
        <v>#REF!</v>
      </c>
      <c r="AV513" s="235" t="e" cm="1">
        <f t="array" ref="AV513">_xlfn.XLOOKUP($A513&amp;$B513,'[4]产值及收款计划（2026）'!$A:$A&amp;'[4]产值及收款计划（2026）'!$B:$B,'[4]产值及收款计划（2026）'!AV:AV)</f>
        <v>#REF!</v>
      </c>
      <c r="AW513" s="235" t="e" cm="1">
        <f t="array" ref="AW513">_xlfn.XLOOKUP($A513&amp;$B513,'[4]产值及收款计划（2026）'!$A:$A&amp;'[4]产值及收款计划（2026）'!$B:$B,'[4]产值及收款计划（2026）'!AW:AW)</f>
        <v>#REF!</v>
      </c>
      <c r="AX513" s="235" t="e" cm="1">
        <f t="array" ref="AX513">_xlfn.XLOOKUP($A513&amp;$B513,'[4]产值及收款计划（2026）'!$A:$A&amp;'[4]产值及收款计划（2026）'!$B:$B,'[4]产值及收款计划（2026）'!AX:AX)</f>
        <v>#REF!</v>
      </c>
      <c r="AY513" s="235" t="e" cm="1">
        <f t="array" ref="AY513">_xlfn.XLOOKUP($A513&amp;$B513,'[4]产值及收款计划（2026）'!$A:$A&amp;'[4]产值及收款计划（2026）'!$B:$B,'[4]产值及收款计划（2026）'!AY:AY)</f>
        <v>#REF!</v>
      </c>
      <c r="AZ513" s="235" t="e" cm="1">
        <f t="array" ref="AZ513">_xlfn.XLOOKUP($A513&amp;$B513,'[4]产值及收款计划（2026）'!$A:$A&amp;'[4]产值及收款计划（2026）'!$B:$B,'[4]产值及收款计划（2026）'!AZ:AZ)</f>
        <v>#REF!</v>
      </c>
      <c r="BA513" s="235" t="e" cm="1">
        <f t="array" ref="BA513">_xlfn.XLOOKUP($A513&amp;$B513,'[4]产值及收款计划（2026）'!$A:$A&amp;'[4]产值及收款计划（2026）'!$B:$B,'[4]产值及收款计划（2026）'!BA:BA)</f>
        <v>#REF!</v>
      </c>
      <c r="BB513" s="235" t="e" cm="1">
        <f t="array" ref="BB513">_xlfn.XLOOKUP($A513&amp;$B513,'[4]产值及收款计划（2026）'!$A:$A&amp;'[4]产值及收款计划（2026）'!$B:$B,'[4]产值及收款计划（2026）'!BB:BB)</f>
        <v>#REF!</v>
      </c>
      <c r="BC513" s="235" t="e" cm="1">
        <f t="array" ref="BC513">_xlfn.XLOOKUP($A513&amp;$B513,'[4]产值及收款计划（2026）'!$A:$A&amp;'[4]产值及收款计划（2026）'!$B:$B,'[4]产值及收款计划（2026）'!BC:BC)</f>
        <v>#REF!</v>
      </c>
      <c r="BD513" s="235" t="e" cm="1">
        <f t="array" ref="BD513">_xlfn.XLOOKUP($A513&amp;$B513,'[4]产值及收款计划（2026）'!$A:$A&amp;'[4]产值及收款计划（2026）'!$B:$B,'[4]产值及收款计划（2026）'!BD:BD)</f>
        <v>#REF!</v>
      </c>
      <c r="BE513" s="235" t="e" cm="1">
        <f t="array" ref="BE513">_xlfn.XLOOKUP($A513&amp;$B513,'[4]产值及收款计划（2026）'!$A:$A&amp;'[4]产值及收款计划（2026）'!$B:$B,'[4]产值及收款计划（2026）'!BE:BE)</f>
        <v>#REF!</v>
      </c>
      <c r="BF513" s="235" t="e" cm="1">
        <f t="array" ref="BF513">_xlfn.XLOOKUP($A513&amp;$B513,'[4]产值及收款计划（2026）'!$A:$A&amp;'[4]产值及收款计划（2026）'!$B:$B,'[4]产值及收款计划（2026）'!BF:BF)</f>
        <v>#REF!</v>
      </c>
      <c r="BG513" s="235" t="e" cm="1">
        <f t="array" ref="BG513">_xlfn.XLOOKUP($A513&amp;$B513,'[4]产值及收款计划（2026）'!$A:$A&amp;'[4]产值及收款计划（2026）'!$B:$B,'[4]产值及收款计划（2026）'!BG:BG)</f>
        <v>#REF!</v>
      </c>
      <c r="BH513" s="235" t="e" cm="1">
        <f t="array" ref="BH513">_xlfn.XLOOKUP($A513&amp;$B513,'[4]产值及收款计划（2026）'!$A:$A&amp;'[4]产值及收款计划（2026）'!$B:$B,'[4]产值及收款计划（2026）'!BH:BH)</f>
        <v>#REF!</v>
      </c>
      <c r="BI513" s="235" t="e" cm="1">
        <f t="array" ref="BI513">_xlfn.XLOOKUP($A513&amp;$B513,'[4]产值及收款计划（2026）'!$A:$A&amp;'[4]产值及收款计划（2026）'!$B:$B,'[4]产值及收款计划（2026）'!BI:BI)</f>
        <v>#REF!</v>
      </c>
      <c r="BJ513" s="235" t="e" cm="1">
        <f t="array" ref="BJ513">_xlfn.XLOOKUP($A513&amp;$B513,'[4]产值及收款计划（2026）'!$A:$A&amp;'[4]产值及收款计划（2026）'!$B:$B,'[4]产值及收款计划（2026）'!BJ:BJ)</f>
        <v>#REF!</v>
      </c>
      <c r="BK513" s="235" t="e" cm="1">
        <f t="array" ref="BK513">_xlfn.XLOOKUP($A513&amp;$B513,'[4]产值及收款计划（2026）'!$A:$A&amp;'[4]产值及收款计划（2026）'!$B:$B,'[4]产值及收款计划（2026）'!BK:BK)</f>
        <v>#REF!</v>
      </c>
      <c r="BL513" s="235" t="e" cm="1">
        <f t="array" ref="BL513">_xlfn.XLOOKUP($A513&amp;$B513,'[4]产值及收款计划（2026）'!$A:$A&amp;'[4]产值及收款计划（2026）'!$B:$B,'[4]产值及收款计划（2026）'!BL:BL)</f>
        <v>#REF!</v>
      </c>
      <c r="BM513" s="235"/>
      <c r="BN513" s="235"/>
      <c r="BO513" s="235"/>
      <c r="BP513" s="235"/>
      <c r="BQ513" s="235" t="e" cm="1">
        <f t="array" ref="BQ513">_xlfn.XLOOKUP($A513&amp;$B513,'[4]产值及收款计划（2026）'!$A:$A&amp;'[4]产值及收款计划（2026）'!$B:$B,'[4]产值及收款计划（2026）'!BM:BM)</f>
        <v>#REF!</v>
      </c>
      <c r="BR513" s="235" t="e">
        <f>_xlfn.XLOOKUP($C513,应收未收表!$AJ:$AJ,应收未收表!AL:AL)</f>
        <v>#REF!</v>
      </c>
      <c r="BS513" s="235" t="e">
        <f>_xlfn.XLOOKUP($C513,应收未收表!$AJ:$AJ,应收未收表!AM:AM)</f>
        <v>#REF!</v>
      </c>
      <c r="BT513" s="235" t="e">
        <f>_xlfn.XLOOKUP($C513,应收未收表!$AJ:$AJ,应收未收表!AN:AN)</f>
        <v>#REF!</v>
      </c>
      <c r="BU513" s="234" t="e" cm="1">
        <f t="array" ref="BU513">_xlfn.XLOOKUP($A513&amp;$B513,'[4]产值及收款计划（2026）'!$A:$A&amp;'[4]产值及收款计划（2026）'!$B:$B,'[4]产值及收款计划（2026）'!BQ:BQ)</f>
        <v>#REF!</v>
      </c>
      <c r="BV513" s="235" t="e" cm="1">
        <f t="array" ref="BV513">_xlfn.XLOOKUP($A513&amp;$B513,'[4]产值及收款计划（2026）'!$A:$A&amp;'[4]产值及收款计划（2026）'!$B:$B,'[4]产值及收款计划（2026）'!BR:BR)</f>
        <v>#REF!</v>
      </c>
      <c r="CE513" s="235" cm="1">
        <f t="array" ref="CE513">_xlfn.XLOOKUP($A513&amp;$B513,'[4]产值及收款计划（2026）'!$A:$A&amp;'[4]产值及收款计划（2026）'!$B:$B,'[4]产值及收款计划（2026）'!CA:CA)</f>
        <v>0</v>
      </c>
      <c r="CF513" s="235" cm="1">
        <f t="array" ref="CF513">_xlfn.XLOOKUP($A513&amp;$B513,'[4]产值及收款计划（2026）'!$A:$A&amp;'[4]产值及收款计划（2026）'!$B:$B,'[4]产值及收款计划（2026）'!CB:CB)</f>
        <v>0</v>
      </c>
      <c r="CG513" s="235" cm="1">
        <f t="array" ref="CG513">_xlfn.XLOOKUP($A513&amp;$B513,'[4]产值及收款计划（2026）'!$A:$A&amp;'[4]产值及收款计划（2026）'!$B:$B,'[4]产值及收款计划（2026）'!CC:CC)</f>
        <v>0</v>
      </c>
      <c r="CH513" s="235" cm="1">
        <f t="array" ref="CH513">_xlfn.XLOOKUP($A513&amp;$B513,'[4]产值及收款计划（2026）'!$A:$A&amp;'[4]产值及收款计划（2026）'!$B:$B,'[4]产值及收款计划（2026）'!CD:CD)</f>
        <v>0</v>
      </c>
      <c r="CI513" s="235" cm="1">
        <f t="array" ref="CI513">_xlfn.XLOOKUP($A513&amp;$B513,'[4]产值及收款计划（2026）'!$A:$A&amp;'[4]产值及收款计划（2026）'!$B:$B,'[4]产值及收款计划（2026）'!CE:CE)</f>
        <v>0</v>
      </c>
      <c r="CJ513" s="235" cm="1">
        <f t="array" ref="CJ513">_xlfn.XLOOKUP($A513&amp;$B513,'[4]产值及收款计划（2026）'!$A:$A&amp;'[4]产值及收款计划（2026）'!$B:$B,'[4]产值及收款计划（2026）'!CF:CF)</f>
        <v>0</v>
      </c>
      <c r="CK513" s="235" cm="1">
        <f t="array" ref="CK513">_xlfn.XLOOKUP($A513&amp;$B513,'[4]产值及收款计划（2026）'!$A:$A&amp;'[4]产值及收款计划（2026）'!$B:$B,'[4]产值及收款计划（2026）'!CG:CG)</f>
        <v>0</v>
      </c>
      <c r="CL513" s="235" cm="1">
        <f t="array" ref="CL513">_xlfn.XLOOKUP($A513&amp;$B513,'[4]产值及收款计划（2026）'!$A:$A&amp;'[4]产值及收款计划（2026）'!$B:$B,'[4]产值及收款计划（2026）'!CH:CH)</f>
        <v>0</v>
      </c>
      <c r="CM513" s="235" cm="1">
        <f t="array" ref="CM513">_xlfn.XLOOKUP($A513&amp;$B513,'[4]产值及收款计划（2026）'!$A:$A&amp;'[4]产值及收款计划（2026）'!$B:$B,'[4]产值及收款计划（2026）'!CI:CI)</f>
        <v>0</v>
      </c>
      <c r="CN513" s="235" cm="1">
        <f t="array" ref="CN513">_xlfn.XLOOKUP($A513&amp;$B513,'[4]产值及收款计划（2026）'!$A:$A&amp;'[4]产值及收款计划（2026）'!$B:$B,'[4]产值及收款计划（2026）'!CJ:CJ)</f>
        <v>0</v>
      </c>
      <c r="CO513" s="235" cm="1">
        <f t="array" ref="CO513">_xlfn.XLOOKUP($A513&amp;$B513,'[4]产值及收款计划（2026）'!$A:$A&amp;'[4]产值及收款计划（2026）'!$B:$B,'[4]产值及收款计划（2026）'!CK:CK)</f>
        <v>0</v>
      </c>
      <c r="CP513" s="235" cm="1">
        <f t="array" ref="CP513">_xlfn.XLOOKUP($A513&amp;$B513,'[4]产值及收款计划（2026）'!$A:$A&amp;'[4]产值及收款计划（2026）'!$B:$B,'[4]产值及收款计划（2026）'!CL:CL)</f>
        <v>0</v>
      </c>
      <c r="DE513" s="235" cm="1">
        <f t="array" ref="DE513">_xlfn.XLOOKUP($A513&amp;$B513,'[4]产值及收款计划（2026）'!$A:$A&amp;'[4]产值及收款计划（2026）'!$B:$B,'[4]产值及收款计划（2026）'!DA:DA)</f>
        <v>0</v>
      </c>
      <c r="DF513" s="235" cm="1">
        <f t="array" ref="DF513">_xlfn.XLOOKUP($A513&amp;$B513,'[4]产值及收款计划（2026）'!$A:$A&amp;'[4]产值及收款计划（2026）'!$B:$B,'[4]产值及收款计划（2026）'!DB:DB)</f>
        <v>0</v>
      </c>
      <c r="DG513" s="235" cm="1">
        <f t="array" ref="DG513">_xlfn.XLOOKUP($A513&amp;$B513,'[4]产值及收款计划（2026）'!$A:$A&amp;'[4]产值及收款计划（2026）'!$B:$B,'[4]产值及收款计划（2026）'!DC:DC)</f>
        <v>0</v>
      </c>
      <c r="DH513" s="235" cm="1">
        <f t="array" ref="DH513">_xlfn.XLOOKUP($A513&amp;$B513,'[4]产值及收款计划（2026）'!$A:$A&amp;'[4]产值及收款计划（2026）'!$B:$B,'[4]产值及收款计划（2026）'!DD:DD)</f>
        <v>0</v>
      </c>
      <c r="DI513" s="235" cm="1">
        <f t="array" ref="DI513">_xlfn.XLOOKUP($A513&amp;$B513,'[4]产值及收款计划（2026）'!$A:$A&amp;'[4]产值及收款计划（2026）'!$B:$B,'[4]产值及收款计划（2026）'!DE:DE)</f>
        <v>0</v>
      </c>
      <c r="DJ513" s="235" cm="1">
        <f t="array" ref="DJ513">_xlfn.XLOOKUP($A513&amp;$B513,'[4]产值及收款计划（2026）'!$A:$A&amp;'[4]产值及收款计划（2026）'!$B:$B,'[4]产值及收款计划（2026）'!DF:DF)</f>
        <v>0</v>
      </c>
      <c r="DK513" s="235" cm="1">
        <f t="array" ref="DK513">_xlfn.XLOOKUP($A513&amp;$B513,'[4]产值及收款计划（2026）'!$A:$A&amp;'[4]产值及收款计划（2026）'!$B:$B,'[4]产值及收款计划（2026）'!DG:DG)</f>
        <v>0</v>
      </c>
      <c r="DL513" s="235" cm="1">
        <f t="array" ref="DL513">_xlfn.XLOOKUP($A513&amp;$B513,'[4]产值及收款计划（2026）'!$A:$A&amp;'[4]产值及收款计划（2026）'!$B:$B,'[4]产值及收款计划（2026）'!DH:DH)</f>
        <v>0</v>
      </c>
      <c r="DM513" s="235" cm="1">
        <f t="array" ref="DM513">_xlfn.XLOOKUP($A513&amp;$B513,'[4]产值及收款计划（2026）'!$A:$A&amp;'[4]产值及收款计划（2026）'!$B:$B,'[4]产值及收款计划（2026）'!DI:DI)</f>
        <v>0</v>
      </c>
      <c r="DN513" s="235" cm="1">
        <f t="array" ref="DN513">_xlfn.XLOOKUP($A513&amp;$B513,'[4]产值及收款计划（2026）'!$A:$A&amp;'[4]产值及收款计划（2026）'!$B:$B,'[4]产值及收款计划（2026）'!DJ:DJ)</f>
        <v>0</v>
      </c>
      <c r="DO513" s="235" cm="1">
        <f t="array" ref="DO513">_xlfn.XLOOKUP($A513&amp;$B513,'[4]产值及收款计划（2026）'!$A:$A&amp;'[4]产值及收款计划（2026）'!$B:$B,'[4]产值及收款计划（2026）'!DK:DK)</f>
        <v>0</v>
      </c>
      <c r="DP513" s="235" cm="1">
        <f t="array" ref="DP513">_xlfn.XLOOKUP($A513&amp;$B513,'[4]产值及收款计划（2026）'!$A:$A&amp;'[4]产值及收款计划（2026）'!$B:$B,'[4]产值及收款计划（2026）'!DL:DL)</f>
        <v>0</v>
      </c>
      <c r="DQ513" s="243"/>
      <c r="DR513" s="229"/>
    </row>
    <row r="514" ht="20.25" spans="1:122">
      <c r="A514" s="233">
        <f t="shared" si="29"/>
        <v>44</v>
      </c>
      <c r="B514" s="233" t="s">
        <v>28</v>
      </c>
      <c r="C514" s="234" t="e" cm="1">
        <f t="array" ref="C514">_xlfn.XLOOKUP($A514&amp;$B514,'[4]产值及收款计划（2026）'!$A:$A&amp;'[4]产值及收款计划（2026）'!$B:$B,'[4]产值及收款计划（2026）'!C:C)</f>
        <v>#REF!</v>
      </c>
      <c r="D514" s="234" t="e" cm="1">
        <f t="array" ref="D514">_xlfn.XLOOKUP($A514&amp;$B514,'[4]产值及收款计划（2026）'!$A:$A&amp;'[4]产值及收款计划（2026）'!$B:$B,'[4]产值及收款计划（2026）'!D:D)</f>
        <v>#REF!</v>
      </c>
      <c r="E514" s="235" t="e" cm="1">
        <f t="array" ref="E514">_xlfn.XLOOKUP($A514&amp;$B514,'[4]产值及收款计划（2026）'!$A:$A&amp;'[4]产值及收款计划（2026）'!$B:$B,'[4]产值及收款计划（2026）'!E:E)</f>
        <v>#REF!</v>
      </c>
      <c r="F514" s="235" t="e" cm="1">
        <f t="array" ref="F514">_xlfn.XLOOKUP($A514&amp;$B514,'[4]产值及收款计划（2026）'!$A:$A&amp;'[4]产值及收款计划（2026）'!$B:$B,'[4]产值及收款计划（2026）'!F:F)</f>
        <v>#REF!</v>
      </c>
      <c r="G514" s="235" t="e" cm="1">
        <f t="array" ref="G514">_xlfn.XLOOKUP($A514&amp;$B514,'[4]产值及收款计划（2026）'!$A:$A&amp;'[4]产值及收款计划（2026）'!$B:$B,'[4]产值及收款计划（2026）'!G:G)</f>
        <v>#REF!</v>
      </c>
      <c r="H514" s="235" t="e" cm="1">
        <f t="array" ref="H514">_xlfn.XLOOKUP($A514&amp;$B514,'[4]产值及收款计划（2026）'!$A:$A&amp;'[4]产值及收款计划（2026）'!$B:$B,'[4]产值及收款计划（2026）'!H:H)</f>
        <v>#REF!</v>
      </c>
      <c r="I514" s="236" t="e" cm="1">
        <f t="array" ref="I514">_xlfn.XLOOKUP($A514&amp;$B514,'[4]产值及收款计划（2026）'!$A:$A&amp;'[4]产值及收款计划（2026）'!$B:$B,'[4]产值及收款计划（2026）'!I:I)</f>
        <v>#REF!</v>
      </c>
      <c r="J514" s="237" t="e" cm="1">
        <f t="array" ref="J514">_xlfn.XLOOKUP($A514&amp;$B514,'[4]产值及收款计划（2026）'!$A:$A&amp;'[4]产值及收款计划（2026）'!$B:$B,'[4]产值及收款计划（2026）'!J:J)</f>
        <v>#REF!</v>
      </c>
      <c r="K514" s="235" t="e" cm="1">
        <f t="array" ref="K514">_xlfn.XLOOKUP($A514&amp;$B514,'[4]产值及收款计划（2026）'!$A:$A&amp;'[4]产值及收款计划（2026）'!$B:$B,'[4]产值及收款计划（2026）'!K:K)</f>
        <v>#REF!</v>
      </c>
      <c r="L514" s="235" t="e" cm="1">
        <f t="array" ref="L514">_xlfn.XLOOKUP($A514&amp;$B514,'[4]产值及收款计划（2026）'!$A:$A&amp;'[4]产值及收款计划（2026）'!$B:$B,'[4]产值及收款计划（2026）'!L:L)</f>
        <v>#REF!</v>
      </c>
      <c r="M514" s="235" t="e" cm="1">
        <f t="array" ref="M514">_xlfn.XLOOKUP($A514&amp;$B514,'[4]产值及收款计划（2026）'!$A:$A&amp;'[4]产值及收款计划（2026）'!$B:$B,'[4]产值及收款计划（2026）'!M:M)</f>
        <v>#REF!</v>
      </c>
      <c r="N514" s="235" t="e" cm="1">
        <f t="array" ref="N514">_xlfn.XLOOKUP($A514&amp;$B514,'[4]产值及收款计划（2026）'!$A:$A&amp;'[4]产值及收款计划（2026）'!$B:$B,'[4]产值及收款计划（2026）'!N:N)</f>
        <v>#REF!</v>
      </c>
      <c r="O514" s="235" t="e" cm="1">
        <f t="array" ref="O514">_xlfn.XLOOKUP($A514&amp;$B514,'[4]产值及收款计划（2026）'!$A:$A&amp;'[4]产值及收款计划（2026）'!$B:$B,'[4]产值及收款计划（2026）'!O:O)</f>
        <v>#REF!</v>
      </c>
      <c r="P514" s="234" t="e" cm="1">
        <f t="array" ref="P514">_xlfn.XLOOKUP($A514&amp;$B514,'[4]产值及收款计划（2026）'!$A:$A&amp;'[4]产值及收款计划（2026）'!$B:$B,'[4]产值及收款计划（2026）'!P:P)</f>
        <v>#REF!</v>
      </c>
      <c r="Q514" s="235" t="e" cm="1">
        <f t="array" ref="Q514">_xlfn.XLOOKUP($A514&amp;$B514,'[4]产值及收款计划（2026）'!$A:$A&amp;'[4]产值及收款计划（2026）'!$B:$B,'[4]产值及收款计划（2026）'!Q:Q)</f>
        <v>#REF!</v>
      </c>
      <c r="R514" s="235" t="e" cm="1">
        <f t="array" ref="R514">_xlfn.XLOOKUP($A514&amp;$B514,'[4]产值及收款计划（2026）'!$A:$A&amp;'[4]产值及收款计划（2026）'!$B:$B,'[4]产值及收款计划（2026）'!R:R)</f>
        <v>#REF!</v>
      </c>
      <c r="S514" s="235" t="e" cm="1">
        <f t="array" ref="S514">_xlfn.XLOOKUP($A514&amp;$B514,'[4]产值及收款计划（2026）'!$A:$A&amp;'[4]产值及收款计划（2026）'!$B:$B,'[4]产值及收款计划（2026）'!S:S)</f>
        <v>#REF!</v>
      </c>
      <c r="T514" s="235" t="e" cm="1">
        <f t="array" ref="T514">_xlfn.XLOOKUP($A514&amp;$B514,'[4]产值及收款计划（2026）'!$A:$A&amp;'[4]产值及收款计划（2026）'!$B:$B,'[4]产值及收款计划（2026）'!T:T)</f>
        <v>#REF!</v>
      </c>
      <c r="U514" s="235" t="e" cm="1">
        <f t="array" ref="U514">_xlfn.XLOOKUP($A514&amp;$B514,'[4]产值及收款计划（2026）'!$A:$A&amp;'[4]产值及收款计划（2026）'!$B:$B,'[4]产值及收款计划（2026）'!U:U)</f>
        <v>#REF!</v>
      </c>
      <c r="V514" s="235" t="e" cm="1">
        <f t="array" ref="V514">_xlfn.XLOOKUP($A514&amp;$B514,'[4]产值及收款计划（2026）'!$A:$A&amp;'[4]产值及收款计划（2026）'!$B:$B,'[4]产值及收款计划（2026）'!V:V)</f>
        <v>#REF!</v>
      </c>
      <c r="W514" s="235" t="e" cm="1">
        <f t="array" ref="W514">_xlfn.XLOOKUP($A514&amp;$B514,'[4]产值及收款计划（2026）'!$A:$A&amp;'[4]产值及收款计划（2026）'!$B:$B,'[4]产值及收款计划（2026）'!W:W)</f>
        <v>#REF!</v>
      </c>
      <c r="X514" s="235" t="e" cm="1">
        <f t="array" ref="X514">_xlfn.XLOOKUP($A514&amp;$B514,'[4]产值及收款计划（2026）'!$A:$A&amp;'[4]产值及收款计划（2026）'!$B:$B,'[4]产值及收款计划（2026）'!X:X)</f>
        <v>#REF!</v>
      </c>
      <c r="Y514" s="235" t="e" cm="1">
        <f t="array" ref="Y514">_xlfn.XLOOKUP($A514&amp;$B514,'[4]产值及收款计划（2026）'!$A:$A&amp;'[4]产值及收款计划（2026）'!$B:$B,'[4]产值及收款计划（2026）'!Y:Y)</f>
        <v>#REF!</v>
      </c>
      <c r="Z514" s="235" t="e" cm="1">
        <f t="array" ref="Z514">_xlfn.XLOOKUP($A514&amp;$B514,'[4]产值及收款计划（2026）'!$A:$A&amp;'[4]产值及收款计划（2026）'!$B:$B,'[4]产值及收款计划（2026）'!Z:Z)</f>
        <v>#REF!</v>
      </c>
      <c r="AA514" s="235" t="e" cm="1">
        <f t="array" ref="AA514">_xlfn.XLOOKUP($A514&amp;$B514,'[4]产值及收款计划（2026）'!$A:$A&amp;'[4]产值及收款计划（2026）'!$B:$B,'[4]产值及收款计划（2026）'!AA:AA)</f>
        <v>#REF!</v>
      </c>
      <c r="AB514" s="235" t="e" cm="1">
        <f t="array" ref="AB514">_xlfn.XLOOKUP($A514&amp;$B514,'[4]产值及收款计划（2026）'!$A:$A&amp;'[4]产值及收款计划（2026）'!$B:$B,'[4]产值及收款计划（2026）'!AB:AB)</f>
        <v>#REF!</v>
      </c>
      <c r="AC514" s="235" t="e" cm="1">
        <f t="array" ref="AC514">_xlfn.XLOOKUP($A514&amp;$B514,'[4]产值及收款计划（2026）'!$A:$A&amp;'[4]产值及收款计划（2026）'!$B:$B,'[4]产值及收款计划（2026）'!AC:AC)</f>
        <v>#REF!</v>
      </c>
      <c r="AD514" s="235" t="e" cm="1">
        <f t="array" ref="AD514">_xlfn.XLOOKUP($A514&amp;$B514,'[4]产值及收款计划（2026）'!$A:$A&amp;'[4]产值及收款计划（2026）'!$B:$B,'[4]产值及收款计划（2026）'!AD:AD)</f>
        <v>#REF!</v>
      </c>
      <c r="AE514" s="235" t="e" cm="1">
        <f t="array" ref="AE514">_xlfn.XLOOKUP($A514&amp;$B514,'[4]产值及收款计划（2026）'!$A:$A&amp;'[4]产值及收款计划（2026）'!$B:$B,'[4]产值及收款计划（2026）'!AE:AE)</f>
        <v>#REF!</v>
      </c>
      <c r="AF514" s="235" t="e" cm="1">
        <f t="array" ref="AF514">_xlfn.XLOOKUP($A514&amp;$B514,'[4]产值及收款计划（2026）'!$A:$A&amp;'[4]产值及收款计划（2026）'!$B:$B,'[4]产值及收款计划（2026）'!AF:AF)</f>
        <v>#REF!</v>
      </c>
      <c r="AG514" s="235" t="e" cm="1">
        <f t="array" ref="AG514">_xlfn.XLOOKUP($A514&amp;$B514,'[4]产值及收款计划（2026）'!$A:$A&amp;'[4]产值及收款计划（2026）'!$B:$B,'[4]产值及收款计划（2026）'!AG:AG)</f>
        <v>#REF!</v>
      </c>
      <c r="AH514" s="235" t="e" cm="1">
        <f t="array" ref="AH514">_xlfn.XLOOKUP($A514&amp;$B514,'[4]产值及收款计划（2026）'!$A:$A&amp;'[4]产值及收款计划（2026）'!$B:$B,'[4]产值及收款计划（2026）'!AH:AH)</f>
        <v>#REF!</v>
      </c>
      <c r="AI514" s="235" t="e" cm="1">
        <f t="array" ref="AI514">_xlfn.XLOOKUP($A514&amp;$B514,'[4]产值及收款计划（2026）'!$A:$A&amp;'[4]产值及收款计划（2026）'!$B:$B,'[4]产值及收款计划（2026）'!AI:AI)</f>
        <v>#REF!</v>
      </c>
      <c r="AJ514" s="235" t="e" cm="1">
        <f t="array" ref="AJ514">_xlfn.XLOOKUP($A514&amp;$B514,'[4]产值及收款计划（2026）'!$A:$A&amp;'[4]产值及收款计划（2026）'!$B:$B,'[4]产值及收款计划（2026）'!AJ:AJ)</f>
        <v>#REF!</v>
      </c>
      <c r="AK514" s="235" t="e" cm="1">
        <f t="array" ref="AK514">_xlfn.XLOOKUP($A514&amp;$B514,'[4]产值及收款计划（2026）'!$A:$A&amp;'[4]产值及收款计划（2026）'!$B:$B,'[4]产值及收款计划（2026）'!AK:AK)</f>
        <v>#REF!</v>
      </c>
      <c r="AL514" s="235" t="e" cm="1">
        <f t="array" ref="AL514">_xlfn.XLOOKUP($A514&amp;$B514,'[4]产值及收款计划（2026）'!$A:$A&amp;'[4]产值及收款计划（2026）'!$B:$B,'[4]产值及收款计划（2026）'!AL:AL)</f>
        <v>#REF!</v>
      </c>
      <c r="AM514" s="242" t="e" cm="1">
        <f t="array" ref="AM514">_xlfn.LET(_xlpm.勾选月份状态数组,TRANSPOSE('PPT(12-15页）-TOP10'!$A$3:$A$14),_xlpm.选择数据区,IF('PPT(12-15页）-TOP10'!$E$3="收款",$BA514:$BL514,$AA514:$AL514),SUM(_xlfn._xlws.FILTER(_xlpm.选择数据区,_xlpm.勾选月份状态数组,"")))</f>
        <v>#REF!</v>
      </c>
      <c r="AN514" s="235" t="e">
        <f>_xlfn.XLOOKUP($C514,应收未收表!$T:$T,应收未收表!AA:AA)</f>
        <v>#REF!</v>
      </c>
      <c r="AO514" s="235" t="e">
        <f>_xlfn.XLOOKUP($C514,应收未收表!$T:$T,应收未收表!AB:AB)</f>
        <v>#REF!</v>
      </c>
      <c r="AP514" s="235" t="e">
        <f>_xlfn.XLOOKUP($C514,应收未收表!$T:$T,应收未收表!AC:AC)</f>
        <v>#REF!</v>
      </c>
      <c r="AQ514" s="235" t="e">
        <f>_xlfn.XLOOKUP($C514,应收未收表!$T:$T,应收未收表!AE:AE)</f>
        <v>#REF!</v>
      </c>
      <c r="AR514" s="235" t="e">
        <f>_xlfn.XLOOKUP($C514,应收未收表!$T:$T,应收未收表!AF:AF)</f>
        <v>#REF!</v>
      </c>
      <c r="AS514" s="235" t="e" cm="1">
        <f t="array" ref="AS514">_xlfn.XLOOKUP($A514&amp;$B514,'[4]产值及收款计划（2026）'!$A:$A&amp;'[4]产值及收款计划（2026）'!$B:$B,'[4]产值及收款计划（2026）'!AS:AS)</f>
        <v>#REF!</v>
      </c>
      <c r="AT514" s="235" t="e" cm="1">
        <f t="array" ref="AT514">_xlfn.XLOOKUP($A514&amp;$B514,'[4]产值及收款计划（2026）'!$A:$A&amp;'[4]产值及收款计划（2026）'!$B:$B,'[4]产值及收款计划（2026）'!AT:AT)</f>
        <v>#REF!</v>
      </c>
      <c r="AU514" s="235" t="e" cm="1">
        <f t="array" ref="AU514">_xlfn.XLOOKUP($A514&amp;$B514,'[4]产值及收款计划（2026）'!$A:$A&amp;'[4]产值及收款计划（2026）'!$B:$B,'[4]产值及收款计划（2026）'!AU:AU)</f>
        <v>#REF!</v>
      </c>
      <c r="AV514" s="235" t="e" cm="1">
        <f t="array" ref="AV514">_xlfn.XLOOKUP($A514&amp;$B514,'[4]产值及收款计划（2026）'!$A:$A&amp;'[4]产值及收款计划（2026）'!$B:$B,'[4]产值及收款计划（2026）'!AV:AV)</f>
        <v>#REF!</v>
      </c>
      <c r="AW514" s="235" t="e" cm="1">
        <f t="array" ref="AW514">_xlfn.XLOOKUP($A514&amp;$B514,'[4]产值及收款计划（2026）'!$A:$A&amp;'[4]产值及收款计划（2026）'!$B:$B,'[4]产值及收款计划（2026）'!AW:AW)</f>
        <v>#REF!</v>
      </c>
      <c r="AX514" s="235" t="e" cm="1">
        <f t="array" ref="AX514">_xlfn.XLOOKUP($A514&amp;$B514,'[4]产值及收款计划（2026）'!$A:$A&amp;'[4]产值及收款计划（2026）'!$B:$B,'[4]产值及收款计划（2026）'!AX:AX)</f>
        <v>#REF!</v>
      </c>
      <c r="AY514" s="235" t="e" cm="1">
        <f t="array" ref="AY514">_xlfn.XLOOKUP($A514&amp;$B514,'[4]产值及收款计划（2026）'!$A:$A&amp;'[4]产值及收款计划（2026）'!$B:$B,'[4]产值及收款计划（2026）'!AY:AY)</f>
        <v>#REF!</v>
      </c>
      <c r="AZ514" s="235" t="e" cm="1">
        <f t="array" ref="AZ514">_xlfn.XLOOKUP($A514&amp;$B514,'[4]产值及收款计划（2026）'!$A:$A&amp;'[4]产值及收款计划（2026）'!$B:$B,'[4]产值及收款计划（2026）'!AZ:AZ)</f>
        <v>#REF!</v>
      </c>
      <c r="BA514" s="235" t="e" cm="1">
        <f t="array" ref="BA514">_xlfn.XLOOKUP($A514&amp;$B514,'[4]产值及收款计划（2026）'!$A:$A&amp;'[4]产值及收款计划（2026）'!$B:$B,'[4]产值及收款计划（2026）'!BA:BA)</f>
        <v>#REF!</v>
      </c>
      <c r="BB514" s="235" t="e" cm="1">
        <f t="array" ref="BB514">_xlfn.XLOOKUP($A514&amp;$B514,'[4]产值及收款计划（2026）'!$A:$A&amp;'[4]产值及收款计划（2026）'!$B:$B,'[4]产值及收款计划（2026）'!BB:BB)</f>
        <v>#REF!</v>
      </c>
      <c r="BC514" s="235" t="e" cm="1">
        <f t="array" ref="BC514">_xlfn.XLOOKUP($A514&amp;$B514,'[4]产值及收款计划（2026）'!$A:$A&amp;'[4]产值及收款计划（2026）'!$B:$B,'[4]产值及收款计划（2026）'!BC:BC)</f>
        <v>#REF!</v>
      </c>
      <c r="BD514" s="235" t="e" cm="1">
        <f t="array" ref="BD514">_xlfn.XLOOKUP($A514&amp;$B514,'[4]产值及收款计划（2026）'!$A:$A&amp;'[4]产值及收款计划（2026）'!$B:$B,'[4]产值及收款计划（2026）'!BD:BD)</f>
        <v>#REF!</v>
      </c>
      <c r="BE514" s="235" t="e" cm="1">
        <f t="array" ref="BE514">_xlfn.XLOOKUP($A514&amp;$B514,'[4]产值及收款计划（2026）'!$A:$A&amp;'[4]产值及收款计划（2026）'!$B:$B,'[4]产值及收款计划（2026）'!BE:BE)</f>
        <v>#REF!</v>
      </c>
      <c r="BF514" s="235" t="e" cm="1">
        <f t="array" ref="BF514">_xlfn.XLOOKUP($A514&amp;$B514,'[4]产值及收款计划（2026）'!$A:$A&amp;'[4]产值及收款计划（2026）'!$B:$B,'[4]产值及收款计划（2026）'!BF:BF)</f>
        <v>#REF!</v>
      </c>
      <c r="BG514" s="235" t="e" cm="1">
        <f t="array" ref="BG514">_xlfn.XLOOKUP($A514&amp;$B514,'[4]产值及收款计划（2026）'!$A:$A&amp;'[4]产值及收款计划（2026）'!$B:$B,'[4]产值及收款计划（2026）'!BG:BG)</f>
        <v>#REF!</v>
      </c>
      <c r="BH514" s="235" t="e" cm="1">
        <f t="array" ref="BH514">_xlfn.XLOOKUP($A514&amp;$B514,'[4]产值及收款计划（2026）'!$A:$A&amp;'[4]产值及收款计划（2026）'!$B:$B,'[4]产值及收款计划（2026）'!BH:BH)</f>
        <v>#REF!</v>
      </c>
      <c r="BI514" s="235" t="e" cm="1">
        <f t="array" ref="BI514">_xlfn.XLOOKUP($A514&amp;$B514,'[4]产值及收款计划（2026）'!$A:$A&amp;'[4]产值及收款计划（2026）'!$B:$B,'[4]产值及收款计划（2026）'!BI:BI)</f>
        <v>#REF!</v>
      </c>
      <c r="BJ514" s="235" t="e" cm="1">
        <f t="array" ref="BJ514">_xlfn.XLOOKUP($A514&amp;$B514,'[4]产值及收款计划（2026）'!$A:$A&amp;'[4]产值及收款计划（2026）'!$B:$B,'[4]产值及收款计划（2026）'!BJ:BJ)</f>
        <v>#REF!</v>
      </c>
      <c r="BK514" s="235" t="e" cm="1">
        <f t="array" ref="BK514">_xlfn.XLOOKUP($A514&amp;$B514,'[4]产值及收款计划（2026）'!$A:$A&amp;'[4]产值及收款计划（2026）'!$B:$B,'[4]产值及收款计划（2026）'!BK:BK)</f>
        <v>#REF!</v>
      </c>
      <c r="BL514" s="235" t="e" cm="1">
        <f t="array" ref="BL514">_xlfn.XLOOKUP($A514&amp;$B514,'[4]产值及收款计划（2026）'!$A:$A&amp;'[4]产值及收款计划（2026）'!$B:$B,'[4]产值及收款计划（2026）'!BL:BL)</f>
        <v>#REF!</v>
      </c>
      <c r="BM514" s="235"/>
      <c r="BN514" s="235"/>
      <c r="BO514" s="235"/>
      <c r="BP514" s="235"/>
      <c r="BQ514" s="235" t="e" cm="1">
        <f t="array" ref="BQ514">_xlfn.XLOOKUP($A514&amp;$B514,'[4]产值及收款计划（2026）'!$A:$A&amp;'[4]产值及收款计划（2026）'!$B:$B,'[4]产值及收款计划（2026）'!BM:BM)</f>
        <v>#REF!</v>
      </c>
      <c r="BR514" s="235" t="e">
        <f>_xlfn.XLOOKUP($C514,应收未收表!$AJ:$AJ,应收未收表!AL:AL)</f>
        <v>#REF!</v>
      </c>
      <c r="BS514" s="235" t="e">
        <f>_xlfn.XLOOKUP($C514,应收未收表!$AJ:$AJ,应收未收表!AM:AM)</f>
        <v>#REF!</v>
      </c>
      <c r="BT514" s="235" t="e">
        <f>_xlfn.XLOOKUP($C514,应收未收表!$AJ:$AJ,应收未收表!AN:AN)</f>
        <v>#REF!</v>
      </c>
      <c r="BU514" s="234" t="e" cm="1">
        <f t="array" ref="BU514">_xlfn.XLOOKUP($A514&amp;$B514,'[4]产值及收款计划（2026）'!$A:$A&amp;'[4]产值及收款计划（2026）'!$B:$B,'[4]产值及收款计划（2026）'!BQ:BQ)</f>
        <v>#REF!</v>
      </c>
      <c r="BV514" s="235" t="e" cm="1">
        <f t="array" ref="BV514">_xlfn.XLOOKUP($A514&amp;$B514,'[4]产值及收款计划（2026）'!$A:$A&amp;'[4]产值及收款计划（2026）'!$B:$B,'[4]产值及收款计划（2026）'!BR:BR)</f>
        <v>#REF!</v>
      </c>
      <c r="CE514" s="235" cm="1">
        <f t="array" ref="CE514">_xlfn.XLOOKUP($A514&amp;$B514,'[4]产值及收款计划（2026）'!$A:$A&amp;'[4]产值及收款计划（2026）'!$B:$B,'[4]产值及收款计划（2026）'!CA:CA)</f>
        <v>0</v>
      </c>
      <c r="CF514" s="235" cm="1">
        <f t="array" ref="CF514">_xlfn.XLOOKUP($A514&amp;$B514,'[4]产值及收款计划（2026）'!$A:$A&amp;'[4]产值及收款计划（2026）'!$B:$B,'[4]产值及收款计划（2026）'!CB:CB)</f>
        <v>0</v>
      </c>
      <c r="CG514" s="235" cm="1">
        <f t="array" ref="CG514">_xlfn.XLOOKUP($A514&amp;$B514,'[4]产值及收款计划（2026）'!$A:$A&amp;'[4]产值及收款计划（2026）'!$B:$B,'[4]产值及收款计划（2026）'!CC:CC)</f>
        <v>0</v>
      </c>
      <c r="CH514" s="235" cm="1">
        <f t="array" ref="CH514">_xlfn.XLOOKUP($A514&amp;$B514,'[4]产值及收款计划（2026）'!$A:$A&amp;'[4]产值及收款计划（2026）'!$B:$B,'[4]产值及收款计划（2026）'!CD:CD)</f>
        <v>0</v>
      </c>
      <c r="CI514" s="235" cm="1">
        <f t="array" ref="CI514">_xlfn.XLOOKUP($A514&amp;$B514,'[4]产值及收款计划（2026）'!$A:$A&amp;'[4]产值及收款计划（2026）'!$B:$B,'[4]产值及收款计划（2026）'!CE:CE)</f>
        <v>0</v>
      </c>
      <c r="CJ514" s="235" cm="1">
        <f t="array" ref="CJ514">_xlfn.XLOOKUP($A514&amp;$B514,'[4]产值及收款计划（2026）'!$A:$A&amp;'[4]产值及收款计划（2026）'!$B:$B,'[4]产值及收款计划（2026）'!CF:CF)</f>
        <v>0</v>
      </c>
      <c r="CK514" s="235" cm="1">
        <f t="array" ref="CK514">_xlfn.XLOOKUP($A514&amp;$B514,'[4]产值及收款计划（2026）'!$A:$A&amp;'[4]产值及收款计划（2026）'!$B:$B,'[4]产值及收款计划（2026）'!CG:CG)</f>
        <v>0</v>
      </c>
      <c r="CL514" s="235" cm="1">
        <f t="array" ref="CL514">_xlfn.XLOOKUP($A514&amp;$B514,'[4]产值及收款计划（2026）'!$A:$A&amp;'[4]产值及收款计划（2026）'!$B:$B,'[4]产值及收款计划（2026）'!CH:CH)</f>
        <v>0</v>
      </c>
      <c r="CM514" s="235" cm="1">
        <f t="array" ref="CM514">_xlfn.XLOOKUP($A514&amp;$B514,'[4]产值及收款计划（2026）'!$A:$A&amp;'[4]产值及收款计划（2026）'!$B:$B,'[4]产值及收款计划（2026）'!CI:CI)</f>
        <v>0</v>
      </c>
      <c r="CN514" s="235" cm="1">
        <f t="array" ref="CN514">_xlfn.XLOOKUP($A514&amp;$B514,'[4]产值及收款计划（2026）'!$A:$A&amp;'[4]产值及收款计划（2026）'!$B:$B,'[4]产值及收款计划（2026）'!CJ:CJ)</f>
        <v>0</v>
      </c>
      <c r="CO514" s="235" cm="1">
        <f t="array" ref="CO514">_xlfn.XLOOKUP($A514&amp;$B514,'[4]产值及收款计划（2026）'!$A:$A&amp;'[4]产值及收款计划（2026）'!$B:$B,'[4]产值及收款计划（2026）'!CK:CK)</f>
        <v>0</v>
      </c>
      <c r="CP514" s="235" cm="1">
        <f t="array" ref="CP514">_xlfn.XLOOKUP($A514&amp;$B514,'[4]产值及收款计划（2026）'!$A:$A&amp;'[4]产值及收款计划（2026）'!$B:$B,'[4]产值及收款计划（2026）'!CL:CL)</f>
        <v>0</v>
      </c>
      <c r="DE514" s="235" cm="1">
        <f t="array" ref="DE514">_xlfn.XLOOKUP($A514&amp;$B514,'[4]产值及收款计划（2026）'!$A:$A&amp;'[4]产值及收款计划（2026）'!$B:$B,'[4]产值及收款计划（2026）'!DA:DA)</f>
        <v>0</v>
      </c>
      <c r="DF514" s="235" cm="1">
        <f t="array" ref="DF514">_xlfn.XLOOKUP($A514&amp;$B514,'[4]产值及收款计划（2026）'!$A:$A&amp;'[4]产值及收款计划（2026）'!$B:$B,'[4]产值及收款计划（2026）'!DB:DB)</f>
        <v>0</v>
      </c>
      <c r="DG514" s="235" cm="1">
        <f t="array" ref="DG514">_xlfn.XLOOKUP($A514&amp;$B514,'[4]产值及收款计划（2026）'!$A:$A&amp;'[4]产值及收款计划（2026）'!$B:$B,'[4]产值及收款计划（2026）'!DC:DC)</f>
        <v>0</v>
      </c>
      <c r="DH514" s="235" cm="1">
        <f t="array" ref="DH514">_xlfn.XLOOKUP($A514&amp;$B514,'[4]产值及收款计划（2026）'!$A:$A&amp;'[4]产值及收款计划（2026）'!$B:$B,'[4]产值及收款计划（2026）'!DD:DD)</f>
        <v>0</v>
      </c>
      <c r="DI514" s="235" cm="1">
        <f t="array" ref="DI514">_xlfn.XLOOKUP($A514&amp;$B514,'[4]产值及收款计划（2026）'!$A:$A&amp;'[4]产值及收款计划（2026）'!$B:$B,'[4]产值及收款计划（2026）'!DE:DE)</f>
        <v>0</v>
      </c>
      <c r="DJ514" s="235" cm="1">
        <f t="array" ref="DJ514">_xlfn.XLOOKUP($A514&amp;$B514,'[4]产值及收款计划（2026）'!$A:$A&amp;'[4]产值及收款计划（2026）'!$B:$B,'[4]产值及收款计划（2026）'!DF:DF)</f>
        <v>0</v>
      </c>
      <c r="DK514" s="235" cm="1">
        <f t="array" ref="DK514">_xlfn.XLOOKUP($A514&amp;$B514,'[4]产值及收款计划（2026）'!$A:$A&amp;'[4]产值及收款计划（2026）'!$B:$B,'[4]产值及收款计划（2026）'!DG:DG)</f>
        <v>0</v>
      </c>
      <c r="DL514" s="235" cm="1">
        <f t="array" ref="DL514">_xlfn.XLOOKUP($A514&amp;$B514,'[4]产值及收款计划（2026）'!$A:$A&amp;'[4]产值及收款计划（2026）'!$B:$B,'[4]产值及收款计划（2026）'!DH:DH)</f>
        <v>0</v>
      </c>
      <c r="DM514" s="235" cm="1">
        <f t="array" ref="DM514">_xlfn.XLOOKUP($A514&amp;$B514,'[4]产值及收款计划（2026）'!$A:$A&amp;'[4]产值及收款计划（2026）'!$B:$B,'[4]产值及收款计划（2026）'!DI:DI)</f>
        <v>0</v>
      </c>
      <c r="DN514" s="235" cm="1">
        <f t="array" ref="DN514">_xlfn.XLOOKUP($A514&amp;$B514,'[4]产值及收款计划（2026）'!$A:$A&amp;'[4]产值及收款计划（2026）'!$B:$B,'[4]产值及收款计划（2026）'!DJ:DJ)</f>
        <v>0</v>
      </c>
      <c r="DO514" s="235" cm="1">
        <f t="array" ref="DO514">_xlfn.XLOOKUP($A514&amp;$B514,'[4]产值及收款计划（2026）'!$A:$A&amp;'[4]产值及收款计划（2026）'!$B:$B,'[4]产值及收款计划（2026）'!DK:DK)</f>
        <v>0</v>
      </c>
      <c r="DP514" s="235" cm="1">
        <f t="array" ref="DP514">_xlfn.XLOOKUP($A514&amp;$B514,'[4]产值及收款计划（2026）'!$A:$A&amp;'[4]产值及收款计划（2026）'!$B:$B,'[4]产值及收款计划（2026）'!DL:DL)</f>
        <v>0</v>
      </c>
      <c r="DQ514" s="243"/>
      <c r="DR514" s="229"/>
    </row>
    <row r="515" ht="20.25" spans="1:122">
      <c r="A515" s="233">
        <f t="shared" si="29"/>
        <v>45</v>
      </c>
      <c r="B515" s="233" t="s">
        <v>28</v>
      </c>
      <c r="C515" s="234" t="e" cm="1">
        <f t="array" ref="C515">_xlfn.XLOOKUP($A515&amp;$B515,'[4]产值及收款计划（2026）'!$A:$A&amp;'[4]产值及收款计划（2026）'!$B:$B,'[4]产值及收款计划（2026）'!C:C)</f>
        <v>#REF!</v>
      </c>
      <c r="D515" s="234" t="e" cm="1">
        <f t="array" ref="D515">_xlfn.XLOOKUP($A515&amp;$B515,'[4]产值及收款计划（2026）'!$A:$A&amp;'[4]产值及收款计划（2026）'!$B:$B,'[4]产值及收款计划（2026）'!D:D)</f>
        <v>#REF!</v>
      </c>
      <c r="E515" s="235" t="e" cm="1">
        <f t="array" ref="E515">_xlfn.XLOOKUP($A515&amp;$B515,'[4]产值及收款计划（2026）'!$A:$A&amp;'[4]产值及收款计划（2026）'!$B:$B,'[4]产值及收款计划（2026）'!E:E)</f>
        <v>#REF!</v>
      </c>
      <c r="F515" s="235" t="e" cm="1">
        <f t="array" ref="F515">_xlfn.XLOOKUP($A515&amp;$B515,'[4]产值及收款计划（2026）'!$A:$A&amp;'[4]产值及收款计划（2026）'!$B:$B,'[4]产值及收款计划（2026）'!F:F)</f>
        <v>#REF!</v>
      </c>
      <c r="G515" s="235" t="e" cm="1">
        <f t="array" ref="G515">_xlfn.XLOOKUP($A515&amp;$B515,'[4]产值及收款计划（2026）'!$A:$A&amp;'[4]产值及收款计划（2026）'!$B:$B,'[4]产值及收款计划（2026）'!G:G)</f>
        <v>#REF!</v>
      </c>
      <c r="H515" s="235" t="e" cm="1">
        <f t="array" ref="H515">_xlfn.XLOOKUP($A515&amp;$B515,'[4]产值及收款计划（2026）'!$A:$A&amp;'[4]产值及收款计划（2026）'!$B:$B,'[4]产值及收款计划（2026）'!H:H)</f>
        <v>#REF!</v>
      </c>
      <c r="I515" s="236" t="e" cm="1">
        <f t="array" ref="I515">_xlfn.XLOOKUP($A515&amp;$B515,'[4]产值及收款计划（2026）'!$A:$A&amp;'[4]产值及收款计划（2026）'!$B:$B,'[4]产值及收款计划（2026）'!I:I)</f>
        <v>#REF!</v>
      </c>
      <c r="J515" s="237" t="e" cm="1">
        <f t="array" ref="J515">_xlfn.XLOOKUP($A515&amp;$B515,'[4]产值及收款计划（2026）'!$A:$A&amp;'[4]产值及收款计划（2026）'!$B:$B,'[4]产值及收款计划（2026）'!J:J)</f>
        <v>#REF!</v>
      </c>
      <c r="K515" s="235" t="e" cm="1">
        <f t="array" ref="K515">_xlfn.XLOOKUP($A515&amp;$B515,'[4]产值及收款计划（2026）'!$A:$A&amp;'[4]产值及收款计划（2026）'!$B:$B,'[4]产值及收款计划（2026）'!K:K)</f>
        <v>#REF!</v>
      </c>
      <c r="L515" s="235" t="e" cm="1">
        <f t="array" ref="L515">_xlfn.XLOOKUP($A515&amp;$B515,'[4]产值及收款计划（2026）'!$A:$A&amp;'[4]产值及收款计划（2026）'!$B:$B,'[4]产值及收款计划（2026）'!L:L)</f>
        <v>#REF!</v>
      </c>
      <c r="M515" s="235" t="e" cm="1">
        <f t="array" ref="M515">_xlfn.XLOOKUP($A515&amp;$B515,'[4]产值及收款计划（2026）'!$A:$A&amp;'[4]产值及收款计划（2026）'!$B:$B,'[4]产值及收款计划（2026）'!M:M)</f>
        <v>#REF!</v>
      </c>
      <c r="N515" s="235" t="e" cm="1">
        <f t="array" ref="N515">_xlfn.XLOOKUP($A515&amp;$B515,'[4]产值及收款计划（2026）'!$A:$A&amp;'[4]产值及收款计划（2026）'!$B:$B,'[4]产值及收款计划（2026）'!N:N)</f>
        <v>#REF!</v>
      </c>
      <c r="O515" s="235" t="e" cm="1">
        <f t="array" ref="O515">_xlfn.XLOOKUP($A515&amp;$B515,'[4]产值及收款计划（2026）'!$A:$A&amp;'[4]产值及收款计划（2026）'!$B:$B,'[4]产值及收款计划（2026）'!O:O)</f>
        <v>#REF!</v>
      </c>
      <c r="P515" s="234" t="e" cm="1">
        <f t="array" ref="P515">_xlfn.XLOOKUP($A515&amp;$B515,'[4]产值及收款计划（2026）'!$A:$A&amp;'[4]产值及收款计划（2026）'!$B:$B,'[4]产值及收款计划（2026）'!P:P)</f>
        <v>#REF!</v>
      </c>
      <c r="Q515" s="235" t="e" cm="1">
        <f t="array" ref="Q515">_xlfn.XLOOKUP($A515&amp;$B515,'[4]产值及收款计划（2026）'!$A:$A&amp;'[4]产值及收款计划（2026）'!$B:$B,'[4]产值及收款计划（2026）'!Q:Q)</f>
        <v>#REF!</v>
      </c>
      <c r="R515" s="235" t="e" cm="1">
        <f t="array" ref="R515">_xlfn.XLOOKUP($A515&amp;$B515,'[4]产值及收款计划（2026）'!$A:$A&amp;'[4]产值及收款计划（2026）'!$B:$B,'[4]产值及收款计划（2026）'!R:R)</f>
        <v>#REF!</v>
      </c>
      <c r="S515" s="235" t="e" cm="1">
        <f t="array" ref="S515">_xlfn.XLOOKUP($A515&amp;$B515,'[4]产值及收款计划（2026）'!$A:$A&amp;'[4]产值及收款计划（2026）'!$B:$B,'[4]产值及收款计划（2026）'!S:S)</f>
        <v>#REF!</v>
      </c>
      <c r="T515" s="235" t="e" cm="1">
        <f t="array" ref="T515">_xlfn.XLOOKUP($A515&amp;$B515,'[4]产值及收款计划（2026）'!$A:$A&amp;'[4]产值及收款计划（2026）'!$B:$B,'[4]产值及收款计划（2026）'!T:T)</f>
        <v>#REF!</v>
      </c>
      <c r="U515" s="235" t="e" cm="1">
        <f t="array" ref="U515">_xlfn.XLOOKUP($A515&amp;$B515,'[4]产值及收款计划（2026）'!$A:$A&amp;'[4]产值及收款计划（2026）'!$B:$B,'[4]产值及收款计划（2026）'!U:U)</f>
        <v>#REF!</v>
      </c>
      <c r="V515" s="235" t="e" cm="1">
        <f t="array" ref="V515">_xlfn.XLOOKUP($A515&amp;$B515,'[4]产值及收款计划（2026）'!$A:$A&amp;'[4]产值及收款计划（2026）'!$B:$B,'[4]产值及收款计划（2026）'!V:V)</f>
        <v>#REF!</v>
      </c>
      <c r="W515" s="235" t="e" cm="1">
        <f t="array" ref="W515">_xlfn.XLOOKUP($A515&amp;$B515,'[4]产值及收款计划（2026）'!$A:$A&amp;'[4]产值及收款计划（2026）'!$B:$B,'[4]产值及收款计划（2026）'!W:W)</f>
        <v>#REF!</v>
      </c>
      <c r="X515" s="235" t="e" cm="1">
        <f t="array" ref="X515">_xlfn.XLOOKUP($A515&amp;$B515,'[4]产值及收款计划（2026）'!$A:$A&amp;'[4]产值及收款计划（2026）'!$B:$B,'[4]产值及收款计划（2026）'!X:X)</f>
        <v>#REF!</v>
      </c>
      <c r="Y515" s="235" t="e" cm="1">
        <f t="array" ref="Y515">_xlfn.XLOOKUP($A515&amp;$B515,'[4]产值及收款计划（2026）'!$A:$A&amp;'[4]产值及收款计划（2026）'!$B:$B,'[4]产值及收款计划（2026）'!Y:Y)</f>
        <v>#REF!</v>
      </c>
      <c r="Z515" s="235" t="e" cm="1">
        <f t="array" ref="Z515">_xlfn.XLOOKUP($A515&amp;$B515,'[4]产值及收款计划（2026）'!$A:$A&amp;'[4]产值及收款计划（2026）'!$B:$B,'[4]产值及收款计划（2026）'!Z:Z)</f>
        <v>#REF!</v>
      </c>
      <c r="AA515" s="235" t="e" cm="1">
        <f t="array" ref="AA515">_xlfn.XLOOKUP($A515&amp;$B515,'[4]产值及收款计划（2026）'!$A:$A&amp;'[4]产值及收款计划（2026）'!$B:$B,'[4]产值及收款计划（2026）'!AA:AA)</f>
        <v>#REF!</v>
      </c>
      <c r="AB515" s="235" t="e" cm="1">
        <f t="array" ref="AB515">_xlfn.XLOOKUP($A515&amp;$B515,'[4]产值及收款计划（2026）'!$A:$A&amp;'[4]产值及收款计划（2026）'!$B:$B,'[4]产值及收款计划（2026）'!AB:AB)</f>
        <v>#REF!</v>
      </c>
      <c r="AC515" s="235" t="e" cm="1">
        <f t="array" ref="AC515">_xlfn.XLOOKUP($A515&amp;$B515,'[4]产值及收款计划（2026）'!$A:$A&amp;'[4]产值及收款计划（2026）'!$B:$B,'[4]产值及收款计划（2026）'!AC:AC)</f>
        <v>#REF!</v>
      </c>
      <c r="AD515" s="235" t="e" cm="1">
        <f t="array" ref="AD515">_xlfn.XLOOKUP($A515&amp;$B515,'[4]产值及收款计划（2026）'!$A:$A&amp;'[4]产值及收款计划（2026）'!$B:$B,'[4]产值及收款计划（2026）'!AD:AD)</f>
        <v>#REF!</v>
      </c>
      <c r="AE515" s="235" t="e" cm="1">
        <f t="array" ref="AE515">_xlfn.XLOOKUP($A515&amp;$B515,'[4]产值及收款计划（2026）'!$A:$A&amp;'[4]产值及收款计划（2026）'!$B:$B,'[4]产值及收款计划（2026）'!AE:AE)</f>
        <v>#REF!</v>
      </c>
      <c r="AF515" s="235" t="e" cm="1">
        <f t="array" ref="AF515">_xlfn.XLOOKUP($A515&amp;$B515,'[4]产值及收款计划（2026）'!$A:$A&amp;'[4]产值及收款计划（2026）'!$B:$B,'[4]产值及收款计划（2026）'!AF:AF)</f>
        <v>#REF!</v>
      </c>
      <c r="AG515" s="235" t="e" cm="1">
        <f t="array" ref="AG515">_xlfn.XLOOKUP($A515&amp;$B515,'[4]产值及收款计划（2026）'!$A:$A&amp;'[4]产值及收款计划（2026）'!$B:$B,'[4]产值及收款计划（2026）'!AG:AG)</f>
        <v>#REF!</v>
      </c>
      <c r="AH515" s="235" t="e" cm="1">
        <f t="array" ref="AH515">_xlfn.XLOOKUP($A515&amp;$B515,'[4]产值及收款计划（2026）'!$A:$A&amp;'[4]产值及收款计划（2026）'!$B:$B,'[4]产值及收款计划（2026）'!AH:AH)</f>
        <v>#REF!</v>
      </c>
      <c r="AI515" s="235" t="e" cm="1">
        <f t="array" ref="AI515">_xlfn.XLOOKUP($A515&amp;$B515,'[4]产值及收款计划（2026）'!$A:$A&amp;'[4]产值及收款计划（2026）'!$B:$B,'[4]产值及收款计划（2026）'!AI:AI)</f>
        <v>#REF!</v>
      </c>
      <c r="AJ515" s="235" t="e" cm="1">
        <f t="array" ref="AJ515">_xlfn.XLOOKUP($A515&amp;$B515,'[4]产值及收款计划（2026）'!$A:$A&amp;'[4]产值及收款计划（2026）'!$B:$B,'[4]产值及收款计划（2026）'!AJ:AJ)</f>
        <v>#REF!</v>
      </c>
      <c r="AK515" s="235" t="e" cm="1">
        <f t="array" ref="AK515">_xlfn.XLOOKUP($A515&amp;$B515,'[4]产值及收款计划（2026）'!$A:$A&amp;'[4]产值及收款计划（2026）'!$B:$B,'[4]产值及收款计划（2026）'!AK:AK)</f>
        <v>#REF!</v>
      </c>
      <c r="AL515" s="235" t="e" cm="1">
        <f t="array" ref="AL515">_xlfn.XLOOKUP($A515&amp;$B515,'[4]产值及收款计划（2026）'!$A:$A&amp;'[4]产值及收款计划（2026）'!$B:$B,'[4]产值及收款计划（2026）'!AL:AL)</f>
        <v>#REF!</v>
      </c>
      <c r="AM515" s="242" t="e" cm="1">
        <f t="array" ref="AM515">_xlfn.LET(_xlpm.勾选月份状态数组,TRANSPOSE('PPT(12-15页）-TOP10'!$A$3:$A$14),_xlpm.选择数据区,IF('PPT(12-15页）-TOP10'!$E$3="收款",$BA515:$BL515,$AA515:$AL515),SUM(_xlfn._xlws.FILTER(_xlpm.选择数据区,_xlpm.勾选月份状态数组,"")))</f>
        <v>#REF!</v>
      </c>
      <c r="AN515" s="235" t="e">
        <f>_xlfn.XLOOKUP($C515,应收未收表!$T:$T,应收未收表!AA:AA)</f>
        <v>#REF!</v>
      </c>
      <c r="AO515" s="235" t="e">
        <f>_xlfn.XLOOKUP($C515,应收未收表!$T:$T,应收未收表!AB:AB)</f>
        <v>#REF!</v>
      </c>
      <c r="AP515" s="235" t="e">
        <f>_xlfn.XLOOKUP($C515,应收未收表!$T:$T,应收未收表!AC:AC)</f>
        <v>#REF!</v>
      </c>
      <c r="AQ515" s="235" t="e">
        <f>_xlfn.XLOOKUP($C515,应收未收表!$T:$T,应收未收表!AE:AE)</f>
        <v>#REF!</v>
      </c>
      <c r="AR515" s="235" t="e">
        <f>_xlfn.XLOOKUP($C515,应收未收表!$T:$T,应收未收表!AF:AF)</f>
        <v>#REF!</v>
      </c>
      <c r="AS515" s="235" t="e" cm="1">
        <f t="array" ref="AS515">_xlfn.XLOOKUP($A515&amp;$B515,'[4]产值及收款计划（2026）'!$A:$A&amp;'[4]产值及收款计划（2026）'!$B:$B,'[4]产值及收款计划（2026）'!AS:AS)</f>
        <v>#REF!</v>
      </c>
      <c r="AT515" s="235" t="e" cm="1">
        <f t="array" ref="AT515">_xlfn.XLOOKUP($A515&amp;$B515,'[4]产值及收款计划（2026）'!$A:$A&amp;'[4]产值及收款计划（2026）'!$B:$B,'[4]产值及收款计划（2026）'!AT:AT)</f>
        <v>#REF!</v>
      </c>
      <c r="AU515" s="235" t="e" cm="1">
        <f t="array" ref="AU515">_xlfn.XLOOKUP($A515&amp;$B515,'[4]产值及收款计划（2026）'!$A:$A&amp;'[4]产值及收款计划（2026）'!$B:$B,'[4]产值及收款计划（2026）'!AU:AU)</f>
        <v>#REF!</v>
      </c>
      <c r="AV515" s="235" t="e" cm="1">
        <f t="array" ref="AV515">_xlfn.XLOOKUP($A515&amp;$B515,'[4]产值及收款计划（2026）'!$A:$A&amp;'[4]产值及收款计划（2026）'!$B:$B,'[4]产值及收款计划（2026）'!AV:AV)</f>
        <v>#REF!</v>
      </c>
      <c r="AW515" s="235" t="e" cm="1">
        <f t="array" ref="AW515">_xlfn.XLOOKUP($A515&amp;$B515,'[4]产值及收款计划（2026）'!$A:$A&amp;'[4]产值及收款计划（2026）'!$B:$B,'[4]产值及收款计划（2026）'!AW:AW)</f>
        <v>#REF!</v>
      </c>
      <c r="AX515" s="235" t="e" cm="1">
        <f t="array" ref="AX515">_xlfn.XLOOKUP($A515&amp;$B515,'[4]产值及收款计划（2026）'!$A:$A&amp;'[4]产值及收款计划（2026）'!$B:$B,'[4]产值及收款计划（2026）'!AX:AX)</f>
        <v>#REF!</v>
      </c>
      <c r="AY515" s="235" t="e" cm="1">
        <f t="array" ref="AY515">_xlfn.XLOOKUP($A515&amp;$B515,'[4]产值及收款计划（2026）'!$A:$A&amp;'[4]产值及收款计划（2026）'!$B:$B,'[4]产值及收款计划（2026）'!AY:AY)</f>
        <v>#REF!</v>
      </c>
      <c r="AZ515" s="235" t="e" cm="1">
        <f t="array" ref="AZ515">_xlfn.XLOOKUP($A515&amp;$B515,'[4]产值及收款计划（2026）'!$A:$A&amp;'[4]产值及收款计划（2026）'!$B:$B,'[4]产值及收款计划（2026）'!AZ:AZ)</f>
        <v>#REF!</v>
      </c>
      <c r="BA515" s="235" t="e" cm="1">
        <f t="array" ref="BA515">_xlfn.XLOOKUP($A515&amp;$B515,'[4]产值及收款计划（2026）'!$A:$A&amp;'[4]产值及收款计划（2026）'!$B:$B,'[4]产值及收款计划（2026）'!BA:BA)</f>
        <v>#REF!</v>
      </c>
      <c r="BB515" s="235" t="e" cm="1">
        <f t="array" ref="BB515">_xlfn.XLOOKUP($A515&amp;$B515,'[4]产值及收款计划（2026）'!$A:$A&amp;'[4]产值及收款计划（2026）'!$B:$B,'[4]产值及收款计划（2026）'!BB:BB)</f>
        <v>#REF!</v>
      </c>
      <c r="BC515" s="235" t="e" cm="1">
        <f t="array" ref="BC515">_xlfn.XLOOKUP($A515&amp;$B515,'[4]产值及收款计划（2026）'!$A:$A&amp;'[4]产值及收款计划（2026）'!$B:$B,'[4]产值及收款计划（2026）'!BC:BC)</f>
        <v>#REF!</v>
      </c>
      <c r="BD515" s="235" t="e" cm="1">
        <f t="array" ref="BD515">_xlfn.XLOOKUP($A515&amp;$B515,'[4]产值及收款计划（2026）'!$A:$A&amp;'[4]产值及收款计划（2026）'!$B:$B,'[4]产值及收款计划（2026）'!BD:BD)</f>
        <v>#REF!</v>
      </c>
      <c r="BE515" s="235" t="e" cm="1">
        <f t="array" ref="BE515">_xlfn.XLOOKUP($A515&amp;$B515,'[4]产值及收款计划（2026）'!$A:$A&amp;'[4]产值及收款计划（2026）'!$B:$B,'[4]产值及收款计划（2026）'!BE:BE)</f>
        <v>#REF!</v>
      </c>
      <c r="BF515" s="235" t="e" cm="1">
        <f t="array" ref="BF515">_xlfn.XLOOKUP($A515&amp;$B515,'[4]产值及收款计划（2026）'!$A:$A&amp;'[4]产值及收款计划（2026）'!$B:$B,'[4]产值及收款计划（2026）'!BF:BF)</f>
        <v>#REF!</v>
      </c>
      <c r="BG515" s="235" t="e" cm="1">
        <f t="array" ref="BG515">_xlfn.XLOOKUP($A515&amp;$B515,'[4]产值及收款计划（2026）'!$A:$A&amp;'[4]产值及收款计划（2026）'!$B:$B,'[4]产值及收款计划（2026）'!BG:BG)</f>
        <v>#REF!</v>
      </c>
      <c r="BH515" s="235" t="e" cm="1">
        <f t="array" ref="BH515">_xlfn.XLOOKUP($A515&amp;$B515,'[4]产值及收款计划（2026）'!$A:$A&amp;'[4]产值及收款计划（2026）'!$B:$B,'[4]产值及收款计划（2026）'!BH:BH)</f>
        <v>#REF!</v>
      </c>
      <c r="BI515" s="235" t="e" cm="1">
        <f t="array" ref="BI515">_xlfn.XLOOKUP($A515&amp;$B515,'[4]产值及收款计划（2026）'!$A:$A&amp;'[4]产值及收款计划（2026）'!$B:$B,'[4]产值及收款计划（2026）'!BI:BI)</f>
        <v>#REF!</v>
      </c>
      <c r="BJ515" s="235" t="e" cm="1">
        <f t="array" ref="BJ515">_xlfn.XLOOKUP($A515&amp;$B515,'[4]产值及收款计划（2026）'!$A:$A&amp;'[4]产值及收款计划（2026）'!$B:$B,'[4]产值及收款计划（2026）'!BJ:BJ)</f>
        <v>#REF!</v>
      </c>
      <c r="BK515" s="235" t="e" cm="1">
        <f t="array" ref="BK515">_xlfn.XLOOKUP($A515&amp;$B515,'[4]产值及收款计划（2026）'!$A:$A&amp;'[4]产值及收款计划（2026）'!$B:$B,'[4]产值及收款计划（2026）'!BK:BK)</f>
        <v>#REF!</v>
      </c>
      <c r="BL515" s="235" t="e" cm="1">
        <f t="array" ref="BL515">_xlfn.XLOOKUP($A515&amp;$B515,'[4]产值及收款计划（2026）'!$A:$A&amp;'[4]产值及收款计划（2026）'!$B:$B,'[4]产值及收款计划（2026）'!BL:BL)</f>
        <v>#REF!</v>
      </c>
      <c r="BM515" s="235"/>
      <c r="BN515" s="235"/>
      <c r="BO515" s="235"/>
      <c r="BP515" s="235"/>
      <c r="BQ515" s="235" t="e" cm="1">
        <f t="array" ref="BQ515">_xlfn.XLOOKUP($A515&amp;$B515,'[4]产值及收款计划（2026）'!$A:$A&amp;'[4]产值及收款计划（2026）'!$B:$B,'[4]产值及收款计划（2026）'!BM:BM)</f>
        <v>#REF!</v>
      </c>
      <c r="BR515" s="235" t="e">
        <f>_xlfn.XLOOKUP($C515,应收未收表!$AJ:$AJ,应收未收表!AL:AL)</f>
        <v>#REF!</v>
      </c>
      <c r="BS515" s="235" t="e">
        <f>_xlfn.XLOOKUP($C515,应收未收表!$AJ:$AJ,应收未收表!AM:AM)</f>
        <v>#REF!</v>
      </c>
      <c r="BT515" s="235" t="e">
        <f>_xlfn.XLOOKUP($C515,应收未收表!$AJ:$AJ,应收未收表!AN:AN)</f>
        <v>#REF!</v>
      </c>
      <c r="BU515" s="234" t="e" cm="1">
        <f t="array" ref="BU515">_xlfn.XLOOKUP($A515&amp;$B515,'[4]产值及收款计划（2026）'!$A:$A&amp;'[4]产值及收款计划（2026）'!$B:$B,'[4]产值及收款计划（2026）'!BQ:BQ)</f>
        <v>#REF!</v>
      </c>
      <c r="BV515" s="235" t="e" cm="1">
        <f t="array" ref="BV515">_xlfn.XLOOKUP($A515&amp;$B515,'[4]产值及收款计划（2026）'!$A:$A&amp;'[4]产值及收款计划（2026）'!$B:$B,'[4]产值及收款计划（2026）'!BR:BR)</f>
        <v>#REF!</v>
      </c>
      <c r="CE515" s="235" cm="1">
        <f t="array" ref="CE515">_xlfn.XLOOKUP($A515&amp;$B515,'[4]产值及收款计划（2026）'!$A:$A&amp;'[4]产值及收款计划（2026）'!$B:$B,'[4]产值及收款计划（2026）'!CA:CA)</f>
        <v>0</v>
      </c>
      <c r="CF515" s="235" cm="1">
        <f t="array" ref="CF515">_xlfn.XLOOKUP($A515&amp;$B515,'[4]产值及收款计划（2026）'!$A:$A&amp;'[4]产值及收款计划（2026）'!$B:$B,'[4]产值及收款计划（2026）'!CB:CB)</f>
        <v>0</v>
      </c>
      <c r="CG515" s="235" cm="1">
        <f t="array" ref="CG515">_xlfn.XLOOKUP($A515&amp;$B515,'[4]产值及收款计划（2026）'!$A:$A&amp;'[4]产值及收款计划（2026）'!$B:$B,'[4]产值及收款计划（2026）'!CC:CC)</f>
        <v>0</v>
      </c>
      <c r="CH515" s="235" cm="1">
        <f t="array" ref="CH515">_xlfn.XLOOKUP($A515&amp;$B515,'[4]产值及收款计划（2026）'!$A:$A&amp;'[4]产值及收款计划（2026）'!$B:$B,'[4]产值及收款计划（2026）'!CD:CD)</f>
        <v>0</v>
      </c>
      <c r="CI515" s="235" cm="1">
        <f t="array" ref="CI515">_xlfn.XLOOKUP($A515&amp;$B515,'[4]产值及收款计划（2026）'!$A:$A&amp;'[4]产值及收款计划（2026）'!$B:$B,'[4]产值及收款计划（2026）'!CE:CE)</f>
        <v>0</v>
      </c>
      <c r="CJ515" s="235" cm="1">
        <f t="array" ref="CJ515">_xlfn.XLOOKUP($A515&amp;$B515,'[4]产值及收款计划（2026）'!$A:$A&amp;'[4]产值及收款计划（2026）'!$B:$B,'[4]产值及收款计划（2026）'!CF:CF)</f>
        <v>0</v>
      </c>
      <c r="CK515" s="235" cm="1">
        <f t="array" ref="CK515">_xlfn.XLOOKUP($A515&amp;$B515,'[4]产值及收款计划（2026）'!$A:$A&amp;'[4]产值及收款计划（2026）'!$B:$B,'[4]产值及收款计划（2026）'!CG:CG)</f>
        <v>0</v>
      </c>
      <c r="CL515" s="235" cm="1">
        <f t="array" ref="CL515">_xlfn.XLOOKUP($A515&amp;$B515,'[4]产值及收款计划（2026）'!$A:$A&amp;'[4]产值及收款计划（2026）'!$B:$B,'[4]产值及收款计划（2026）'!CH:CH)</f>
        <v>0</v>
      </c>
      <c r="CM515" s="235" cm="1">
        <f t="array" ref="CM515">_xlfn.XLOOKUP($A515&amp;$B515,'[4]产值及收款计划（2026）'!$A:$A&amp;'[4]产值及收款计划（2026）'!$B:$B,'[4]产值及收款计划（2026）'!CI:CI)</f>
        <v>0</v>
      </c>
      <c r="CN515" s="235" cm="1">
        <f t="array" ref="CN515">_xlfn.XLOOKUP($A515&amp;$B515,'[4]产值及收款计划（2026）'!$A:$A&amp;'[4]产值及收款计划（2026）'!$B:$B,'[4]产值及收款计划（2026）'!CJ:CJ)</f>
        <v>0</v>
      </c>
      <c r="CO515" s="235" cm="1">
        <f t="array" ref="CO515">_xlfn.XLOOKUP($A515&amp;$B515,'[4]产值及收款计划（2026）'!$A:$A&amp;'[4]产值及收款计划（2026）'!$B:$B,'[4]产值及收款计划（2026）'!CK:CK)</f>
        <v>0</v>
      </c>
      <c r="CP515" s="235" cm="1">
        <f t="array" ref="CP515">_xlfn.XLOOKUP($A515&amp;$B515,'[4]产值及收款计划（2026）'!$A:$A&amp;'[4]产值及收款计划（2026）'!$B:$B,'[4]产值及收款计划（2026）'!CL:CL)</f>
        <v>0</v>
      </c>
      <c r="DE515" s="235" cm="1">
        <f t="array" ref="DE515">_xlfn.XLOOKUP($A515&amp;$B515,'[4]产值及收款计划（2026）'!$A:$A&amp;'[4]产值及收款计划（2026）'!$B:$B,'[4]产值及收款计划（2026）'!DA:DA)</f>
        <v>0</v>
      </c>
      <c r="DF515" s="235" cm="1">
        <f t="array" ref="DF515">_xlfn.XLOOKUP($A515&amp;$B515,'[4]产值及收款计划（2026）'!$A:$A&amp;'[4]产值及收款计划（2026）'!$B:$B,'[4]产值及收款计划（2026）'!DB:DB)</f>
        <v>0</v>
      </c>
      <c r="DG515" s="235" cm="1">
        <f t="array" ref="DG515">_xlfn.XLOOKUP($A515&amp;$B515,'[4]产值及收款计划（2026）'!$A:$A&amp;'[4]产值及收款计划（2026）'!$B:$B,'[4]产值及收款计划（2026）'!DC:DC)</f>
        <v>0</v>
      </c>
      <c r="DH515" s="235" cm="1">
        <f t="array" ref="DH515">_xlfn.XLOOKUP($A515&amp;$B515,'[4]产值及收款计划（2026）'!$A:$A&amp;'[4]产值及收款计划（2026）'!$B:$B,'[4]产值及收款计划（2026）'!DD:DD)</f>
        <v>0</v>
      </c>
      <c r="DI515" s="235" cm="1">
        <f t="array" ref="DI515">_xlfn.XLOOKUP($A515&amp;$B515,'[4]产值及收款计划（2026）'!$A:$A&amp;'[4]产值及收款计划（2026）'!$B:$B,'[4]产值及收款计划（2026）'!DE:DE)</f>
        <v>0</v>
      </c>
      <c r="DJ515" s="235" cm="1">
        <f t="array" ref="DJ515">_xlfn.XLOOKUP($A515&amp;$B515,'[4]产值及收款计划（2026）'!$A:$A&amp;'[4]产值及收款计划（2026）'!$B:$B,'[4]产值及收款计划（2026）'!DF:DF)</f>
        <v>0</v>
      </c>
      <c r="DK515" s="235" cm="1">
        <f t="array" ref="DK515">_xlfn.XLOOKUP($A515&amp;$B515,'[4]产值及收款计划（2026）'!$A:$A&amp;'[4]产值及收款计划（2026）'!$B:$B,'[4]产值及收款计划（2026）'!DG:DG)</f>
        <v>0</v>
      </c>
      <c r="DL515" s="235" cm="1">
        <f t="array" ref="DL515">_xlfn.XLOOKUP($A515&amp;$B515,'[4]产值及收款计划（2026）'!$A:$A&amp;'[4]产值及收款计划（2026）'!$B:$B,'[4]产值及收款计划（2026）'!DH:DH)</f>
        <v>0</v>
      </c>
      <c r="DM515" s="235" cm="1">
        <f t="array" ref="DM515">_xlfn.XLOOKUP($A515&amp;$B515,'[4]产值及收款计划（2026）'!$A:$A&amp;'[4]产值及收款计划（2026）'!$B:$B,'[4]产值及收款计划（2026）'!DI:DI)</f>
        <v>0</v>
      </c>
      <c r="DN515" s="235" cm="1">
        <f t="array" ref="DN515">_xlfn.XLOOKUP($A515&amp;$B515,'[4]产值及收款计划（2026）'!$A:$A&amp;'[4]产值及收款计划（2026）'!$B:$B,'[4]产值及收款计划（2026）'!DJ:DJ)</f>
        <v>0</v>
      </c>
      <c r="DO515" s="235" cm="1">
        <f t="array" ref="DO515">_xlfn.XLOOKUP($A515&amp;$B515,'[4]产值及收款计划（2026）'!$A:$A&amp;'[4]产值及收款计划（2026）'!$B:$B,'[4]产值及收款计划（2026）'!DK:DK)</f>
        <v>0</v>
      </c>
      <c r="DP515" s="235" cm="1">
        <f t="array" ref="DP515">_xlfn.XLOOKUP($A515&amp;$B515,'[4]产值及收款计划（2026）'!$A:$A&amp;'[4]产值及收款计划（2026）'!$B:$B,'[4]产值及收款计划（2026）'!DL:DL)</f>
        <v>0</v>
      </c>
      <c r="DQ515" s="243"/>
      <c r="DR515" s="229"/>
    </row>
    <row r="516" ht="20.25" spans="1:122">
      <c r="A516" s="233">
        <f t="shared" ref="A516:A541" si="30">A515+1</f>
        <v>46</v>
      </c>
      <c r="B516" s="233" t="s">
        <v>28</v>
      </c>
      <c r="C516" s="234" t="e" cm="1">
        <f t="array" ref="C516">_xlfn.XLOOKUP($A516&amp;$B516,'[4]产值及收款计划（2026）'!$A:$A&amp;'[4]产值及收款计划（2026）'!$B:$B,'[4]产值及收款计划（2026）'!C:C)</f>
        <v>#REF!</v>
      </c>
      <c r="D516" s="234" t="e" cm="1">
        <f t="array" ref="D516">_xlfn.XLOOKUP($A516&amp;$B516,'[4]产值及收款计划（2026）'!$A:$A&amp;'[4]产值及收款计划（2026）'!$B:$B,'[4]产值及收款计划（2026）'!D:D)</f>
        <v>#REF!</v>
      </c>
      <c r="E516" s="235" t="e" cm="1">
        <f t="array" ref="E516">_xlfn.XLOOKUP($A516&amp;$B516,'[4]产值及收款计划（2026）'!$A:$A&amp;'[4]产值及收款计划（2026）'!$B:$B,'[4]产值及收款计划（2026）'!E:E)</f>
        <v>#REF!</v>
      </c>
      <c r="F516" s="235" t="e" cm="1">
        <f t="array" ref="F516">_xlfn.XLOOKUP($A516&amp;$B516,'[4]产值及收款计划（2026）'!$A:$A&amp;'[4]产值及收款计划（2026）'!$B:$B,'[4]产值及收款计划（2026）'!F:F)</f>
        <v>#REF!</v>
      </c>
      <c r="G516" s="235" t="e" cm="1">
        <f t="array" ref="G516">_xlfn.XLOOKUP($A516&amp;$B516,'[4]产值及收款计划（2026）'!$A:$A&amp;'[4]产值及收款计划（2026）'!$B:$B,'[4]产值及收款计划（2026）'!G:G)</f>
        <v>#REF!</v>
      </c>
      <c r="H516" s="235" t="e" cm="1">
        <f t="array" ref="H516">_xlfn.XLOOKUP($A516&amp;$B516,'[4]产值及收款计划（2026）'!$A:$A&amp;'[4]产值及收款计划（2026）'!$B:$B,'[4]产值及收款计划（2026）'!H:H)</f>
        <v>#REF!</v>
      </c>
      <c r="I516" s="236" t="e" cm="1">
        <f t="array" ref="I516">_xlfn.XLOOKUP($A516&amp;$B516,'[4]产值及收款计划（2026）'!$A:$A&amp;'[4]产值及收款计划（2026）'!$B:$B,'[4]产值及收款计划（2026）'!I:I)</f>
        <v>#REF!</v>
      </c>
      <c r="J516" s="237" t="e" cm="1">
        <f t="array" ref="J516">_xlfn.XLOOKUP($A516&amp;$B516,'[4]产值及收款计划（2026）'!$A:$A&amp;'[4]产值及收款计划（2026）'!$B:$B,'[4]产值及收款计划（2026）'!J:J)</f>
        <v>#REF!</v>
      </c>
      <c r="K516" s="235" t="e" cm="1">
        <f t="array" ref="K516">_xlfn.XLOOKUP($A516&amp;$B516,'[4]产值及收款计划（2026）'!$A:$A&amp;'[4]产值及收款计划（2026）'!$B:$B,'[4]产值及收款计划（2026）'!K:K)</f>
        <v>#REF!</v>
      </c>
      <c r="L516" s="235" t="e" cm="1">
        <f t="array" ref="L516">_xlfn.XLOOKUP($A516&amp;$B516,'[4]产值及收款计划（2026）'!$A:$A&amp;'[4]产值及收款计划（2026）'!$B:$B,'[4]产值及收款计划（2026）'!L:L)</f>
        <v>#REF!</v>
      </c>
      <c r="M516" s="235" t="e" cm="1">
        <f t="array" ref="M516">_xlfn.XLOOKUP($A516&amp;$B516,'[4]产值及收款计划（2026）'!$A:$A&amp;'[4]产值及收款计划（2026）'!$B:$B,'[4]产值及收款计划（2026）'!M:M)</f>
        <v>#REF!</v>
      </c>
      <c r="N516" s="235" t="e" cm="1">
        <f t="array" ref="N516">_xlfn.XLOOKUP($A516&amp;$B516,'[4]产值及收款计划（2026）'!$A:$A&amp;'[4]产值及收款计划（2026）'!$B:$B,'[4]产值及收款计划（2026）'!N:N)</f>
        <v>#REF!</v>
      </c>
      <c r="O516" s="235" t="e" cm="1">
        <f t="array" ref="O516">_xlfn.XLOOKUP($A516&amp;$B516,'[4]产值及收款计划（2026）'!$A:$A&amp;'[4]产值及收款计划（2026）'!$B:$B,'[4]产值及收款计划（2026）'!O:O)</f>
        <v>#REF!</v>
      </c>
      <c r="P516" s="234" t="e" cm="1">
        <f t="array" ref="P516">_xlfn.XLOOKUP($A516&amp;$B516,'[4]产值及收款计划（2026）'!$A:$A&amp;'[4]产值及收款计划（2026）'!$B:$B,'[4]产值及收款计划（2026）'!P:P)</f>
        <v>#REF!</v>
      </c>
      <c r="Q516" s="235" t="e" cm="1">
        <f t="array" ref="Q516">_xlfn.XLOOKUP($A516&amp;$B516,'[4]产值及收款计划（2026）'!$A:$A&amp;'[4]产值及收款计划（2026）'!$B:$B,'[4]产值及收款计划（2026）'!Q:Q)</f>
        <v>#REF!</v>
      </c>
      <c r="R516" s="235" t="e" cm="1">
        <f t="array" ref="R516">_xlfn.XLOOKUP($A516&amp;$B516,'[4]产值及收款计划（2026）'!$A:$A&amp;'[4]产值及收款计划（2026）'!$B:$B,'[4]产值及收款计划（2026）'!R:R)</f>
        <v>#REF!</v>
      </c>
      <c r="S516" s="235" t="e" cm="1">
        <f t="array" ref="S516">_xlfn.XLOOKUP($A516&amp;$B516,'[4]产值及收款计划（2026）'!$A:$A&amp;'[4]产值及收款计划（2026）'!$B:$B,'[4]产值及收款计划（2026）'!S:S)</f>
        <v>#REF!</v>
      </c>
      <c r="T516" s="235" t="e" cm="1">
        <f t="array" ref="T516">_xlfn.XLOOKUP($A516&amp;$B516,'[4]产值及收款计划（2026）'!$A:$A&amp;'[4]产值及收款计划（2026）'!$B:$B,'[4]产值及收款计划（2026）'!T:T)</f>
        <v>#REF!</v>
      </c>
      <c r="U516" s="235" t="e" cm="1">
        <f t="array" ref="U516">_xlfn.XLOOKUP($A516&amp;$B516,'[4]产值及收款计划（2026）'!$A:$A&amp;'[4]产值及收款计划（2026）'!$B:$B,'[4]产值及收款计划（2026）'!U:U)</f>
        <v>#REF!</v>
      </c>
      <c r="V516" s="235" t="e" cm="1">
        <f t="array" ref="V516">_xlfn.XLOOKUP($A516&amp;$B516,'[4]产值及收款计划（2026）'!$A:$A&amp;'[4]产值及收款计划（2026）'!$B:$B,'[4]产值及收款计划（2026）'!V:V)</f>
        <v>#REF!</v>
      </c>
      <c r="W516" s="235" t="e" cm="1">
        <f t="array" ref="W516">_xlfn.XLOOKUP($A516&amp;$B516,'[4]产值及收款计划（2026）'!$A:$A&amp;'[4]产值及收款计划（2026）'!$B:$B,'[4]产值及收款计划（2026）'!W:W)</f>
        <v>#REF!</v>
      </c>
      <c r="X516" s="235" t="e" cm="1">
        <f t="array" ref="X516">_xlfn.XLOOKUP($A516&amp;$B516,'[4]产值及收款计划（2026）'!$A:$A&amp;'[4]产值及收款计划（2026）'!$B:$B,'[4]产值及收款计划（2026）'!X:X)</f>
        <v>#REF!</v>
      </c>
      <c r="Y516" s="235" t="e" cm="1">
        <f t="array" ref="Y516">_xlfn.XLOOKUP($A516&amp;$B516,'[4]产值及收款计划（2026）'!$A:$A&amp;'[4]产值及收款计划（2026）'!$B:$B,'[4]产值及收款计划（2026）'!Y:Y)</f>
        <v>#REF!</v>
      </c>
      <c r="Z516" s="235" t="e" cm="1">
        <f t="array" ref="Z516">_xlfn.XLOOKUP($A516&amp;$B516,'[4]产值及收款计划（2026）'!$A:$A&amp;'[4]产值及收款计划（2026）'!$B:$B,'[4]产值及收款计划（2026）'!Z:Z)</f>
        <v>#REF!</v>
      </c>
      <c r="AA516" s="235" t="e" cm="1">
        <f t="array" ref="AA516">_xlfn.XLOOKUP($A516&amp;$B516,'[4]产值及收款计划（2026）'!$A:$A&amp;'[4]产值及收款计划（2026）'!$B:$B,'[4]产值及收款计划（2026）'!AA:AA)</f>
        <v>#REF!</v>
      </c>
      <c r="AB516" s="235" t="e" cm="1">
        <f t="array" ref="AB516">_xlfn.XLOOKUP($A516&amp;$B516,'[4]产值及收款计划（2026）'!$A:$A&amp;'[4]产值及收款计划（2026）'!$B:$B,'[4]产值及收款计划（2026）'!AB:AB)</f>
        <v>#REF!</v>
      </c>
      <c r="AC516" s="235" t="e" cm="1">
        <f t="array" ref="AC516">_xlfn.XLOOKUP($A516&amp;$B516,'[4]产值及收款计划（2026）'!$A:$A&amp;'[4]产值及收款计划（2026）'!$B:$B,'[4]产值及收款计划（2026）'!AC:AC)</f>
        <v>#REF!</v>
      </c>
      <c r="AD516" s="235" t="e" cm="1">
        <f t="array" ref="AD516">_xlfn.XLOOKUP($A516&amp;$B516,'[4]产值及收款计划（2026）'!$A:$A&amp;'[4]产值及收款计划（2026）'!$B:$B,'[4]产值及收款计划（2026）'!AD:AD)</f>
        <v>#REF!</v>
      </c>
      <c r="AE516" s="235" t="e" cm="1">
        <f t="array" ref="AE516">_xlfn.XLOOKUP($A516&amp;$B516,'[4]产值及收款计划（2026）'!$A:$A&amp;'[4]产值及收款计划（2026）'!$B:$B,'[4]产值及收款计划（2026）'!AE:AE)</f>
        <v>#REF!</v>
      </c>
      <c r="AF516" s="235" t="e" cm="1">
        <f t="array" ref="AF516">_xlfn.XLOOKUP($A516&amp;$B516,'[4]产值及收款计划（2026）'!$A:$A&amp;'[4]产值及收款计划（2026）'!$B:$B,'[4]产值及收款计划（2026）'!AF:AF)</f>
        <v>#REF!</v>
      </c>
      <c r="AG516" s="235" t="e" cm="1">
        <f t="array" ref="AG516">_xlfn.XLOOKUP($A516&amp;$B516,'[4]产值及收款计划（2026）'!$A:$A&amp;'[4]产值及收款计划（2026）'!$B:$B,'[4]产值及收款计划（2026）'!AG:AG)</f>
        <v>#REF!</v>
      </c>
      <c r="AH516" s="235" t="e" cm="1">
        <f t="array" ref="AH516">_xlfn.XLOOKUP($A516&amp;$B516,'[4]产值及收款计划（2026）'!$A:$A&amp;'[4]产值及收款计划（2026）'!$B:$B,'[4]产值及收款计划（2026）'!AH:AH)</f>
        <v>#REF!</v>
      </c>
      <c r="AI516" s="235" t="e" cm="1">
        <f t="array" ref="AI516">_xlfn.XLOOKUP($A516&amp;$B516,'[4]产值及收款计划（2026）'!$A:$A&amp;'[4]产值及收款计划（2026）'!$B:$B,'[4]产值及收款计划（2026）'!AI:AI)</f>
        <v>#REF!</v>
      </c>
      <c r="AJ516" s="235" t="e" cm="1">
        <f t="array" ref="AJ516">_xlfn.XLOOKUP($A516&amp;$B516,'[4]产值及收款计划（2026）'!$A:$A&amp;'[4]产值及收款计划（2026）'!$B:$B,'[4]产值及收款计划（2026）'!AJ:AJ)</f>
        <v>#REF!</v>
      </c>
      <c r="AK516" s="235" t="e" cm="1">
        <f t="array" ref="AK516">_xlfn.XLOOKUP($A516&amp;$B516,'[4]产值及收款计划（2026）'!$A:$A&amp;'[4]产值及收款计划（2026）'!$B:$B,'[4]产值及收款计划（2026）'!AK:AK)</f>
        <v>#REF!</v>
      </c>
      <c r="AL516" s="235" t="e" cm="1">
        <f t="array" ref="AL516">_xlfn.XLOOKUP($A516&amp;$B516,'[4]产值及收款计划（2026）'!$A:$A&amp;'[4]产值及收款计划（2026）'!$B:$B,'[4]产值及收款计划（2026）'!AL:AL)</f>
        <v>#REF!</v>
      </c>
      <c r="AM516" s="242" t="e" cm="1">
        <f t="array" ref="AM516">_xlfn.LET(_xlpm.勾选月份状态数组,TRANSPOSE('PPT(12-15页）-TOP10'!$A$3:$A$14),_xlpm.选择数据区,IF('PPT(12-15页）-TOP10'!$E$3="收款",$BA516:$BL516,$AA516:$AL516),SUM(_xlfn._xlws.FILTER(_xlpm.选择数据区,_xlpm.勾选月份状态数组,"")))</f>
        <v>#REF!</v>
      </c>
      <c r="AN516" s="235" t="e">
        <f>_xlfn.XLOOKUP($C516,应收未收表!$T:$T,应收未收表!AA:AA)</f>
        <v>#REF!</v>
      </c>
      <c r="AO516" s="235" t="e">
        <f>_xlfn.XLOOKUP($C516,应收未收表!$T:$T,应收未收表!AB:AB)</f>
        <v>#REF!</v>
      </c>
      <c r="AP516" s="235" t="e">
        <f>_xlfn.XLOOKUP($C516,应收未收表!$T:$T,应收未收表!AC:AC)</f>
        <v>#REF!</v>
      </c>
      <c r="AQ516" s="235" t="e">
        <f>_xlfn.XLOOKUP($C516,应收未收表!$T:$T,应收未收表!AE:AE)</f>
        <v>#REF!</v>
      </c>
      <c r="AR516" s="235" t="e">
        <f>_xlfn.XLOOKUP($C516,应收未收表!$T:$T,应收未收表!AF:AF)</f>
        <v>#REF!</v>
      </c>
      <c r="AS516" s="235" t="e" cm="1">
        <f t="array" ref="AS516">_xlfn.XLOOKUP($A516&amp;$B516,'[4]产值及收款计划（2026）'!$A:$A&amp;'[4]产值及收款计划（2026）'!$B:$B,'[4]产值及收款计划（2026）'!AS:AS)</f>
        <v>#REF!</v>
      </c>
      <c r="AT516" s="235" t="e" cm="1">
        <f t="array" ref="AT516">_xlfn.XLOOKUP($A516&amp;$B516,'[4]产值及收款计划（2026）'!$A:$A&amp;'[4]产值及收款计划（2026）'!$B:$B,'[4]产值及收款计划（2026）'!AT:AT)</f>
        <v>#REF!</v>
      </c>
      <c r="AU516" s="235" t="e" cm="1">
        <f t="array" ref="AU516">_xlfn.XLOOKUP($A516&amp;$B516,'[4]产值及收款计划（2026）'!$A:$A&amp;'[4]产值及收款计划（2026）'!$B:$B,'[4]产值及收款计划（2026）'!AU:AU)</f>
        <v>#REF!</v>
      </c>
      <c r="AV516" s="235" t="e" cm="1">
        <f t="array" ref="AV516">_xlfn.XLOOKUP($A516&amp;$B516,'[4]产值及收款计划（2026）'!$A:$A&amp;'[4]产值及收款计划（2026）'!$B:$B,'[4]产值及收款计划（2026）'!AV:AV)</f>
        <v>#REF!</v>
      </c>
      <c r="AW516" s="235" t="e" cm="1">
        <f t="array" ref="AW516">_xlfn.XLOOKUP($A516&amp;$B516,'[4]产值及收款计划（2026）'!$A:$A&amp;'[4]产值及收款计划（2026）'!$B:$B,'[4]产值及收款计划（2026）'!AW:AW)</f>
        <v>#REF!</v>
      </c>
      <c r="AX516" s="235" t="e" cm="1">
        <f t="array" ref="AX516">_xlfn.XLOOKUP($A516&amp;$B516,'[4]产值及收款计划（2026）'!$A:$A&amp;'[4]产值及收款计划（2026）'!$B:$B,'[4]产值及收款计划（2026）'!AX:AX)</f>
        <v>#REF!</v>
      </c>
      <c r="AY516" s="235" t="e" cm="1">
        <f t="array" ref="AY516">_xlfn.XLOOKUP($A516&amp;$B516,'[4]产值及收款计划（2026）'!$A:$A&amp;'[4]产值及收款计划（2026）'!$B:$B,'[4]产值及收款计划（2026）'!AY:AY)</f>
        <v>#REF!</v>
      </c>
      <c r="AZ516" s="235" t="e" cm="1">
        <f t="array" ref="AZ516">_xlfn.XLOOKUP($A516&amp;$B516,'[4]产值及收款计划（2026）'!$A:$A&amp;'[4]产值及收款计划（2026）'!$B:$B,'[4]产值及收款计划（2026）'!AZ:AZ)</f>
        <v>#REF!</v>
      </c>
      <c r="BA516" s="235" t="e" cm="1">
        <f t="array" ref="BA516">_xlfn.XLOOKUP($A516&amp;$B516,'[4]产值及收款计划（2026）'!$A:$A&amp;'[4]产值及收款计划（2026）'!$B:$B,'[4]产值及收款计划（2026）'!BA:BA)</f>
        <v>#REF!</v>
      </c>
      <c r="BB516" s="235" t="e" cm="1">
        <f t="array" ref="BB516">_xlfn.XLOOKUP($A516&amp;$B516,'[4]产值及收款计划（2026）'!$A:$A&amp;'[4]产值及收款计划（2026）'!$B:$B,'[4]产值及收款计划（2026）'!BB:BB)</f>
        <v>#REF!</v>
      </c>
      <c r="BC516" s="235" t="e" cm="1">
        <f t="array" ref="BC516">_xlfn.XLOOKUP($A516&amp;$B516,'[4]产值及收款计划（2026）'!$A:$A&amp;'[4]产值及收款计划（2026）'!$B:$B,'[4]产值及收款计划（2026）'!BC:BC)</f>
        <v>#REF!</v>
      </c>
      <c r="BD516" s="235" t="e" cm="1">
        <f t="array" ref="BD516">_xlfn.XLOOKUP($A516&amp;$B516,'[4]产值及收款计划（2026）'!$A:$A&amp;'[4]产值及收款计划（2026）'!$B:$B,'[4]产值及收款计划（2026）'!BD:BD)</f>
        <v>#REF!</v>
      </c>
      <c r="BE516" s="235" t="e" cm="1">
        <f t="array" ref="BE516">_xlfn.XLOOKUP($A516&amp;$B516,'[4]产值及收款计划（2026）'!$A:$A&amp;'[4]产值及收款计划（2026）'!$B:$B,'[4]产值及收款计划（2026）'!BE:BE)</f>
        <v>#REF!</v>
      </c>
      <c r="BF516" s="235" t="e" cm="1">
        <f t="array" ref="BF516">_xlfn.XLOOKUP($A516&amp;$B516,'[4]产值及收款计划（2026）'!$A:$A&amp;'[4]产值及收款计划（2026）'!$B:$B,'[4]产值及收款计划（2026）'!BF:BF)</f>
        <v>#REF!</v>
      </c>
      <c r="BG516" s="235" t="e" cm="1">
        <f t="array" ref="BG516">_xlfn.XLOOKUP($A516&amp;$B516,'[4]产值及收款计划（2026）'!$A:$A&amp;'[4]产值及收款计划（2026）'!$B:$B,'[4]产值及收款计划（2026）'!BG:BG)</f>
        <v>#REF!</v>
      </c>
      <c r="BH516" s="235" t="e" cm="1">
        <f t="array" ref="BH516">_xlfn.XLOOKUP($A516&amp;$B516,'[4]产值及收款计划（2026）'!$A:$A&amp;'[4]产值及收款计划（2026）'!$B:$B,'[4]产值及收款计划（2026）'!BH:BH)</f>
        <v>#REF!</v>
      </c>
      <c r="BI516" s="235" t="e" cm="1">
        <f t="array" ref="BI516">_xlfn.XLOOKUP($A516&amp;$B516,'[4]产值及收款计划（2026）'!$A:$A&amp;'[4]产值及收款计划（2026）'!$B:$B,'[4]产值及收款计划（2026）'!BI:BI)</f>
        <v>#REF!</v>
      </c>
      <c r="BJ516" s="235" t="e" cm="1">
        <f t="array" ref="BJ516">_xlfn.XLOOKUP($A516&amp;$B516,'[4]产值及收款计划（2026）'!$A:$A&amp;'[4]产值及收款计划（2026）'!$B:$B,'[4]产值及收款计划（2026）'!BJ:BJ)</f>
        <v>#REF!</v>
      </c>
      <c r="BK516" s="235" t="e" cm="1">
        <f t="array" ref="BK516">_xlfn.XLOOKUP($A516&amp;$B516,'[4]产值及收款计划（2026）'!$A:$A&amp;'[4]产值及收款计划（2026）'!$B:$B,'[4]产值及收款计划（2026）'!BK:BK)</f>
        <v>#REF!</v>
      </c>
      <c r="BL516" s="235" t="e" cm="1">
        <f t="array" ref="BL516">_xlfn.XLOOKUP($A516&amp;$B516,'[4]产值及收款计划（2026）'!$A:$A&amp;'[4]产值及收款计划（2026）'!$B:$B,'[4]产值及收款计划（2026）'!BL:BL)</f>
        <v>#REF!</v>
      </c>
      <c r="BM516" s="235"/>
      <c r="BN516" s="235"/>
      <c r="BO516" s="235"/>
      <c r="BP516" s="235"/>
      <c r="BQ516" s="235" t="e" cm="1">
        <f t="array" ref="BQ516">_xlfn.XLOOKUP($A516&amp;$B516,'[4]产值及收款计划（2026）'!$A:$A&amp;'[4]产值及收款计划（2026）'!$B:$B,'[4]产值及收款计划（2026）'!BM:BM)</f>
        <v>#REF!</v>
      </c>
      <c r="BR516" s="235" t="e">
        <f>_xlfn.XLOOKUP($C516,应收未收表!$AJ:$AJ,应收未收表!AL:AL)</f>
        <v>#REF!</v>
      </c>
      <c r="BS516" s="235" t="e">
        <f>_xlfn.XLOOKUP($C516,应收未收表!$AJ:$AJ,应收未收表!AM:AM)</f>
        <v>#REF!</v>
      </c>
      <c r="BT516" s="235" t="e">
        <f>_xlfn.XLOOKUP($C516,应收未收表!$AJ:$AJ,应收未收表!AN:AN)</f>
        <v>#REF!</v>
      </c>
      <c r="BU516" s="234" t="e" cm="1">
        <f t="array" ref="BU516">_xlfn.XLOOKUP($A516&amp;$B516,'[4]产值及收款计划（2026）'!$A:$A&amp;'[4]产值及收款计划（2026）'!$B:$B,'[4]产值及收款计划（2026）'!BQ:BQ)</f>
        <v>#REF!</v>
      </c>
      <c r="BV516" s="235" t="e" cm="1">
        <f t="array" ref="BV516">_xlfn.XLOOKUP($A516&amp;$B516,'[4]产值及收款计划（2026）'!$A:$A&amp;'[4]产值及收款计划（2026）'!$B:$B,'[4]产值及收款计划（2026）'!BR:BR)</f>
        <v>#REF!</v>
      </c>
      <c r="CE516" s="235" cm="1">
        <f t="array" ref="CE516">_xlfn.XLOOKUP($A516&amp;$B516,'[4]产值及收款计划（2026）'!$A:$A&amp;'[4]产值及收款计划（2026）'!$B:$B,'[4]产值及收款计划（2026）'!CA:CA)</f>
        <v>0</v>
      </c>
      <c r="CF516" s="235" cm="1">
        <f t="array" ref="CF516">_xlfn.XLOOKUP($A516&amp;$B516,'[4]产值及收款计划（2026）'!$A:$A&amp;'[4]产值及收款计划（2026）'!$B:$B,'[4]产值及收款计划（2026）'!CB:CB)</f>
        <v>0</v>
      </c>
      <c r="CG516" s="235" cm="1">
        <f t="array" ref="CG516">_xlfn.XLOOKUP($A516&amp;$B516,'[4]产值及收款计划（2026）'!$A:$A&amp;'[4]产值及收款计划（2026）'!$B:$B,'[4]产值及收款计划（2026）'!CC:CC)</f>
        <v>0</v>
      </c>
      <c r="CH516" s="235" cm="1">
        <f t="array" ref="CH516">_xlfn.XLOOKUP($A516&amp;$B516,'[4]产值及收款计划（2026）'!$A:$A&amp;'[4]产值及收款计划（2026）'!$B:$B,'[4]产值及收款计划（2026）'!CD:CD)</f>
        <v>0</v>
      </c>
      <c r="CI516" s="235" cm="1">
        <f t="array" ref="CI516">_xlfn.XLOOKUP($A516&amp;$B516,'[4]产值及收款计划（2026）'!$A:$A&amp;'[4]产值及收款计划（2026）'!$B:$B,'[4]产值及收款计划（2026）'!CE:CE)</f>
        <v>0</v>
      </c>
      <c r="CJ516" s="235" cm="1">
        <f t="array" ref="CJ516">_xlfn.XLOOKUP($A516&amp;$B516,'[4]产值及收款计划（2026）'!$A:$A&amp;'[4]产值及收款计划（2026）'!$B:$B,'[4]产值及收款计划（2026）'!CF:CF)</f>
        <v>0</v>
      </c>
      <c r="CK516" s="235" cm="1">
        <f t="array" ref="CK516">_xlfn.XLOOKUP($A516&amp;$B516,'[4]产值及收款计划（2026）'!$A:$A&amp;'[4]产值及收款计划（2026）'!$B:$B,'[4]产值及收款计划（2026）'!CG:CG)</f>
        <v>0</v>
      </c>
      <c r="CL516" s="235" cm="1">
        <f t="array" ref="CL516">_xlfn.XLOOKUP($A516&amp;$B516,'[4]产值及收款计划（2026）'!$A:$A&amp;'[4]产值及收款计划（2026）'!$B:$B,'[4]产值及收款计划（2026）'!CH:CH)</f>
        <v>0</v>
      </c>
      <c r="CM516" s="235" cm="1">
        <f t="array" ref="CM516">_xlfn.XLOOKUP($A516&amp;$B516,'[4]产值及收款计划（2026）'!$A:$A&amp;'[4]产值及收款计划（2026）'!$B:$B,'[4]产值及收款计划（2026）'!CI:CI)</f>
        <v>0</v>
      </c>
      <c r="CN516" s="235" cm="1">
        <f t="array" ref="CN516">_xlfn.XLOOKUP($A516&amp;$B516,'[4]产值及收款计划（2026）'!$A:$A&amp;'[4]产值及收款计划（2026）'!$B:$B,'[4]产值及收款计划（2026）'!CJ:CJ)</f>
        <v>0</v>
      </c>
      <c r="CO516" s="235" cm="1">
        <f t="array" ref="CO516">_xlfn.XLOOKUP($A516&amp;$B516,'[4]产值及收款计划（2026）'!$A:$A&amp;'[4]产值及收款计划（2026）'!$B:$B,'[4]产值及收款计划（2026）'!CK:CK)</f>
        <v>0</v>
      </c>
      <c r="CP516" s="235" cm="1">
        <f t="array" ref="CP516">_xlfn.XLOOKUP($A516&amp;$B516,'[4]产值及收款计划（2026）'!$A:$A&amp;'[4]产值及收款计划（2026）'!$B:$B,'[4]产值及收款计划（2026）'!CL:CL)</f>
        <v>0</v>
      </c>
      <c r="DE516" s="235" cm="1">
        <f t="array" ref="DE516">_xlfn.XLOOKUP($A516&amp;$B516,'[4]产值及收款计划（2026）'!$A:$A&amp;'[4]产值及收款计划（2026）'!$B:$B,'[4]产值及收款计划（2026）'!DA:DA)</f>
        <v>0</v>
      </c>
      <c r="DF516" s="235" cm="1">
        <f t="array" ref="DF516">_xlfn.XLOOKUP($A516&amp;$B516,'[4]产值及收款计划（2026）'!$A:$A&amp;'[4]产值及收款计划（2026）'!$B:$B,'[4]产值及收款计划（2026）'!DB:DB)</f>
        <v>0</v>
      </c>
      <c r="DG516" s="235" cm="1">
        <f t="array" ref="DG516">_xlfn.XLOOKUP($A516&amp;$B516,'[4]产值及收款计划（2026）'!$A:$A&amp;'[4]产值及收款计划（2026）'!$B:$B,'[4]产值及收款计划（2026）'!DC:DC)</f>
        <v>0</v>
      </c>
      <c r="DH516" s="235" cm="1">
        <f t="array" ref="DH516">_xlfn.XLOOKUP($A516&amp;$B516,'[4]产值及收款计划（2026）'!$A:$A&amp;'[4]产值及收款计划（2026）'!$B:$B,'[4]产值及收款计划（2026）'!DD:DD)</f>
        <v>0</v>
      </c>
      <c r="DI516" s="235" cm="1">
        <f t="array" ref="DI516">_xlfn.XLOOKUP($A516&amp;$B516,'[4]产值及收款计划（2026）'!$A:$A&amp;'[4]产值及收款计划（2026）'!$B:$B,'[4]产值及收款计划（2026）'!DE:DE)</f>
        <v>0</v>
      </c>
      <c r="DJ516" s="235" cm="1">
        <f t="array" ref="DJ516">_xlfn.XLOOKUP($A516&amp;$B516,'[4]产值及收款计划（2026）'!$A:$A&amp;'[4]产值及收款计划（2026）'!$B:$B,'[4]产值及收款计划（2026）'!DF:DF)</f>
        <v>0</v>
      </c>
      <c r="DK516" s="235" cm="1">
        <f t="array" ref="DK516">_xlfn.XLOOKUP($A516&amp;$B516,'[4]产值及收款计划（2026）'!$A:$A&amp;'[4]产值及收款计划（2026）'!$B:$B,'[4]产值及收款计划（2026）'!DG:DG)</f>
        <v>0</v>
      </c>
      <c r="DL516" s="235" cm="1">
        <f t="array" ref="DL516">_xlfn.XLOOKUP($A516&amp;$B516,'[4]产值及收款计划（2026）'!$A:$A&amp;'[4]产值及收款计划（2026）'!$B:$B,'[4]产值及收款计划（2026）'!DH:DH)</f>
        <v>0</v>
      </c>
      <c r="DM516" s="235" cm="1">
        <f t="array" ref="DM516">_xlfn.XLOOKUP($A516&amp;$B516,'[4]产值及收款计划（2026）'!$A:$A&amp;'[4]产值及收款计划（2026）'!$B:$B,'[4]产值及收款计划（2026）'!DI:DI)</f>
        <v>0</v>
      </c>
      <c r="DN516" s="235" cm="1">
        <f t="array" ref="DN516">_xlfn.XLOOKUP($A516&amp;$B516,'[4]产值及收款计划（2026）'!$A:$A&amp;'[4]产值及收款计划（2026）'!$B:$B,'[4]产值及收款计划（2026）'!DJ:DJ)</f>
        <v>0</v>
      </c>
      <c r="DO516" s="235" cm="1">
        <f t="array" ref="DO516">_xlfn.XLOOKUP($A516&amp;$B516,'[4]产值及收款计划（2026）'!$A:$A&amp;'[4]产值及收款计划（2026）'!$B:$B,'[4]产值及收款计划（2026）'!DK:DK)</f>
        <v>0</v>
      </c>
      <c r="DP516" s="235" cm="1">
        <f t="array" ref="DP516">_xlfn.XLOOKUP($A516&amp;$B516,'[4]产值及收款计划（2026）'!$A:$A&amp;'[4]产值及收款计划（2026）'!$B:$B,'[4]产值及收款计划（2026）'!DL:DL)</f>
        <v>0</v>
      </c>
      <c r="DQ516" s="243"/>
      <c r="DR516" s="229"/>
    </row>
    <row r="517" ht="20.25" spans="1:122">
      <c r="A517" s="233">
        <f t="shared" si="30"/>
        <v>47</v>
      </c>
      <c r="B517" s="233" t="s">
        <v>28</v>
      </c>
      <c r="C517" s="234" t="e" cm="1">
        <f t="array" ref="C517">_xlfn.XLOOKUP($A517&amp;$B517,'[4]产值及收款计划（2026）'!$A:$A&amp;'[4]产值及收款计划（2026）'!$B:$B,'[4]产值及收款计划（2026）'!C:C)</f>
        <v>#REF!</v>
      </c>
      <c r="D517" s="234" t="e" cm="1">
        <f t="array" ref="D517">_xlfn.XLOOKUP($A517&amp;$B517,'[4]产值及收款计划（2026）'!$A:$A&amp;'[4]产值及收款计划（2026）'!$B:$B,'[4]产值及收款计划（2026）'!D:D)</f>
        <v>#REF!</v>
      </c>
      <c r="E517" s="235" t="e" cm="1">
        <f t="array" ref="E517">_xlfn.XLOOKUP($A517&amp;$B517,'[4]产值及收款计划（2026）'!$A:$A&amp;'[4]产值及收款计划（2026）'!$B:$B,'[4]产值及收款计划（2026）'!E:E)</f>
        <v>#REF!</v>
      </c>
      <c r="F517" s="235" t="e" cm="1">
        <f t="array" ref="F517">_xlfn.XLOOKUP($A517&amp;$B517,'[4]产值及收款计划（2026）'!$A:$A&amp;'[4]产值及收款计划（2026）'!$B:$B,'[4]产值及收款计划（2026）'!F:F)</f>
        <v>#REF!</v>
      </c>
      <c r="G517" s="235" t="e" cm="1">
        <f t="array" ref="G517">_xlfn.XLOOKUP($A517&amp;$B517,'[4]产值及收款计划（2026）'!$A:$A&amp;'[4]产值及收款计划（2026）'!$B:$B,'[4]产值及收款计划（2026）'!G:G)</f>
        <v>#REF!</v>
      </c>
      <c r="H517" s="235" t="e" cm="1">
        <f t="array" ref="H517">_xlfn.XLOOKUP($A517&amp;$B517,'[4]产值及收款计划（2026）'!$A:$A&amp;'[4]产值及收款计划（2026）'!$B:$B,'[4]产值及收款计划（2026）'!H:H)</f>
        <v>#REF!</v>
      </c>
      <c r="I517" s="236" t="e" cm="1">
        <f t="array" ref="I517">_xlfn.XLOOKUP($A517&amp;$B517,'[4]产值及收款计划（2026）'!$A:$A&amp;'[4]产值及收款计划（2026）'!$B:$B,'[4]产值及收款计划（2026）'!I:I)</f>
        <v>#REF!</v>
      </c>
      <c r="J517" s="237" t="e" cm="1">
        <f t="array" ref="J517">_xlfn.XLOOKUP($A517&amp;$B517,'[4]产值及收款计划（2026）'!$A:$A&amp;'[4]产值及收款计划（2026）'!$B:$B,'[4]产值及收款计划（2026）'!J:J)</f>
        <v>#REF!</v>
      </c>
      <c r="K517" s="235" t="e" cm="1">
        <f t="array" ref="K517">_xlfn.XLOOKUP($A517&amp;$B517,'[4]产值及收款计划（2026）'!$A:$A&amp;'[4]产值及收款计划（2026）'!$B:$B,'[4]产值及收款计划（2026）'!K:K)</f>
        <v>#REF!</v>
      </c>
      <c r="L517" s="235" t="e" cm="1">
        <f t="array" ref="L517">_xlfn.XLOOKUP($A517&amp;$B517,'[4]产值及收款计划（2026）'!$A:$A&amp;'[4]产值及收款计划（2026）'!$B:$B,'[4]产值及收款计划（2026）'!L:L)</f>
        <v>#REF!</v>
      </c>
      <c r="M517" s="235" t="e" cm="1">
        <f t="array" ref="M517">_xlfn.XLOOKUP($A517&amp;$B517,'[4]产值及收款计划（2026）'!$A:$A&amp;'[4]产值及收款计划（2026）'!$B:$B,'[4]产值及收款计划（2026）'!M:M)</f>
        <v>#REF!</v>
      </c>
      <c r="N517" s="235" t="e" cm="1">
        <f t="array" ref="N517">_xlfn.XLOOKUP($A517&amp;$B517,'[4]产值及收款计划（2026）'!$A:$A&amp;'[4]产值及收款计划（2026）'!$B:$B,'[4]产值及收款计划（2026）'!N:N)</f>
        <v>#REF!</v>
      </c>
      <c r="O517" s="235" t="e" cm="1">
        <f t="array" ref="O517">_xlfn.XLOOKUP($A517&amp;$B517,'[4]产值及收款计划（2026）'!$A:$A&amp;'[4]产值及收款计划（2026）'!$B:$B,'[4]产值及收款计划（2026）'!O:O)</f>
        <v>#REF!</v>
      </c>
      <c r="P517" s="234" t="e" cm="1">
        <f t="array" ref="P517">_xlfn.XLOOKUP($A517&amp;$B517,'[4]产值及收款计划（2026）'!$A:$A&amp;'[4]产值及收款计划（2026）'!$B:$B,'[4]产值及收款计划（2026）'!P:P)</f>
        <v>#REF!</v>
      </c>
      <c r="Q517" s="235" t="e" cm="1">
        <f t="array" ref="Q517">_xlfn.XLOOKUP($A517&amp;$B517,'[4]产值及收款计划（2026）'!$A:$A&amp;'[4]产值及收款计划（2026）'!$B:$B,'[4]产值及收款计划（2026）'!Q:Q)</f>
        <v>#REF!</v>
      </c>
      <c r="R517" s="235" t="e" cm="1">
        <f t="array" ref="R517">_xlfn.XLOOKUP($A517&amp;$B517,'[4]产值及收款计划（2026）'!$A:$A&amp;'[4]产值及收款计划（2026）'!$B:$B,'[4]产值及收款计划（2026）'!R:R)</f>
        <v>#REF!</v>
      </c>
      <c r="S517" s="235" t="e" cm="1">
        <f t="array" ref="S517">_xlfn.XLOOKUP($A517&amp;$B517,'[4]产值及收款计划（2026）'!$A:$A&amp;'[4]产值及收款计划（2026）'!$B:$B,'[4]产值及收款计划（2026）'!S:S)</f>
        <v>#REF!</v>
      </c>
      <c r="T517" s="235" t="e" cm="1">
        <f t="array" ref="T517">_xlfn.XLOOKUP($A517&amp;$B517,'[4]产值及收款计划（2026）'!$A:$A&amp;'[4]产值及收款计划（2026）'!$B:$B,'[4]产值及收款计划（2026）'!T:T)</f>
        <v>#REF!</v>
      </c>
      <c r="U517" s="235" t="e" cm="1">
        <f t="array" ref="U517">_xlfn.XLOOKUP($A517&amp;$B517,'[4]产值及收款计划（2026）'!$A:$A&amp;'[4]产值及收款计划（2026）'!$B:$B,'[4]产值及收款计划（2026）'!U:U)</f>
        <v>#REF!</v>
      </c>
      <c r="V517" s="235" t="e" cm="1">
        <f t="array" ref="V517">_xlfn.XLOOKUP($A517&amp;$B517,'[4]产值及收款计划（2026）'!$A:$A&amp;'[4]产值及收款计划（2026）'!$B:$B,'[4]产值及收款计划（2026）'!V:V)</f>
        <v>#REF!</v>
      </c>
      <c r="W517" s="235" t="e" cm="1">
        <f t="array" ref="W517">_xlfn.XLOOKUP($A517&amp;$B517,'[4]产值及收款计划（2026）'!$A:$A&amp;'[4]产值及收款计划（2026）'!$B:$B,'[4]产值及收款计划（2026）'!W:W)</f>
        <v>#REF!</v>
      </c>
      <c r="X517" s="235" t="e" cm="1">
        <f t="array" ref="X517">_xlfn.XLOOKUP($A517&amp;$B517,'[4]产值及收款计划（2026）'!$A:$A&amp;'[4]产值及收款计划（2026）'!$B:$B,'[4]产值及收款计划（2026）'!X:X)</f>
        <v>#REF!</v>
      </c>
      <c r="Y517" s="235" t="e" cm="1">
        <f t="array" ref="Y517">_xlfn.XLOOKUP($A517&amp;$B517,'[4]产值及收款计划（2026）'!$A:$A&amp;'[4]产值及收款计划（2026）'!$B:$B,'[4]产值及收款计划（2026）'!Y:Y)</f>
        <v>#REF!</v>
      </c>
      <c r="Z517" s="235" t="e" cm="1">
        <f t="array" ref="Z517">_xlfn.XLOOKUP($A517&amp;$B517,'[4]产值及收款计划（2026）'!$A:$A&amp;'[4]产值及收款计划（2026）'!$B:$B,'[4]产值及收款计划（2026）'!Z:Z)</f>
        <v>#REF!</v>
      </c>
      <c r="AA517" s="235" t="e" cm="1">
        <f t="array" ref="AA517">_xlfn.XLOOKUP($A517&amp;$B517,'[4]产值及收款计划（2026）'!$A:$A&amp;'[4]产值及收款计划（2026）'!$B:$B,'[4]产值及收款计划（2026）'!AA:AA)</f>
        <v>#REF!</v>
      </c>
      <c r="AB517" s="235" t="e" cm="1">
        <f t="array" ref="AB517">_xlfn.XLOOKUP($A517&amp;$B517,'[4]产值及收款计划（2026）'!$A:$A&amp;'[4]产值及收款计划（2026）'!$B:$B,'[4]产值及收款计划（2026）'!AB:AB)</f>
        <v>#REF!</v>
      </c>
      <c r="AC517" s="235" t="e" cm="1">
        <f t="array" ref="AC517">_xlfn.XLOOKUP($A517&amp;$B517,'[4]产值及收款计划（2026）'!$A:$A&amp;'[4]产值及收款计划（2026）'!$B:$B,'[4]产值及收款计划（2026）'!AC:AC)</f>
        <v>#REF!</v>
      </c>
      <c r="AD517" s="235" t="e" cm="1">
        <f t="array" ref="AD517">_xlfn.XLOOKUP($A517&amp;$B517,'[4]产值及收款计划（2026）'!$A:$A&amp;'[4]产值及收款计划（2026）'!$B:$B,'[4]产值及收款计划（2026）'!AD:AD)</f>
        <v>#REF!</v>
      </c>
      <c r="AE517" s="235" t="e" cm="1">
        <f t="array" ref="AE517">_xlfn.XLOOKUP($A517&amp;$B517,'[4]产值及收款计划（2026）'!$A:$A&amp;'[4]产值及收款计划（2026）'!$B:$B,'[4]产值及收款计划（2026）'!AE:AE)</f>
        <v>#REF!</v>
      </c>
      <c r="AF517" s="235" t="e" cm="1">
        <f t="array" ref="AF517">_xlfn.XLOOKUP($A517&amp;$B517,'[4]产值及收款计划（2026）'!$A:$A&amp;'[4]产值及收款计划（2026）'!$B:$B,'[4]产值及收款计划（2026）'!AF:AF)</f>
        <v>#REF!</v>
      </c>
      <c r="AG517" s="235" t="e" cm="1">
        <f t="array" ref="AG517">_xlfn.XLOOKUP($A517&amp;$B517,'[4]产值及收款计划（2026）'!$A:$A&amp;'[4]产值及收款计划（2026）'!$B:$B,'[4]产值及收款计划（2026）'!AG:AG)</f>
        <v>#REF!</v>
      </c>
      <c r="AH517" s="235" t="e" cm="1">
        <f t="array" ref="AH517">_xlfn.XLOOKUP($A517&amp;$B517,'[4]产值及收款计划（2026）'!$A:$A&amp;'[4]产值及收款计划（2026）'!$B:$B,'[4]产值及收款计划（2026）'!AH:AH)</f>
        <v>#REF!</v>
      </c>
      <c r="AI517" s="235" t="e" cm="1">
        <f t="array" ref="AI517">_xlfn.XLOOKUP($A517&amp;$B517,'[4]产值及收款计划（2026）'!$A:$A&amp;'[4]产值及收款计划（2026）'!$B:$B,'[4]产值及收款计划（2026）'!AI:AI)</f>
        <v>#REF!</v>
      </c>
      <c r="AJ517" s="235" t="e" cm="1">
        <f t="array" ref="AJ517">_xlfn.XLOOKUP($A517&amp;$B517,'[4]产值及收款计划（2026）'!$A:$A&amp;'[4]产值及收款计划（2026）'!$B:$B,'[4]产值及收款计划（2026）'!AJ:AJ)</f>
        <v>#REF!</v>
      </c>
      <c r="AK517" s="235" t="e" cm="1">
        <f t="array" ref="AK517">_xlfn.XLOOKUP($A517&amp;$B517,'[4]产值及收款计划（2026）'!$A:$A&amp;'[4]产值及收款计划（2026）'!$B:$B,'[4]产值及收款计划（2026）'!AK:AK)</f>
        <v>#REF!</v>
      </c>
      <c r="AL517" s="235" t="e" cm="1">
        <f t="array" ref="AL517">_xlfn.XLOOKUP($A517&amp;$B517,'[4]产值及收款计划（2026）'!$A:$A&amp;'[4]产值及收款计划（2026）'!$B:$B,'[4]产值及收款计划（2026）'!AL:AL)</f>
        <v>#REF!</v>
      </c>
      <c r="AM517" s="242" t="e" cm="1">
        <f t="array" ref="AM517">_xlfn.LET(_xlpm.勾选月份状态数组,TRANSPOSE('PPT(12-15页）-TOP10'!$A$3:$A$14),_xlpm.选择数据区,IF('PPT(12-15页）-TOP10'!$E$3="收款",$BA517:$BL517,$AA517:$AL517),SUM(_xlfn._xlws.FILTER(_xlpm.选择数据区,_xlpm.勾选月份状态数组,"")))</f>
        <v>#REF!</v>
      </c>
      <c r="AN517" s="235" t="e">
        <f>_xlfn.XLOOKUP($C517,应收未收表!$T:$T,应收未收表!AA:AA)</f>
        <v>#REF!</v>
      </c>
      <c r="AO517" s="235" t="e">
        <f>_xlfn.XLOOKUP($C517,应收未收表!$T:$T,应收未收表!AB:AB)</f>
        <v>#REF!</v>
      </c>
      <c r="AP517" s="235" t="e">
        <f>_xlfn.XLOOKUP($C517,应收未收表!$T:$T,应收未收表!AC:AC)</f>
        <v>#REF!</v>
      </c>
      <c r="AQ517" s="235" t="e">
        <f>_xlfn.XLOOKUP($C517,应收未收表!$T:$T,应收未收表!AE:AE)</f>
        <v>#REF!</v>
      </c>
      <c r="AR517" s="235" t="e">
        <f>_xlfn.XLOOKUP($C517,应收未收表!$T:$T,应收未收表!AF:AF)</f>
        <v>#REF!</v>
      </c>
      <c r="AS517" s="235" t="e" cm="1">
        <f t="array" ref="AS517">_xlfn.XLOOKUP($A517&amp;$B517,'[4]产值及收款计划（2026）'!$A:$A&amp;'[4]产值及收款计划（2026）'!$B:$B,'[4]产值及收款计划（2026）'!AS:AS)</f>
        <v>#REF!</v>
      </c>
      <c r="AT517" s="235" t="e" cm="1">
        <f t="array" ref="AT517">_xlfn.XLOOKUP($A517&amp;$B517,'[4]产值及收款计划（2026）'!$A:$A&amp;'[4]产值及收款计划（2026）'!$B:$B,'[4]产值及收款计划（2026）'!AT:AT)</f>
        <v>#REF!</v>
      </c>
      <c r="AU517" s="235" t="e" cm="1">
        <f t="array" ref="AU517">_xlfn.XLOOKUP($A517&amp;$B517,'[4]产值及收款计划（2026）'!$A:$A&amp;'[4]产值及收款计划（2026）'!$B:$B,'[4]产值及收款计划（2026）'!AU:AU)</f>
        <v>#REF!</v>
      </c>
      <c r="AV517" s="235" t="e" cm="1">
        <f t="array" ref="AV517">_xlfn.XLOOKUP($A517&amp;$B517,'[4]产值及收款计划（2026）'!$A:$A&amp;'[4]产值及收款计划（2026）'!$B:$B,'[4]产值及收款计划（2026）'!AV:AV)</f>
        <v>#REF!</v>
      </c>
      <c r="AW517" s="235" t="e" cm="1">
        <f t="array" ref="AW517">_xlfn.XLOOKUP($A517&amp;$B517,'[4]产值及收款计划（2026）'!$A:$A&amp;'[4]产值及收款计划（2026）'!$B:$B,'[4]产值及收款计划（2026）'!AW:AW)</f>
        <v>#REF!</v>
      </c>
      <c r="AX517" s="235" t="e" cm="1">
        <f t="array" ref="AX517">_xlfn.XLOOKUP($A517&amp;$B517,'[4]产值及收款计划（2026）'!$A:$A&amp;'[4]产值及收款计划（2026）'!$B:$B,'[4]产值及收款计划（2026）'!AX:AX)</f>
        <v>#REF!</v>
      </c>
      <c r="AY517" s="235" t="e" cm="1">
        <f t="array" ref="AY517">_xlfn.XLOOKUP($A517&amp;$B517,'[4]产值及收款计划（2026）'!$A:$A&amp;'[4]产值及收款计划（2026）'!$B:$B,'[4]产值及收款计划（2026）'!AY:AY)</f>
        <v>#REF!</v>
      </c>
      <c r="AZ517" s="235" t="e" cm="1">
        <f t="array" ref="AZ517">_xlfn.XLOOKUP($A517&amp;$B517,'[4]产值及收款计划（2026）'!$A:$A&amp;'[4]产值及收款计划（2026）'!$B:$B,'[4]产值及收款计划（2026）'!AZ:AZ)</f>
        <v>#REF!</v>
      </c>
      <c r="BA517" s="235" t="e" cm="1">
        <f t="array" ref="BA517">_xlfn.XLOOKUP($A517&amp;$B517,'[4]产值及收款计划（2026）'!$A:$A&amp;'[4]产值及收款计划（2026）'!$B:$B,'[4]产值及收款计划（2026）'!BA:BA)</f>
        <v>#REF!</v>
      </c>
      <c r="BB517" s="235" t="e" cm="1">
        <f t="array" ref="BB517">_xlfn.XLOOKUP($A517&amp;$B517,'[4]产值及收款计划（2026）'!$A:$A&amp;'[4]产值及收款计划（2026）'!$B:$B,'[4]产值及收款计划（2026）'!BB:BB)</f>
        <v>#REF!</v>
      </c>
      <c r="BC517" s="235" t="e" cm="1">
        <f t="array" ref="BC517">_xlfn.XLOOKUP($A517&amp;$B517,'[4]产值及收款计划（2026）'!$A:$A&amp;'[4]产值及收款计划（2026）'!$B:$B,'[4]产值及收款计划（2026）'!BC:BC)</f>
        <v>#REF!</v>
      </c>
      <c r="BD517" s="235" t="e" cm="1">
        <f t="array" ref="BD517">_xlfn.XLOOKUP($A517&amp;$B517,'[4]产值及收款计划（2026）'!$A:$A&amp;'[4]产值及收款计划（2026）'!$B:$B,'[4]产值及收款计划（2026）'!BD:BD)</f>
        <v>#REF!</v>
      </c>
      <c r="BE517" s="235" t="e" cm="1">
        <f t="array" ref="BE517">_xlfn.XLOOKUP($A517&amp;$B517,'[4]产值及收款计划（2026）'!$A:$A&amp;'[4]产值及收款计划（2026）'!$B:$B,'[4]产值及收款计划（2026）'!BE:BE)</f>
        <v>#REF!</v>
      </c>
      <c r="BF517" s="235" t="e" cm="1">
        <f t="array" ref="BF517">_xlfn.XLOOKUP($A517&amp;$B517,'[4]产值及收款计划（2026）'!$A:$A&amp;'[4]产值及收款计划（2026）'!$B:$B,'[4]产值及收款计划（2026）'!BF:BF)</f>
        <v>#REF!</v>
      </c>
      <c r="BG517" s="235" t="e" cm="1">
        <f t="array" ref="BG517">_xlfn.XLOOKUP($A517&amp;$B517,'[4]产值及收款计划（2026）'!$A:$A&amp;'[4]产值及收款计划（2026）'!$B:$B,'[4]产值及收款计划（2026）'!BG:BG)</f>
        <v>#REF!</v>
      </c>
      <c r="BH517" s="235" t="e" cm="1">
        <f t="array" ref="BH517">_xlfn.XLOOKUP($A517&amp;$B517,'[4]产值及收款计划（2026）'!$A:$A&amp;'[4]产值及收款计划（2026）'!$B:$B,'[4]产值及收款计划（2026）'!BH:BH)</f>
        <v>#REF!</v>
      </c>
      <c r="BI517" s="235" t="e" cm="1">
        <f t="array" ref="BI517">_xlfn.XLOOKUP($A517&amp;$B517,'[4]产值及收款计划（2026）'!$A:$A&amp;'[4]产值及收款计划（2026）'!$B:$B,'[4]产值及收款计划（2026）'!BI:BI)</f>
        <v>#REF!</v>
      </c>
      <c r="BJ517" s="235" t="e" cm="1">
        <f t="array" ref="BJ517">_xlfn.XLOOKUP($A517&amp;$B517,'[4]产值及收款计划（2026）'!$A:$A&amp;'[4]产值及收款计划（2026）'!$B:$B,'[4]产值及收款计划（2026）'!BJ:BJ)</f>
        <v>#REF!</v>
      </c>
      <c r="BK517" s="235" t="e" cm="1">
        <f t="array" ref="BK517">_xlfn.XLOOKUP($A517&amp;$B517,'[4]产值及收款计划（2026）'!$A:$A&amp;'[4]产值及收款计划（2026）'!$B:$B,'[4]产值及收款计划（2026）'!BK:BK)</f>
        <v>#REF!</v>
      </c>
      <c r="BL517" s="235" t="e" cm="1">
        <f t="array" ref="BL517">_xlfn.XLOOKUP($A517&amp;$B517,'[4]产值及收款计划（2026）'!$A:$A&amp;'[4]产值及收款计划（2026）'!$B:$B,'[4]产值及收款计划（2026）'!BL:BL)</f>
        <v>#REF!</v>
      </c>
      <c r="BM517" s="235"/>
      <c r="BN517" s="235"/>
      <c r="BO517" s="235"/>
      <c r="BP517" s="235"/>
      <c r="BQ517" s="235" t="e" cm="1">
        <f t="array" ref="BQ517">_xlfn.XLOOKUP($A517&amp;$B517,'[4]产值及收款计划（2026）'!$A:$A&amp;'[4]产值及收款计划（2026）'!$B:$B,'[4]产值及收款计划（2026）'!BM:BM)</f>
        <v>#REF!</v>
      </c>
      <c r="BR517" s="235" t="e">
        <f>_xlfn.XLOOKUP($C517,应收未收表!$AJ:$AJ,应收未收表!AL:AL)</f>
        <v>#REF!</v>
      </c>
      <c r="BS517" s="235" t="e">
        <f>_xlfn.XLOOKUP($C517,应收未收表!$AJ:$AJ,应收未收表!AM:AM)</f>
        <v>#REF!</v>
      </c>
      <c r="BT517" s="235" t="e">
        <f>_xlfn.XLOOKUP($C517,应收未收表!$AJ:$AJ,应收未收表!AN:AN)</f>
        <v>#REF!</v>
      </c>
      <c r="BU517" s="234" t="e" cm="1">
        <f t="array" ref="BU517">_xlfn.XLOOKUP($A517&amp;$B517,'[4]产值及收款计划（2026）'!$A:$A&amp;'[4]产值及收款计划（2026）'!$B:$B,'[4]产值及收款计划（2026）'!BQ:BQ)</f>
        <v>#REF!</v>
      </c>
      <c r="BV517" s="235" t="e" cm="1">
        <f t="array" ref="BV517">_xlfn.XLOOKUP($A517&amp;$B517,'[4]产值及收款计划（2026）'!$A:$A&amp;'[4]产值及收款计划（2026）'!$B:$B,'[4]产值及收款计划（2026）'!BR:BR)</f>
        <v>#REF!</v>
      </c>
      <c r="CE517" s="235" cm="1">
        <f t="array" ref="CE517">_xlfn.XLOOKUP($A517&amp;$B517,'[4]产值及收款计划（2026）'!$A:$A&amp;'[4]产值及收款计划（2026）'!$B:$B,'[4]产值及收款计划（2026）'!CA:CA)</f>
        <v>0</v>
      </c>
      <c r="CF517" s="235" cm="1">
        <f t="array" ref="CF517">_xlfn.XLOOKUP($A517&amp;$B517,'[4]产值及收款计划（2026）'!$A:$A&amp;'[4]产值及收款计划（2026）'!$B:$B,'[4]产值及收款计划（2026）'!CB:CB)</f>
        <v>0</v>
      </c>
      <c r="CG517" s="235" cm="1">
        <f t="array" ref="CG517">_xlfn.XLOOKUP($A517&amp;$B517,'[4]产值及收款计划（2026）'!$A:$A&amp;'[4]产值及收款计划（2026）'!$B:$B,'[4]产值及收款计划（2026）'!CC:CC)</f>
        <v>0</v>
      </c>
      <c r="CH517" s="235" cm="1">
        <f t="array" ref="CH517">_xlfn.XLOOKUP($A517&amp;$B517,'[4]产值及收款计划（2026）'!$A:$A&amp;'[4]产值及收款计划（2026）'!$B:$B,'[4]产值及收款计划（2026）'!CD:CD)</f>
        <v>0</v>
      </c>
      <c r="CI517" s="235" cm="1">
        <f t="array" ref="CI517">_xlfn.XLOOKUP($A517&amp;$B517,'[4]产值及收款计划（2026）'!$A:$A&amp;'[4]产值及收款计划（2026）'!$B:$B,'[4]产值及收款计划（2026）'!CE:CE)</f>
        <v>0</v>
      </c>
      <c r="CJ517" s="235" cm="1">
        <f t="array" ref="CJ517">_xlfn.XLOOKUP($A517&amp;$B517,'[4]产值及收款计划（2026）'!$A:$A&amp;'[4]产值及收款计划（2026）'!$B:$B,'[4]产值及收款计划（2026）'!CF:CF)</f>
        <v>0</v>
      </c>
      <c r="CK517" s="235" cm="1">
        <f t="array" ref="CK517">_xlfn.XLOOKUP($A517&amp;$B517,'[4]产值及收款计划（2026）'!$A:$A&amp;'[4]产值及收款计划（2026）'!$B:$B,'[4]产值及收款计划（2026）'!CG:CG)</f>
        <v>0</v>
      </c>
      <c r="CL517" s="235" cm="1">
        <f t="array" ref="CL517">_xlfn.XLOOKUP($A517&amp;$B517,'[4]产值及收款计划（2026）'!$A:$A&amp;'[4]产值及收款计划（2026）'!$B:$B,'[4]产值及收款计划（2026）'!CH:CH)</f>
        <v>0</v>
      </c>
      <c r="CM517" s="235" cm="1">
        <f t="array" ref="CM517">_xlfn.XLOOKUP($A517&amp;$B517,'[4]产值及收款计划（2026）'!$A:$A&amp;'[4]产值及收款计划（2026）'!$B:$B,'[4]产值及收款计划（2026）'!CI:CI)</f>
        <v>0</v>
      </c>
      <c r="CN517" s="235" cm="1">
        <f t="array" ref="CN517">_xlfn.XLOOKUP($A517&amp;$B517,'[4]产值及收款计划（2026）'!$A:$A&amp;'[4]产值及收款计划（2026）'!$B:$B,'[4]产值及收款计划（2026）'!CJ:CJ)</f>
        <v>0</v>
      </c>
      <c r="CO517" s="235" cm="1">
        <f t="array" ref="CO517">_xlfn.XLOOKUP($A517&amp;$B517,'[4]产值及收款计划（2026）'!$A:$A&amp;'[4]产值及收款计划（2026）'!$B:$B,'[4]产值及收款计划（2026）'!CK:CK)</f>
        <v>0</v>
      </c>
      <c r="CP517" s="235" cm="1">
        <f t="array" ref="CP517">_xlfn.XLOOKUP($A517&amp;$B517,'[4]产值及收款计划（2026）'!$A:$A&amp;'[4]产值及收款计划（2026）'!$B:$B,'[4]产值及收款计划（2026）'!CL:CL)</f>
        <v>0</v>
      </c>
      <c r="DE517" s="235" cm="1">
        <f t="array" ref="DE517">_xlfn.XLOOKUP($A517&amp;$B517,'[4]产值及收款计划（2026）'!$A:$A&amp;'[4]产值及收款计划（2026）'!$B:$B,'[4]产值及收款计划（2026）'!DA:DA)</f>
        <v>0</v>
      </c>
      <c r="DF517" s="235" cm="1">
        <f t="array" ref="DF517">_xlfn.XLOOKUP($A517&amp;$B517,'[4]产值及收款计划（2026）'!$A:$A&amp;'[4]产值及收款计划（2026）'!$B:$B,'[4]产值及收款计划（2026）'!DB:DB)</f>
        <v>0</v>
      </c>
      <c r="DG517" s="235" cm="1">
        <f t="array" ref="DG517">_xlfn.XLOOKUP($A517&amp;$B517,'[4]产值及收款计划（2026）'!$A:$A&amp;'[4]产值及收款计划（2026）'!$B:$B,'[4]产值及收款计划（2026）'!DC:DC)</f>
        <v>0</v>
      </c>
      <c r="DH517" s="235" cm="1">
        <f t="array" ref="DH517">_xlfn.XLOOKUP($A517&amp;$B517,'[4]产值及收款计划（2026）'!$A:$A&amp;'[4]产值及收款计划（2026）'!$B:$B,'[4]产值及收款计划（2026）'!DD:DD)</f>
        <v>0</v>
      </c>
      <c r="DI517" s="235" cm="1">
        <f t="array" ref="DI517">_xlfn.XLOOKUP($A517&amp;$B517,'[4]产值及收款计划（2026）'!$A:$A&amp;'[4]产值及收款计划（2026）'!$B:$B,'[4]产值及收款计划（2026）'!DE:DE)</f>
        <v>0</v>
      </c>
      <c r="DJ517" s="235" cm="1">
        <f t="array" ref="DJ517">_xlfn.XLOOKUP($A517&amp;$B517,'[4]产值及收款计划（2026）'!$A:$A&amp;'[4]产值及收款计划（2026）'!$B:$B,'[4]产值及收款计划（2026）'!DF:DF)</f>
        <v>0</v>
      </c>
      <c r="DK517" s="235" cm="1">
        <f t="array" ref="DK517">_xlfn.XLOOKUP($A517&amp;$B517,'[4]产值及收款计划（2026）'!$A:$A&amp;'[4]产值及收款计划（2026）'!$B:$B,'[4]产值及收款计划（2026）'!DG:DG)</f>
        <v>0</v>
      </c>
      <c r="DL517" s="235" cm="1">
        <f t="array" ref="DL517">_xlfn.XLOOKUP($A517&amp;$B517,'[4]产值及收款计划（2026）'!$A:$A&amp;'[4]产值及收款计划（2026）'!$B:$B,'[4]产值及收款计划（2026）'!DH:DH)</f>
        <v>0</v>
      </c>
      <c r="DM517" s="235" cm="1">
        <f t="array" ref="DM517">_xlfn.XLOOKUP($A517&amp;$B517,'[4]产值及收款计划（2026）'!$A:$A&amp;'[4]产值及收款计划（2026）'!$B:$B,'[4]产值及收款计划（2026）'!DI:DI)</f>
        <v>0</v>
      </c>
      <c r="DN517" s="235" cm="1">
        <f t="array" ref="DN517">_xlfn.XLOOKUP($A517&amp;$B517,'[4]产值及收款计划（2026）'!$A:$A&amp;'[4]产值及收款计划（2026）'!$B:$B,'[4]产值及收款计划（2026）'!DJ:DJ)</f>
        <v>0</v>
      </c>
      <c r="DO517" s="235" cm="1">
        <f t="array" ref="DO517">_xlfn.XLOOKUP($A517&amp;$B517,'[4]产值及收款计划（2026）'!$A:$A&amp;'[4]产值及收款计划（2026）'!$B:$B,'[4]产值及收款计划（2026）'!DK:DK)</f>
        <v>0</v>
      </c>
      <c r="DP517" s="235" cm="1">
        <f t="array" ref="DP517">_xlfn.XLOOKUP($A517&amp;$B517,'[4]产值及收款计划（2026）'!$A:$A&amp;'[4]产值及收款计划（2026）'!$B:$B,'[4]产值及收款计划（2026）'!DL:DL)</f>
        <v>0</v>
      </c>
      <c r="DQ517" s="243"/>
      <c r="DR517" s="229"/>
    </row>
    <row r="518" ht="20.25" spans="1:122">
      <c r="A518" s="233">
        <f t="shared" si="30"/>
        <v>48</v>
      </c>
      <c r="B518" s="233" t="s">
        <v>28</v>
      </c>
      <c r="C518" s="234" t="e" cm="1">
        <f t="array" ref="C518">_xlfn.XLOOKUP($A518&amp;$B518,'[4]产值及收款计划（2026）'!$A:$A&amp;'[4]产值及收款计划（2026）'!$B:$B,'[4]产值及收款计划（2026）'!C:C)</f>
        <v>#REF!</v>
      </c>
      <c r="D518" s="234" t="e" cm="1">
        <f t="array" ref="D518">_xlfn.XLOOKUP($A518&amp;$B518,'[4]产值及收款计划（2026）'!$A:$A&amp;'[4]产值及收款计划（2026）'!$B:$B,'[4]产值及收款计划（2026）'!D:D)</f>
        <v>#REF!</v>
      </c>
      <c r="E518" s="235" t="e" cm="1">
        <f t="array" ref="E518">_xlfn.XLOOKUP($A518&amp;$B518,'[4]产值及收款计划（2026）'!$A:$A&amp;'[4]产值及收款计划（2026）'!$B:$B,'[4]产值及收款计划（2026）'!E:E)</f>
        <v>#REF!</v>
      </c>
      <c r="F518" s="235" t="e" cm="1">
        <f t="array" ref="F518">_xlfn.XLOOKUP($A518&amp;$B518,'[4]产值及收款计划（2026）'!$A:$A&amp;'[4]产值及收款计划（2026）'!$B:$B,'[4]产值及收款计划（2026）'!F:F)</f>
        <v>#REF!</v>
      </c>
      <c r="G518" s="235" t="e" cm="1">
        <f t="array" ref="G518">_xlfn.XLOOKUP($A518&amp;$B518,'[4]产值及收款计划（2026）'!$A:$A&amp;'[4]产值及收款计划（2026）'!$B:$B,'[4]产值及收款计划（2026）'!G:G)</f>
        <v>#REF!</v>
      </c>
      <c r="H518" s="235" t="e" cm="1">
        <f t="array" ref="H518">_xlfn.XLOOKUP($A518&amp;$B518,'[4]产值及收款计划（2026）'!$A:$A&amp;'[4]产值及收款计划（2026）'!$B:$B,'[4]产值及收款计划（2026）'!H:H)</f>
        <v>#REF!</v>
      </c>
      <c r="I518" s="236" t="e" cm="1">
        <f t="array" ref="I518">_xlfn.XLOOKUP($A518&amp;$B518,'[4]产值及收款计划（2026）'!$A:$A&amp;'[4]产值及收款计划（2026）'!$B:$B,'[4]产值及收款计划（2026）'!I:I)</f>
        <v>#REF!</v>
      </c>
      <c r="J518" s="237" t="e" cm="1">
        <f t="array" ref="J518">_xlfn.XLOOKUP($A518&amp;$B518,'[4]产值及收款计划（2026）'!$A:$A&amp;'[4]产值及收款计划（2026）'!$B:$B,'[4]产值及收款计划（2026）'!J:J)</f>
        <v>#REF!</v>
      </c>
      <c r="K518" s="235" t="e" cm="1">
        <f t="array" ref="K518">_xlfn.XLOOKUP($A518&amp;$B518,'[4]产值及收款计划（2026）'!$A:$A&amp;'[4]产值及收款计划（2026）'!$B:$B,'[4]产值及收款计划（2026）'!K:K)</f>
        <v>#REF!</v>
      </c>
      <c r="L518" s="235" t="e" cm="1">
        <f t="array" ref="L518">_xlfn.XLOOKUP($A518&amp;$B518,'[4]产值及收款计划（2026）'!$A:$A&amp;'[4]产值及收款计划（2026）'!$B:$B,'[4]产值及收款计划（2026）'!L:L)</f>
        <v>#REF!</v>
      </c>
      <c r="M518" s="235" t="e" cm="1">
        <f t="array" ref="M518">_xlfn.XLOOKUP($A518&amp;$B518,'[4]产值及收款计划（2026）'!$A:$A&amp;'[4]产值及收款计划（2026）'!$B:$B,'[4]产值及收款计划（2026）'!M:M)</f>
        <v>#REF!</v>
      </c>
      <c r="N518" s="235" t="e" cm="1">
        <f t="array" ref="N518">_xlfn.XLOOKUP($A518&amp;$B518,'[4]产值及收款计划（2026）'!$A:$A&amp;'[4]产值及收款计划（2026）'!$B:$B,'[4]产值及收款计划（2026）'!N:N)</f>
        <v>#REF!</v>
      </c>
      <c r="O518" s="235" t="e" cm="1">
        <f t="array" ref="O518">_xlfn.XLOOKUP($A518&amp;$B518,'[4]产值及收款计划（2026）'!$A:$A&amp;'[4]产值及收款计划（2026）'!$B:$B,'[4]产值及收款计划（2026）'!O:O)</f>
        <v>#REF!</v>
      </c>
      <c r="P518" s="234" t="e" cm="1">
        <f t="array" ref="P518">_xlfn.XLOOKUP($A518&amp;$B518,'[4]产值及收款计划（2026）'!$A:$A&amp;'[4]产值及收款计划（2026）'!$B:$B,'[4]产值及收款计划（2026）'!P:P)</f>
        <v>#REF!</v>
      </c>
      <c r="Q518" s="235" t="e" cm="1">
        <f t="array" ref="Q518">_xlfn.XLOOKUP($A518&amp;$B518,'[4]产值及收款计划（2026）'!$A:$A&amp;'[4]产值及收款计划（2026）'!$B:$B,'[4]产值及收款计划（2026）'!Q:Q)</f>
        <v>#REF!</v>
      </c>
      <c r="R518" s="235" t="e" cm="1">
        <f t="array" ref="R518">_xlfn.XLOOKUP($A518&amp;$B518,'[4]产值及收款计划（2026）'!$A:$A&amp;'[4]产值及收款计划（2026）'!$B:$B,'[4]产值及收款计划（2026）'!R:R)</f>
        <v>#REF!</v>
      </c>
      <c r="S518" s="235" t="e" cm="1">
        <f t="array" ref="S518">_xlfn.XLOOKUP($A518&amp;$B518,'[4]产值及收款计划（2026）'!$A:$A&amp;'[4]产值及收款计划（2026）'!$B:$B,'[4]产值及收款计划（2026）'!S:S)</f>
        <v>#REF!</v>
      </c>
      <c r="T518" s="235" t="e" cm="1">
        <f t="array" ref="T518">_xlfn.XLOOKUP($A518&amp;$B518,'[4]产值及收款计划（2026）'!$A:$A&amp;'[4]产值及收款计划（2026）'!$B:$B,'[4]产值及收款计划（2026）'!T:T)</f>
        <v>#REF!</v>
      </c>
      <c r="U518" s="235" t="e" cm="1">
        <f t="array" ref="U518">_xlfn.XLOOKUP($A518&amp;$B518,'[4]产值及收款计划（2026）'!$A:$A&amp;'[4]产值及收款计划（2026）'!$B:$B,'[4]产值及收款计划（2026）'!U:U)</f>
        <v>#REF!</v>
      </c>
      <c r="V518" s="235" t="e" cm="1">
        <f t="array" ref="V518">_xlfn.XLOOKUP($A518&amp;$B518,'[4]产值及收款计划（2026）'!$A:$A&amp;'[4]产值及收款计划（2026）'!$B:$B,'[4]产值及收款计划（2026）'!V:V)</f>
        <v>#REF!</v>
      </c>
      <c r="W518" s="235" t="e" cm="1">
        <f t="array" ref="W518">_xlfn.XLOOKUP($A518&amp;$B518,'[4]产值及收款计划（2026）'!$A:$A&amp;'[4]产值及收款计划（2026）'!$B:$B,'[4]产值及收款计划（2026）'!W:W)</f>
        <v>#REF!</v>
      </c>
      <c r="X518" s="235" t="e" cm="1">
        <f t="array" ref="X518">_xlfn.XLOOKUP($A518&amp;$B518,'[4]产值及收款计划（2026）'!$A:$A&amp;'[4]产值及收款计划（2026）'!$B:$B,'[4]产值及收款计划（2026）'!X:X)</f>
        <v>#REF!</v>
      </c>
      <c r="Y518" s="235" t="e" cm="1">
        <f t="array" ref="Y518">_xlfn.XLOOKUP($A518&amp;$B518,'[4]产值及收款计划（2026）'!$A:$A&amp;'[4]产值及收款计划（2026）'!$B:$B,'[4]产值及收款计划（2026）'!Y:Y)</f>
        <v>#REF!</v>
      </c>
      <c r="Z518" s="235" t="e" cm="1">
        <f t="array" ref="Z518">_xlfn.XLOOKUP($A518&amp;$B518,'[4]产值及收款计划（2026）'!$A:$A&amp;'[4]产值及收款计划（2026）'!$B:$B,'[4]产值及收款计划（2026）'!Z:Z)</f>
        <v>#REF!</v>
      </c>
      <c r="AA518" s="235" t="e" cm="1">
        <f t="array" ref="AA518">_xlfn.XLOOKUP($A518&amp;$B518,'[4]产值及收款计划（2026）'!$A:$A&amp;'[4]产值及收款计划（2026）'!$B:$B,'[4]产值及收款计划（2026）'!AA:AA)</f>
        <v>#REF!</v>
      </c>
      <c r="AB518" s="235" t="e" cm="1">
        <f t="array" ref="AB518">_xlfn.XLOOKUP($A518&amp;$B518,'[4]产值及收款计划（2026）'!$A:$A&amp;'[4]产值及收款计划（2026）'!$B:$B,'[4]产值及收款计划（2026）'!AB:AB)</f>
        <v>#REF!</v>
      </c>
      <c r="AC518" s="235" t="e" cm="1">
        <f t="array" ref="AC518">_xlfn.XLOOKUP($A518&amp;$B518,'[4]产值及收款计划（2026）'!$A:$A&amp;'[4]产值及收款计划（2026）'!$B:$B,'[4]产值及收款计划（2026）'!AC:AC)</f>
        <v>#REF!</v>
      </c>
      <c r="AD518" s="235" t="e" cm="1">
        <f t="array" ref="AD518">_xlfn.XLOOKUP($A518&amp;$B518,'[4]产值及收款计划（2026）'!$A:$A&amp;'[4]产值及收款计划（2026）'!$B:$B,'[4]产值及收款计划（2026）'!AD:AD)</f>
        <v>#REF!</v>
      </c>
      <c r="AE518" s="235" t="e" cm="1">
        <f t="array" ref="AE518">_xlfn.XLOOKUP($A518&amp;$B518,'[4]产值及收款计划（2026）'!$A:$A&amp;'[4]产值及收款计划（2026）'!$B:$B,'[4]产值及收款计划（2026）'!AE:AE)</f>
        <v>#REF!</v>
      </c>
      <c r="AF518" s="235" t="e" cm="1">
        <f t="array" ref="AF518">_xlfn.XLOOKUP($A518&amp;$B518,'[4]产值及收款计划（2026）'!$A:$A&amp;'[4]产值及收款计划（2026）'!$B:$B,'[4]产值及收款计划（2026）'!AF:AF)</f>
        <v>#REF!</v>
      </c>
      <c r="AG518" s="235" t="e" cm="1">
        <f t="array" ref="AG518">_xlfn.XLOOKUP($A518&amp;$B518,'[4]产值及收款计划（2026）'!$A:$A&amp;'[4]产值及收款计划（2026）'!$B:$B,'[4]产值及收款计划（2026）'!AG:AG)</f>
        <v>#REF!</v>
      </c>
      <c r="AH518" s="235" t="e" cm="1">
        <f t="array" ref="AH518">_xlfn.XLOOKUP($A518&amp;$B518,'[4]产值及收款计划（2026）'!$A:$A&amp;'[4]产值及收款计划（2026）'!$B:$B,'[4]产值及收款计划（2026）'!AH:AH)</f>
        <v>#REF!</v>
      </c>
      <c r="AI518" s="235" t="e" cm="1">
        <f t="array" ref="AI518">_xlfn.XLOOKUP($A518&amp;$B518,'[4]产值及收款计划（2026）'!$A:$A&amp;'[4]产值及收款计划（2026）'!$B:$B,'[4]产值及收款计划（2026）'!AI:AI)</f>
        <v>#REF!</v>
      </c>
      <c r="AJ518" s="235" t="e" cm="1">
        <f t="array" ref="AJ518">_xlfn.XLOOKUP($A518&amp;$B518,'[4]产值及收款计划（2026）'!$A:$A&amp;'[4]产值及收款计划（2026）'!$B:$B,'[4]产值及收款计划（2026）'!AJ:AJ)</f>
        <v>#REF!</v>
      </c>
      <c r="AK518" s="235" t="e" cm="1">
        <f t="array" ref="AK518">_xlfn.XLOOKUP($A518&amp;$B518,'[4]产值及收款计划（2026）'!$A:$A&amp;'[4]产值及收款计划（2026）'!$B:$B,'[4]产值及收款计划（2026）'!AK:AK)</f>
        <v>#REF!</v>
      </c>
      <c r="AL518" s="235" t="e" cm="1">
        <f t="array" ref="AL518">_xlfn.XLOOKUP($A518&amp;$B518,'[4]产值及收款计划（2026）'!$A:$A&amp;'[4]产值及收款计划（2026）'!$B:$B,'[4]产值及收款计划（2026）'!AL:AL)</f>
        <v>#REF!</v>
      </c>
      <c r="AM518" s="242" t="e" cm="1">
        <f t="array" ref="AM518">_xlfn.LET(_xlpm.勾选月份状态数组,TRANSPOSE('PPT(12-15页）-TOP10'!$A$3:$A$14),_xlpm.选择数据区,IF('PPT(12-15页）-TOP10'!$E$3="收款",$BA518:$BL518,$AA518:$AL518),SUM(_xlfn._xlws.FILTER(_xlpm.选择数据区,_xlpm.勾选月份状态数组,"")))</f>
        <v>#REF!</v>
      </c>
      <c r="AN518" s="235" t="e">
        <f>_xlfn.XLOOKUP($C518,应收未收表!$T:$T,应收未收表!AA:AA)</f>
        <v>#REF!</v>
      </c>
      <c r="AO518" s="235" t="e">
        <f>_xlfn.XLOOKUP($C518,应收未收表!$T:$T,应收未收表!AB:AB)</f>
        <v>#REF!</v>
      </c>
      <c r="AP518" s="235" t="e">
        <f>_xlfn.XLOOKUP($C518,应收未收表!$T:$T,应收未收表!AC:AC)</f>
        <v>#REF!</v>
      </c>
      <c r="AQ518" s="235" t="e">
        <f>_xlfn.XLOOKUP($C518,应收未收表!$T:$T,应收未收表!AE:AE)</f>
        <v>#REF!</v>
      </c>
      <c r="AR518" s="235" t="e">
        <f>_xlfn.XLOOKUP($C518,应收未收表!$T:$T,应收未收表!AF:AF)</f>
        <v>#REF!</v>
      </c>
      <c r="AS518" s="235" t="e" cm="1">
        <f t="array" ref="AS518">_xlfn.XLOOKUP($A518&amp;$B518,'[4]产值及收款计划（2026）'!$A:$A&amp;'[4]产值及收款计划（2026）'!$B:$B,'[4]产值及收款计划（2026）'!AS:AS)</f>
        <v>#REF!</v>
      </c>
      <c r="AT518" s="235" t="e" cm="1">
        <f t="array" ref="AT518">_xlfn.XLOOKUP($A518&amp;$B518,'[4]产值及收款计划（2026）'!$A:$A&amp;'[4]产值及收款计划（2026）'!$B:$B,'[4]产值及收款计划（2026）'!AT:AT)</f>
        <v>#REF!</v>
      </c>
      <c r="AU518" s="235" t="e" cm="1">
        <f t="array" ref="AU518">_xlfn.XLOOKUP($A518&amp;$B518,'[4]产值及收款计划（2026）'!$A:$A&amp;'[4]产值及收款计划（2026）'!$B:$B,'[4]产值及收款计划（2026）'!AU:AU)</f>
        <v>#REF!</v>
      </c>
      <c r="AV518" s="235" t="e" cm="1">
        <f t="array" ref="AV518">_xlfn.XLOOKUP($A518&amp;$B518,'[4]产值及收款计划（2026）'!$A:$A&amp;'[4]产值及收款计划（2026）'!$B:$B,'[4]产值及收款计划（2026）'!AV:AV)</f>
        <v>#REF!</v>
      </c>
      <c r="AW518" s="235" t="e" cm="1">
        <f t="array" ref="AW518">_xlfn.XLOOKUP($A518&amp;$B518,'[4]产值及收款计划（2026）'!$A:$A&amp;'[4]产值及收款计划（2026）'!$B:$B,'[4]产值及收款计划（2026）'!AW:AW)</f>
        <v>#REF!</v>
      </c>
      <c r="AX518" s="235" t="e" cm="1">
        <f t="array" ref="AX518">_xlfn.XLOOKUP($A518&amp;$B518,'[4]产值及收款计划（2026）'!$A:$A&amp;'[4]产值及收款计划（2026）'!$B:$B,'[4]产值及收款计划（2026）'!AX:AX)</f>
        <v>#REF!</v>
      </c>
      <c r="AY518" s="235" t="e" cm="1">
        <f t="array" ref="AY518">_xlfn.XLOOKUP($A518&amp;$B518,'[4]产值及收款计划（2026）'!$A:$A&amp;'[4]产值及收款计划（2026）'!$B:$B,'[4]产值及收款计划（2026）'!AY:AY)</f>
        <v>#REF!</v>
      </c>
      <c r="AZ518" s="235" t="e" cm="1">
        <f t="array" ref="AZ518">_xlfn.XLOOKUP($A518&amp;$B518,'[4]产值及收款计划（2026）'!$A:$A&amp;'[4]产值及收款计划（2026）'!$B:$B,'[4]产值及收款计划（2026）'!AZ:AZ)</f>
        <v>#REF!</v>
      </c>
      <c r="BA518" s="235" t="e" cm="1">
        <f t="array" ref="BA518">_xlfn.XLOOKUP($A518&amp;$B518,'[4]产值及收款计划（2026）'!$A:$A&amp;'[4]产值及收款计划（2026）'!$B:$B,'[4]产值及收款计划（2026）'!BA:BA)</f>
        <v>#REF!</v>
      </c>
      <c r="BB518" s="235" t="e" cm="1">
        <f t="array" ref="BB518">_xlfn.XLOOKUP($A518&amp;$B518,'[4]产值及收款计划（2026）'!$A:$A&amp;'[4]产值及收款计划（2026）'!$B:$B,'[4]产值及收款计划（2026）'!BB:BB)</f>
        <v>#REF!</v>
      </c>
      <c r="BC518" s="235" t="e" cm="1">
        <f t="array" ref="BC518">_xlfn.XLOOKUP($A518&amp;$B518,'[4]产值及收款计划（2026）'!$A:$A&amp;'[4]产值及收款计划（2026）'!$B:$B,'[4]产值及收款计划（2026）'!BC:BC)</f>
        <v>#REF!</v>
      </c>
      <c r="BD518" s="235" t="e" cm="1">
        <f t="array" ref="BD518">_xlfn.XLOOKUP($A518&amp;$B518,'[4]产值及收款计划（2026）'!$A:$A&amp;'[4]产值及收款计划（2026）'!$B:$B,'[4]产值及收款计划（2026）'!BD:BD)</f>
        <v>#REF!</v>
      </c>
      <c r="BE518" s="235" t="e" cm="1">
        <f t="array" ref="BE518">_xlfn.XLOOKUP($A518&amp;$B518,'[4]产值及收款计划（2026）'!$A:$A&amp;'[4]产值及收款计划（2026）'!$B:$B,'[4]产值及收款计划（2026）'!BE:BE)</f>
        <v>#REF!</v>
      </c>
      <c r="BF518" s="235" t="e" cm="1">
        <f t="array" ref="BF518">_xlfn.XLOOKUP($A518&amp;$B518,'[4]产值及收款计划（2026）'!$A:$A&amp;'[4]产值及收款计划（2026）'!$B:$B,'[4]产值及收款计划（2026）'!BF:BF)</f>
        <v>#REF!</v>
      </c>
      <c r="BG518" s="235" t="e" cm="1">
        <f t="array" ref="BG518">_xlfn.XLOOKUP($A518&amp;$B518,'[4]产值及收款计划（2026）'!$A:$A&amp;'[4]产值及收款计划（2026）'!$B:$B,'[4]产值及收款计划（2026）'!BG:BG)</f>
        <v>#REF!</v>
      </c>
      <c r="BH518" s="235" t="e" cm="1">
        <f t="array" ref="BH518">_xlfn.XLOOKUP($A518&amp;$B518,'[4]产值及收款计划（2026）'!$A:$A&amp;'[4]产值及收款计划（2026）'!$B:$B,'[4]产值及收款计划（2026）'!BH:BH)</f>
        <v>#REF!</v>
      </c>
      <c r="BI518" s="235" t="e" cm="1">
        <f t="array" ref="BI518">_xlfn.XLOOKUP($A518&amp;$B518,'[4]产值及收款计划（2026）'!$A:$A&amp;'[4]产值及收款计划（2026）'!$B:$B,'[4]产值及收款计划（2026）'!BI:BI)</f>
        <v>#REF!</v>
      </c>
      <c r="BJ518" s="235" t="e" cm="1">
        <f t="array" ref="BJ518">_xlfn.XLOOKUP($A518&amp;$B518,'[4]产值及收款计划（2026）'!$A:$A&amp;'[4]产值及收款计划（2026）'!$B:$B,'[4]产值及收款计划（2026）'!BJ:BJ)</f>
        <v>#REF!</v>
      </c>
      <c r="BK518" s="235" t="e" cm="1">
        <f t="array" ref="BK518">_xlfn.XLOOKUP($A518&amp;$B518,'[4]产值及收款计划（2026）'!$A:$A&amp;'[4]产值及收款计划（2026）'!$B:$B,'[4]产值及收款计划（2026）'!BK:BK)</f>
        <v>#REF!</v>
      </c>
      <c r="BL518" s="235" t="e" cm="1">
        <f t="array" ref="BL518">_xlfn.XLOOKUP($A518&amp;$B518,'[4]产值及收款计划（2026）'!$A:$A&amp;'[4]产值及收款计划（2026）'!$B:$B,'[4]产值及收款计划（2026）'!BL:BL)</f>
        <v>#REF!</v>
      </c>
      <c r="BM518" s="235"/>
      <c r="BN518" s="235"/>
      <c r="BO518" s="235"/>
      <c r="BP518" s="235"/>
      <c r="BQ518" s="235" t="e" cm="1">
        <f t="array" ref="BQ518">_xlfn.XLOOKUP($A518&amp;$B518,'[4]产值及收款计划（2026）'!$A:$A&amp;'[4]产值及收款计划（2026）'!$B:$B,'[4]产值及收款计划（2026）'!BM:BM)</f>
        <v>#REF!</v>
      </c>
      <c r="BR518" s="235" t="e">
        <f>_xlfn.XLOOKUP($C518,应收未收表!$AJ:$AJ,应收未收表!AL:AL)</f>
        <v>#REF!</v>
      </c>
      <c r="BS518" s="235" t="e">
        <f>_xlfn.XLOOKUP($C518,应收未收表!$AJ:$AJ,应收未收表!AM:AM)</f>
        <v>#REF!</v>
      </c>
      <c r="BT518" s="235" t="e">
        <f>_xlfn.XLOOKUP($C518,应收未收表!$AJ:$AJ,应收未收表!AN:AN)</f>
        <v>#REF!</v>
      </c>
      <c r="BU518" s="234" t="e" cm="1">
        <f t="array" ref="BU518">_xlfn.XLOOKUP($A518&amp;$B518,'[4]产值及收款计划（2026）'!$A:$A&amp;'[4]产值及收款计划（2026）'!$B:$B,'[4]产值及收款计划（2026）'!BQ:BQ)</f>
        <v>#REF!</v>
      </c>
      <c r="BV518" s="235" t="e" cm="1">
        <f t="array" ref="BV518">_xlfn.XLOOKUP($A518&amp;$B518,'[4]产值及收款计划（2026）'!$A:$A&amp;'[4]产值及收款计划（2026）'!$B:$B,'[4]产值及收款计划（2026）'!BR:BR)</f>
        <v>#REF!</v>
      </c>
      <c r="CE518" s="235" cm="1">
        <f t="array" ref="CE518">_xlfn.XLOOKUP($A518&amp;$B518,'[4]产值及收款计划（2026）'!$A:$A&amp;'[4]产值及收款计划（2026）'!$B:$B,'[4]产值及收款计划（2026）'!CA:CA)</f>
        <v>0</v>
      </c>
      <c r="CF518" s="235" cm="1">
        <f t="array" ref="CF518">_xlfn.XLOOKUP($A518&amp;$B518,'[4]产值及收款计划（2026）'!$A:$A&amp;'[4]产值及收款计划（2026）'!$B:$B,'[4]产值及收款计划（2026）'!CB:CB)</f>
        <v>0</v>
      </c>
      <c r="CG518" s="235" cm="1">
        <f t="array" ref="CG518">_xlfn.XLOOKUP($A518&amp;$B518,'[4]产值及收款计划（2026）'!$A:$A&amp;'[4]产值及收款计划（2026）'!$B:$B,'[4]产值及收款计划（2026）'!CC:CC)</f>
        <v>0</v>
      </c>
      <c r="CH518" s="235" cm="1">
        <f t="array" ref="CH518">_xlfn.XLOOKUP($A518&amp;$B518,'[4]产值及收款计划（2026）'!$A:$A&amp;'[4]产值及收款计划（2026）'!$B:$B,'[4]产值及收款计划（2026）'!CD:CD)</f>
        <v>0</v>
      </c>
      <c r="CI518" s="235" cm="1">
        <f t="array" ref="CI518">_xlfn.XLOOKUP($A518&amp;$B518,'[4]产值及收款计划（2026）'!$A:$A&amp;'[4]产值及收款计划（2026）'!$B:$B,'[4]产值及收款计划（2026）'!CE:CE)</f>
        <v>0</v>
      </c>
      <c r="CJ518" s="235" cm="1">
        <f t="array" ref="CJ518">_xlfn.XLOOKUP($A518&amp;$B518,'[4]产值及收款计划（2026）'!$A:$A&amp;'[4]产值及收款计划（2026）'!$B:$B,'[4]产值及收款计划（2026）'!CF:CF)</f>
        <v>0</v>
      </c>
      <c r="CK518" s="235" cm="1">
        <f t="array" ref="CK518">_xlfn.XLOOKUP($A518&amp;$B518,'[4]产值及收款计划（2026）'!$A:$A&amp;'[4]产值及收款计划（2026）'!$B:$B,'[4]产值及收款计划（2026）'!CG:CG)</f>
        <v>0</v>
      </c>
      <c r="CL518" s="235" cm="1">
        <f t="array" ref="CL518">_xlfn.XLOOKUP($A518&amp;$B518,'[4]产值及收款计划（2026）'!$A:$A&amp;'[4]产值及收款计划（2026）'!$B:$B,'[4]产值及收款计划（2026）'!CH:CH)</f>
        <v>0</v>
      </c>
      <c r="CM518" s="235" cm="1">
        <f t="array" ref="CM518">_xlfn.XLOOKUP($A518&amp;$B518,'[4]产值及收款计划（2026）'!$A:$A&amp;'[4]产值及收款计划（2026）'!$B:$B,'[4]产值及收款计划（2026）'!CI:CI)</f>
        <v>0</v>
      </c>
      <c r="CN518" s="235" cm="1">
        <f t="array" ref="CN518">_xlfn.XLOOKUP($A518&amp;$B518,'[4]产值及收款计划（2026）'!$A:$A&amp;'[4]产值及收款计划（2026）'!$B:$B,'[4]产值及收款计划（2026）'!CJ:CJ)</f>
        <v>0</v>
      </c>
      <c r="CO518" s="235" cm="1">
        <f t="array" ref="CO518">_xlfn.XLOOKUP($A518&amp;$B518,'[4]产值及收款计划（2026）'!$A:$A&amp;'[4]产值及收款计划（2026）'!$B:$B,'[4]产值及收款计划（2026）'!CK:CK)</f>
        <v>0</v>
      </c>
      <c r="CP518" s="235" cm="1">
        <f t="array" ref="CP518">_xlfn.XLOOKUP($A518&amp;$B518,'[4]产值及收款计划（2026）'!$A:$A&amp;'[4]产值及收款计划（2026）'!$B:$B,'[4]产值及收款计划（2026）'!CL:CL)</f>
        <v>0</v>
      </c>
      <c r="DE518" s="235" cm="1">
        <f t="array" ref="DE518">_xlfn.XLOOKUP($A518&amp;$B518,'[4]产值及收款计划（2026）'!$A:$A&amp;'[4]产值及收款计划（2026）'!$B:$B,'[4]产值及收款计划（2026）'!DA:DA)</f>
        <v>0</v>
      </c>
      <c r="DF518" s="235" cm="1">
        <f t="array" ref="DF518">_xlfn.XLOOKUP($A518&amp;$B518,'[4]产值及收款计划（2026）'!$A:$A&amp;'[4]产值及收款计划（2026）'!$B:$B,'[4]产值及收款计划（2026）'!DB:DB)</f>
        <v>0</v>
      </c>
      <c r="DG518" s="235" cm="1">
        <f t="array" ref="DG518">_xlfn.XLOOKUP($A518&amp;$B518,'[4]产值及收款计划（2026）'!$A:$A&amp;'[4]产值及收款计划（2026）'!$B:$B,'[4]产值及收款计划（2026）'!DC:DC)</f>
        <v>0</v>
      </c>
      <c r="DH518" s="235" cm="1">
        <f t="array" ref="DH518">_xlfn.XLOOKUP($A518&amp;$B518,'[4]产值及收款计划（2026）'!$A:$A&amp;'[4]产值及收款计划（2026）'!$B:$B,'[4]产值及收款计划（2026）'!DD:DD)</f>
        <v>0</v>
      </c>
      <c r="DI518" s="235" cm="1">
        <f t="array" ref="DI518">_xlfn.XLOOKUP($A518&amp;$B518,'[4]产值及收款计划（2026）'!$A:$A&amp;'[4]产值及收款计划（2026）'!$B:$B,'[4]产值及收款计划（2026）'!DE:DE)</f>
        <v>0</v>
      </c>
      <c r="DJ518" s="235" cm="1">
        <f t="array" ref="DJ518">_xlfn.XLOOKUP($A518&amp;$B518,'[4]产值及收款计划（2026）'!$A:$A&amp;'[4]产值及收款计划（2026）'!$B:$B,'[4]产值及收款计划（2026）'!DF:DF)</f>
        <v>0</v>
      </c>
      <c r="DK518" s="235" cm="1">
        <f t="array" ref="DK518">_xlfn.XLOOKUP($A518&amp;$B518,'[4]产值及收款计划（2026）'!$A:$A&amp;'[4]产值及收款计划（2026）'!$B:$B,'[4]产值及收款计划（2026）'!DG:DG)</f>
        <v>0</v>
      </c>
      <c r="DL518" s="235" cm="1">
        <f t="array" ref="DL518">_xlfn.XLOOKUP($A518&amp;$B518,'[4]产值及收款计划（2026）'!$A:$A&amp;'[4]产值及收款计划（2026）'!$B:$B,'[4]产值及收款计划（2026）'!DH:DH)</f>
        <v>0</v>
      </c>
      <c r="DM518" s="235" cm="1">
        <f t="array" ref="DM518">_xlfn.XLOOKUP($A518&amp;$B518,'[4]产值及收款计划（2026）'!$A:$A&amp;'[4]产值及收款计划（2026）'!$B:$B,'[4]产值及收款计划（2026）'!DI:DI)</f>
        <v>0</v>
      </c>
      <c r="DN518" s="235" cm="1">
        <f t="array" ref="DN518">_xlfn.XLOOKUP($A518&amp;$B518,'[4]产值及收款计划（2026）'!$A:$A&amp;'[4]产值及收款计划（2026）'!$B:$B,'[4]产值及收款计划（2026）'!DJ:DJ)</f>
        <v>0</v>
      </c>
      <c r="DO518" s="235" cm="1">
        <f t="array" ref="DO518">_xlfn.XLOOKUP($A518&amp;$B518,'[4]产值及收款计划（2026）'!$A:$A&amp;'[4]产值及收款计划（2026）'!$B:$B,'[4]产值及收款计划（2026）'!DK:DK)</f>
        <v>0</v>
      </c>
      <c r="DP518" s="235" cm="1">
        <f t="array" ref="DP518">_xlfn.XLOOKUP($A518&amp;$B518,'[4]产值及收款计划（2026）'!$A:$A&amp;'[4]产值及收款计划（2026）'!$B:$B,'[4]产值及收款计划（2026）'!DL:DL)</f>
        <v>0</v>
      </c>
      <c r="DQ518" s="243"/>
      <c r="DR518" s="229"/>
    </row>
    <row r="519" ht="20.25" spans="1:122">
      <c r="A519" s="247"/>
      <c r="B519" s="247"/>
      <c r="C519" s="248"/>
      <c r="D519" s="252"/>
      <c r="E519" s="253"/>
      <c r="F519" s="253"/>
      <c r="G519" s="253"/>
      <c r="H519" s="253"/>
      <c r="I519" s="254"/>
      <c r="J519" s="255"/>
      <c r="K519" s="253"/>
      <c r="L519" s="253"/>
      <c r="M519" s="253"/>
      <c r="N519" s="253"/>
      <c r="O519" s="253"/>
      <c r="P519" s="252"/>
      <c r="Q519" s="253"/>
      <c r="R519" s="253"/>
      <c r="S519" s="253"/>
      <c r="T519" s="253"/>
      <c r="U519" s="253"/>
      <c r="V519" s="253"/>
      <c r="W519" s="253"/>
      <c r="X519" s="253"/>
      <c r="Y519" s="253"/>
      <c r="Z519" s="253"/>
      <c r="AA519" s="253"/>
      <c r="AB519" s="253"/>
      <c r="AC519" s="253"/>
      <c r="AD519" s="253"/>
      <c r="AE519" s="253"/>
      <c r="AF519" s="253"/>
      <c r="AG519" s="253"/>
      <c r="AH519" s="253"/>
      <c r="AI519" s="253"/>
      <c r="AJ519" s="253"/>
      <c r="AK519" s="253"/>
      <c r="AL519" s="253"/>
      <c r="AM519" s="242" cm="1">
        <f t="array" ref="AM519">_xlfn.LET(_xlpm.勾选月份状态数组,TRANSPOSE('PPT(12-15页）-TOP10'!$A$3:$A$14),_xlpm.选择数据区,IF('PPT(12-15页）-TOP10'!$E$3="收款",$BA519:$BL519,$AA519:$AL519),SUM(_xlfn._xlws.FILTER(_xlpm.选择数据区,_xlpm.勾选月份状态数组,"")))</f>
        <v>0</v>
      </c>
      <c r="AN519" s="253"/>
      <c r="AO519" s="253"/>
      <c r="AP519" s="253"/>
      <c r="AQ519" s="253"/>
      <c r="AR519" s="253"/>
      <c r="AS519" s="253"/>
      <c r="AT519" s="253"/>
      <c r="AU519" s="253"/>
      <c r="AV519" s="253"/>
      <c r="AW519" s="253"/>
      <c r="AX519" s="253"/>
      <c r="AY519" s="253"/>
      <c r="AZ519" s="253"/>
      <c r="BA519" s="253"/>
      <c r="BB519" s="253"/>
      <c r="BC519" s="253"/>
      <c r="BD519" s="253"/>
      <c r="BE519" s="253"/>
      <c r="BF519" s="253"/>
      <c r="BG519" s="253"/>
      <c r="BH519" s="253"/>
      <c r="BI519" s="253"/>
      <c r="BJ519" s="253"/>
      <c r="BK519" s="253"/>
      <c r="BL519" s="253"/>
      <c r="BM519" s="253"/>
      <c r="BN519" s="253"/>
      <c r="BO519" s="253"/>
      <c r="BP519" s="253"/>
      <c r="BQ519" s="253"/>
      <c r="BR519" s="253"/>
      <c r="BS519" s="253"/>
      <c r="BT519" s="253"/>
      <c r="BU519" s="252"/>
      <c r="BV519" s="253"/>
      <c r="DQ519" s="243"/>
      <c r="DR519" s="229"/>
    </row>
    <row r="520" ht="20.25" spans="1:122">
      <c r="A520" s="233">
        <f t="shared" si="30"/>
        <v>1</v>
      </c>
      <c r="B520" s="233" t="s">
        <v>30</v>
      </c>
      <c r="C520" s="234" t="str" cm="1">
        <f t="array" ref="C520">_xlfn.XLOOKUP($A520&amp;$B520,'[7]产值及收款计划（2026）'!$A:$A&amp;'[7]产值及收款计划（2026）'!$B:$B,'[7]产值及收款计划（2026）'!C:C)</f>
        <v>ZHT2020021800006</v>
      </c>
      <c r="D520" s="234" t="str" cm="1">
        <f t="array" ref="D520">_xlfn.XLOOKUP($A520&amp;$B520,'[7]产值及收款计划（2026）'!$A:$A&amp;'[7]产值及收款计划（2026）'!$B:$B,'[7]产值及收款计划（2026）'!D:D)</f>
        <v>周市镇建设工程信息数据管理平台开发合同</v>
      </c>
      <c r="E520" s="235" cm="1">
        <f t="array" ref="E520">_xlfn.XLOOKUP($A520&amp;$B520,'[7]产值及收款计划（2026）'!$A:$A&amp;'[7]产值及收款计划（2026）'!$B:$B,'[7]产值及收款计划（2026）'!E:E)</f>
        <v>230</v>
      </c>
      <c r="F520" s="235" cm="1">
        <f t="array" ref="F520">_xlfn.XLOOKUP($A520&amp;$B520,'[7]产值及收款计划（2026）'!$A:$A&amp;'[7]产值及收款计划（2026）'!$B:$B,'[7]产值及收款计划（2026）'!F:F)</f>
        <v>215</v>
      </c>
      <c r="G520" s="235" cm="1">
        <f t="array" ref="G520">_xlfn.XLOOKUP($A520&amp;$B520,'[7]产值及收款计划（2026）'!$A:$A&amp;'[7]产值及收款计划（2026）'!$B:$B,'[7]产值及收款计划（2026）'!G:G)</f>
        <v>215</v>
      </c>
      <c r="H520" s="235" cm="1">
        <f t="array" ref="H520">_xlfn.XLOOKUP($A520&amp;$B520,'[7]产值及收款计划（2026）'!$A:$A&amp;'[7]产值及收款计划（2026）'!$B:$B,'[7]产值及收款计划（2026）'!H:H)</f>
        <v>35</v>
      </c>
      <c r="I520" s="236" cm="1">
        <f t="array" ref="I520">_xlfn.XLOOKUP($A520&amp;$B520,'[7]产值及收款计划（2026）'!$A:$A&amp;'[7]产值及收款计划（2026）'!$B:$B,'[7]产值及收款计划（2026）'!I:I)</f>
        <v>0.162790697674419</v>
      </c>
      <c r="J520" s="237" cm="1">
        <f t="array" ref="J520">_xlfn.XLOOKUP($A520&amp;$B520,'[7]产值及收款计划（2026）'!$A:$A&amp;'[7]产值及收款计划（2026）'!$B:$B,'[7]产值及收款计划（2026）'!J:J)</f>
        <v>0.06</v>
      </c>
      <c r="K520" s="235" t="e" cm="1">
        <f t="array" ref="K520">_xlfn.XLOOKUP($A520&amp;$B520,'[7]产值及收款计划（2026）'!$A:$A&amp;'[7]产值及收款计划（2026）'!$B:$B,'[7]产值及收款计划（2026）'!K:K)</f>
        <v>#REF!</v>
      </c>
      <c r="L520" s="235" t="e" cm="1">
        <f t="array" ref="L520">_xlfn.XLOOKUP($A520&amp;$B520,'[7]产值及收款计划（2026）'!$A:$A&amp;'[7]产值及收款计划（2026）'!$B:$B,'[7]产值及收款计划（2026）'!L:L)</f>
        <v>#REF!</v>
      </c>
      <c r="M520" s="235" t="str" cm="1">
        <f t="array" ref="M520">_xlfn.XLOOKUP($A520&amp;$B520,'[7]产值及收款计划（2026）'!$A:$A&amp;'[7]产值及收款计划（2026）'!$B:$B,'[7]产值及收款计划（2026）'!M:M)</f>
        <v>主导</v>
      </c>
      <c r="N520" s="235" cm="1">
        <f t="array" ref="N520">_xlfn.XLOOKUP($A520&amp;$B520,'[7]产值及收款计划（2026）'!$A:$A&amp;'[7]产值及收款计划（2026）'!$B:$B,'[7]产值及收款计划（2026）'!N:N)</f>
        <v>0</v>
      </c>
      <c r="O520" s="235" t="str" cm="1">
        <f t="array" ref="O520">_xlfn.XLOOKUP($A520&amp;$B520,'[7]产值及收款计划（2026）'!$A:$A&amp;'[7]产值及收款计划（2026）'!$B:$B,'[7]产值及收款计划（2026）'!O:O)</f>
        <v>龚小彪</v>
      </c>
      <c r="P520" s="234" t="str" cm="1">
        <f t="array" ref="P520">_xlfn.XLOOKUP($A520&amp;$B520,'[7]产值及收款计划（2026）'!$A:$A&amp;'[7]产值及收款计划（2026）'!$B:$B,'[7]产值及收款计划（2026）'!P:P)</f>
        <v>在建</v>
      </c>
      <c r="Q520" s="235" t="e" cm="1">
        <f t="array" ref="Q520">_xlfn.XLOOKUP($A520&amp;$B520,'[7]产值及收款计划（2026）'!$A:$A&amp;'[7]产值及收款计划（2026）'!$B:$B,'[7]产值及收款计划（2026）'!Q:Q)</f>
        <v>#REF!</v>
      </c>
      <c r="R520" s="235" t="e" cm="1">
        <f t="array" ref="R520">_xlfn.XLOOKUP($A520&amp;$B520,'[7]产值及收款计划（2026）'!$A:$A&amp;'[7]产值及收款计划（2026）'!$B:$B,'[7]产值及收款计划（2026）'!R:R)</f>
        <v>#REF!</v>
      </c>
      <c r="S520" s="235" t="e" cm="1">
        <f t="array" ref="S520">_xlfn.XLOOKUP($A520&amp;$B520,'[7]产值及收款计划（2026）'!$A:$A&amp;'[7]产值及收款计划（2026）'!$B:$B,'[7]产值及收款计划（2026）'!S:S)</f>
        <v>#REF!</v>
      </c>
      <c r="T520" s="235" cm="1">
        <f t="array" ref="T520">_xlfn.XLOOKUP($A520&amp;$B520,'[7]产值及收款计划（2026）'!$A:$A&amp;'[7]产值及收款计划（2026）'!$B:$B,'[7]产值及收款计划（2026）'!T:T)</f>
        <v>72.55</v>
      </c>
      <c r="U520" s="235" cm="1">
        <f t="array" ref="U520">_xlfn.XLOOKUP($A520&amp;$B520,'[7]产值及收款计划（2026）'!$A:$A&amp;'[7]产值及收款计划（2026）'!$B:$B,'[7]产值及收款计划（2026）'!U:U)</f>
        <v>0</v>
      </c>
      <c r="V520" s="235" cm="1">
        <f t="array" ref="V520">_xlfn.XLOOKUP($A520&amp;$B520,'[7]产值及收款计划（2026）'!$A:$A&amp;'[7]产值及收款计划（2026）'!$B:$B,'[7]产值及收款计划（2026）'!V:V)</f>
        <v>157.45</v>
      </c>
      <c r="W520" s="235" t="e" cm="1">
        <f t="array" ref="W520">_xlfn.XLOOKUP($A520&amp;$B520,'[7]产值及收款计划（2026）'!$A:$A&amp;'[7]产值及收款计划（2026）'!$B:$B,'[7]产值及收款计划（2026）'!W:W)</f>
        <v>#REF!</v>
      </c>
      <c r="X520" s="235" t="e" cm="1">
        <f t="array" ref="X520">_xlfn.XLOOKUP($A520&amp;$B520,'[7]产值及收款计划（2026）'!$A:$A&amp;'[7]产值及收款计划（2026）'!$B:$B,'[7]产值及收款计划（2026）'!X:X)</f>
        <v>#REF!</v>
      </c>
      <c r="Y520" s="235" t="e" cm="1">
        <f t="array" ref="Y520">_xlfn.XLOOKUP($A520&amp;$B520,'[7]产值及收款计划（2026）'!$A:$A&amp;'[7]产值及收款计划（2026）'!$B:$B,'[7]产值及收款计划（2026）'!Y:Y)</f>
        <v>#REF!</v>
      </c>
      <c r="Z520" s="235" t="e" cm="1">
        <f t="array" ref="Z520">_xlfn.XLOOKUP($A520&amp;$B520,'[7]产值及收款计划（2026）'!$A:$A&amp;'[7]产值及收款计划（2026）'!$B:$B,'[7]产值及收款计划（2026）'!Z:Z)</f>
        <v>#REF!</v>
      </c>
      <c r="AA520" s="235" t="e" cm="1">
        <f t="array" ref="AA520">_xlfn.XLOOKUP($A520&amp;$B520,'[7]产值及收款计划（2026）'!$A:$A&amp;'[7]产值及收款计划（2026）'!$B:$B,'[7]产值及收款计划（2026）'!AA:AA)</f>
        <v>#REF!</v>
      </c>
      <c r="AB520" s="235" t="e" cm="1">
        <f t="array" ref="AB520">_xlfn.XLOOKUP($A520&amp;$B520,'[7]产值及收款计划（2026）'!$A:$A&amp;'[7]产值及收款计划（2026）'!$B:$B,'[7]产值及收款计划（2026）'!AB:AB)</f>
        <v>#REF!</v>
      </c>
      <c r="AC520" s="235" t="e" cm="1">
        <f t="array" ref="AC520">_xlfn.XLOOKUP($A520&amp;$B520,'[7]产值及收款计划（2026）'!$A:$A&amp;'[7]产值及收款计划（2026）'!$B:$B,'[7]产值及收款计划（2026）'!AC:AC)</f>
        <v>#REF!</v>
      </c>
      <c r="AD520" s="235" t="e" cm="1">
        <f t="array" ref="AD520">_xlfn.XLOOKUP($A520&amp;$B520,'[7]产值及收款计划（2026）'!$A:$A&amp;'[7]产值及收款计划（2026）'!$B:$B,'[7]产值及收款计划（2026）'!AD:AD)</f>
        <v>#REF!</v>
      </c>
      <c r="AE520" s="235" t="e" cm="1">
        <f t="array" ref="AE520">_xlfn.XLOOKUP($A520&amp;$B520,'[7]产值及收款计划（2026）'!$A:$A&amp;'[7]产值及收款计划（2026）'!$B:$B,'[7]产值及收款计划（2026）'!AE:AE)</f>
        <v>#REF!</v>
      </c>
      <c r="AF520" s="235" t="e" cm="1">
        <f t="array" ref="AF520">_xlfn.XLOOKUP($A520&amp;$B520,'[7]产值及收款计划（2026）'!$A:$A&amp;'[7]产值及收款计划（2026）'!$B:$B,'[7]产值及收款计划（2026）'!AF:AF)</f>
        <v>#REF!</v>
      </c>
      <c r="AG520" s="235" t="e" cm="1">
        <f t="array" ref="AG520">_xlfn.XLOOKUP($A520&amp;$B520,'[7]产值及收款计划（2026）'!$A:$A&amp;'[7]产值及收款计划（2026）'!$B:$B,'[7]产值及收款计划（2026）'!AG:AG)</f>
        <v>#REF!</v>
      </c>
      <c r="AH520" s="235" t="e" cm="1">
        <f t="array" ref="AH520">_xlfn.XLOOKUP($A520&amp;$B520,'[7]产值及收款计划（2026）'!$A:$A&amp;'[7]产值及收款计划（2026）'!$B:$B,'[7]产值及收款计划（2026）'!AH:AH)</f>
        <v>#REF!</v>
      </c>
      <c r="AI520" s="235" t="e" cm="1">
        <f t="array" ref="AI520">_xlfn.XLOOKUP($A520&amp;$B520,'[7]产值及收款计划（2026）'!$A:$A&amp;'[7]产值及收款计划（2026）'!$B:$B,'[7]产值及收款计划（2026）'!AI:AI)</f>
        <v>#REF!</v>
      </c>
      <c r="AJ520" s="235" t="e" cm="1">
        <f t="array" ref="AJ520">_xlfn.XLOOKUP($A520&amp;$B520,'[7]产值及收款计划（2026）'!$A:$A&amp;'[7]产值及收款计划（2026）'!$B:$B,'[7]产值及收款计划（2026）'!AJ:AJ)</f>
        <v>#REF!</v>
      </c>
      <c r="AK520" s="235" t="e" cm="1">
        <f t="array" ref="AK520">_xlfn.XLOOKUP($A520&amp;$B520,'[7]产值及收款计划（2026）'!$A:$A&amp;'[7]产值及收款计划（2026）'!$B:$B,'[7]产值及收款计划（2026）'!AK:AK)</f>
        <v>#REF!</v>
      </c>
      <c r="AL520" s="235" t="e" cm="1">
        <f t="array" ref="AL520">_xlfn.XLOOKUP($A520&amp;$B520,'[7]产值及收款计划（2026）'!$A:$A&amp;'[7]产值及收款计划（2026）'!$B:$B,'[7]产值及收款计划（2026）'!AL:AL)</f>
        <v>#REF!</v>
      </c>
      <c r="AM520" s="242" t="e" cm="1">
        <f t="array" ref="AM520">_xlfn.LET(_xlpm.勾选月份状态数组,TRANSPOSE('PPT(12-15页）-TOP10'!$A$3:$A$14),_xlpm.选择数据区,IF('PPT(12-15页）-TOP10'!$E$3="收款",$BA520:$BL520,$AA520:$AL520),SUM(_xlfn._xlws.FILTER(_xlpm.选择数据区,_xlpm.勾选月份状态数组,"")))</f>
        <v>#REF!</v>
      </c>
      <c r="AN520" s="235" t="e" cm="1">
        <f t="array" ref="AN520">_xlfn.XLOOKUP($A520&amp;$B520,'[7]产值及收款计划（2026）'!$A:$A&amp;'[7]产值及收款计划（2026）'!$B:$B,'[7]产值及收款计划（2026）'!AN:AN)</f>
        <v>#REF!</v>
      </c>
      <c r="AO520" s="235" t="e" cm="1">
        <f t="array" ref="AO520">_xlfn.XLOOKUP($A520&amp;$B520,'[7]产值及收款计划（2026）'!$A:$A&amp;'[7]产值及收款计划（2026）'!$B:$B,'[7]产值及收款计划（2026）'!AO:AO)</f>
        <v>#REF!</v>
      </c>
      <c r="AP520" s="235" t="e" cm="1">
        <f t="array" ref="AP520">_xlfn.XLOOKUP($A520&amp;$B520,'[7]产值及收款计划（2026）'!$A:$A&amp;'[7]产值及收款计划（2026）'!$B:$B,'[7]产值及收款计划（2026）'!AP:AP)</f>
        <v>#REF!</v>
      </c>
      <c r="AQ520" s="235" t="e" cm="1">
        <f t="array" ref="AQ520">_xlfn.XLOOKUP($A520&amp;$B520,'[7]产值及收款计划（2026）'!$A:$A&amp;'[7]产值及收款计划（2026）'!$B:$B,'[7]产值及收款计划（2026）'!AQ:AQ)</f>
        <v>#REF!</v>
      </c>
      <c r="AR520" s="235" t="e" cm="1">
        <f t="array" ref="AR520">_xlfn.XLOOKUP($A520&amp;$B520,'[7]产值及收款计划（2026）'!$A:$A&amp;'[7]产值及收款计划（2026）'!$B:$B,'[7]产值及收款计划（2026）'!AR:AR)</f>
        <v>#REF!</v>
      </c>
      <c r="AS520" s="235" t="e" cm="1">
        <f t="array" ref="AS520">_xlfn.XLOOKUP($A520&amp;$B520,'[7]产值及收款计划（2026）'!$A:$A&amp;'[7]产值及收款计划（2026）'!$B:$B,'[7]产值及收款计划（2026）'!AS:AS)</f>
        <v>#REF!</v>
      </c>
      <c r="AT520" s="235" t="e" cm="1">
        <f t="array" ref="AT520">_xlfn.XLOOKUP($A520&amp;$B520,'[7]产值及收款计划（2026）'!$A:$A&amp;'[7]产值及收款计划（2026）'!$B:$B,'[7]产值及收款计划（2026）'!AT:AT)</f>
        <v>#REF!</v>
      </c>
      <c r="AU520" s="235" t="e" cm="1">
        <f t="array" ref="AU520">_xlfn.XLOOKUP($A520&amp;$B520,'[7]产值及收款计划（2026）'!$A:$A&amp;'[7]产值及收款计划（2026）'!$B:$B,'[7]产值及收款计划（2026）'!AU:AU)</f>
        <v>#REF!</v>
      </c>
      <c r="AV520" s="235" t="e" cm="1">
        <f t="array" ref="AV520">_xlfn.XLOOKUP($A520&amp;$B520,'[7]产值及收款计划（2026）'!$A:$A&amp;'[7]产值及收款计划（2026）'!$B:$B,'[7]产值及收款计划（2026）'!AV:AV)</f>
        <v>#REF!</v>
      </c>
      <c r="AW520" s="235" cm="1">
        <f t="array" ref="AW520">_xlfn.XLOOKUP($A520&amp;$B520,'[7]产值及收款计划（2026）'!$A:$A&amp;'[7]产值及收款计划（2026）'!$B:$B,'[7]产值及收款计划（2026）'!AW:AW)</f>
        <v>72.55</v>
      </c>
      <c r="AX520" s="235" cm="1">
        <f t="array" ref="AX520">_xlfn.XLOOKUP($A520&amp;$B520,'[7]产值及收款计划（2026）'!$A:$A&amp;'[7]产值及收款计划（2026）'!$B:$B,'[7]产值及收款计划（2026）'!AX:AX)</f>
        <v>0</v>
      </c>
      <c r="AY520" s="235" cm="1">
        <f t="array" ref="AY520">_xlfn.XLOOKUP($A520&amp;$B520,'[7]产值及收款计划（2026）'!$A:$A&amp;'[7]产值及收款计划（2026）'!$B:$B,'[7]产值及收款计划（2026）'!AY:AY)</f>
        <v>157.45</v>
      </c>
      <c r="AZ520" s="235" cm="1">
        <f t="array" ref="AZ520">_xlfn.XLOOKUP($A520&amp;$B520,'[7]产值及收款计划（2026）'!$A:$A&amp;'[7]产值及收款计划（2026）'!$B:$B,'[7]产值及收款计划（2026）'!AZ:AZ)</f>
        <v>0</v>
      </c>
      <c r="BA520" s="235" t="e" cm="1">
        <f t="array" ref="BA520">_xlfn.XLOOKUP($A520&amp;$B520,'[7]产值及收款计划（2026）'!$A:$A&amp;'[7]产值及收款计划（2026）'!$B:$B,'[7]产值及收款计划（2026）'!BA:BA)</f>
        <v>#REF!</v>
      </c>
      <c r="BB520" s="235" t="e" cm="1">
        <f t="array" ref="BB520">_xlfn.XLOOKUP($A520&amp;$B520,'[7]产值及收款计划（2026）'!$A:$A&amp;'[7]产值及收款计划（2026）'!$B:$B,'[7]产值及收款计划（2026）'!BB:BB)</f>
        <v>#REF!</v>
      </c>
      <c r="BC520" s="235" t="e" cm="1">
        <f t="array" ref="BC520">_xlfn.XLOOKUP($A520&amp;$B520,'[7]产值及收款计划（2026）'!$A:$A&amp;'[7]产值及收款计划（2026）'!$B:$B,'[7]产值及收款计划（2026）'!BC:BC)</f>
        <v>#REF!</v>
      </c>
      <c r="BD520" s="235" t="e" cm="1">
        <f t="array" ref="BD520">_xlfn.XLOOKUP($A520&amp;$B520,'[7]产值及收款计划（2026）'!$A:$A&amp;'[7]产值及收款计划（2026）'!$B:$B,'[7]产值及收款计划（2026）'!BD:BD)</f>
        <v>#REF!</v>
      </c>
      <c r="BE520" s="235" t="e" cm="1">
        <f t="array" ref="BE520">_xlfn.XLOOKUP($A520&amp;$B520,'[7]产值及收款计划（2026）'!$A:$A&amp;'[7]产值及收款计划（2026）'!$B:$B,'[7]产值及收款计划（2026）'!BE:BE)</f>
        <v>#REF!</v>
      </c>
      <c r="BF520" s="235" t="e" cm="1">
        <f t="array" ref="BF520">_xlfn.XLOOKUP($A520&amp;$B520,'[7]产值及收款计划（2026）'!$A:$A&amp;'[7]产值及收款计划（2026）'!$B:$B,'[7]产值及收款计划（2026）'!BF:BF)</f>
        <v>#REF!</v>
      </c>
      <c r="BG520" s="235" t="e" cm="1">
        <f t="array" ref="BG520">_xlfn.XLOOKUP($A520&amp;$B520,'[7]产值及收款计划（2026）'!$A:$A&amp;'[7]产值及收款计划（2026）'!$B:$B,'[7]产值及收款计划（2026）'!BG:BG)</f>
        <v>#REF!</v>
      </c>
      <c r="BH520" s="235" t="e" cm="1">
        <f t="array" ref="BH520">_xlfn.XLOOKUP($A520&amp;$B520,'[7]产值及收款计划（2026）'!$A:$A&amp;'[7]产值及收款计划（2026）'!$B:$B,'[7]产值及收款计划（2026）'!BH:BH)</f>
        <v>#REF!</v>
      </c>
      <c r="BI520" s="235" t="e" cm="1">
        <f t="array" ref="BI520">_xlfn.XLOOKUP($A520&amp;$B520,'[7]产值及收款计划（2026）'!$A:$A&amp;'[7]产值及收款计划（2026）'!$B:$B,'[7]产值及收款计划（2026）'!BI:BI)</f>
        <v>#REF!</v>
      </c>
      <c r="BJ520" s="235" t="e" cm="1">
        <f t="array" ref="BJ520">_xlfn.XLOOKUP($A520&amp;$B520,'[7]产值及收款计划（2026）'!$A:$A&amp;'[7]产值及收款计划（2026）'!$B:$B,'[7]产值及收款计划（2026）'!BJ:BJ)</f>
        <v>#REF!</v>
      </c>
      <c r="BK520" s="235" t="e" cm="1">
        <f t="array" ref="BK520">_xlfn.XLOOKUP($A520&amp;$B520,'[7]产值及收款计划（2026）'!$A:$A&amp;'[7]产值及收款计划（2026）'!$B:$B,'[7]产值及收款计划（2026）'!BK:BK)</f>
        <v>#REF!</v>
      </c>
      <c r="BL520" s="235" t="e" cm="1">
        <f t="array" ref="BL520">_xlfn.XLOOKUP($A520&amp;$B520,'[7]产值及收款计划（2026）'!$A:$A&amp;'[7]产值及收款计划（2026）'!$B:$B,'[7]产值及收款计划（2026）'!BL:BL)</f>
        <v>#REF!</v>
      </c>
      <c r="BM520" s="235"/>
      <c r="BN520" s="235"/>
      <c r="BO520" s="235"/>
      <c r="BP520" s="235"/>
      <c r="BQ520" s="235" t="e" cm="1">
        <f t="array" ref="BQ520">_xlfn.XLOOKUP($A520&amp;$B520,'[7]产值及收款计划（2026）'!$A:$A&amp;'[7]产值及收款计划（2026）'!$B:$B,'[7]产值及收款计划（2026）'!BM:BM)</f>
        <v>#REF!</v>
      </c>
      <c r="BR520" s="235" t="e" cm="1">
        <f t="array" ref="BR520">_xlfn.XLOOKUP($A520&amp;$B520,'[7]产值及收款计划（2026）'!$A:$A&amp;'[7]产值及收款计划（2026）'!$B:$B,'[7]产值及收款计划（2026）'!BN:BN)</f>
        <v>#REF!</v>
      </c>
      <c r="BS520" s="235" t="e" cm="1">
        <f t="array" ref="BS520">_xlfn.XLOOKUP($A520&amp;$B520,'[7]产值及收款计划（2026）'!$A:$A&amp;'[7]产值及收款计划（2026）'!$B:$B,'[7]产值及收款计划（2026）'!BO:BO)</f>
        <v>#REF!</v>
      </c>
      <c r="BT520" s="235" t="e" cm="1">
        <f t="array" ref="BT520">_xlfn.XLOOKUP($A520&amp;$B520,'[7]产值及收款计划（2026）'!$A:$A&amp;'[7]产值及收款计划（2026）'!$B:$B,'[7]产值及收款计划（2026）'!BP:BP)</f>
        <v>#REF!</v>
      </c>
      <c r="BU520" s="234" t="str" cm="1">
        <f t="array" ref="BU520">_xlfn.XLOOKUP($A520&amp;$B520,'[7]产值及收款计划（2026）'!$A:$A&amp;'[7]产值及收款计划（2026）'!$B:$B,'[7]产值及收款计划（2026）'!BQ:BQ)</f>
        <v>上海市地下空间设计研究总院有限公司</v>
      </c>
      <c r="BV520" s="235" t="e" cm="1">
        <f t="array" ref="BV520">_xlfn.XLOOKUP($A520&amp;$B520,'[7]产值及收款计划（2026）'!$A:$A&amp;'[7]产值及收款计划（2026）'!$B:$B,'[7]产值及收款计划（2026）'!BR:BR)</f>
        <v>#REF!</v>
      </c>
      <c r="CE520" s="235" cm="1">
        <f t="array" ref="CE520">_xlfn.XLOOKUP($A520&amp;$B520,'[7]产值及收款计划（2026）'!$A:$A&amp;'[7]产值及收款计划（2026）'!$B:$B,'[7]产值及收款计划（2026）'!CA:CA)</f>
        <v>0</v>
      </c>
      <c r="CF520" s="235" cm="1">
        <f t="array" ref="CF520">_xlfn.XLOOKUP($A520&amp;$B520,'[7]产值及收款计划（2026）'!$A:$A&amp;'[7]产值及收款计划（2026）'!$B:$B,'[7]产值及收款计划（2026）'!CB:CB)</f>
        <v>0</v>
      </c>
      <c r="CG520" s="235" cm="1">
        <f t="array" ref="CG520">_xlfn.XLOOKUP($A520&amp;$B520,'[7]产值及收款计划（2026）'!$A:$A&amp;'[7]产值及收款计划（2026）'!$B:$B,'[7]产值及收款计划（2026）'!CC:CC)</f>
        <v>0</v>
      </c>
      <c r="CH520" s="235" cm="1">
        <f t="array" ref="CH520">_xlfn.XLOOKUP($A520&amp;$B520,'[7]产值及收款计划（2026）'!$A:$A&amp;'[7]产值及收款计划（2026）'!$B:$B,'[7]产值及收款计划（2026）'!CD:CD)</f>
        <v>0</v>
      </c>
      <c r="CI520" s="235" cm="1">
        <f t="array" ref="CI520">_xlfn.XLOOKUP($A520&amp;$B520,'[7]产值及收款计划（2026）'!$A:$A&amp;'[7]产值及收款计划（2026）'!$B:$B,'[7]产值及收款计划（2026）'!CE:CE)</f>
        <v>0</v>
      </c>
      <c r="CJ520" s="235" cm="1">
        <f t="array" ref="CJ520">_xlfn.XLOOKUP($A520&amp;$B520,'[7]产值及收款计划（2026）'!$A:$A&amp;'[7]产值及收款计划（2026）'!$B:$B,'[7]产值及收款计划（2026）'!CF:CF)</f>
        <v>0</v>
      </c>
      <c r="CK520" s="235" cm="1">
        <f t="array" ref="CK520">_xlfn.XLOOKUP($A520&amp;$B520,'[7]产值及收款计划（2026）'!$A:$A&amp;'[7]产值及收款计划（2026）'!$B:$B,'[7]产值及收款计划（2026）'!CG:CG)</f>
        <v>0</v>
      </c>
      <c r="CL520" s="235" cm="1">
        <f t="array" ref="CL520">_xlfn.XLOOKUP($A520&amp;$B520,'[7]产值及收款计划（2026）'!$A:$A&amp;'[7]产值及收款计划（2026）'!$B:$B,'[7]产值及收款计划（2026）'!CH:CH)</f>
        <v>0</v>
      </c>
      <c r="CM520" s="235" cm="1">
        <f t="array" ref="CM520">_xlfn.XLOOKUP($A520&amp;$B520,'[7]产值及收款计划（2026）'!$A:$A&amp;'[7]产值及收款计划（2026）'!$B:$B,'[7]产值及收款计划（2026）'!CI:CI)</f>
        <v>0</v>
      </c>
      <c r="CN520" s="235" cm="1">
        <f t="array" ref="CN520">_xlfn.XLOOKUP($A520&amp;$B520,'[7]产值及收款计划（2026）'!$A:$A&amp;'[7]产值及收款计划（2026）'!$B:$B,'[7]产值及收款计划（2026）'!CJ:CJ)</f>
        <v>0</v>
      </c>
      <c r="CO520" s="235" cm="1">
        <f t="array" ref="CO520">_xlfn.XLOOKUP($A520&amp;$B520,'[7]产值及收款计划（2026）'!$A:$A&amp;'[7]产值及收款计划（2026）'!$B:$B,'[7]产值及收款计划（2026）'!CK:CK)</f>
        <v>0</v>
      </c>
      <c r="CP520" s="235" cm="1">
        <f t="array" ref="CP520">_xlfn.XLOOKUP($A520&amp;$B520,'[7]产值及收款计划（2026）'!$A:$A&amp;'[7]产值及收款计划（2026）'!$B:$B,'[7]产值及收款计划（2026）'!CL:CL)</f>
        <v>0</v>
      </c>
      <c r="DE520" s="235" cm="1">
        <f t="array" ref="DE520">_xlfn.XLOOKUP($A520&amp;$B520,'[7]产值及收款计划（2026）'!$A:$A&amp;'[7]产值及收款计划（2026）'!$B:$B,'[7]产值及收款计划（2026）'!DA:DA)</f>
        <v>0</v>
      </c>
      <c r="DF520" s="235" cm="1">
        <f t="array" ref="DF520">_xlfn.XLOOKUP($A520&amp;$B520,'[7]产值及收款计划（2026）'!$A:$A&amp;'[7]产值及收款计划（2026）'!$B:$B,'[7]产值及收款计划（2026）'!DB:DB)</f>
        <v>0</v>
      </c>
      <c r="DG520" s="235" cm="1">
        <f t="array" ref="DG520">_xlfn.XLOOKUP($A520&amp;$B520,'[7]产值及收款计划（2026）'!$A:$A&amp;'[7]产值及收款计划（2026）'!$B:$B,'[7]产值及收款计划（2026）'!DC:DC)</f>
        <v>0</v>
      </c>
      <c r="DH520" s="235" cm="1">
        <f t="array" ref="DH520">_xlfn.XLOOKUP($A520&amp;$B520,'[7]产值及收款计划（2026）'!$A:$A&amp;'[7]产值及收款计划（2026）'!$B:$B,'[7]产值及收款计划（2026）'!DD:DD)</f>
        <v>0</v>
      </c>
      <c r="DI520" s="235" cm="1">
        <f t="array" ref="DI520">_xlfn.XLOOKUP($A520&amp;$B520,'[7]产值及收款计划（2026）'!$A:$A&amp;'[7]产值及收款计划（2026）'!$B:$B,'[7]产值及收款计划（2026）'!DE:DE)</f>
        <v>0</v>
      </c>
      <c r="DJ520" s="235" cm="1">
        <f t="array" ref="DJ520">_xlfn.XLOOKUP($A520&amp;$B520,'[7]产值及收款计划（2026）'!$A:$A&amp;'[7]产值及收款计划（2026）'!$B:$B,'[7]产值及收款计划（2026）'!DF:DF)</f>
        <v>0</v>
      </c>
      <c r="DK520" s="235" cm="1">
        <f t="array" ref="DK520">_xlfn.XLOOKUP($A520&amp;$B520,'[7]产值及收款计划（2026）'!$A:$A&amp;'[7]产值及收款计划（2026）'!$B:$B,'[7]产值及收款计划（2026）'!DG:DG)</f>
        <v>0</v>
      </c>
      <c r="DL520" s="235" cm="1">
        <f t="array" ref="DL520">_xlfn.XLOOKUP($A520&amp;$B520,'[7]产值及收款计划（2026）'!$A:$A&amp;'[7]产值及收款计划（2026）'!$B:$B,'[7]产值及收款计划（2026）'!DH:DH)</f>
        <v>0</v>
      </c>
      <c r="DM520" s="235" cm="1">
        <f t="array" ref="DM520">_xlfn.XLOOKUP($A520&amp;$B520,'[7]产值及收款计划（2026）'!$A:$A&amp;'[7]产值及收款计划（2026）'!$B:$B,'[7]产值及收款计划（2026）'!DI:DI)</f>
        <v>0</v>
      </c>
      <c r="DN520" s="235" cm="1">
        <f t="array" ref="DN520">_xlfn.XLOOKUP($A520&amp;$B520,'[7]产值及收款计划（2026）'!$A:$A&amp;'[7]产值及收款计划（2026）'!$B:$B,'[7]产值及收款计划（2026）'!DJ:DJ)</f>
        <v>0</v>
      </c>
      <c r="DO520" s="235" cm="1">
        <f t="array" ref="DO520">_xlfn.XLOOKUP($A520&amp;$B520,'[7]产值及收款计划（2026）'!$A:$A&amp;'[7]产值及收款计划（2026）'!$B:$B,'[7]产值及收款计划（2026）'!DK:DK)</f>
        <v>0</v>
      </c>
      <c r="DP520" s="235" cm="1">
        <f t="array" ref="DP520">_xlfn.XLOOKUP($A520&amp;$B520,'[7]产值及收款计划（2026）'!$A:$A&amp;'[7]产值及收款计划（2026）'!$B:$B,'[7]产值及收款计划（2026）'!DL:DL)</f>
        <v>0</v>
      </c>
      <c r="DQ520" s="243"/>
      <c r="DR520" s="229"/>
    </row>
    <row r="521" ht="20.25" spans="1:122">
      <c r="A521" s="233">
        <f t="shared" si="30"/>
        <v>2</v>
      </c>
      <c r="B521" s="233" t="s">
        <v>30</v>
      </c>
      <c r="C521" s="234" t="str" cm="1">
        <f t="array" ref="C521">_xlfn.XLOOKUP($A521&amp;$B521,'[7]产值及收款计划（2026）'!$A:$A&amp;'[7]产值及收款计划（2026）'!$B:$B,'[7]产值及收款计划（2026）'!C:C)</f>
        <v>C0CJCP-FW-T-2025131</v>
      </c>
      <c r="D521" s="234" t="str" cm="1">
        <f t="array" ref="D521">_xlfn.XLOOKUP($A521&amp;$B521,'[7]产值及收款计划（2026）'!$A:$A&amp;'[7]产值及收款计划（2026）'!$B:$B,'[7]产值及收款计划（2026）'!D:D)</f>
        <v>上海市CIM平台（二期）-BIM管理</v>
      </c>
      <c r="E521" s="235" cm="1">
        <f t="array" ref="E521">_xlfn.XLOOKUP($A521&amp;$B521,'[7]产值及收款计划（2026）'!$A:$A&amp;'[7]产值及收款计划（2026）'!$B:$B,'[7]产值及收款计划（2026）'!E:E)</f>
        <v>10</v>
      </c>
      <c r="F521" s="235" cm="1">
        <f t="array" ref="F521">_xlfn.XLOOKUP($A521&amp;$B521,'[7]产值及收款计划（2026）'!$A:$A&amp;'[7]产值及收款计划（2026）'!$B:$B,'[7]产值及收款计划（2026）'!F:F)</f>
        <v>10</v>
      </c>
      <c r="G521" s="235" cm="1">
        <f t="array" ref="G521">_xlfn.XLOOKUP($A521&amp;$B521,'[7]产值及收款计划（2026）'!$A:$A&amp;'[7]产值及收款计划（2026）'!$B:$B,'[7]产值及收款计划（2026）'!G:G)</f>
        <v>10</v>
      </c>
      <c r="H521" s="235" cm="1">
        <f t="array" ref="H521">_xlfn.XLOOKUP($A521&amp;$B521,'[7]产值及收款计划（2026）'!$A:$A&amp;'[7]产值及收款计划（2026）'!$B:$B,'[7]产值及收款计划（2026）'!H:H)</f>
        <v>10</v>
      </c>
      <c r="I521" s="236" cm="1">
        <f t="array" ref="I521">_xlfn.XLOOKUP($A521&amp;$B521,'[7]产值及收款计划（2026）'!$A:$A&amp;'[7]产值及收款计划（2026）'!$B:$B,'[7]产值及收款计划（2026）'!I:I)</f>
        <v>1</v>
      </c>
      <c r="J521" s="237" cm="1">
        <f t="array" ref="J521">_xlfn.XLOOKUP($A521&amp;$B521,'[7]产值及收款计划（2026）'!$A:$A&amp;'[7]产值及收款计划（2026）'!$B:$B,'[7]产值及收款计划（2026）'!J:J)</f>
        <v>0.06</v>
      </c>
      <c r="K521" s="235" t="e" cm="1">
        <f t="array" ref="K521">_xlfn.XLOOKUP($A521&amp;$B521,'[7]产值及收款计划（2026）'!$A:$A&amp;'[7]产值及收款计划（2026）'!$B:$B,'[7]产值及收款计划（2026）'!K:K)</f>
        <v>#REF!</v>
      </c>
      <c r="L521" s="235" t="e" cm="1">
        <f t="array" ref="L521">_xlfn.XLOOKUP($A521&amp;$B521,'[7]产值及收款计划（2026）'!$A:$A&amp;'[7]产值及收款计划（2026）'!$B:$B,'[7]产值及收款计划（2026）'!L:L)</f>
        <v>#REF!</v>
      </c>
      <c r="M521" s="235" t="str" cm="1">
        <f t="array" ref="M521">_xlfn.XLOOKUP($A521&amp;$B521,'[7]产值及收款计划（2026）'!$A:$A&amp;'[7]产值及收款计划（2026）'!$B:$B,'[7]产值及收款计划（2026）'!M:M)</f>
        <v>主导</v>
      </c>
      <c r="N521" s="235" cm="1">
        <f t="array" ref="N521">_xlfn.XLOOKUP($A521&amp;$B521,'[7]产值及收款计划（2026）'!$A:$A&amp;'[7]产值及收款计划（2026）'!$B:$B,'[7]产值及收款计划（2026）'!N:N)</f>
        <v>0</v>
      </c>
      <c r="O521" s="235" t="str" cm="1">
        <f t="array" ref="O521">_xlfn.XLOOKUP($A521&amp;$B521,'[7]产值及收款计划（2026）'!$A:$A&amp;'[7]产值及收款计划（2026）'!$B:$B,'[7]产值及收款计划（2026）'!O:O)</f>
        <v>李剑锋</v>
      </c>
      <c r="P521" s="234" t="str" cm="1">
        <f t="array" ref="P521">_xlfn.XLOOKUP($A521&amp;$B521,'[7]产值及收款计划（2026）'!$A:$A&amp;'[7]产值及收款计划（2026）'!$B:$B,'[7]产值及收款计划（2026）'!P:P)</f>
        <v>在建</v>
      </c>
      <c r="Q521" s="235" t="e" cm="1">
        <f t="array" ref="Q521">_xlfn.XLOOKUP($A521&amp;$B521,'[7]产值及收款计划（2026）'!$A:$A&amp;'[7]产值及收款计划（2026）'!$B:$B,'[7]产值及收款计划（2026）'!Q:Q)</f>
        <v>#REF!</v>
      </c>
      <c r="R521" s="235" t="e" cm="1">
        <f t="array" ref="R521">_xlfn.XLOOKUP($A521&amp;$B521,'[7]产值及收款计划（2026）'!$A:$A&amp;'[7]产值及收款计划（2026）'!$B:$B,'[7]产值及收款计划（2026）'!R:R)</f>
        <v>#REF!</v>
      </c>
      <c r="S521" s="235" t="e" cm="1">
        <f t="array" ref="S521">_xlfn.XLOOKUP($A521&amp;$B521,'[7]产值及收款计划（2026）'!$A:$A&amp;'[7]产值及收款计划（2026）'!$B:$B,'[7]产值及收款计划（2026）'!S:S)</f>
        <v>#REF!</v>
      </c>
      <c r="T521" s="235" cm="1">
        <f t="array" ref="T521">_xlfn.XLOOKUP($A521&amp;$B521,'[7]产值及收款计划（2026）'!$A:$A&amp;'[7]产值及收款计划（2026）'!$B:$B,'[7]产值及收款计划（2026）'!T:T)</f>
        <v>0</v>
      </c>
      <c r="U521" s="235" cm="1">
        <f t="array" ref="U521">_xlfn.XLOOKUP($A521&amp;$B521,'[7]产值及收款计划（2026）'!$A:$A&amp;'[7]产值及收款计划（2026）'!$B:$B,'[7]产值及收款计划（2026）'!U:U)</f>
        <v>10</v>
      </c>
      <c r="V521" s="235" cm="1">
        <f t="array" ref="V521">_xlfn.XLOOKUP($A521&amp;$B521,'[7]产值及收款计划（2026）'!$A:$A&amp;'[7]产值及收款计划（2026）'!$B:$B,'[7]产值及收款计划（2026）'!V:V)</f>
        <v>0</v>
      </c>
      <c r="W521" s="235" t="e" cm="1">
        <f t="array" ref="W521">_xlfn.XLOOKUP($A521&amp;$B521,'[7]产值及收款计划（2026）'!$A:$A&amp;'[7]产值及收款计划（2026）'!$B:$B,'[7]产值及收款计划（2026）'!W:W)</f>
        <v>#REF!</v>
      </c>
      <c r="X521" s="235" t="e" cm="1">
        <f t="array" ref="X521">_xlfn.XLOOKUP($A521&amp;$B521,'[7]产值及收款计划（2026）'!$A:$A&amp;'[7]产值及收款计划（2026）'!$B:$B,'[7]产值及收款计划（2026）'!X:X)</f>
        <v>#REF!</v>
      </c>
      <c r="Y521" s="235" t="e" cm="1">
        <f t="array" ref="Y521">_xlfn.XLOOKUP($A521&amp;$B521,'[7]产值及收款计划（2026）'!$A:$A&amp;'[7]产值及收款计划（2026）'!$B:$B,'[7]产值及收款计划（2026）'!Y:Y)</f>
        <v>#REF!</v>
      </c>
      <c r="Z521" s="235" t="e" cm="1">
        <f t="array" ref="Z521">_xlfn.XLOOKUP($A521&amp;$B521,'[7]产值及收款计划（2026）'!$A:$A&amp;'[7]产值及收款计划（2026）'!$B:$B,'[7]产值及收款计划（2026）'!Z:Z)</f>
        <v>#REF!</v>
      </c>
      <c r="AA521" s="235" t="e" cm="1">
        <f t="array" ref="AA521">_xlfn.XLOOKUP($A521&amp;$B521,'[7]产值及收款计划（2026）'!$A:$A&amp;'[7]产值及收款计划（2026）'!$B:$B,'[7]产值及收款计划（2026）'!AA:AA)</f>
        <v>#REF!</v>
      </c>
      <c r="AB521" s="235" t="e" cm="1">
        <f t="array" ref="AB521">_xlfn.XLOOKUP($A521&amp;$B521,'[7]产值及收款计划（2026）'!$A:$A&amp;'[7]产值及收款计划（2026）'!$B:$B,'[7]产值及收款计划（2026）'!AB:AB)</f>
        <v>#REF!</v>
      </c>
      <c r="AC521" s="235" t="e" cm="1">
        <f t="array" ref="AC521">_xlfn.XLOOKUP($A521&amp;$B521,'[7]产值及收款计划（2026）'!$A:$A&amp;'[7]产值及收款计划（2026）'!$B:$B,'[7]产值及收款计划（2026）'!AC:AC)</f>
        <v>#REF!</v>
      </c>
      <c r="AD521" s="235" t="e" cm="1">
        <f t="array" ref="AD521">_xlfn.XLOOKUP($A521&amp;$B521,'[7]产值及收款计划（2026）'!$A:$A&amp;'[7]产值及收款计划（2026）'!$B:$B,'[7]产值及收款计划（2026）'!AD:AD)</f>
        <v>#REF!</v>
      </c>
      <c r="AE521" s="235" t="e" cm="1">
        <f t="array" ref="AE521">_xlfn.XLOOKUP($A521&amp;$B521,'[7]产值及收款计划（2026）'!$A:$A&amp;'[7]产值及收款计划（2026）'!$B:$B,'[7]产值及收款计划（2026）'!AE:AE)</f>
        <v>#REF!</v>
      </c>
      <c r="AF521" s="235" t="e" cm="1">
        <f t="array" ref="AF521">_xlfn.XLOOKUP($A521&amp;$B521,'[7]产值及收款计划（2026）'!$A:$A&amp;'[7]产值及收款计划（2026）'!$B:$B,'[7]产值及收款计划（2026）'!AF:AF)</f>
        <v>#REF!</v>
      </c>
      <c r="AG521" s="235" t="e" cm="1">
        <f t="array" ref="AG521">_xlfn.XLOOKUP($A521&amp;$B521,'[7]产值及收款计划（2026）'!$A:$A&amp;'[7]产值及收款计划（2026）'!$B:$B,'[7]产值及收款计划（2026）'!AG:AG)</f>
        <v>#REF!</v>
      </c>
      <c r="AH521" s="235" t="e" cm="1">
        <f t="array" ref="AH521">_xlfn.XLOOKUP($A521&amp;$B521,'[7]产值及收款计划（2026）'!$A:$A&amp;'[7]产值及收款计划（2026）'!$B:$B,'[7]产值及收款计划（2026）'!AH:AH)</f>
        <v>#REF!</v>
      </c>
      <c r="AI521" s="235" t="e" cm="1">
        <f t="array" ref="AI521">_xlfn.XLOOKUP($A521&amp;$B521,'[7]产值及收款计划（2026）'!$A:$A&amp;'[7]产值及收款计划（2026）'!$B:$B,'[7]产值及收款计划（2026）'!AI:AI)</f>
        <v>#REF!</v>
      </c>
      <c r="AJ521" s="235" t="e" cm="1">
        <f t="array" ref="AJ521">_xlfn.XLOOKUP($A521&amp;$B521,'[7]产值及收款计划（2026）'!$A:$A&amp;'[7]产值及收款计划（2026）'!$B:$B,'[7]产值及收款计划（2026）'!AJ:AJ)</f>
        <v>#REF!</v>
      </c>
      <c r="AK521" s="235" t="e" cm="1">
        <f t="array" ref="AK521">_xlfn.XLOOKUP($A521&amp;$B521,'[7]产值及收款计划（2026）'!$A:$A&amp;'[7]产值及收款计划（2026）'!$B:$B,'[7]产值及收款计划（2026）'!AK:AK)</f>
        <v>#REF!</v>
      </c>
      <c r="AL521" s="235" t="e" cm="1">
        <f t="array" ref="AL521">_xlfn.XLOOKUP($A521&amp;$B521,'[7]产值及收款计划（2026）'!$A:$A&amp;'[7]产值及收款计划（2026）'!$B:$B,'[7]产值及收款计划（2026）'!AL:AL)</f>
        <v>#REF!</v>
      </c>
      <c r="AM521" s="242" t="e" cm="1">
        <f t="array" ref="AM521">_xlfn.LET(_xlpm.勾选月份状态数组,TRANSPOSE('PPT(12-15页）-TOP10'!$A$3:$A$14),_xlpm.选择数据区,IF('PPT(12-15页）-TOP10'!$E$3="收款",$BA521:$BL521,$AA521:$AL521),SUM(_xlfn._xlws.FILTER(_xlpm.选择数据区,_xlpm.勾选月份状态数组,"")))</f>
        <v>#REF!</v>
      </c>
      <c r="AN521" s="235" t="e" cm="1">
        <f t="array" ref="AN521">_xlfn.XLOOKUP($A521&amp;$B521,'[7]产值及收款计划（2026）'!$A:$A&amp;'[7]产值及收款计划（2026）'!$B:$B,'[7]产值及收款计划（2026）'!AN:AN)</f>
        <v>#REF!</v>
      </c>
      <c r="AO521" s="235" t="e" cm="1">
        <f t="array" ref="AO521">_xlfn.XLOOKUP($A521&amp;$B521,'[7]产值及收款计划（2026）'!$A:$A&amp;'[7]产值及收款计划（2026）'!$B:$B,'[7]产值及收款计划（2026）'!AO:AO)</f>
        <v>#REF!</v>
      </c>
      <c r="AP521" s="235" t="e" cm="1">
        <f t="array" ref="AP521">_xlfn.XLOOKUP($A521&amp;$B521,'[7]产值及收款计划（2026）'!$A:$A&amp;'[7]产值及收款计划（2026）'!$B:$B,'[7]产值及收款计划（2026）'!AP:AP)</f>
        <v>#REF!</v>
      </c>
      <c r="AQ521" s="235" t="e" cm="1">
        <f t="array" ref="AQ521">_xlfn.XLOOKUP($A521&amp;$B521,'[7]产值及收款计划（2026）'!$A:$A&amp;'[7]产值及收款计划（2026）'!$B:$B,'[7]产值及收款计划（2026）'!AQ:AQ)</f>
        <v>#REF!</v>
      </c>
      <c r="AR521" s="235" t="e" cm="1">
        <f t="array" ref="AR521">_xlfn.XLOOKUP($A521&amp;$B521,'[7]产值及收款计划（2026）'!$A:$A&amp;'[7]产值及收款计划（2026）'!$B:$B,'[7]产值及收款计划（2026）'!AR:AR)</f>
        <v>#REF!</v>
      </c>
      <c r="AS521" s="235" t="e" cm="1">
        <f t="array" ref="AS521">_xlfn.XLOOKUP($A521&amp;$B521,'[7]产值及收款计划（2026）'!$A:$A&amp;'[7]产值及收款计划（2026）'!$B:$B,'[7]产值及收款计划（2026）'!AS:AS)</f>
        <v>#REF!</v>
      </c>
      <c r="AT521" s="235" t="e" cm="1">
        <f t="array" ref="AT521">_xlfn.XLOOKUP($A521&amp;$B521,'[7]产值及收款计划（2026）'!$A:$A&amp;'[7]产值及收款计划（2026）'!$B:$B,'[7]产值及收款计划（2026）'!AT:AT)</f>
        <v>#REF!</v>
      </c>
      <c r="AU521" s="235" t="e" cm="1">
        <f t="array" ref="AU521">_xlfn.XLOOKUP($A521&amp;$B521,'[7]产值及收款计划（2026）'!$A:$A&amp;'[7]产值及收款计划（2026）'!$B:$B,'[7]产值及收款计划（2026）'!AU:AU)</f>
        <v>#REF!</v>
      </c>
      <c r="AV521" s="235" t="e" cm="1">
        <f t="array" ref="AV521">_xlfn.XLOOKUP($A521&amp;$B521,'[7]产值及收款计划（2026）'!$A:$A&amp;'[7]产值及收款计划（2026）'!$B:$B,'[7]产值及收款计划（2026）'!AV:AV)</f>
        <v>#REF!</v>
      </c>
      <c r="AW521" s="235" cm="1">
        <f t="array" ref="AW521">_xlfn.XLOOKUP($A521&amp;$B521,'[7]产值及收款计划（2026）'!$A:$A&amp;'[7]产值及收款计划（2026）'!$B:$B,'[7]产值及收款计划（2026）'!AW:AW)</f>
        <v>0</v>
      </c>
      <c r="AX521" s="235" cm="1">
        <f t="array" ref="AX521">_xlfn.XLOOKUP($A521&amp;$B521,'[7]产值及收款计划（2026）'!$A:$A&amp;'[7]产值及收款计划（2026）'!$B:$B,'[7]产值及收款计划（2026）'!AX:AX)</f>
        <v>0</v>
      </c>
      <c r="AY521" s="235" cm="1">
        <f t="array" ref="AY521">_xlfn.XLOOKUP($A521&amp;$B521,'[7]产值及收款计划（2026）'!$A:$A&amp;'[7]产值及收款计划（2026）'!$B:$B,'[7]产值及收款计划（2026）'!AY:AY)</f>
        <v>10</v>
      </c>
      <c r="AZ521" s="235" cm="1">
        <f t="array" ref="AZ521">_xlfn.XLOOKUP($A521&amp;$B521,'[7]产值及收款计划（2026）'!$A:$A&amp;'[7]产值及收款计划（2026）'!$B:$B,'[7]产值及收款计划（2026）'!AZ:AZ)</f>
        <v>10</v>
      </c>
      <c r="BA521" s="235" t="e" cm="1">
        <f t="array" ref="BA521">_xlfn.XLOOKUP($A521&amp;$B521,'[7]产值及收款计划（2026）'!$A:$A&amp;'[7]产值及收款计划（2026）'!$B:$B,'[7]产值及收款计划（2026）'!BA:BA)</f>
        <v>#REF!</v>
      </c>
      <c r="BB521" s="235" t="e" cm="1">
        <f t="array" ref="BB521">_xlfn.XLOOKUP($A521&amp;$B521,'[7]产值及收款计划（2026）'!$A:$A&amp;'[7]产值及收款计划（2026）'!$B:$B,'[7]产值及收款计划（2026）'!BB:BB)</f>
        <v>#REF!</v>
      </c>
      <c r="BC521" s="235" t="e" cm="1">
        <f t="array" ref="BC521">_xlfn.XLOOKUP($A521&amp;$B521,'[7]产值及收款计划（2026）'!$A:$A&amp;'[7]产值及收款计划（2026）'!$B:$B,'[7]产值及收款计划（2026）'!BC:BC)</f>
        <v>#REF!</v>
      </c>
      <c r="BD521" s="235" t="e" cm="1">
        <f t="array" ref="BD521">_xlfn.XLOOKUP($A521&amp;$B521,'[7]产值及收款计划（2026）'!$A:$A&amp;'[7]产值及收款计划（2026）'!$B:$B,'[7]产值及收款计划（2026）'!BD:BD)</f>
        <v>#REF!</v>
      </c>
      <c r="BE521" s="235" t="e" cm="1">
        <f t="array" ref="BE521">_xlfn.XLOOKUP($A521&amp;$B521,'[7]产值及收款计划（2026）'!$A:$A&amp;'[7]产值及收款计划（2026）'!$B:$B,'[7]产值及收款计划（2026）'!BE:BE)</f>
        <v>#REF!</v>
      </c>
      <c r="BF521" s="235" t="e" cm="1">
        <f t="array" ref="BF521">_xlfn.XLOOKUP($A521&amp;$B521,'[7]产值及收款计划（2026）'!$A:$A&amp;'[7]产值及收款计划（2026）'!$B:$B,'[7]产值及收款计划（2026）'!BF:BF)</f>
        <v>#REF!</v>
      </c>
      <c r="BG521" s="235" t="e" cm="1">
        <f t="array" ref="BG521">_xlfn.XLOOKUP($A521&amp;$B521,'[7]产值及收款计划（2026）'!$A:$A&amp;'[7]产值及收款计划（2026）'!$B:$B,'[7]产值及收款计划（2026）'!BG:BG)</f>
        <v>#REF!</v>
      </c>
      <c r="BH521" s="235" t="e" cm="1">
        <f t="array" ref="BH521">_xlfn.XLOOKUP($A521&amp;$B521,'[7]产值及收款计划（2026）'!$A:$A&amp;'[7]产值及收款计划（2026）'!$B:$B,'[7]产值及收款计划（2026）'!BH:BH)</f>
        <v>#REF!</v>
      </c>
      <c r="BI521" s="235" t="e" cm="1">
        <f t="array" ref="BI521">_xlfn.XLOOKUP($A521&amp;$B521,'[7]产值及收款计划（2026）'!$A:$A&amp;'[7]产值及收款计划（2026）'!$B:$B,'[7]产值及收款计划（2026）'!BI:BI)</f>
        <v>#REF!</v>
      </c>
      <c r="BJ521" s="235" t="e" cm="1">
        <f t="array" ref="BJ521">_xlfn.XLOOKUP($A521&amp;$B521,'[7]产值及收款计划（2026）'!$A:$A&amp;'[7]产值及收款计划（2026）'!$B:$B,'[7]产值及收款计划（2026）'!BJ:BJ)</f>
        <v>#REF!</v>
      </c>
      <c r="BK521" s="235" t="e" cm="1">
        <f t="array" ref="BK521">_xlfn.XLOOKUP($A521&amp;$B521,'[7]产值及收款计划（2026）'!$A:$A&amp;'[7]产值及收款计划（2026）'!$B:$B,'[7]产值及收款计划（2026）'!BK:BK)</f>
        <v>#REF!</v>
      </c>
      <c r="BL521" s="235" t="e" cm="1">
        <f t="array" ref="BL521">_xlfn.XLOOKUP($A521&amp;$B521,'[7]产值及收款计划（2026）'!$A:$A&amp;'[7]产值及收款计划（2026）'!$B:$B,'[7]产值及收款计划（2026）'!BL:BL)</f>
        <v>#REF!</v>
      </c>
      <c r="BM521" s="235"/>
      <c r="BN521" s="235"/>
      <c r="BO521" s="235"/>
      <c r="BP521" s="235"/>
      <c r="BQ521" s="235" t="e" cm="1">
        <f t="array" ref="BQ521">_xlfn.XLOOKUP($A521&amp;$B521,'[7]产值及收款计划（2026）'!$A:$A&amp;'[7]产值及收款计划（2026）'!$B:$B,'[7]产值及收款计划（2026）'!BM:BM)</f>
        <v>#REF!</v>
      </c>
      <c r="BR521" s="235" t="e" cm="1">
        <f t="array" ref="BR521">_xlfn.XLOOKUP($A521&amp;$B521,'[7]产值及收款计划（2026）'!$A:$A&amp;'[7]产值及收款计划（2026）'!$B:$B,'[7]产值及收款计划（2026）'!BN:BN)</f>
        <v>#REF!</v>
      </c>
      <c r="BS521" s="235" t="e" cm="1">
        <f t="array" ref="BS521">_xlfn.XLOOKUP($A521&amp;$B521,'[7]产值及收款计划（2026）'!$A:$A&amp;'[7]产值及收款计划（2026）'!$B:$B,'[7]产值及收款计划（2026）'!BO:BO)</f>
        <v>#REF!</v>
      </c>
      <c r="BT521" s="235" t="e" cm="1">
        <f t="array" ref="BT521">_xlfn.XLOOKUP($A521&amp;$B521,'[7]产值及收款计划（2026）'!$A:$A&amp;'[7]产值及收款计划（2026）'!$B:$B,'[7]产值及收款计划（2026）'!BP:BP)</f>
        <v>#REF!</v>
      </c>
      <c r="BU521" s="234" t="str" cm="1">
        <f t="array" ref="BU521">_xlfn.XLOOKUP($A521&amp;$B521,'[7]产值及收款计划（2026）'!$A:$A&amp;'[7]产值及收款计划（2026）'!$B:$B,'[7]产值及收款计划（2026）'!BQ:BQ)</f>
        <v>上海勘察设计研究院（集团）股份有限公司</v>
      </c>
      <c r="BV521" s="235" t="e" cm="1">
        <f t="array" ref="BV521">_xlfn.XLOOKUP($A521&amp;$B521,'[7]产值及收款计划（2026）'!$A:$A&amp;'[7]产值及收款计划（2026）'!$B:$B,'[7]产值及收款计划（2026）'!BR:BR)</f>
        <v>#REF!</v>
      </c>
      <c r="CE521" s="235" cm="1">
        <f t="array" ref="CE521">_xlfn.XLOOKUP($A521&amp;$B521,'[7]产值及收款计划（2026）'!$A:$A&amp;'[7]产值及收款计划（2026）'!$B:$B,'[7]产值及收款计划（2026）'!CA:CA)</f>
        <v>0</v>
      </c>
      <c r="CF521" s="235" cm="1">
        <f t="array" ref="CF521">_xlfn.XLOOKUP($A521&amp;$B521,'[7]产值及收款计划（2026）'!$A:$A&amp;'[7]产值及收款计划（2026）'!$B:$B,'[7]产值及收款计划（2026）'!CB:CB)</f>
        <v>10</v>
      </c>
      <c r="CG521" s="235" cm="1">
        <f t="array" ref="CG521">_xlfn.XLOOKUP($A521&amp;$B521,'[7]产值及收款计划（2026）'!$A:$A&amp;'[7]产值及收款计划（2026）'!$B:$B,'[7]产值及收款计划（2026）'!CC:CC)</f>
        <v>0</v>
      </c>
      <c r="CH521" s="235" cm="1">
        <f t="array" ref="CH521">_xlfn.XLOOKUP($A521&amp;$B521,'[7]产值及收款计划（2026）'!$A:$A&amp;'[7]产值及收款计划（2026）'!$B:$B,'[7]产值及收款计划（2026）'!CD:CD)</f>
        <v>0</v>
      </c>
      <c r="CI521" s="235" cm="1">
        <f t="array" ref="CI521">_xlfn.XLOOKUP($A521&amp;$B521,'[7]产值及收款计划（2026）'!$A:$A&amp;'[7]产值及收款计划（2026）'!$B:$B,'[7]产值及收款计划（2026）'!CE:CE)</f>
        <v>0</v>
      </c>
      <c r="CJ521" s="235" cm="1">
        <f t="array" ref="CJ521">_xlfn.XLOOKUP($A521&amp;$B521,'[7]产值及收款计划（2026）'!$A:$A&amp;'[7]产值及收款计划（2026）'!$B:$B,'[7]产值及收款计划（2026）'!CF:CF)</f>
        <v>0</v>
      </c>
      <c r="CK521" s="235" cm="1">
        <f t="array" ref="CK521">_xlfn.XLOOKUP($A521&amp;$B521,'[7]产值及收款计划（2026）'!$A:$A&amp;'[7]产值及收款计划（2026）'!$B:$B,'[7]产值及收款计划（2026）'!CG:CG)</f>
        <v>0</v>
      </c>
      <c r="CL521" s="235" cm="1">
        <f t="array" ref="CL521">_xlfn.XLOOKUP($A521&amp;$B521,'[7]产值及收款计划（2026）'!$A:$A&amp;'[7]产值及收款计划（2026）'!$B:$B,'[7]产值及收款计划（2026）'!CH:CH)</f>
        <v>0</v>
      </c>
      <c r="CM521" s="235" cm="1">
        <f t="array" ref="CM521">_xlfn.XLOOKUP($A521&amp;$B521,'[7]产值及收款计划（2026）'!$A:$A&amp;'[7]产值及收款计划（2026）'!$B:$B,'[7]产值及收款计划（2026）'!CI:CI)</f>
        <v>0</v>
      </c>
      <c r="CN521" s="235" cm="1">
        <f t="array" ref="CN521">_xlfn.XLOOKUP($A521&amp;$B521,'[7]产值及收款计划（2026）'!$A:$A&amp;'[7]产值及收款计划（2026）'!$B:$B,'[7]产值及收款计划（2026）'!CJ:CJ)</f>
        <v>0</v>
      </c>
      <c r="CO521" s="235" cm="1">
        <f t="array" ref="CO521">_xlfn.XLOOKUP($A521&amp;$B521,'[7]产值及收款计划（2026）'!$A:$A&amp;'[7]产值及收款计划（2026）'!$B:$B,'[7]产值及收款计划（2026）'!CK:CK)</f>
        <v>0</v>
      </c>
      <c r="CP521" s="235" cm="1">
        <f t="array" ref="CP521">_xlfn.XLOOKUP($A521&amp;$B521,'[7]产值及收款计划（2026）'!$A:$A&amp;'[7]产值及收款计划（2026）'!$B:$B,'[7]产值及收款计划（2026）'!CL:CL)</f>
        <v>0</v>
      </c>
      <c r="DE521" s="235" cm="1">
        <f t="array" ref="DE521">_xlfn.XLOOKUP($A521&amp;$B521,'[7]产值及收款计划（2026）'!$A:$A&amp;'[7]产值及收款计划（2026）'!$B:$B,'[7]产值及收款计划（2026）'!DA:DA)</f>
        <v>0</v>
      </c>
      <c r="DF521" s="235" cm="1">
        <f t="array" ref="DF521">_xlfn.XLOOKUP($A521&amp;$B521,'[7]产值及收款计划（2026）'!$A:$A&amp;'[7]产值及收款计划（2026）'!$B:$B,'[7]产值及收款计划（2026）'!DB:DB)</f>
        <v>0</v>
      </c>
      <c r="DG521" s="235" cm="1">
        <f t="array" ref="DG521">_xlfn.XLOOKUP($A521&amp;$B521,'[7]产值及收款计划（2026）'!$A:$A&amp;'[7]产值及收款计划（2026）'!$B:$B,'[7]产值及收款计划（2026）'!DC:DC)</f>
        <v>0</v>
      </c>
      <c r="DH521" s="235" cm="1">
        <f t="array" ref="DH521">_xlfn.XLOOKUP($A521&amp;$B521,'[7]产值及收款计划（2026）'!$A:$A&amp;'[7]产值及收款计划（2026）'!$B:$B,'[7]产值及收款计划（2026）'!DD:DD)</f>
        <v>0</v>
      </c>
      <c r="DI521" s="235" cm="1">
        <f t="array" ref="DI521">_xlfn.XLOOKUP($A521&amp;$B521,'[7]产值及收款计划（2026）'!$A:$A&amp;'[7]产值及收款计划（2026）'!$B:$B,'[7]产值及收款计划（2026）'!DE:DE)</f>
        <v>0</v>
      </c>
      <c r="DJ521" s="235" cm="1">
        <f t="array" ref="DJ521">_xlfn.XLOOKUP($A521&amp;$B521,'[7]产值及收款计划（2026）'!$A:$A&amp;'[7]产值及收款计划（2026）'!$B:$B,'[7]产值及收款计划（2026）'!DF:DF)</f>
        <v>0</v>
      </c>
      <c r="DK521" s="235" cm="1">
        <f t="array" ref="DK521">_xlfn.XLOOKUP($A521&amp;$B521,'[7]产值及收款计划（2026）'!$A:$A&amp;'[7]产值及收款计划（2026）'!$B:$B,'[7]产值及收款计划（2026）'!DG:DG)</f>
        <v>0</v>
      </c>
      <c r="DL521" s="235" cm="1">
        <f t="array" ref="DL521">_xlfn.XLOOKUP($A521&amp;$B521,'[7]产值及收款计划（2026）'!$A:$A&amp;'[7]产值及收款计划（2026）'!$B:$B,'[7]产值及收款计划（2026）'!DH:DH)</f>
        <v>0</v>
      </c>
      <c r="DM521" s="235" cm="1">
        <f t="array" ref="DM521">_xlfn.XLOOKUP($A521&amp;$B521,'[7]产值及收款计划（2026）'!$A:$A&amp;'[7]产值及收款计划（2026）'!$B:$B,'[7]产值及收款计划（2026）'!DI:DI)</f>
        <v>0</v>
      </c>
      <c r="DN521" s="235" cm="1">
        <f t="array" ref="DN521">_xlfn.XLOOKUP($A521&amp;$B521,'[7]产值及收款计划（2026）'!$A:$A&amp;'[7]产值及收款计划（2026）'!$B:$B,'[7]产值及收款计划（2026）'!DJ:DJ)</f>
        <v>0</v>
      </c>
      <c r="DO521" s="235" cm="1">
        <f t="array" ref="DO521">_xlfn.XLOOKUP($A521&amp;$B521,'[7]产值及收款计划（2026）'!$A:$A&amp;'[7]产值及收款计划（2026）'!$B:$B,'[7]产值及收款计划（2026）'!DK:DK)</f>
        <v>0</v>
      </c>
      <c r="DP521" s="235" cm="1">
        <f t="array" ref="DP521">_xlfn.XLOOKUP($A521&amp;$B521,'[7]产值及收款计划（2026）'!$A:$A&amp;'[7]产值及收款计划（2026）'!$B:$B,'[7]产值及收款计划（2026）'!DL:DL)</f>
        <v>0</v>
      </c>
      <c r="DQ521" s="243"/>
      <c r="DR521" s="229"/>
    </row>
    <row r="522" ht="20.25" spans="1:122">
      <c r="A522" s="233">
        <f t="shared" si="30"/>
        <v>3</v>
      </c>
      <c r="B522" s="233" t="s">
        <v>30</v>
      </c>
      <c r="C522" s="234" t="e" cm="1">
        <f t="array" ref="C522">_xlfn.XLOOKUP($A522&amp;$B522,'[7]产值及收款计划（2026）'!$A:$A&amp;'[7]产值及收款计划（2026）'!$B:$B,'[7]产值及收款计划（2026）'!C:C)</f>
        <v>#REF!</v>
      </c>
      <c r="D522" s="234" t="e" cm="1">
        <f t="array" ref="D522">_xlfn.XLOOKUP($A522&amp;$B522,'[7]产值及收款计划（2026）'!$A:$A&amp;'[7]产值及收款计划（2026）'!$B:$B,'[7]产值及收款计划（2026）'!D:D)</f>
        <v>#REF!</v>
      </c>
      <c r="E522" s="235" t="e" cm="1">
        <f t="array" ref="E522">_xlfn.XLOOKUP($A522&amp;$B522,'[7]产值及收款计划（2026）'!$A:$A&amp;'[7]产值及收款计划（2026）'!$B:$B,'[7]产值及收款计划（2026）'!E:E)</f>
        <v>#REF!</v>
      </c>
      <c r="F522" s="235" t="e" cm="1">
        <f t="array" ref="F522">_xlfn.XLOOKUP($A522&amp;$B522,'[7]产值及收款计划（2026）'!$A:$A&amp;'[7]产值及收款计划（2026）'!$B:$B,'[7]产值及收款计划（2026）'!F:F)</f>
        <v>#REF!</v>
      </c>
      <c r="G522" s="235" t="e" cm="1">
        <f t="array" ref="G522">_xlfn.XLOOKUP($A522&amp;$B522,'[7]产值及收款计划（2026）'!$A:$A&amp;'[7]产值及收款计划（2026）'!$B:$B,'[7]产值及收款计划（2026）'!G:G)</f>
        <v>#REF!</v>
      </c>
      <c r="H522" s="235" t="e" cm="1">
        <f t="array" ref="H522">_xlfn.XLOOKUP($A522&amp;$B522,'[7]产值及收款计划（2026）'!$A:$A&amp;'[7]产值及收款计划（2026）'!$B:$B,'[7]产值及收款计划（2026）'!H:H)</f>
        <v>#REF!</v>
      </c>
      <c r="I522" s="236" t="e" cm="1">
        <f t="array" ref="I522">_xlfn.XLOOKUP($A522&amp;$B522,'[7]产值及收款计划（2026）'!$A:$A&amp;'[7]产值及收款计划（2026）'!$B:$B,'[7]产值及收款计划（2026）'!I:I)</f>
        <v>#REF!</v>
      </c>
      <c r="J522" s="237" t="e" cm="1">
        <f t="array" ref="J522">_xlfn.XLOOKUP($A522&amp;$B522,'[7]产值及收款计划（2026）'!$A:$A&amp;'[7]产值及收款计划（2026）'!$B:$B,'[7]产值及收款计划（2026）'!J:J)</f>
        <v>#REF!</v>
      </c>
      <c r="K522" s="235" t="e" cm="1">
        <f t="array" ref="K522">_xlfn.XLOOKUP($A522&amp;$B522,'[7]产值及收款计划（2026）'!$A:$A&amp;'[7]产值及收款计划（2026）'!$B:$B,'[7]产值及收款计划（2026）'!K:K)</f>
        <v>#REF!</v>
      </c>
      <c r="L522" s="235" t="e" cm="1">
        <f t="array" ref="L522">_xlfn.XLOOKUP($A522&amp;$B522,'[7]产值及收款计划（2026）'!$A:$A&amp;'[7]产值及收款计划（2026）'!$B:$B,'[7]产值及收款计划（2026）'!L:L)</f>
        <v>#REF!</v>
      </c>
      <c r="M522" s="235" t="e" cm="1">
        <f t="array" ref="M522">_xlfn.XLOOKUP($A522&amp;$B522,'[7]产值及收款计划（2026）'!$A:$A&amp;'[7]产值及收款计划（2026）'!$B:$B,'[7]产值及收款计划（2026）'!M:M)</f>
        <v>#REF!</v>
      </c>
      <c r="N522" s="235" t="e" cm="1">
        <f t="array" ref="N522">_xlfn.XLOOKUP($A522&amp;$B522,'[7]产值及收款计划（2026）'!$A:$A&amp;'[7]产值及收款计划（2026）'!$B:$B,'[7]产值及收款计划（2026）'!N:N)</f>
        <v>#REF!</v>
      </c>
      <c r="O522" s="235" t="e" cm="1">
        <f t="array" ref="O522">_xlfn.XLOOKUP($A522&amp;$B522,'[7]产值及收款计划（2026）'!$A:$A&amp;'[7]产值及收款计划（2026）'!$B:$B,'[7]产值及收款计划（2026）'!O:O)</f>
        <v>#REF!</v>
      </c>
      <c r="P522" s="234" t="e" cm="1">
        <f t="array" ref="P522">_xlfn.XLOOKUP($A522&amp;$B522,'[7]产值及收款计划（2026）'!$A:$A&amp;'[7]产值及收款计划（2026）'!$B:$B,'[7]产值及收款计划（2026）'!P:P)</f>
        <v>#REF!</v>
      </c>
      <c r="Q522" s="235" t="e" cm="1">
        <f t="array" ref="Q522">_xlfn.XLOOKUP($A522&amp;$B522,'[7]产值及收款计划（2026）'!$A:$A&amp;'[7]产值及收款计划（2026）'!$B:$B,'[7]产值及收款计划（2026）'!Q:Q)</f>
        <v>#REF!</v>
      </c>
      <c r="R522" s="235" t="e" cm="1">
        <f t="array" ref="R522">_xlfn.XLOOKUP($A522&amp;$B522,'[7]产值及收款计划（2026）'!$A:$A&amp;'[7]产值及收款计划（2026）'!$B:$B,'[7]产值及收款计划（2026）'!R:R)</f>
        <v>#REF!</v>
      </c>
      <c r="S522" s="235" t="e" cm="1">
        <f t="array" ref="S522">_xlfn.XLOOKUP($A522&amp;$B522,'[7]产值及收款计划（2026）'!$A:$A&amp;'[7]产值及收款计划（2026）'!$B:$B,'[7]产值及收款计划（2026）'!S:S)</f>
        <v>#REF!</v>
      </c>
      <c r="T522" s="235" t="e" cm="1">
        <f t="array" ref="T522">_xlfn.XLOOKUP($A522&amp;$B522,'[7]产值及收款计划（2026）'!$A:$A&amp;'[7]产值及收款计划（2026）'!$B:$B,'[7]产值及收款计划（2026）'!T:T)</f>
        <v>#REF!</v>
      </c>
      <c r="U522" s="235" t="e" cm="1">
        <f t="array" ref="U522">_xlfn.XLOOKUP($A522&amp;$B522,'[7]产值及收款计划（2026）'!$A:$A&amp;'[7]产值及收款计划（2026）'!$B:$B,'[7]产值及收款计划（2026）'!U:U)</f>
        <v>#REF!</v>
      </c>
      <c r="V522" s="235" t="e" cm="1">
        <f t="array" ref="V522">_xlfn.XLOOKUP($A522&amp;$B522,'[7]产值及收款计划（2026）'!$A:$A&amp;'[7]产值及收款计划（2026）'!$B:$B,'[7]产值及收款计划（2026）'!V:V)</f>
        <v>#REF!</v>
      </c>
      <c r="W522" s="235" t="e" cm="1">
        <f t="array" ref="W522">_xlfn.XLOOKUP($A522&amp;$B522,'[7]产值及收款计划（2026）'!$A:$A&amp;'[7]产值及收款计划（2026）'!$B:$B,'[7]产值及收款计划（2026）'!W:W)</f>
        <v>#REF!</v>
      </c>
      <c r="X522" s="235" t="e" cm="1">
        <f t="array" ref="X522">_xlfn.XLOOKUP($A522&amp;$B522,'[7]产值及收款计划（2026）'!$A:$A&amp;'[7]产值及收款计划（2026）'!$B:$B,'[7]产值及收款计划（2026）'!X:X)</f>
        <v>#REF!</v>
      </c>
      <c r="Y522" s="235" t="e" cm="1">
        <f t="array" ref="Y522">_xlfn.XLOOKUP($A522&amp;$B522,'[7]产值及收款计划（2026）'!$A:$A&amp;'[7]产值及收款计划（2026）'!$B:$B,'[7]产值及收款计划（2026）'!Y:Y)</f>
        <v>#REF!</v>
      </c>
      <c r="Z522" s="235" t="e" cm="1">
        <f t="array" ref="Z522">_xlfn.XLOOKUP($A522&amp;$B522,'[7]产值及收款计划（2026）'!$A:$A&amp;'[7]产值及收款计划（2026）'!$B:$B,'[7]产值及收款计划（2026）'!Z:Z)</f>
        <v>#REF!</v>
      </c>
      <c r="AA522" s="235" t="e" cm="1">
        <f t="array" ref="AA522">_xlfn.XLOOKUP($A522&amp;$B522,'[7]产值及收款计划（2026）'!$A:$A&amp;'[7]产值及收款计划（2026）'!$B:$B,'[7]产值及收款计划（2026）'!AA:AA)</f>
        <v>#REF!</v>
      </c>
      <c r="AB522" s="235" t="e" cm="1">
        <f t="array" ref="AB522">_xlfn.XLOOKUP($A522&amp;$B522,'[7]产值及收款计划（2026）'!$A:$A&amp;'[7]产值及收款计划（2026）'!$B:$B,'[7]产值及收款计划（2026）'!AB:AB)</f>
        <v>#REF!</v>
      </c>
      <c r="AC522" s="235" t="e" cm="1">
        <f t="array" ref="AC522">_xlfn.XLOOKUP($A522&amp;$B522,'[7]产值及收款计划（2026）'!$A:$A&amp;'[7]产值及收款计划（2026）'!$B:$B,'[7]产值及收款计划（2026）'!AC:AC)</f>
        <v>#REF!</v>
      </c>
      <c r="AD522" s="235" t="e" cm="1">
        <f t="array" ref="AD522">_xlfn.XLOOKUP($A522&amp;$B522,'[7]产值及收款计划（2026）'!$A:$A&amp;'[7]产值及收款计划（2026）'!$B:$B,'[7]产值及收款计划（2026）'!AD:AD)</f>
        <v>#REF!</v>
      </c>
      <c r="AE522" s="235" t="e" cm="1">
        <f t="array" ref="AE522">_xlfn.XLOOKUP($A522&amp;$B522,'[7]产值及收款计划（2026）'!$A:$A&amp;'[7]产值及收款计划（2026）'!$B:$B,'[7]产值及收款计划（2026）'!AE:AE)</f>
        <v>#REF!</v>
      </c>
      <c r="AF522" s="235" t="e" cm="1">
        <f t="array" ref="AF522">_xlfn.XLOOKUP($A522&amp;$B522,'[7]产值及收款计划（2026）'!$A:$A&amp;'[7]产值及收款计划（2026）'!$B:$B,'[7]产值及收款计划（2026）'!AF:AF)</f>
        <v>#REF!</v>
      </c>
      <c r="AG522" s="235" t="e" cm="1">
        <f t="array" ref="AG522">_xlfn.XLOOKUP($A522&amp;$B522,'[7]产值及收款计划（2026）'!$A:$A&amp;'[7]产值及收款计划（2026）'!$B:$B,'[7]产值及收款计划（2026）'!AG:AG)</f>
        <v>#REF!</v>
      </c>
      <c r="AH522" s="235" t="e" cm="1">
        <f t="array" ref="AH522">_xlfn.XLOOKUP($A522&amp;$B522,'[7]产值及收款计划（2026）'!$A:$A&amp;'[7]产值及收款计划（2026）'!$B:$B,'[7]产值及收款计划（2026）'!AH:AH)</f>
        <v>#REF!</v>
      </c>
      <c r="AI522" s="235" t="e" cm="1">
        <f t="array" ref="AI522">_xlfn.XLOOKUP($A522&amp;$B522,'[7]产值及收款计划（2026）'!$A:$A&amp;'[7]产值及收款计划（2026）'!$B:$B,'[7]产值及收款计划（2026）'!AI:AI)</f>
        <v>#REF!</v>
      </c>
      <c r="AJ522" s="235" t="e" cm="1">
        <f t="array" ref="AJ522">_xlfn.XLOOKUP($A522&amp;$B522,'[7]产值及收款计划（2026）'!$A:$A&amp;'[7]产值及收款计划（2026）'!$B:$B,'[7]产值及收款计划（2026）'!AJ:AJ)</f>
        <v>#REF!</v>
      </c>
      <c r="AK522" s="235" t="e" cm="1">
        <f t="array" ref="AK522">_xlfn.XLOOKUP($A522&amp;$B522,'[7]产值及收款计划（2026）'!$A:$A&amp;'[7]产值及收款计划（2026）'!$B:$B,'[7]产值及收款计划（2026）'!AK:AK)</f>
        <v>#REF!</v>
      </c>
      <c r="AL522" s="235" t="e" cm="1">
        <f t="array" ref="AL522">_xlfn.XLOOKUP($A522&amp;$B522,'[7]产值及收款计划（2026）'!$A:$A&amp;'[7]产值及收款计划（2026）'!$B:$B,'[7]产值及收款计划（2026）'!AL:AL)</f>
        <v>#REF!</v>
      </c>
      <c r="AM522" s="242" t="e" cm="1">
        <f t="array" ref="AM522">_xlfn.LET(_xlpm.勾选月份状态数组,TRANSPOSE('PPT(12-15页）-TOP10'!$A$3:$A$14),_xlpm.选择数据区,IF('PPT(12-15页）-TOP10'!$E$3="收款",$BA522:$BL522,$AA522:$AL522),SUM(_xlfn._xlws.FILTER(_xlpm.选择数据区,_xlpm.勾选月份状态数组,"")))</f>
        <v>#REF!</v>
      </c>
      <c r="AN522" s="235" t="e" cm="1">
        <f t="array" ref="AN522">_xlfn.XLOOKUP($A522&amp;$B522,'[7]产值及收款计划（2026）'!$A:$A&amp;'[7]产值及收款计划（2026）'!$B:$B,'[7]产值及收款计划（2026）'!AN:AN)</f>
        <v>#REF!</v>
      </c>
      <c r="AO522" s="235" t="e" cm="1">
        <f t="array" ref="AO522">_xlfn.XLOOKUP($A522&amp;$B522,'[7]产值及收款计划（2026）'!$A:$A&amp;'[7]产值及收款计划（2026）'!$B:$B,'[7]产值及收款计划（2026）'!AO:AO)</f>
        <v>#REF!</v>
      </c>
      <c r="AP522" s="235" t="e" cm="1">
        <f t="array" ref="AP522">_xlfn.XLOOKUP($A522&amp;$B522,'[7]产值及收款计划（2026）'!$A:$A&amp;'[7]产值及收款计划（2026）'!$B:$B,'[7]产值及收款计划（2026）'!AP:AP)</f>
        <v>#REF!</v>
      </c>
      <c r="AQ522" s="235" t="e" cm="1">
        <f t="array" ref="AQ522">_xlfn.XLOOKUP($A522&amp;$B522,'[7]产值及收款计划（2026）'!$A:$A&amp;'[7]产值及收款计划（2026）'!$B:$B,'[7]产值及收款计划（2026）'!AQ:AQ)</f>
        <v>#REF!</v>
      </c>
      <c r="AR522" s="235" t="e" cm="1">
        <f t="array" ref="AR522">_xlfn.XLOOKUP($A522&amp;$B522,'[7]产值及收款计划（2026）'!$A:$A&amp;'[7]产值及收款计划（2026）'!$B:$B,'[7]产值及收款计划（2026）'!AR:AR)</f>
        <v>#REF!</v>
      </c>
      <c r="AS522" s="235" t="e" cm="1">
        <f t="array" ref="AS522">_xlfn.XLOOKUP($A522&amp;$B522,'[7]产值及收款计划（2026）'!$A:$A&amp;'[7]产值及收款计划（2026）'!$B:$B,'[7]产值及收款计划（2026）'!AS:AS)</f>
        <v>#REF!</v>
      </c>
      <c r="AT522" s="235" t="e" cm="1">
        <f t="array" ref="AT522">_xlfn.XLOOKUP($A522&amp;$B522,'[7]产值及收款计划（2026）'!$A:$A&amp;'[7]产值及收款计划（2026）'!$B:$B,'[7]产值及收款计划（2026）'!AT:AT)</f>
        <v>#REF!</v>
      </c>
      <c r="AU522" s="235" t="e" cm="1">
        <f t="array" ref="AU522">_xlfn.XLOOKUP($A522&amp;$B522,'[7]产值及收款计划（2026）'!$A:$A&amp;'[7]产值及收款计划（2026）'!$B:$B,'[7]产值及收款计划（2026）'!AU:AU)</f>
        <v>#REF!</v>
      </c>
      <c r="AV522" s="235" t="e" cm="1">
        <f t="array" ref="AV522">_xlfn.XLOOKUP($A522&amp;$B522,'[7]产值及收款计划（2026）'!$A:$A&amp;'[7]产值及收款计划（2026）'!$B:$B,'[7]产值及收款计划（2026）'!AV:AV)</f>
        <v>#REF!</v>
      </c>
      <c r="AW522" s="235" t="e" cm="1">
        <f t="array" ref="AW522">_xlfn.XLOOKUP($A522&amp;$B522,'[7]产值及收款计划（2026）'!$A:$A&amp;'[7]产值及收款计划（2026）'!$B:$B,'[7]产值及收款计划（2026）'!AW:AW)</f>
        <v>#REF!</v>
      </c>
      <c r="AX522" s="235" t="e" cm="1">
        <f t="array" ref="AX522">_xlfn.XLOOKUP($A522&amp;$B522,'[7]产值及收款计划（2026）'!$A:$A&amp;'[7]产值及收款计划（2026）'!$B:$B,'[7]产值及收款计划（2026）'!AX:AX)</f>
        <v>#REF!</v>
      </c>
      <c r="AY522" s="235" t="e" cm="1">
        <f t="array" ref="AY522">_xlfn.XLOOKUP($A522&amp;$B522,'[7]产值及收款计划（2026）'!$A:$A&amp;'[7]产值及收款计划（2026）'!$B:$B,'[7]产值及收款计划（2026）'!AY:AY)</f>
        <v>#REF!</v>
      </c>
      <c r="AZ522" s="235" t="e" cm="1">
        <f t="array" ref="AZ522">_xlfn.XLOOKUP($A522&amp;$B522,'[7]产值及收款计划（2026）'!$A:$A&amp;'[7]产值及收款计划（2026）'!$B:$B,'[7]产值及收款计划（2026）'!AZ:AZ)</f>
        <v>#REF!</v>
      </c>
      <c r="BA522" s="235" t="e" cm="1">
        <f t="array" ref="BA522">_xlfn.XLOOKUP($A522&amp;$B522,'[7]产值及收款计划（2026）'!$A:$A&amp;'[7]产值及收款计划（2026）'!$B:$B,'[7]产值及收款计划（2026）'!BA:BA)</f>
        <v>#REF!</v>
      </c>
      <c r="BB522" s="235" t="e" cm="1">
        <f t="array" ref="BB522">_xlfn.XLOOKUP($A522&amp;$B522,'[7]产值及收款计划（2026）'!$A:$A&amp;'[7]产值及收款计划（2026）'!$B:$B,'[7]产值及收款计划（2026）'!BB:BB)</f>
        <v>#REF!</v>
      </c>
      <c r="BC522" s="235" t="e" cm="1">
        <f t="array" ref="BC522">_xlfn.XLOOKUP($A522&amp;$B522,'[7]产值及收款计划（2026）'!$A:$A&amp;'[7]产值及收款计划（2026）'!$B:$B,'[7]产值及收款计划（2026）'!BC:BC)</f>
        <v>#REF!</v>
      </c>
      <c r="BD522" s="235" t="e" cm="1">
        <f t="array" ref="BD522">_xlfn.XLOOKUP($A522&amp;$B522,'[7]产值及收款计划（2026）'!$A:$A&amp;'[7]产值及收款计划（2026）'!$B:$B,'[7]产值及收款计划（2026）'!BD:BD)</f>
        <v>#REF!</v>
      </c>
      <c r="BE522" s="235" t="e" cm="1">
        <f t="array" ref="BE522">_xlfn.XLOOKUP($A522&amp;$B522,'[7]产值及收款计划（2026）'!$A:$A&amp;'[7]产值及收款计划（2026）'!$B:$B,'[7]产值及收款计划（2026）'!BE:BE)</f>
        <v>#REF!</v>
      </c>
      <c r="BF522" s="235" t="e" cm="1">
        <f t="array" ref="BF522">_xlfn.XLOOKUP($A522&amp;$B522,'[7]产值及收款计划（2026）'!$A:$A&amp;'[7]产值及收款计划（2026）'!$B:$B,'[7]产值及收款计划（2026）'!BF:BF)</f>
        <v>#REF!</v>
      </c>
      <c r="BG522" s="235" t="e" cm="1">
        <f t="array" ref="BG522">_xlfn.XLOOKUP($A522&amp;$B522,'[7]产值及收款计划（2026）'!$A:$A&amp;'[7]产值及收款计划（2026）'!$B:$B,'[7]产值及收款计划（2026）'!BG:BG)</f>
        <v>#REF!</v>
      </c>
      <c r="BH522" s="235" t="e" cm="1">
        <f t="array" ref="BH522">_xlfn.XLOOKUP($A522&amp;$B522,'[7]产值及收款计划（2026）'!$A:$A&amp;'[7]产值及收款计划（2026）'!$B:$B,'[7]产值及收款计划（2026）'!BH:BH)</f>
        <v>#REF!</v>
      </c>
      <c r="BI522" s="235" t="e" cm="1">
        <f t="array" ref="BI522">_xlfn.XLOOKUP($A522&amp;$B522,'[7]产值及收款计划（2026）'!$A:$A&amp;'[7]产值及收款计划（2026）'!$B:$B,'[7]产值及收款计划（2026）'!BI:BI)</f>
        <v>#REF!</v>
      </c>
      <c r="BJ522" s="235" t="e" cm="1">
        <f t="array" ref="BJ522">_xlfn.XLOOKUP($A522&amp;$B522,'[7]产值及收款计划（2026）'!$A:$A&amp;'[7]产值及收款计划（2026）'!$B:$B,'[7]产值及收款计划（2026）'!BJ:BJ)</f>
        <v>#REF!</v>
      </c>
      <c r="BK522" s="235" t="e" cm="1">
        <f t="array" ref="BK522">_xlfn.XLOOKUP($A522&amp;$B522,'[7]产值及收款计划（2026）'!$A:$A&amp;'[7]产值及收款计划（2026）'!$B:$B,'[7]产值及收款计划（2026）'!BK:BK)</f>
        <v>#REF!</v>
      </c>
      <c r="BL522" s="235" t="e" cm="1">
        <f t="array" ref="BL522">_xlfn.XLOOKUP($A522&amp;$B522,'[7]产值及收款计划（2026）'!$A:$A&amp;'[7]产值及收款计划（2026）'!$B:$B,'[7]产值及收款计划（2026）'!BL:BL)</f>
        <v>#REF!</v>
      </c>
      <c r="BM522" s="235"/>
      <c r="BN522" s="235"/>
      <c r="BO522" s="235"/>
      <c r="BP522" s="235"/>
      <c r="BQ522" s="235" t="e" cm="1">
        <f t="array" ref="BQ522">_xlfn.XLOOKUP($A522&amp;$B522,'[7]产值及收款计划（2026）'!$A:$A&amp;'[7]产值及收款计划（2026）'!$B:$B,'[7]产值及收款计划（2026）'!BM:BM)</f>
        <v>#REF!</v>
      </c>
      <c r="BR522" s="235" t="e" cm="1">
        <f t="array" ref="BR522">_xlfn.XLOOKUP($A522&amp;$B522,'[7]产值及收款计划（2026）'!$A:$A&amp;'[7]产值及收款计划（2026）'!$B:$B,'[7]产值及收款计划（2026）'!BN:BN)</f>
        <v>#REF!</v>
      </c>
      <c r="BS522" s="235" t="e" cm="1">
        <f t="array" ref="BS522">_xlfn.XLOOKUP($A522&amp;$B522,'[7]产值及收款计划（2026）'!$A:$A&amp;'[7]产值及收款计划（2026）'!$B:$B,'[7]产值及收款计划（2026）'!BO:BO)</f>
        <v>#REF!</v>
      </c>
      <c r="BT522" s="235" t="e" cm="1">
        <f t="array" ref="BT522">_xlfn.XLOOKUP($A522&amp;$B522,'[7]产值及收款计划（2026）'!$A:$A&amp;'[7]产值及收款计划（2026）'!$B:$B,'[7]产值及收款计划（2026）'!BP:BP)</f>
        <v>#REF!</v>
      </c>
      <c r="BU522" s="234" t="e" cm="1">
        <f t="array" ref="BU522">_xlfn.XLOOKUP($A522&amp;$B522,'[7]产值及收款计划（2026）'!$A:$A&amp;'[7]产值及收款计划（2026）'!$B:$B,'[7]产值及收款计划（2026）'!BQ:BQ)</f>
        <v>#REF!</v>
      </c>
      <c r="BV522" s="235" t="e" cm="1">
        <f t="array" ref="BV522">_xlfn.XLOOKUP($A522&amp;$B522,'[7]产值及收款计划（2026）'!$A:$A&amp;'[7]产值及收款计划（2026）'!$B:$B,'[7]产值及收款计划（2026）'!BR:BR)</f>
        <v>#REF!</v>
      </c>
      <c r="CE522" s="235" cm="1">
        <f t="array" ref="CE522">_xlfn.XLOOKUP($A522&amp;$B522,'[7]产值及收款计划（2026）'!$A:$A&amp;'[7]产值及收款计划（2026）'!$B:$B,'[7]产值及收款计划（2026）'!CA:CA)</f>
        <v>0</v>
      </c>
      <c r="CF522" s="235" cm="1">
        <f t="array" ref="CF522">_xlfn.XLOOKUP($A522&amp;$B522,'[7]产值及收款计划（2026）'!$A:$A&amp;'[7]产值及收款计划（2026）'!$B:$B,'[7]产值及收款计划（2026）'!CB:CB)</f>
        <v>0</v>
      </c>
      <c r="CG522" s="235" cm="1">
        <f t="array" ref="CG522">_xlfn.XLOOKUP($A522&amp;$B522,'[7]产值及收款计划（2026）'!$A:$A&amp;'[7]产值及收款计划（2026）'!$B:$B,'[7]产值及收款计划（2026）'!CC:CC)</f>
        <v>0</v>
      </c>
      <c r="CH522" s="235" cm="1">
        <f t="array" ref="CH522">_xlfn.XLOOKUP($A522&amp;$B522,'[7]产值及收款计划（2026）'!$A:$A&amp;'[7]产值及收款计划（2026）'!$B:$B,'[7]产值及收款计划（2026）'!CD:CD)</f>
        <v>0</v>
      </c>
      <c r="CI522" s="235" cm="1">
        <f t="array" ref="CI522">_xlfn.XLOOKUP($A522&amp;$B522,'[7]产值及收款计划（2026）'!$A:$A&amp;'[7]产值及收款计划（2026）'!$B:$B,'[7]产值及收款计划（2026）'!CE:CE)</f>
        <v>0</v>
      </c>
      <c r="CJ522" s="235" cm="1">
        <f t="array" ref="CJ522">_xlfn.XLOOKUP($A522&amp;$B522,'[7]产值及收款计划（2026）'!$A:$A&amp;'[7]产值及收款计划（2026）'!$B:$B,'[7]产值及收款计划（2026）'!CF:CF)</f>
        <v>0</v>
      </c>
      <c r="CK522" s="235" cm="1">
        <f t="array" ref="CK522">_xlfn.XLOOKUP($A522&amp;$B522,'[7]产值及收款计划（2026）'!$A:$A&amp;'[7]产值及收款计划（2026）'!$B:$B,'[7]产值及收款计划（2026）'!CG:CG)</f>
        <v>0</v>
      </c>
      <c r="CL522" s="235" cm="1">
        <f t="array" ref="CL522">_xlfn.XLOOKUP($A522&amp;$B522,'[7]产值及收款计划（2026）'!$A:$A&amp;'[7]产值及收款计划（2026）'!$B:$B,'[7]产值及收款计划（2026）'!CH:CH)</f>
        <v>0</v>
      </c>
      <c r="CM522" s="235" cm="1">
        <f t="array" ref="CM522">_xlfn.XLOOKUP($A522&amp;$B522,'[7]产值及收款计划（2026）'!$A:$A&amp;'[7]产值及收款计划（2026）'!$B:$B,'[7]产值及收款计划（2026）'!CI:CI)</f>
        <v>0</v>
      </c>
      <c r="CN522" s="235" cm="1">
        <f t="array" ref="CN522">_xlfn.XLOOKUP($A522&amp;$B522,'[7]产值及收款计划（2026）'!$A:$A&amp;'[7]产值及收款计划（2026）'!$B:$B,'[7]产值及收款计划（2026）'!CJ:CJ)</f>
        <v>0</v>
      </c>
      <c r="CO522" s="235" cm="1">
        <f t="array" ref="CO522">_xlfn.XLOOKUP($A522&amp;$B522,'[7]产值及收款计划（2026）'!$A:$A&amp;'[7]产值及收款计划（2026）'!$B:$B,'[7]产值及收款计划（2026）'!CK:CK)</f>
        <v>0</v>
      </c>
      <c r="CP522" s="235" cm="1">
        <f t="array" ref="CP522">_xlfn.XLOOKUP($A522&amp;$B522,'[7]产值及收款计划（2026）'!$A:$A&amp;'[7]产值及收款计划（2026）'!$B:$B,'[7]产值及收款计划（2026）'!CL:CL)</f>
        <v>0</v>
      </c>
      <c r="DE522" s="235" cm="1">
        <f t="array" ref="DE522">_xlfn.XLOOKUP($A522&amp;$B522,'[7]产值及收款计划（2026）'!$A:$A&amp;'[7]产值及收款计划（2026）'!$B:$B,'[7]产值及收款计划（2026）'!DA:DA)</f>
        <v>0</v>
      </c>
      <c r="DF522" s="235" cm="1">
        <f t="array" ref="DF522">_xlfn.XLOOKUP($A522&amp;$B522,'[7]产值及收款计划（2026）'!$A:$A&amp;'[7]产值及收款计划（2026）'!$B:$B,'[7]产值及收款计划（2026）'!DB:DB)</f>
        <v>0</v>
      </c>
      <c r="DG522" s="235" cm="1">
        <f t="array" ref="DG522">_xlfn.XLOOKUP($A522&amp;$B522,'[7]产值及收款计划（2026）'!$A:$A&amp;'[7]产值及收款计划（2026）'!$B:$B,'[7]产值及收款计划（2026）'!DC:DC)</f>
        <v>0</v>
      </c>
      <c r="DH522" s="235" cm="1">
        <f t="array" ref="DH522">_xlfn.XLOOKUP($A522&amp;$B522,'[7]产值及收款计划（2026）'!$A:$A&amp;'[7]产值及收款计划（2026）'!$B:$B,'[7]产值及收款计划（2026）'!DD:DD)</f>
        <v>0</v>
      </c>
      <c r="DI522" s="235" cm="1">
        <f t="array" ref="DI522">_xlfn.XLOOKUP($A522&amp;$B522,'[7]产值及收款计划（2026）'!$A:$A&amp;'[7]产值及收款计划（2026）'!$B:$B,'[7]产值及收款计划（2026）'!DE:DE)</f>
        <v>0</v>
      </c>
      <c r="DJ522" s="235" cm="1">
        <f t="array" ref="DJ522">_xlfn.XLOOKUP($A522&amp;$B522,'[7]产值及收款计划（2026）'!$A:$A&amp;'[7]产值及收款计划（2026）'!$B:$B,'[7]产值及收款计划（2026）'!DF:DF)</f>
        <v>0</v>
      </c>
      <c r="DK522" s="235" cm="1">
        <f t="array" ref="DK522">_xlfn.XLOOKUP($A522&amp;$B522,'[7]产值及收款计划（2026）'!$A:$A&amp;'[7]产值及收款计划（2026）'!$B:$B,'[7]产值及收款计划（2026）'!DG:DG)</f>
        <v>0</v>
      </c>
      <c r="DL522" s="235" cm="1">
        <f t="array" ref="DL522">_xlfn.XLOOKUP($A522&amp;$B522,'[7]产值及收款计划（2026）'!$A:$A&amp;'[7]产值及收款计划（2026）'!$B:$B,'[7]产值及收款计划（2026）'!DH:DH)</f>
        <v>0</v>
      </c>
      <c r="DM522" s="235" cm="1">
        <f t="array" ref="DM522">_xlfn.XLOOKUP($A522&amp;$B522,'[7]产值及收款计划（2026）'!$A:$A&amp;'[7]产值及收款计划（2026）'!$B:$B,'[7]产值及收款计划（2026）'!DI:DI)</f>
        <v>0</v>
      </c>
      <c r="DN522" s="235" cm="1">
        <f t="array" ref="DN522">_xlfn.XLOOKUP($A522&amp;$B522,'[7]产值及收款计划（2026）'!$A:$A&amp;'[7]产值及收款计划（2026）'!$B:$B,'[7]产值及收款计划（2026）'!DJ:DJ)</f>
        <v>0</v>
      </c>
      <c r="DO522" s="235" cm="1">
        <f t="array" ref="DO522">_xlfn.XLOOKUP($A522&amp;$B522,'[7]产值及收款计划（2026）'!$A:$A&amp;'[7]产值及收款计划（2026）'!$B:$B,'[7]产值及收款计划（2026）'!DK:DK)</f>
        <v>0</v>
      </c>
      <c r="DP522" s="235" cm="1">
        <f t="array" ref="DP522">_xlfn.XLOOKUP($A522&amp;$B522,'[7]产值及收款计划（2026）'!$A:$A&amp;'[7]产值及收款计划（2026）'!$B:$B,'[7]产值及收款计划（2026）'!DL:DL)</f>
        <v>0</v>
      </c>
      <c r="DQ522" s="243"/>
      <c r="DR522" s="229"/>
    </row>
    <row r="523" ht="20.25" spans="1:122">
      <c r="A523" s="233">
        <f t="shared" si="30"/>
        <v>4</v>
      </c>
      <c r="B523" s="233" t="s">
        <v>30</v>
      </c>
      <c r="C523" s="234" t="e" cm="1">
        <f t="array" ref="C523">_xlfn.XLOOKUP($A523&amp;$B523,'[7]产值及收款计划（2026）'!$A:$A&amp;'[7]产值及收款计划（2026）'!$B:$B,'[7]产值及收款计划（2026）'!C:C)</f>
        <v>#REF!</v>
      </c>
      <c r="D523" s="234" t="e" cm="1">
        <f t="array" ref="D523">_xlfn.XLOOKUP($A523&amp;$B523,'[7]产值及收款计划（2026）'!$A:$A&amp;'[7]产值及收款计划（2026）'!$B:$B,'[7]产值及收款计划（2026）'!D:D)</f>
        <v>#REF!</v>
      </c>
      <c r="E523" s="235" t="e" cm="1">
        <f t="array" ref="E523">_xlfn.XLOOKUP($A523&amp;$B523,'[7]产值及收款计划（2026）'!$A:$A&amp;'[7]产值及收款计划（2026）'!$B:$B,'[7]产值及收款计划（2026）'!E:E)</f>
        <v>#REF!</v>
      </c>
      <c r="F523" s="235" t="e" cm="1">
        <f t="array" ref="F523">_xlfn.XLOOKUP($A523&amp;$B523,'[7]产值及收款计划（2026）'!$A:$A&amp;'[7]产值及收款计划（2026）'!$B:$B,'[7]产值及收款计划（2026）'!F:F)</f>
        <v>#REF!</v>
      </c>
      <c r="G523" s="235" t="e" cm="1">
        <f t="array" ref="G523">_xlfn.XLOOKUP($A523&amp;$B523,'[7]产值及收款计划（2026）'!$A:$A&amp;'[7]产值及收款计划（2026）'!$B:$B,'[7]产值及收款计划（2026）'!G:G)</f>
        <v>#REF!</v>
      </c>
      <c r="H523" s="235" t="e" cm="1">
        <f t="array" ref="H523">_xlfn.XLOOKUP($A523&amp;$B523,'[7]产值及收款计划（2026）'!$A:$A&amp;'[7]产值及收款计划（2026）'!$B:$B,'[7]产值及收款计划（2026）'!H:H)</f>
        <v>#REF!</v>
      </c>
      <c r="I523" s="236" t="e" cm="1">
        <f t="array" ref="I523">_xlfn.XLOOKUP($A523&amp;$B523,'[7]产值及收款计划（2026）'!$A:$A&amp;'[7]产值及收款计划（2026）'!$B:$B,'[7]产值及收款计划（2026）'!I:I)</f>
        <v>#REF!</v>
      </c>
      <c r="J523" s="237" t="e" cm="1">
        <f t="array" ref="J523">_xlfn.XLOOKUP($A523&amp;$B523,'[7]产值及收款计划（2026）'!$A:$A&amp;'[7]产值及收款计划（2026）'!$B:$B,'[7]产值及收款计划（2026）'!J:J)</f>
        <v>#REF!</v>
      </c>
      <c r="K523" s="235" t="e" cm="1">
        <f t="array" ref="K523">_xlfn.XLOOKUP($A523&amp;$B523,'[7]产值及收款计划（2026）'!$A:$A&amp;'[7]产值及收款计划（2026）'!$B:$B,'[7]产值及收款计划（2026）'!K:K)</f>
        <v>#REF!</v>
      </c>
      <c r="L523" s="235" t="e" cm="1">
        <f t="array" ref="L523">_xlfn.XLOOKUP($A523&amp;$B523,'[7]产值及收款计划（2026）'!$A:$A&amp;'[7]产值及收款计划（2026）'!$B:$B,'[7]产值及收款计划（2026）'!L:L)</f>
        <v>#REF!</v>
      </c>
      <c r="M523" s="235" t="e" cm="1">
        <f t="array" ref="M523">_xlfn.XLOOKUP($A523&amp;$B523,'[7]产值及收款计划（2026）'!$A:$A&amp;'[7]产值及收款计划（2026）'!$B:$B,'[7]产值及收款计划（2026）'!M:M)</f>
        <v>#REF!</v>
      </c>
      <c r="N523" s="235" t="e" cm="1">
        <f t="array" ref="N523">_xlfn.XLOOKUP($A523&amp;$B523,'[7]产值及收款计划（2026）'!$A:$A&amp;'[7]产值及收款计划（2026）'!$B:$B,'[7]产值及收款计划（2026）'!N:N)</f>
        <v>#REF!</v>
      </c>
      <c r="O523" s="235" t="e" cm="1">
        <f t="array" ref="O523">_xlfn.XLOOKUP($A523&amp;$B523,'[7]产值及收款计划（2026）'!$A:$A&amp;'[7]产值及收款计划（2026）'!$B:$B,'[7]产值及收款计划（2026）'!O:O)</f>
        <v>#REF!</v>
      </c>
      <c r="P523" s="234" t="e" cm="1">
        <f t="array" ref="P523">_xlfn.XLOOKUP($A523&amp;$B523,'[7]产值及收款计划（2026）'!$A:$A&amp;'[7]产值及收款计划（2026）'!$B:$B,'[7]产值及收款计划（2026）'!P:P)</f>
        <v>#REF!</v>
      </c>
      <c r="Q523" s="235" t="e" cm="1">
        <f t="array" ref="Q523">_xlfn.XLOOKUP($A523&amp;$B523,'[7]产值及收款计划（2026）'!$A:$A&amp;'[7]产值及收款计划（2026）'!$B:$B,'[7]产值及收款计划（2026）'!Q:Q)</f>
        <v>#REF!</v>
      </c>
      <c r="R523" s="235" t="e" cm="1">
        <f t="array" ref="R523">_xlfn.XLOOKUP($A523&amp;$B523,'[7]产值及收款计划（2026）'!$A:$A&amp;'[7]产值及收款计划（2026）'!$B:$B,'[7]产值及收款计划（2026）'!R:R)</f>
        <v>#REF!</v>
      </c>
      <c r="S523" s="235" t="e" cm="1">
        <f t="array" ref="S523">_xlfn.XLOOKUP($A523&amp;$B523,'[7]产值及收款计划（2026）'!$A:$A&amp;'[7]产值及收款计划（2026）'!$B:$B,'[7]产值及收款计划（2026）'!S:S)</f>
        <v>#REF!</v>
      </c>
      <c r="T523" s="235" t="e" cm="1">
        <f t="array" ref="T523">_xlfn.XLOOKUP($A523&amp;$B523,'[7]产值及收款计划（2026）'!$A:$A&amp;'[7]产值及收款计划（2026）'!$B:$B,'[7]产值及收款计划（2026）'!T:T)</f>
        <v>#REF!</v>
      </c>
      <c r="U523" s="235" t="e" cm="1">
        <f t="array" ref="U523">_xlfn.XLOOKUP($A523&amp;$B523,'[7]产值及收款计划（2026）'!$A:$A&amp;'[7]产值及收款计划（2026）'!$B:$B,'[7]产值及收款计划（2026）'!U:U)</f>
        <v>#REF!</v>
      </c>
      <c r="V523" s="235" t="e" cm="1">
        <f t="array" ref="V523">_xlfn.XLOOKUP($A523&amp;$B523,'[7]产值及收款计划（2026）'!$A:$A&amp;'[7]产值及收款计划（2026）'!$B:$B,'[7]产值及收款计划（2026）'!V:V)</f>
        <v>#REF!</v>
      </c>
      <c r="W523" s="235" t="e" cm="1">
        <f t="array" ref="W523">_xlfn.XLOOKUP($A523&amp;$B523,'[7]产值及收款计划（2026）'!$A:$A&amp;'[7]产值及收款计划（2026）'!$B:$B,'[7]产值及收款计划（2026）'!W:W)</f>
        <v>#REF!</v>
      </c>
      <c r="X523" s="235" t="e" cm="1">
        <f t="array" ref="X523">_xlfn.XLOOKUP($A523&amp;$B523,'[7]产值及收款计划（2026）'!$A:$A&amp;'[7]产值及收款计划（2026）'!$B:$B,'[7]产值及收款计划（2026）'!X:X)</f>
        <v>#REF!</v>
      </c>
      <c r="Y523" s="235" t="e" cm="1">
        <f t="array" ref="Y523">_xlfn.XLOOKUP($A523&amp;$B523,'[7]产值及收款计划（2026）'!$A:$A&amp;'[7]产值及收款计划（2026）'!$B:$B,'[7]产值及收款计划（2026）'!Y:Y)</f>
        <v>#REF!</v>
      </c>
      <c r="Z523" s="235" t="e" cm="1">
        <f t="array" ref="Z523">_xlfn.XLOOKUP($A523&amp;$B523,'[7]产值及收款计划（2026）'!$A:$A&amp;'[7]产值及收款计划（2026）'!$B:$B,'[7]产值及收款计划（2026）'!Z:Z)</f>
        <v>#REF!</v>
      </c>
      <c r="AA523" s="235" t="e" cm="1">
        <f t="array" ref="AA523">_xlfn.XLOOKUP($A523&amp;$B523,'[7]产值及收款计划（2026）'!$A:$A&amp;'[7]产值及收款计划（2026）'!$B:$B,'[7]产值及收款计划（2026）'!AA:AA)</f>
        <v>#REF!</v>
      </c>
      <c r="AB523" s="235" t="e" cm="1">
        <f t="array" ref="AB523">_xlfn.XLOOKUP($A523&amp;$B523,'[7]产值及收款计划（2026）'!$A:$A&amp;'[7]产值及收款计划（2026）'!$B:$B,'[7]产值及收款计划（2026）'!AB:AB)</f>
        <v>#REF!</v>
      </c>
      <c r="AC523" s="235" t="e" cm="1">
        <f t="array" ref="AC523">_xlfn.XLOOKUP($A523&amp;$B523,'[7]产值及收款计划（2026）'!$A:$A&amp;'[7]产值及收款计划（2026）'!$B:$B,'[7]产值及收款计划（2026）'!AC:AC)</f>
        <v>#REF!</v>
      </c>
      <c r="AD523" s="235" t="e" cm="1">
        <f t="array" ref="AD523">_xlfn.XLOOKUP($A523&amp;$B523,'[7]产值及收款计划（2026）'!$A:$A&amp;'[7]产值及收款计划（2026）'!$B:$B,'[7]产值及收款计划（2026）'!AD:AD)</f>
        <v>#REF!</v>
      </c>
      <c r="AE523" s="235" t="e" cm="1">
        <f t="array" ref="AE523">_xlfn.XLOOKUP($A523&amp;$B523,'[7]产值及收款计划（2026）'!$A:$A&amp;'[7]产值及收款计划（2026）'!$B:$B,'[7]产值及收款计划（2026）'!AE:AE)</f>
        <v>#REF!</v>
      </c>
      <c r="AF523" s="235" t="e" cm="1">
        <f t="array" ref="AF523">_xlfn.XLOOKUP($A523&amp;$B523,'[7]产值及收款计划（2026）'!$A:$A&amp;'[7]产值及收款计划（2026）'!$B:$B,'[7]产值及收款计划（2026）'!AF:AF)</f>
        <v>#REF!</v>
      </c>
      <c r="AG523" s="235" t="e" cm="1">
        <f t="array" ref="AG523">_xlfn.XLOOKUP($A523&amp;$B523,'[7]产值及收款计划（2026）'!$A:$A&amp;'[7]产值及收款计划（2026）'!$B:$B,'[7]产值及收款计划（2026）'!AG:AG)</f>
        <v>#REF!</v>
      </c>
      <c r="AH523" s="235" t="e" cm="1">
        <f t="array" ref="AH523">_xlfn.XLOOKUP($A523&amp;$B523,'[7]产值及收款计划（2026）'!$A:$A&amp;'[7]产值及收款计划（2026）'!$B:$B,'[7]产值及收款计划（2026）'!AH:AH)</f>
        <v>#REF!</v>
      </c>
      <c r="AI523" s="235" t="e" cm="1">
        <f t="array" ref="AI523">_xlfn.XLOOKUP($A523&amp;$B523,'[7]产值及收款计划（2026）'!$A:$A&amp;'[7]产值及收款计划（2026）'!$B:$B,'[7]产值及收款计划（2026）'!AI:AI)</f>
        <v>#REF!</v>
      </c>
      <c r="AJ523" s="235" t="e" cm="1">
        <f t="array" ref="AJ523">_xlfn.XLOOKUP($A523&amp;$B523,'[7]产值及收款计划（2026）'!$A:$A&amp;'[7]产值及收款计划（2026）'!$B:$B,'[7]产值及收款计划（2026）'!AJ:AJ)</f>
        <v>#REF!</v>
      </c>
      <c r="AK523" s="235" t="e" cm="1">
        <f t="array" ref="AK523">_xlfn.XLOOKUP($A523&amp;$B523,'[7]产值及收款计划（2026）'!$A:$A&amp;'[7]产值及收款计划（2026）'!$B:$B,'[7]产值及收款计划（2026）'!AK:AK)</f>
        <v>#REF!</v>
      </c>
      <c r="AL523" s="235" t="e" cm="1">
        <f t="array" ref="AL523">_xlfn.XLOOKUP($A523&amp;$B523,'[7]产值及收款计划（2026）'!$A:$A&amp;'[7]产值及收款计划（2026）'!$B:$B,'[7]产值及收款计划（2026）'!AL:AL)</f>
        <v>#REF!</v>
      </c>
      <c r="AM523" s="242" t="e" cm="1">
        <f t="array" ref="AM523">_xlfn.LET(_xlpm.勾选月份状态数组,TRANSPOSE('PPT(12-15页）-TOP10'!$A$3:$A$14),_xlpm.选择数据区,IF('PPT(12-15页）-TOP10'!$E$3="收款",$BA523:$BL523,$AA523:$AL523),SUM(_xlfn._xlws.FILTER(_xlpm.选择数据区,_xlpm.勾选月份状态数组,"")))</f>
        <v>#REF!</v>
      </c>
      <c r="AN523" s="235" t="e" cm="1">
        <f t="array" ref="AN523">_xlfn.XLOOKUP($A523&amp;$B523,'[7]产值及收款计划（2026）'!$A:$A&amp;'[7]产值及收款计划（2026）'!$B:$B,'[7]产值及收款计划（2026）'!AN:AN)</f>
        <v>#REF!</v>
      </c>
      <c r="AO523" s="235" t="e" cm="1">
        <f t="array" ref="AO523">_xlfn.XLOOKUP($A523&amp;$B523,'[7]产值及收款计划（2026）'!$A:$A&amp;'[7]产值及收款计划（2026）'!$B:$B,'[7]产值及收款计划（2026）'!AO:AO)</f>
        <v>#REF!</v>
      </c>
      <c r="AP523" s="235" t="e" cm="1">
        <f t="array" ref="AP523">_xlfn.XLOOKUP($A523&amp;$B523,'[7]产值及收款计划（2026）'!$A:$A&amp;'[7]产值及收款计划（2026）'!$B:$B,'[7]产值及收款计划（2026）'!AP:AP)</f>
        <v>#REF!</v>
      </c>
      <c r="AQ523" s="235" t="e" cm="1">
        <f t="array" ref="AQ523">_xlfn.XLOOKUP($A523&amp;$B523,'[7]产值及收款计划（2026）'!$A:$A&amp;'[7]产值及收款计划（2026）'!$B:$B,'[7]产值及收款计划（2026）'!AQ:AQ)</f>
        <v>#REF!</v>
      </c>
      <c r="AR523" s="235" t="e" cm="1">
        <f t="array" ref="AR523">_xlfn.XLOOKUP($A523&amp;$B523,'[7]产值及收款计划（2026）'!$A:$A&amp;'[7]产值及收款计划（2026）'!$B:$B,'[7]产值及收款计划（2026）'!AR:AR)</f>
        <v>#REF!</v>
      </c>
      <c r="AS523" s="235" t="e" cm="1">
        <f t="array" ref="AS523">_xlfn.XLOOKUP($A523&amp;$B523,'[7]产值及收款计划（2026）'!$A:$A&amp;'[7]产值及收款计划（2026）'!$B:$B,'[7]产值及收款计划（2026）'!AS:AS)</f>
        <v>#REF!</v>
      </c>
      <c r="AT523" s="235" t="e" cm="1">
        <f t="array" ref="AT523">_xlfn.XLOOKUP($A523&amp;$B523,'[7]产值及收款计划（2026）'!$A:$A&amp;'[7]产值及收款计划（2026）'!$B:$B,'[7]产值及收款计划（2026）'!AT:AT)</f>
        <v>#REF!</v>
      </c>
      <c r="AU523" s="235" t="e" cm="1">
        <f t="array" ref="AU523">_xlfn.XLOOKUP($A523&amp;$B523,'[7]产值及收款计划（2026）'!$A:$A&amp;'[7]产值及收款计划（2026）'!$B:$B,'[7]产值及收款计划（2026）'!AU:AU)</f>
        <v>#REF!</v>
      </c>
      <c r="AV523" s="235" t="e" cm="1">
        <f t="array" ref="AV523">_xlfn.XLOOKUP($A523&amp;$B523,'[7]产值及收款计划（2026）'!$A:$A&amp;'[7]产值及收款计划（2026）'!$B:$B,'[7]产值及收款计划（2026）'!AV:AV)</f>
        <v>#REF!</v>
      </c>
      <c r="AW523" s="235" t="e" cm="1">
        <f t="array" ref="AW523">_xlfn.XLOOKUP($A523&amp;$B523,'[7]产值及收款计划（2026）'!$A:$A&amp;'[7]产值及收款计划（2026）'!$B:$B,'[7]产值及收款计划（2026）'!AW:AW)</f>
        <v>#REF!</v>
      </c>
      <c r="AX523" s="235" t="e" cm="1">
        <f t="array" ref="AX523">_xlfn.XLOOKUP($A523&amp;$B523,'[7]产值及收款计划（2026）'!$A:$A&amp;'[7]产值及收款计划（2026）'!$B:$B,'[7]产值及收款计划（2026）'!AX:AX)</f>
        <v>#REF!</v>
      </c>
      <c r="AY523" s="235" t="e" cm="1">
        <f t="array" ref="AY523">_xlfn.XLOOKUP($A523&amp;$B523,'[7]产值及收款计划（2026）'!$A:$A&amp;'[7]产值及收款计划（2026）'!$B:$B,'[7]产值及收款计划（2026）'!AY:AY)</f>
        <v>#REF!</v>
      </c>
      <c r="AZ523" s="235" t="e" cm="1">
        <f t="array" ref="AZ523">_xlfn.XLOOKUP($A523&amp;$B523,'[7]产值及收款计划（2026）'!$A:$A&amp;'[7]产值及收款计划（2026）'!$B:$B,'[7]产值及收款计划（2026）'!AZ:AZ)</f>
        <v>#REF!</v>
      </c>
      <c r="BA523" s="235" t="e" cm="1">
        <f t="array" ref="BA523">_xlfn.XLOOKUP($A523&amp;$B523,'[7]产值及收款计划（2026）'!$A:$A&amp;'[7]产值及收款计划（2026）'!$B:$B,'[7]产值及收款计划（2026）'!BA:BA)</f>
        <v>#REF!</v>
      </c>
      <c r="BB523" s="235" t="e" cm="1">
        <f t="array" ref="BB523">_xlfn.XLOOKUP($A523&amp;$B523,'[7]产值及收款计划（2026）'!$A:$A&amp;'[7]产值及收款计划（2026）'!$B:$B,'[7]产值及收款计划（2026）'!BB:BB)</f>
        <v>#REF!</v>
      </c>
      <c r="BC523" s="235" t="e" cm="1">
        <f t="array" ref="BC523">_xlfn.XLOOKUP($A523&amp;$B523,'[7]产值及收款计划（2026）'!$A:$A&amp;'[7]产值及收款计划（2026）'!$B:$B,'[7]产值及收款计划（2026）'!BC:BC)</f>
        <v>#REF!</v>
      </c>
      <c r="BD523" s="235" t="e" cm="1">
        <f t="array" ref="BD523">_xlfn.XLOOKUP($A523&amp;$B523,'[7]产值及收款计划（2026）'!$A:$A&amp;'[7]产值及收款计划（2026）'!$B:$B,'[7]产值及收款计划（2026）'!BD:BD)</f>
        <v>#REF!</v>
      </c>
      <c r="BE523" s="235" t="e" cm="1">
        <f t="array" ref="BE523">_xlfn.XLOOKUP($A523&amp;$B523,'[7]产值及收款计划（2026）'!$A:$A&amp;'[7]产值及收款计划（2026）'!$B:$B,'[7]产值及收款计划（2026）'!BE:BE)</f>
        <v>#REF!</v>
      </c>
      <c r="BF523" s="235" t="e" cm="1">
        <f t="array" ref="BF523">_xlfn.XLOOKUP($A523&amp;$B523,'[7]产值及收款计划（2026）'!$A:$A&amp;'[7]产值及收款计划（2026）'!$B:$B,'[7]产值及收款计划（2026）'!BF:BF)</f>
        <v>#REF!</v>
      </c>
      <c r="BG523" s="235" t="e" cm="1">
        <f t="array" ref="BG523">_xlfn.XLOOKUP($A523&amp;$B523,'[7]产值及收款计划（2026）'!$A:$A&amp;'[7]产值及收款计划（2026）'!$B:$B,'[7]产值及收款计划（2026）'!BG:BG)</f>
        <v>#REF!</v>
      </c>
      <c r="BH523" s="235" t="e" cm="1">
        <f t="array" ref="BH523">_xlfn.XLOOKUP($A523&amp;$B523,'[7]产值及收款计划（2026）'!$A:$A&amp;'[7]产值及收款计划（2026）'!$B:$B,'[7]产值及收款计划（2026）'!BH:BH)</f>
        <v>#REF!</v>
      </c>
      <c r="BI523" s="235" t="e" cm="1">
        <f t="array" ref="BI523">_xlfn.XLOOKUP($A523&amp;$B523,'[7]产值及收款计划（2026）'!$A:$A&amp;'[7]产值及收款计划（2026）'!$B:$B,'[7]产值及收款计划（2026）'!BI:BI)</f>
        <v>#REF!</v>
      </c>
      <c r="BJ523" s="235" t="e" cm="1">
        <f t="array" ref="BJ523">_xlfn.XLOOKUP($A523&amp;$B523,'[7]产值及收款计划（2026）'!$A:$A&amp;'[7]产值及收款计划（2026）'!$B:$B,'[7]产值及收款计划（2026）'!BJ:BJ)</f>
        <v>#REF!</v>
      </c>
      <c r="BK523" s="235" t="e" cm="1">
        <f t="array" ref="BK523">_xlfn.XLOOKUP($A523&amp;$B523,'[7]产值及收款计划（2026）'!$A:$A&amp;'[7]产值及收款计划（2026）'!$B:$B,'[7]产值及收款计划（2026）'!BK:BK)</f>
        <v>#REF!</v>
      </c>
      <c r="BL523" s="235" t="e" cm="1">
        <f t="array" ref="BL523">_xlfn.XLOOKUP($A523&amp;$B523,'[7]产值及收款计划（2026）'!$A:$A&amp;'[7]产值及收款计划（2026）'!$B:$B,'[7]产值及收款计划（2026）'!BL:BL)</f>
        <v>#REF!</v>
      </c>
      <c r="BM523" s="235"/>
      <c r="BN523" s="235"/>
      <c r="BO523" s="235"/>
      <c r="BP523" s="235"/>
      <c r="BQ523" s="235" t="e" cm="1">
        <f t="array" ref="BQ523">_xlfn.XLOOKUP($A523&amp;$B523,'[7]产值及收款计划（2026）'!$A:$A&amp;'[7]产值及收款计划（2026）'!$B:$B,'[7]产值及收款计划（2026）'!BM:BM)</f>
        <v>#REF!</v>
      </c>
      <c r="BR523" s="235" t="e" cm="1">
        <f t="array" ref="BR523">_xlfn.XLOOKUP($A523&amp;$B523,'[7]产值及收款计划（2026）'!$A:$A&amp;'[7]产值及收款计划（2026）'!$B:$B,'[7]产值及收款计划（2026）'!BN:BN)</f>
        <v>#REF!</v>
      </c>
      <c r="BS523" s="235" t="e" cm="1">
        <f t="array" ref="BS523">_xlfn.XLOOKUP($A523&amp;$B523,'[7]产值及收款计划（2026）'!$A:$A&amp;'[7]产值及收款计划（2026）'!$B:$B,'[7]产值及收款计划（2026）'!BO:BO)</f>
        <v>#REF!</v>
      </c>
      <c r="BT523" s="235" t="e" cm="1">
        <f t="array" ref="BT523">_xlfn.XLOOKUP($A523&amp;$B523,'[7]产值及收款计划（2026）'!$A:$A&amp;'[7]产值及收款计划（2026）'!$B:$B,'[7]产值及收款计划（2026）'!BP:BP)</f>
        <v>#REF!</v>
      </c>
      <c r="BU523" s="234" t="e" cm="1">
        <f t="array" ref="BU523">_xlfn.XLOOKUP($A523&amp;$B523,'[7]产值及收款计划（2026）'!$A:$A&amp;'[7]产值及收款计划（2026）'!$B:$B,'[7]产值及收款计划（2026）'!BQ:BQ)</f>
        <v>#REF!</v>
      </c>
      <c r="BV523" s="235" t="e" cm="1">
        <f t="array" ref="BV523">_xlfn.XLOOKUP($A523&amp;$B523,'[7]产值及收款计划（2026）'!$A:$A&amp;'[7]产值及收款计划（2026）'!$B:$B,'[7]产值及收款计划（2026）'!BR:BR)</f>
        <v>#REF!</v>
      </c>
      <c r="CE523" s="235" cm="1">
        <f t="array" ref="CE523">_xlfn.XLOOKUP($A523&amp;$B523,'[7]产值及收款计划（2026）'!$A:$A&amp;'[7]产值及收款计划（2026）'!$B:$B,'[7]产值及收款计划（2026）'!CA:CA)</f>
        <v>0</v>
      </c>
      <c r="CF523" s="235" cm="1">
        <f t="array" ref="CF523">_xlfn.XLOOKUP($A523&amp;$B523,'[7]产值及收款计划（2026）'!$A:$A&amp;'[7]产值及收款计划（2026）'!$B:$B,'[7]产值及收款计划（2026）'!CB:CB)</f>
        <v>0</v>
      </c>
      <c r="CG523" s="235" cm="1">
        <f t="array" ref="CG523">_xlfn.XLOOKUP($A523&amp;$B523,'[7]产值及收款计划（2026）'!$A:$A&amp;'[7]产值及收款计划（2026）'!$B:$B,'[7]产值及收款计划（2026）'!CC:CC)</f>
        <v>0</v>
      </c>
      <c r="CH523" s="235" cm="1">
        <f t="array" ref="CH523">_xlfn.XLOOKUP($A523&amp;$B523,'[7]产值及收款计划（2026）'!$A:$A&amp;'[7]产值及收款计划（2026）'!$B:$B,'[7]产值及收款计划（2026）'!CD:CD)</f>
        <v>0</v>
      </c>
      <c r="CI523" s="235" cm="1">
        <f t="array" ref="CI523">_xlfn.XLOOKUP($A523&amp;$B523,'[7]产值及收款计划（2026）'!$A:$A&amp;'[7]产值及收款计划（2026）'!$B:$B,'[7]产值及收款计划（2026）'!CE:CE)</f>
        <v>0</v>
      </c>
      <c r="CJ523" s="235" cm="1">
        <f t="array" ref="CJ523">_xlfn.XLOOKUP($A523&amp;$B523,'[7]产值及收款计划（2026）'!$A:$A&amp;'[7]产值及收款计划（2026）'!$B:$B,'[7]产值及收款计划（2026）'!CF:CF)</f>
        <v>0</v>
      </c>
      <c r="CK523" s="235" cm="1">
        <f t="array" ref="CK523">_xlfn.XLOOKUP($A523&amp;$B523,'[7]产值及收款计划（2026）'!$A:$A&amp;'[7]产值及收款计划（2026）'!$B:$B,'[7]产值及收款计划（2026）'!CG:CG)</f>
        <v>0</v>
      </c>
      <c r="CL523" s="235" cm="1">
        <f t="array" ref="CL523">_xlfn.XLOOKUP($A523&amp;$B523,'[7]产值及收款计划（2026）'!$A:$A&amp;'[7]产值及收款计划（2026）'!$B:$B,'[7]产值及收款计划（2026）'!CH:CH)</f>
        <v>0</v>
      </c>
      <c r="CM523" s="235" cm="1">
        <f t="array" ref="CM523">_xlfn.XLOOKUP($A523&amp;$B523,'[7]产值及收款计划（2026）'!$A:$A&amp;'[7]产值及收款计划（2026）'!$B:$B,'[7]产值及收款计划（2026）'!CI:CI)</f>
        <v>0</v>
      </c>
      <c r="CN523" s="235" cm="1">
        <f t="array" ref="CN523">_xlfn.XLOOKUP($A523&amp;$B523,'[7]产值及收款计划（2026）'!$A:$A&amp;'[7]产值及收款计划（2026）'!$B:$B,'[7]产值及收款计划（2026）'!CJ:CJ)</f>
        <v>0</v>
      </c>
      <c r="CO523" s="235" cm="1">
        <f t="array" ref="CO523">_xlfn.XLOOKUP($A523&amp;$B523,'[7]产值及收款计划（2026）'!$A:$A&amp;'[7]产值及收款计划（2026）'!$B:$B,'[7]产值及收款计划（2026）'!CK:CK)</f>
        <v>0</v>
      </c>
      <c r="CP523" s="235" cm="1">
        <f t="array" ref="CP523">_xlfn.XLOOKUP($A523&amp;$B523,'[7]产值及收款计划（2026）'!$A:$A&amp;'[7]产值及收款计划（2026）'!$B:$B,'[7]产值及收款计划（2026）'!CL:CL)</f>
        <v>0</v>
      </c>
      <c r="DE523" s="235" cm="1">
        <f t="array" ref="DE523">_xlfn.XLOOKUP($A523&amp;$B523,'[7]产值及收款计划（2026）'!$A:$A&amp;'[7]产值及收款计划（2026）'!$B:$B,'[7]产值及收款计划（2026）'!DA:DA)</f>
        <v>0</v>
      </c>
      <c r="DF523" s="235" cm="1">
        <f t="array" ref="DF523">_xlfn.XLOOKUP($A523&amp;$B523,'[7]产值及收款计划（2026）'!$A:$A&amp;'[7]产值及收款计划（2026）'!$B:$B,'[7]产值及收款计划（2026）'!DB:DB)</f>
        <v>0</v>
      </c>
      <c r="DG523" s="235" cm="1">
        <f t="array" ref="DG523">_xlfn.XLOOKUP($A523&amp;$B523,'[7]产值及收款计划（2026）'!$A:$A&amp;'[7]产值及收款计划（2026）'!$B:$B,'[7]产值及收款计划（2026）'!DC:DC)</f>
        <v>0</v>
      </c>
      <c r="DH523" s="235" cm="1">
        <f t="array" ref="DH523">_xlfn.XLOOKUP($A523&amp;$B523,'[7]产值及收款计划（2026）'!$A:$A&amp;'[7]产值及收款计划（2026）'!$B:$B,'[7]产值及收款计划（2026）'!DD:DD)</f>
        <v>0</v>
      </c>
      <c r="DI523" s="235" cm="1">
        <f t="array" ref="DI523">_xlfn.XLOOKUP($A523&amp;$B523,'[7]产值及收款计划（2026）'!$A:$A&amp;'[7]产值及收款计划（2026）'!$B:$B,'[7]产值及收款计划（2026）'!DE:DE)</f>
        <v>0</v>
      </c>
      <c r="DJ523" s="235" cm="1">
        <f t="array" ref="DJ523">_xlfn.XLOOKUP($A523&amp;$B523,'[7]产值及收款计划（2026）'!$A:$A&amp;'[7]产值及收款计划（2026）'!$B:$B,'[7]产值及收款计划（2026）'!DF:DF)</f>
        <v>0</v>
      </c>
      <c r="DK523" s="235" cm="1">
        <f t="array" ref="DK523">_xlfn.XLOOKUP($A523&amp;$B523,'[7]产值及收款计划（2026）'!$A:$A&amp;'[7]产值及收款计划（2026）'!$B:$B,'[7]产值及收款计划（2026）'!DG:DG)</f>
        <v>0</v>
      </c>
      <c r="DL523" s="235" cm="1">
        <f t="array" ref="DL523">_xlfn.XLOOKUP($A523&amp;$B523,'[7]产值及收款计划（2026）'!$A:$A&amp;'[7]产值及收款计划（2026）'!$B:$B,'[7]产值及收款计划（2026）'!DH:DH)</f>
        <v>0</v>
      </c>
      <c r="DM523" s="235" cm="1">
        <f t="array" ref="DM523">_xlfn.XLOOKUP($A523&amp;$B523,'[7]产值及收款计划（2026）'!$A:$A&amp;'[7]产值及收款计划（2026）'!$B:$B,'[7]产值及收款计划（2026）'!DI:DI)</f>
        <v>0</v>
      </c>
      <c r="DN523" s="235" cm="1">
        <f t="array" ref="DN523">_xlfn.XLOOKUP($A523&amp;$B523,'[7]产值及收款计划（2026）'!$A:$A&amp;'[7]产值及收款计划（2026）'!$B:$B,'[7]产值及收款计划（2026）'!DJ:DJ)</f>
        <v>0</v>
      </c>
      <c r="DO523" s="235" cm="1">
        <f t="array" ref="DO523">_xlfn.XLOOKUP($A523&amp;$B523,'[7]产值及收款计划（2026）'!$A:$A&amp;'[7]产值及收款计划（2026）'!$B:$B,'[7]产值及收款计划（2026）'!DK:DK)</f>
        <v>0</v>
      </c>
      <c r="DP523" s="235" cm="1">
        <f t="array" ref="DP523">_xlfn.XLOOKUP($A523&amp;$B523,'[7]产值及收款计划（2026）'!$A:$A&amp;'[7]产值及收款计划（2026）'!$B:$B,'[7]产值及收款计划（2026）'!DL:DL)</f>
        <v>0</v>
      </c>
      <c r="DQ523" s="243"/>
      <c r="DR523" s="229"/>
    </row>
    <row r="524" ht="20.25" spans="1:122">
      <c r="A524" s="233">
        <f t="shared" si="30"/>
        <v>5</v>
      </c>
      <c r="B524" s="233" t="s">
        <v>30</v>
      </c>
      <c r="C524" s="234" t="e" cm="1">
        <f t="array" ref="C524">_xlfn.XLOOKUP($A524&amp;$B524,'[7]产值及收款计划（2026）'!$A:$A&amp;'[7]产值及收款计划（2026）'!$B:$B,'[7]产值及收款计划（2026）'!C:C)</f>
        <v>#REF!</v>
      </c>
      <c r="D524" s="234" t="e" cm="1">
        <f t="array" ref="D524">_xlfn.XLOOKUP($A524&amp;$B524,'[7]产值及收款计划（2026）'!$A:$A&amp;'[7]产值及收款计划（2026）'!$B:$B,'[7]产值及收款计划（2026）'!D:D)</f>
        <v>#REF!</v>
      </c>
      <c r="E524" s="235" t="e" cm="1">
        <f t="array" ref="E524">_xlfn.XLOOKUP($A524&amp;$B524,'[7]产值及收款计划（2026）'!$A:$A&amp;'[7]产值及收款计划（2026）'!$B:$B,'[7]产值及收款计划（2026）'!E:E)</f>
        <v>#REF!</v>
      </c>
      <c r="F524" s="235" t="e" cm="1">
        <f t="array" ref="F524">_xlfn.XLOOKUP($A524&amp;$B524,'[7]产值及收款计划（2026）'!$A:$A&amp;'[7]产值及收款计划（2026）'!$B:$B,'[7]产值及收款计划（2026）'!F:F)</f>
        <v>#REF!</v>
      </c>
      <c r="G524" s="235" t="e" cm="1">
        <f t="array" ref="G524">_xlfn.XLOOKUP($A524&amp;$B524,'[7]产值及收款计划（2026）'!$A:$A&amp;'[7]产值及收款计划（2026）'!$B:$B,'[7]产值及收款计划（2026）'!G:G)</f>
        <v>#REF!</v>
      </c>
      <c r="H524" s="235" t="e" cm="1">
        <f t="array" ref="H524">_xlfn.XLOOKUP($A524&amp;$B524,'[7]产值及收款计划（2026）'!$A:$A&amp;'[7]产值及收款计划（2026）'!$B:$B,'[7]产值及收款计划（2026）'!H:H)</f>
        <v>#REF!</v>
      </c>
      <c r="I524" s="236" t="e" cm="1">
        <f t="array" ref="I524">_xlfn.XLOOKUP($A524&amp;$B524,'[7]产值及收款计划（2026）'!$A:$A&amp;'[7]产值及收款计划（2026）'!$B:$B,'[7]产值及收款计划（2026）'!I:I)</f>
        <v>#REF!</v>
      </c>
      <c r="J524" s="237" t="e" cm="1">
        <f t="array" ref="J524">_xlfn.XLOOKUP($A524&amp;$B524,'[7]产值及收款计划（2026）'!$A:$A&amp;'[7]产值及收款计划（2026）'!$B:$B,'[7]产值及收款计划（2026）'!J:J)</f>
        <v>#REF!</v>
      </c>
      <c r="K524" s="235" t="e" cm="1">
        <f t="array" ref="K524">_xlfn.XLOOKUP($A524&amp;$B524,'[7]产值及收款计划（2026）'!$A:$A&amp;'[7]产值及收款计划（2026）'!$B:$B,'[7]产值及收款计划（2026）'!K:K)</f>
        <v>#REF!</v>
      </c>
      <c r="L524" s="235" t="e" cm="1">
        <f t="array" ref="L524">_xlfn.XLOOKUP($A524&amp;$B524,'[7]产值及收款计划（2026）'!$A:$A&amp;'[7]产值及收款计划（2026）'!$B:$B,'[7]产值及收款计划（2026）'!L:L)</f>
        <v>#REF!</v>
      </c>
      <c r="M524" s="235" t="e" cm="1">
        <f t="array" ref="M524">_xlfn.XLOOKUP($A524&amp;$B524,'[7]产值及收款计划（2026）'!$A:$A&amp;'[7]产值及收款计划（2026）'!$B:$B,'[7]产值及收款计划（2026）'!M:M)</f>
        <v>#REF!</v>
      </c>
      <c r="N524" s="235" t="e" cm="1">
        <f t="array" ref="N524">_xlfn.XLOOKUP($A524&amp;$B524,'[7]产值及收款计划（2026）'!$A:$A&amp;'[7]产值及收款计划（2026）'!$B:$B,'[7]产值及收款计划（2026）'!N:N)</f>
        <v>#REF!</v>
      </c>
      <c r="O524" s="235" t="e" cm="1">
        <f t="array" ref="O524">_xlfn.XLOOKUP($A524&amp;$B524,'[7]产值及收款计划（2026）'!$A:$A&amp;'[7]产值及收款计划（2026）'!$B:$B,'[7]产值及收款计划（2026）'!O:O)</f>
        <v>#REF!</v>
      </c>
      <c r="P524" s="234" t="e" cm="1">
        <f t="array" ref="P524">_xlfn.XLOOKUP($A524&amp;$B524,'[7]产值及收款计划（2026）'!$A:$A&amp;'[7]产值及收款计划（2026）'!$B:$B,'[7]产值及收款计划（2026）'!P:P)</f>
        <v>#REF!</v>
      </c>
      <c r="Q524" s="235" t="e" cm="1">
        <f t="array" ref="Q524">_xlfn.XLOOKUP($A524&amp;$B524,'[7]产值及收款计划（2026）'!$A:$A&amp;'[7]产值及收款计划（2026）'!$B:$B,'[7]产值及收款计划（2026）'!Q:Q)</f>
        <v>#REF!</v>
      </c>
      <c r="R524" s="235" t="e" cm="1">
        <f t="array" ref="R524">_xlfn.XLOOKUP($A524&amp;$B524,'[7]产值及收款计划（2026）'!$A:$A&amp;'[7]产值及收款计划（2026）'!$B:$B,'[7]产值及收款计划（2026）'!R:R)</f>
        <v>#REF!</v>
      </c>
      <c r="S524" s="235" t="e" cm="1">
        <f t="array" ref="S524">_xlfn.XLOOKUP($A524&amp;$B524,'[7]产值及收款计划（2026）'!$A:$A&amp;'[7]产值及收款计划（2026）'!$B:$B,'[7]产值及收款计划（2026）'!S:S)</f>
        <v>#REF!</v>
      </c>
      <c r="T524" s="235" t="e" cm="1">
        <f t="array" ref="T524">_xlfn.XLOOKUP($A524&amp;$B524,'[7]产值及收款计划（2026）'!$A:$A&amp;'[7]产值及收款计划（2026）'!$B:$B,'[7]产值及收款计划（2026）'!T:T)</f>
        <v>#REF!</v>
      </c>
      <c r="U524" s="235" t="e" cm="1">
        <f t="array" ref="U524">_xlfn.XLOOKUP($A524&amp;$B524,'[7]产值及收款计划（2026）'!$A:$A&amp;'[7]产值及收款计划（2026）'!$B:$B,'[7]产值及收款计划（2026）'!U:U)</f>
        <v>#REF!</v>
      </c>
      <c r="V524" s="235" t="e" cm="1">
        <f t="array" ref="V524">_xlfn.XLOOKUP($A524&amp;$B524,'[7]产值及收款计划（2026）'!$A:$A&amp;'[7]产值及收款计划（2026）'!$B:$B,'[7]产值及收款计划（2026）'!V:V)</f>
        <v>#REF!</v>
      </c>
      <c r="W524" s="235" t="e" cm="1">
        <f t="array" ref="W524">_xlfn.XLOOKUP($A524&amp;$B524,'[7]产值及收款计划（2026）'!$A:$A&amp;'[7]产值及收款计划（2026）'!$B:$B,'[7]产值及收款计划（2026）'!W:W)</f>
        <v>#REF!</v>
      </c>
      <c r="X524" s="235" t="e" cm="1">
        <f t="array" ref="X524">_xlfn.XLOOKUP($A524&amp;$B524,'[7]产值及收款计划（2026）'!$A:$A&amp;'[7]产值及收款计划（2026）'!$B:$B,'[7]产值及收款计划（2026）'!X:X)</f>
        <v>#REF!</v>
      </c>
      <c r="Y524" s="235" t="e" cm="1">
        <f t="array" ref="Y524">_xlfn.XLOOKUP($A524&amp;$B524,'[7]产值及收款计划（2026）'!$A:$A&amp;'[7]产值及收款计划（2026）'!$B:$B,'[7]产值及收款计划（2026）'!Y:Y)</f>
        <v>#REF!</v>
      </c>
      <c r="Z524" s="235" t="e" cm="1">
        <f t="array" ref="Z524">_xlfn.XLOOKUP($A524&amp;$B524,'[7]产值及收款计划（2026）'!$A:$A&amp;'[7]产值及收款计划（2026）'!$B:$B,'[7]产值及收款计划（2026）'!Z:Z)</f>
        <v>#REF!</v>
      </c>
      <c r="AA524" s="235" t="e" cm="1">
        <f t="array" ref="AA524">_xlfn.XLOOKUP($A524&amp;$B524,'[7]产值及收款计划（2026）'!$A:$A&amp;'[7]产值及收款计划（2026）'!$B:$B,'[7]产值及收款计划（2026）'!AA:AA)</f>
        <v>#REF!</v>
      </c>
      <c r="AB524" s="235" t="e" cm="1">
        <f t="array" ref="AB524">_xlfn.XLOOKUP($A524&amp;$B524,'[7]产值及收款计划（2026）'!$A:$A&amp;'[7]产值及收款计划（2026）'!$B:$B,'[7]产值及收款计划（2026）'!AB:AB)</f>
        <v>#REF!</v>
      </c>
      <c r="AC524" s="235" t="e" cm="1">
        <f t="array" ref="AC524">_xlfn.XLOOKUP($A524&amp;$B524,'[7]产值及收款计划（2026）'!$A:$A&amp;'[7]产值及收款计划（2026）'!$B:$B,'[7]产值及收款计划（2026）'!AC:AC)</f>
        <v>#REF!</v>
      </c>
      <c r="AD524" s="235" t="e" cm="1">
        <f t="array" ref="AD524">_xlfn.XLOOKUP($A524&amp;$B524,'[7]产值及收款计划（2026）'!$A:$A&amp;'[7]产值及收款计划（2026）'!$B:$B,'[7]产值及收款计划（2026）'!AD:AD)</f>
        <v>#REF!</v>
      </c>
      <c r="AE524" s="235" t="e" cm="1">
        <f t="array" ref="AE524">_xlfn.XLOOKUP($A524&amp;$B524,'[7]产值及收款计划（2026）'!$A:$A&amp;'[7]产值及收款计划（2026）'!$B:$B,'[7]产值及收款计划（2026）'!AE:AE)</f>
        <v>#REF!</v>
      </c>
      <c r="AF524" s="235" t="e" cm="1">
        <f t="array" ref="AF524">_xlfn.XLOOKUP($A524&amp;$B524,'[7]产值及收款计划（2026）'!$A:$A&amp;'[7]产值及收款计划（2026）'!$B:$B,'[7]产值及收款计划（2026）'!AF:AF)</f>
        <v>#REF!</v>
      </c>
      <c r="AG524" s="235" t="e" cm="1">
        <f t="array" ref="AG524">_xlfn.XLOOKUP($A524&amp;$B524,'[7]产值及收款计划（2026）'!$A:$A&amp;'[7]产值及收款计划（2026）'!$B:$B,'[7]产值及收款计划（2026）'!AG:AG)</f>
        <v>#REF!</v>
      </c>
      <c r="AH524" s="235" t="e" cm="1">
        <f t="array" ref="AH524">_xlfn.XLOOKUP($A524&amp;$B524,'[7]产值及收款计划（2026）'!$A:$A&amp;'[7]产值及收款计划（2026）'!$B:$B,'[7]产值及收款计划（2026）'!AH:AH)</f>
        <v>#REF!</v>
      </c>
      <c r="AI524" s="235" t="e" cm="1">
        <f t="array" ref="AI524">_xlfn.XLOOKUP($A524&amp;$B524,'[7]产值及收款计划（2026）'!$A:$A&amp;'[7]产值及收款计划（2026）'!$B:$B,'[7]产值及收款计划（2026）'!AI:AI)</f>
        <v>#REF!</v>
      </c>
      <c r="AJ524" s="235" t="e" cm="1">
        <f t="array" ref="AJ524">_xlfn.XLOOKUP($A524&amp;$B524,'[7]产值及收款计划（2026）'!$A:$A&amp;'[7]产值及收款计划（2026）'!$B:$B,'[7]产值及收款计划（2026）'!AJ:AJ)</f>
        <v>#REF!</v>
      </c>
      <c r="AK524" s="235" t="e" cm="1">
        <f t="array" ref="AK524">_xlfn.XLOOKUP($A524&amp;$B524,'[7]产值及收款计划（2026）'!$A:$A&amp;'[7]产值及收款计划（2026）'!$B:$B,'[7]产值及收款计划（2026）'!AK:AK)</f>
        <v>#REF!</v>
      </c>
      <c r="AL524" s="235" t="e" cm="1">
        <f t="array" ref="AL524">_xlfn.XLOOKUP($A524&amp;$B524,'[7]产值及收款计划（2026）'!$A:$A&amp;'[7]产值及收款计划（2026）'!$B:$B,'[7]产值及收款计划（2026）'!AL:AL)</f>
        <v>#REF!</v>
      </c>
      <c r="AM524" s="242" t="e" cm="1">
        <f t="array" ref="AM524">_xlfn.LET(_xlpm.勾选月份状态数组,TRANSPOSE('PPT(12-15页）-TOP10'!$A$3:$A$14),_xlpm.选择数据区,IF('PPT(12-15页）-TOP10'!$E$3="收款",$BA524:$BL524,$AA524:$AL524),SUM(_xlfn._xlws.FILTER(_xlpm.选择数据区,_xlpm.勾选月份状态数组,"")))</f>
        <v>#REF!</v>
      </c>
      <c r="AN524" s="235" t="e" cm="1">
        <f t="array" ref="AN524">_xlfn.XLOOKUP($A524&amp;$B524,'[7]产值及收款计划（2026）'!$A:$A&amp;'[7]产值及收款计划（2026）'!$B:$B,'[7]产值及收款计划（2026）'!AN:AN)</f>
        <v>#REF!</v>
      </c>
      <c r="AO524" s="235" t="e" cm="1">
        <f t="array" ref="AO524">_xlfn.XLOOKUP($A524&amp;$B524,'[7]产值及收款计划（2026）'!$A:$A&amp;'[7]产值及收款计划（2026）'!$B:$B,'[7]产值及收款计划（2026）'!AO:AO)</f>
        <v>#REF!</v>
      </c>
      <c r="AP524" s="235" t="e" cm="1">
        <f t="array" ref="AP524">_xlfn.XLOOKUP($A524&amp;$B524,'[7]产值及收款计划（2026）'!$A:$A&amp;'[7]产值及收款计划（2026）'!$B:$B,'[7]产值及收款计划（2026）'!AP:AP)</f>
        <v>#REF!</v>
      </c>
      <c r="AQ524" s="235" t="e" cm="1">
        <f t="array" ref="AQ524">_xlfn.XLOOKUP($A524&amp;$B524,'[7]产值及收款计划（2026）'!$A:$A&amp;'[7]产值及收款计划（2026）'!$B:$B,'[7]产值及收款计划（2026）'!AQ:AQ)</f>
        <v>#REF!</v>
      </c>
      <c r="AR524" s="235" t="e" cm="1">
        <f t="array" ref="AR524">_xlfn.XLOOKUP($A524&amp;$B524,'[7]产值及收款计划（2026）'!$A:$A&amp;'[7]产值及收款计划（2026）'!$B:$B,'[7]产值及收款计划（2026）'!AR:AR)</f>
        <v>#REF!</v>
      </c>
      <c r="AS524" s="235" t="e" cm="1">
        <f t="array" ref="AS524">_xlfn.XLOOKUP($A524&amp;$B524,'[7]产值及收款计划（2026）'!$A:$A&amp;'[7]产值及收款计划（2026）'!$B:$B,'[7]产值及收款计划（2026）'!AS:AS)</f>
        <v>#REF!</v>
      </c>
      <c r="AT524" s="235" t="e" cm="1">
        <f t="array" ref="AT524">_xlfn.XLOOKUP($A524&amp;$B524,'[7]产值及收款计划（2026）'!$A:$A&amp;'[7]产值及收款计划（2026）'!$B:$B,'[7]产值及收款计划（2026）'!AT:AT)</f>
        <v>#REF!</v>
      </c>
      <c r="AU524" s="235" t="e" cm="1">
        <f t="array" ref="AU524">_xlfn.XLOOKUP($A524&amp;$B524,'[7]产值及收款计划（2026）'!$A:$A&amp;'[7]产值及收款计划（2026）'!$B:$B,'[7]产值及收款计划（2026）'!AU:AU)</f>
        <v>#REF!</v>
      </c>
      <c r="AV524" s="235" t="e" cm="1">
        <f t="array" ref="AV524">_xlfn.XLOOKUP($A524&amp;$B524,'[7]产值及收款计划（2026）'!$A:$A&amp;'[7]产值及收款计划（2026）'!$B:$B,'[7]产值及收款计划（2026）'!AV:AV)</f>
        <v>#REF!</v>
      </c>
      <c r="AW524" s="235" t="e" cm="1">
        <f t="array" ref="AW524">_xlfn.XLOOKUP($A524&amp;$B524,'[7]产值及收款计划（2026）'!$A:$A&amp;'[7]产值及收款计划（2026）'!$B:$B,'[7]产值及收款计划（2026）'!AW:AW)</f>
        <v>#REF!</v>
      </c>
      <c r="AX524" s="235" t="e" cm="1">
        <f t="array" ref="AX524">_xlfn.XLOOKUP($A524&amp;$B524,'[7]产值及收款计划（2026）'!$A:$A&amp;'[7]产值及收款计划（2026）'!$B:$B,'[7]产值及收款计划（2026）'!AX:AX)</f>
        <v>#REF!</v>
      </c>
      <c r="AY524" s="235" t="e" cm="1">
        <f t="array" ref="AY524">_xlfn.XLOOKUP($A524&amp;$B524,'[7]产值及收款计划（2026）'!$A:$A&amp;'[7]产值及收款计划（2026）'!$B:$B,'[7]产值及收款计划（2026）'!AY:AY)</f>
        <v>#REF!</v>
      </c>
      <c r="AZ524" s="235" t="e" cm="1">
        <f t="array" ref="AZ524">_xlfn.XLOOKUP($A524&amp;$B524,'[7]产值及收款计划（2026）'!$A:$A&amp;'[7]产值及收款计划（2026）'!$B:$B,'[7]产值及收款计划（2026）'!AZ:AZ)</f>
        <v>#REF!</v>
      </c>
      <c r="BA524" s="235" t="e" cm="1">
        <f t="array" ref="BA524">_xlfn.XLOOKUP($A524&amp;$B524,'[7]产值及收款计划（2026）'!$A:$A&amp;'[7]产值及收款计划（2026）'!$B:$B,'[7]产值及收款计划（2026）'!BA:BA)</f>
        <v>#REF!</v>
      </c>
      <c r="BB524" s="235" t="e" cm="1">
        <f t="array" ref="BB524">_xlfn.XLOOKUP($A524&amp;$B524,'[7]产值及收款计划（2026）'!$A:$A&amp;'[7]产值及收款计划（2026）'!$B:$B,'[7]产值及收款计划（2026）'!BB:BB)</f>
        <v>#REF!</v>
      </c>
      <c r="BC524" s="235" t="e" cm="1">
        <f t="array" ref="BC524">_xlfn.XLOOKUP($A524&amp;$B524,'[7]产值及收款计划（2026）'!$A:$A&amp;'[7]产值及收款计划（2026）'!$B:$B,'[7]产值及收款计划（2026）'!BC:BC)</f>
        <v>#REF!</v>
      </c>
      <c r="BD524" s="235" t="e" cm="1">
        <f t="array" ref="BD524">_xlfn.XLOOKUP($A524&amp;$B524,'[7]产值及收款计划（2026）'!$A:$A&amp;'[7]产值及收款计划（2026）'!$B:$B,'[7]产值及收款计划（2026）'!BD:BD)</f>
        <v>#REF!</v>
      </c>
      <c r="BE524" s="235" t="e" cm="1">
        <f t="array" ref="BE524">_xlfn.XLOOKUP($A524&amp;$B524,'[7]产值及收款计划（2026）'!$A:$A&amp;'[7]产值及收款计划（2026）'!$B:$B,'[7]产值及收款计划（2026）'!BE:BE)</f>
        <v>#REF!</v>
      </c>
      <c r="BF524" s="235" t="e" cm="1">
        <f t="array" ref="BF524">_xlfn.XLOOKUP($A524&amp;$B524,'[7]产值及收款计划（2026）'!$A:$A&amp;'[7]产值及收款计划（2026）'!$B:$B,'[7]产值及收款计划（2026）'!BF:BF)</f>
        <v>#REF!</v>
      </c>
      <c r="BG524" s="235" t="e" cm="1">
        <f t="array" ref="BG524">_xlfn.XLOOKUP($A524&amp;$B524,'[7]产值及收款计划（2026）'!$A:$A&amp;'[7]产值及收款计划（2026）'!$B:$B,'[7]产值及收款计划（2026）'!BG:BG)</f>
        <v>#REF!</v>
      </c>
      <c r="BH524" s="235" t="e" cm="1">
        <f t="array" ref="BH524">_xlfn.XLOOKUP($A524&amp;$B524,'[7]产值及收款计划（2026）'!$A:$A&amp;'[7]产值及收款计划（2026）'!$B:$B,'[7]产值及收款计划（2026）'!BH:BH)</f>
        <v>#REF!</v>
      </c>
      <c r="BI524" s="235" t="e" cm="1">
        <f t="array" ref="BI524">_xlfn.XLOOKUP($A524&amp;$B524,'[7]产值及收款计划（2026）'!$A:$A&amp;'[7]产值及收款计划（2026）'!$B:$B,'[7]产值及收款计划（2026）'!BI:BI)</f>
        <v>#REF!</v>
      </c>
      <c r="BJ524" s="235" t="e" cm="1">
        <f t="array" ref="BJ524">_xlfn.XLOOKUP($A524&amp;$B524,'[7]产值及收款计划（2026）'!$A:$A&amp;'[7]产值及收款计划（2026）'!$B:$B,'[7]产值及收款计划（2026）'!BJ:BJ)</f>
        <v>#REF!</v>
      </c>
      <c r="BK524" s="235" t="e" cm="1">
        <f t="array" ref="BK524">_xlfn.XLOOKUP($A524&amp;$B524,'[7]产值及收款计划（2026）'!$A:$A&amp;'[7]产值及收款计划（2026）'!$B:$B,'[7]产值及收款计划（2026）'!BK:BK)</f>
        <v>#REF!</v>
      </c>
      <c r="BL524" s="235" t="e" cm="1">
        <f t="array" ref="BL524">_xlfn.XLOOKUP($A524&amp;$B524,'[7]产值及收款计划（2026）'!$A:$A&amp;'[7]产值及收款计划（2026）'!$B:$B,'[7]产值及收款计划（2026）'!BL:BL)</f>
        <v>#REF!</v>
      </c>
      <c r="BM524" s="235"/>
      <c r="BN524" s="235"/>
      <c r="BO524" s="235"/>
      <c r="BP524" s="235"/>
      <c r="BQ524" s="235" t="e" cm="1">
        <f t="array" ref="BQ524">_xlfn.XLOOKUP($A524&amp;$B524,'[7]产值及收款计划（2026）'!$A:$A&amp;'[7]产值及收款计划（2026）'!$B:$B,'[7]产值及收款计划（2026）'!BM:BM)</f>
        <v>#REF!</v>
      </c>
      <c r="BR524" s="235" t="e" cm="1">
        <f t="array" ref="BR524">_xlfn.XLOOKUP($A524&amp;$B524,'[7]产值及收款计划（2026）'!$A:$A&amp;'[7]产值及收款计划（2026）'!$B:$B,'[7]产值及收款计划（2026）'!BN:BN)</f>
        <v>#REF!</v>
      </c>
      <c r="BS524" s="235" t="e" cm="1">
        <f t="array" ref="BS524">_xlfn.XLOOKUP($A524&amp;$B524,'[7]产值及收款计划（2026）'!$A:$A&amp;'[7]产值及收款计划（2026）'!$B:$B,'[7]产值及收款计划（2026）'!BO:BO)</f>
        <v>#REF!</v>
      </c>
      <c r="BT524" s="235" t="e" cm="1">
        <f t="array" ref="BT524">_xlfn.XLOOKUP($A524&amp;$B524,'[7]产值及收款计划（2026）'!$A:$A&amp;'[7]产值及收款计划（2026）'!$B:$B,'[7]产值及收款计划（2026）'!BP:BP)</f>
        <v>#REF!</v>
      </c>
      <c r="BU524" s="234" t="e" cm="1">
        <f t="array" ref="BU524">_xlfn.XLOOKUP($A524&amp;$B524,'[7]产值及收款计划（2026）'!$A:$A&amp;'[7]产值及收款计划（2026）'!$B:$B,'[7]产值及收款计划（2026）'!BQ:BQ)</f>
        <v>#REF!</v>
      </c>
      <c r="BV524" s="235" t="e" cm="1">
        <f t="array" ref="BV524">_xlfn.XLOOKUP($A524&amp;$B524,'[7]产值及收款计划（2026）'!$A:$A&amp;'[7]产值及收款计划（2026）'!$B:$B,'[7]产值及收款计划（2026）'!BR:BR)</f>
        <v>#REF!</v>
      </c>
      <c r="CE524" s="235" cm="1">
        <f t="array" ref="CE524">_xlfn.XLOOKUP($A524&amp;$B524,'[7]产值及收款计划（2026）'!$A:$A&amp;'[7]产值及收款计划（2026）'!$B:$B,'[7]产值及收款计划（2026）'!CA:CA)</f>
        <v>0</v>
      </c>
      <c r="CF524" s="235" cm="1">
        <f t="array" ref="CF524">_xlfn.XLOOKUP($A524&amp;$B524,'[7]产值及收款计划（2026）'!$A:$A&amp;'[7]产值及收款计划（2026）'!$B:$B,'[7]产值及收款计划（2026）'!CB:CB)</f>
        <v>0</v>
      </c>
      <c r="CG524" s="235" cm="1">
        <f t="array" ref="CG524">_xlfn.XLOOKUP($A524&amp;$B524,'[7]产值及收款计划（2026）'!$A:$A&amp;'[7]产值及收款计划（2026）'!$B:$B,'[7]产值及收款计划（2026）'!CC:CC)</f>
        <v>0</v>
      </c>
      <c r="CH524" s="235" cm="1">
        <f t="array" ref="CH524">_xlfn.XLOOKUP($A524&amp;$B524,'[7]产值及收款计划（2026）'!$A:$A&amp;'[7]产值及收款计划（2026）'!$B:$B,'[7]产值及收款计划（2026）'!CD:CD)</f>
        <v>0</v>
      </c>
      <c r="CI524" s="235" cm="1">
        <f t="array" ref="CI524">_xlfn.XLOOKUP($A524&amp;$B524,'[7]产值及收款计划（2026）'!$A:$A&amp;'[7]产值及收款计划（2026）'!$B:$B,'[7]产值及收款计划（2026）'!CE:CE)</f>
        <v>0</v>
      </c>
      <c r="CJ524" s="235" cm="1">
        <f t="array" ref="CJ524">_xlfn.XLOOKUP($A524&amp;$B524,'[7]产值及收款计划（2026）'!$A:$A&amp;'[7]产值及收款计划（2026）'!$B:$B,'[7]产值及收款计划（2026）'!CF:CF)</f>
        <v>0</v>
      </c>
      <c r="CK524" s="235" cm="1">
        <f t="array" ref="CK524">_xlfn.XLOOKUP($A524&amp;$B524,'[7]产值及收款计划（2026）'!$A:$A&amp;'[7]产值及收款计划（2026）'!$B:$B,'[7]产值及收款计划（2026）'!CG:CG)</f>
        <v>0</v>
      </c>
      <c r="CL524" s="235" cm="1">
        <f t="array" ref="CL524">_xlfn.XLOOKUP($A524&amp;$B524,'[7]产值及收款计划（2026）'!$A:$A&amp;'[7]产值及收款计划（2026）'!$B:$B,'[7]产值及收款计划（2026）'!CH:CH)</f>
        <v>0</v>
      </c>
      <c r="CM524" s="235" cm="1">
        <f t="array" ref="CM524">_xlfn.XLOOKUP($A524&amp;$B524,'[7]产值及收款计划（2026）'!$A:$A&amp;'[7]产值及收款计划（2026）'!$B:$B,'[7]产值及收款计划（2026）'!CI:CI)</f>
        <v>0</v>
      </c>
      <c r="CN524" s="235" cm="1">
        <f t="array" ref="CN524">_xlfn.XLOOKUP($A524&amp;$B524,'[7]产值及收款计划（2026）'!$A:$A&amp;'[7]产值及收款计划（2026）'!$B:$B,'[7]产值及收款计划（2026）'!CJ:CJ)</f>
        <v>0</v>
      </c>
      <c r="CO524" s="235" cm="1">
        <f t="array" ref="CO524">_xlfn.XLOOKUP($A524&amp;$B524,'[7]产值及收款计划（2026）'!$A:$A&amp;'[7]产值及收款计划（2026）'!$B:$B,'[7]产值及收款计划（2026）'!CK:CK)</f>
        <v>0</v>
      </c>
      <c r="CP524" s="235" cm="1">
        <f t="array" ref="CP524">_xlfn.XLOOKUP($A524&amp;$B524,'[7]产值及收款计划（2026）'!$A:$A&amp;'[7]产值及收款计划（2026）'!$B:$B,'[7]产值及收款计划（2026）'!CL:CL)</f>
        <v>0</v>
      </c>
      <c r="DE524" s="235" cm="1">
        <f t="array" ref="DE524">_xlfn.XLOOKUP($A524&amp;$B524,'[7]产值及收款计划（2026）'!$A:$A&amp;'[7]产值及收款计划（2026）'!$B:$B,'[7]产值及收款计划（2026）'!DA:DA)</f>
        <v>0</v>
      </c>
      <c r="DF524" s="235" cm="1">
        <f t="array" ref="DF524">_xlfn.XLOOKUP($A524&amp;$B524,'[7]产值及收款计划（2026）'!$A:$A&amp;'[7]产值及收款计划（2026）'!$B:$B,'[7]产值及收款计划（2026）'!DB:DB)</f>
        <v>0</v>
      </c>
      <c r="DG524" s="235" cm="1">
        <f t="array" ref="DG524">_xlfn.XLOOKUP($A524&amp;$B524,'[7]产值及收款计划（2026）'!$A:$A&amp;'[7]产值及收款计划（2026）'!$B:$B,'[7]产值及收款计划（2026）'!DC:DC)</f>
        <v>0</v>
      </c>
      <c r="DH524" s="235" cm="1">
        <f t="array" ref="DH524">_xlfn.XLOOKUP($A524&amp;$B524,'[7]产值及收款计划（2026）'!$A:$A&amp;'[7]产值及收款计划（2026）'!$B:$B,'[7]产值及收款计划（2026）'!DD:DD)</f>
        <v>0</v>
      </c>
      <c r="DI524" s="235" cm="1">
        <f t="array" ref="DI524">_xlfn.XLOOKUP($A524&amp;$B524,'[7]产值及收款计划（2026）'!$A:$A&amp;'[7]产值及收款计划（2026）'!$B:$B,'[7]产值及收款计划（2026）'!DE:DE)</f>
        <v>0</v>
      </c>
      <c r="DJ524" s="235" cm="1">
        <f t="array" ref="DJ524">_xlfn.XLOOKUP($A524&amp;$B524,'[7]产值及收款计划（2026）'!$A:$A&amp;'[7]产值及收款计划（2026）'!$B:$B,'[7]产值及收款计划（2026）'!DF:DF)</f>
        <v>0</v>
      </c>
      <c r="DK524" s="235" cm="1">
        <f t="array" ref="DK524">_xlfn.XLOOKUP($A524&amp;$B524,'[7]产值及收款计划（2026）'!$A:$A&amp;'[7]产值及收款计划（2026）'!$B:$B,'[7]产值及收款计划（2026）'!DG:DG)</f>
        <v>0</v>
      </c>
      <c r="DL524" s="235" cm="1">
        <f t="array" ref="DL524">_xlfn.XLOOKUP($A524&amp;$B524,'[7]产值及收款计划（2026）'!$A:$A&amp;'[7]产值及收款计划（2026）'!$B:$B,'[7]产值及收款计划（2026）'!DH:DH)</f>
        <v>0</v>
      </c>
      <c r="DM524" s="235" cm="1">
        <f t="array" ref="DM524">_xlfn.XLOOKUP($A524&amp;$B524,'[7]产值及收款计划（2026）'!$A:$A&amp;'[7]产值及收款计划（2026）'!$B:$B,'[7]产值及收款计划（2026）'!DI:DI)</f>
        <v>0</v>
      </c>
      <c r="DN524" s="235" cm="1">
        <f t="array" ref="DN524">_xlfn.XLOOKUP($A524&amp;$B524,'[7]产值及收款计划（2026）'!$A:$A&amp;'[7]产值及收款计划（2026）'!$B:$B,'[7]产值及收款计划（2026）'!DJ:DJ)</f>
        <v>0</v>
      </c>
      <c r="DO524" s="235" cm="1">
        <f t="array" ref="DO524">_xlfn.XLOOKUP($A524&amp;$B524,'[7]产值及收款计划（2026）'!$A:$A&amp;'[7]产值及收款计划（2026）'!$B:$B,'[7]产值及收款计划（2026）'!DK:DK)</f>
        <v>0</v>
      </c>
      <c r="DP524" s="235" cm="1">
        <f t="array" ref="DP524">_xlfn.XLOOKUP($A524&amp;$B524,'[7]产值及收款计划（2026）'!$A:$A&amp;'[7]产值及收款计划（2026）'!$B:$B,'[7]产值及收款计划（2026）'!DL:DL)</f>
        <v>0</v>
      </c>
      <c r="DQ524" s="243"/>
      <c r="DR524" s="229"/>
    </row>
    <row r="525" ht="20.25" spans="1:122">
      <c r="A525" s="233">
        <f t="shared" si="30"/>
        <v>6</v>
      </c>
      <c r="B525" s="233" t="s">
        <v>30</v>
      </c>
      <c r="C525" s="234" t="e" cm="1">
        <f t="array" ref="C525">_xlfn.XLOOKUP($A525&amp;$B525,'[7]产值及收款计划（2026）'!$A:$A&amp;'[7]产值及收款计划（2026）'!$B:$B,'[7]产值及收款计划（2026）'!C:C)</f>
        <v>#REF!</v>
      </c>
      <c r="D525" s="234" t="e" cm="1">
        <f t="array" ref="D525">_xlfn.XLOOKUP($A525&amp;$B525,'[7]产值及收款计划（2026）'!$A:$A&amp;'[7]产值及收款计划（2026）'!$B:$B,'[7]产值及收款计划（2026）'!D:D)</f>
        <v>#REF!</v>
      </c>
      <c r="E525" s="235" t="e" cm="1">
        <f t="array" ref="E525">_xlfn.XLOOKUP($A525&amp;$B525,'[7]产值及收款计划（2026）'!$A:$A&amp;'[7]产值及收款计划（2026）'!$B:$B,'[7]产值及收款计划（2026）'!E:E)</f>
        <v>#REF!</v>
      </c>
      <c r="F525" s="235" t="e" cm="1">
        <f t="array" ref="F525">_xlfn.XLOOKUP($A525&amp;$B525,'[7]产值及收款计划（2026）'!$A:$A&amp;'[7]产值及收款计划（2026）'!$B:$B,'[7]产值及收款计划（2026）'!F:F)</f>
        <v>#REF!</v>
      </c>
      <c r="G525" s="235" t="e" cm="1">
        <f t="array" ref="G525">_xlfn.XLOOKUP($A525&amp;$B525,'[7]产值及收款计划（2026）'!$A:$A&amp;'[7]产值及收款计划（2026）'!$B:$B,'[7]产值及收款计划（2026）'!G:G)</f>
        <v>#REF!</v>
      </c>
      <c r="H525" s="235" t="e" cm="1">
        <f t="array" ref="H525">_xlfn.XLOOKUP($A525&amp;$B525,'[7]产值及收款计划（2026）'!$A:$A&amp;'[7]产值及收款计划（2026）'!$B:$B,'[7]产值及收款计划（2026）'!H:H)</f>
        <v>#REF!</v>
      </c>
      <c r="I525" s="236" t="e" cm="1">
        <f t="array" ref="I525">_xlfn.XLOOKUP($A525&amp;$B525,'[7]产值及收款计划（2026）'!$A:$A&amp;'[7]产值及收款计划（2026）'!$B:$B,'[7]产值及收款计划（2026）'!I:I)</f>
        <v>#REF!</v>
      </c>
      <c r="J525" s="237" t="e" cm="1">
        <f t="array" ref="J525">_xlfn.XLOOKUP($A525&amp;$B525,'[7]产值及收款计划（2026）'!$A:$A&amp;'[7]产值及收款计划（2026）'!$B:$B,'[7]产值及收款计划（2026）'!J:J)</f>
        <v>#REF!</v>
      </c>
      <c r="K525" s="235" t="e" cm="1">
        <f t="array" ref="K525">_xlfn.XLOOKUP($A525&amp;$B525,'[7]产值及收款计划（2026）'!$A:$A&amp;'[7]产值及收款计划（2026）'!$B:$B,'[7]产值及收款计划（2026）'!K:K)</f>
        <v>#REF!</v>
      </c>
      <c r="L525" s="235" t="e" cm="1">
        <f t="array" ref="L525">_xlfn.XLOOKUP($A525&amp;$B525,'[7]产值及收款计划（2026）'!$A:$A&amp;'[7]产值及收款计划（2026）'!$B:$B,'[7]产值及收款计划（2026）'!L:L)</f>
        <v>#REF!</v>
      </c>
      <c r="M525" s="235" t="e" cm="1">
        <f t="array" ref="M525">_xlfn.XLOOKUP($A525&amp;$B525,'[7]产值及收款计划（2026）'!$A:$A&amp;'[7]产值及收款计划（2026）'!$B:$B,'[7]产值及收款计划（2026）'!M:M)</f>
        <v>#REF!</v>
      </c>
      <c r="N525" s="235" t="e" cm="1">
        <f t="array" ref="N525">_xlfn.XLOOKUP($A525&amp;$B525,'[7]产值及收款计划（2026）'!$A:$A&amp;'[7]产值及收款计划（2026）'!$B:$B,'[7]产值及收款计划（2026）'!N:N)</f>
        <v>#REF!</v>
      </c>
      <c r="O525" s="235" t="e" cm="1">
        <f t="array" ref="O525">_xlfn.XLOOKUP($A525&amp;$B525,'[7]产值及收款计划（2026）'!$A:$A&amp;'[7]产值及收款计划（2026）'!$B:$B,'[7]产值及收款计划（2026）'!O:O)</f>
        <v>#REF!</v>
      </c>
      <c r="P525" s="234" t="e" cm="1">
        <f t="array" ref="P525">_xlfn.XLOOKUP($A525&amp;$B525,'[7]产值及收款计划（2026）'!$A:$A&amp;'[7]产值及收款计划（2026）'!$B:$B,'[7]产值及收款计划（2026）'!P:P)</f>
        <v>#REF!</v>
      </c>
      <c r="Q525" s="235" t="e" cm="1">
        <f t="array" ref="Q525">_xlfn.XLOOKUP($A525&amp;$B525,'[7]产值及收款计划（2026）'!$A:$A&amp;'[7]产值及收款计划（2026）'!$B:$B,'[7]产值及收款计划（2026）'!Q:Q)</f>
        <v>#REF!</v>
      </c>
      <c r="R525" s="235" t="e" cm="1">
        <f t="array" ref="R525">_xlfn.XLOOKUP($A525&amp;$B525,'[7]产值及收款计划（2026）'!$A:$A&amp;'[7]产值及收款计划（2026）'!$B:$B,'[7]产值及收款计划（2026）'!R:R)</f>
        <v>#REF!</v>
      </c>
      <c r="S525" s="235" t="e" cm="1">
        <f t="array" ref="S525">_xlfn.XLOOKUP($A525&amp;$B525,'[7]产值及收款计划（2026）'!$A:$A&amp;'[7]产值及收款计划（2026）'!$B:$B,'[7]产值及收款计划（2026）'!S:S)</f>
        <v>#REF!</v>
      </c>
      <c r="T525" s="235" t="e" cm="1">
        <f t="array" ref="T525">_xlfn.XLOOKUP($A525&amp;$B525,'[7]产值及收款计划（2026）'!$A:$A&amp;'[7]产值及收款计划（2026）'!$B:$B,'[7]产值及收款计划（2026）'!T:T)</f>
        <v>#REF!</v>
      </c>
      <c r="U525" s="235" t="e" cm="1">
        <f t="array" ref="U525">_xlfn.XLOOKUP($A525&amp;$B525,'[7]产值及收款计划（2026）'!$A:$A&amp;'[7]产值及收款计划（2026）'!$B:$B,'[7]产值及收款计划（2026）'!U:U)</f>
        <v>#REF!</v>
      </c>
      <c r="V525" s="235" t="e" cm="1">
        <f t="array" ref="V525">_xlfn.XLOOKUP($A525&amp;$B525,'[7]产值及收款计划（2026）'!$A:$A&amp;'[7]产值及收款计划（2026）'!$B:$B,'[7]产值及收款计划（2026）'!V:V)</f>
        <v>#REF!</v>
      </c>
      <c r="W525" s="235" t="e" cm="1">
        <f t="array" ref="W525">_xlfn.XLOOKUP($A525&amp;$B525,'[7]产值及收款计划（2026）'!$A:$A&amp;'[7]产值及收款计划（2026）'!$B:$B,'[7]产值及收款计划（2026）'!W:W)</f>
        <v>#REF!</v>
      </c>
      <c r="X525" s="235" t="e" cm="1">
        <f t="array" ref="X525">_xlfn.XLOOKUP($A525&amp;$B525,'[7]产值及收款计划（2026）'!$A:$A&amp;'[7]产值及收款计划（2026）'!$B:$B,'[7]产值及收款计划（2026）'!X:X)</f>
        <v>#REF!</v>
      </c>
      <c r="Y525" s="235" t="e" cm="1">
        <f t="array" ref="Y525">_xlfn.XLOOKUP($A525&amp;$B525,'[7]产值及收款计划（2026）'!$A:$A&amp;'[7]产值及收款计划（2026）'!$B:$B,'[7]产值及收款计划（2026）'!Y:Y)</f>
        <v>#REF!</v>
      </c>
      <c r="Z525" s="235" t="e" cm="1">
        <f t="array" ref="Z525">_xlfn.XLOOKUP($A525&amp;$B525,'[7]产值及收款计划（2026）'!$A:$A&amp;'[7]产值及收款计划（2026）'!$B:$B,'[7]产值及收款计划（2026）'!Z:Z)</f>
        <v>#REF!</v>
      </c>
      <c r="AA525" s="235" t="e" cm="1">
        <f t="array" ref="AA525">_xlfn.XLOOKUP($A525&amp;$B525,'[7]产值及收款计划（2026）'!$A:$A&amp;'[7]产值及收款计划（2026）'!$B:$B,'[7]产值及收款计划（2026）'!AA:AA)</f>
        <v>#REF!</v>
      </c>
      <c r="AB525" s="235" t="e" cm="1">
        <f t="array" ref="AB525">_xlfn.XLOOKUP($A525&amp;$B525,'[7]产值及收款计划（2026）'!$A:$A&amp;'[7]产值及收款计划（2026）'!$B:$B,'[7]产值及收款计划（2026）'!AB:AB)</f>
        <v>#REF!</v>
      </c>
      <c r="AC525" s="235" t="e" cm="1">
        <f t="array" ref="AC525">_xlfn.XLOOKUP($A525&amp;$B525,'[7]产值及收款计划（2026）'!$A:$A&amp;'[7]产值及收款计划（2026）'!$B:$B,'[7]产值及收款计划（2026）'!AC:AC)</f>
        <v>#REF!</v>
      </c>
      <c r="AD525" s="235" t="e" cm="1">
        <f t="array" ref="AD525">_xlfn.XLOOKUP($A525&amp;$B525,'[7]产值及收款计划（2026）'!$A:$A&amp;'[7]产值及收款计划（2026）'!$B:$B,'[7]产值及收款计划（2026）'!AD:AD)</f>
        <v>#REF!</v>
      </c>
      <c r="AE525" s="235" t="e" cm="1">
        <f t="array" ref="AE525">_xlfn.XLOOKUP($A525&amp;$B525,'[7]产值及收款计划（2026）'!$A:$A&amp;'[7]产值及收款计划（2026）'!$B:$B,'[7]产值及收款计划（2026）'!AE:AE)</f>
        <v>#REF!</v>
      </c>
      <c r="AF525" s="235" t="e" cm="1">
        <f t="array" ref="AF525">_xlfn.XLOOKUP($A525&amp;$B525,'[7]产值及收款计划（2026）'!$A:$A&amp;'[7]产值及收款计划（2026）'!$B:$B,'[7]产值及收款计划（2026）'!AF:AF)</f>
        <v>#REF!</v>
      </c>
      <c r="AG525" s="235" t="e" cm="1">
        <f t="array" ref="AG525">_xlfn.XLOOKUP($A525&amp;$B525,'[7]产值及收款计划（2026）'!$A:$A&amp;'[7]产值及收款计划（2026）'!$B:$B,'[7]产值及收款计划（2026）'!AG:AG)</f>
        <v>#REF!</v>
      </c>
      <c r="AH525" s="235" t="e" cm="1">
        <f t="array" ref="AH525">_xlfn.XLOOKUP($A525&amp;$B525,'[7]产值及收款计划（2026）'!$A:$A&amp;'[7]产值及收款计划（2026）'!$B:$B,'[7]产值及收款计划（2026）'!AH:AH)</f>
        <v>#REF!</v>
      </c>
      <c r="AI525" s="235" t="e" cm="1">
        <f t="array" ref="AI525">_xlfn.XLOOKUP($A525&amp;$B525,'[7]产值及收款计划（2026）'!$A:$A&amp;'[7]产值及收款计划（2026）'!$B:$B,'[7]产值及收款计划（2026）'!AI:AI)</f>
        <v>#REF!</v>
      </c>
      <c r="AJ525" s="235" t="e" cm="1">
        <f t="array" ref="AJ525">_xlfn.XLOOKUP($A525&amp;$B525,'[7]产值及收款计划（2026）'!$A:$A&amp;'[7]产值及收款计划（2026）'!$B:$B,'[7]产值及收款计划（2026）'!AJ:AJ)</f>
        <v>#REF!</v>
      </c>
      <c r="AK525" s="235" t="e" cm="1">
        <f t="array" ref="AK525">_xlfn.XLOOKUP($A525&amp;$B525,'[7]产值及收款计划（2026）'!$A:$A&amp;'[7]产值及收款计划（2026）'!$B:$B,'[7]产值及收款计划（2026）'!AK:AK)</f>
        <v>#REF!</v>
      </c>
      <c r="AL525" s="235" t="e" cm="1">
        <f t="array" ref="AL525">_xlfn.XLOOKUP($A525&amp;$B525,'[7]产值及收款计划（2026）'!$A:$A&amp;'[7]产值及收款计划（2026）'!$B:$B,'[7]产值及收款计划（2026）'!AL:AL)</f>
        <v>#REF!</v>
      </c>
      <c r="AM525" s="242" t="e" cm="1">
        <f t="array" ref="AM525">_xlfn.LET(_xlpm.勾选月份状态数组,TRANSPOSE('PPT(12-15页）-TOP10'!$A$3:$A$14),_xlpm.选择数据区,IF('PPT(12-15页）-TOP10'!$E$3="收款",$BA525:$BL525,$AA525:$AL525),SUM(_xlfn._xlws.FILTER(_xlpm.选择数据区,_xlpm.勾选月份状态数组,"")))</f>
        <v>#REF!</v>
      </c>
      <c r="AN525" s="235" t="e" cm="1">
        <f t="array" ref="AN525">_xlfn.XLOOKUP($A525&amp;$B525,'[7]产值及收款计划（2026）'!$A:$A&amp;'[7]产值及收款计划（2026）'!$B:$B,'[7]产值及收款计划（2026）'!AN:AN)</f>
        <v>#REF!</v>
      </c>
      <c r="AO525" s="235" t="e" cm="1">
        <f t="array" ref="AO525">_xlfn.XLOOKUP($A525&amp;$B525,'[7]产值及收款计划（2026）'!$A:$A&amp;'[7]产值及收款计划（2026）'!$B:$B,'[7]产值及收款计划（2026）'!AO:AO)</f>
        <v>#REF!</v>
      </c>
      <c r="AP525" s="235" t="e" cm="1">
        <f t="array" ref="AP525">_xlfn.XLOOKUP($A525&amp;$B525,'[7]产值及收款计划（2026）'!$A:$A&amp;'[7]产值及收款计划（2026）'!$B:$B,'[7]产值及收款计划（2026）'!AP:AP)</f>
        <v>#REF!</v>
      </c>
      <c r="AQ525" s="235" t="e" cm="1">
        <f t="array" ref="AQ525">_xlfn.XLOOKUP($A525&amp;$B525,'[7]产值及收款计划（2026）'!$A:$A&amp;'[7]产值及收款计划（2026）'!$B:$B,'[7]产值及收款计划（2026）'!AQ:AQ)</f>
        <v>#REF!</v>
      </c>
      <c r="AR525" s="235" t="e" cm="1">
        <f t="array" ref="AR525">_xlfn.XLOOKUP($A525&amp;$B525,'[7]产值及收款计划（2026）'!$A:$A&amp;'[7]产值及收款计划（2026）'!$B:$B,'[7]产值及收款计划（2026）'!AR:AR)</f>
        <v>#REF!</v>
      </c>
      <c r="AS525" s="235" t="e" cm="1">
        <f t="array" ref="AS525">_xlfn.XLOOKUP($A525&amp;$B525,'[7]产值及收款计划（2026）'!$A:$A&amp;'[7]产值及收款计划（2026）'!$B:$B,'[7]产值及收款计划（2026）'!AS:AS)</f>
        <v>#REF!</v>
      </c>
      <c r="AT525" s="235" t="e" cm="1">
        <f t="array" ref="AT525">_xlfn.XLOOKUP($A525&amp;$B525,'[7]产值及收款计划（2026）'!$A:$A&amp;'[7]产值及收款计划（2026）'!$B:$B,'[7]产值及收款计划（2026）'!AT:AT)</f>
        <v>#REF!</v>
      </c>
      <c r="AU525" s="235" t="e" cm="1">
        <f t="array" ref="AU525">_xlfn.XLOOKUP($A525&amp;$B525,'[7]产值及收款计划（2026）'!$A:$A&amp;'[7]产值及收款计划（2026）'!$B:$B,'[7]产值及收款计划（2026）'!AU:AU)</f>
        <v>#REF!</v>
      </c>
      <c r="AV525" s="235" t="e" cm="1">
        <f t="array" ref="AV525">_xlfn.XLOOKUP($A525&amp;$B525,'[7]产值及收款计划（2026）'!$A:$A&amp;'[7]产值及收款计划（2026）'!$B:$B,'[7]产值及收款计划（2026）'!AV:AV)</f>
        <v>#REF!</v>
      </c>
      <c r="AW525" s="235" t="e" cm="1">
        <f t="array" ref="AW525">_xlfn.XLOOKUP($A525&amp;$B525,'[7]产值及收款计划（2026）'!$A:$A&amp;'[7]产值及收款计划（2026）'!$B:$B,'[7]产值及收款计划（2026）'!AW:AW)</f>
        <v>#REF!</v>
      </c>
      <c r="AX525" s="235" t="e" cm="1">
        <f t="array" ref="AX525">_xlfn.XLOOKUP($A525&amp;$B525,'[7]产值及收款计划（2026）'!$A:$A&amp;'[7]产值及收款计划（2026）'!$B:$B,'[7]产值及收款计划（2026）'!AX:AX)</f>
        <v>#REF!</v>
      </c>
      <c r="AY525" s="235" t="e" cm="1">
        <f t="array" ref="AY525">_xlfn.XLOOKUP($A525&amp;$B525,'[7]产值及收款计划（2026）'!$A:$A&amp;'[7]产值及收款计划（2026）'!$B:$B,'[7]产值及收款计划（2026）'!AY:AY)</f>
        <v>#REF!</v>
      </c>
      <c r="AZ525" s="235" t="e" cm="1">
        <f t="array" ref="AZ525">_xlfn.XLOOKUP($A525&amp;$B525,'[7]产值及收款计划（2026）'!$A:$A&amp;'[7]产值及收款计划（2026）'!$B:$B,'[7]产值及收款计划（2026）'!AZ:AZ)</f>
        <v>#REF!</v>
      </c>
      <c r="BA525" s="235" t="e" cm="1">
        <f t="array" ref="BA525">_xlfn.XLOOKUP($A525&amp;$B525,'[7]产值及收款计划（2026）'!$A:$A&amp;'[7]产值及收款计划（2026）'!$B:$B,'[7]产值及收款计划（2026）'!BA:BA)</f>
        <v>#REF!</v>
      </c>
      <c r="BB525" s="235" t="e" cm="1">
        <f t="array" ref="BB525">_xlfn.XLOOKUP($A525&amp;$B525,'[7]产值及收款计划（2026）'!$A:$A&amp;'[7]产值及收款计划（2026）'!$B:$B,'[7]产值及收款计划（2026）'!BB:BB)</f>
        <v>#REF!</v>
      </c>
      <c r="BC525" s="235" t="e" cm="1">
        <f t="array" ref="BC525">_xlfn.XLOOKUP($A525&amp;$B525,'[7]产值及收款计划（2026）'!$A:$A&amp;'[7]产值及收款计划（2026）'!$B:$B,'[7]产值及收款计划（2026）'!BC:BC)</f>
        <v>#REF!</v>
      </c>
      <c r="BD525" s="235" t="e" cm="1">
        <f t="array" ref="BD525">_xlfn.XLOOKUP($A525&amp;$B525,'[7]产值及收款计划（2026）'!$A:$A&amp;'[7]产值及收款计划（2026）'!$B:$B,'[7]产值及收款计划（2026）'!BD:BD)</f>
        <v>#REF!</v>
      </c>
      <c r="BE525" s="235" t="e" cm="1">
        <f t="array" ref="BE525">_xlfn.XLOOKUP($A525&amp;$B525,'[7]产值及收款计划（2026）'!$A:$A&amp;'[7]产值及收款计划（2026）'!$B:$B,'[7]产值及收款计划（2026）'!BE:BE)</f>
        <v>#REF!</v>
      </c>
      <c r="BF525" s="235" t="e" cm="1">
        <f t="array" ref="BF525">_xlfn.XLOOKUP($A525&amp;$B525,'[7]产值及收款计划（2026）'!$A:$A&amp;'[7]产值及收款计划（2026）'!$B:$B,'[7]产值及收款计划（2026）'!BF:BF)</f>
        <v>#REF!</v>
      </c>
      <c r="BG525" s="235" t="e" cm="1">
        <f t="array" ref="BG525">_xlfn.XLOOKUP($A525&amp;$B525,'[7]产值及收款计划（2026）'!$A:$A&amp;'[7]产值及收款计划（2026）'!$B:$B,'[7]产值及收款计划（2026）'!BG:BG)</f>
        <v>#REF!</v>
      </c>
      <c r="BH525" s="235" t="e" cm="1">
        <f t="array" ref="BH525">_xlfn.XLOOKUP($A525&amp;$B525,'[7]产值及收款计划（2026）'!$A:$A&amp;'[7]产值及收款计划（2026）'!$B:$B,'[7]产值及收款计划（2026）'!BH:BH)</f>
        <v>#REF!</v>
      </c>
      <c r="BI525" s="235" t="e" cm="1">
        <f t="array" ref="BI525">_xlfn.XLOOKUP($A525&amp;$B525,'[7]产值及收款计划（2026）'!$A:$A&amp;'[7]产值及收款计划（2026）'!$B:$B,'[7]产值及收款计划（2026）'!BI:BI)</f>
        <v>#REF!</v>
      </c>
      <c r="BJ525" s="235" t="e" cm="1">
        <f t="array" ref="BJ525">_xlfn.XLOOKUP($A525&amp;$B525,'[7]产值及收款计划（2026）'!$A:$A&amp;'[7]产值及收款计划（2026）'!$B:$B,'[7]产值及收款计划（2026）'!BJ:BJ)</f>
        <v>#REF!</v>
      </c>
      <c r="BK525" s="235" t="e" cm="1">
        <f t="array" ref="BK525">_xlfn.XLOOKUP($A525&amp;$B525,'[7]产值及收款计划（2026）'!$A:$A&amp;'[7]产值及收款计划（2026）'!$B:$B,'[7]产值及收款计划（2026）'!BK:BK)</f>
        <v>#REF!</v>
      </c>
      <c r="BL525" s="235" t="e" cm="1">
        <f t="array" ref="BL525">_xlfn.XLOOKUP($A525&amp;$B525,'[7]产值及收款计划（2026）'!$A:$A&amp;'[7]产值及收款计划（2026）'!$B:$B,'[7]产值及收款计划（2026）'!BL:BL)</f>
        <v>#REF!</v>
      </c>
      <c r="BM525" s="235"/>
      <c r="BN525" s="235"/>
      <c r="BO525" s="235"/>
      <c r="BP525" s="235"/>
      <c r="BQ525" s="235" t="e" cm="1">
        <f t="array" ref="BQ525">_xlfn.XLOOKUP($A525&amp;$B525,'[7]产值及收款计划（2026）'!$A:$A&amp;'[7]产值及收款计划（2026）'!$B:$B,'[7]产值及收款计划（2026）'!BM:BM)</f>
        <v>#REF!</v>
      </c>
      <c r="BR525" s="235" t="e" cm="1">
        <f t="array" ref="BR525">_xlfn.XLOOKUP($A525&amp;$B525,'[7]产值及收款计划（2026）'!$A:$A&amp;'[7]产值及收款计划（2026）'!$B:$B,'[7]产值及收款计划（2026）'!BN:BN)</f>
        <v>#REF!</v>
      </c>
      <c r="BS525" s="235" t="e" cm="1">
        <f t="array" ref="BS525">_xlfn.XLOOKUP($A525&amp;$B525,'[7]产值及收款计划（2026）'!$A:$A&amp;'[7]产值及收款计划（2026）'!$B:$B,'[7]产值及收款计划（2026）'!BO:BO)</f>
        <v>#REF!</v>
      </c>
      <c r="BT525" s="235" t="e" cm="1">
        <f t="array" ref="BT525">_xlfn.XLOOKUP($A525&amp;$B525,'[7]产值及收款计划（2026）'!$A:$A&amp;'[7]产值及收款计划（2026）'!$B:$B,'[7]产值及收款计划（2026）'!BP:BP)</f>
        <v>#REF!</v>
      </c>
      <c r="BU525" s="234" t="e" cm="1">
        <f t="array" ref="BU525">_xlfn.XLOOKUP($A525&amp;$B525,'[7]产值及收款计划（2026）'!$A:$A&amp;'[7]产值及收款计划（2026）'!$B:$B,'[7]产值及收款计划（2026）'!BQ:BQ)</f>
        <v>#REF!</v>
      </c>
      <c r="BV525" s="235" t="e" cm="1">
        <f t="array" ref="BV525">_xlfn.XLOOKUP($A525&amp;$B525,'[7]产值及收款计划（2026）'!$A:$A&amp;'[7]产值及收款计划（2026）'!$B:$B,'[7]产值及收款计划（2026）'!BR:BR)</f>
        <v>#REF!</v>
      </c>
      <c r="CE525" s="235" cm="1">
        <f t="array" ref="CE525">_xlfn.XLOOKUP($A525&amp;$B525,'[7]产值及收款计划（2026）'!$A:$A&amp;'[7]产值及收款计划（2026）'!$B:$B,'[7]产值及收款计划（2026）'!CA:CA)</f>
        <v>0</v>
      </c>
      <c r="CF525" s="235" cm="1">
        <f t="array" ref="CF525">_xlfn.XLOOKUP($A525&amp;$B525,'[7]产值及收款计划（2026）'!$A:$A&amp;'[7]产值及收款计划（2026）'!$B:$B,'[7]产值及收款计划（2026）'!CB:CB)</f>
        <v>0</v>
      </c>
      <c r="CG525" s="235" cm="1">
        <f t="array" ref="CG525">_xlfn.XLOOKUP($A525&amp;$B525,'[7]产值及收款计划（2026）'!$A:$A&amp;'[7]产值及收款计划（2026）'!$B:$B,'[7]产值及收款计划（2026）'!CC:CC)</f>
        <v>0</v>
      </c>
      <c r="CH525" s="235" cm="1">
        <f t="array" ref="CH525">_xlfn.XLOOKUP($A525&amp;$B525,'[7]产值及收款计划（2026）'!$A:$A&amp;'[7]产值及收款计划（2026）'!$B:$B,'[7]产值及收款计划（2026）'!CD:CD)</f>
        <v>0</v>
      </c>
      <c r="CI525" s="235" cm="1">
        <f t="array" ref="CI525">_xlfn.XLOOKUP($A525&amp;$B525,'[7]产值及收款计划（2026）'!$A:$A&amp;'[7]产值及收款计划（2026）'!$B:$B,'[7]产值及收款计划（2026）'!CE:CE)</f>
        <v>0</v>
      </c>
      <c r="CJ525" s="235" cm="1">
        <f t="array" ref="CJ525">_xlfn.XLOOKUP($A525&amp;$B525,'[7]产值及收款计划（2026）'!$A:$A&amp;'[7]产值及收款计划（2026）'!$B:$B,'[7]产值及收款计划（2026）'!CF:CF)</f>
        <v>0</v>
      </c>
      <c r="CK525" s="235" cm="1">
        <f t="array" ref="CK525">_xlfn.XLOOKUP($A525&amp;$B525,'[7]产值及收款计划（2026）'!$A:$A&amp;'[7]产值及收款计划（2026）'!$B:$B,'[7]产值及收款计划（2026）'!CG:CG)</f>
        <v>0</v>
      </c>
      <c r="CL525" s="235" cm="1">
        <f t="array" ref="CL525">_xlfn.XLOOKUP($A525&amp;$B525,'[7]产值及收款计划（2026）'!$A:$A&amp;'[7]产值及收款计划（2026）'!$B:$B,'[7]产值及收款计划（2026）'!CH:CH)</f>
        <v>0</v>
      </c>
      <c r="CM525" s="235" cm="1">
        <f t="array" ref="CM525">_xlfn.XLOOKUP($A525&amp;$B525,'[7]产值及收款计划（2026）'!$A:$A&amp;'[7]产值及收款计划（2026）'!$B:$B,'[7]产值及收款计划（2026）'!CI:CI)</f>
        <v>0</v>
      </c>
      <c r="CN525" s="235" cm="1">
        <f t="array" ref="CN525">_xlfn.XLOOKUP($A525&amp;$B525,'[7]产值及收款计划（2026）'!$A:$A&amp;'[7]产值及收款计划（2026）'!$B:$B,'[7]产值及收款计划（2026）'!CJ:CJ)</f>
        <v>0</v>
      </c>
      <c r="CO525" s="235" cm="1">
        <f t="array" ref="CO525">_xlfn.XLOOKUP($A525&amp;$B525,'[7]产值及收款计划（2026）'!$A:$A&amp;'[7]产值及收款计划（2026）'!$B:$B,'[7]产值及收款计划（2026）'!CK:CK)</f>
        <v>0</v>
      </c>
      <c r="CP525" s="235" cm="1">
        <f t="array" ref="CP525">_xlfn.XLOOKUP($A525&amp;$B525,'[7]产值及收款计划（2026）'!$A:$A&amp;'[7]产值及收款计划（2026）'!$B:$B,'[7]产值及收款计划（2026）'!CL:CL)</f>
        <v>0</v>
      </c>
      <c r="DE525" s="235" cm="1">
        <f t="array" ref="DE525">_xlfn.XLOOKUP($A525&amp;$B525,'[7]产值及收款计划（2026）'!$A:$A&amp;'[7]产值及收款计划（2026）'!$B:$B,'[7]产值及收款计划（2026）'!DA:DA)</f>
        <v>0</v>
      </c>
      <c r="DF525" s="235" cm="1">
        <f t="array" ref="DF525">_xlfn.XLOOKUP($A525&amp;$B525,'[7]产值及收款计划（2026）'!$A:$A&amp;'[7]产值及收款计划（2026）'!$B:$B,'[7]产值及收款计划（2026）'!DB:DB)</f>
        <v>0</v>
      </c>
      <c r="DG525" s="235" cm="1">
        <f t="array" ref="DG525">_xlfn.XLOOKUP($A525&amp;$B525,'[7]产值及收款计划（2026）'!$A:$A&amp;'[7]产值及收款计划（2026）'!$B:$B,'[7]产值及收款计划（2026）'!DC:DC)</f>
        <v>0</v>
      </c>
      <c r="DH525" s="235" cm="1">
        <f t="array" ref="DH525">_xlfn.XLOOKUP($A525&amp;$B525,'[7]产值及收款计划（2026）'!$A:$A&amp;'[7]产值及收款计划（2026）'!$B:$B,'[7]产值及收款计划（2026）'!DD:DD)</f>
        <v>0</v>
      </c>
      <c r="DI525" s="235" cm="1">
        <f t="array" ref="DI525">_xlfn.XLOOKUP($A525&amp;$B525,'[7]产值及收款计划（2026）'!$A:$A&amp;'[7]产值及收款计划（2026）'!$B:$B,'[7]产值及收款计划（2026）'!DE:DE)</f>
        <v>0</v>
      </c>
      <c r="DJ525" s="235" cm="1">
        <f t="array" ref="DJ525">_xlfn.XLOOKUP($A525&amp;$B525,'[7]产值及收款计划（2026）'!$A:$A&amp;'[7]产值及收款计划（2026）'!$B:$B,'[7]产值及收款计划（2026）'!DF:DF)</f>
        <v>0</v>
      </c>
      <c r="DK525" s="235" cm="1">
        <f t="array" ref="DK525">_xlfn.XLOOKUP($A525&amp;$B525,'[7]产值及收款计划（2026）'!$A:$A&amp;'[7]产值及收款计划（2026）'!$B:$B,'[7]产值及收款计划（2026）'!DG:DG)</f>
        <v>0</v>
      </c>
      <c r="DL525" s="235" cm="1">
        <f t="array" ref="DL525">_xlfn.XLOOKUP($A525&amp;$B525,'[7]产值及收款计划（2026）'!$A:$A&amp;'[7]产值及收款计划（2026）'!$B:$B,'[7]产值及收款计划（2026）'!DH:DH)</f>
        <v>0</v>
      </c>
      <c r="DM525" s="235" cm="1">
        <f t="array" ref="DM525">_xlfn.XLOOKUP($A525&amp;$B525,'[7]产值及收款计划（2026）'!$A:$A&amp;'[7]产值及收款计划（2026）'!$B:$B,'[7]产值及收款计划（2026）'!DI:DI)</f>
        <v>0</v>
      </c>
      <c r="DN525" s="235" cm="1">
        <f t="array" ref="DN525">_xlfn.XLOOKUP($A525&amp;$B525,'[7]产值及收款计划（2026）'!$A:$A&amp;'[7]产值及收款计划（2026）'!$B:$B,'[7]产值及收款计划（2026）'!DJ:DJ)</f>
        <v>0</v>
      </c>
      <c r="DO525" s="235" cm="1">
        <f t="array" ref="DO525">_xlfn.XLOOKUP($A525&amp;$B525,'[7]产值及收款计划（2026）'!$A:$A&amp;'[7]产值及收款计划（2026）'!$B:$B,'[7]产值及收款计划（2026）'!DK:DK)</f>
        <v>0</v>
      </c>
      <c r="DP525" s="235" cm="1">
        <f t="array" ref="DP525">_xlfn.XLOOKUP($A525&amp;$B525,'[7]产值及收款计划（2026）'!$A:$A&amp;'[7]产值及收款计划（2026）'!$B:$B,'[7]产值及收款计划（2026）'!DL:DL)</f>
        <v>0</v>
      </c>
      <c r="DQ525" s="243"/>
      <c r="DR525" s="229"/>
    </row>
    <row r="526" ht="20.25" spans="1:122">
      <c r="A526" s="233">
        <f t="shared" si="30"/>
        <v>7</v>
      </c>
      <c r="B526" s="233" t="s">
        <v>30</v>
      </c>
      <c r="C526" s="234" t="e" cm="1">
        <f t="array" ref="C526">_xlfn.XLOOKUP($A526&amp;$B526,'[7]产值及收款计划（2026）'!$A:$A&amp;'[7]产值及收款计划（2026）'!$B:$B,'[7]产值及收款计划（2026）'!C:C)</f>
        <v>#REF!</v>
      </c>
      <c r="D526" s="234" t="e" cm="1">
        <f t="array" ref="D526">_xlfn.XLOOKUP($A526&amp;$B526,'[7]产值及收款计划（2026）'!$A:$A&amp;'[7]产值及收款计划（2026）'!$B:$B,'[7]产值及收款计划（2026）'!D:D)</f>
        <v>#REF!</v>
      </c>
      <c r="E526" s="235" t="e" cm="1">
        <f t="array" ref="E526">_xlfn.XLOOKUP($A526&amp;$B526,'[7]产值及收款计划（2026）'!$A:$A&amp;'[7]产值及收款计划（2026）'!$B:$B,'[7]产值及收款计划（2026）'!E:E)</f>
        <v>#REF!</v>
      </c>
      <c r="F526" s="235" t="e" cm="1">
        <f t="array" ref="F526">_xlfn.XLOOKUP($A526&amp;$B526,'[7]产值及收款计划（2026）'!$A:$A&amp;'[7]产值及收款计划（2026）'!$B:$B,'[7]产值及收款计划（2026）'!F:F)</f>
        <v>#REF!</v>
      </c>
      <c r="G526" s="235" t="e" cm="1">
        <f t="array" ref="G526">_xlfn.XLOOKUP($A526&amp;$B526,'[7]产值及收款计划（2026）'!$A:$A&amp;'[7]产值及收款计划（2026）'!$B:$B,'[7]产值及收款计划（2026）'!G:G)</f>
        <v>#REF!</v>
      </c>
      <c r="H526" s="235" t="e" cm="1">
        <f t="array" ref="H526">_xlfn.XLOOKUP($A526&amp;$B526,'[7]产值及收款计划（2026）'!$A:$A&amp;'[7]产值及收款计划（2026）'!$B:$B,'[7]产值及收款计划（2026）'!H:H)</f>
        <v>#REF!</v>
      </c>
      <c r="I526" s="236" t="e" cm="1">
        <f t="array" ref="I526">_xlfn.XLOOKUP($A526&amp;$B526,'[7]产值及收款计划（2026）'!$A:$A&amp;'[7]产值及收款计划（2026）'!$B:$B,'[7]产值及收款计划（2026）'!I:I)</f>
        <v>#REF!</v>
      </c>
      <c r="J526" s="237" t="e" cm="1">
        <f t="array" ref="J526">_xlfn.XLOOKUP($A526&amp;$B526,'[7]产值及收款计划（2026）'!$A:$A&amp;'[7]产值及收款计划（2026）'!$B:$B,'[7]产值及收款计划（2026）'!J:J)</f>
        <v>#REF!</v>
      </c>
      <c r="K526" s="235" t="e" cm="1">
        <f t="array" ref="K526">_xlfn.XLOOKUP($A526&amp;$B526,'[7]产值及收款计划（2026）'!$A:$A&amp;'[7]产值及收款计划（2026）'!$B:$B,'[7]产值及收款计划（2026）'!K:K)</f>
        <v>#REF!</v>
      </c>
      <c r="L526" s="235" t="e" cm="1">
        <f t="array" ref="L526">_xlfn.XLOOKUP($A526&amp;$B526,'[7]产值及收款计划（2026）'!$A:$A&amp;'[7]产值及收款计划（2026）'!$B:$B,'[7]产值及收款计划（2026）'!L:L)</f>
        <v>#REF!</v>
      </c>
      <c r="M526" s="235" t="e" cm="1">
        <f t="array" ref="M526">_xlfn.XLOOKUP($A526&amp;$B526,'[7]产值及收款计划（2026）'!$A:$A&amp;'[7]产值及收款计划（2026）'!$B:$B,'[7]产值及收款计划（2026）'!M:M)</f>
        <v>#REF!</v>
      </c>
      <c r="N526" s="235" t="e" cm="1">
        <f t="array" ref="N526">_xlfn.XLOOKUP($A526&amp;$B526,'[7]产值及收款计划（2026）'!$A:$A&amp;'[7]产值及收款计划（2026）'!$B:$B,'[7]产值及收款计划（2026）'!N:N)</f>
        <v>#REF!</v>
      </c>
      <c r="O526" s="235" t="e" cm="1">
        <f t="array" ref="O526">_xlfn.XLOOKUP($A526&amp;$B526,'[7]产值及收款计划（2026）'!$A:$A&amp;'[7]产值及收款计划（2026）'!$B:$B,'[7]产值及收款计划（2026）'!O:O)</f>
        <v>#REF!</v>
      </c>
      <c r="P526" s="234" t="e" cm="1">
        <f t="array" ref="P526">_xlfn.XLOOKUP($A526&amp;$B526,'[7]产值及收款计划（2026）'!$A:$A&amp;'[7]产值及收款计划（2026）'!$B:$B,'[7]产值及收款计划（2026）'!P:P)</f>
        <v>#REF!</v>
      </c>
      <c r="Q526" s="235" t="e" cm="1">
        <f t="array" ref="Q526">_xlfn.XLOOKUP($A526&amp;$B526,'[7]产值及收款计划（2026）'!$A:$A&amp;'[7]产值及收款计划（2026）'!$B:$B,'[7]产值及收款计划（2026）'!Q:Q)</f>
        <v>#REF!</v>
      </c>
      <c r="R526" s="235" t="e" cm="1">
        <f t="array" ref="R526">_xlfn.XLOOKUP($A526&amp;$B526,'[7]产值及收款计划（2026）'!$A:$A&amp;'[7]产值及收款计划（2026）'!$B:$B,'[7]产值及收款计划（2026）'!R:R)</f>
        <v>#REF!</v>
      </c>
      <c r="S526" s="235" t="e" cm="1">
        <f t="array" ref="S526">_xlfn.XLOOKUP($A526&amp;$B526,'[7]产值及收款计划（2026）'!$A:$A&amp;'[7]产值及收款计划（2026）'!$B:$B,'[7]产值及收款计划（2026）'!S:S)</f>
        <v>#REF!</v>
      </c>
      <c r="T526" s="235" t="e" cm="1">
        <f t="array" ref="T526">_xlfn.XLOOKUP($A526&amp;$B526,'[7]产值及收款计划（2026）'!$A:$A&amp;'[7]产值及收款计划（2026）'!$B:$B,'[7]产值及收款计划（2026）'!T:T)</f>
        <v>#REF!</v>
      </c>
      <c r="U526" s="235" t="e" cm="1">
        <f t="array" ref="U526">_xlfn.XLOOKUP($A526&amp;$B526,'[7]产值及收款计划（2026）'!$A:$A&amp;'[7]产值及收款计划（2026）'!$B:$B,'[7]产值及收款计划（2026）'!U:U)</f>
        <v>#REF!</v>
      </c>
      <c r="V526" s="235" t="e" cm="1">
        <f t="array" ref="V526">_xlfn.XLOOKUP($A526&amp;$B526,'[7]产值及收款计划（2026）'!$A:$A&amp;'[7]产值及收款计划（2026）'!$B:$B,'[7]产值及收款计划（2026）'!V:V)</f>
        <v>#REF!</v>
      </c>
      <c r="W526" s="235" t="e" cm="1">
        <f t="array" ref="W526">_xlfn.XLOOKUP($A526&amp;$B526,'[7]产值及收款计划（2026）'!$A:$A&amp;'[7]产值及收款计划（2026）'!$B:$B,'[7]产值及收款计划（2026）'!W:W)</f>
        <v>#REF!</v>
      </c>
      <c r="X526" s="235" t="e" cm="1">
        <f t="array" ref="X526">_xlfn.XLOOKUP($A526&amp;$B526,'[7]产值及收款计划（2026）'!$A:$A&amp;'[7]产值及收款计划（2026）'!$B:$B,'[7]产值及收款计划（2026）'!X:X)</f>
        <v>#REF!</v>
      </c>
      <c r="Y526" s="235" t="e" cm="1">
        <f t="array" ref="Y526">_xlfn.XLOOKUP($A526&amp;$B526,'[7]产值及收款计划（2026）'!$A:$A&amp;'[7]产值及收款计划（2026）'!$B:$B,'[7]产值及收款计划（2026）'!Y:Y)</f>
        <v>#REF!</v>
      </c>
      <c r="Z526" s="235" t="e" cm="1">
        <f t="array" ref="Z526">_xlfn.XLOOKUP($A526&amp;$B526,'[7]产值及收款计划（2026）'!$A:$A&amp;'[7]产值及收款计划（2026）'!$B:$B,'[7]产值及收款计划（2026）'!Z:Z)</f>
        <v>#REF!</v>
      </c>
      <c r="AA526" s="235" t="e" cm="1">
        <f t="array" ref="AA526">_xlfn.XLOOKUP($A526&amp;$B526,'[7]产值及收款计划（2026）'!$A:$A&amp;'[7]产值及收款计划（2026）'!$B:$B,'[7]产值及收款计划（2026）'!AA:AA)</f>
        <v>#REF!</v>
      </c>
      <c r="AB526" s="235" t="e" cm="1">
        <f t="array" ref="AB526">_xlfn.XLOOKUP($A526&amp;$B526,'[7]产值及收款计划（2026）'!$A:$A&amp;'[7]产值及收款计划（2026）'!$B:$B,'[7]产值及收款计划（2026）'!AB:AB)</f>
        <v>#REF!</v>
      </c>
      <c r="AC526" s="235" t="e" cm="1">
        <f t="array" ref="AC526">_xlfn.XLOOKUP($A526&amp;$B526,'[7]产值及收款计划（2026）'!$A:$A&amp;'[7]产值及收款计划（2026）'!$B:$B,'[7]产值及收款计划（2026）'!AC:AC)</f>
        <v>#REF!</v>
      </c>
      <c r="AD526" s="235" t="e" cm="1">
        <f t="array" ref="AD526">_xlfn.XLOOKUP($A526&amp;$B526,'[7]产值及收款计划（2026）'!$A:$A&amp;'[7]产值及收款计划（2026）'!$B:$B,'[7]产值及收款计划（2026）'!AD:AD)</f>
        <v>#REF!</v>
      </c>
      <c r="AE526" s="235" t="e" cm="1">
        <f t="array" ref="AE526">_xlfn.XLOOKUP($A526&amp;$B526,'[7]产值及收款计划（2026）'!$A:$A&amp;'[7]产值及收款计划（2026）'!$B:$B,'[7]产值及收款计划（2026）'!AE:AE)</f>
        <v>#REF!</v>
      </c>
      <c r="AF526" s="235" t="e" cm="1">
        <f t="array" ref="AF526">_xlfn.XLOOKUP($A526&amp;$B526,'[7]产值及收款计划（2026）'!$A:$A&amp;'[7]产值及收款计划（2026）'!$B:$B,'[7]产值及收款计划（2026）'!AF:AF)</f>
        <v>#REF!</v>
      </c>
      <c r="AG526" s="235" t="e" cm="1">
        <f t="array" ref="AG526">_xlfn.XLOOKUP($A526&amp;$B526,'[7]产值及收款计划（2026）'!$A:$A&amp;'[7]产值及收款计划（2026）'!$B:$B,'[7]产值及收款计划（2026）'!AG:AG)</f>
        <v>#REF!</v>
      </c>
      <c r="AH526" s="235" t="e" cm="1">
        <f t="array" ref="AH526">_xlfn.XLOOKUP($A526&amp;$B526,'[7]产值及收款计划（2026）'!$A:$A&amp;'[7]产值及收款计划（2026）'!$B:$B,'[7]产值及收款计划（2026）'!AH:AH)</f>
        <v>#REF!</v>
      </c>
      <c r="AI526" s="235" t="e" cm="1">
        <f t="array" ref="AI526">_xlfn.XLOOKUP($A526&amp;$B526,'[7]产值及收款计划（2026）'!$A:$A&amp;'[7]产值及收款计划（2026）'!$B:$B,'[7]产值及收款计划（2026）'!AI:AI)</f>
        <v>#REF!</v>
      </c>
      <c r="AJ526" s="235" t="e" cm="1">
        <f t="array" ref="AJ526">_xlfn.XLOOKUP($A526&amp;$B526,'[7]产值及收款计划（2026）'!$A:$A&amp;'[7]产值及收款计划（2026）'!$B:$B,'[7]产值及收款计划（2026）'!AJ:AJ)</f>
        <v>#REF!</v>
      </c>
      <c r="AK526" s="235" t="e" cm="1">
        <f t="array" ref="AK526">_xlfn.XLOOKUP($A526&amp;$B526,'[7]产值及收款计划（2026）'!$A:$A&amp;'[7]产值及收款计划（2026）'!$B:$B,'[7]产值及收款计划（2026）'!AK:AK)</f>
        <v>#REF!</v>
      </c>
      <c r="AL526" s="235" t="e" cm="1">
        <f t="array" ref="AL526">_xlfn.XLOOKUP($A526&amp;$B526,'[7]产值及收款计划（2026）'!$A:$A&amp;'[7]产值及收款计划（2026）'!$B:$B,'[7]产值及收款计划（2026）'!AL:AL)</f>
        <v>#REF!</v>
      </c>
      <c r="AM526" s="242" t="e" cm="1">
        <f t="array" ref="AM526">_xlfn.LET(_xlpm.勾选月份状态数组,TRANSPOSE('PPT(12-15页）-TOP10'!$A$3:$A$14),_xlpm.选择数据区,IF('PPT(12-15页）-TOP10'!$E$3="收款",$BA526:$BL526,$AA526:$AL526),SUM(_xlfn._xlws.FILTER(_xlpm.选择数据区,_xlpm.勾选月份状态数组,"")))</f>
        <v>#REF!</v>
      </c>
      <c r="AN526" s="235" t="e" cm="1">
        <f t="array" ref="AN526">_xlfn.XLOOKUP($A526&amp;$B526,'[7]产值及收款计划（2026）'!$A:$A&amp;'[7]产值及收款计划（2026）'!$B:$B,'[7]产值及收款计划（2026）'!AN:AN)</f>
        <v>#REF!</v>
      </c>
      <c r="AO526" s="235" t="e" cm="1">
        <f t="array" ref="AO526">_xlfn.XLOOKUP($A526&amp;$B526,'[7]产值及收款计划（2026）'!$A:$A&amp;'[7]产值及收款计划（2026）'!$B:$B,'[7]产值及收款计划（2026）'!AO:AO)</f>
        <v>#REF!</v>
      </c>
      <c r="AP526" s="235" t="e" cm="1">
        <f t="array" ref="AP526">_xlfn.XLOOKUP($A526&amp;$B526,'[7]产值及收款计划（2026）'!$A:$A&amp;'[7]产值及收款计划（2026）'!$B:$B,'[7]产值及收款计划（2026）'!AP:AP)</f>
        <v>#REF!</v>
      </c>
      <c r="AQ526" s="235" t="e" cm="1">
        <f t="array" ref="AQ526">_xlfn.XLOOKUP($A526&amp;$B526,'[7]产值及收款计划（2026）'!$A:$A&amp;'[7]产值及收款计划（2026）'!$B:$B,'[7]产值及收款计划（2026）'!AQ:AQ)</f>
        <v>#REF!</v>
      </c>
      <c r="AR526" s="235" t="e" cm="1">
        <f t="array" ref="AR526">_xlfn.XLOOKUP($A526&amp;$B526,'[7]产值及收款计划（2026）'!$A:$A&amp;'[7]产值及收款计划（2026）'!$B:$B,'[7]产值及收款计划（2026）'!AR:AR)</f>
        <v>#REF!</v>
      </c>
      <c r="AS526" s="235" t="e" cm="1">
        <f t="array" ref="AS526">_xlfn.XLOOKUP($A526&amp;$B526,'[7]产值及收款计划（2026）'!$A:$A&amp;'[7]产值及收款计划（2026）'!$B:$B,'[7]产值及收款计划（2026）'!AS:AS)</f>
        <v>#REF!</v>
      </c>
      <c r="AT526" s="235" t="e" cm="1">
        <f t="array" ref="AT526">_xlfn.XLOOKUP($A526&amp;$B526,'[7]产值及收款计划（2026）'!$A:$A&amp;'[7]产值及收款计划（2026）'!$B:$B,'[7]产值及收款计划（2026）'!AT:AT)</f>
        <v>#REF!</v>
      </c>
      <c r="AU526" s="235" t="e" cm="1">
        <f t="array" ref="AU526">_xlfn.XLOOKUP($A526&amp;$B526,'[7]产值及收款计划（2026）'!$A:$A&amp;'[7]产值及收款计划（2026）'!$B:$B,'[7]产值及收款计划（2026）'!AU:AU)</f>
        <v>#REF!</v>
      </c>
      <c r="AV526" s="235" t="e" cm="1">
        <f t="array" ref="AV526">_xlfn.XLOOKUP($A526&amp;$B526,'[7]产值及收款计划（2026）'!$A:$A&amp;'[7]产值及收款计划（2026）'!$B:$B,'[7]产值及收款计划（2026）'!AV:AV)</f>
        <v>#REF!</v>
      </c>
      <c r="AW526" s="235" t="e" cm="1">
        <f t="array" ref="AW526">_xlfn.XLOOKUP($A526&amp;$B526,'[7]产值及收款计划（2026）'!$A:$A&amp;'[7]产值及收款计划（2026）'!$B:$B,'[7]产值及收款计划（2026）'!AW:AW)</f>
        <v>#REF!</v>
      </c>
      <c r="AX526" s="235" t="e" cm="1">
        <f t="array" ref="AX526">_xlfn.XLOOKUP($A526&amp;$B526,'[7]产值及收款计划（2026）'!$A:$A&amp;'[7]产值及收款计划（2026）'!$B:$B,'[7]产值及收款计划（2026）'!AX:AX)</f>
        <v>#REF!</v>
      </c>
      <c r="AY526" s="235" t="e" cm="1">
        <f t="array" ref="AY526">_xlfn.XLOOKUP($A526&amp;$B526,'[7]产值及收款计划（2026）'!$A:$A&amp;'[7]产值及收款计划（2026）'!$B:$B,'[7]产值及收款计划（2026）'!AY:AY)</f>
        <v>#REF!</v>
      </c>
      <c r="AZ526" s="235" t="e" cm="1">
        <f t="array" ref="AZ526">_xlfn.XLOOKUP($A526&amp;$B526,'[7]产值及收款计划（2026）'!$A:$A&amp;'[7]产值及收款计划（2026）'!$B:$B,'[7]产值及收款计划（2026）'!AZ:AZ)</f>
        <v>#REF!</v>
      </c>
      <c r="BA526" s="235" t="e" cm="1">
        <f t="array" ref="BA526">_xlfn.XLOOKUP($A526&amp;$B526,'[7]产值及收款计划（2026）'!$A:$A&amp;'[7]产值及收款计划（2026）'!$B:$B,'[7]产值及收款计划（2026）'!BA:BA)</f>
        <v>#REF!</v>
      </c>
      <c r="BB526" s="235" t="e" cm="1">
        <f t="array" ref="BB526">_xlfn.XLOOKUP($A526&amp;$B526,'[7]产值及收款计划（2026）'!$A:$A&amp;'[7]产值及收款计划（2026）'!$B:$B,'[7]产值及收款计划（2026）'!BB:BB)</f>
        <v>#REF!</v>
      </c>
      <c r="BC526" s="235" t="e" cm="1">
        <f t="array" ref="BC526">_xlfn.XLOOKUP($A526&amp;$B526,'[7]产值及收款计划（2026）'!$A:$A&amp;'[7]产值及收款计划（2026）'!$B:$B,'[7]产值及收款计划（2026）'!BC:BC)</f>
        <v>#REF!</v>
      </c>
      <c r="BD526" s="235" t="e" cm="1">
        <f t="array" ref="BD526">_xlfn.XLOOKUP($A526&amp;$B526,'[7]产值及收款计划（2026）'!$A:$A&amp;'[7]产值及收款计划（2026）'!$B:$B,'[7]产值及收款计划（2026）'!BD:BD)</f>
        <v>#REF!</v>
      </c>
      <c r="BE526" s="235" t="e" cm="1">
        <f t="array" ref="BE526">_xlfn.XLOOKUP($A526&amp;$B526,'[7]产值及收款计划（2026）'!$A:$A&amp;'[7]产值及收款计划（2026）'!$B:$B,'[7]产值及收款计划（2026）'!BE:BE)</f>
        <v>#REF!</v>
      </c>
      <c r="BF526" s="235" t="e" cm="1">
        <f t="array" ref="BF526">_xlfn.XLOOKUP($A526&amp;$B526,'[7]产值及收款计划（2026）'!$A:$A&amp;'[7]产值及收款计划（2026）'!$B:$B,'[7]产值及收款计划（2026）'!BF:BF)</f>
        <v>#REF!</v>
      </c>
      <c r="BG526" s="235" t="e" cm="1">
        <f t="array" ref="BG526">_xlfn.XLOOKUP($A526&amp;$B526,'[7]产值及收款计划（2026）'!$A:$A&amp;'[7]产值及收款计划（2026）'!$B:$B,'[7]产值及收款计划（2026）'!BG:BG)</f>
        <v>#REF!</v>
      </c>
      <c r="BH526" s="235" t="e" cm="1">
        <f t="array" ref="BH526">_xlfn.XLOOKUP($A526&amp;$B526,'[7]产值及收款计划（2026）'!$A:$A&amp;'[7]产值及收款计划（2026）'!$B:$B,'[7]产值及收款计划（2026）'!BH:BH)</f>
        <v>#REF!</v>
      </c>
      <c r="BI526" s="235" t="e" cm="1">
        <f t="array" ref="BI526">_xlfn.XLOOKUP($A526&amp;$B526,'[7]产值及收款计划（2026）'!$A:$A&amp;'[7]产值及收款计划（2026）'!$B:$B,'[7]产值及收款计划（2026）'!BI:BI)</f>
        <v>#REF!</v>
      </c>
      <c r="BJ526" s="235" t="e" cm="1">
        <f t="array" ref="BJ526">_xlfn.XLOOKUP($A526&amp;$B526,'[7]产值及收款计划（2026）'!$A:$A&amp;'[7]产值及收款计划（2026）'!$B:$B,'[7]产值及收款计划（2026）'!BJ:BJ)</f>
        <v>#REF!</v>
      </c>
      <c r="BK526" s="235" t="e" cm="1">
        <f t="array" ref="BK526">_xlfn.XLOOKUP($A526&amp;$B526,'[7]产值及收款计划（2026）'!$A:$A&amp;'[7]产值及收款计划（2026）'!$B:$B,'[7]产值及收款计划（2026）'!BK:BK)</f>
        <v>#REF!</v>
      </c>
      <c r="BL526" s="235" t="e" cm="1">
        <f t="array" ref="BL526">_xlfn.XLOOKUP($A526&amp;$B526,'[7]产值及收款计划（2026）'!$A:$A&amp;'[7]产值及收款计划（2026）'!$B:$B,'[7]产值及收款计划（2026）'!BL:BL)</f>
        <v>#REF!</v>
      </c>
      <c r="BM526" s="235"/>
      <c r="BN526" s="235"/>
      <c r="BO526" s="235"/>
      <c r="BP526" s="235"/>
      <c r="BQ526" s="235" t="e" cm="1">
        <f t="array" ref="BQ526">_xlfn.XLOOKUP($A526&amp;$B526,'[7]产值及收款计划（2026）'!$A:$A&amp;'[7]产值及收款计划（2026）'!$B:$B,'[7]产值及收款计划（2026）'!BM:BM)</f>
        <v>#REF!</v>
      </c>
      <c r="BR526" s="235" t="e" cm="1">
        <f t="array" ref="BR526">_xlfn.XLOOKUP($A526&amp;$B526,'[7]产值及收款计划（2026）'!$A:$A&amp;'[7]产值及收款计划（2026）'!$B:$B,'[7]产值及收款计划（2026）'!BN:BN)</f>
        <v>#REF!</v>
      </c>
      <c r="BS526" s="235" t="e" cm="1">
        <f t="array" ref="BS526">_xlfn.XLOOKUP($A526&amp;$B526,'[7]产值及收款计划（2026）'!$A:$A&amp;'[7]产值及收款计划（2026）'!$B:$B,'[7]产值及收款计划（2026）'!BO:BO)</f>
        <v>#REF!</v>
      </c>
      <c r="BT526" s="235" t="e" cm="1">
        <f t="array" ref="BT526">_xlfn.XLOOKUP($A526&amp;$B526,'[7]产值及收款计划（2026）'!$A:$A&amp;'[7]产值及收款计划（2026）'!$B:$B,'[7]产值及收款计划（2026）'!BP:BP)</f>
        <v>#REF!</v>
      </c>
      <c r="BU526" s="234" t="e" cm="1">
        <f t="array" ref="BU526">_xlfn.XLOOKUP($A526&amp;$B526,'[7]产值及收款计划（2026）'!$A:$A&amp;'[7]产值及收款计划（2026）'!$B:$B,'[7]产值及收款计划（2026）'!BQ:BQ)</f>
        <v>#REF!</v>
      </c>
      <c r="BV526" s="235" t="e" cm="1">
        <f t="array" ref="BV526">_xlfn.XLOOKUP($A526&amp;$B526,'[7]产值及收款计划（2026）'!$A:$A&amp;'[7]产值及收款计划（2026）'!$B:$B,'[7]产值及收款计划（2026）'!BR:BR)</f>
        <v>#REF!</v>
      </c>
      <c r="CE526" s="235" cm="1">
        <f t="array" ref="CE526">_xlfn.XLOOKUP($A526&amp;$B526,'[7]产值及收款计划（2026）'!$A:$A&amp;'[7]产值及收款计划（2026）'!$B:$B,'[7]产值及收款计划（2026）'!CA:CA)</f>
        <v>0</v>
      </c>
      <c r="CF526" s="235" cm="1">
        <f t="array" ref="CF526">_xlfn.XLOOKUP($A526&amp;$B526,'[7]产值及收款计划（2026）'!$A:$A&amp;'[7]产值及收款计划（2026）'!$B:$B,'[7]产值及收款计划（2026）'!CB:CB)</f>
        <v>0</v>
      </c>
      <c r="CG526" s="235" cm="1">
        <f t="array" ref="CG526">_xlfn.XLOOKUP($A526&amp;$B526,'[7]产值及收款计划（2026）'!$A:$A&amp;'[7]产值及收款计划（2026）'!$B:$B,'[7]产值及收款计划（2026）'!CC:CC)</f>
        <v>0</v>
      </c>
      <c r="CH526" s="235" cm="1">
        <f t="array" ref="CH526">_xlfn.XLOOKUP($A526&amp;$B526,'[7]产值及收款计划（2026）'!$A:$A&amp;'[7]产值及收款计划（2026）'!$B:$B,'[7]产值及收款计划（2026）'!CD:CD)</f>
        <v>0</v>
      </c>
      <c r="CI526" s="235" cm="1">
        <f t="array" ref="CI526">_xlfn.XLOOKUP($A526&amp;$B526,'[7]产值及收款计划（2026）'!$A:$A&amp;'[7]产值及收款计划（2026）'!$B:$B,'[7]产值及收款计划（2026）'!CE:CE)</f>
        <v>0</v>
      </c>
      <c r="CJ526" s="235" cm="1">
        <f t="array" ref="CJ526">_xlfn.XLOOKUP($A526&amp;$B526,'[7]产值及收款计划（2026）'!$A:$A&amp;'[7]产值及收款计划（2026）'!$B:$B,'[7]产值及收款计划（2026）'!CF:CF)</f>
        <v>0</v>
      </c>
      <c r="CK526" s="235" cm="1">
        <f t="array" ref="CK526">_xlfn.XLOOKUP($A526&amp;$B526,'[7]产值及收款计划（2026）'!$A:$A&amp;'[7]产值及收款计划（2026）'!$B:$B,'[7]产值及收款计划（2026）'!CG:CG)</f>
        <v>0</v>
      </c>
      <c r="CL526" s="235" cm="1">
        <f t="array" ref="CL526">_xlfn.XLOOKUP($A526&amp;$B526,'[7]产值及收款计划（2026）'!$A:$A&amp;'[7]产值及收款计划（2026）'!$B:$B,'[7]产值及收款计划（2026）'!CH:CH)</f>
        <v>0</v>
      </c>
      <c r="CM526" s="235" cm="1">
        <f t="array" ref="CM526">_xlfn.XLOOKUP($A526&amp;$B526,'[7]产值及收款计划（2026）'!$A:$A&amp;'[7]产值及收款计划（2026）'!$B:$B,'[7]产值及收款计划（2026）'!CI:CI)</f>
        <v>0</v>
      </c>
      <c r="CN526" s="235" cm="1">
        <f t="array" ref="CN526">_xlfn.XLOOKUP($A526&amp;$B526,'[7]产值及收款计划（2026）'!$A:$A&amp;'[7]产值及收款计划（2026）'!$B:$B,'[7]产值及收款计划（2026）'!CJ:CJ)</f>
        <v>0</v>
      </c>
      <c r="CO526" s="235" cm="1">
        <f t="array" ref="CO526">_xlfn.XLOOKUP($A526&amp;$B526,'[7]产值及收款计划（2026）'!$A:$A&amp;'[7]产值及收款计划（2026）'!$B:$B,'[7]产值及收款计划（2026）'!CK:CK)</f>
        <v>0</v>
      </c>
      <c r="CP526" s="235" cm="1">
        <f t="array" ref="CP526">_xlfn.XLOOKUP($A526&amp;$B526,'[7]产值及收款计划（2026）'!$A:$A&amp;'[7]产值及收款计划（2026）'!$B:$B,'[7]产值及收款计划（2026）'!CL:CL)</f>
        <v>0</v>
      </c>
      <c r="DE526" s="235" cm="1">
        <f t="array" ref="DE526">_xlfn.XLOOKUP($A526&amp;$B526,'[7]产值及收款计划（2026）'!$A:$A&amp;'[7]产值及收款计划（2026）'!$B:$B,'[7]产值及收款计划（2026）'!DA:DA)</f>
        <v>0</v>
      </c>
      <c r="DF526" s="235" cm="1">
        <f t="array" ref="DF526">_xlfn.XLOOKUP($A526&amp;$B526,'[7]产值及收款计划（2026）'!$A:$A&amp;'[7]产值及收款计划（2026）'!$B:$B,'[7]产值及收款计划（2026）'!DB:DB)</f>
        <v>0</v>
      </c>
      <c r="DG526" s="235" cm="1">
        <f t="array" ref="DG526">_xlfn.XLOOKUP($A526&amp;$B526,'[7]产值及收款计划（2026）'!$A:$A&amp;'[7]产值及收款计划（2026）'!$B:$B,'[7]产值及收款计划（2026）'!DC:DC)</f>
        <v>0</v>
      </c>
      <c r="DH526" s="235" cm="1">
        <f t="array" ref="DH526">_xlfn.XLOOKUP($A526&amp;$B526,'[7]产值及收款计划（2026）'!$A:$A&amp;'[7]产值及收款计划（2026）'!$B:$B,'[7]产值及收款计划（2026）'!DD:DD)</f>
        <v>0</v>
      </c>
      <c r="DI526" s="235" cm="1">
        <f t="array" ref="DI526">_xlfn.XLOOKUP($A526&amp;$B526,'[7]产值及收款计划（2026）'!$A:$A&amp;'[7]产值及收款计划（2026）'!$B:$B,'[7]产值及收款计划（2026）'!DE:DE)</f>
        <v>0</v>
      </c>
      <c r="DJ526" s="235" cm="1">
        <f t="array" ref="DJ526">_xlfn.XLOOKUP($A526&amp;$B526,'[7]产值及收款计划（2026）'!$A:$A&amp;'[7]产值及收款计划（2026）'!$B:$B,'[7]产值及收款计划（2026）'!DF:DF)</f>
        <v>0</v>
      </c>
      <c r="DK526" s="235" cm="1">
        <f t="array" ref="DK526">_xlfn.XLOOKUP($A526&amp;$B526,'[7]产值及收款计划（2026）'!$A:$A&amp;'[7]产值及收款计划（2026）'!$B:$B,'[7]产值及收款计划（2026）'!DG:DG)</f>
        <v>0</v>
      </c>
      <c r="DL526" s="235" cm="1">
        <f t="array" ref="DL526">_xlfn.XLOOKUP($A526&amp;$B526,'[7]产值及收款计划（2026）'!$A:$A&amp;'[7]产值及收款计划（2026）'!$B:$B,'[7]产值及收款计划（2026）'!DH:DH)</f>
        <v>0</v>
      </c>
      <c r="DM526" s="235" cm="1">
        <f t="array" ref="DM526">_xlfn.XLOOKUP($A526&amp;$B526,'[7]产值及收款计划（2026）'!$A:$A&amp;'[7]产值及收款计划（2026）'!$B:$B,'[7]产值及收款计划（2026）'!DI:DI)</f>
        <v>0</v>
      </c>
      <c r="DN526" s="235" cm="1">
        <f t="array" ref="DN526">_xlfn.XLOOKUP($A526&amp;$B526,'[7]产值及收款计划（2026）'!$A:$A&amp;'[7]产值及收款计划（2026）'!$B:$B,'[7]产值及收款计划（2026）'!DJ:DJ)</f>
        <v>0</v>
      </c>
      <c r="DO526" s="235" cm="1">
        <f t="array" ref="DO526">_xlfn.XLOOKUP($A526&amp;$B526,'[7]产值及收款计划（2026）'!$A:$A&amp;'[7]产值及收款计划（2026）'!$B:$B,'[7]产值及收款计划（2026）'!DK:DK)</f>
        <v>0</v>
      </c>
      <c r="DP526" s="235" cm="1">
        <f t="array" ref="DP526">_xlfn.XLOOKUP($A526&amp;$B526,'[7]产值及收款计划（2026）'!$A:$A&amp;'[7]产值及收款计划（2026）'!$B:$B,'[7]产值及收款计划（2026）'!DL:DL)</f>
        <v>0</v>
      </c>
      <c r="DQ526" s="243"/>
      <c r="DR526" s="229"/>
    </row>
    <row r="527" ht="20.25" spans="1:122">
      <c r="A527" s="233">
        <f t="shared" si="30"/>
        <v>8</v>
      </c>
      <c r="B527" s="233" t="s">
        <v>30</v>
      </c>
      <c r="C527" s="234" t="e" cm="1">
        <f t="array" ref="C527">_xlfn.XLOOKUP($A527&amp;$B527,'[7]产值及收款计划（2026）'!$A:$A&amp;'[7]产值及收款计划（2026）'!$B:$B,'[7]产值及收款计划（2026）'!C:C)</f>
        <v>#REF!</v>
      </c>
      <c r="D527" s="234" t="e" cm="1">
        <f t="array" ref="D527">_xlfn.XLOOKUP($A527&amp;$B527,'[7]产值及收款计划（2026）'!$A:$A&amp;'[7]产值及收款计划（2026）'!$B:$B,'[7]产值及收款计划（2026）'!D:D)</f>
        <v>#REF!</v>
      </c>
      <c r="E527" s="235" t="e" cm="1">
        <f t="array" ref="E527">_xlfn.XLOOKUP($A527&amp;$B527,'[7]产值及收款计划（2026）'!$A:$A&amp;'[7]产值及收款计划（2026）'!$B:$B,'[7]产值及收款计划（2026）'!E:E)</f>
        <v>#REF!</v>
      </c>
      <c r="F527" s="235" t="e" cm="1">
        <f t="array" ref="F527">_xlfn.XLOOKUP($A527&amp;$B527,'[7]产值及收款计划（2026）'!$A:$A&amp;'[7]产值及收款计划（2026）'!$B:$B,'[7]产值及收款计划（2026）'!F:F)</f>
        <v>#REF!</v>
      </c>
      <c r="G527" s="235" t="e" cm="1">
        <f t="array" ref="G527">_xlfn.XLOOKUP($A527&amp;$B527,'[7]产值及收款计划（2026）'!$A:$A&amp;'[7]产值及收款计划（2026）'!$B:$B,'[7]产值及收款计划（2026）'!G:G)</f>
        <v>#REF!</v>
      </c>
      <c r="H527" s="235" t="e" cm="1">
        <f t="array" ref="H527">_xlfn.XLOOKUP($A527&amp;$B527,'[7]产值及收款计划（2026）'!$A:$A&amp;'[7]产值及收款计划（2026）'!$B:$B,'[7]产值及收款计划（2026）'!H:H)</f>
        <v>#REF!</v>
      </c>
      <c r="I527" s="236" t="e" cm="1">
        <f t="array" ref="I527">_xlfn.XLOOKUP($A527&amp;$B527,'[7]产值及收款计划（2026）'!$A:$A&amp;'[7]产值及收款计划（2026）'!$B:$B,'[7]产值及收款计划（2026）'!I:I)</f>
        <v>#REF!</v>
      </c>
      <c r="J527" s="237" t="e" cm="1">
        <f t="array" ref="J527">_xlfn.XLOOKUP($A527&amp;$B527,'[7]产值及收款计划（2026）'!$A:$A&amp;'[7]产值及收款计划（2026）'!$B:$B,'[7]产值及收款计划（2026）'!J:J)</f>
        <v>#REF!</v>
      </c>
      <c r="K527" s="235" t="e" cm="1">
        <f t="array" ref="K527">_xlfn.XLOOKUP($A527&amp;$B527,'[7]产值及收款计划（2026）'!$A:$A&amp;'[7]产值及收款计划（2026）'!$B:$B,'[7]产值及收款计划（2026）'!K:K)</f>
        <v>#REF!</v>
      </c>
      <c r="L527" s="235" t="e" cm="1">
        <f t="array" ref="L527">_xlfn.XLOOKUP($A527&amp;$B527,'[7]产值及收款计划（2026）'!$A:$A&amp;'[7]产值及收款计划（2026）'!$B:$B,'[7]产值及收款计划（2026）'!L:L)</f>
        <v>#REF!</v>
      </c>
      <c r="M527" s="235" t="e" cm="1">
        <f t="array" ref="M527">_xlfn.XLOOKUP($A527&amp;$B527,'[7]产值及收款计划（2026）'!$A:$A&amp;'[7]产值及收款计划（2026）'!$B:$B,'[7]产值及收款计划（2026）'!M:M)</f>
        <v>#REF!</v>
      </c>
      <c r="N527" s="235" t="e" cm="1">
        <f t="array" ref="N527">_xlfn.XLOOKUP($A527&amp;$B527,'[7]产值及收款计划（2026）'!$A:$A&amp;'[7]产值及收款计划（2026）'!$B:$B,'[7]产值及收款计划（2026）'!N:N)</f>
        <v>#REF!</v>
      </c>
      <c r="O527" s="235" t="e" cm="1">
        <f t="array" ref="O527">_xlfn.XLOOKUP($A527&amp;$B527,'[7]产值及收款计划（2026）'!$A:$A&amp;'[7]产值及收款计划（2026）'!$B:$B,'[7]产值及收款计划（2026）'!O:O)</f>
        <v>#REF!</v>
      </c>
      <c r="P527" s="234" t="e" cm="1">
        <f t="array" ref="P527">_xlfn.XLOOKUP($A527&amp;$B527,'[7]产值及收款计划（2026）'!$A:$A&amp;'[7]产值及收款计划（2026）'!$B:$B,'[7]产值及收款计划（2026）'!P:P)</f>
        <v>#REF!</v>
      </c>
      <c r="Q527" s="235" t="e" cm="1">
        <f t="array" ref="Q527">_xlfn.XLOOKUP($A527&amp;$B527,'[7]产值及收款计划（2026）'!$A:$A&amp;'[7]产值及收款计划（2026）'!$B:$B,'[7]产值及收款计划（2026）'!Q:Q)</f>
        <v>#REF!</v>
      </c>
      <c r="R527" s="235" t="e" cm="1">
        <f t="array" ref="R527">_xlfn.XLOOKUP($A527&amp;$B527,'[7]产值及收款计划（2026）'!$A:$A&amp;'[7]产值及收款计划（2026）'!$B:$B,'[7]产值及收款计划（2026）'!R:R)</f>
        <v>#REF!</v>
      </c>
      <c r="S527" s="235" t="e" cm="1">
        <f t="array" ref="S527">_xlfn.XLOOKUP($A527&amp;$B527,'[7]产值及收款计划（2026）'!$A:$A&amp;'[7]产值及收款计划（2026）'!$B:$B,'[7]产值及收款计划（2026）'!S:S)</f>
        <v>#REF!</v>
      </c>
      <c r="T527" s="235" t="e" cm="1">
        <f t="array" ref="T527">_xlfn.XLOOKUP($A527&amp;$B527,'[7]产值及收款计划（2026）'!$A:$A&amp;'[7]产值及收款计划（2026）'!$B:$B,'[7]产值及收款计划（2026）'!T:T)</f>
        <v>#REF!</v>
      </c>
      <c r="U527" s="235" t="e" cm="1">
        <f t="array" ref="U527">_xlfn.XLOOKUP($A527&amp;$B527,'[7]产值及收款计划（2026）'!$A:$A&amp;'[7]产值及收款计划（2026）'!$B:$B,'[7]产值及收款计划（2026）'!U:U)</f>
        <v>#REF!</v>
      </c>
      <c r="V527" s="235" t="e" cm="1">
        <f t="array" ref="V527">_xlfn.XLOOKUP($A527&amp;$B527,'[7]产值及收款计划（2026）'!$A:$A&amp;'[7]产值及收款计划（2026）'!$B:$B,'[7]产值及收款计划（2026）'!V:V)</f>
        <v>#REF!</v>
      </c>
      <c r="W527" s="235" t="e" cm="1">
        <f t="array" ref="W527">_xlfn.XLOOKUP($A527&amp;$B527,'[7]产值及收款计划（2026）'!$A:$A&amp;'[7]产值及收款计划（2026）'!$B:$B,'[7]产值及收款计划（2026）'!W:W)</f>
        <v>#REF!</v>
      </c>
      <c r="X527" s="235" t="e" cm="1">
        <f t="array" ref="X527">_xlfn.XLOOKUP($A527&amp;$B527,'[7]产值及收款计划（2026）'!$A:$A&amp;'[7]产值及收款计划（2026）'!$B:$B,'[7]产值及收款计划（2026）'!X:X)</f>
        <v>#REF!</v>
      </c>
      <c r="Y527" s="235" t="e" cm="1">
        <f t="array" ref="Y527">_xlfn.XLOOKUP($A527&amp;$B527,'[7]产值及收款计划（2026）'!$A:$A&amp;'[7]产值及收款计划（2026）'!$B:$B,'[7]产值及收款计划（2026）'!Y:Y)</f>
        <v>#REF!</v>
      </c>
      <c r="Z527" s="235" t="e" cm="1">
        <f t="array" ref="Z527">_xlfn.XLOOKUP($A527&amp;$B527,'[7]产值及收款计划（2026）'!$A:$A&amp;'[7]产值及收款计划（2026）'!$B:$B,'[7]产值及收款计划（2026）'!Z:Z)</f>
        <v>#REF!</v>
      </c>
      <c r="AA527" s="235" t="e" cm="1">
        <f t="array" ref="AA527">_xlfn.XLOOKUP($A527&amp;$B527,'[7]产值及收款计划（2026）'!$A:$A&amp;'[7]产值及收款计划（2026）'!$B:$B,'[7]产值及收款计划（2026）'!AA:AA)</f>
        <v>#REF!</v>
      </c>
      <c r="AB527" s="235" t="e" cm="1">
        <f t="array" ref="AB527">_xlfn.XLOOKUP($A527&amp;$B527,'[7]产值及收款计划（2026）'!$A:$A&amp;'[7]产值及收款计划（2026）'!$B:$B,'[7]产值及收款计划（2026）'!AB:AB)</f>
        <v>#REF!</v>
      </c>
      <c r="AC527" s="235" t="e" cm="1">
        <f t="array" ref="AC527">_xlfn.XLOOKUP($A527&amp;$B527,'[7]产值及收款计划（2026）'!$A:$A&amp;'[7]产值及收款计划（2026）'!$B:$B,'[7]产值及收款计划（2026）'!AC:AC)</f>
        <v>#REF!</v>
      </c>
      <c r="AD527" s="235" t="e" cm="1">
        <f t="array" ref="AD527">_xlfn.XLOOKUP($A527&amp;$B527,'[7]产值及收款计划（2026）'!$A:$A&amp;'[7]产值及收款计划（2026）'!$B:$B,'[7]产值及收款计划（2026）'!AD:AD)</f>
        <v>#REF!</v>
      </c>
      <c r="AE527" s="235" t="e" cm="1">
        <f t="array" ref="AE527">_xlfn.XLOOKUP($A527&amp;$B527,'[7]产值及收款计划（2026）'!$A:$A&amp;'[7]产值及收款计划（2026）'!$B:$B,'[7]产值及收款计划（2026）'!AE:AE)</f>
        <v>#REF!</v>
      </c>
      <c r="AF527" s="235" t="e" cm="1">
        <f t="array" ref="AF527">_xlfn.XLOOKUP($A527&amp;$B527,'[7]产值及收款计划（2026）'!$A:$A&amp;'[7]产值及收款计划（2026）'!$B:$B,'[7]产值及收款计划（2026）'!AF:AF)</f>
        <v>#REF!</v>
      </c>
      <c r="AG527" s="235" t="e" cm="1">
        <f t="array" ref="AG527">_xlfn.XLOOKUP($A527&amp;$B527,'[7]产值及收款计划（2026）'!$A:$A&amp;'[7]产值及收款计划（2026）'!$B:$B,'[7]产值及收款计划（2026）'!AG:AG)</f>
        <v>#REF!</v>
      </c>
      <c r="AH527" s="235" t="e" cm="1">
        <f t="array" ref="AH527">_xlfn.XLOOKUP($A527&amp;$B527,'[7]产值及收款计划（2026）'!$A:$A&amp;'[7]产值及收款计划（2026）'!$B:$B,'[7]产值及收款计划（2026）'!AH:AH)</f>
        <v>#REF!</v>
      </c>
      <c r="AI527" s="235" t="e" cm="1">
        <f t="array" ref="AI527">_xlfn.XLOOKUP($A527&amp;$B527,'[7]产值及收款计划（2026）'!$A:$A&amp;'[7]产值及收款计划（2026）'!$B:$B,'[7]产值及收款计划（2026）'!AI:AI)</f>
        <v>#REF!</v>
      </c>
      <c r="AJ527" s="235" t="e" cm="1">
        <f t="array" ref="AJ527">_xlfn.XLOOKUP($A527&amp;$B527,'[7]产值及收款计划（2026）'!$A:$A&amp;'[7]产值及收款计划（2026）'!$B:$B,'[7]产值及收款计划（2026）'!AJ:AJ)</f>
        <v>#REF!</v>
      </c>
      <c r="AK527" s="235" t="e" cm="1">
        <f t="array" ref="AK527">_xlfn.XLOOKUP($A527&amp;$B527,'[7]产值及收款计划（2026）'!$A:$A&amp;'[7]产值及收款计划（2026）'!$B:$B,'[7]产值及收款计划（2026）'!AK:AK)</f>
        <v>#REF!</v>
      </c>
      <c r="AL527" s="235" t="e" cm="1">
        <f t="array" ref="AL527">_xlfn.XLOOKUP($A527&amp;$B527,'[7]产值及收款计划（2026）'!$A:$A&amp;'[7]产值及收款计划（2026）'!$B:$B,'[7]产值及收款计划（2026）'!AL:AL)</f>
        <v>#REF!</v>
      </c>
      <c r="AM527" s="242" t="e" cm="1">
        <f t="array" ref="AM527">_xlfn.LET(_xlpm.勾选月份状态数组,TRANSPOSE('PPT(12-15页）-TOP10'!$A$3:$A$14),_xlpm.选择数据区,IF('PPT(12-15页）-TOP10'!$E$3="收款",$BA527:$BL527,$AA527:$AL527),SUM(_xlfn._xlws.FILTER(_xlpm.选择数据区,_xlpm.勾选月份状态数组,"")))</f>
        <v>#REF!</v>
      </c>
      <c r="AN527" s="235" t="e" cm="1">
        <f t="array" ref="AN527">_xlfn.XLOOKUP($A527&amp;$B527,'[7]产值及收款计划（2026）'!$A:$A&amp;'[7]产值及收款计划（2026）'!$B:$B,'[7]产值及收款计划（2026）'!AN:AN)</f>
        <v>#REF!</v>
      </c>
      <c r="AO527" s="235" t="e" cm="1">
        <f t="array" ref="AO527">_xlfn.XLOOKUP($A527&amp;$B527,'[7]产值及收款计划（2026）'!$A:$A&amp;'[7]产值及收款计划（2026）'!$B:$B,'[7]产值及收款计划（2026）'!AO:AO)</f>
        <v>#REF!</v>
      </c>
      <c r="AP527" s="235" t="e" cm="1">
        <f t="array" ref="AP527">_xlfn.XLOOKUP($A527&amp;$B527,'[7]产值及收款计划（2026）'!$A:$A&amp;'[7]产值及收款计划（2026）'!$B:$B,'[7]产值及收款计划（2026）'!AP:AP)</f>
        <v>#REF!</v>
      </c>
      <c r="AQ527" s="235" t="e" cm="1">
        <f t="array" ref="AQ527">_xlfn.XLOOKUP($A527&amp;$B527,'[7]产值及收款计划（2026）'!$A:$A&amp;'[7]产值及收款计划（2026）'!$B:$B,'[7]产值及收款计划（2026）'!AQ:AQ)</f>
        <v>#REF!</v>
      </c>
      <c r="AR527" s="235" t="e" cm="1">
        <f t="array" ref="AR527">_xlfn.XLOOKUP($A527&amp;$B527,'[7]产值及收款计划（2026）'!$A:$A&amp;'[7]产值及收款计划（2026）'!$B:$B,'[7]产值及收款计划（2026）'!AR:AR)</f>
        <v>#REF!</v>
      </c>
      <c r="AS527" s="235" t="e" cm="1">
        <f t="array" ref="AS527">_xlfn.XLOOKUP($A527&amp;$B527,'[7]产值及收款计划（2026）'!$A:$A&amp;'[7]产值及收款计划（2026）'!$B:$B,'[7]产值及收款计划（2026）'!AS:AS)</f>
        <v>#REF!</v>
      </c>
      <c r="AT527" s="235" t="e" cm="1">
        <f t="array" ref="AT527">_xlfn.XLOOKUP($A527&amp;$B527,'[7]产值及收款计划（2026）'!$A:$A&amp;'[7]产值及收款计划（2026）'!$B:$B,'[7]产值及收款计划（2026）'!AT:AT)</f>
        <v>#REF!</v>
      </c>
      <c r="AU527" s="235" t="e" cm="1">
        <f t="array" ref="AU527">_xlfn.XLOOKUP($A527&amp;$B527,'[7]产值及收款计划（2026）'!$A:$A&amp;'[7]产值及收款计划（2026）'!$B:$B,'[7]产值及收款计划（2026）'!AU:AU)</f>
        <v>#REF!</v>
      </c>
      <c r="AV527" s="235" t="e" cm="1">
        <f t="array" ref="AV527">_xlfn.XLOOKUP($A527&amp;$B527,'[7]产值及收款计划（2026）'!$A:$A&amp;'[7]产值及收款计划（2026）'!$B:$B,'[7]产值及收款计划（2026）'!AV:AV)</f>
        <v>#REF!</v>
      </c>
      <c r="AW527" s="235" t="e" cm="1">
        <f t="array" ref="AW527">_xlfn.XLOOKUP($A527&amp;$B527,'[7]产值及收款计划（2026）'!$A:$A&amp;'[7]产值及收款计划（2026）'!$B:$B,'[7]产值及收款计划（2026）'!AW:AW)</f>
        <v>#REF!</v>
      </c>
      <c r="AX527" s="235" t="e" cm="1">
        <f t="array" ref="AX527">_xlfn.XLOOKUP($A527&amp;$B527,'[7]产值及收款计划（2026）'!$A:$A&amp;'[7]产值及收款计划（2026）'!$B:$B,'[7]产值及收款计划（2026）'!AX:AX)</f>
        <v>#REF!</v>
      </c>
      <c r="AY527" s="235" t="e" cm="1">
        <f t="array" ref="AY527">_xlfn.XLOOKUP($A527&amp;$B527,'[7]产值及收款计划（2026）'!$A:$A&amp;'[7]产值及收款计划（2026）'!$B:$B,'[7]产值及收款计划（2026）'!AY:AY)</f>
        <v>#REF!</v>
      </c>
      <c r="AZ527" s="235" t="e" cm="1">
        <f t="array" ref="AZ527">_xlfn.XLOOKUP($A527&amp;$B527,'[7]产值及收款计划（2026）'!$A:$A&amp;'[7]产值及收款计划（2026）'!$B:$B,'[7]产值及收款计划（2026）'!AZ:AZ)</f>
        <v>#REF!</v>
      </c>
      <c r="BA527" s="235" t="e" cm="1">
        <f t="array" ref="BA527">_xlfn.XLOOKUP($A527&amp;$B527,'[7]产值及收款计划（2026）'!$A:$A&amp;'[7]产值及收款计划（2026）'!$B:$B,'[7]产值及收款计划（2026）'!BA:BA)</f>
        <v>#REF!</v>
      </c>
      <c r="BB527" s="235" t="e" cm="1">
        <f t="array" ref="BB527">_xlfn.XLOOKUP($A527&amp;$B527,'[7]产值及收款计划（2026）'!$A:$A&amp;'[7]产值及收款计划（2026）'!$B:$B,'[7]产值及收款计划（2026）'!BB:BB)</f>
        <v>#REF!</v>
      </c>
      <c r="BC527" s="235" t="e" cm="1">
        <f t="array" ref="BC527">_xlfn.XLOOKUP($A527&amp;$B527,'[7]产值及收款计划（2026）'!$A:$A&amp;'[7]产值及收款计划（2026）'!$B:$B,'[7]产值及收款计划（2026）'!BC:BC)</f>
        <v>#REF!</v>
      </c>
      <c r="BD527" s="235" t="e" cm="1">
        <f t="array" ref="BD527">_xlfn.XLOOKUP($A527&amp;$B527,'[7]产值及收款计划（2026）'!$A:$A&amp;'[7]产值及收款计划（2026）'!$B:$B,'[7]产值及收款计划（2026）'!BD:BD)</f>
        <v>#REF!</v>
      </c>
      <c r="BE527" s="235" t="e" cm="1">
        <f t="array" ref="BE527">_xlfn.XLOOKUP($A527&amp;$B527,'[7]产值及收款计划（2026）'!$A:$A&amp;'[7]产值及收款计划（2026）'!$B:$B,'[7]产值及收款计划（2026）'!BE:BE)</f>
        <v>#REF!</v>
      </c>
      <c r="BF527" s="235" t="e" cm="1">
        <f t="array" ref="BF527">_xlfn.XLOOKUP($A527&amp;$B527,'[7]产值及收款计划（2026）'!$A:$A&amp;'[7]产值及收款计划（2026）'!$B:$B,'[7]产值及收款计划（2026）'!BF:BF)</f>
        <v>#REF!</v>
      </c>
      <c r="BG527" s="235" t="e" cm="1">
        <f t="array" ref="BG527">_xlfn.XLOOKUP($A527&amp;$B527,'[7]产值及收款计划（2026）'!$A:$A&amp;'[7]产值及收款计划（2026）'!$B:$B,'[7]产值及收款计划（2026）'!BG:BG)</f>
        <v>#REF!</v>
      </c>
      <c r="BH527" s="235" t="e" cm="1">
        <f t="array" ref="BH527">_xlfn.XLOOKUP($A527&amp;$B527,'[7]产值及收款计划（2026）'!$A:$A&amp;'[7]产值及收款计划（2026）'!$B:$B,'[7]产值及收款计划（2026）'!BH:BH)</f>
        <v>#REF!</v>
      </c>
      <c r="BI527" s="235" t="e" cm="1">
        <f t="array" ref="BI527">_xlfn.XLOOKUP($A527&amp;$B527,'[7]产值及收款计划（2026）'!$A:$A&amp;'[7]产值及收款计划（2026）'!$B:$B,'[7]产值及收款计划（2026）'!BI:BI)</f>
        <v>#REF!</v>
      </c>
      <c r="BJ527" s="235" t="e" cm="1">
        <f t="array" ref="BJ527">_xlfn.XLOOKUP($A527&amp;$B527,'[7]产值及收款计划（2026）'!$A:$A&amp;'[7]产值及收款计划（2026）'!$B:$B,'[7]产值及收款计划（2026）'!BJ:BJ)</f>
        <v>#REF!</v>
      </c>
      <c r="BK527" s="235" t="e" cm="1">
        <f t="array" ref="BK527">_xlfn.XLOOKUP($A527&amp;$B527,'[7]产值及收款计划（2026）'!$A:$A&amp;'[7]产值及收款计划（2026）'!$B:$B,'[7]产值及收款计划（2026）'!BK:BK)</f>
        <v>#REF!</v>
      </c>
      <c r="BL527" s="235" t="e" cm="1">
        <f t="array" ref="BL527">_xlfn.XLOOKUP($A527&amp;$B527,'[7]产值及收款计划（2026）'!$A:$A&amp;'[7]产值及收款计划（2026）'!$B:$B,'[7]产值及收款计划（2026）'!BL:BL)</f>
        <v>#REF!</v>
      </c>
      <c r="BM527" s="235"/>
      <c r="BN527" s="235"/>
      <c r="BO527" s="235"/>
      <c r="BP527" s="235"/>
      <c r="BQ527" s="235" t="e" cm="1">
        <f t="array" ref="BQ527">_xlfn.XLOOKUP($A527&amp;$B527,'[7]产值及收款计划（2026）'!$A:$A&amp;'[7]产值及收款计划（2026）'!$B:$B,'[7]产值及收款计划（2026）'!BM:BM)</f>
        <v>#REF!</v>
      </c>
      <c r="BR527" s="235" t="e" cm="1">
        <f t="array" ref="BR527">_xlfn.XLOOKUP($A527&amp;$B527,'[7]产值及收款计划（2026）'!$A:$A&amp;'[7]产值及收款计划（2026）'!$B:$B,'[7]产值及收款计划（2026）'!BN:BN)</f>
        <v>#REF!</v>
      </c>
      <c r="BS527" s="235" t="e" cm="1">
        <f t="array" ref="BS527">_xlfn.XLOOKUP($A527&amp;$B527,'[7]产值及收款计划（2026）'!$A:$A&amp;'[7]产值及收款计划（2026）'!$B:$B,'[7]产值及收款计划（2026）'!BO:BO)</f>
        <v>#REF!</v>
      </c>
      <c r="BT527" s="235" t="e" cm="1">
        <f t="array" ref="BT527">_xlfn.XLOOKUP($A527&amp;$B527,'[7]产值及收款计划（2026）'!$A:$A&amp;'[7]产值及收款计划（2026）'!$B:$B,'[7]产值及收款计划（2026）'!BP:BP)</f>
        <v>#REF!</v>
      </c>
      <c r="BU527" s="234" t="e" cm="1">
        <f t="array" ref="BU527">_xlfn.XLOOKUP($A527&amp;$B527,'[7]产值及收款计划（2026）'!$A:$A&amp;'[7]产值及收款计划（2026）'!$B:$B,'[7]产值及收款计划（2026）'!BQ:BQ)</f>
        <v>#REF!</v>
      </c>
      <c r="BV527" s="235" t="e" cm="1">
        <f t="array" ref="BV527">_xlfn.XLOOKUP($A527&amp;$B527,'[7]产值及收款计划（2026）'!$A:$A&amp;'[7]产值及收款计划（2026）'!$B:$B,'[7]产值及收款计划（2026）'!BR:BR)</f>
        <v>#REF!</v>
      </c>
      <c r="CE527" s="235" cm="1">
        <f t="array" ref="CE527">_xlfn.XLOOKUP($A527&amp;$B527,'[7]产值及收款计划（2026）'!$A:$A&amp;'[7]产值及收款计划（2026）'!$B:$B,'[7]产值及收款计划（2026）'!CA:CA)</f>
        <v>0</v>
      </c>
      <c r="CF527" s="235" cm="1">
        <f t="array" ref="CF527">_xlfn.XLOOKUP($A527&amp;$B527,'[7]产值及收款计划（2026）'!$A:$A&amp;'[7]产值及收款计划（2026）'!$B:$B,'[7]产值及收款计划（2026）'!CB:CB)</f>
        <v>0</v>
      </c>
      <c r="CG527" s="235" cm="1">
        <f t="array" ref="CG527">_xlfn.XLOOKUP($A527&amp;$B527,'[7]产值及收款计划（2026）'!$A:$A&amp;'[7]产值及收款计划（2026）'!$B:$B,'[7]产值及收款计划（2026）'!CC:CC)</f>
        <v>0</v>
      </c>
      <c r="CH527" s="235" cm="1">
        <f t="array" ref="CH527">_xlfn.XLOOKUP($A527&amp;$B527,'[7]产值及收款计划（2026）'!$A:$A&amp;'[7]产值及收款计划（2026）'!$B:$B,'[7]产值及收款计划（2026）'!CD:CD)</f>
        <v>0</v>
      </c>
      <c r="CI527" s="235" cm="1">
        <f t="array" ref="CI527">_xlfn.XLOOKUP($A527&amp;$B527,'[7]产值及收款计划（2026）'!$A:$A&amp;'[7]产值及收款计划（2026）'!$B:$B,'[7]产值及收款计划（2026）'!CE:CE)</f>
        <v>0</v>
      </c>
      <c r="CJ527" s="235" cm="1">
        <f t="array" ref="CJ527">_xlfn.XLOOKUP($A527&amp;$B527,'[7]产值及收款计划（2026）'!$A:$A&amp;'[7]产值及收款计划（2026）'!$B:$B,'[7]产值及收款计划（2026）'!CF:CF)</f>
        <v>0</v>
      </c>
      <c r="CK527" s="235" cm="1">
        <f t="array" ref="CK527">_xlfn.XLOOKUP($A527&amp;$B527,'[7]产值及收款计划（2026）'!$A:$A&amp;'[7]产值及收款计划（2026）'!$B:$B,'[7]产值及收款计划（2026）'!CG:CG)</f>
        <v>0</v>
      </c>
      <c r="CL527" s="235" cm="1">
        <f t="array" ref="CL527">_xlfn.XLOOKUP($A527&amp;$B527,'[7]产值及收款计划（2026）'!$A:$A&amp;'[7]产值及收款计划（2026）'!$B:$B,'[7]产值及收款计划（2026）'!CH:CH)</f>
        <v>0</v>
      </c>
      <c r="CM527" s="235" cm="1">
        <f t="array" ref="CM527">_xlfn.XLOOKUP($A527&amp;$B527,'[7]产值及收款计划（2026）'!$A:$A&amp;'[7]产值及收款计划（2026）'!$B:$B,'[7]产值及收款计划（2026）'!CI:CI)</f>
        <v>0</v>
      </c>
      <c r="CN527" s="235" cm="1">
        <f t="array" ref="CN527">_xlfn.XLOOKUP($A527&amp;$B527,'[7]产值及收款计划（2026）'!$A:$A&amp;'[7]产值及收款计划（2026）'!$B:$B,'[7]产值及收款计划（2026）'!CJ:CJ)</f>
        <v>0</v>
      </c>
      <c r="CO527" s="235" cm="1">
        <f t="array" ref="CO527">_xlfn.XLOOKUP($A527&amp;$B527,'[7]产值及收款计划（2026）'!$A:$A&amp;'[7]产值及收款计划（2026）'!$B:$B,'[7]产值及收款计划（2026）'!CK:CK)</f>
        <v>0</v>
      </c>
      <c r="CP527" s="235" cm="1">
        <f t="array" ref="CP527">_xlfn.XLOOKUP($A527&amp;$B527,'[7]产值及收款计划（2026）'!$A:$A&amp;'[7]产值及收款计划（2026）'!$B:$B,'[7]产值及收款计划（2026）'!CL:CL)</f>
        <v>0</v>
      </c>
      <c r="DE527" s="235" cm="1">
        <f t="array" ref="DE527">_xlfn.XLOOKUP($A527&amp;$B527,'[7]产值及收款计划（2026）'!$A:$A&amp;'[7]产值及收款计划（2026）'!$B:$B,'[7]产值及收款计划（2026）'!DA:DA)</f>
        <v>0</v>
      </c>
      <c r="DF527" s="235" cm="1">
        <f t="array" ref="DF527">_xlfn.XLOOKUP($A527&amp;$B527,'[7]产值及收款计划（2026）'!$A:$A&amp;'[7]产值及收款计划（2026）'!$B:$B,'[7]产值及收款计划（2026）'!DB:DB)</f>
        <v>0</v>
      </c>
      <c r="DG527" s="235" cm="1">
        <f t="array" ref="DG527">_xlfn.XLOOKUP($A527&amp;$B527,'[7]产值及收款计划（2026）'!$A:$A&amp;'[7]产值及收款计划（2026）'!$B:$B,'[7]产值及收款计划（2026）'!DC:DC)</f>
        <v>0</v>
      </c>
      <c r="DH527" s="235" cm="1">
        <f t="array" ref="DH527">_xlfn.XLOOKUP($A527&amp;$B527,'[7]产值及收款计划（2026）'!$A:$A&amp;'[7]产值及收款计划（2026）'!$B:$B,'[7]产值及收款计划（2026）'!DD:DD)</f>
        <v>0</v>
      </c>
      <c r="DI527" s="235" cm="1">
        <f t="array" ref="DI527">_xlfn.XLOOKUP($A527&amp;$B527,'[7]产值及收款计划（2026）'!$A:$A&amp;'[7]产值及收款计划（2026）'!$B:$B,'[7]产值及收款计划（2026）'!DE:DE)</f>
        <v>0</v>
      </c>
      <c r="DJ527" s="235" cm="1">
        <f t="array" ref="DJ527">_xlfn.XLOOKUP($A527&amp;$B527,'[7]产值及收款计划（2026）'!$A:$A&amp;'[7]产值及收款计划（2026）'!$B:$B,'[7]产值及收款计划（2026）'!DF:DF)</f>
        <v>0</v>
      </c>
      <c r="DK527" s="235" cm="1">
        <f t="array" ref="DK527">_xlfn.XLOOKUP($A527&amp;$B527,'[7]产值及收款计划（2026）'!$A:$A&amp;'[7]产值及收款计划（2026）'!$B:$B,'[7]产值及收款计划（2026）'!DG:DG)</f>
        <v>0</v>
      </c>
      <c r="DL527" s="235" cm="1">
        <f t="array" ref="DL527">_xlfn.XLOOKUP($A527&amp;$B527,'[7]产值及收款计划（2026）'!$A:$A&amp;'[7]产值及收款计划（2026）'!$B:$B,'[7]产值及收款计划（2026）'!DH:DH)</f>
        <v>0</v>
      </c>
      <c r="DM527" s="235" cm="1">
        <f t="array" ref="DM527">_xlfn.XLOOKUP($A527&amp;$B527,'[7]产值及收款计划（2026）'!$A:$A&amp;'[7]产值及收款计划（2026）'!$B:$B,'[7]产值及收款计划（2026）'!DI:DI)</f>
        <v>0</v>
      </c>
      <c r="DN527" s="235" cm="1">
        <f t="array" ref="DN527">_xlfn.XLOOKUP($A527&amp;$B527,'[7]产值及收款计划（2026）'!$A:$A&amp;'[7]产值及收款计划（2026）'!$B:$B,'[7]产值及收款计划（2026）'!DJ:DJ)</f>
        <v>0</v>
      </c>
      <c r="DO527" s="235" cm="1">
        <f t="array" ref="DO527">_xlfn.XLOOKUP($A527&amp;$B527,'[7]产值及收款计划（2026）'!$A:$A&amp;'[7]产值及收款计划（2026）'!$B:$B,'[7]产值及收款计划（2026）'!DK:DK)</f>
        <v>0</v>
      </c>
      <c r="DP527" s="235" cm="1">
        <f t="array" ref="DP527">_xlfn.XLOOKUP($A527&amp;$B527,'[7]产值及收款计划（2026）'!$A:$A&amp;'[7]产值及收款计划（2026）'!$B:$B,'[7]产值及收款计划（2026）'!DL:DL)</f>
        <v>0</v>
      </c>
      <c r="DQ527" s="243"/>
      <c r="DR527" s="229"/>
    </row>
    <row r="528" ht="20.25" spans="1:122">
      <c r="A528" s="233">
        <f t="shared" si="30"/>
        <v>9</v>
      </c>
      <c r="B528" s="233" t="s">
        <v>30</v>
      </c>
      <c r="C528" s="234" t="e" cm="1">
        <f t="array" ref="C528">_xlfn.XLOOKUP($A528&amp;$B528,'[7]产值及收款计划（2026）'!$A:$A&amp;'[7]产值及收款计划（2026）'!$B:$B,'[7]产值及收款计划（2026）'!C:C)</f>
        <v>#REF!</v>
      </c>
      <c r="D528" s="234" t="e" cm="1">
        <f t="array" ref="D528">_xlfn.XLOOKUP($A528&amp;$B528,'[7]产值及收款计划（2026）'!$A:$A&amp;'[7]产值及收款计划（2026）'!$B:$B,'[7]产值及收款计划（2026）'!D:D)</f>
        <v>#REF!</v>
      </c>
      <c r="E528" s="235" t="e" cm="1">
        <f t="array" ref="E528">_xlfn.XLOOKUP($A528&amp;$B528,'[7]产值及收款计划（2026）'!$A:$A&amp;'[7]产值及收款计划（2026）'!$B:$B,'[7]产值及收款计划（2026）'!E:E)</f>
        <v>#REF!</v>
      </c>
      <c r="F528" s="235" t="e" cm="1">
        <f t="array" ref="F528">_xlfn.XLOOKUP($A528&amp;$B528,'[7]产值及收款计划（2026）'!$A:$A&amp;'[7]产值及收款计划（2026）'!$B:$B,'[7]产值及收款计划（2026）'!F:F)</f>
        <v>#REF!</v>
      </c>
      <c r="G528" s="235" t="e" cm="1">
        <f t="array" ref="G528">_xlfn.XLOOKUP($A528&amp;$B528,'[7]产值及收款计划（2026）'!$A:$A&amp;'[7]产值及收款计划（2026）'!$B:$B,'[7]产值及收款计划（2026）'!G:G)</f>
        <v>#REF!</v>
      </c>
      <c r="H528" s="235" t="e" cm="1">
        <f t="array" ref="H528">_xlfn.XLOOKUP($A528&amp;$B528,'[7]产值及收款计划（2026）'!$A:$A&amp;'[7]产值及收款计划（2026）'!$B:$B,'[7]产值及收款计划（2026）'!H:H)</f>
        <v>#REF!</v>
      </c>
      <c r="I528" s="236" t="e" cm="1">
        <f t="array" ref="I528">_xlfn.XLOOKUP($A528&amp;$B528,'[7]产值及收款计划（2026）'!$A:$A&amp;'[7]产值及收款计划（2026）'!$B:$B,'[7]产值及收款计划（2026）'!I:I)</f>
        <v>#REF!</v>
      </c>
      <c r="J528" s="237" t="e" cm="1">
        <f t="array" ref="J528">_xlfn.XLOOKUP($A528&amp;$B528,'[7]产值及收款计划（2026）'!$A:$A&amp;'[7]产值及收款计划（2026）'!$B:$B,'[7]产值及收款计划（2026）'!J:J)</f>
        <v>#REF!</v>
      </c>
      <c r="K528" s="235" t="e" cm="1">
        <f t="array" ref="K528">_xlfn.XLOOKUP($A528&amp;$B528,'[7]产值及收款计划（2026）'!$A:$A&amp;'[7]产值及收款计划（2026）'!$B:$B,'[7]产值及收款计划（2026）'!K:K)</f>
        <v>#REF!</v>
      </c>
      <c r="L528" s="235" t="e" cm="1">
        <f t="array" ref="L528">_xlfn.XLOOKUP($A528&amp;$B528,'[7]产值及收款计划（2026）'!$A:$A&amp;'[7]产值及收款计划（2026）'!$B:$B,'[7]产值及收款计划（2026）'!L:L)</f>
        <v>#REF!</v>
      </c>
      <c r="M528" s="235" t="e" cm="1">
        <f t="array" ref="M528">_xlfn.XLOOKUP($A528&amp;$B528,'[7]产值及收款计划（2026）'!$A:$A&amp;'[7]产值及收款计划（2026）'!$B:$B,'[7]产值及收款计划（2026）'!M:M)</f>
        <v>#REF!</v>
      </c>
      <c r="N528" s="235" t="e" cm="1">
        <f t="array" ref="N528">_xlfn.XLOOKUP($A528&amp;$B528,'[7]产值及收款计划（2026）'!$A:$A&amp;'[7]产值及收款计划（2026）'!$B:$B,'[7]产值及收款计划（2026）'!N:N)</f>
        <v>#REF!</v>
      </c>
      <c r="O528" s="235" t="e" cm="1">
        <f t="array" ref="O528">_xlfn.XLOOKUP($A528&amp;$B528,'[7]产值及收款计划（2026）'!$A:$A&amp;'[7]产值及收款计划（2026）'!$B:$B,'[7]产值及收款计划（2026）'!O:O)</f>
        <v>#REF!</v>
      </c>
      <c r="P528" s="234" t="e" cm="1">
        <f t="array" ref="P528">_xlfn.XLOOKUP($A528&amp;$B528,'[7]产值及收款计划（2026）'!$A:$A&amp;'[7]产值及收款计划（2026）'!$B:$B,'[7]产值及收款计划（2026）'!P:P)</f>
        <v>#REF!</v>
      </c>
      <c r="Q528" s="235" t="e" cm="1">
        <f t="array" ref="Q528">_xlfn.XLOOKUP($A528&amp;$B528,'[7]产值及收款计划（2026）'!$A:$A&amp;'[7]产值及收款计划（2026）'!$B:$B,'[7]产值及收款计划（2026）'!Q:Q)</f>
        <v>#REF!</v>
      </c>
      <c r="R528" s="235" t="e" cm="1">
        <f t="array" ref="R528">_xlfn.XLOOKUP($A528&amp;$B528,'[7]产值及收款计划（2026）'!$A:$A&amp;'[7]产值及收款计划（2026）'!$B:$B,'[7]产值及收款计划（2026）'!R:R)</f>
        <v>#REF!</v>
      </c>
      <c r="S528" s="235" t="e" cm="1">
        <f t="array" ref="S528">_xlfn.XLOOKUP($A528&amp;$B528,'[7]产值及收款计划（2026）'!$A:$A&amp;'[7]产值及收款计划（2026）'!$B:$B,'[7]产值及收款计划（2026）'!S:S)</f>
        <v>#REF!</v>
      </c>
      <c r="T528" s="235" t="e" cm="1">
        <f t="array" ref="T528">_xlfn.XLOOKUP($A528&amp;$B528,'[7]产值及收款计划（2026）'!$A:$A&amp;'[7]产值及收款计划（2026）'!$B:$B,'[7]产值及收款计划（2026）'!T:T)</f>
        <v>#REF!</v>
      </c>
      <c r="U528" s="235" t="e" cm="1">
        <f t="array" ref="U528">_xlfn.XLOOKUP($A528&amp;$B528,'[7]产值及收款计划（2026）'!$A:$A&amp;'[7]产值及收款计划（2026）'!$B:$B,'[7]产值及收款计划（2026）'!U:U)</f>
        <v>#REF!</v>
      </c>
      <c r="V528" s="235" t="e" cm="1">
        <f t="array" ref="V528">_xlfn.XLOOKUP($A528&amp;$B528,'[7]产值及收款计划（2026）'!$A:$A&amp;'[7]产值及收款计划（2026）'!$B:$B,'[7]产值及收款计划（2026）'!V:V)</f>
        <v>#REF!</v>
      </c>
      <c r="W528" s="235" t="e" cm="1">
        <f t="array" ref="W528">_xlfn.XLOOKUP($A528&amp;$B528,'[7]产值及收款计划（2026）'!$A:$A&amp;'[7]产值及收款计划（2026）'!$B:$B,'[7]产值及收款计划（2026）'!W:W)</f>
        <v>#REF!</v>
      </c>
      <c r="X528" s="235" t="e" cm="1">
        <f t="array" ref="X528">_xlfn.XLOOKUP($A528&amp;$B528,'[7]产值及收款计划（2026）'!$A:$A&amp;'[7]产值及收款计划（2026）'!$B:$B,'[7]产值及收款计划（2026）'!X:X)</f>
        <v>#REF!</v>
      </c>
      <c r="Y528" s="235" t="e" cm="1">
        <f t="array" ref="Y528">_xlfn.XLOOKUP($A528&amp;$B528,'[7]产值及收款计划（2026）'!$A:$A&amp;'[7]产值及收款计划（2026）'!$B:$B,'[7]产值及收款计划（2026）'!Y:Y)</f>
        <v>#REF!</v>
      </c>
      <c r="Z528" s="235" t="e" cm="1">
        <f t="array" ref="Z528">_xlfn.XLOOKUP($A528&amp;$B528,'[7]产值及收款计划（2026）'!$A:$A&amp;'[7]产值及收款计划（2026）'!$B:$B,'[7]产值及收款计划（2026）'!Z:Z)</f>
        <v>#REF!</v>
      </c>
      <c r="AA528" s="235" t="e" cm="1">
        <f t="array" ref="AA528">_xlfn.XLOOKUP($A528&amp;$B528,'[7]产值及收款计划（2026）'!$A:$A&amp;'[7]产值及收款计划（2026）'!$B:$B,'[7]产值及收款计划（2026）'!AA:AA)</f>
        <v>#REF!</v>
      </c>
      <c r="AB528" s="235" t="e" cm="1">
        <f t="array" ref="AB528">_xlfn.XLOOKUP($A528&amp;$B528,'[7]产值及收款计划（2026）'!$A:$A&amp;'[7]产值及收款计划（2026）'!$B:$B,'[7]产值及收款计划（2026）'!AB:AB)</f>
        <v>#REF!</v>
      </c>
      <c r="AC528" s="235" t="e" cm="1">
        <f t="array" ref="AC528">_xlfn.XLOOKUP($A528&amp;$B528,'[7]产值及收款计划（2026）'!$A:$A&amp;'[7]产值及收款计划（2026）'!$B:$B,'[7]产值及收款计划（2026）'!AC:AC)</f>
        <v>#REF!</v>
      </c>
      <c r="AD528" s="235" t="e" cm="1">
        <f t="array" ref="AD528">_xlfn.XLOOKUP($A528&amp;$B528,'[7]产值及收款计划（2026）'!$A:$A&amp;'[7]产值及收款计划（2026）'!$B:$B,'[7]产值及收款计划（2026）'!AD:AD)</f>
        <v>#REF!</v>
      </c>
      <c r="AE528" s="235" t="e" cm="1">
        <f t="array" ref="AE528">_xlfn.XLOOKUP($A528&amp;$B528,'[7]产值及收款计划（2026）'!$A:$A&amp;'[7]产值及收款计划（2026）'!$B:$B,'[7]产值及收款计划（2026）'!AE:AE)</f>
        <v>#REF!</v>
      </c>
      <c r="AF528" s="235" t="e" cm="1">
        <f t="array" ref="AF528">_xlfn.XLOOKUP($A528&amp;$B528,'[7]产值及收款计划（2026）'!$A:$A&amp;'[7]产值及收款计划（2026）'!$B:$B,'[7]产值及收款计划（2026）'!AF:AF)</f>
        <v>#REF!</v>
      </c>
      <c r="AG528" s="235" t="e" cm="1">
        <f t="array" ref="AG528">_xlfn.XLOOKUP($A528&amp;$B528,'[7]产值及收款计划（2026）'!$A:$A&amp;'[7]产值及收款计划（2026）'!$B:$B,'[7]产值及收款计划（2026）'!AG:AG)</f>
        <v>#REF!</v>
      </c>
      <c r="AH528" s="235" t="e" cm="1">
        <f t="array" ref="AH528">_xlfn.XLOOKUP($A528&amp;$B528,'[7]产值及收款计划（2026）'!$A:$A&amp;'[7]产值及收款计划（2026）'!$B:$B,'[7]产值及收款计划（2026）'!AH:AH)</f>
        <v>#REF!</v>
      </c>
      <c r="AI528" s="235" t="e" cm="1">
        <f t="array" ref="AI528">_xlfn.XLOOKUP($A528&amp;$B528,'[7]产值及收款计划（2026）'!$A:$A&amp;'[7]产值及收款计划（2026）'!$B:$B,'[7]产值及收款计划（2026）'!AI:AI)</f>
        <v>#REF!</v>
      </c>
      <c r="AJ528" s="235" t="e" cm="1">
        <f t="array" ref="AJ528">_xlfn.XLOOKUP($A528&amp;$B528,'[7]产值及收款计划（2026）'!$A:$A&amp;'[7]产值及收款计划（2026）'!$B:$B,'[7]产值及收款计划（2026）'!AJ:AJ)</f>
        <v>#REF!</v>
      </c>
      <c r="AK528" s="235" t="e" cm="1">
        <f t="array" ref="AK528">_xlfn.XLOOKUP($A528&amp;$B528,'[7]产值及收款计划（2026）'!$A:$A&amp;'[7]产值及收款计划（2026）'!$B:$B,'[7]产值及收款计划（2026）'!AK:AK)</f>
        <v>#REF!</v>
      </c>
      <c r="AL528" s="235" t="e" cm="1">
        <f t="array" ref="AL528">_xlfn.XLOOKUP($A528&amp;$B528,'[7]产值及收款计划（2026）'!$A:$A&amp;'[7]产值及收款计划（2026）'!$B:$B,'[7]产值及收款计划（2026）'!AL:AL)</f>
        <v>#REF!</v>
      </c>
      <c r="AM528" s="242" t="e" cm="1">
        <f t="array" ref="AM528">_xlfn.LET(_xlpm.勾选月份状态数组,TRANSPOSE('PPT(12-15页）-TOP10'!$A$3:$A$14),_xlpm.选择数据区,IF('PPT(12-15页）-TOP10'!$E$3="收款",$BA528:$BL528,$AA528:$AL528),SUM(_xlfn._xlws.FILTER(_xlpm.选择数据区,_xlpm.勾选月份状态数组,"")))</f>
        <v>#REF!</v>
      </c>
      <c r="AN528" s="235" t="e" cm="1">
        <f t="array" ref="AN528">_xlfn.XLOOKUP($A528&amp;$B528,'[7]产值及收款计划（2026）'!$A:$A&amp;'[7]产值及收款计划（2026）'!$B:$B,'[7]产值及收款计划（2026）'!AN:AN)</f>
        <v>#REF!</v>
      </c>
      <c r="AO528" s="235" t="e" cm="1">
        <f t="array" ref="AO528">_xlfn.XLOOKUP($A528&amp;$B528,'[7]产值及收款计划（2026）'!$A:$A&amp;'[7]产值及收款计划（2026）'!$B:$B,'[7]产值及收款计划（2026）'!AO:AO)</f>
        <v>#REF!</v>
      </c>
      <c r="AP528" s="235" t="e" cm="1">
        <f t="array" ref="AP528">_xlfn.XLOOKUP($A528&amp;$B528,'[7]产值及收款计划（2026）'!$A:$A&amp;'[7]产值及收款计划（2026）'!$B:$B,'[7]产值及收款计划（2026）'!AP:AP)</f>
        <v>#REF!</v>
      </c>
      <c r="AQ528" s="235" t="e" cm="1">
        <f t="array" ref="AQ528">_xlfn.XLOOKUP($A528&amp;$B528,'[7]产值及收款计划（2026）'!$A:$A&amp;'[7]产值及收款计划（2026）'!$B:$B,'[7]产值及收款计划（2026）'!AQ:AQ)</f>
        <v>#REF!</v>
      </c>
      <c r="AR528" s="235" t="e" cm="1">
        <f t="array" ref="AR528">_xlfn.XLOOKUP($A528&amp;$B528,'[7]产值及收款计划（2026）'!$A:$A&amp;'[7]产值及收款计划（2026）'!$B:$B,'[7]产值及收款计划（2026）'!AR:AR)</f>
        <v>#REF!</v>
      </c>
      <c r="AS528" s="235" t="e" cm="1">
        <f t="array" ref="AS528">_xlfn.XLOOKUP($A528&amp;$B528,'[7]产值及收款计划（2026）'!$A:$A&amp;'[7]产值及收款计划（2026）'!$B:$B,'[7]产值及收款计划（2026）'!AS:AS)</f>
        <v>#REF!</v>
      </c>
      <c r="AT528" s="235" t="e" cm="1">
        <f t="array" ref="AT528">_xlfn.XLOOKUP($A528&amp;$B528,'[7]产值及收款计划（2026）'!$A:$A&amp;'[7]产值及收款计划（2026）'!$B:$B,'[7]产值及收款计划（2026）'!AT:AT)</f>
        <v>#REF!</v>
      </c>
      <c r="AU528" s="235" t="e" cm="1">
        <f t="array" ref="AU528">_xlfn.XLOOKUP($A528&amp;$B528,'[7]产值及收款计划（2026）'!$A:$A&amp;'[7]产值及收款计划（2026）'!$B:$B,'[7]产值及收款计划（2026）'!AU:AU)</f>
        <v>#REF!</v>
      </c>
      <c r="AV528" s="235" t="e" cm="1">
        <f t="array" ref="AV528">_xlfn.XLOOKUP($A528&amp;$B528,'[7]产值及收款计划（2026）'!$A:$A&amp;'[7]产值及收款计划（2026）'!$B:$B,'[7]产值及收款计划（2026）'!AV:AV)</f>
        <v>#REF!</v>
      </c>
      <c r="AW528" s="235" t="e" cm="1">
        <f t="array" ref="AW528">_xlfn.XLOOKUP($A528&amp;$B528,'[7]产值及收款计划（2026）'!$A:$A&amp;'[7]产值及收款计划（2026）'!$B:$B,'[7]产值及收款计划（2026）'!AW:AW)</f>
        <v>#REF!</v>
      </c>
      <c r="AX528" s="235" t="e" cm="1">
        <f t="array" ref="AX528">_xlfn.XLOOKUP($A528&amp;$B528,'[7]产值及收款计划（2026）'!$A:$A&amp;'[7]产值及收款计划（2026）'!$B:$B,'[7]产值及收款计划（2026）'!AX:AX)</f>
        <v>#REF!</v>
      </c>
      <c r="AY528" s="235" t="e" cm="1">
        <f t="array" ref="AY528">_xlfn.XLOOKUP($A528&amp;$B528,'[7]产值及收款计划（2026）'!$A:$A&amp;'[7]产值及收款计划（2026）'!$B:$B,'[7]产值及收款计划（2026）'!AY:AY)</f>
        <v>#REF!</v>
      </c>
      <c r="AZ528" s="235" t="e" cm="1">
        <f t="array" ref="AZ528">_xlfn.XLOOKUP($A528&amp;$B528,'[7]产值及收款计划（2026）'!$A:$A&amp;'[7]产值及收款计划（2026）'!$B:$B,'[7]产值及收款计划（2026）'!AZ:AZ)</f>
        <v>#REF!</v>
      </c>
      <c r="BA528" s="235" t="e" cm="1">
        <f t="array" ref="BA528">_xlfn.XLOOKUP($A528&amp;$B528,'[7]产值及收款计划（2026）'!$A:$A&amp;'[7]产值及收款计划（2026）'!$B:$B,'[7]产值及收款计划（2026）'!BA:BA)</f>
        <v>#REF!</v>
      </c>
      <c r="BB528" s="235" t="e" cm="1">
        <f t="array" ref="BB528">_xlfn.XLOOKUP($A528&amp;$B528,'[7]产值及收款计划（2026）'!$A:$A&amp;'[7]产值及收款计划（2026）'!$B:$B,'[7]产值及收款计划（2026）'!BB:BB)</f>
        <v>#REF!</v>
      </c>
      <c r="BC528" s="235" t="e" cm="1">
        <f t="array" ref="BC528">_xlfn.XLOOKUP($A528&amp;$B528,'[7]产值及收款计划（2026）'!$A:$A&amp;'[7]产值及收款计划（2026）'!$B:$B,'[7]产值及收款计划（2026）'!BC:BC)</f>
        <v>#REF!</v>
      </c>
      <c r="BD528" s="235" t="e" cm="1">
        <f t="array" ref="BD528">_xlfn.XLOOKUP($A528&amp;$B528,'[7]产值及收款计划（2026）'!$A:$A&amp;'[7]产值及收款计划（2026）'!$B:$B,'[7]产值及收款计划（2026）'!BD:BD)</f>
        <v>#REF!</v>
      </c>
      <c r="BE528" s="235" t="e" cm="1">
        <f t="array" ref="BE528">_xlfn.XLOOKUP($A528&amp;$B528,'[7]产值及收款计划（2026）'!$A:$A&amp;'[7]产值及收款计划（2026）'!$B:$B,'[7]产值及收款计划（2026）'!BE:BE)</f>
        <v>#REF!</v>
      </c>
      <c r="BF528" s="235" t="e" cm="1">
        <f t="array" ref="BF528">_xlfn.XLOOKUP($A528&amp;$B528,'[7]产值及收款计划（2026）'!$A:$A&amp;'[7]产值及收款计划（2026）'!$B:$B,'[7]产值及收款计划（2026）'!BF:BF)</f>
        <v>#REF!</v>
      </c>
      <c r="BG528" s="235" t="e" cm="1">
        <f t="array" ref="BG528">_xlfn.XLOOKUP($A528&amp;$B528,'[7]产值及收款计划（2026）'!$A:$A&amp;'[7]产值及收款计划（2026）'!$B:$B,'[7]产值及收款计划（2026）'!BG:BG)</f>
        <v>#REF!</v>
      </c>
      <c r="BH528" s="235" t="e" cm="1">
        <f t="array" ref="BH528">_xlfn.XLOOKUP($A528&amp;$B528,'[7]产值及收款计划（2026）'!$A:$A&amp;'[7]产值及收款计划（2026）'!$B:$B,'[7]产值及收款计划（2026）'!BH:BH)</f>
        <v>#REF!</v>
      </c>
      <c r="BI528" s="235" t="e" cm="1">
        <f t="array" ref="BI528">_xlfn.XLOOKUP($A528&amp;$B528,'[7]产值及收款计划（2026）'!$A:$A&amp;'[7]产值及收款计划（2026）'!$B:$B,'[7]产值及收款计划（2026）'!BI:BI)</f>
        <v>#REF!</v>
      </c>
      <c r="BJ528" s="235" t="e" cm="1">
        <f t="array" ref="BJ528">_xlfn.XLOOKUP($A528&amp;$B528,'[7]产值及收款计划（2026）'!$A:$A&amp;'[7]产值及收款计划（2026）'!$B:$B,'[7]产值及收款计划（2026）'!BJ:BJ)</f>
        <v>#REF!</v>
      </c>
      <c r="BK528" s="235" t="e" cm="1">
        <f t="array" ref="BK528">_xlfn.XLOOKUP($A528&amp;$B528,'[7]产值及收款计划（2026）'!$A:$A&amp;'[7]产值及收款计划（2026）'!$B:$B,'[7]产值及收款计划（2026）'!BK:BK)</f>
        <v>#REF!</v>
      </c>
      <c r="BL528" s="235" t="e" cm="1">
        <f t="array" ref="BL528">_xlfn.XLOOKUP($A528&amp;$B528,'[7]产值及收款计划（2026）'!$A:$A&amp;'[7]产值及收款计划（2026）'!$B:$B,'[7]产值及收款计划（2026）'!BL:BL)</f>
        <v>#REF!</v>
      </c>
      <c r="BM528" s="235"/>
      <c r="BN528" s="235"/>
      <c r="BO528" s="235"/>
      <c r="BP528" s="235"/>
      <c r="BQ528" s="235" t="e" cm="1">
        <f t="array" ref="BQ528">_xlfn.XLOOKUP($A528&amp;$B528,'[7]产值及收款计划（2026）'!$A:$A&amp;'[7]产值及收款计划（2026）'!$B:$B,'[7]产值及收款计划（2026）'!BM:BM)</f>
        <v>#REF!</v>
      </c>
      <c r="BR528" s="235" t="e" cm="1">
        <f t="array" ref="BR528">_xlfn.XLOOKUP($A528&amp;$B528,'[7]产值及收款计划（2026）'!$A:$A&amp;'[7]产值及收款计划（2026）'!$B:$B,'[7]产值及收款计划（2026）'!BN:BN)</f>
        <v>#REF!</v>
      </c>
      <c r="BS528" s="235" t="e" cm="1">
        <f t="array" ref="BS528">_xlfn.XLOOKUP($A528&amp;$B528,'[7]产值及收款计划（2026）'!$A:$A&amp;'[7]产值及收款计划（2026）'!$B:$B,'[7]产值及收款计划（2026）'!BO:BO)</f>
        <v>#REF!</v>
      </c>
      <c r="BT528" s="235" t="e" cm="1">
        <f t="array" ref="BT528">_xlfn.XLOOKUP($A528&amp;$B528,'[7]产值及收款计划（2026）'!$A:$A&amp;'[7]产值及收款计划（2026）'!$B:$B,'[7]产值及收款计划（2026）'!BP:BP)</f>
        <v>#REF!</v>
      </c>
      <c r="BU528" s="234" t="e" cm="1">
        <f t="array" ref="BU528">_xlfn.XLOOKUP($A528&amp;$B528,'[7]产值及收款计划（2026）'!$A:$A&amp;'[7]产值及收款计划（2026）'!$B:$B,'[7]产值及收款计划（2026）'!BQ:BQ)</f>
        <v>#REF!</v>
      </c>
      <c r="BV528" s="235" t="e" cm="1">
        <f t="array" ref="BV528">_xlfn.XLOOKUP($A528&amp;$B528,'[7]产值及收款计划（2026）'!$A:$A&amp;'[7]产值及收款计划（2026）'!$B:$B,'[7]产值及收款计划（2026）'!BR:BR)</f>
        <v>#REF!</v>
      </c>
      <c r="CE528" s="235" cm="1">
        <f t="array" ref="CE528">_xlfn.XLOOKUP($A528&amp;$B528,'[7]产值及收款计划（2026）'!$A:$A&amp;'[7]产值及收款计划（2026）'!$B:$B,'[7]产值及收款计划（2026）'!CA:CA)</f>
        <v>0</v>
      </c>
      <c r="CF528" s="235" cm="1">
        <f t="array" ref="CF528">_xlfn.XLOOKUP($A528&amp;$B528,'[7]产值及收款计划（2026）'!$A:$A&amp;'[7]产值及收款计划（2026）'!$B:$B,'[7]产值及收款计划（2026）'!CB:CB)</f>
        <v>0</v>
      </c>
      <c r="CG528" s="235" cm="1">
        <f t="array" ref="CG528">_xlfn.XLOOKUP($A528&amp;$B528,'[7]产值及收款计划（2026）'!$A:$A&amp;'[7]产值及收款计划（2026）'!$B:$B,'[7]产值及收款计划（2026）'!CC:CC)</f>
        <v>0</v>
      </c>
      <c r="CH528" s="235" cm="1">
        <f t="array" ref="CH528">_xlfn.XLOOKUP($A528&amp;$B528,'[7]产值及收款计划（2026）'!$A:$A&amp;'[7]产值及收款计划（2026）'!$B:$B,'[7]产值及收款计划（2026）'!CD:CD)</f>
        <v>0</v>
      </c>
      <c r="CI528" s="235" cm="1">
        <f t="array" ref="CI528">_xlfn.XLOOKUP($A528&amp;$B528,'[7]产值及收款计划（2026）'!$A:$A&amp;'[7]产值及收款计划（2026）'!$B:$B,'[7]产值及收款计划（2026）'!CE:CE)</f>
        <v>0</v>
      </c>
      <c r="CJ528" s="235" cm="1">
        <f t="array" ref="CJ528">_xlfn.XLOOKUP($A528&amp;$B528,'[7]产值及收款计划（2026）'!$A:$A&amp;'[7]产值及收款计划（2026）'!$B:$B,'[7]产值及收款计划（2026）'!CF:CF)</f>
        <v>0</v>
      </c>
      <c r="CK528" s="235" cm="1">
        <f t="array" ref="CK528">_xlfn.XLOOKUP($A528&amp;$B528,'[7]产值及收款计划（2026）'!$A:$A&amp;'[7]产值及收款计划（2026）'!$B:$B,'[7]产值及收款计划（2026）'!CG:CG)</f>
        <v>0</v>
      </c>
      <c r="CL528" s="235" cm="1">
        <f t="array" ref="CL528">_xlfn.XLOOKUP($A528&amp;$B528,'[7]产值及收款计划（2026）'!$A:$A&amp;'[7]产值及收款计划（2026）'!$B:$B,'[7]产值及收款计划（2026）'!CH:CH)</f>
        <v>0</v>
      </c>
      <c r="CM528" s="235" cm="1">
        <f t="array" ref="CM528">_xlfn.XLOOKUP($A528&amp;$B528,'[7]产值及收款计划（2026）'!$A:$A&amp;'[7]产值及收款计划（2026）'!$B:$B,'[7]产值及收款计划（2026）'!CI:CI)</f>
        <v>0</v>
      </c>
      <c r="CN528" s="235" cm="1">
        <f t="array" ref="CN528">_xlfn.XLOOKUP($A528&amp;$B528,'[7]产值及收款计划（2026）'!$A:$A&amp;'[7]产值及收款计划（2026）'!$B:$B,'[7]产值及收款计划（2026）'!CJ:CJ)</f>
        <v>0</v>
      </c>
      <c r="CO528" s="235" cm="1">
        <f t="array" ref="CO528">_xlfn.XLOOKUP($A528&amp;$B528,'[7]产值及收款计划（2026）'!$A:$A&amp;'[7]产值及收款计划（2026）'!$B:$B,'[7]产值及收款计划（2026）'!CK:CK)</f>
        <v>0</v>
      </c>
      <c r="CP528" s="235" cm="1">
        <f t="array" ref="CP528">_xlfn.XLOOKUP($A528&amp;$B528,'[7]产值及收款计划（2026）'!$A:$A&amp;'[7]产值及收款计划（2026）'!$B:$B,'[7]产值及收款计划（2026）'!CL:CL)</f>
        <v>0</v>
      </c>
      <c r="DE528" s="235" cm="1">
        <f t="array" ref="DE528">_xlfn.XLOOKUP($A528&amp;$B528,'[7]产值及收款计划（2026）'!$A:$A&amp;'[7]产值及收款计划（2026）'!$B:$B,'[7]产值及收款计划（2026）'!DA:DA)</f>
        <v>0</v>
      </c>
      <c r="DF528" s="235" cm="1">
        <f t="array" ref="DF528">_xlfn.XLOOKUP($A528&amp;$B528,'[7]产值及收款计划（2026）'!$A:$A&amp;'[7]产值及收款计划（2026）'!$B:$B,'[7]产值及收款计划（2026）'!DB:DB)</f>
        <v>0</v>
      </c>
      <c r="DG528" s="235" cm="1">
        <f t="array" ref="DG528">_xlfn.XLOOKUP($A528&amp;$B528,'[7]产值及收款计划（2026）'!$A:$A&amp;'[7]产值及收款计划（2026）'!$B:$B,'[7]产值及收款计划（2026）'!DC:DC)</f>
        <v>0</v>
      </c>
      <c r="DH528" s="235" cm="1">
        <f t="array" ref="DH528">_xlfn.XLOOKUP($A528&amp;$B528,'[7]产值及收款计划（2026）'!$A:$A&amp;'[7]产值及收款计划（2026）'!$B:$B,'[7]产值及收款计划（2026）'!DD:DD)</f>
        <v>0</v>
      </c>
      <c r="DI528" s="235" cm="1">
        <f t="array" ref="DI528">_xlfn.XLOOKUP($A528&amp;$B528,'[7]产值及收款计划（2026）'!$A:$A&amp;'[7]产值及收款计划（2026）'!$B:$B,'[7]产值及收款计划（2026）'!DE:DE)</f>
        <v>0</v>
      </c>
      <c r="DJ528" s="235" cm="1">
        <f t="array" ref="DJ528">_xlfn.XLOOKUP($A528&amp;$B528,'[7]产值及收款计划（2026）'!$A:$A&amp;'[7]产值及收款计划（2026）'!$B:$B,'[7]产值及收款计划（2026）'!DF:DF)</f>
        <v>0</v>
      </c>
      <c r="DK528" s="235" cm="1">
        <f t="array" ref="DK528">_xlfn.XLOOKUP($A528&amp;$B528,'[7]产值及收款计划（2026）'!$A:$A&amp;'[7]产值及收款计划（2026）'!$B:$B,'[7]产值及收款计划（2026）'!DG:DG)</f>
        <v>0</v>
      </c>
      <c r="DL528" s="235" cm="1">
        <f t="array" ref="DL528">_xlfn.XLOOKUP($A528&amp;$B528,'[7]产值及收款计划（2026）'!$A:$A&amp;'[7]产值及收款计划（2026）'!$B:$B,'[7]产值及收款计划（2026）'!DH:DH)</f>
        <v>0</v>
      </c>
      <c r="DM528" s="235" cm="1">
        <f t="array" ref="DM528">_xlfn.XLOOKUP($A528&amp;$B528,'[7]产值及收款计划（2026）'!$A:$A&amp;'[7]产值及收款计划（2026）'!$B:$B,'[7]产值及收款计划（2026）'!DI:DI)</f>
        <v>0</v>
      </c>
      <c r="DN528" s="235" cm="1">
        <f t="array" ref="DN528">_xlfn.XLOOKUP($A528&amp;$B528,'[7]产值及收款计划（2026）'!$A:$A&amp;'[7]产值及收款计划（2026）'!$B:$B,'[7]产值及收款计划（2026）'!DJ:DJ)</f>
        <v>0</v>
      </c>
      <c r="DO528" s="235" cm="1">
        <f t="array" ref="DO528">_xlfn.XLOOKUP($A528&amp;$B528,'[7]产值及收款计划（2026）'!$A:$A&amp;'[7]产值及收款计划（2026）'!$B:$B,'[7]产值及收款计划（2026）'!DK:DK)</f>
        <v>0</v>
      </c>
      <c r="DP528" s="235" cm="1">
        <f t="array" ref="DP528">_xlfn.XLOOKUP($A528&amp;$B528,'[7]产值及收款计划（2026）'!$A:$A&amp;'[7]产值及收款计划（2026）'!$B:$B,'[7]产值及收款计划（2026）'!DL:DL)</f>
        <v>0</v>
      </c>
      <c r="DQ528" s="243"/>
      <c r="DR528" s="229"/>
    </row>
    <row r="529" ht="20.25" spans="1:122">
      <c r="A529" s="233">
        <f t="shared" si="30"/>
        <v>10</v>
      </c>
      <c r="B529" s="233" t="s">
        <v>30</v>
      </c>
      <c r="C529" s="234" t="e" cm="1">
        <f t="array" ref="C529">_xlfn.XLOOKUP($A529&amp;$B529,'[7]产值及收款计划（2026）'!$A:$A&amp;'[7]产值及收款计划（2026）'!$B:$B,'[7]产值及收款计划（2026）'!C:C)</f>
        <v>#REF!</v>
      </c>
      <c r="D529" s="234" t="e" cm="1">
        <f t="array" ref="D529">_xlfn.XLOOKUP($A529&amp;$B529,'[7]产值及收款计划（2026）'!$A:$A&amp;'[7]产值及收款计划（2026）'!$B:$B,'[7]产值及收款计划（2026）'!D:D)</f>
        <v>#REF!</v>
      </c>
      <c r="E529" s="235" t="e" cm="1">
        <f t="array" ref="E529">_xlfn.XLOOKUP($A529&amp;$B529,'[7]产值及收款计划（2026）'!$A:$A&amp;'[7]产值及收款计划（2026）'!$B:$B,'[7]产值及收款计划（2026）'!E:E)</f>
        <v>#REF!</v>
      </c>
      <c r="F529" s="235" t="e" cm="1">
        <f t="array" ref="F529">_xlfn.XLOOKUP($A529&amp;$B529,'[7]产值及收款计划（2026）'!$A:$A&amp;'[7]产值及收款计划（2026）'!$B:$B,'[7]产值及收款计划（2026）'!F:F)</f>
        <v>#REF!</v>
      </c>
      <c r="G529" s="235" t="e" cm="1">
        <f t="array" ref="G529">_xlfn.XLOOKUP($A529&amp;$B529,'[7]产值及收款计划（2026）'!$A:$A&amp;'[7]产值及收款计划（2026）'!$B:$B,'[7]产值及收款计划（2026）'!G:G)</f>
        <v>#REF!</v>
      </c>
      <c r="H529" s="235" t="e" cm="1">
        <f t="array" ref="H529">_xlfn.XLOOKUP($A529&amp;$B529,'[7]产值及收款计划（2026）'!$A:$A&amp;'[7]产值及收款计划（2026）'!$B:$B,'[7]产值及收款计划（2026）'!H:H)</f>
        <v>#REF!</v>
      </c>
      <c r="I529" s="236" t="e" cm="1">
        <f t="array" ref="I529">_xlfn.XLOOKUP($A529&amp;$B529,'[7]产值及收款计划（2026）'!$A:$A&amp;'[7]产值及收款计划（2026）'!$B:$B,'[7]产值及收款计划（2026）'!I:I)</f>
        <v>#REF!</v>
      </c>
      <c r="J529" s="237" t="e" cm="1">
        <f t="array" ref="J529">_xlfn.XLOOKUP($A529&amp;$B529,'[7]产值及收款计划（2026）'!$A:$A&amp;'[7]产值及收款计划（2026）'!$B:$B,'[7]产值及收款计划（2026）'!J:J)</f>
        <v>#REF!</v>
      </c>
      <c r="K529" s="235" t="e" cm="1">
        <f t="array" ref="K529">_xlfn.XLOOKUP($A529&amp;$B529,'[7]产值及收款计划（2026）'!$A:$A&amp;'[7]产值及收款计划（2026）'!$B:$B,'[7]产值及收款计划（2026）'!K:K)</f>
        <v>#REF!</v>
      </c>
      <c r="L529" s="235" t="e" cm="1">
        <f t="array" ref="L529">_xlfn.XLOOKUP($A529&amp;$B529,'[7]产值及收款计划（2026）'!$A:$A&amp;'[7]产值及收款计划（2026）'!$B:$B,'[7]产值及收款计划（2026）'!L:L)</f>
        <v>#REF!</v>
      </c>
      <c r="M529" s="235" t="e" cm="1">
        <f t="array" ref="M529">_xlfn.XLOOKUP($A529&amp;$B529,'[7]产值及收款计划（2026）'!$A:$A&amp;'[7]产值及收款计划（2026）'!$B:$B,'[7]产值及收款计划（2026）'!M:M)</f>
        <v>#REF!</v>
      </c>
      <c r="N529" s="235" t="e" cm="1">
        <f t="array" ref="N529">_xlfn.XLOOKUP($A529&amp;$B529,'[7]产值及收款计划（2026）'!$A:$A&amp;'[7]产值及收款计划（2026）'!$B:$B,'[7]产值及收款计划（2026）'!N:N)</f>
        <v>#REF!</v>
      </c>
      <c r="O529" s="235" t="e" cm="1">
        <f t="array" ref="O529">_xlfn.XLOOKUP($A529&amp;$B529,'[7]产值及收款计划（2026）'!$A:$A&amp;'[7]产值及收款计划（2026）'!$B:$B,'[7]产值及收款计划（2026）'!O:O)</f>
        <v>#REF!</v>
      </c>
      <c r="P529" s="234" t="e" cm="1">
        <f t="array" ref="P529">_xlfn.XLOOKUP($A529&amp;$B529,'[7]产值及收款计划（2026）'!$A:$A&amp;'[7]产值及收款计划（2026）'!$B:$B,'[7]产值及收款计划（2026）'!P:P)</f>
        <v>#REF!</v>
      </c>
      <c r="Q529" s="235" t="e" cm="1">
        <f t="array" ref="Q529">_xlfn.XLOOKUP($A529&amp;$B529,'[7]产值及收款计划（2026）'!$A:$A&amp;'[7]产值及收款计划（2026）'!$B:$B,'[7]产值及收款计划（2026）'!Q:Q)</f>
        <v>#REF!</v>
      </c>
      <c r="R529" s="235" t="e" cm="1">
        <f t="array" ref="R529">_xlfn.XLOOKUP($A529&amp;$B529,'[7]产值及收款计划（2026）'!$A:$A&amp;'[7]产值及收款计划（2026）'!$B:$B,'[7]产值及收款计划（2026）'!R:R)</f>
        <v>#REF!</v>
      </c>
      <c r="S529" s="235" t="e" cm="1">
        <f t="array" ref="S529">_xlfn.XLOOKUP($A529&amp;$B529,'[7]产值及收款计划（2026）'!$A:$A&amp;'[7]产值及收款计划（2026）'!$B:$B,'[7]产值及收款计划（2026）'!S:S)</f>
        <v>#REF!</v>
      </c>
      <c r="T529" s="235" t="e" cm="1">
        <f t="array" ref="T529">_xlfn.XLOOKUP($A529&amp;$B529,'[7]产值及收款计划（2026）'!$A:$A&amp;'[7]产值及收款计划（2026）'!$B:$B,'[7]产值及收款计划（2026）'!T:T)</f>
        <v>#REF!</v>
      </c>
      <c r="U529" s="235" t="e" cm="1">
        <f t="array" ref="U529">_xlfn.XLOOKUP($A529&amp;$B529,'[7]产值及收款计划（2026）'!$A:$A&amp;'[7]产值及收款计划（2026）'!$B:$B,'[7]产值及收款计划（2026）'!U:U)</f>
        <v>#REF!</v>
      </c>
      <c r="V529" s="235" t="e" cm="1">
        <f t="array" ref="V529">_xlfn.XLOOKUP($A529&amp;$B529,'[7]产值及收款计划（2026）'!$A:$A&amp;'[7]产值及收款计划（2026）'!$B:$B,'[7]产值及收款计划（2026）'!V:V)</f>
        <v>#REF!</v>
      </c>
      <c r="W529" s="235" t="e" cm="1">
        <f t="array" ref="W529">_xlfn.XLOOKUP($A529&amp;$B529,'[7]产值及收款计划（2026）'!$A:$A&amp;'[7]产值及收款计划（2026）'!$B:$B,'[7]产值及收款计划（2026）'!W:W)</f>
        <v>#REF!</v>
      </c>
      <c r="X529" s="235" t="e" cm="1">
        <f t="array" ref="X529">_xlfn.XLOOKUP($A529&amp;$B529,'[7]产值及收款计划（2026）'!$A:$A&amp;'[7]产值及收款计划（2026）'!$B:$B,'[7]产值及收款计划（2026）'!X:X)</f>
        <v>#REF!</v>
      </c>
      <c r="Y529" s="235" t="e" cm="1">
        <f t="array" ref="Y529">_xlfn.XLOOKUP($A529&amp;$B529,'[7]产值及收款计划（2026）'!$A:$A&amp;'[7]产值及收款计划（2026）'!$B:$B,'[7]产值及收款计划（2026）'!Y:Y)</f>
        <v>#REF!</v>
      </c>
      <c r="Z529" s="235" t="e" cm="1">
        <f t="array" ref="Z529">_xlfn.XLOOKUP($A529&amp;$B529,'[7]产值及收款计划（2026）'!$A:$A&amp;'[7]产值及收款计划（2026）'!$B:$B,'[7]产值及收款计划（2026）'!Z:Z)</f>
        <v>#REF!</v>
      </c>
      <c r="AA529" s="235" t="e" cm="1">
        <f t="array" ref="AA529">_xlfn.XLOOKUP($A529&amp;$B529,'[7]产值及收款计划（2026）'!$A:$A&amp;'[7]产值及收款计划（2026）'!$B:$B,'[7]产值及收款计划（2026）'!AA:AA)</f>
        <v>#REF!</v>
      </c>
      <c r="AB529" s="235" t="e" cm="1">
        <f t="array" ref="AB529">_xlfn.XLOOKUP($A529&amp;$B529,'[7]产值及收款计划（2026）'!$A:$A&amp;'[7]产值及收款计划（2026）'!$B:$B,'[7]产值及收款计划（2026）'!AB:AB)</f>
        <v>#REF!</v>
      </c>
      <c r="AC529" s="235" t="e" cm="1">
        <f t="array" ref="AC529">_xlfn.XLOOKUP($A529&amp;$B529,'[7]产值及收款计划（2026）'!$A:$A&amp;'[7]产值及收款计划（2026）'!$B:$B,'[7]产值及收款计划（2026）'!AC:AC)</f>
        <v>#REF!</v>
      </c>
      <c r="AD529" s="235" t="e" cm="1">
        <f t="array" ref="AD529">_xlfn.XLOOKUP($A529&amp;$B529,'[7]产值及收款计划（2026）'!$A:$A&amp;'[7]产值及收款计划（2026）'!$B:$B,'[7]产值及收款计划（2026）'!AD:AD)</f>
        <v>#REF!</v>
      </c>
      <c r="AE529" s="235" t="e" cm="1">
        <f t="array" ref="AE529">_xlfn.XLOOKUP($A529&amp;$B529,'[7]产值及收款计划（2026）'!$A:$A&amp;'[7]产值及收款计划（2026）'!$B:$B,'[7]产值及收款计划（2026）'!AE:AE)</f>
        <v>#REF!</v>
      </c>
      <c r="AF529" s="235" t="e" cm="1">
        <f t="array" ref="AF529">_xlfn.XLOOKUP($A529&amp;$B529,'[7]产值及收款计划（2026）'!$A:$A&amp;'[7]产值及收款计划（2026）'!$B:$B,'[7]产值及收款计划（2026）'!AF:AF)</f>
        <v>#REF!</v>
      </c>
      <c r="AG529" s="235" t="e" cm="1">
        <f t="array" ref="AG529">_xlfn.XLOOKUP($A529&amp;$B529,'[7]产值及收款计划（2026）'!$A:$A&amp;'[7]产值及收款计划（2026）'!$B:$B,'[7]产值及收款计划（2026）'!AG:AG)</f>
        <v>#REF!</v>
      </c>
      <c r="AH529" s="235" t="e" cm="1">
        <f t="array" ref="AH529">_xlfn.XLOOKUP($A529&amp;$B529,'[7]产值及收款计划（2026）'!$A:$A&amp;'[7]产值及收款计划（2026）'!$B:$B,'[7]产值及收款计划（2026）'!AH:AH)</f>
        <v>#REF!</v>
      </c>
      <c r="AI529" s="235" t="e" cm="1">
        <f t="array" ref="AI529">_xlfn.XLOOKUP($A529&amp;$B529,'[7]产值及收款计划（2026）'!$A:$A&amp;'[7]产值及收款计划（2026）'!$B:$B,'[7]产值及收款计划（2026）'!AI:AI)</f>
        <v>#REF!</v>
      </c>
      <c r="AJ529" s="235" t="e" cm="1">
        <f t="array" ref="AJ529">_xlfn.XLOOKUP($A529&amp;$B529,'[7]产值及收款计划（2026）'!$A:$A&amp;'[7]产值及收款计划（2026）'!$B:$B,'[7]产值及收款计划（2026）'!AJ:AJ)</f>
        <v>#REF!</v>
      </c>
      <c r="AK529" s="235" t="e" cm="1">
        <f t="array" ref="AK529">_xlfn.XLOOKUP($A529&amp;$B529,'[7]产值及收款计划（2026）'!$A:$A&amp;'[7]产值及收款计划（2026）'!$B:$B,'[7]产值及收款计划（2026）'!AK:AK)</f>
        <v>#REF!</v>
      </c>
      <c r="AL529" s="235" t="e" cm="1">
        <f t="array" ref="AL529">_xlfn.XLOOKUP($A529&amp;$B529,'[7]产值及收款计划（2026）'!$A:$A&amp;'[7]产值及收款计划（2026）'!$B:$B,'[7]产值及收款计划（2026）'!AL:AL)</f>
        <v>#REF!</v>
      </c>
      <c r="AM529" s="242" t="e" cm="1">
        <f t="array" ref="AM529">_xlfn.LET(_xlpm.勾选月份状态数组,TRANSPOSE('PPT(12-15页）-TOP10'!$A$3:$A$14),_xlpm.选择数据区,IF('PPT(12-15页）-TOP10'!$E$3="收款",$BA529:$BL529,$AA529:$AL529),SUM(_xlfn._xlws.FILTER(_xlpm.选择数据区,_xlpm.勾选月份状态数组,"")))</f>
        <v>#REF!</v>
      </c>
      <c r="AN529" s="235" t="e" cm="1">
        <f t="array" ref="AN529">_xlfn.XLOOKUP($A529&amp;$B529,'[7]产值及收款计划（2026）'!$A:$A&amp;'[7]产值及收款计划（2026）'!$B:$B,'[7]产值及收款计划（2026）'!AN:AN)</f>
        <v>#REF!</v>
      </c>
      <c r="AO529" s="235" t="e" cm="1">
        <f t="array" ref="AO529">_xlfn.XLOOKUP($A529&amp;$B529,'[7]产值及收款计划（2026）'!$A:$A&amp;'[7]产值及收款计划（2026）'!$B:$B,'[7]产值及收款计划（2026）'!AO:AO)</f>
        <v>#REF!</v>
      </c>
      <c r="AP529" s="235" t="e" cm="1">
        <f t="array" ref="AP529">_xlfn.XLOOKUP($A529&amp;$B529,'[7]产值及收款计划（2026）'!$A:$A&amp;'[7]产值及收款计划（2026）'!$B:$B,'[7]产值及收款计划（2026）'!AP:AP)</f>
        <v>#REF!</v>
      </c>
      <c r="AQ529" s="235" t="e" cm="1">
        <f t="array" ref="AQ529">_xlfn.XLOOKUP($A529&amp;$B529,'[7]产值及收款计划（2026）'!$A:$A&amp;'[7]产值及收款计划（2026）'!$B:$B,'[7]产值及收款计划（2026）'!AQ:AQ)</f>
        <v>#REF!</v>
      </c>
      <c r="AR529" s="235" t="e" cm="1">
        <f t="array" ref="AR529">_xlfn.XLOOKUP($A529&amp;$B529,'[7]产值及收款计划（2026）'!$A:$A&amp;'[7]产值及收款计划（2026）'!$B:$B,'[7]产值及收款计划（2026）'!AR:AR)</f>
        <v>#REF!</v>
      </c>
      <c r="AS529" s="235" t="e" cm="1">
        <f t="array" ref="AS529">_xlfn.XLOOKUP($A529&amp;$B529,'[7]产值及收款计划（2026）'!$A:$A&amp;'[7]产值及收款计划（2026）'!$B:$B,'[7]产值及收款计划（2026）'!AS:AS)</f>
        <v>#REF!</v>
      </c>
      <c r="AT529" s="235" t="e" cm="1">
        <f t="array" ref="AT529">_xlfn.XLOOKUP($A529&amp;$B529,'[7]产值及收款计划（2026）'!$A:$A&amp;'[7]产值及收款计划（2026）'!$B:$B,'[7]产值及收款计划（2026）'!AT:AT)</f>
        <v>#REF!</v>
      </c>
      <c r="AU529" s="235" t="e" cm="1">
        <f t="array" ref="AU529">_xlfn.XLOOKUP($A529&amp;$B529,'[7]产值及收款计划（2026）'!$A:$A&amp;'[7]产值及收款计划（2026）'!$B:$B,'[7]产值及收款计划（2026）'!AU:AU)</f>
        <v>#REF!</v>
      </c>
      <c r="AV529" s="235" t="e" cm="1">
        <f t="array" ref="AV529">_xlfn.XLOOKUP($A529&amp;$B529,'[7]产值及收款计划（2026）'!$A:$A&amp;'[7]产值及收款计划（2026）'!$B:$B,'[7]产值及收款计划（2026）'!AV:AV)</f>
        <v>#REF!</v>
      </c>
      <c r="AW529" s="235" t="e" cm="1">
        <f t="array" ref="AW529">_xlfn.XLOOKUP($A529&amp;$B529,'[7]产值及收款计划（2026）'!$A:$A&amp;'[7]产值及收款计划（2026）'!$B:$B,'[7]产值及收款计划（2026）'!AW:AW)</f>
        <v>#REF!</v>
      </c>
      <c r="AX529" s="235" t="e" cm="1">
        <f t="array" ref="AX529">_xlfn.XLOOKUP($A529&amp;$B529,'[7]产值及收款计划（2026）'!$A:$A&amp;'[7]产值及收款计划（2026）'!$B:$B,'[7]产值及收款计划（2026）'!AX:AX)</f>
        <v>#REF!</v>
      </c>
      <c r="AY529" s="235" t="e" cm="1">
        <f t="array" ref="AY529">_xlfn.XLOOKUP($A529&amp;$B529,'[7]产值及收款计划（2026）'!$A:$A&amp;'[7]产值及收款计划（2026）'!$B:$B,'[7]产值及收款计划（2026）'!AY:AY)</f>
        <v>#REF!</v>
      </c>
      <c r="AZ529" s="235" t="e" cm="1">
        <f t="array" ref="AZ529">_xlfn.XLOOKUP($A529&amp;$B529,'[7]产值及收款计划（2026）'!$A:$A&amp;'[7]产值及收款计划（2026）'!$B:$B,'[7]产值及收款计划（2026）'!AZ:AZ)</f>
        <v>#REF!</v>
      </c>
      <c r="BA529" s="235" t="e" cm="1">
        <f t="array" ref="BA529">_xlfn.XLOOKUP($A529&amp;$B529,'[7]产值及收款计划（2026）'!$A:$A&amp;'[7]产值及收款计划（2026）'!$B:$B,'[7]产值及收款计划（2026）'!BA:BA)</f>
        <v>#REF!</v>
      </c>
      <c r="BB529" s="235" t="e" cm="1">
        <f t="array" ref="BB529">_xlfn.XLOOKUP($A529&amp;$B529,'[7]产值及收款计划（2026）'!$A:$A&amp;'[7]产值及收款计划（2026）'!$B:$B,'[7]产值及收款计划（2026）'!BB:BB)</f>
        <v>#REF!</v>
      </c>
      <c r="BC529" s="235" t="e" cm="1">
        <f t="array" ref="BC529">_xlfn.XLOOKUP($A529&amp;$B529,'[7]产值及收款计划（2026）'!$A:$A&amp;'[7]产值及收款计划（2026）'!$B:$B,'[7]产值及收款计划（2026）'!BC:BC)</f>
        <v>#REF!</v>
      </c>
      <c r="BD529" s="235" t="e" cm="1">
        <f t="array" ref="BD529">_xlfn.XLOOKUP($A529&amp;$B529,'[7]产值及收款计划（2026）'!$A:$A&amp;'[7]产值及收款计划（2026）'!$B:$B,'[7]产值及收款计划（2026）'!BD:BD)</f>
        <v>#REF!</v>
      </c>
      <c r="BE529" s="235" t="e" cm="1">
        <f t="array" ref="BE529">_xlfn.XLOOKUP($A529&amp;$B529,'[7]产值及收款计划（2026）'!$A:$A&amp;'[7]产值及收款计划（2026）'!$B:$B,'[7]产值及收款计划（2026）'!BE:BE)</f>
        <v>#REF!</v>
      </c>
      <c r="BF529" s="235" t="e" cm="1">
        <f t="array" ref="BF529">_xlfn.XLOOKUP($A529&amp;$B529,'[7]产值及收款计划（2026）'!$A:$A&amp;'[7]产值及收款计划（2026）'!$B:$B,'[7]产值及收款计划（2026）'!BF:BF)</f>
        <v>#REF!</v>
      </c>
      <c r="BG529" s="235" t="e" cm="1">
        <f t="array" ref="BG529">_xlfn.XLOOKUP($A529&amp;$B529,'[7]产值及收款计划（2026）'!$A:$A&amp;'[7]产值及收款计划（2026）'!$B:$B,'[7]产值及收款计划（2026）'!BG:BG)</f>
        <v>#REF!</v>
      </c>
      <c r="BH529" s="235" t="e" cm="1">
        <f t="array" ref="BH529">_xlfn.XLOOKUP($A529&amp;$B529,'[7]产值及收款计划（2026）'!$A:$A&amp;'[7]产值及收款计划（2026）'!$B:$B,'[7]产值及收款计划（2026）'!BH:BH)</f>
        <v>#REF!</v>
      </c>
      <c r="BI529" s="235" t="e" cm="1">
        <f t="array" ref="BI529">_xlfn.XLOOKUP($A529&amp;$B529,'[7]产值及收款计划（2026）'!$A:$A&amp;'[7]产值及收款计划（2026）'!$B:$B,'[7]产值及收款计划（2026）'!BI:BI)</f>
        <v>#REF!</v>
      </c>
      <c r="BJ529" s="235" t="e" cm="1">
        <f t="array" ref="BJ529">_xlfn.XLOOKUP($A529&amp;$B529,'[7]产值及收款计划（2026）'!$A:$A&amp;'[7]产值及收款计划（2026）'!$B:$B,'[7]产值及收款计划（2026）'!BJ:BJ)</f>
        <v>#REF!</v>
      </c>
      <c r="BK529" s="235" t="e" cm="1">
        <f t="array" ref="BK529">_xlfn.XLOOKUP($A529&amp;$B529,'[7]产值及收款计划（2026）'!$A:$A&amp;'[7]产值及收款计划（2026）'!$B:$B,'[7]产值及收款计划（2026）'!BK:BK)</f>
        <v>#REF!</v>
      </c>
      <c r="BL529" s="235" t="e" cm="1">
        <f t="array" ref="BL529">_xlfn.XLOOKUP($A529&amp;$B529,'[7]产值及收款计划（2026）'!$A:$A&amp;'[7]产值及收款计划（2026）'!$B:$B,'[7]产值及收款计划（2026）'!BL:BL)</f>
        <v>#REF!</v>
      </c>
      <c r="BM529" s="235"/>
      <c r="BN529" s="235"/>
      <c r="BO529" s="235"/>
      <c r="BP529" s="235"/>
      <c r="BQ529" s="235" t="e" cm="1">
        <f t="array" ref="BQ529">_xlfn.XLOOKUP($A529&amp;$B529,'[7]产值及收款计划（2026）'!$A:$A&amp;'[7]产值及收款计划（2026）'!$B:$B,'[7]产值及收款计划（2026）'!BM:BM)</f>
        <v>#REF!</v>
      </c>
      <c r="BR529" s="235" t="e" cm="1">
        <f t="array" ref="BR529">_xlfn.XLOOKUP($A529&amp;$B529,'[7]产值及收款计划（2026）'!$A:$A&amp;'[7]产值及收款计划（2026）'!$B:$B,'[7]产值及收款计划（2026）'!BN:BN)</f>
        <v>#REF!</v>
      </c>
      <c r="BS529" s="235" t="e" cm="1">
        <f t="array" ref="BS529">_xlfn.XLOOKUP($A529&amp;$B529,'[7]产值及收款计划（2026）'!$A:$A&amp;'[7]产值及收款计划（2026）'!$B:$B,'[7]产值及收款计划（2026）'!BO:BO)</f>
        <v>#REF!</v>
      </c>
      <c r="BT529" s="235" t="e" cm="1">
        <f t="array" ref="BT529">_xlfn.XLOOKUP($A529&amp;$B529,'[7]产值及收款计划（2026）'!$A:$A&amp;'[7]产值及收款计划（2026）'!$B:$B,'[7]产值及收款计划（2026）'!BP:BP)</f>
        <v>#REF!</v>
      </c>
      <c r="BU529" s="234" t="e" cm="1">
        <f t="array" ref="BU529">_xlfn.XLOOKUP($A529&amp;$B529,'[7]产值及收款计划（2026）'!$A:$A&amp;'[7]产值及收款计划（2026）'!$B:$B,'[7]产值及收款计划（2026）'!BQ:BQ)</f>
        <v>#REF!</v>
      </c>
      <c r="BV529" s="235" t="e" cm="1">
        <f t="array" ref="BV529">_xlfn.XLOOKUP($A529&amp;$B529,'[7]产值及收款计划（2026）'!$A:$A&amp;'[7]产值及收款计划（2026）'!$B:$B,'[7]产值及收款计划（2026）'!BR:BR)</f>
        <v>#REF!</v>
      </c>
      <c r="CE529" s="235" cm="1">
        <f t="array" ref="CE529">_xlfn.XLOOKUP($A529&amp;$B529,'[7]产值及收款计划（2026）'!$A:$A&amp;'[7]产值及收款计划（2026）'!$B:$B,'[7]产值及收款计划（2026）'!CA:CA)</f>
        <v>0</v>
      </c>
      <c r="CF529" s="235" cm="1">
        <f t="array" ref="CF529">_xlfn.XLOOKUP($A529&amp;$B529,'[7]产值及收款计划（2026）'!$A:$A&amp;'[7]产值及收款计划（2026）'!$B:$B,'[7]产值及收款计划（2026）'!CB:CB)</f>
        <v>0</v>
      </c>
      <c r="CG529" s="235" cm="1">
        <f t="array" ref="CG529">_xlfn.XLOOKUP($A529&amp;$B529,'[7]产值及收款计划（2026）'!$A:$A&amp;'[7]产值及收款计划（2026）'!$B:$B,'[7]产值及收款计划（2026）'!CC:CC)</f>
        <v>0</v>
      </c>
      <c r="CH529" s="235" cm="1">
        <f t="array" ref="CH529">_xlfn.XLOOKUP($A529&amp;$B529,'[7]产值及收款计划（2026）'!$A:$A&amp;'[7]产值及收款计划（2026）'!$B:$B,'[7]产值及收款计划（2026）'!CD:CD)</f>
        <v>0</v>
      </c>
      <c r="CI529" s="235" cm="1">
        <f t="array" ref="CI529">_xlfn.XLOOKUP($A529&amp;$B529,'[7]产值及收款计划（2026）'!$A:$A&amp;'[7]产值及收款计划（2026）'!$B:$B,'[7]产值及收款计划（2026）'!CE:CE)</f>
        <v>0</v>
      </c>
      <c r="CJ529" s="235" cm="1">
        <f t="array" ref="CJ529">_xlfn.XLOOKUP($A529&amp;$B529,'[7]产值及收款计划（2026）'!$A:$A&amp;'[7]产值及收款计划（2026）'!$B:$B,'[7]产值及收款计划（2026）'!CF:CF)</f>
        <v>0</v>
      </c>
      <c r="CK529" s="235" cm="1">
        <f t="array" ref="CK529">_xlfn.XLOOKUP($A529&amp;$B529,'[7]产值及收款计划（2026）'!$A:$A&amp;'[7]产值及收款计划（2026）'!$B:$B,'[7]产值及收款计划（2026）'!CG:CG)</f>
        <v>0</v>
      </c>
      <c r="CL529" s="235" cm="1">
        <f t="array" ref="CL529">_xlfn.XLOOKUP($A529&amp;$B529,'[7]产值及收款计划（2026）'!$A:$A&amp;'[7]产值及收款计划（2026）'!$B:$B,'[7]产值及收款计划（2026）'!CH:CH)</f>
        <v>0</v>
      </c>
      <c r="CM529" s="235" cm="1">
        <f t="array" ref="CM529">_xlfn.XLOOKUP($A529&amp;$B529,'[7]产值及收款计划（2026）'!$A:$A&amp;'[7]产值及收款计划（2026）'!$B:$B,'[7]产值及收款计划（2026）'!CI:CI)</f>
        <v>0</v>
      </c>
      <c r="CN529" s="235" cm="1">
        <f t="array" ref="CN529">_xlfn.XLOOKUP($A529&amp;$B529,'[7]产值及收款计划（2026）'!$A:$A&amp;'[7]产值及收款计划（2026）'!$B:$B,'[7]产值及收款计划（2026）'!CJ:CJ)</f>
        <v>0</v>
      </c>
      <c r="CO529" s="235" cm="1">
        <f t="array" ref="CO529">_xlfn.XLOOKUP($A529&amp;$B529,'[7]产值及收款计划（2026）'!$A:$A&amp;'[7]产值及收款计划（2026）'!$B:$B,'[7]产值及收款计划（2026）'!CK:CK)</f>
        <v>0</v>
      </c>
      <c r="CP529" s="235" cm="1">
        <f t="array" ref="CP529">_xlfn.XLOOKUP($A529&amp;$B529,'[7]产值及收款计划（2026）'!$A:$A&amp;'[7]产值及收款计划（2026）'!$B:$B,'[7]产值及收款计划（2026）'!CL:CL)</f>
        <v>0</v>
      </c>
      <c r="DE529" s="235" cm="1">
        <f t="array" ref="DE529">_xlfn.XLOOKUP($A529&amp;$B529,'[7]产值及收款计划（2026）'!$A:$A&amp;'[7]产值及收款计划（2026）'!$B:$B,'[7]产值及收款计划（2026）'!DA:DA)</f>
        <v>0</v>
      </c>
      <c r="DF529" s="235" cm="1">
        <f t="array" ref="DF529">_xlfn.XLOOKUP($A529&amp;$B529,'[7]产值及收款计划（2026）'!$A:$A&amp;'[7]产值及收款计划（2026）'!$B:$B,'[7]产值及收款计划（2026）'!DB:DB)</f>
        <v>0</v>
      </c>
      <c r="DG529" s="235" cm="1">
        <f t="array" ref="DG529">_xlfn.XLOOKUP($A529&amp;$B529,'[7]产值及收款计划（2026）'!$A:$A&amp;'[7]产值及收款计划（2026）'!$B:$B,'[7]产值及收款计划（2026）'!DC:DC)</f>
        <v>0</v>
      </c>
      <c r="DH529" s="235" cm="1">
        <f t="array" ref="DH529">_xlfn.XLOOKUP($A529&amp;$B529,'[7]产值及收款计划（2026）'!$A:$A&amp;'[7]产值及收款计划（2026）'!$B:$B,'[7]产值及收款计划（2026）'!DD:DD)</f>
        <v>0</v>
      </c>
      <c r="DI529" s="235" cm="1">
        <f t="array" ref="DI529">_xlfn.XLOOKUP($A529&amp;$B529,'[7]产值及收款计划（2026）'!$A:$A&amp;'[7]产值及收款计划（2026）'!$B:$B,'[7]产值及收款计划（2026）'!DE:DE)</f>
        <v>0</v>
      </c>
      <c r="DJ529" s="235" cm="1">
        <f t="array" ref="DJ529">_xlfn.XLOOKUP($A529&amp;$B529,'[7]产值及收款计划（2026）'!$A:$A&amp;'[7]产值及收款计划（2026）'!$B:$B,'[7]产值及收款计划（2026）'!DF:DF)</f>
        <v>0</v>
      </c>
      <c r="DK529" s="235" cm="1">
        <f t="array" ref="DK529">_xlfn.XLOOKUP($A529&amp;$B529,'[7]产值及收款计划（2026）'!$A:$A&amp;'[7]产值及收款计划（2026）'!$B:$B,'[7]产值及收款计划（2026）'!DG:DG)</f>
        <v>0</v>
      </c>
      <c r="DL529" s="235" cm="1">
        <f t="array" ref="DL529">_xlfn.XLOOKUP($A529&amp;$B529,'[7]产值及收款计划（2026）'!$A:$A&amp;'[7]产值及收款计划（2026）'!$B:$B,'[7]产值及收款计划（2026）'!DH:DH)</f>
        <v>0</v>
      </c>
      <c r="DM529" s="235" cm="1">
        <f t="array" ref="DM529">_xlfn.XLOOKUP($A529&amp;$B529,'[7]产值及收款计划（2026）'!$A:$A&amp;'[7]产值及收款计划（2026）'!$B:$B,'[7]产值及收款计划（2026）'!DI:DI)</f>
        <v>0</v>
      </c>
      <c r="DN529" s="235" cm="1">
        <f t="array" ref="DN529">_xlfn.XLOOKUP($A529&amp;$B529,'[7]产值及收款计划（2026）'!$A:$A&amp;'[7]产值及收款计划（2026）'!$B:$B,'[7]产值及收款计划（2026）'!DJ:DJ)</f>
        <v>0</v>
      </c>
      <c r="DO529" s="235" cm="1">
        <f t="array" ref="DO529">_xlfn.XLOOKUP($A529&amp;$B529,'[7]产值及收款计划（2026）'!$A:$A&amp;'[7]产值及收款计划（2026）'!$B:$B,'[7]产值及收款计划（2026）'!DK:DK)</f>
        <v>0</v>
      </c>
      <c r="DP529" s="235" cm="1">
        <f t="array" ref="DP529">_xlfn.XLOOKUP($A529&amp;$B529,'[7]产值及收款计划（2026）'!$A:$A&amp;'[7]产值及收款计划（2026）'!$B:$B,'[7]产值及收款计划（2026）'!DL:DL)</f>
        <v>0</v>
      </c>
      <c r="DQ529" s="243"/>
      <c r="DR529" s="229"/>
    </row>
    <row r="530" ht="20.25" spans="1:122">
      <c r="A530" s="233">
        <f t="shared" si="30"/>
        <v>11</v>
      </c>
      <c r="B530" s="233" t="s">
        <v>30</v>
      </c>
      <c r="C530" s="234" t="e" cm="1">
        <f t="array" ref="C530">_xlfn.XLOOKUP($A530&amp;$B530,'[7]产值及收款计划（2026）'!$A:$A&amp;'[7]产值及收款计划（2026）'!$B:$B,'[7]产值及收款计划（2026）'!C:C)</f>
        <v>#REF!</v>
      </c>
      <c r="D530" s="234" t="e" cm="1">
        <f t="array" ref="D530">_xlfn.XLOOKUP($A530&amp;$B530,'[7]产值及收款计划（2026）'!$A:$A&amp;'[7]产值及收款计划（2026）'!$B:$B,'[7]产值及收款计划（2026）'!D:D)</f>
        <v>#REF!</v>
      </c>
      <c r="E530" s="235" t="e" cm="1">
        <f t="array" ref="E530">_xlfn.XLOOKUP($A530&amp;$B530,'[7]产值及收款计划（2026）'!$A:$A&amp;'[7]产值及收款计划（2026）'!$B:$B,'[7]产值及收款计划（2026）'!E:E)</f>
        <v>#REF!</v>
      </c>
      <c r="F530" s="235" t="e" cm="1">
        <f t="array" ref="F530">_xlfn.XLOOKUP($A530&amp;$B530,'[7]产值及收款计划（2026）'!$A:$A&amp;'[7]产值及收款计划（2026）'!$B:$B,'[7]产值及收款计划（2026）'!F:F)</f>
        <v>#REF!</v>
      </c>
      <c r="G530" s="235" t="e" cm="1">
        <f t="array" ref="G530">_xlfn.XLOOKUP($A530&amp;$B530,'[7]产值及收款计划（2026）'!$A:$A&amp;'[7]产值及收款计划（2026）'!$B:$B,'[7]产值及收款计划（2026）'!G:G)</f>
        <v>#REF!</v>
      </c>
      <c r="H530" s="235" t="e" cm="1">
        <f t="array" ref="H530">_xlfn.XLOOKUP($A530&amp;$B530,'[7]产值及收款计划（2026）'!$A:$A&amp;'[7]产值及收款计划（2026）'!$B:$B,'[7]产值及收款计划（2026）'!H:H)</f>
        <v>#REF!</v>
      </c>
      <c r="I530" s="236" t="e" cm="1">
        <f t="array" ref="I530">_xlfn.XLOOKUP($A530&amp;$B530,'[7]产值及收款计划（2026）'!$A:$A&amp;'[7]产值及收款计划（2026）'!$B:$B,'[7]产值及收款计划（2026）'!I:I)</f>
        <v>#REF!</v>
      </c>
      <c r="J530" s="237" t="e" cm="1">
        <f t="array" ref="J530">_xlfn.XLOOKUP($A530&amp;$B530,'[7]产值及收款计划（2026）'!$A:$A&amp;'[7]产值及收款计划（2026）'!$B:$B,'[7]产值及收款计划（2026）'!J:J)</f>
        <v>#REF!</v>
      </c>
      <c r="K530" s="235" t="e" cm="1">
        <f t="array" ref="K530">_xlfn.XLOOKUP($A530&amp;$B530,'[7]产值及收款计划（2026）'!$A:$A&amp;'[7]产值及收款计划（2026）'!$B:$B,'[7]产值及收款计划（2026）'!K:K)</f>
        <v>#REF!</v>
      </c>
      <c r="L530" s="235" t="e" cm="1">
        <f t="array" ref="L530">_xlfn.XLOOKUP($A530&amp;$B530,'[7]产值及收款计划（2026）'!$A:$A&amp;'[7]产值及收款计划（2026）'!$B:$B,'[7]产值及收款计划（2026）'!L:L)</f>
        <v>#REF!</v>
      </c>
      <c r="M530" s="235" t="e" cm="1">
        <f t="array" ref="M530">_xlfn.XLOOKUP($A530&amp;$B530,'[7]产值及收款计划（2026）'!$A:$A&amp;'[7]产值及收款计划（2026）'!$B:$B,'[7]产值及收款计划（2026）'!M:M)</f>
        <v>#REF!</v>
      </c>
      <c r="N530" s="235" t="e" cm="1">
        <f t="array" ref="N530">_xlfn.XLOOKUP($A530&amp;$B530,'[7]产值及收款计划（2026）'!$A:$A&amp;'[7]产值及收款计划（2026）'!$B:$B,'[7]产值及收款计划（2026）'!N:N)</f>
        <v>#REF!</v>
      </c>
      <c r="O530" s="235" t="e" cm="1">
        <f t="array" ref="O530">_xlfn.XLOOKUP($A530&amp;$B530,'[7]产值及收款计划（2026）'!$A:$A&amp;'[7]产值及收款计划（2026）'!$B:$B,'[7]产值及收款计划（2026）'!O:O)</f>
        <v>#REF!</v>
      </c>
      <c r="P530" s="234" t="e" cm="1">
        <f t="array" ref="P530">_xlfn.XLOOKUP($A530&amp;$B530,'[7]产值及收款计划（2026）'!$A:$A&amp;'[7]产值及收款计划（2026）'!$B:$B,'[7]产值及收款计划（2026）'!P:P)</f>
        <v>#REF!</v>
      </c>
      <c r="Q530" s="235" t="e" cm="1">
        <f t="array" ref="Q530">_xlfn.XLOOKUP($A530&amp;$B530,'[7]产值及收款计划（2026）'!$A:$A&amp;'[7]产值及收款计划（2026）'!$B:$B,'[7]产值及收款计划（2026）'!Q:Q)</f>
        <v>#REF!</v>
      </c>
      <c r="R530" s="235" t="e" cm="1">
        <f t="array" ref="R530">_xlfn.XLOOKUP($A530&amp;$B530,'[7]产值及收款计划（2026）'!$A:$A&amp;'[7]产值及收款计划（2026）'!$B:$B,'[7]产值及收款计划（2026）'!R:R)</f>
        <v>#REF!</v>
      </c>
      <c r="S530" s="235" t="e" cm="1">
        <f t="array" ref="S530">_xlfn.XLOOKUP($A530&amp;$B530,'[7]产值及收款计划（2026）'!$A:$A&amp;'[7]产值及收款计划（2026）'!$B:$B,'[7]产值及收款计划（2026）'!S:S)</f>
        <v>#REF!</v>
      </c>
      <c r="T530" s="235" t="e" cm="1">
        <f t="array" ref="T530">_xlfn.XLOOKUP($A530&amp;$B530,'[7]产值及收款计划（2026）'!$A:$A&amp;'[7]产值及收款计划（2026）'!$B:$B,'[7]产值及收款计划（2026）'!T:T)</f>
        <v>#REF!</v>
      </c>
      <c r="U530" s="235" t="e" cm="1">
        <f t="array" ref="U530">_xlfn.XLOOKUP($A530&amp;$B530,'[7]产值及收款计划（2026）'!$A:$A&amp;'[7]产值及收款计划（2026）'!$B:$B,'[7]产值及收款计划（2026）'!U:U)</f>
        <v>#REF!</v>
      </c>
      <c r="V530" s="235" t="e" cm="1">
        <f t="array" ref="V530">_xlfn.XLOOKUP($A530&amp;$B530,'[7]产值及收款计划（2026）'!$A:$A&amp;'[7]产值及收款计划（2026）'!$B:$B,'[7]产值及收款计划（2026）'!V:V)</f>
        <v>#REF!</v>
      </c>
      <c r="W530" s="235" t="e" cm="1">
        <f t="array" ref="W530">_xlfn.XLOOKUP($A530&amp;$B530,'[7]产值及收款计划（2026）'!$A:$A&amp;'[7]产值及收款计划（2026）'!$B:$B,'[7]产值及收款计划（2026）'!W:W)</f>
        <v>#REF!</v>
      </c>
      <c r="X530" s="235" t="e" cm="1">
        <f t="array" ref="X530">_xlfn.XLOOKUP($A530&amp;$B530,'[7]产值及收款计划（2026）'!$A:$A&amp;'[7]产值及收款计划（2026）'!$B:$B,'[7]产值及收款计划（2026）'!X:X)</f>
        <v>#REF!</v>
      </c>
      <c r="Y530" s="235" t="e" cm="1">
        <f t="array" ref="Y530">_xlfn.XLOOKUP($A530&amp;$B530,'[7]产值及收款计划（2026）'!$A:$A&amp;'[7]产值及收款计划（2026）'!$B:$B,'[7]产值及收款计划（2026）'!Y:Y)</f>
        <v>#REF!</v>
      </c>
      <c r="Z530" s="235" t="e" cm="1">
        <f t="array" ref="Z530">_xlfn.XLOOKUP($A530&amp;$B530,'[7]产值及收款计划（2026）'!$A:$A&amp;'[7]产值及收款计划（2026）'!$B:$B,'[7]产值及收款计划（2026）'!Z:Z)</f>
        <v>#REF!</v>
      </c>
      <c r="AA530" s="235" t="e" cm="1">
        <f t="array" ref="AA530">_xlfn.XLOOKUP($A530&amp;$B530,'[7]产值及收款计划（2026）'!$A:$A&amp;'[7]产值及收款计划（2026）'!$B:$B,'[7]产值及收款计划（2026）'!AA:AA)</f>
        <v>#REF!</v>
      </c>
      <c r="AB530" s="235" t="e" cm="1">
        <f t="array" ref="AB530">_xlfn.XLOOKUP($A530&amp;$B530,'[7]产值及收款计划（2026）'!$A:$A&amp;'[7]产值及收款计划（2026）'!$B:$B,'[7]产值及收款计划（2026）'!AB:AB)</f>
        <v>#REF!</v>
      </c>
      <c r="AC530" s="235" t="e" cm="1">
        <f t="array" ref="AC530">_xlfn.XLOOKUP($A530&amp;$B530,'[7]产值及收款计划（2026）'!$A:$A&amp;'[7]产值及收款计划（2026）'!$B:$B,'[7]产值及收款计划（2026）'!AC:AC)</f>
        <v>#REF!</v>
      </c>
      <c r="AD530" s="235" t="e" cm="1">
        <f t="array" ref="AD530">_xlfn.XLOOKUP($A530&amp;$B530,'[7]产值及收款计划（2026）'!$A:$A&amp;'[7]产值及收款计划（2026）'!$B:$B,'[7]产值及收款计划（2026）'!AD:AD)</f>
        <v>#REF!</v>
      </c>
      <c r="AE530" s="235" t="e" cm="1">
        <f t="array" ref="AE530">_xlfn.XLOOKUP($A530&amp;$B530,'[7]产值及收款计划（2026）'!$A:$A&amp;'[7]产值及收款计划（2026）'!$B:$B,'[7]产值及收款计划（2026）'!AE:AE)</f>
        <v>#REF!</v>
      </c>
      <c r="AF530" s="235" t="e" cm="1">
        <f t="array" ref="AF530">_xlfn.XLOOKUP($A530&amp;$B530,'[7]产值及收款计划（2026）'!$A:$A&amp;'[7]产值及收款计划（2026）'!$B:$B,'[7]产值及收款计划（2026）'!AF:AF)</f>
        <v>#REF!</v>
      </c>
      <c r="AG530" s="235" t="e" cm="1">
        <f t="array" ref="AG530">_xlfn.XLOOKUP($A530&amp;$B530,'[7]产值及收款计划（2026）'!$A:$A&amp;'[7]产值及收款计划（2026）'!$B:$B,'[7]产值及收款计划（2026）'!AG:AG)</f>
        <v>#REF!</v>
      </c>
      <c r="AH530" s="235" t="e" cm="1">
        <f t="array" ref="AH530">_xlfn.XLOOKUP($A530&amp;$B530,'[7]产值及收款计划（2026）'!$A:$A&amp;'[7]产值及收款计划（2026）'!$B:$B,'[7]产值及收款计划（2026）'!AH:AH)</f>
        <v>#REF!</v>
      </c>
      <c r="AI530" s="235" t="e" cm="1">
        <f t="array" ref="AI530">_xlfn.XLOOKUP($A530&amp;$B530,'[7]产值及收款计划（2026）'!$A:$A&amp;'[7]产值及收款计划（2026）'!$B:$B,'[7]产值及收款计划（2026）'!AI:AI)</f>
        <v>#REF!</v>
      </c>
      <c r="AJ530" s="235" t="e" cm="1">
        <f t="array" ref="AJ530">_xlfn.XLOOKUP($A530&amp;$B530,'[7]产值及收款计划（2026）'!$A:$A&amp;'[7]产值及收款计划（2026）'!$B:$B,'[7]产值及收款计划（2026）'!AJ:AJ)</f>
        <v>#REF!</v>
      </c>
      <c r="AK530" s="235" t="e" cm="1">
        <f t="array" ref="AK530">_xlfn.XLOOKUP($A530&amp;$B530,'[7]产值及收款计划（2026）'!$A:$A&amp;'[7]产值及收款计划（2026）'!$B:$B,'[7]产值及收款计划（2026）'!AK:AK)</f>
        <v>#REF!</v>
      </c>
      <c r="AL530" s="235" t="e" cm="1">
        <f t="array" ref="AL530">_xlfn.XLOOKUP($A530&amp;$B530,'[7]产值及收款计划（2026）'!$A:$A&amp;'[7]产值及收款计划（2026）'!$B:$B,'[7]产值及收款计划（2026）'!AL:AL)</f>
        <v>#REF!</v>
      </c>
      <c r="AM530" s="242" t="e" cm="1">
        <f t="array" ref="AM530">_xlfn.LET(_xlpm.勾选月份状态数组,TRANSPOSE('PPT(12-15页）-TOP10'!$A$3:$A$14),_xlpm.选择数据区,IF('PPT(12-15页）-TOP10'!$E$3="收款",$BA530:$BL530,$AA530:$AL530),SUM(_xlfn._xlws.FILTER(_xlpm.选择数据区,_xlpm.勾选月份状态数组,"")))</f>
        <v>#REF!</v>
      </c>
      <c r="AN530" s="235" t="e" cm="1">
        <f t="array" ref="AN530">_xlfn.XLOOKUP($A530&amp;$B530,'[7]产值及收款计划（2026）'!$A:$A&amp;'[7]产值及收款计划（2026）'!$B:$B,'[7]产值及收款计划（2026）'!AN:AN)</f>
        <v>#REF!</v>
      </c>
      <c r="AO530" s="235" t="e" cm="1">
        <f t="array" ref="AO530">_xlfn.XLOOKUP($A530&amp;$B530,'[7]产值及收款计划（2026）'!$A:$A&amp;'[7]产值及收款计划（2026）'!$B:$B,'[7]产值及收款计划（2026）'!AO:AO)</f>
        <v>#REF!</v>
      </c>
      <c r="AP530" s="235" t="e" cm="1">
        <f t="array" ref="AP530">_xlfn.XLOOKUP($A530&amp;$B530,'[7]产值及收款计划（2026）'!$A:$A&amp;'[7]产值及收款计划（2026）'!$B:$B,'[7]产值及收款计划（2026）'!AP:AP)</f>
        <v>#REF!</v>
      </c>
      <c r="AQ530" s="235" t="e" cm="1">
        <f t="array" ref="AQ530">_xlfn.XLOOKUP($A530&amp;$B530,'[7]产值及收款计划（2026）'!$A:$A&amp;'[7]产值及收款计划（2026）'!$B:$B,'[7]产值及收款计划（2026）'!AQ:AQ)</f>
        <v>#REF!</v>
      </c>
      <c r="AR530" s="235" t="e" cm="1">
        <f t="array" ref="AR530">_xlfn.XLOOKUP($A530&amp;$B530,'[7]产值及收款计划（2026）'!$A:$A&amp;'[7]产值及收款计划（2026）'!$B:$B,'[7]产值及收款计划（2026）'!AR:AR)</f>
        <v>#REF!</v>
      </c>
      <c r="AS530" s="235" t="e" cm="1">
        <f t="array" ref="AS530">_xlfn.XLOOKUP($A530&amp;$B530,'[7]产值及收款计划（2026）'!$A:$A&amp;'[7]产值及收款计划（2026）'!$B:$B,'[7]产值及收款计划（2026）'!AS:AS)</f>
        <v>#REF!</v>
      </c>
      <c r="AT530" s="235" t="e" cm="1">
        <f t="array" ref="AT530">_xlfn.XLOOKUP($A530&amp;$B530,'[7]产值及收款计划（2026）'!$A:$A&amp;'[7]产值及收款计划（2026）'!$B:$B,'[7]产值及收款计划（2026）'!AT:AT)</f>
        <v>#REF!</v>
      </c>
      <c r="AU530" s="235" t="e" cm="1">
        <f t="array" ref="AU530">_xlfn.XLOOKUP($A530&amp;$B530,'[7]产值及收款计划（2026）'!$A:$A&amp;'[7]产值及收款计划（2026）'!$B:$B,'[7]产值及收款计划（2026）'!AU:AU)</f>
        <v>#REF!</v>
      </c>
      <c r="AV530" s="235" t="e" cm="1">
        <f t="array" ref="AV530">_xlfn.XLOOKUP($A530&amp;$B530,'[7]产值及收款计划（2026）'!$A:$A&amp;'[7]产值及收款计划（2026）'!$B:$B,'[7]产值及收款计划（2026）'!AV:AV)</f>
        <v>#REF!</v>
      </c>
      <c r="AW530" s="235" t="e" cm="1">
        <f t="array" ref="AW530">_xlfn.XLOOKUP($A530&amp;$B530,'[7]产值及收款计划（2026）'!$A:$A&amp;'[7]产值及收款计划（2026）'!$B:$B,'[7]产值及收款计划（2026）'!AW:AW)</f>
        <v>#REF!</v>
      </c>
      <c r="AX530" s="235" t="e" cm="1">
        <f t="array" ref="AX530">_xlfn.XLOOKUP($A530&amp;$B530,'[7]产值及收款计划（2026）'!$A:$A&amp;'[7]产值及收款计划（2026）'!$B:$B,'[7]产值及收款计划（2026）'!AX:AX)</f>
        <v>#REF!</v>
      </c>
      <c r="AY530" s="235" t="e" cm="1">
        <f t="array" ref="AY530">_xlfn.XLOOKUP($A530&amp;$B530,'[7]产值及收款计划（2026）'!$A:$A&amp;'[7]产值及收款计划（2026）'!$B:$B,'[7]产值及收款计划（2026）'!AY:AY)</f>
        <v>#REF!</v>
      </c>
      <c r="AZ530" s="235" t="e" cm="1">
        <f t="array" ref="AZ530">_xlfn.XLOOKUP($A530&amp;$B530,'[7]产值及收款计划（2026）'!$A:$A&amp;'[7]产值及收款计划（2026）'!$B:$B,'[7]产值及收款计划（2026）'!AZ:AZ)</f>
        <v>#REF!</v>
      </c>
      <c r="BA530" s="235" t="e" cm="1">
        <f t="array" ref="BA530">_xlfn.XLOOKUP($A530&amp;$B530,'[7]产值及收款计划（2026）'!$A:$A&amp;'[7]产值及收款计划（2026）'!$B:$B,'[7]产值及收款计划（2026）'!BA:BA)</f>
        <v>#REF!</v>
      </c>
      <c r="BB530" s="235" t="e" cm="1">
        <f t="array" ref="BB530">_xlfn.XLOOKUP($A530&amp;$B530,'[7]产值及收款计划（2026）'!$A:$A&amp;'[7]产值及收款计划（2026）'!$B:$B,'[7]产值及收款计划（2026）'!BB:BB)</f>
        <v>#REF!</v>
      </c>
      <c r="BC530" s="235" t="e" cm="1">
        <f t="array" ref="BC530">_xlfn.XLOOKUP($A530&amp;$B530,'[7]产值及收款计划（2026）'!$A:$A&amp;'[7]产值及收款计划（2026）'!$B:$B,'[7]产值及收款计划（2026）'!BC:BC)</f>
        <v>#REF!</v>
      </c>
      <c r="BD530" s="235" t="e" cm="1">
        <f t="array" ref="BD530">_xlfn.XLOOKUP($A530&amp;$B530,'[7]产值及收款计划（2026）'!$A:$A&amp;'[7]产值及收款计划（2026）'!$B:$B,'[7]产值及收款计划（2026）'!BD:BD)</f>
        <v>#REF!</v>
      </c>
      <c r="BE530" s="235" t="e" cm="1">
        <f t="array" ref="BE530">_xlfn.XLOOKUP($A530&amp;$B530,'[7]产值及收款计划（2026）'!$A:$A&amp;'[7]产值及收款计划（2026）'!$B:$B,'[7]产值及收款计划（2026）'!BE:BE)</f>
        <v>#REF!</v>
      </c>
      <c r="BF530" s="235" t="e" cm="1">
        <f t="array" ref="BF530">_xlfn.XLOOKUP($A530&amp;$B530,'[7]产值及收款计划（2026）'!$A:$A&amp;'[7]产值及收款计划（2026）'!$B:$B,'[7]产值及收款计划（2026）'!BF:BF)</f>
        <v>#REF!</v>
      </c>
      <c r="BG530" s="235" t="e" cm="1">
        <f t="array" ref="BG530">_xlfn.XLOOKUP($A530&amp;$B530,'[7]产值及收款计划（2026）'!$A:$A&amp;'[7]产值及收款计划（2026）'!$B:$B,'[7]产值及收款计划（2026）'!BG:BG)</f>
        <v>#REF!</v>
      </c>
      <c r="BH530" s="235" t="e" cm="1">
        <f t="array" ref="BH530">_xlfn.XLOOKUP($A530&amp;$B530,'[7]产值及收款计划（2026）'!$A:$A&amp;'[7]产值及收款计划（2026）'!$B:$B,'[7]产值及收款计划（2026）'!BH:BH)</f>
        <v>#REF!</v>
      </c>
      <c r="BI530" s="235" t="e" cm="1">
        <f t="array" ref="BI530">_xlfn.XLOOKUP($A530&amp;$B530,'[7]产值及收款计划（2026）'!$A:$A&amp;'[7]产值及收款计划（2026）'!$B:$B,'[7]产值及收款计划（2026）'!BI:BI)</f>
        <v>#REF!</v>
      </c>
      <c r="BJ530" s="235" t="e" cm="1">
        <f t="array" ref="BJ530">_xlfn.XLOOKUP($A530&amp;$B530,'[7]产值及收款计划（2026）'!$A:$A&amp;'[7]产值及收款计划（2026）'!$B:$B,'[7]产值及收款计划（2026）'!BJ:BJ)</f>
        <v>#REF!</v>
      </c>
      <c r="BK530" s="235" t="e" cm="1">
        <f t="array" ref="BK530">_xlfn.XLOOKUP($A530&amp;$B530,'[7]产值及收款计划（2026）'!$A:$A&amp;'[7]产值及收款计划（2026）'!$B:$B,'[7]产值及收款计划（2026）'!BK:BK)</f>
        <v>#REF!</v>
      </c>
      <c r="BL530" s="235" t="e" cm="1">
        <f t="array" ref="BL530">_xlfn.XLOOKUP($A530&amp;$B530,'[7]产值及收款计划（2026）'!$A:$A&amp;'[7]产值及收款计划（2026）'!$B:$B,'[7]产值及收款计划（2026）'!BL:BL)</f>
        <v>#REF!</v>
      </c>
      <c r="BM530" s="235"/>
      <c r="BN530" s="235"/>
      <c r="BO530" s="235"/>
      <c r="BP530" s="235"/>
      <c r="BQ530" s="235" t="e" cm="1">
        <f t="array" ref="BQ530">_xlfn.XLOOKUP($A530&amp;$B530,'[7]产值及收款计划（2026）'!$A:$A&amp;'[7]产值及收款计划（2026）'!$B:$B,'[7]产值及收款计划（2026）'!BM:BM)</f>
        <v>#REF!</v>
      </c>
      <c r="BR530" s="235" t="e" cm="1">
        <f t="array" ref="BR530">_xlfn.XLOOKUP($A530&amp;$B530,'[7]产值及收款计划（2026）'!$A:$A&amp;'[7]产值及收款计划（2026）'!$B:$B,'[7]产值及收款计划（2026）'!BN:BN)</f>
        <v>#REF!</v>
      </c>
      <c r="BS530" s="235" t="e" cm="1">
        <f t="array" ref="BS530">_xlfn.XLOOKUP($A530&amp;$B530,'[7]产值及收款计划（2026）'!$A:$A&amp;'[7]产值及收款计划（2026）'!$B:$B,'[7]产值及收款计划（2026）'!BO:BO)</f>
        <v>#REF!</v>
      </c>
      <c r="BT530" s="235" t="e" cm="1">
        <f t="array" ref="BT530">_xlfn.XLOOKUP($A530&amp;$B530,'[7]产值及收款计划（2026）'!$A:$A&amp;'[7]产值及收款计划（2026）'!$B:$B,'[7]产值及收款计划（2026）'!BP:BP)</f>
        <v>#REF!</v>
      </c>
      <c r="BU530" s="234" t="e" cm="1">
        <f t="array" ref="BU530">_xlfn.XLOOKUP($A530&amp;$B530,'[7]产值及收款计划（2026）'!$A:$A&amp;'[7]产值及收款计划（2026）'!$B:$B,'[7]产值及收款计划（2026）'!BQ:BQ)</f>
        <v>#REF!</v>
      </c>
      <c r="BV530" s="235" t="e" cm="1">
        <f t="array" ref="BV530">_xlfn.XLOOKUP($A530&amp;$B530,'[7]产值及收款计划（2026）'!$A:$A&amp;'[7]产值及收款计划（2026）'!$B:$B,'[7]产值及收款计划（2026）'!BR:BR)</f>
        <v>#REF!</v>
      </c>
      <c r="CE530" s="235" cm="1">
        <f t="array" ref="CE530">_xlfn.XLOOKUP($A530&amp;$B530,'[7]产值及收款计划（2026）'!$A:$A&amp;'[7]产值及收款计划（2026）'!$B:$B,'[7]产值及收款计划（2026）'!CA:CA)</f>
        <v>0</v>
      </c>
      <c r="CF530" s="235" cm="1">
        <f t="array" ref="CF530">_xlfn.XLOOKUP($A530&amp;$B530,'[7]产值及收款计划（2026）'!$A:$A&amp;'[7]产值及收款计划（2026）'!$B:$B,'[7]产值及收款计划（2026）'!CB:CB)</f>
        <v>0</v>
      </c>
      <c r="CG530" s="235" cm="1">
        <f t="array" ref="CG530">_xlfn.XLOOKUP($A530&amp;$B530,'[7]产值及收款计划（2026）'!$A:$A&amp;'[7]产值及收款计划（2026）'!$B:$B,'[7]产值及收款计划（2026）'!CC:CC)</f>
        <v>0</v>
      </c>
      <c r="CH530" s="235" cm="1">
        <f t="array" ref="CH530">_xlfn.XLOOKUP($A530&amp;$B530,'[7]产值及收款计划（2026）'!$A:$A&amp;'[7]产值及收款计划（2026）'!$B:$B,'[7]产值及收款计划（2026）'!CD:CD)</f>
        <v>0</v>
      </c>
      <c r="CI530" s="235" cm="1">
        <f t="array" ref="CI530">_xlfn.XLOOKUP($A530&amp;$B530,'[7]产值及收款计划（2026）'!$A:$A&amp;'[7]产值及收款计划（2026）'!$B:$B,'[7]产值及收款计划（2026）'!CE:CE)</f>
        <v>0</v>
      </c>
      <c r="CJ530" s="235" cm="1">
        <f t="array" ref="CJ530">_xlfn.XLOOKUP($A530&amp;$B530,'[7]产值及收款计划（2026）'!$A:$A&amp;'[7]产值及收款计划（2026）'!$B:$B,'[7]产值及收款计划（2026）'!CF:CF)</f>
        <v>0</v>
      </c>
      <c r="CK530" s="235" cm="1">
        <f t="array" ref="CK530">_xlfn.XLOOKUP($A530&amp;$B530,'[7]产值及收款计划（2026）'!$A:$A&amp;'[7]产值及收款计划（2026）'!$B:$B,'[7]产值及收款计划（2026）'!CG:CG)</f>
        <v>0</v>
      </c>
      <c r="CL530" s="235" cm="1">
        <f t="array" ref="CL530">_xlfn.XLOOKUP($A530&amp;$B530,'[7]产值及收款计划（2026）'!$A:$A&amp;'[7]产值及收款计划（2026）'!$B:$B,'[7]产值及收款计划（2026）'!CH:CH)</f>
        <v>0</v>
      </c>
      <c r="CM530" s="235" cm="1">
        <f t="array" ref="CM530">_xlfn.XLOOKUP($A530&amp;$B530,'[7]产值及收款计划（2026）'!$A:$A&amp;'[7]产值及收款计划（2026）'!$B:$B,'[7]产值及收款计划（2026）'!CI:CI)</f>
        <v>0</v>
      </c>
      <c r="CN530" s="235" cm="1">
        <f t="array" ref="CN530">_xlfn.XLOOKUP($A530&amp;$B530,'[7]产值及收款计划（2026）'!$A:$A&amp;'[7]产值及收款计划（2026）'!$B:$B,'[7]产值及收款计划（2026）'!CJ:CJ)</f>
        <v>0</v>
      </c>
      <c r="CO530" s="235" cm="1">
        <f t="array" ref="CO530">_xlfn.XLOOKUP($A530&amp;$B530,'[7]产值及收款计划（2026）'!$A:$A&amp;'[7]产值及收款计划（2026）'!$B:$B,'[7]产值及收款计划（2026）'!CK:CK)</f>
        <v>0</v>
      </c>
      <c r="CP530" s="235" cm="1">
        <f t="array" ref="CP530">_xlfn.XLOOKUP($A530&amp;$B530,'[7]产值及收款计划（2026）'!$A:$A&amp;'[7]产值及收款计划（2026）'!$B:$B,'[7]产值及收款计划（2026）'!CL:CL)</f>
        <v>0</v>
      </c>
      <c r="DE530" s="235" cm="1">
        <f t="array" ref="DE530">_xlfn.XLOOKUP($A530&amp;$B530,'[7]产值及收款计划（2026）'!$A:$A&amp;'[7]产值及收款计划（2026）'!$B:$B,'[7]产值及收款计划（2026）'!DA:DA)</f>
        <v>0</v>
      </c>
      <c r="DF530" s="235" cm="1">
        <f t="array" ref="DF530">_xlfn.XLOOKUP($A530&amp;$B530,'[7]产值及收款计划（2026）'!$A:$A&amp;'[7]产值及收款计划（2026）'!$B:$B,'[7]产值及收款计划（2026）'!DB:DB)</f>
        <v>0</v>
      </c>
      <c r="DG530" s="235" cm="1">
        <f t="array" ref="DG530">_xlfn.XLOOKUP($A530&amp;$B530,'[7]产值及收款计划（2026）'!$A:$A&amp;'[7]产值及收款计划（2026）'!$B:$B,'[7]产值及收款计划（2026）'!DC:DC)</f>
        <v>0</v>
      </c>
      <c r="DH530" s="235" cm="1">
        <f t="array" ref="DH530">_xlfn.XLOOKUP($A530&amp;$B530,'[7]产值及收款计划（2026）'!$A:$A&amp;'[7]产值及收款计划（2026）'!$B:$B,'[7]产值及收款计划（2026）'!DD:DD)</f>
        <v>0</v>
      </c>
      <c r="DI530" s="235" cm="1">
        <f t="array" ref="DI530">_xlfn.XLOOKUP($A530&amp;$B530,'[7]产值及收款计划（2026）'!$A:$A&amp;'[7]产值及收款计划（2026）'!$B:$B,'[7]产值及收款计划（2026）'!DE:DE)</f>
        <v>0</v>
      </c>
      <c r="DJ530" s="235" cm="1">
        <f t="array" ref="DJ530">_xlfn.XLOOKUP($A530&amp;$B530,'[7]产值及收款计划（2026）'!$A:$A&amp;'[7]产值及收款计划（2026）'!$B:$B,'[7]产值及收款计划（2026）'!DF:DF)</f>
        <v>0</v>
      </c>
      <c r="DK530" s="235" cm="1">
        <f t="array" ref="DK530">_xlfn.XLOOKUP($A530&amp;$B530,'[7]产值及收款计划（2026）'!$A:$A&amp;'[7]产值及收款计划（2026）'!$B:$B,'[7]产值及收款计划（2026）'!DG:DG)</f>
        <v>0</v>
      </c>
      <c r="DL530" s="235" cm="1">
        <f t="array" ref="DL530">_xlfn.XLOOKUP($A530&amp;$B530,'[7]产值及收款计划（2026）'!$A:$A&amp;'[7]产值及收款计划（2026）'!$B:$B,'[7]产值及收款计划（2026）'!DH:DH)</f>
        <v>0</v>
      </c>
      <c r="DM530" s="235" cm="1">
        <f t="array" ref="DM530">_xlfn.XLOOKUP($A530&amp;$B530,'[7]产值及收款计划（2026）'!$A:$A&amp;'[7]产值及收款计划（2026）'!$B:$B,'[7]产值及收款计划（2026）'!DI:DI)</f>
        <v>0</v>
      </c>
      <c r="DN530" s="235" cm="1">
        <f t="array" ref="DN530">_xlfn.XLOOKUP($A530&amp;$B530,'[7]产值及收款计划（2026）'!$A:$A&amp;'[7]产值及收款计划（2026）'!$B:$B,'[7]产值及收款计划（2026）'!DJ:DJ)</f>
        <v>0</v>
      </c>
      <c r="DO530" s="235" cm="1">
        <f t="array" ref="DO530">_xlfn.XLOOKUP($A530&amp;$B530,'[7]产值及收款计划（2026）'!$A:$A&amp;'[7]产值及收款计划（2026）'!$B:$B,'[7]产值及收款计划（2026）'!DK:DK)</f>
        <v>0</v>
      </c>
      <c r="DP530" s="235" cm="1">
        <f t="array" ref="DP530">_xlfn.XLOOKUP($A530&amp;$B530,'[7]产值及收款计划（2026）'!$A:$A&amp;'[7]产值及收款计划（2026）'!$B:$B,'[7]产值及收款计划（2026）'!DL:DL)</f>
        <v>0</v>
      </c>
      <c r="DQ530" s="243"/>
      <c r="DR530" s="229"/>
    </row>
    <row r="531" ht="20.25" spans="1:122">
      <c r="A531" s="233">
        <f t="shared" si="30"/>
        <v>12</v>
      </c>
      <c r="B531" s="233" t="s">
        <v>30</v>
      </c>
      <c r="C531" s="234" t="e" cm="1">
        <f t="array" ref="C531">_xlfn.XLOOKUP($A531&amp;$B531,'[7]产值及收款计划（2026）'!$A:$A&amp;'[7]产值及收款计划（2026）'!$B:$B,'[7]产值及收款计划（2026）'!C:C)</f>
        <v>#REF!</v>
      </c>
      <c r="D531" s="234" t="e" cm="1">
        <f t="array" ref="D531">_xlfn.XLOOKUP($A531&amp;$B531,'[7]产值及收款计划（2026）'!$A:$A&amp;'[7]产值及收款计划（2026）'!$B:$B,'[7]产值及收款计划（2026）'!D:D)</f>
        <v>#REF!</v>
      </c>
      <c r="E531" s="235" t="e" cm="1">
        <f t="array" ref="E531">_xlfn.XLOOKUP($A531&amp;$B531,'[7]产值及收款计划（2026）'!$A:$A&amp;'[7]产值及收款计划（2026）'!$B:$B,'[7]产值及收款计划（2026）'!E:E)</f>
        <v>#REF!</v>
      </c>
      <c r="F531" s="235" t="e" cm="1">
        <f t="array" ref="F531">_xlfn.XLOOKUP($A531&amp;$B531,'[7]产值及收款计划（2026）'!$A:$A&amp;'[7]产值及收款计划（2026）'!$B:$B,'[7]产值及收款计划（2026）'!F:F)</f>
        <v>#REF!</v>
      </c>
      <c r="G531" s="235" t="e" cm="1">
        <f t="array" ref="G531">_xlfn.XLOOKUP($A531&amp;$B531,'[7]产值及收款计划（2026）'!$A:$A&amp;'[7]产值及收款计划（2026）'!$B:$B,'[7]产值及收款计划（2026）'!G:G)</f>
        <v>#REF!</v>
      </c>
      <c r="H531" s="235" t="e" cm="1">
        <f t="array" ref="H531">_xlfn.XLOOKUP($A531&amp;$B531,'[7]产值及收款计划（2026）'!$A:$A&amp;'[7]产值及收款计划（2026）'!$B:$B,'[7]产值及收款计划（2026）'!H:H)</f>
        <v>#REF!</v>
      </c>
      <c r="I531" s="236" t="e" cm="1">
        <f t="array" ref="I531">_xlfn.XLOOKUP($A531&amp;$B531,'[7]产值及收款计划（2026）'!$A:$A&amp;'[7]产值及收款计划（2026）'!$B:$B,'[7]产值及收款计划（2026）'!I:I)</f>
        <v>#REF!</v>
      </c>
      <c r="J531" s="237" t="e" cm="1">
        <f t="array" ref="J531">_xlfn.XLOOKUP($A531&amp;$B531,'[7]产值及收款计划（2026）'!$A:$A&amp;'[7]产值及收款计划（2026）'!$B:$B,'[7]产值及收款计划（2026）'!J:J)</f>
        <v>#REF!</v>
      </c>
      <c r="K531" s="235" t="e" cm="1">
        <f t="array" ref="K531">_xlfn.XLOOKUP($A531&amp;$B531,'[7]产值及收款计划（2026）'!$A:$A&amp;'[7]产值及收款计划（2026）'!$B:$B,'[7]产值及收款计划（2026）'!K:K)</f>
        <v>#REF!</v>
      </c>
      <c r="L531" s="235" t="e" cm="1">
        <f t="array" ref="L531">_xlfn.XLOOKUP($A531&amp;$B531,'[7]产值及收款计划（2026）'!$A:$A&amp;'[7]产值及收款计划（2026）'!$B:$B,'[7]产值及收款计划（2026）'!L:L)</f>
        <v>#REF!</v>
      </c>
      <c r="M531" s="235" t="e" cm="1">
        <f t="array" ref="M531">_xlfn.XLOOKUP($A531&amp;$B531,'[7]产值及收款计划（2026）'!$A:$A&amp;'[7]产值及收款计划（2026）'!$B:$B,'[7]产值及收款计划（2026）'!M:M)</f>
        <v>#REF!</v>
      </c>
      <c r="N531" s="235" t="e" cm="1">
        <f t="array" ref="N531">_xlfn.XLOOKUP($A531&amp;$B531,'[7]产值及收款计划（2026）'!$A:$A&amp;'[7]产值及收款计划（2026）'!$B:$B,'[7]产值及收款计划（2026）'!N:N)</f>
        <v>#REF!</v>
      </c>
      <c r="O531" s="235" t="e" cm="1">
        <f t="array" ref="O531">_xlfn.XLOOKUP($A531&amp;$B531,'[7]产值及收款计划（2026）'!$A:$A&amp;'[7]产值及收款计划（2026）'!$B:$B,'[7]产值及收款计划（2026）'!O:O)</f>
        <v>#REF!</v>
      </c>
      <c r="P531" s="234" t="e" cm="1">
        <f t="array" ref="P531">_xlfn.XLOOKUP($A531&amp;$B531,'[7]产值及收款计划（2026）'!$A:$A&amp;'[7]产值及收款计划（2026）'!$B:$B,'[7]产值及收款计划（2026）'!P:P)</f>
        <v>#REF!</v>
      </c>
      <c r="Q531" s="235" t="e" cm="1">
        <f t="array" ref="Q531">_xlfn.XLOOKUP($A531&amp;$B531,'[7]产值及收款计划（2026）'!$A:$A&amp;'[7]产值及收款计划（2026）'!$B:$B,'[7]产值及收款计划（2026）'!Q:Q)</f>
        <v>#REF!</v>
      </c>
      <c r="R531" s="235" t="e" cm="1">
        <f t="array" ref="R531">_xlfn.XLOOKUP($A531&amp;$B531,'[7]产值及收款计划（2026）'!$A:$A&amp;'[7]产值及收款计划（2026）'!$B:$B,'[7]产值及收款计划（2026）'!R:R)</f>
        <v>#REF!</v>
      </c>
      <c r="S531" s="235" t="e" cm="1">
        <f t="array" ref="S531">_xlfn.XLOOKUP($A531&amp;$B531,'[7]产值及收款计划（2026）'!$A:$A&amp;'[7]产值及收款计划（2026）'!$B:$B,'[7]产值及收款计划（2026）'!S:S)</f>
        <v>#REF!</v>
      </c>
      <c r="T531" s="235" t="e" cm="1">
        <f t="array" ref="T531">_xlfn.XLOOKUP($A531&amp;$B531,'[7]产值及收款计划（2026）'!$A:$A&amp;'[7]产值及收款计划（2026）'!$B:$B,'[7]产值及收款计划（2026）'!T:T)</f>
        <v>#REF!</v>
      </c>
      <c r="U531" s="235" t="e" cm="1">
        <f t="array" ref="U531">_xlfn.XLOOKUP($A531&amp;$B531,'[7]产值及收款计划（2026）'!$A:$A&amp;'[7]产值及收款计划（2026）'!$B:$B,'[7]产值及收款计划（2026）'!U:U)</f>
        <v>#REF!</v>
      </c>
      <c r="V531" s="235" t="e" cm="1">
        <f t="array" ref="V531">_xlfn.XLOOKUP($A531&amp;$B531,'[7]产值及收款计划（2026）'!$A:$A&amp;'[7]产值及收款计划（2026）'!$B:$B,'[7]产值及收款计划（2026）'!V:V)</f>
        <v>#REF!</v>
      </c>
      <c r="W531" s="235" t="e" cm="1">
        <f t="array" ref="W531">_xlfn.XLOOKUP($A531&amp;$B531,'[7]产值及收款计划（2026）'!$A:$A&amp;'[7]产值及收款计划（2026）'!$B:$B,'[7]产值及收款计划（2026）'!W:W)</f>
        <v>#REF!</v>
      </c>
      <c r="X531" s="235" t="e" cm="1">
        <f t="array" ref="X531">_xlfn.XLOOKUP($A531&amp;$B531,'[7]产值及收款计划（2026）'!$A:$A&amp;'[7]产值及收款计划（2026）'!$B:$B,'[7]产值及收款计划（2026）'!X:X)</f>
        <v>#REF!</v>
      </c>
      <c r="Y531" s="235" t="e" cm="1">
        <f t="array" ref="Y531">_xlfn.XLOOKUP($A531&amp;$B531,'[7]产值及收款计划（2026）'!$A:$A&amp;'[7]产值及收款计划（2026）'!$B:$B,'[7]产值及收款计划（2026）'!Y:Y)</f>
        <v>#REF!</v>
      </c>
      <c r="Z531" s="235" t="e" cm="1">
        <f t="array" ref="Z531">_xlfn.XLOOKUP($A531&amp;$B531,'[7]产值及收款计划（2026）'!$A:$A&amp;'[7]产值及收款计划（2026）'!$B:$B,'[7]产值及收款计划（2026）'!Z:Z)</f>
        <v>#REF!</v>
      </c>
      <c r="AA531" s="235" t="e" cm="1">
        <f t="array" ref="AA531">_xlfn.XLOOKUP($A531&amp;$B531,'[7]产值及收款计划（2026）'!$A:$A&amp;'[7]产值及收款计划（2026）'!$B:$B,'[7]产值及收款计划（2026）'!AA:AA)</f>
        <v>#REF!</v>
      </c>
      <c r="AB531" s="235" t="e" cm="1">
        <f t="array" ref="AB531">_xlfn.XLOOKUP($A531&amp;$B531,'[7]产值及收款计划（2026）'!$A:$A&amp;'[7]产值及收款计划（2026）'!$B:$B,'[7]产值及收款计划（2026）'!AB:AB)</f>
        <v>#REF!</v>
      </c>
      <c r="AC531" s="235" t="e" cm="1">
        <f t="array" ref="AC531">_xlfn.XLOOKUP($A531&amp;$B531,'[7]产值及收款计划（2026）'!$A:$A&amp;'[7]产值及收款计划（2026）'!$B:$B,'[7]产值及收款计划（2026）'!AC:AC)</f>
        <v>#REF!</v>
      </c>
      <c r="AD531" s="235" t="e" cm="1">
        <f t="array" ref="AD531">_xlfn.XLOOKUP($A531&amp;$B531,'[7]产值及收款计划（2026）'!$A:$A&amp;'[7]产值及收款计划（2026）'!$B:$B,'[7]产值及收款计划（2026）'!AD:AD)</f>
        <v>#REF!</v>
      </c>
      <c r="AE531" s="235" t="e" cm="1">
        <f t="array" ref="AE531">_xlfn.XLOOKUP($A531&amp;$B531,'[7]产值及收款计划（2026）'!$A:$A&amp;'[7]产值及收款计划（2026）'!$B:$B,'[7]产值及收款计划（2026）'!AE:AE)</f>
        <v>#REF!</v>
      </c>
      <c r="AF531" s="235" t="e" cm="1">
        <f t="array" ref="AF531">_xlfn.XLOOKUP($A531&amp;$B531,'[7]产值及收款计划（2026）'!$A:$A&amp;'[7]产值及收款计划（2026）'!$B:$B,'[7]产值及收款计划（2026）'!AF:AF)</f>
        <v>#REF!</v>
      </c>
      <c r="AG531" s="235" t="e" cm="1">
        <f t="array" ref="AG531">_xlfn.XLOOKUP($A531&amp;$B531,'[7]产值及收款计划（2026）'!$A:$A&amp;'[7]产值及收款计划（2026）'!$B:$B,'[7]产值及收款计划（2026）'!AG:AG)</f>
        <v>#REF!</v>
      </c>
      <c r="AH531" s="235" t="e" cm="1">
        <f t="array" ref="AH531">_xlfn.XLOOKUP($A531&amp;$B531,'[7]产值及收款计划（2026）'!$A:$A&amp;'[7]产值及收款计划（2026）'!$B:$B,'[7]产值及收款计划（2026）'!AH:AH)</f>
        <v>#REF!</v>
      </c>
      <c r="AI531" s="235" t="e" cm="1">
        <f t="array" ref="AI531">_xlfn.XLOOKUP($A531&amp;$B531,'[7]产值及收款计划（2026）'!$A:$A&amp;'[7]产值及收款计划（2026）'!$B:$B,'[7]产值及收款计划（2026）'!AI:AI)</f>
        <v>#REF!</v>
      </c>
      <c r="AJ531" s="235" t="e" cm="1">
        <f t="array" ref="AJ531">_xlfn.XLOOKUP($A531&amp;$B531,'[7]产值及收款计划（2026）'!$A:$A&amp;'[7]产值及收款计划（2026）'!$B:$B,'[7]产值及收款计划（2026）'!AJ:AJ)</f>
        <v>#REF!</v>
      </c>
      <c r="AK531" s="235" t="e" cm="1">
        <f t="array" ref="AK531">_xlfn.XLOOKUP($A531&amp;$B531,'[7]产值及收款计划（2026）'!$A:$A&amp;'[7]产值及收款计划（2026）'!$B:$B,'[7]产值及收款计划（2026）'!AK:AK)</f>
        <v>#REF!</v>
      </c>
      <c r="AL531" s="235" t="e" cm="1">
        <f t="array" ref="AL531">_xlfn.XLOOKUP($A531&amp;$B531,'[7]产值及收款计划（2026）'!$A:$A&amp;'[7]产值及收款计划（2026）'!$B:$B,'[7]产值及收款计划（2026）'!AL:AL)</f>
        <v>#REF!</v>
      </c>
      <c r="AM531" s="242" t="e" cm="1">
        <f t="array" ref="AM531">_xlfn.LET(_xlpm.勾选月份状态数组,TRANSPOSE('PPT(12-15页）-TOP10'!$A$3:$A$14),_xlpm.选择数据区,IF('PPT(12-15页）-TOP10'!$E$3="收款",$BA531:$BL531,$AA531:$AL531),SUM(_xlfn._xlws.FILTER(_xlpm.选择数据区,_xlpm.勾选月份状态数组,"")))</f>
        <v>#REF!</v>
      </c>
      <c r="AN531" s="235" t="e" cm="1">
        <f t="array" ref="AN531">_xlfn.XLOOKUP($A531&amp;$B531,'[7]产值及收款计划（2026）'!$A:$A&amp;'[7]产值及收款计划（2026）'!$B:$B,'[7]产值及收款计划（2026）'!AN:AN)</f>
        <v>#REF!</v>
      </c>
      <c r="AO531" s="235" t="e" cm="1">
        <f t="array" ref="AO531">_xlfn.XLOOKUP($A531&amp;$B531,'[7]产值及收款计划（2026）'!$A:$A&amp;'[7]产值及收款计划（2026）'!$B:$B,'[7]产值及收款计划（2026）'!AO:AO)</f>
        <v>#REF!</v>
      </c>
      <c r="AP531" s="235" t="e" cm="1">
        <f t="array" ref="AP531">_xlfn.XLOOKUP($A531&amp;$B531,'[7]产值及收款计划（2026）'!$A:$A&amp;'[7]产值及收款计划（2026）'!$B:$B,'[7]产值及收款计划（2026）'!AP:AP)</f>
        <v>#REF!</v>
      </c>
      <c r="AQ531" s="235" t="e" cm="1">
        <f t="array" ref="AQ531">_xlfn.XLOOKUP($A531&amp;$B531,'[7]产值及收款计划（2026）'!$A:$A&amp;'[7]产值及收款计划（2026）'!$B:$B,'[7]产值及收款计划（2026）'!AQ:AQ)</f>
        <v>#REF!</v>
      </c>
      <c r="AR531" s="235" t="e" cm="1">
        <f t="array" ref="AR531">_xlfn.XLOOKUP($A531&amp;$B531,'[7]产值及收款计划（2026）'!$A:$A&amp;'[7]产值及收款计划（2026）'!$B:$B,'[7]产值及收款计划（2026）'!AR:AR)</f>
        <v>#REF!</v>
      </c>
      <c r="AS531" s="235" t="e" cm="1">
        <f t="array" ref="AS531">_xlfn.XLOOKUP($A531&amp;$B531,'[7]产值及收款计划（2026）'!$A:$A&amp;'[7]产值及收款计划（2026）'!$B:$B,'[7]产值及收款计划（2026）'!AS:AS)</f>
        <v>#REF!</v>
      </c>
      <c r="AT531" s="235" t="e" cm="1">
        <f t="array" ref="AT531">_xlfn.XLOOKUP($A531&amp;$B531,'[7]产值及收款计划（2026）'!$A:$A&amp;'[7]产值及收款计划（2026）'!$B:$B,'[7]产值及收款计划（2026）'!AT:AT)</f>
        <v>#REF!</v>
      </c>
      <c r="AU531" s="235" t="e" cm="1">
        <f t="array" ref="AU531">_xlfn.XLOOKUP($A531&amp;$B531,'[7]产值及收款计划（2026）'!$A:$A&amp;'[7]产值及收款计划（2026）'!$B:$B,'[7]产值及收款计划（2026）'!AU:AU)</f>
        <v>#REF!</v>
      </c>
      <c r="AV531" s="235" t="e" cm="1">
        <f t="array" ref="AV531">_xlfn.XLOOKUP($A531&amp;$B531,'[7]产值及收款计划（2026）'!$A:$A&amp;'[7]产值及收款计划（2026）'!$B:$B,'[7]产值及收款计划（2026）'!AV:AV)</f>
        <v>#REF!</v>
      </c>
      <c r="AW531" s="235" t="e" cm="1">
        <f t="array" ref="AW531">_xlfn.XLOOKUP($A531&amp;$B531,'[7]产值及收款计划（2026）'!$A:$A&amp;'[7]产值及收款计划（2026）'!$B:$B,'[7]产值及收款计划（2026）'!AW:AW)</f>
        <v>#REF!</v>
      </c>
      <c r="AX531" s="235" t="e" cm="1">
        <f t="array" ref="AX531">_xlfn.XLOOKUP($A531&amp;$B531,'[7]产值及收款计划（2026）'!$A:$A&amp;'[7]产值及收款计划（2026）'!$B:$B,'[7]产值及收款计划（2026）'!AX:AX)</f>
        <v>#REF!</v>
      </c>
      <c r="AY531" s="235" t="e" cm="1">
        <f t="array" ref="AY531">_xlfn.XLOOKUP($A531&amp;$B531,'[7]产值及收款计划（2026）'!$A:$A&amp;'[7]产值及收款计划（2026）'!$B:$B,'[7]产值及收款计划（2026）'!AY:AY)</f>
        <v>#REF!</v>
      </c>
      <c r="AZ531" s="235" t="e" cm="1">
        <f t="array" ref="AZ531">_xlfn.XLOOKUP($A531&amp;$B531,'[7]产值及收款计划（2026）'!$A:$A&amp;'[7]产值及收款计划（2026）'!$B:$B,'[7]产值及收款计划（2026）'!AZ:AZ)</f>
        <v>#REF!</v>
      </c>
      <c r="BA531" s="235" t="e" cm="1">
        <f t="array" ref="BA531">_xlfn.XLOOKUP($A531&amp;$B531,'[7]产值及收款计划（2026）'!$A:$A&amp;'[7]产值及收款计划（2026）'!$B:$B,'[7]产值及收款计划（2026）'!BA:BA)</f>
        <v>#REF!</v>
      </c>
      <c r="BB531" s="235" t="e" cm="1">
        <f t="array" ref="BB531">_xlfn.XLOOKUP($A531&amp;$B531,'[7]产值及收款计划（2026）'!$A:$A&amp;'[7]产值及收款计划（2026）'!$B:$B,'[7]产值及收款计划（2026）'!BB:BB)</f>
        <v>#REF!</v>
      </c>
      <c r="BC531" s="235" t="e" cm="1">
        <f t="array" ref="BC531">_xlfn.XLOOKUP($A531&amp;$B531,'[7]产值及收款计划（2026）'!$A:$A&amp;'[7]产值及收款计划（2026）'!$B:$B,'[7]产值及收款计划（2026）'!BC:BC)</f>
        <v>#REF!</v>
      </c>
      <c r="BD531" s="235" t="e" cm="1">
        <f t="array" ref="BD531">_xlfn.XLOOKUP($A531&amp;$B531,'[7]产值及收款计划（2026）'!$A:$A&amp;'[7]产值及收款计划（2026）'!$B:$B,'[7]产值及收款计划（2026）'!BD:BD)</f>
        <v>#REF!</v>
      </c>
      <c r="BE531" s="235" t="e" cm="1">
        <f t="array" ref="BE531">_xlfn.XLOOKUP($A531&amp;$B531,'[7]产值及收款计划（2026）'!$A:$A&amp;'[7]产值及收款计划（2026）'!$B:$B,'[7]产值及收款计划（2026）'!BE:BE)</f>
        <v>#REF!</v>
      </c>
      <c r="BF531" s="235" t="e" cm="1">
        <f t="array" ref="BF531">_xlfn.XLOOKUP($A531&amp;$B531,'[7]产值及收款计划（2026）'!$A:$A&amp;'[7]产值及收款计划（2026）'!$B:$B,'[7]产值及收款计划（2026）'!BF:BF)</f>
        <v>#REF!</v>
      </c>
      <c r="BG531" s="235" t="e" cm="1">
        <f t="array" ref="BG531">_xlfn.XLOOKUP($A531&amp;$B531,'[7]产值及收款计划（2026）'!$A:$A&amp;'[7]产值及收款计划（2026）'!$B:$B,'[7]产值及收款计划（2026）'!BG:BG)</f>
        <v>#REF!</v>
      </c>
      <c r="BH531" s="235" t="e" cm="1">
        <f t="array" ref="BH531">_xlfn.XLOOKUP($A531&amp;$B531,'[7]产值及收款计划（2026）'!$A:$A&amp;'[7]产值及收款计划（2026）'!$B:$B,'[7]产值及收款计划（2026）'!BH:BH)</f>
        <v>#REF!</v>
      </c>
      <c r="BI531" s="235" t="e" cm="1">
        <f t="array" ref="BI531">_xlfn.XLOOKUP($A531&amp;$B531,'[7]产值及收款计划（2026）'!$A:$A&amp;'[7]产值及收款计划（2026）'!$B:$B,'[7]产值及收款计划（2026）'!BI:BI)</f>
        <v>#REF!</v>
      </c>
      <c r="BJ531" s="235" t="e" cm="1">
        <f t="array" ref="BJ531">_xlfn.XLOOKUP($A531&amp;$B531,'[7]产值及收款计划（2026）'!$A:$A&amp;'[7]产值及收款计划（2026）'!$B:$B,'[7]产值及收款计划（2026）'!BJ:BJ)</f>
        <v>#REF!</v>
      </c>
      <c r="BK531" s="235" t="e" cm="1">
        <f t="array" ref="BK531">_xlfn.XLOOKUP($A531&amp;$B531,'[7]产值及收款计划（2026）'!$A:$A&amp;'[7]产值及收款计划（2026）'!$B:$B,'[7]产值及收款计划（2026）'!BK:BK)</f>
        <v>#REF!</v>
      </c>
      <c r="BL531" s="235" t="e" cm="1">
        <f t="array" ref="BL531">_xlfn.XLOOKUP($A531&amp;$B531,'[7]产值及收款计划（2026）'!$A:$A&amp;'[7]产值及收款计划（2026）'!$B:$B,'[7]产值及收款计划（2026）'!BL:BL)</f>
        <v>#REF!</v>
      </c>
      <c r="BM531" s="235"/>
      <c r="BN531" s="235"/>
      <c r="BO531" s="235"/>
      <c r="BP531" s="235"/>
      <c r="BQ531" s="235" t="e" cm="1">
        <f t="array" ref="BQ531">_xlfn.XLOOKUP($A531&amp;$B531,'[7]产值及收款计划（2026）'!$A:$A&amp;'[7]产值及收款计划（2026）'!$B:$B,'[7]产值及收款计划（2026）'!BM:BM)</f>
        <v>#REF!</v>
      </c>
      <c r="BR531" s="235" t="e" cm="1">
        <f t="array" ref="BR531">_xlfn.XLOOKUP($A531&amp;$B531,'[7]产值及收款计划（2026）'!$A:$A&amp;'[7]产值及收款计划（2026）'!$B:$B,'[7]产值及收款计划（2026）'!BN:BN)</f>
        <v>#REF!</v>
      </c>
      <c r="BS531" s="235" t="e" cm="1">
        <f t="array" ref="BS531">_xlfn.XLOOKUP($A531&amp;$B531,'[7]产值及收款计划（2026）'!$A:$A&amp;'[7]产值及收款计划（2026）'!$B:$B,'[7]产值及收款计划（2026）'!BO:BO)</f>
        <v>#REF!</v>
      </c>
      <c r="BT531" s="235" t="e" cm="1">
        <f t="array" ref="BT531">_xlfn.XLOOKUP($A531&amp;$B531,'[7]产值及收款计划（2026）'!$A:$A&amp;'[7]产值及收款计划（2026）'!$B:$B,'[7]产值及收款计划（2026）'!BP:BP)</f>
        <v>#REF!</v>
      </c>
      <c r="BU531" s="234" t="e" cm="1">
        <f t="array" ref="BU531">_xlfn.XLOOKUP($A531&amp;$B531,'[7]产值及收款计划（2026）'!$A:$A&amp;'[7]产值及收款计划（2026）'!$B:$B,'[7]产值及收款计划（2026）'!BQ:BQ)</f>
        <v>#REF!</v>
      </c>
      <c r="BV531" s="235" t="e" cm="1">
        <f t="array" ref="BV531">_xlfn.XLOOKUP($A531&amp;$B531,'[7]产值及收款计划（2026）'!$A:$A&amp;'[7]产值及收款计划（2026）'!$B:$B,'[7]产值及收款计划（2026）'!BR:BR)</f>
        <v>#REF!</v>
      </c>
      <c r="CE531" s="235" cm="1">
        <f t="array" ref="CE531">_xlfn.XLOOKUP($A531&amp;$B531,'[7]产值及收款计划（2026）'!$A:$A&amp;'[7]产值及收款计划（2026）'!$B:$B,'[7]产值及收款计划（2026）'!CA:CA)</f>
        <v>0</v>
      </c>
      <c r="CF531" s="235" cm="1">
        <f t="array" ref="CF531">_xlfn.XLOOKUP($A531&amp;$B531,'[7]产值及收款计划（2026）'!$A:$A&amp;'[7]产值及收款计划（2026）'!$B:$B,'[7]产值及收款计划（2026）'!CB:CB)</f>
        <v>0</v>
      </c>
      <c r="CG531" s="235" cm="1">
        <f t="array" ref="CG531">_xlfn.XLOOKUP($A531&amp;$B531,'[7]产值及收款计划（2026）'!$A:$A&amp;'[7]产值及收款计划（2026）'!$B:$B,'[7]产值及收款计划（2026）'!CC:CC)</f>
        <v>0</v>
      </c>
      <c r="CH531" s="235" cm="1">
        <f t="array" ref="CH531">_xlfn.XLOOKUP($A531&amp;$B531,'[7]产值及收款计划（2026）'!$A:$A&amp;'[7]产值及收款计划（2026）'!$B:$B,'[7]产值及收款计划（2026）'!CD:CD)</f>
        <v>0</v>
      </c>
      <c r="CI531" s="235" cm="1">
        <f t="array" ref="CI531">_xlfn.XLOOKUP($A531&amp;$B531,'[7]产值及收款计划（2026）'!$A:$A&amp;'[7]产值及收款计划（2026）'!$B:$B,'[7]产值及收款计划（2026）'!CE:CE)</f>
        <v>0</v>
      </c>
      <c r="CJ531" s="235" cm="1">
        <f t="array" ref="CJ531">_xlfn.XLOOKUP($A531&amp;$B531,'[7]产值及收款计划（2026）'!$A:$A&amp;'[7]产值及收款计划（2026）'!$B:$B,'[7]产值及收款计划（2026）'!CF:CF)</f>
        <v>0</v>
      </c>
      <c r="CK531" s="235" cm="1">
        <f t="array" ref="CK531">_xlfn.XLOOKUP($A531&amp;$B531,'[7]产值及收款计划（2026）'!$A:$A&amp;'[7]产值及收款计划（2026）'!$B:$B,'[7]产值及收款计划（2026）'!CG:CG)</f>
        <v>0</v>
      </c>
      <c r="CL531" s="235" cm="1">
        <f t="array" ref="CL531">_xlfn.XLOOKUP($A531&amp;$B531,'[7]产值及收款计划（2026）'!$A:$A&amp;'[7]产值及收款计划（2026）'!$B:$B,'[7]产值及收款计划（2026）'!CH:CH)</f>
        <v>0</v>
      </c>
      <c r="CM531" s="235" cm="1">
        <f t="array" ref="CM531">_xlfn.XLOOKUP($A531&amp;$B531,'[7]产值及收款计划（2026）'!$A:$A&amp;'[7]产值及收款计划（2026）'!$B:$B,'[7]产值及收款计划（2026）'!CI:CI)</f>
        <v>0</v>
      </c>
      <c r="CN531" s="235" cm="1">
        <f t="array" ref="CN531">_xlfn.XLOOKUP($A531&amp;$B531,'[7]产值及收款计划（2026）'!$A:$A&amp;'[7]产值及收款计划（2026）'!$B:$B,'[7]产值及收款计划（2026）'!CJ:CJ)</f>
        <v>0</v>
      </c>
      <c r="CO531" s="235" cm="1">
        <f t="array" ref="CO531">_xlfn.XLOOKUP($A531&amp;$B531,'[7]产值及收款计划（2026）'!$A:$A&amp;'[7]产值及收款计划（2026）'!$B:$B,'[7]产值及收款计划（2026）'!CK:CK)</f>
        <v>0</v>
      </c>
      <c r="CP531" s="235" cm="1">
        <f t="array" ref="CP531">_xlfn.XLOOKUP($A531&amp;$B531,'[7]产值及收款计划（2026）'!$A:$A&amp;'[7]产值及收款计划（2026）'!$B:$B,'[7]产值及收款计划（2026）'!CL:CL)</f>
        <v>0</v>
      </c>
      <c r="DE531" s="235" cm="1">
        <f t="array" ref="DE531">_xlfn.XLOOKUP($A531&amp;$B531,'[7]产值及收款计划（2026）'!$A:$A&amp;'[7]产值及收款计划（2026）'!$B:$B,'[7]产值及收款计划（2026）'!DA:DA)</f>
        <v>0</v>
      </c>
      <c r="DF531" s="235" cm="1">
        <f t="array" ref="DF531">_xlfn.XLOOKUP($A531&amp;$B531,'[7]产值及收款计划（2026）'!$A:$A&amp;'[7]产值及收款计划（2026）'!$B:$B,'[7]产值及收款计划（2026）'!DB:DB)</f>
        <v>0</v>
      </c>
      <c r="DG531" s="235" cm="1">
        <f t="array" ref="DG531">_xlfn.XLOOKUP($A531&amp;$B531,'[7]产值及收款计划（2026）'!$A:$A&amp;'[7]产值及收款计划（2026）'!$B:$B,'[7]产值及收款计划（2026）'!DC:DC)</f>
        <v>0</v>
      </c>
      <c r="DH531" s="235" cm="1">
        <f t="array" ref="DH531">_xlfn.XLOOKUP($A531&amp;$B531,'[7]产值及收款计划（2026）'!$A:$A&amp;'[7]产值及收款计划（2026）'!$B:$B,'[7]产值及收款计划（2026）'!DD:DD)</f>
        <v>0</v>
      </c>
      <c r="DI531" s="235" cm="1">
        <f t="array" ref="DI531">_xlfn.XLOOKUP($A531&amp;$B531,'[7]产值及收款计划（2026）'!$A:$A&amp;'[7]产值及收款计划（2026）'!$B:$B,'[7]产值及收款计划（2026）'!DE:DE)</f>
        <v>0</v>
      </c>
      <c r="DJ531" s="235" cm="1">
        <f t="array" ref="DJ531">_xlfn.XLOOKUP($A531&amp;$B531,'[7]产值及收款计划（2026）'!$A:$A&amp;'[7]产值及收款计划（2026）'!$B:$B,'[7]产值及收款计划（2026）'!DF:DF)</f>
        <v>0</v>
      </c>
      <c r="DK531" s="235" cm="1">
        <f t="array" ref="DK531">_xlfn.XLOOKUP($A531&amp;$B531,'[7]产值及收款计划（2026）'!$A:$A&amp;'[7]产值及收款计划（2026）'!$B:$B,'[7]产值及收款计划（2026）'!DG:DG)</f>
        <v>0</v>
      </c>
      <c r="DL531" s="235" cm="1">
        <f t="array" ref="DL531">_xlfn.XLOOKUP($A531&amp;$B531,'[7]产值及收款计划（2026）'!$A:$A&amp;'[7]产值及收款计划（2026）'!$B:$B,'[7]产值及收款计划（2026）'!DH:DH)</f>
        <v>0</v>
      </c>
      <c r="DM531" s="235" cm="1">
        <f t="array" ref="DM531">_xlfn.XLOOKUP($A531&amp;$B531,'[7]产值及收款计划（2026）'!$A:$A&amp;'[7]产值及收款计划（2026）'!$B:$B,'[7]产值及收款计划（2026）'!DI:DI)</f>
        <v>0</v>
      </c>
      <c r="DN531" s="235" cm="1">
        <f t="array" ref="DN531">_xlfn.XLOOKUP($A531&amp;$B531,'[7]产值及收款计划（2026）'!$A:$A&amp;'[7]产值及收款计划（2026）'!$B:$B,'[7]产值及收款计划（2026）'!DJ:DJ)</f>
        <v>0</v>
      </c>
      <c r="DO531" s="235" cm="1">
        <f t="array" ref="DO531">_xlfn.XLOOKUP($A531&amp;$B531,'[7]产值及收款计划（2026）'!$A:$A&amp;'[7]产值及收款计划（2026）'!$B:$B,'[7]产值及收款计划（2026）'!DK:DK)</f>
        <v>0</v>
      </c>
      <c r="DP531" s="235" cm="1">
        <f t="array" ref="DP531">_xlfn.XLOOKUP($A531&amp;$B531,'[7]产值及收款计划（2026）'!$A:$A&amp;'[7]产值及收款计划（2026）'!$B:$B,'[7]产值及收款计划（2026）'!DL:DL)</f>
        <v>0</v>
      </c>
      <c r="DQ531" s="243"/>
      <c r="DR531" s="229"/>
    </row>
    <row r="532" ht="20.25" spans="1:122">
      <c r="A532" s="233">
        <f t="shared" si="30"/>
        <v>13</v>
      </c>
      <c r="B532" s="233" t="s">
        <v>30</v>
      </c>
      <c r="C532" s="234" t="e" cm="1">
        <f t="array" ref="C532">_xlfn.XLOOKUP($A532&amp;$B532,'[7]产值及收款计划（2026）'!$A:$A&amp;'[7]产值及收款计划（2026）'!$B:$B,'[7]产值及收款计划（2026）'!C:C)</f>
        <v>#REF!</v>
      </c>
      <c r="D532" s="234" t="e" cm="1">
        <f t="array" ref="D532">_xlfn.XLOOKUP($A532&amp;$B532,'[7]产值及收款计划（2026）'!$A:$A&amp;'[7]产值及收款计划（2026）'!$B:$B,'[7]产值及收款计划（2026）'!D:D)</f>
        <v>#REF!</v>
      </c>
      <c r="E532" s="235" t="e" cm="1">
        <f t="array" ref="E532">_xlfn.XLOOKUP($A532&amp;$B532,'[7]产值及收款计划（2026）'!$A:$A&amp;'[7]产值及收款计划（2026）'!$B:$B,'[7]产值及收款计划（2026）'!E:E)</f>
        <v>#REF!</v>
      </c>
      <c r="F532" s="235" t="e" cm="1">
        <f t="array" ref="F532">_xlfn.XLOOKUP($A532&amp;$B532,'[7]产值及收款计划（2026）'!$A:$A&amp;'[7]产值及收款计划（2026）'!$B:$B,'[7]产值及收款计划（2026）'!F:F)</f>
        <v>#REF!</v>
      </c>
      <c r="G532" s="235" t="e" cm="1">
        <f t="array" ref="G532">_xlfn.XLOOKUP($A532&amp;$B532,'[7]产值及收款计划（2026）'!$A:$A&amp;'[7]产值及收款计划（2026）'!$B:$B,'[7]产值及收款计划（2026）'!G:G)</f>
        <v>#REF!</v>
      </c>
      <c r="H532" s="235" t="e" cm="1">
        <f t="array" ref="H532">_xlfn.XLOOKUP($A532&amp;$B532,'[7]产值及收款计划（2026）'!$A:$A&amp;'[7]产值及收款计划（2026）'!$B:$B,'[7]产值及收款计划（2026）'!H:H)</f>
        <v>#REF!</v>
      </c>
      <c r="I532" s="236" t="e" cm="1">
        <f t="array" ref="I532">_xlfn.XLOOKUP($A532&amp;$B532,'[7]产值及收款计划（2026）'!$A:$A&amp;'[7]产值及收款计划（2026）'!$B:$B,'[7]产值及收款计划（2026）'!I:I)</f>
        <v>#REF!</v>
      </c>
      <c r="J532" s="237" t="e" cm="1">
        <f t="array" ref="J532">_xlfn.XLOOKUP($A532&amp;$B532,'[7]产值及收款计划（2026）'!$A:$A&amp;'[7]产值及收款计划（2026）'!$B:$B,'[7]产值及收款计划（2026）'!J:J)</f>
        <v>#REF!</v>
      </c>
      <c r="K532" s="235" t="e" cm="1">
        <f t="array" ref="K532">_xlfn.XLOOKUP($A532&amp;$B532,'[7]产值及收款计划（2026）'!$A:$A&amp;'[7]产值及收款计划（2026）'!$B:$B,'[7]产值及收款计划（2026）'!K:K)</f>
        <v>#REF!</v>
      </c>
      <c r="L532" s="235" t="e" cm="1">
        <f t="array" ref="L532">_xlfn.XLOOKUP($A532&amp;$B532,'[7]产值及收款计划（2026）'!$A:$A&amp;'[7]产值及收款计划（2026）'!$B:$B,'[7]产值及收款计划（2026）'!L:L)</f>
        <v>#REF!</v>
      </c>
      <c r="M532" s="235" t="e" cm="1">
        <f t="array" ref="M532">_xlfn.XLOOKUP($A532&amp;$B532,'[7]产值及收款计划（2026）'!$A:$A&amp;'[7]产值及收款计划（2026）'!$B:$B,'[7]产值及收款计划（2026）'!M:M)</f>
        <v>#REF!</v>
      </c>
      <c r="N532" s="235" t="e" cm="1">
        <f t="array" ref="N532">_xlfn.XLOOKUP($A532&amp;$B532,'[7]产值及收款计划（2026）'!$A:$A&amp;'[7]产值及收款计划（2026）'!$B:$B,'[7]产值及收款计划（2026）'!N:N)</f>
        <v>#REF!</v>
      </c>
      <c r="O532" s="235" t="e" cm="1">
        <f t="array" ref="O532">_xlfn.XLOOKUP($A532&amp;$B532,'[7]产值及收款计划（2026）'!$A:$A&amp;'[7]产值及收款计划（2026）'!$B:$B,'[7]产值及收款计划（2026）'!O:O)</f>
        <v>#REF!</v>
      </c>
      <c r="P532" s="234" t="e" cm="1">
        <f t="array" ref="P532">_xlfn.XLOOKUP($A532&amp;$B532,'[7]产值及收款计划（2026）'!$A:$A&amp;'[7]产值及收款计划（2026）'!$B:$B,'[7]产值及收款计划（2026）'!P:P)</f>
        <v>#REF!</v>
      </c>
      <c r="Q532" s="235" t="e" cm="1">
        <f t="array" ref="Q532">_xlfn.XLOOKUP($A532&amp;$B532,'[7]产值及收款计划（2026）'!$A:$A&amp;'[7]产值及收款计划（2026）'!$B:$B,'[7]产值及收款计划（2026）'!Q:Q)</f>
        <v>#REF!</v>
      </c>
      <c r="R532" s="235" t="e" cm="1">
        <f t="array" ref="R532">_xlfn.XLOOKUP($A532&amp;$B532,'[7]产值及收款计划（2026）'!$A:$A&amp;'[7]产值及收款计划（2026）'!$B:$B,'[7]产值及收款计划（2026）'!R:R)</f>
        <v>#REF!</v>
      </c>
      <c r="S532" s="235" t="e" cm="1">
        <f t="array" ref="S532">_xlfn.XLOOKUP($A532&amp;$B532,'[7]产值及收款计划（2026）'!$A:$A&amp;'[7]产值及收款计划（2026）'!$B:$B,'[7]产值及收款计划（2026）'!S:S)</f>
        <v>#REF!</v>
      </c>
      <c r="T532" s="235" t="e" cm="1">
        <f t="array" ref="T532">_xlfn.XLOOKUP($A532&amp;$B532,'[7]产值及收款计划（2026）'!$A:$A&amp;'[7]产值及收款计划（2026）'!$B:$B,'[7]产值及收款计划（2026）'!T:T)</f>
        <v>#REF!</v>
      </c>
      <c r="U532" s="235" t="e" cm="1">
        <f t="array" ref="U532">_xlfn.XLOOKUP($A532&amp;$B532,'[7]产值及收款计划（2026）'!$A:$A&amp;'[7]产值及收款计划（2026）'!$B:$B,'[7]产值及收款计划（2026）'!U:U)</f>
        <v>#REF!</v>
      </c>
      <c r="V532" s="235" t="e" cm="1">
        <f t="array" ref="V532">_xlfn.XLOOKUP($A532&amp;$B532,'[7]产值及收款计划（2026）'!$A:$A&amp;'[7]产值及收款计划（2026）'!$B:$B,'[7]产值及收款计划（2026）'!V:V)</f>
        <v>#REF!</v>
      </c>
      <c r="W532" s="235" t="e" cm="1">
        <f t="array" ref="W532">_xlfn.XLOOKUP($A532&amp;$B532,'[7]产值及收款计划（2026）'!$A:$A&amp;'[7]产值及收款计划（2026）'!$B:$B,'[7]产值及收款计划（2026）'!W:W)</f>
        <v>#REF!</v>
      </c>
      <c r="X532" s="235" t="e" cm="1">
        <f t="array" ref="X532">_xlfn.XLOOKUP($A532&amp;$B532,'[7]产值及收款计划（2026）'!$A:$A&amp;'[7]产值及收款计划（2026）'!$B:$B,'[7]产值及收款计划（2026）'!X:X)</f>
        <v>#REF!</v>
      </c>
      <c r="Y532" s="235" t="e" cm="1">
        <f t="array" ref="Y532">_xlfn.XLOOKUP($A532&amp;$B532,'[7]产值及收款计划（2026）'!$A:$A&amp;'[7]产值及收款计划（2026）'!$B:$B,'[7]产值及收款计划（2026）'!Y:Y)</f>
        <v>#REF!</v>
      </c>
      <c r="Z532" s="235" t="e" cm="1">
        <f t="array" ref="Z532">_xlfn.XLOOKUP($A532&amp;$B532,'[7]产值及收款计划（2026）'!$A:$A&amp;'[7]产值及收款计划（2026）'!$B:$B,'[7]产值及收款计划（2026）'!Z:Z)</f>
        <v>#REF!</v>
      </c>
      <c r="AA532" s="235" t="e" cm="1">
        <f t="array" ref="AA532">_xlfn.XLOOKUP($A532&amp;$B532,'[7]产值及收款计划（2026）'!$A:$A&amp;'[7]产值及收款计划（2026）'!$B:$B,'[7]产值及收款计划（2026）'!AA:AA)</f>
        <v>#REF!</v>
      </c>
      <c r="AB532" s="235" t="e" cm="1">
        <f t="array" ref="AB532">_xlfn.XLOOKUP($A532&amp;$B532,'[7]产值及收款计划（2026）'!$A:$A&amp;'[7]产值及收款计划（2026）'!$B:$B,'[7]产值及收款计划（2026）'!AB:AB)</f>
        <v>#REF!</v>
      </c>
      <c r="AC532" s="235" t="e" cm="1">
        <f t="array" ref="AC532">_xlfn.XLOOKUP($A532&amp;$B532,'[7]产值及收款计划（2026）'!$A:$A&amp;'[7]产值及收款计划（2026）'!$B:$B,'[7]产值及收款计划（2026）'!AC:AC)</f>
        <v>#REF!</v>
      </c>
      <c r="AD532" s="235" t="e" cm="1">
        <f t="array" ref="AD532">_xlfn.XLOOKUP($A532&amp;$B532,'[7]产值及收款计划（2026）'!$A:$A&amp;'[7]产值及收款计划（2026）'!$B:$B,'[7]产值及收款计划（2026）'!AD:AD)</f>
        <v>#REF!</v>
      </c>
      <c r="AE532" s="235" t="e" cm="1">
        <f t="array" ref="AE532">_xlfn.XLOOKUP($A532&amp;$B532,'[7]产值及收款计划（2026）'!$A:$A&amp;'[7]产值及收款计划（2026）'!$B:$B,'[7]产值及收款计划（2026）'!AE:AE)</f>
        <v>#REF!</v>
      </c>
      <c r="AF532" s="235" t="e" cm="1">
        <f t="array" ref="AF532">_xlfn.XLOOKUP($A532&amp;$B532,'[7]产值及收款计划（2026）'!$A:$A&amp;'[7]产值及收款计划（2026）'!$B:$B,'[7]产值及收款计划（2026）'!AF:AF)</f>
        <v>#REF!</v>
      </c>
      <c r="AG532" s="235" t="e" cm="1">
        <f t="array" ref="AG532">_xlfn.XLOOKUP($A532&amp;$B532,'[7]产值及收款计划（2026）'!$A:$A&amp;'[7]产值及收款计划（2026）'!$B:$B,'[7]产值及收款计划（2026）'!AG:AG)</f>
        <v>#REF!</v>
      </c>
      <c r="AH532" s="235" t="e" cm="1">
        <f t="array" ref="AH532">_xlfn.XLOOKUP($A532&amp;$B532,'[7]产值及收款计划（2026）'!$A:$A&amp;'[7]产值及收款计划（2026）'!$B:$B,'[7]产值及收款计划（2026）'!AH:AH)</f>
        <v>#REF!</v>
      </c>
      <c r="AI532" s="235" t="e" cm="1">
        <f t="array" ref="AI532">_xlfn.XLOOKUP($A532&amp;$B532,'[7]产值及收款计划（2026）'!$A:$A&amp;'[7]产值及收款计划（2026）'!$B:$B,'[7]产值及收款计划（2026）'!AI:AI)</f>
        <v>#REF!</v>
      </c>
      <c r="AJ532" s="235" t="e" cm="1">
        <f t="array" ref="AJ532">_xlfn.XLOOKUP($A532&amp;$B532,'[7]产值及收款计划（2026）'!$A:$A&amp;'[7]产值及收款计划（2026）'!$B:$B,'[7]产值及收款计划（2026）'!AJ:AJ)</f>
        <v>#REF!</v>
      </c>
      <c r="AK532" s="235" t="e" cm="1">
        <f t="array" ref="AK532">_xlfn.XLOOKUP($A532&amp;$B532,'[7]产值及收款计划（2026）'!$A:$A&amp;'[7]产值及收款计划（2026）'!$B:$B,'[7]产值及收款计划（2026）'!AK:AK)</f>
        <v>#REF!</v>
      </c>
      <c r="AL532" s="235" t="e" cm="1">
        <f t="array" ref="AL532">_xlfn.XLOOKUP($A532&amp;$B532,'[7]产值及收款计划（2026）'!$A:$A&amp;'[7]产值及收款计划（2026）'!$B:$B,'[7]产值及收款计划（2026）'!AL:AL)</f>
        <v>#REF!</v>
      </c>
      <c r="AM532" s="242" t="e" cm="1">
        <f t="array" ref="AM532">_xlfn.LET(_xlpm.勾选月份状态数组,TRANSPOSE('PPT(12-15页）-TOP10'!$A$3:$A$14),_xlpm.选择数据区,IF('PPT(12-15页）-TOP10'!$E$3="收款",$BA532:$BL532,$AA532:$AL532),SUM(_xlfn._xlws.FILTER(_xlpm.选择数据区,_xlpm.勾选月份状态数组,"")))</f>
        <v>#REF!</v>
      </c>
      <c r="AN532" s="235" t="e" cm="1">
        <f t="array" ref="AN532">_xlfn.XLOOKUP($A532&amp;$B532,'[7]产值及收款计划（2026）'!$A:$A&amp;'[7]产值及收款计划（2026）'!$B:$B,'[7]产值及收款计划（2026）'!AN:AN)</f>
        <v>#REF!</v>
      </c>
      <c r="AO532" s="235" t="e" cm="1">
        <f t="array" ref="AO532">_xlfn.XLOOKUP($A532&amp;$B532,'[7]产值及收款计划（2026）'!$A:$A&amp;'[7]产值及收款计划（2026）'!$B:$B,'[7]产值及收款计划（2026）'!AO:AO)</f>
        <v>#REF!</v>
      </c>
      <c r="AP532" s="235" t="e" cm="1">
        <f t="array" ref="AP532">_xlfn.XLOOKUP($A532&amp;$B532,'[7]产值及收款计划（2026）'!$A:$A&amp;'[7]产值及收款计划（2026）'!$B:$B,'[7]产值及收款计划（2026）'!AP:AP)</f>
        <v>#REF!</v>
      </c>
      <c r="AQ532" s="235" t="e" cm="1">
        <f t="array" ref="AQ532">_xlfn.XLOOKUP($A532&amp;$B532,'[7]产值及收款计划（2026）'!$A:$A&amp;'[7]产值及收款计划（2026）'!$B:$B,'[7]产值及收款计划（2026）'!AQ:AQ)</f>
        <v>#REF!</v>
      </c>
      <c r="AR532" s="235" t="e" cm="1">
        <f t="array" ref="AR532">_xlfn.XLOOKUP($A532&amp;$B532,'[7]产值及收款计划（2026）'!$A:$A&amp;'[7]产值及收款计划（2026）'!$B:$B,'[7]产值及收款计划（2026）'!AR:AR)</f>
        <v>#REF!</v>
      </c>
      <c r="AS532" s="235" t="e" cm="1">
        <f t="array" ref="AS532">_xlfn.XLOOKUP($A532&amp;$B532,'[7]产值及收款计划（2026）'!$A:$A&amp;'[7]产值及收款计划（2026）'!$B:$B,'[7]产值及收款计划（2026）'!AS:AS)</f>
        <v>#REF!</v>
      </c>
      <c r="AT532" s="235" t="e" cm="1">
        <f t="array" ref="AT532">_xlfn.XLOOKUP($A532&amp;$B532,'[7]产值及收款计划（2026）'!$A:$A&amp;'[7]产值及收款计划（2026）'!$B:$B,'[7]产值及收款计划（2026）'!AT:AT)</f>
        <v>#REF!</v>
      </c>
      <c r="AU532" s="235" t="e" cm="1">
        <f t="array" ref="AU532">_xlfn.XLOOKUP($A532&amp;$B532,'[7]产值及收款计划（2026）'!$A:$A&amp;'[7]产值及收款计划（2026）'!$B:$B,'[7]产值及收款计划（2026）'!AU:AU)</f>
        <v>#REF!</v>
      </c>
      <c r="AV532" s="235" t="e" cm="1">
        <f t="array" ref="AV532">_xlfn.XLOOKUP($A532&amp;$B532,'[7]产值及收款计划（2026）'!$A:$A&amp;'[7]产值及收款计划（2026）'!$B:$B,'[7]产值及收款计划（2026）'!AV:AV)</f>
        <v>#REF!</v>
      </c>
      <c r="AW532" s="235" t="e" cm="1">
        <f t="array" ref="AW532">_xlfn.XLOOKUP($A532&amp;$B532,'[7]产值及收款计划（2026）'!$A:$A&amp;'[7]产值及收款计划（2026）'!$B:$B,'[7]产值及收款计划（2026）'!AW:AW)</f>
        <v>#REF!</v>
      </c>
      <c r="AX532" s="235" t="e" cm="1">
        <f t="array" ref="AX532">_xlfn.XLOOKUP($A532&amp;$B532,'[7]产值及收款计划（2026）'!$A:$A&amp;'[7]产值及收款计划（2026）'!$B:$B,'[7]产值及收款计划（2026）'!AX:AX)</f>
        <v>#REF!</v>
      </c>
      <c r="AY532" s="235" t="e" cm="1">
        <f t="array" ref="AY532">_xlfn.XLOOKUP($A532&amp;$B532,'[7]产值及收款计划（2026）'!$A:$A&amp;'[7]产值及收款计划（2026）'!$B:$B,'[7]产值及收款计划（2026）'!AY:AY)</f>
        <v>#REF!</v>
      </c>
      <c r="AZ532" s="235" t="e" cm="1">
        <f t="array" ref="AZ532">_xlfn.XLOOKUP($A532&amp;$B532,'[7]产值及收款计划（2026）'!$A:$A&amp;'[7]产值及收款计划（2026）'!$B:$B,'[7]产值及收款计划（2026）'!AZ:AZ)</f>
        <v>#REF!</v>
      </c>
      <c r="BA532" s="235" t="e" cm="1">
        <f t="array" ref="BA532">_xlfn.XLOOKUP($A532&amp;$B532,'[7]产值及收款计划（2026）'!$A:$A&amp;'[7]产值及收款计划（2026）'!$B:$B,'[7]产值及收款计划（2026）'!BA:BA)</f>
        <v>#REF!</v>
      </c>
      <c r="BB532" s="235" t="e" cm="1">
        <f t="array" ref="BB532">_xlfn.XLOOKUP($A532&amp;$B532,'[7]产值及收款计划（2026）'!$A:$A&amp;'[7]产值及收款计划（2026）'!$B:$B,'[7]产值及收款计划（2026）'!BB:BB)</f>
        <v>#REF!</v>
      </c>
      <c r="BC532" s="235" t="e" cm="1">
        <f t="array" ref="BC532">_xlfn.XLOOKUP($A532&amp;$B532,'[7]产值及收款计划（2026）'!$A:$A&amp;'[7]产值及收款计划（2026）'!$B:$B,'[7]产值及收款计划（2026）'!BC:BC)</f>
        <v>#REF!</v>
      </c>
      <c r="BD532" s="235" t="e" cm="1">
        <f t="array" ref="BD532">_xlfn.XLOOKUP($A532&amp;$B532,'[7]产值及收款计划（2026）'!$A:$A&amp;'[7]产值及收款计划（2026）'!$B:$B,'[7]产值及收款计划（2026）'!BD:BD)</f>
        <v>#REF!</v>
      </c>
      <c r="BE532" s="235" t="e" cm="1">
        <f t="array" ref="BE532">_xlfn.XLOOKUP($A532&amp;$B532,'[7]产值及收款计划（2026）'!$A:$A&amp;'[7]产值及收款计划（2026）'!$B:$B,'[7]产值及收款计划（2026）'!BE:BE)</f>
        <v>#REF!</v>
      </c>
      <c r="BF532" s="235" t="e" cm="1">
        <f t="array" ref="BF532">_xlfn.XLOOKUP($A532&amp;$B532,'[7]产值及收款计划（2026）'!$A:$A&amp;'[7]产值及收款计划（2026）'!$B:$B,'[7]产值及收款计划（2026）'!BF:BF)</f>
        <v>#REF!</v>
      </c>
      <c r="BG532" s="235" t="e" cm="1">
        <f t="array" ref="BG532">_xlfn.XLOOKUP($A532&amp;$B532,'[7]产值及收款计划（2026）'!$A:$A&amp;'[7]产值及收款计划（2026）'!$B:$B,'[7]产值及收款计划（2026）'!BG:BG)</f>
        <v>#REF!</v>
      </c>
      <c r="BH532" s="235" t="e" cm="1">
        <f t="array" ref="BH532">_xlfn.XLOOKUP($A532&amp;$B532,'[7]产值及收款计划（2026）'!$A:$A&amp;'[7]产值及收款计划（2026）'!$B:$B,'[7]产值及收款计划（2026）'!BH:BH)</f>
        <v>#REF!</v>
      </c>
      <c r="BI532" s="235" t="e" cm="1">
        <f t="array" ref="BI532">_xlfn.XLOOKUP($A532&amp;$B532,'[7]产值及收款计划（2026）'!$A:$A&amp;'[7]产值及收款计划（2026）'!$B:$B,'[7]产值及收款计划（2026）'!BI:BI)</f>
        <v>#REF!</v>
      </c>
      <c r="BJ532" s="235" t="e" cm="1">
        <f t="array" ref="BJ532">_xlfn.XLOOKUP($A532&amp;$B532,'[7]产值及收款计划（2026）'!$A:$A&amp;'[7]产值及收款计划（2026）'!$B:$B,'[7]产值及收款计划（2026）'!BJ:BJ)</f>
        <v>#REF!</v>
      </c>
      <c r="BK532" s="235" t="e" cm="1">
        <f t="array" ref="BK532">_xlfn.XLOOKUP($A532&amp;$B532,'[7]产值及收款计划（2026）'!$A:$A&amp;'[7]产值及收款计划（2026）'!$B:$B,'[7]产值及收款计划（2026）'!BK:BK)</f>
        <v>#REF!</v>
      </c>
      <c r="BL532" s="235" t="e" cm="1">
        <f t="array" ref="BL532">_xlfn.XLOOKUP($A532&amp;$B532,'[7]产值及收款计划（2026）'!$A:$A&amp;'[7]产值及收款计划（2026）'!$B:$B,'[7]产值及收款计划（2026）'!BL:BL)</f>
        <v>#REF!</v>
      </c>
      <c r="BM532" s="235"/>
      <c r="BN532" s="235"/>
      <c r="BO532" s="235"/>
      <c r="BP532" s="235"/>
      <c r="BQ532" s="235" t="e" cm="1">
        <f t="array" ref="BQ532">_xlfn.XLOOKUP($A532&amp;$B532,'[7]产值及收款计划（2026）'!$A:$A&amp;'[7]产值及收款计划（2026）'!$B:$B,'[7]产值及收款计划（2026）'!BM:BM)</f>
        <v>#REF!</v>
      </c>
      <c r="BR532" s="235" t="e" cm="1">
        <f t="array" ref="BR532">_xlfn.XLOOKUP($A532&amp;$B532,'[7]产值及收款计划（2026）'!$A:$A&amp;'[7]产值及收款计划（2026）'!$B:$B,'[7]产值及收款计划（2026）'!BN:BN)</f>
        <v>#REF!</v>
      </c>
      <c r="BS532" s="235" t="e" cm="1">
        <f t="array" ref="BS532">_xlfn.XLOOKUP($A532&amp;$B532,'[7]产值及收款计划（2026）'!$A:$A&amp;'[7]产值及收款计划（2026）'!$B:$B,'[7]产值及收款计划（2026）'!BO:BO)</f>
        <v>#REF!</v>
      </c>
      <c r="BT532" s="235" t="e" cm="1">
        <f t="array" ref="BT532">_xlfn.XLOOKUP($A532&amp;$B532,'[7]产值及收款计划（2026）'!$A:$A&amp;'[7]产值及收款计划（2026）'!$B:$B,'[7]产值及收款计划（2026）'!BP:BP)</f>
        <v>#REF!</v>
      </c>
      <c r="BU532" s="234" t="e" cm="1">
        <f t="array" ref="BU532">_xlfn.XLOOKUP($A532&amp;$B532,'[7]产值及收款计划（2026）'!$A:$A&amp;'[7]产值及收款计划（2026）'!$B:$B,'[7]产值及收款计划（2026）'!BQ:BQ)</f>
        <v>#REF!</v>
      </c>
      <c r="BV532" s="235" t="e" cm="1">
        <f t="array" ref="BV532">_xlfn.XLOOKUP($A532&amp;$B532,'[7]产值及收款计划（2026）'!$A:$A&amp;'[7]产值及收款计划（2026）'!$B:$B,'[7]产值及收款计划（2026）'!BR:BR)</f>
        <v>#REF!</v>
      </c>
      <c r="CE532" s="235" cm="1">
        <f t="array" ref="CE532">_xlfn.XLOOKUP($A532&amp;$B532,'[7]产值及收款计划（2026）'!$A:$A&amp;'[7]产值及收款计划（2026）'!$B:$B,'[7]产值及收款计划（2026）'!CA:CA)</f>
        <v>0</v>
      </c>
      <c r="CF532" s="235" cm="1">
        <f t="array" ref="CF532">_xlfn.XLOOKUP($A532&amp;$B532,'[7]产值及收款计划（2026）'!$A:$A&amp;'[7]产值及收款计划（2026）'!$B:$B,'[7]产值及收款计划（2026）'!CB:CB)</f>
        <v>0</v>
      </c>
      <c r="CG532" s="235" cm="1">
        <f t="array" ref="CG532">_xlfn.XLOOKUP($A532&amp;$B532,'[7]产值及收款计划（2026）'!$A:$A&amp;'[7]产值及收款计划（2026）'!$B:$B,'[7]产值及收款计划（2026）'!CC:CC)</f>
        <v>0</v>
      </c>
      <c r="CH532" s="235" cm="1">
        <f t="array" ref="CH532">_xlfn.XLOOKUP($A532&amp;$B532,'[7]产值及收款计划（2026）'!$A:$A&amp;'[7]产值及收款计划（2026）'!$B:$B,'[7]产值及收款计划（2026）'!CD:CD)</f>
        <v>0</v>
      </c>
      <c r="CI532" s="235" cm="1">
        <f t="array" ref="CI532">_xlfn.XLOOKUP($A532&amp;$B532,'[7]产值及收款计划（2026）'!$A:$A&amp;'[7]产值及收款计划（2026）'!$B:$B,'[7]产值及收款计划（2026）'!CE:CE)</f>
        <v>0</v>
      </c>
      <c r="CJ532" s="235" cm="1">
        <f t="array" ref="CJ532">_xlfn.XLOOKUP($A532&amp;$B532,'[7]产值及收款计划（2026）'!$A:$A&amp;'[7]产值及收款计划（2026）'!$B:$B,'[7]产值及收款计划（2026）'!CF:CF)</f>
        <v>0</v>
      </c>
      <c r="CK532" s="235" cm="1">
        <f t="array" ref="CK532">_xlfn.XLOOKUP($A532&amp;$B532,'[7]产值及收款计划（2026）'!$A:$A&amp;'[7]产值及收款计划（2026）'!$B:$B,'[7]产值及收款计划（2026）'!CG:CG)</f>
        <v>0</v>
      </c>
      <c r="CL532" s="235" cm="1">
        <f t="array" ref="CL532">_xlfn.XLOOKUP($A532&amp;$B532,'[7]产值及收款计划（2026）'!$A:$A&amp;'[7]产值及收款计划（2026）'!$B:$B,'[7]产值及收款计划（2026）'!CH:CH)</f>
        <v>0</v>
      </c>
      <c r="CM532" s="235" cm="1">
        <f t="array" ref="CM532">_xlfn.XLOOKUP($A532&amp;$B532,'[7]产值及收款计划（2026）'!$A:$A&amp;'[7]产值及收款计划（2026）'!$B:$B,'[7]产值及收款计划（2026）'!CI:CI)</f>
        <v>0</v>
      </c>
      <c r="CN532" s="235" cm="1">
        <f t="array" ref="CN532">_xlfn.XLOOKUP($A532&amp;$B532,'[7]产值及收款计划（2026）'!$A:$A&amp;'[7]产值及收款计划（2026）'!$B:$B,'[7]产值及收款计划（2026）'!CJ:CJ)</f>
        <v>0</v>
      </c>
      <c r="CO532" s="235" cm="1">
        <f t="array" ref="CO532">_xlfn.XLOOKUP($A532&amp;$B532,'[7]产值及收款计划（2026）'!$A:$A&amp;'[7]产值及收款计划（2026）'!$B:$B,'[7]产值及收款计划（2026）'!CK:CK)</f>
        <v>0</v>
      </c>
      <c r="CP532" s="235" cm="1">
        <f t="array" ref="CP532">_xlfn.XLOOKUP($A532&amp;$B532,'[7]产值及收款计划（2026）'!$A:$A&amp;'[7]产值及收款计划（2026）'!$B:$B,'[7]产值及收款计划（2026）'!CL:CL)</f>
        <v>0</v>
      </c>
      <c r="DE532" s="235" cm="1">
        <f t="array" ref="DE532">_xlfn.XLOOKUP($A532&amp;$B532,'[7]产值及收款计划（2026）'!$A:$A&amp;'[7]产值及收款计划（2026）'!$B:$B,'[7]产值及收款计划（2026）'!DA:DA)</f>
        <v>0</v>
      </c>
      <c r="DF532" s="235" cm="1">
        <f t="array" ref="DF532">_xlfn.XLOOKUP($A532&amp;$B532,'[7]产值及收款计划（2026）'!$A:$A&amp;'[7]产值及收款计划（2026）'!$B:$B,'[7]产值及收款计划（2026）'!DB:DB)</f>
        <v>0</v>
      </c>
      <c r="DG532" s="235" cm="1">
        <f t="array" ref="DG532">_xlfn.XLOOKUP($A532&amp;$B532,'[7]产值及收款计划（2026）'!$A:$A&amp;'[7]产值及收款计划（2026）'!$B:$B,'[7]产值及收款计划（2026）'!DC:DC)</f>
        <v>0</v>
      </c>
      <c r="DH532" s="235" cm="1">
        <f t="array" ref="DH532">_xlfn.XLOOKUP($A532&amp;$B532,'[7]产值及收款计划（2026）'!$A:$A&amp;'[7]产值及收款计划（2026）'!$B:$B,'[7]产值及收款计划（2026）'!DD:DD)</f>
        <v>0</v>
      </c>
      <c r="DI532" s="235" cm="1">
        <f t="array" ref="DI532">_xlfn.XLOOKUP($A532&amp;$B532,'[7]产值及收款计划（2026）'!$A:$A&amp;'[7]产值及收款计划（2026）'!$B:$B,'[7]产值及收款计划（2026）'!DE:DE)</f>
        <v>0</v>
      </c>
      <c r="DJ532" s="235" cm="1">
        <f t="array" ref="DJ532">_xlfn.XLOOKUP($A532&amp;$B532,'[7]产值及收款计划（2026）'!$A:$A&amp;'[7]产值及收款计划（2026）'!$B:$B,'[7]产值及收款计划（2026）'!DF:DF)</f>
        <v>0</v>
      </c>
      <c r="DK532" s="235" cm="1">
        <f t="array" ref="DK532">_xlfn.XLOOKUP($A532&amp;$B532,'[7]产值及收款计划（2026）'!$A:$A&amp;'[7]产值及收款计划（2026）'!$B:$B,'[7]产值及收款计划（2026）'!DG:DG)</f>
        <v>0</v>
      </c>
      <c r="DL532" s="235" cm="1">
        <f t="array" ref="DL532">_xlfn.XLOOKUP($A532&amp;$B532,'[7]产值及收款计划（2026）'!$A:$A&amp;'[7]产值及收款计划（2026）'!$B:$B,'[7]产值及收款计划（2026）'!DH:DH)</f>
        <v>0</v>
      </c>
      <c r="DM532" s="235" cm="1">
        <f t="array" ref="DM532">_xlfn.XLOOKUP($A532&amp;$B532,'[7]产值及收款计划（2026）'!$A:$A&amp;'[7]产值及收款计划（2026）'!$B:$B,'[7]产值及收款计划（2026）'!DI:DI)</f>
        <v>0</v>
      </c>
      <c r="DN532" s="235" cm="1">
        <f t="array" ref="DN532">_xlfn.XLOOKUP($A532&amp;$B532,'[7]产值及收款计划（2026）'!$A:$A&amp;'[7]产值及收款计划（2026）'!$B:$B,'[7]产值及收款计划（2026）'!DJ:DJ)</f>
        <v>0</v>
      </c>
      <c r="DO532" s="235" cm="1">
        <f t="array" ref="DO532">_xlfn.XLOOKUP($A532&amp;$B532,'[7]产值及收款计划（2026）'!$A:$A&amp;'[7]产值及收款计划（2026）'!$B:$B,'[7]产值及收款计划（2026）'!DK:DK)</f>
        <v>0</v>
      </c>
      <c r="DP532" s="235" cm="1">
        <f t="array" ref="DP532">_xlfn.XLOOKUP($A532&amp;$B532,'[7]产值及收款计划（2026）'!$A:$A&amp;'[7]产值及收款计划（2026）'!$B:$B,'[7]产值及收款计划（2026）'!DL:DL)</f>
        <v>0</v>
      </c>
      <c r="DQ532" s="243"/>
      <c r="DR532" s="229"/>
    </row>
    <row r="533" ht="20.25" spans="1:122">
      <c r="A533" s="233">
        <f t="shared" si="30"/>
        <v>14</v>
      </c>
      <c r="B533" s="233" t="s">
        <v>30</v>
      </c>
      <c r="C533" s="234" t="e" cm="1">
        <f t="array" ref="C533">_xlfn.XLOOKUP($A533&amp;$B533,'[7]产值及收款计划（2026）'!$A:$A&amp;'[7]产值及收款计划（2026）'!$B:$B,'[7]产值及收款计划（2026）'!C:C)</f>
        <v>#REF!</v>
      </c>
      <c r="D533" s="234" t="e" cm="1">
        <f t="array" ref="D533">_xlfn.XLOOKUP($A533&amp;$B533,'[7]产值及收款计划（2026）'!$A:$A&amp;'[7]产值及收款计划（2026）'!$B:$B,'[7]产值及收款计划（2026）'!D:D)</f>
        <v>#REF!</v>
      </c>
      <c r="E533" s="235" t="e" cm="1">
        <f t="array" ref="E533">_xlfn.XLOOKUP($A533&amp;$B533,'[7]产值及收款计划（2026）'!$A:$A&amp;'[7]产值及收款计划（2026）'!$B:$B,'[7]产值及收款计划（2026）'!E:E)</f>
        <v>#REF!</v>
      </c>
      <c r="F533" s="235" t="e" cm="1">
        <f t="array" ref="F533">_xlfn.XLOOKUP($A533&amp;$B533,'[7]产值及收款计划（2026）'!$A:$A&amp;'[7]产值及收款计划（2026）'!$B:$B,'[7]产值及收款计划（2026）'!F:F)</f>
        <v>#REF!</v>
      </c>
      <c r="G533" s="235" t="e" cm="1">
        <f t="array" ref="G533">_xlfn.XLOOKUP($A533&amp;$B533,'[7]产值及收款计划（2026）'!$A:$A&amp;'[7]产值及收款计划（2026）'!$B:$B,'[7]产值及收款计划（2026）'!G:G)</f>
        <v>#REF!</v>
      </c>
      <c r="H533" s="235" t="e" cm="1">
        <f t="array" ref="H533">_xlfn.XLOOKUP($A533&amp;$B533,'[7]产值及收款计划（2026）'!$A:$A&amp;'[7]产值及收款计划（2026）'!$B:$B,'[7]产值及收款计划（2026）'!H:H)</f>
        <v>#REF!</v>
      </c>
      <c r="I533" s="236" t="e" cm="1">
        <f t="array" ref="I533">_xlfn.XLOOKUP($A533&amp;$B533,'[7]产值及收款计划（2026）'!$A:$A&amp;'[7]产值及收款计划（2026）'!$B:$B,'[7]产值及收款计划（2026）'!I:I)</f>
        <v>#REF!</v>
      </c>
      <c r="J533" s="237" t="e" cm="1">
        <f t="array" ref="J533">_xlfn.XLOOKUP($A533&amp;$B533,'[7]产值及收款计划（2026）'!$A:$A&amp;'[7]产值及收款计划（2026）'!$B:$B,'[7]产值及收款计划（2026）'!J:J)</f>
        <v>#REF!</v>
      </c>
      <c r="K533" s="235" t="e" cm="1">
        <f t="array" ref="K533">_xlfn.XLOOKUP($A533&amp;$B533,'[7]产值及收款计划（2026）'!$A:$A&amp;'[7]产值及收款计划（2026）'!$B:$B,'[7]产值及收款计划（2026）'!K:K)</f>
        <v>#REF!</v>
      </c>
      <c r="L533" s="235" t="e" cm="1">
        <f t="array" ref="L533">_xlfn.XLOOKUP($A533&amp;$B533,'[7]产值及收款计划（2026）'!$A:$A&amp;'[7]产值及收款计划（2026）'!$B:$B,'[7]产值及收款计划（2026）'!L:L)</f>
        <v>#REF!</v>
      </c>
      <c r="M533" s="235" t="e" cm="1">
        <f t="array" ref="M533">_xlfn.XLOOKUP($A533&amp;$B533,'[7]产值及收款计划（2026）'!$A:$A&amp;'[7]产值及收款计划（2026）'!$B:$B,'[7]产值及收款计划（2026）'!M:M)</f>
        <v>#REF!</v>
      </c>
      <c r="N533" s="235" t="e" cm="1">
        <f t="array" ref="N533">_xlfn.XLOOKUP($A533&amp;$B533,'[7]产值及收款计划（2026）'!$A:$A&amp;'[7]产值及收款计划（2026）'!$B:$B,'[7]产值及收款计划（2026）'!N:N)</f>
        <v>#REF!</v>
      </c>
      <c r="O533" s="235" t="e" cm="1">
        <f t="array" ref="O533">_xlfn.XLOOKUP($A533&amp;$B533,'[7]产值及收款计划（2026）'!$A:$A&amp;'[7]产值及收款计划（2026）'!$B:$B,'[7]产值及收款计划（2026）'!O:O)</f>
        <v>#REF!</v>
      </c>
      <c r="P533" s="234" t="e" cm="1">
        <f t="array" ref="P533">_xlfn.XLOOKUP($A533&amp;$B533,'[7]产值及收款计划（2026）'!$A:$A&amp;'[7]产值及收款计划（2026）'!$B:$B,'[7]产值及收款计划（2026）'!P:P)</f>
        <v>#REF!</v>
      </c>
      <c r="Q533" s="235" t="e" cm="1">
        <f t="array" ref="Q533">_xlfn.XLOOKUP($A533&amp;$B533,'[7]产值及收款计划（2026）'!$A:$A&amp;'[7]产值及收款计划（2026）'!$B:$B,'[7]产值及收款计划（2026）'!Q:Q)</f>
        <v>#REF!</v>
      </c>
      <c r="R533" s="235" t="e" cm="1">
        <f t="array" ref="R533">_xlfn.XLOOKUP($A533&amp;$B533,'[7]产值及收款计划（2026）'!$A:$A&amp;'[7]产值及收款计划（2026）'!$B:$B,'[7]产值及收款计划（2026）'!R:R)</f>
        <v>#REF!</v>
      </c>
      <c r="S533" s="235" t="e" cm="1">
        <f t="array" ref="S533">_xlfn.XLOOKUP($A533&amp;$B533,'[7]产值及收款计划（2026）'!$A:$A&amp;'[7]产值及收款计划（2026）'!$B:$B,'[7]产值及收款计划（2026）'!S:S)</f>
        <v>#REF!</v>
      </c>
      <c r="T533" s="235" t="e" cm="1">
        <f t="array" ref="T533">_xlfn.XLOOKUP($A533&amp;$B533,'[7]产值及收款计划（2026）'!$A:$A&amp;'[7]产值及收款计划（2026）'!$B:$B,'[7]产值及收款计划（2026）'!T:T)</f>
        <v>#REF!</v>
      </c>
      <c r="U533" s="235" t="e" cm="1">
        <f t="array" ref="U533">_xlfn.XLOOKUP($A533&amp;$B533,'[7]产值及收款计划（2026）'!$A:$A&amp;'[7]产值及收款计划（2026）'!$B:$B,'[7]产值及收款计划（2026）'!U:U)</f>
        <v>#REF!</v>
      </c>
      <c r="V533" s="235" t="e" cm="1">
        <f t="array" ref="V533">_xlfn.XLOOKUP($A533&amp;$B533,'[7]产值及收款计划（2026）'!$A:$A&amp;'[7]产值及收款计划（2026）'!$B:$B,'[7]产值及收款计划（2026）'!V:V)</f>
        <v>#REF!</v>
      </c>
      <c r="W533" s="235" t="e" cm="1">
        <f t="array" ref="W533">_xlfn.XLOOKUP($A533&amp;$B533,'[7]产值及收款计划（2026）'!$A:$A&amp;'[7]产值及收款计划（2026）'!$B:$B,'[7]产值及收款计划（2026）'!W:W)</f>
        <v>#REF!</v>
      </c>
      <c r="X533" s="235" t="e" cm="1">
        <f t="array" ref="X533">_xlfn.XLOOKUP($A533&amp;$B533,'[7]产值及收款计划（2026）'!$A:$A&amp;'[7]产值及收款计划（2026）'!$B:$B,'[7]产值及收款计划（2026）'!X:X)</f>
        <v>#REF!</v>
      </c>
      <c r="Y533" s="235" t="e" cm="1">
        <f t="array" ref="Y533">_xlfn.XLOOKUP($A533&amp;$B533,'[7]产值及收款计划（2026）'!$A:$A&amp;'[7]产值及收款计划（2026）'!$B:$B,'[7]产值及收款计划（2026）'!Y:Y)</f>
        <v>#REF!</v>
      </c>
      <c r="Z533" s="235" t="e" cm="1">
        <f t="array" ref="Z533">_xlfn.XLOOKUP($A533&amp;$B533,'[7]产值及收款计划（2026）'!$A:$A&amp;'[7]产值及收款计划（2026）'!$B:$B,'[7]产值及收款计划（2026）'!Z:Z)</f>
        <v>#REF!</v>
      </c>
      <c r="AA533" s="235" t="e" cm="1">
        <f t="array" ref="AA533">_xlfn.XLOOKUP($A533&amp;$B533,'[7]产值及收款计划（2026）'!$A:$A&amp;'[7]产值及收款计划（2026）'!$B:$B,'[7]产值及收款计划（2026）'!AA:AA)</f>
        <v>#REF!</v>
      </c>
      <c r="AB533" s="235" t="e" cm="1">
        <f t="array" ref="AB533">_xlfn.XLOOKUP($A533&amp;$B533,'[7]产值及收款计划（2026）'!$A:$A&amp;'[7]产值及收款计划（2026）'!$B:$B,'[7]产值及收款计划（2026）'!AB:AB)</f>
        <v>#REF!</v>
      </c>
      <c r="AC533" s="235" t="e" cm="1">
        <f t="array" ref="AC533">_xlfn.XLOOKUP($A533&amp;$B533,'[7]产值及收款计划（2026）'!$A:$A&amp;'[7]产值及收款计划（2026）'!$B:$B,'[7]产值及收款计划（2026）'!AC:AC)</f>
        <v>#REF!</v>
      </c>
      <c r="AD533" s="235" t="e" cm="1">
        <f t="array" ref="AD533">_xlfn.XLOOKUP($A533&amp;$B533,'[7]产值及收款计划（2026）'!$A:$A&amp;'[7]产值及收款计划（2026）'!$B:$B,'[7]产值及收款计划（2026）'!AD:AD)</f>
        <v>#REF!</v>
      </c>
      <c r="AE533" s="235" t="e" cm="1">
        <f t="array" ref="AE533">_xlfn.XLOOKUP($A533&amp;$B533,'[7]产值及收款计划（2026）'!$A:$A&amp;'[7]产值及收款计划（2026）'!$B:$B,'[7]产值及收款计划（2026）'!AE:AE)</f>
        <v>#REF!</v>
      </c>
      <c r="AF533" s="235" t="e" cm="1">
        <f t="array" ref="AF533">_xlfn.XLOOKUP($A533&amp;$B533,'[7]产值及收款计划（2026）'!$A:$A&amp;'[7]产值及收款计划（2026）'!$B:$B,'[7]产值及收款计划（2026）'!AF:AF)</f>
        <v>#REF!</v>
      </c>
      <c r="AG533" s="235" t="e" cm="1">
        <f t="array" ref="AG533">_xlfn.XLOOKUP($A533&amp;$B533,'[7]产值及收款计划（2026）'!$A:$A&amp;'[7]产值及收款计划（2026）'!$B:$B,'[7]产值及收款计划（2026）'!AG:AG)</f>
        <v>#REF!</v>
      </c>
      <c r="AH533" s="235" t="e" cm="1">
        <f t="array" ref="AH533">_xlfn.XLOOKUP($A533&amp;$B533,'[7]产值及收款计划（2026）'!$A:$A&amp;'[7]产值及收款计划（2026）'!$B:$B,'[7]产值及收款计划（2026）'!AH:AH)</f>
        <v>#REF!</v>
      </c>
      <c r="AI533" s="235" t="e" cm="1">
        <f t="array" ref="AI533">_xlfn.XLOOKUP($A533&amp;$B533,'[7]产值及收款计划（2026）'!$A:$A&amp;'[7]产值及收款计划（2026）'!$B:$B,'[7]产值及收款计划（2026）'!AI:AI)</f>
        <v>#REF!</v>
      </c>
      <c r="AJ533" s="235" t="e" cm="1">
        <f t="array" ref="AJ533">_xlfn.XLOOKUP($A533&amp;$B533,'[7]产值及收款计划（2026）'!$A:$A&amp;'[7]产值及收款计划（2026）'!$B:$B,'[7]产值及收款计划（2026）'!AJ:AJ)</f>
        <v>#REF!</v>
      </c>
      <c r="AK533" s="235" t="e" cm="1">
        <f t="array" ref="AK533">_xlfn.XLOOKUP($A533&amp;$B533,'[7]产值及收款计划（2026）'!$A:$A&amp;'[7]产值及收款计划（2026）'!$B:$B,'[7]产值及收款计划（2026）'!AK:AK)</f>
        <v>#REF!</v>
      </c>
      <c r="AL533" s="235" t="e" cm="1">
        <f t="array" ref="AL533">_xlfn.XLOOKUP($A533&amp;$B533,'[7]产值及收款计划（2026）'!$A:$A&amp;'[7]产值及收款计划（2026）'!$B:$B,'[7]产值及收款计划（2026）'!AL:AL)</f>
        <v>#REF!</v>
      </c>
      <c r="AM533" s="242" t="e" cm="1">
        <f t="array" ref="AM533">_xlfn.LET(_xlpm.勾选月份状态数组,TRANSPOSE('PPT(12-15页）-TOP10'!$A$3:$A$14),_xlpm.选择数据区,IF('PPT(12-15页）-TOP10'!$E$3="收款",$BA533:$BL533,$AA533:$AL533),SUM(_xlfn._xlws.FILTER(_xlpm.选择数据区,_xlpm.勾选月份状态数组,"")))</f>
        <v>#REF!</v>
      </c>
      <c r="AN533" s="235" t="e" cm="1">
        <f t="array" ref="AN533">_xlfn.XLOOKUP($A533&amp;$B533,'[7]产值及收款计划（2026）'!$A:$A&amp;'[7]产值及收款计划（2026）'!$B:$B,'[7]产值及收款计划（2026）'!AN:AN)</f>
        <v>#REF!</v>
      </c>
      <c r="AO533" s="235" t="e" cm="1">
        <f t="array" ref="AO533">_xlfn.XLOOKUP($A533&amp;$B533,'[7]产值及收款计划（2026）'!$A:$A&amp;'[7]产值及收款计划（2026）'!$B:$B,'[7]产值及收款计划（2026）'!AO:AO)</f>
        <v>#REF!</v>
      </c>
      <c r="AP533" s="235" t="e" cm="1">
        <f t="array" ref="AP533">_xlfn.XLOOKUP($A533&amp;$B533,'[7]产值及收款计划（2026）'!$A:$A&amp;'[7]产值及收款计划（2026）'!$B:$B,'[7]产值及收款计划（2026）'!AP:AP)</f>
        <v>#REF!</v>
      </c>
      <c r="AQ533" s="235" t="e" cm="1">
        <f t="array" ref="AQ533">_xlfn.XLOOKUP($A533&amp;$B533,'[7]产值及收款计划（2026）'!$A:$A&amp;'[7]产值及收款计划（2026）'!$B:$B,'[7]产值及收款计划（2026）'!AQ:AQ)</f>
        <v>#REF!</v>
      </c>
      <c r="AR533" s="235" t="e" cm="1">
        <f t="array" ref="AR533">_xlfn.XLOOKUP($A533&amp;$B533,'[7]产值及收款计划（2026）'!$A:$A&amp;'[7]产值及收款计划（2026）'!$B:$B,'[7]产值及收款计划（2026）'!AR:AR)</f>
        <v>#REF!</v>
      </c>
      <c r="AS533" s="235" t="e" cm="1">
        <f t="array" ref="AS533">_xlfn.XLOOKUP($A533&amp;$B533,'[7]产值及收款计划（2026）'!$A:$A&amp;'[7]产值及收款计划（2026）'!$B:$B,'[7]产值及收款计划（2026）'!AS:AS)</f>
        <v>#REF!</v>
      </c>
      <c r="AT533" s="235" t="e" cm="1">
        <f t="array" ref="AT533">_xlfn.XLOOKUP($A533&amp;$B533,'[7]产值及收款计划（2026）'!$A:$A&amp;'[7]产值及收款计划（2026）'!$B:$B,'[7]产值及收款计划（2026）'!AT:AT)</f>
        <v>#REF!</v>
      </c>
      <c r="AU533" s="235" t="e" cm="1">
        <f t="array" ref="AU533">_xlfn.XLOOKUP($A533&amp;$B533,'[7]产值及收款计划（2026）'!$A:$A&amp;'[7]产值及收款计划（2026）'!$B:$B,'[7]产值及收款计划（2026）'!AU:AU)</f>
        <v>#REF!</v>
      </c>
      <c r="AV533" s="235" t="e" cm="1">
        <f t="array" ref="AV533">_xlfn.XLOOKUP($A533&amp;$B533,'[7]产值及收款计划（2026）'!$A:$A&amp;'[7]产值及收款计划（2026）'!$B:$B,'[7]产值及收款计划（2026）'!AV:AV)</f>
        <v>#REF!</v>
      </c>
      <c r="AW533" s="235" t="e" cm="1">
        <f t="array" ref="AW533">_xlfn.XLOOKUP($A533&amp;$B533,'[7]产值及收款计划（2026）'!$A:$A&amp;'[7]产值及收款计划（2026）'!$B:$B,'[7]产值及收款计划（2026）'!AW:AW)</f>
        <v>#REF!</v>
      </c>
      <c r="AX533" s="235" t="e" cm="1">
        <f t="array" ref="AX533">_xlfn.XLOOKUP($A533&amp;$B533,'[7]产值及收款计划（2026）'!$A:$A&amp;'[7]产值及收款计划（2026）'!$B:$B,'[7]产值及收款计划（2026）'!AX:AX)</f>
        <v>#REF!</v>
      </c>
      <c r="AY533" s="235" t="e" cm="1">
        <f t="array" ref="AY533">_xlfn.XLOOKUP($A533&amp;$B533,'[7]产值及收款计划（2026）'!$A:$A&amp;'[7]产值及收款计划（2026）'!$B:$B,'[7]产值及收款计划（2026）'!AY:AY)</f>
        <v>#REF!</v>
      </c>
      <c r="AZ533" s="235" t="e" cm="1">
        <f t="array" ref="AZ533">_xlfn.XLOOKUP($A533&amp;$B533,'[7]产值及收款计划（2026）'!$A:$A&amp;'[7]产值及收款计划（2026）'!$B:$B,'[7]产值及收款计划（2026）'!AZ:AZ)</f>
        <v>#REF!</v>
      </c>
      <c r="BA533" s="235" t="e" cm="1">
        <f t="array" ref="BA533">_xlfn.XLOOKUP($A533&amp;$B533,'[7]产值及收款计划（2026）'!$A:$A&amp;'[7]产值及收款计划（2026）'!$B:$B,'[7]产值及收款计划（2026）'!BA:BA)</f>
        <v>#REF!</v>
      </c>
      <c r="BB533" s="235" t="e" cm="1">
        <f t="array" ref="BB533">_xlfn.XLOOKUP($A533&amp;$B533,'[7]产值及收款计划（2026）'!$A:$A&amp;'[7]产值及收款计划（2026）'!$B:$B,'[7]产值及收款计划（2026）'!BB:BB)</f>
        <v>#REF!</v>
      </c>
      <c r="BC533" s="235" t="e" cm="1">
        <f t="array" ref="BC533">_xlfn.XLOOKUP($A533&amp;$B533,'[7]产值及收款计划（2026）'!$A:$A&amp;'[7]产值及收款计划（2026）'!$B:$B,'[7]产值及收款计划（2026）'!BC:BC)</f>
        <v>#REF!</v>
      </c>
      <c r="BD533" s="235" t="e" cm="1">
        <f t="array" ref="BD533">_xlfn.XLOOKUP($A533&amp;$B533,'[7]产值及收款计划（2026）'!$A:$A&amp;'[7]产值及收款计划（2026）'!$B:$B,'[7]产值及收款计划（2026）'!BD:BD)</f>
        <v>#REF!</v>
      </c>
      <c r="BE533" s="235" t="e" cm="1">
        <f t="array" ref="BE533">_xlfn.XLOOKUP($A533&amp;$B533,'[7]产值及收款计划（2026）'!$A:$A&amp;'[7]产值及收款计划（2026）'!$B:$B,'[7]产值及收款计划（2026）'!BE:BE)</f>
        <v>#REF!</v>
      </c>
      <c r="BF533" s="235" t="e" cm="1">
        <f t="array" ref="BF533">_xlfn.XLOOKUP($A533&amp;$B533,'[7]产值及收款计划（2026）'!$A:$A&amp;'[7]产值及收款计划（2026）'!$B:$B,'[7]产值及收款计划（2026）'!BF:BF)</f>
        <v>#REF!</v>
      </c>
      <c r="BG533" s="235" t="e" cm="1">
        <f t="array" ref="BG533">_xlfn.XLOOKUP($A533&amp;$B533,'[7]产值及收款计划（2026）'!$A:$A&amp;'[7]产值及收款计划（2026）'!$B:$B,'[7]产值及收款计划（2026）'!BG:BG)</f>
        <v>#REF!</v>
      </c>
      <c r="BH533" s="235" t="e" cm="1">
        <f t="array" ref="BH533">_xlfn.XLOOKUP($A533&amp;$B533,'[7]产值及收款计划（2026）'!$A:$A&amp;'[7]产值及收款计划（2026）'!$B:$B,'[7]产值及收款计划（2026）'!BH:BH)</f>
        <v>#REF!</v>
      </c>
      <c r="BI533" s="235" t="e" cm="1">
        <f t="array" ref="BI533">_xlfn.XLOOKUP($A533&amp;$B533,'[7]产值及收款计划（2026）'!$A:$A&amp;'[7]产值及收款计划（2026）'!$B:$B,'[7]产值及收款计划（2026）'!BI:BI)</f>
        <v>#REF!</v>
      </c>
      <c r="BJ533" s="235" t="e" cm="1">
        <f t="array" ref="BJ533">_xlfn.XLOOKUP($A533&amp;$B533,'[7]产值及收款计划（2026）'!$A:$A&amp;'[7]产值及收款计划（2026）'!$B:$B,'[7]产值及收款计划（2026）'!BJ:BJ)</f>
        <v>#REF!</v>
      </c>
      <c r="BK533" s="235" t="e" cm="1">
        <f t="array" ref="BK533">_xlfn.XLOOKUP($A533&amp;$B533,'[7]产值及收款计划（2026）'!$A:$A&amp;'[7]产值及收款计划（2026）'!$B:$B,'[7]产值及收款计划（2026）'!BK:BK)</f>
        <v>#REF!</v>
      </c>
      <c r="BL533" s="235" t="e" cm="1">
        <f t="array" ref="BL533">_xlfn.XLOOKUP($A533&amp;$B533,'[7]产值及收款计划（2026）'!$A:$A&amp;'[7]产值及收款计划（2026）'!$B:$B,'[7]产值及收款计划（2026）'!BL:BL)</f>
        <v>#REF!</v>
      </c>
      <c r="BM533" s="235"/>
      <c r="BN533" s="235"/>
      <c r="BO533" s="235"/>
      <c r="BP533" s="235"/>
      <c r="BQ533" s="235" t="e" cm="1">
        <f t="array" ref="BQ533">_xlfn.XLOOKUP($A533&amp;$B533,'[7]产值及收款计划（2026）'!$A:$A&amp;'[7]产值及收款计划（2026）'!$B:$B,'[7]产值及收款计划（2026）'!BM:BM)</f>
        <v>#REF!</v>
      </c>
      <c r="BR533" s="235" t="e" cm="1">
        <f t="array" ref="BR533">_xlfn.XLOOKUP($A533&amp;$B533,'[7]产值及收款计划（2026）'!$A:$A&amp;'[7]产值及收款计划（2026）'!$B:$B,'[7]产值及收款计划（2026）'!BN:BN)</f>
        <v>#REF!</v>
      </c>
      <c r="BS533" s="235" t="e" cm="1">
        <f t="array" ref="BS533">_xlfn.XLOOKUP($A533&amp;$B533,'[7]产值及收款计划（2026）'!$A:$A&amp;'[7]产值及收款计划（2026）'!$B:$B,'[7]产值及收款计划（2026）'!BO:BO)</f>
        <v>#REF!</v>
      </c>
      <c r="BT533" s="235" t="e" cm="1">
        <f t="array" ref="BT533">_xlfn.XLOOKUP($A533&amp;$B533,'[7]产值及收款计划（2026）'!$A:$A&amp;'[7]产值及收款计划（2026）'!$B:$B,'[7]产值及收款计划（2026）'!BP:BP)</f>
        <v>#REF!</v>
      </c>
      <c r="BU533" s="234" t="e" cm="1">
        <f t="array" ref="BU533">_xlfn.XLOOKUP($A533&amp;$B533,'[7]产值及收款计划（2026）'!$A:$A&amp;'[7]产值及收款计划（2026）'!$B:$B,'[7]产值及收款计划（2026）'!BQ:BQ)</f>
        <v>#REF!</v>
      </c>
      <c r="BV533" s="235" t="e" cm="1">
        <f t="array" ref="BV533">_xlfn.XLOOKUP($A533&amp;$B533,'[7]产值及收款计划（2026）'!$A:$A&amp;'[7]产值及收款计划（2026）'!$B:$B,'[7]产值及收款计划（2026）'!BR:BR)</f>
        <v>#REF!</v>
      </c>
      <c r="CE533" s="235" cm="1">
        <f t="array" ref="CE533">_xlfn.XLOOKUP($A533&amp;$B533,'[7]产值及收款计划（2026）'!$A:$A&amp;'[7]产值及收款计划（2026）'!$B:$B,'[7]产值及收款计划（2026）'!CA:CA)</f>
        <v>0</v>
      </c>
      <c r="CF533" s="235" cm="1">
        <f t="array" ref="CF533">_xlfn.XLOOKUP($A533&amp;$B533,'[7]产值及收款计划（2026）'!$A:$A&amp;'[7]产值及收款计划（2026）'!$B:$B,'[7]产值及收款计划（2026）'!CB:CB)</f>
        <v>0</v>
      </c>
      <c r="CG533" s="235" cm="1">
        <f t="array" ref="CG533">_xlfn.XLOOKUP($A533&amp;$B533,'[7]产值及收款计划（2026）'!$A:$A&amp;'[7]产值及收款计划（2026）'!$B:$B,'[7]产值及收款计划（2026）'!CC:CC)</f>
        <v>0</v>
      </c>
      <c r="CH533" s="235" cm="1">
        <f t="array" ref="CH533">_xlfn.XLOOKUP($A533&amp;$B533,'[7]产值及收款计划（2026）'!$A:$A&amp;'[7]产值及收款计划（2026）'!$B:$B,'[7]产值及收款计划（2026）'!CD:CD)</f>
        <v>0</v>
      </c>
      <c r="CI533" s="235" cm="1">
        <f t="array" ref="CI533">_xlfn.XLOOKUP($A533&amp;$B533,'[7]产值及收款计划（2026）'!$A:$A&amp;'[7]产值及收款计划（2026）'!$B:$B,'[7]产值及收款计划（2026）'!CE:CE)</f>
        <v>0</v>
      </c>
      <c r="CJ533" s="235" cm="1">
        <f t="array" ref="CJ533">_xlfn.XLOOKUP($A533&amp;$B533,'[7]产值及收款计划（2026）'!$A:$A&amp;'[7]产值及收款计划（2026）'!$B:$B,'[7]产值及收款计划（2026）'!CF:CF)</f>
        <v>0</v>
      </c>
      <c r="CK533" s="235" cm="1">
        <f t="array" ref="CK533">_xlfn.XLOOKUP($A533&amp;$B533,'[7]产值及收款计划（2026）'!$A:$A&amp;'[7]产值及收款计划（2026）'!$B:$B,'[7]产值及收款计划（2026）'!CG:CG)</f>
        <v>0</v>
      </c>
      <c r="CL533" s="235" cm="1">
        <f t="array" ref="CL533">_xlfn.XLOOKUP($A533&amp;$B533,'[7]产值及收款计划（2026）'!$A:$A&amp;'[7]产值及收款计划（2026）'!$B:$B,'[7]产值及收款计划（2026）'!CH:CH)</f>
        <v>0</v>
      </c>
      <c r="CM533" s="235" cm="1">
        <f t="array" ref="CM533">_xlfn.XLOOKUP($A533&amp;$B533,'[7]产值及收款计划（2026）'!$A:$A&amp;'[7]产值及收款计划（2026）'!$B:$B,'[7]产值及收款计划（2026）'!CI:CI)</f>
        <v>0</v>
      </c>
      <c r="CN533" s="235" cm="1">
        <f t="array" ref="CN533">_xlfn.XLOOKUP($A533&amp;$B533,'[7]产值及收款计划（2026）'!$A:$A&amp;'[7]产值及收款计划（2026）'!$B:$B,'[7]产值及收款计划（2026）'!CJ:CJ)</f>
        <v>0</v>
      </c>
      <c r="CO533" s="235" cm="1">
        <f t="array" ref="CO533">_xlfn.XLOOKUP($A533&amp;$B533,'[7]产值及收款计划（2026）'!$A:$A&amp;'[7]产值及收款计划（2026）'!$B:$B,'[7]产值及收款计划（2026）'!CK:CK)</f>
        <v>0</v>
      </c>
      <c r="CP533" s="235" cm="1">
        <f t="array" ref="CP533">_xlfn.XLOOKUP($A533&amp;$B533,'[7]产值及收款计划（2026）'!$A:$A&amp;'[7]产值及收款计划（2026）'!$B:$B,'[7]产值及收款计划（2026）'!CL:CL)</f>
        <v>0</v>
      </c>
      <c r="DE533" s="235" cm="1">
        <f t="array" ref="DE533">_xlfn.XLOOKUP($A533&amp;$B533,'[7]产值及收款计划（2026）'!$A:$A&amp;'[7]产值及收款计划（2026）'!$B:$B,'[7]产值及收款计划（2026）'!DA:DA)</f>
        <v>0</v>
      </c>
      <c r="DF533" s="235" cm="1">
        <f t="array" ref="DF533">_xlfn.XLOOKUP($A533&amp;$B533,'[7]产值及收款计划（2026）'!$A:$A&amp;'[7]产值及收款计划（2026）'!$B:$B,'[7]产值及收款计划（2026）'!DB:DB)</f>
        <v>0</v>
      </c>
      <c r="DG533" s="235" cm="1">
        <f t="array" ref="DG533">_xlfn.XLOOKUP($A533&amp;$B533,'[7]产值及收款计划（2026）'!$A:$A&amp;'[7]产值及收款计划（2026）'!$B:$B,'[7]产值及收款计划（2026）'!DC:DC)</f>
        <v>0</v>
      </c>
      <c r="DH533" s="235" cm="1">
        <f t="array" ref="DH533">_xlfn.XLOOKUP($A533&amp;$B533,'[7]产值及收款计划（2026）'!$A:$A&amp;'[7]产值及收款计划（2026）'!$B:$B,'[7]产值及收款计划（2026）'!DD:DD)</f>
        <v>0</v>
      </c>
      <c r="DI533" s="235" cm="1">
        <f t="array" ref="DI533">_xlfn.XLOOKUP($A533&amp;$B533,'[7]产值及收款计划（2026）'!$A:$A&amp;'[7]产值及收款计划（2026）'!$B:$B,'[7]产值及收款计划（2026）'!DE:DE)</f>
        <v>0</v>
      </c>
      <c r="DJ533" s="235" cm="1">
        <f t="array" ref="DJ533">_xlfn.XLOOKUP($A533&amp;$B533,'[7]产值及收款计划（2026）'!$A:$A&amp;'[7]产值及收款计划（2026）'!$B:$B,'[7]产值及收款计划（2026）'!DF:DF)</f>
        <v>0</v>
      </c>
      <c r="DK533" s="235" cm="1">
        <f t="array" ref="DK533">_xlfn.XLOOKUP($A533&amp;$B533,'[7]产值及收款计划（2026）'!$A:$A&amp;'[7]产值及收款计划（2026）'!$B:$B,'[7]产值及收款计划（2026）'!DG:DG)</f>
        <v>0</v>
      </c>
      <c r="DL533" s="235" cm="1">
        <f t="array" ref="DL533">_xlfn.XLOOKUP($A533&amp;$B533,'[7]产值及收款计划（2026）'!$A:$A&amp;'[7]产值及收款计划（2026）'!$B:$B,'[7]产值及收款计划（2026）'!DH:DH)</f>
        <v>0</v>
      </c>
      <c r="DM533" s="235" cm="1">
        <f t="array" ref="DM533">_xlfn.XLOOKUP($A533&amp;$B533,'[7]产值及收款计划（2026）'!$A:$A&amp;'[7]产值及收款计划（2026）'!$B:$B,'[7]产值及收款计划（2026）'!DI:DI)</f>
        <v>0</v>
      </c>
      <c r="DN533" s="235" cm="1">
        <f t="array" ref="DN533">_xlfn.XLOOKUP($A533&amp;$B533,'[7]产值及收款计划（2026）'!$A:$A&amp;'[7]产值及收款计划（2026）'!$B:$B,'[7]产值及收款计划（2026）'!DJ:DJ)</f>
        <v>0</v>
      </c>
      <c r="DO533" s="235" cm="1">
        <f t="array" ref="DO533">_xlfn.XLOOKUP($A533&amp;$B533,'[7]产值及收款计划（2026）'!$A:$A&amp;'[7]产值及收款计划（2026）'!$B:$B,'[7]产值及收款计划（2026）'!DK:DK)</f>
        <v>0</v>
      </c>
      <c r="DP533" s="235" cm="1">
        <f t="array" ref="DP533">_xlfn.XLOOKUP($A533&amp;$B533,'[7]产值及收款计划（2026）'!$A:$A&amp;'[7]产值及收款计划（2026）'!$B:$B,'[7]产值及收款计划（2026）'!DL:DL)</f>
        <v>0</v>
      </c>
      <c r="DQ533" s="243"/>
      <c r="DR533" s="229"/>
    </row>
    <row r="534" ht="20.25" spans="1:122">
      <c r="A534" s="233">
        <f t="shared" si="30"/>
        <v>15</v>
      </c>
      <c r="B534" s="233" t="s">
        <v>30</v>
      </c>
      <c r="C534" s="234" t="e" cm="1">
        <f t="array" ref="C534">_xlfn.XLOOKUP($A534&amp;$B534,'[7]产值及收款计划（2026）'!$A:$A&amp;'[7]产值及收款计划（2026）'!$B:$B,'[7]产值及收款计划（2026）'!C:C)</f>
        <v>#REF!</v>
      </c>
      <c r="D534" s="234" t="e" cm="1">
        <f t="array" ref="D534">_xlfn.XLOOKUP($A534&amp;$B534,'[7]产值及收款计划（2026）'!$A:$A&amp;'[7]产值及收款计划（2026）'!$B:$B,'[7]产值及收款计划（2026）'!D:D)</f>
        <v>#REF!</v>
      </c>
      <c r="E534" s="235" t="e" cm="1">
        <f t="array" ref="E534">_xlfn.XLOOKUP($A534&amp;$B534,'[7]产值及收款计划（2026）'!$A:$A&amp;'[7]产值及收款计划（2026）'!$B:$B,'[7]产值及收款计划（2026）'!E:E)</f>
        <v>#REF!</v>
      </c>
      <c r="F534" s="235" t="e" cm="1">
        <f t="array" ref="F534">_xlfn.XLOOKUP($A534&amp;$B534,'[7]产值及收款计划（2026）'!$A:$A&amp;'[7]产值及收款计划（2026）'!$B:$B,'[7]产值及收款计划（2026）'!F:F)</f>
        <v>#REF!</v>
      </c>
      <c r="G534" s="235" t="e" cm="1">
        <f t="array" ref="G534">_xlfn.XLOOKUP($A534&amp;$B534,'[7]产值及收款计划（2026）'!$A:$A&amp;'[7]产值及收款计划（2026）'!$B:$B,'[7]产值及收款计划（2026）'!G:G)</f>
        <v>#REF!</v>
      </c>
      <c r="H534" s="235" t="e" cm="1">
        <f t="array" ref="H534">_xlfn.XLOOKUP($A534&amp;$B534,'[7]产值及收款计划（2026）'!$A:$A&amp;'[7]产值及收款计划（2026）'!$B:$B,'[7]产值及收款计划（2026）'!H:H)</f>
        <v>#REF!</v>
      </c>
      <c r="I534" s="236" t="e" cm="1">
        <f t="array" ref="I534">_xlfn.XLOOKUP($A534&amp;$B534,'[7]产值及收款计划（2026）'!$A:$A&amp;'[7]产值及收款计划（2026）'!$B:$B,'[7]产值及收款计划（2026）'!I:I)</f>
        <v>#REF!</v>
      </c>
      <c r="J534" s="237" t="e" cm="1">
        <f t="array" ref="J534">_xlfn.XLOOKUP($A534&amp;$B534,'[7]产值及收款计划（2026）'!$A:$A&amp;'[7]产值及收款计划（2026）'!$B:$B,'[7]产值及收款计划（2026）'!J:J)</f>
        <v>#REF!</v>
      </c>
      <c r="K534" s="235" t="e" cm="1">
        <f t="array" ref="K534">_xlfn.XLOOKUP($A534&amp;$B534,'[7]产值及收款计划（2026）'!$A:$A&amp;'[7]产值及收款计划（2026）'!$B:$B,'[7]产值及收款计划（2026）'!K:K)</f>
        <v>#REF!</v>
      </c>
      <c r="L534" s="235" t="e" cm="1">
        <f t="array" ref="L534">_xlfn.XLOOKUP($A534&amp;$B534,'[7]产值及收款计划（2026）'!$A:$A&amp;'[7]产值及收款计划（2026）'!$B:$B,'[7]产值及收款计划（2026）'!L:L)</f>
        <v>#REF!</v>
      </c>
      <c r="M534" s="235" t="e" cm="1">
        <f t="array" ref="M534">_xlfn.XLOOKUP($A534&amp;$B534,'[7]产值及收款计划（2026）'!$A:$A&amp;'[7]产值及收款计划（2026）'!$B:$B,'[7]产值及收款计划（2026）'!M:M)</f>
        <v>#REF!</v>
      </c>
      <c r="N534" s="235" t="e" cm="1">
        <f t="array" ref="N534">_xlfn.XLOOKUP($A534&amp;$B534,'[7]产值及收款计划（2026）'!$A:$A&amp;'[7]产值及收款计划（2026）'!$B:$B,'[7]产值及收款计划（2026）'!N:N)</f>
        <v>#REF!</v>
      </c>
      <c r="O534" s="235" t="e" cm="1">
        <f t="array" ref="O534">_xlfn.XLOOKUP($A534&amp;$B534,'[7]产值及收款计划（2026）'!$A:$A&amp;'[7]产值及收款计划（2026）'!$B:$B,'[7]产值及收款计划（2026）'!O:O)</f>
        <v>#REF!</v>
      </c>
      <c r="P534" s="234" t="e" cm="1">
        <f t="array" ref="P534">_xlfn.XLOOKUP($A534&amp;$B534,'[7]产值及收款计划（2026）'!$A:$A&amp;'[7]产值及收款计划（2026）'!$B:$B,'[7]产值及收款计划（2026）'!P:P)</f>
        <v>#REF!</v>
      </c>
      <c r="Q534" s="235" t="e" cm="1">
        <f t="array" ref="Q534">_xlfn.XLOOKUP($A534&amp;$B534,'[7]产值及收款计划（2026）'!$A:$A&amp;'[7]产值及收款计划（2026）'!$B:$B,'[7]产值及收款计划（2026）'!Q:Q)</f>
        <v>#REF!</v>
      </c>
      <c r="R534" s="235" t="e" cm="1">
        <f t="array" ref="R534">_xlfn.XLOOKUP($A534&amp;$B534,'[7]产值及收款计划（2026）'!$A:$A&amp;'[7]产值及收款计划（2026）'!$B:$B,'[7]产值及收款计划（2026）'!R:R)</f>
        <v>#REF!</v>
      </c>
      <c r="S534" s="235" t="e" cm="1">
        <f t="array" ref="S534">_xlfn.XLOOKUP($A534&amp;$B534,'[7]产值及收款计划（2026）'!$A:$A&amp;'[7]产值及收款计划（2026）'!$B:$B,'[7]产值及收款计划（2026）'!S:S)</f>
        <v>#REF!</v>
      </c>
      <c r="T534" s="235" t="e" cm="1">
        <f t="array" ref="T534">_xlfn.XLOOKUP($A534&amp;$B534,'[7]产值及收款计划（2026）'!$A:$A&amp;'[7]产值及收款计划（2026）'!$B:$B,'[7]产值及收款计划（2026）'!T:T)</f>
        <v>#REF!</v>
      </c>
      <c r="U534" s="235" t="e" cm="1">
        <f t="array" ref="U534">_xlfn.XLOOKUP($A534&amp;$B534,'[7]产值及收款计划（2026）'!$A:$A&amp;'[7]产值及收款计划（2026）'!$B:$B,'[7]产值及收款计划（2026）'!U:U)</f>
        <v>#REF!</v>
      </c>
      <c r="V534" s="235" t="e" cm="1">
        <f t="array" ref="V534">_xlfn.XLOOKUP($A534&amp;$B534,'[7]产值及收款计划（2026）'!$A:$A&amp;'[7]产值及收款计划（2026）'!$B:$B,'[7]产值及收款计划（2026）'!V:V)</f>
        <v>#REF!</v>
      </c>
      <c r="W534" s="235" t="e" cm="1">
        <f t="array" ref="W534">_xlfn.XLOOKUP($A534&amp;$B534,'[7]产值及收款计划（2026）'!$A:$A&amp;'[7]产值及收款计划（2026）'!$B:$B,'[7]产值及收款计划（2026）'!W:W)</f>
        <v>#REF!</v>
      </c>
      <c r="X534" s="235" t="e" cm="1">
        <f t="array" ref="X534">_xlfn.XLOOKUP($A534&amp;$B534,'[7]产值及收款计划（2026）'!$A:$A&amp;'[7]产值及收款计划（2026）'!$B:$B,'[7]产值及收款计划（2026）'!X:X)</f>
        <v>#REF!</v>
      </c>
      <c r="Y534" s="235" t="e" cm="1">
        <f t="array" ref="Y534">_xlfn.XLOOKUP($A534&amp;$B534,'[7]产值及收款计划（2026）'!$A:$A&amp;'[7]产值及收款计划（2026）'!$B:$B,'[7]产值及收款计划（2026）'!Y:Y)</f>
        <v>#REF!</v>
      </c>
      <c r="Z534" s="235" t="e" cm="1">
        <f t="array" ref="Z534">_xlfn.XLOOKUP($A534&amp;$B534,'[7]产值及收款计划（2026）'!$A:$A&amp;'[7]产值及收款计划（2026）'!$B:$B,'[7]产值及收款计划（2026）'!Z:Z)</f>
        <v>#REF!</v>
      </c>
      <c r="AA534" s="235" t="e" cm="1">
        <f t="array" ref="AA534">_xlfn.XLOOKUP($A534&amp;$B534,'[7]产值及收款计划（2026）'!$A:$A&amp;'[7]产值及收款计划（2026）'!$B:$B,'[7]产值及收款计划（2026）'!AA:AA)</f>
        <v>#REF!</v>
      </c>
      <c r="AB534" s="235" t="e" cm="1">
        <f t="array" ref="AB534">_xlfn.XLOOKUP($A534&amp;$B534,'[7]产值及收款计划（2026）'!$A:$A&amp;'[7]产值及收款计划（2026）'!$B:$B,'[7]产值及收款计划（2026）'!AB:AB)</f>
        <v>#REF!</v>
      </c>
      <c r="AC534" s="235" t="e" cm="1">
        <f t="array" ref="AC534">_xlfn.XLOOKUP($A534&amp;$B534,'[7]产值及收款计划（2026）'!$A:$A&amp;'[7]产值及收款计划（2026）'!$B:$B,'[7]产值及收款计划（2026）'!AC:AC)</f>
        <v>#REF!</v>
      </c>
      <c r="AD534" s="235" t="e" cm="1">
        <f t="array" ref="AD534">_xlfn.XLOOKUP($A534&amp;$B534,'[7]产值及收款计划（2026）'!$A:$A&amp;'[7]产值及收款计划（2026）'!$B:$B,'[7]产值及收款计划（2026）'!AD:AD)</f>
        <v>#REF!</v>
      </c>
      <c r="AE534" s="235" t="e" cm="1">
        <f t="array" ref="AE534">_xlfn.XLOOKUP($A534&amp;$B534,'[7]产值及收款计划（2026）'!$A:$A&amp;'[7]产值及收款计划（2026）'!$B:$B,'[7]产值及收款计划（2026）'!AE:AE)</f>
        <v>#REF!</v>
      </c>
      <c r="AF534" s="235" t="e" cm="1">
        <f t="array" ref="AF534">_xlfn.XLOOKUP($A534&amp;$B534,'[7]产值及收款计划（2026）'!$A:$A&amp;'[7]产值及收款计划（2026）'!$B:$B,'[7]产值及收款计划（2026）'!AF:AF)</f>
        <v>#REF!</v>
      </c>
      <c r="AG534" s="235" t="e" cm="1">
        <f t="array" ref="AG534">_xlfn.XLOOKUP($A534&amp;$B534,'[7]产值及收款计划（2026）'!$A:$A&amp;'[7]产值及收款计划（2026）'!$B:$B,'[7]产值及收款计划（2026）'!AG:AG)</f>
        <v>#REF!</v>
      </c>
      <c r="AH534" s="235" t="e" cm="1">
        <f t="array" ref="AH534">_xlfn.XLOOKUP($A534&amp;$B534,'[7]产值及收款计划（2026）'!$A:$A&amp;'[7]产值及收款计划（2026）'!$B:$B,'[7]产值及收款计划（2026）'!AH:AH)</f>
        <v>#REF!</v>
      </c>
      <c r="AI534" s="235" t="e" cm="1">
        <f t="array" ref="AI534">_xlfn.XLOOKUP($A534&amp;$B534,'[7]产值及收款计划（2026）'!$A:$A&amp;'[7]产值及收款计划（2026）'!$B:$B,'[7]产值及收款计划（2026）'!AI:AI)</f>
        <v>#REF!</v>
      </c>
      <c r="AJ534" s="235" t="e" cm="1">
        <f t="array" ref="AJ534">_xlfn.XLOOKUP($A534&amp;$B534,'[7]产值及收款计划（2026）'!$A:$A&amp;'[7]产值及收款计划（2026）'!$B:$B,'[7]产值及收款计划（2026）'!AJ:AJ)</f>
        <v>#REF!</v>
      </c>
      <c r="AK534" s="235" t="e" cm="1">
        <f t="array" ref="AK534">_xlfn.XLOOKUP($A534&amp;$B534,'[7]产值及收款计划（2026）'!$A:$A&amp;'[7]产值及收款计划（2026）'!$B:$B,'[7]产值及收款计划（2026）'!AK:AK)</f>
        <v>#REF!</v>
      </c>
      <c r="AL534" s="235" t="e" cm="1">
        <f t="array" ref="AL534">_xlfn.XLOOKUP($A534&amp;$B534,'[7]产值及收款计划（2026）'!$A:$A&amp;'[7]产值及收款计划（2026）'!$B:$B,'[7]产值及收款计划（2026）'!AL:AL)</f>
        <v>#REF!</v>
      </c>
      <c r="AM534" s="242" t="e" cm="1">
        <f t="array" ref="AM534">_xlfn.LET(_xlpm.勾选月份状态数组,TRANSPOSE('PPT(12-15页）-TOP10'!$A$3:$A$14),_xlpm.选择数据区,IF('PPT(12-15页）-TOP10'!$E$3="收款",$BA534:$BL534,$AA534:$AL534),SUM(_xlfn._xlws.FILTER(_xlpm.选择数据区,_xlpm.勾选月份状态数组,"")))</f>
        <v>#REF!</v>
      </c>
      <c r="AN534" s="235" t="e" cm="1">
        <f t="array" ref="AN534">_xlfn.XLOOKUP($A534&amp;$B534,'[7]产值及收款计划（2026）'!$A:$A&amp;'[7]产值及收款计划（2026）'!$B:$B,'[7]产值及收款计划（2026）'!AN:AN)</f>
        <v>#REF!</v>
      </c>
      <c r="AO534" s="235" t="e" cm="1">
        <f t="array" ref="AO534">_xlfn.XLOOKUP($A534&amp;$B534,'[7]产值及收款计划（2026）'!$A:$A&amp;'[7]产值及收款计划（2026）'!$B:$B,'[7]产值及收款计划（2026）'!AO:AO)</f>
        <v>#REF!</v>
      </c>
      <c r="AP534" s="235" t="e" cm="1">
        <f t="array" ref="AP534">_xlfn.XLOOKUP($A534&amp;$B534,'[7]产值及收款计划（2026）'!$A:$A&amp;'[7]产值及收款计划（2026）'!$B:$B,'[7]产值及收款计划（2026）'!AP:AP)</f>
        <v>#REF!</v>
      </c>
      <c r="AQ534" s="235" t="e" cm="1">
        <f t="array" ref="AQ534">_xlfn.XLOOKUP($A534&amp;$B534,'[7]产值及收款计划（2026）'!$A:$A&amp;'[7]产值及收款计划（2026）'!$B:$B,'[7]产值及收款计划（2026）'!AQ:AQ)</f>
        <v>#REF!</v>
      </c>
      <c r="AR534" s="235" t="e" cm="1">
        <f t="array" ref="AR534">_xlfn.XLOOKUP($A534&amp;$B534,'[7]产值及收款计划（2026）'!$A:$A&amp;'[7]产值及收款计划（2026）'!$B:$B,'[7]产值及收款计划（2026）'!AR:AR)</f>
        <v>#REF!</v>
      </c>
      <c r="AS534" s="235" t="e" cm="1">
        <f t="array" ref="AS534">_xlfn.XLOOKUP($A534&amp;$B534,'[7]产值及收款计划（2026）'!$A:$A&amp;'[7]产值及收款计划（2026）'!$B:$B,'[7]产值及收款计划（2026）'!AS:AS)</f>
        <v>#REF!</v>
      </c>
      <c r="AT534" s="235" t="e" cm="1">
        <f t="array" ref="AT534">_xlfn.XLOOKUP($A534&amp;$B534,'[7]产值及收款计划（2026）'!$A:$A&amp;'[7]产值及收款计划（2026）'!$B:$B,'[7]产值及收款计划（2026）'!AT:AT)</f>
        <v>#REF!</v>
      </c>
      <c r="AU534" s="235" t="e" cm="1">
        <f t="array" ref="AU534">_xlfn.XLOOKUP($A534&amp;$B534,'[7]产值及收款计划（2026）'!$A:$A&amp;'[7]产值及收款计划（2026）'!$B:$B,'[7]产值及收款计划（2026）'!AU:AU)</f>
        <v>#REF!</v>
      </c>
      <c r="AV534" s="235" t="e" cm="1">
        <f t="array" ref="AV534">_xlfn.XLOOKUP($A534&amp;$B534,'[7]产值及收款计划（2026）'!$A:$A&amp;'[7]产值及收款计划（2026）'!$B:$B,'[7]产值及收款计划（2026）'!AV:AV)</f>
        <v>#REF!</v>
      </c>
      <c r="AW534" s="235" t="e" cm="1">
        <f t="array" ref="AW534">_xlfn.XLOOKUP($A534&amp;$B534,'[7]产值及收款计划（2026）'!$A:$A&amp;'[7]产值及收款计划（2026）'!$B:$B,'[7]产值及收款计划（2026）'!AW:AW)</f>
        <v>#REF!</v>
      </c>
      <c r="AX534" s="235" t="e" cm="1">
        <f t="array" ref="AX534">_xlfn.XLOOKUP($A534&amp;$B534,'[7]产值及收款计划（2026）'!$A:$A&amp;'[7]产值及收款计划（2026）'!$B:$B,'[7]产值及收款计划（2026）'!AX:AX)</f>
        <v>#REF!</v>
      </c>
      <c r="AY534" s="235" t="e" cm="1">
        <f t="array" ref="AY534">_xlfn.XLOOKUP($A534&amp;$B534,'[7]产值及收款计划（2026）'!$A:$A&amp;'[7]产值及收款计划（2026）'!$B:$B,'[7]产值及收款计划（2026）'!AY:AY)</f>
        <v>#REF!</v>
      </c>
      <c r="AZ534" s="235" t="e" cm="1">
        <f t="array" ref="AZ534">_xlfn.XLOOKUP($A534&amp;$B534,'[7]产值及收款计划（2026）'!$A:$A&amp;'[7]产值及收款计划（2026）'!$B:$B,'[7]产值及收款计划（2026）'!AZ:AZ)</f>
        <v>#REF!</v>
      </c>
      <c r="BA534" s="235" t="e" cm="1">
        <f t="array" ref="BA534">_xlfn.XLOOKUP($A534&amp;$B534,'[7]产值及收款计划（2026）'!$A:$A&amp;'[7]产值及收款计划（2026）'!$B:$B,'[7]产值及收款计划（2026）'!BA:BA)</f>
        <v>#REF!</v>
      </c>
      <c r="BB534" s="235" t="e" cm="1">
        <f t="array" ref="BB534">_xlfn.XLOOKUP($A534&amp;$B534,'[7]产值及收款计划（2026）'!$A:$A&amp;'[7]产值及收款计划（2026）'!$B:$B,'[7]产值及收款计划（2026）'!BB:BB)</f>
        <v>#REF!</v>
      </c>
      <c r="BC534" s="235" t="e" cm="1">
        <f t="array" ref="BC534">_xlfn.XLOOKUP($A534&amp;$B534,'[7]产值及收款计划（2026）'!$A:$A&amp;'[7]产值及收款计划（2026）'!$B:$B,'[7]产值及收款计划（2026）'!BC:BC)</f>
        <v>#REF!</v>
      </c>
      <c r="BD534" s="235" t="e" cm="1">
        <f t="array" ref="BD534">_xlfn.XLOOKUP($A534&amp;$B534,'[7]产值及收款计划（2026）'!$A:$A&amp;'[7]产值及收款计划（2026）'!$B:$B,'[7]产值及收款计划（2026）'!BD:BD)</f>
        <v>#REF!</v>
      </c>
      <c r="BE534" s="235" t="e" cm="1">
        <f t="array" ref="BE534">_xlfn.XLOOKUP($A534&amp;$B534,'[7]产值及收款计划（2026）'!$A:$A&amp;'[7]产值及收款计划（2026）'!$B:$B,'[7]产值及收款计划（2026）'!BE:BE)</f>
        <v>#REF!</v>
      </c>
      <c r="BF534" s="235" t="e" cm="1">
        <f t="array" ref="BF534">_xlfn.XLOOKUP($A534&amp;$B534,'[7]产值及收款计划（2026）'!$A:$A&amp;'[7]产值及收款计划（2026）'!$B:$B,'[7]产值及收款计划（2026）'!BF:BF)</f>
        <v>#REF!</v>
      </c>
      <c r="BG534" s="235" t="e" cm="1">
        <f t="array" ref="BG534">_xlfn.XLOOKUP($A534&amp;$B534,'[7]产值及收款计划（2026）'!$A:$A&amp;'[7]产值及收款计划（2026）'!$B:$B,'[7]产值及收款计划（2026）'!BG:BG)</f>
        <v>#REF!</v>
      </c>
      <c r="BH534" s="235" t="e" cm="1">
        <f t="array" ref="BH534">_xlfn.XLOOKUP($A534&amp;$B534,'[7]产值及收款计划（2026）'!$A:$A&amp;'[7]产值及收款计划（2026）'!$B:$B,'[7]产值及收款计划（2026）'!BH:BH)</f>
        <v>#REF!</v>
      </c>
      <c r="BI534" s="235" t="e" cm="1">
        <f t="array" ref="BI534">_xlfn.XLOOKUP($A534&amp;$B534,'[7]产值及收款计划（2026）'!$A:$A&amp;'[7]产值及收款计划（2026）'!$B:$B,'[7]产值及收款计划（2026）'!BI:BI)</f>
        <v>#REF!</v>
      </c>
      <c r="BJ534" s="235" t="e" cm="1">
        <f t="array" ref="BJ534">_xlfn.XLOOKUP($A534&amp;$B534,'[7]产值及收款计划（2026）'!$A:$A&amp;'[7]产值及收款计划（2026）'!$B:$B,'[7]产值及收款计划（2026）'!BJ:BJ)</f>
        <v>#REF!</v>
      </c>
      <c r="BK534" s="235" t="e" cm="1">
        <f t="array" ref="BK534">_xlfn.XLOOKUP($A534&amp;$B534,'[7]产值及收款计划（2026）'!$A:$A&amp;'[7]产值及收款计划（2026）'!$B:$B,'[7]产值及收款计划（2026）'!BK:BK)</f>
        <v>#REF!</v>
      </c>
      <c r="BL534" s="235" t="e" cm="1">
        <f t="array" ref="BL534">_xlfn.XLOOKUP($A534&amp;$B534,'[7]产值及收款计划（2026）'!$A:$A&amp;'[7]产值及收款计划（2026）'!$B:$B,'[7]产值及收款计划（2026）'!BL:BL)</f>
        <v>#REF!</v>
      </c>
      <c r="BM534" s="235"/>
      <c r="BN534" s="235"/>
      <c r="BO534" s="235"/>
      <c r="BP534" s="235"/>
      <c r="BQ534" s="235" t="e" cm="1">
        <f t="array" ref="BQ534">_xlfn.XLOOKUP($A534&amp;$B534,'[7]产值及收款计划（2026）'!$A:$A&amp;'[7]产值及收款计划（2026）'!$B:$B,'[7]产值及收款计划（2026）'!BM:BM)</f>
        <v>#REF!</v>
      </c>
      <c r="BR534" s="235" t="e" cm="1">
        <f t="array" ref="BR534">_xlfn.XLOOKUP($A534&amp;$B534,'[7]产值及收款计划（2026）'!$A:$A&amp;'[7]产值及收款计划（2026）'!$B:$B,'[7]产值及收款计划（2026）'!BN:BN)</f>
        <v>#REF!</v>
      </c>
      <c r="BS534" s="235" t="e" cm="1">
        <f t="array" ref="BS534">_xlfn.XLOOKUP($A534&amp;$B534,'[7]产值及收款计划（2026）'!$A:$A&amp;'[7]产值及收款计划（2026）'!$B:$B,'[7]产值及收款计划（2026）'!BO:BO)</f>
        <v>#REF!</v>
      </c>
      <c r="BT534" s="235" t="e" cm="1">
        <f t="array" ref="BT534">_xlfn.XLOOKUP($A534&amp;$B534,'[7]产值及收款计划（2026）'!$A:$A&amp;'[7]产值及收款计划（2026）'!$B:$B,'[7]产值及收款计划（2026）'!BP:BP)</f>
        <v>#REF!</v>
      </c>
      <c r="BU534" s="234" t="e" cm="1">
        <f t="array" ref="BU534">_xlfn.XLOOKUP($A534&amp;$B534,'[7]产值及收款计划（2026）'!$A:$A&amp;'[7]产值及收款计划（2026）'!$B:$B,'[7]产值及收款计划（2026）'!BQ:BQ)</f>
        <v>#REF!</v>
      </c>
      <c r="BV534" s="235" t="e" cm="1">
        <f t="array" ref="BV534">_xlfn.XLOOKUP($A534&amp;$B534,'[7]产值及收款计划（2026）'!$A:$A&amp;'[7]产值及收款计划（2026）'!$B:$B,'[7]产值及收款计划（2026）'!BR:BR)</f>
        <v>#REF!</v>
      </c>
      <c r="CE534" s="235" cm="1">
        <f t="array" ref="CE534">_xlfn.XLOOKUP($A534&amp;$B534,'[7]产值及收款计划（2026）'!$A:$A&amp;'[7]产值及收款计划（2026）'!$B:$B,'[7]产值及收款计划（2026）'!CA:CA)</f>
        <v>0</v>
      </c>
      <c r="CF534" s="235" cm="1">
        <f t="array" ref="CF534">_xlfn.XLOOKUP($A534&amp;$B534,'[7]产值及收款计划（2026）'!$A:$A&amp;'[7]产值及收款计划（2026）'!$B:$B,'[7]产值及收款计划（2026）'!CB:CB)</f>
        <v>0</v>
      </c>
      <c r="CG534" s="235" cm="1">
        <f t="array" ref="CG534">_xlfn.XLOOKUP($A534&amp;$B534,'[7]产值及收款计划（2026）'!$A:$A&amp;'[7]产值及收款计划（2026）'!$B:$B,'[7]产值及收款计划（2026）'!CC:CC)</f>
        <v>0</v>
      </c>
      <c r="CH534" s="235" cm="1">
        <f t="array" ref="CH534">_xlfn.XLOOKUP($A534&amp;$B534,'[7]产值及收款计划（2026）'!$A:$A&amp;'[7]产值及收款计划（2026）'!$B:$B,'[7]产值及收款计划（2026）'!CD:CD)</f>
        <v>0</v>
      </c>
      <c r="CI534" s="235" cm="1">
        <f t="array" ref="CI534">_xlfn.XLOOKUP($A534&amp;$B534,'[7]产值及收款计划（2026）'!$A:$A&amp;'[7]产值及收款计划（2026）'!$B:$B,'[7]产值及收款计划（2026）'!CE:CE)</f>
        <v>0</v>
      </c>
      <c r="CJ534" s="235" cm="1">
        <f t="array" ref="CJ534">_xlfn.XLOOKUP($A534&amp;$B534,'[7]产值及收款计划（2026）'!$A:$A&amp;'[7]产值及收款计划（2026）'!$B:$B,'[7]产值及收款计划（2026）'!CF:CF)</f>
        <v>0</v>
      </c>
      <c r="CK534" s="235" cm="1">
        <f t="array" ref="CK534">_xlfn.XLOOKUP($A534&amp;$B534,'[7]产值及收款计划（2026）'!$A:$A&amp;'[7]产值及收款计划（2026）'!$B:$B,'[7]产值及收款计划（2026）'!CG:CG)</f>
        <v>0</v>
      </c>
      <c r="CL534" s="235" cm="1">
        <f t="array" ref="CL534">_xlfn.XLOOKUP($A534&amp;$B534,'[7]产值及收款计划（2026）'!$A:$A&amp;'[7]产值及收款计划（2026）'!$B:$B,'[7]产值及收款计划（2026）'!CH:CH)</f>
        <v>0</v>
      </c>
      <c r="CM534" s="235" cm="1">
        <f t="array" ref="CM534">_xlfn.XLOOKUP($A534&amp;$B534,'[7]产值及收款计划（2026）'!$A:$A&amp;'[7]产值及收款计划（2026）'!$B:$B,'[7]产值及收款计划（2026）'!CI:CI)</f>
        <v>0</v>
      </c>
      <c r="CN534" s="235" cm="1">
        <f t="array" ref="CN534">_xlfn.XLOOKUP($A534&amp;$B534,'[7]产值及收款计划（2026）'!$A:$A&amp;'[7]产值及收款计划（2026）'!$B:$B,'[7]产值及收款计划（2026）'!CJ:CJ)</f>
        <v>0</v>
      </c>
      <c r="CO534" s="235" cm="1">
        <f t="array" ref="CO534">_xlfn.XLOOKUP($A534&amp;$B534,'[7]产值及收款计划（2026）'!$A:$A&amp;'[7]产值及收款计划（2026）'!$B:$B,'[7]产值及收款计划（2026）'!CK:CK)</f>
        <v>0</v>
      </c>
      <c r="CP534" s="235" cm="1">
        <f t="array" ref="CP534">_xlfn.XLOOKUP($A534&amp;$B534,'[7]产值及收款计划（2026）'!$A:$A&amp;'[7]产值及收款计划（2026）'!$B:$B,'[7]产值及收款计划（2026）'!CL:CL)</f>
        <v>0</v>
      </c>
      <c r="DE534" s="235" cm="1">
        <f t="array" ref="DE534">_xlfn.XLOOKUP($A534&amp;$B534,'[7]产值及收款计划（2026）'!$A:$A&amp;'[7]产值及收款计划（2026）'!$B:$B,'[7]产值及收款计划（2026）'!DA:DA)</f>
        <v>0</v>
      </c>
      <c r="DF534" s="235" cm="1">
        <f t="array" ref="DF534">_xlfn.XLOOKUP($A534&amp;$B534,'[7]产值及收款计划（2026）'!$A:$A&amp;'[7]产值及收款计划（2026）'!$B:$B,'[7]产值及收款计划（2026）'!DB:DB)</f>
        <v>0</v>
      </c>
      <c r="DG534" s="235" cm="1">
        <f t="array" ref="DG534">_xlfn.XLOOKUP($A534&amp;$B534,'[7]产值及收款计划（2026）'!$A:$A&amp;'[7]产值及收款计划（2026）'!$B:$B,'[7]产值及收款计划（2026）'!DC:DC)</f>
        <v>0</v>
      </c>
      <c r="DH534" s="235" cm="1">
        <f t="array" ref="DH534">_xlfn.XLOOKUP($A534&amp;$B534,'[7]产值及收款计划（2026）'!$A:$A&amp;'[7]产值及收款计划（2026）'!$B:$B,'[7]产值及收款计划（2026）'!DD:DD)</f>
        <v>0</v>
      </c>
      <c r="DI534" s="235" cm="1">
        <f t="array" ref="DI534">_xlfn.XLOOKUP($A534&amp;$B534,'[7]产值及收款计划（2026）'!$A:$A&amp;'[7]产值及收款计划（2026）'!$B:$B,'[7]产值及收款计划（2026）'!DE:DE)</f>
        <v>0</v>
      </c>
      <c r="DJ534" s="235" cm="1">
        <f t="array" ref="DJ534">_xlfn.XLOOKUP($A534&amp;$B534,'[7]产值及收款计划（2026）'!$A:$A&amp;'[7]产值及收款计划（2026）'!$B:$B,'[7]产值及收款计划（2026）'!DF:DF)</f>
        <v>0</v>
      </c>
      <c r="DK534" s="235" cm="1">
        <f t="array" ref="DK534">_xlfn.XLOOKUP($A534&amp;$B534,'[7]产值及收款计划（2026）'!$A:$A&amp;'[7]产值及收款计划（2026）'!$B:$B,'[7]产值及收款计划（2026）'!DG:DG)</f>
        <v>0</v>
      </c>
      <c r="DL534" s="235" cm="1">
        <f t="array" ref="DL534">_xlfn.XLOOKUP($A534&amp;$B534,'[7]产值及收款计划（2026）'!$A:$A&amp;'[7]产值及收款计划（2026）'!$B:$B,'[7]产值及收款计划（2026）'!DH:DH)</f>
        <v>0</v>
      </c>
      <c r="DM534" s="235" cm="1">
        <f t="array" ref="DM534">_xlfn.XLOOKUP($A534&amp;$B534,'[7]产值及收款计划（2026）'!$A:$A&amp;'[7]产值及收款计划（2026）'!$B:$B,'[7]产值及收款计划（2026）'!DI:DI)</f>
        <v>0</v>
      </c>
      <c r="DN534" s="235" cm="1">
        <f t="array" ref="DN534">_xlfn.XLOOKUP($A534&amp;$B534,'[7]产值及收款计划（2026）'!$A:$A&amp;'[7]产值及收款计划（2026）'!$B:$B,'[7]产值及收款计划（2026）'!DJ:DJ)</f>
        <v>0</v>
      </c>
      <c r="DO534" s="235" cm="1">
        <f t="array" ref="DO534">_xlfn.XLOOKUP($A534&amp;$B534,'[7]产值及收款计划（2026）'!$A:$A&amp;'[7]产值及收款计划（2026）'!$B:$B,'[7]产值及收款计划（2026）'!DK:DK)</f>
        <v>0</v>
      </c>
      <c r="DP534" s="235" cm="1">
        <f t="array" ref="DP534">_xlfn.XLOOKUP($A534&amp;$B534,'[7]产值及收款计划（2026）'!$A:$A&amp;'[7]产值及收款计划（2026）'!$B:$B,'[7]产值及收款计划（2026）'!DL:DL)</f>
        <v>0</v>
      </c>
      <c r="DQ534" s="243"/>
      <c r="DR534" s="229"/>
    </row>
    <row r="535" ht="20.25" spans="1:122">
      <c r="A535" s="233">
        <f t="shared" si="30"/>
        <v>16</v>
      </c>
      <c r="B535" s="233" t="s">
        <v>30</v>
      </c>
      <c r="C535" s="234" t="e" cm="1">
        <f t="array" ref="C535">_xlfn.XLOOKUP($A535&amp;$B535,'[7]产值及收款计划（2026）'!$A:$A&amp;'[7]产值及收款计划（2026）'!$B:$B,'[7]产值及收款计划（2026）'!C:C)</f>
        <v>#REF!</v>
      </c>
      <c r="D535" s="234" t="e" cm="1">
        <f t="array" ref="D535">_xlfn.XLOOKUP($A535&amp;$B535,'[7]产值及收款计划（2026）'!$A:$A&amp;'[7]产值及收款计划（2026）'!$B:$B,'[7]产值及收款计划（2026）'!D:D)</f>
        <v>#REF!</v>
      </c>
      <c r="E535" s="235" t="e" cm="1">
        <f t="array" ref="E535">_xlfn.XLOOKUP($A535&amp;$B535,'[7]产值及收款计划（2026）'!$A:$A&amp;'[7]产值及收款计划（2026）'!$B:$B,'[7]产值及收款计划（2026）'!E:E)</f>
        <v>#REF!</v>
      </c>
      <c r="F535" s="235" t="e" cm="1">
        <f t="array" ref="F535">_xlfn.XLOOKUP($A535&amp;$B535,'[7]产值及收款计划（2026）'!$A:$A&amp;'[7]产值及收款计划（2026）'!$B:$B,'[7]产值及收款计划（2026）'!F:F)</f>
        <v>#REF!</v>
      </c>
      <c r="G535" s="235" t="e" cm="1">
        <f t="array" ref="G535">_xlfn.XLOOKUP($A535&amp;$B535,'[7]产值及收款计划（2026）'!$A:$A&amp;'[7]产值及收款计划（2026）'!$B:$B,'[7]产值及收款计划（2026）'!G:G)</f>
        <v>#REF!</v>
      </c>
      <c r="H535" s="235" t="e" cm="1">
        <f t="array" ref="H535">_xlfn.XLOOKUP($A535&amp;$B535,'[7]产值及收款计划（2026）'!$A:$A&amp;'[7]产值及收款计划（2026）'!$B:$B,'[7]产值及收款计划（2026）'!H:H)</f>
        <v>#REF!</v>
      </c>
      <c r="I535" s="236" t="e" cm="1">
        <f t="array" ref="I535">_xlfn.XLOOKUP($A535&amp;$B535,'[7]产值及收款计划（2026）'!$A:$A&amp;'[7]产值及收款计划（2026）'!$B:$B,'[7]产值及收款计划（2026）'!I:I)</f>
        <v>#REF!</v>
      </c>
      <c r="J535" s="237" t="e" cm="1">
        <f t="array" ref="J535">_xlfn.XLOOKUP($A535&amp;$B535,'[7]产值及收款计划（2026）'!$A:$A&amp;'[7]产值及收款计划（2026）'!$B:$B,'[7]产值及收款计划（2026）'!J:J)</f>
        <v>#REF!</v>
      </c>
      <c r="K535" s="235" t="e" cm="1">
        <f t="array" ref="K535">_xlfn.XLOOKUP($A535&amp;$B535,'[7]产值及收款计划（2026）'!$A:$A&amp;'[7]产值及收款计划（2026）'!$B:$B,'[7]产值及收款计划（2026）'!K:K)</f>
        <v>#REF!</v>
      </c>
      <c r="L535" s="235" t="e" cm="1">
        <f t="array" ref="L535">_xlfn.XLOOKUP($A535&amp;$B535,'[7]产值及收款计划（2026）'!$A:$A&amp;'[7]产值及收款计划（2026）'!$B:$B,'[7]产值及收款计划（2026）'!L:L)</f>
        <v>#REF!</v>
      </c>
      <c r="M535" s="235" t="e" cm="1">
        <f t="array" ref="M535">_xlfn.XLOOKUP($A535&amp;$B535,'[7]产值及收款计划（2026）'!$A:$A&amp;'[7]产值及收款计划（2026）'!$B:$B,'[7]产值及收款计划（2026）'!M:M)</f>
        <v>#REF!</v>
      </c>
      <c r="N535" s="235" t="e" cm="1">
        <f t="array" ref="N535">_xlfn.XLOOKUP($A535&amp;$B535,'[7]产值及收款计划（2026）'!$A:$A&amp;'[7]产值及收款计划（2026）'!$B:$B,'[7]产值及收款计划（2026）'!N:N)</f>
        <v>#REF!</v>
      </c>
      <c r="O535" s="235" t="e" cm="1">
        <f t="array" ref="O535">_xlfn.XLOOKUP($A535&amp;$B535,'[7]产值及收款计划（2026）'!$A:$A&amp;'[7]产值及收款计划（2026）'!$B:$B,'[7]产值及收款计划（2026）'!O:O)</f>
        <v>#REF!</v>
      </c>
      <c r="P535" s="234" t="e" cm="1">
        <f t="array" ref="P535">_xlfn.XLOOKUP($A535&amp;$B535,'[7]产值及收款计划（2026）'!$A:$A&amp;'[7]产值及收款计划（2026）'!$B:$B,'[7]产值及收款计划（2026）'!P:P)</f>
        <v>#REF!</v>
      </c>
      <c r="Q535" s="235" t="e" cm="1">
        <f t="array" ref="Q535">_xlfn.XLOOKUP($A535&amp;$B535,'[7]产值及收款计划（2026）'!$A:$A&amp;'[7]产值及收款计划（2026）'!$B:$B,'[7]产值及收款计划（2026）'!Q:Q)</f>
        <v>#REF!</v>
      </c>
      <c r="R535" s="235" t="e" cm="1">
        <f t="array" ref="R535">_xlfn.XLOOKUP($A535&amp;$B535,'[7]产值及收款计划（2026）'!$A:$A&amp;'[7]产值及收款计划（2026）'!$B:$B,'[7]产值及收款计划（2026）'!R:R)</f>
        <v>#REF!</v>
      </c>
      <c r="S535" s="235" t="e" cm="1">
        <f t="array" ref="S535">_xlfn.XLOOKUP($A535&amp;$B535,'[7]产值及收款计划（2026）'!$A:$A&amp;'[7]产值及收款计划（2026）'!$B:$B,'[7]产值及收款计划（2026）'!S:S)</f>
        <v>#REF!</v>
      </c>
      <c r="T535" s="235" t="e" cm="1">
        <f t="array" ref="T535">_xlfn.XLOOKUP($A535&amp;$B535,'[7]产值及收款计划（2026）'!$A:$A&amp;'[7]产值及收款计划（2026）'!$B:$B,'[7]产值及收款计划（2026）'!T:T)</f>
        <v>#REF!</v>
      </c>
      <c r="U535" s="235" t="e" cm="1">
        <f t="array" ref="U535">_xlfn.XLOOKUP($A535&amp;$B535,'[7]产值及收款计划（2026）'!$A:$A&amp;'[7]产值及收款计划（2026）'!$B:$B,'[7]产值及收款计划（2026）'!U:U)</f>
        <v>#REF!</v>
      </c>
      <c r="V535" s="235" t="e" cm="1">
        <f t="array" ref="V535">_xlfn.XLOOKUP($A535&amp;$B535,'[7]产值及收款计划（2026）'!$A:$A&amp;'[7]产值及收款计划（2026）'!$B:$B,'[7]产值及收款计划（2026）'!V:V)</f>
        <v>#REF!</v>
      </c>
      <c r="W535" s="235" t="e" cm="1">
        <f t="array" ref="W535">_xlfn.XLOOKUP($A535&amp;$B535,'[7]产值及收款计划（2026）'!$A:$A&amp;'[7]产值及收款计划（2026）'!$B:$B,'[7]产值及收款计划（2026）'!W:W)</f>
        <v>#REF!</v>
      </c>
      <c r="X535" s="235" t="e" cm="1">
        <f t="array" ref="X535">_xlfn.XLOOKUP($A535&amp;$B535,'[7]产值及收款计划（2026）'!$A:$A&amp;'[7]产值及收款计划（2026）'!$B:$B,'[7]产值及收款计划（2026）'!X:X)</f>
        <v>#REF!</v>
      </c>
      <c r="Y535" s="235" t="e" cm="1">
        <f t="array" ref="Y535">_xlfn.XLOOKUP($A535&amp;$B535,'[7]产值及收款计划（2026）'!$A:$A&amp;'[7]产值及收款计划（2026）'!$B:$B,'[7]产值及收款计划（2026）'!Y:Y)</f>
        <v>#REF!</v>
      </c>
      <c r="Z535" s="235" t="e" cm="1">
        <f t="array" ref="Z535">_xlfn.XLOOKUP($A535&amp;$B535,'[7]产值及收款计划（2026）'!$A:$A&amp;'[7]产值及收款计划（2026）'!$B:$B,'[7]产值及收款计划（2026）'!Z:Z)</f>
        <v>#REF!</v>
      </c>
      <c r="AA535" s="235" t="e" cm="1">
        <f t="array" ref="AA535">_xlfn.XLOOKUP($A535&amp;$B535,'[7]产值及收款计划（2026）'!$A:$A&amp;'[7]产值及收款计划（2026）'!$B:$B,'[7]产值及收款计划（2026）'!AA:AA)</f>
        <v>#REF!</v>
      </c>
      <c r="AB535" s="235" t="e" cm="1">
        <f t="array" ref="AB535">_xlfn.XLOOKUP($A535&amp;$B535,'[7]产值及收款计划（2026）'!$A:$A&amp;'[7]产值及收款计划（2026）'!$B:$B,'[7]产值及收款计划（2026）'!AB:AB)</f>
        <v>#REF!</v>
      </c>
      <c r="AC535" s="235" t="e" cm="1">
        <f t="array" ref="AC535">_xlfn.XLOOKUP($A535&amp;$B535,'[7]产值及收款计划（2026）'!$A:$A&amp;'[7]产值及收款计划（2026）'!$B:$B,'[7]产值及收款计划（2026）'!AC:AC)</f>
        <v>#REF!</v>
      </c>
      <c r="AD535" s="235" t="e" cm="1">
        <f t="array" ref="AD535">_xlfn.XLOOKUP($A535&amp;$B535,'[7]产值及收款计划（2026）'!$A:$A&amp;'[7]产值及收款计划（2026）'!$B:$B,'[7]产值及收款计划（2026）'!AD:AD)</f>
        <v>#REF!</v>
      </c>
      <c r="AE535" s="235" t="e" cm="1">
        <f t="array" ref="AE535">_xlfn.XLOOKUP($A535&amp;$B535,'[7]产值及收款计划（2026）'!$A:$A&amp;'[7]产值及收款计划（2026）'!$B:$B,'[7]产值及收款计划（2026）'!AE:AE)</f>
        <v>#REF!</v>
      </c>
      <c r="AF535" s="235" t="e" cm="1">
        <f t="array" ref="AF535">_xlfn.XLOOKUP($A535&amp;$B535,'[7]产值及收款计划（2026）'!$A:$A&amp;'[7]产值及收款计划（2026）'!$B:$B,'[7]产值及收款计划（2026）'!AF:AF)</f>
        <v>#REF!</v>
      </c>
      <c r="AG535" s="235" t="e" cm="1">
        <f t="array" ref="AG535">_xlfn.XLOOKUP($A535&amp;$B535,'[7]产值及收款计划（2026）'!$A:$A&amp;'[7]产值及收款计划（2026）'!$B:$B,'[7]产值及收款计划（2026）'!AG:AG)</f>
        <v>#REF!</v>
      </c>
      <c r="AH535" s="235" t="e" cm="1">
        <f t="array" ref="AH535">_xlfn.XLOOKUP($A535&amp;$B535,'[7]产值及收款计划（2026）'!$A:$A&amp;'[7]产值及收款计划（2026）'!$B:$B,'[7]产值及收款计划（2026）'!AH:AH)</f>
        <v>#REF!</v>
      </c>
      <c r="AI535" s="235" t="e" cm="1">
        <f t="array" ref="AI535">_xlfn.XLOOKUP($A535&amp;$B535,'[7]产值及收款计划（2026）'!$A:$A&amp;'[7]产值及收款计划（2026）'!$B:$B,'[7]产值及收款计划（2026）'!AI:AI)</f>
        <v>#REF!</v>
      </c>
      <c r="AJ535" s="235" t="e" cm="1">
        <f t="array" ref="AJ535">_xlfn.XLOOKUP($A535&amp;$B535,'[7]产值及收款计划（2026）'!$A:$A&amp;'[7]产值及收款计划（2026）'!$B:$B,'[7]产值及收款计划（2026）'!AJ:AJ)</f>
        <v>#REF!</v>
      </c>
      <c r="AK535" s="235" t="e" cm="1">
        <f t="array" ref="AK535">_xlfn.XLOOKUP($A535&amp;$B535,'[7]产值及收款计划（2026）'!$A:$A&amp;'[7]产值及收款计划（2026）'!$B:$B,'[7]产值及收款计划（2026）'!AK:AK)</f>
        <v>#REF!</v>
      </c>
      <c r="AL535" s="235" t="e" cm="1">
        <f t="array" ref="AL535">_xlfn.XLOOKUP($A535&amp;$B535,'[7]产值及收款计划（2026）'!$A:$A&amp;'[7]产值及收款计划（2026）'!$B:$B,'[7]产值及收款计划（2026）'!AL:AL)</f>
        <v>#REF!</v>
      </c>
      <c r="AM535" s="242" t="e" cm="1">
        <f t="array" ref="AM535">_xlfn.LET(_xlpm.勾选月份状态数组,TRANSPOSE('PPT(12-15页）-TOP10'!$A$3:$A$14),_xlpm.选择数据区,IF('PPT(12-15页）-TOP10'!$E$3="收款",$BA535:$BL535,$AA535:$AL535),SUM(_xlfn._xlws.FILTER(_xlpm.选择数据区,_xlpm.勾选月份状态数组,"")))</f>
        <v>#REF!</v>
      </c>
      <c r="AN535" s="235" t="e" cm="1">
        <f t="array" ref="AN535">_xlfn.XLOOKUP($A535&amp;$B535,'[7]产值及收款计划（2026）'!$A:$A&amp;'[7]产值及收款计划（2026）'!$B:$B,'[7]产值及收款计划（2026）'!AN:AN)</f>
        <v>#REF!</v>
      </c>
      <c r="AO535" s="235" t="e" cm="1">
        <f t="array" ref="AO535">_xlfn.XLOOKUP($A535&amp;$B535,'[7]产值及收款计划（2026）'!$A:$A&amp;'[7]产值及收款计划（2026）'!$B:$B,'[7]产值及收款计划（2026）'!AO:AO)</f>
        <v>#REF!</v>
      </c>
      <c r="AP535" s="235" t="e" cm="1">
        <f t="array" ref="AP535">_xlfn.XLOOKUP($A535&amp;$B535,'[7]产值及收款计划（2026）'!$A:$A&amp;'[7]产值及收款计划（2026）'!$B:$B,'[7]产值及收款计划（2026）'!AP:AP)</f>
        <v>#REF!</v>
      </c>
      <c r="AQ535" s="235" t="e" cm="1">
        <f t="array" ref="AQ535">_xlfn.XLOOKUP($A535&amp;$B535,'[7]产值及收款计划（2026）'!$A:$A&amp;'[7]产值及收款计划（2026）'!$B:$B,'[7]产值及收款计划（2026）'!AQ:AQ)</f>
        <v>#REF!</v>
      </c>
      <c r="AR535" s="235" t="e" cm="1">
        <f t="array" ref="AR535">_xlfn.XLOOKUP($A535&amp;$B535,'[7]产值及收款计划（2026）'!$A:$A&amp;'[7]产值及收款计划（2026）'!$B:$B,'[7]产值及收款计划（2026）'!AR:AR)</f>
        <v>#REF!</v>
      </c>
      <c r="AS535" s="235" t="e" cm="1">
        <f t="array" ref="AS535">_xlfn.XLOOKUP($A535&amp;$B535,'[7]产值及收款计划（2026）'!$A:$A&amp;'[7]产值及收款计划（2026）'!$B:$B,'[7]产值及收款计划（2026）'!AS:AS)</f>
        <v>#REF!</v>
      </c>
      <c r="AT535" s="235" t="e" cm="1">
        <f t="array" ref="AT535">_xlfn.XLOOKUP($A535&amp;$B535,'[7]产值及收款计划（2026）'!$A:$A&amp;'[7]产值及收款计划（2026）'!$B:$B,'[7]产值及收款计划（2026）'!AT:AT)</f>
        <v>#REF!</v>
      </c>
      <c r="AU535" s="235" t="e" cm="1">
        <f t="array" ref="AU535">_xlfn.XLOOKUP($A535&amp;$B535,'[7]产值及收款计划（2026）'!$A:$A&amp;'[7]产值及收款计划（2026）'!$B:$B,'[7]产值及收款计划（2026）'!AU:AU)</f>
        <v>#REF!</v>
      </c>
      <c r="AV535" s="235" t="e" cm="1">
        <f t="array" ref="AV535">_xlfn.XLOOKUP($A535&amp;$B535,'[7]产值及收款计划（2026）'!$A:$A&amp;'[7]产值及收款计划（2026）'!$B:$B,'[7]产值及收款计划（2026）'!AV:AV)</f>
        <v>#REF!</v>
      </c>
      <c r="AW535" s="235" t="e" cm="1">
        <f t="array" ref="AW535">_xlfn.XLOOKUP($A535&amp;$B535,'[7]产值及收款计划（2026）'!$A:$A&amp;'[7]产值及收款计划（2026）'!$B:$B,'[7]产值及收款计划（2026）'!AW:AW)</f>
        <v>#REF!</v>
      </c>
      <c r="AX535" s="235" t="e" cm="1">
        <f t="array" ref="AX535">_xlfn.XLOOKUP($A535&amp;$B535,'[7]产值及收款计划（2026）'!$A:$A&amp;'[7]产值及收款计划（2026）'!$B:$B,'[7]产值及收款计划（2026）'!AX:AX)</f>
        <v>#REF!</v>
      </c>
      <c r="AY535" s="235" t="e" cm="1">
        <f t="array" ref="AY535">_xlfn.XLOOKUP($A535&amp;$B535,'[7]产值及收款计划（2026）'!$A:$A&amp;'[7]产值及收款计划（2026）'!$B:$B,'[7]产值及收款计划（2026）'!AY:AY)</f>
        <v>#REF!</v>
      </c>
      <c r="AZ535" s="235" t="e" cm="1">
        <f t="array" ref="AZ535">_xlfn.XLOOKUP($A535&amp;$B535,'[7]产值及收款计划（2026）'!$A:$A&amp;'[7]产值及收款计划（2026）'!$B:$B,'[7]产值及收款计划（2026）'!AZ:AZ)</f>
        <v>#REF!</v>
      </c>
      <c r="BA535" s="235" t="e" cm="1">
        <f t="array" ref="BA535">_xlfn.XLOOKUP($A535&amp;$B535,'[7]产值及收款计划（2026）'!$A:$A&amp;'[7]产值及收款计划（2026）'!$B:$B,'[7]产值及收款计划（2026）'!BA:BA)</f>
        <v>#REF!</v>
      </c>
      <c r="BB535" s="235" t="e" cm="1">
        <f t="array" ref="BB535">_xlfn.XLOOKUP($A535&amp;$B535,'[7]产值及收款计划（2026）'!$A:$A&amp;'[7]产值及收款计划（2026）'!$B:$B,'[7]产值及收款计划（2026）'!BB:BB)</f>
        <v>#REF!</v>
      </c>
      <c r="BC535" s="235" t="e" cm="1">
        <f t="array" ref="BC535">_xlfn.XLOOKUP($A535&amp;$B535,'[7]产值及收款计划（2026）'!$A:$A&amp;'[7]产值及收款计划（2026）'!$B:$B,'[7]产值及收款计划（2026）'!BC:BC)</f>
        <v>#REF!</v>
      </c>
      <c r="BD535" s="235" t="e" cm="1">
        <f t="array" ref="BD535">_xlfn.XLOOKUP($A535&amp;$B535,'[7]产值及收款计划（2026）'!$A:$A&amp;'[7]产值及收款计划（2026）'!$B:$B,'[7]产值及收款计划（2026）'!BD:BD)</f>
        <v>#REF!</v>
      </c>
      <c r="BE535" s="235" t="e" cm="1">
        <f t="array" ref="BE535">_xlfn.XLOOKUP($A535&amp;$B535,'[7]产值及收款计划（2026）'!$A:$A&amp;'[7]产值及收款计划（2026）'!$B:$B,'[7]产值及收款计划（2026）'!BE:BE)</f>
        <v>#REF!</v>
      </c>
      <c r="BF535" s="235" t="e" cm="1">
        <f t="array" ref="BF535">_xlfn.XLOOKUP($A535&amp;$B535,'[7]产值及收款计划（2026）'!$A:$A&amp;'[7]产值及收款计划（2026）'!$B:$B,'[7]产值及收款计划（2026）'!BF:BF)</f>
        <v>#REF!</v>
      </c>
      <c r="BG535" s="235" t="e" cm="1">
        <f t="array" ref="BG535">_xlfn.XLOOKUP($A535&amp;$B535,'[7]产值及收款计划（2026）'!$A:$A&amp;'[7]产值及收款计划（2026）'!$B:$B,'[7]产值及收款计划（2026）'!BG:BG)</f>
        <v>#REF!</v>
      </c>
      <c r="BH535" s="235" t="e" cm="1">
        <f t="array" ref="BH535">_xlfn.XLOOKUP($A535&amp;$B535,'[7]产值及收款计划（2026）'!$A:$A&amp;'[7]产值及收款计划（2026）'!$B:$B,'[7]产值及收款计划（2026）'!BH:BH)</f>
        <v>#REF!</v>
      </c>
      <c r="BI535" s="235" t="e" cm="1">
        <f t="array" ref="BI535">_xlfn.XLOOKUP($A535&amp;$B535,'[7]产值及收款计划（2026）'!$A:$A&amp;'[7]产值及收款计划（2026）'!$B:$B,'[7]产值及收款计划（2026）'!BI:BI)</f>
        <v>#REF!</v>
      </c>
      <c r="BJ535" s="235" t="e" cm="1">
        <f t="array" ref="BJ535">_xlfn.XLOOKUP($A535&amp;$B535,'[7]产值及收款计划（2026）'!$A:$A&amp;'[7]产值及收款计划（2026）'!$B:$B,'[7]产值及收款计划（2026）'!BJ:BJ)</f>
        <v>#REF!</v>
      </c>
      <c r="BK535" s="235" t="e" cm="1">
        <f t="array" ref="BK535">_xlfn.XLOOKUP($A535&amp;$B535,'[7]产值及收款计划（2026）'!$A:$A&amp;'[7]产值及收款计划（2026）'!$B:$B,'[7]产值及收款计划（2026）'!BK:BK)</f>
        <v>#REF!</v>
      </c>
      <c r="BL535" s="235" t="e" cm="1">
        <f t="array" ref="BL535">_xlfn.XLOOKUP($A535&amp;$B535,'[7]产值及收款计划（2026）'!$A:$A&amp;'[7]产值及收款计划（2026）'!$B:$B,'[7]产值及收款计划（2026）'!BL:BL)</f>
        <v>#REF!</v>
      </c>
      <c r="BM535" s="235"/>
      <c r="BN535" s="235"/>
      <c r="BO535" s="235"/>
      <c r="BP535" s="235"/>
      <c r="BQ535" s="235" t="e" cm="1">
        <f t="array" ref="BQ535">_xlfn.XLOOKUP($A535&amp;$B535,'[7]产值及收款计划（2026）'!$A:$A&amp;'[7]产值及收款计划（2026）'!$B:$B,'[7]产值及收款计划（2026）'!BM:BM)</f>
        <v>#REF!</v>
      </c>
      <c r="BR535" s="235" t="e" cm="1">
        <f t="array" ref="BR535">_xlfn.XLOOKUP($A535&amp;$B535,'[7]产值及收款计划（2026）'!$A:$A&amp;'[7]产值及收款计划（2026）'!$B:$B,'[7]产值及收款计划（2026）'!BN:BN)</f>
        <v>#REF!</v>
      </c>
      <c r="BS535" s="235" t="e" cm="1">
        <f t="array" ref="BS535">_xlfn.XLOOKUP($A535&amp;$B535,'[7]产值及收款计划（2026）'!$A:$A&amp;'[7]产值及收款计划（2026）'!$B:$B,'[7]产值及收款计划（2026）'!BO:BO)</f>
        <v>#REF!</v>
      </c>
      <c r="BT535" s="235" t="e" cm="1">
        <f t="array" ref="BT535">_xlfn.XLOOKUP($A535&amp;$B535,'[7]产值及收款计划（2026）'!$A:$A&amp;'[7]产值及收款计划（2026）'!$B:$B,'[7]产值及收款计划（2026）'!BP:BP)</f>
        <v>#REF!</v>
      </c>
      <c r="BU535" s="234" t="e" cm="1">
        <f t="array" ref="BU535">_xlfn.XLOOKUP($A535&amp;$B535,'[7]产值及收款计划（2026）'!$A:$A&amp;'[7]产值及收款计划（2026）'!$B:$B,'[7]产值及收款计划（2026）'!BQ:BQ)</f>
        <v>#REF!</v>
      </c>
      <c r="BV535" s="235" t="e" cm="1">
        <f t="array" ref="BV535">_xlfn.XLOOKUP($A535&amp;$B535,'[7]产值及收款计划（2026）'!$A:$A&amp;'[7]产值及收款计划（2026）'!$B:$B,'[7]产值及收款计划（2026）'!BR:BR)</f>
        <v>#REF!</v>
      </c>
      <c r="CE535" s="235" cm="1">
        <f t="array" ref="CE535">_xlfn.XLOOKUP($A535&amp;$B535,'[7]产值及收款计划（2026）'!$A:$A&amp;'[7]产值及收款计划（2026）'!$B:$B,'[7]产值及收款计划（2026）'!CA:CA)</f>
        <v>0</v>
      </c>
      <c r="CF535" s="235" cm="1">
        <f t="array" ref="CF535">_xlfn.XLOOKUP($A535&amp;$B535,'[7]产值及收款计划（2026）'!$A:$A&amp;'[7]产值及收款计划（2026）'!$B:$B,'[7]产值及收款计划（2026）'!CB:CB)</f>
        <v>0</v>
      </c>
      <c r="CG535" s="235" cm="1">
        <f t="array" ref="CG535">_xlfn.XLOOKUP($A535&amp;$B535,'[7]产值及收款计划（2026）'!$A:$A&amp;'[7]产值及收款计划（2026）'!$B:$B,'[7]产值及收款计划（2026）'!CC:CC)</f>
        <v>0</v>
      </c>
      <c r="CH535" s="235" cm="1">
        <f t="array" ref="CH535">_xlfn.XLOOKUP($A535&amp;$B535,'[7]产值及收款计划（2026）'!$A:$A&amp;'[7]产值及收款计划（2026）'!$B:$B,'[7]产值及收款计划（2026）'!CD:CD)</f>
        <v>0</v>
      </c>
      <c r="CI535" s="235" cm="1">
        <f t="array" ref="CI535">_xlfn.XLOOKUP($A535&amp;$B535,'[7]产值及收款计划（2026）'!$A:$A&amp;'[7]产值及收款计划（2026）'!$B:$B,'[7]产值及收款计划（2026）'!CE:CE)</f>
        <v>0</v>
      </c>
      <c r="CJ535" s="235" cm="1">
        <f t="array" ref="CJ535">_xlfn.XLOOKUP($A535&amp;$B535,'[7]产值及收款计划（2026）'!$A:$A&amp;'[7]产值及收款计划（2026）'!$B:$B,'[7]产值及收款计划（2026）'!CF:CF)</f>
        <v>0</v>
      </c>
      <c r="CK535" s="235" cm="1">
        <f t="array" ref="CK535">_xlfn.XLOOKUP($A535&amp;$B535,'[7]产值及收款计划（2026）'!$A:$A&amp;'[7]产值及收款计划（2026）'!$B:$B,'[7]产值及收款计划（2026）'!CG:CG)</f>
        <v>0</v>
      </c>
      <c r="CL535" s="235" cm="1">
        <f t="array" ref="CL535">_xlfn.XLOOKUP($A535&amp;$B535,'[7]产值及收款计划（2026）'!$A:$A&amp;'[7]产值及收款计划（2026）'!$B:$B,'[7]产值及收款计划（2026）'!CH:CH)</f>
        <v>0</v>
      </c>
      <c r="CM535" s="235" cm="1">
        <f t="array" ref="CM535">_xlfn.XLOOKUP($A535&amp;$B535,'[7]产值及收款计划（2026）'!$A:$A&amp;'[7]产值及收款计划（2026）'!$B:$B,'[7]产值及收款计划（2026）'!CI:CI)</f>
        <v>0</v>
      </c>
      <c r="CN535" s="235" cm="1">
        <f t="array" ref="CN535">_xlfn.XLOOKUP($A535&amp;$B535,'[7]产值及收款计划（2026）'!$A:$A&amp;'[7]产值及收款计划（2026）'!$B:$B,'[7]产值及收款计划（2026）'!CJ:CJ)</f>
        <v>0</v>
      </c>
      <c r="CO535" s="235" cm="1">
        <f t="array" ref="CO535">_xlfn.XLOOKUP($A535&amp;$B535,'[7]产值及收款计划（2026）'!$A:$A&amp;'[7]产值及收款计划（2026）'!$B:$B,'[7]产值及收款计划（2026）'!CK:CK)</f>
        <v>0</v>
      </c>
      <c r="CP535" s="235" cm="1">
        <f t="array" ref="CP535">_xlfn.XLOOKUP($A535&amp;$B535,'[7]产值及收款计划（2026）'!$A:$A&amp;'[7]产值及收款计划（2026）'!$B:$B,'[7]产值及收款计划（2026）'!CL:CL)</f>
        <v>0</v>
      </c>
      <c r="DE535" s="235" cm="1">
        <f t="array" ref="DE535">_xlfn.XLOOKUP($A535&amp;$B535,'[7]产值及收款计划（2026）'!$A:$A&amp;'[7]产值及收款计划（2026）'!$B:$B,'[7]产值及收款计划（2026）'!DA:DA)</f>
        <v>0</v>
      </c>
      <c r="DF535" s="235" cm="1">
        <f t="array" ref="DF535">_xlfn.XLOOKUP($A535&amp;$B535,'[7]产值及收款计划（2026）'!$A:$A&amp;'[7]产值及收款计划（2026）'!$B:$B,'[7]产值及收款计划（2026）'!DB:DB)</f>
        <v>0</v>
      </c>
      <c r="DG535" s="235" cm="1">
        <f t="array" ref="DG535">_xlfn.XLOOKUP($A535&amp;$B535,'[7]产值及收款计划（2026）'!$A:$A&amp;'[7]产值及收款计划（2026）'!$B:$B,'[7]产值及收款计划（2026）'!DC:DC)</f>
        <v>0</v>
      </c>
      <c r="DH535" s="235" cm="1">
        <f t="array" ref="DH535">_xlfn.XLOOKUP($A535&amp;$B535,'[7]产值及收款计划（2026）'!$A:$A&amp;'[7]产值及收款计划（2026）'!$B:$B,'[7]产值及收款计划（2026）'!DD:DD)</f>
        <v>0</v>
      </c>
      <c r="DI535" s="235" cm="1">
        <f t="array" ref="DI535">_xlfn.XLOOKUP($A535&amp;$B535,'[7]产值及收款计划（2026）'!$A:$A&amp;'[7]产值及收款计划（2026）'!$B:$B,'[7]产值及收款计划（2026）'!DE:DE)</f>
        <v>0</v>
      </c>
      <c r="DJ535" s="235" cm="1">
        <f t="array" ref="DJ535">_xlfn.XLOOKUP($A535&amp;$B535,'[7]产值及收款计划（2026）'!$A:$A&amp;'[7]产值及收款计划（2026）'!$B:$B,'[7]产值及收款计划（2026）'!DF:DF)</f>
        <v>0</v>
      </c>
      <c r="DK535" s="235" cm="1">
        <f t="array" ref="DK535">_xlfn.XLOOKUP($A535&amp;$B535,'[7]产值及收款计划（2026）'!$A:$A&amp;'[7]产值及收款计划（2026）'!$B:$B,'[7]产值及收款计划（2026）'!DG:DG)</f>
        <v>0</v>
      </c>
      <c r="DL535" s="235" cm="1">
        <f t="array" ref="DL535">_xlfn.XLOOKUP($A535&amp;$B535,'[7]产值及收款计划（2026）'!$A:$A&amp;'[7]产值及收款计划（2026）'!$B:$B,'[7]产值及收款计划（2026）'!DH:DH)</f>
        <v>0</v>
      </c>
      <c r="DM535" s="235" cm="1">
        <f t="array" ref="DM535">_xlfn.XLOOKUP($A535&amp;$B535,'[7]产值及收款计划（2026）'!$A:$A&amp;'[7]产值及收款计划（2026）'!$B:$B,'[7]产值及收款计划（2026）'!DI:DI)</f>
        <v>0</v>
      </c>
      <c r="DN535" s="235" cm="1">
        <f t="array" ref="DN535">_xlfn.XLOOKUP($A535&amp;$B535,'[7]产值及收款计划（2026）'!$A:$A&amp;'[7]产值及收款计划（2026）'!$B:$B,'[7]产值及收款计划（2026）'!DJ:DJ)</f>
        <v>0</v>
      </c>
      <c r="DO535" s="235" cm="1">
        <f t="array" ref="DO535">_xlfn.XLOOKUP($A535&amp;$B535,'[7]产值及收款计划（2026）'!$A:$A&amp;'[7]产值及收款计划（2026）'!$B:$B,'[7]产值及收款计划（2026）'!DK:DK)</f>
        <v>0</v>
      </c>
      <c r="DP535" s="235" cm="1">
        <f t="array" ref="DP535">_xlfn.XLOOKUP($A535&amp;$B535,'[7]产值及收款计划（2026）'!$A:$A&amp;'[7]产值及收款计划（2026）'!$B:$B,'[7]产值及收款计划（2026）'!DL:DL)</f>
        <v>0</v>
      </c>
      <c r="DQ535" s="243"/>
      <c r="DR535" s="229"/>
    </row>
    <row r="536" ht="20.25" spans="1:122">
      <c r="A536" s="233">
        <f t="shared" si="30"/>
        <v>17</v>
      </c>
      <c r="B536" s="233" t="s">
        <v>30</v>
      </c>
      <c r="C536" s="234" t="e" cm="1">
        <f t="array" ref="C536">_xlfn.XLOOKUP($A536&amp;$B536,'[7]产值及收款计划（2026）'!$A:$A&amp;'[7]产值及收款计划（2026）'!$B:$B,'[7]产值及收款计划（2026）'!C:C)</f>
        <v>#REF!</v>
      </c>
      <c r="D536" s="234" t="e" cm="1">
        <f t="array" ref="D536">_xlfn.XLOOKUP($A536&amp;$B536,'[7]产值及收款计划（2026）'!$A:$A&amp;'[7]产值及收款计划（2026）'!$B:$B,'[7]产值及收款计划（2026）'!D:D)</f>
        <v>#REF!</v>
      </c>
      <c r="E536" s="235" t="e" cm="1">
        <f t="array" ref="E536">_xlfn.XLOOKUP($A536&amp;$B536,'[7]产值及收款计划（2026）'!$A:$A&amp;'[7]产值及收款计划（2026）'!$B:$B,'[7]产值及收款计划（2026）'!E:E)</f>
        <v>#REF!</v>
      </c>
      <c r="F536" s="235" t="e" cm="1">
        <f t="array" ref="F536">_xlfn.XLOOKUP($A536&amp;$B536,'[7]产值及收款计划（2026）'!$A:$A&amp;'[7]产值及收款计划（2026）'!$B:$B,'[7]产值及收款计划（2026）'!F:F)</f>
        <v>#REF!</v>
      </c>
      <c r="G536" s="235" t="e" cm="1">
        <f t="array" ref="G536">_xlfn.XLOOKUP($A536&amp;$B536,'[7]产值及收款计划（2026）'!$A:$A&amp;'[7]产值及收款计划（2026）'!$B:$B,'[7]产值及收款计划（2026）'!G:G)</f>
        <v>#REF!</v>
      </c>
      <c r="H536" s="235" t="e" cm="1">
        <f t="array" ref="H536">_xlfn.XLOOKUP($A536&amp;$B536,'[7]产值及收款计划（2026）'!$A:$A&amp;'[7]产值及收款计划（2026）'!$B:$B,'[7]产值及收款计划（2026）'!H:H)</f>
        <v>#REF!</v>
      </c>
      <c r="I536" s="236" t="e" cm="1">
        <f t="array" ref="I536">_xlfn.XLOOKUP($A536&amp;$B536,'[7]产值及收款计划（2026）'!$A:$A&amp;'[7]产值及收款计划（2026）'!$B:$B,'[7]产值及收款计划（2026）'!I:I)</f>
        <v>#REF!</v>
      </c>
      <c r="J536" s="237" t="e" cm="1">
        <f t="array" ref="J536">_xlfn.XLOOKUP($A536&amp;$B536,'[7]产值及收款计划（2026）'!$A:$A&amp;'[7]产值及收款计划（2026）'!$B:$B,'[7]产值及收款计划（2026）'!J:J)</f>
        <v>#REF!</v>
      </c>
      <c r="K536" s="235" t="e" cm="1">
        <f t="array" ref="K536">_xlfn.XLOOKUP($A536&amp;$B536,'[7]产值及收款计划（2026）'!$A:$A&amp;'[7]产值及收款计划（2026）'!$B:$B,'[7]产值及收款计划（2026）'!K:K)</f>
        <v>#REF!</v>
      </c>
      <c r="L536" s="235" t="e" cm="1">
        <f t="array" ref="L536">_xlfn.XLOOKUP($A536&amp;$B536,'[7]产值及收款计划（2026）'!$A:$A&amp;'[7]产值及收款计划（2026）'!$B:$B,'[7]产值及收款计划（2026）'!L:L)</f>
        <v>#REF!</v>
      </c>
      <c r="M536" s="235" t="e" cm="1">
        <f t="array" ref="M536">_xlfn.XLOOKUP($A536&amp;$B536,'[7]产值及收款计划（2026）'!$A:$A&amp;'[7]产值及收款计划（2026）'!$B:$B,'[7]产值及收款计划（2026）'!M:M)</f>
        <v>#REF!</v>
      </c>
      <c r="N536" s="235" t="e" cm="1">
        <f t="array" ref="N536">_xlfn.XLOOKUP($A536&amp;$B536,'[7]产值及收款计划（2026）'!$A:$A&amp;'[7]产值及收款计划（2026）'!$B:$B,'[7]产值及收款计划（2026）'!N:N)</f>
        <v>#REF!</v>
      </c>
      <c r="O536" s="235" t="e" cm="1">
        <f t="array" ref="O536">_xlfn.XLOOKUP($A536&amp;$B536,'[7]产值及收款计划（2026）'!$A:$A&amp;'[7]产值及收款计划（2026）'!$B:$B,'[7]产值及收款计划（2026）'!O:O)</f>
        <v>#REF!</v>
      </c>
      <c r="P536" s="234" t="e" cm="1">
        <f t="array" ref="P536">_xlfn.XLOOKUP($A536&amp;$B536,'[7]产值及收款计划（2026）'!$A:$A&amp;'[7]产值及收款计划（2026）'!$B:$B,'[7]产值及收款计划（2026）'!P:P)</f>
        <v>#REF!</v>
      </c>
      <c r="Q536" s="235" t="e" cm="1">
        <f t="array" ref="Q536">_xlfn.XLOOKUP($A536&amp;$B536,'[7]产值及收款计划（2026）'!$A:$A&amp;'[7]产值及收款计划（2026）'!$B:$B,'[7]产值及收款计划（2026）'!Q:Q)</f>
        <v>#REF!</v>
      </c>
      <c r="R536" s="235" t="e" cm="1">
        <f t="array" ref="R536">_xlfn.XLOOKUP($A536&amp;$B536,'[7]产值及收款计划（2026）'!$A:$A&amp;'[7]产值及收款计划（2026）'!$B:$B,'[7]产值及收款计划（2026）'!R:R)</f>
        <v>#REF!</v>
      </c>
      <c r="S536" s="235" t="e" cm="1">
        <f t="array" ref="S536">_xlfn.XLOOKUP($A536&amp;$B536,'[7]产值及收款计划（2026）'!$A:$A&amp;'[7]产值及收款计划（2026）'!$B:$B,'[7]产值及收款计划（2026）'!S:S)</f>
        <v>#REF!</v>
      </c>
      <c r="T536" s="235" t="e" cm="1">
        <f t="array" ref="T536">_xlfn.XLOOKUP($A536&amp;$B536,'[7]产值及收款计划（2026）'!$A:$A&amp;'[7]产值及收款计划（2026）'!$B:$B,'[7]产值及收款计划（2026）'!T:T)</f>
        <v>#REF!</v>
      </c>
      <c r="U536" s="235" t="e" cm="1">
        <f t="array" ref="U536">_xlfn.XLOOKUP($A536&amp;$B536,'[7]产值及收款计划（2026）'!$A:$A&amp;'[7]产值及收款计划（2026）'!$B:$B,'[7]产值及收款计划（2026）'!U:U)</f>
        <v>#REF!</v>
      </c>
      <c r="V536" s="235" t="e" cm="1">
        <f t="array" ref="V536">_xlfn.XLOOKUP($A536&amp;$B536,'[7]产值及收款计划（2026）'!$A:$A&amp;'[7]产值及收款计划（2026）'!$B:$B,'[7]产值及收款计划（2026）'!V:V)</f>
        <v>#REF!</v>
      </c>
      <c r="W536" s="235" t="e" cm="1">
        <f t="array" ref="W536">_xlfn.XLOOKUP($A536&amp;$B536,'[7]产值及收款计划（2026）'!$A:$A&amp;'[7]产值及收款计划（2026）'!$B:$B,'[7]产值及收款计划（2026）'!W:W)</f>
        <v>#REF!</v>
      </c>
      <c r="X536" s="235" t="e" cm="1">
        <f t="array" ref="X536">_xlfn.XLOOKUP($A536&amp;$B536,'[7]产值及收款计划（2026）'!$A:$A&amp;'[7]产值及收款计划（2026）'!$B:$B,'[7]产值及收款计划（2026）'!X:X)</f>
        <v>#REF!</v>
      </c>
      <c r="Y536" s="235" t="e" cm="1">
        <f t="array" ref="Y536">_xlfn.XLOOKUP($A536&amp;$B536,'[7]产值及收款计划（2026）'!$A:$A&amp;'[7]产值及收款计划（2026）'!$B:$B,'[7]产值及收款计划（2026）'!Y:Y)</f>
        <v>#REF!</v>
      </c>
      <c r="Z536" s="235" t="e" cm="1">
        <f t="array" ref="Z536">_xlfn.XLOOKUP($A536&amp;$B536,'[7]产值及收款计划（2026）'!$A:$A&amp;'[7]产值及收款计划（2026）'!$B:$B,'[7]产值及收款计划（2026）'!Z:Z)</f>
        <v>#REF!</v>
      </c>
      <c r="AA536" s="235" t="e" cm="1">
        <f t="array" ref="AA536">_xlfn.XLOOKUP($A536&amp;$B536,'[7]产值及收款计划（2026）'!$A:$A&amp;'[7]产值及收款计划（2026）'!$B:$B,'[7]产值及收款计划（2026）'!AA:AA)</f>
        <v>#REF!</v>
      </c>
      <c r="AB536" s="235" t="e" cm="1">
        <f t="array" ref="AB536">_xlfn.XLOOKUP($A536&amp;$B536,'[7]产值及收款计划（2026）'!$A:$A&amp;'[7]产值及收款计划（2026）'!$B:$B,'[7]产值及收款计划（2026）'!AB:AB)</f>
        <v>#REF!</v>
      </c>
      <c r="AC536" s="235" t="e" cm="1">
        <f t="array" ref="AC536">_xlfn.XLOOKUP($A536&amp;$B536,'[7]产值及收款计划（2026）'!$A:$A&amp;'[7]产值及收款计划（2026）'!$B:$B,'[7]产值及收款计划（2026）'!AC:AC)</f>
        <v>#REF!</v>
      </c>
      <c r="AD536" s="235" t="e" cm="1">
        <f t="array" ref="AD536">_xlfn.XLOOKUP($A536&amp;$B536,'[7]产值及收款计划（2026）'!$A:$A&amp;'[7]产值及收款计划（2026）'!$B:$B,'[7]产值及收款计划（2026）'!AD:AD)</f>
        <v>#REF!</v>
      </c>
      <c r="AE536" s="235" t="e" cm="1">
        <f t="array" ref="AE536">_xlfn.XLOOKUP($A536&amp;$B536,'[7]产值及收款计划（2026）'!$A:$A&amp;'[7]产值及收款计划（2026）'!$B:$B,'[7]产值及收款计划（2026）'!AE:AE)</f>
        <v>#REF!</v>
      </c>
      <c r="AF536" s="235" t="e" cm="1">
        <f t="array" ref="AF536">_xlfn.XLOOKUP($A536&amp;$B536,'[7]产值及收款计划（2026）'!$A:$A&amp;'[7]产值及收款计划（2026）'!$B:$B,'[7]产值及收款计划（2026）'!AF:AF)</f>
        <v>#REF!</v>
      </c>
      <c r="AG536" s="235" t="e" cm="1">
        <f t="array" ref="AG536">_xlfn.XLOOKUP($A536&amp;$B536,'[7]产值及收款计划（2026）'!$A:$A&amp;'[7]产值及收款计划（2026）'!$B:$B,'[7]产值及收款计划（2026）'!AG:AG)</f>
        <v>#REF!</v>
      </c>
      <c r="AH536" s="235" t="e" cm="1">
        <f t="array" ref="AH536">_xlfn.XLOOKUP($A536&amp;$B536,'[7]产值及收款计划（2026）'!$A:$A&amp;'[7]产值及收款计划（2026）'!$B:$B,'[7]产值及收款计划（2026）'!AH:AH)</f>
        <v>#REF!</v>
      </c>
      <c r="AI536" s="235" t="e" cm="1">
        <f t="array" ref="AI536">_xlfn.XLOOKUP($A536&amp;$B536,'[7]产值及收款计划（2026）'!$A:$A&amp;'[7]产值及收款计划（2026）'!$B:$B,'[7]产值及收款计划（2026）'!AI:AI)</f>
        <v>#REF!</v>
      </c>
      <c r="AJ536" s="235" t="e" cm="1">
        <f t="array" ref="AJ536">_xlfn.XLOOKUP($A536&amp;$B536,'[7]产值及收款计划（2026）'!$A:$A&amp;'[7]产值及收款计划（2026）'!$B:$B,'[7]产值及收款计划（2026）'!AJ:AJ)</f>
        <v>#REF!</v>
      </c>
      <c r="AK536" s="235" t="e" cm="1">
        <f t="array" ref="AK536">_xlfn.XLOOKUP($A536&amp;$B536,'[7]产值及收款计划（2026）'!$A:$A&amp;'[7]产值及收款计划（2026）'!$B:$B,'[7]产值及收款计划（2026）'!AK:AK)</f>
        <v>#REF!</v>
      </c>
      <c r="AL536" s="235" t="e" cm="1">
        <f t="array" ref="AL536">_xlfn.XLOOKUP($A536&amp;$B536,'[7]产值及收款计划（2026）'!$A:$A&amp;'[7]产值及收款计划（2026）'!$B:$B,'[7]产值及收款计划（2026）'!AL:AL)</f>
        <v>#REF!</v>
      </c>
      <c r="AM536" s="242" t="e" cm="1">
        <f t="array" ref="AM536">_xlfn.LET(_xlpm.勾选月份状态数组,TRANSPOSE('PPT(12-15页）-TOP10'!$A$3:$A$14),_xlpm.选择数据区,IF('PPT(12-15页）-TOP10'!$E$3="收款",$BA536:$BL536,$AA536:$AL536),SUM(_xlfn._xlws.FILTER(_xlpm.选择数据区,_xlpm.勾选月份状态数组,"")))</f>
        <v>#REF!</v>
      </c>
      <c r="AN536" s="235" t="e" cm="1">
        <f t="array" ref="AN536">_xlfn.XLOOKUP($A536&amp;$B536,'[7]产值及收款计划（2026）'!$A:$A&amp;'[7]产值及收款计划（2026）'!$B:$B,'[7]产值及收款计划（2026）'!AN:AN)</f>
        <v>#REF!</v>
      </c>
      <c r="AO536" s="235" t="e" cm="1">
        <f t="array" ref="AO536">_xlfn.XLOOKUP($A536&amp;$B536,'[7]产值及收款计划（2026）'!$A:$A&amp;'[7]产值及收款计划（2026）'!$B:$B,'[7]产值及收款计划（2026）'!AO:AO)</f>
        <v>#REF!</v>
      </c>
      <c r="AP536" s="235" t="e" cm="1">
        <f t="array" ref="AP536">_xlfn.XLOOKUP($A536&amp;$B536,'[7]产值及收款计划（2026）'!$A:$A&amp;'[7]产值及收款计划（2026）'!$B:$B,'[7]产值及收款计划（2026）'!AP:AP)</f>
        <v>#REF!</v>
      </c>
      <c r="AQ536" s="235" t="e" cm="1">
        <f t="array" ref="AQ536">_xlfn.XLOOKUP($A536&amp;$B536,'[7]产值及收款计划（2026）'!$A:$A&amp;'[7]产值及收款计划（2026）'!$B:$B,'[7]产值及收款计划（2026）'!AQ:AQ)</f>
        <v>#REF!</v>
      </c>
      <c r="AR536" s="235" t="e" cm="1">
        <f t="array" ref="AR536">_xlfn.XLOOKUP($A536&amp;$B536,'[7]产值及收款计划（2026）'!$A:$A&amp;'[7]产值及收款计划（2026）'!$B:$B,'[7]产值及收款计划（2026）'!AR:AR)</f>
        <v>#REF!</v>
      </c>
      <c r="AS536" s="235" t="e" cm="1">
        <f t="array" ref="AS536">_xlfn.XLOOKUP($A536&amp;$B536,'[7]产值及收款计划（2026）'!$A:$A&amp;'[7]产值及收款计划（2026）'!$B:$B,'[7]产值及收款计划（2026）'!AS:AS)</f>
        <v>#REF!</v>
      </c>
      <c r="AT536" s="235" t="e" cm="1">
        <f t="array" ref="AT536">_xlfn.XLOOKUP($A536&amp;$B536,'[7]产值及收款计划（2026）'!$A:$A&amp;'[7]产值及收款计划（2026）'!$B:$B,'[7]产值及收款计划（2026）'!AT:AT)</f>
        <v>#REF!</v>
      </c>
      <c r="AU536" s="235" t="e" cm="1">
        <f t="array" ref="AU536">_xlfn.XLOOKUP($A536&amp;$B536,'[7]产值及收款计划（2026）'!$A:$A&amp;'[7]产值及收款计划（2026）'!$B:$B,'[7]产值及收款计划（2026）'!AU:AU)</f>
        <v>#REF!</v>
      </c>
      <c r="AV536" s="235" t="e" cm="1">
        <f t="array" ref="AV536">_xlfn.XLOOKUP($A536&amp;$B536,'[7]产值及收款计划（2026）'!$A:$A&amp;'[7]产值及收款计划（2026）'!$B:$B,'[7]产值及收款计划（2026）'!AV:AV)</f>
        <v>#REF!</v>
      </c>
      <c r="AW536" s="235" t="e" cm="1">
        <f t="array" ref="AW536">_xlfn.XLOOKUP($A536&amp;$B536,'[7]产值及收款计划（2026）'!$A:$A&amp;'[7]产值及收款计划（2026）'!$B:$B,'[7]产值及收款计划（2026）'!AW:AW)</f>
        <v>#REF!</v>
      </c>
      <c r="AX536" s="235" t="e" cm="1">
        <f t="array" ref="AX536">_xlfn.XLOOKUP($A536&amp;$B536,'[7]产值及收款计划（2026）'!$A:$A&amp;'[7]产值及收款计划（2026）'!$B:$B,'[7]产值及收款计划（2026）'!AX:AX)</f>
        <v>#REF!</v>
      </c>
      <c r="AY536" s="235" t="e" cm="1">
        <f t="array" ref="AY536">_xlfn.XLOOKUP($A536&amp;$B536,'[7]产值及收款计划（2026）'!$A:$A&amp;'[7]产值及收款计划（2026）'!$B:$B,'[7]产值及收款计划（2026）'!AY:AY)</f>
        <v>#REF!</v>
      </c>
      <c r="AZ536" s="235" t="e" cm="1">
        <f t="array" ref="AZ536">_xlfn.XLOOKUP($A536&amp;$B536,'[7]产值及收款计划（2026）'!$A:$A&amp;'[7]产值及收款计划（2026）'!$B:$B,'[7]产值及收款计划（2026）'!AZ:AZ)</f>
        <v>#REF!</v>
      </c>
      <c r="BA536" s="235" t="e" cm="1">
        <f t="array" ref="BA536">_xlfn.XLOOKUP($A536&amp;$B536,'[7]产值及收款计划（2026）'!$A:$A&amp;'[7]产值及收款计划（2026）'!$B:$B,'[7]产值及收款计划（2026）'!BA:BA)</f>
        <v>#REF!</v>
      </c>
      <c r="BB536" s="235" t="e" cm="1">
        <f t="array" ref="BB536">_xlfn.XLOOKUP($A536&amp;$B536,'[7]产值及收款计划（2026）'!$A:$A&amp;'[7]产值及收款计划（2026）'!$B:$B,'[7]产值及收款计划（2026）'!BB:BB)</f>
        <v>#REF!</v>
      </c>
      <c r="BC536" s="235" t="e" cm="1">
        <f t="array" ref="BC536">_xlfn.XLOOKUP($A536&amp;$B536,'[7]产值及收款计划（2026）'!$A:$A&amp;'[7]产值及收款计划（2026）'!$B:$B,'[7]产值及收款计划（2026）'!BC:BC)</f>
        <v>#REF!</v>
      </c>
      <c r="BD536" s="235" t="e" cm="1">
        <f t="array" ref="BD536">_xlfn.XLOOKUP($A536&amp;$B536,'[7]产值及收款计划（2026）'!$A:$A&amp;'[7]产值及收款计划（2026）'!$B:$B,'[7]产值及收款计划（2026）'!BD:BD)</f>
        <v>#REF!</v>
      </c>
      <c r="BE536" s="235" t="e" cm="1">
        <f t="array" ref="BE536">_xlfn.XLOOKUP($A536&amp;$B536,'[7]产值及收款计划（2026）'!$A:$A&amp;'[7]产值及收款计划（2026）'!$B:$B,'[7]产值及收款计划（2026）'!BE:BE)</f>
        <v>#REF!</v>
      </c>
      <c r="BF536" s="235" t="e" cm="1">
        <f t="array" ref="BF536">_xlfn.XLOOKUP($A536&amp;$B536,'[7]产值及收款计划（2026）'!$A:$A&amp;'[7]产值及收款计划（2026）'!$B:$B,'[7]产值及收款计划（2026）'!BF:BF)</f>
        <v>#REF!</v>
      </c>
      <c r="BG536" s="235" t="e" cm="1">
        <f t="array" ref="BG536">_xlfn.XLOOKUP($A536&amp;$B536,'[7]产值及收款计划（2026）'!$A:$A&amp;'[7]产值及收款计划（2026）'!$B:$B,'[7]产值及收款计划（2026）'!BG:BG)</f>
        <v>#REF!</v>
      </c>
      <c r="BH536" s="235" t="e" cm="1">
        <f t="array" ref="BH536">_xlfn.XLOOKUP($A536&amp;$B536,'[7]产值及收款计划（2026）'!$A:$A&amp;'[7]产值及收款计划（2026）'!$B:$B,'[7]产值及收款计划（2026）'!BH:BH)</f>
        <v>#REF!</v>
      </c>
      <c r="BI536" s="235" t="e" cm="1">
        <f t="array" ref="BI536">_xlfn.XLOOKUP($A536&amp;$B536,'[7]产值及收款计划（2026）'!$A:$A&amp;'[7]产值及收款计划（2026）'!$B:$B,'[7]产值及收款计划（2026）'!BI:BI)</f>
        <v>#REF!</v>
      </c>
      <c r="BJ536" s="235" t="e" cm="1">
        <f t="array" ref="BJ536">_xlfn.XLOOKUP($A536&amp;$B536,'[7]产值及收款计划（2026）'!$A:$A&amp;'[7]产值及收款计划（2026）'!$B:$B,'[7]产值及收款计划（2026）'!BJ:BJ)</f>
        <v>#REF!</v>
      </c>
      <c r="BK536" s="235" t="e" cm="1">
        <f t="array" ref="BK536">_xlfn.XLOOKUP($A536&amp;$B536,'[7]产值及收款计划（2026）'!$A:$A&amp;'[7]产值及收款计划（2026）'!$B:$B,'[7]产值及收款计划（2026）'!BK:BK)</f>
        <v>#REF!</v>
      </c>
      <c r="BL536" s="235" t="e" cm="1">
        <f t="array" ref="BL536">_xlfn.XLOOKUP($A536&amp;$B536,'[7]产值及收款计划（2026）'!$A:$A&amp;'[7]产值及收款计划（2026）'!$B:$B,'[7]产值及收款计划（2026）'!BL:BL)</f>
        <v>#REF!</v>
      </c>
      <c r="BM536" s="235"/>
      <c r="BN536" s="235"/>
      <c r="BO536" s="235"/>
      <c r="BP536" s="235"/>
      <c r="BQ536" s="235" t="e" cm="1">
        <f t="array" ref="BQ536">_xlfn.XLOOKUP($A536&amp;$B536,'[7]产值及收款计划（2026）'!$A:$A&amp;'[7]产值及收款计划（2026）'!$B:$B,'[7]产值及收款计划（2026）'!BM:BM)</f>
        <v>#REF!</v>
      </c>
      <c r="BR536" s="235" t="e" cm="1">
        <f t="array" ref="BR536">_xlfn.XLOOKUP($A536&amp;$B536,'[7]产值及收款计划（2026）'!$A:$A&amp;'[7]产值及收款计划（2026）'!$B:$B,'[7]产值及收款计划（2026）'!BN:BN)</f>
        <v>#REF!</v>
      </c>
      <c r="BS536" s="235" t="e" cm="1">
        <f t="array" ref="BS536">_xlfn.XLOOKUP($A536&amp;$B536,'[7]产值及收款计划（2026）'!$A:$A&amp;'[7]产值及收款计划（2026）'!$B:$B,'[7]产值及收款计划（2026）'!BO:BO)</f>
        <v>#REF!</v>
      </c>
      <c r="BT536" s="235" t="e" cm="1">
        <f t="array" ref="BT536">_xlfn.XLOOKUP($A536&amp;$B536,'[7]产值及收款计划（2026）'!$A:$A&amp;'[7]产值及收款计划（2026）'!$B:$B,'[7]产值及收款计划（2026）'!BP:BP)</f>
        <v>#REF!</v>
      </c>
      <c r="BU536" s="234" t="e" cm="1">
        <f t="array" ref="BU536">_xlfn.XLOOKUP($A536&amp;$B536,'[7]产值及收款计划（2026）'!$A:$A&amp;'[7]产值及收款计划（2026）'!$B:$B,'[7]产值及收款计划（2026）'!BQ:BQ)</f>
        <v>#REF!</v>
      </c>
      <c r="BV536" s="235" t="e" cm="1">
        <f t="array" ref="BV536">_xlfn.XLOOKUP($A536&amp;$B536,'[7]产值及收款计划（2026）'!$A:$A&amp;'[7]产值及收款计划（2026）'!$B:$B,'[7]产值及收款计划（2026）'!BR:BR)</f>
        <v>#REF!</v>
      </c>
      <c r="CE536" s="235" cm="1">
        <f t="array" ref="CE536">_xlfn.XLOOKUP($A536&amp;$B536,'[7]产值及收款计划（2026）'!$A:$A&amp;'[7]产值及收款计划（2026）'!$B:$B,'[7]产值及收款计划（2026）'!CA:CA)</f>
        <v>0</v>
      </c>
      <c r="CF536" s="235" cm="1">
        <f t="array" ref="CF536">_xlfn.XLOOKUP($A536&amp;$B536,'[7]产值及收款计划（2026）'!$A:$A&amp;'[7]产值及收款计划（2026）'!$B:$B,'[7]产值及收款计划（2026）'!CB:CB)</f>
        <v>0</v>
      </c>
      <c r="CG536" s="235" cm="1">
        <f t="array" ref="CG536">_xlfn.XLOOKUP($A536&amp;$B536,'[7]产值及收款计划（2026）'!$A:$A&amp;'[7]产值及收款计划（2026）'!$B:$B,'[7]产值及收款计划（2026）'!CC:CC)</f>
        <v>0</v>
      </c>
      <c r="CH536" s="235" cm="1">
        <f t="array" ref="CH536">_xlfn.XLOOKUP($A536&amp;$B536,'[7]产值及收款计划（2026）'!$A:$A&amp;'[7]产值及收款计划（2026）'!$B:$B,'[7]产值及收款计划（2026）'!CD:CD)</f>
        <v>0</v>
      </c>
      <c r="CI536" s="235" cm="1">
        <f t="array" ref="CI536">_xlfn.XLOOKUP($A536&amp;$B536,'[7]产值及收款计划（2026）'!$A:$A&amp;'[7]产值及收款计划（2026）'!$B:$B,'[7]产值及收款计划（2026）'!CE:CE)</f>
        <v>0</v>
      </c>
      <c r="CJ536" s="235" cm="1">
        <f t="array" ref="CJ536">_xlfn.XLOOKUP($A536&amp;$B536,'[7]产值及收款计划（2026）'!$A:$A&amp;'[7]产值及收款计划（2026）'!$B:$B,'[7]产值及收款计划（2026）'!CF:CF)</f>
        <v>0</v>
      </c>
      <c r="CK536" s="235" cm="1">
        <f t="array" ref="CK536">_xlfn.XLOOKUP($A536&amp;$B536,'[7]产值及收款计划（2026）'!$A:$A&amp;'[7]产值及收款计划（2026）'!$B:$B,'[7]产值及收款计划（2026）'!CG:CG)</f>
        <v>0</v>
      </c>
      <c r="CL536" s="235" cm="1">
        <f t="array" ref="CL536">_xlfn.XLOOKUP($A536&amp;$B536,'[7]产值及收款计划（2026）'!$A:$A&amp;'[7]产值及收款计划（2026）'!$B:$B,'[7]产值及收款计划（2026）'!CH:CH)</f>
        <v>0</v>
      </c>
      <c r="CM536" s="235" cm="1">
        <f t="array" ref="CM536">_xlfn.XLOOKUP($A536&amp;$B536,'[7]产值及收款计划（2026）'!$A:$A&amp;'[7]产值及收款计划（2026）'!$B:$B,'[7]产值及收款计划（2026）'!CI:CI)</f>
        <v>0</v>
      </c>
      <c r="CN536" s="235" cm="1">
        <f t="array" ref="CN536">_xlfn.XLOOKUP($A536&amp;$B536,'[7]产值及收款计划（2026）'!$A:$A&amp;'[7]产值及收款计划（2026）'!$B:$B,'[7]产值及收款计划（2026）'!CJ:CJ)</f>
        <v>0</v>
      </c>
      <c r="CO536" s="235" cm="1">
        <f t="array" ref="CO536">_xlfn.XLOOKUP($A536&amp;$B536,'[7]产值及收款计划（2026）'!$A:$A&amp;'[7]产值及收款计划（2026）'!$B:$B,'[7]产值及收款计划（2026）'!CK:CK)</f>
        <v>0</v>
      </c>
      <c r="CP536" s="235" cm="1">
        <f t="array" ref="CP536">_xlfn.XLOOKUP($A536&amp;$B536,'[7]产值及收款计划（2026）'!$A:$A&amp;'[7]产值及收款计划（2026）'!$B:$B,'[7]产值及收款计划（2026）'!CL:CL)</f>
        <v>0</v>
      </c>
      <c r="DE536" s="235" cm="1">
        <f t="array" ref="DE536">_xlfn.XLOOKUP($A536&amp;$B536,'[7]产值及收款计划（2026）'!$A:$A&amp;'[7]产值及收款计划（2026）'!$B:$B,'[7]产值及收款计划（2026）'!DA:DA)</f>
        <v>0</v>
      </c>
      <c r="DF536" s="235" cm="1">
        <f t="array" ref="DF536">_xlfn.XLOOKUP($A536&amp;$B536,'[7]产值及收款计划（2026）'!$A:$A&amp;'[7]产值及收款计划（2026）'!$B:$B,'[7]产值及收款计划（2026）'!DB:DB)</f>
        <v>0</v>
      </c>
      <c r="DG536" s="235" cm="1">
        <f t="array" ref="DG536">_xlfn.XLOOKUP($A536&amp;$B536,'[7]产值及收款计划（2026）'!$A:$A&amp;'[7]产值及收款计划（2026）'!$B:$B,'[7]产值及收款计划（2026）'!DC:DC)</f>
        <v>0</v>
      </c>
      <c r="DH536" s="235" cm="1">
        <f t="array" ref="DH536">_xlfn.XLOOKUP($A536&amp;$B536,'[7]产值及收款计划（2026）'!$A:$A&amp;'[7]产值及收款计划（2026）'!$B:$B,'[7]产值及收款计划（2026）'!DD:DD)</f>
        <v>0</v>
      </c>
      <c r="DI536" s="235" cm="1">
        <f t="array" ref="DI536">_xlfn.XLOOKUP($A536&amp;$B536,'[7]产值及收款计划（2026）'!$A:$A&amp;'[7]产值及收款计划（2026）'!$B:$B,'[7]产值及收款计划（2026）'!DE:DE)</f>
        <v>0</v>
      </c>
      <c r="DJ536" s="235" cm="1">
        <f t="array" ref="DJ536">_xlfn.XLOOKUP($A536&amp;$B536,'[7]产值及收款计划（2026）'!$A:$A&amp;'[7]产值及收款计划（2026）'!$B:$B,'[7]产值及收款计划（2026）'!DF:DF)</f>
        <v>0</v>
      </c>
      <c r="DK536" s="235" cm="1">
        <f t="array" ref="DK536">_xlfn.XLOOKUP($A536&amp;$B536,'[7]产值及收款计划（2026）'!$A:$A&amp;'[7]产值及收款计划（2026）'!$B:$B,'[7]产值及收款计划（2026）'!DG:DG)</f>
        <v>0</v>
      </c>
      <c r="DL536" s="235" cm="1">
        <f t="array" ref="DL536">_xlfn.XLOOKUP($A536&amp;$B536,'[7]产值及收款计划（2026）'!$A:$A&amp;'[7]产值及收款计划（2026）'!$B:$B,'[7]产值及收款计划（2026）'!DH:DH)</f>
        <v>0</v>
      </c>
      <c r="DM536" s="235" cm="1">
        <f t="array" ref="DM536">_xlfn.XLOOKUP($A536&amp;$B536,'[7]产值及收款计划（2026）'!$A:$A&amp;'[7]产值及收款计划（2026）'!$B:$B,'[7]产值及收款计划（2026）'!DI:DI)</f>
        <v>0</v>
      </c>
      <c r="DN536" s="235" cm="1">
        <f t="array" ref="DN536">_xlfn.XLOOKUP($A536&amp;$B536,'[7]产值及收款计划（2026）'!$A:$A&amp;'[7]产值及收款计划（2026）'!$B:$B,'[7]产值及收款计划（2026）'!DJ:DJ)</f>
        <v>0</v>
      </c>
      <c r="DO536" s="235" cm="1">
        <f t="array" ref="DO536">_xlfn.XLOOKUP($A536&amp;$B536,'[7]产值及收款计划（2026）'!$A:$A&amp;'[7]产值及收款计划（2026）'!$B:$B,'[7]产值及收款计划（2026）'!DK:DK)</f>
        <v>0</v>
      </c>
      <c r="DP536" s="235" cm="1">
        <f t="array" ref="DP536">_xlfn.XLOOKUP($A536&amp;$B536,'[7]产值及收款计划（2026）'!$A:$A&amp;'[7]产值及收款计划（2026）'!$B:$B,'[7]产值及收款计划（2026）'!DL:DL)</f>
        <v>0</v>
      </c>
      <c r="DQ536" s="243"/>
      <c r="DR536" s="229"/>
    </row>
    <row r="537" ht="20.25" spans="1:122">
      <c r="A537" s="233">
        <f t="shared" si="30"/>
        <v>18</v>
      </c>
      <c r="B537" s="233" t="s">
        <v>30</v>
      </c>
      <c r="C537" s="234" t="e" cm="1">
        <f t="array" ref="C537">_xlfn.XLOOKUP($A537&amp;$B537,'[7]产值及收款计划（2026）'!$A:$A&amp;'[7]产值及收款计划（2026）'!$B:$B,'[7]产值及收款计划（2026）'!C:C)</f>
        <v>#REF!</v>
      </c>
      <c r="D537" s="234" t="e" cm="1">
        <f t="array" ref="D537">_xlfn.XLOOKUP($A537&amp;$B537,'[7]产值及收款计划（2026）'!$A:$A&amp;'[7]产值及收款计划（2026）'!$B:$B,'[7]产值及收款计划（2026）'!D:D)</f>
        <v>#REF!</v>
      </c>
      <c r="E537" s="235" t="e" cm="1">
        <f t="array" ref="E537">_xlfn.XLOOKUP($A537&amp;$B537,'[7]产值及收款计划（2026）'!$A:$A&amp;'[7]产值及收款计划（2026）'!$B:$B,'[7]产值及收款计划（2026）'!E:E)</f>
        <v>#REF!</v>
      </c>
      <c r="F537" s="235" t="e" cm="1">
        <f t="array" ref="F537">_xlfn.XLOOKUP($A537&amp;$B537,'[7]产值及收款计划（2026）'!$A:$A&amp;'[7]产值及收款计划（2026）'!$B:$B,'[7]产值及收款计划（2026）'!F:F)</f>
        <v>#REF!</v>
      </c>
      <c r="G537" s="235" t="e" cm="1">
        <f t="array" ref="G537">_xlfn.XLOOKUP($A537&amp;$B537,'[7]产值及收款计划（2026）'!$A:$A&amp;'[7]产值及收款计划（2026）'!$B:$B,'[7]产值及收款计划（2026）'!G:G)</f>
        <v>#REF!</v>
      </c>
      <c r="H537" s="235" t="e" cm="1">
        <f t="array" ref="H537">_xlfn.XLOOKUP($A537&amp;$B537,'[7]产值及收款计划（2026）'!$A:$A&amp;'[7]产值及收款计划（2026）'!$B:$B,'[7]产值及收款计划（2026）'!H:H)</f>
        <v>#REF!</v>
      </c>
      <c r="I537" s="236" t="e" cm="1">
        <f t="array" ref="I537">_xlfn.XLOOKUP($A537&amp;$B537,'[7]产值及收款计划（2026）'!$A:$A&amp;'[7]产值及收款计划（2026）'!$B:$B,'[7]产值及收款计划（2026）'!I:I)</f>
        <v>#REF!</v>
      </c>
      <c r="J537" s="237" t="e" cm="1">
        <f t="array" ref="J537">_xlfn.XLOOKUP($A537&amp;$B537,'[7]产值及收款计划（2026）'!$A:$A&amp;'[7]产值及收款计划（2026）'!$B:$B,'[7]产值及收款计划（2026）'!J:J)</f>
        <v>#REF!</v>
      </c>
      <c r="K537" s="235" t="e" cm="1">
        <f t="array" ref="K537">_xlfn.XLOOKUP($A537&amp;$B537,'[7]产值及收款计划（2026）'!$A:$A&amp;'[7]产值及收款计划（2026）'!$B:$B,'[7]产值及收款计划（2026）'!K:K)</f>
        <v>#REF!</v>
      </c>
      <c r="L537" s="235" t="e" cm="1">
        <f t="array" ref="L537">_xlfn.XLOOKUP($A537&amp;$B537,'[7]产值及收款计划（2026）'!$A:$A&amp;'[7]产值及收款计划（2026）'!$B:$B,'[7]产值及收款计划（2026）'!L:L)</f>
        <v>#REF!</v>
      </c>
      <c r="M537" s="235" t="e" cm="1">
        <f t="array" ref="M537">_xlfn.XLOOKUP($A537&amp;$B537,'[7]产值及收款计划（2026）'!$A:$A&amp;'[7]产值及收款计划（2026）'!$B:$B,'[7]产值及收款计划（2026）'!M:M)</f>
        <v>#REF!</v>
      </c>
      <c r="N537" s="235" t="e" cm="1">
        <f t="array" ref="N537">_xlfn.XLOOKUP($A537&amp;$B537,'[7]产值及收款计划（2026）'!$A:$A&amp;'[7]产值及收款计划（2026）'!$B:$B,'[7]产值及收款计划（2026）'!N:N)</f>
        <v>#REF!</v>
      </c>
      <c r="O537" s="235" t="e" cm="1">
        <f t="array" ref="O537">_xlfn.XLOOKUP($A537&amp;$B537,'[7]产值及收款计划（2026）'!$A:$A&amp;'[7]产值及收款计划（2026）'!$B:$B,'[7]产值及收款计划（2026）'!O:O)</f>
        <v>#REF!</v>
      </c>
      <c r="P537" s="234" t="e" cm="1">
        <f t="array" ref="P537">_xlfn.XLOOKUP($A537&amp;$B537,'[7]产值及收款计划（2026）'!$A:$A&amp;'[7]产值及收款计划（2026）'!$B:$B,'[7]产值及收款计划（2026）'!P:P)</f>
        <v>#REF!</v>
      </c>
      <c r="Q537" s="235" t="e" cm="1">
        <f t="array" ref="Q537">_xlfn.XLOOKUP($A537&amp;$B537,'[7]产值及收款计划（2026）'!$A:$A&amp;'[7]产值及收款计划（2026）'!$B:$B,'[7]产值及收款计划（2026）'!Q:Q)</f>
        <v>#REF!</v>
      </c>
      <c r="R537" s="235" t="e" cm="1">
        <f t="array" ref="R537">_xlfn.XLOOKUP($A537&amp;$B537,'[7]产值及收款计划（2026）'!$A:$A&amp;'[7]产值及收款计划（2026）'!$B:$B,'[7]产值及收款计划（2026）'!R:R)</f>
        <v>#REF!</v>
      </c>
      <c r="S537" s="235" t="e" cm="1">
        <f t="array" ref="S537">_xlfn.XLOOKUP($A537&amp;$B537,'[7]产值及收款计划（2026）'!$A:$A&amp;'[7]产值及收款计划（2026）'!$B:$B,'[7]产值及收款计划（2026）'!S:S)</f>
        <v>#REF!</v>
      </c>
      <c r="T537" s="235" t="e" cm="1">
        <f t="array" ref="T537">_xlfn.XLOOKUP($A537&amp;$B537,'[7]产值及收款计划（2026）'!$A:$A&amp;'[7]产值及收款计划（2026）'!$B:$B,'[7]产值及收款计划（2026）'!T:T)</f>
        <v>#REF!</v>
      </c>
      <c r="U537" s="235" t="e" cm="1">
        <f t="array" ref="U537">_xlfn.XLOOKUP($A537&amp;$B537,'[7]产值及收款计划（2026）'!$A:$A&amp;'[7]产值及收款计划（2026）'!$B:$B,'[7]产值及收款计划（2026）'!U:U)</f>
        <v>#REF!</v>
      </c>
      <c r="V537" s="235" t="e" cm="1">
        <f t="array" ref="V537">_xlfn.XLOOKUP($A537&amp;$B537,'[7]产值及收款计划（2026）'!$A:$A&amp;'[7]产值及收款计划（2026）'!$B:$B,'[7]产值及收款计划（2026）'!V:V)</f>
        <v>#REF!</v>
      </c>
      <c r="W537" s="235" t="e" cm="1">
        <f t="array" ref="W537">_xlfn.XLOOKUP($A537&amp;$B537,'[7]产值及收款计划（2026）'!$A:$A&amp;'[7]产值及收款计划（2026）'!$B:$B,'[7]产值及收款计划（2026）'!W:W)</f>
        <v>#REF!</v>
      </c>
      <c r="X537" s="235" t="e" cm="1">
        <f t="array" ref="X537">_xlfn.XLOOKUP($A537&amp;$B537,'[7]产值及收款计划（2026）'!$A:$A&amp;'[7]产值及收款计划（2026）'!$B:$B,'[7]产值及收款计划（2026）'!X:X)</f>
        <v>#REF!</v>
      </c>
      <c r="Y537" s="235" t="e" cm="1">
        <f t="array" ref="Y537">_xlfn.XLOOKUP($A537&amp;$B537,'[7]产值及收款计划（2026）'!$A:$A&amp;'[7]产值及收款计划（2026）'!$B:$B,'[7]产值及收款计划（2026）'!Y:Y)</f>
        <v>#REF!</v>
      </c>
      <c r="Z537" s="235" t="e" cm="1">
        <f t="array" ref="Z537">_xlfn.XLOOKUP($A537&amp;$B537,'[7]产值及收款计划（2026）'!$A:$A&amp;'[7]产值及收款计划（2026）'!$B:$B,'[7]产值及收款计划（2026）'!Z:Z)</f>
        <v>#REF!</v>
      </c>
      <c r="AA537" s="235" t="e" cm="1">
        <f t="array" ref="AA537">_xlfn.XLOOKUP($A537&amp;$B537,'[7]产值及收款计划（2026）'!$A:$A&amp;'[7]产值及收款计划（2026）'!$B:$B,'[7]产值及收款计划（2026）'!AA:AA)</f>
        <v>#REF!</v>
      </c>
      <c r="AB537" s="235" t="e" cm="1">
        <f t="array" ref="AB537">_xlfn.XLOOKUP($A537&amp;$B537,'[7]产值及收款计划（2026）'!$A:$A&amp;'[7]产值及收款计划（2026）'!$B:$B,'[7]产值及收款计划（2026）'!AB:AB)</f>
        <v>#REF!</v>
      </c>
      <c r="AC537" s="235" t="e" cm="1">
        <f t="array" ref="AC537">_xlfn.XLOOKUP($A537&amp;$B537,'[7]产值及收款计划（2026）'!$A:$A&amp;'[7]产值及收款计划（2026）'!$B:$B,'[7]产值及收款计划（2026）'!AC:AC)</f>
        <v>#REF!</v>
      </c>
      <c r="AD537" s="235" t="e" cm="1">
        <f t="array" ref="AD537">_xlfn.XLOOKUP($A537&amp;$B537,'[7]产值及收款计划（2026）'!$A:$A&amp;'[7]产值及收款计划（2026）'!$B:$B,'[7]产值及收款计划（2026）'!AD:AD)</f>
        <v>#REF!</v>
      </c>
      <c r="AE537" s="235" t="e" cm="1">
        <f t="array" ref="AE537">_xlfn.XLOOKUP($A537&amp;$B537,'[7]产值及收款计划（2026）'!$A:$A&amp;'[7]产值及收款计划（2026）'!$B:$B,'[7]产值及收款计划（2026）'!AE:AE)</f>
        <v>#REF!</v>
      </c>
      <c r="AF537" s="235" t="e" cm="1">
        <f t="array" ref="AF537">_xlfn.XLOOKUP($A537&amp;$B537,'[7]产值及收款计划（2026）'!$A:$A&amp;'[7]产值及收款计划（2026）'!$B:$B,'[7]产值及收款计划（2026）'!AF:AF)</f>
        <v>#REF!</v>
      </c>
      <c r="AG537" s="235" t="e" cm="1">
        <f t="array" ref="AG537">_xlfn.XLOOKUP($A537&amp;$B537,'[7]产值及收款计划（2026）'!$A:$A&amp;'[7]产值及收款计划（2026）'!$B:$B,'[7]产值及收款计划（2026）'!AG:AG)</f>
        <v>#REF!</v>
      </c>
      <c r="AH537" s="235" t="e" cm="1">
        <f t="array" ref="AH537">_xlfn.XLOOKUP($A537&amp;$B537,'[7]产值及收款计划（2026）'!$A:$A&amp;'[7]产值及收款计划（2026）'!$B:$B,'[7]产值及收款计划（2026）'!AH:AH)</f>
        <v>#REF!</v>
      </c>
      <c r="AI537" s="235" t="e" cm="1">
        <f t="array" ref="AI537">_xlfn.XLOOKUP($A537&amp;$B537,'[7]产值及收款计划（2026）'!$A:$A&amp;'[7]产值及收款计划（2026）'!$B:$B,'[7]产值及收款计划（2026）'!AI:AI)</f>
        <v>#REF!</v>
      </c>
      <c r="AJ537" s="235" t="e" cm="1">
        <f t="array" ref="AJ537">_xlfn.XLOOKUP($A537&amp;$B537,'[7]产值及收款计划（2026）'!$A:$A&amp;'[7]产值及收款计划（2026）'!$B:$B,'[7]产值及收款计划（2026）'!AJ:AJ)</f>
        <v>#REF!</v>
      </c>
      <c r="AK537" s="235" t="e" cm="1">
        <f t="array" ref="AK537">_xlfn.XLOOKUP($A537&amp;$B537,'[7]产值及收款计划（2026）'!$A:$A&amp;'[7]产值及收款计划（2026）'!$B:$B,'[7]产值及收款计划（2026）'!AK:AK)</f>
        <v>#REF!</v>
      </c>
      <c r="AL537" s="235" t="e" cm="1">
        <f t="array" ref="AL537">_xlfn.XLOOKUP($A537&amp;$B537,'[7]产值及收款计划（2026）'!$A:$A&amp;'[7]产值及收款计划（2026）'!$B:$B,'[7]产值及收款计划（2026）'!AL:AL)</f>
        <v>#REF!</v>
      </c>
      <c r="AM537" s="242" t="e" cm="1">
        <f t="array" ref="AM537">_xlfn.LET(_xlpm.勾选月份状态数组,TRANSPOSE('PPT(12-15页）-TOP10'!$A$3:$A$14),_xlpm.选择数据区,IF('PPT(12-15页）-TOP10'!$E$3="收款",$BA537:$BL537,$AA537:$AL537),SUM(_xlfn._xlws.FILTER(_xlpm.选择数据区,_xlpm.勾选月份状态数组,"")))</f>
        <v>#REF!</v>
      </c>
      <c r="AN537" s="235" t="e" cm="1">
        <f t="array" ref="AN537">_xlfn.XLOOKUP($A537&amp;$B537,'[7]产值及收款计划（2026）'!$A:$A&amp;'[7]产值及收款计划（2026）'!$B:$B,'[7]产值及收款计划（2026）'!AN:AN)</f>
        <v>#REF!</v>
      </c>
      <c r="AO537" s="235" t="e" cm="1">
        <f t="array" ref="AO537">_xlfn.XLOOKUP($A537&amp;$B537,'[7]产值及收款计划（2026）'!$A:$A&amp;'[7]产值及收款计划（2026）'!$B:$B,'[7]产值及收款计划（2026）'!AO:AO)</f>
        <v>#REF!</v>
      </c>
      <c r="AP537" s="235" t="e" cm="1">
        <f t="array" ref="AP537">_xlfn.XLOOKUP($A537&amp;$B537,'[7]产值及收款计划（2026）'!$A:$A&amp;'[7]产值及收款计划（2026）'!$B:$B,'[7]产值及收款计划（2026）'!AP:AP)</f>
        <v>#REF!</v>
      </c>
      <c r="AQ537" s="235" t="e" cm="1">
        <f t="array" ref="AQ537">_xlfn.XLOOKUP($A537&amp;$B537,'[7]产值及收款计划（2026）'!$A:$A&amp;'[7]产值及收款计划（2026）'!$B:$B,'[7]产值及收款计划（2026）'!AQ:AQ)</f>
        <v>#REF!</v>
      </c>
      <c r="AR537" s="235" t="e" cm="1">
        <f t="array" ref="AR537">_xlfn.XLOOKUP($A537&amp;$B537,'[7]产值及收款计划（2026）'!$A:$A&amp;'[7]产值及收款计划（2026）'!$B:$B,'[7]产值及收款计划（2026）'!AR:AR)</f>
        <v>#REF!</v>
      </c>
      <c r="AS537" s="235" t="e" cm="1">
        <f t="array" ref="AS537">_xlfn.XLOOKUP($A537&amp;$B537,'[7]产值及收款计划（2026）'!$A:$A&amp;'[7]产值及收款计划（2026）'!$B:$B,'[7]产值及收款计划（2026）'!AS:AS)</f>
        <v>#REF!</v>
      </c>
      <c r="AT537" s="235" t="e" cm="1">
        <f t="array" ref="AT537">_xlfn.XLOOKUP($A537&amp;$B537,'[7]产值及收款计划（2026）'!$A:$A&amp;'[7]产值及收款计划（2026）'!$B:$B,'[7]产值及收款计划（2026）'!AT:AT)</f>
        <v>#REF!</v>
      </c>
      <c r="AU537" s="235" t="e" cm="1">
        <f t="array" ref="AU537">_xlfn.XLOOKUP($A537&amp;$B537,'[7]产值及收款计划（2026）'!$A:$A&amp;'[7]产值及收款计划（2026）'!$B:$B,'[7]产值及收款计划（2026）'!AU:AU)</f>
        <v>#REF!</v>
      </c>
      <c r="AV537" s="235" t="e" cm="1">
        <f t="array" ref="AV537">_xlfn.XLOOKUP($A537&amp;$B537,'[7]产值及收款计划（2026）'!$A:$A&amp;'[7]产值及收款计划（2026）'!$B:$B,'[7]产值及收款计划（2026）'!AV:AV)</f>
        <v>#REF!</v>
      </c>
      <c r="AW537" s="235" t="e" cm="1">
        <f t="array" ref="AW537">_xlfn.XLOOKUP($A537&amp;$B537,'[7]产值及收款计划（2026）'!$A:$A&amp;'[7]产值及收款计划（2026）'!$B:$B,'[7]产值及收款计划（2026）'!AW:AW)</f>
        <v>#REF!</v>
      </c>
      <c r="AX537" s="235" t="e" cm="1">
        <f t="array" ref="AX537">_xlfn.XLOOKUP($A537&amp;$B537,'[7]产值及收款计划（2026）'!$A:$A&amp;'[7]产值及收款计划（2026）'!$B:$B,'[7]产值及收款计划（2026）'!AX:AX)</f>
        <v>#REF!</v>
      </c>
      <c r="AY537" s="235" t="e" cm="1">
        <f t="array" ref="AY537">_xlfn.XLOOKUP($A537&amp;$B537,'[7]产值及收款计划（2026）'!$A:$A&amp;'[7]产值及收款计划（2026）'!$B:$B,'[7]产值及收款计划（2026）'!AY:AY)</f>
        <v>#REF!</v>
      </c>
      <c r="AZ537" s="235" t="e" cm="1">
        <f t="array" ref="AZ537">_xlfn.XLOOKUP($A537&amp;$B537,'[7]产值及收款计划（2026）'!$A:$A&amp;'[7]产值及收款计划（2026）'!$B:$B,'[7]产值及收款计划（2026）'!AZ:AZ)</f>
        <v>#REF!</v>
      </c>
      <c r="BA537" s="235" t="e" cm="1">
        <f t="array" ref="BA537">_xlfn.XLOOKUP($A537&amp;$B537,'[7]产值及收款计划（2026）'!$A:$A&amp;'[7]产值及收款计划（2026）'!$B:$B,'[7]产值及收款计划（2026）'!BA:BA)</f>
        <v>#REF!</v>
      </c>
      <c r="BB537" s="235" t="e" cm="1">
        <f t="array" ref="BB537">_xlfn.XLOOKUP($A537&amp;$B537,'[7]产值及收款计划（2026）'!$A:$A&amp;'[7]产值及收款计划（2026）'!$B:$B,'[7]产值及收款计划（2026）'!BB:BB)</f>
        <v>#REF!</v>
      </c>
      <c r="BC537" s="235" t="e" cm="1">
        <f t="array" ref="BC537">_xlfn.XLOOKUP($A537&amp;$B537,'[7]产值及收款计划（2026）'!$A:$A&amp;'[7]产值及收款计划（2026）'!$B:$B,'[7]产值及收款计划（2026）'!BC:BC)</f>
        <v>#REF!</v>
      </c>
      <c r="BD537" s="235" t="e" cm="1">
        <f t="array" ref="BD537">_xlfn.XLOOKUP($A537&amp;$B537,'[7]产值及收款计划（2026）'!$A:$A&amp;'[7]产值及收款计划（2026）'!$B:$B,'[7]产值及收款计划（2026）'!BD:BD)</f>
        <v>#REF!</v>
      </c>
      <c r="BE537" s="235" t="e" cm="1">
        <f t="array" ref="BE537">_xlfn.XLOOKUP($A537&amp;$B537,'[7]产值及收款计划（2026）'!$A:$A&amp;'[7]产值及收款计划（2026）'!$B:$B,'[7]产值及收款计划（2026）'!BE:BE)</f>
        <v>#REF!</v>
      </c>
      <c r="BF537" s="235" t="e" cm="1">
        <f t="array" ref="BF537">_xlfn.XLOOKUP($A537&amp;$B537,'[7]产值及收款计划（2026）'!$A:$A&amp;'[7]产值及收款计划（2026）'!$B:$B,'[7]产值及收款计划（2026）'!BF:BF)</f>
        <v>#REF!</v>
      </c>
      <c r="BG537" s="235" t="e" cm="1">
        <f t="array" ref="BG537">_xlfn.XLOOKUP($A537&amp;$B537,'[7]产值及收款计划（2026）'!$A:$A&amp;'[7]产值及收款计划（2026）'!$B:$B,'[7]产值及收款计划（2026）'!BG:BG)</f>
        <v>#REF!</v>
      </c>
      <c r="BH537" s="235" t="e" cm="1">
        <f t="array" ref="BH537">_xlfn.XLOOKUP($A537&amp;$B537,'[7]产值及收款计划（2026）'!$A:$A&amp;'[7]产值及收款计划（2026）'!$B:$B,'[7]产值及收款计划（2026）'!BH:BH)</f>
        <v>#REF!</v>
      </c>
      <c r="BI537" s="235" t="e" cm="1">
        <f t="array" ref="BI537">_xlfn.XLOOKUP($A537&amp;$B537,'[7]产值及收款计划（2026）'!$A:$A&amp;'[7]产值及收款计划（2026）'!$B:$B,'[7]产值及收款计划（2026）'!BI:BI)</f>
        <v>#REF!</v>
      </c>
      <c r="BJ537" s="235" t="e" cm="1">
        <f t="array" ref="BJ537">_xlfn.XLOOKUP($A537&amp;$B537,'[7]产值及收款计划（2026）'!$A:$A&amp;'[7]产值及收款计划（2026）'!$B:$B,'[7]产值及收款计划（2026）'!BJ:BJ)</f>
        <v>#REF!</v>
      </c>
      <c r="BK537" s="235" t="e" cm="1">
        <f t="array" ref="BK537">_xlfn.XLOOKUP($A537&amp;$B537,'[7]产值及收款计划（2026）'!$A:$A&amp;'[7]产值及收款计划（2026）'!$B:$B,'[7]产值及收款计划（2026）'!BK:BK)</f>
        <v>#REF!</v>
      </c>
      <c r="BL537" s="235" t="e" cm="1">
        <f t="array" ref="BL537">_xlfn.XLOOKUP($A537&amp;$B537,'[7]产值及收款计划（2026）'!$A:$A&amp;'[7]产值及收款计划（2026）'!$B:$B,'[7]产值及收款计划（2026）'!BL:BL)</f>
        <v>#REF!</v>
      </c>
      <c r="BM537" s="235"/>
      <c r="BN537" s="235"/>
      <c r="BO537" s="235"/>
      <c r="BP537" s="235"/>
      <c r="BQ537" s="235" t="e" cm="1">
        <f t="array" ref="BQ537">_xlfn.XLOOKUP($A537&amp;$B537,'[7]产值及收款计划（2026）'!$A:$A&amp;'[7]产值及收款计划（2026）'!$B:$B,'[7]产值及收款计划（2026）'!BM:BM)</f>
        <v>#REF!</v>
      </c>
      <c r="BR537" s="235" t="e" cm="1">
        <f t="array" ref="BR537">_xlfn.XLOOKUP($A537&amp;$B537,'[7]产值及收款计划（2026）'!$A:$A&amp;'[7]产值及收款计划（2026）'!$B:$B,'[7]产值及收款计划（2026）'!BN:BN)</f>
        <v>#REF!</v>
      </c>
      <c r="BS537" s="235" t="e" cm="1">
        <f t="array" ref="BS537">_xlfn.XLOOKUP($A537&amp;$B537,'[7]产值及收款计划（2026）'!$A:$A&amp;'[7]产值及收款计划（2026）'!$B:$B,'[7]产值及收款计划（2026）'!BO:BO)</f>
        <v>#REF!</v>
      </c>
      <c r="BT537" s="235" t="e" cm="1">
        <f t="array" ref="BT537">_xlfn.XLOOKUP($A537&amp;$B537,'[7]产值及收款计划（2026）'!$A:$A&amp;'[7]产值及收款计划（2026）'!$B:$B,'[7]产值及收款计划（2026）'!BP:BP)</f>
        <v>#REF!</v>
      </c>
      <c r="BU537" s="234" t="e" cm="1">
        <f t="array" ref="BU537">_xlfn.XLOOKUP($A537&amp;$B537,'[7]产值及收款计划（2026）'!$A:$A&amp;'[7]产值及收款计划（2026）'!$B:$B,'[7]产值及收款计划（2026）'!BQ:BQ)</f>
        <v>#REF!</v>
      </c>
      <c r="BV537" s="235" t="e" cm="1">
        <f t="array" ref="BV537">_xlfn.XLOOKUP($A537&amp;$B537,'[7]产值及收款计划（2026）'!$A:$A&amp;'[7]产值及收款计划（2026）'!$B:$B,'[7]产值及收款计划（2026）'!BR:BR)</f>
        <v>#REF!</v>
      </c>
      <c r="CE537" s="235" cm="1">
        <f t="array" ref="CE537">_xlfn.XLOOKUP($A537&amp;$B537,'[7]产值及收款计划（2026）'!$A:$A&amp;'[7]产值及收款计划（2026）'!$B:$B,'[7]产值及收款计划（2026）'!CA:CA)</f>
        <v>0</v>
      </c>
      <c r="CF537" s="235" cm="1">
        <f t="array" ref="CF537">_xlfn.XLOOKUP($A537&amp;$B537,'[7]产值及收款计划（2026）'!$A:$A&amp;'[7]产值及收款计划（2026）'!$B:$B,'[7]产值及收款计划（2026）'!CB:CB)</f>
        <v>0</v>
      </c>
      <c r="CG537" s="235" cm="1">
        <f t="array" ref="CG537">_xlfn.XLOOKUP($A537&amp;$B537,'[7]产值及收款计划（2026）'!$A:$A&amp;'[7]产值及收款计划（2026）'!$B:$B,'[7]产值及收款计划（2026）'!CC:CC)</f>
        <v>0</v>
      </c>
      <c r="CH537" s="235" cm="1">
        <f t="array" ref="CH537">_xlfn.XLOOKUP($A537&amp;$B537,'[7]产值及收款计划（2026）'!$A:$A&amp;'[7]产值及收款计划（2026）'!$B:$B,'[7]产值及收款计划（2026）'!CD:CD)</f>
        <v>0</v>
      </c>
      <c r="CI537" s="235" cm="1">
        <f t="array" ref="CI537">_xlfn.XLOOKUP($A537&amp;$B537,'[7]产值及收款计划（2026）'!$A:$A&amp;'[7]产值及收款计划（2026）'!$B:$B,'[7]产值及收款计划（2026）'!CE:CE)</f>
        <v>0</v>
      </c>
      <c r="CJ537" s="235" cm="1">
        <f t="array" ref="CJ537">_xlfn.XLOOKUP($A537&amp;$B537,'[7]产值及收款计划（2026）'!$A:$A&amp;'[7]产值及收款计划（2026）'!$B:$B,'[7]产值及收款计划（2026）'!CF:CF)</f>
        <v>0</v>
      </c>
      <c r="CK537" s="235" cm="1">
        <f t="array" ref="CK537">_xlfn.XLOOKUP($A537&amp;$B537,'[7]产值及收款计划（2026）'!$A:$A&amp;'[7]产值及收款计划（2026）'!$B:$B,'[7]产值及收款计划（2026）'!CG:CG)</f>
        <v>0</v>
      </c>
      <c r="CL537" s="235" cm="1">
        <f t="array" ref="CL537">_xlfn.XLOOKUP($A537&amp;$B537,'[7]产值及收款计划（2026）'!$A:$A&amp;'[7]产值及收款计划（2026）'!$B:$B,'[7]产值及收款计划（2026）'!CH:CH)</f>
        <v>0</v>
      </c>
      <c r="CM537" s="235" cm="1">
        <f t="array" ref="CM537">_xlfn.XLOOKUP($A537&amp;$B537,'[7]产值及收款计划（2026）'!$A:$A&amp;'[7]产值及收款计划（2026）'!$B:$B,'[7]产值及收款计划（2026）'!CI:CI)</f>
        <v>0</v>
      </c>
      <c r="CN537" s="235" cm="1">
        <f t="array" ref="CN537">_xlfn.XLOOKUP($A537&amp;$B537,'[7]产值及收款计划（2026）'!$A:$A&amp;'[7]产值及收款计划（2026）'!$B:$B,'[7]产值及收款计划（2026）'!CJ:CJ)</f>
        <v>0</v>
      </c>
      <c r="CO537" s="235" cm="1">
        <f t="array" ref="CO537">_xlfn.XLOOKUP($A537&amp;$B537,'[7]产值及收款计划（2026）'!$A:$A&amp;'[7]产值及收款计划（2026）'!$B:$B,'[7]产值及收款计划（2026）'!CK:CK)</f>
        <v>0</v>
      </c>
      <c r="CP537" s="235" cm="1">
        <f t="array" ref="CP537">_xlfn.XLOOKUP($A537&amp;$B537,'[7]产值及收款计划（2026）'!$A:$A&amp;'[7]产值及收款计划（2026）'!$B:$B,'[7]产值及收款计划（2026）'!CL:CL)</f>
        <v>0</v>
      </c>
      <c r="DE537" s="235" cm="1">
        <f t="array" ref="DE537">_xlfn.XLOOKUP($A537&amp;$B537,'[7]产值及收款计划（2026）'!$A:$A&amp;'[7]产值及收款计划（2026）'!$B:$B,'[7]产值及收款计划（2026）'!DA:DA)</f>
        <v>0</v>
      </c>
      <c r="DF537" s="235" cm="1">
        <f t="array" ref="DF537">_xlfn.XLOOKUP($A537&amp;$B537,'[7]产值及收款计划（2026）'!$A:$A&amp;'[7]产值及收款计划（2026）'!$B:$B,'[7]产值及收款计划（2026）'!DB:DB)</f>
        <v>0</v>
      </c>
      <c r="DG537" s="235" cm="1">
        <f t="array" ref="DG537">_xlfn.XLOOKUP($A537&amp;$B537,'[7]产值及收款计划（2026）'!$A:$A&amp;'[7]产值及收款计划（2026）'!$B:$B,'[7]产值及收款计划（2026）'!DC:DC)</f>
        <v>0</v>
      </c>
      <c r="DH537" s="235" cm="1">
        <f t="array" ref="DH537">_xlfn.XLOOKUP($A537&amp;$B537,'[7]产值及收款计划（2026）'!$A:$A&amp;'[7]产值及收款计划（2026）'!$B:$B,'[7]产值及收款计划（2026）'!DD:DD)</f>
        <v>0</v>
      </c>
      <c r="DI537" s="235" cm="1">
        <f t="array" ref="DI537">_xlfn.XLOOKUP($A537&amp;$B537,'[7]产值及收款计划（2026）'!$A:$A&amp;'[7]产值及收款计划（2026）'!$B:$B,'[7]产值及收款计划（2026）'!DE:DE)</f>
        <v>0</v>
      </c>
      <c r="DJ537" s="235" cm="1">
        <f t="array" ref="DJ537">_xlfn.XLOOKUP($A537&amp;$B537,'[7]产值及收款计划（2026）'!$A:$A&amp;'[7]产值及收款计划（2026）'!$B:$B,'[7]产值及收款计划（2026）'!DF:DF)</f>
        <v>0</v>
      </c>
      <c r="DK537" s="235" cm="1">
        <f t="array" ref="DK537">_xlfn.XLOOKUP($A537&amp;$B537,'[7]产值及收款计划（2026）'!$A:$A&amp;'[7]产值及收款计划（2026）'!$B:$B,'[7]产值及收款计划（2026）'!DG:DG)</f>
        <v>0</v>
      </c>
      <c r="DL537" s="235" cm="1">
        <f t="array" ref="DL537">_xlfn.XLOOKUP($A537&amp;$B537,'[7]产值及收款计划（2026）'!$A:$A&amp;'[7]产值及收款计划（2026）'!$B:$B,'[7]产值及收款计划（2026）'!DH:DH)</f>
        <v>0</v>
      </c>
      <c r="DM537" s="235" cm="1">
        <f t="array" ref="DM537">_xlfn.XLOOKUP($A537&amp;$B537,'[7]产值及收款计划（2026）'!$A:$A&amp;'[7]产值及收款计划（2026）'!$B:$B,'[7]产值及收款计划（2026）'!DI:DI)</f>
        <v>0</v>
      </c>
      <c r="DN537" s="235" cm="1">
        <f t="array" ref="DN537">_xlfn.XLOOKUP($A537&amp;$B537,'[7]产值及收款计划（2026）'!$A:$A&amp;'[7]产值及收款计划（2026）'!$B:$B,'[7]产值及收款计划（2026）'!DJ:DJ)</f>
        <v>0</v>
      </c>
      <c r="DO537" s="235" cm="1">
        <f t="array" ref="DO537">_xlfn.XLOOKUP($A537&amp;$B537,'[7]产值及收款计划（2026）'!$A:$A&amp;'[7]产值及收款计划（2026）'!$B:$B,'[7]产值及收款计划（2026）'!DK:DK)</f>
        <v>0</v>
      </c>
      <c r="DP537" s="235" cm="1">
        <f t="array" ref="DP537">_xlfn.XLOOKUP($A537&amp;$B537,'[7]产值及收款计划（2026）'!$A:$A&amp;'[7]产值及收款计划（2026）'!$B:$B,'[7]产值及收款计划（2026）'!DL:DL)</f>
        <v>0</v>
      </c>
      <c r="DQ537" s="243"/>
      <c r="DR537" s="229"/>
    </row>
    <row r="538" ht="20.25" spans="1:122">
      <c r="A538" s="233">
        <f t="shared" si="30"/>
        <v>19</v>
      </c>
      <c r="B538" s="233" t="s">
        <v>30</v>
      </c>
      <c r="C538" s="234" t="e" cm="1">
        <f t="array" ref="C538">_xlfn.XLOOKUP($A538&amp;$B538,'[7]产值及收款计划（2026）'!$A:$A&amp;'[7]产值及收款计划（2026）'!$B:$B,'[7]产值及收款计划（2026）'!C:C)</f>
        <v>#REF!</v>
      </c>
      <c r="D538" s="234" t="e" cm="1">
        <f t="array" ref="D538">_xlfn.XLOOKUP($A538&amp;$B538,'[7]产值及收款计划（2026）'!$A:$A&amp;'[7]产值及收款计划（2026）'!$B:$B,'[7]产值及收款计划（2026）'!D:D)</f>
        <v>#REF!</v>
      </c>
      <c r="E538" s="235" t="e" cm="1">
        <f t="array" ref="E538">_xlfn.XLOOKUP($A538&amp;$B538,'[7]产值及收款计划（2026）'!$A:$A&amp;'[7]产值及收款计划（2026）'!$B:$B,'[7]产值及收款计划（2026）'!E:E)</f>
        <v>#REF!</v>
      </c>
      <c r="F538" s="235" t="e" cm="1">
        <f t="array" ref="F538">_xlfn.XLOOKUP($A538&amp;$B538,'[7]产值及收款计划（2026）'!$A:$A&amp;'[7]产值及收款计划（2026）'!$B:$B,'[7]产值及收款计划（2026）'!F:F)</f>
        <v>#REF!</v>
      </c>
      <c r="G538" s="235" t="e" cm="1">
        <f t="array" ref="G538">_xlfn.XLOOKUP($A538&amp;$B538,'[7]产值及收款计划（2026）'!$A:$A&amp;'[7]产值及收款计划（2026）'!$B:$B,'[7]产值及收款计划（2026）'!G:G)</f>
        <v>#REF!</v>
      </c>
      <c r="H538" s="235" t="e" cm="1">
        <f t="array" ref="H538">_xlfn.XLOOKUP($A538&amp;$B538,'[7]产值及收款计划（2026）'!$A:$A&amp;'[7]产值及收款计划（2026）'!$B:$B,'[7]产值及收款计划（2026）'!H:H)</f>
        <v>#REF!</v>
      </c>
      <c r="I538" s="236" t="e" cm="1">
        <f t="array" ref="I538">_xlfn.XLOOKUP($A538&amp;$B538,'[7]产值及收款计划（2026）'!$A:$A&amp;'[7]产值及收款计划（2026）'!$B:$B,'[7]产值及收款计划（2026）'!I:I)</f>
        <v>#REF!</v>
      </c>
      <c r="J538" s="237" t="e" cm="1">
        <f t="array" ref="J538">_xlfn.XLOOKUP($A538&amp;$B538,'[7]产值及收款计划（2026）'!$A:$A&amp;'[7]产值及收款计划（2026）'!$B:$B,'[7]产值及收款计划（2026）'!J:J)</f>
        <v>#REF!</v>
      </c>
      <c r="K538" s="235" t="e" cm="1">
        <f t="array" ref="K538">_xlfn.XLOOKUP($A538&amp;$B538,'[7]产值及收款计划（2026）'!$A:$A&amp;'[7]产值及收款计划（2026）'!$B:$B,'[7]产值及收款计划（2026）'!K:K)</f>
        <v>#REF!</v>
      </c>
      <c r="L538" s="235" t="e" cm="1">
        <f t="array" ref="L538">_xlfn.XLOOKUP($A538&amp;$B538,'[7]产值及收款计划（2026）'!$A:$A&amp;'[7]产值及收款计划（2026）'!$B:$B,'[7]产值及收款计划（2026）'!L:L)</f>
        <v>#REF!</v>
      </c>
      <c r="M538" s="235" t="e" cm="1">
        <f t="array" ref="M538">_xlfn.XLOOKUP($A538&amp;$B538,'[7]产值及收款计划（2026）'!$A:$A&amp;'[7]产值及收款计划（2026）'!$B:$B,'[7]产值及收款计划（2026）'!M:M)</f>
        <v>#REF!</v>
      </c>
      <c r="N538" s="235" t="e" cm="1">
        <f t="array" ref="N538">_xlfn.XLOOKUP($A538&amp;$B538,'[7]产值及收款计划（2026）'!$A:$A&amp;'[7]产值及收款计划（2026）'!$B:$B,'[7]产值及收款计划（2026）'!N:N)</f>
        <v>#REF!</v>
      </c>
      <c r="O538" s="235" t="e" cm="1">
        <f t="array" ref="O538">_xlfn.XLOOKUP($A538&amp;$B538,'[7]产值及收款计划（2026）'!$A:$A&amp;'[7]产值及收款计划（2026）'!$B:$B,'[7]产值及收款计划（2026）'!O:O)</f>
        <v>#REF!</v>
      </c>
      <c r="P538" s="234" t="e" cm="1">
        <f t="array" ref="P538">_xlfn.XLOOKUP($A538&amp;$B538,'[7]产值及收款计划（2026）'!$A:$A&amp;'[7]产值及收款计划（2026）'!$B:$B,'[7]产值及收款计划（2026）'!P:P)</f>
        <v>#REF!</v>
      </c>
      <c r="Q538" s="235" t="e" cm="1">
        <f t="array" ref="Q538">_xlfn.XLOOKUP($A538&amp;$B538,'[7]产值及收款计划（2026）'!$A:$A&amp;'[7]产值及收款计划（2026）'!$B:$B,'[7]产值及收款计划（2026）'!Q:Q)</f>
        <v>#REF!</v>
      </c>
      <c r="R538" s="235" t="e" cm="1">
        <f t="array" ref="R538">_xlfn.XLOOKUP($A538&amp;$B538,'[7]产值及收款计划（2026）'!$A:$A&amp;'[7]产值及收款计划（2026）'!$B:$B,'[7]产值及收款计划（2026）'!R:R)</f>
        <v>#REF!</v>
      </c>
      <c r="S538" s="235" t="e" cm="1">
        <f t="array" ref="S538">_xlfn.XLOOKUP($A538&amp;$B538,'[7]产值及收款计划（2026）'!$A:$A&amp;'[7]产值及收款计划（2026）'!$B:$B,'[7]产值及收款计划（2026）'!S:S)</f>
        <v>#REF!</v>
      </c>
      <c r="T538" s="235" t="e" cm="1">
        <f t="array" ref="T538">_xlfn.XLOOKUP($A538&amp;$B538,'[7]产值及收款计划（2026）'!$A:$A&amp;'[7]产值及收款计划（2026）'!$B:$B,'[7]产值及收款计划（2026）'!T:T)</f>
        <v>#REF!</v>
      </c>
      <c r="U538" s="235" t="e" cm="1">
        <f t="array" ref="U538">_xlfn.XLOOKUP($A538&amp;$B538,'[7]产值及收款计划（2026）'!$A:$A&amp;'[7]产值及收款计划（2026）'!$B:$B,'[7]产值及收款计划（2026）'!U:U)</f>
        <v>#REF!</v>
      </c>
      <c r="V538" s="235" t="e" cm="1">
        <f t="array" ref="V538">_xlfn.XLOOKUP($A538&amp;$B538,'[7]产值及收款计划（2026）'!$A:$A&amp;'[7]产值及收款计划（2026）'!$B:$B,'[7]产值及收款计划（2026）'!V:V)</f>
        <v>#REF!</v>
      </c>
      <c r="W538" s="235" t="e" cm="1">
        <f t="array" ref="W538">_xlfn.XLOOKUP($A538&amp;$B538,'[7]产值及收款计划（2026）'!$A:$A&amp;'[7]产值及收款计划（2026）'!$B:$B,'[7]产值及收款计划（2026）'!W:W)</f>
        <v>#REF!</v>
      </c>
      <c r="X538" s="235" t="e" cm="1">
        <f t="array" ref="X538">_xlfn.XLOOKUP($A538&amp;$B538,'[7]产值及收款计划（2026）'!$A:$A&amp;'[7]产值及收款计划（2026）'!$B:$B,'[7]产值及收款计划（2026）'!X:X)</f>
        <v>#REF!</v>
      </c>
      <c r="Y538" s="235" t="e" cm="1">
        <f t="array" ref="Y538">_xlfn.XLOOKUP($A538&amp;$B538,'[7]产值及收款计划（2026）'!$A:$A&amp;'[7]产值及收款计划（2026）'!$B:$B,'[7]产值及收款计划（2026）'!Y:Y)</f>
        <v>#REF!</v>
      </c>
      <c r="Z538" s="235" t="e" cm="1">
        <f t="array" ref="Z538">_xlfn.XLOOKUP($A538&amp;$B538,'[7]产值及收款计划（2026）'!$A:$A&amp;'[7]产值及收款计划（2026）'!$B:$B,'[7]产值及收款计划（2026）'!Z:Z)</f>
        <v>#REF!</v>
      </c>
      <c r="AA538" s="235" t="e" cm="1">
        <f t="array" ref="AA538">_xlfn.XLOOKUP($A538&amp;$B538,'[7]产值及收款计划（2026）'!$A:$A&amp;'[7]产值及收款计划（2026）'!$B:$B,'[7]产值及收款计划（2026）'!AA:AA)</f>
        <v>#REF!</v>
      </c>
      <c r="AB538" s="235" t="e" cm="1">
        <f t="array" ref="AB538">_xlfn.XLOOKUP($A538&amp;$B538,'[7]产值及收款计划（2026）'!$A:$A&amp;'[7]产值及收款计划（2026）'!$B:$B,'[7]产值及收款计划（2026）'!AB:AB)</f>
        <v>#REF!</v>
      </c>
      <c r="AC538" s="235" t="e" cm="1">
        <f t="array" ref="AC538">_xlfn.XLOOKUP($A538&amp;$B538,'[7]产值及收款计划（2026）'!$A:$A&amp;'[7]产值及收款计划（2026）'!$B:$B,'[7]产值及收款计划（2026）'!AC:AC)</f>
        <v>#REF!</v>
      </c>
      <c r="AD538" s="235" t="e" cm="1">
        <f t="array" ref="AD538">_xlfn.XLOOKUP($A538&amp;$B538,'[7]产值及收款计划（2026）'!$A:$A&amp;'[7]产值及收款计划（2026）'!$B:$B,'[7]产值及收款计划（2026）'!AD:AD)</f>
        <v>#REF!</v>
      </c>
      <c r="AE538" s="235" t="e" cm="1">
        <f t="array" ref="AE538">_xlfn.XLOOKUP($A538&amp;$B538,'[7]产值及收款计划（2026）'!$A:$A&amp;'[7]产值及收款计划（2026）'!$B:$B,'[7]产值及收款计划（2026）'!AE:AE)</f>
        <v>#REF!</v>
      </c>
      <c r="AF538" s="235" t="e" cm="1">
        <f t="array" ref="AF538">_xlfn.XLOOKUP($A538&amp;$B538,'[7]产值及收款计划（2026）'!$A:$A&amp;'[7]产值及收款计划（2026）'!$B:$B,'[7]产值及收款计划（2026）'!AF:AF)</f>
        <v>#REF!</v>
      </c>
      <c r="AG538" s="235" t="e" cm="1">
        <f t="array" ref="AG538">_xlfn.XLOOKUP($A538&amp;$B538,'[7]产值及收款计划（2026）'!$A:$A&amp;'[7]产值及收款计划（2026）'!$B:$B,'[7]产值及收款计划（2026）'!AG:AG)</f>
        <v>#REF!</v>
      </c>
      <c r="AH538" s="235" t="e" cm="1">
        <f t="array" ref="AH538">_xlfn.XLOOKUP($A538&amp;$B538,'[7]产值及收款计划（2026）'!$A:$A&amp;'[7]产值及收款计划（2026）'!$B:$B,'[7]产值及收款计划（2026）'!AH:AH)</f>
        <v>#REF!</v>
      </c>
      <c r="AI538" s="235" t="e" cm="1">
        <f t="array" ref="AI538">_xlfn.XLOOKUP($A538&amp;$B538,'[7]产值及收款计划（2026）'!$A:$A&amp;'[7]产值及收款计划（2026）'!$B:$B,'[7]产值及收款计划（2026）'!AI:AI)</f>
        <v>#REF!</v>
      </c>
      <c r="AJ538" s="235" t="e" cm="1">
        <f t="array" ref="AJ538">_xlfn.XLOOKUP($A538&amp;$B538,'[7]产值及收款计划（2026）'!$A:$A&amp;'[7]产值及收款计划（2026）'!$B:$B,'[7]产值及收款计划（2026）'!AJ:AJ)</f>
        <v>#REF!</v>
      </c>
      <c r="AK538" s="235" t="e" cm="1">
        <f t="array" ref="AK538">_xlfn.XLOOKUP($A538&amp;$B538,'[7]产值及收款计划（2026）'!$A:$A&amp;'[7]产值及收款计划（2026）'!$B:$B,'[7]产值及收款计划（2026）'!AK:AK)</f>
        <v>#REF!</v>
      </c>
      <c r="AL538" s="235" t="e" cm="1">
        <f t="array" ref="AL538">_xlfn.XLOOKUP($A538&amp;$B538,'[7]产值及收款计划（2026）'!$A:$A&amp;'[7]产值及收款计划（2026）'!$B:$B,'[7]产值及收款计划（2026）'!AL:AL)</f>
        <v>#REF!</v>
      </c>
      <c r="AM538" s="242" t="e" cm="1">
        <f t="array" ref="AM538">_xlfn.LET(_xlpm.勾选月份状态数组,TRANSPOSE('PPT(12-15页）-TOP10'!$A$3:$A$14),_xlpm.选择数据区,IF('PPT(12-15页）-TOP10'!$E$3="收款",$BA538:$BL538,$AA538:$AL538),SUM(_xlfn._xlws.FILTER(_xlpm.选择数据区,_xlpm.勾选月份状态数组,"")))</f>
        <v>#REF!</v>
      </c>
      <c r="AN538" s="235" t="e" cm="1">
        <f t="array" ref="AN538">_xlfn.XLOOKUP($A538&amp;$B538,'[7]产值及收款计划（2026）'!$A:$A&amp;'[7]产值及收款计划（2026）'!$B:$B,'[7]产值及收款计划（2026）'!AN:AN)</f>
        <v>#REF!</v>
      </c>
      <c r="AO538" s="235" t="e" cm="1">
        <f t="array" ref="AO538">_xlfn.XLOOKUP($A538&amp;$B538,'[7]产值及收款计划（2026）'!$A:$A&amp;'[7]产值及收款计划（2026）'!$B:$B,'[7]产值及收款计划（2026）'!AO:AO)</f>
        <v>#REF!</v>
      </c>
      <c r="AP538" s="235" t="e" cm="1">
        <f t="array" ref="AP538">_xlfn.XLOOKUP($A538&amp;$B538,'[7]产值及收款计划（2026）'!$A:$A&amp;'[7]产值及收款计划（2026）'!$B:$B,'[7]产值及收款计划（2026）'!AP:AP)</f>
        <v>#REF!</v>
      </c>
      <c r="AQ538" s="235" t="e" cm="1">
        <f t="array" ref="AQ538">_xlfn.XLOOKUP($A538&amp;$B538,'[7]产值及收款计划（2026）'!$A:$A&amp;'[7]产值及收款计划（2026）'!$B:$B,'[7]产值及收款计划（2026）'!AQ:AQ)</f>
        <v>#REF!</v>
      </c>
      <c r="AR538" s="235" t="e" cm="1">
        <f t="array" ref="AR538">_xlfn.XLOOKUP($A538&amp;$B538,'[7]产值及收款计划（2026）'!$A:$A&amp;'[7]产值及收款计划（2026）'!$B:$B,'[7]产值及收款计划（2026）'!AR:AR)</f>
        <v>#REF!</v>
      </c>
      <c r="AS538" s="235" t="e" cm="1">
        <f t="array" ref="AS538">_xlfn.XLOOKUP($A538&amp;$B538,'[7]产值及收款计划（2026）'!$A:$A&amp;'[7]产值及收款计划（2026）'!$B:$B,'[7]产值及收款计划（2026）'!AS:AS)</f>
        <v>#REF!</v>
      </c>
      <c r="AT538" s="235" t="e" cm="1">
        <f t="array" ref="AT538">_xlfn.XLOOKUP($A538&amp;$B538,'[7]产值及收款计划（2026）'!$A:$A&amp;'[7]产值及收款计划（2026）'!$B:$B,'[7]产值及收款计划（2026）'!AT:AT)</f>
        <v>#REF!</v>
      </c>
      <c r="AU538" s="235" t="e" cm="1">
        <f t="array" ref="AU538">_xlfn.XLOOKUP($A538&amp;$B538,'[7]产值及收款计划（2026）'!$A:$A&amp;'[7]产值及收款计划（2026）'!$B:$B,'[7]产值及收款计划（2026）'!AU:AU)</f>
        <v>#REF!</v>
      </c>
      <c r="AV538" s="235" t="e" cm="1">
        <f t="array" ref="AV538">_xlfn.XLOOKUP($A538&amp;$B538,'[7]产值及收款计划（2026）'!$A:$A&amp;'[7]产值及收款计划（2026）'!$B:$B,'[7]产值及收款计划（2026）'!AV:AV)</f>
        <v>#REF!</v>
      </c>
      <c r="AW538" s="235" t="e" cm="1">
        <f t="array" ref="AW538">_xlfn.XLOOKUP($A538&amp;$B538,'[7]产值及收款计划（2026）'!$A:$A&amp;'[7]产值及收款计划（2026）'!$B:$B,'[7]产值及收款计划（2026）'!AW:AW)</f>
        <v>#REF!</v>
      </c>
      <c r="AX538" s="235" t="e" cm="1">
        <f t="array" ref="AX538">_xlfn.XLOOKUP($A538&amp;$B538,'[7]产值及收款计划（2026）'!$A:$A&amp;'[7]产值及收款计划（2026）'!$B:$B,'[7]产值及收款计划（2026）'!AX:AX)</f>
        <v>#REF!</v>
      </c>
      <c r="AY538" s="235" t="e" cm="1">
        <f t="array" ref="AY538">_xlfn.XLOOKUP($A538&amp;$B538,'[7]产值及收款计划（2026）'!$A:$A&amp;'[7]产值及收款计划（2026）'!$B:$B,'[7]产值及收款计划（2026）'!AY:AY)</f>
        <v>#REF!</v>
      </c>
      <c r="AZ538" s="235" t="e" cm="1">
        <f t="array" ref="AZ538">_xlfn.XLOOKUP($A538&amp;$B538,'[7]产值及收款计划（2026）'!$A:$A&amp;'[7]产值及收款计划（2026）'!$B:$B,'[7]产值及收款计划（2026）'!AZ:AZ)</f>
        <v>#REF!</v>
      </c>
      <c r="BA538" s="235" t="e" cm="1">
        <f t="array" ref="BA538">_xlfn.XLOOKUP($A538&amp;$B538,'[7]产值及收款计划（2026）'!$A:$A&amp;'[7]产值及收款计划（2026）'!$B:$B,'[7]产值及收款计划（2026）'!BA:BA)</f>
        <v>#REF!</v>
      </c>
      <c r="BB538" s="235" t="e" cm="1">
        <f t="array" ref="BB538">_xlfn.XLOOKUP($A538&amp;$B538,'[7]产值及收款计划（2026）'!$A:$A&amp;'[7]产值及收款计划（2026）'!$B:$B,'[7]产值及收款计划（2026）'!BB:BB)</f>
        <v>#REF!</v>
      </c>
      <c r="BC538" s="235" t="e" cm="1">
        <f t="array" ref="BC538">_xlfn.XLOOKUP($A538&amp;$B538,'[7]产值及收款计划（2026）'!$A:$A&amp;'[7]产值及收款计划（2026）'!$B:$B,'[7]产值及收款计划（2026）'!BC:BC)</f>
        <v>#REF!</v>
      </c>
      <c r="BD538" s="235" t="e" cm="1">
        <f t="array" ref="BD538">_xlfn.XLOOKUP($A538&amp;$B538,'[7]产值及收款计划（2026）'!$A:$A&amp;'[7]产值及收款计划（2026）'!$B:$B,'[7]产值及收款计划（2026）'!BD:BD)</f>
        <v>#REF!</v>
      </c>
      <c r="BE538" s="235" t="e" cm="1">
        <f t="array" ref="BE538">_xlfn.XLOOKUP($A538&amp;$B538,'[7]产值及收款计划（2026）'!$A:$A&amp;'[7]产值及收款计划（2026）'!$B:$B,'[7]产值及收款计划（2026）'!BE:BE)</f>
        <v>#REF!</v>
      </c>
      <c r="BF538" s="235" t="e" cm="1">
        <f t="array" ref="BF538">_xlfn.XLOOKUP($A538&amp;$B538,'[7]产值及收款计划（2026）'!$A:$A&amp;'[7]产值及收款计划（2026）'!$B:$B,'[7]产值及收款计划（2026）'!BF:BF)</f>
        <v>#REF!</v>
      </c>
      <c r="BG538" s="235" t="e" cm="1">
        <f t="array" ref="BG538">_xlfn.XLOOKUP($A538&amp;$B538,'[7]产值及收款计划（2026）'!$A:$A&amp;'[7]产值及收款计划（2026）'!$B:$B,'[7]产值及收款计划（2026）'!BG:BG)</f>
        <v>#REF!</v>
      </c>
      <c r="BH538" s="235" t="e" cm="1">
        <f t="array" ref="BH538">_xlfn.XLOOKUP($A538&amp;$B538,'[7]产值及收款计划（2026）'!$A:$A&amp;'[7]产值及收款计划（2026）'!$B:$B,'[7]产值及收款计划（2026）'!BH:BH)</f>
        <v>#REF!</v>
      </c>
      <c r="BI538" s="235" t="e" cm="1">
        <f t="array" ref="BI538">_xlfn.XLOOKUP($A538&amp;$B538,'[7]产值及收款计划（2026）'!$A:$A&amp;'[7]产值及收款计划（2026）'!$B:$B,'[7]产值及收款计划（2026）'!BI:BI)</f>
        <v>#REF!</v>
      </c>
      <c r="BJ538" s="235" t="e" cm="1">
        <f t="array" ref="BJ538">_xlfn.XLOOKUP($A538&amp;$B538,'[7]产值及收款计划（2026）'!$A:$A&amp;'[7]产值及收款计划（2026）'!$B:$B,'[7]产值及收款计划（2026）'!BJ:BJ)</f>
        <v>#REF!</v>
      </c>
      <c r="BK538" s="235" t="e" cm="1">
        <f t="array" ref="BK538">_xlfn.XLOOKUP($A538&amp;$B538,'[7]产值及收款计划（2026）'!$A:$A&amp;'[7]产值及收款计划（2026）'!$B:$B,'[7]产值及收款计划（2026）'!BK:BK)</f>
        <v>#REF!</v>
      </c>
      <c r="BL538" s="235" t="e" cm="1">
        <f t="array" ref="BL538">_xlfn.XLOOKUP($A538&amp;$B538,'[7]产值及收款计划（2026）'!$A:$A&amp;'[7]产值及收款计划（2026）'!$B:$B,'[7]产值及收款计划（2026）'!BL:BL)</f>
        <v>#REF!</v>
      </c>
      <c r="BM538" s="235"/>
      <c r="BN538" s="235"/>
      <c r="BO538" s="235"/>
      <c r="BP538" s="235"/>
      <c r="BQ538" s="235" t="e" cm="1">
        <f t="array" ref="BQ538">_xlfn.XLOOKUP($A538&amp;$B538,'[7]产值及收款计划（2026）'!$A:$A&amp;'[7]产值及收款计划（2026）'!$B:$B,'[7]产值及收款计划（2026）'!BM:BM)</f>
        <v>#REF!</v>
      </c>
      <c r="BR538" s="235" t="e" cm="1">
        <f t="array" ref="BR538">_xlfn.XLOOKUP($A538&amp;$B538,'[7]产值及收款计划（2026）'!$A:$A&amp;'[7]产值及收款计划（2026）'!$B:$B,'[7]产值及收款计划（2026）'!BN:BN)</f>
        <v>#REF!</v>
      </c>
      <c r="BS538" s="235" t="e" cm="1">
        <f t="array" ref="BS538">_xlfn.XLOOKUP($A538&amp;$B538,'[7]产值及收款计划（2026）'!$A:$A&amp;'[7]产值及收款计划（2026）'!$B:$B,'[7]产值及收款计划（2026）'!BO:BO)</f>
        <v>#REF!</v>
      </c>
      <c r="BT538" s="235" t="e" cm="1">
        <f t="array" ref="BT538">_xlfn.XLOOKUP($A538&amp;$B538,'[7]产值及收款计划（2026）'!$A:$A&amp;'[7]产值及收款计划（2026）'!$B:$B,'[7]产值及收款计划（2026）'!BP:BP)</f>
        <v>#REF!</v>
      </c>
      <c r="BU538" s="234" t="e" cm="1">
        <f t="array" ref="BU538">_xlfn.XLOOKUP($A538&amp;$B538,'[7]产值及收款计划（2026）'!$A:$A&amp;'[7]产值及收款计划（2026）'!$B:$B,'[7]产值及收款计划（2026）'!BQ:BQ)</f>
        <v>#REF!</v>
      </c>
      <c r="BV538" s="235" t="e" cm="1">
        <f t="array" ref="BV538">_xlfn.XLOOKUP($A538&amp;$B538,'[7]产值及收款计划（2026）'!$A:$A&amp;'[7]产值及收款计划（2026）'!$B:$B,'[7]产值及收款计划（2026）'!BR:BR)</f>
        <v>#REF!</v>
      </c>
      <c r="CE538" s="235" cm="1">
        <f t="array" ref="CE538">_xlfn.XLOOKUP($A538&amp;$B538,'[7]产值及收款计划（2026）'!$A:$A&amp;'[7]产值及收款计划（2026）'!$B:$B,'[7]产值及收款计划（2026）'!CA:CA)</f>
        <v>0</v>
      </c>
      <c r="CF538" s="235" cm="1">
        <f t="array" ref="CF538">_xlfn.XLOOKUP($A538&amp;$B538,'[7]产值及收款计划（2026）'!$A:$A&amp;'[7]产值及收款计划（2026）'!$B:$B,'[7]产值及收款计划（2026）'!CB:CB)</f>
        <v>0</v>
      </c>
      <c r="CG538" s="235" cm="1">
        <f t="array" ref="CG538">_xlfn.XLOOKUP($A538&amp;$B538,'[7]产值及收款计划（2026）'!$A:$A&amp;'[7]产值及收款计划（2026）'!$B:$B,'[7]产值及收款计划（2026）'!CC:CC)</f>
        <v>0</v>
      </c>
      <c r="CH538" s="235" cm="1">
        <f t="array" ref="CH538">_xlfn.XLOOKUP($A538&amp;$B538,'[7]产值及收款计划（2026）'!$A:$A&amp;'[7]产值及收款计划（2026）'!$B:$B,'[7]产值及收款计划（2026）'!CD:CD)</f>
        <v>0</v>
      </c>
      <c r="CI538" s="235" cm="1">
        <f t="array" ref="CI538">_xlfn.XLOOKUP($A538&amp;$B538,'[7]产值及收款计划（2026）'!$A:$A&amp;'[7]产值及收款计划（2026）'!$B:$B,'[7]产值及收款计划（2026）'!CE:CE)</f>
        <v>0</v>
      </c>
      <c r="CJ538" s="235" cm="1">
        <f t="array" ref="CJ538">_xlfn.XLOOKUP($A538&amp;$B538,'[7]产值及收款计划（2026）'!$A:$A&amp;'[7]产值及收款计划（2026）'!$B:$B,'[7]产值及收款计划（2026）'!CF:CF)</f>
        <v>0</v>
      </c>
      <c r="CK538" s="235" cm="1">
        <f t="array" ref="CK538">_xlfn.XLOOKUP($A538&amp;$B538,'[7]产值及收款计划（2026）'!$A:$A&amp;'[7]产值及收款计划（2026）'!$B:$B,'[7]产值及收款计划（2026）'!CG:CG)</f>
        <v>0</v>
      </c>
      <c r="CL538" s="235" cm="1">
        <f t="array" ref="CL538">_xlfn.XLOOKUP($A538&amp;$B538,'[7]产值及收款计划（2026）'!$A:$A&amp;'[7]产值及收款计划（2026）'!$B:$B,'[7]产值及收款计划（2026）'!CH:CH)</f>
        <v>0</v>
      </c>
      <c r="CM538" s="235" cm="1">
        <f t="array" ref="CM538">_xlfn.XLOOKUP($A538&amp;$B538,'[7]产值及收款计划（2026）'!$A:$A&amp;'[7]产值及收款计划（2026）'!$B:$B,'[7]产值及收款计划（2026）'!CI:CI)</f>
        <v>0</v>
      </c>
      <c r="CN538" s="235" cm="1">
        <f t="array" ref="CN538">_xlfn.XLOOKUP($A538&amp;$B538,'[7]产值及收款计划（2026）'!$A:$A&amp;'[7]产值及收款计划（2026）'!$B:$B,'[7]产值及收款计划（2026）'!CJ:CJ)</f>
        <v>0</v>
      </c>
      <c r="CO538" s="235" cm="1">
        <f t="array" ref="CO538">_xlfn.XLOOKUP($A538&amp;$B538,'[7]产值及收款计划（2026）'!$A:$A&amp;'[7]产值及收款计划（2026）'!$B:$B,'[7]产值及收款计划（2026）'!CK:CK)</f>
        <v>0</v>
      </c>
      <c r="CP538" s="235" cm="1">
        <f t="array" ref="CP538">_xlfn.XLOOKUP($A538&amp;$B538,'[7]产值及收款计划（2026）'!$A:$A&amp;'[7]产值及收款计划（2026）'!$B:$B,'[7]产值及收款计划（2026）'!CL:CL)</f>
        <v>0</v>
      </c>
      <c r="DE538" s="235" cm="1">
        <f t="array" ref="DE538">_xlfn.XLOOKUP($A538&amp;$B538,'[7]产值及收款计划（2026）'!$A:$A&amp;'[7]产值及收款计划（2026）'!$B:$B,'[7]产值及收款计划（2026）'!DA:DA)</f>
        <v>0</v>
      </c>
      <c r="DF538" s="235" cm="1">
        <f t="array" ref="DF538">_xlfn.XLOOKUP($A538&amp;$B538,'[7]产值及收款计划（2026）'!$A:$A&amp;'[7]产值及收款计划（2026）'!$B:$B,'[7]产值及收款计划（2026）'!DB:DB)</f>
        <v>0</v>
      </c>
      <c r="DG538" s="235" cm="1">
        <f t="array" ref="DG538">_xlfn.XLOOKUP($A538&amp;$B538,'[7]产值及收款计划（2026）'!$A:$A&amp;'[7]产值及收款计划（2026）'!$B:$B,'[7]产值及收款计划（2026）'!DC:DC)</f>
        <v>0</v>
      </c>
      <c r="DH538" s="235" cm="1">
        <f t="array" ref="DH538">_xlfn.XLOOKUP($A538&amp;$B538,'[7]产值及收款计划（2026）'!$A:$A&amp;'[7]产值及收款计划（2026）'!$B:$B,'[7]产值及收款计划（2026）'!DD:DD)</f>
        <v>0</v>
      </c>
      <c r="DI538" s="235" cm="1">
        <f t="array" ref="DI538">_xlfn.XLOOKUP($A538&amp;$B538,'[7]产值及收款计划（2026）'!$A:$A&amp;'[7]产值及收款计划（2026）'!$B:$B,'[7]产值及收款计划（2026）'!DE:DE)</f>
        <v>0</v>
      </c>
      <c r="DJ538" s="235" cm="1">
        <f t="array" ref="DJ538">_xlfn.XLOOKUP($A538&amp;$B538,'[7]产值及收款计划（2026）'!$A:$A&amp;'[7]产值及收款计划（2026）'!$B:$B,'[7]产值及收款计划（2026）'!DF:DF)</f>
        <v>0</v>
      </c>
      <c r="DK538" s="235" cm="1">
        <f t="array" ref="DK538">_xlfn.XLOOKUP($A538&amp;$B538,'[7]产值及收款计划（2026）'!$A:$A&amp;'[7]产值及收款计划（2026）'!$B:$B,'[7]产值及收款计划（2026）'!DG:DG)</f>
        <v>0</v>
      </c>
      <c r="DL538" s="235" cm="1">
        <f t="array" ref="DL538">_xlfn.XLOOKUP($A538&amp;$B538,'[7]产值及收款计划（2026）'!$A:$A&amp;'[7]产值及收款计划（2026）'!$B:$B,'[7]产值及收款计划（2026）'!DH:DH)</f>
        <v>0</v>
      </c>
      <c r="DM538" s="235" cm="1">
        <f t="array" ref="DM538">_xlfn.XLOOKUP($A538&amp;$B538,'[7]产值及收款计划（2026）'!$A:$A&amp;'[7]产值及收款计划（2026）'!$B:$B,'[7]产值及收款计划（2026）'!DI:DI)</f>
        <v>0</v>
      </c>
      <c r="DN538" s="235" cm="1">
        <f t="array" ref="DN538">_xlfn.XLOOKUP($A538&amp;$B538,'[7]产值及收款计划（2026）'!$A:$A&amp;'[7]产值及收款计划（2026）'!$B:$B,'[7]产值及收款计划（2026）'!DJ:DJ)</f>
        <v>0</v>
      </c>
      <c r="DO538" s="235" cm="1">
        <f t="array" ref="DO538">_xlfn.XLOOKUP($A538&amp;$B538,'[7]产值及收款计划（2026）'!$A:$A&amp;'[7]产值及收款计划（2026）'!$B:$B,'[7]产值及收款计划（2026）'!DK:DK)</f>
        <v>0</v>
      </c>
      <c r="DP538" s="235" cm="1">
        <f t="array" ref="DP538">_xlfn.XLOOKUP($A538&amp;$B538,'[7]产值及收款计划（2026）'!$A:$A&amp;'[7]产值及收款计划（2026）'!$B:$B,'[7]产值及收款计划（2026）'!DL:DL)</f>
        <v>0</v>
      </c>
      <c r="DQ538" s="243"/>
      <c r="DR538" s="229"/>
    </row>
    <row r="539" ht="20.25" spans="1:122">
      <c r="A539" s="233">
        <f t="shared" si="30"/>
        <v>20</v>
      </c>
      <c r="B539" s="233" t="s">
        <v>30</v>
      </c>
      <c r="C539" s="234" t="e" cm="1">
        <f t="array" ref="C539">_xlfn.XLOOKUP($A539&amp;$B539,'[7]产值及收款计划（2026）'!$A:$A&amp;'[7]产值及收款计划（2026）'!$B:$B,'[7]产值及收款计划（2026）'!C:C)</f>
        <v>#REF!</v>
      </c>
      <c r="D539" s="234" t="e" cm="1">
        <f t="array" ref="D539">_xlfn.XLOOKUP($A539&amp;$B539,'[7]产值及收款计划（2026）'!$A:$A&amp;'[7]产值及收款计划（2026）'!$B:$B,'[7]产值及收款计划（2026）'!D:D)</f>
        <v>#REF!</v>
      </c>
      <c r="E539" s="235" t="e" cm="1">
        <f t="array" ref="E539">_xlfn.XLOOKUP($A539&amp;$B539,'[7]产值及收款计划（2026）'!$A:$A&amp;'[7]产值及收款计划（2026）'!$B:$B,'[7]产值及收款计划（2026）'!E:E)</f>
        <v>#REF!</v>
      </c>
      <c r="F539" s="235" t="e" cm="1">
        <f t="array" ref="F539">_xlfn.XLOOKUP($A539&amp;$B539,'[7]产值及收款计划（2026）'!$A:$A&amp;'[7]产值及收款计划（2026）'!$B:$B,'[7]产值及收款计划（2026）'!F:F)</f>
        <v>#REF!</v>
      </c>
      <c r="G539" s="235" t="e" cm="1">
        <f t="array" ref="G539">_xlfn.XLOOKUP($A539&amp;$B539,'[7]产值及收款计划（2026）'!$A:$A&amp;'[7]产值及收款计划（2026）'!$B:$B,'[7]产值及收款计划（2026）'!G:G)</f>
        <v>#REF!</v>
      </c>
      <c r="H539" s="235" t="e" cm="1">
        <f t="array" ref="H539">_xlfn.XLOOKUP($A539&amp;$B539,'[7]产值及收款计划（2026）'!$A:$A&amp;'[7]产值及收款计划（2026）'!$B:$B,'[7]产值及收款计划（2026）'!H:H)</f>
        <v>#REF!</v>
      </c>
      <c r="I539" s="236" t="e" cm="1">
        <f t="array" ref="I539">_xlfn.XLOOKUP($A539&amp;$B539,'[7]产值及收款计划（2026）'!$A:$A&amp;'[7]产值及收款计划（2026）'!$B:$B,'[7]产值及收款计划（2026）'!I:I)</f>
        <v>#REF!</v>
      </c>
      <c r="J539" s="237" t="e" cm="1">
        <f t="array" ref="J539">_xlfn.XLOOKUP($A539&amp;$B539,'[7]产值及收款计划（2026）'!$A:$A&amp;'[7]产值及收款计划（2026）'!$B:$B,'[7]产值及收款计划（2026）'!J:J)</f>
        <v>#REF!</v>
      </c>
      <c r="K539" s="235" t="e" cm="1">
        <f t="array" ref="K539">_xlfn.XLOOKUP($A539&amp;$B539,'[7]产值及收款计划（2026）'!$A:$A&amp;'[7]产值及收款计划（2026）'!$B:$B,'[7]产值及收款计划（2026）'!K:K)</f>
        <v>#REF!</v>
      </c>
      <c r="L539" s="235" t="e" cm="1">
        <f t="array" ref="L539">_xlfn.XLOOKUP($A539&amp;$B539,'[7]产值及收款计划（2026）'!$A:$A&amp;'[7]产值及收款计划（2026）'!$B:$B,'[7]产值及收款计划（2026）'!L:L)</f>
        <v>#REF!</v>
      </c>
      <c r="M539" s="235" t="e" cm="1">
        <f t="array" ref="M539">_xlfn.XLOOKUP($A539&amp;$B539,'[7]产值及收款计划（2026）'!$A:$A&amp;'[7]产值及收款计划（2026）'!$B:$B,'[7]产值及收款计划（2026）'!M:M)</f>
        <v>#REF!</v>
      </c>
      <c r="N539" s="235" t="e" cm="1">
        <f t="array" ref="N539">_xlfn.XLOOKUP($A539&amp;$B539,'[7]产值及收款计划（2026）'!$A:$A&amp;'[7]产值及收款计划（2026）'!$B:$B,'[7]产值及收款计划（2026）'!N:N)</f>
        <v>#REF!</v>
      </c>
      <c r="O539" s="235" t="e" cm="1">
        <f t="array" ref="O539">_xlfn.XLOOKUP($A539&amp;$B539,'[7]产值及收款计划（2026）'!$A:$A&amp;'[7]产值及收款计划（2026）'!$B:$B,'[7]产值及收款计划（2026）'!O:O)</f>
        <v>#REF!</v>
      </c>
      <c r="P539" s="234" t="e" cm="1">
        <f t="array" ref="P539">_xlfn.XLOOKUP($A539&amp;$B539,'[7]产值及收款计划（2026）'!$A:$A&amp;'[7]产值及收款计划（2026）'!$B:$B,'[7]产值及收款计划（2026）'!P:P)</f>
        <v>#REF!</v>
      </c>
      <c r="Q539" s="235" t="e" cm="1">
        <f t="array" ref="Q539">_xlfn.XLOOKUP($A539&amp;$B539,'[7]产值及收款计划（2026）'!$A:$A&amp;'[7]产值及收款计划（2026）'!$B:$B,'[7]产值及收款计划（2026）'!Q:Q)</f>
        <v>#REF!</v>
      </c>
      <c r="R539" s="235" t="e" cm="1">
        <f t="array" ref="R539">_xlfn.XLOOKUP($A539&amp;$B539,'[7]产值及收款计划（2026）'!$A:$A&amp;'[7]产值及收款计划（2026）'!$B:$B,'[7]产值及收款计划（2026）'!R:R)</f>
        <v>#REF!</v>
      </c>
      <c r="S539" s="235" t="e" cm="1">
        <f t="array" ref="S539">_xlfn.XLOOKUP($A539&amp;$B539,'[7]产值及收款计划（2026）'!$A:$A&amp;'[7]产值及收款计划（2026）'!$B:$B,'[7]产值及收款计划（2026）'!S:S)</f>
        <v>#REF!</v>
      </c>
      <c r="T539" s="235" t="e" cm="1">
        <f t="array" ref="T539">_xlfn.XLOOKUP($A539&amp;$B539,'[7]产值及收款计划（2026）'!$A:$A&amp;'[7]产值及收款计划（2026）'!$B:$B,'[7]产值及收款计划（2026）'!T:T)</f>
        <v>#REF!</v>
      </c>
      <c r="U539" s="235" t="e" cm="1">
        <f t="array" ref="U539">_xlfn.XLOOKUP($A539&amp;$B539,'[7]产值及收款计划（2026）'!$A:$A&amp;'[7]产值及收款计划（2026）'!$B:$B,'[7]产值及收款计划（2026）'!U:U)</f>
        <v>#REF!</v>
      </c>
      <c r="V539" s="235" t="e" cm="1">
        <f t="array" ref="V539">_xlfn.XLOOKUP($A539&amp;$B539,'[7]产值及收款计划（2026）'!$A:$A&amp;'[7]产值及收款计划（2026）'!$B:$B,'[7]产值及收款计划（2026）'!V:V)</f>
        <v>#REF!</v>
      </c>
      <c r="W539" s="235" t="e" cm="1">
        <f t="array" ref="W539">_xlfn.XLOOKUP($A539&amp;$B539,'[7]产值及收款计划（2026）'!$A:$A&amp;'[7]产值及收款计划（2026）'!$B:$B,'[7]产值及收款计划（2026）'!W:W)</f>
        <v>#REF!</v>
      </c>
      <c r="X539" s="235" t="e" cm="1">
        <f t="array" ref="X539">_xlfn.XLOOKUP($A539&amp;$B539,'[7]产值及收款计划（2026）'!$A:$A&amp;'[7]产值及收款计划（2026）'!$B:$B,'[7]产值及收款计划（2026）'!X:X)</f>
        <v>#REF!</v>
      </c>
      <c r="Y539" s="235" t="e" cm="1">
        <f t="array" ref="Y539">_xlfn.XLOOKUP($A539&amp;$B539,'[7]产值及收款计划（2026）'!$A:$A&amp;'[7]产值及收款计划（2026）'!$B:$B,'[7]产值及收款计划（2026）'!Y:Y)</f>
        <v>#REF!</v>
      </c>
      <c r="Z539" s="235" t="e" cm="1">
        <f t="array" ref="Z539">_xlfn.XLOOKUP($A539&amp;$B539,'[7]产值及收款计划（2026）'!$A:$A&amp;'[7]产值及收款计划（2026）'!$B:$B,'[7]产值及收款计划（2026）'!Z:Z)</f>
        <v>#REF!</v>
      </c>
      <c r="AA539" s="235" t="e" cm="1">
        <f t="array" ref="AA539">_xlfn.XLOOKUP($A539&amp;$B539,'[7]产值及收款计划（2026）'!$A:$A&amp;'[7]产值及收款计划（2026）'!$B:$B,'[7]产值及收款计划（2026）'!AA:AA)</f>
        <v>#REF!</v>
      </c>
      <c r="AB539" s="235" t="e" cm="1">
        <f t="array" ref="AB539">_xlfn.XLOOKUP($A539&amp;$B539,'[7]产值及收款计划（2026）'!$A:$A&amp;'[7]产值及收款计划（2026）'!$B:$B,'[7]产值及收款计划（2026）'!AB:AB)</f>
        <v>#REF!</v>
      </c>
      <c r="AC539" s="235" t="e" cm="1">
        <f t="array" ref="AC539">_xlfn.XLOOKUP($A539&amp;$B539,'[7]产值及收款计划（2026）'!$A:$A&amp;'[7]产值及收款计划（2026）'!$B:$B,'[7]产值及收款计划（2026）'!AC:AC)</f>
        <v>#REF!</v>
      </c>
      <c r="AD539" s="235" t="e" cm="1">
        <f t="array" ref="AD539">_xlfn.XLOOKUP($A539&amp;$B539,'[7]产值及收款计划（2026）'!$A:$A&amp;'[7]产值及收款计划（2026）'!$B:$B,'[7]产值及收款计划（2026）'!AD:AD)</f>
        <v>#REF!</v>
      </c>
      <c r="AE539" s="235" t="e" cm="1">
        <f t="array" ref="AE539">_xlfn.XLOOKUP($A539&amp;$B539,'[7]产值及收款计划（2026）'!$A:$A&amp;'[7]产值及收款计划（2026）'!$B:$B,'[7]产值及收款计划（2026）'!AE:AE)</f>
        <v>#REF!</v>
      </c>
      <c r="AF539" s="235" t="e" cm="1">
        <f t="array" ref="AF539">_xlfn.XLOOKUP($A539&amp;$B539,'[7]产值及收款计划（2026）'!$A:$A&amp;'[7]产值及收款计划（2026）'!$B:$B,'[7]产值及收款计划（2026）'!AF:AF)</f>
        <v>#REF!</v>
      </c>
      <c r="AG539" s="235" t="e" cm="1">
        <f t="array" ref="AG539">_xlfn.XLOOKUP($A539&amp;$B539,'[7]产值及收款计划（2026）'!$A:$A&amp;'[7]产值及收款计划（2026）'!$B:$B,'[7]产值及收款计划（2026）'!AG:AG)</f>
        <v>#REF!</v>
      </c>
      <c r="AH539" s="235" t="e" cm="1">
        <f t="array" ref="AH539">_xlfn.XLOOKUP($A539&amp;$B539,'[7]产值及收款计划（2026）'!$A:$A&amp;'[7]产值及收款计划（2026）'!$B:$B,'[7]产值及收款计划（2026）'!AH:AH)</f>
        <v>#REF!</v>
      </c>
      <c r="AI539" s="235" t="e" cm="1">
        <f t="array" ref="AI539">_xlfn.XLOOKUP($A539&amp;$B539,'[7]产值及收款计划（2026）'!$A:$A&amp;'[7]产值及收款计划（2026）'!$B:$B,'[7]产值及收款计划（2026）'!AI:AI)</f>
        <v>#REF!</v>
      </c>
      <c r="AJ539" s="235" t="e" cm="1">
        <f t="array" ref="AJ539">_xlfn.XLOOKUP($A539&amp;$B539,'[7]产值及收款计划（2026）'!$A:$A&amp;'[7]产值及收款计划（2026）'!$B:$B,'[7]产值及收款计划（2026）'!AJ:AJ)</f>
        <v>#REF!</v>
      </c>
      <c r="AK539" s="235" t="e" cm="1">
        <f t="array" ref="AK539">_xlfn.XLOOKUP($A539&amp;$B539,'[7]产值及收款计划（2026）'!$A:$A&amp;'[7]产值及收款计划（2026）'!$B:$B,'[7]产值及收款计划（2026）'!AK:AK)</f>
        <v>#REF!</v>
      </c>
      <c r="AL539" s="235" t="e" cm="1">
        <f t="array" ref="AL539">_xlfn.XLOOKUP($A539&amp;$B539,'[7]产值及收款计划（2026）'!$A:$A&amp;'[7]产值及收款计划（2026）'!$B:$B,'[7]产值及收款计划（2026）'!AL:AL)</f>
        <v>#REF!</v>
      </c>
      <c r="AM539" s="242" t="e" cm="1">
        <f t="array" ref="AM539">_xlfn.LET(_xlpm.勾选月份状态数组,TRANSPOSE('PPT(12-15页）-TOP10'!$A$3:$A$14),_xlpm.选择数据区,IF('PPT(12-15页）-TOP10'!$E$3="收款",$BA539:$BL539,$AA539:$AL539),SUM(_xlfn._xlws.FILTER(_xlpm.选择数据区,_xlpm.勾选月份状态数组,"")))</f>
        <v>#REF!</v>
      </c>
      <c r="AN539" s="235" t="e" cm="1">
        <f t="array" ref="AN539">_xlfn.XLOOKUP($A539&amp;$B539,'[7]产值及收款计划（2026）'!$A:$A&amp;'[7]产值及收款计划（2026）'!$B:$B,'[7]产值及收款计划（2026）'!AN:AN)</f>
        <v>#REF!</v>
      </c>
      <c r="AO539" s="235" t="e" cm="1">
        <f t="array" ref="AO539">_xlfn.XLOOKUP($A539&amp;$B539,'[7]产值及收款计划（2026）'!$A:$A&amp;'[7]产值及收款计划（2026）'!$B:$B,'[7]产值及收款计划（2026）'!AO:AO)</f>
        <v>#REF!</v>
      </c>
      <c r="AP539" s="235" t="e" cm="1">
        <f t="array" ref="AP539">_xlfn.XLOOKUP($A539&amp;$B539,'[7]产值及收款计划（2026）'!$A:$A&amp;'[7]产值及收款计划（2026）'!$B:$B,'[7]产值及收款计划（2026）'!AP:AP)</f>
        <v>#REF!</v>
      </c>
      <c r="AQ539" s="235" t="e" cm="1">
        <f t="array" ref="AQ539">_xlfn.XLOOKUP($A539&amp;$B539,'[7]产值及收款计划（2026）'!$A:$A&amp;'[7]产值及收款计划（2026）'!$B:$B,'[7]产值及收款计划（2026）'!AQ:AQ)</f>
        <v>#REF!</v>
      </c>
      <c r="AR539" s="235" t="e" cm="1">
        <f t="array" ref="AR539">_xlfn.XLOOKUP($A539&amp;$B539,'[7]产值及收款计划（2026）'!$A:$A&amp;'[7]产值及收款计划（2026）'!$B:$B,'[7]产值及收款计划（2026）'!AR:AR)</f>
        <v>#REF!</v>
      </c>
      <c r="AS539" s="235" t="e" cm="1">
        <f t="array" ref="AS539">_xlfn.XLOOKUP($A539&amp;$B539,'[7]产值及收款计划（2026）'!$A:$A&amp;'[7]产值及收款计划（2026）'!$B:$B,'[7]产值及收款计划（2026）'!AS:AS)</f>
        <v>#REF!</v>
      </c>
      <c r="AT539" s="235" t="e" cm="1">
        <f t="array" ref="AT539">_xlfn.XLOOKUP($A539&amp;$B539,'[7]产值及收款计划（2026）'!$A:$A&amp;'[7]产值及收款计划（2026）'!$B:$B,'[7]产值及收款计划（2026）'!AT:AT)</f>
        <v>#REF!</v>
      </c>
      <c r="AU539" s="235" t="e" cm="1">
        <f t="array" ref="AU539">_xlfn.XLOOKUP($A539&amp;$B539,'[7]产值及收款计划（2026）'!$A:$A&amp;'[7]产值及收款计划（2026）'!$B:$B,'[7]产值及收款计划（2026）'!AU:AU)</f>
        <v>#REF!</v>
      </c>
      <c r="AV539" s="235" t="e" cm="1">
        <f t="array" ref="AV539">_xlfn.XLOOKUP($A539&amp;$B539,'[7]产值及收款计划（2026）'!$A:$A&amp;'[7]产值及收款计划（2026）'!$B:$B,'[7]产值及收款计划（2026）'!AV:AV)</f>
        <v>#REF!</v>
      </c>
      <c r="AW539" s="235" t="e" cm="1">
        <f t="array" ref="AW539">_xlfn.XLOOKUP($A539&amp;$B539,'[7]产值及收款计划（2026）'!$A:$A&amp;'[7]产值及收款计划（2026）'!$B:$B,'[7]产值及收款计划（2026）'!AW:AW)</f>
        <v>#REF!</v>
      </c>
      <c r="AX539" s="235" t="e" cm="1">
        <f t="array" ref="AX539">_xlfn.XLOOKUP($A539&amp;$B539,'[7]产值及收款计划（2026）'!$A:$A&amp;'[7]产值及收款计划（2026）'!$B:$B,'[7]产值及收款计划（2026）'!AX:AX)</f>
        <v>#REF!</v>
      </c>
      <c r="AY539" s="235" t="e" cm="1">
        <f t="array" ref="AY539">_xlfn.XLOOKUP($A539&amp;$B539,'[7]产值及收款计划（2026）'!$A:$A&amp;'[7]产值及收款计划（2026）'!$B:$B,'[7]产值及收款计划（2026）'!AY:AY)</f>
        <v>#REF!</v>
      </c>
      <c r="AZ539" s="235" t="e" cm="1">
        <f t="array" ref="AZ539">_xlfn.XLOOKUP($A539&amp;$B539,'[7]产值及收款计划（2026）'!$A:$A&amp;'[7]产值及收款计划（2026）'!$B:$B,'[7]产值及收款计划（2026）'!AZ:AZ)</f>
        <v>#REF!</v>
      </c>
      <c r="BA539" s="235" t="e" cm="1">
        <f t="array" ref="BA539">_xlfn.XLOOKUP($A539&amp;$B539,'[7]产值及收款计划（2026）'!$A:$A&amp;'[7]产值及收款计划（2026）'!$B:$B,'[7]产值及收款计划（2026）'!BA:BA)</f>
        <v>#REF!</v>
      </c>
      <c r="BB539" s="235" t="e" cm="1">
        <f t="array" ref="BB539">_xlfn.XLOOKUP($A539&amp;$B539,'[7]产值及收款计划（2026）'!$A:$A&amp;'[7]产值及收款计划（2026）'!$B:$B,'[7]产值及收款计划（2026）'!BB:BB)</f>
        <v>#REF!</v>
      </c>
      <c r="BC539" s="235" t="e" cm="1">
        <f t="array" ref="BC539">_xlfn.XLOOKUP($A539&amp;$B539,'[7]产值及收款计划（2026）'!$A:$A&amp;'[7]产值及收款计划（2026）'!$B:$B,'[7]产值及收款计划（2026）'!BC:BC)</f>
        <v>#REF!</v>
      </c>
      <c r="BD539" s="235" t="e" cm="1">
        <f t="array" ref="BD539">_xlfn.XLOOKUP($A539&amp;$B539,'[7]产值及收款计划（2026）'!$A:$A&amp;'[7]产值及收款计划（2026）'!$B:$B,'[7]产值及收款计划（2026）'!BD:BD)</f>
        <v>#REF!</v>
      </c>
      <c r="BE539" s="235" t="e" cm="1">
        <f t="array" ref="BE539">_xlfn.XLOOKUP($A539&amp;$B539,'[7]产值及收款计划（2026）'!$A:$A&amp;'[7]产值及收款计划（2026）'!$B:$B,'[7]产值及收款计划（2026）'!BE:BE)</f>
        <v>#REF!</v>
      </c>
      <c r="BF539" s="235" t="e" cm="1">
        <f t="array" ref="BF539">_xlfn.XLOOKUP($A539&amp;$B539,'[7]产值及收款计划（2026）'!$A:$A&amp;'[7]产值及收款计划（2026）'!$B:$B,'[7]产值及收款计划（2026）'!BF:BF)</f>
        <v>#REF!</v>
      </c>
      <c r="BG539" s="235" t="e" cm="1">
        <f t="array" ref="BG539">_xlfn.XLOOKUP($A539&amp;$B539,'[7]产值及收款计划（2026）'!$A:$A&amp;'[7]产值及收款计划（2026）'!$B:$B,'[7]产值及收款计划（2026）'!BG:BG)</f>
        <v>#REF!</v>
      </c>
      <c r="BH539" s="235" t="e" cm="1">
        <f t="array" ref="BH539">_xlfn.XLOOKUP($A539&amp;$B539,'[7]产值及收款计划（2026）'!$A:$A&amp;'[7]产值及收款计划（2026）'!$B:$B,'[7]产值及收款计划（2026）'!BH:BH)</f>
        <v>#REF!</v>
      </c>
      <c r="BI539" s="235" t="e" cm="1">
        <f t="array" ref="BI539">_xlfn.XLOOKUP($A539&amp;$B539,'[7]产值及收款计划（2026）'!$A:$A&amp;'[7]产值及收款计划（2026）'!$B:$B,'[7]产值及收款计划（2026）'!BI:BI)</f>
        <v>#REF!</v>
      </c>
      <c r="BJ539" s="235" t="e" cm="1">
        <f t="array" ref="BJ539">_xlfn.XLOOKUP($A539&amp;$B539,'[7]产值及收款计划（2026）'!$A:$A&amp;'[7]产值及收款计划（2026）'!$B:$B,'[7]产值及收款计划（2026）'!BJ:BJ)</f>
        <v>#REF!</v>
      </c>
      <c r="BK539" s="235" t="e" cm="1">
        <f t="array" ref="BK539">_xlfn.XLOOKUP($A539&amp;$B539,'[7]产值及收款计划（2026）'!$A:$A&amp;'[7]产值及收款计划（2026）'!$B:$B,'[7]产值及收款计划（2026）'!BK:BK)</f>
        <v>#REF!</v>
      </c>
      <c r="BL539" s="235" t="e" cm="1">
        <f t="array" ref="BL539">_xlfn.XLOOKUP($A539&amp;$B539,'[7]产值及收款计划（2026）'!$A:$A&amp;'[7]产值及收款计划（2026）'!$B:$B,'[7]产值及收款计划（2026）'!BL:BL)</f>
        <v>#REF!</v>
      </c>
      <c r="BM539" s="235"/>
      <c r="BN539" s="235"/>
      <c r="BO539" s="235"/>
      <c r="BP539" s="235"/>
      <c r="BQ539" s="235" t="e" cm="1">
        <f t="array" ref="BQ539">_xlfn.XLOOKUP($A539&amp;$B539,'[7]产值及收款计划（2026）'!$A:$A&amp;'[7]产值及收款计划（2026）'!$B:$B,'[7]产值及收款计划（2026）'!BM:BM)</f>
        <v>#REF!</v>
      </c>
      <c r="BR539" s="235" t="e" cm="1">
        <f t="array" ref="BR539">_xlfn.XLOOKUP($A539&amp;$B539,'[7]产值及收款计划（2026）'!$A:$A&amp;'[7]产值及收款计划（2026）'!$B:$B,'[7]产值及收款计划（2026）'!BN:BN)</f>
        <v>#REF!</v>
      </c>
      <c r="BS539" s="235" t="e" cm="1">
        <f t="array" ref="BS539">_xlfn.XLOOKUP($A539&amp;$B539,'[7]产值及收款计划（2026）'!$A:$A&amp;'[7]产值及收款计划（2026）'!$B:$B,'[7]产值及收款计划（2026）'!BO:BO)</f>
        <v>#REF!</v>
      </c>
      <c r="BT539" s="235" t="e" cm="1">
        <f t="array" ref="BT539">_xlfn.XLOOKUP($A539&amp;$B539,'[7]产值及收款计划（2026）'!$A:$A&amp;'[7]产值及收款计划（2026）'!$B:$B,'[7]产值及收款计划（2026）'!BP:BP)</f>
        <v>#REF!</v>
      </c>
      <c r="BU539" s="234" t="e" cm="1">
        <f t="array" ref="BU539">_xlfn.XLOOKUP($A539&amp;$B539,'[7]产值及收款计划（2026）'!$A:$A&amp;'[7]产值及收款计划（2026）'!$B:$B,'[7]产值及收款计划（2026）'!BQ:BQ)</f>
        <v>#REF!</v>
      </c>
      <c r="BV539" s="235" t="e" cm="1">
        <f t="array" ref="BV539">_xlfn.XLOOKUP($A539&amp;$B539,'[7]产值及收款计划（2026）'!$A:$A&amp;'[7]产值及收款计划（2026）'!$B:$B,'[7]产值及收款计划（2026）'!BR:BR)</f>
        <v>#REF!</v>
      </c>
      <c r="CE539" s="235" cm="1">
        <f t="array" ref="CE539">_xlfn.XLOOKUP($A539&amp;$B539,'[7]产值及收款计划（2026）'!$A:$A&amp;'[7]产值及收款计划（2026）'!$B:$B,'[7]产值及收款计划（2026）'!CA:CA)</f>
        <v>0</v>
      </c>
      <c r="CF539" s="235" cm="1">
        <f t="array" ref="CF539">_xlfn.XLOOKUP($A539&amp;$B539,'[7]产值及收款计划（2026）'!$A:$A&amp;'[7]产值及收款计划（2026）'!$B:$B,'[7]产值及收款计划（2026）'!CB:CB)</f>
        <v>0</v>
      </c>
      <c r="CG539" s="235" cm="1">
        <f t="array" ref="CG539">_xlfn.XLOOKUP($A539&amp;$B539,'[7]产值及收款计划（2026）'!$A:$A&amp;'[7]产值及收款计划（2026）'!$B:$B,'[7]产值及收款计划（2026）'!CC:CC)</f>
        <v>0</v>
      </c>
      <c r="CH539" s="235" cm="1">
        <f t="array" ref="CH539">_xlfn.XLOOKUP($A539&amp;$B539,'[7]产值及收款计划（2026）'!$A:$A&amp;'[7]产值及收款计划（2026）'!$B:$B,'[7]产值及收款计划（2026）'!CD:CD)</f>
        <v>0</v>
      </c>
      <c r="CI539" s="235" cm="1">
        <f t="array" ref="CI539">_xlfn.XLOOKUP($A539&amp;$B539,'[7]产值及收款计划（2026）'!$A:$A&amp;'[7]产值及收款计划（2026）'!$B:$B,'[7]产值及收款计划（2026）'!CE:CE)</f>
        <v>0</v>
      </c>
      <c r="CJ539" s="235" cm="1">
        <f t="array" ref="CJ539">_xlfn.XLOOKUP($A539&amp;$B539,'[7]产值及收款计划（2026）'!$A:$A&amp;'[7]产值及收款计划（2026）'!$B:$B,'[7]产值及收款计划（2026）'!CF:CF)</f>
        <v>0</v>
      </c>
      <c r="CK539" s="235" cm="1">
        <f t="array" ref="CK539">_xlfn.XLOOKUP($A539&amp;$B539,'[7]产值及收款计划（2026）'!$A:$A&amp;'[7]产值及收款计划（2026）'!$B:$B,'[7]产值及收款计划（2026）'!CG:CG)</f>
        <v>0</v>
      </c>
      <c r="CL539" s="235" cm="1">
        <f t="array" ref="CL539">_xlfn.XLOOKUP($A539&amp;$B539,'[7]产值及收款计划（2026）'!$A:$A&amp;'[7]产值及收款计划（2026）'!$B:$B,'[7]产值及收款计划（2026）'!CH:CH)</f>
        <v>0</v>
      </c>
      <c r="CM539" s="235" cm="1">
        <f t="array" ref="CM539">_xlfn.XLOOKUP($A539&amp;$B539,'[7]产值及收款计划（2026）'!$A:$A&amp;'[7]产值及收款计划（2026）'!$B:$B,'[7]产值及收款计划（2026）'!CI:CI)</f>
        <v>0</v>
      </c>
      <c r="CN539" s="235" cm="1">
        <f t="array" ref="CN539">_xlfn.XLOOKUP($A539&amp;$B539,'[7]产值及收款计划（2026）'!$A:$A&amp;'[7]产值及收款计划（2026）'!$B:$B,'[7]产值及收款计划（2026）'!CJ:CJ)</f>
        <v>0</v>
      </c>
      <c r="CO539" s="235" cm="1">
        <f t="array" ref="CO539">_xlfn.XLOOKUP($A539&amp;$B539,'[7]产值及收款计划（2026）'!$A:$A&amp;'[7]产值及收款计划（2026）'!$B:$B,'[7]产值及收款计划（2026）'!CK:CK)</f>
        <v>0</v>
      </c>
      <c r="CP539" s="235" cm="1">
        <f t="array" ref="CP539">_xlfn.XLOOKUP($A539&amp;$B539,'[7]产值及收款计划（2026）'!$A:$A&amp;'[7]产值及收款计划（2026）'!$B:$B,'[7]产值及收款计划（2026）'!CL:CL)</f>
        <v>0</v>
      </c>
      <c r="DE539" s="235" cm="1">
        <f t="array" ref="DE539">_xlfn.XLOOKUP($A539&amp;$B539,'[7]产值及收款计划（2026）'!$A:$A&amp;'[7]产值及收款计划（2026）'!$B:$B,'[7]产值及收款计划（2026）'!DA:DA)</f>
        <v>0</v>
      </c>
      <c r="DF539" s="235" cm="1">
        <f t="array" ref="DF539">_xlfn.XLOOKUP($A539&amp;$B539,'[7]产值及收款计划（2026）'!$A:$A&amp;'[7]产值及收款计划（2026）'!$B:$B,'[7]产值及收款计划（2026）'!DB:DB)</f>
        <v>0</v>
      </c>
      <c r="DG539" s="235" cm="1">
        <f t="array" ref="DG539">_xlfn.XLOOKUP($A539&amp;$B539,'[7]产值及收款计划（2026）'!$A:$A&amp;'[7]产值及收款计划（2026）'!$B:$B,'[7]产值及收款计划（2026）'!DC:DC)</f>
        <v>0</v>
      </c>
      <c r="DH539" s="235" cm="1">
        <f t="array" ref="DH539">_xlfn.XLOOKUP($A539&amp;$B539,'[7]产值及收款计划（2026）'!$A:$A&amp;'[7]产值及收款计划（2026）'!$B:$B,'[7]产值及收款计划（2026）'!DD:DD)</f>
        <v>0</v>
      </c>
      <c r="DI539" s="235" cm="1">
        <f t="array" ref="DI539">_xlfn.XLOOKUP($A539&amp;$B539,'[7]产值及收款计划（2026）'!$A:$A&amp;'[7]产值及收款计划（2026）'!$B:$B,'[7]产值及收款计划（2026）'!DE:DE)</f>
        <v>0</v>
      </c>
      <c r="DJ539" s="235" cm="1">
        <f t="array" ref="DJ539">_xlfn.XLOOKUP($A539&amp;$B539,'[7]产值及收款计划（2026）'!$A:$A&amp;'[7]产值及收款计划（2026）'!$B:$B,'[7]产值及收款计划（2026）'!DF:DF)</f>
        <v>0</v>
      </c>
      <c r="DK539" s="235" cm="1">
        <f t="array" ref="DK539">_xlfn.XLOOKUP($A539&amp;$B539,'[7]产值及收款计划（2026）'!$A:$A&amp;'[7]产值及收款计划（2026）'!$B:$B,'[7]产值及收款计划（2026）'!DG:DG)</f>
        <v>0</v>
      </c>
      <c r="DL539" s="235" cm="1">
        <f t="array" ref="DL539">_xlfn.XLOOKUP($A539&amp;$B539,'[7]产值及收款计划（2026）'!$A:$A&amp;'[7]产值及收款计划（2026）'!$B:$B,'[7]产值及收款计划（2026）'!DH:DH)</f>
        <v>0</v>
      </c>
      <c r="DM539" s="235" cm="1">
        <f t="array" ref="DM539">_xlfn.XLOOKUP($A539&amp;$B539,'[7]产值及收款计划（2026）'!$A:$A&amp;'[7]产值及收款计划（2026）'!$B:$B,'[7]产值及收款计划（2026）'!DI:DI)</f>
        <v>0</v>
      </c>
      <c r="DN539" s="235" cm="1">
        <f t="array" ref="DN539">_xlfn.XLOOKUP($A539&amp;$B539,'[7]产值及收款计划（2026）'!$A:$A&amp;'[7]产值及收款计划（2026）'!$B:$B,'[7]产值及收款计划（2026）'!DJ:DJ)</f>
        <v>0</v>
      </c>
      <c r="DO539" s="235" cm="1">
        <f t="array" ref="DO539">_xlfn.XLOOKUP($A539&amp;$B539,'[7]产值及收款计划（2026）'!$A:$A&amp;'[7]产值及收款计划（2026）'!$B:$B,'[7]产值及收款计划（2026）'!DK:DK)</f>
        <v>0</v>
      </c>
      <c r="DP539" s="235" cm="1">
        <f t="array" ref="DP539">_xlfn.XLOOKUP($A539&amp;$B539,'[7]产值及收款计划（2026）'!$A:$A&amp;'[7]产值及收款计划（2026）'!$B:$B,'[7]产值及收款计划（2026）'!DL:DL)</f>
        <v>0</v>
      </c>
      <c r="DQ539" s="243"/>
      <c r="DR539" s="229"/>
    </row>
    <row r="540" ht="20.25" spans="1:122">
      <c r="A540" s="233">
        <f t="shared" si="30"/>
        <v>21</v>
      </c>
      <c r="B540" s="233" t="s">
        <v>30</v>
      </c>
      <c r="C540" s="234" t="e" cm="1">
        <f t="array" ref="C540">_xlfn.XLOOKUP($A540&amp;$B540,'[7]产值及收款计划（2026）'!$A:$A&amp;'[7]产值及收款计划（2026）'!$B:$B,'[7]产值及收款计划（2026）'!C:C)</f>
        <v>#REF!</v>
      </c>
      <c r="D540" s="234" t="e" cm="1">
        <f t="array" ref="D540">_xlfn.XLOOKUP($A540&amp;$B540,'[7]产值及收款计划（2026）'!$A:$A&amp;'[7]产值及收款计划（2026）'!$B:$B,'[7]产值及收款计划（2026）'!D:D)</f>
        <v>#REF!</v>
      </c>
      <c r="E540" s="235" t="e" cm="1">
        <f t="array" ref="E540">_xlfn.XLOOKUP($A540&amp;$B540,'[7]产值及收款计划（2026）'!$A:$A&amp;'[7]产值及收款计划（2026）'!$B:$B,'[7]产值及收款计划（2026）'!E:E)</f>
        <v>#REF!</v>
      </c>
      <c r="F540" s="235" t="e" cm="1">
        <f t="array" ref="F540">_xlfn.XLOOKUP($A540&amp;$B540,'[7]产值及收款计划（2026）'!$A:$A&amp;'[7]产值及收款计划（2026）'!$B:$B,'[7]产值及收款计划（2026）'!F:F)</f>
        <v>#REF!</v>
      </c>
      <c r="G540" s="235" t="e" cm="1">
        <f t="array" ref="G540">_xlfn.XLOOKUP($A540&amp;$B540,'[7]产值及收款计划（2026）'!$A:$A&amp;'[7]产值及收款计划（2026）'!$B:$B,'[7]产值及收款计划（2026）'!G:G)</f>
        <v>#REF!</v>
      </c>
      <c r="H540" s="235" t="e" cm="1">
        <f t="array" ref="H540">_xlfn.XLOOKUP($A540&amp;$B540,'[7]产值及收款计划（2026）'!$A:$A&amp;'[7]产值及收款计划（2026）'!$B:$B,'[7]产值及收款计划（2026）'!H:H)</f>
        <v>#REF!</v>
      </c>
      <c r="I540" s="236" t="e" cm="1">
        <f t="array" ref="I540">_xlfn.XLOOKUP($A540&amp;$B540,'[7]产值及收款计划（2026）'!$A:$A&amp;'[7]产值及收款计划（2026）'!$B:$B,'[7]产值及收款计划（2026）'!I:I)</f>
        <v>#REF!</v>
      </c>
      <c r="J540" s="237" t="e" cm="1">
        <f t="array" ref="J540">_xlfn.XLOOKUP($A540&amp;$B540,'[7]产值及收款计划（2026）'!$A:$A&amp;'[7]产值及收款计划（2026）'!$B:$B,'[7]产值及收款计划（2026）'!J:J)</f>
        <v>#REF!</v>
      </c>
      <c r="K540" s="235" t="e" cm="1">
        <f t="array" ref="K540">_xlfn.XLOOKUP($A540&amp;$B540,'[7]产值及收款计划（2026）'!$A:$A&amp;'[7]产值及收款计划（2026）'!$B:$B,'[7]产值及收款计划（2026）'!K:K)</f>
        <v>#REF!</v>
      </c>
      <c r="L540" s="235" t="e" cm="1">
        <f t="array" ref="L540">_xlfn.XLOOKUP($A540&amp;$B540,'[7]产值及收款计划（2026）'!$A:$A&amp;'[7]产值及收款计划（2026）'!$B:$B,'[7]产值及收款计划（2026）'!L:L)</f>
        <v>#REF!</v>
      </c>
      <c r="M540" s="235" t="e" cm="1">
        <f t="array" ref="M540">_xlfn.XLOOKUP($A540&amp;$B540,'[7]产值及收款计划（2026）'!$A:$A&amp;'[7]产值及收款计划（2026）'!$B:$B,'[7]产值及收款计划（2026）'!M:M)</f>
        <v>#REF!</v>
      </c>
      <c r="N540" s="235" t="e" cm="1">
        <f t="array" ref="N540">_xlfn.XLOOKUP($A540&amp;$B540,'[7]产值及收款计划（2026）'!$A:$A&amp;'[7]产值及收款计划（2026）'!$B:$B,'[7]产值及收款计划（2026）'!N:N)</f>
        <v>#REF!</v>
      </c>
      <c r="O540" s="235" t="e" cm="1">
        <f t="array" ref="O540">_xlfn.XLOOKUP($A540&amp;$B540,'[7]产值及收款计划（2026）'!$A:$A&amp;'[7]产值及收款计划（2026）'!$B:$B,'[7]产值及收款计划（2026）'!O:O)</f>
        <v>#REF!</v>
      </c>
      <c r="P540" s="234" t="e" cm="1">
        <f t="array" ref="P540">_xlfn.XLOOKUP($A540&amp;$B540,'[7]产值及收款计划（2026）'!$A:$A&amp;'[7]产值及收款计划（2026）'!$B:$B,'[7]产值及收款计划（2026）'!P:P)</f>
        <v>#REF!</v>
      </c>
      <c r="Q540" s="235" t="e" cm="1">
        <f t="array" ref="Q540">_xlfn.XLOOKUP($A540&amp;$B540,'[7]产值及收款计划（2026）'!$A:$A&amp;'[7]产值及收款计划（2026）'!$B:$B,'[7]产值及收款计划（2026）'!Q:Q)</f>
        <v>#REF!</v>
      </c>
      <c r="R540" s="235" t="e" cm="1">
        <f t="array" ref="R540">_xlfn.XLOOKUP($A540&amp;$B540,'[7]产值及收款计划（2026）'!$A:$A&amp;'[7]产值及收款计划（2026）'!$B:$B,'[7]产值及收款计划（2026）'!R:R)</f>
        <v>#REF!</v>
      </c>
      <c r="S540" s="235" t="e" cm="1">
        <f t="array" ref="S540">_xlfn.XLOOKUP($A540&amp;$B540,'[7]产值及收款计划（2026）'!$A:$A&amp;'[7]产值及收款计划（2026）'!$B:$B,'[7]产值及收款计划（2026）'!S:S)</f>
        <v>#REF!</v>
      </c>
      <c r="T540" s="235" t="e" cm="1">
        <f t="array" ref="T540">_xlfn.XLOOKUP($A540&amp;$B540,'[7]产值及收款计划（2026）'!$A:$A&amp;'[7]产值及收款计划（2026）'!$B:$B,'[7]产值及收款计划（2026）'!T:T)</f>
        <v>#REF!</v>
      </c>
      <c r="U540" s="235" t="e" cm="1">
        <f t="array" ref="U540">_xlfn.XLOOKUP($A540&amp;$B540,'[7]产值及收款计划（2026）'!$A:$A&amp;'[7]产值及收款计划（2026）'!$B:$B,'[7]产值及收款计划（2026）'!U:U)</f>
        <v>#REF!</v>
      </c>
      <c r="V540" s="235" t="e" cm="1">
        <f t="array" ref="V540">_xlfn.XLOOKUP($A540&amp;$B540,'[7]产值及收款计划（2026）'!$A:$A&amp;'[7]产值及收款计划（2026）'!$B:$B,'[7]产值及收款计划（2026）'!V:V)</f>
        <v>#REF!</v>
      </c>
      <c r="W540" s="235" t="e" cm="1">
        <f t="array" ref="W540">_xlfn.XLOOKUP($A540&amp;$B540,'[7]产值及收款计划（2026）'!$A:$A&amp;'[7]产值及收款计划（2026）'!$B:$B,'[7]产值及收款计划（2026）'!W:W)</f>
        <v>#REF!</v>
      </c>
      <c r="X540" s="235" t="e" cm="1">
        <f t="array" ref="X540">_xlfn.XLOOKUP($A540&amp;$B540,'[7]产值及收款计划（2026）'!$A:$A&amp;'[7]产值及收款计划（2026）'!$B:$B,'[7]产值及收款计划（2026）'!X:X)</f>
        <v>#REF!</v>
      </c>
      <c r="Y540" s="235" t="e" cm="1">
        <f t="array" ref="Y540">_xlfn.XLOOKUP($A540&amp;$B540,'[7]产值及收款计划（2026）'!$A:$A&amp;'[7]产值及收款计划（2026）'!$B:$B,'[7]产值及收款计划（2026）'!Y:Y)</f>
        <v>#REF!</v>
      </c>
      <c r="Z540" s="235" t="e" cm="1">
        <f t="array" ref="Z540">_xlfn.XLOOKUP($A540&amp;$B540,'[7]产值及收款计划（2026）'!$A:$A&amp;'[7]产值及收款计划（2026）'!$B:$B,'[7]产值及收款计划（2026）'!Z:Z)</f>
        <v>#REF!</v>
      </c>
      <c r="AA540" s="235" t="e" cm="1">
        <f t="array" ref="AA540">_xlfn.XLOOKUP($A540&amp;$B540,'[7]产值及收款计划（2026）'!$A:$A&amp;'[7]产值及收款计划（2026）'!$B:$B,'[7]产值及收款计划（2026）'!AA:AA)</f>
        <v>#REF!</v>
      </c>
      <c r="AB540" s="235" t="e" cm="1">
        <f t="array" ref="AB540">_xlfn.XLOOKUP($A540&amp;$B540,'[7]产值及收款计划（2026）'!$A:$A&amp;'[7]产值及收款计划（2026）'!$B:$B,'[7]产值及收款计划（2026）'!AB:AB)</f>
        <v>#REF!</v>
      </c>
      <c r="AC540" s="235" t="e" cm="1">
        <f t="array" ref="AC540">_xlfn.XLOOKUP($A540&amp;$B540,'[7]产值及收款计划（2026）'!$A:$A&amp;'[7]产值及收款计划（2026）'!$B:$B,'[7]产值及收款计划（2026）'!AC:AC)</f>
        <v>#REF!</v>
      </c>
      <c r="AD540" s="235" t="e" cm="1">
        <f t="array" ref="AD540">_xlfn.XLOOKUP($A540&amp;$B540,'[7]产值及收款计划（2026）'!$A:$A&amp;'[7]产值及收款计划（2026）'!$B:$B,'[7]产值及收款计划（2026）'!AD:AD)</f>
        <v>#REF!</v>
      </c>
      <c r="AE540" s="235" t="e" cm="1">
        <f t="array" ref="AE540">_xlfn.XLOOKUP($A540&amp;$B540,'[7]产值及收款计划（2026）'!$A:$A&amp;'[7]产值及收款计划（2026）'!$B:$B,'[7]产值及收款计划（2026）'!AE:AE)</f>
        <v>#REF!</v>
      </c>
      <c r="AF540" s="235" t="e" cm="1">
        <f t="array" ref="AF540">_xlfn.XLOOKUP($A540&amp;$B540,'[7]产值及收款计划（2026）'!$A:$A&amp;'[7]产值及收款计划（2026）'!$B:$B,'[7]产值及收款计划（2026）'!AF:AF)</f>
        <v>#REF!</v>
      </c>
      <c r="AG540" s="235" t="e" cm="1">
        <f t="array" ref="AG540">_xlfn.XLOOKUP($A540&amp;$B540,'[7]产值及收款计划（2026）'!$A:$A&amp;'[7]产值及收款计划（2026）'!$B:$B,'[7]产值及收款计划（2026）'!AG:AG)</f>
        <v>#REF!</v>
      </c>
      <c r="AH540" s="235" t="e" cm="1">
        <f t="array" ref="AH540">_xlfn.XLOOKUP($A540&amp;$B540,'[7]产值及收款计划（2026）'!$A:$A&amp;'[7]产值及收款计划（2026）'!$B:$B,'[7]产值及收款计划（2026）'!AH:AH)</f>
        <v>#REF!</v>
      </c>
      <c r="AI540" s="235" t="e" cm="1">
        <f t="array" ref="AI540">_xlfn.XLOOKUP($A540&amp;$B540,'[7]产值及收款计划（2026）'!$A:$A&amp;'[7]产值及收款计划（2026）'!$B:$B,'[7]产值及收款计划（2026）'!AI:AI)</f>
        <v>#REF!</v>
      </c>
      <c r="AJ540" s="235" t="e" cm="1">
        <f t="array" ref="AJ540">_xlfn.XLOOKUP($A540&amp;$B540,'[7]产值及收款计划（2026）'!$A:$A&amp;'[7]产值及收款计划（2026）'!$B:$B,'[7]产值及收款计划（2026）'!AJ:AJ)</f>
        <v>#REF!</v>
      </c>
      <c r="AK540" s="235" t="e" cm="1">
        <f t="array" ref="AK540">_xlfn.XLOOKUP($A540&amp;$B540,'[7]产值及收款计划（2026）'!$A:$A&amp;'[7]产值及收款计划（2026）'!$B:$B,'[7]产值及收款计划（2026）'!AK:AK)</f>
        <v>#REF!</v>
      </c>
      <c r="AL540" s="235" t="e" cm="1">
        <f t="array" ref="AL540">_xlfn.XLOOKUP($A540&amp;$B540,'[7]产值及收款计划（2026）'!$A:$A&amp;'[7]产值及收款计划（2026）'!$B:$B,'[7]产值及收款计划（2026）'!AL:AL)</f>
        <v>#REF!</v>
      </c>
      <c r="AM540" s="242" t="e" cm="1">
        <f t="array" ref="AM540">_xlfn.LET(_xlpm.勾选月份状态数组,TRANSPOSE('PPT(12-15页）-TOP10'!$A$3:$A$14),_xlpm.选择数据区,IF('PPT(12-15页）-TOP10'!$E$3="收款",$BA540:$BL540,$AA540:$AL540),SUM(_xlfn._xlws.FILTER(_xlpm.选择数据区,_xlpm.勾选月份状态数组,"")))</f>
        <v>#REF!</v>
      </c>
      <c r="AN540" s="235" t="e" cm="1">
        <f t="array" ref="AN540">_xlfn.XLOOKUP($A540&amp;$B540,'[7]产值及收款计划（2026）'!$A:$A&amp;'[7]产值及收款计划（2026）'!$B:$B,'[7]产值及收款计划（2026）'!AN:AN)</f>
        <v>#REF!</v>
      </c>
      <c r="AO540" s="235" t="e" cm="1">
        <f t="array" ref="AO540">_xlfn.XLOOKUP($A540&amp;$B540,'[7]产值及收款计划（2026）'!$A:$A&amp;'[7]产值及收款计划（2026）'!$B:$B,'[7]产值及收款计划（2026）'!AO:AO)</f>
        <v>#REF!</v>
      </c>
      <c r="AP540" s="235" t="e" cm="1">
        <f t="array" ref="AP540">_xlfn.XLOOKUP($A540&amp;$B540,'[7]产值及收款计划（2026）'!$A:$A&amp;'[7]产值及收款计划（2026）'!$B:$B,'[7]产值及收款计划（2026）'!AP:AP)</f>
        <v>#REF!</v>
      </c>
      <c r="AQ540" s="235" t="e" cm="1">
        <f t="array" ref="AQ540">_xlfn.XLOOKUP($A540&amp;$B540,'[7]产值及收款计划（2026）'!$A:$A&amp;'[7]产值及收款计划（2026）'!$B:$B,'[7]产值及收款计划（2026）'!AQ:AQ)</f>
        <v>#REF!</v>
      </c>
      <c r="AR540" s="235" t="e" cm="1">
        <f t="array" ref="AR540">_xlfn.XLOOKUP($A540&amp;$B540,'[7]产值及收款计划（2026）'!$A:$A&amp;'[7]产值及收款计划（2026）'!$B:$B,'[7]产值及收款计划（2026）'!AR:AR)</f>
        <v>#REF!</v>
      </c>
      <c r="AS540" s="235" t="e" cm="1">
        <f t="array" ref="AS540">_xlfn.XLOOKUP($A540&amp;$B540,'[7]产值及收款计划（2026）'!$A:$A&amp;'[7]产值及收款计划（2026）'!$B:$B,'[7]产值及收款计划（2026）'!AS:AS)</f>
        <v>#REF!</v>
      </c>
      <c r="AT540" s="235" t="e" cm="1">
        <f t="array" ref="AT540">_xlfn.XLOOKUP($A540&amp;$B540,'[7]产值及收款计划（2026）'!$A:$A&amp;'[7]产值及收款计划（2026）'!$B:$B,'[7]产值及收款计划（2026）'!AT:AT)</f>
        <v>#REF!</v>
      </c>
      <c r="AU540" s="235" t="e" cm="1">
        <f t="array" ref="AU540">_xlfn.XLOOKUP($A540&amp;$B540,'[7]产值及收款计划（2026）'!$A:$A&amp;'[7]产值及收款计划（2026）'!$B:$B,'[7]产值及收款计划（2026）'!AU:AU)</f>
        <v>#REF!</v>
      </c>
      <c r="AV540" s="235" t="e" cm="1">
        <f t="array" ref="AV540">_xlfn.XLOOKUP($A540&amp;$B540,'[7]产值及收款计划（2026）'!$A:$A&amp;'[7]产值及收款计划（2026）'!$B:$B,'[7]产值及收款计划（2026）'!AV:AV)</f>
        <v>#REF!</v>
      </c>
      <c r="AW540" s="235" t="e" cm="1">
        <f t="array" ref="AW540">_xlfn.XLOOKUP($A540&amp;$B540,'[7]产值及收款计划（2026）'!$A:$A&amp;'[7]产值及收款计划（2026）'!$B:$B,'[7]产值及收款计划（2026）'!AW:AW)</f>
        <v>#REF!</v>
      </c>
      <c r="AX540" s="235" t="e" cm="1">
        <f t="array" ref="AX540">_xlfn.XLOOKUP($A540&amp;$B540,'[7]产值及收款计划（2026）'!$A:$A&amp;'[7]产值及收款计划（2026）'!$B:$B,'[7]产值及收款计划（2026）'!AX:AX)</f>
        <v>#REF!</v>
      </c>
      <c r="AY540" s="235" t="e" cm="1">
        <f t="array" ref="AY540">_xlfn.XLOOKUP($A540&amp;$B540,'[7]产值及收款计划（2026）'!$A:$A&amp;'[7]产值及收款计划（2026）'!$B:$B,'[7]产值及收款计划（2026）'!AY:AY)</f>
        <v>#REF!</v>
      </c>
      <c r="AZ540" s="235" t="e" cm="1">
        <f t="array" ref="AZ540">_xlfn.XLOOKUP($A540&amp;$B540,'[7]产值及收款计划（2026）'!$A:$A&amp;'[7]产值及收款计划（2026）'!$B:$B,'[7]产值及收款计划（2026）'!AZ:AZ)</f>
        <v>#REF!</v>
      </c>
      <c r="BA540" s="235" t="e" cm="1">
        <f t="array" ref="BA540">_xlfn.XLOOKUP($A540&amp;$B540,'[7]产值及收款计划（2026）'!$A:$A&amp;'[7]产值及收款计划（2026）'!$B:$B,'[7]产值及收款计划（2026）'!BA:BA)</f>
        <v>#REF!</v>
      </c>
      <c r="BB540" s="235" t="e" cm="1">
        <f t="array" ref="BB540">_xlfn.XLOOKUP($A540&amp;$B540,'[7]产值及收款计划（2026）'!$A:$A&amp;'[7]产值及收款计划（2026）'!$B:$B,'[7]产值及收款计划（2026）'!BB:BB)</f>
        <v>#REF!</v>
      </c>
      <c r="BC540" s="235" t="e" cm="1">
        <f t="array" ref="BC540">_xlfn.XLOOKUP($A540&amp;$B540,'[7]产值及收款计划（2026）'!$A:$A&amp;'[7]产值及收款计划（2026）'!$B:$B,'[7]产值及收款计划（2026）'!BC:BC)</f>
        <v>#REF!</v>
      </c>
      <c r="BD540" s="235" t="e" cm="1">
        <f t="array" ref="BD540">_xlfn.XLOOKUP($A540&amp;$B540,'[7]产值及收款计划（2026）'!$A:$A&amp;'[7]产值及收款计划（2026）'!$B:$B,'[7]产值及收款计划（2026）'!BD:BD)</f>
        <v>#REF!</v>
      </c>
      <c r="BE540" s="235" t="e" cm="1">
        <f t="array" ref="BE540">_xlfn.XLOOKUP($A540&amp;$B540,'[7]产值及收款计划（2026）'!$A:$A&amp;'[7]产值及收款计划（2026）'!$B:$B,'[7]产值及收款计划（2026）'!BE:BE)</f>
        <v>#REF!</v>
      </c>
      <c r="BF540" s="235" t="e" cm="1">
        <f t="array" ref="BF540">_xlfn.XLOOKUP($A540&amp;$B540,'[7]产值及收款计划（2026）'!$A:$A&amp;'[7]产值及收款计划（2026）'!$B:$B,'[7]产值及收款计划（2026）'!BF:BF)</f>
        <v>#REF!</v>
      </c>
      <c r="BG540" s="235" t="e" cm="1">
        <f t="array" ref="BG540">_xlfn.XLOOKUP($A540&amp;$B540,'[7]产值及收款计划（2026）'!$A:$A&amp;'[7]产值及收款计划（2026）'!$B:$B,'[7]产值及收款计划（2026）'!BG:BG)</f>
        <v>#REF!</v>
      </c>
      <c r="BH540" s="235" t="e" cm="1">
        <f t="array" ref="BH540">_xlfn.XLOOKUP($A540&amp;$B540,'[7]产值及收款计划（2026）'!$A:$A&amp;'[7]产值及收款计划（2026）'!$B:$B,'[7]产值及收款计划（2026）'!BH:BH)</f>
        <v>#REF!</v>
      </c>
      <c r="BI540" s="235" t="e" cm="1">
        <f t="array" ref="BI540">_xlfn.XLOOKUP($A540&amp;$B540,'[7]产值及收款计划（2026）'!$A:$A&amp;'[7]产值及收款计划（2026）'!$B:$B,'[7]产值及收款计划（2026）'!BI:BI)</f>
        <v>#REF!</v>
      </c>
      <c r="BJ540" s="235" t="e" cm="1">
        <f t="array" ref="BJ540">_xlfn.XLOOKUP($A540&amp;$B540,'[7]产值及收款计划（2026）'!$A:$A&amp;'[7]产值及收款计划（2026）'!$B:$B,'[7]产值及收款计划（2026）'!BJ:BJ)</f>
        <v>#REF!</v>
      </c>
      <c r="BK540" s="235" t="e" cm="1">
        <f t="array" ref="BK540">_xlfn.XLOOKUP($A540&amp;$B540,'[7]产值及收款计划（2026）'!$A:$A&amp;'[7]产值及收款计划（2026）'!$B:$B,'[7]产值及收款计划（2026）'!BK:BK)</f>
        <v>#REF!</v>
      </c>
      <c r="BL540" s="235" t="e" cm="1">
        <f t="array" ref="BL540">_xlfn.XLOOKUP($A540&amp;$B540,'[7]产值及收款计划（2026）'!$A:$A&amp;'[7]产值及收款计划（2026）'!$B:$B,'[7]产值及收款计划（2026）'!BL:BL)</f>
        <v>#REF!</v>
      </c>
      <c r="BM540" s="235"/>
      <c r="BN540" s="235"/>
      <c r="BO540" s="235"/>
      <c r="BP540" s="235"/>
      <c r="BQ540" s="235" t="e" cm="1">
        <f t="array" ref="BQ540">_xlfn.XLOOKUP($A540&amp;$B540,'[7]产值及收款计划（2026）'!$A:$A&amp;'[7]产值及收款计划（2026）'!$B:$B,'[7]产值及收款计划（2026）'!BM:BM)</f>
        <v>#REF!</v>
      </c>
      <c r="BR540" s="235" t="e" cm="1">
        <f t="array" ref="BR540">_xlfn.XLOOKUP($A540&amp;$B540,'[7]产值及收款计划（2026）'!$A:$A&amp;'[7]产值及收款计划（2026）'!$B:$B,'[7]产值及收款计划（2026）'!BN:BN)</f>
        <v>#REF!</v>
      </c>
      <c r="BS540" s="235" t="e" cm="1">
        <f t="array" ref="BS540">_xlfn.XLOOKUP($A540&amp;$B540,'[7]产值及收款计划（2026）'!$A:$A&amp;'[7]产值及收款计划（2026）'!$B:$B,'[7]产值及收款计划（2026）'!BO:BO)</f>
        <v>#REF!</v>
      </c>
      <c r="BT540" s="235" t="e" cm="1">
        <f t="array" ref="BT540">_xlfn.XLOOKUP($A540&amp;$B540,'[7]产值及收款计划（2026）'!$A:$A&amp;'[7]产值及收款计划（2026）'!$B:$B,'[7]产值及收款计划（2026）'!BP:BP)</f>
        <v>#REF!</v>
      </c>
      <c r="BU540" s="234" t="e" cm="1">
        <f t="array" ref="BU540">_xlfn.XLOOKUP($A540&amp;$B540,'[7]产值及收款计划（2026）'!$A:$A&amp;'[7]产值及收款计划（2026）'!$B:$B,'[7]产值及收款计划（2026）'!BQ:BQ)</f>
        <v>#REF!</v>
      </c>
      <c r="BV540" s="235" t="e" cm="1">
        <f t="array" ref="BV540">_xlfn.XLOOKUP($A540&amp;$B540,'[7]产值及收款计划（2026）'!$A:$A&amp;'[7]产值及收款计划（2026）'!$B:$B,'[7]产值及收款计划（2026）'!BR:BR)</f>
        <v>#REF!</v>
      </c>
      <c r="CE540" s="235" cm="1">
        <f t="array" ref="CE540">_xlfn.XLOOKUP($A540&amp;$B540,'[7]产值及收款计划（2026）'!$A:$A&amp;'[7]产值及收款计划（2026）'!$B:$B,'[7]产值及收款计划（2026）'!CA:CA)</f>
        <v>0</v>
      </c>
      <c r="CF540" s="235" cm="1">
        <f t="array" ref="CF540">_xlfn.XLOOKUP($A540&amp;$B540,'[7]产值及收款计划（2026）'!$A:$A&amp;'[7]产值及收款计划（2026）'!$B:$B,'[7]产值及收款计划（2026）'!CB:CB)</f>
        <v>0</v>
      </c>
      <c r="CG540" s="235" cm="1">
        <f t="array" ref="CG540">_xlfn.XLOOKUP($A540&amp;$B540,'[7]产值及收款计划（2026）'!$A:$A&amp;'[7]产值及收款计划（2026）'!$B:$B,'[7]产值及收款计划（2026）'!CC:CC)</f>
        <v>0</v>
      </c>
      <c r="CH540" s="235" cm="1">
        <f t="array" ref="CH540">_xlfn.XLOOKUP($A540&amp;$B540,'[7]产值及收款计划（2026）'!$A:$A&amp;'[7]产值及收款计划（2026）'!$B:$B,'[7]产值及收款计划（2026）'!CD:CD)</f>
        <v>0</v>
      </c>
      <c r="CI540" s="235" cm="1">
        <f t="array" ref="CI540">_xlfn.XLOOKUP($A540&amp;$B540,'[7]产值及收款计划（2026）'!$A:$A&amp;'[7]产值及收款计划（2026）'!$B:$B,'[7]产值及收款计划（2026）'!CE:CE)</f>
        <v>0</v>
      </c>
      <c r="CJ540" s="235" cm="1">
        <f t="array" ref="CJ540">_xlfn.XLOOKUP($A540&amp;$B540,'[7]产值及收款计划（2026）'!$A:$A&amp;'[7]产值及收款计划（2026）'!$B:$B,'[7]产值及收款计划（2026）'!CF:CF)</f>
        <v>0</v>
      </c>
      <c r="CK540" s="235" cm="1">
        <f t="array" ref="CK540">_xlfn.XLOOKUP($A540&amp;$B540,'[7]产值及收款计划（2026）'!$A:$A&amp;'[7]产值及收款计划（2026）'!$B:$B,'[7]产值及收款计划（2026）'!CG:CG)</f>
        <v>0</v>
      </c>
      <c r="CL540" s="235" cm="1">
        <f t="array" ref="CL540">_xlfn.XLOOKUP($A540&amp;$B540,'[7]产值及收款计划（2026）'!$A:$A&amp;'[7]产值及收款计划（2026）'!$B:$B,'[7]产值及收款计划（2026）'!CH:CH)</f>
        <v>0</v>
      </c>
      <c r="CM540" s="235" cm="1">
        <f t="array" ref="CM540">_xlfn.XLOOKUP($A540&amp;$B540,'[7]产值及收款计划（2026）'!$A:$A&amp;'[7]产值及收款计划（2026）'!$B:$B,'[7]产值及收款计划（2026）'!CI:CI)</f>
        <v>0</v>
      </c>
      <c r="CN540" s="235" cm="1">
        <f t="array" ref="CN540">_xlfn.XLOOKUP($A540&amp;$B540,'[7]产值及收款计划（2026）'!$A:$A&amp;'[7]产值及收款计划（2026）'!$B:$B,'[7]产值及收款计划（2026）'!CJ:CJ)</f>
        <v>0</v>
      </c>
      <c r="CO540" s="235" cm="1">
        <f t="array" ref="CO540">_xlfn.XLOOKUP($A540&amp;$B540,'[7]产值及收款计划（2026）'!$A:$A&amp;'[7]产值及收款计划（2026）'!$B:$B,'[7]产值及收款计划（2026）'!CK:CK)</f>
        <v>0</v>
      </c>
      <c r="CP540" s="235" cm="1">
        <f t="array" ref="CP540">_xlfn.XLOOKUP($A540&amp;$B540,'[7]产值及收款计划（2026）'!$A:$A&amp;'[7]产值及收款计划（2026）'!$B:$B,'[7]产值及收款计划（2026）'!CL:CL)</f>
        <v>0</v>
      </c>
      <c r="DE540" s="235" cm="1">
        <f t="array" ref="DE540">_xlfn.XLOOKUP($A540&amp;$B540,'[7]产值及收款计划（2026）'!$A:$A&amp;'[7]产值及收款计划（2026）'!$B:$B,'[7]产值及收款计划（2026）'!DA:DA)</f>
        <v>0</v>
      </c>
      <c r="DF540" s="235" cm="1">
        <f t="array" ref="DF540">_xlfn.XLOOKUP($A540&amp;$B540,'[7]产值及收款计划（2026）'!$A:$A&amp;'[7]产值及收款计划（2026）'!$B:$B,'[7]产值及收款计划（2026）'!DB:DB)</f>
        <v>0</v>
      </c>
      <c r="DG540" s="235" cm="1">
        <f t="array" ref="DG540">_xlfn.XLOOKUP($A540&amp;$B540,'[7]产值及收款计划（2026）'!$A:$A&amp;'[7]产值及收款计划（2026）'!$B:$B,'[7]产值及收款计划（2026）'!DC:DC)</f>
        <v>0</v>
      </c>
      <c r="DH540" s="235" cm="1">
        <f t="array" ref="DH540">_xlfn.XLOOKUP($A540&amp;$B540,'[7]产值及收款计划（2026）'!$A:$A&amp;'[7]产值及收款计划（2026）'!$B:$B,'[7]产值及收款计划（2026）'!DD:DD)</f>
        <v>0</v>
      </c>
      <c r="DI540" s="235" cm="1">
        <f t="array" ref="DI540">_xlfn.XLOOKUP($A540&amp;$B540,'[7]产值及收款计划（2026）'!$A:$A&amp;'[7]产值及收款计划（2026）'!$B:$B,'[7]产值及收款计划（2026）'!DE:DE)</f>
        <v>0</v>
      </c>
      <c r="DJ540" s="235" cm="1">
        <f t="array" ref="DJ540">_xlfn.XLOOKUP($A540&amp;$B540,'[7]产值及收款计划（2026）'!$A:$A&amp;'[7]产值及收款计划（2026）'!$B:$B,'[7]产值及收款计划（2026）'!DF:DF)</f>
        <v>0</v>
      </c>
      <c r="DK540" s="235" cm="1">
        <f t="array" ref="DK540">_xlfn.XLOOKUP($A540&amp;$B540,'[7]产值及收款计划（2026）'!$A:$A&amp;'[7]产值及收款计划（2026）'!$B:$B,'[7]产值及收款计划（2026）'!DG:DG)</f>
        <v>0</v>
      </c>
      <c r="DL540" s="235" cm="1">
        <f t="array" ref="DL540">_xlfn.XLOOKUP($A540&amp;$B540,'[7]产值及收款计划（2026）'!$A:$A&amp;'[7]产值及收款计划（2026）'!$B:$B,'[7]产值及收款计划（2026）'!DH:DH)</f>
        <v>0</v>
      </c>
      <c r="DM540" s="235" cm="1">
        <f t="array" ref="DM540">_xlfn.XLOOKUP($A540&amp;$B540,'[7]产值及收款计划（2026）'!$A:$A&amp;'[7]产值及收款计划（2026）'!$B:$B,'[7]产值及收款计划（2026）'!DI:DI)</f>
        <v>0</v>
      </c>
      <c r="DN540" s="235" cm="1">
        <f t="array" ref="DN540">_xlfn.XLOOKUP($A540&amp;$B540,'[7]产值及收款计划（2026）'!$A:$A&amp;'[7]产值及收款计划（2026）'!$B:$B,'[7]产值及收款计划（2026）'!DJ:DJ)</f>
        <v>0</v>
      </c>
      <c r="DO540" s="235" cm="1">
        <f t="array" ref="DO540">_xlfn.XLOOKUP($A540&amp;$B540,'[7]产值及收款计划（2026）'!$A:$A&amp;'[7]产值及收款计划（2026）'!$B:$B,'[7]产值及收款计划（2026）'!DK:DK)</f>
        <v>0</v>
      </c>
      <c r="DP540" s="235" cm="1">
        <f t="array" ref="DP540">_xlfn.XLOOKUP($A540&amp;$B540,'[7]产值及收款计划（2026）'!$A:$A&amp;'[7]产值及收款计划（2026）'!$B:$B,'[7]产值及收款计划（2026）'!DL:DL)</f>
        <v>0</v>
      </c>
      <c r="DQ540" s="243"/>
      <c r="DR540" s="229"/>
    </row>
    <row r="541" ht="20.25" spans="1:122">
      <c r="A541" s="247"/>
      <c r="B541" s="247"/>
      <c r="C541" s="248"/>
      <c r="D541" s="252"/>
      <c r="E541" s="253"/>
      <c r="F541" s="253"/>
      <c r="G541" s="253"/>
      <c r="H541" s="253"/>
      <c r="I541" s="254"/>
      <c r="J541" s="255"/>
      <c r="K541" s="253"/>
      <c r="L541" s="253"/>
      <c r="M541" s="253"/>
      <c r="N541" s="253"/>
      <c r="O541" s="253"/>
      <c r="P541" s="252"/>
      <c r="Q541" s="253"/>
      <c r="R541" s="253"/>
      <c r="S541" s="253"/>
      <c r="T541" s="253"/>
      <c r="U541" s="253"/>
      <c r="V541" s="253"/>
      <c r="W541" s="253"/>
      <c r="X541" s="253"/>
      <c r="Y541" s="253"/>
      <c r="Z541" s="253"/>
      <c r="AA541" s="253"/>
      <c r="AB541" s="253"/>
      <c r="AC541" s="253"/>
      <c r="AD541" s="253"/>
      <c r="AE541" s="253"/>
      <c r="AF541" s="253"/>
      <c r="AG541" s="253"/>
      <c r="AH541" s="253"/>
      <c r="AI541" s="253"/>
      <c r="AJ541" s="253"/>
      <c r="AK541" s="253"/>
      <c r="AL541" s="253"/>
      <c r="AM541" s="242" cm="1">
        <f t="array" ref="AM541">_xlfn.LET(_xlpm.勾选月份状态数组,TRANSPOSE('PPT(12-15页）-TOP10'!$A$3:$A$14),_xlpm.选择数据区,IF('PPT(12-15页）-TOP10'!$E$3="收款",$BA541:$BL541,$AA541:$AL541),SUM(_xlfn._xlws.FILTER(_xlpm.选择数据区,_xlpm.勾选月份状态数组,"")))</f>
        <v>0</v>
      </c>
      <c r="AN541" s="253"/>
      <c r="AO541" s="253"/>
      <c r="AP541" s="253"/>
      <c r="AQ541" s="253"/>
      <c r="AR541" s="253"/>
      <c r="AS541" s="253"/>
      <c r="AT541" s="253"/>
      <c r="AU541" s="253"/>
      <c r="AV541" s="253"/>
      <c r="AW541" s="253"/>
      <c r="AX541" s="253"/>
      <c r="AY541" s="253"/>
      <c r="AZ541" s="253"/>
      <c r="BA541" s="253"/>
      <c r="BB541" s="253"/>
      <c r="BC541" s="253"/>
      <c r="BD541" s="253"/>
      <c r="BE541" s="253"/>
      <c r="BF541" s="253"/>
      <c r="BG541" s="253"/>
      <c r="BH541" s="253"/>
      <c r="BI541" s="253"/>
      <c r="BJ541" s="253"/>
      <c r="BK541" s="253"/>
      <c r="BL541" s="253"/>
      <c r="BM541" s="253"/>
      <c r="BN541" s="253"/>
      <c r="BO541" s="253"/>
      <c r="BP541" s="253"/>
      <c r="BQ541" s="253"/>
      <c r="BR541" s="253"/>
      <c r="BS541" s="253"/>
      <c r="BT541" s="253"/>
      <c r="BU541" s="252"/>
      <c r="BV541" s="253"/>
      <c r="DQ541" s="243"/>
      <c r="DR541" s="229"/>
    </row>
    <row r="542" ht="20.25" spans="1:122">
      <c r="A542" s="233">
        <f t="shared" ref="A541:A554" si="31">A541+1</f>
        <v>1</v>
      </c>
      <c r="B542" s="233" t="s">
        <v>31</v>
      </c>
      <c r="C542" s="234" t="str" cm="1">
        <f t="array" ref="C542">_xlfn.XLOOKUP($A542&amp;$B542,'[6]产值及收款计划（2026）'!$A:$A&amp;'[6]产值及收款计划（2026）'!$B:$B,'[6]产值及收款计划（2026）'!C:C)</f>
        <v>SJHT2019110100082</v>
      </c>
      <c r="D542" s="234" t="str" cm="1">
        <f t="array" ref="D542">_xlfn.XLOOKUP($A542&amp;$B542,'[6]产值及收款计划（2026）'!$A:$A&amp;'[6]产值及收款计划（2026）'!$B:$B,'[6]产值及收款计划（2026）'!D:D)</f>
        <v>轨道交通工程机电施工管理系统项目合同</v>
      </c>
      <c r="E542" s="235" cm="1">
        <f t="array" ref="E542">_xlfn.XLOOKUP($A542&amp;$B542,'[6]产值及收款计划（2026）'!$A:$A&amp;'[6]产值及收款计划（2026）'!$B:$B,'[6]产值及收款计划（2026）'!E:E)</f>
        <v>334.87</v>
      </c>
      <c r="F542" s="235" cm="1">
        <f t="array" ref="F542">_xlfn.XLOOKUP($A542&amp;$B542,'[6]产值及收款计划（2026）'!$A:$A&amp;'[6]产值及收款计划（2026）'!$B:$B,'[6]产值及收款计划（2026）'!F:F)</f>
        <v>334.87</v>
      </c>
      <c r="G542" s="235" t="e" cm="1">
        <f t="array" ref="G542">_xlfn.XLOOKUP($A542&amp;$B542,'[6]产值及收款计划（2026）'!$A:$A&amp;'[6]产值及收款计划（2026）'!$B:$B,'[6]产值及收款计划（2026）'!G:G)</f>
        <v>#REF!</v>
      </c>
      <c r="H542" s="235" cm="1">
        <f t="array" ref="H542">_xlfn.XLOOKUP($A542&amp;$B542,'[6]产值及收款计划（2026）'!$A:$A&amp;'[6]产值及收款计划（2026）'!$B:$B,'[6]产值及收款计划（2026）'!H:H)</f>
        <v>270.25</v>
      </c>
      <c r="I542" s="236" cm="1">
        <f t="array" ref="I542">_xlfn.XLOOKUP($A542&amp;$B542,'[6]产值及收款计划（2026）'!$A:$A&amp;'[6]产值及收款计划（2026）'!$B:$B,'[6]产值及收款计划（2026）'!I:I)</f>
        <v>0.807029593573626</v>
      </c>
      <c r="J542" s="237" cm="1">
        <f t="array" ref="J542">_xlfn.XLOOKUP($A542&amp;$B542,'[6]产值及收款计划（2026）'!$A:$A&amp;'[6]产值及收款计划（2026）'!$B:$B,'[6]产值及收款计划（2026）'!J:J)</f>
        <v>0.06</v>
      </c>
      <c r="K542" s="235" t="e" cm="1">
        <f t="array" ref="K542">_xlfn.XLOOKUP($A542&amp;$B542,'[6]产值及收款计划（2026）'!$A:$A&amp;'[6]产值及收款计划（2026）'!$B:$B,'[6]产值及收款计划（2026）'!K:K)</f>
        <v>#REF!</v>
      </c>
      <c r="L542" s="235" t="e" cm="1">
        <f t="array" ref="L542">_xlfn.XLOOKUP($A542&amp;$B542,'[6]产值及收款计划（2026）'!$A:$A&amp;'[6]产值及收款计划（2026）'!$B:$B,'[6]产值及收款计划（2026）'!L:L)</f>
        <v>#REF!</v>
      </c>
      <c r="M542" s="235" t="str" cm="1">
        <f t="array" ref="M542">_xlfn.XLOOKUP($A542&amp;$B542,'[6]产值及收款计划（2026）'!$A:$A&amp;'[6]产值及收款计划（2026）'!$B:$B,'[6]产值及收款计划（2026）'!M:M)</f>
        <v>主导</v>
      </c>
      <c r="N542" s="235" cm="1">
        <f t="array" ref="N542">_xlfn.XLOOKUP($A542&amp;$B542,'[6]产值及收款计划（2026）'!$A:$A&amp;'[6]产值及收款计划（2026）'!$B:$B,'[6]产值及收款计划（2026）'!N:N)</f>
        <v>0</v>
      </c>
      <c r="O542" s="235" t="str" cm="1">
        <f t="array" ref="O542">_xlfn.XLOOKUP($A542&amp;$B542,'[6]产值及收款计划（2026）'!$A:$A&amp;'[6]产值及收款计划（2026）'!$B:$B,'[6]产值及收款计划（2026）'!O:O)</f>
        <v>乔峰</v>
      </c>
      <c r="P542" s="234" t="str" cm="1">
        <f t="array" ref="P542">_xlfn.XLOOKUP($A542&amp;$B542,'[6]产值及收款计划（2026）'!$A:$A&amp;'[6]产值及收款计划（2026）'!$B:$B,'[6]产值及收款计划（2026）'!P:P)</f>
        <v>过往已完结</v>
      </c>
      <c r="Q542" s="235" t="e" cm="1">
        <f t="array" ref="Q542">_xlfn.XLOOKUP($A542&amp;$B542,'[6]产值及收款计划（2026）'!$A:$A&amp;'[6]产值及收款计划（2026）'!$B:$B,'[6]产值及收款计划（2026）'!Q:Q)</f>
        <v>#REF!</v>
      </c>
      <c r="R542" s="235" t="e" cm="1">
        <f t="array" ref="R542">_xlfn.XLOOKUP($A542&amp;$B542,'[6]产值及收款计划（2026）'!$A:$A&amp;'[6]产值及收款计划（2026）'!$B:$B,'[6]产值及收款计划（2026）'!R:R)</f>
        <v>#REF!</v>
      </c>
      <c r="S542" s="235" t="e" cm="1">
        <f t="array" ref="S542">_xlfn.XLOOKUP($A542&amp;$B542,'[6]产值及收款计划（2026）'!$A:$A&amp;'[6]产值及收款计划（2026）'!$B:$B,'[6]产值及收款计划（2026）'!S:S)</f>
        <v>#REF!</v>
      </c>
      <c r="T542" s="235" cm="1">
        <f t="array" ref="T542">_xlfn.XLOOKUP($A542&amp;$B542,'[6]产值及收款计划（2026）'!$A:$A&amp;'[6]产值及收款计划（2026）'!$B:$B,'[6]产值及收款计划（2026）'!T:T)</f>
        <v>334.87</v>
      </c>
      <c r="U542" s="235" cm="1">
        <f t="array" ref="U542">_xlfn.XLOOKUP($A542&amp;$B542,'[6]产值及收款计划（2026）'!$A:$A&amp;'[6]产值及收款计划（2026）'!$B:$B,'[6]产值及收款计划（2026）'!U:U)</f>
        <v>0</v>
      </c>
      <c r="V542" s="235" cm="1">
        <f t="array" ref="V542">_xlfn.XLOOKUP($A542&amp;$B542,'[6]产值及收款计划（2026）'!$A:$A&amp;'[6]产值及收款计划（2026）'!$B:$B,'[6]产值及收款计划（2026）'!V:V)</f>
        <v>0</v>
      </c>
      <c r="W542" s="235" t="e" cm="1">
        <f t="array" ref="W542">_xlfn.XLOOKUP($A542&amp;$B542,'[6]产值及收款计划（2026）'!$A:$A&amp;'[6]产值及收款计划（2026）'!$B:$B,'[6]产值及收款计划（2026）'!W:W)</f>
        <v>#REF!</v>
      </c>
      <c r="X542" s="235" t="e" cm="1">
        <f t="array" ref="X542">_xlfn.XLOOKUP($A542&amp;$B542,'[6]产值及收款计划（2026）'!$A:$A&amp;'[6]产值及收款计划（2026）'!$B:$B,'[6]产值及收款计划（2026）'!X:X)</f>
        <v>#REF!</v>
      </c>
      <c r="Y542" s="235" t="e" cm="1">
        <f t="array" ref="Y542">_xlfn.XLOOKUP($A542&amp;$B542,'[6]产值及收款计划（2026）'!$A:$A&amp;'[6]产值及收款计划（2026）'!$B:$B,'[6]产值及收款计划（2026）'!Y:Y)</f>
        <v>#REF!</v>
      </c>
      <c r="Z542" s="235" t="e" cm="1">
        <f t="array" ref="Z542">_xlfn.XLOOKUP($A542&amp;$B542,'[6]产值及收款计划（2026）'!$A:$A&amp;'[6]产值及收款计划（2026）'!$B:$B,'[6]产值及收款计划（2026）'!Z:Z)</f>
        <v>#REF!</v>
      </c>
      <c r="AA542" s="235" cm="1">
        <f t="array" ref="AA542">_xlfn.XLOOKUP($A542&amp;$B542,'[6]产值及收款计划（2026）'!$A:$A&amp;'[6]产值及收款计划（2026）'!$B:$B,'[6]产值及收款计划（2026）'!AA:AA)</f>
        <v>0</v>
      </c>
      <c r="AB542" s="235" cm="1">
        <f t="array" ref="AB542">_xlfn.XLOOKUP($A542&amp;$B542,'[6]产值及收款计划（2026）'!$A:$A&amp;'[6]产值及收款计划（2026）'!$B:$B,'[6]产值及收款计划（2026）'!AB:AB)</f>
        <v>0</v>
      </c>
      <c r="AC542" s="235" cm="1">
        <f t="array" ref="AC542">_xlfn.XLOOKUP($A542&amp;$B542,'[6]产值及收款计划（2026）'!$A:$A&amp;'[6]产值及收款计划（2026）'!$B:$B,'[6]产值及收款计划（2026）'!AC:AC)</f>
        <v>0</v>
      </c>
      <c r="AD542" s="235" cm="1">
        <f t="array" ref="AD542">_xlfn.XLOOKUP($A542&amp;$B542,'[6]产值及收款计划（2026）'!$A:$A&amp;'[6]产值及收款计划（2026）'!$B:$B,'[6]产值及收款计划（2026）'!AD:AD)</f>
        <v>0</v>
      </c>
      <c r="AE542" s="235" cm="1">
        <f t="array" ref="AE542">_xlfn.XLOOKUP($A542&amp;$B542,'[6]产值及收款计划（2026）'!$A:$A&amp;'[6]产值及收款计划（2026）'!$B:$B,'[6]产值及收款计划（2026）'!AE:AE)</f>
        <v>0</v>
      </c>
      <c r="AF542" s="235" cm="1">
        <f t="array" ref="AF542">_xlfn.XLOOKUP($A542&amp;$B542,'[6]产值及收款计划（2026）'!$A:$A&amp;'[6]产值及收款计划（2026）'!$B:$B,'[6]产值及收款计划（2026）'!AF:AF)</f>
        <v>0</v>
      </c>
      <c r="AG542" s="235" cm="1">
        <f t="array" ref="AG542">_xlfn.XLOOKUP($A542&amp;$B542,'[6]产值及收款计划（2026）'!$A:$A&amp;'[6]产值及收款计划（2026）'!$B:$B,'[6]产值及收款计划（2026）'!AG:AG)</f>
        <v>0</v>
      </c>
      <c r="AH542" s="235" cm="1">
        <f t="array" ref="AH542">_xlfn.XLOOKUP($A542&amp;$B542,'[6]产值及收款计划（2026）'!$A:$A&amp;'[6]产值及收款计划（2026）'!$B:$B,'[6]产值及收款计划（2026）'!AH:AH)</f>
        <v>0</v>
      </c>
      <c r="AI542" s="235" cm="1">
        <f t="array" ref="AI542">_xlfn.XLOOKUP($A542&amp;$B542,'[6]产值及收款计划（2026）'!$A:$A&amp;'[6]产值及收款计划（2026）'!$B:$B,'[6]产值及收款计划（2026）'!AI:AI)</f>
        <v>0</v>
      </c>
      <c r="AJ542" s="235" cm="1">
        <f t="array" ref="AJ542">_xlfn.XLOOKUP($A542&amp;$B542,'[6]产值及收款计划（2026）'!$A:$A&amp;'[6]产值及收款计划（2026）'!$B:$B,'[6]产值及收款计划（2026）'!AJ:AJ)</f>
        <v>0</v>
      </c>
      <c r="AK542" s="235" cm="1">
        <f t="array" ref="AK542">_xlfn.XLOOKUP($A542&amp;$B542,'[6]产值及收款计划（2026）'!$A:$A&amp;'[6]产值及收款计划（2026）'!$B:$B,'[6]产值及收款计划（2026）'!AK:AK)</f>
        <v>0</v>
      </c>
      <c r="AL542" s="235" cm="1">
        <f t="array" ref="AL542">_xlfn.XLOOKUP($A542&amp;$B542,'[6]产值及收款计划（2026）'!$A:$A&amp;'[6]产值及收款计划（2026）'!$B:$B,'[6]产值及收款计划（2026）'!AL:AL)</f>
        <v>0</v>
      </c>
      <c r="AM542" s="242" cm="1">
        <f t="array" ref="AM542">_xlfn.LET(_xlpm.勾选月份状态数组,TRANSPOSE('PPT(12-15页）-TOP10'!$A$3:$A$14),_xlpm.选择数据区,IF('PPT(12-15页）-TOP10'!$E$3="收款",$BA542:$BL542,$AA542:$AL542),SUM(_xlfn._xlws.FILTER(_xlpm.选择数据区,_xlpm.勾选月份状态数组,"")))</f>
        <v>0</v>
      </c>
      <c r="AN542" s="235" t="e" cm="1">
        <f t="array" ref="AN542">_xlfn.XLOOKUP($A542&amp;$B542,'[6]产值及收款计划（2026）'!$A:$A&amp;'[6]产值及收款计划（2026）'!$B:$B,'[6]产值及收款计划（2026）'!AN:AN)</f>
        <v>#REF!</v>
      </c>
      <c r="AO542" s="235" t="e" cm="1">
        <f t="array" ref="AO542">_xlfn.XLOOKUP($A542&amp;$B542,'[6]产值及收款计划（2026）'!$A:$A&amp;'[6]产值及收款计划（2026）'!$B:$B,'[6]产值及收款计划（2026）'!AO:AO)</f>
        <v>#REF!</v>
      </c>
      <c r="AP542" s="235" t="e" cm="1">
        <f t="array" ref="AP542">_xlfn.XLOOKUP($A542&amp;$B542,'[6]产值及收款计划（2026）'!$A:$A&amp;'[6]产值及收款计划（2026）'!$B:$B,'[6]产值及收款计划（2026）'!AP:AP)</f>
        <v>#REF!</v>
      </c>
      <c r="AQ542" s="235" t="e" cm="1">
        <f t="array" ref="AQ542">_xlfn.XLOOKUP($A542&amp;$B542,'[6]产值及收款计划（2026）'!$A:$A&amp;'[6]产值及收款计划（2026）'!$B:$B,'[6]产值及收款计划（2026）'!AQ:AQ)</f>
        <v>#REF!</v>
      </c>
      <c r="AR542" s="235" t="e" cm="1">
        <f t="array" ref="AR542">_xlfn.XLOOKUP($A542&amp;$B542,'[6]产值及收款计划（2026）'!$A:$A&amp;'[6]产值及收款计划（2026）'!$B:$B,'[6]产值及收款计划（2026）'!AR:AR)</f>
        <v>#REF!</v>
      </c>
      <c r="AS542" s="235" t="e" cm="1">
        <f t="array" ref="AS542">_xlfn.XLOOKUP($A542&amp;$B542,'[6]产值及收款计划（2026）'!$A:$A&amp;'[6]产值及收款计划（2026）'!$B:$B,'[6]产值及收款计划（2026）'!AS:AS)</f>
        <v>#REF!</v>
      </c>
      <c r="AT542" s="235" t="e" cm="1">
        <f t="array" ref="AT542">_xlfn.XLOOKUP($A542&amp;$B542,'[6]产值及收款计划（2026）'!$A:$A&amp;'[6]产值及收款计划（2026）'!$B:$B,'[6]产值及收款计划（2026）'!AT:AT)</f>
        <v>#REF!</v>
      </c>
      <c r="AU542" s="235" t="e" cm="1">
        <f t="array" ref="AU542">_xlfn.XLOOKUP($A542&amp;$B542,'[6]产值及收款计划（2026）'!$A:$A&amp;'[6]产值及收款计划（2026）'!$B:$B,'[6]产值及收款计划（2026）'!AU:AU)</f>
        <v>#REF!</v>
      </c>
      <c r="AV542" s="235" t="e" cm="1">
        <f t="array" ref="AV542">_xlfn.XLOOKUP($A542&amp;$B542,'[6]产值及收款计划（2026）'!$A:$A&amp;'[6]产值及收款计划（2026）'!$B:$B,'[6]产值及收款计划（2026）'!AV:AV)</f>
        <v>#REF!</v>
      </c>
      <c r="AW542" s="235" cm="1">
        <f t="array" ref="AW542">_xlfn.XLOOKUP($A542&amp;$B542,'[6]产值及收款计划（2026）'!$A:$A&amp;'[6]产值及收款计划（2026）'!$B:$B,'[6]产值及收款计划（2026）'!AW:AW)</f>
        <v>284.6395</v>
      </c>
      <c r="AX542" s="235" cm="1">
        <f t="array" ref="AX542">_xlfn.XLOOKUP($A542&amp;$B542,'[6]产值及收款计划（2026）'!$A:$A&amp;'[6]产值及收款计划（2026）'!$B:$B,'[6]产值及收款计划（2026）'!AX:AX)</f>
        <v>0</v>
      </c>
      <c r="AY542" s="235" cm="1">
        <f t="array" ref="AY542">_xlfn.XLOOKUP($A542&amp;$B542,'[6]产值及收款计划（2026）'!$A:$A&amp;'[6]产值及收款计划（2026）'!$B:$B,'[6]产值及收款计划（2026）'!AY:AY)</f>
        <v>50.2305</v>
      </c>
      <c r="AZ542" s="235" cm="1">
        <f t="array" ref="AZ542">_xlfn.XLOOKUP($A542&amp;$B542,'[6]产值及收款计划（2026）'!$A:$A&amp;'[6]产值及收款计划（2026）'!$B:$B,'[6]产值及收款计划（2026）'!AZ:AZ)</f>
        <v>50.2305</v>
      </c>
      <c r="BA542" s="235" t="e" cm="1">
        <f t="array" ref="BA542">_xlfn.XLOOKUP($A542&amp;$B542,'[6]产值及收款计划（2026）'!$A:$A&amp;'[6]产值及收款计划（2026）'!$B:$B,'[6]产值及收款计划（2026）'!BA:BA)</f>
        <v>#REF!</v>
      </c>
      <c r="BB542" s="235" t="e" cm="1">
        <f t="array" ref="BB542">_xlfn.XLOOKUP($A542&amp;$B542,'[6]产值及收款计划（2026）'!$A:$A&amp;'[6]产值及收款计划（2026）'!$B:$B,'[6]产值及收款计划（2026）'!BB:BB)</f>
        <v>#REF!</v>
      </c>
      <c r="BC542" s="235" t="e" cm="1">
        <f t="array" ref="BC542">_xlfn.XLOOKUP($A542&amp;$B542,'[6]产值及收款计划（2026）'!$A:$A&amp;'[6]产值及收款计划（2026）'!$B:$B,'[6]产值及收款计划（2026）'!BC:BC)</f>
        <v>#REF!</v>
      </c>
      <c r="BD542" s="235" t="e" cm="1">
        <f t="array" ref="BD542">_xlfn.XLOOKUP($A542&amp;$B542,'[6]产值及收款计划（2026）'!$A:$A&amp;'[6]产值及收款计划（2026）'!$B:$B,'[6]产值及收款计划（2026）'!BD:BD)</f>
        <v>#REF!</v>
      </c>
      <c r="BE542" s="235" t="e" cm="1">
        <f t="array" ref="BE542">_xlfn.XLOOKUP($A542&amp;$B542,'[6]产值及收款计划（2026）'!$A:$A&amp;'[6]产值及收款计划（2026）'!$B:$B,'[6]产值及收款计划（2026）'!BE:BE)</f>
        <v>#REF!</v>
      </c>
      <c r="BF542" s="235" t="e" cm="1">
        <f t="array" ref="BF542">_xlfn.XLOOKUP($A542&amp;$B542,'[6]产值及收款计划（2026）'!$A:$A&amp;'[6]产值及收款计划（2026）'!$B:$B,'[6]产值及收款计划（2026）'!BF:BF)</f>
        <v>#REF!</v>
      </c>
      <c r="BG542" s="235" t="e" cm="1">
        <f t="array" ref="BG542">_xlfn.XLOOKUP($A542&amp;$B542,'[6]产值及收款计划（2026）'!$A:$A&amp;'[6]产值及收款计划（2026）'!$B:$B,'[6]产值及收款计划（2026）'!BG:BG)</f>
        <v>#REF!</v>
      </c>
      <c r="BH542" s="235" t="e" cm="1">
        <f t="array" ref="BH542">_xlfn.XLOOKUP($A542&amp;$B542,'[6]产值及收款计划（2026）'!$A:$A&amp;'[6]产值及收款计划（2026）'!$B:$B,'[6]产值及收款计划（2026）'!BH:BH)</f>
        <v>#REF!</v>
      </c>
      <c r="BI542" s="235" t="e" cm="1">
        <f t="array" ref="BI542">_xlfn.XLOOKUP($A542&amp;$B542,'[6]产值及收款计划（2026）'!$A:$A&amp;'[6]产值及收款计划（2026）'!$B:$B,'[6]产值及收款计划（2026）'!BI:BI)</f>
        <v>#REF!</v>
      </c>
      <c r="BJ542" s="235" t="e" cm="1">
        <f t="array" ref="BJ542">_xlfn.XLOOKUP($A542&amp;$B542,'[6]产值及收款计划（2026）'!$A:$A&amp;'[6]产值及收款计划（2026）'!$B:$B,'[6]产值及收款计划（2026）'!BJ:BJ)</f>
        <v>#REF!</v>
      </c>
      <c r="BK542" s="235" t="e" cm="1">
        <f t="array" ref="BK542">_xlfn.XLOOKUP($A542&amp;$B542,'[6]产值及收款计划（2026）'!$A:$A&amp;'[6]产值及收款计划（2026）'!$B:$B,'[6]产值及收款计划（2026）'!BK:BK)</f>
        <v>#REF!</v>
      </c>
      <c r="BL542" s="235" t="e" cm="1">
        <f t="array" ref="BL542">_xlfn.XLOOKUP($A542&amp;$B542,'[6]产值及收款计划（2026）'!$A:$A&amp;'[6]产值及收款计划（2026）'!$B:$B,'[6]产值及收款计划（2026）'!BL:BL)</f>
        <v>#REF!</v>
      </c>
      <c r="BM542" s="235"/>
      <c r="BN542" s="235"/>
      <c r="BO542" s="235"/>
      <c r="BP542" s="235"/>
      <c r="BQ542" s="235" t="e" cm="1">
        <f t="array" ref="BQ542">_xlfn.XLOOKUP($A542&amp;$B542,'[6]产值及收款计划（2026）'!$A:$A&amp;'[6]产值及收款计划（2026）'!$B:$B,'[6]产值及收款计划（2026）'!BM:BM)</f>
        <v>#REF!</v>
      </c>
      <c r="BR542" s="235" t="e" cm="1">
        <f t="array" ref="BR542">_xlfn.XLOOKUP($A542&amp;$B542,'[6]产值及收款计划（2026）'!$A:$A&amp;'[6]产值及收款计划（2026）'!$B:$B,'[6]产值及收款计划（2026）'!BN:BN)</f>
        <v>#REF!</v>
      </c>
      <c r="BS542" s="235" t="e" cm="1">
        <f t="array" ref="BS542">_xlfn.XLOOKUP($A542&amp;$B542,'[6]产值及收款计划（2026）'!$A:$A&amp;'[6]产值及收款计划（2026）'!$B:$B,'[6]产值及收款计划（2026）'!BO:BO)</f>
        <v>#REF!</v>
      </c>
      <c r="BT542" s="235" t="e" cm="1">
        <f t="array" ref="BT542">_xlfn.XLOOKUP($A542&amp;$B542,'[6]产值及收款计划（2026）'!$A:$A&amp;'[6]产值及收款计划（2026）'!$B:$B,'[6]产值及收款计划（2026）'!BP:BP)</f>
        <v>#REF!</v>
      </c>
      <c r="BU542" s="234" t="str" cm="1">
        <f t="array" ref="BU542">_xlfn.XLOOKUP($A542&amp;$B542,'[6]产值及收款计划（2026）'!$A:$A&amp;'[6]产值及收款计划（2026）'!$B:$B,'[6]产值及收款计划（2026）'!BQ:BQ)</f>
        <v>厦门路桥信息股份有限公司</v>
      </c>
      <c r="BV542" s="235" t="e" cm="1">
        <f t="array" ref="BV542">_xlfn.XLOOKUP($A542&amp;$B542,'[6]产值及收款计划（2026）'!$A:$A&amp;'[6]产值及收款计划（2026）'!$B:$B,'[6]产值及收款计划（2026）'!BR:BR)</f>
        <v>#REF!</v>
      </c>
      <c r="CE542" s="235" cm="1">
        <f t="array" ref="CE542">_xlfn.XLOOKUP($A542&amp;$B542,'[6]产值及收款计划（2026）'!$A:$A&amp;'[6]产值及收款计划（2026）'!$B:$B,'[6]产值及收款计划（2026）'!CA:CA)</f>
        <v>0</v>
      </c>
      <c r="CF542" s="235" cm="1">
        <f t="array" ref="CF542">_xlfn.XLOOKUP($A542&amp;$B542,'[6]产值及收款计划（2026）'!$A:$A&amp;'[6]产值及收款计划（2026）'!$B:$B,'[6]产值及收款计划（2026）'!CB:CB)</f>
        <v>0</v>
      </c>
      <c r="CG542" s="235" cm="1">
        <f t="array" ref="CG542">_xlfn.XLOOKUP($A542&amp;$B542,'[6]产值及收款计划（2026）'!$A:$A&amp;'[6]产值及收款计划（2026）'!$B:$B,'[6]产值及收款计划（2026）'!CC:CC)</f>
        <v>0</v>
      </c>
      <c r="CH542" s="235" cm="1">
        <f t="array" ref="CH542">_xlfn.XLOOKUP($A542&amp;$B542,'[6]产值及收款计划（2026）'!$A:$A&amp;'[6]产值及收款计划（2026）'!$B:$B,'[6]产值及收款计划（2026）'!CD:CD)</f>
        <v>0</v>
      </c>
      <c r="CI542" s="235" cm="1">
        <f t="array" ref="CI542">_xlfn.XLOOKUP($A542&amp;$B542,'[6]产值及收款计划（2026）'!$A:$A&amp;'[6]产值及收款计划（2026）'!$B:$B,'[6]产值及收款计划（2026）'!CE:CE)</f>
        <v>0</v>
      </c>
      <c r="CJ542" s="235" cm="1">
        <f t="array" ref="CJ542">_xlfn.XLOOKUP($A542&amp;$B542,'[6]产值及收款计划（2026）'!$A:$A&amp;'[6]产值及收款计划（2026）'!$B:$B,'[6]产值及收款计划（2026）'!CF:CF)</f>
        <v>0</v>
      </c>
      <c r="CK542" s="235" cm="1">
        <f t="array" ref="CK542">_xlfn.XLOOKUP($A542&amp;$B542,'[6]产值及收款计划（2026）'!$A:$A&amp;'[6]产值及收款计划（2026）'!$B:$B,'[6]产值及收款计划（2026）'!CG:CG)</f>
        <v>0</v>
      </c>
      <c r="CL542" s="235" cm="1">
        <f t="array" ref="CL542">_xlfn.XLOOKUP($A542&amp;$B542,'[6]产值及收款计划（2026）'!$A:$A&amp;'[6]产值及收款计划（2026）'!$B:$B,'[6]产值及收款计划（2026）'!CH:CH)</f>
        <v>0</v>
      </c>
      <c r="CM542" s="235" cm="1">
        <f t="array" ref="CM542">_xlfn.XLOOKUP($A542&amp;$B542,'[6]产值及收款计划（2026）'!$A:$A&amp;'[6]产值及收款计划（2026）'!$B:$B,'[6]产值及收款计划（2026）'!CI:CI)</f>
        <v>0</v>
      </c>
      <c r="CN542" s="235" cm="1">
        <f t="array" ref="CN542">_xlfn.XLOOKUP($A542&amp;$B542,'[6]产值及收款计划（2026）'!$A:$A&amp;'[6]产值及收款计划（2026）'!$B:$B,'[6]产值及收款计划（2026）'!CJ:CJ)</f>
        <v>0</v>
      </c>
      <c r="CO542" s="235" cm="1">
        <f t="array" ref="CO542">_xlfn.XLOOKUP($A542&amp;$B542,'[6]产值及收款计划（2026）'!$A:$A&amp;'[6]产值及收款计划（2026）'!$B:$B,'[6]产值及收款计划（2026）'!CK:CK)</f>
        <v>0</v>
      </c>
      <c r="CP542" s="235" cm="1">
        <f t="array" ref="CP542">_xlfn.XLOOKUP($A542&amp;$B542,'[6]产值及收款计划（2026）'!$A:$A&amp;'[6]产值及收款计划（2026）'!$B:$B,'[6]产值及收款计划（2026）'!CL:CL)</f>
        <v>0</v>
      </c>
      <c r="DE542" s="235" cm="1">
        <f t="array" ref="DE542">_xlfn.XLOOKUP($A542&amp;$B542,'[6]产值及收款计划（2026）'!$A:$A&amp;'[6]产值及收款计划（2026）'!$B:$B,'[6]产值及收款计划（2026）'!DA:DA)</f>
        <v>0</v>
      </c>
      <c r="DF542" s="235" cm="1">
        <f t="array" ref="DF542">_xlfn.XLOOKUP($A542&amp;$B542,'[6]产值及收款计划（2026）'!$A:$A&amp;'[6]产值及收款计划（2026）'!$B:$B,'[6]产值及收款计划（2026）'!DB:DB)</f>
        <v>0</v>
      </c>
      <c r="DG542" s="235" cm="1">
        <f t="array" ref="DG542">_xlfn.XLOOKUP($A542&amp;$B542,'[6]产值及收款计划（2026）'!$A:$A&amp;'[6]产值及收款计划（2026）'!$B:$B,'[6]产值及收款计划（2026）'!DC:DC)</f>
        <v>0</v>
      </c>
      <c r="DH542" s="235" cm="1">
        <f t="array" ref="DH542">_xlfn.XLOOKUP($A542&amp;$B542,'[6]产值及收款计划（2026）'!$A:$A&amp;'[6]产值及收款计划（2026）'!$B:$B,'[6]产值及收款计划（2026）'!DD:DD)</f>
        <v>0</v>
      </c>
      <c r="DI542" s="235" cm="1">
        <f t="array" ref="DI542">_xlfn.XLOOKUP($A542&amp;$B542,'[6]产值及收款计划（2026）'!$A:$A&amp;'[6]产值及收款计划（2026）'!$B:$B,'[6]产值及收款计划（2026）'!DE:DE)</f>
        <v>0</v>
      </c>
      <c r="DJ542" s="235" cm="1">
        <f t="array" ref="DJ542">_xlfn.XLOOKUP($A542&amp;$B542,'[6]产值及收款计划（2026）'!$A:$A&amp;'[6]产值及收款计划（2026）'!$B:$B,'[6]产值及收款计划（2026）'!DF:DF)</f>
        <v>0</v>
      </c>
      <c r="DK542" s="235" cm="1">
        <f t="array" ref="DK542">_xlfn.XLOOKUP($A542&amp;$B542,'[6]产值及收款计划（2026）'!$A:$A&amp;'[6]产值及收款计划（2026）'!$B:$B,'[6]产值及收款计划（2026）'!DG:DG)</f>
        <v>0</v>
      </c>
      <c r="DL542" s="235" cm="1">
        <f t="array" ref="DL542">_xlfn.XLOOKUP($A542&amp;$B542,'[6]产值及收款计划（2026）'!$A:$A&amp;'[6]产值及收款计划（2026）'!$B:$B,'[6]产值及收款计划（2026）'!DH:DH)</f>
        <v>0</v>
      </c>
      <c r="DM542" s="235" cm="1">
        <f t="array" ref="DM542">_xlfn.XLOOKUP($A542&amp;$B542,'[6]产值及收款计划（2026）'!$A:$A&amp;'[6]产值及收款计划（2026）'!$B:$B,'[6]产值及收款计划（2026）'!DI:DI)</f>
        <v>0</v>
      </c>
      <c r="DN542" s="235" cm="1">
        <f t="array" ref="DN542">_xlfn.XLOOKUP($A542&amp;$B542,'[6]产值及收款计划（2026）'!$A:$A&amp;'[6]产值及收款计划（2026）'!$B:$B,'[6]产值及收款计划（2026）'!DJ:DJ)</f>
        <v>0</v>
      </c>
      <c r="DO542" s="235" cm="1">
        <f t="array" ref="DO542">_xlfn.XLOOKUP($A542&amp;$B542,'[6]产值及收款计划（2026）'!$A:$A&amp;'[6]产值及收款计划（2026）'!$B:$B,'[6]产值及收款计划（2026）'!DK:DK)</f>
        <v>0</v>
      </c>
      <c r="DP542" s="235" cm="1">
        <f t="array" ref="DP542">_xlfn.XLOOKUP($A542&amp;$B542,'[6]产值及收款计划（2026）'!$A:$A&amp;'[6]产值及收款计划（2026）'!$B:$B,'[6]产值及收款计划（2026）'!DL:DL)</f>
        <v>0</v>
      </c>
      <c r="DQ542" s="243"/>
      <c r="DR542" s="229"/>
    </row>
    <row r="543" ht="20.25" spans="1:122">
      <c r="A543" s="233">
        <f t="shared" si="31"/>
        <v>2</v>
      </c>
      <c r="B543" s="233" t="s">
        <v>31</v>
      </c>
      <c r="C543" s="234" t="str" cm="1">
        <f t="array" ref="C543">_xlfn.XLOOKUP($A543&amp;$B543,'[6]产值及收款计划（2026）'!$A:$A&amp;'[6]产值及收款计划（2026）'!$B:$B,'[6]产值及收款计划（2026）'!C:C)</f>
        <v>ZHT2024070100082</v>
      </c>
      <c r="D543" s="234" t="str" cm="1">
        <f t="array" ref="D543">_xlfn.XLOOKUP($A543&amp;$B543,'[6]产值及收款计划（2026）'!$A:$A&amp;'[6]产值及收款计划（2026）'!$B:$B,'[6]产值及收款计划（2026）'!D:D)</f>
        <v>四川省高速公路服务区信息化平台合同协议书</v>
      </c>
      <c r="E543" s="235" cm="1">
        <f t="array" ref="E543">_xlfn.XLOOKUP($A543&amp;$B543,'[6]产值及收款计划（2026）'!$A:$A&amp;'[6]产值及收款计划（2026）'!$B:$B,'[6]产值及收款计划（2026）'!E:E)</f>
        <v>522.16</v>
      </c>
      <c r="F543" s="235" cm="1">
        <f t="array" ref="F543">_xlfn.XLOOKUP($A543&amp;$B543,'[6]产值及收款计划（2026）'!$A:$A&amp;'[6]产值及收款计划（2026）'!$B:$B,'[6]产值及收款计划（2026）'!F:F)</f>
        <v>522.16</v>
      </c>
      <c r="G543" s="235" cm="1">
        <f t="array" ref="G543">_xlfn.XLOOKUP($A543&amp;$B543,'[6]产值及收款计划（2026）'!$A:$A&amp;'[6]产值及收款计划（2026）'!$B:$B,'[6]产值及收款计划（2026）'!G:G)</f>
        <v>522.16</v>
      </c>
      <c r="H543" s="235" cm="1">
        <f t="array" ref="H543">_xlfn.XLOOKUP($A543&amp;$B543,'[6]产值及收款计划（2026）'!$A:$A&amp;'[6]产值及收款计划（2026）'!$B:$B,'[6]产值及收款计划（2026）'!H:H)</f>
        <v>30.2689</v>
      </c>
      <c r="I543" s="236" cm="1">
        <f t="array" ref="I543">_xlfn.XLOOKUP($A543&amp;$B543,'[6]产值及收款计划（2026）'!$A:$A&amp;'[6]产值及收款计划（2026）'!$B:$B,'[6]产值及收款计划（2026）'!I:I)</f>
        <v>0.0579686303048873</v>
      </c>
      <c r="J543" s="237" cm="1">
        <f t="array" ref="J543">_xlfn.XLOOKUP($A543&amp;$B543,'[6]产值及收款计划（2026）'!$A:$A&amp;'[6]产值及收款计划（2026）'!$B:$B,'[6]产值及收款计划（2026）'!J:J)</f>
        <v>0.06</v>
      </c>
      <c r="K543" s="235" t="e" cm="1">
        <f t="array" ref="K543">_xlfn.XLOOKUP($A543&amp;$B543,'[6]产值及收款计划（2026）'!$A:$A&amp;'[6]产值及收款计划（2026）'!$B:$B,'[6]产值及收款计划（2026）'!K:K)</f>
        <v>#REF!</v>
      </c>
      <c r="L543" s="235" t="e" cm="1">
        <f t="array" ref="L543">_xlfn.XLOOKUP($A543&amp;$B543,'[6]产值及收款计划（2026）'!$A:$A&amp;'[6]产值及收款计划（2026）'!$B:$B,'[6]产值及收款计划（2026）'!L:L)</f>
        <v>#REF!</v>
      </c>
      <c r="M543" s="235" t="str" cm="1">
        <f t="array" ref="M543">_xlfn.XLOOKUP($A543&amp;$B543,'[6]产值及收款计划（2026）'!$A:$A&amp;'[6]产值及收款计划（2026）'!$B:$B,'[6]产值及收款计划（2026）'!M:M)</f>
        <v>主导</v>
      </c>
      <c r="N543" s="235" cm="1">
        <f t="array" ref="N543">_xlfn.XLOOKUP($A543&amp;$B543,'[6]产值及收款计划（2026）'!$A:$A&amp;'[6]产值及收款计划（2026）'!$B:$B,'[6]产值及收款计划（2026）'!N:N)</f>
        <v>0</v>
      </c>
      <c r="O543" s="235" t="str" cm="1">
        <f t="array" ref="O543">_xlfn.XLOOKUP($A543&amp;$B543,'[6]产值及收款计划（2026）'!$A:$A&amp;'[6]产值及收款计划（2026）'!$B:$B,'[6]产值及收款计划（2026）'!O:O)</f>
        <v>肖川</v>
      </c>
      <c r="P543" s="234" t="str" cm="1">
        <f t="array" ref="P543">_xlfn.XLOOKUP($A543&amp;$B543,'[6]产值及收款计划（2026）'!$A:$A&amp;'[6]产值及收款计划（2026）'!$B:$B,'[6]产值及收款计划（2026）'!P:P)</f>
        <v>在建</v>
      </c>
      <c r="Q543" s="235" t="e" cm="1">
        <f t="array" ref="Q543">_xlfn.XLOOKUP($A543&amp;$B543,'[6]产值及收款计划（2026）'!$A:$A&amp;'[6]产值及收款计划（2026）'!$B:$B,'[6]产值及收款计划（2026）'!Q:Q)</f>
        <v>#REF!</v>
      </c>
      <c r="R543" s="235" t="e" cm="1">
        <f t="array" ref="R543">_xlfn.XLOOKUP($A543&amp;$B543,'[6]产值及收款计划（2026）'!$A:$A&amp;'[6]产值及收款计划（2026）'!$B:$B,'[6]产值及收款计划（2026）'!R:R)</f>
        <v>#REF!</v>
      </c>
      <c r="S543" s="235" t="e" cm="1">
        <f t="array" ref="S543">_xlfn.XLOOKUP($A543&amp;$B543,'[6]产值及收款计划（2026）'!$A:$A&amp;'[6]产值及收款计划（2026）'!$B:$B,'[6]产值及收款计划（2026）'!S:S)</f>
        <v>#REF!</v>
      </c>
      <c r="T543" s="235" cm="1">
        <f t="array" ref="T543">_xlfn.XLOOKUP($A543&amp;$B543,'[6]产值及收款计划（2026）'!$A:$A&amp;'[6]产值及收款计划（2026）'!$B:$B,'[6]产值及收款计划（2026）'!T:T)</f>
        <v>455.62977</v>
      </c>
      <c r="U543" s="235" cm="1">
        <f t="array" ref="U543">_xlfn.XLOOKUP($A543&amp;$B543,'[6]产值及收款计划（2026）'!$A:$A&amp;'[6]产值及收款计划（2026）'!$B:$B,'[6]产值及收款计划（2026）'!U:U)</f>
        <v>0</v>
      </c>
      <c r="V543" s="235" cm="1">
        <f t="array" ref="V543">_xlfn.XLOOKUP($A543&amp;$B543,'[6]产值及收款计划（2026）'!$A:$A&amp;'[6]产值及收款计划（2026）'!$B:$B,'[6]产值及收款计划（2026）'!V:V)</f>
        <v>66.53023</v>
      </c>
      <c r="W543" s="235" t="e" cm="1">
        <f t="array" ref="W543">_xlfn.XLOOKUP($A543&amp;$B543,'[6]产值及收款计划（2026）'!$A:$A&amp;'[6]产值及收款计划（2026）'!$B:$B,'[6]产值及收款计划（2026）'!W:W)</f>
        <v>#REF!</v>
      </c>
      <c r="X543" s="235" t="e" cm="1">
        <f t="array" ref="X543">_xlfn.XLOOKUP($A543&amp;$B543,'[6]产值及收款计划（2026）'!$A:$A&amp;'[6]产值及收款计划（2026）'!$B:$B,'[6]产值及收款计划（2026）'!X:X)</f>
        <v>#REF!</v>
      </c>
      <c r="Y543" s="235" t="e" cm="1">
        <f t="array" ref="Y543">_xlfn.XLOOKUP($A543&amp;$B543,'[6]产值及收款计划（2026）'!$A:$A&amp;'[6]产值及收款计划（2026）'!$B:$B,'[6]产值及收款计划（2026）'!Y:Y)</f>
        <v>#REF!</v>
      </c>
      <c r="Z543" s="235" t="e" cm="1">
        <f t="array" ref="Z543">_xlfn.XLOOKUP($A543&amp;$B543,'[6]产值及收款计划（2026）'!$A:$A&amp;'[6]产值及收款计划（2026）'!$B:$B,'[6]产值及收款计划（2026）'!Z:Z)</f>
        <v>#REF!</v>
      </c>
      <c r="AA543" s="235" t="e" cm="1">
        <f t="array" ref="AA543">_xlfn.XLOOKUP($A543&amp;$B543,'[6]产值及收款计划（2026）'!$A:$A&amp;'[6]产值及收款计划（2026）'!$B:$B,'[6]产值及收款计划（2026）'!AA:AA)</f>
        <v>#REF!</v>
      </c>
      <c r="AB543" s="235" t="e" cm="1">
        <f t="array" ref="AB543">_xlfn.XLOOKUP($A543&amp;$B543,'[6]产值及收款计划（2026）'!$A:$A&amp;'[6]产值及收款计划（2026）'!$B:$B,'[6]产值及收款计划（2026）'!AB:AB)</f>
        <v>#REF!</v>
      </c>
      <c r="AC543" s="235" t="e" cm="1">
        <f t="array" ref="AC543">_xlfn.XLOOKUP($A543&amp;$B543,'[6]产值及收款计划（2026）'!$A:$A&amp;'[6]产值及收款计划（2026）'!$B:$B,'[6]产值及收款计划（2026）'!AC:AC)</f>
        <v>#REF!</v>
      </c>
      <c r="AD543" s="235" t="e" cm="1">
        <f t="array" ref="AD543">_xlfn.XLOOKUP($A543&amp;$B543,'[6]产值及收款计划（2026）'!$A:$A&amp;'[6]产值及收款计划（2026）'!$B:$B,'[6]产值及收款计划（2026）'!AD:AD)</f>
        <v>#REF!</v>
      </c>
      <c r="AE543" s="235" t="e" cm="1">
        <f t="array" ref="AE543">_xlfn.XLOOKUP($A543&amp;$B543,'[6]产值及收款计划（2026）'!$A:$A&amp;'[6]产值及收款计划（2026）'!$B:$B,'[6]产值及收款计划（2026）'!AE:AE)</f>
        <v>#REF!</v>
      </c>
      <c r="AF543" s="235" t="e" cm="1">
        <f t="array" ref="AF543">_xlfn.XLOOKUP($A543&amp;$B543,'[6]产值及收款计划（2026）'!$A:$A&amp;'[6]产值及收款计划（2026）'!$B:$B,'[6]产值及收款计划（2026）'!AF:AF)</f>
        <v>#REF!</v>
      </c>
      <c r="AG543" s="235" t="e" cm="1">
        <f t="array" ref="AG543">_xlfn.XLOOKUP($A543&amp;$B543,'[6]产值及收款计划（2026）'!$A:$A&amp;'[6]产值及收款计划（2026）'!$B:$B,'[6]产值及收款计划（2026）'!AG:AG)</f>
        <v>#REF!</v>
      </c>
      <c r="AH543" s="235" t="e" cm="1">
        <f t="array" ref="AH543">_xlfn.XLOOKUP($A543&amp;$B543,'[6]产值及收款计划（2026）'!$A:$A&amp;'[6]产值及收款计划（2026）'!$B:$B,'[6]产值及收款计划（2026）'!AH:AH)</f>
        <v>#REF!</v>
      </c>
      <c r="AI543" s="235" t="e" cm="1">
        <f t="array" ref="AI543">_xlfn.XLOOKUP($A543&amp;$B543,'[6]产值及收款计划（2026）'!$A:$A&amp;'[6]产值及收款计划（2026）'!$B:$B,'[6]产值及收款计划（2026）'!AI:AI)</f>
        <v>#REF!</v>
      </c>
      <c r="AJ543" s="235" t="e" cm="1">
        <f t="array" ref="AJ543">_xlfn.XLOOKUP($A543&amp;$B543,'[6]产值及收款计划（2026）'!$A:$A&amp;'[6]产值及收款计划（2026）'!$B:$B,'[6]产值及收款计划（2026）'!AJ:AJ)</f>
        <v>#REF!</v>
      </c>
      <c r="AK543" s="235" t="e" cm="1">
        <f t="array" ref="AK543">_xlfn.XLOOKUP($A543&amp;$B543,'[6]产值及收款计划（2026）'!$A:$A&amp;'[6]产值及收款计划（2026）'!$B:$B,'[6]产值及收款计划（2026）'!AK:AK)</f>
        <v>#REF!</v>
      </c>
      <c r="AL543" s="235" t="e" cm="1">
        <f t="array" ref="AL543">_xlfn.XLOOKUP($A543&amp;$B543,'[6]产值及收款计划（2026）'!$A:$A&amp;'[6]产值及收款计划（2026）'!$B:$B,'[6]产值及收款计划（2026）'!AL:AL)</f>
        <v>#REF!</v>
      </c>
      <c r="AM543" s="242" t="e" cm="1">
        <f t="array" ref="AM543">_xlfn.LET(_xlpm.勾选月份状态数组,TRANSPOSE('PPT(12-15页）-TOP10'!$A$3:$A$14),_xlpm.选择数据区,IF('PPT(12-15页）-TOP10'!$E$3="收款",$BA543:$BL543,$AA543:$AL543),SUM(_xlfn._xlws.FILTER(_xlpm.选择数据区,_xlpm.勾选月份状态数组,"")))</f>
        <v>#REF!</v>
      </c>
      <c r="AN543" s="235" t="e" cm="1">
        <f t="array" ref="AN543">_xlfn.XLOOKUP($A543&amp;$B543,'[6]产值及收款计划（2026）'!$A:$A&amp;'[6]产值及收款计划（2026）'!$B:$B,'[6]产值及收款计划（2026）'!AN:AN)</f>
        <v>#REF!</v>
      </c>
      <c r="AO543" s="235" t="e" cm="1">
        <f t="array" ref="AO543">_xlfn.XLOOKUP($A543&amp;$B543,'[6]产值及收款计划（2026）'!$A:$A&amp;'[6]产值及收款计划（2026）'!$B:$B,'[6]产值及收款计划（2026）'!AO:AO)</f>
        <v>#REF!</v>
      </c>
      <c r="AP543" s="235" t="e" cm="1">
        <f t="array" ref="AP543">_xlfn.XLOOKUP($A543&amp;$B543,'[6]产值及收款计划（2026）'!$A:$A&amp;'[6]产值及收款计划（2026）'!$B:$B,'[6]产值及收款计划（2026）'!AP:AP)</f>
        <v>#REF!</v>
      </c>
      <c r="AQ543" s="235" t="e" cm="1">
        <f t="array" ref="AQ543">_xlfn.XLOOKUP($A543&amp;$B543,'[6]产值及收款计划（2026）'!$A:$A&amp;'[6]产值及收款计划（2026）'!$B:$B,'[6]产值及收款计划（2026）'!AQ:AQ)</f>
        <v>#REF!</v>
      </c>
      <c r="AR543" s="235" t="e" cm="1">
        <f t="array" ref="AR543">_xlfn.XLOOKUP($A543&amp;$B543,'[6]产值及收款计划（2026）'!$A:$A&amp;'[6]产值及收款计划（2026）'!$B:$B,'[6]产值及收款计划（2026）'!AR:AR)</f>
        <v>#REF!</v>
      </c>
      <c r="AS543" s="235" t="e" cm="1">
        <f t="array" ref="AS543">_xlfn.XLOOKUP($A543&amp;$B543,'[6]产值及收款计划（2026）'!$A:$A&amp;'[6]产值及收款计划（2026）'!$B:$B,'[6]产值及收款计划（2026）'!AS:AS)</f>
        <v>#REF!</v>
      </c>
      <c r="AT543" s="235" t="e" cm="1">
        <f t="array" ref="AT543">_xlfn.XLOOKUP($A543&amp;$B543,'[6]产值及收款计划（2026）'!$A:$A&amp;'[6]产值及收款计划（2026）'!$B:$B,'[6]产值及收款计划（2026）'!AT:AT)</f>
        <v>#REF!</v>
      </c>
      <c r="AU543" s="235" t="e" cm="1">
        <f t="array" ref="AU543">_xlfn.XLOOKUP($A543&amp;$B543,'[6]产值及收款计划（2026）'!$A:$A&amp;'[6]产值及收款计划（2026）'!$B:$B,'[6]产值及收款计划（2026）'!AU:AU)</f>
        <v>#REF!</v>
      </c>
      <c r="AV543" s="235" t="e" cm="1">
        <f t="array" ref="AV543">_xlfn.XLOOKUP($A543&amp;$B543,'[6]产值及收款计划（2026）'!$A:$A&amp;'[6]产值及收款计划（2026）'!$B:$B,'[6]产值及收款计划（2026）'!AV:AV)</f>
        <v>#REF!</v>
      </c>
      <c r="AW543" s="235" cm="1">
        <f t="array" ref="AW543">_xlfn.XLOOKUP($A543&amp;$B543,'[6]产值及收款计划（2026）'!$A:$A&amp;'[6]产值及收款计划（2026）'!$B:$B,'[6]产值及收款计划（2026）'!AW:AW)</f>
        <v>455.62977</v>
      </c>
      <c r="AX543" s="235" cm="1">
        <f t="array" ref="AX543">_xlfn.XLOOKUP($A543&amp;$B543,'[6]产值及收款计划（2026）'!$A:$A&amp;'[6]产值及收款计划（2026）'!$B:$B,'[6]产值及收款计划（2026）'!AX:AX)</f>
        <v>0</v>
      </c>
      <c r="AY543" s="235" cm="1">
        <f t="array" ref="AY543">_xlfn.XLOOKUP($A543&amp;$B543,'[6]产值及收款计划（2026）'!$A:$A&amp;'[6]产值及收款计划（2026）'!$B:$B,'[6]产值及收款计划（2026）'!AY:AY)</f>
        <v>66.53023</v>
      </c>
      <c r="AZ543" s="235" cm="1">
        <f t="array" ref="AZ543">_xlfn.XLOOKUP($A543&amp;$B543,'[6]产值及收款计划（2026）'!$A:$A&amp;'[6]产值及收款计划（2026）'!$B:$B,'[6]产值及收款计划（2026）'!AZ:AZ)</f>
        <v>0</v>
      </c>
      <c r="BA543" s="235" t="e" cm="1">
        <f t="array" ref="BA543">_xlfn.XLOOKUP($A543&amp;$B543,'[6]产值及收款计划（2026）'!$A:$A&amp;'[6]产值及收款计划（2026）'!$B:$B,'[6]产值及收款计划（2026）'!BA:BA)</f>
        <v>#REF!</v>
      </c>
      <c r="BB543" s="235" t="e" cm="1">
        <f t="array" ref="BB543">_xlfn.XLOOKUP($A543&amp;$B543,'[6]产值及收款计划（2026）'!$A:$A&amp;'[6]产值及收款计划（2026）'!$B:$B,'[6]产值及收款计划（2026）'!BB:BB)</f>
        <v>#REF!</v>
      </c>
      <c r="BC543" s="235" t="e" cm="1">
        <f t="array" ref="BC543">_xlfn.XLOOKUP($A543&amp;$B543,'[6]产值及收款计划（2026）'!$A:$A&amp;'[6]产值及收款计划（2026）'!$B:$B,'[6]产值及收款计划（2026）'!BC:BC)</f>
        <v>#REF!</v>
      </c>
      <c r="BD543" s="235" t="e" cm="1">
        <f t="array" ref="BD543">_xlfn.XLOOKUP($A543&amp;$B543,'[6]产值及收款计划（2026）'!$A:$A&amp;'[6]产值及收款计划（2026）'!$B:$B,'[6]产值及收款计划（2026）'!BD:BD)</f>
        <v>#REF!</v>
      </c>
      <c r="BE543" s="235" t="e" cm="1">
        <f t="array" ref="BE543">_xlfn.XLOOKUP($A543&amp;$B543,'[6]产值及收款计划（2026）'!$A:$A&amp;'[6]产值及收款计划（2026）'!$B:$B,'[6]产值及收款计划（2026）'!BE:BE)</f>
        <v>#REF!</v>
      </c>
      <c r="BF543" s="235" t="e" cm="1">
        <f t="array" ref="BF543">_xlfn.XLOOKUP($A543&amp;$B543,'[6]产值及收款计划（2026）'!$A:$A&amp;'[6]产值及收款计划（2026）'!$B:$B,'[6]产值及收款计划（2026）'!BF:BF)</f>
        <v>#REF!</v>
      </c>
      <c r="BG543" s="235" t="e" cm="1">
        <f t="array" ref="BG543">_xlfn.XLOOKUP($A543&amp;$B543,'[6]产值及收款计划（2026）'!$A:$A&amp;'[6]产值及收款计划（2026）'!$B:$B,'[6]产值及收款计划（2026）'!BG:BG)</f>
        <v>#REF!</v>
      </c>
      <c r="BH543" s="235" t="e" cm="1">
        <f t="array" ref="BH543">_xlfn.XLOOKUP($A543&amp;$B543,'[6]产值及收款计划（2026）'!$A:$A&amp;'[6]产值及收款计划（2026）'!$B:$B,'[6]产值及收款计划（2026）'!BH:BH)</f>
        <v>#REF!</v>
      </c>
      <c r="BI543" s="235" t="e" cm="1">
        <f t="array" ref="BI543">_xlfn.XLOOKUP($A543&amp;$B543,'[6]产值及收款计划（2026）'!$A:$A&amp;'[6]产值及收款计划（2026）'!$B:$B,'[6]产值及收款计划（2026）'!BI:BI)</f>
        <v>#REF!</v>
      </c>
      <c r="BJ543" s="235" t="e" cm="1">
        <f t="array" ref="BJ543">_xlfn.XLOOKUP($A543&amp;$B543,'[6]产值及收款计划（2026）'!$A:$A&amp;'[6]产值及收款计划（2026）'!$B:$B,'[6]产值及收款计划（2026）'!BJ:BJ)</f>
        <v>#REF!</v>
      </c>
      <c r="BK543" s="235" t="e" cm="1">
        <f t="array" ref="BK543">_xlfn.XLOOKUP($A543&amp;$B543,'[6]产值及收款计划（2026）'!$A:$A&amp;'[6]产值及收款计划（2026）'!$B:$B,'[6]产值及收款计划（2026）'!BK:BK)</f>
        <v>#REF!</v>
      </c>
      <c r="BL543" s="235" t="e" cm="1">
        <f t="array" ref="BL543">_xlfn.XLOOKUP($A543&amp;$B543,'[6]产值及收款计划（2026）'!$A:$A&amp;'[6]产值及收款计划（2026）'!$B:$B,'[6]产值及收款计划（2026）'!BL:BL)</f>
        <v>#REF!</v>
      </c>
      <c r="BM543" s="235"/>
      <c r="BN543" s="235"/>
      <c r="BO543" s="235"/>
      <c r="BP543" s="235"/>
      <c r="BQ543" s="235" t="e" cm="1">
        <f t="array" ref="BQ543">_xlfn.XLOOKUP($A543&amp;$B543,'[6]产值及收款计划（2026）'!$A:$A&amp;'[6]产值及收款计划（2026）'!$B:$B,'[6]产值及收款计划（2026）'!BM:BM)</f>
        <v>#REF!</v>
      </c>
      <c r="BR543" s="235" t="e" cm="1">
        <f t="array" ref="BR543">_xlfn.XLOOKUP($A543&amp;$B543,'[6]产值及收款计划（2026）'!$A:$A&amp;'[6]产值及收款计划（2026）'!$B:$B,'[6]产值及收款计划（2026）'!BN:BN)</f>
        <v>#REF!</v>
      </c>
      <c r="BS543" s="235" t="e" cm="1">
        <f t="array" ref="BS543">_xlfn.XLOOKUP($A543&amp;$B543,'[6]产值及收款计划（2026）'!$A:$A&amp;'[6]产值及收款计划（2026）'!$B:$B,'[6]产值及收款计划（2026）'!BO:BO)</f>
        <v>#REF!</v>
      </c>
      <c r="BT543" s="235" t="e" cm="1">
        <f t="array" ref="BT543">_xlfn.XLOOKUP($A543&amp;$B543,'[6]产值及收款计划（2026）'!$A:$A&amp;'[6]产值及收款计划（2026）'!$B:$B,'[6]产值及收款计划（2026）'!BP:BP)</f>
        <v>#REF!</v>
      </c>
      <c r="BU543" s="234" t="str" cm="1">
        <f t="array" ref="BU543">_xlfn.XLOOKUP($A543&amp;$B543,'[6]产值及收款计划（2026）'!$A:$A&amp;'[6]产值及收款计划（2026）'!$B:$B,'[6]产值及收款计划（2026）'!BQ:BQ)</f>
        <v>四川智能交通系统管理有限责任公司</v>
      </c>
      <c r="BV543" s="235" t="e" cm="1">
        <f t="array" ref="BV543">_xlfn.XLOOKUP($A543&amp;$B543,'[6]产值及收款计划（2026）'!$A:$A&amp;'[6]产值及收款计划（2026）'!$B:$B,'[6]产值及收款计划（2026）'!BR:BR)</f>
        <v>#REF!</v>
      </c>
      <c r="CE543" s="235" cm="1">
        <f t="array" ref="CE543">_xlfn.XLOOKUP($A543&amp;$B543,'[6]产值及收款计划（2026）'!$A:$A&amp;'[6]产值及收款计划（2026）'!$B:$B,'[6]产值及收款计划（2026）'!CA:CA)</f>
        <v>0</v>
      </c>
      <c r="CF543" s="235" cm="1">
        <f t="array" ref="CF543">_xlfn.XLOOKUP($A543&amp;$B543,'[6]产值及收款计划（2026）'!$A:$A&amp;'[6]产值及收款计划（2026）'!$B:$B,'[6]产值及收款计划（2026）'!CB:CB)</f>
        <v>0</v>
      </c>
      <c r="CG543" s="235" cm="1">
        <f t="array" ref="CG543">_xlfn.XLOOKUP($A543&amp;$B543,'[6]产值及收款计划（2026）'!$A:$A&amp;'[6]产值及收款计划（2026）'!$B:$B,'[6]产值及收款计划（2026）'!CC:CC)</f>
        <v>0</v>
      </c>
      <c r="CH543" s="235" cm="1">
        <f t="array" ref="CH543">_xlfn.XLOOKUP($A543&amp;$B543,'[6]产值及收款计划（2026）'!$A:$A&amp;'[6]产值及收款计划（2026）'!$B:$B,'[6]产值及收款计划（2026）'!CD:CD)</f>
        <v>0</v>
      </c>
      <c r="CI543" s="235" cm="1">
        <f t="array" ref="CI543">_xlfn.XLOOKUP($A543&amp;$B543,'[6]产值及收款计划（2026）'!$A:$A&amp;'[6]产值及收款计划（2026）'!$B:$B,'[6]产值及收款计划（2026）'!CE:CE)</f>
        <v>0</v>
      </c>
      <c r="CJ543" s="235" cm="1">
        <f t="array" ref="CJ543">_xlfn.XLOOKUP($A543&amp;$B543,'[6]产值及收款计划（2026）'!$A:$A&amp;'[6]产值及收款计划（2026）'!$B:$B,'[6]产值及收款计划（2026）'!CF:CF)</f>
        <v>0</v>
      </c>
      <c r="CK543" s="235" cm="1">
        <f t="array" ref="CK543">_xlfn.XLOOKUP($A543&amp;$B543,'[6]产值及收款计划（2026）'!$A:$A&amp;'[6]产值及收款计划（2026）'!$B:$B,'[6]产值及收款计划（2026）'!CG:CG)</f>
        <v>0</v>
      </c>
      <c r="CL543" s="235" cm="1">
        <f t="array" ref="CL543">_xlfn.XLOOKUP($A543&amp;$B543,'[6]产值及收款计划（2026）'!$A:$A&amp;'[6]产值及收款计划（2026）'!$B:$B,'[6]产值及收款计划（2026）'!CH:CH)</f>
        <v>0</v>
      </c>
      <c r="CM543" s="235" cm="1">
        <f t="array" ref="CM543">_xlfn.XLOOKUP($A543&amp;$B543,'[6]产值及收款计划（2026）'!$A:$A&amp;'[6]产值及收款计划（2026）'!$B:$B,'[6]产值及收款计划（2026）'!CI:CI)</f>
        <v>0</v>
      </c>
      <c r="CN543" s="235" cm="1">
        <f t="array" ref="CN543">_xlfn.XLOOKUP($A543&amp;$B543,'[6]产值及收款计划（2026）'!$A:$A&amp;'[6]产值及收款计划（2026）'!$B:$B,'[6]产值及收款计划（2026）'!CJ:CJ)</f>
        <v>0</v>
      </c>
      <c r="CO543" s="235" cm="1">
        <f t="array" ref="CO543">_xlfn.XLOOKUP($A543&amp;$B543,'[6]产值及收款计划（2026）'!$A:$A&amp;'[6]产值及收款计划（2026）'!$B:$B,'[6]产值及收款计划（2026）'!CK:CK)</f>
        <v>0</v>
      </c>
      <c r="CP543" s="235" cm="1">
        <f t="array" ref="CP543">_xlfn.XLOOKUP($A543&amp;$B543,'[6]产值及收款计划（2026）'!$A:$A&amp;'[6]产值及收款计划（2026）'!$B:$B,'[6]产值及收款计划（2026）'!CL:CL)</f>
        <v>0</v>
      </c>
      <c r="DE543" s="235" cm="1">
        <f t="array" ref="DE543">_xlfn.XLOOKUP($A543&amp;$B543,'[6]产值及收款计划（2026）'!$A:$A&amp;'[6]产值及收款计划（2026）'!$B:$B,'[6]产值及收款计划（2026）'!DA:DA)</f>
        <v>0</v>
      </c>
      <c r="DF543" s="235" cm="1">
        <f t="array" ref="DF543">_xlfn.XLOOKUP($A543&amp;$B543,'[6]产值及收款计划（2026）'!$A:$A&amp;'[6]产值及收款计划（2026）'!$B:$B,'[6]产值及收款计划（2026）'!DB:DB)</f>
        <v>0</v>
      </c>
      <c r="DG543" s="235" cm="1">
        <f t="array" ref="DG543">_xlfn.XLOOKUP($A543&amp;$B543,'[6]产值及收款计划（2026）'!$A:$A&amp;'[6]产值及收款计划（2026）'!$B:$B,'[6]产值及收款计划（2026）'!DC:DC)</f>
        <v>0</v>
      </c>
      <c r="DH543" s="235" cm="1">
        <f t="array" ref="DH543">_xlfn.XLOOKUP($A543&amp;$B543,'[6]产值及收款计划（2026）'!$A:$A&amp;'[6]产值及收款计划（2026）'!$B:$B,'[6]产值及收款计划（2026）'!DD:DD)</f>
        <v>0</v>
      </c>
      <c r="DI543" s="235" cm="1">
        <f t="array" ref="DI543">_xlfn.XLOOKUP($A543&amp;$B543,'[6]产值及收款计划（2026）'!$A:$A&amp;'[6]产值及收款计划（2026）'!$B:$B,'[6]产值及收款计划（2026）'!DE:DE)</f>
        <v>0</v>
      </c>
      <c r="DJ543" s="235" cm="1">
        <f t="array" ref="DJ543">_xlfn.XLOOKUP($A543&amp;$B543,'[6]产值及收款计划（2026）'!$A:$A&amp;'[6]产值及收款计划（2026）'!$B:$B,'[6]产值及收款计划（2026）'!DF:DF)</f>
        <v>0</v>
      </c>
      <c r="DK543" s="235" cm="1">
        <f t="array" ref="DK543">_xlfn.XLOOKUP($A543&amp;$B543,'[6]产值及收款计划（2026）'!$A:$A&amp;'[6]产值及收款计划（2026）'!$B:$B,'[6]产值及收款计划（2026）'!DG:DG)</f>
        <v>0</v>
      </c>
      <c r="DL543" s="235" cm="1">
        <f t="array" ref="DL543">_xlfn.XLOOKUP($A543&amp;$B543,'[6]产值及收款计划（2026）'!$A:$A&amp;'[6]产值及收款计划（2026）'!$B:$B,'[6]产值及收款计划（2026）'!DH:DH)</f>
        <v>0</v>
      </c>
      <c r="DM543" s="235" cm="1">
        <f t="array" ref="DM543">_xlfn.XLOOKUP($A543&amp;$B543,'[6]产值及收款计划（2026）'!$A:$A&amp;'[6]产值及收款计划（2026）'!$B:$B,'[6]产值及收款计划（2026）'!DI:DI)</f>
        <v>0</v>
      </c>
      <c r="DN543" s="235" cm="1">
        <f t="array" ref="DN543">_xlfn.XLOOKUP($A543&amp;$B543,'[6]产值及收款计划（2026）'!$A:$A&amp;'[6]产值及收款计划（2026）'!$B:$B,'[6]产值及收款计划（2026）'!DJ:DJ)</f>
        <v>0</v>
      </c>
      <c r="DO543" s="235" cm="1">
        <f t="array" ref="DO543">_xlfn.XLOOKUP($A543&amp;$B543,'[6]产值及收款计划（2026）'!$A:$A&amp;'[6]产值及收款计划（2026）'!$B:$B,'[6]产值及收款计划（2026）'!DK:DK)</f>
        <v>0</v>
      </c>
      <c r="DP543" s="235" cm="1">
        <f t="array" ref="DP543">_xlfn.XLOOKUP($A543&amp;$B543,'[6]产值及收款计划（2026）'!$A:$A&amp;'[6]产值及收款计划（2026）'!$B:$B,'[6]产值及收款计划（2026）'!DL:DL)</f>
        <v>0</v>
      </c>
      <c r="DQ543" s="243"/>
      <c r="DR543" s="229"/>
    </row>
    <row r="544" ht="20.25" spans="1:122">
      <c r="A544" s="233">
        <f t="shared" si="31"/>
        <v>3</v>
      </c>
      <c r="B544" s="233" t="s">
        <v>31</v>
      </c>
      <c r="C544" s="234" t="str" cm="1">
        <f t="array" ref="C544">_xlfn.XLOOKUP($A544&amp;$B544,'[6]产值及收款计划（2026）'!$A:$A&amp;'[6]产值及收款计划（2026）'!$B:$B,'[6]产值及收款计划（2026）'!C:C)</f>
        <v>ZHT2024081600096</v>
      </c>
      <c r="D544" s="234" t="str" cm="1">
        <f t="array" ref="D544">_xlfn.XLOOKUP($A544&amp;$B544,'[6]产值及收款计划（2026）'!$A:$A&amp;'[6]产值及收款计划（2026）'!$B:$B,'[6]产值及收款计划（2026）'!D:D)</f>
        <v>奉贤区智能网联示范区车路协同应用建设项目一标段专业分包</v>
      </c>
      <c r="E544" s="235" cm="1">
        <f t="array" ref="E544">_xlfn.XLOOKUP($A544&amp;$B544,'[6]产值及收款计划（2026）'!$A:$A&amp;'[6]产值及收款计划（2026）'!$B:$B,'[6]产值及收款计划（2026）'!E:E)</f>
        <v>1496.0008</v>
      </c>
      <c r="F544" s="235" cm="1">
        <f t="array" ref="F544">_xlfn.XLOOKUP($A544&amp;$B544,'[6]产值及收款计划（2026）'!$A:$A&amp;'[6]产值及收款计划（2026）'!$B:$B,'[6]产值及收款计划（2026）'!F:F)</f>
        <v>1496.0008</v>
      </c>
      <c r="G544" s="235" cm="1">
        <f t="array" ref="G544">_xlfn.XLOOKUP($A544&amp;$B544,'[6]产值及收款计划（2026）'!$A:$A&amp;'[6]产值及收款计划（2026）'!$B:$B,'[6]产值及收款计划（2026）'!G:G)</f>
        <v>1496.0008</v>
      </c>
      <c r="H544" s="235" cm="1">
        <f t="array" ref="H544">_xlfn.XLOOKUP($A544&amp;$B544,'[6]产值及收款计划（2026）'!$A:$A&amp;'[6]产值及收款计划（2026）'!$B:$B,'[6]产值及收款计划（2026）'!H:H)</f>
        <v>33.9418000000001</v>
      </c>
      <c r="I544" s="236" cm="1">
        <f t="array" ref="I544">_xlfn.XLOOKUP($A544&amp;$B544,'[6]产值及收款计划（2026）'!$A:$A&amp;'[6]产值及收款计划（2026）'!$B:$B,'[6]产值及收款计划（2026）'!I:I)</f>
        <v>0.0226883568511461</v>
      </c>
      <c r="J544" s="237" cm="1">
        <f t="array" ref="J544">_xlfn.XLOOKUP($A544&amp;$B544,'[6]产值及收款计划（2026）'!$A:$A&amp;'[6]产值及收款计划（2026）'!$B:$B,'[6]产值及收款计划（2026）'!J:J)</f>
        <v>0.09</v>
      </c>
      <c r="K544" s="235" t="e" cm="1">
        <f t="array" ref="K544">_xlfn.XLOOKUP($A544&amp;$B544,'[6]产值及收款计划（2026）'!$A:$A&amp;'[6]产值及收款计划（2026）'!$B:$B,'[6]产值及收款计划（2026）'!K:K)</f>
        <v>#REF!</v>
      </c>
      <c r="L544" s="235" t="e" cm="1">
        <f t="array" ref="L544">_xlfn.XLOOKUP($A544&amp;$B544,'[6]产值及收款计划（2026）'!$A:$A&amp;'[6]产值及收款计划（2026）'!$B:$B,'[6]产值及收款计划（2026）'!L:L)</f>
        <v>#REF!</v>
      </c>
      <c r="M544" s="235" t="str" cm="1">
        <f t="array" ref="M544">_xlfn.XLOOKUP($A544&amp;$B544,'[6]产值及收款计划（2026）'!$A:$A&amp;'[6]产值及收款计划（2026）'!$B:$B,'[6]产值及收款计划（2026）'!M:M)</f>
        <v>主导</v>
      </c>
      <c r="N544" s="235" cm="1">
        <f t="array" ref="N544">_xlfn.XLOOKUP($A544&amp;$B544,'[6]产值及收款计划（2026）'!$A:$A&amp;'[6]产值及收款计划（2026）'!$B:$B,'[6]产值及收款计划（2026）'!N:N)</f>
        <v>0</v>
      </c>
      <c r="O544" s="235" t="str" cm="1">
        <f t="array" ref="O544">_xlfn.XLOOKUP($A544&amp;$B544,'[6]产值及收款计划（2026）'!$A:$A&amp;'[6]产值及收款计划（2026）'!$B:$B,'[6]产值及收款计划（2026）'!O:O)</f>
        <v>马伟超</v>
      </c>
      <c r="P544" s="234" t="str" cm="1">
        <f t="array" ref="P544">_xlfn.XLOOKUP($A544&amp;$B544,'[6]产值及收款计划（2026）'!$A:$A&amp;'[6]产值及收款计划（2026）'!$B:$B,'[6]产值及收款计划（2026）'!P:P)</f>
        <v>在建</v>
      </c>
      <c r="Q544" s="235" t="e" cm="1">
        <f t="array" ref="Q544">_xlfn.XLOOKUP($A544&amp;$B544,'[6]产值及收款计划（2026）'!$A:$A&amp;'[6]产值及收款计划（2026）'!$B:$B,'[6]产值及收款计划（2026）'!Q:Q)</f>
        <v>#REF!</v>
      </c>
      <c r="R544" s="235" t="e" cm="1">
        <f t="array" ref="R544">_xlfn.XLOOKUP($A544&amp;$B544,'[6]产值及收款计划（2026）'!$A:$A&amp;'[6]产值及收款计划（2026）'!$B:$B,'[6]产值及收款计划（2026）'!R:R)</f>
        <v>#REF!</v>
      </c>
      <c r="S544" s="235" t="e" cm="1">
        <f t="array" ref="S544">_xlfn.XLOOKUP($A544&amp;$B544,'[6]产值及收款计划（2026）'!$A:$A&amp;'[6]产值及收款计划（2026）'!$B:$B,'[6]产值及收款计划（2026）'!S:S)</f>
        <v>#REF!</v>
      </c>
      <c r="T544" s="235" cm="1">
        <f t="array" ref="T544">_xlfn.XLOOKUP($A544&amp;$B544,'[6]产值及收款计划（2026）'!$A:$A&amp;'[6]产值及收款计划（2026）'!$B:$B,'[6]产值及收款计划（2026）'!T:T)</f>
        <v>1455.059</v>
      </c>
      <c r="U544" s="235" cm="1">
        <f t="array" ref="U544">_xlfn.XLOOKUP($A544&amp;$B544,'[6]产值及收款计划（2026）'!$A:$A&amp;'[6]产值及收款计划（2026）'!$B:$B,'[6]产值及收款计划（2026）'!U:U)</f>
        <v>0</v>
      </c>
      <c r="V544" s="235" cm="1">
        <f t="array" ref="V544">_xlfn.XLOOKUP($A544&amp;$B544,'[6]产值及收款计划（2026）'!$A:$A&amp;'[6]产值及收款计划（2026）'!$B:$B,'[6]产值及收款计划（2026）'!V:V)</f>
        <v>40.9418000000001</v>
      </c>
      <c r="W544" s="235" t="e" cm="1">
        <f t="array" ref="W544">_xlfn.XLOOKUP($A544&amp;$B544,'[6]产值及收款计划（2026）'!$A:$A&amp;'[6]产值及收款计划（2026）'!$B:$B,'[6]产值及收款计划（2026）'!W:W)</f>
        <v>#REF!</v>
      </c>
      <c r="X544" s="235" t="e" cm="1">
        <f t="array" ref="X544">_xlfn.XLOOKUP($A544&amp;$B544,'[6]产值及收款计划（2026）'!$A:$A&amp;'[6]产值及收款计划（2026）'!$B:$B,'[6]产值及收款计划（2026）'!X:X)</f>
        <v>#REF!</v>
      </c>
      <c r="Y544" s="235" t="e" cm="1">
        <f t="array" ref="Y544">_xlfn.XLOOKUP($A544&amp;$B544,'[6]产值及收款计划（2026）'!$A:$A&amp;'[6]产值及收款计划（2026）'!$B:$B,'[6]产值及收款计划（2026）'!Y:Y)</f>
        <v>#REF!</v>
      </c>
      <c r="Z544" s="235" t="e" cm="1">
        <f t="array" ref="Z544">_xlfn.XLOOKUP($A544&amp;$B544,'[6]产值及收款计划（2026）'!$A:$A&amp;'[6]产值及收款计划（2026）'!$B:$B,'[6]产值及收款计划（2026）'!Z:Z)</f>
        <v>#REF!</v>
      </c>
      <c r="AA544" s="235" t="e" cm="1">
        <f t="array" ref="AA544">_xlfn.XLOOKUP($A544&amp;$B544,'[6]产值及收款计划（2026）'!$A:$A&amp;'[6]产值及收款计划（2026）'!$B:$B,'[6]产值及收款计划（2026）'!AA:AA)</f>
        <v>#REF!</v>
      </c>
      <c r="AB544" s="235" t="e" cm="1">
        <f t="array" ref="AB544">_xlfn.XLOOKUP($A544&amp;$B544,'[6]产值及收款计划（2026）'!$A:$A&amp;'[6]产值及收款计划（2026）'!$B:$B,'[6]产值及收款计划（2026）'!AB:AB)</f>
        <v>#REF!</v>
      </c>
      <c r="AC544" s="235" t="e" cm="1">
        <f t="array" ref="AC544">_xlfn.XLOOKUP($A544&amp;$B544,'[6]产值及收款计划（2026）'!$A:$A&amp;'[6]产值及收款计划（2026）'!$B:$B,'[6]产值及收款计划（2026）'!AC:AC)</f>
        <v>#REF!</v>
      </c>
      <c r="AD544" s="235" t="e" cm="1">
        <f t="array" ref="AD544">_xlfn.XLOOKUP($A544&amp;$B544,'[6]产值及收款计划（2026）'!$A:$A&amp;'[6]产值及收款计划（2026）'!$B:$B,'[6]产值及收款计划（2026）'!AD:AD)</f>
        <v>#REF!</v>
      </c>
      <c r="AE544" s="235" t="e" cm="1">
        <f t="array" ref="AE544">_xlfn.XLOOKUP($A544&amp;$B544,'[6]产值及收款计划（2026）'!$A:$A&amp;'[6]产值及收款计划（2026）'!$B:$B,'[6]产值及收款计划（2026）'!AE:AE)</f>
        <v>#REF!</v>
      </c>
      <c r="AF544" s="235" t="e" cm="1">
        <f t="array" ref="AF544">_xlfn.XLOOKUP($A544&amp;$B544,'[6]产值及收款计划（2026）'!$A:$A&amp;'[6]产值及收款计划（2026）'!$B:$B,'[6]产值及收款计划（2026）'!AF:AF)</f>
        <v>#REF!</v>
      </c>
      <c r="AG544" s="235" t="e" cm="1">
        <f t="array" ref="AG544">_xlfn.XLOOKUP($A544&amp;$B544,'[6]产值及收款计划（2026）'!$A:$A&amp;'[6]产值及收款计划（2026）'!$B:$B,'[6]产值及收款计划（2026）'!AG:AG)</f>
        <v>#REF!</v>
      </c>
      <c r="AH544" s="235" t="e" cm="1">
        <f t="array" ref="AH544">_xlfn.XLOOKUP($A544&amp;$B544,'[6]产值及收款计划（2026）'!$A:$A&amp;'[6]产值及收款计划（2026）'!$B:$B,'[6]产值及收款计划（2026）'!AH:AH)</f>
        <v>#REF!</v>
      </c>
      <c r="AI544" s="235" t="e" cm="1">
        <f t="array" ref="AI544">_xlfn.XLOOKUP($A544&amp;$B544,'[6]产值及收款计划（2026）'!$A:$A&amp;'[6]产值及收款计划（2026）'!$B:$B,'[6]产值及收款计划（2026）'!AI:AI)</f>
        <v>#REF!</v>
      </c>
      <c r="AJ544" s="235" t="e" cm="1">
        <f t="array" ref="AJ544">_xlfn.XLOOKUP($A544&amp;$B544,'[6]产值及收款计划（2026）'!$A:$A&amp;'[6]产值及收款计划（2026）'!$B:$B,'[6]产值及收款计划（2026）'!AJ:AJ)</f>
        <v>#REF!</v>
      </c>
      <c r="AK544" s="235" t="e" cm="1">
        <f t="array" ref="AK544">_xlfn.XLOOKUP($A544&amp;$B544,'[6]产值及收款计划（2026）'!$A:$A&amp;'[6]产值及收款计划（2026）'!$B:$B,'[6]产值及收款计划（2026）'!AK:AK)</f>
        <v>#REF!</v>
      </c>
      <c r="AL544" s="235" t="e" cm="1">
        <f t="array" ref="AL544">_xlfn.XLOOKUP($A544&amp;$B544,'[6]产值及收款计划（2026）'!$A:$A&amp;'[6]产值及收款计划（2026）'!$B:$B,'[6]产值及收款计划（2026）'!AL:AL)</f>
        <v>#REF!</v>
      </c>
      <c r="AM544" s="242" t="e" cm="1">
        <f t="array" ref="AM544">_xlfn.LET(_xlpm.勾选月份状态数组,TRANSPOSE('PPT(12-15页）-TOP10'!$A$3:$A$14),_xlpm.选择数据区,IF('PPT(12-15页）-TOP10'!$E$3="收款",$BA544:$BL544,$AA544:$AL544),SUM(_xlfn._xlws.FILTER(_xlpm.选择数据区,_xlpm.勾选月份状态数组,"")))</f>
        <v>#REF!</v>
      </c>
      <c r="AN544" s="235" t="e" cm="1">
        <f t="array" ref="AN544">_xlfn.XLOOKUP($A544&amp;$B544,'[6]产值及收款计划（2026）'!$A:$A&amp;'[6]产值及收款计划（2026）'!$B:$B,'[6]产值及收款计划（2026）'!AN:AN)</f>
        <v>#REF!</v>
      </c>
      <c r="AO544" s="235" t="e" cm="1">
        <f t="array" ref="AO544">_xlfn.XLOOKUP($A544&amp;$B544,'[6]产值及收款计划（2026）'!$A:$A&amp;'[6]产值及收款计划（2026）'!$B:$B,'[6]产值及收款计划（2026）'!AO:AO)</f>
        <v>#REF!</v>
      </c>
      <c r="AP544" s="235" t="e" cm="1">
        <f t="array" ref="AP544">_xlfn.XLOOKUP($A544&amp;$B544,'[6]产值及收款计划（2026）'!$A:$A&amp;'[6]产值及收款计划（2026）'!$B:$B,'[6]产值及收款计划（2026）'!AP:AP)</f>
        <v>#REF!</v>
      </c>
      <c r="AQ544" s="235" t="e" cm="1">
        <f t="array" ref="AQ544">_xlfn.XLOOKUP($A544&amp;$B544,'[6]产值及收款计划（2026）'!$A:$A&amp;'[6]产值及收款计划（2026）'!$B:$B,'[6]产值及收款计划（2026）'!AQ:AQ)</f>
        <v>#REF!</v>
      </c>
      <c r="AR544" s="235" t="e" cm="1">
        <f t="array" ref="AR544">_xlfn.XLOOKUP($A544&amp;$B544,'[6]产值及收款计划（2026）'!$A:$A&amp;'[6]产值及收款计划（2026）'!$B:$B,'[6]产值及收款计划（2026）'!AR:AR)</f>
        <v>#REF!</v>
      </c>
      <c r="AS544" s="235" t="e" cm="1">
        <f t="array" ref="AS544">_xlfn.XLOOKUP($A544&amp;$B544,'[6]产值及收款计划（2026）'!$A:$A&amp;'[6]产值及收款计划（2026）'!$B:$B,'[6]产值及收款计划（2026）'!AS:AS)</f>
        <v>#REF!</v>
      </c>
      <c r="AT544" s="235" t="e" cm="1">
        <f t="array" ref="AT544">_xlfn.XLOOKUP($A544&amp;$B544,'[6]产值及收款计划（2026）'!$A:$A&amp;'[6]产值及收款计划（2026）'!$B:$B,'[6]产值及收款计划（2026）'!AT:AT)</f>
        <v>#REF!</v>
      </c>
      <c r="AU544" s="235" t="e" cm="1">
        <f t="array" ref="AU544">_xlfn.XLOOKUP($A544&amp;$B544,'[6]产值及收款计划（2026）'!$A:$A&amp;'[6]产值及收款计划（2026）'!$B:$B,'[6]产值及收款计划（2026）'!AU:AU)</f>
        <v>#REF!</v>
      </c>
      <c r="AV544" s="235" t="e" cm="1">
        <f t="array" ref="AV544">_xlfn.XLOOKUP($A544&amp;$B544,'[6]产值及收款计划（2026）'!$A:$A&amp;'[6]产值及收款计划（2026）'!$B:$B,'[6]产值及收款计划（2026）'!AV:AV)</f>
        <v>#REF!</v>
      </c>
      <c r="AW544" s="235" cm="1">
        <f t="array" ref="AW544">_xlfn.XLOOKUP($A544&amp;$B544,'[6]产值及收款计划（2026）'!$A:$A&amp;'[6]产值及收款计划（2026）'!$B:$B,'[6]产值及收款计划（2026）'!AW:AW)</f>
        <v>1187.01447</v>
      </c>
      <c r="AX544" s="235" cm="1">
        <f t="array" ref="AX544">_xlfn.XLOOKUP($A544&amp;$B544,'[6]产值及收款计划（2026）'!$A:$A&amp;'[6]产值及收款计划（2026）'!$B:$B,'[6]产值及收款计划（2026）'!AX:AX)</f>
        <v>2.3904</v>
      </c>
      <c r="AY544" s="235" cm="1">
        <f t="array" ref="AY544">_xlfn.XLOOKUP($A544&amp;$B544,'[6]产值及收款计划（2026）'!$A:$A&amp;'[6]产值及收款计划（2026）'!$B:$B,'[6]产值及收款计划（2026）'!AY:AY)</f>
        <v>306.59593</v>
      </c>
      <c r="AZ544" s="235" cm="1">
        <f t="array" ref="AZ544">_xlfn.XLOOKUP($A544&amp;$B544,'[6]产值及收款计划（2026）'!$A:$A&amp;'[6]产值及收款计划（2026）'!$B:$B,'[6]产值及收款计划（2026）'!AZ:AZ)</f>
        <v>265.65413</v>
      </c>
      <c r="BA544" s="235" t="e" cm="1">
        <f t="array" ref="BA544">_xlfn.XLOOKUP($A544&amp;$B544,'[6]产值及收款计划（2026）'!$A:$A&amp;'[6]产值及收款计划（2026）'!$B:$B,'[6]产值及收款计划（2026）'!BA:BA)</f>
        <v>#REF!</v>
      </c>
      <c r="BB544" s="235" t="e" cm="1">
        <f t="array" ref="BB544">_xlfn.XLOOKUP($A544&amp;$B544,'[6]产值及收款计划（2026）'!$A:$A&amp;'[6]产值及收款计划（2026）'!$B:$B,'[6]产值及收款计划（2026）'!BB:BB)</f>
        <v>#REF!</v>
      </c>
      <c r="BC544" s="235" t="e" cm="1">
        <f t="array" ref="BC544">_xlfn.XLOOKUP($A544&amp;$B544,'[6]产值及收款计划（2026）'!$A:$A&amp;'[6]产值及收款计划（2026）'!$B:$B,'[6]产值及收款计划（2026）'!BC:BC)</f>
        <v>#REF!</v>
      </c>
      <c r="BD544" s="235" t="e" cm="1">
        <f t="array" ref="BD544">_xlfn.XLOOKUP($A544&amp;$B544,'[6]产值及收款计划（2026）'!$A:$A&amp;'[6]产值及收款计划（2026）'!$B:$B,'[6]产值及收款计划（2026）'!BD:BD)</f>
        <v>#REF!</v>
      </c>
      <c r="BE544" s="235" t="e" cm="1">
        <f t="array" ref="BE544">_xlfn.XLOOKUP($A544&amp;$B544,'[6]产值及收款计划（2026）'!$A:$A&amp;'[6]产值及收款计划（2026）'!$B:$B,'[6]产值及收款计划（2026）'!BE:BE)</f>
        <v>#REF!</v>
      </c>
      <c r="BF544" s="235" t="e" cm="1">
        <f t="array" ref="BF544">_xlfn.XLOOKUP($A544&amp;$B544,'[6]产值及收款计划（2026）'!$A:$A&amp;'[6]产值及收款计划（2026）'!$B:$B,'[6]产值及收款计划（2026）'!BF:BF)</f>
        <v>#REF!</v>
      </c>
      <c r="BG544" s="235" t="e" cm="1">
        <f t="array" ref="BG544">_xlfn.XLOOKUP($A544&amp;$B544,'[6]产值及收款计划（2026）'!$A:$A&amp;'[6]产值及收款计划（2026）'!$B:$B,'[6]产值及收款计划（2026）'!BG:BG)</f>
        <v>#REF!</v>
      </c>
      <c r="BH544" s="235" t="e" cm="1">
        <f t="array" ref="BH544">_xlfn.XLOOKUP($A544&amp;$B544,'[6]产值及收款计划（2026）'!$A:$A&amp;'[6]产值及收款计划（2026）'!$B:$B,'[6]产值及收款计划（2026）'!BH:BH)</f>
        <v>#REF!</v>
      </c>
      <c r="BI544" s="235" t="e" cm="1">
        <f t="array" ref="BI544">_xlfn.XLOOKUP($A544&amp;$B544,'[6]产值及收款计划（2026）'!$A:$A&amp;'[6]产值及收款计划（2026）'!$B:$B,'[6]产值及收款计划（2026）'!BI:BI)</f>
        <v>#REF!</v>
      </c>
      <c r="BJ544" s="235" t="e" cm="1">
        <f t="array" ref="BJ544">_xlfn.XLOOKUP($A544&amp;$B544,'[6]产值及收款计划（2026）'!$A:$A&amp;'[6]产值及收款计划（2026）'!$B:$B,'[6]产值及收款计划（2026）'!BJ:BJ)</f>
        <v>#REF!</v>
      </c>
      <c r="BK544" s="235" t="e" cm="1">
        <f t="array" ref="BK544">_xlfn.XLOOKUP($A544&amp;$B544,'[6]产值及收款计划（2026）'!$A:$A&amp;'[6]产值及收款计划（2026）'!$B:$B,'[6]产值及收款计划（2026）'!BK:BK)</f>
        <v>#REF!</v>
      </c>
      <c r="BL544" s="235" t="e" cm="1">
        <f t="array" ref="BL544">_xlfn.XLOOKUP($A544&amp;$B544,'[6]产值及收款计划（2026）'!$A:$A&amp;'[6]产值及收款计划（2026）'!$B:$B,'[6]产值及收款计划（2026）'!BL:BL)</f>
        <v>#REF!</v>
      </c>
      <c r="BM544" s="235"/>
      <c r="BN544" s="235"/>
      <c r="BO544" s="235"/>
      <c r="BP544" s="235"/>
      <c r="BQ544" s="235" t="e" cm="1">
        <f t="array" ref="BQ544">_xlfn.XLOOKUP($A544&amp;$B544,'[6]产值及收款计划（2026）'!$A:$A&amp;'[6]产值及收款计划（2026）'!$B:$B,'[6]产值及收款计划（2026）'!BM:BM)</f>
        <v>#REF!</v>
      </c>
      <c r="BR544" s="235" t="e" cm="1">
        <f t="array" ref="BR544">_xlfn.XLOOKUP($A544&amp;$B544,'[6]产值及收款计划（2026）'!$A:$A&amp;'[6]产值及收款计划（2026）'!$B:$B,'[6]产值及收款计划（2026）'!BN:BN)</f>
        <v>#REF!</v>
      </c>
      <c r="BS544" s="235" t="e" cm="1">
        <f t="array" ref="BS544">_xlfn.XLOOKUP($A544&amp;$B544,'[6]产值及收款计划（2026）'!$A:$A&amp;'[6]产值及收款计划（2026）'!$B:$B,'[6]产值及收款计划（2026）'!BO:BO)</f>
        <v>#REF!</v>
      </c>
      <c r="BT544" s="235" t="e" cm="1">
        <f t="array" ref="BT544">_xlfn.XLOOKUP($A544&amp;$B544,'[6]产值及收款计划（2026）'!$A:$A&amp;'[6]产值及收款计划（2026）'!$B:$B,'[6]产值及收款计划（2026）'!BP:BP)</f>
        <v>#REF!</v>
      </c>
      <c r="BU544" s="234" t="str" cm="1">
        <f t="array" ref="BU544">_xlfn.XLOOKUP($A544&amp;$B544,'[6]产值及收款计划（2026）'!$A:$A&amp;'[6]产值及收款计划（2026）'!$B:$B,'[6]产值及收款计划（2026）'!BQ:BQ)</f>
        <v>上海智能交通有限公司</v>
      </c>
      <c r="BV544" s="235" t="e" cm="1">
        <f t="array" ref="BV544">_xlfn.XLOOKUP($A544&amp;$B544,'[6]产值及收款计划（2026）'!$A:$A&amp;'[6]产值及收款计划（2026）'!$B:$B,'[6]产值及收款计划（2026）'!BR:BR)</f>
        <v>#REF!</v>
      </c>
      <c r="CE544" s="235" cm="1">
        <f t="array" ref="CE544">_xlfn.XLOOKUP($A544&amp;$B544,'[6]产值及收款计划（2026）'!$A:$A&amp;'[6]产值及收款计划（2026）'!$B:$B,'[6]产值及收款计划（2026）'!CA:CA)</f>
        <v>0</v>
      </c>
      <c r="CF544" s="235" cm="1">
        <f t="array" ref="CF544">_xlfn.XLOOKUP($A544&amp;$B544,'[6]产值及收款计划（2026）'!$A:$A&amp;'[6]产值及收款计划（2026）'!$B:$B,'[6]产值及收款计划（2026）'!CB:CB)</f>
        <v>0</v>
      </c>
      <c r="CG544" s="235" cm="1">
        <f t="array" ref="CG544">_xlfn.XLOOKUP($A544&amp;$B544,'[6]产值及收款计划（2026）'!$A:$A&amp;'[6]产值及收款计划（2026）'!$B:$B,'[6]产值及收款计划（2026）'!CC:CC)</f>
        <v>0</v>
      </c>
      <c r="CH544" s="235" cm="1">
        <f t="array" ref="CH544">_xlfn.XLOOKUP($A544&amp;$B544,'[6]产值及收款计划（2026）'!$A:$A&amp;'[6]产值及收款计划（2026）'!$B:$B,'[6]产值及收款计划（2026）'!CD:CD)</f>
        <v>0</v>
      </c>
      <c r="CI544" s="235" cm="1">
        <f t="array" ref="CI544">_xlfn.XLOOKUP($A544&amp;$B544,'[6]产值及收款计划（2026）'!$A:$A&amp;'[6]产值及收款计划（2026）'!$B:$B,'[6]产值及收款计划（2026）'!CE:CE)</f>
        <v>0</v>
      </c>
      <c r="CJ544" s="235" cm="1">
        <f t="array" ref="CJ544">_xlfn.XLOOKUP($A544&amp;$B544,'[6]产值及收款计划（2026）'!$A:$A&amp;'[6]产值及收款计划（2026）'!$B:$B,'[6]产值及收款计划（2026）'!CF:CF)</f>
        <v>0</v>
      </c>
      <c r="CK544" s="235" cm="1">
        <f t="array" ref="CK544">_xlfn.XLOOKUP($A544&amp;$B544,'[6]产值及收款计划（2026）'!$A:$A&amp;'[6]产值及收款计划（2026）'!$B:$B,'[6]产值及收款计划（2026）'!CG:CG)</f>
        <v>0</v>
      </c>
      <c r="CL544" s="235" cm="1">
        <f t="array" ref="CL544">_xlfn.XLOOKUP($A544&amp;$B544,'[6]产值及收款计划（2026）'!$A:$A&amp;'[6]产值及收款计划（2026）'!$B:$B,'[6]产值及收款计划（2026）'!CH:CH)</f>
        <v>0</v>
      </c>
      <c r="CM544" s="235" cm="1">
        <f t="array" ref="CM544">_xlfn.XLOOKUP($A544&amp;$B544,'[6]产值及收款计划（2026）'!$A:$A&amp;'[6]产值及收款计划（2026）'!$B:$B,'[6]产值及收款计划（2026）'!CI:CI)</f>
        <v>0</v>
      </c>
      <c r="CN544" s="235" cm="1">
        <f t="array" ref="CN544">_xlfn.XLOOKUP($A544&amp;$B544,'[6]产值及收款计划（2026）'!$A:$A&amp;'[6]产值及收款计划（2026）'!$B:$B,'[6]产值及收款计划（2026）'!CJ:CJ)</f>
        <v>0</v>
      </c>
      <c r="CO544" s="235" cm="1">
        <f t="array" ref="CO544">_xlfn.XLOOKUP($A544&amp;$B544,'[6]产值及收款计划（2026）'!$A:$A&amp;'[6]产值及收款计划（2026）'!$B:$B,'[6]产值及收款计划（2026）'!CK:CK)</f>
        <v>0</v>
      </c>
      <c r="CP544" s="235" cm="1">
        <f t="array" ref="CP544">_xlfn.XLOOKUP($A544&amp;$B544,'[6]产值及收款计划（2026）'!$A:$A&amp;'[6]产值及收款计划（2026）'!$B:$B,'[6]产值及收款计划（2026）'!CL:CL)</f>
        <v>0</v>
      </c>
      <c r="DE544" s="235" cm="1">
        <f t="array" ref="DE544">_xlfn.XLOOKUP($A544&amp;$B544,'[6]产值及收款计划（2026）'!$A:$A&amp;'[6]产值及收款计划（2026）'!$B:$B,'[6]产值及收款计划（2026）'!DA:DA)</f>
        <v>2.3904</v>
      </c>
      <c r="DF544" s="235" cm="1">
        <f t="array" ref="DF544">_xlfn.XLOOKUP($A544&amp;$B544,'[6]产值及收款计划（2026）'!$A:$A&amp;'[6]产值及收款计划（2026）'!$B:$B,'[6]产值及收款计划（2026）'!DB:DB)</f>
        <v>0</v>
      </c>
      <c r="DG544" s="235" cm="1">
        <f t="array" ref="DG544">_xlfn.XLOOKUP($A544&amp;$B544,'[6]产值及收款计划（2026）'!$A:$A&amp;'[6]产值及收款计划（2026）'!$B:$B,'[6]产值及收款计划（2026）'!DC:DC)</f>
        <v>0</v>
      </c>
      <c r="DH544" s="235" cm="1">
        <f t="array" ref="DH544">_xlfn.XLOOKUP($A544&amp;$B544,'[6]产值及收款计划（2026）'!$A:$A&amp;'[6]产值及收款计划（2026）'!$B:$B,'[6]产值及收款计划（2026）'!DD:DD)</f>
        <v>0</v>
      </c>
      <c r="DI544" s="235" cm="1">
        <f t="array" ref="DI544">_xlfn.XLOOKUP($A544&amp;$B544,'[6]产值及收款计划（2026）'!$A:$A&amp;'[6]产值及收款计划（2026）'!$B:$B,'[6]产值及收款计划（2026）'!DE:DE)</f>
        <v>0</v>
      </c>
      <c r="DJ544" s="235" cm="1">
        <f t="array" ref="DJ544">_xlfn.XLOOKUP($A544&amp;$B544,'[6]产值及收款计划（2026）'!$A:$A&amp;'[6]产值及收款计划（2026）'!$B:$B,'[6]产值及收款计划（2026）'!DF:DF)</f>
        <v>0</v>
      </c>
      <c r="DK544" s="235" cm="1">
        <f t="array" ref="DK544">_xlfn.XLOOKUP($A544&amp;$B544,'[6]产值及收款计划（2026）'!$A:$A&amp;'[6]产值及收款计划（2026）'!$B:$B,'[6]产值及收款计划（2026）'!DG:DG)</f>
        <v>0</v>
      </c>
      <c r="DL544" s="235" cm="1">
        <f t="array" ref="DL544">_xlfn.XLOOKUP($A544&amp;$B544,'[6]产值及收款计划（2026）'!$A:$A&amp;'[6]产值及收款计划（2026）'!$B:$B,'[6]产值及收款计划（2026）'!DH:DH)</f>
        <v>0</v>
      </c>
      <c r="DM544" s="235" cm="1">
        <f t="array" ref="DM544">_xlfn.XLOOKUP($A544&amp;$B544,'[6]产值及收款计划（2026）'!$A:$A&amp;'[6]产值及收款计划（2026）'!$B:$B,'[6]产值及收款计划（2026）'!DI:DI)</f>
        <v>0</v>
      </c>
      <c r="DN544" s="235" cm="1">
        <f t="array" ref="DN544">_xlfn.XLOOKUP($A544&amp;$B544,'[6]产值及收款计划（2026）'!$A:$A&amp;'[6]产值及收款计划（2026）'!$B:$B,'[6]产值及收款计划（2026）'!DJ:DJ)</f>
        <v>0</v>
      </c>
      <c r="DO544" s="235" cm="1">
        <f t="array" ref="DO544">_xlfn.XLOOKUP($A544&amp;$B544,'[6]产值及收款计划（2026）'!$A:$A&amp;'[6]产值及收款计划（2026）'!$B:$B,'[6]产值及收款计划（2026）'!DK:DK)</f>
        <v>0</v>
      </c>
      <c r="DP544" s="235" cm="1">
        <f t="array" ref="DP544">_xlfn.XLOOKUP($A544&amp;$B544,'[6]产值及收款计划（2026）'!$A:$A&amp;'[6]产值及收款计划（2026）'!$B:$B,'[6]产值及收款计划（2026）'!DL:DL)</f>
        <v>0</v>
      </c>
      <c r="DQ544" s="243"/>
      <c r="DR544" s="229"/>
    </row>
    <row r="545" ht="20.25" spans="1:122">
      <c r="A545" s="233">
        <f t="shared" si="31"/>
        <v>4</v>
      </c>
      <c r="B545" s="233" t="s">
        <v>31</v>
      </c>
      <c r="C545" s="234" t="str" cm="1">
        <f t="array" ref="C545">_xlfn.XLOOKUP($A545&amp;$B545,'[6]产值及收款计划（2026）'!$A:$A&amp;'[6]产值及收款计划（2026）'!$B:$B,'[6]产值及收款计划（2026）'!C:C)</f>
        <v>ZHT2024081600097</v>
      </c>
      <c r="D545" s="234" t="str" cm="1">
        <f t="array" ref="D545">_xlfn.XLOOKUP($A545&amp;$B545,'[6]产值及收款计划（2026）'!$A:$A&amp;'[6]产值及收款计划（2026）'!$B:$B,'[6]产值及收款计划（2026）'!D:D)</f>
        <v>奉贤区智能网联示范区车路协同应用建设项目二标段专业分包</v>
      </c>
      <c r="E545" s="235" cm="1">
        <f t="array" ref="E545">_xlfn.XLOOKUP($A545&amp;$B545,'[6]产值及收款计划（2026）'!$A:$A&amp;'[6]产值及收款计划（2026）'!$B:$B,'[6]产值及收款计划（2026）'!E:E)</f>
        <v>1476.867082</v>
      </c>
      <c r="F545" s="235" cm="1">
        <f t="array" ref="F545">_xlfn.XLOOKUP($A545&amp;$B545,'[6]产值及收款计划（2026）'!$A:$A&amp;'[6]产值及收款计划（2026）'!$B:$B,'[6]产值及收款计划（2026）'!F:F)</f>
        <v>1476.867082</v>
      </c>
      <c r="G545" s="235" cm="1">
        <f t="array" ref="G545">_xlfn.XLOOKUP($A545&amp;$B545,'[6]产值及收款计划（2026）'!$A:$A&amp;'[6]产值及收款计划（2026）'!$B:$B,'[6]产值及收款计划（2026）'!G:G)</f>
        <v>1476.867082</v>
      </c>
      <c r="H545" s="235" cm="1">
        <f t="array" ref="H545">_xlfn.XLOOKUP($A545&amp;$B545,'[6]产值及收款计划（2026）'!$A:$A&amp;'[6]产值及收款计划（2026）'!$B:$B,'[6]产值及收款计划（2026）'!H:H)</f>
        <v>44.3059820000001</v>
      </c>
      <c r="I545" s="236" cm="1">
        <f t="array" ref="I545">_xlfn.XLOOKUP($A545&amp;$B545,'[6]产值及收款计划（2026）'!$A:$A&amp;'[6]产值及收款计划（2026）'!$B:$B,'[6]产值及收款计划（2026）'!I:I)</f>
        <v>0.0299999793752598</v>
      </c>
      <c r="J545" s="237" cm="1">
        <f t="array" ref="J545">_xlfn.XLOOKUP($A545&amp;$B545,'[6]产值及收款计划（2026）'!$A:$A&amp;'[6]产值及收款计划（2026）'!$B:$B,'[6]产值及收款计划（2026）'!J:J)</f>
        <v>0.09</v>
      </c>
      <c r="K545" s="235" t="e" cm="1">
        <f t="array" ref="K545">_xlfn.XLOOKUP($A545&amp;$B545,'[6]产值及收款计划（2026）'!$A:$A&amp;'[6]产值及收款计划（2026）'!$B:$B,'[6]产值及收款计划（2026）'!K:K)</f>
        <v>#REF!</v>
      </c>
      <c r="L545" s="235" t="e" cm="1">
        <f t="array" ref="L545">_xlfn.XLOOKUP($A545&amp;$B545,'[6]产值及收款计划（2026）'!$A:$A&amp;'[6]产值及收款计划（2026）'!$B:$B,'[6]产值及收款计划（2026）'!L:L)</f>
        <v>#REF!</v>
      </c>
      <c r="M545" s="235" t="str" cm="1">
        <f t="array" ref="M545">_xlfn.XLOOKUP($A545&amp;$B545,'[6]产值及收款计划（2026）'!$A:$A&amp;'[6]产值及收款计划（2026）'!$B:$B,'[6]产值及收款计划（2026）'!M:M)</f>
        <v>主导</v>
      </c>
      <c r="N545" s="235" cm="1">
        <f t="array" ref="N545">_xlfn.XLOOKUP($A545&amp;$B545,'[6]产值及收款计划（2026）'!$A:$A&amp;'[6]产值及收款计划（2026）'!$B:$B,'[6]产值及收款计划（2026）'!N:N)</f>
        <v>0</v>
      </c>
      <c r="O545" s="235" t="str" cm="1">
        <f t="array" ref="O545">_xlfn.XLOOKUP($A545&amp;$B545,'[6]产值及收款计划（2026）'!$A:$A&amp;'[6]产值及收款计划（2026）'!$B:$B,'[6]产值及收款计划（2026）'!O:O)</f>
        <v>马伟超</v>
      </c>
      <c r="P545" s="234" t="str" cm="1">
        <f t="array" ref="P545">_xlfn.XLOOKUP($A545&amp;$B545,'[6]产值及收款计划（2026）'!$A:$A&amp;'[6]产值及收款计划（2026）'!$B:$B,'[6]产值及收款计划（2026）'!P:P)</f>
        <v>在建</v>
      </c>
      <c r="Q545" s="235" t="e" cm="1">
        <f t="array" ref="Q545">_xlfn.XLOOKUP($A545&amp;$B545,'[6]产值及收款计划（2026）'!$A:$A&amp;'[6]产值及收款计划（2026）'!$B:$B,'[6]产值及收款计划（2026）'!Q:Q)</f>
        <v>#REF!</v>
      </c>
      <c r="R545" s="235" t="e" cm="1">
        <f t="array" ref="R545">_xlfn.XLOOKUP($A545&amp;$B545,'[6]产值及收款计划（2026）'!$A:$A&amp;'[6]产值及收款计划（2026）'!$B:$B,'[6]产值及收款计划（2026）'!R:R)</f>
        <v>#REF!</v>
      </c>
      <c r="S545" s="235" t="e" cm="1">
        <f t="array" ref="S545">_xlfn.XLOOKUP($A545&amp;$B545,'[6]产值及收款计划（2026）'!$A:$A&amp;'[6]产值及收款计划（2026）'!$B:$B,'[6]产值及收款计划（2026）'!S:S)</f>
        <v>#REF!</v>
      </c>
      <c r="T545" s="235" cm="1">
        <f t="array" ref="T545">_xlfn.XLOOKUP($A545&amp;$B545,'[6]产值及收款计划（2026）'!$A:$A&amp;'[6]产值及收款计划（2026）'!$B:$B,'[6]产值及收款计划（2026）'!T:T)</f>
        <v>1337.892138</v>
      </c>
      <c r="U545" s="235" cm="1">
        <f t="array" ref="U545">_xlfn.XLOOKUP($A545&amp;$B545,'[6]产值及收款计划（2026）'!$A:$A&amp;'[6]产值及收款计划（2026）'!$B:$B,'[6]产值及收款计划（2026）'!U:U)</f>
        <v>0</v>
      </c>
      <c r="V545" s="235" cm="1">
        <f t="array" ref="V545">_xlfn.XLOOKUP($A545&amp;$B545,'[6]产值及收款计划（2026）'!$A:$A&amp;'[6]产值及收款计划（2026）'!$B:$B,'[6]产值及收款计划（2026）'!V:V)</f>
        <v>138.974944</v>
      </c>
      <c r="W545" s="235" t="e" cm="1">
        <f t="array" ref="W545">_xlfn.XLOOKUP($A545&amp;$B545,'[6]产值及收款计划（2026）'!$A:$A&amp;'[6]产值及收款计划（2026）'!$B:$B,'[6]产值及收款计划（2026）'!W:W)</f>
        <v>#REF!</v>
      </c>
      <c r="X545" s="235" t="e" cm="1">
        <f t="array" ref="X545">_xlfn.XLOOKUP($A545&amp;$B545,'[6]产值及收款计划（2026）'!$A:$A&amp;'[6]产值及收款计划（2026）'!$B:$B,'[6]产值及收款计划（2026）'!X:X)</f>
        <v>#REF!</v>
      </c>
      <c r="Y545" s="235" t="e" cm="1">
        <f t="array" ref="Y545">_xlfn.XLOOKUP($A545&amp;$B545,'[6]产值及收款计划（2026）'!$A:$A&amp;'[6]产值及收款计划（2026）'!$B:$B,'[6]产值及收款计划（2026）'!Y:Y)</f>
        <v>#REF!</v>
      </c>
      <c r="Z545" s="235" t="e" cm="1">
        <f t="array" ref="Z545">_xlfn.XLOOKUP($A545&amp;$B545,'[6]产值及收款计划（2026）'!$A:$A&amp;'[6]产值及收款计划（2026）'!$B:$B,'[6]产值及收款计划（2026）'!Z:Z)</f>
        <v>#REF!</v>
      </c>
      <c r="AA545" s="235" t="e" cm="1">
        <f t="array" ref="AA545">_xlfn.XLOOKUP($A545&amp;$B545,'[6]产值及收款计划（2026）'!$A:$A&amp;'[6]产值及收款计划（2026）'!$B:$B,'[6]产值及收款计划（2026）'!AA:AA)</f>
        <v>#REF!</v>
      </c>
      <c r="AB545" s="235" t="e" cm="1">
        <f t="array" ref="AB545">_xlfn.XLOOKUP($A545&amp;$B545,'[6]产值及收款计划（2026）'!$A:$A&amp;'[6]产值及收款计划（2026）'!$B:$B,'[6]产值及收款计划（2026）'!AB:AB)</f>
        <v>#REF!</v>
      </c>
      <c r="AC545" s="235" t="e" cm="1">
        <f t="array" ref="AC545">_xlfn.XLOOKUP($A545&amp;$B545,'[6]产值及收款计划（2026）'!$A:$A&amp;'[6]产值及收款计划（2026）'!$B:$B,'[6]产值及收款计划（2026）'!AC:AC)</f>
        <v>#REF!</v>
      </c>
      <c r="AD545" s="235" t="e" cm="1">
        <f t="array" ref="AD545">_xlfn.XLOOKUP($A545&amp;$B545,'[6]产值及收款计划（2026）'!$A:$A&amp;'[6]产值及收款计划（2026）'!$B:$B,'[6]产值及收款计划（2026）'!AD:AD)</f>
        <v>#REF!</v>
      </c>
      <c r="AE545" s="235" t="e" cm="1">
        <f t="array" ref="AE545">_xlfn.XLOOKUP($A545&amp;$B545,'[6]产值及收款计划（2026）'!$A:$A&amp;'[6]产值及收款计划（2026）'!$B:$B,'[6]产值及收款计划（2026）'!AE:AE)</f>
        <v>#REF!</v>
      </c>
      <c r="AF545" s="235" t="e" cm="1">
        <f t="array" ref="AF545">_xlfn.XLOOKUP($A545&amp;$B545,'[6]产值及收款计划（2026）'!$A:$A&amp;'[6]产值及收款计划（2026）'!$B:$B,'[6]产值及收款计划（2026）'!AF:AF)</f>
        <v>#REF!</v>
      </c>
      <c r="AG545" s="235" t="e" cm="1">
        <f t="array" ref="AG545">_xlfn.XLOOKUP($A545&amp;$B545,'[6]产值及收款计划（2026）'!$A:$A&amp;'[6]产值及收款计划（2026）'!$B:$B,'[6]产值及收款计划（2026）'!AG:AG)</f>
        <v>#REF!</v>
      </c>
      <c r="AH545" s="235" t="e" cm="1">
        <f t="array" ref="AH545">_xlfn.XLOOKUP($A545&amp;$B545,'[6]产值及收款计划（2026）'!$A:$A&amp;'[6]产值及收款计划（2026）'!$B:$B,'[6]产值及收款计划（2026）'!AH:AH)</f>
        <v>#REF!</v>
      </c>
      <c r="AI545" s="235" t="e" cm="1">
        <f t="array" ref="AI545">_xlfn.XLOOKUP($A545&amp;$B545,'[6]产值及收款计划（2026）'!$A:$A&amp;'[6]产值及收款计划（2026）'!$B:$B,'[6]产值及收款计划（2026）'!AI:AI)</f>
        <v>#REF!</v>
      </c>
      <c r="AJ545" s="235" t="e" cm="1">
        <f t="array" ref="AJ545">_xlfn.XLOOKUP($A545&amp;$B545,'[6]产值及收款计划（2026）'!$A:$A&amp;'[6]产值及收款计划（2026）'!$B:$B,'[6]产值及收款计划（2026）'!AJ:AJ)</f>
        <v>#REF!</v>
      </c>
      <c r="AK545" s="235" t="e" cm="1">
        <f t="array" ref="AK545">_xlfn.XLOOKUP($A545&amp;$B545,'[6]产值及收款计划（2026）'!$A:$A&amp;'[6]产值及收款计划（2026）'!$B:$B,'[6]产值及收款计划（2026）'!AK:AK)</f>
        <v>#REF!</v>
      </c>
      <c r="AL545" s="235" t="e" cm="1">
        <f t="array" ref="AL545">_xlfn.XLOOKUP($A545&amp;$B545,'[6]产值及收款计划（2026）'!$A:$A&amp;'[6]产值及收款计划（2026）'!$B:$B,'[6]产值及收款计划（2026）'!AL:AL)</f>
        <v>#REF!</v>
      </c>
      <c r="AM545" s="242" t="e" cm="1">
        <f t="array" ref="AM545">_xlfn.LET(_xlpm.勾选月份状态数组,TRANSPOSE('PPT(12-15页）-TOP10'!$A$3:$A$14),_xlpm.选择数据区,IF('PPT(12-15页）-TOP10'!$E$3="收款",$BA545:$BL545,$AA545:$AL545),SUM(_xlfn._xlws.FILTER(_xlpm.选择数据区,_xlpm.勾选月份状态数组,"")))</f>
        <v>#REF!</v>
      </c>
      <c r="AN545" s="235" t="e" cm="1">
        <f t="array" ref="AN545">_xlfn.XLOOKUP($A545&amp;$B545,'[6]产值及收款计划（2026）'!$A:$A&amp;'[6]产值及收款计划（2026）'!$B:$B,'[6]产值及收款计划（2026）'!AN:AN)</f>
        <v>#REF!</v>
      </c>
      <c r="AO545" s="235" t="e" cm="1">
        <f t="array" ref="AO545">_xlfn.XLOOKUP($A545&amp;$B545,'[6]产值及收款计划（2026）'!$A:$A&amp;'[6]产值及收款计划（2026）'!$B:$B,'[6]产值及收款计划（2026）'!AO:AO)</f>
        <v>#REF!</v>
      </c>
      <c r="AP545" s="235" t="e" cm="1">
        <f t="array" ref="AP545">_xlfn.XLOOKUP($A545&amp;$B545,'[6]产值及收款计划（2026）'!$A:$A&amp;'[6]产值及收款计划（2026）'!$B:$B,'[6]产值及收款计划（2026）'!AP:AP)</f>
        <v>#REF!</v>
      </c>
      <c r="AQ545" s="235" t="e" cm="1">
        <f t="array" ref="AQ545">_xlfn.XLOOKUP($A545&amp;$B545,'[6]产值及收款计划（2026）'!$A:$A&amp;'[6]产值及收款计划（2026）'!$B:$B,'[6]产值及收款计划（2026）'!AQ:AQ)</f>
        <v>#REF!</v>
      </c>
      <c r="AR545" s="235" t="e" cm="1">
        <f t="array" ref="AR545">_xlfn.XLOOKUP($A545&amp;$B545,'[6]产值及收款计划（2026）'!$A:$A&amp;'[6]产值及收款计划（2026）'!$B:$B,'[6]产值及收款计划（2026）'!AR:AR)</f>
        <v>#REF!</v>
      </c>
      <c r="AS545" s="235" t="e" cm="1">
        <f t="array" ref="AS545">_xlfn.XLOOKUP($A545&amp;$B545,'[6]产值及收款计划（2026）'!$A:$A&amp;'[6]产值及收款计划（2026）'!$B:$B,'[6]产值及收款计划（2026）'!AS:AS)</f>
        <v>#REF!</v>
      </c>
      <c r="AT545" s="235" t="e" cm="1">
        <f t="array" ref="AT545">_xlfn.XLOOKUP($A545&amp;$B545,'[6]产值及收款计划（2026）'!$A:$A&amp;'[6]产值及收款计划（2026）'!$B:$B,'[6]产值及收款计划（2026）'!AT:AT)</f>
        <v>#REF!</v>
      </c>
      <c r="AU545" s="235" t="e" cm="1">
        <f t="array" ref="AU545">_xlfn.XLOOKUP($A545&amp;$B545,'[6]产值及收款计划（2026）'!$A:$A&amp;'[6]产值及收款计划（2026）'!$B:$B,'[6]产值及收款计划（2026）'!AU:AU)</f>
        <v>#REF!</v>
      </c>
      <c r="AV545" s="235" t="e" cm="1">
        <f t="array" ref="AV545">_xlfn.XLOOKUP($A545&amp;$B545,'[6]产值及收款计划（2026）'!$A:$A&amp;'[6]产值及收款计划（2026）'!$B:$B,'[6]产值及收款计划（2026）'!AV:AV)</f>
        <v>#REF!</v>
      </c>
      <c r="AW545" s="235" cm="1">
        <f t="array" ref="AW545">_xlfn.XLOOKUP($A545&amp;$B545,'[6]产值及收款计划（2026）'!$A:$A&amp;'[6]产值及收款计划（2026）'!$B:$B,'[6]产值及收款计划（2026）'!AW:AW)</f>
        <v>1058.0048</v>
      </c>
      <c r="AX545" s="235" cm="1">
        <f t="array" ref="AX545">_xlfn.XLOOKUP($A545&amp;$B545,'[6]产值及收款计划（2026）'!$A:$A&amp;'[6]产值及收款计划（2026）'!$B:$B,'[6]产值及收款计划（2026）'!AX:AX)</f>
        <v>1.935956</v>
      </c>
      <c r="AY545" s="235" cm="1">
        <f t="array" ref="AY545">_xlfn.XLOOKUP($A545&amp;$B545,'[6]产值及收款计划（2026）'!$A:$A&amp;'[6]产值及收款计划（2026）'!$B:$B,'[6]产值及收款计划（2026）'!AY:AY)</f>
        <v>416.926326</v>
      </c>
      <c r="AZ545" s="235" cm="1">
        <f t="array" ref="AZ545">_xlfn.XLOOKUP($A545&amp;$B545,'[6]产值及收款计划（2026）'!$A:$A&amp;'[6]产值及收款计划（2026）'!$B:$B,'[6]产值及收款计划（2026）'!AZ:AZ)</f>
        <v>277.951382</v>
      </c>
      <c r="BA545" s="235" t="e" cm="1">
        <f t="array" ref="BA545">_xlfn.XLOOKUP($A545&amp;$B545,'[6]产值及收款计划（2026）'!$A:$A&amp;'[6]产值及收款计划（2026）'!$B:$B,'[6]产值及收款计划（2026）'!BA:BA)</f>
        <v>#REF!</v>
      </c>
      <c r="BB545" s="235" t="e" cm="1">
        <f t="array" ref="BB545">_xlfn.XLOOKUP($A545&amp;$B545,'[6]产值及收款计划（2026）'!$A:$A&amp;'[6]产值及收款计划（2026）'!$B:$B,'[6]产值及收款计划（2026）'!BB:BB)</f>
        <v>#REF!</v>
      </c>
      <c r="BC545" s="235" t="e" cm="1">
        <f t="array" ref="BC545">_xlfn.XLOOKUP($A545&amp;$B545,'[6]产值及收款计划（2026）'!$A:$A&amp;'[6]产值及收款计划（2026）'!$B:$B,'[6]产值及收款计划（2026）'!BC:BC)</f>
        <v>#REF!</v>
      </c>
      <c r="BD545" s="235" t="e" cm="1">
        <f t="array" ref="BD545">_xlfn.XLOOKUP($A545&amp;$B545,'[6]产值及收款计划（2026）'!$A:$A&amp;'[6]产值及收款计划（2026）'!$B:$B,'[6]产值及收款计划（2026）'!BD:BD)</f>
        <v>#REF!</v>
      </c>
      <c r="BE545" s="235" t="e" cm="1">
        <f t="array" ref="BE545">_xlfn.XLOOKUP($A545&amp;$B545,'[6]产值及收款计划（2026）'!$A:$A&amp;'[6]产值及收款计划（2026）'!$B:$B,'[6]产值及收款计划（2026）'!BE:BE)</f>
        <v>#REF!</v>
      </c>
      <c r="BF545" s="235" t="e" cm="1">
        <f t="array" ref="BF545">_xlfn.XLOOKUP($A545&amp;$B545,'[6]产值及收款计划（2026）'!$A:$A&amp;'[6]产值及收款计划（2026）'!$B:$B,'[6]产值及收款计划（2026）'!BF:BF)</f>
        <v>#REF!</v>
      </c>
      <c r="BG545" s="235" t="e" cm="1">
        <f t="array" ref="BG545">_xlfn.XLOOKUP($A545&amp;$B545,'[6]产值及收款计划（2026）'!$A:$A&amp;'[6]产值及收款计划（2026）'!$B:$B,'[6]产值及收款计划（2026）'!BG:BG)</f>
        <v>#REF!</v>
      </c>
      <c r="BH545" s="235" t="e" cm="1">
        <f t="array" ref="BH545">_xlfn.XLOOKUP($A545&amp;$B545,'[6]产值及收款计划（2026）'!$A:$A&amp;'[6]产值及收款计划（2026）'!$B:$B,'[6]产值及收款计划（2026）'!BH:BH)</f>
        <v>#REF!</v>
      </c>
      <c r="BI545" s="235" t="e" cm="1">
        <f t="array" ref="BI545">_xlfn.XLOOKUP($A545&amp;$B545,'[6]产值及收款计划（2026）'!$A:$A&amp;'[6]产值及收款计划（2026）'!$B:$B,'[6]产值及收款计划（2026）'!BI:BI)</f>
        <v>#REF!</v>
      </c>
      <c r="BJ545" s="235" t="e" cm="1">
        <f t="array" ref="BJ545">_xlfn.XLOOKUP($A545&amp;$B545,'[6]产值及收款计划（2026）'!$A:$A&amp;'[6]产值及收款计划（2026）'!$B:$B,'[6]产值及收款计划（2026）'!BJ:BJ)</f>
        <v>#REF!</v>
      </c>
      <c r="BK545" s="235" t="e" cm="1">
        <f t="array" ref="BK545">_xlfn.XLOOKUP($A545&amp;$B545,'[6]产值及收款计划（2026）'!$A:$A&amp;'[6]产值及收款计划（2026）'!$B:$B,'[6]产值及收款计划（2026）'!BK:BK)</f>
        <v>#REF!</v>
      </c>
      <c r="BL545" s="235" t="e" cm="1">
        <f t="array" ref="BL545">_xlfn.XLOOKUP($A545&amp;$B545,'[6]产值及收款计划（2026）'!$A:$A&amp;'[6]产值及收款计划（2026）'!$B:$B,'[6]产值及收款计划（2026）'!BL:BL)</f>
        <v>#REF!</v>
      </c>
      <c r="BM545" s="235"/>
      <c r="BN545" s="235"/>
      <c r="BO545" s="235"/>
      <c r="BP545" s="235"/>
      <c r="BQ545" s="235" t="e" cm="1">
        <f t="array" ref="BQ545">_xlfn.XLOOKUP($A545&amp;$B545,'[6]产值及收款计划（2026）'!$A:$A&amp;'[6]产值及收款计划（2026）'!$B:$B,'[6]产值及收款计划（2026）'!BM:BM)</f>
        <v>#REF!</v>
      </c>
      <c r="BR545" s="235" t="e" cm="1">
        <f t="array" ref="BR545">_xlfn.XLOOKUP($A545&amp;$B545,'[6]产值及收款计划（2026）'!$A:$A&amp;'[6]产值及收款计划（2026）'!$B:$B,'[6]产值及收款计划（2026）'!BN:BN)</f>
        <v>#REF!</v>
      </c>
      <c r="BS545" s="235" t="e" cm="1">
        <f t="array" ref="BS545">_xlfn.XLOOKUP($A545&amp;$B545,'[6]产值及收款计划（2026）'!$A:$A&amp;'[6]产值及收款计划（2026）'!$B:$B,'[6]产值及收款计划（2026）'!BO:BO)</f>
        <v>#REF!</v>
      </c>
      <c r="BT545" s="235" t="e" cm="1">
        <f t="array" ref="BT545">_xlfn.XLOOKUP($A545&amp;$B545,'[6]产值及收款计划（2026）'!$A:$A&amp;'[6]产值及收款计划（2026）'!$B:$B,'[6]产值及收款计划（2026）'!BP:BP)</f>
        <v>#REF!</v>
      </c>
      <c r="BU545" s="234" t="str" cm="1">
        <f t="array" ref="BU545">_xlfn.XLOOKUP($A545&amp;$B545,'[6]产值及收款计划（2026）'!$A:$A&amp;'[6]产值及收款计划（2026）'!$B:$B,'[6]产值及收款计划（2026）'!BQ:BQ)</f>
        <v>上海智能交通有限公司</v>
      </c>
      <c r="BV545" s="235" t="e" cm="1">
        <f t="array" ref="BV545">_xlfn.XLOOKUP($A545&amp;$B545,'[6]产值及收款计划（2026）'!$A:$A&amp;'[6]产值及收款计划（2026）'!$B:$B,'[6]产值及收款计划（2026）'!BR:BR)</f>
        <v>#REF!</v>
      </c>
      <c r="CE545" s="235" cm="1">
        <f t="array" ref="CE545">_xlfn.XLOOKUP($A545&amp;$B545,'[6]产值及收款计划（2026）'!$A:$A&amp;'[6]产值及收款计划（2026）'!$B:$B,'[6]产值及收款计划（2026）'!CA:CA)</f>
        <v>0</v>
      </c>
      <c r="CF545" s="235" cm="1">
        <f t="array" ref="CF545">_xlfn.XLOOKUP($A545&amp;$B545,'[6]产值及收款计划（2026）'!$A:$A&amp;'[6]产值及收款计划（2026）'!$B:$B,'[6]产值及收款计划（2026）'!CB:CB)</f>
        <v>0</v>
      </c>
      <c r="CG545" s="235" cm="1">
        <f t="array" ref="CG545">_xlfn.XLOOKUP($A545&amp;$B545,'[6]产值及收款计划（2026）'!$A:$A&amp;'[6]产值及收款计划（2026）'!$B:$B,'[6]产值及收款计划（2026）'!CC:CC)</f>
        <v>0</v>
      </c>
      <c r="CH545" s="235" cm="1">
        <f t="array" ref="CH545">_xlfn.XLOOKUP($A545&amp;$B545,'[6]产值及收款计划（2026）'!$A:$A&amp;'[6]产值及收款计划（2026）'!$B:$B,'[6]产值及收款计划（2026）'!CD:CD)</f>
        <v>0</v>
      </c>
      <c r="CI545" s="235" cm="1">
        <f t="array" ref="CI545">_xlfn.XLOOKUP($A545&amp;$B545,'[6]产值及收款计划（2026）'!$A:$A&amp;'[6]产值及收款计划（2026）'!$B:$B,'[6]产值及收款计划（2026）'!CE:CE)</f>
        <v>0</v>
      </c>
      <c r="CJ545" s="235" cm="1">
        <f t="array" ref="CJ545">_xlfn.XLOOKUP($A545&amp;$B545,'[6]产值及收款计划（2026）'!$A:$A&amp;'[6]产值及收款计划（2026）'!$B:$B,'[6]产值及收款计划（2026）'!CF:CF)</f>
        <v>0</v>
      </c>
      <c r="CK545" s="235" cm="1">
        <f t="array" ref="CK545">_xlfn.XLOOKUP($A545&amp;$B545,'[6]产值及收款计划（2026）'!$A:$A&amp;'[6]产值及收款计划（2026）'!$B:$B,'[6]产值及收款计划（2026）'!CG:CG)</f>
        <v>0</v>
      </c>
      <c r="CL545" s="235" cm="1">
        <f t="array" ref="CL545">_xlfn.XLOOKUP($A545&amp;$B545,'[6]产值及收款计划（2026）'!$A:$A&amp;'[6]产值及收款计划（2026）'!$B:$B,'[6]产值及收款计划（2026）'!CH:CH)</f>
        <v>0</v>
      </c>
      <c r="CM545" s="235" cm="1">
        <f t="array" ref="CM545">_xlfn.XLOOKUP($A545&amp;$B545,'[6]产值及收款计划（2026）'!$A:$A&amp;'[6]产值及收款计划（2026）'!$B:$B,'[6]产值及收款计划（2026）'!CI:CI)</f>
        <v>0</v>
      </c>
      <c r="CN545" s="235" cm="1">
        <f t="array" ref="CN545">_xlfn.XLOOKUP($A545&amp;$B545,'[6]产值及收款计划（2026）'!$A:$A&amp;'[6]产值及收款计划（2026）'!$B:$B,'[6]产值及收款计划（2026）'!CJ:CJ)</f>
        <v>0</v>
      </c>
      <c r="CO545" s="235" cm="1">
        <f t="array" ref="CO545">_xlfn.XLOOKUP($A545&amp;$B545,'[6]产值及收款计划（2026）'!$A:$A&amp;'[6]产值及收款计划（2026）'!$B:$B,'[6]产值及收款计划（2026）'!CK:CK)</f>
        <v>0</v>
      </c>
      <c r="CP545" s="235" cm="1">
        <f t="array" ref="CP545">_xlfn.XLOOKUP($A545&amp;$B545,'[6]产值及收款计划（2026）'!$A:$A&amp;'[6]产值及收款计划（2026）'!$B:$B,'[6]产值及收款计划（2026）'!CL:CL)</f>
        <v>0</v>
      </c>
      <c r="DE545" s="235" cm="1">
        <f t="array" ref="DE545">_xlfn.XLOOKUP($A545&amp;$B545,'[6]产值及收款计划（2026）'!$A:$A&amp;'[6]产值及收款计划（2026）'!$B:$B,'[6]产值及收款计划（2026）'!DA:DA)</f>
        <v>1.935956</v>
      </c>
      <c r="DF545" s="235" cm="1">
        <f t="array" ref="DF545">_xlfn.XLOOKUP($A545&amp;$B545,'[6]产值及收款计划（2026）'!$A:$A&amp;'[6]产值及收款计划（2026）'!$B:$B,'[6]产值及收款计划（2026）'!DB:DB)</f>
        <v>0</v>
      </c>
      <c r="DG545" s="235" cm="1">
        <f t="array" ref="DG545">_xlfn.XLOOKUP($A545&amp;$B545,'[6]产值及收款计划（2026）'!$A:$A&amp;'[6]产值及收款计划（2026）'!$B:$B,'[6]产值及收款计划（2026）'!DC:DC)</f>
        <v>0</v>
      </c>
      <c r="DH545" s="235" cm="1">
        <f t="array" ref="DH545">_xlfn.XLOOKUP($A545&amp;$B545,'[6]产值及收款计划（2026）'!$A:$A&amp;'[6]产值及收款计划（2026）'!$B:$B,'[6]产值及收款计划（2026）'!DD:DD)</f>
        <v>0</v>
      </c>
      <c r="DI545" s="235" cm="1">
        <f t="array" ref="DI545">_xlfn.XLOOKUP($A545&amp;$B545,'[6]产值及收款计划（2026）'!$A:$A&amp;'[6]产值及收款计划（2026）'!$B:$B,'[6]产值及收款计划（2026）'!DE:DE)</f>
        <v>0</v>
      </c>
      <c r="DJ545" s="235" cm="1">
        <f t="array" ref="DJ545">_xlfn.XLOOKUP($A545&amp;$B545,'[6]产值及收款计划（2026）'!$A:$A&amp;'[6]产值及收款计划（2026）'!$B:$B,'[6]产值及收款计划（2026）'!DF:DF)</f>
        <v>0</v>
      </c>
      <c r="DK545" s="235" cm="1">
        <f t="array" ref="DK545">_xlfn.XLOOKUP($A545&amp;$B545,'[6]产值及收款计划（2026）'!$A:$A&amp;'[6]产值及收款计划（2026）'!$B:$B,'[6]产值及收款计划（2026）'!DG:DG)</f>
        <v>0</v>
      </c>
      <c r="DL545" s="235" cm="1">
        <f t="array" ref="DL545">_xlfn.XLOOKUP($A545&amp;$B545,'[6]产值及收款计划（2026）'!$A:$A&amp;'[6]产值及收款计划（2026）'!$B:$B,'[6]产值及收款计划（2026）'!DH:DH)</f>
        <v>0</v>
      </c>
      <c r="DM545" s="235" cm="1">
        <f t="array" ref="DM545">_xlfn.XLOOKUP($A545&amp;$B545,'[6]产值及收款计划（2026）'!$A:$A&amp;'[6]产值及收款计划（2026）'!$B:$B,'[6]产值及收款计划（2026）'!DI:DI)</f>
        <v>0</v>
      </c>
      <c r="DN545" s="235" cm="1">
        <f t="array" ref="DN545">_xlfn.XLOOKUP($A545&amp;$B545,'[6]产值及收款计划（2026）'!$A:$A&amp;'[6]产值及收款计划（2026）'!$B:$B,'[6]产值及收款计划（2026）'!DJ:DJ)</f>
        <v>0</v>
      </c>
      <c r="DO545" s="235" cm="1">
        <f t="array" ref="DO545">_xlfn.XLOOKUP($A545&amp;$B545,'[6]产值及收款计划（2026）'!$A:$A&amp;'[6]产值及收款计划（2026）'!$B:$B,'[6]产值及收款计划（2026）'!DK:DK)</f>
        <v>0</v>
      </c>
      <c r="DP545" s="235" cm="1">
        <f t="array" ref="DP545">_xlfn.XLOOKUP($A545&amp;$B545,'[6]产值及收款计划（2026）'!$A:$A&amp;'[6]产值及收款计划（2026）'!$B:$B,'[6]产值及收款计划（2026）'!DL:DL)</f>
        <v>0</v>
      </c>
      <c r="DQ545" s="243"/>
      <c r="DR545" s="229"/>
    </row>
    <row r="546" ht="20.25" spans="1:122">
      <c r="A546" s="233">
        <f t="shared" si="31"/>
        <v>5</v>
      </c>
      <c r="B546" s="233" t="s">
        <v>31</v>
      </c>
      <c r="C546" s="234" t="str" cm="1">
        <f t="array" ref="C546">_xlfn.XLOOKUP($A546&amp;$B546,'[6]产值及收款计划（2026）'!$A:$A&amp;'[6]产值及收款计划（2026）'!$B:$B,'[6]产值及收款计划（2026）'!C:C)</f>
        <v>C0CJSC-FW-T/W-2025054</v>
      </c>
      <c r="D546" s="234" t="str" cm="1">
        <f t="array" ref="D546">_xlfn.XLOOKUP($A546&amp;$B546,'[6]产值及收款计划（2026）'!$A:$A&amp;'[6]产值及收款计划（2026）'!$B:$B,'[6]产值及收款计划（2026）'!D:D)</f>
        <v>高邑县区域视频管控平台集成和定制开发项目</v>
      </c>
      <c r="E546" s="235" cm="1">
        <f t="array" ref="E546">_xlfn.XLOOKUP($A546&amp;$B546,'[6]产值及收款计划（2026）'!$A:$A&amp;'[6]产值及收款计划（2026）'!$B:$B,'[6]产值及收款计划（2026）'!E:E)</f>
        <v>269.906</v>
      </c>
      <c r="F546" s="235" cm="1">
        <f t="array" ref="F546">_xlfn.XLOOKUP($A546&amp;$B546,'[6]产值及收款计划（2026）'!$A:$A&amp;'[6]产值及收款计划（2026）'!$B:$B,'[6]产值及收款计划（2026）'!F:F)</f>
        <v>269.906</v>
      </c>
      <c r="G546" s="235" cm="1">
        <f t="array" ref="G546">_xlfn.XLOOKUP($A546&amp;$B546,'[6]产值及收款计划（2026）'!$A:$A&amp;'[6]产值及收款计划（2026）'!$B:$B,'[6]产值及收款计划（2026）'!G:G)</f>
        <v>269.906</v>
      </c>
      <c r="H546" s="235" cm="1">
        <f t="array" ref="H546">_xlfn.XLOOKUP($A546&amp;$B546,'[6]产值及收款计划（2026）'!$A:$A&amp;'[6]产值及收款计划（2026）'!$B:$B,'[6]产值及收款计划（2026）'!H:H)</f>
        <v>39.236069</v>
      </c>
      <c r="I546" s="236" cm="1">
        <f t="array" ref="I546">_xlfn.XLOOKUP($A546&amp;$B546,'[6]产值及收款计划（2026）'!$A:$A&amp;'[6]产值及收款计划（2026）'!$B:$B,'[6]产值及收款计划（2026）'!I:I)</f>
        <v>0.145369384155965</v>
      </c>
      <c r="J546" s="237" cm="1">
        <f t="array" ref="J546">_xlfn.XLOOKUP($A546&amp;$B546,'[6]产值及收款计划（2026）'!$A:$A&amp;'[6]产值及收款计划（2026）'!$B:$B,'[6]产值及收款计划（2026）'!J:J)</f>
        <v>0.104595484067139</v>
      </c>
      <c r="K546" s="235" t="e" cm="1">
        <f t="array" ref="K546">_xlfn.XLOOKUP($A546&amp;$B546,'[6]产值及收款计划（2026）'!$A:$A&amp;'[6]产值及收款计划（2026）'!$B:$B,'[6]产值及收款计划（2026）'!K:K)</f>
        <v>#REF!</v>
      </c>
      <c r="L546" s="235" t="e" cm="1">
        <f t="array" ref="L546">_xlfn.XLOOKUP($A546&amp;$B546,'[6]产值及收款计划（2026）'!$A:$A&amp;'[6]产值及收款计划（2026）'!$B:$B,'[6]产值及收款计划（2026）'!L:L)</f>
        <v>#REF!</v>
      </c>
      <c r="M546" s="235" t="str" cm="1">
        <f t="array" ref="M546">_xlfn.XLOOKUP($A546&amp;$B546,'[6]产值及收款计划（2026）'!$A:$A&amp;'[6]产值及收款计划（2026）'!$B:$B,'[6]产值及收款计划（2026）'!M:M)</f>
        <v>主导</v>
      </c>
      <c r="N546" s="235" cm="1">
        <f t="array" ref="N546">_xlfn.XLOOKUP($A546&amp;$B546,'[6]产值及收款计划（2026）'!$A:$A&amp;'[6]产值及收款计划（2026）'!$B:$B,'[6]产值及收款计划（2026）'!N:N)</f>
        <v>0</v>
      </c>
      <c r="O546" s="235" t="str" cm="1">
        <f t="array" ref="O546">_xlfn.XLOOKUP($A546&amp;$B546,'[6]产值及收款计划（2026）'!$A:$A&amp;'[6]产值及收款计划（2026）'!$B:$B,'[6]产值及收款计划（2026）'!O:O)</f>
        <v>马伟超</v>
      </c>
      <c r="P546" s="234" t="str" cm="1">
        <f t="array" ref="P546">_xlfn.XLOOKUP($A546&amp;$B546,'[6]产值及收款计划（2026）'!$A:$A&amp;'[6]产值及收款计划（2026）'!$B:$B,'[6]产值及收款计划（2026）'!P:P)</f>
        <v>25已完结</v>
      </c>
      <c r="Q546" s="235" t="e" cm="1">
        <f t="array" ref="Q546">_xlfn.XLOOKUP($A546&amp;$B546,'[6]产值及收款计划（2026）'!$A:$A&amp;'[6]产值及收款计划（2026）'!$B:$B,'[6]产值及收款计划（2026）'!Q:Q)</f>
        <v>#REF!</v>
      </c>
      <c r="R546" s="235" t="e" cm="1">
        <f t="array" ref="R546">_xlfn.XLOOKUP($A546&amp;$B546,'[6]产值及收款计划（2026）'!$A:$A&amp;'[6]产值及收款计划（2026）'!$B:$B,'[6]产值及收款计划（2026）'!R:R)</f>
        <v>#REF!</v>
      </c>
      <c r="S546" s="235" t="e" cm="1">
        <f t="array" ref="S546">_xlfn.XLOOKUP($A546&amp;$B546,'[6]产值及收款计划（2026）'!$A:$A&amp;'[6]产值及收款计划（2026）'!$B:$B,'[6]产值及收款计划（2026）'!S:S)</f>
        <v>#REF!</v>
      </c>
      <c r="T546" s="235" cm="1">
        <f t="array" ref="T546">_xlfn.XLOOKUP($A546&amp;$B546,'[6]产值及收款计划（2026）'!$A:$A&amp;'[6]产值及收款计划（2026）'!$B:$B,'[6]产值及收款计划（2026）'!T:T)</f>
        <v>269.906</v>
      </c>
      <c r="U546" s="235" cm="1">
        <f t="array" ref="U546">_xlfn.XLOOKUP($A546&amp;$B546,'[6]产值及收款计划（2026）'!$A:$A&amp;'[6]产值及收款计划（2026）'!$B:$B,'[6]产值及收款计划（2026）'!U:U)</f>
        <v>0</v>
      </c>
      <c r="V546" s="235" cm="1">
        <f t="array" ref="V546">_xlfn.XLOOKUP($A546&amp;$B546,'[6]产值及收款计划（2026）'!$A:$A&amp;'[6]产值及收款计划（2026）'!$B:$B,'[6]产值及收款计划（2026）'!V:V)</f>
        <v>0</v>
      </c>
      <c r="W546" s="235" t="e" cm="1">
        <f t="array" ref="W546">_xlfn.XLOOKUP($A546&amp;$B546,'[6]产值及收款计划（2026）'!$A:$A&amp;'[6]产值及收款计划（2026）'!$B:$B,'[6]产值及收款计划（2026）'!W:W)</f>
        <v>#REF!</v>
      </c>
      <c r="X546" s="235" t="e" cm="1">
        <f t="array" ref="X546">_xlfn.XLOOKUP($A546&amp;$B546,'[6]产值及收款计划（2026）'!$A:$A&amp;'[6]产值及收款计划（2026）'!$B:$B,'[6]产值及收款计划（2026）'!X:X)</f>
        <v>#REF!</v>
      </c>
      <c r="Y546" s="235" t="e" cm="1">
        <f t="array" ref="Y546">_xlfn.XLOOKUP($A546&amp;$B546,'[6]产值及收款计划（2026）'!$A:$A&amp;'[6]产值及收款计划（2026）'!$B:$B,'[6]产值及收款计划（2026）'!Y:Y)</f>
        <v>#REF!</v>
      </c>
      <c r="Z546" s="235" t="e" cm="1">
        <f t="array" ref="Z546">_xlfn.XLOOKUP($A546&amp;$B546,'[6]产值及收款计划（2026）'!$A:$A&amp;'[6]产值及收款计划（2026）'!$B:$B,'[6]产值及收款计划（2026）'!Z:Z)</f>
        <v>#REF!</v>
      </c>
      <c r="AA546" s="235" cm="1">
        <f t="array" ref="AA546">_xlfn.XLOOKUP($A546&amp;$B546,'[6]产值及收款计划（2026）'!$A:$A&amp;'[6]产值及收款计划（2026）'!$B:$B,'[6]产值及收款计划（2026）'!AA:AA)</f>
        <v>0</v>
      </c>
      <c r="AB546" s="235" cm="1">
        <f t="array" ref="AB546">_xlfn.XLOOKUP($A546&amp;$B546,'[6]产值及收款计划（2026）'!$A:$A&amp;'[6]产值及收款计划（2026）'!$B:$B,'[6]产值及收款计划（2026）'!AB:AB)</f>
        <v>0</v>
      </c>
      <c r="AC546" s="235" cm="1">
        <f t="array" ref="AC546">_xlfn.XLOOKUP($A546&amp;$B546,'[6]产值及收款计划（2026）'!$A:$A&amp;'[6]产值及收款计划（2026）'!$B:$B,'[6]产值及收款计划（2026）'!AC:AC)</f>
        <v>0</v>
      </c>
      <c r="AD546" s="235" cm="1">
        <f t="array" ref="AD546">_xlfn.XLOOKUP($A546&amp;$B546,'[6]产值及收款计划（2026）'!$A:$A&amp;'[6]产值及收款计划（2026）'!$B:$B,'[6]产值及收款计划（2026）'!AD:AD)</f>
        <v>0</v>
      </c>
      <c r="AE546" s="235" cm="1">
        <f t="array" ref="AE546">_xlfn.XLOOKUP($A546&amp;$B546,'[6]产值及收款计划（2026）'!$A:$A&amp;'[6]产值及收款计划（2026）'!$B:$B,'[6]产值及收款计划（2026）'!AE:AE)</f>
        <v>0</v>
      </c>
      <c r="AF546" s="235" cm="1">
        <f t="array" ref="AF546">_xlfn.XLOOKUP($A546&amp;$B546,'[6]产值及收款计划（2026）'!$A:$A&amp;'[6]产值及收款计划（2026）'!$B:$B,'[6]产值及收款计划（2026）'!AF:AF)</f>
        <v>0</v>
      </c>
      <c r="AG546" s="235" cm="1">
        <f t="array" ref="AG546">_xlfn.XLOOKUP($A546&amp;$B546,'[6]产值及收款计划（2026）'!$A:$A&amp;'[6]产值及收款计划（2026）'!$B:$B,'[6]产值及收款计划（2026）'!AG:AG)</f>
        <v>0</v>
      </c>
      <c r="AH546" s="235" cm="1">
        <f t="array" ref="AH546">_xlfn.XLOOKUP($A546&amp;$B546,'[6]产值及收款计划（2026）'!$A:$A&amp;'[6]产值及收款计划（2026）'!$B:$B,'[6]产值及收款计划（2026）'!AH:AH)</f>
        <v>0</v>
      </c>
      <c r="AI546" s="235" cm="1">
        <f t="array" ref="AI546">_xlfn.XLOOKUP($A546&amp;$B546,'[6]产值及收款计划（2026）'!$A:$A&amp;'[6]产值及收款计划（2026）'!$B:$B,'[6]产值及收款计划（2026）'!AI:AI)</f>
        <v>0</v>
      </c>
      <c r="AJ546" s="235" cm="1">
        <f t="array" ref="AJ546">_xlfn.XLOOKUP($A546&amp;$B546,'[6]产值及收款计划（2026）'!$A:$A&amp;'[6]产值及收款计划（2026）'!$B:$B,'[6]产值及收款计划（2026）'!AJ:AJ)</f>
        <v>0</v>
      </c>
      <c r="AK546" s="235" cm="1">
        <f t="array" ref="AK546">_xlfn.XLOOKUP($A546&amp;$B546,'[6]产值及收款计划（2026）'!$A:$A&amp;'[6]产值及收款计划（2026）'!$B:$B,'[6]产值及收款计划（2026）'!AK:AK)</f>
        <v>0</v>
      </c>
      <c r="AL546" s="235" cm="1">
        <f t="array" ref="AL546">_xlfn.XLOOKUP($A546&amp;$B546,'[6]产值及收款计划（2026）'!$A:$A&amp;'[6]产值及收款计划（2026）'!$B:$B,'[6]产值及收款计划（2026）'!AL:AL)</f>
        <v>0</v>
      </c>
      <c r="AM546" s="242" cm="1">
        <f t="array" ref="AM546">_xlfn.LET(_xlpm.勾选月份状态数组,TRANSPOSE('PPT(12-15页）-TOP10'!$A$3:$A$14),_xlpm.选择数据区,IF('PPT(12-15页）-TOP10'!$E$3="收款",$BA546:$BL546,$AA546:$AL546),SUM(_xlfn._xlws.FILTER(_xlpm.选择数据区,_xlpm.勾选月份状态数组,"")))</f>
        <v>0</v>
      </c>
      <c r="AN546" s="235" t="e" cm="1">
        <f t="array" ref="AN546">_xlfn.XLOOKUP($A546&amp;$B546,'[6]产值及收款计划（2026）'!$A:$A&amp;'[6]产值及收款计划（2026）'!$B:$B,'[6]产值及收款计划（2026）'!AN:AN)</f>
        <v>#REF!</v>
      </c>
      <c r="AO546" s="235" t="e" cm="1">
        <f t="array" ref="AO546">_xlfn.XLOOKUP($A546&amp;$B546,'[6]产值及收款计划（2026）'!$A:$A&amp;'[6]产值及收款计划（2026）'!$B:$B,'[6]产值及收款计划（2026）'!AO:AO)</f>
        <v>#REF!</v>
      </c>
      <c r="AP546" s="235" t="e" cm="1">
        <f t="array" ref="AP546">_xlfn.XLOOKUP($A546&amp;$B546,'[6]产值及收款计划（2026）'!$A:$A&amp;'[6]产值及收款计划（2026）'!$B:$B,'[6]产值及收款计划（2026）'!AP:AP)</f>
        <v>#REF!</v>
      </c>
      <c r="AQ546" s="235" t="e" cm="1">
        <f t="array" ref="AQ546">_xlfn.XLOOKUP($A546&amp;$B546,'[6]产值及收款计划（2026）'!$A:$A&amp;'[6]产值及收款计划（2026）'!$B:$B,'[6]产值及收款计划（2026）'!AQ:AQ)</f>
        <v>#REF!</v>
      </c>
      <c r="AR546" s="235" t="e" cm="1">
        <f t="array" ref="AR546">_xlfn.XLOOKUP($A546&amp;$B546,'[6]产值及收款计划（2026）'!$A:$A&amp;'[6]产值及收款计划（2026）'!$B:$B,'[6]产值及收款计划（2026）'!AR:AR)</f>
        <v>#REF!</v>
      </c>
      <c r="AS546" s="235" t="e" cm="1">
        <f t="array" ref="AS546">_xlfn.XLOOKUP($A546&amp;$B546,'[6]产值及收款计划（2026）'!$A:$A&amp;'[6]产值及收款计划（2026）'!$B:$B,'[6]产值及收款计划（2026）'!AS:AS)</f>
        <v>#REF!</v>
      </c>
      <c r="AT546" s="235" t="e" cm="1">
        <f t="array" ref="AT546">_xlfn.XLOOKUP($A546&amp;$B546,'[6]产值及收款计划（2026）'!$A:$A&amp;'[6]产值及收款计划（2026）'!$B:$B,'[6]产值及收款计划（2026）'!AT:AT)</f>
        <v>#REF!</v>
      </c>
      <c r="AU546" s="235" t="e" cm="1">
        <f t="array" ref="AU546">_xlfn.XLOOKUP($A546&amp;$B546,'[6]产值及收款计划（2026）'!$A:$A&amp;'[6]产值及收款计划（2026）'!$B:$B,'[6]产值及收款计划（2026）'!AU:AU)</f>
        <v>#REF!</v>
      </c>
      <c r="AV546" s="235" t="e" cm="1">
        <f t="array" ref="AV546">_xlfn.XLOOKUP($A546&amp;$B546,'[6]产值及收款计划（2026）'!$A:$A&amp;'[6]产值及收款计划（2026）'!$B:$B,'[6]产值及收款计划（2026）'!AV:AV)</f>
        <v>#REF!</v>
      </c>
      <c r="AW546" s="235" cm="1">
        <f t="array" ref="AW546">_xlfn.XLOOKUP($A546&amp;$B546,'[6]产值及收款计划（2026）'!$A:$A&amp;'[6]产值及收款计划（2026）'!$B:$B,'[6]产值及收款计划（2026）'!AW:AW)</f>
        <v>0</v>
      </c>
      <c r="AX546" s="235" cm="1">
        <f t="array" ref="AX546">_xlfn.XLOOKUP($A546&amp;$B546,'[6]产值及收款计划（2026）'!$A:$A&amp;'[6]产值及收款计划（2026）'!$B:$B,'[6]产值及收款计划（2026）'!AX:AX)</f>
        <v>0</v>
      </c>
      <c r="AY546" s="235" cm="1">
        <f t="array" ref="AY546">_xlfn.XLOOKUP($A546&amp;$B546,'[6]产值及收款计划（2026）'!$A:$A&amp;'[6]产值及收款计划（2026）'!$B:$B,'[6]产值及收款计划（2026）'!AY:AY)</f>
        <v>269.906</v>
      </c>
      <c r="AZ546" s="235" cm="1">
        <f t="array" ref="AZ546">_xlfn.XLOOKUP($A546&amp;$B546,'[6]产值及收款计划（2026）'!$A:$A&amp;'[6]产值及收款计划（2026）'!$B:$B,'[6]产值及收款计划（2026）'!AZ:AZ)</f>
        <v>269.906</v>
      </c>
      <c r="BA546" s="235" t="e" cm="1">
        <f t="array" ref="BA546">_xlfn.XLOOKUP($A546&amp;$B546,'[6]产值及收款计划（2026）'!$A:$A&amp;'[6]产值及收款计划（2026）'!$B:$B,'[6]产值及收款计划（2026）'!BA:BA)</f>
        <v>#REF!</v>
      </c>
      <c r="BB546" s="235" t="e" cm="1">
        <f t="array" ref="BB546">_xlfn.XLOOKUP($A546&amp;$B546,'[6]产值及收款计划（2026）'!$A:$A&amp;'[6]产值及收款计划（2026）'!$B:$B,'[6]产值及收款计划（2026）'!BB:BB)</f>
        <v>#REF!</v>
      </c>
      <c r="BC546" s="235" t="e" cm="1">
        <f t="array" ref="BC546">_xlfn.XLOOKUP($A546&amp;$B546,'[6]产值及收款计划（2026）'!$A:$A&amp;'[6]产值及收款计划（2026）'!$B:$B,'[6]产值及收款计划（2026）'!BC:BC)</f>
        <v>#REF!</v>
      </c>
      <c r="BD546" s="235" t="e" cm="1">
        <f t="array" ref="BD546">_xlfn.XLOOKUP($A546&amp;$B546,'[6]产值及收款计划（2026）'!$A:$A&amp;'[6]产值及收款计划（2026）'!$B:$B,'[6]产值及收款计划（2026）'!BD:BD)</f>
        <v>#REF!</v>
      </c>
      <c r="BE546" s="235" t="e" cm="1">
        <f t="array" ref="BE546">_xlfn.XLOOKUP($A546&amp;$B546,'[6]产值及收款计划（2026）'!$A:$A&amp;'[6]产值及收款计划（2026）'!$B:$B,'[6]产值及收款计划（2026）'!BE:BE)</f>
        <v>#REF!</v>
      </c>
      <c r="BF546" s="235" t="e" cm="1">
        <f t="array" ref="BF546">_xlfn.XLOOKUP($A546&amp;$B546,'[6]产值及收款计划（2026）'!$A:$A&amp;'[6]产值及收款计划（2026）'!$B:$B,'[6]产值及收款计划（2026）'!BF:BF)</f>
        <v>#REF!</v>
      </c>
      <c r="BG546" s="235" t="e" cm="1">
        <f t="array" ref="BG546">_xlfn.XLOOKUP($A546&amp;$B546,'[6]产值及收款计划（2026）'!$A:$A&amp;'[6]产值及收款计划（2026）'!$B:$B,'[6]产值及收款计划（2026）'!BG:BG)</f>
        <v>#REF!</v>
      </c>
      <c r="BH546" s="235" t="e" cm="1">
        <f t="array" ref="BH546">_xlfn.XLOOKUP($A546&amp;$B546,'[6]产值及收款计划（2026）'!$A:$A&amp;'[6]产值及收款计划（2026）'!$B:$B,'[6]产值及收款计划（2026）'!BH:BH)</f>
        <v>#REF!</v>
      </c>
      <c r="BI546" s="235" t="e" cm="1">
        <f t="array" ref="BI546">_xlfn.XLOOKUP($A546&amp;$B546,'[6]产值及收款计划（2026）'!$A:$A&amp;'[6]产值及收款计划（2026）'!$B:$B,'[6]产值及收款计划（2026）'!BI:BI)</f>
        <v>#REF!</v>
      </c>
      <c r="BJ546" s="235" t="e" cm="1">
        <f t="array" ref="BJ546">_xlfn.XLOOKUP($A546&amp;$B546,'[6]产值及收款计划（2026）'!$A:$A&amp;'[6]产值及收款计划（2026）'!$B:$B,'[6]产值及收款计划（2026）'!BJ:BJ)</f>
        <v>#REF!</v>
      </c>
      <c r="BK546" s="235" t="e" cm="1">
        <f t="array" ref="BK546">_xlfn.XLOOKUP($A546&amp;$B546,'[6]产值及收款计划（2026）'!$A:$A&amp;'[6]产值及收款计划（2026）'!$B:$B,'[6]产值及收款计划（2026）'!BK:BK)</f>
        <v>#REF!</v>
      </c>
      <c r="BL546" s="235" t="e" cm="1">
        <f t="array" ref="BL546">_xlfn.XLOOKUP($A546&amp;$B546,'[6]产值及收款计划（2026）'!$A:$A&amp;'[6]产值及收款计划（2026）'!$B:$B,'[6]产值及收款计划（2026）'!BL:BL)</f>
        <v>#REF!</v>
      </c>
      <c r="BM546" s="235"/>
      <c r="BN546" s="235"/>
      <c r="BO546" s="235"/>
      <c r="BP546" s="235"/>
      <c r="BQ546" s="235" t="e" cm="1">
        <f t="array" ref="BQ546">_xlfn.XLOOKUP($A546&amp;$B546,'[6]产值及收款计划（2026）'!$A:$A&amp;'[6]产值及收款计划（2026）'!$B:$B,'[6]产值及收款计划（2026）'!BM:BM)</f>
        <v>#REF!</v>
      </c>
      <c r="BR546" s="235" t="e" cm="1">
        <f t="array" ref="BR546">_xlfn.XLOOKUP($A546&amp;$B546,'[6]产值及收款计划（2026）'!$A:$A&amp;'[6]产值及收款计划（2026）'!$B:$B,'[6]产值及收款计划（2026）'!BN:BN)</f>
        <v>#REF!</v>
      </c>
      <c r="BS546" s="235" t="e" cm="1">
        <f t="array" ref="BS546">_xlfn.XLOOKUP($A546&amp;$B546,'[6]产值及收款计划（2026）'!$A:$A&amp;'[6]产值及收款计划（2026）'!$B:$B,'[6]产值及收款计划（2026）'!BO:BO)</f>
        <v>#REF!</v>
      </c>
      <c r="BT546" s="235" t="e" cm="1">
        <f t="array" ref="BT546">_xlfn.XLOOKUP($A546&amp;$B546,'[6]产值及收款计划（2026）'!$A:$A&amp;'[6]产值及收款计划（2026）'!$B:$B,'[6]产值及收款计划（2026）'!BP:BP)</f>
        <v>#REF!</v>
      </c>
      <c r="BU546" s="234" t="str" cm="1">
        <f t="array" ref="BU546">_xlfn.XLOOKUP($A546&amp;$B546,'[6]产值及收款计划（2026）'!$A:$A&amp;'[6]产值及收款计划（2026）'!$B:$B,'[6]产值及收款计划（2026）'!BQ:BQ)</f>
        <v>中国移动通信集团河北有限公司石家庄分公司</v>
      </c>
      <c r="BV546" s="235" t="e" cm="1">
        <f t="array" ref="BV546">_xlfn.XLOOKUP($A546&amp;$B546,'[6]产值及收款计划（2026）'!$A:$A&amp;'[6]产值及收款计划（2026）'!$B:$B,'[6]产值及收款计划（2026）'!BR:BR)</f>
        <v>#REF!</v>
      </c>
      <c r="CE546" s="235" cm="1">
        <f t="array" ref="CE546">_xlfn.XLOOKUP($A546&amp;$B546,'[6]产值及收款计划（2026）'!$A:$A&amp;'[6]产值及收款计划（2026）'!$B:$B,'[6]产值及收款计划（2026）'!CA:CA)</f>
        <v>0</v>
      </c>
      <c r="CF546" s="235" cm="1">
        <f t="array" ref="CF546">_xlfn.XLOOKUP($A546&amp;$B546,'[6]产值及收款计划（2026）'!$A:$A&amp;'[6]产值及收款计划（2026）'!$B:$B,'[6]产值及收款计划（2026）'!CB:CB)</f>
        <v>0</v>
      </c>
      <c r="CG546" s="235" cm="1">
        <f t="array" ref="CG546">_xlfn.XLOOKUP($A546&amp;$B546,'[6]产值及收款计划（2026）'!$A:$A&amp;'[6]产值及收款计划（2026）'!$B:$B,'[6]产值及收款计划（2026）'!CC:CC)</f>
        <v>0</v>
      </c>
      <c r="CH546" s="235" cm="1">
        <f t="array" ref="CH546">_xlfn.XLOOKUP($A546&amp;$B546,'[6]产值及收款计划（2026）'!$A:$A&amp;'[6]产值及收款计划（2026）'!$B:$B,'[6]产值及收款计划（2026）'!CD:CD)</f>
        <v>0</v>
      </c>
      <c r="CI546" s="235" cm="1">
        <f t="array" ref="CI546">_xlfn.XLOOKUP($A546&amp;$B546,'[6]产值及收款计划（2026）'!$A:$A&amp;'[6]产值及收款计划（2026）'!$B:$B,'[6]产值及收款计划（2026）'!CE:CE)</f>
        <v>0</v>
      </c>
      <c r="CJ546" s="235" cm="1">
        <f t="array" ref="CJ546">_xlfn.XLOOKUP($A546&amp;$B546,'[6]产值及收款计划（2026）'!$A:$A&amp;'[6]产值及收款计划（2026）'!$B:$B,'[6]产值及收款计划（2026）'!CF:CF)</f>
        <v>0</v>
      </c>
      <c r="CK546" s="235" cm="1">
        <f t="array" ref="CK546">_xlfn.XLOOKUP($A546&amp;$B546,'[6]产值及收款计划（2026）'!$A:$A&amp;'[6]产值及收款计划（2026）'!$B:$B,'[6]产值及收款计划（2026）'!CG:CG)</f>
        <v>0</v>
      </c>
      <c r="CL546" s="235" cm="1">
        <f t="array" ref="CL546">_xlfn.XLOOKUP($A546&amp;$B546,'[6]产值及收款计划（2026）'!$A:$A&amp;'[6]产值及收款计划（2026）'!$B:$B,'[6]产值及收款计划（2026）'!CH:CH)</f>
        <v>0</v>
      </c>
      <c r="CM546" s="235" cm="1">
        <f t="array" ref="CM546">_xlfn.XLOOKUP($A546&amp;$B546,'[6]产值及收款计划（2026）'!$A:$A&amp;'[6]产值及收款计划（2026）'!$B:$B,'[6]产值及收款计划（2026）'!CI:CI)</f>
        <v>0</v>
      </c>
      <c r="CN546" s="235" cm="1">
        <f t="array" ref="CN546">_xlfn.XLOOKUP($A546&amp;$B546,'[6]产值及收款计划（2026）'!$A:$A&amp;'[6]产值及收款计划（2026）'!$B:$B,'[6]产值及收款计划（2026）'!CJ:CJ)</f>
        <v>0</v>
      </c>
      <c r="CO546" s="235" cm="1">
        <f t="array" ref="CO546">_xlfn.XLOOKUP($A546&amp;$B546,'[6]产值及收款计划（2026）'!$A:$A&amp;'[6]产值及收款计划（2026）'!$B:$B,'[6]产值及收款计划（2026）'!CK:CK)</f>
        <v>0</v>
      </c>
      <c r="CP546" s="235" cm="1">
        <f t="array" ref="CP546">_xlfn.XLOOKUP($A546&amp;$B546,'[6]产值及收款计划（2026）'!$A:$A&amp;'[6]产值及收款计划（2026）'!$B:$B,'[6]产值及收款计划（2026）'!CL:CL)</f>
        <v>0</v>
      </c>
      <c r="DE546" s="235" cm="1">
        <f t="array" ref="DE546">_xlfn.XLOOKUP($A546&amp;$B546,'[6]产值及收款计划（2026）'!$A:$A&amp;'[6]产值及收款计划（2026）'!$B:$B,'[6]产值及收款计划（2026）'!DA:DA)</f>
        <v>0</v>
      </c>
      <c r="DF546" s="235" cm="1">
        <f t="array" ref="DF546">_xlfn.XLOOKUP($A546&amp;$B546,'[6]产值及收款计划（2026）'!$A:$A&amp;'[6]产值及收款计划（2026）'!$B:$B,'[6]产值及收款计划（2026）'!DB:DB)</f>
        <v>0</v>
      </c>
      <c r="DG546" s="235" cm="1">
        <f t="array" ref="DG546">_xlfn.XLOOKUP($A546&amp;$B546,'[6]产值及收款计划（2026）'!$A:$A&amp;'[6]产值及收款计划（2026）'!$B:$B,'[6]产值及收款计划（2026）'!DC:DC)</f>
        <v>0</v>
      </c>
      <c r="DH546" s="235" cm="1">
        <f t="array" ref="DH546">_xlfn.XLOOKUP($A546&amp;$B546,'[6]产值及收款计划（2026）'!$A:$A&amp;'[6]产值及收款计划（2026）'!$B:$B,'[6]产值及收款计划（2026）'!DD:DD)</f>
        <v>0</v>
      </c>
      <c r="DI546" s="235" cm="1">
        <f t="array" ref="DI546">_xlfn.XLOOKUP($A546&amp;$B546,'[6]产值及收款计划（2026）'!$A:$A&amp;'[6]产值及收款计划（2026）'!$B:$B,'[6]产值及收款计划（2026）'!DE:DE)</f>
        <v>0</v>
      </c>
      <c r="DJ546" s="235" cm="1">
        <f t="array" ref="DJ546">_xlfn.XLOOKUP($A546&amp;$B546,'[6]产值及收款计划（2026）'!$A:$A&amp;'[6]产值及收款计划（2026）'!$B:$B,'[6]产值及收款计划（2026）'!DF:DF)</f>
        <v>0</v>
      </c>
      <c r="DK546" s="235" cm="1">
        <f t="array" ref="DK546">_xlfn.XLOOKUP($A546&amp;$B546,'[6]产值及收款计划（2026）'!$A:$A&amp;'[6]产值及收款计划（2026）'!$B:$B,'[6]产值及收款计划（2026）'!DG:DG)</f>
        <v>0</v>
      </c>
      <c r="DL546" s="235" cm="1">
        <f t="array" ref="DL546">_xlfn.XLOOKUP($A546&amp;$B546,'[6]产值及收款计划（2026）'!$A:$A&amp;'[6]产值及收款计划（2026）'!$B:$B,'[6]产值及收款计划（2026）'!DH:DH)</f>
        <v>0</v>
      </c>
      <c r="DM546" s="235" cm="1">
        <f t="array" ref="DM546">_xlfn.XLOOKUP($A546&amp;$B546,'[6]产值及收款计划（2026）'!$A:$A&amp;'[6]产值及收款计划（2026）'!$B:$B,'[6]产值及收款计划（2026）'!DI:DI)</f>
        <v>0</v>
      </c>
      <c r="DN546" s="235" cm="1">
        <f t="array" ref="DN546">_xlfn.XLOOKUP($A546&amp;$B546,'[6]产值及收款计划（2026）'!$A:$A&amp;'[6]产值及收款计划（2026）'!$B:$B,'[6]产值及收款计划（2026）'!DJ:DJ)</f>
        <v>0</v>
      </c>
      <c r="DO546" s="235" cm="1">
        <f t="array" ref="DO546">_xlfn.XLOOKUP($A546&amp;$B546,'[6]产值及收款计划（2026）'!$A:$A&amp;'[6]产值及收款计划（2026）'!$B:$B,'[6]产值及收款计划（2026）'!DK:DK)</f>
        <v>0</v>
      </c>
      <c r="DP546" s="235" cm="1">
        <f t="array" ref="DP546">_xlfn.XLOOKUP($A546&amp;$B546,'[6]产值及收款计划（2026）'!$A:$A&amp;'[6]产值及收款计划（2026）'!$B:$B,'[6]产值及收款计划（2026）'!DL:DL)</f>
        <v>0</v>
      </c>
      <c r="DQ546" s="243"/>
      <c r="DR546" s="229"/>
    </row>
    <row r="547" ht="20.25" spans="1:122">
      <c r="A547" s="233">
        <f t="shared" si="31"/>
        <v>6</v>
      </c>
      <c r="B547" s="233" t="s">
        <v>31</v>
      </c>
      <c r="C547" s="234" t="str" cm="1">
        <f t="array" ref="C547">_xlfn.XLOOKUP($A547&amp;$B547,'[6]产值及收款计划（2026）'!$A:$A&amp;'[6]产值及收款计划（2026）'!$B:$B,'[6]产值及收款计划（2026）'!C:C)</f>
        <v>C0CJSC-JCCG-T/W-2025053</v>
      </c>
      <c r="D547" s="234" t="str" cm="1">
        <f t="array" ref="D547">_xlfn.XLOOKUP($A547&amp;$B547,'[6]产值及收款计划（2026）'!$A:$A&amp;'[6]产值及收款计划（2026）'!$B:$B,'[6]产值及收款计划（2026）'!D:D)</f>
        <v>高邑县县域机房及监控改造升级项目合同</v>
      </c>
      <c r="E547" s="235" cm="1">
        <f t="array" ref="E547">_xlfn.XLOOKUP($A547&amp;$B547,'[6]产值及收款计划（2026）'!$A:$A&amp;'[6]产值及收款计划（2026）'!$B:$B,'[6]产值及收款计划（2026）'!E:E)</f>
        <v>297.938</v>
      </c>
      <c r="F547" s="235" cm="1">
        <f t="array" ref="F547">_xlfn.XLOOKUP($A547&amp;$B547,'[6]产值及收款计划（2026）'!$A:$A&amp;'[6]产值及收款计划（2026）'!$B:$B,'[6]产值及收款计划（2026）'!F:F)</f>
        <v>297.938</v>
      </c>
      <c r="G547" s="235" cm="1">
        <f t="array" ref="G547">_xlfn.XLOOKUP($A547&amp;$B547,'[6]产值及收款计划（2026）'!$A:$A&amp;'[6]产值及收款计划（2026）'!$B:$B,'[6]产值及收款计划（2026）'!G:G)</f>
        <v>297.938</v>
      </c>
      <c r="H547" s="235" cm="1">
        <f t="array" ref="H547">_xlfn.XLOOKUP($A547&amp;$B547,'[6]产值及收款计划（2026）'!$A:$A&amp;'[6]产值及收款计划（2026）'!$B:$B,'[6]产值及收款计划（2026）'!H:H)</f>
        <v>44.952164</v>
      </c>
      <c r="I547" s="236" cm="1">
        <f t="array" ref="I547">_xlfn.XLOOKUP($A547&amp;$B547,'[6]产值及收款计划（2026）'!$A:$A&amp;'[6]产值及收款计划（2026）'!$B:$B,'[6]产值及收款计划（2026）'!I:I)</f>
        <v>0.150877578556612</v>
      </c>
      <c r="J547" s="237" cm="1">
        <f t="array" ref="J547">_xlfn.XLOOKUP($A547&amp;$B547,'[6]产值及收款计划（2026）'!$A:$A&amp;'[6]产值及收款计划（2026）'!$B:$B,'[6]产值及收款计划（2026）'!J:J)</f>
        <v>0.11021529724705</v>
      </c>
      <c r="K547" s="235" t="e" cm="1">
        <f t="array" ref="K547">_xlfn.XLOOKUP($A547&amp;$B547,'[6]产值及收款计划（2026）'!$A:$A&amp;'[6]产值及收款计划（2026）'!$B:$B,'[6]产值及收款计划（2026）'!K:K)</f>
        <v>#REF!</v>
      </c>
      <c r="L547" s="235" t="e" cm="1">
        <f t="array" ref="L547">_xlfn.XLOOKUP($A547&amp;$B547,'[6]产值及收款计划（2026）'!$A:$A&amp;'[6]产值及收款计划（2026）'!$B:$B,'[6]产值及收款计划（2026）'!L:L)</f>
        <v>#REF!</v>
      </c>
      <c r="M547" s="235" t="str" cm="1">
        <f t="array" ref="M547">_xlfn.XLOOKUP($A547&amp;$B547,'[6]产值及收款计划（2026）'!$A:$A&amp;'[6]产值及收款计划（2026）'!$B:$B,'[6]产值及收款计划（2026）'!M:M)</f>
        <v>主导</v>
      </c>
      <c r="N547" s="235" cm="1">
        <f t="array" ref="N547">_xlfn.XLOOKUP($A547&amp;$B547,'[6]产值及收款计划（2026）'!$A:$A&amp;'[6]产值及收款计划（2026）'!$B:$B,'[6]产值及收款计划（2026）'!N:N)</f>
        <v>0</v>
      </c>
      <c r="O547" s="235" t="str" cm="1">
        <f t="array" ref="O547">_xlfn.XLOOKUP($A547&amp;$B547,'[6]产值及收款计划（2026）'!$A:$A&amp;'[6]产值及收款计划（2026）'!$B:$B,'[6]产值及收款计划（2026）'!O:O)</f>
        <v>马伟超</v>
      </c>
      <c r="P547" s="234" t="str" cm="1">
        <f t="array" ref="P547">_xlfn.XLOOKUP($A547&amp;$B547,'[6]产值及收款计划（2026）'!$A:$A&amp;'[6]产值及收款计划（2026）'!$B:$B,'[6]产值及收款计划（2026）'!P:P)</f>
        <v>25已完结</v>
      </c>
      <c r="Q547" s="235" t="e" cm="1">
        <f t="array" ref="Q547">_xlfn.XLOOKUP($A547&amp;$B547,'[6]产值及收款计划（2026）'!$A:$A&amp;'[6]产值及收款计划（2026）'!$B:$B,'[6]产值及收款计划（2026）'!Q:Q)</f>
        <v>#REF!</v>
      </c>
      <c r="R547" s="235" t="e" cm="1">
        <f t="array" ref="R547">_xlfn.XLOOKUP($A547&amp;$B547,'[6]产值及收款计划（2026）'!$A:$A&amp;'[6]产值及收款计划（2026）'!$B:$B,'[6]产值及收款计划（2026）'!R:R)</f>
        <v>#REF!</v>
      </c>
      <c r="S547" s="235" t="e" cm="1">
        <f t="array" ref="S547">_xlfn.XLOOKUP($A547&amp;$B547,'[6]产值及收款计划（2026）'!$A:$A&amp;'[6]产值及收款计划（2026）'!$B:$B,'[6]产值及收款计划（2026）'!S:S)</f>
        <v>#REF!</v>
      </c>
      <c r="T547" s="235" cm="1">
        <f t="array" ref="T547">_xlfn.XLOOKUP($A547&amp;$B547,'[6]产值及收款计划（2026）'!$A:$A&amp;'[6]产值及收款计划（2026）'!$B:$B,'[6]产值及收款计划（2026）'!T:T)</f>
        <v>297.938</v>
      </c>
      <c r="U547" s="235" cm="1">
        <f t="array" ref="U547">_xlfn.XLOOKUP($A547&amp;$B547,'[6]产值及收款计划（2026）'!$A:$A&amp;'[6]产值及收款计划（2026）'!$B:$B,'[6]产值及收款计划（2026）'!U:U)</f>
        <v>0</v>
      </c>
      <c r="V547" s="235" cm="1">
        <f t="array" ref="V547">_xlfn.XLOOKUP($A547&amp;$B547,'[6]产值及收款计划（2026）'!$A:$A&amp;'[6]产值及收款计划（2026）'!$B:$B,'[6]产值及收款计划（2026）'!V:V)</f>
        <v>0</v>
      </c>
      <c r="W547" s="235" t="e" cm="1">
        <f t="array" ref="W547">_xlfn.XLOOKUP($A547&amp;$B547,'[6]产值及收款计划（2026）'!$A:$A&amp;'[6]产值及收款计划（2026）'!$B:$B,'[6]产值及收款计划（2026）'!W:W)</f>
        <v>#REF!</v>
      </c>
      <c r="X547" s="235" t="e" cm="1">
        <f t="array" ref="X547">_xlfn.XLOOKUP($A547&amp;$B547,'[6]产值及收款计划（2026）'!$A:$A&amp;'[6]产值及收款计划（2026）'!$B:$B,'[6]产值及收款计划（2026）'!X:X)</f>
        <v>#REF!</v>
      </c>
      <c r="Y547" s="235" t="e" cm="1">
        <f t="array" ref="Y547">_xlfn.XLOOKUP($A547&amp;$B547,'[6]产值及收款计划（2026）'!$A:$A&amp;'[6]产值及收款计划（2026）'!$B:$B,'[6]产值及收款计划（2026）'!Y:Y)</f>
        <v>#REF!</v>
      </c>
      <c r="Z547" s="235" t="e" cm="1">
        <f t="array" ref="Z547">_xlfn.XLOOKUP($A547&amp;$B547,'[6]产值及收款计划（2026）'!$A:$A&amp;'[6]产值及收款计划（2026）'!$B:$B,'[6]产值及收款计划（2026）'!Z:Z)</f>
        <v>#REF!</v>
      </c>
      <c r="AA547" s="235" cm="1">
        <f t="array" ref="AA547">_xlfn.XLOOKUP($A547&amp;$B547,'[6]产值及收款计划（2026）'!$A:$A&amp;'[6]产值及收款计划（2026）'!$B:$B,'[6]产值及收款计划（2026）'!AA:AA)</f>
        <v>0</v>
      </c>
      <c r="AB547" s="235" cm="1">
        <f t="array" ref="AB547">_xlfn.XLOOKUP($A547&amp;$B547,'[6]产值及收款计划（2026）'!$A:$A&amp;'[6]产值及收款计划（2026）'!$B:$B,'[6]产值及收款计划（2026）'!AB:AB)</f>
        <v>0</v>
      </c>
      <c r="AC547" s="235" cm="1">
        <f t="array" ref="AC547">_xlfn.XLOOKUP($A547&amp;$B547,'[6]产值及收款计划（2026）'!$A:$A&amp;'[6]产值及收款计划（2026）'!$B:$B,'[6]产值及收款计划（2026）'!AC:AC)</f>
        <v>0</v>
      </c>
      <c r="AD547" s="235" cm="1">
        <f t="array" ref="AD547">_xlfn.XLOOKUP($A547&amp;$B547,'[6]产值及收款计划（2026）'!$A:$A&amp;'[6]产值及收款计划（2026）'!$B:$B,'[6]产值及收款计划（2026）'!AD:AD)</f>
        <v>0</v>
      </c>
      <c r="AE547" s="235" cm="1">
        <f t="array" ref="AE547">_xlfn.XLOOKUP($A547&amp;$B547,'[6]产值及收款计划（2026）'!$A:$A&amp;'[6]产值及收款计划（2026）'!$B:$B,'[6]产值及收款计划（2026）'!AE:AE)</f>
        <v>0</v>
      </c>
      <c r="AF547" s="235" cm="1">
        <f t="array" ref="AF547">_xlfn.XLOOKUP($A547&amp;$B547,'[6]产值及收款计划（2026）'!$A:$A&amp;'[6]产值及收款计划（2026）'!$B:$B,'[6]产值及收款计划（2026）'!AF:AF)</f>
        <v>0</v>
      </c>
      <c r="AG547" s="235" cm="1">
        <f t="array" ref="AG547">_xlfn.XLOOKUP($A547&amp;$B547,'[6]产值及收款计划（2026）'!$A:$A&amp;'[6]产值及收款计划（2026）'!$B:$B,'[6]产值及收款计划（2026）'!AG:AG)</f>
        <v>0</v>
      </c>
      <c r="AH547" s="235" cm="1">
        <f t="array" ref="AH547">_xlfn.XLOOKUP($A547&amp;$B547,'[6]产值及收款计划（2026）'!$A:$A&amp;'[6]产值及收款计划（2026）'!$B:$B,'[6]产值及收款计划（2026）'!AH:AH)</f>
        <v>0</v>
      </c>
      <c r="AI547" s="235" cm="1">
        <f t="array" ref="AI547">_xlfn.XLOOKUP($A547&amp;$B547,'[6]产值及收款计划（2026）'!$A:$A&amp;'[6]产值及收款计划（2026）'!$B:$B,'[6]产值及收款计划（2026）'!AI:AI)</f>
        <v>0</v>
      </c>
      <c r="AJ547" s="235" cm="1">
        <f t="array" ref="AJ547">_xlfn.XLOOKUP($A547&amp;$B547,'[6]产值及收款计划（2026）'!$A:$A&amp;'[6]产值及收款计划（2026）'!$B:$B,'[6]产值及收款计划（2026）'!AJ:AJ)</f>
        <v>0</v>
      </c>
      <c r="AK547" s="235" cm="1">
        <f t="array" ref="AK547">_xlfn.XLOOKUP($A547&amp;$B547,'[6]产值及收款计划（2026）'!$A:$A&amp;'[6]产值及收款计划（2026）'!$B:$B,'[6]产值及收款计划（2026）'!AK:AK)</f>
        <v>0</v>
      </c>
      <c r="AL547" s="235" cm="1">
        <f t="array" ref="AL547">_xlfn.XLOOKUP($A547&amp;$B547,'[6]产值及收款计划（2026）'!$A:$A&amp;'[6]产值及收款计划（2026）'!$B:$B,'[6]产值及收款计划（2026）'!AL:AL)</f>
        <v>0</v>
      </c>
      <c r="AM547" s="242" cm="1">
        <f t="array" ref="AM547">_xlfn.LET(_xlpm.勾选月份状态数组,TRANSPOSE('PPT(12-15页）-TOP10'!$A$3:$A$14),_xlpm.选择数据区,IF('PPT(12-15页）-TOP10'!$E$3="收款",$BA547:$BL547,$AA547:$AL547),SUM(_xlfn._xlws.FILTER(_xlpm.选择数据区,_xlpm.勾选月份状态数组,"")))</f>
        <v>0</v>
      </c>
      <c r="AN547" s="235" t="e" cm="1">
        <f t="array" ref="AN547">_xlfn.XLOOKUP($A547&amp;$B547,'[6]产值及收款计划（2026）'!$A:$A&amp;'[6]产值及收款计划（2026）'!$B:$B,'[6]产值及收款计划（2026）'!AN:AN)</f>
        <v>#REF!</v>
      </c>
      <c r="AO547" s="235" t="e" cm="1">
        <f t="array" ref="AO547">_xlfn.XLOOKUP($A547&amp;$B547,'[6]产值及收款计划（2026）'!$A:$A&amp;'[6]产值及收款计划（2026）'!$B:$B,'[6]产值及收款计划（2026）'!AO:AO)</f>
        <v>#REF!</v>
      </c>
      <c r="AP547" s="235" t="e" cm="1">
        <f t="array" ref="AP547">_xlfn.XLOOKUP($A547&amp;$B547,'[6]产值及收款计划（2026）'!$A:$A&amp;'[6]产值及收款计划（2026）'!$B:$B,'[6]产值及收款计划（2026）'!AP:AP)</f>
        <v>#REF!</v>
      </c>
      <c r="AQ547" s="235" t="e" cm="1">
        <f t="array" ref="AQ547">_xlfn.XLOOKUP($A547&amp;$B547,'[6]产值及收款计划（2026）'!$A:$A&amp;'[6]产值及收款计划（2026）'!$B:$B,'[6]产值及收款计划（2026）'!AQ:AQ)</f>
        <v>#REF!</v>
      </c>
      <c r="AR547" s="235" t="e" cm="1">
        <f t="array" ref="AR547">_xlfn.XLOOKUP($A547&amp;$B547,'[6]产值及收款计划（2026）'!$A:$A&amp;'[6]产值及收款计划（2026）'!$B:$B,'[6]产值及收款计划（2026）'!AR:AR)</f>
        <v>#REF!</v>
      </c>
      <c r="AS547" s="235" t="e" cm="1">
        <f t="array" ref="AS547">_xlfn.XLOOKUP($A547&amp;$B547,'[6]产值及收款计划（2026）'!$A:$A&amp;'[6]产值及收款计划（2026）'!$B:$B,'[6]产值及收款计划（2026）'!AS:AS)</f>
        <v>#REF!</v>
      </c>
      <c r="AT547" s="235" t="e" cm="1">
        <f t="array" ref="AT547">_xlfn.XLOOKUP($A547&amp;$B547,'[6]产值及收款计划（2026）'!$A:$A&amp;'[6]产值及收款计划（2026）'!$B:$B,'[6]产值及收款计划（2026）'!AT:AT)</f>
        <v>#REF!</v>
      </c>
      <c r="AU547" s="235" t="e" cm="1">
        <f t="array" ref="AU547">_xlfn.XLOOKUP($A547&amp;$B547,'[6]产值及收款计划（2026）'!$A:$A&amp;'[6]产值及收款计划（2026）'!$B:$B,'[6]产值及收款计划（2026）'!AU:AU)</f>
        <v>#REF!</v>
      </c>
      <c r="AV547" s="235" t="e" cm="1">
        <f t="array" ref="AV547">_xlfn.XLOOKUP($A547&amp;$B547,'[6]产值及收款计划（2026）'!$A:$A&amp;'[6]产值及收款计划（2026）'!$B:$B,'[6]产值及收款计划（2026）'!AV:AV)</f>
        <v>#REF!</v>
      </c>
      <c r="AW547" s="235" cm="1">
        <f t="array" ref="AW547">_xlfn.XLOOKUP($A547&amp;$B547,'[6]产值及收款计划（2026）'!$A:$A&amp;'[6]产值及收款计划（2026）'!$B:$B,'[6]产值及收款计划（2026）'!AW:AW)</f>
        <v>0</v>
      </c>
      <c r="AX547" s="235" cm="1">
        <f t="array" ref="AX547">_xlfn.XLOOKUP($A547&amp;$B547,'[6]产值及收款计划（2026）'!$A:$A&amp;'[6]产值及收款计划（2026）'!$B:$B,'[6]产值及收款计划（2026）'!AX:AX)</f>
        <v>0</v>
      </c>
      <c r="AY547" s="235" cm="1">
        <f t="array" ref="AY547">_xlfn.XLOOKUP($A547&amp;$B547,'[6]产值及收款计划（2026）'!$A:$A&amp;'[6]产值及收款计划（2026）'!$B:$B,'[6]产值及收款计划（2026）'!AY:AY)</f>
        <v>297.938</v>
      </c>
      <c r="AZ547" s="235" cm="1">
        <f t="array" ref="AZ547">_xlfn.XLOOKUP($A547&amp;$B547,'[6]产值及收款计划（2026）'!$A:$A&amp;'[6]产值及收款计划（2026）'!$B:$B,'[6]产值及收款计划（2026）'!AZ:AZ)</f>
        <v>297.938</v>
      </c>
      <c r="BA547" s="235" t="e" cm="1">
        <f t="array" ref="BA547">_xlfn.XLOOKUP($A547&amp;$B547,'[6]产值及收款计划（2026）'!$A:$A&amp;'[6]产值及收款计划（2026）'!$B:$B,'[6]产值及收款计划（2026）'!BA:BA)</f>
        <v>#REF!</v>
      </c>
      <c r="BB547" s="235" t="e" cm="1">
        <f t="array" ref="BB547">_xlfn.XLOOKUP($A547&amp;$B547,'[6]产值及收款计划（2026）'!$A:$A&amp;'[6]产值及收款计划（2026）'!$B:$B,'[6]产值及收款计划（2026）'!BB:BB)</f>
        <v>#REF!</v>
      </c>
      <c r="BC547" s="235" t="e" cm="1">
        <f t="array" ref="BC547">_xlfn.XLOOKUP($A547&amp;$B547,'[6]产值及收款计划（2026）'!$A:$A&amp;'[6]产值及收款计划（2026）'!$B:$B,'[6]产值及收款计划（2026）'!BC:BC)</f>
        <v>#REF!</v>
      </c>
      <c r="BD547" s="235" t="e" cm="1">
        <f t="array" ref="BD547">_xlfn.XLOOKUP($A547&amp;$B547,'[6]产值及收款计划（2026）'!$A:$A&amp;'[6]产值及收款计划（2026）'!$B:$B,'[6]产值及收款计划（2026）'!BD:BD)</f>
        <v>#REF!</v>
      </c>
      <c r="BE547" s="235" t="e" cm="1">
        <f t="array" ref="BE547">_xlfn.XLOOKUP($A547&amp;$B547,'[6]产值及收款计划（2026）'!$A:$A&amp;'[6]产值及收款计划（2026）'!$B:$B,'[6]产值及收款计划（2026）'!BE:BE)</f>
        <v>#REF!</v>
      </c>
      <c r="BF547" s="235" t="e" cm="1">
        <f t="array" ref="BF547">_xlfn.XLOOKUP($A547&amp;$B547,'[6]产值及收款计划（2026）'!$A:$A&amp;'[6]产值及收款计划（2026）'!$B:$B,'[6]产值及收款计划（2026）'!BF:BF)</f>
        <v>#REF!</v>
      </c>
      <c r="BG547" s="235" t="e" cm="1">
        <f t="array" ref="BG547">_xlfn.XLOOKUP($A547&amp;$B547,'[6]产值及收款计划（2026）'!$A:$A&amp;'[6]产值及收款计划（2026）'!$B:$B,'[6]产值及收款计划（2026）'!BG:BG)</f>
        <v>#REF!</v>
      </c>
      <c r="BH547" s="235" t="e" cm="1">
        <f t="array" ref="BH547">_xlfn.XLOOKUP($A547&amp;$B547,'[6]产值及收款计划（2026）'!$A:$A&amp;'[6]产值及收款计划（2026）'!$B:$B,'[6]产值及收款计划（2026）'!BH:BH)</f>
        <v>#REF!</v>
      </c>
      <c r="BI547" s="235" t="e" cm="1">
        <f t="array" ref="BI547">_xlfn.XLOOKUP($A547&amp;$B547,'[6]产值及收款计划（2026）'!$A:$A&amp;'[6]产值及收款计划（2026）'!$B:$B,'[6]产值及收款计划（2026）'!BI:BI)</f>
        <v>#REF!</v>
      </c>
      <c r="BJ547" s="235" t="e" cm="1">
        <f t="array" ref="BJ547">_xlfn.XLOOKUP($A547&amp;$B547,'[6]产值及收款计划（2026）'!$A:$A&amp;'[6]产值及收款计划（2026）'!$B:$B,'[6]产值及收款计划（2026）'!BJ:BJ)</f>
        <v>#REF!</v>
      </c>
      <c r="BK547" s="235" t="e" cm="1">
        <f t="array" ref="BK547">_xlfn.XLOOKUP($A547&amp;$B547,'[6]产值及收款计划（2026）'!$A:$A&amp;'[6]产值及收款计划（2026）'!$B:$B,'[6]产值及收款计划（2026）'!BK:BK)</f>
        <v>#REF!</v>
      </c>
      <c r="BL547" s="235" t="e" cm="1">
        <f t="array" ref="BL547">_xlfn.XLOOKUP($A547&amp;$B547,'[6]产值及收款计划（2026）'!$A:$A&amp;'[6]产值及收款计划（2026）'!$B:$B,'[6]产值及收款计划（2026）'!BL:BL)</f>
        <v>#REF!</v>
      </c>
      <c r="BM547" s="235"/>
      <c r="BN547" s="235"/>
      <c r="BO547" s="235"/>
      <c r="BP547" s="235"/>
      <c r="BQ547" s="235" t="e" cm="1">
        <f t="array" ref="BQ547">_xlfn.XLOOKUP($A547&amp;$B547,'[6]产值及收款计划（2026）'!$A:$A&amp;'[6]产值及收款计划（2026）'!$B:$B,'[6]产值及收款计划（2026）'!BM:BM)</f>
        <v>#REF!</v>
      </c>
      <c r="BR547" s="235" t="e" cm="1">
        <f t="array" ref="BR547">_xlfn.XLOOKUP($A547&amp;$B547,'[6]产值及收款计划（2026）'!$A:$A&amp;'[6]产值及收款计划（2026）'!$B:$B,'[6]产值及收款计划（2026）'!BN:BN)</f>
        <v>#REF!</v>
      </c>
      <c r="BS547" s="235" t="e" cm="1">
        <f t="array" ref="BS547">_xlfn.XLOOKUP($A547&amp;$B547,'[6]产值及收款计划（2026）'!$A:$A&amp;'[6]产值及收款计划（2026）'!$B:$B,'[6]产值及收款计划（2026）'!BO:BO)</f>
        <v>#REF!</v>
      </c>
      <c r="BT547" s="235" t="e" cm="1">
        <f t="array" ref="BT547">_xlfn.XLOOKUP($A547&amp;$B547,'[6]产值及收款计划（2026）'!$A:$A&amp;'[6]产值及收款计划（2026）'!$B:$B,'[6]产值及收款计划（2026）'!BP:BP)</f>
        <v>#REF!</v>
      </c>
      <c r="BU547" s="234" t="str" cm="1">
        <f t="array" ref="BU547">_xlfn.XLOOKUP($A547&amp;$B547,'[6]产值及收款计划（2026）'!$A:$A&amp;'[6]产值及收款计划（2026）'!$B:$B,'[6]产值及收款计划（2026）'!BQ:BQ)</f>
        <v>中国移动通信集团河北有限公司石家庄分公司</v>
      </c>
      <c r="BV547" s="235" t="e" cm="1">
        <f t="array" ref="BV547">_xlfn.XLOOKUP($A547&amp;$B547,'[6]产值及收款计划（2026）'!$A:$A&amp;'[6]产值及收款计划（2026）'!$B:$B,'[6]产值及收款计划（2026）'!BR:BR)</f>
        <v>#REF!</v>
      </c>
      <c r="CE547" s="235" cm="1">
        <f t="array" ref="CE547">_xlfn.XLOOKUP($A547&amp;$B547,'[6]产值及收款计划（2026）'!$A:$A&amp;'[6]产值及收款计划（2026）'!$B:$B,'[6]产值及收款计划（2026）'!CA:CA)</f>
        <v>0</v>
      </c>
      <c r="CF547" s="235" cm="1">
        <f t="array" ref="CF547">_xlfn.XLOOKUP($A547&amp;$B547,'[6]产值及收款计划（2026）'!$A:$A&amp;'[6]产值及收款计划（2026）'!$B:$B,'[6]产值及收款计划（2026）'!CB:CB)</f>
        <v>0</v>
      </c>
      <c r="CG547" s="235" cm="1">
        <f t="array" ref="CG547">_xlfn.XLOOKUP($A547&amp;$B547,'[6]产值及收款计划（2026）'!$A:$A&amp;'[6]产值及收款计划（2026）'!$B:$B,'[6]产值及收款计划（2026）'!CC:CC)</f>
        <v>0</v>
      </c>
      <c r="CH547" s="235" cm="1">
        <f t="array" ref="CH547">_xlfn.XLOOKUP($A547&amp;$B547,'[6]产值及收款计划（2026）'!$A:$A&amp;'[6]产值及收款计划（2026）'!$B:$B,'[6]产值及收款计划（2026）'!CD:CD)</f>
        <v>0</v>
      </c>
      <c r="CI547" s="235" cm="1">
        <f t="array" ref="CI547">_xlfn.XLOOKUP($A547&amp;$B547,'[6]产值及收款计划（2026）'!$A:$A&amp;'[6]产值及收款计划（2026）'!$B:$B,'[6]产值及收款计划（2026）'!CE:CE)</f>
        <v>0</v>
      </c>
      <c r="CJ547" s="235" cm="1">
        <f t="array" ref="CJ547">_xlfn.XLOOKUP($A547&amp;$B547,'[6]产值及收款计划（2026）'!$A:$A&amp;'[6]产值及收款计划（2026）'!$B:$B,'[6]产值及收款计划（2026）'!CF:CF)</f>
        <v>0</v>
      </c>
      <c r="CK547" s="235" cm="1">
        <f t="array" ref="CK547">_xlfn.XLOOKUP($A547&amp;$B547,'[6]产值及收款计划（2026）'!$A:$A&amp;'[6]产值及收款计划（2026）'!$B:$B,'[6]产值及收款计划（2026）'!CG:CG)</f>
        <v>0</v>
      </c>
      <c r="CL547" s="235" cm="1">
        <f t="array" ref="CL547">_xlfn.XLOOKUP($A547&amp;$B547,'[6]产值及收款计划（2026）'!$A:$A&amp;'[6]产值及收款计划（2026）'!$B:$B,'[6]产值及收款计划（2026）'!CH:CH)</f>
        <v>0</v>
      </c>
      <c r="CM547" s="235" cm="1">
        <f t="array" ref="CM547">_xlfn.XLOOKUP($A547&amp;$B547,'[6]产值及收款计划（2026）'!$A:$A&amp;'[6]产值及收款计划（2026）'!$B:$B,'[6]产值及收款计划（2026）'!CI:CI)</f>
        <v>0</v>
      </c>
      <c r="CN547" s="235" cm="1">
        <f t="array" ref="CN547">_xlfn.XLOOKUP($A547&amp;$B547,'[6]产值及收款计划（2026）'!$A:$A&amp;'[6]产值及收款计划（2026）'!$B:$B,'[6]产值及收款计划（2026）'!CJ:CJ)</f>
        <v>0</v>
      </c>
      <c r="CO547" s="235" cm="1">
        <f t="array" ref="CO547">_xlfn.XLOOKUP($A547&amp;$B547,'[6]产值及收款计划（2026）'!$A:$A&amp;'[6]产值及收款计划（2026）'!$B:$B,'[6]产值及收款计划（2026）'!CK:CK)</f>
        <v>0</v>
      </c>
      <c r="CP547" s="235" cm="1">
        <f t="array" ref="CP547">_xlfn.XLOOKUP($A547&amp;$B547,'[6]产值及收款计划（2026）'!$A:$A&amp;'[6]产值及收款计划（2026）'!$B:$B,'[6]产值及收款计划（2026）'!CL:CL)</f>
        <v>0</v>
      </c>
      <c r="DE547" s="235" cm="1">
        <f t="array" ref="DE547">_xlfn.XLOOKUP($A547&amp;$B547,'[6]产值及收款计划（2026）'!$A:$A&amp;'[6]产值及收款计划（2026）'!$B:$B,'[6]产值及收款计划（2026）'!DA:DA)</f>
        <v>0</v>
      </c>
      <c r="DF547" s="235" cm="1">
        <f t="array" ref="DF547">_xlfn.XLOOKUP($A547&amp;$B547,'[6]产值及收款计划（2026）'!$A:$A&amp;'[6]产值及收款计划（2026）'!$B:$B,'[6]产值及收款计划（2026）'!DB:DB)</f>
        <v>0</v>
      </c>
      <c r="DG547" s="235" cm="1">
        <f t="array" ref="DG547">_xlfn.XLOOKUP($A547&amp;$B547,'[6]产值及收款计划（2026）'!$A:$A&amp;'[6]产值及收款计划（2026）'!$B:$B,'[6]产值及收款计划（2026）'!DC:DC)</f>
        <v>0</v>
      </c>
      <c r="DH547" s="235" cm="1">
        <f t="array" ref="DH547">_xlfn.XLOOKUP($A547&amp;$B547,'[6]产值及收款计划（2026）'!$A:$A&amp;'[6]产值及收款计划（2026）'!$B:$B,'[6]产值及收款计划（2026）'!DD:DD)</f>
        <v>0</v>
      </c>
      <c r="DI547" s="235" cm="1">
        <f t="array" ref="DI547">_xlfn.XLOOKUP($A547&amp;$B547,'[6]产值及收款计划（2026）'!$A:$A&amp;'[6]产值及收款计划（2026）'!$B:$B,'[6]产值及收款计划（2026）'!DE:DE)</f>
        <v>0</v>
      </c>
      <c r="DJ547" s="235" cm="1">
        <f t="array" ref="DJ547">_xlfn.XLOOKUP($A547&amp;$B547,'[6]产值及收款计划（2026）'!$A:$A&amp;'[6]产值及收款计划（2026）'!$B:$B,'[6]产值及收款计划（2026）'!DF:DF)</f>
        <v>0</v>
      </c>
      <c r="DK547" s="235" cm="1">
        <f t="array" ref="DK547">_xlfn.XLOOKUP($A547&amp;$B547,'[6]产值及收款计划（2026）'!$A:$A&amp;'[6]产值及收款计划（2026）'!$B:$B,'[6]产值及收款计划（2026）'!DG:DG)</f>
        <v>0</v>
      </c>
      <c r="DL547" s="235" cm="1">
        <f t="array" ref="DL547">_xlfn.XLOOKUP($A547&amp;$B547,'[6]产值及收款计划（2026）'!$A:$A&amp;'[6]产值及收款计划（2026）'!$B:$B,'[6]产值及收款计划（2026）'!DH:DH)</f>
        <v>0</v>
      </c>
      <c r="DM547" s="235" cm="1">
        <f t="array" ref="DM547">_xlfn.XLOOKUP($A547&amp;$B547,'[6]产值及收款计划（2026）'!$A:$A&amp;'[6]产值及收款计划（2026）'!$B:$B,'[6]产值及收款计划（2026）'!DI:DI)</f>
        <v>0</v>
      </c>
      <c r="DN547" s="235" cm="1">
        <f t="array" ref="DN547">_xlfn.XLOOKUP($A547&amp;$B547,'[6]产值及收款计划（2026）'!$A:$A&amp;'[6]产值及收款计划（2026）'!$B:$B,'[6]产值及收款计划（2026）'!DJ:DJ)</f>
        <v>0</v>
      </c>
      <c r="DO547" s="235" cm="1">
        <f t="array" ref="DO547">_xlfn.XLOOKUP($A547&amp;$B547,'[6]产值及收款计划（2026）'!$A:$A&amp;'[6]产值及收款计划（2026）'!$B:$B,'[6]产值及收款计划（2026）'!DK:DK)</f>
        <v>0</v>
      </c>
      <c r="DP547" s="235" cm="1">
        <f t="array" ref="DP547">_xlfn.XLOOKUP($A547&amp;$B547,'[6]产值及收款计划（2026）'!$A:$A&amp;'[6]产值及收款计划（2026）'!$B:$B,'[6]产值及收款计划（2026）'!DL:DL)</f>
        <v>0</v>
      </c>
      <c r="DQ547" s="243"/>
      <c r="DR547" s="229"/>
    </row>
    <row r="548" ht="20.25" spans="1:122">
      <c r="A548" s="233">
        <f t="shared" si="31"/>
        <v>7</v>
      </c>
      <c r="B548" s="233" t="s">
        <v>31</v>
      </c>
      <c r="C548" s="234" t="str" cm="1">
        <f t="array" ref="C548">_xlfn.XLOOKUP($A548&amp;$B548,'[6]产值及收款计划（2026）'!$A:$A&amp;'[6]产值及收款计划（2026）'!$B:$B,'[6]产值及收款计划（2026）'!C:C)</f>
        <v>C0CJSC-FW-T-2025062</v>
      </c>
      <c r="D548" s="234" t="str" cm="1">
        <f t="array" ref="D548">_xlfn.XLOOKUP($A548&amp;$B548,'[6]产值及收款计划（2026）'!$A:$A&amp;'[6]产值及收款计划（2026）'!$B:$B,'[6]产值及收款计划（2026）'!D:D)</f>
        <v>数字家庭建设指南智能终端接入设计咨询服务采购合同</v>
      </c>
      <c r="E548" s="235" cm="1">
        <f t="array" ref="E548">_xlfn.XLOOKUP($A548&amp;$B548,'[6]产值及收款计划（2026）'!$A:$A&amp;'[6]产值及收款计划（2026）'!$B:$B,'[6]产值及收款计划（2026）'!E:E)</f>
        <v>5</v>
      </c>
      <c r="F548" s="235" cm="1">
        <f t="array" ref="F548">_xlfn.XLOOKUP($A548&amp;$B548,'[6]产值及收款计划（2026）'!$A:$A&amp;'[6]产值及收款计划（2026）'!$B:$B,'[6]产值及收款计划（2026）'!F:F)</f>
        <v>5</v>
      </c>
      <c r="G548" s="235" cm="1">
        <f t="array" ref="G548">_xlfn.XLOOKUP($A548&amp;$B548,'[6]产值及收款计划（2026）'!$A:$A&amp;'[6]产值及收款计划（2026）'!$B:$B,'[6]产值及收款计划（2026）'!G:G)</f>
        <v>5</v>
      </c>
      <c r="H548" s="235" cm="1">
        <f t="array" ref="H548">_xlfn.XLOOKUP($A548&amp;$B548,'[6]产值及收款计划（2026）'!$A:$A&amp;'[6]产值及收款计划（2026）'!$B:$B,'[6]产值及收款计划（2026）'!H:H)</f>
        <v>5</v>
      </c>
      <c r="I548" s="236" cm="1">
        <f t="array" ref="I548">_xlfn.XLOOKUP($A548&amp;$B548,'[6]产值及收款计划（2026）'!$A:$A&amp;'[6]产值及收款计划（2026）'!$B:$B,'[6]产值及收款计划（2026）'!I:I)</f>
        <v>1</v>
      </c>
      <c r="J548" s="237" cm="1">
        <f t="array" ref="J548">_xlfn.XLOOKUP($A548&amp;$B548,'[6]产值及收款计划（2026）'!$A:$A&amp;'[6]产值及收款计划（2026）'!$B:$B,'[6]产值及收款计划（2026）'!J:J)</f>
        <v>0.06</v>
      </c>
      <c r="K548" s="235" t="e" cm="1">
        <f t="array" ref="K548">_xlfn.XLOOKUP($A548&amp;$B548,'[6]产值及收款计划（2026）'!$A:$A&amp;'[6]产值及收款计划（2026）'!$B:$B,'[6]产值及收款计划（2026）'!K:K)</f>
        <v>#REF!</v>
      </c>
      <c r="L548" s="235" t="e" cm="1">
        <f t="array" ref="L548">_xlfn.XLOOKUP($A548&amp;$B548,'[6]产值及收款计划（2026）'!$A:$A&amp;'[6]产值及收款计划（2026）'!$B:$B,'[6]产值及收款计划（2026）'!L:L)</f>
        <v>#REF!</v>
      </c>
      <c r="M548" s="235" t="str" cm="1">
        <f t="array" ref="M548">_xlfn.XLOOKUP($A548&amp;$B548,'[6]产值及收款计划（2026）'!$A:$A&amp;'[6]产值及收款计划（2026）'!$B:$B,'[6]产值及收款计划（2026）'!M:M)</f>
        <v>主导</v>
      </c>
      <c r="N548" s="235" cm="1">
        <f t="array" ref="N548">_xlfn.XLOOKUP($A548&amp;$B548,'[6]产值及收款计划（2026）'!$A:$A&amp;'[6]产值及收款计划（2026）'!$B:$B,'[6]产值及收款计划（2026）'!N:N)</f>
        <v>0</v>
      </c>
      <c r="O548" s="235" t="str" cm="1">
        <f t="array" ref="O548">_xlfn.XLOOKUP($A548&amp;$B548,'[6]产值及收款计划（2026）'!$A:$A&amp;'[6]产值及收款计划（2026）'!$B:$B,'[6]产值及收款计划（2026）'!O:O)</f>
        <v>马伟超</v>
      </c>
      <c r="P548" s="234" t="str" cm="1">
        <f t="array" ref="P548">_xlfn.XLOOKUP($A548&amp;$B548,'[6]产值及收款计划（2026）'!$A:$A&amp;'[6]产值及收款计划（2026）'!$B:$B,'[6]产值及收款计划（2026）'!P:P)</f>
        <v>在建</v>
      </c>
      <c r="Q548" s="235" t="e" cm="1">
        <f t="array" ref="Q548">_xlfn.XLOOKUP($A548&amp;$B548,'[6]产值及收款计划（2026）'!$A:$A&amp;'[6]产值及收款计划（2026）'!$B:$B,'[6]产值及收款计划（2026）'!Q:Q)</f>
        <v>#REF!</v>
      </c>
      <c r="R548" s="235" t="e" cm="1">
        <f t="array" ref="R548">_xlfn.XLOOKUP($A548&amp;$B548,'[6]产值及收款计划（2026）'!$A:$A&amp;'[6]产值及收款计划（2026）'!$B:$B,'[6]产值及收款计划（2026）'!R:R)</f>
        <v>#REF!</v>
      </c>
      <c r="S548" s="235" t="e" cm="1">
        <f t="array" ref="S548">_xlfn.XLOOKUP($A548&amp;$B548,'[6]产值及收款计划（2026）'!$A:$A&amp;'[6]产值及收款计划（2026）'!$B:$B,'[6]产值及收款计划（2026）'!S:S)</f>
        <v>#REF!</v>
      </c>
      <c r="T548" s="235" cm="1">
        <f t="array" ref="T548">_xlfn.XLOOKUP($A548&amp;$B548,'[6]产值及收款计划（2026）'!$A:$A&amp;'[6]产值及收款计划（2026）'!$B:$B,'[6]产值及收款计划（2026）'!T:T)</f>
        <v>0</v>
      </c>
      <c r="U548" s="235" cm="1">
        <f t="array" ref="U548">_xlfn.XLOOKUP($A548&amp;$B548,'[6]产值及收款计划（2026）'!$A:$A&amp;'[6]产值及收款计划（2026）'!$B:$B,'[6]产值及收款计划（2026）'!U:U)</f>
        <v>0</v>
      </c>
      <c r="V548" s="235" cm="1">
        <f t="array" ref="V548">_xlfn.XLOOKUP($A548&amp;$B548,'[6]产值及收款计划（2026）'!$A:$A&amp;'[6]产值及收款计划（2026）'!$B:$B,'[6]产值及收款计划（2026）'!V:V)</f>
        <v>5</v>
      </c>
      <c r="W548" s="235" t="e" cm="1">
        <f t="array" ref="W548">_xlfn.XLOOKUP($A548&amp;$B548,'[6]产值及收款计划（2026）'!$A:$A&amp;'[6]产值及收款计划（2026）'!$B:$B,'[6]产值及收款计划（2026）'!W:W)</f>
        <v>#REF!</v>
      </c>
      <c r="X548" s="235" t="e" cm="1">
        <f t="array" ref="X548">_xlfn.XLOOKUP($A548&amp;$B548,'[6]产值及收款计划（2026）'!$A:$A&amp;'[6]产值及收款计划（2026）'!$B:$B,'[6]产值及收款计划（2026）'!X:X)</f>
        <v>#REF!</v>
      </c>
      <c r="Y548" s="235" t="e" cm="1">
        <f t="array" ref="Y548">_xlfn.XLOOKUP($A548&amp;$B548,'[6]产值及收款计划（2026）'!$A:$A&amp;'[6]产值及收款计划（2026）'!$B:$B,'[6]产值及收款计划（2026）'!Y:Y)</f>
        <v>#REF!</v>
      </c>
      <c r="Z548" s="235" t="e" cm="1">
        <f t="array" ref="Z548">_xlfn.XLOOKUP($A548&amp;$B548,'[6]产值及收款计划（2026）'!$A:$A&amp;'[6]产值及收款计划（2026）'!$B:$B,'[6]产值及收款计划（2026）'!Z:Z)</f>
        <v>#REF!</v>
      </c>
      <c r="AA548" s="235" t="e" cm="1">
        <f t="array" ref="AA548">_xlfn.XLOOKUP($A548&amp;$B548,'[6]产值及收款计划（2026）'!$A:$A&amp;'[6]产值及收款计划（2026）'!$B:$B,'[6]产值及收款计划（2026）'!AA:AA)</f>
        <v>#REF!</v>
      </c>
      <c r="AB548" s="235" t="e" cm="1">
        <f t="array" ref="AB548">_xlfn.XLOOKUP($A548&amp;$B548,'[6]产值及收款计划（2026）'!$A:$A&amp;'[6]产值及收款计划（2026）'!$B:$B,'[6]产值及收款计划（2026）'!AB:AB)</f>
        <v>#REF!</v>
      </c>
      <c r="AC548" s="235" t="e" cm="1">
        <f t="array" ref="AC548">_xlfn.XLOOKUP($A548&amp;$B548,'[6]产值及收款计划（2026）'!$A:$A&amp;'[6]产值及收款计划（2026）'!$B:$B,'[6]产值及收款计划（2026）'!AC:AC)</f>
        <v>#REF!</v>
      </c>
      <c r="AD548" s="235" t="e" cm="1">
        <f t="array" ref="AD548">_xlfn.XLOOKUP($A548&amp;$B548,'[6]产值及收款计划（2026）'!$A:$A&amp;'[6]产值及收款计划（2026）'!$B:$B,'[6]产值及收款计划（2026）'!AD:AD)</f>
        <v>#REF!</v>
      </c>
      <c r="AE548" s="235" t="e" cm="1">
        <f t="array" ref="AE548">_xlfn.XLOOKUP($A548&amp;$B548,'[6]产值及收款计划（2026）'!$A:$A&amp;'[6]产值及收款计划（2026）'!$B:$B,'[6]产值及收款计划（2026）'!AE:AE)</f>
        <v>#REF!</v>
      </c>
      <c r="AF548" s="235" t="e" cm="1">
        <f t="array" ref="AF548">_xlfn.XLOOKUP($A548&amp;$B548,'[6]产值及收款计划（2026）'!$A:$A&amp;'[6]产值及收款计划（2026）'!$B:$B,'[6]产值及收款计划（2026）'!AF:AF)</f>
        <v>#REF!</v>
      </c>
      <c r="AG548" s="235" t="e" cm="1">
        <f t="array" ref="AG548">_xlfn.XLOOKUP($A548&amp;$B548,'[6]产值及收款计划（2026）'!$A:$A&amp;'[6]产值及收款计划（2026）'!$B:$B,'[6]产值及收款计划（2026）'!AG:AG)</f>
        <v>#REF!</v>
      </c>
      <c r="AH548" s="235" t="e" cm="1">
        <f t="array" ref="AH548">_xlfn.XLOOKUP($A548&amp;$B548,'[6]产值及收款计划（2026）'!$A:$A&amp;'[6]产值及收款计划（2026）'!$B:$B,'[6]产值及收款计划（2026）'!AH:AH)</f>
        <v>#REF!</v>
      </c>
      <c r="AI548" s="235" t="e" cm="1">
        <f t="array" ref="AI548">_xlfn.XLOOKUP($A548&amp;$B548,'[6]产值及收款计划（2026）'!$A:$A&amp;'[6]产值及收款计划（2026）'!$B:$B,'[6]产值及收款计划（2026）'!AI:AI)</f>
        <v>#REF!</v>
      </c>
      <c r="AJ548" s="235" t="e" cm="1">
        <f t="array" ref="AJ548">_xlfn.XLOOKUP($A548&amp;$B548,'[6]产值及收款计划（2026）'!$A:$A&amp;'[6]产值及收款计划（2026）'!$B:$B,'[6]产值及收款计划（2026）'!AJ:AJ)</f>
        <v>#REF!</v>
      </c>
      <c r="AK548" s="235" t="e" cm="1">
        <f t="array" ref="AK548">_xlfn.XLOOKUP($A548&amp;$B548,'[6]产值及收款计划（2026）'!$A:$A&amp;'[6]产值及收款计划（2026）'!$B:$B,'[6]产值及收款计划（2026）'!AK:AK)</f>
        <v>#REF!</v>
      </c>
      <c r="AL548" s="235" t="e" cm="1">
        <f t="array" ref="AL548">_xlfn.XLOOKUP($A548&amp;$B548,'[6]产值及收款计划（2026）'!$A:$A&amp;'[6]产值及收款计划（2026）'!$B:$B,'[6]产值及收款计划（2026）'!AL:AL)</f>
        <v>#REF!</v>
      </c>
      <c r="AM548" s="242" t="e" cm="1">
        <f t="array" ref="AM548">_xlfn.LET(_xlpm.勾选月份状态数组,TRANSPOSE('PPT(12-15页）-TOP10'!$A$3:$A$14),_xlpm.选择数据区,IF('PPT(12-15页）-TOP10'!$E$3="收款",$BA548:$BL548,$AA548:$AL548),SUM(_xlfn._xlws.FILTER(_xlpm.选择数据区,_xlpm.勾选月份状态数组,"")))</f>
        <v>#REF!</v>
      </c>
      <c r="AN548" s="235" t="e" cm="1">
        <f t="array" ref="AN548">_xlfn.XLOOKUP($A548&amp;$B548,'[6]产值及收款计划（2026）'!$A:$A&amp;'[6]产值及收款计划（2026）'!$B:$B,'[6]产值及收款计划（2026）'!AN:AN)</f>
        <v>#REF!</v>
      </c>
      <c r="AO548" s="235" t="e" cm="1">
        <f t="array" ref="AO548">_xlfn.XLOOKUP($A548&amp;$B548,'[6]产值及收款计划（2026）'!$A:$A&amp;'[6]产值及收款计划（2026）'!$B:$B,'[6]产值及收款计划（2026）'!AO:AO)</f>
        <v>#REF!</v>
      </c>
      <c r="AP548" s="235" t="e" cm="1">
        <f t="array" ref="AP548">_xlfn.XLOOKUP($A548&amp;$B548,'[6]产值及收款计划（2026）'!$A:$A&amp;'[6]产值及收款计划（2026）'!$B:$B,'[6]产值及收款计划（2026）'!AP:AP)</f>
        <v>#REF!</v>
      </c>
      <c r="AQ548" s="235" t="e" cm="1">
        <f t="array" ref="AQ548">_xlfn.XLOOKUP($A548&amp;$B548,'[6]产值及收款计划（2026）'!$A:$A&amp;'[6]产值及收款计划（2026）'!$B:$B,'[6]产值及收款计划（2026）'!AQ:AQ)</f>
        <v>#REF!</v>
      </c>
      <c r="AR548" s="235" t="e" cm="1">
        <f t="array" ref="AR548">_xlfn.XLOOKUP($A548&amp;$B548,'[6]产值及收款计划（2026）'!$A:$A&amp;'[6]产值及收款计划（2026）'!$B:$B,'[6]产值及收款计划（2026）'!AR:AR)</f>
        <v>#REF!</v>
      </c>
      <c r="AS548" s="235" t="e" cm="1">
        <f t="array" ref="AS548">_xlfn.XLOOKUP($A548&amp;$B548,'[6]产值及收款计划（2026）'!$A:$A&amp;'[6]产值及收款计划（2026）'!$B:$B,'[6]产值及收款计划（2026）'!AS:AS)</f>
        <v>#REF!</v>
      </c>
      <c r="AT548" s="235" t="e" cm="1">
        <f t="array" ref="AT548">_xlfn.XLOOKUP($A548&amp;$B548,'[6]产值及收款计划（2026）'!$A:$A&amp;'[6]产值及收款计划（2026）'!$B:$B,'[6]产值及收款计划（2026）'!AT:AT)</f>
        <v>#REF!</v>
      </c>
      <c r="AU548" s="235" t="e" cm="1">
        <f t="array" ref="AU548">_xlfn.XLOOKUP($A548&amp;$B548,'[6]产值及收款计划（2026）'!$A:$A&amp;'[6]产值及收款计划（2026）'!$B:$B,'[6]产值及收款计划（2026）'!AU:AU)</f>
        <v>#REF!</v>
      </c>
      <c r="AV548" s="235" t="e" cm="1">
        <f t="array" ref="AV548">_xlfn.XLOOKUP($A548&amp;$B548,'[6]产值及收款计划（2026）'!$A:$A&amp;'[6]产值及收款计划（2026）'!$B:$B,'[6]产值及收款计划（2026）'!AV:AV)</f>
        <v>#REF!</v>
      </c>
      <c r="AW548" s="235" cm="1">
        <f t="array" ref="AW548">_xlfn.XLOOKUP($A548&amp;$B548,'[6]产值及收款计划（2026）'!$A:$A&amp;'[6]产值及收款计划（2026）'!$B:$B,'[6]产值及收款计划（2026）'!AW:AW)</f>
        <v>5</v>
      </c>
      <c r="AX548" s="235" cm="1">
        <f t="array" ref="AX548">_xlfn.XLOOKUP($A548&amp;$B548,'[6]产值及收款计划（2026）'!$A:$A&amp;'[6]产值及收款计划（2026）'!$B:$B,'[6]产值及收款计划（2026）'!AX:AX)</f>
        <v>0</v>
      </c>
      <c r="AY548" s="235" cm="1">
        <f t="array" ref="AY548">_xlfn.XLOOKUP($A548&amp;$B548,'[6]产值及收款计划（2026）'!$A:$A&amp;'[6]产值及收款计划（2026）'!$B:$B,'[6]产值及收款计划（2026）'!AY:AY)</f>
        <v>0</v>
      </c>
      <c r="AZ548" s="235" cm="1">
        <f t="array" ref="AZ548">_xlfn.XLOOKUP($A548&amp;$B548,'[6]产值及收款计划（2026）'!$A:$A&amp;'[6]产值及收款计划（2026）'!$B:$B,'[6]产值及收款计划（2026）'!AZ:AZ)</f>
        <v>-5</v>
      </c>
      <c r="BA548" s="235" t="e" cm="1">
        <f t="array" ref="BA548">_xlfn.XLOOKUP($A548&amp;$B548,'[6]产值及收款计划（2026）'!$A:$A&amp;'[6]产值及收款计划（2026）'!$B:$B,'[6]产值及收款计划（2026）'!BA:BA)</f>
        <v>#REF!</v>
      </c>
      <c r="BB548" s="235" t="e" cm="1">
        <f t="array" ref="BB548">_xlfn.XLOOKUP($A548&amp;$B548,'[6]产值及收款计划（2026）'!$A:$A&amp;'[6]产值及收款计划（2026）'!$B:$B,'[6]产值及收款计划（2026）'!BB:BB)</f>
        <v>#REF!</v>
      </c>
      <c r="BC548" s="235" t="e" cm="1">
        <f t="array" ref="BC548">_xlfn.XLOOKUP($A548&amp;$B548,'[6]产值及收款计划（2026）'!$A:$A&amp;'[6]产值及收款计划（2026）'!$B:$B,'[6]产值及收款计划（2026）'!BC:BC)</f>
        <v>#REF!</v>
      </c>
      <c r="BD548" s="235" t="e" cm="1">
        <f t="array" ref="BD548">_xlfn.XLOOKUP($A548&amp;$B548,'[6]产值及收款计划（2026）'!$A:$A&amp;'[6]产值及收款计划（2026）'!$B:$B,'[6]产值及收款计划（2026）'!BD:BD)</f>
        <v>#REF!</v>
      </c>
      <c r="BE548" s="235" t="e" cm="1">
        <f t="array" ref="BE548">_xlfn.XLOOKUP($A548&amp;$B548,'[6]产值及收款计划（2026）'!$A:$A&amp;'[6]产值及收款计划（2026）'!$B:$B,'[6]产值及收款计划（2026）'!BE:BE)</f>
        <v>#REF!</v>
      </c>
      <c r="BF548" s="235" t="e" cm="1">
        <f t="array" ref="BF548">_xlfn.XLOOKUP($A548&amp;$B548,'[6]产值及收款计划（2026）'!$A:$A&amp;'[6]产值及收款计划（2026）'!$B:$B,'[6]产值及收款计划（2026）'!BF:BF)</f>
        <v>#REF!</v>
      </c>
      <c r="BG548" s="235" t="e" cm="1">
        <f t="array" ref="BG548">_xlfn.XLOOKUP($A548&amp;$B548,'[6]产值及收款计划（2026）'!$A:$A&amp;'[6]产值及收款计划（2026）'!$B:$B,'[6]产值及收款计划（2026）'!BG:BG)</f>
        <v>#REF!</v>
      </c>
      <c r="BH548" s="235" t="e" cm="1">
        <f t="array" ref="BH548">_xlfn.XLOOKUP($A548&amp;$B548,'[6]产值及收款计划（2026）'!$A:$A&amp;'[6]产值及收款计划（2026）'!$B:$B,'[6]产值及收款计划（2026）'!BH:BH)</f>
        <v>#REF!</v>
      </c>
      <c r="BI548" s="235" t="e" cm="1">
        <f t="array" ref="BI548">_xlfn.XLOOKUP($A548&amp;$B548,'[6]产值及收款计划（2026）'!$A:$A&amp;'[6]产值及收款计划（2026）'!$B:$B,'[6]产值及收款计划（2026）'!BI:BI)</f>
        <v>#REF!</v>
      </c>
      <c r="BJ548" s="235" t="e" cm="1">
        <f t="array" ref="BJ548">_xlfn.XLOOKUP($A548&amp;$B548,'[6]产值及收款计划（2026）'!$A:$A&amp;'[6]产值及收款计划（2026）'!$B:$B,'[6]产值及收款计划（2026）'!BJ:BJ)</f>
        <v>#REF!</v>
      </c>
      <c r="BK548" s="235" t="e" cm="1">
        <f t="array" ref="BK548">_xlfn.XLOOKUP($A548&amp;$B548,'[6]产值及收款计划（2026）'!$A:$A&amp;'[6]产值及收款计划（2026）'!$B:$B,'[6]产值及收款计划（2026）'!BK:BK)</f>
        <v>#REF!</v>
      </c>
      <c r="BL548" s="235" t="e" cm="1">
        <f t="array" ref="BL548">_xlfn.XLOOKUP($A548&amp;$B548,'[6]产值及收款计划（2026）'!$A:$A&amp;'[6]产值及收款计划（2026）'!$B:$B,'[6]产值及收款计划（2026）'!BL:BL)</f>
        <v>#REF!</v>
      </c>
      <c r="BM548" s="235"/>
      <c r="BN548" s="235"/>
      <c r="BO548" s="235"/>
      <c r="BP548" s="235"/>
      <c r="BQ548" s="235" t="e" cm="1">
        <f t="array" ref="BQ548">_xlfn.XLOOKUP($A548&amp;$B548,'[6]产值及收款计划（2026）'!$A:$A&amp;'[6]产值及收款计划（2026）'!$B:$B,'[6]产值及收款计划（2026）'!BM:BM)</f>
        <v>#REF!</v>
      </c>
      <c r="BR548" s="235" t="e" cm="1">
        <f t="array" ref="BR548">_xlfn.XLOOKUP($A548&amp;$B548,'[6]产值及收款计划（2026）'!$A:$A&amp;'[6]产值及收款计划（2026）'!$B:$B,'[6]产值及收款计划（2026）'!BN:BN)</f>
        <v>#REF!</v>
      </c>
      <c r="BS548" s="235" t="e" cm="1">
        <f t="array" ref="BS548">_xlfn.XLOOKUP($A548&amp;$B548,'[6]产值及收款计划（2026）'!$A:$A&amp;'[6]产值及收款计划（2026）'!$B:$B,'[6]产值及收款计划（2026）'!BO:BO)</f>
        <v>#REF!</v>
      </c>
      <c r="BT548" s="235" t="e" cm="1">
        <f t="array" ref="BT548">_xlfn.XLOOKUP($A548&amp;$B548,'[6]产值及收款计划（2026）'!$A:$A&amp;'[6]产值及收款计划（2026）'!$B:$B,'[6]产值及收款计划（2026）'!BP:BP)</f>
        <v>#REF!</v>
      </c>
      <c r="BU548" s="234" t="str" cm="1">
        <f t="array" ref="BU548">_xlfn.XLOOKUP($A548&amp;$B548,'[6]产值及收款计划（2026）'!$A:$A&amp;'[6]产值及收款计划（2026）'!$B:$B,'[6]产值及收款计划（2026）'!BQ:BQ)</f>
        <v>浙江城市数字技术有限公司</v>
      </c>
      <c r="BV548" s="235" t="e" cm="1">
        <f t="array" ref="BV548">_xlfn.XLOOKUP($A548&amp;$B548,'[6]产值及收款计划（2026）'!$A:$A&amp;'[6]产值及收款计划（2026）'!$B:$B,'[6]产值及收款计划（2026）'!BR:BR)</f>
        <v>#REF!</v>
      </c>
      <c r="CE548" s="235" cm="1">
        <f t="array" ref="CE548">_xlfn.XLOOKUP($A548&amp;$B548,'[6]产值及收款计划（2026）'!$A:$A&amp;'[6]产值及收款计划（2026）'!$B:$B,'[6]产值及收款计划（2026）'!CA:CA)</f>
        <v>0</v>
      </c>
      <c r="CF548" s="235" cm="1">
        <f t="array" ref="CF548">_xlfn.XLOOKUP($A548&amp;$B548,'[6]产值及收款计划（2026）'!$A:$A&amp;'[6]产值及收款计划（2026）'!$B:$B,'[6]产值及收款计划（2026）'!CB:CB)</f>
        <v>0</v>
      </c>
      <c r="CG548" s="235" cm="1">
        <f t="array" ref="CG548">_xlfn.XLOOKUP($A548&amp;$B548,'[6]产值及收款计划（2026）'!$A:$A&amp;'[6]产值及收款计划（2026）'!$B:$B,'[6]产值及收款计划（2026）'!CC:CC)</f>
        <v>0</v>
      </c>
      <c r="CH548" s="235" cm="1">
        <f t="array" ref="CH548">_xlfn.XLOOKUP($A548&amp;$B548,'[6]产值及收款计划（2026）'!$A:$A&amp;'[6]产值及收款计划（2026）'!$B:$B,'[6]产值及收款计划（2026）'!CD:CD)</f>
        <v>0</v>
      </c>
      <c r="CI548" s="235" cm="1">
        <f t="array" ref="CI548">_xlfn.XLOOKUP($A548&amp;$B548,'[6]产值及收款计划（2026）'!$A:$A&amp;'[6]产值及收款计划（2026）'!$B:$B,'[6]产值及收款计划（2026）'!CE:CE)</f>
        <v>0</v>
      </c>
      <c r="CJ548" s="235" cm="1">
        <f t="array" ref="CJ548">_xlfn.XLOOKUP($A548&amp;$B548,'[6]产值及收款计划（2026）'!$A:$A&amp;'[6]产值及收款计划（2026）'!$B:$B,'[6]产值及收款计划（2026）'!CF:CF)</f>
        <v>0</v>
      </c>
      <c r="CK548" s="235" cm="1">
        <f t="array" ref="CK548">_xlfn.XLOOKUP($A548&amp;$B548,'[6]产值及收款计划（2026）'!$A:$A&amp;'[6]产值及收款计划（2026）'!$B:$B,'[6]产值及收款计划（2026）'!CG:CG)</f>
        <v>0</v>
      </c>
      <c r="CL548" s="235" cm="1">
        <f t="array" ref="CL548">_xlfn.XLOOKUP($A548&amp;$B548,'[6]产值及收款计划（2026）'!$A:$A&amp;'[6]产值及收款计划（2026）'!$B:$B,'[6]产值及收款计划（2026）'!CH:CH)</f>
        <v>0</v>
      </c>
      <c r="CM548" s="235" cm="1">
        <f t="array" ref="CM548">_xlfn.XLOOKUP($A548&amp;$B548,'[6]产值及收款计划（2026）'!$A:$A&amp;'[6]产值及收款计划（2026）'!$B:$B,'[6]产值及收款计划（2026）'!CI:CI)</f>
        <v>0</v>
      </c>
      <c r="CN548" s="235" cm="1">
        <f t="array" ref="CN548">_xlfn.XLOOKUP($A548&amp;$B548,'[6]产值及收款计划（2026）'!$A:$A&amp;'[6]产值及收款计划（2026）'!$B:$B,'[6]产值及收款计划（2026）'!CJ:CJ)</f>
        <v>0</v>
      </c>
      <c r="CO548" s="235" cm="1">
        <f t="array" ref="CO548">_xlfn.XLOOKUP($A548&amp;$B548,'[6]产值及收款计划（2026）'!$A:$A&amp;'[6]产值及收款计划（2026）'!$B:$B,'[6]产值及收款计划（2026）'!CK:CK)</f>
        <v>0</v>
      </c>
      <c r="CP548" s="235" cm="1">
        <f t="array" ref="CP548">_xlfn.XLOOKUP($A548&amp;$B548,'[6]产值及收款计划（2026）'!$A:$A&amp;'[6]产值及收款计划（2026）'!$B:$B,'[6]产值及收款计划（2026）'!CL:CL)</f>
        <v>0</v>
      </c>
      <c r="DE548" s="235" cm="1">
        <f t="array" ref="DE548">_xlfn.XLOOKUP($A548&amp;$B548,'[6]产值及收款计划（2026）'!$A:$A&amp;'[6]产值及收款计划（2026）'!$B:$B,'[6]产值及收款计划（2026）'!DA:DA)</f>
        <v>0</v>
      </c>
      <c r="DF548" s="235" cm="1">
        <f t="array" ref="DF548">_xlfn.XLOOKUP($A548&amp;$B548,'[6]产值及收款计划（2026）'!$A:$A&amp;'[6]产值及收款计划（2026）'!$B:$B,'[6]产值及收款计划（2026）'!DB:DB)</f>
        <v>0</v>
      </c>
      <c r="DG548" s="235" cm="1">
        <f t="array" ref="DG548">_xlfn.XLOOKUP($A548&amp;$B548,'[6]产值及收款计划（2026）'!$A:$A&amp;'[6]产值及收款计划（2026）'!$B:$B,'[6]产值及收款计划（2026）'!DC:DC)</f>
        <v>0</v>
      </c>
      <c r="DH548" s="235" cm="1">
        <f t="array" ref="DH548">_xlfn.XLOOKUP($A548&amp;$B548,'[6]产值及收款计划（2026）'!$A:$A&amp;'[6]产值及收款计划（2026）'!$B:$B,'[6]产值及收款计划（2026）'!DD:DD)</f>
        <v>0</v>
      </c>
      <c r="DI548" s="235" cm="1">
        <f t="array" ref="DI548">_xlfn.XLOOKUP($A548&amp;$B548,'[6]产值及收款计划（2026）'!$A:$A&amp;'[6]产值及收款计划（2026）'!$B:$B,'[6]产值及收款计划（2026）'!DE:DE)</f>
        <v>0</v>
      </c>
      <c r="DJ548" s="235" cm="1">
        <f t="array" ref="DJ548">_xlfn.XLOOKUP($A548&amp;$B548,'[6]产值及收款计划（2026）'!$A:$A&amp;'[6]产值及收款计划（2026）'!$B:$B,'[6]产值及收款计划（2026）'!DF:DF)</f>
        <v>0</v>
      </c>
      <c r="DK548" s="235" cm="1">
        <f t="array" ref="DK548">_xlfn.XLOOKUP($A548&amp;$B548,'[6]产值及收款计划（2026）'!$A:$A&amp;'[6]产值及收款计划（2026）'!$B:$B,'[6]产值及收款计划（2026）'!DG:DG)</f>
        <v>0</v>
      </c>
      <c r="DL548" s="235" cm="1">
        <f t="array" ref="DL548">_xlfn.XLOOKUP($A548&amp;$B548,'[6]产值及收款计划（2026）'!$A:$A&amp;'[6]产值及收款计划（2026）'!$B:$B,'[6]产值及收款计划（2026）'!DH:DH)</f>
        <v>0</v>
      </c>
      <c r="DM548" s="235" cm="1">
        <f t="array" ref="DM548">_xlfn.XLOOKUP($A548&amp;$B548,'[6]产值及收款计划（2026）'!$A:$A&amp;'[6]产值及收款计划（2026）'!$B:$B,'[6]产值及收款计划（2026）'!DI:DI)</f>
        <v>0</v>
      </c>
      <c r="DN548" s="235" cm="1">
        <f t="array" ref="DN548">_xlfn.XLOOKUP($A548&amp;$B548,'[6]产值及收款计划（2026）'!$A:$A&amp;'[6]产值及收款计划（2026）'!$B:$B,'[6]产值及收款计划（2026）'!DJ:DJ)</f>
        <v>0</v>
      </c>
      <c r="DO548" s="235" cm="1">
        <f t="array" ref="DO548">_xlfn.XLOOKUP($A548&amp;$B548,'[6]产值及收款计划（2026）'!$A:$A&amp;'[6]产值及收款计划（2026）'!$B:$B,'[6]产值及收款计划（2026）'!DK:DK)</f>
        <v>0</v>
      </c>
      <c r="DP548" s="235" cm="1">
        <f t="array" ref="DP548">_xlfn.XLOOKUP($A548&amp;$B548,'[6]产值及收款计划（2026）'!$A:$A&amp;'[6]产值及收款计划（2026）'!$B:$B,'[6]产值及收款计划（2026）'!DL:DL)</f>
        <v>0</v>
      </c>
      <c r="DQ548" s="243"/>
      <c r="DR548" s="229"/>
    </row>
    <row r="549" ht="20.25" spans="1:122">
      <c r="A549" s="233">
        <f t="shared" si="31"/>
        <v>8</v>
      </c>
      <c r="B549" s="233" t="s">
        <v>31</v>
      </c>
      <c r="C549" s="234" t="str" cm="1">
        <f t="array" ref="C549">_xlfn.XLOOKUP($A549&amp;$B549,'[6]产值及收款计划（2026）'!$A:$A&amp;'[6]产值及收款计划（2026）'!$B:$B,'[6]产值及收款计划（2026）'!C:C)</f>
        <v>C0CJSC-SG-W-2025105</v>
      </c>
      <c r="D549" s="234" t="str" cm="1">
        <f t="array" ref="D549">_xlfn.XLOOKUP($A549&amp;$B549,'[6]产值及收款计划（2026）'!$A:$A&amp;'[6]产值及收款计划（2026）'!$B:$B,'[6]产值及收款计划（2026）'!D:D)</f>
        <v>兖矿设备采购-气相色谱和气相色谱质谱联用仪</v>
      </c>
      <c r="E549" s="235" cm="1">
        <f t="array" ref="E549">_xlfn.XLOOKUP($A549&amp;$B549,'[6]产值及收款计划（2026）'!$A:$A&amp;'[6]产值及收款计划（2026）'!$B:$B,'[6]产值及收款计划（2026）'!E:E)</f>
        <v>429</v>
      </c>
      <c r="F549" s="235" cm="1">
        <f t="array" ref="F549">_xlfn.XLOOKUP($A549&amp;$B549,'[6]产值及收款计划（2026）'!$A:$A&amp;'[6]产值及收款计划（2026）'!$B:$B,'[6]产值及收款计划（2026）'!F:F)</f>
        <v>429</v>
      </c>
      <c r="G549" s="235" cm="1">
        <f t="array" ref="G549">_xlfn.XLOOKUP($A549&amp;$B549,'[6]产值及收款计划（2026）'!$A:$A&amp;'[6]产值及收款计划（2026）'!$B:$B,'[6]产值及收款计划（2026）'!G:G)</f>
        <v>429</v>
      </c>
      <c r="H549" s="235" cm="1">
        <f t="array" ref="H549">_xlfn.XLOOKUP($A549&amp;$B549,'[6]产值及收款计划（2026）'!$A:$A&amp;'[6]产值及收款计划（2026）'!$B:$B,'[6]产值及收款计划（2026）'!H:H)</f>
        <v>25</v>
      </c>
      <c r="I549" s="236" cm="1">
        <f t="array" ref="I549">_xlfn.XLOOKUP($A549&amp;$B549,'[6]产值及收款计划（2026）'!$A:$A&amp;'[6]产值及收款计划（2026）'!$B:$B,'[6]产值及收款计划（2026）'!I:I)</f>
        <v>0.0582750582750583</v>
      </c>
      <c r="J549" s="237" cm="1">
        <f t="array" ref="J549">_xlfn.XLOOKUP($A549&amp;$B549,'[6]产值及收款计划（2026）'!$A:$A&amp;'[6]产值及收款计划（2026）'!$B:$B,'[6]产值及收款计划（2026）'!J:J)</f>
        <v>0.13</v>
      </c>
      <c r="K549" s="235" t="e" cm="1">
        <f t="array" ref="K549">_xlfn.XLOOKUP($A549&amp;$B549,'[6]产值及收款计划（2026）'!$A:$A&amp;'[6]产值及收款计划（2026）'!$B:$B,'[6]产值及收款计划（2026）'!K:K)</f>
        <v>#REF!</v>
      </c>
      <c r="L549" s="235" t="e" cm="1">
        <f t="array" ref="L549">_xlfn.XLOOKUP($A549&amp;$B549,'[6]产值及收款计划（2026）'!$A:$A&amp;'[6]产值及收款计划（2026）'!$B:$B,'[6]产值及收款计划（2026）'!L:L)</f>
        <v>#REF!</v>
      </c>
      <c r="M549" s="235" t="str" cm="1">
        <f t="array" ref="M549">_xlfn.XLOOKUP($A549&amp;$B549,'[6]产值及收款计划（2026）'!$A:$A&amp;'[6]产值及收款计划（2026）'!$B:$B,'[6]产值及收款计划（2026）'!M:M)</f>
        <v>主导</v>
      </c>
      <c r="N549" s="235" cm="1">
        <f t="array" ref="N549">_xlfn.XLOOKUP($A549&amp;$B549,'[6]产值及收款计划（2026）'!$A:$A&amp;'[6]产值及收款计划（2026）'!$B:$B,'[6]产值及收款计划（2026）'!N:N)</f>
        <v>0</v>
      </c>
      <c r="O549" s="235" t="str" cm="1">
        <f t="array" ref="O549">_xlfn.XLOOKUP($A549&amp;$B549,'[6]产值及收款计划（2026）'!$A:$A&amp;'[6]产值及收款计划（2026）'!$B:$B,'[6]产值及收款计划（2026）'!O:O)</f>
        <v>马伟超</v>
      </c>
      <c r="P549" s="234" t="str" cm="1">
        <f t="array" ref="P549">_xlfn.XLOOKUP($A549&amp;$B549,'[6]产值及收款计划（2026）'!$A:$A&amp;'[6]产值及收款计划（2026）'!$B:$B,'[6]产值及收款计划（2026）'!P:P)</f>
        <v>在建</v>
      </c>
      <c r="Q549" s="235" t="e" cm="1">
        <f t="array" ref="Q549">_xlfn.XLOOKUP($A549&amp;$B549,'[6]产值及收款计划（2026）'!$A:$A&amp;'[6]产值及收款计划（2026）'!$B:$B,'[6]产值及收款计划（2026）'!Q:Q)</f>
        <v>#REF!</v>
      </c>
      <c r="R549" s="235" t="e" cm="1">
        <f t="array" ref="R549">_xlfn.XLOOKUP($A549&amp;$B549,'[6]产值及收款计划（2026）'!$A:$A&amp;'[6]产值及收款计划（2026）'!$B:$B,'[6]产值及收款计划（2026）'!R:R)</f>
        <v>#REF!</v>
      </c>
      <c r="S549" s="235" t="e" cm="1">
        <f t="array" ref="S549">_xlfn.XLOOKUP($A549&amp;$B549,'[6]产值及收款计划（2026）'!$A:$A&amp;'[6]产值及收款计划（2026）'!$B:$B,'[6]产值及收款计划（2026）'!S:S)</f>
        <v>#REF!</v>
      </c>
      <c r="T549" s="235" cm="1">
        <f t="array" ref="T549">_xlfn.XLOOKUP($A549&amp;$B549,'[6]产值及收款计划（2026）'!$A:$A&amp;'[6]产值及收款计划（2026）'!$B:$B,'[6]产值及收款计划（2026）'!T:T)</f>
        <v>0</v>
      </c>
      <c r="U549" s="235" cm="1">
        <f t="array" ref="U549">_xlfn.XLOOKUP($A549&amp;$B549,'[6]产值及收款计划（2026）'!$A:$A&amp;'[6]产值及收款计划（2026）'!$B:$B,'[6]产值及收款计划（2026）'!U:U)</f>
        <v>0</v>
      </c>
      <c r="V549" s="235" cm="1">
        <f t="array" ref="V549">_xlfn.XLOOKUP($A549&amp;$B549,'[6]产值及收款计划（2026）'!$A:$A&amp;'[6]产值及收款计划（2026）'!$B:$B,'[6]产值及收款计划（2026）'!V:V)</f>
        <v>429</v>
      </c>
      <c r="W549" s="235" t="e" cm="1">
        <f t="array" ref="W549">_xlfn.XLOOKUP($A549&amp;$B549,'[6]产值及收款计划（2026）'!$A:$A&amp;'[6]产值及收款计划（2026）'!$B:$B,'[6]产值及收款计划（2026）'!W:W)</f>
        <v>#REF!</v>
      </c>
      <c r="X549" s="235" t="e" cm="1">
        <f t="array" ref="X549">_xlfn.XLOOKUP($A549&amp;$B549,'[6]产值及收款计划（2026）'!$A:$A&amp;'[6]产值及收款计划（2026）'!$B:$B,'[6]产值及收款计划（2026）'!X:X)</f>
        <v>#REF!</v>
      </c>
      <c r="Y549" s="235" t="e" cm="1">
        <f t="array" ref="Y549">_xlfn.XLOOKUP($A549&amp;$B549,'[6]产值及收款计划（2026）'!$A:$A&amp;'[6]产值及收款计划（2026）'!$B:$B,'[6]产值及收款计划（2026）'!Y:Y)</f>
        <v>#REF!</v>
      </c>
      <c r="Z549" s="235" t="e" cm="1">
        <f t="array" ref="Z549">_xlfn.XLOOKUP($A549&amp;$B549,'[6]产值及收款计划（2026）'!$A:$A&amp;'[6]产值及收款计划（2026）'!$B:$B,'[6]产值及收款计划（2026）'!Z:Z)</f>
        <v>#REF!</v>
      </c>
      <c r="AA549" s="235" t="e" cm="1">
        <f t="array" ref="AA549">_xlfn.XLOOKUP($A549&amp;$B549,'[6]产值及收款计划（2026）'!$A:$A&amp;'[6]产值及收款计划（2026）'!$B:$B,'[6]产值及收款计划（2026）'!AA:AA)</f>
        <v>#REF!</v>
      </c>
      <c r="AB549" s="235" t="e" cm="1">
        <f t="array" ref="AB549">_xlfn.XLOOKUP($A549&amp;$B549,'[6]产值及收款计划（2026）'!$A:$A&amp;'[6]产值及收款计划（2026）'!$B:$B,'[6]产值及收款计划（2026）'!AB:AB)</f>
        <v>#REF!</v>
      </c>
      <c r="AC549" s="235" t="e" cm="1">
        <f t="array" ref="AC549">_xlfn.XLOOKUP($A549&amp;$B549,'[6]产值及收款计划（2026）'!$A:$A&amp;'[6]产值及收款计划（2026）'!$B:$B,'[6]产值及收款计划（2026）'!AC:AC)</f>
        <v>#REF!</v>
      </c>
      <c r="AD549" s="235" t="e" cm="1">
        <f t="array" ref="AD549">_xlfn.XLOOKUP($A549&amp;$B549,'[6]产值及收款计划（2026）'!$A:$A&amp;'[6]产值及收款计划（2026）'!$B:$B,'[6]产值及收款计划（2026）'!AD:AD)</f>
        <v>#REF!</v>
      </c>
      <c r="AE549" s="235" t="e" cm="1">
        <f t="array" ref="AE549">_xlfn.XLOOKUP($A549&amp;$B549,'[6]产值及收款计划（2026）'!$A:$A&amp;'[6]产值及收款计划（2026）'!$B:$B,'[6]产值及收款计划（2026）'!AE:AE)</f>
        <v>#REF!</v>
      </c>
      <c r="AF549" s="235" t="e" cm="1">
        <f t="array" ref="AF549">_xlfn.XLOOKUP($A549&amp;$B549,'[6]产值及收款计划（2026）'!$A:$A&amp;'[6]产值及收款计划（2026）'!$B:$B,'[6]产值及收款计划（2026）'!AF:AF)</f>
        <v>#REF!</v>
      </c>
      <c r="AG549" s="235" t="e" cm="1">
        <f t="array" ref="AG549">_xlfn.XLOOKUP($A549&amp;$B549,'[6]产值及收款计划（2026）'!$A:$A&amp;'[6]产值及收款计划（2026）'!$B:$B,'[6]产值及收款计划（2026）'!AG:AG)</f>
        <v>#REF!</v>
      </c>
      <c r="AH549" s="235" t="e" cm="1">
        <f t="array" ref="AH549">_xlfn.XLOOKUP($A549&amp;$B549,'[6]产值及收款计划（2026）'!$A:$A&amp;'[6]产值及收款计划（2026）'!$B:$B,'[6]产值及收款计划（2026）'!AH:AH)</f>
        <v>#REF!</v>
      </c>
      <c r="AI549" s="235" t="e" cm="1">
        <f t="array" ref="AI549">_xlfn.XLOOKUP($A549&amp;$B549,'[6]产值及收款计划（2026）'!$A:$A&amp;'[6]产值及收款计划（2026）'!$B:$B,'[6]产值及收款计划（2026）'!AI:AI)</f>
        <v>#REF!</v>
      </c>
      <c r="AJ549" s="235" t="e" cm="1">
        <f t="array" ref="AJ549">_xlfn.XLOOKUP($A549&amp;$B549,'[6]产值及收款计划（2026）'!$A:$A&amp;'[6]产值及收款计划（2026）'!$B:$B,'[6]产值及收款计划（2026）'!AJ:AJ)</f>
        <v>#REF!</v>
      </c>
      <c r="AK549" s="235" t="e" cm="1">
        <f t="array" ref="AK549">_xlfn.XLOOKUP($A549&amp;$B549,'[6]产值及收款计划（2026）'!$A:$A&amp;'[6]产值及收款计划（2026）'!$B:$B,'[6]产值及收款计划（2026）'!AK:AK)</f>
        <v>#REF!</v>
      </c>
      <c r="AL549" s="235" t="e" cm="1">
        <f t="array" ref="AL549">_xlfn.XLOOKUP($A549&amp;$B549,'[6]产值及收款计划（2026）'!$A:$A&amp;'[6]产值及收款计划（2026）'!$B:$B,'[6]产值及收款计划（2026）'!AL:AL)</f>
        <v>#REF!</v>
      </c>
      <c r="AM549" s="242" t="e" cm="1">
        <f t="array" ref="AM549">_xlfn.LET(_xlpm.勾选月份状态数组,TRANSPOSE('PPT(12-15页）-TOP10'!$A$3:$A$14),_xlpm.选择数据区,IF('PPT(12-15页）-TOP10'!$E$3="收款",$BA549:$BL549,$AA549:$AL549),SUM(_xlfn._xlws.FILTER(_xlpm.选择数据区,_xlpm.勾选月份状态数组,"")))</f>
        <v>#REF!</v>
      </c>
      <c r="AN549" s="235" t="e" cm="1">
        <f t="array" ref="AN549">_xlfn.XLOOKUP($A549&amp;$B549,'[6]产值及收款计划（2026）'!$A:$A&amp;'[6]产值及收款计划（2026）'!$B:$B,'[6]产值及收款计划（2026）'!AN:AN)</f>
        <v>#REF!</v>
      </c>
      <c r="AO549" s="235" t="e" cm="1">
        <f t="array" ref="AO549">_xlfn.XLOOKUP($A549&amp;$B549,'[6]产值及收款计划（2026）'!$A:$A&amp;'[6]产值及收款计划（2026）'!$B:$B,'[6]产值及收款计划（2026）'!AO:AO)</f>
        <v>#REF!</v>
      </c>
      <c r="AP549" s="235" t="e" cm="1">
        <f t="array" ref="AP549">_xlfn.XLOOKUP($A549&amp;$B549,'[6]产值及收款计划（2026）'!$A:$A&amp;'[6]产值及收款计划（2026）'!$B:$B,'[6]产值及收款计划（2026）'!AP:AP)</f>
        <v>#REF!</v>
      </c>
      <c r="AQ549" s="235" t="e" cm="1">
        <f t="array" ref="AQ549">_xlfn.XLOOKUP($A549&amp;$B549,'[6]产值及收款计划（2026）'!$A:$A&amp;'[6]产值及收款计划（2026）'!$B:$B,'[6]产值及收款计划（2026）'!AQ:AQ)</f>
        <v>#REF!</v>
      </c>
      <c r="AR549" s="235" t="e" cm="1">
        <f t="array" ref="AR549">_xlfn.XLOOKUP($A549&amp;$B549,'[6]产值及收款计划（2026）'!$A:$A&amp;'[6]产值及收款计划（2026）'!$B:$B,'[6]产值及收款计划（2026）'!AR:AR)</f>
        <v>#REF!</v>
      </c>
      <c r="AS549" s="235" t="e" cm="1">
        <f t="array" ref="AS549">_xlfn.XLOOKUP($A549&amp;$B549,'[6]产值及收款计划（2026）'!$A:$A&amp;'[6]产值及收款计划（2026）'!$B:$B,'[6]产值及收款计划（2026）'!AS:AS)</f>
        <v>#REF!</v>
      </c>
      <c r="AT549" s="235" t="e" cm="1">
        <f t="array" ref="AT549">_xlfn.XLOOKUP($A549&amp;$B549,'[6]产值及收款计划（2026）'!$A:$A&amp;'[6]产值及收款计划（2026）'!$B:$B,'[6]产值及收款计划（2026）'!AT:AT)</f>
        <v>#REF!</v>
      </c>
      <c r="AU549" s="235" t="e" cm="1">
        <f t="array" ref="AU549">_xlfn.XLOOKUP($A549&amp;$B549,'[6]产值及收款计划（2026）'!$A:$A&amp;'[6]产值及收款计划（2026）'!$B:$B,'[6]产值及收款计划（2026）'!AU:AU)</f>
        <v>#REF!</v>
      </c>
      <c r="AV549" s="235" t="e" cm="1">
        <f t="array" ref="AV549">_xlfn.XLOOKUP($A549&amp;$B549,'[6]产值及收款计划（2026）'!$A:$A&amp;'[6]产值及收款计划（2026）'!$B:$B,'[6]产值及收款计划（2026）'!AV:AV)</f>
        <v>#REF!</v>
      </c>
      <c r="AW549" s="235" cm="1">
        <f t="array" ref="AW549">_xlfn.XLOOKUP($A549&amp;$B549,'[6]产值及收款计划（2026）'!$A:$A&amp;'[6]产值及收款计划（2026）'!$B:$B,'[6]产值及收款计划（2026）'!AW:AW)</f>
        <v>128.7</v>
      </c>
      <c r="AX549" s="235" cm="1">
        <f t="array" ref="AX549">_xlfn.XLOOKUP($A549&amp;$B549,'[6]产值及收款计划（2026）'!$A:$A&amp;'[6]产值及收款计划（2026）'!$B:$B,'[6]产值及收款计划（2026）'!AX:AX)</f>
        <v>0</v>
      </c>
      <c r="AY549" s="235" cm="1">
        <f t="array" ref="AY549">_xlfn.XLOOKUP($A549&amp;$B549,'[6]产值及收款计划（2026）'!$A:$A&amp;'[6]产值及收款计划（2026）'!$B:$B,'[6]产值及收款计划（2026）'!AY:AY)</f>
        <v>300.3</v>
      </c>
      <c r="AZ549" s="235" cm="1">
        <f t="array" ref="AZ549">_xlfn.XLOOKUP($A549&amp;$B549,'[6]产值及收款计划（2026）'!$A:$A&amp;'[6]产值及收款计划（2026）'!$B:$B,'[6]产值及收款计划（2026）'!AZ:AZ)</f>
        <v>-128.7</v>
      </c>
      <c r="BA549" s="235" t="e" cm="1">
        <f t="array" ref="BA549">_xlfn.XLOOKUP($A549&amp;$B549,'[6]产值及收款计划（2026）'!$A:$A&amp;'[6]产值及收款计划（2026）'!$B:$B,'[6]产值及收款计划（2026）'!BA:BA)</f>
        <v>#REF!</v>
      </c>
      <c r="BB549" s="235" t="e" cm="1">
        <f t="array" ref="BB549">_xlfn.XLOOKUP($A549&amp;$B549,'[6]产值及收款计划（2026）'!$A:$A&amp;'[6]产值及收款计划（2026）'!$B:$B,'[6]产值及收款计划（2026）'!BB:BB)</f>
        <v>#REF!</v>
      </c>
      <c r="BC549" s="235" t="e" cm="1">
        <f t="array" ref="BC549">_xlfn.XLOOKUP($A549&amp;$B549,'[6]产值及收款计划（2026）'!$A:$A&amp;'[6]产值及收款计划（2026）'!$B:$B,'[6]产值及收款计划（2026）'!BC:BC)</f>
        <v>#REF!</v>
      </c>
      <c r="BD549" s="235" t="e" cm="1">
        <f t="array" ref="BD549">_xlfn.XLOOKUP($A549&amp;$B549,'[6]产值及收款计划（2026）'!$A:$A&amp;'[6]产值及收款计划（2026）'!$B:$B,'[6]产值及收款计划（2026）'!BD:BD)</f>
        <v>#REF!</v>
      </c>
      <c r="BE549" s="235" t="e" cm="1">
        <f t="array" ref="BE549">_xlfn.XLOOKUP($A549&amp;$B549,'[6]产值及收款计划（2026）'!$A:$A&amp;'[6]产值及收款计划（2026）'!$B:$B,'[6]产值及收款计划（2026）'!BE:BE)</f>
        <v>#REF!</v>
      </c>
      <c r="BF549" s="235" t="e" cm="1">
        <f t="array" ref="BF549">_xlfn.XLOOKUP($A549&amp;$B549,'[6]产值及收款计划（2026）'!$A:$A&amp;'[6]产值及收款计划（2026）'!$B:$B,'[6]产值及收款计划（2026）'!BF:BF)</f>
        <v>#REF!</v>
      </c>
      <c r="BG549" s="235" t="e" cm="1">
        <f t="array" ref="BG549">_xlfn.XLOOKUP($A549&amp;$B549,'[6]产值及收款计划（2026）'!$A:$A&amp;'[6]产值及收款计划（2026）'!$B:$B,'[6]产值及收款计划（2026）'!BG:BG)</f>
        <v>#REF!</v>
      </c>
      <c r="BH549" s="235" t="e" cm="1">
        <f t="array" ref="BH549">_xlfn.XLOOKUP($A549&amp;$B549,'[6]产值及收款计划（2026）'!$A:$A&amp;'[6]产值及收款计划（2026）'!$B:$B,'[6]产值及收款计划（2026）'!BH:BH)</f>
        <v>#REF!</v>
      </c>
      <c r="BI549" s="235" t="e" cm="1">
        <f t="array" ref="BI549">_xlfn.XLOOKUP($A549&amp;$B549,'[6]产值及收款计划（2026）'!$A:$A&amp;'[6]产值及收款计划（2026）'!$B:$B,'[6]产值及收款计划（2026）'!BI:BI)</f>
        <v>#REF!</v>
      </c>
      <c r="BJ549" s="235" t="e" cm="1">
        <f t="array" ref="BJ549">_xlfn.XLOOKUP($A549&amp;$B549,'[6]产值及收款计划（2026）'!$A:$A&amp;'[6]产值及收款计划（2026）'!$B:$B,'[6]产值及收款计划（2026）'!BJ:BJ)</f>
        <v>#REF!</v>
      </c>
      <c r="BK549" s="235" t="e" cm="1">
        <f t="array" ref="BK549">_xlfn.XLOOKUP($A549&amp;$B549,'[6]产值及收款计划（2026）'!$A:$A&amp;'[6]产值及收款计划（2026）'!$B:$B,'[6]产值及收款计划（2026）'!BK:BK)</f>
        <v>#REF!</v>
      </c>
      <c r="BL549" s="235" t="e" cm="1">
        <f t="array" ref="BL549">_xlfn.XLOOKUP($A549&amp;$B549,'[6]产值及收款计划（2026）'!$A:$A&amp;'[6]产值及收款计划（2026）'!$B:$B,'[6]产值及收款计划（2026）'!BL:BL)</f>
        <v>#REF!</v>
      </c>
      <c r="BM549" s="235"/>
      <c r="BN549" s="235"/>
      <c r="BO549" s="235"/>
      <c r="BP549" s="235"/>
      <c r="BQ549" s="235" t="e" cm="1">
        <f t="array" ref="BQ549">_xlfn.XLOOKUP($A549&amp;$B549,'[6]产值及收款计划（2026）'!$A:$A&amp;'[6]产值及收款计划（2026）'!$B:$B,'[6]产值及收款计划（2026）'!BM:BM)</f>
        <v>#REF!</v>
      </c>
      <c r="BR549" s="235" t="e" cm="1">
        <f t="array" ref="BR549">_xlfn.XLOOKUP($A549&amp;$B549,'[6]产值及收款计划（2026）'!$A:$A&amp;'[6]产值及收款计划（2026）'!$B:$B,'[6]产值及收款计划（2026）'!BN:BN)</f>
        <v>#REF!</v>
      </c>
      <c r="BS549" s="235" t="e" cm="1">
        <f t="array" ref="BS549">_xlfn.XLOOKUP($A549&amp;$B549,'[6]产值及收款计划（2026）'!$A:$A&amp;'[6]产值及收款计划（2026）'!$B:$B,'[6]产值及收款计划（2026）'!BO:BO)</f>
        <v>#REF!</v>
      </c>
      <c r="BT549" s="235" t="e" cm="1">
        <f t="array" ref="BT549">_xlfn.XLOOKUP($A549&amp;$B549,'[6]产值及收款计划（2026）'!$A:$A&amp;'[6]产值及收款计划（2026）'!$B:$B,'[6]产值及收款计划（2026）'!BP:BP)</f>
        <v>#REF!</v>
      </c>
      <c r="BU549" s="234" t="str" cm="1">
        <f t="array" ref="BU549">_xlfn.XLOOKUP($A549&amp;$B549,'[6]产值及收款计划（2026）'!$A:$A&amp;'[6]产值及收款计划（2026）'!$B:$B,'[6]产值及收款计划（2026）'!BQ:BQ)</f>
        <v>兖矿集团有限公司煤液化及煤化工国家重点实验室</v>
      </c>
      <c r="BV549" s="235" t="e" cm="1">
        <f t="array" ref="BV549">_xlfn.XLOOKUP($A549&amp;$B549,'[6]产值及收款计划（2026）'!$A:$A&amp;'[6]产值及收款计划（2026）'!$B:$B,'[6]产值及收款计划（2026）'!BR:BR)</f>
        <v>#REF!</v>
      </c>
      <c r="CE549" s="235" cm="1">
        <f t="array" ref="CE549">_xlfn.XLOOKUP($A549&amp;$B549,'[6]产值及收款计划（2026）'!$A:$A&amp;'[6]产值及收款计划（2026）'!$B:$B,'[6]产值及收款计划（2026）'!CA:CA)</f>
        <v>0</v>
      </c>
      <c r="CF549" s="235" cm="1">
        <f t="array" ref="CF549">_xlfn.XLOOKUP($A549&amp;$B549,'[6]产值及收款计划（2026）'!$A:$A&amp;'[6]产值及收款计划（2026）'!$B:$B,'[6]产值及收款计划（2026）'!CB:CB)</f>
        <v>0</v>
      </c>
      <c r="CG549" s="235" cm="1">
        <f t="array" ref="CG549">_xlfn.XLOOKUP($A549&amp;$B549,'[6]产值及收款计划（2026）'!$A:$A&amp;'[6]产值及收款计划（2026）'!$B:$B,'[6]产值及收款计划（2026）'!CC:CC)</f>
        <v>0</v>
      </c>
      <c r="CH549" s="235" cm="1">
        <f t="array" ref="CH549">_xlfn.XLOOKUP($A549&amp;$B549,'[6]产值及收款计划（2026）'!$A:$A&amp;'[6]产值及收款计划（2026）'!$B:$B,'[6]产值及收款计划（2026）'!CD:CD)</f>
        <v>0</v>
      </c>
      <c r="CI549" s="235" cm="1">
        <f t="array" ref="CI549">_xlfn.XLOOKUP($A549&amp;$B549,'[6]产值及收款计划（2026）'!$A:$A&amp;'[6]产值及收款计划（2026）'!$B:$B,'[6]产值及收款计划（2026）'!CE:CE)</f>
        <v>0</v>
      </c>
      <c r="CJ549" s="235" cm="1">
        <f t="array" ref="CJ549">_xlfn.XLOOKUP($A549&amp;$B549,'[6]产值及收款计划（2026）'!$A:$A&amp;'[6]产值及收款计划（2026）'!$B:$B,'[6]产值及收款计划（2026）'!CF:CF)</f>
        <v>0</v>
      </c>
      <c r="CK549" s="235" cm="1">
        <f t="array" ref="CK549">_xlfn.XLOOKUP($A549&amp;$B549,'[6]产值及收款计划（2026）'!$A:$A&amp;'[6]产值及收款计划（2026）'!$B:$B,'[6]产值及收款计划（2026）'!CG:CG)</f>
        <v>0</v>
      </c>
      <c r="CL549" s="235" cm="1">
        <f t="array" ref="CL549">_xlfn.XLOOKUP($A549&amp;$B549,'[6]产值及收款计划（2026）'!$A:$A&amp;'[6]产值及收款计划（2026）'!$B:$B,'[6]产值及收款计划（2026）'!CH:CH)</f>
        <v>0</v>
      </c>
      <c r="CM549" s="235" cm="1">
        <f t="array" ref="CM549">_xlfn.XLOOKUP($A549&amp;$B549,'[6]产值及收款计划（2026）'!$A:$A&amp;'[6]产值及收款计划（2026）'!$B:$B,'[6]产值及收款计划（2026）'!CI:CI)</f>
        <v>0</v>
      </c>
      <c r="CN549" s="235" cm="1">
        <f t="array" ref="CN549">_xlfn.XLOOKUP($A549&amp;$B549,'[6]产值及收款计划（2026）'!$A:$A&amp;'[6]产值及收款计划（2026）'!$B:$B,'[6]产值及收款计划（2026）'!CJ:CJ)</f>
        <v>0</v>
      </c>
      <c r="CO549" s="235" cm="1">
        <f t="array" ref="CO549">_xlfn.XLOOKUP($A549&amp;$B549,'[6]产值及收款计划（2026）'!$A:$A&amp;'[6]产值及收款计划（2026）'!$B:$B,'[6]产值及收款计划（2026）'!CK:CK)</f>
        <v>0</v>
      </c>
      <c r="CP549" s="235" cm="1">
        <f t="array" ref="CP549">_xlfn.XLOOKUP($A549&amp;$B549,'[6]产值及收款计划（2026）'!$A:$A&amp;'[6]产值及收款计划（2026）'!$B:$B,'[6]产值及收款计划（2026）'!CL:CL)</f>
        <v>0</v>
      </c>
      <c r="DE549" s="235" cm="1">
        <f t="array" ref="DE549">_xlfn.XLOOKUP($A549&amp;$B549,'[6]产值及收款计划（2026）'!$A:$A&amp;'[6]产值及收款计划（2026）'!$B:$B,'[6]产值及收款计划（2026）'!DA:DA)</f>
        <v>0</v>
      </c>
      <c r="DF549" s="235" cm="1">
        <f t="array" ref="DF549">_xlfn.XLOOKUP($A549&amp;$B549,'[6]产值及收款计划（2026）'!$A:$A&amp;'[6]产值及收款计划（2026）'!$B:$B,'[6]产值及收款计划（2026）'!DB:DB)</f>
        <v>0</v>
      </c>
      <c r="DG549" s="235" cm="1">
        <f t="array" ref="DG549">_xlfn.XLOOKUP($A549&amp;$B549,'[6]产值及收款计划（2026）'!$A:$A&amp;'[6]产值及收款计划（2026）'!$B:$B,'[6]产值及收款计划（2026）'!DC:DC)</f>
        <v>0</v>
      </c>
      <c r="DH549" s="235" cm="1">
        <f t="array" ref="DH549">_xlfn.XLOOKUP($A549&amp;$B549,'[6]产值及收款计划（2026）'!$A:$A&amp;'[6]产值及收款计划（2026）'!$B:$B,'[6]产值及收款计划（2026）'!DD:DD)</f>
        <v>0</v>
      </c>
      <c r="DI549" s="235" cm="1">
        <f t="array" ref="DI549">_xlfn.XLOOKUP($A549&amp;$B549,'[6]产值及收款计划（2026）'!$A:$A&amp;'[6]产值及收款计划（2026）'!$B:$B,'[6]产值及收款计划（2026）'!DE:DE)</f>
        <v>0</v>
      </c>
      <c r="DJ549" s="235" cm="1">
        <f t="array" ref="DJ549">_xlfn.XLOOKUP($A549&amp;$B549,'[6]产值及收款计划（2026）'!$A:$A&amp;'[6]产值及收款计划（2026）'!$B:$B,'[6]产值及收款计划（2026）'!DF:DF)</f>
        <v>0</v>
      </c>
      <c r="DK549" s="235" cm="1">
        <f t="array" ref="DK549">_xlfn.XLOOKUP($A549&amp;$B549,'[6]产值及收款计划（2026）'!$A:$A&amp;'[6]产值及收款计划（2026）'!$B:$B,'[6]产值及收款计划（2026）'!DG:DG)</f>
        <v>0</v>
      </c>
      <c r="DL549" s="235" cm="1">
        <f t="array" ref="DL549">_xlfn.XLOOKUP($A549&amp;$B549,'[6]产值及收款计划（2026）'!$A:$A&amp;'[6]产值及收款计划（2026）'!$B:$B,'[6]产值及收款计划（2026）'!DH:DH)</f>
        <v>0</v>
      </c>
      <c r="DM549" s="235" cm="1">
        <f t="array" ref="DM549">_xlfn.XLOOKUP($A549&amp;$B549,'[6]产值及收款计划（2026）'!$A:$A&amp;'[6]产值及收款计划（2026）'!$B:$B,'[6]产值及收款计划（2026）'!DI:DI)</f>
        <v>0</v>
      </c>
      <c r="DN549" s="235" cm="1">
        <f t="array" ref="DN549">_xlfn.XLOOKUP($A549&amp;$B549,'[6]产值及收款计划（2026）'!$A:$A&amp;'[6]产值及收款计划（2026）'!$B:$B,'[6]产值及收款计划（2026）'!DJ:DJ)</f>
        <v>0</v>
      </c>
      <c r="DO549" s="235" cm="1">
        <f t="array" ref="DO549">_xlfn.XLOOKUP($A549&amp;$B549,'[6]产值及收款计划（2026）'!$A:$A&amp;'[6]产值及收款计划（2026）'!$B:$B,'[6]产值及收款计划（2026）'!DK:DK)</f>
        <v>0</v>
      </c>
      <c r="DP549" s="235" cm="1">
        <f t="array" ref="DP549">_xlfn.XLOOKUP($A549&amp;$B549,'[6]产值及收款计划（2026）'!$A:$A&amp;'[6]产值及收款计划（2026）'!$B:$B,'[6]产值及收款计划（2026）'!DL:DL)</f>
        <v>0</v>
      </c>
      <c r="DQ549" s="243"/>
      <c r="DR549" s="229"/>
    </row>
    <row r="550" ht="20.25" spans="1:122">
      <c r="A550" s="233">
        <f t="shared" si="31"/>
        <v>9</v>
      </c>
      <c r="B550" s="233" t="s">
        <v>31</v>
      </c>
      <c r="C550" s="234" t="str" cm="1">
        <f t="array" ref="C550">_xlfn.XLOOKUP($A550&amp;$B550,'[6]产值及收款计划（2026）'!$A:$A&amp;'[6]产值及收款计划（2026）'!$B:$B,'[6]产值及收款计划（2026）'!C:C)</f>
        <v>C0CJSC-FW-T-2026007</v>
      </c>
      <c r="D550" s="234" t="str" cm="1">
        <f t="array" ref="D550">_xlfn.XLOOKUP($A550&amp;$B550,'[6]产值及收款计划（2026）'!$A:$A&amp;'[6]产值及收款计划（2026）'!$B:$B,'[6]产值及收款计划（2026）'!D:D)</f>
        <v>虹口区城市管理行政执法局2026年信息化系统运维服务</v>
      </c>
      <c r="E550" s="235" cm="1">
        <f t="array" ref="E550">_xlfn.XLOOKUP($A550&amp;$B550,'[6]产值及收款计划（2026）'!$A:$A&amp;'[6]产值及收款计划（2026）'!$B:$B,'[6]产值及收款计划（2026）'!E:E)</f>
        <v>28.88</v>
      </c>
      <c r="F550" s="235" cm="1">
        <f t="array" ref="F550">_xlfn.XLOOKUP($A550&amp;$B550,'[6]产值及收款计划（2026）'!$A:$A&amp;'[6]产值及收款计划（2026）'!$B:$B,'[6]产值及收款计划（2026）'!F:F)</f>
        <v>28.88</v>
      </c>
      <c r="G550" s="235" cm="1">
        <f t="array" ref="G550">_xlfn.XLOOKUP($A550&amp;$B550,'[6]产值及收款计划（2026）'!$A:$A&amp;'[6]产值及收款计划（2026）'!$B:$B,'[6]产值及收款计划（2026）'!G:G)</f>
        <v>28.88</v>
      </c>
      <c r="H550" s="235" cm="1">
        <f t="array" ref="H550">_xlfn.XLOOKUP($A550&amp;$B550,'[6]产值及收款计划（2026）'!$A:$A&amp;'[6]产值及收款计划（2026）'!$B:$B,'[6]产值及收款计划（2026）'!H:H)</f>
        <v>2.38</v>
      </c>
      <c r="I550" s="236" cm="1">
        <f t="array" ref="I550">_xlfn.XLOOKUP($A550&amp;$B550,'[6]产值及收款计划（2026）'!$A:$A&amp;'[6]产值及收款计划（2026）'!$B:$B,'[6]产值及收款计划（2026）'!I:I)</f>
        <v>0.0824099722991689</v>
      </c>
      <c r="J550" s="237" cm="1">
        <f t="array" ref="J550">_xlfn.XLOOKUP($A550&amp;$B550,'[6]产值及收款计划（2026）'!$A:$A&amp;'[6]产值及收款计划（2026）'!$B:$B,'[6]产值及收款计划（2026）'!J:J)</f>
        <v>0.06</v>
      </c>
      <c r="K550" s="235" t="e" cm="1">
        <f t="array" ref="K550">_xlfn.XLOOKUP($A550&amp;$B550,'[6]产值及收款计划（2026）'!$A:$A&amp;'[6]产值及收款计划（2026）'!$B:$B,'[6]产值及收款计划（2026）'!K:K)</f>
        <v>#REF!</v>
      </c>
      <c r="L550" s="235" t="e" cm="1">
        <f t="array" ref="L550">_xlfn.XLOOKUP($A550&amp;$B550,'[6]产值及收款计划（2026）'!$A:$A&amp;'[6]产值及收款计划（2026）'!$B:$B,'[6]产值及收款计划（2026）'!L:L)</f>
        <v>#REF!</v>
      </c>
      <c r="M550" s="235" t="str" cm="1">
        <f t="array" ref="M550">_xlfn.XLOOKUP($A550&amp;$B550,'[6]产值及收款计划（2026）'!$A:$A&amp;'[6]产值及收款计划（2026）'!$B:$B,'[6]产值及收款计划（2026）'!M:M)</f>
        <v>主导</v>
      </c>
      <c r="N550" s="235" cm="1">
        <f t="array" ref="N550">_xlfn.XLOOKUP($A550&amp;$B550,'[6]产值及收款计划（2026）'!$A:$A&amp;'[6]产值及收款计划（2026）'!$B:$B,'[6]产值及收款计划（2026）'!N:N)</f>
        <v>0</v>
      </c>
      <c r="O550" s="235" t="str" cm="1">
        <f t="array" ref="O550">_xlfn.XLOOKUP($A550&amp;$B550,'[6]产值及收款计划（2026）'!$A:$A&amp;'[6]产值及收款计划（2026）'!$B:$B,'[6]产值及收款计划（2026）'!O:O)</f>
        <v>瞿欣怡</v>
      </c>
      <c r="P550" s="234" t="str" cm="1">
        <f t="array" ref="P550">_xlfn.XLOOKUP($A550&amp;$B550,'[6]产值及收款计划（2026）'!$A:$A&amp;'[6]产值及收款计划（2026）'!$B:$B,'[6]产值及收款计划（2026）'!P:P)</f>
        <v>26新签</v>
      </c>
      <c r="Q550" s="235" t="e" cm="1">
        <f t="array" ref="Q550">_xlfn.XLOOKUP($A550&amp;$B550,'[6]产值及收款计划（2026）'!$A:$A&amp;'[6]产值及收款计划（2026）'!$B:$B,'[6]产值及收款计划（2026）'!Q:Q)</f>
        <v>#REF!</v>
      </c>
      <c r="R550" s="235" t="e" cm="1">
        <f t="array" ref="R550">_xlfn.XLOOKUP($A550&amp;$B550,'[6]产值及收款计划（2026）'!$A:$A&amp;'[6]产值及收款计划（2026）'!$B:$B,'[6]产值及收款计划（2026）'!R:R)</f>
        <v>#REF!</v>
      </c>
      <c r="S550" s="235" t="e" cm="1">
        <f t="array" ref="S550">_xlfn.XLOOKUP($A550&amp;$B550,'[6]产值及收款计划（2026）'!$A:$A&amp;'[6]产值及收款计划（2026）'!$B:$B,'[6]产值及收款计划（2026）'!S:S)</f>
        <v>#REF!</v>
      </c>
      <c r="T550" s="235" cm="1">
        <f t="array" ref="T550">_xlfn.XLOOKUP($A550&amp;$B550,'[6]产值及收款计划（2026）'!$A:$A&amp;'[6]产值及收款计划（2026）'!$B:$B,'[6]产值及收款计划（2026）'!T:T)</f>
        <v>0</v>
      </c>
      <c r="U550" s="235" cm="1">
        <f t="array" ref="U550">_xlfn.XLOOKUP($A550&amp;$B550,'[6]产值及收款计划（2026）'!$A:$A&amp;'[6]产值及收款计划（2026）'!$B:$B,'[6]产值及收款计划（2026）'!U:U)</f>
        <v>0</v>
      </c>
      <c r="V550" s="235" cm="1">
        <f t="array" ref="V550">_xlfn.XLOOKUP($A550&amp;$B550,'[6]产值及收款计划（2026）'!$A:$A&amp;'[6]产值及收款计划（2026）'!$B:$B,'[6]产值及收款计划（2026）'!V:V)</f>
        <v>28.88</v>
      </c>
      <c r="W550" s="235" t="e" cm="1">
        <f t="array" ref="W550">_xlfn.XLOOKUP($A550&amp;$B550,'[6]产值及收款计划（2026）'!$A:$A&amp;'[6]产值及收款计划（2026）'!$B:$B,'[6]产值及收款计划（2026）'!W:W)</f>
        <v>#REF!</v>
      </c>
      <c r="X550" s="235" t="e" cm="1">
        <f t="array" ref="X550">_xlfn.XLOOKUP($A550&amp;$B550,'[6]产值及收款计划（2026）'!$A:$A&amp;'[6]产值及收款计划（2026）'!$B:$B,'[6]产值及收款计划（2026）'!X:X)</f>
        <v>#REF!</v>
      </c>
      <c r="Y550" s="235" t="e" cm="1">
        <f t="array" ref="Y550">_xlfn.XLOOKUP($A550&amp;$B550,'[6]产值及收款计划（2026）'!$A:$A&amp;'[6]产值及收款计划（2026）'!$B:$B,'[6]产值及收款计划（2026）'!Y:Y)</f>
        <v>#REF!</v>
      </c>
      <c r="Z550" s="235" t="e" cm="1">
        <f t="array" ref="Z550">_xlfn.XLOOKUP($A550&amp;$B550,'[6]产值及收款计划（2026）'!$A:$A&amp;'[6]产值及收款计划（2026）'!$B:$B,'[6]产值及收款计划（2026）'!Z:Z)</f>
        <v>#REF!</v>
      </c>
      <c r="AA550" s="235" t="e" cm="1">
        <f t="array" ref="AA550">_xlfn.XLOOKUP($A550&amp;$B550,'[6]产值及收款计划（2026）'!$A:$A&amp;'[6]产值及收款计划（2026）'!$B:$B,'[6]产值及收款计划（2026）'!AA:AA)</f>
        <v>#REF!</v>
      </c>
      <c r="AB550" s="235" t="e" cm="1">
        <f t="array" ref="AB550">_xlfn.XLOOKUP($A550&amp;$B550,'[6]产值及收款计划（2026）'!$A:$A&amp;'[6]产值及收款计划（2026）'!$B:$B,'[6]产值及收款计划（2026）'!AB:AB)</f>
        <v>#REF!</v>
      </c>
      <c r="AC550" s="235" t="e" cm="1">
        <f t="array" ref="AC550">_xlfn.XLOOKUP($A550&amp;$B550,'[6]产值及收款计划（2026）'!$A:$A&amp;'[6]产值及收款计划（2026）'!$B:$B,'[6]产值及收款计划（2026）'!AC:AC)</f>
        <v>#REF!</v>
      </c>
      <c r="AD550" s="235" t="e" cm="1">
        <f t="array" ref="AD550">_xlfn.XLOOKUP($A550&amp;$B550,'[6]产值及收款计划（2026）'!$A:$A&amp;'[6]产值及收款计划（2026）'!$B:$B,'[6]产值及收款计划（2026）'!AD:AD)</f>
        <v>#REF!</v>
      </c>
      <c r="AE550" s="235" t="e" cm="1">
        <f t="array" ref="AE550">_xlfn.XLOOKUP($A550&amp;$B550,'[6]产值及收款计划（2026）'!$A:$A&amp;'[6]产值及收款计划（2026）'!$B:$B,'[6]产值及收款计划（2026）'!AE:AE)</f>
        <v>#REF!</v>
      </c>
      <c r="AF550" s="235" t="e" cm="1">
        <f t="array" ref="AF550">_xlfn.XLOOKUP($A550&amp;$B550,'[6]产值及收款计划（2026）'!$A:$A&amp;'[6]产值及收款计划（2026）'!$B:$B,'[6]产值及收款计划（2026）'!AF:AF)</f>
        <v>#REF!</v>
      </c>
      <c r="AG550" s="235" t="e" cm="1">
        <f t="array" ref="AG550">_xlfn.XLOOKUP($A550&amp;$B550,'[6]产值及收款计划（2026）'!$A:$A&amp;'[6]产值及收款计划（2026）'!$B:$B,'[6]产值及收款计划（2026）'!AG:AG)</f>
        <v>#REF!</v>
      </c>
      <c r="AH550" s="235" t="e" cm="1">
        <f t="array" ref="AH550">_xlfn.XLOOKUP($A550&amp;$B550,'[6]产值及收款计划（2026）'!$A:$A&amp;'[6]产值及收款计划（2026）'!$B:$B,'[6]产值及收款计划（2026）'!AH:AH)</f>
        <v>#REF!</v>
      </c>
      <c r="AI550" s="235" t="e" cm="1">
        <f t="array" ref="AI550">_xlfn.XLOOKUP($A550&amp;$B550,'[6]产值及收款计划（2026）'!$A:$A&amp;'[6]产值及收款计划（2026）'!$B:$B,'[6]产值及收款计划（2026）'!AI:AI)</f>
        <v>#REF!</v>
      </c>
      <c r="AJ550" s="235" t="e" cm="1">
        <f t="array" ref="AJ550">_xlfn.XLOOKUP($A550&amp;$B550,'[6]产值及收款计划（2026）'!$A:$A&amp;'[6]产值及收款计划（2026）'!$B:$B,'[6]产值及收款计划（2026）'!AJ:AJ)</f>
        <v>#REF!</v>
      </c>
      <c r="AK550" s="235" t="e" cm="1">
        <f t="array" ref="AK550">_xlfn.XLOOKUP($A550&amp;$B550,'[6]产值及收款计划（2026）'!$A:$A&amp;'[6]产值及收款计划（2026）'!$B:$B,'[6]产值及收款计划（2026）'!AK:AK)</f>
        <v>#REF!</v>
      </c>
      <c r="AL550" s="235" t="e" cm="1">
        <f t="array" ref="AL550">_xlfn.XLOOKUP($A550&amp;$B550,'[6]产值及收款计划（2026）'!$A:$A&amp;'[6]产值及收款计划（2026）'!$B:$B,'[6]产值及收款计划（2026）'!AL:AL)</f>
        <v>#REF!</v>
      </c>
      <c r="AM550" s="242" t="e" cm="1">
        <f t="array" ref="AM550">_xlfn.LET(_xlpm.勾选月份状态数组,TRANSPOSE('PPT(12-15页）-TOP10'!$A$3:$A$14),_xlpm.选择数据区,IF('PPT(12-15页）-TOP10'!$E$3="收款",$BA550:$BL550,$AA550:$AL550),SUM(_xlfn._xlws.FILTER(_xlpm.选择数据区,_xlpm.勾选月份状态数组,"")))</f>
        <v>#REF!</v>
      </c>
      <c r="AN550" s="235" t="e" cm="1">
        <f t="array" ref="AN550">_xlfn.XLOOKUP($A550&amp;$B550,'[6]产值及收款计划（2026）'!$A:$A&amp;'[6]产值及收款计划（2026）'!$B:$B,'[6]产值及收款计划（2026）'!AN:AN)</f>
        <v>#REF!</v>
      </c>
      <c r="AO550" s="235" t="e" cm="1">
        <f t="array" ref="AO550">_xlfn.XLOOKUP($A550&amp;$B550,'[6]产值及收款计划（2026）'!$A:$A&amp;'[6]产值及收款计划（2026）'!$B:$B,'[6]产值及收款计划（2026）'!AO:AO)</f>
        <v>#REF!</v>
      </c>
      <c r="AP550" s="235" t="e" cm="1">
        <f t="array" ref="AP550">_xlfn.XLOOKUP($A550&amp;$B550,'[6]产值及收款计划（2026）'!$A:$A&amp;'[6]产值及收款计划（2026）'!$B:$B,'[6]产值及收款计划（2026）'!AP:AP)</f>
        <v>#REF!</v>
      </c>
      <c r="AQ550" s="235" t="e" cm="1">
        <f t="array" ref="AQ550">_xlfn.XLOOKUP($A550&amp;$B550,'[6]产值及收款计划（2026）'!$A:$A&amp;'[6]产值及收款计划（2026）'!$B:$B,'[6]产值及收款计划（2026）'!AQ:AQ)</f>
        <v>#REF!</v>
      </c>
      <c r="AR550" s="235" t="e" cm="1">
        <f t="array" ref="AR550">_xlfn.XLOOKUP($A550&amp;$B550,'[6]产值及收款计划（2026）'!$A:$A&amp;'[6]产值及收款计划（2026）'!$B:$B,'[6]产值及收款计划（2026）'!AR:AR)</f>
        <v>#REF!</v>
      </c>
      <c r="AS550" s="235" t="e" cm="1">
        <f t="array" ref="AS550">_xlfn.XLOOKUP($A550&amp;$B550,'[6]产值及收款计划（2026）'!$A:$A&amp;'[6]产值及收款计划（2026）'!$B:$B,'[6]产值及收款计划（2026）'!AS:AS)</f>
        <v>#REF!</v>
      </c>
      <c r="AT550" s="235" t="e" cm="1">
        <f t="array" ref="AT550">_xlfn.XLOOKUP($A550&amp;$B550,'[6]产值及收款计划（2026）'!$A:$A&amp;'[6]产值及收款计划（2026）'!$B:$B,'[6]产值及收款计划（2026）'!AT:AT)</f>
        <v>#REF!</v>
      </c>
      <c r="AU550" s="235" t="e" cm="1">
        <f t="array" ref="AU550">_xlfn.XLOOKUP($A550&amp;$B550,'[6]产值及收款计划（2026）'!$A:$A&amp;'[6]产值及收款计划（2026）'!$B:$B,'[6]产值及收款计划（2026）'!AU:AU)</f>
        <v>#REF!</v>
      </c>
      <c r="AV550" s="235" t="e" cm="1">
        <f t="array" ref="AV550">_xlfn.XLOOKUP($A550&amp;$B550,'[6]产值及收款计划（2026）'!$A:$A&amp;'[6]产值及收款计划（2026）'!$B:$B,'[6]产值及收款计划（2026）'!AV:AV)</f>
        <v>#REF!</v>
      </c>
      <c r="AW550" s="235" cm="1">
        <f t="array" ref="AW550">_xlfn.XLOOKUP($A550&amp;$B550,'[6]产值及收款计划（2026）'!$A:$A&amp;'[6]产值及收款计划（2026）'!$B:$B,'[6]产值及收款计划（2026）'!AW:AW)</f>
        <v>0</v>
      </c>
      <c r="AX550" s="235" cm="1">
        <f t="array" ref="AX550">_xlfn.XLOOKUP($A550&amp;$B550,'[6]产值及收款计划（2026）'!$A:$A&amp;'[6]产值及收款计划（2026）'!$B:$B,'[6]产值及收款计划（2026）'!AX:AX)</f>
        <v>0</v>
      </c>
      <c r="AY550" s="235" cm="1">
        <f t="array" ref="AY550">_xlfn.XLOOKUP($A550&amp;$B550,'[6]产值及收款计划（2026）'!$A:$A&amp;'[6]产值及收款计划（2026）'!$B:$B,'[6]产值及收款计划（2026）'!AY:AY)</f>
        <v>28.88</v>
      </c>
      <c r="AZ550" s="235" cm="1">
        <f t="array" ref="AZ550">_xlfn.XLOOKUP($A550&amp;$B550,'[6]产值及收款计划（2026）'!$A:$A&amp;'[6]产值及收款计划（2026）'!$B:$B,'[6]产值及收款计划（2026）'!AZ:AZ)</f>
        <v>0</v>
      </c>
      <c r="BA550" s="235" t="e" cm="1">
        <f t="array" ref="BA550">_xlfn.XLOOKUP($A550&amp;$B550,'[6]产值及收款计划（2026）'!$A:$A&amp;'[6]产值及收款计划（2026）'!$B:$B,'[6]产值及收款计划（2026）'!BA:BA)</f>
        <v>#REF!</v>
      </c>
      <c r="BB550" s="235" t="e" cm="1">
        <f t="array" ref="BB550">_xlfn.XLOOKUP($A550&amp;$B550,'[6]产值及收款计划（2026）'!$A:$A&amp;'[6]产值及收款计划（2026）'!$B:$B,'[6]产值及收款计划（2026）'!BB:BB)</f>
        <v>#REF!</v>
      </c>
      <c r="BC550" s="235" t="e" cm="1">
        <f t="array" ref="BC550">_xlfn.XLOOKUP($A550&amp;$B550,'[6]产值及收款计划（2026）'!$A:$A&amp;'[6]产值及收款计划（2026）'!$B:$B,'[6]产值及收款计划（2026）'!BC:BC)</f>
        <v>#REF!</v>
      </c>
      <c r="BD550" s="235" t="e" cm="1">
        <f t="array" ref="BD550">_xlfn.XLOOKUP($A550&amp;$B550,'[6]产值及收款计划（2026）'!$A:$A&amp;'[6]产值及收款计划（2026）'!$B:$B,'[6]产值及收款计划（2026）'!BD:BD)</f>
        <v>#REF!</v>
      </c>
      <c r="BE550" s="235" t="e" cm="1">
        <f t="array" ref="BE550">_xlfn.XLOOKUP($A550&amp;$B550,'[6]产值及收款计划（2026）'!$A:$A&amp;'[6]产值及收款计划（2026）'!$B:$B,'[6]产值及收款计划（2026）'!BE:BE)</f>
        <v>#REF!</v>
      </c>
      <c r="BF550" s="235" t="e" cm="1">
        <f t="array" ref="BF550">_xlfn.XLOOKUP($A550&amp;$B550,'[6]产值及收款计划（2026）'!$A:$A&amp;'[6]产值及收款计划（2026）'!$B:$B,'[6]产值及收款计划（2026）'!BF:BF)</f>
        <v>#REF!</v>
      </c>
      <c r="BG550" s="235" t="e" cm="1">
        <f t="array" ref="BG550">_xlfn.XLOOKUP($A550&amp;$B550,'[6]产值及收款计划（2026）'!$A:$A&amp;'[6]产值及收款计划（2026）'!$B:$B,'[6]产值及收款计划（2026）'!BG:BG)</f>
        <v>#REF!</v>
      </c>
      <c r="BH550" s="235" t="e" cm="1">
        <f t="array" ref="BH550">_xlfn.XLOOKUP($A550&amp;$B550,'[6]产值及收款计划（2026）'!$A:$A&amp;'[6]产值及收款计划（2026）'!$B:$B,'[6]产值及收款计划（2026）'!BH:BH)</f>
        <v>#REF!</v>
      </c>
      <c r="BI550" s="235" t="e" cm="1">
        <f t="array" ref="BI550">_xlfn.XLOOKUP($A550&amp;$B550,'[6]产值及收款计划（2026）'!$A:$A&amp;'[6]产值及收款计划（2026）'!$B:$B,'[6]产值及收款计划（2026）'!BI:BI)</f>
        <v>#REF!</v>
      </c>
      <c r="BJ550" s="235" t="e" cm="1">
        <f t="array" ref="BJ550">_xlfn.XLOOKUP($A550&amp;$B550,'[6]产值及收款计划（2026）'!$A:$A&amp;'[6]产值及收款计划（2026）'!$B:$B,'[6]产值及收款计划（2026）'!BJ:BJ)</f>
        <v>#REF!</v>
      </c>
      <c r="BK550" s="235" t="e" cm="1">
        <f t="array" ref="BK550">_xlfn.XLOOKUP($A550&amp;$B550,'[6]产值及收款计划（2026）'!$A:$A&amp;'[6]产值及收款计划（2026）'!$B:$B,'[6]产值及收款计划（2026）'!BK:BK)</f>
        <v>#REF!</v>
      </c>
      <c r="BL550" s="235" t="e" cm="1">
        <f t="array" ref="BL550">_xlfn.XLOOKUP($A550&amp;$B550,'[6]产值及收款计划（2026）'!$A:$A&amp;'[6]产值及收款计划（2026）'!$B:$B,'[6]产值及收款计划（2026）'!BL:BL)</f>
        <v>#REF!</v>
      </c>
      <c r="BM550" s="235"/>
      <c r="BN550" s="235"/>
      <c r="BO550" s="235"/>
      <c r="BP550" s="235"/>
      <c r="BQ550" s="235" t="e" cm="1">
        <f t="array" ref="BQ550">_xlfn.XLOOKUP($A550&amp;$B550,'[6]产值及收款计划（2026）'!$A:$A&amp;'[6]产值及收款计划（2026）'!$B:$B,'[6]产值及收款计划（2026）'!BM:BM)</f>
        <v>#REF!</v>
      </c>
      <c r="BR550" s="235" t="e" cm="1">
        <f t="array" ref="BR550">_xlfn.XLOOKUP($A550&amp;$B550,'[6]产值及收款计划（2026）'!$A:$A&amp;'[6]产值及收款计划（2026）'!$B:$B,'[6]产值及收款计划（2026）'!BN:BN)</f>
        <v>#REF!</v>
      </c>
      <c r="BS550" s="235" t="e" cm="1">
        <f t="array" ref="BS550">_xlfn.XLOOKUP($A550&amp;$B550,'[6]产值及收款计划（2026）'!$A:$A&amp;'[6]产值及收款计划（2026）'!$B:$B,'[6]产值及收款计划（2026）'!BO:BO)</f>
        <v>#REF!</v>
      </c>
      <c r="BT550" s="235" t="e" cm="1">
        <f t="array" ref="BT550">_xlfn.XLOOKUP($A550&amp;$B550,'[6]产值及收款计划（2026）'!$A:$A&amp;'[6]产值及收款计划（2026）'!$B:$B,'[6]产值及收款计划（2026）'!BP:BP)</f>
        <v>#REF!</v>
      </c>
      <c r="BU550" s="234" t="str" cm="1">
        <f t="array" ref="BU550">_xlfn.XLOOKUP($A550&amp;$B550,'[6]产值及收款计划（2026）'!$A:$A&amp;'[6]产值及收款计划（2026）'!$B:$B,'[6]产值及收款计划（2026）'!BQ:BQ)</f>
        <v>上海市虹口区城市管理行政执法局</v>
      </c>
      <c r="BV550" s="235" t="e" cm="1">
        <f t="array" ref="BV550">_xlfn.XLOOKUP($A550&amp;$B550,'[6]产值及收款计划（2026）'!$A:$A&amp;'[6]产值及收款计划（2026）'!$B:$B,'[6]产值及收款计划（2026）'!BR:BR)</f>
        <v>#REF!</v>
      </c>
      <c r="CE550" s="235" cm="1">
        <f t="array" ref="CE550">_xlfn.XLOOKUP($A550&amp;$B550,'[6]产值及收款计划（2026）'!$A:$A&amp;'[6]产值及收款计划（2026）'!$B:$B,'[6]产值及收款计划（2026）'!CA:CA)</f>
        <v>0</v>
      </c>
      <c r="CF550" s="235" cm="1">
        <f t="array" ref="CF550">_xlfn.XLOOKUP($A550&amp;$B550,'[6]产值及收款计划（2026）'!$A:$A&amp;'[6]产值及收款计划（2026）'!$B:$B,'[6]产值及收款计划（2026）'!CB:CB)</f>
        <v>0</v>
      </c>
      <c r="CG550" s="235" cm="1">
        <f t="array" ref="CG550">_xlfn.XLOOKUP($A550&amp;$B550,'[6]产值及收款计划（2026）'!$A:$A&amp;'[6]产值及收款计划（2026）'!$B:$B,'[6]产值及收款计划（2026）'!CC:CC)</f>
        <v>0</v>
      </c>
      <c r="CH550" s="235" cm="1">
        <f t="array" ref="CH550">_xlfn.XLOOKUP($A550&amp;$B550,'[6]产值及收款计划（2026）'!$A:$A&amp;'[6]产值及收款计划（2026）'!$B:$B,'[6]产值及收款计划（2026）'!CD:CD)</f>
        <v>0</v>
      </c>
      <c r="CI550" s="235" cm="1">
        <f t="array" ref="CI550">_xlfn.XLOOKUP($A550&amp;$B550,'[6]产值及收款计划（2026）'!$A:$A&amp;'[6]产值及收款计划（2026）'!$B:$B,'[6]产值及收款计划（2026）'!CE:CE)</f>
        <v>0</v>
      </c>
      <c r="CJ550" s="235" cm="1">
        <f t="array" ref="CJ550">_xlfn.XLOOKUP($A550&amp;$B550,'[6]产值及收款计划（2026）'!$A:$A&amp;'[6]产值及收款计划（2026）'!$B:$B,'[6]产值及收款计划（2026）'!CF:CF)</f>
        <v>0</v>
      </c>
      <c r="CK550" s="235" cm="1">
        <f t="array" ref="CK550">_xlfn.XLOOKUP($A550&amp;$B550,'[6]产值及收款计划（2026）'!$A:$A&amp;'[6]产值及收款计划（2026）'!$B:$B,'[6]产值及收款计划（2026）'!CG:CG)</f>
        <v>0</v>
      </c>
      <c r="CL550" s="235" cm="1">
        <f t="array" ref="CL550">_xlfn.XLOOKUP($A550&amp;$B550,'[6]产值及收款计划（2026）'!$A:$A&amp;'[6]产值及收款计划（2026）'!$B:$B,'[6]产值及收款计划（2026）'!CH:CH)</f>
        <v>0</v>
      </c>
      <c r="CM550" s="235" cm="1">
        <f t="array" ref="CM550">_xlfn.XLOOKUP($A550&amp;$B550,'[6]产值及收款计划（2026）'!$A:$A&amp;'[6]产值及收款计划（2026）'!$B:$B,'[6]产值及收款计划（2026）'!CI:CI)</f>
        <v>0</v>
      </c>
      <c r="CN550" s="235" cm="1">
        <f t="array" ref="CN550">_xlfn.XLOOKUP($A550&amp;$B550,'[6]产值及收款计划（2026）'!$A:$A&amp;'[6]产值及收款计划（2026）'!$B:$B,'[6]产值及收款计划（2026）'!CJ:CJ)</f>
        <v>0</v>
      </c>
      <c r="CO550" s="235" cm="1">
        <f t="array" ref="CO550">_xlfn.XLOOKUP($A550&amp;$B550,'[6]产值及收款计划（2026）'!$A:$A&amp;'[6]产值及收款计划（2026）'!$B:$B,'[6]产值及收款计划（2026）'!CK:CK)</f>
        <v>0</v>
      </c>
      <c r="CP550" s="235" cm="1">
        <f t="array" ref="CP550">_xlfn.XLOOKUP($A550&amp;$B550,'[6]产值及收款计划（2026）'!$A:$A&amp;'[6]产值及收款计划（2026）'!$B:$B,'[6]产值及收款计划（2026）'!CL:CL)</f>
        <v>0</v>
      </c>
      <c r="DE550" s="235" cm="1">
        <f t="array" ref="DE550">_xlfn.XLOOKUP($A550&amp;$B550,'[6]产值及收款计划（2026）'!$A:$A&amp;'[6]产值及收款计划（2026）'!$B:$B,'[6]产值及收款计划（2026）'!DA:DA)</f>
        <v>0</v>
      </c>
      <c r="DF550" s="235" cm="1">
        <f t="array" ref="DF550">_xlfn.XLOOKUP($A550&amp;$B550,'[6]产值及收款计划（2026）'!$A:$A&amp;'[6]产值及收款计划（2026）'!$B:$B,'[6]产值及收款计划（2026）'!DB:DB)</f>
        <v>0</v>
      </c>
      <c r="DG550" s="235" cm="1">
        <f t="array" ref="DG550">_xlfn.XLOOKUP($A550&amp;$B550,'[6]产值及收款计划（2026）'!$A:$A&amp;'[6]产值及收款计划（2026）'!$B:$B,'[6]产值及收款计划（2026）'!DC:DC)</f>
        <v>0</v>
      </c>
      <c r="DH550" s="235" cm="1">
        <f t="array" ref="DH550">_xlfn.XLOOKUP($A550&amp;$B550,'[6]产值及收款计划（2026）'!$A:$A&amp;'[6]产值及收款计划（2026）'!$B:$B,'[6]产值及收款计划（2026）'!DD:DD)</f>
        <v>0</v>
      </c>
      <c r="DI550" s="235" cm="1">
        <f t="array" ref="DI550">_xlfn.XLOOKUP($A550&amp;$B550,'[6]产值及收款计划（2026）'!$A:$A&amp;'[6]产值及收款计划（2026）'!$B:$B,'[6]产值及收款计划（2026）'!DE:DE)</f>
        <v>0</v>
      </c>
      <c r="DJ550" s="235" cm="1">
        <f t="array" ref="DJ550">_xlfn.XLOOKUP($A550&amp;$B550,'[6]产值及收款计划（2026）'!$A:$A&amp;'[6]产值及收款计划（2026）'!$B:$B,'[6]产值及收款计划（2026）'!DF:DF)</f>
        <v>0</v>
      </c>
      <c r="DK550" s="235" cm="1">
        <f t="array" ref="DK550">_xlfn.XLOOKUP($A550&amp;$B550,'[6]产值及收款计划（2026）'!$A:$A&amp;'[6]产值及收款计划（2026）'!$B:$B,'[6]产值及收款计划（2026）'!DG:DG)</f>
        <v>0</v>
      </c>
      <c r="DL550" s="235" cm="1">
        <f t="array" ref="DL550">_xlfn.XLOOKUP($A550&amp;$B550,'[6]产值及收款计划（2026）'!$A:$A&amp;'[6]产值及收款计划（2026）'!$B:$B,'[6]产值及收款计划（2026）'!DH:DH)</f>
        <v>0</v>
      </c>
      <c r="DM550" s="235" cm="1">
        <f t="array" ref="DM550">_xlfn.XLOOKUP($A550&amp;$B550,'[6]产值及收款计划（2026）'!$A:$A&amp;'[6]产值及收款计划（2026）'!$B:$B,'[6]产值及收款计划（2026）'!DI:DI)</f>
        <v>0</v>
      </c>
      <c r="DN550" s="235" cm="1">
        <f t="array" ref="DN550">_xlfn.XLOOKUP($A550&amp;$B550,'[6]产值及收款计划（2026）'!$A:$A&amp;'[6]产值及收款计划（2026）'!$B:$B,'[6]产值及收款计划（2026）'!DJ:DJ)</f>
        <v>0</v>
      </c>
      <c r="DO550" s="235" cm="1">
        <f t="array" ref="DO550">_xlfn.XLOOKUP($A550&amp;$B550,'[6]产值及收款计划（2026）'!$A:$A&amp;'[6]产值及收款计划（2026）'!$B:$B,'[6]产值及收款计划（2026）'!DK:DK)</f>
        <v>0</v>
      </c>
      <c r="DP550" s="235" cm="1">
        <f t="array" ref="DP550">_xlfn.XLOOKUP($A550&amp;$B550,'[6]产值及收款计划（2026）'!$A:$A&amp;'[6]产值及收款计划（2026）'!$B:$B,'[6]产值及收款计划（2026）'!DL:DL)</f>
        <v>0</v>
      </c>
      <c r="DQ550" s="243"/>
      <c r="DR550" s="229"/>
    </row>
    <row r="551" ht="20.25" spans="1:122">
      <c r="A551" s="233">
        <f t="shared" si="31"/>
        <v>10</v>
      </c>
      <c r="B551" s="233" t="s">
        <v>31</v>
      </c>
      <c r="C551" s="234" t="e" cm="1">
        <f t="array" ref="C551">_xlfn.XLOOKUP($A551&amp;$B551,'[6]产值及收款计划（2026）'!$A:$A&amp;'[6]产值及收款计划（2026）'!$B:$B,'[6]产值及收款计划（2026）'!C:C)</f>
        <v>#REF!</v>
      </c>
      <c r="D551" s="234" t="e" cm="1">
        <f t="array" ref="D551">_xlfn.XLOOKUP($A551&amp;$B551,'[6]产值及收款计划（2026）'!$A:$A&amp;'[6]产值及收款计划（2026）'!$B:$B,'[6]产值及收款计划（2026）'!D:D)</f>
        <v>#REF!</v>
      </c>
      <c r="E551" s="235" t="e" cm="1">
        <f t="array" ref="E551">_xlfn.XLOOKUP($A551&amp;$B551,'[6]产值及收款计划（2026）'!$A:$A&amp;'[6]产值及收款计划（2026）'!$B:$B,'[6]产值及收款计划（2026）'!E:E)</f>
        <v>#REF!</v>
      </c>
      <c r="F551" s="235" t="e" cm="1">
        <f t="array" ref="F551">_xlfn.XLOOKUP($A551&amp;$B551,'[6]产值及收款计划（2026）'!$A:$A&amp;'[6]产值及收款计划（2026）'!$B:$B,'[6]产值及收款计划（2026）'!F:F)</f>
        <v>#REF!</v>
      </c>
      <c r="G551" s="235" t="e" cm="1">
        <f t="array" ref="G551">_xlfn.XLOOKUP($A551&amp;$B551,'[6]产值及收款计划（2026）'!$A:$A&amp;'[6]产值及收款计划（2026）'!$B:$B,'[6]产值及收款计划（2026）'!G:G)</f>
        <v>#REF!</v>
      </c>
      <c r="H551" s="235" t="e" cm="1">
        <f t="array" ref="H551">_xlfn.XLOOKUP($A551&amp;$B551,'[6]产值及收款计划（2026）'!$A:$A&amp;'[6]产值及收款计划（2026）'!$B:$B,'[6]产值及收款计划（2026）'!H:H)</f>
        <v>#REF!</v>
      </c>
      <c r="I551" s="236" t="e" cm="1">
        <f t="array" ref="I551">_xlfn.XLOOKUP($A551&amp;$B551,'[6]产值及收款计划（2026）'!$A:$A&amp;'[6]产值及收款计划（2026）'!$B:$B,'[6]产值及收款计划（2026）'!I:I)</f>
        <v>#REF!</v>
      </c>
      <c r="J551" s="237" t="e" cm="1">
        <f t="array" ref="J551">_xlfn.XLOOKUP($A551&amp;$B551,'[6]产值及收款计划（2026）'!$A:$A&amp;'[6]产值及收款计划（2026）'!$B:$B,'[6]产值及收款计划（2026）'!J:J)</f>
        <v>#REF!</v>
      </c>
      <c r="K551" s="235" t="e" cm="1">
        <f t="array" ref="K551">_xlfn.XLOOKUP($A551&amp;$B551,'[6]产值及收款计划（2026）'!$A:$A&amp;'[6]产值及收款计划（2026）'!$B:$B,'[6]产值及收款计划（2026）'!K:K)</f>
        <v>#REF!</v>
      </c>
      <c r="L551" s="235" t="e" cm="1">
        <f t="array" ref="L551">_xlfn.XLOOKUP($A551&amp;$B551,'[6]产值及收款计划（2026）'!$A:$A&amp;'[6]产值及收款计划（2026）'!$B:$B,'[6]产值及收款计划（2026）'!L:L)</f>
        <v>#REF!</v>
      </c>
      <c r="M551" s="235" t="e" cm="1">
        <f t="array" ref="M551">_xlfn.XLOOKUP($A551&amp;$B551,'[6]产值及收款计划（2026）'!$A:$A&amp;'[6]产值及收款计划（2026）'!$B:$B,'[6]产值及收款计划（2026）'!M:M)</f>
        <v>#REF!</v>
      </c>
      <c r="N551" s="235" t="e" cm="1">
        <f t="array" ref="N551">_xlfn.XLOOKUP($A551&amp;$B551,'[6]产值及收款计划（2026）'!$A:$A&amp;'[6]产值及收款计划（2026）'!$B:$B,'[6]产值及收款计划（2026）'!N:N)</f>
        <v>#REF!</v>
      </c>
      <c r="O551" s="235" t="e" cm="1">
        <f t="array" ref="O551">_xlfn.XLOOKUP($A551&amp;$B551,'[6]产值及收款计划（2026）'!$A:$A&amp;'[6]产值及收款计划（2026）'!$B:$B,'[6]产值及收款计划（2026）'!O:O)</f>
        <v>#REF!</v>
      </c>
      <c r="P551" s="234" t="e" cm="1">
        <f t="array" ref="P551">_xlfn.XLOOKUP($A551&amp;$B551,'[6]产值及收款计划（2026）'!$A:$A&amp;'[6]产值及收款计划（2026）'!$B:$B,'[6]产值及收款计划（2026）'!P:P)</f>
        <v>#REF!</v>
      </c>
      <c r="Q551" s="235" t="e" cm="1">
        <f t="array" ref="Q551">_xlfn.XLOOKUP($A551&amp;$B551,'[6]产值及收款计划（2026）'!$A:$A&amp;'[6]产值及收款计划（2026）'!$B:$B,'[6]产值及收款计划（2026）'!Q:Q)</f>
        <v>#REF!</v>
      </c>
      <c r="R551" s="235" t="e" cm="1">
        <f t="array" ref="R551">_xlfn.XLOOKUP($A551&amp;$B551,'[6]产值及收款计划（2026）'!$A:$A&amp;'[6]产值及收款计划（2026）'!$B:$B,'[6]产值及收款计划（2026）'!R:R)</f>
        <v>#REF!</v>
      </c>
      <c r="S551" s="235" t="e" cm="1">
        <f t="array" ref="S551">_xlfn.XLOOKUP($A551&amp;$B551,'[6]产值及收款计划（2026）'!$A:$A&amp;'[6]产值及收款计划（2026）'!$B:$B,'[6]产值及收款计划（2026）'!S:S)</f>
        <v>#REF!</v>
      </c>
      <c r="T551" s="235" t="e" cm="1">
        <f t="array" ref="T551">_xlfn.XLOOKUP($A551&amp;$B551,'[6]产值及收款计划（2026）'!$A:$A&amp;'[6]产值及收款计划（2026）'!$B:$B,'[6]产值及收款计划（2026）'!T:T)</f>
        <v>#REF!</v>
      </c>
      <c r="U551" s="235" t="e" cm="1">
        <f t="array" ref="U551">_xlfn.XLOOKUP($A551&amp;$B551,'[6]产值及收款计划（2026）'!$A:$A&amp;'[6]产值及收款计划（2026）'!$B:$B,'[6]产值及收款计划（2026）'!U:U)</f>
        <v>#REF!</v>
      </c>
      <c r="V551" s="235" t="e" cm="1">
        <f t="array" ref="V551">_xlfn.XLOOKUP($A551&amp;$B551,'[6]产值及收款计划（2026）'!$A:$A&amp;'[6]产值及收款计划（2026）'!$B:$B,'[6]产值及收款计划（2026）'!V:V)</f>
        <v>#REF!</v>
      </c>
      <c r="W551" s="235" t="e" cm="1">
        <f t="array" ref="W551">_xlfn.XLOOKUP($A551&amp;$B551,'[6]产值及收款计划（2026）'!$A:$A&amp;'[6]产值及收款计划（2026）'!$B:$B,'[6]产值及收款计划（2026）'!W:W)</f>
        <v>#REF!</v>
      </c>
      <c r="X551" s="235" t="e" cm="1">
        <f t="array" ref="X551">_xlfn.XLOOKUP($A551&amp;$B551,'[6]产值及收款计划（2026）'!$A:$A&amp;'[6]产值及收款计划（2026）'!$B:$B,'[6]产值及收款计划（2026）'!X:X)</f>
        <v>#REF!</v>
      </c>
      <c r="Y551" s="235" t="e" cm="1">
        <f t="array" ref="Y551">_xlfn.XLOOKUP($A551&amp;$B551,'[6]产值及收款计划（2026）'!$A:$A&amp;'[6]产值及收款计划（2026）'!$B:$B,'[6]产值及收款计划（2026）'!Y:Y)</f>
        <v>#REF!</v>
      </c>
      <c r="Z551" s="235" t="e" cm="1">
        <f t="array" ref="Z551">_xlfn.XLOOKUP($A551&amp;$B551,'[6]产值及收款计划（2026）'!$A:$A&amp;'[6]产值及收款计划（2026）'!$B:$B,'[6]产值及收款计划（2026）'!Z:Z)</f>
        <v>#REF!</v>
      </c>
      <c r="AA551" s="235" t="e" cm="1">
        <f t="array" ref="AA551">_xlfn.XLOOKUP($A551&amp;$B551,'[6]产值及收款计划（2026）'!$A:$A&amp;'[6]产值及收款计划（2026）'!$B:$B,'[6]产值及收款计划（2026）'!AA:AA)</f>
        <v>#REF!</v>
      </c>
      <c r="AB551" s="235" t="e" cm="1">
        <f t="array" ref="AB551">_xlfn.XLOOKUP($A551&amp;$B551,'[6]产值及收款计划（2026）'!$A:$A&amp;'[6]产值及收款计划（2026）'!$B:$B,'[6]产值及收款计划（2026）'!AB:AB)</f>
        <v>#REF!</v>
      </c>
      <c r="AC551" s="235" t="e" cm="1">
        <f t="array" ref="AC551">_xlfn.XLOOKUP($A551&amp;$B551,'[6]产值及收款计划（2026）'!$A:$A&amp;'[6]产值及收款计划（2026）'!$B:$B,'[6]产值及收款计划（2026）'!AC:AC)</f>
        <v>#REF!</v>
      </c>
      <c r="AD551" s="235" t="e" cm="1">
        <f t="array" ref="AD551">_xlfn.XLOOKUP($A551&amp;$B551,'[6]产值及收款计划（2026）'!$A:$A&amp;'[6]产值及收款计划（2026）'!$B:$B,'[6]产值及收款计划（2026）'!AD:AD)</f>
        <v>#REF!</v>
      </c>
      <c r="AE551" s="235" t="e" cm="1">
        <f t="array" ref="AE551">_xlfn.XLOOKUP($A551&amp;$B551,'[6]产值及收款计划（2026）'!$A:$A&amp;'[6]产值及收款计划（2026）'!$B:$B,'[6]产值及收款计划（2026）'!AE:AE)</f>
        <v>#REF!</v>
      </c>
      <c r="AF551" s="235" t="e" cm="1">
        <f t="array" ref="AF551">_xlfn.XLOOKUP($A551&amp;$B551,'[6]产值及收款计划（2026）'!$A:$A&amp;'[6]产值及收款计划（2026）'!$B:$B,'[6]产值及收款计划（2026）'!AF:AF)</f>
        <v>#REF!</v>
      </c>
      <c r="AG551" s="235" t="e" cm="1">
        <f t="array" ref="AG551">_xlfn.XLOOKUP($A551&amp;$B551,'[6]产值及收款计划（2026）'!$A:$A&amp;'[6]产值及收款计划（2026）'!$B:$B,'[6]产值及收款计划（2026）'!AG:AG)</f>
        <v>#REF!</v>
      </c>
      <c r="AH551" s="235" t="e" cm="1">
        <f t="array" ref="AH551">_xlfn.XLOOKUP($A551&amp;$B551,'[6]产值及收款计划（2026）'!$A:$A&amp;'[6]产值及收款计划（2026）'!$B:$B,'[6]产值及收款计划（2026）'!AH:AH)</f>
        <v>#REF!</v>
      </c>
      <c r="AI551" s="235" t="e" cm="1">
        <f t="array" ref="AI551">_xlfn.XLOOKUP($A551&amp;$B551,'[6]产值及收款计划（2026）'!$A:$A&amp;'[6]产值及收款计划（2026）'!$B:$B,'[6]产值及收款计划（2026）'!AI:AI)</f>
        <v>#REF!</v>
      </c>
      <c r="AJ551" s="235" t="e" cm="1">
        <f t="array" ref="AJ551">_xlfn.XLOOKUP($A551&amp;$B551,'[6]产值及收款计划（2026）'!$A:$A&amp;'[6]产值及收款计划（2026）'!$B:$B,'[6]产值及收款计划（2026）'!AJ:AJ)</f>
        <v>#REF!</v>
      </c>
      <c r="AK551" s="235" t="e" cm="1">
        <f t="array" ref="AK551">_xlfn.XLOOKUP($A551&amp;$B551,'[6]产值及收款计划（2026）'!$A:$A&amp;'[6]产值及收款计划（2026）'!$B:$B,'[6]产值及收款计划（2026）'!AK:AK)</f>
        <v>#REF!</v>
      </c>
      <c r="AL551" s="235" t="e" cm="1">
        <f t="array" ref="AL551">_xlfn.XLOOKUP($A551&amp;$B551,'[6]产值及收款计划（2026）'!$A:$A&amp;'[6]产值及收款计划（2026）'!$B:$B,'[6]产值及收款计划（2026）'!AL:AL)</f>
        <v>#REF!</v>
      </c>
      <c r="AM551" s="242" t="e" cm="1">
        <f t="array" ref="AM551">_xlfn.LET(_xlpm.勾选月份状态数组,TRANSPOSE('PPT(12-15页）-TOP10'!$A$3:$A$14),_xlpm.选择数据区,IF('PPT(12-15页）-TOP10'!$E$3="收款",$BA551:$BL551,$AA551:$AL551),SUM(_xlfn._xlws.FILTER(_xlpm.选择数据区,_xlpm.勾选月份状态数组,"")))</f>
        <v>#REF!</v>
      </c>
      <c r="AN551" s="235" t="e" cm="1">
        <f t="array" ref="AN551">_xlfn.XLOOKUP($A551&amp;$B551,'[6]产值及收款计划（2026）'!$A:$A&amp;'[6]产值及收款计划（2026）'!$B:$B,'[6]产值及收款计划（2026）'!AN:AN)</f>
        <v>#REF!</v>
      </c>
      <c r="AO551" s="235" t="e" cm="1">
        <f t="array" ref="AO551">_xlfn.XLOOKUP($A551&amp;$B551,'[6]产值及收款计划（2026）'!$A:$A&amp;'[6]产值及收款计划（2026）'!$B:$B,'[6]产值及收款计划（2026）'!AO:AO)</f>
        <v>#REF!</v>
      </c>
      <c r="AP551" s="235" t="e" cm="1">
        <f t="array" ref="AP551">_xlfn.XLOOKUP($A551&amp;$B551,'[6]产值及收款计划（2026）'!$A:$A&amp;'[6]产值及收款计划（2026）'!$B:$B,'[6]产值及收款计划（2026）'!AP:AP)</f>
        <v>#REF!</v>
      </c>
      <c r="AQ551" s="235" t="e" cm="1">
        <f t="array" ref="AQ551">_xlfn.XLOOKUP($A551&amp;$B551,'[6]产值及收款计划（2026）'!$A:$A&amp;'[6]产值及收款计划（2026）'!$B:$B,'[6]产值及收款计划（2026）'!AQ:AQ)</f>
        <v>#REF!</v>
      </c>
      <c r="AR551" s="235" t="e" cm="1">
        <f t="array" ref="AR551">_xlfn.XLOOKUP($A551&amp;$B551,'[6]产值及收款计划（2026）'!$A:$A&amp;'[6]产值及收款计划（2026）'!$B:$B,'[6]产值及收款计划（2026）'!AR:AR)</f>
        <v>#REF!</v>
      </c>
      <c r="AS551" s="235" t="e" cm="1">
        <f t="array" ref="AS551">_xlfn.XLOOKUP($A551&amp;$B551,'[6]产值及收款计划（2026）'!$A:$A&amp;'[6]产值及收款计划（2026）'!$B:$B,'[6]产值及收款计划（2026）'!AS:AS)</f>
        <v>#REF!</v>
      </c>
      <c r="AT551" s="235" t="e" cm="1">
        <f t="array" ref="AT551">_xlfn.XLOOKUP($A551&amp;$B551,'[6]产值及收款计划（2026）'!$A:$A&amp;'[6]产值及收款计划（2026）'!$B:$B,'[6]产值及收款计划（2026）'!AT:AT)</f>
        <v>#REF!</v>
      </c>
      <c r="AU551" s="235" t="e" cm="1">
        <f t="array" ref="AU551">_xlfn.XLOOKUP($A551&amp;$B551,'[6]产值及收款计划（2026）'!$A:$A&amp;'[6]产值及收款计划（2026）'!$B:$B,'[6]产值及收款计划（2026）'!AU:AU)</f>
        <v>#REF!</v>
      </c>
      <c r="AV551" s="235" t="e" cm="1">
        <f t="array" ref="AV551">_xlfn.XLOOKUP($A551&amp;$B551,'[6]产值及收款计划（2026）'!$A:$A&amp;'[6]产值及收款计划（2026）'!$B:$B,'[6]产值及收款计划（2026）'!AV:AV)</f>
        <v>#REF!</v>
      </c>
      <c r="AW551" s="235" t="e" cm="1">
        <f t="array" ref="AW551">_xlfn.XLOOKUP($A551&amp;$B551,'[6]产值及收款计划（2026）'!$A:$A&amp;'[6]产值及收款计划（2026）'!$B:$B,'[6]产值及收款计划（2026）'!AW:AW)</f>
        <v>#REF!</v>
      </c>
      <c r="AX551" s="235" t="e" cm="1">
        <f t="array" ref="AX551">_xlfn.XLOOKUP($A551&amp;$B551,'[6]产值及收款计划（2026）'!$A:$A&amp;'[6]产值及收款计划（2026）'!$B:$B,'[6]产值及收款计划（2026）'!AX:AX)</f>
        <v>#REF!</v>
      </c>
      <c r="AY551" s="235" t="e" cm="1">
        <f t="array" ref="AY551">_xlfn.XLOOKUP($A551&amp;$B551,'[6]产值及收款计划（2026）'!$A:$A&amp;'[6]产值及收款计划（2026）'!$B:$B,'[6]产值及收款计划（2026）'!AY:AY)</f>
        <v>#REF!</v>
      </c>
      <c r="AZ551" s="235" t="e" cm="1">
        <f t="array" ref="AZ551">_xlfn.XLOOKUP($A551&amp;$B551,'[6]产值及收款计划（2026）'!$A:$A&amp;'[6]产值及收款计划（2026）'!$B:$B,'[6]产值及收款计划（2026）'!AZ:AZ)</f>
        <v>#REF!</v>
      </c>
      <c r="BA551" s="235" t="e" cm="1">
        <f t="array" ref="BA551">_xlfn.XLOOKUP($A551&amp;$B551,'[6]产值及收款计划（2026）'!$A:$A&amp;'[6]产值及收款计划（2026）'!$B:$B,'[6]产值及收款计划（2026）'!BA:BA)</f>
        <v>#REF!</v>
      </c>
      <c r="BB551" s="235" t="e" cm="1">
        <f t="array" ref="BB551">_xlfn.XLOOKUP($A551&amp;$B551,'[6]产值及收款计划（2026）'!$A:$A&amp;'[6]产值及收款计划（2026）'!$B:$B,'[6]产值及收款计划（2026）'!BB:BB)</f>
        <v>#REF!</v>
      </c>
      <c r="BC551" s="235" t="e" cm="1">
        <f t="array" ref="BC551">_xlfn.XLOOKUP($A551&amp;$B551,'[6]产值及收款计划（2026）'!$A:$A&amp;'[6]产值及收款计划（2026）'!$B:$B,'[6]产值及收款计划（2026）'!BC:BC)</f>
        <v>#REF!</v>
      </c>
      <c r="BD551" s="235" t="e" cm="1">
        <f t="array" ref="BD551">_xlfn.XLOOKUP($A551&amp;$B551,'[6]产值及收款计划（2026）'!$A:$A&amp;'[6]产值及收款计划（2026）'!$B:$B,'[6]产值及收款计划（2026）'!BD:BD)</f>
        <v>#REF!</v>
      </c>
      <c r="BE551" s="235" t="e" cm="1">
        <f t="array" ref="BE551">_xlfn.XLOOKUP($A551&amp;$B551,'[6]产值及收款计划（2026）'!$A:$A&amp;'[6]产值及收款计划（2026）'!$B:$B,'[6]产值及收款计划（2026）'!BE:BE)</f>
        <v>#REF!</v>
      </c>
      <c r="BF551" s="235" t="e" cm="1">
        <f t="array" ref="BF551">_xlfn.XLOOKUP($A551&amp;$B551,'[6]产值及收款计划（2026）'!$A:$A&amp;'[6]产值及收款计划（2026）'!$B:$B,'[6]产值及收款计划（2026）'!BF:BF)</f>
        <v>#REF!</v>
      </c>
      <c r="BG551" s="235" t="e" cm="1">
        <f t="array" ref="BG551">_xlfn.XLOOKUP($A551&amp;$B551,'[6]产值及收款计划（2026）'!$A:$A&amp;'[6]产值及收款计划（2026）'!$B:$B,'[6]产值及收款计划（2026）'!BG:BG)</f>
        <v>#REF!</v>
      </c>
      <c r="BH551" s="235" t="e" cm="1">
        <f t="array" ref="BH551">_xlfn.XLOOKUP($A551&amp;$B551,'[6]产值及收款计划（2026）'!$A:$A&amp;'[6]产值及收款计划（2026）'!$B:$B,'[6]产值及收款计划（2026）'!BH:BH)</f>
        <v>#REF!</v>
      </c>
      <c r="BI551" s="235" t="e" cm="1">
        <f t="array" ref="BI551">_xlfn.XLOOKUP($A551&amp;$B551,'[6]产值及收款计划（2026）'!$A:$A&amp;'[6]产值及收款计划（2026）'!$B:$B,'[6]产值及收款计划（2026）'!BI:BI)</f>
        <v>#REF!</v>
      </c>
      <c r="BJ551" s="235" t="e" cm="1">
        <f t="array" ref="BJ551">_xlfn.XLOOKUP($A551&amp;$B551,'[6]产值及收款计划（2026）'!$A:$A&amp;'[6]产值及收款计划（2026）'!$B:$B,'[6]产值及收款计划（2026）'!BJ:BJ)</f>
        <v>#REF!</v>
      </c>
      <c r="BK551" s="235" t="e" cm="1">
        <f t="array" ref="BK551">_xlfn.XLOOKUP($A551&amp;$B551,'[6]产值及收款计划（2026）'!$A:$A&amp;'[6]产值及收款计划（2026）'!$B:$B,'[6]产值及收款计划（2026）'!BK:BK)</f>
        <v>#REF!</v>
      </c>
      <c r="BL551" s="235" t="e" cm="1">
        <f t="array" ref="BL551">_xlfn.XLOOKUP($A551&amp;$B551,'[6]产值及收款计划（2026）'!$A:$A&amp;'[6]产值及收款计划（2026）'!$B:$B,'[6]产值及收款计划（2026）'!BL:BL)</f>
        <v>#REF!</v>
      </c>
      <c r="BM551" s="235"/>
      <c r="BN551" s="235"/>
      <c r="BO551" s="235"/>
      <c r="BP551" s="235"/>
      <c r="BQ551" s="235" t="e" cm="1">
        <f t="array" ref="BQ551">_xlfn.XLOOKUP($A551&amp;$B551,'[6]产值及收款计划（2026）'!$A:$A&amp;'[6]产值及收款计划（2026）'!$B:$B,'[6]产值及收款计划（2026）'!BM:BM)</f>
        <v>#REF!</v>
      </c>
      <c r="BR551" s="235" t="e" cm="1">
        <f t="array" ref="BR551">_xlfn.XLOOKUP($A551&amp;$B551,'[6]产值及收款计划（2026）'!$A:$A&amp;'[6]产值及收款计划（2026）'!$B:$B,'[6]产值及收款计划（2026）'!BN:BN)</f>
        <v>#REF!</v>
      </c>
      <c r="BS551" s="235" t="e" cm="1">
        <f t="array" ref="BS551">_xlfn.XLOOKUP($A551&amp;$B551,'[6]产值及收款计划（2026）'!$A:$A&amp;'[6]产值及收款计划（2026）'!$B:$B,'[6]产值及收款计划（2026）'!BO:BO)</f>
        <v>#REF!</v>
      </c>
      <c r="BT551" s="235" t="e" cm="1">
        <f t="array" ref="BT551">_xlfn.XLOOKUP($A551&amp;$B551,'[6]产值及收款计划（2026）'!$A:$A&amp;'[6]产值及收款计划（2026）'!$B:$B,'[6]产值及收款计划（2026）'!BP:BP)</f>
        <v>#REF!</v>
      </c>
      <c r="BU551" s="234" t="e" cm="1">
        <f t="array" ref="BU551">_xlfn.XLOOKUP($A551&amp;$B551,'[6]产值及收款计划（2026）'!$A:$A&amp;'[6]产值及收款计划（2026）'!$B:$B,'[6]产值及收款计划（2026）'!BQ:BQ)</f>
        <v>#REF!</v>
      </c>
      <c r="BV551" s="235" t="e" cm="1">
        <f t="array" ref="BV551">_xlfn.XLOOKUP($A551&amp;$B551,'[6]产值及收款计划（2026）'!$A:$A&amp;'[6]产值及收款计划（2026）'!$B:$B,'[6]产值及收款计划（2026）'!BR:BR)</f>
        <v>#REF!</v>
      </c>
      <c r="CE551" s="235" cm="1">
        <f t="array" ref="CE551">_xlfn.XLOOKUP($A551&amp;$B551,'[6]产值及收款计划（2026）'!$A:$A&amp;'[6]产值及收款计划（2026）'!$B:$B,'[6]产值及收款计划（2026）'!CA:CA)</f>
        <v>0</v>
      </c>
      <c r="CF551" s="235" cm="1">
        <f t="array" ref="CF551">_xlfn.XLOOKUP($A551&amp;$B551,'[6]产值及收款计划（2026）'!$A:$A&amp;'[6]产值及收款计划（2026）'!$B:$B,'[6]产值及收款计划（2026）'!CB:CB)</f>
        <v>0</v>
      </c>
      <c r="CG551" s="235" cm="1">
        <f t="array" ref="CG551">_xlfn.XLOOKUP($A551&amp;$B551,'[6]产值及收款计划（2026）'!$A:$A&amp;'[6]产值及收款计划（2026）'!$B:$B,'[6]产值及收款计划（2026）'!CC:CC)</f>
        <v>0</v>
      </c>
      <c r="CH551" s="235" cm="1">
        <f t="array" ref="CH551">_xlfn.XLOOKUP($A551&amp;$B551,'[6]产值及收款计划（2026）'!$A:$A&amp;'[6]产值及收款计划（2026）'!$B:$B,'[6]产值及收款计划（2026）'!CD:CD)</f>
        <v>0</v>
      </c>
      <c r="CI551" s="235" cm="1">
        <f t="array" ref="CI551">_xlfn.XLOOKUP($A551&amp;$B551,'[6]产值及收款计划（2026）'!$A:$A&amp;'[6]产值及收款计划（2026）'!$B:$B,'[6]产值及收款计划（2026）'!CE:CE)</f>
        <v>0</v>
      </c>
      <c r="CJ551" s="235" cm="1">
        <f t="array" ref="CJ551">_xlfn.XLOOKUP($A551&amp;$B551,'[6]产值及收款计划（2026）'!$A:$A&amp;'[6]产值及收款计划（2026）'!$B:$B,'[6]产值及收款计划（2026）'!CF:CF)</f>
        <v>0</v>
      </c>
      <c r="CK551" s="235" cm="1">
        <f t="array" ref="CK551">_xlfn.XLOOKUP($A551&amp;$B551,'[6]产值及收款计划（2026）'!$A:$A&amp;'[6]产值及收款计划（2026）'!$B:$B,'[6]产值及收款计划（2026）'!CG:CG)</f>
        <v>0</v>
      </c>
      <c r="CL551" s="235" cm="1">
        <f t="array" ref="CL551">_xlfn.XLOOKUP($A551&amp;$B551,'[6]产值及收款计划（2026）'!$A:$A&amp;'[6]产值及收款计划（2026）'!$B:$B,'[6]产值及收款计划（2026）'!CH:CH)</f>
        <v>0</v>
      </c>
      <c r="CM551" s="235" cm="1">
        <f t="array" ref="CM551">_xlfn.XLOOKUP($A551&amp;$B551,'[6]产值及收款计划（2026）'!$A:$A&amp;'[6]产值及收款计划（2026）'!$B:$B,'[6]产值及收款计划（2026）'!CI:CI)</f>
        <v>0</v>
      </c>
      <c r="CN551" s="235" cm="1">
        <f t="array" ref="CN551">_xlfn.XLOOKUP($A551&amp;$B551,'[6]产值及收款计划（2026）'!$A:$A&amp;'[6]产值及收款计划（2026）'!$B:$B,'[6]产值及收款计划（2026）'!CJ:CJ)</f>
        <v>0</v>
      </c>
      <c r="CO551" s="235" cm="1">
        <f t="array" ref="CO551">_xlfn.XLOOKUP($A551&amp;$B551,'[6]产值及收款计划（2026）'!$A:$A&amp;'[6]产值及收款计划（2026）'!$B:$B,'[6]产值及收款计划（2026）'!CK:CK)</f>
        <v>0</v>
      </c>
      <c r="CP551" s="235" cm="1">
        <f t="array" ref="CP551">_xlfn.XLOOKUP($A551&amp;$B551,'[6]产值及收款计划（2026）'!$A:$A&amp;'[6]产值及收款计划（2026）'!$B:$B,'[6]产值及收款计划（2026）'!CL:CL)</f>
        <v>0</v>
      </c>
      <c r="DE551" s="235" cm="1">
        <f t="array" ref="DE551">_xlfn.XLOOKUP($A551&amp;$B551,'[6]产值及收款计划（2026）'!$A:$A&amp;'[6]产值及收款计划（2026）'!$B:$B,'[6]产值及收款计划（2026）'!DA:DA)</f>
        <v>0</v>
      </c>
      <c r="DF551" s="235" cm="1">
        <f t="array" ref="DF551">_xlfn.XLOOKUP($A551&amp;$B551,'[6]产值及收款计划（2026）'!$A:$A&amp;'[6]产值及收款计划（2026）'!$B:$B,'[6]产值及收款计划（2026）'!DB:DB)</f>
        <v>0</v>
      </c>
      <c r="DG551" s="235" cm="1">
        <f t="array" ref="DG551">_xlfn.XLOOKUP($A551&amp;$B551,'[6]产值及收款计划（2026）'!$A:$A&amp;'[6]产值及收款计划（2026）'!$B:$B,'[6]产值及收款计划（2026）'!DC:DC)</f>
        <v>0</v>
      </c>
      <c r="DH551" s="235" cm="1">
        <f t="array" ref="DH551">_xlfn.XLOOKUP($A551&amp;$B551,'[6]产值及收款计划（2026）'!$A:$A&amp;'[6]产值及收款计划（2026）'!$B:$B,'[6]产值及收款计划（2026）'!DD:DD)</f>
        <v>0</v>
      </c>
      <c r="DI551" s="235" cm="1">
        <f t="array" ref="DI551">_xlfn.XLOOKUP($A551&amp;$B551,'[6]产值及收款计划（2026）'!$A:$A&amp;'[6]产值及收款计划（2026）'!$B:$B,'[6]产值及收款计划（2026）'!DE:DE)</f>
        <v>0</v>
      </c>
      <c r="DJ551" s="235" cm="1">
        <f t="array" ref="DJ551">_xlfn.XLOOKUP($A551&amp;$B551,'[6]产值及收款计划（2026）'!$A:$A&amp;'[6]产值及收款计划（2026）'!$B:$B,'[6]产值及收款计划（2026）'!DF:DF)</f>
        <v>0</v>
      </c>
      <c r="DK551" s="235" cm="1">
        <f t="array" ref="DK551">_xlfn.XLOOKUP($A551&amp;$B551,'[6]产值及收款计划（2026）'!$A:$A&amp;'[6]产值及收款计划（2026）'!$B:$B,'[6]产值及收款计划（2026）'!DG:DG)</f>
        <v>0</v>
      </c>
      <c r="DL551" s="235" cm="1">
        <f t="array" ref="DL551">_xlfn.XLOOKUP($A551&amp;$B551,'[6]产值及收款计划（2026）'!$A:$A&amp;'[6]产值及收款计划（2026）'!$B:$B,'[6]产值及收款计划（2026）'!DH:DH)</f>
        <v>0</v>
      </c>
      <c r="DM551" s="235" cm="1">
        <f t="array" ref="DM551">_xlfn.XLOOKUP($A551&amp;$B551,'[6]产值及收款计划（2026）'!$A:$A&amp;'[6]产值及收款计划（2026）'!$B:$B,'[6]产值及收款计划（2026）'!DI:DI)</f>
        <v>0</v>
      </c>
      <c r="DN551" s="235" cm="1">
        <f t="array" ref="DN551">_xlfn.XLOOKUP($A551&amp;$B551,'[6]产值及收款计划（2026）'!$A:$A&amp;'[6]产值及收款计划（2026）'!$B:$B,'[6]产值及收款计划（2026）'!DJ:DJ)</f>
        <v>0</v>
      </c>
      <c r="DO551" s="235" cm="1">
        <f t="array" ref="DO551">_xlfn.XLOOKUP($A551&amp;$B551,'[6]产值及收款计划（2026）'!$A:$A&amp;'[6]产值及收款计划（2026）'!$B:$B,'[6]产值及收款计划（2026）'!DK:DK)</f>
        <v>0</v>
      </c>
      <c r="DP551" s="235" cm="1">
        <f t="array" ref="DP551">_xlfn.XLOOKUP($A551&amp;$B551,'[6]产值及收款计划（2026）'!$A:$A&amp;'[6]产值及收款计划（2026）'!$B:$B,'[6]产值及收款计划（2026）'!DL:DL)</f>
        <v>0</v>
      </c>
      <c r="DQ551" s="243"/>
      <c r="DR551" s="229"/>
    </row>
    <row r="552" ht="20.25" spans="1:122">
      <c r="A552" s="233">
        <f t="shared" si="31"/>
        <v>11</v>
      </c>
      <c r="B552" s="233" t="s">
        <v>31</v>
      </c>
      <c r="C552" s="234" t="e" cm="1">
        <f t="array" ref="C552">_xlfn.XLOOKUP($A552&amp;$B552,'[6]产值及收款计划（2026）'!$A:$A&amp;'[6]产值及收款计划（2026）'!$B:$B,'[6]产值及收款计划（2026）'!C:C)</f>
        <v>#REF!</v>
      </c>
      <c r="D552" s="234" t="e" cm="1">
        <f t="array" ref="D552">_xlfn.XLOOKUP($A552&amp;$B552,'[6]产值及收款计划（2026）'!$A:$A&amp;'[6]产值及收款计划（2026）'!$B:$B,'[6]产值及收款计划（2026）'!D:D)</f>
        <v>#REF!</v>
      </c>
      <c r="E552" s="235" t="e" cm="1">
        <f t="array" ref="E552">_xlfn.XLOOKUP($A552&amp;$B552,'[6]产值及收款计划（2026）'!$A:$A&amp;'[6]产值及收款计划（2026）'!$B:$B,'[6]产值及收款计划（2026）'!E:E)</f>
        <v>#REF!</v>
      </c>
      <c r="F552" s="235" t="e" cm="1">
        <f t="array" ref="F552">_xlfn.XLOOKUP($A552&amp;$B552,'[6]产值及收款计划（2026）'!$A:$A&amp;'[6]产值及收款计划（2026）'!$B:$B,'[6]产值及收款计划（2026）'!F:F)</f>
        <v>#REF!</v>
      </c>
      <c r="G552" s="235" t="e" cm="1">
        <f t="array" ref="G552">_xlfn.XLOOKUP($A552&amp;$B552,'[6]产值及收款计划（2026）'!$A:$A&amp;'[6]产值及收款计划（2026）'!$B:$B,'[6]产值及收款计划（2026）'!G:G)</f>
        <v>#REF!</v>
      </c>
      <c r="H552" s="235" t="e" cm="1">
        <f t="array" ref="H552">_xlfn.XLOOKUP($A552&amp;$B552,'[6]产值及收款计划（2026）'!$A:$A&amp;'[6]产值及收款计划（2026）'!$B:$B,'[6]产值及收款计划（2026）'!H:H)</f>
        <v>#REF!</v>
      </c>
      <c r="I552" s="236" t="e" cm="1">
        <f t="array" ref="I552">_xlfn.XLOOKUP($A552&amp;$B552,'[6]产值及收款计划（2026）'!$A:$A&amp;'[6]产值及收款计划（2026）'!$B:$B,'[6]产值及收款计划（2026）'!I:I)</f>
        <v>#REF!</v>
      </c>
      <c r="J552" s="237" t="e" cm="1">
        <f t="array" ref="J552">_xlfn.XLOOKUP($A552&amp;$B552,'[6]产值及收款计划（2026）'!$A:$A&amp;'[6]产值及收款计划（2026）'!$B:$B,'[6]产值及收款计划（2026）'!J:J)</f>
        <v>#REF!</v>
      </c>
      <c r="K552" s="235" t="e" cm="1">
        <f t="array" ref="K552">_xlfn.XLOOKUP($A552&amp;$B552,'[6]产值及收款计划（2026）'!$A:$A&amp;'[6]产值及收款计划（2026）'!$B:$B,'[6]产值及收款计划（2026）'!K:K)</f>
        <v>#REF!</v>
      </c>
      <c r="L552" s="235" t="e" cm="1">
        <f t="array" ref="L552">_xlfn.XLOOKUP($A552&amp;$B552,'[6]产值及收款计划（2026）'!$A:$A&amp;'[6]产值及收款计划（2026）'!$B:$B,'[6]产值及收款计划（2026）'!L:L)</f>
        <v>#REF!</v>
      </c>
      <c r="M552" s="235" t="e" cm="1">
        <f t="array" ref="M552">_xlfn.XLOOKUP($A552&amp;$B552,'[6]产值及收款计划（2026）'!$A:$A&amp;'[6]产值及收款计划（2026）'!$B:$B,'[6]产值及收款计划（2026）'!M:M)</f>
        <v>#REF!</v>
      </c>
      <c r="N552" s="235" t="e" cm="1">
        <f t="array" ref="N552">_xlfn.XLOOKUP($A552&amp;$B552,'[6]产值及收款计划（2026）'!$A:$A&amp;'[6]产值及收款计划（2026）'!$B:$B,'[6]产值及收款计划（2026）'!N:N)</f>
        <v>#REF!</v>
      </c>
      <c r="O552" s="235" t="e" cm="1">
        <f t="array" ref="O552">_xlfn.XLOOKUP($A552&amp;$B552,'[6]产值及收款计划（2026）'!$A:$A&amp;'[6]产值及收款计划（2026）'!$B:$B,'[6]产值及收款计划（2026）'!O:O)</f>
        <v>#REF!</v>
      </c>
      <c r="P552" s="234" t="e" cm="1">
        <f t="array" ref="P552">_xlfn.XLOOKUP($A552&amp;$B552,'[6]产值及收款计划（2026）'!$A:$A&amp;'[6]产值及收款计划（2026）'!$B:$B,'[6]产值及收款计划（2026）'!P:P)</f>
        <v>#REF!</v>
      </c>
      <c r="Q552" s="235" t="e" cm="1">
        <f t="array" ref="Q552">_xlfn.XLOOKUP($A552&amp;$B552,'[6]产值及收款计划（2026）'!$A:$A&amp;'[6]产值及收款计划（2026）'!$B:$B,'[6]产值及收款计划（2026）'!Q:Q)</f>
        <v>#REF!</v>
      </c>
      <c r="R552" s="235" t="e" cm="1">
        <f t="array" ref="R552">_xlfn.XLOOKUP($A552&amp;$B552,'[6]产值及收款计划（2026）'!$A:$A&amp;'[6]产值及收款计划（2026）'!$B:$B,'[6]产值及收款计划（2026）'!R:R)</f>
        <v>#REF!</v>
      </c>
      <c r="S552" s="235" t="e" cm="1">
        <f t="array" ref="S552">_xlfn.XLOOKUP($A552&amp;$B552,'[6]产值及收款计划（2026）'!$A:$A&amp;'[6]产值及收款计划（2026）'!$B:$B,'[6]产值及收款计划（2026）'!S:S)</f>
        <v>#REF!</v>
      </c>
      <c r="T552" s="235" t="e" cm="1">
        <f t="array" ref="T552">_xlfn.XLOOKUP($A552&amp;$B552,'[6]产值及收款计划（2026）'!$A:$A&amp;'[6]产值及收款计划（2026）'!$B:$B,'[6]产值及收款计划（2026）'!T:T)</f>
        <v>#REF!</v>
      </c>
      <c r="U552" s="235" t="e" cm="1">
        <f t="array" ref="U552">_xlfn.XLOOKUP($A552&amp;$B552,'[6]产值及收款计划（2026）'!$A:$A&amp;'[6]产值及收款计划（2026）'!$B:$B,'[6]产值及收款计划（2026）'!U:U)</f>
        <v>#REF!</v>
      </c>
      <c r="V552" s="235" t="e" cm="1">
        <f t="array" ref="V552">_xlfn.XLOOKUP($A552&amp;$B552,'[6]产值及收款计划（2026）'!$A:$A&amp;'[6]产值及收款计划（2026）'!$B:$B,'[6]产值及收款计划（2026）'!V:V)</f>
        <v>#REF!</v>
      </c>
      <c r="W552" s="235" t="e" cm="1">
        <f t="array" ref="W552">_xlfn.XLOOKUP($A552&amp;$B552,'[6]产值及收款计划（2026）'!$A:$A&amp;'[6]产值及收款计划（2026）'!$B:$B,'[6]产值及收款计划（2026）'!W:W)</f>
        <v>#REF!</v>
      </c>
      <c r="X552" s="235" t="e" cm="1">
        <f t="array" ref="X552">_xlfn.XLOOKUP($A552&amp;$B552,'[6]产值及收款计划（2026）'!$A:$A&amp;'[6]产值及收款计划（2026）'!$B:$B,'[6]产值及收款计划（2026）'!X:X)</f>
        <v>#REF!</v>
      </c>
      <c r="Y552" s="235" t="e" cm="1">
        <f t="array" ref="Y552">_xlfn.XLOOKUP($A552&amp;$B552,'[6]产值及收款计划（2026）'!$A:$A&amp;'[6]产值及收款计划（2026）'!$B:$B,'[6]产值及收款计划（2026）'!Y:Y)</f>
        <v>#REF!</v>
      </c>
      <c r="Z552" s="235" t="e" cm="1">
        <f t="array" ref="Z552">_xlfn.XLOOKUP($A552&amp;$B552,'[6]产值及收款计划（2026）'!$A:$A&amp;'[6]产值及收款计划（2026）'!$B:$B,'[6]产值及收款计划（2026）'!Z:Z)</f>
        <v>#REF!</v>
      </c>
      <c r="AA552" s="235" t="e" cm="1">
        <f t="array" ref="AA552">_xlfn.XLOOKUP($A552&amp;$B552,'[6]产值及收款计划（2026）'!$A:$A&amp;'[6]产值及收款计划（2026）'!$B:$B,'[6]产值及收款计划（2026）'!AA:AA)</f>
        <v>#REF!</v>
      </c>
      <c r="AB552" s="235" t="e" cm="1">
        <f t="array" ref="AB552">_xlfn.XLOOKUP($A552&amp;$B552,'[6]产值及收款计划（2026）'!$A:$A&amp;'[6]产值及收款计划（2026）'!$B:$B,'[6]产值及收款计划（2026）'!AB:AB)</f>
        <v>#REF!</v>
      </c>
      <c r="AC552" s="235" t="e" cm="1">
        <f t="array" ref="AC552">_xlfn.XLOOKUP($A552&amp;$B552,'[6]产值及收款计划（2026）'!$A:$A&amp;'[6]产值及收款计划（2026）'!$B:$B,'[6]产值及收款计划（2026）'!AC:AC)</f>
        <v>#REF!</v>
      </c>
      <c r="AD552" s="235" t="e" cm="1">
        <f t="array" ref="AD552">_xlfn.XLOOKUP($A552&amp;$B552,'[6]产值及收款计划（2026）'!$A:$A&amp;'[6]产值及收款计划（2026）'!$B:$B,'[6]产值及收款计划（2026）'!AD:AD)</f>
        <v>#REF!</v>
      </c>
      <c r="AE552" s="235" t="e" cm="1">
        <f t="array" ref="AE552">_xlfn.XLOOKUP($A552&amp;$B552,'[6]产值及收款计划（2026）'!$A:$A&amp;'[6]产值及收款计划（2026）'!$B:$B,'[6]产值及收款计划（2026）'!AE:AE)</f>
        <v>#REF!</v>
      </c>
      <c r="AF552" s="235" t="e" cm="1">
        <f t="array" ref="AF552">_xlfn.XLOOKUP($A552&amp;$B552,'[6]产值及收款计划（2026）'!$A:$A&amp;'[6]产值及收款计划（2026）'!$B:$B,'[6]产值及收款计划（2026）'!AF:AF)</f>
        <v>#REF!</v>
      </c>
      <c r="AG552" s="235" t="e" cm="1">
        <f t="array" ref="AG552">_xlfn.XLOOKUP($A552&amp;$B552,'[6]产值及收款计划（2026）'!$A:$A&amp;'[6]产值及收款计划（2026）'!$B:$B,'[6]产值及收款计划（2026）'!AG:AG)</f>
        <v>#REF!</v>
      </c>
      <c r="AH552" s="235" t="e" cm="1">
        <f t="array" ref="AH552">_xlfn.XLOOKUP($A552&amp;$B552,'[6]产值及收款计划（2026）'!$A:$A&amp;'[6]产值及收款计划（2026）'!$B:$B,'[6]产值及收款计划（2026）'!AH:AH)</f>
        <v>#REF!</v>
      </c>
      <c r="AI552" s="235" t="e" cm="1">
        <f t="array" ref="AI552">_xlfn.XLOOKUP($A552&amp;$B552,'[6]产值及收款计划（2026）'!$A:$A&amp;'[6]产值及收款计划（2026）'!$B:$B,'[6]产值及收款计划（2026）'!AI:AI)</f>
        <v>#REF!</v>
      </c>
      <c r="AJ552" s="235" t="e" cm="1">
        <f t="array" ref="AJ552">_xlfn.XLOOKUP($A552&amp;$B552,'[6]产值及收款计划（2026）'!$A:$A&amp;'[6]产值及收款计划（2026）'!$B:$B,'[6]产值及收款计划（2026）'!AJ:AJ)</f>
        <v>#REF!</v>
      </c>
      <c r="AK552" s="235" t="e" cm="1">
        <f t="array" ref="AK552">_xlfn.XLOOKUP($A552&amp;$B552,'[6]产值及收款计划（2026）'!$A:$A&amp;'[6]产值及收款计划（2026）'!$B:$B,'[6]产值及收款计划（2026）'!AK:AK)</f>
        <v>#REF!</v>
      </c>
      <c r="AL552" s="235" t="e" cm="1">
        <f t="array" ref="AL552">_xlfn.XLOOKUP($A552&amp;$B552,'[6]产值及收款计划（2026）'!$A:$A&amp;'[6]产值及收款计划（2026）'!$B:$B,'[6]产值及收款计划（2026）'!AL:AL)</f>
        <v>#REF!</v>
      </c>
      <c r="AM552" s="242" t="e" cm="1">
        <f t="array" ref="AM552">_xlfn.LET(_xlpm.勾选月份状态数组,TRANSPOSE('PPT(12-15页）-TOP10'!$A$3:$A$14),_xlpm.选择数据区,IF('PPT(12-15页）-TOP10'!$E$3="收款",$BA552:$BL552,$AA552:$AL552),SUM(_xlfn._xlws.FILTER(_xlpm.选择数据区,_xlpm.勾选月份状态数组,"")))</f>
        <v>#REF!</v>
      </c>
      <c r="AN552" s="235" t="e" cm="1">
        <f t="array" ref="AN552">_xlfn.XLOOKUP($A552&amp;$B552,'[6]产值及收款计划（2026）'!$A:$A&amp;'[6]产值及收款计划（2026）'!$B:$B,'[6]产值及收款计划（2026）'!AN:AN)</f>
        <v>#REF!</v>
      </c>
      <c r="AO552" s="235" t="e" cm="1">
        <f t="array" ref="AO552">_xlfn.XLOOKUP($A552&amp;$B552,'[6]产值及收款计划（2026）'!$A:$A&amp;'[6]产值及收款计划（2026）'!$B:$B,'[6]产值及收款计划（2026）'!AO:AO)</f>
        <v>#REF!</v>
      </c>
      <c r="AP552" s="235" t="e" cm="1">
        <f t="array" ref="AP552">_xlfn.XLOOKUP($A552&amp;$B552,'[6]产值及收款计划（2026）'!$A:$A&amp;'[6]产值及收款计划（2026）'!$B:$B,'[6]产值及收款计划（2026）'!AP:AP)</f>
        <v>#REF!</v>
      </c>
      <c r="AQ552" s="235" t="e" cm="1">
        <f t="array" ref="AQ552">_xlfn.XLOOKUP($A552&amp;$B552,'[6]产值及收款计划（2026）'!$A:$A&amp;'[6]产值及收款计划（2026）'!$B:$B,'[6]产值及收款计划（2026）'!AQ:AQ)</f>
        <v>#REF!</v>
      </c>
      <c r="AR552" s="235" t="e" cm="1">
        <f t="array" ref="AR552">_xlfn.XLOOKUP($A552&amp;$B552,'[6]产值及收款计划（2026）'!$A:$A&amp;'[6]产值及收款计划（2026）'!$B:$B,'[6]产值及收款计划（2026）'!AR:AR)</f>
        <v>#REF!</v>
      </c>
      <c r="AS552" s="235" t="e" cm="1">
        <f t="array" ref="AS552">_xlfn.XLOOKUP($A552&amp;$B552,'[6]产值及收款计划（2026）'!$A:$A&amp;'[6]产值及收款计划（2026）'!$B:$B,'[6]产值及收款计划（2026）'!AS:AS)</f>
        <v>#REF!</v>
      </c>
      <c r="AT552" s="235" t="e" cm="1">
        <f t="array" ref="AT552">_xlfn.XLOOKUP($A552&amp;$B552,'[6]产值及收款计划（2026）'!$A:$A&amp;'[6]产值及收款计划（2026）'!$B:$B,'[6]产值及收款计划（2026）'!AT:AT)</f>
        <v>#REF!</v>
      </c>
      <c r="AU552" s="235" t="e" cm="1">
        <f t="array" ref="AU552">_xlfn.XLOOKUP($A552&amp;$B552,'[6]产值及收款计划（2026）'!$A:$A&amp;'[6]产值及收款计划（2026）'!$B:$B,'[6]产值及收款计划（2026）'!AU:AU)</f>
        <v>#REF!</v>
      </c>
      <c r="AV552" s="235" t="e" cm="1">
        <f t="array" ref="AV552">_xlfn.XLOOKUP($A552&amp;$B552,'[6]产值及收款计划（2026）'!$A:$A&amp;'[6]产值及收款计划（2026）'!$B:$B,'[6]产值及收款计划（2026）'!AV:AV)</f>
        <v>#REF!</v>
      </c>
      <c r="AW552" s="235" t="e" cm="1">
        <f t="array" ref="AW552">_xlfn.XLOOKUP($A552&amp;$B552,'[6]产值及收款计划（2026）'!$A:$A&amp;'[6]产值及收款计划（2026）'!$B:$B,'[6]产值及收款计划（2026）'!AW:AW)</f>
        <v>#REF!</v>
      </c>
      <c r="AX552" s="235" t="e" cm="1">
        <f t="array" ref="AX552">_xlfn.XLOOKUP($A552&amp;$B552,'[6]产值及收款计划（2026）'!$A:$A&amp;'[6]产值及收款计划（2026）'!$B:$B,'[6]产值及收款计划（2026）'!AX:AX)</f>
        <v>#REF!</v>
      </c>
      <c r="AY552" s="235" t="e" cm="1">
        <f t="array" ref="AY552">_xlfn.XLOOKUP($A552&amp;$B552,'[6]产值及收款计划（2026）'!$A:$A&amp;'[6]产值及收款计划（2026）'!$B:$B,'[6]产值及收款计划（2026）'!AY:AY)</f>
        <v>#REF!</v>
      </c>
      <c r="AZ552" s="235" t="e" cm="1">
        <f t="array" ref="AZ552">_xlfn.XLOOKUP($A552&amp;$B552,'[6]产值及收款计划（2026）'!$A:$A&amp;'[6]产值及收款计划（2026）'!$B:$B,'[6]产值及收款计划（2026）'!AZ:AZ)</f>
        <v>#REF!</v>
      </c>
      <c r="BA552" s="235" t="e" cm="1">
        <f t="array" ref="BA552">_xlfn.XLOOKUP($A552&amp;$B552,'[6]产值及收款计划（2026）'!$A:$A&amp;'[6]产值及收款计划（2026）'!$B:$B,'[6]产值及收款计划（2026）'!BA:BA)</f>
        <v>#REF!</v>
      </c>
      <c r="BB552" s="235" t="e" cm="1">
        <f t="array" ref="BB552">_xlfn.XLOOKUP($A552&amp;$B552,'[6]产值及收款计划（2026）'!$A:$A&amp;'[6]产值及收款计划（2026）'!$B:$B,'[6]产值及收款计划（2026）'!BB:BB)</f>
        <v>#REF!</v>
      </c>
      <c r="BC552" s="235" t="e" cm="1">
        <f t="array" ref="BC552">_xlfn.XLOOKUP($A552&amp;$B552,'[6]产值及收款计划（2026）'!$A:$A&amp;'[6]产值及收款计划（2026）'!$B:$B,'[6]产值及收款计划（2026）'!BC:BC)</f>
        <v>#REF!</v>
      </c>
      <c r="BD552" s="235" t="e" cm="1">
        <f t="array" ref="BD552">_xlfn.XLOOKUP($A552&amp;$B552,'[6]产值及收款计划（2026）'!$A:$A&amp;'[6]产值及收款计划（2026）'!$B:$B,'[6]产值及收款计划（2026）'!BD:BD)</f>
        <v>#REF!</v>
      </c>
      <c r="BE552" s="235" t="e" cm="1">
        <f t="array" ref="BE552">_xlfn.XLOOKUP($A552&amp;$B552,'[6]产值及收款计划（2026）'!$A:$A&amp;'[6]产值及收款计划（2026）'!$B:$B,'[6]产值及收款计划（2026）'!BE:BE)</f>
        <v>#REF!</v>
      </c>
      <c r="BF552" s="235" t="e" cm="1">
        <f t="array" ref="BF552">_xlfn.XLOOKUP($A552&amp;$B552,'[6]产值及收款计划（2026）'!$A:$A&amp;'[6]产值及收款计划（2026）'!$B:$B,'[6]产值及收款计划（2026）'!BF:BF)</f>
        <v>#REF!</v>
      </c>
      <c r="BG552" s="235" t="e" cm="1">
        <f t="array" ref="BG552">_xlfn.XLOOKUP($A552&amp;$B552,'[6]产值及收款计划（2026）'!$A:$A&amp;'[6]产值及收款计划（2026）'!$B:$B,'[6]产值及收款计划（2026）'!BG:BG)</f>
        <v>#REF!</v>
      </c>
      <c r="BH552" s="235" t="e" cm="1">
        <f t="array" ref="BH552">_xlfn.XLOOKUP($A552&amp;$B552,'[6]产值及收款计划（2026）'!$A:$A&amp;'[6]产值及收款计划（2026）'!$B:$B,'[6]产值及收款计划（2026）'!BH:BH)</f>
        <v>#REF!</v>
      </c>
      <c r="BI552" s="235" t="e" cm="1">
        <f t="array" ref="BI552">_xlfn.XLOOKUP($A552&amp;$B552,'[6]产值及收款计划（2026）'!$A:$A&amp;'[6]产值及收款计划（2026）'!$B:$B,'[6]产值及收款计划（2026）'!BI:BI)</f>
        <v>#REF!</v>
      </c>
      <c r="BJ552" s="235" t="e" cm="1">
        <f t="array" ref="BJ552">_xlfn.XLOOKUP($A552&amp;$B552,'[6]产值及收款计划（2026）'!$A:$A&amp;'[6]产值及收款计划（2026）'!$B:$B,'[6]产值及收款计划（2026）'!BJ:BJ)</f>
        <v>#REF!</v>
      </c>
      <c r="BK552" s="235" t="e" cm="1">
        <f t="array" ref="BK552">_xlfn.XLOOKUP($A552&amp;$B552,'[6]产值及收款计划（2026）'!$A:$A&amp;'[6]产值及收款计划（2026）'!$B:$B,'[6]产值及收款计划（2026）'!BK:BK)</f>
        <v>#REF!</v>
      </c>
      <c r="BL552" s="235" t="e" cm="1">
        <f t="array" ref="BL552">_xlfn.XLOOKUP($A552&amp;$B552,'[6]产值及收款计划（2026）'!$A:$A&amp;'[6]产值及收款计划（2026）'!$B:$B,'[6]产值及收款计划（2026）'!BL:BL)</f>
        <v>#REF!</v>
      </c>
      <c r="BM552" s="235"/>
      <c r="BN552" s="235"/>
      <c r="BO552" s="235"/>
      <c r="BP552" s="235"/>
      <c r="BQ552" s="235" t="e" cm="1">
        <f t="array" ref="BQ552">_xlfn.XLOOKUP($A552&amp;$B552,'[6]产值及收款计划（2026）'!$A:$A&amp;'[6]产值及收款计划（2026）'!$B:$B,'[6]产值及收款计划（2026）'!BM:BM)</f>
        <v>#REF!</v>
      </c>
      <c r="BR552" s="235" t="e" cm="1">
        <f t="array" ref="BR552">_xlfn.XLOOKUP($A552&amp;$B552,'[6]产值及收款计划（2026）'!$A:$A&amp;'[6]产值及收款计划（2026）'!$B:$B,'[6]产值及收款计划（2026）'!BN:BN)</f>
        <v>#REF!</v>
      </c>
      <c r="BS552" s="235" t="e" cm="1">
        <f t="array" ref="BS552">_xlfn.XLOOKUP($A552&amp;$B552,'[6]产值及收款计划（2026）'!$A:$A&amp;'[6]产值及收款计划（2026）'!$B:$B,'[6]产值及收款计划（2026）'!BO:BO)</f>
        <v>#REF!</v>
      </c>
      <c r="BT552" s="235" t="e" cm="1">
        <f t="array" ref="BT552">_xlfn.XLOOKUP($A552&amp;$B552,'[6]产值及收款计划（2026）'!$A:$A&amp;'[6]产值及收款计划（2026）'!$B:$B,'[6]产值及收款计划（2026）'!BP:BP)</f>
        <v>#REF!</v>
      </c>
      <c r="BU552" s="234" t="e" cm="1">
        <f t="array" ref="BU552">_xlfn.XLOOKUP($A552&amp;$B552,'[6]产值及收款计划（2026）'!$A:$A&amp;'[6]产值及收款计划（2026）'!$B:$B,'[6]产值及收款计划（2026）'!BQ:BQ)</f>
        <v>#REF!</v>
      </c>
      <c r="BV552" s="235" t="e" cm="1">
        <f t="array" ref="BV552">_xlfn.XLOOKUP($A552&amp;$B552,'[6]产值及收款计划（2026）'!$A:$A&amp;'[6]产值及收款计划（2026）'!$B:$B,'[6]产值及收款计划（2026）'!BR:BR)</f>
        <v>#REF!</v>
      </c>
      <c r="CE552" s="235" cm="1">
        <f t="array" ref="CE552">_xlfn.XLOOKUP($A552&amp;$B552,'[6]产值及收款计划（2026）'!$A:$A&amp;'[6]产值及收款计划（2026）'!$B:$B,'[6]产值及收款计划（2026）'!CA:CA)</f>
        <v>0</v>
      </c>
      <c r="CF552" s="235" cm="1">
        <f t="array" ref="CF552">_xlfn.XLOOKUP($A552&amp;$B552,'[6]产值及收款计划（2026）'!$A:$A&amp;'[6]产值及收款计划（2026）'!$B:$B,'[6]产值及收款计划（2026）'!CB:CB)</f>
        <v>0</v>
      </c>
      <c r="CG552" s="235" cm="1">
        <f t="array" ref="CG552">_xlfn.XLOOKUP($A552&amp;$B552,'[6]产值及收款计划（2026）'!$A:$A&amp;'[6]产值及收款计划（2026）'!$B:$B,'[6]产值及收款计划（2026）'!CC:CC)</f>
        <v>0</v>
      </c>
      <c r="CH552" s="235" cm="1">
        <f t="array" ref="CH552">_xlfn.XLOOKUP($A552&amp;$B552,'[6]产值及收款计划（2026）'!$A:$A&amp;'[6]产值及收款计划（2026）'!$B:$B,'[6]产值及收款计划（2026）'!CD:CD)</f>
        <v>0</v>
      </c>
      <c r="CI552" s="235" cm="1">
        <f t="array" ref="CI552">_xlfn.XLOOKUP($A552&amp;$B552,'[6]产值及收款计划（2026）'!$A:$A&amp;'[6]产值及收款计划（2026）'!$B:$B,'[6]产值及收款计划（2026）'!CE:CE)</f>
        <v>0</v>
      </c>
      <c r="CJ552" s="235" cm="1">
        <f t="array" ref="CJ552">_xlfn.XLOOKUP($A552&amp;$B552,'[6]产值及收款计划（2026）'!$A:$A&amp;'[6]产值及收款计划（2026）'!$B:$B,'[6]产值及收款计划（2026）'!CF:CF)</f>
        <v>0</v>
      </c>
      <c r="CK552" s="235" cm="1">
        <f t="array" ref="CK552">_xlfn.XLOOKUP($A552&amp;$B552,'[6]产值及收款计划（2026）'!$A:$A&amp;'[6]产值及收款计划（2026）'!$B:$B,'[6]产值及收款计划（2026）'!CG:CG)</f>
        <v>0</v>
      </c>
      <c r="CL552" s="235" cm="1">
        <f t="array" ref="CL552">_xlfn.XLOOKUP($A552&amp;$B552,'[6]产值及收款计划（2026）'!$A:$A&amp;'[6]产值及收款计划（2026）'!$B:$B,'[6]产值及收款计划（2026）'!CH:CH)</f>
        <v>0</v>
      </c>
      <c r="CM552" s="235" cm="1">
        <f t="array" ref="CM552">_xlfn.XLOOKUP($A552&amp;$B552,'[6]产值及收款计划（2026）'!$A:$A&amp;'[6]产值及收款计划（2026）'!$B:$B,'[6]产值及收款计划（2026）'!CI:CI)</f>
        <v>0</v>
      </c>
      <c r="CN552" s="235" cm="1">
        <f t="array" ref="CN552">_xlfn.XLOOKUP($A552&amp;$B552,'[6]产值及收款计划（2026）'!$A:$A&amp;'[6]产值及收款计划（2026）'!$B:$B,'[6]产值及收款计划（2026）'!CJ:CJ)</f>
        <v>0</v>
      </c>
      <c r="CO552" s="235" cm="1">
        <f t="array" ref="CO552">_xlfn.XLOOKUP($A552&amp;$B552,'[6]产值及收款计划（2026）'!$A:$A&amp;'[6]产值及收款计划（2026）'!$B:$B,'[6]产值及收款计划（2026）'!CK:CK)</f>
        <v>0</v>
      </c>
      <c r="CP552" s="235" cm="1">
        <f t="array" ref="CP552">_xlfn.XLOOKUP($A552&amp;$B552,'[6]产值及收款计划（2026）'!$A:$A&amp;'[6]产值及收款计划（2026）'!$B:$B,'[6]产值及收款计划（2026）'!CL:CL)</f>
        <v>0</v>
      </c>
      <c r="DE552" s="235" cm="1">
        <f t="array" ref="DE552">_xlfn.XLOOKUP($A552&amp;$B552,'[6]产值及收款计划（2026）'!$A:$A&amp;'[6]产值及收款计划（2026）'!$B:$B,'[6]产值及收款计划（2026）'!DA:DA)</f>
        <v>0</v>
      </c>
      <c r="DF552" s="235" cm="1">
        <f t="array" ref="DF552">_xlfn.XLOOKUP($A552&amp;$B552,'[6]产值及收款计划（2026）'!$A:$A&amp;'[6]产值及收款计划（2026）'!$B:$B,'[6]产值及收款计划（2026）'!DB:DB)</f>
        <v>0</v>
      </c>
      <c r="DG552" s="235" cm="1">
        <f t="array" ref="DG552">_xlfn.XLOOKUP($A552&amp;$B552,'[6]产值及收款计划（2026）'!$A:$A&amp;'[6]产值及收款计划（2026）'!$B:$B,'[6]产值及收款计划（2026）'!DC:DC)</f>
        <v>0</v>
      </c>
      <c r="DH552" s="235" cm="1">
        <f t="array" ref="DH552">_xlfn.XLOOKUP($A552&amp;$B552,'[6]产值及收款计划（2026）'!$A:$A&amp;'[6]产值及收款计划（2026）'!$B:$B,'[6]产值及收款计划（2026）'!DD:DD)</f>
        <v>0</v>
      </c>
      <c r="DI552" s="235" cm="1">
        <f t="array" ref="DI552">_xlfn.XLOOKUP($A552&amp;$B552,'[6]产值及收款计划（2026）'!$A:$A&amp;'[6]产值及收款计划（2026）'!$B:$B,'[6]产值及收款计划（2026）'!DE:DE)</f>
        <v>0</v>
      </c>
      <c r="DJ552" s="235" cm="1">
        <f t="array" ref="DJ552">_xlfn.XLOOKUP($A552&amp;$B552,'[6]产值及收款计划（2026）'!$A:$A&amp;'[6]产值及收款计划（2026）'!$B:$B,'[6]产值及收款计划（2026）'!DF:DF)</f>
        <v>0</v>
      </c>
      <c r="DK552" s="235" cm="1">
        <f t="array" ref="DK552">_xlfn.XLOOKUP($A552&amp;$B552,'[6]产值及收款计划（2026）'!$A:$A&amp;'[6]产值及收款计划（2026）'!$B:$B,'[6]产值及收款计划（2026）'!DG:DG)</f>
        <v>0</v>
      </c>
      <c r="DL552" s="235" cm="1">
        <f t="array" ref="DL552">_xlfn.XLOOKUP($A552&amp;$B552,'[6]产值及收款计划（2026）'!$A:$A&amp;'[6]产值及收款计划（2026）'!$B:$B,'[6]产值及收款计划（2026）'!DH:DH)</f>
        <v>0</v>
      </c>
      <c r="DM552" s="235" cm="1">
        <f t="array" ref="DM552">_xlfn.XLOOKUP($A552&amp;$B552,'[6]产值及收款计划（2026）'!$A:$A&amp;'[6]产值及收款计划（2026）'!$B:$B,'[6]产值及收款计划（2026）'!DI:DI)</f>
        <v>0</v>
      </c>
      <c r="DN552" s="235" cm="1">
        <f t="array" ref="DN552">_xlfn.XLOOKUP($A552&amp;$B552,'[6]产值及收款计划（2026）'!$A:$A&amp;'[6]产值及收款计划（2026）'!$B:$B,'[6]产值及收款计划（2026）'!DJ:DJ)</f>
        <v>0</v>
      </c>
      <c r="DO552" s="235" cm="1">
        <f t="array" ref="DO552">_xlfn.XLOOKUP($A552&amp;$B552,'[6]产值及收款计划（2026）'!$A:$A&amp;'[6]产值及收款计划（2026）'!$B:$B,'[6]产值及收款计划（2026）'!DK:DK)</f>
        <v>0</v>
      </c>
      <c r="DP552" s="235" cm="1">
        <f t="array" ref="DP552">_xlfn.XLOOKUP($A552&amp;$B552,'[6]产值及收款计划（2026）'!$A:$A&amp;'[6]产值及收款计划（2026）'!$B:$B,'[6]产值及收款计划（2026）'!DL:DL)</f>
        <v>0</v>
      </c>
      <c r="DQ552" s="243"/>
      <c r="DR552" s="229"/>
    </row>
    <row r="553" ht="20.25" spans="1:122">
      <c r="A553" s="233">
        <f t="shared" si="31"/>
        <v>12</v>
      </c>
      <c r="B553" s="233" t="s">
        <v>31</v>
      </c>
      <c r="C553" s="234" t="e" cm="1">
        <f t="array" ref="C553">_xlfn.XLOOKUP($A553&amp;$B553,'[6]产值及收款计划（2026）'!$A:$A&amp;'[6]产值及收款计划（2026）'!$B:$B,'[6]产值及收款计划（2026）'!C:C)</f>
        <v>#REF!</v>
      </c>
      <c r="D553" s="234" t="e" cm="1">
        <f t="array" ref="D553">_xlfn.XLOOKUP($A553&amp;$B553,'[6]产值及收款计划（2026）'!$A:$A&amp;'[6]产值及收款计划（2026）'!$B:$B,'[6]产值及收款计划（2026）'!D:D)</f>
        <v>#REF!</v>
      </c>
      <c r="E553" s="235" t="e" cm="1">
        <f t="array" ref="E553">_xlfn.XLOOKUP($A553&amp;$B553,'[6]产值及收款计划（2026）'!$A:$A&amp;'[6]产值及收款计划（2026）'!$B:$B,'[6]产值及收款计划（2026）'!E:E)</f>
        <v>#REF!</v>
      </c>
      <c r="F553" s="235" t="e" cm="1">
        <f t="array" ref="F553">_xlfn.XLOOKUP($A553&amp;$B553,'[6]产值及收款计划（2026）'!$A:$A&amp;'[6]产值及收款计划（2026）'!$B:$B,'[6]产值及收款计划（2026）'!F:F)</f>
        <v>#REF!</v>
      </c>
      <c r="G553" s="235" t="e" cm="1">
        <f t="array" ref="G553">_xlfn.XLOOKUP($A553&amp;$B553,'[6]产值及收款计划（2026）'!$A:$A&amp;'[6]产值及收款计划（2026）'!$B:$B,'[6]产值及收款计划（2026）'!G:G)</f>
        <v>#REF!</v>
      </c>
      <c r="H553" s="235" t="e" cm="1">
        <f t="array" ref="H553">_xlfn.XLOOKUP($A553&amp;$B553,'[6]产值及收款计划（2026）'!$A:$A&amp;'[6]产值及收款计划（2026）'!$B:$B,'[6]产值及收款计划（2026）'!H:H)</f>
        <v>#REF!</v>
      </c>
      <c r="I553" s="236" t="e" cm="1">
        <f t="array" ref="I553">_xlfn.XLOOKUP($A553&amp;$B553,'[6]产值及收款计划（2026）'!$A:$A&amp;'[6]产值及收款计划（2026）'!$B:$B,'[6]产值及收款计划（2026）'!I:I)</f>
        <v>#REF!</v>
      </c>
      <c r="J553" s="237" t="e" cm="1">
        <f t="array" ref="J553">_xlfn.XLOOKUP($A553&amp;$B553,'[6]产值及收款计划（2026）'!$A:$A&amp;'[6]产值及收款计划（2026）'!$B:$B,'[6]产值及收款计划（2026）'!J:J)</f>
        <v>#REF!</v>
      </c>
      <c r="K553" s="235" t="e" cm="1">
        <f t="array" ref="K553">_xlfn.XLOOKUP($A553&amp;$B553,'[6]产值及收款计划（2026）'!$A:$A&amp;'[6]产值及收款计划（2026）'!$B:$B,'[6]产值及收款计划（2026）'!K:K)</f>
        <v>#REF!</v>
      </c>
      <c r="L553" s="235" t="e" cm="1">
        <f t="array" ref="L553">_xlfn.XLOOKUP($A553&amp;$B553,'[6]产值及收款计划（2026）'!$A:$A&amp;'[6]产值及收款计划（2026）'!$B:$B,'[6]产值及收款计划（2026）'!L:L)</f>
        <v>#REF!</v>
      </c>
      <c r="M553" s="235" t="e" cm="1">
        <f t="array" ref="M553">_xlfn.XLOOKUP($A553&amp;$B553,'[6]产值及收款计划（2026）'!$A:$A&amp;'[6]产值及收款计划（2026）'!$B:$B,'[6]产值及收款计划（2026）'!M:M)</f>
        <v>#REF!</v>
      </c>
      <c r="N553" s="235" t="e" cm="1">
        <f t="array" ref="N553">_xlfn.XLOOKUP($A553&amp;$B553,'[6]产值及收款计划（2026）'!$A:$A&amp;'[6]产值及收款计划（2026）'!$B:$B,'[6]产值及收款计划（2026）'!N:N)</f>
        <v>#REF!</v>
      </c>
      <c r="O553" s="235" t="e" cm="1">
        <f t="array" ref="O553">_xlfn.XLOOKUP($A553&amp;$B553,'[6]产值及收款计划（2026）'!$A:$A&amp;'[6]产值及收款计划（2026）'!$B:$B,'[6]产值及收款计划（2026）'!O:O)</f>
        <v>#REF!</v>
      </c>
      <c r="P553" s="234" t="e" cm="1">
        <f t="array" ref="P553">_xlfn.XLOOKUP($A553&amp;$B553,'[6]产值及收款计划（2026）'!$A:$A&amp;'[6]产值及收款计划（2026）'!$B:$B,'[6]产值及收款计划（2026）'!P:P)</f>
        <v>#REF!</v>
      </c>
      <c r="Q553" s="235" t="e" cm="1">
        <f t="array" ref="Q553">_xlfn.XLOOKUP($A553&amp;$B553,'[6]产值及收款计划（2026）'!$A:$A&amp;'[6]产值及收款计划（2026）'!$B:$B,'[6]产值及收款计划（2026）'!Q:Q)</f>
        <v>#REF!</v>
      </c>
      <c r="R553" s="235" t="e" cm="1">
        <f t="array" ref="R553">_xlfn.XLOOKUP($A553&amp;$B553,'[6]产值及收款计划（2026）'!$A:$A&amp;'[6]产值及收款计划（2026）'!$B:$B,'[6]产值及收款计划（2026）'!R:R)</f>
        <v>#REF!</v>
      </c>
      <c r="S553" s="235" t="e" cm="1">
        <f t="array" ref="S553">_xlfn.XLOOKUP($A553&amp;$B553,'[6]产值及收款计划（2026）'!$A:$A&amp;'[6]产值及收款计划（2026）'!$B:$B,'[6]产值及收款计划（2026）'!S:S)</f>
        <v>#REF!</v>
      </c>
      <c r="T553" s="235" t="e" cm="1">
        <f t="array" ref="T553">_xlfn.XLOOKUP($A553&amp;$B553,'[6]产值及收款计划（2026）'!$A:$A&amp;'[6]产值及收款计划（2026）'!$B:$B,'[6]产值及收款计划（2026）'!T:T)</f>
        <v>#REF!</v>
      </c>
      <c r="U553" s="235" t="e" cm="1">
        <f t="array" ref="U553">_xlfn.XLOOKUP($A553&amp;$B553,'[6]产值及收款计划（2026）'!$A:$A&amp;'[6]产值及收款计划（2026）'!$B:$B,'[6]产值及收款计划（2026）'!U:U)</f>
        <v>#REF!</v>
      </c>
      <c r="V553" s="235" t="e" cm="1">
        <f t="array" ref="V553">_xlfn.XLOOKUP($A553&amp;$B553,'[6]产值及收款计划（2026）'!$A:$A&amp;'[6]产值及收款计划（2026）'!$B:$B,'[6]产值及收款计划（2026）'!V:V)</f>
        <v>#REF!</v>
      </c>
      <c r="W553" s="235" t="e" cm="1">
        <f t="array" ref="W553">_xlfn.XLOOKUP($A553&amp;$B553,'[6]产值及收款计划（2026）'!$A:$A&amp;'[6]产值及收款计划（2026）'!$B:$B,'[6]产值及收款计划（2026）'!W:W)</f>
        <v>#REF!</v>
      </c>
      <c r="X553" s="235" t="e" cm="1">
        <f t="array" ref="X553">_xlfn.XLOOKUP($A553&amp;$B553,'[6]产值及收款计划（2026）'!$A:$A&amp;'[6]产值及收款计划（2026）'!$B:$B,'[6]产值及收款计划（2026）'!X:X)</f>
        <v>#REF!</v>
      </c>
      <c r="Y553" s="235" t="e" cm="1">
        <f t="array" ref="Y553">_xlfn.XLOOKUP($A553&amp;$B553,'[6]产值及收款计划（2026）'!$A:$A&amp;'[6]产值及收款计划（2026）'!$B:$B,'[6]产值及收款计划（2026）'!Y:Y)</f>
        <v>#REF!</v>
      </c>
      <c r="Z553" s="235" t="e" cm="1">
        <f t="array" ref="Z553">_xlfn.XLOOKUP($A553&amp;$B553,'[6]产值及收款计划（2026）'!$A:$A&amp;'[6]产值及收款计划（2026）'!$B:$B,'[6]产值及收款计划（2026）'!Z:Z)</f>
        <v>#REF!</v>
      </c>
      <c r="AA553" s="235" t="e" cm="1">
        <f t="array" ref="AA553">_xlfn.XLOOKUP($A553&amp;$B553,'[6]产值及收款计划（2026）'!$A:$A&amp;'[6]产值及收款计划（2026）'!$B:$B,'[6]产值及收款计划（2026）'!AA:AA)</f>
        <v>#REF!</v>
      </c>
      <c r="AB553" s="235" t="e" cm="1">
        <f t="array" ref="AB553">_xlfn.XLOOKUP($A553&amp;$B553,'[6]产值及收款计划（2026）'!$A:$A&amp;'[6]产值及收款计划（2026）'!$B:$B,'[6]产值及收款计划（2026）'!AB:AB)</f>
        <v>#REF!</v>
      </c>
      <c r="AC553" s="235" t="e" cm="1">
        <f t="array" ref="AC553">_xlfn.XLOOKUP($A553&amp;$B553,'[6]产值及收款计划（2026）'!$A:$A&amp;'[6]产值及收款计划（2026）'!$B:$B,'[6]产值及收款计划（2026）'!AC:AC)</f>
        <v>#REF!</v>
      </c>
      <c r="AD553" s="235" t="e" cm="1">
        <f t="array" ref="AD553">_xlfn.XLOOKUP($A553&amp;$B553,'[6]产值及收款计划（2026）'!$A:$A&amp;'[6]产值及收款计划（2026）'!$B:$B,'[6]产值及收款计划（2026）'!AD:AD)</f>
        <v>#REF!</v>
      </c>
      <c r="AE553" s="235" t="e" cm="1">
        <f t="array" ref="AE553">_xlfn.XLOOKUP($A553&amp;$B553,'[6]产值及收款计划（2026）'!$A:$A&amp;'[6]产值及收款计划（2026）'!$B:$B,'[6]产值及收款计划（2026）'!AE:AE)</f>
        <v>#REF!</v>
      </c>
      <c r="AF553" s="235" t="e" cm="1">
        <f t="array" ref="AF553">_xlfn.XLOOKUP($A553&amp;$B553,'[6]产值及收款计划（2026）'!$A:$A&amp;'[6]产值及收款计划（2026）'!$B:$B,'[6]产值及收款计划（2026）'!AF:AF)</f>
        <v>#REF!</v>
      </c>
      <c r="AG553" s="235" t="e" cm="1">
        <f t="array" ref="AG553">_xlfn.XLOOKUP($A553&amp;$B553,'[6]产值及收款计划（2026）'!$A:$A&amp;'[6]产值及收款计划（2026）'!$B:$B,'[6]产值及收款计划（2026）'!AG:AG)</f>
        <v>#REF!</v>
      </c>
      <c r="AH553" s="235" t="e" cm="1">
        <f t="array" ref="AH553">_xlfn.XLOOKUP($A553&amp;$B553,'[6]产值及收款计划（2026）'!$A:$A&amp;'[6]产值及收款计划（2026）'!$B:$B,'[6]产值及收款计划（2026）'!AH:AH)</f>
        <v>#REF!</v>
      </c>
      <c r="AI553" s="235" t="e" cm="1">
        <f t="array" ref="AI553">_xlfn.XLOOKUP($A553&amp;$B553,'[6]产值及收款计划（2026）'!$A:$A&amp;'[6]产值及收款计划（2026）'!$B:$B,'[6]产值及收款计划（2026）'!AI:AI)</f>
        <v>#REF!</v>
      </c>
      <c r="AJ553" s="235" t="e" cm="1">
        <f t="array" ref="AJ553">_xlfn.XLOOKUP($A553&amp;$B553,'[6]产值及收款计划（2026）'!$A:$A&amp;'[6]产值及收款计划（2026）'!$B:$B,'[6]产值及收款计划（2026）'!AJ:AJ)</f>
        <v>#REF!</v>
      </c>
      <c r="AK553" s="235" t="e" cm="1">
        <f t="array" ref="AK553">_xlfn.XLOOKUP($A553&amp;$B553,'[6]产值及收款计划（2026）'!$A:$A&amp;'[6]产值及收款计划（2026）'!$B:$B,'[6]产值及收款计划（2026）'!AK:AK)</f>
        <v>#REF!</v>
      </c>
      <c r="AL553" s="235" t="e" cm="1">
        <f t="array" ref="AL553">_xlfn.XLOOKUP($A553&amp;$B553,'[6]产值及收款计划（2026）'!$A:$A&amp;'[6]产值及收款计划（2026）'!$B:$B,'[6]产值及收款计划（2026）'!AL:AL)</f>
        <v>#REF!</v>
      </c>
      <c r="AM553" s="242" t="e" cm="1">
        <f t="array" ref="AM553">_xlfn.LET(_xlpm.勾选月份状态数组,TRANSPOSE('PPT(12-15页）-TOP10'!$A$3:$A$14),_xlpm.选择数据区,IF('PPT(12-15页）-TOP10'!$E$3="收款",$BA553:$BL553,$AA553:$AL553),SUM(_xlfn._xlws.FILTER(_xlpm.选择数据区,_xlpm.勾选月份状态数组,"")))</f>
        <v>#REF!</v>
      </c>
      <c r="AN553" s="235" t="e" cm="1">
        <f t="array" ref="AN553">_xlfn.XLOOKUP($A553&amp;$B553,'[6]产值及收款计划（2026）'!$A:$A&amp;'[6]产值及收款计划（2026）'!$B:$B,'[6]产值及收款计划（2026）'!AN:AN)</f>
        <v>#REF!</v>
      </c>
      <c r="AO553" s="235" t="e" cm="1">
        <f t="array" ref="AO553">_xlfn.XLOOKUP($A553&amp;$B553,'[6]产值及收款计划（2026）'!$A:$A&amp;'[6]产值及收款计划（2026）'!$B:$B,'[6]产值及收款计划（2026）'!AO:AO)</f>
        <v>#REF!</v>
      </c>
      <c r="AP553" s="235" t="e" cm="1">
        <f t="array" ref="AP553">_xlfn.XLOOKUP($A553&amp;$B553,'[6]产值及收款计划（2026）'!$A:$A&amp;'[6]产值及收款计划（2026）'!$B:$B,'[6]产值及收款计划（2026）'!AP:AP)</f>
        <v>#REF!</v>
      </c>
      <c r="AQ553" s="235" t="e" cm="1">
        <f t="array" ref="AQ553">_xlfn.XLOOKUP($A553&amp;$B553,'[6]产值及收款计划（2026）'!$A:$A&amp;'[6]产值及收款计划（2026）'!$B:$B,'[6]产值及收款计划（2026）'!AQ:AQ)</f>
        <v>#REF!</v>
      </c>
      <c r="AR553" s="235" t="e" cm="1">
        <f t="array" ref="AR553">_xlfn.XLOOKUP($A553&amp;$B553,'[6]产值及收款计划（2026）'!$A:$A&amp;'[6]产值及收款计划（2026）'!$B:$B,'[6]产值及收款计划（2026）'!AR:AR)</f>
        <v>#REF!</v>
      </c>
      <c r="AS553" s="235" t="e" cm="1">
        <f t="array" ref="AS553">_xlfn.XLOOKUP($A553&amp;$B553,'[6]产值及收款计划（2026）'!$A:$A&amp;'[6]产值及收款计划（2026）'!$B:$B,'[6]产值及收款计划（2026）'!AS:AS)</f>
        <v>#REF!</v>
      </c>
      <c r="AT553" s="235" t="e" cm="1">
        <f t="array" ref="AT553">_xlfn.XLOOKUP($A553&amp;$B553,'[6]产值及收款计划（2026）'!$A:$A&amp;'[6]产值及收款计划（2026）'!$B:$B,'[6]产值及收款计划（2026）'!AT:AT)</f>
        <v>#REF!</v>
      </c>
      <c r="AU553" s="235" t="e" cm="1">
        <f t="array" ref="AU553">_xlfn.XLOOKUP($A553&amp;$B553,'[6]产值及收款计划（2026）'!$A:$A&amp;'[6]产值及收款计划（2026）'!$B:$B,'[6]产值及收款计划（2026）'!AU:AU)</f>
        <v>#REF!</v>
      </c>
      <c r="AV553" s="235" t="e" cm="1">
        <f t="array" ref="AV553">_xlfn.XLOOKUP($A553&amp;$B553,'[6]产值及收款计划（2026）'!$A:$A&amp;'[6]产值及收款计划（2026）'!$B:$B,'[6]产值及收款计划（2026）'!AV:AV)</f>
        <v>#REF!</v>
      </c>
      <c r="AW553" s="235" t="e" cm="1">
        <f t="array" ref="AW553">_xlfn.XLOOKUP($A553&amp;$B553,'[6]产值及收款计划（2026）'!$A:$A&amp;'[6]产值及收款计划（2026）'!$B:$B,'[6]产值及收款计划（2026）'!AW:AW)</f>
        <v>#REF!</v>
      </c>
      <c r="AX553" s="235" t="e" cm="1">
        <f t="array" ref="AX553">_xlfn.XLOOKUP($A553&amp;$B553,'[6]产值及收款计划（2026）'!$A:$A&amp;'[6]产值及收款计划（2026）'!$B:$B,'[6]产值及收款计划（2026）'!AX:AX)</f>
        <v>#REF!</v>
      </c>
      <c r="AY553" s="235" t="e" cm="1">
        <f t="array" ref="AY553">_xlfn.XLOOKUP($A553&amp;$B553,'[6]产值及收款计划（2026）'!$A:$A&amp;'[6]产值及收款计划（2026）'!$B:$B,'[6]产值及收款计划（2026）'!AY:AY)</f>
        <v>#REF!</v>
      </c>
      <c r="AZ553" s="235" t="e" cm="1">
        <f t="array" ref="AZ553">_xlfn.XLOOKUP($A553&amp;$B553,'[6]产值及收款计划（2026）'!$A:$A&amp;'[6]产值及收款计划（2026）'!$B:$B,'[6]产值及收款计划（2026）'!AZ:AZ)</f>
        <v>#REF!</v>
      </c>
      <c r="BA553" s="235" t="e" cm="1">
        <f t="array" ref="BA553">_xlfn.XLOOKUP($A553&amp;$B553,'[6]产值及收款计划（2026）'!$A:$A&amp;'[6]产值及收款计划（2026）'!$B:$B,'[6]产值及收款计划（2026）'!BA:BA)</f>
        <v>#REF!</v>
      </c>
      <c r="BB553" s="235" t="e" cm="1">
        <f t="array" ref="BB553">_xlfn.XLOOKUP($A553&amp;$B553,'[6]产值及收款计划（2026）'!$A:$A&amp;'[6]产值及收款计划（2026）'!$B:$B,'[6]产值及收款计划（2026）'!BB:BB)</f>
        <v>#REF!</v>
      </c>
      <c r="BC553" s="235" t="e" cm="1">
        <f t="array" ref="BC553">_xlfn.XLOOKUP($A553&amp;$B553,'[6]产值及收款计划（2026）'!$A:$A&amp;'[6]产值及收款计划（2026）'!$B:$B,'[6]产值及收款计划（2026）'!BC:BC)</f>
        <v>#REF!</v>
      </c>
      <c r="BD553" s="235" t="e" cm="1">
        <f t="array" ref="BD553">_xlfn.XLOOKUP($A553&amp;$B553,'[6]产值及收款计划（2026）'!$A:$A&amp;'[6]产值及收款计划（2026）'!$B:$B,'[6]产值及收款计划（2026）'!BD:BD)</f>
        <v>#REF!</v>
      </c>
      <c r="BE553" s="235" t="e" cm="1">
        <f t="array" ref="BE553">_xlfn.XLOOKUP($A553&amp;$B553,'[6]产值及收款计划（2026）'!$A:$A&amp;'[6]产值及收款计划（2026）'!$B:$B,'[6]产值及收款计划（2026）'!BE:BE)</f>
        <v>#REF!</v>
      </c>
      <c r="BF553" s="235" t="e" cm="1">
        <f t="array" ref="BF553">_xlfn.XLOOKUP($A553&amp;$B553,'[6]产值及收款计划（2026）'!$A:$A&amp;'[6]产值及收款计划（2026）'!$B:$B,'[6]产值及收款计划（2026）'!BF:BF)</f>
        <v>#REF!</v>
      </c>
      <c r="BG553" s="235" t="e" cm="1">
        <f t="array" ref="BG553">_xlfn.XLOOKUP($A553&amp;$B553,'[6]产值及收款计划（2026）'!$A:$A&amp;'[6]产值及收款计划（2026）'!$B:$B,'[6]产值及收款计划（2026）'!BG:BG)</f>
        <v>#REF!</v>
      </c>
      <c r="BH553" s="235" t="e" cm="1">
        <f t="array" ref="BH553">_xlfn.XLOOKUP($A553&amp;$B553,'[6]产值及收款计划（2026）'!$A:$A&amp;'[6]产值及收款计划（2026）'!$B:$B,'[6]产值及收款计划（2026）'!BH:BH)</f>
        <v>#REF!</v>
      </c>
      <c r="BI553" s="235" t="e" cm="1">
        <f t="array" ref="BI553">_xlfn.XLOOKUP($A553&amp;$B553,'[6]产值及收款计划（2026）'!$A:$A&amp;'[6]产值及收款计划（2026）'!$B:$B,'[6]产值及收款计划（2026）'!BI:BI)</f>
        <v>#REF!</v>
      </c>
      <c r="BJ553" s="235" t="e" cm="1">
        <f t="array" ref="BJ553">_xlfn.XLOOKUP($A553&amp;$B553,'[6]产值及收款计划（2026）'!$A:$A&amp;'[6]产值及收款计划（2026）'!$B:$B,'[6]产值及收款计划（2026）'!BJ:BJ)</f>
        <v>#REF!</v>
      </c>
      <c r="BK553" s="235" t="e" cm="1">
        <f t="array" ref="BK553">_xlfn.XLOOKUP($A553&amp;$B553,'[6]产值及收款计划（2026）'!$A:$A&amp;'[6]产值及收款计划（2026）'!$B:$B,'[6]产值及收款计划（2026）'!BK:BK)</f>
        <v>#REF!</v>
      </c>
      <c r="BL553" s="235" t="e" cm="1">
        <f t="array" ref="BL553">_xlfn.XLOOKUP($A553&amp;$B553,'[6]产值及收款计划（2026）'!$A:$A&amp;'[6]产值及收款计划（2026）'!$B:$B,'[6]产值及收款计划（2026）'!BL:BL)</f>
        <v>#REF!</v>
      </c>
      <c r="BM553" s="235"/>
      <c r="BN553" s="235"/>
      <c r="BO553" s="235"/>
      <c r="BP553" s="235"/>
      <c r="BQ553" s="235" t="e" cm="1">
        <f t="array" ref="BQ553">_xlfn.XLOOKUP($A553&amp;$B553,'[6]产值及收款计划（2026）'!$A:$A&amp;'[6]产值及收款计划（2026）'!$B:$B,'[6]产值及收款计划（2026）'!BM:BM)</f>
        <v>#REF!</v>
      </c>
      <c r="BR553" s="235" t="e" cm="1">
        <f t="array" ref="BR553">_xlfn.XLOOKUP($A553&amp;$B553,'[6]产值及收款计划（2026）'!$A:$A&amp;'[6]产值及收款计划（2026）'!$B:$B,'[6]产值及收款计划（2026）'!BN:BN)</f>
        <v>#REF!</v>
      </c>
      <c r="BS553" s="235" t="e" cm="1">
        <f t="array" ref="BS553">_xlfn.XLOOKUP($A553&amp;$B553,'[6]产值及收款计划（2026）'!$A:$A&amp;'[6]产值及收款计划（2026）'!$B:$B,'[6]产值及收款计划（2026）'!BO:BO)</f>
        <v>#REF!</v>
      </c>
      <c r="BT553" s="235" t="e" cm="1">
        <f t="array" ref="BT553">_xlfn.XLOOKUP($A553&amp;$B553,'[6]产值及收款计划（2026）'!$A:$A&amp;'[6]产值及收款计划（2026）'!$B:$B,'[6]产值及收款计划（2026）'!BP:BP)</f>
        <v>#REF!</v>
      </c>
      <c r="BU553" s="234" t="e" cm="1">
        <f t="array" ref="BU553">_xlfn.XLOOKUP($A553&amp;$B553,'[6]产值及收款计划（2026）'!$A:$A&amp;'[6]产值及收款计划（2026）'!$B:$B,'[6]产值及收款计划（2026）'!BQ:BQ)</f>
        <v>#REF!</v>
      </c>
      <c r="BV553" s="235" t="e" cm="1">
        <f t="array" ref="BV553">_xlfn.XLOOKUP($A553&amp;$B553,'[6]产值及收款计划（2026）'!$A:$A&amp;'[6]产值及收款计划（2026）'!$B:$B,'[6]产值及收款计划（2026）'!BR:BR)</f>
        <v>#REF!</v>
      </c>
      <c r="CE553" s="235" cm="1">
        <f t="array" ref="CE553">_xlfn.XLOOKUP($A553&amp;$B553,'[6]产值及收款计划（2026）'!$A:$A&amp;'[6]产值及收款计划（2026）'!$B:$B,'[6]产值及收款计划（2026）'!CA:CA)</f>
        <v>0</v>
      </c>
      <c r="CF553" s="235" cm="1">
        <f t="array" ref="CF553">_xlfn.XLOOKUP($A553&amp;$B553,'[6]产值及收款计划（2026）'!$A:$A&amp;'[6]产值及收款计划（2026）'!$B:$B,'[6]产值及收款计划（2026）'!CB:CB)</f>
        <v>0</v>
      </c>
      <c r="CG553" s="235" cm="1">
        <f t="array" ref="CG553">_xlfn.XLOOKUP($A553&amp;$B553,'[6]产值及收款计划（2026）'!$A:$A&amp;'[6]产值及收款计划（2026）'!$B:$B,'[6]产值及收款计划（2026）'!CC:CC)</f>
        <v>0</v>
      </c>
      <c r="CH553" s="235" cm="1">
        <f t="array" ref="CH553">_xlfn.XLOOKUP($A553&amp;$B553,'[6]产值及收款计划（2026）'!$A:$A&amp;'[6]产值及收款计划（2026）'!$B:$B,'[6]产值及收款计划（2026）'!CD:CD)</f>
        <v>0</v>
      </c>
      <c r="CI553" s="235" cm="1">
        <f t="array" ref="CI553">_xlfn.XLOOKUP($A553&amp;$B553,'[6]产值及收款计划（2026）'!$A:$A&amp;'[6]产值及收款计划（2026）'!$B:$B,'[6]产值及收款计划（2026）'!CE:CE)</f>
        <v>0</v>
      </c>
      <c r="CJ553" s="235" cm="1">
        <f t="array" ref="CJ553">_xlfn.XLOOKUP($A553&amp;$B553,'[6]产值及收款计划（2026）'!$A:$A&amp;'[6]产值及收款计划（2026）'!$B:$B,'[6]产值及收款计划（2026）'!CF:CF)</f>
        <v>0</v>
      </c>
      <c r="CK553" s="235" cm="1">
        <f t="array" ref="CK553">_xlfn.XLOOKUP($A553&amp;$B553,'[6]产值及收款计划（2026）'!$A:$A&amp;'[6]产值及收款计划（2026）'!$B:$B,'[6]产值及收款计划（2026）'!CG:CG)</f>
        <v>0</v>
      </c>
      <c r="CL553" s="235" cm="1">
        <f t="array" ref="CL553">_xlfn.XLOOKUP($A553&amp;$B553,'[6]产值及收款计划（2026）'!$A:$A&amp;'[6]产值及收款计划（2026）'!$B:$B,'[6]产值及收款计划（2026）'!CH:CH)</f>
        <v>0</v>
      </c>
      <c r="CM553" s="235" cm="1">
        <f t="array" ref="CM553">_xlfn.XLOOKUP($A553&amp;$B553,'[6]产值及收款计划（2026）'!$A:$A&amp;'[6]产值及收款计划（2026）'!$B:$B,'[6]产值及收款计划（2026）'!CI:CI)</f>
        <v>0</v>
      </c>
      <c r="CN553" s="235" cm="1">
        <f t="array" ref="CN553">_xlfn.XLOOKUP($A553&amp;$B553,'[6]产值及收款计划（2026）'!$A:$A&amp;'[6]产值及收款计划（2026）'!$B:$B,'[6]产值及收款计划（2026）'!CJ:CJ)</f>
        <v>0</v>
      </c>
      <c r="CO553" s="235" cm="1">
        <f t="array" ref="CO553">_xlfn.XLOOKUP($A553&amp;$B553,'[6]产值及收款计划（2026）'!$A:$A&amp;'[6]产值及收款计划（2026）'!$B:$B,'[6]产值及收款计划（2026）'!CK:CK)</f>
        <v>0</v>
      </c>
      <c r="CP553" s="235" cm="1">
        <f t="array" ref="CP553">_xlfn.XLOOKUP($A553&amp;$B553,'[6]产值及收款计划（2026）'!$A:$A&amp;'[6]产值及收款计划（2026）'!$B:$B,'[6]产值及收款计划（2026）'!CL:CL)</f>
        <v>0</v>
      </c>
      <c r="DE553" s="235" cm="1">
        <f t="array" ref="DE553">_xlfn.XLOOKUP($A553&amp;$B553,'[6]产值及收款计划（2026）'!$A:$A&amp;'[6]产值及收款计划（2026）'!$B:$B,'[6]产值及收款计划（2026）'!DA:DA)</f>
        <v>0</v>
      </c>
      <c r="DF553" s="235" cm="1">
        <f t="array" ref="DF553">_xlfn.XLOOKUP($A553&amp;$B553,'[6]产值及收款计划（2026）'!$A:$A&amp;'[6]产值及收款计划（2026）'!$B:$B,'[6]产值及收款计划（2026）'!DB:DB)</f>
        <v>0</v>
      </c>
      <c r="DG553" s="235" cm="1">
        <f t="array" ref="DG553">_xlfn.XLOOKUP($A553&amp;$B553,'[6]产值及收款计划（2026）'!$A:$A&amp;'[6]产值及收款计划（2026）'!$B:$B,'[6]产值及收款计划（2026）'!DC:DC)</f>
        <v>0</v>
      </c>
      <c r="DH553" s="235" cm="1">
        <f t="array" ref="DH553">_xlfn.XLOOKUP($A553&amp;$B553,'[6]产值及收款计划（2026）'!$A:$A&amp;'[6]产值及收款计划（2026）'!$B:$B,'[6]产值及收款计划（2026）'!DD:DD)</f>
        <v>0</v>
      </c>
      <c r="DI553" s="235" cm="1">
        <f t="array" ref="DI553">_xlfn.XLOOKUP($A553&amp;$B553,'[6]产值及收款计划（2026）'!$A:$A&amp;'[6]产值及收款计划（2026）'!$B:$B,'[6]产值及收款计划（2026）'!DE:DE)</f>
        <v>0</v>
      </c>
      <c r="DJ553" s="235" cm="1">
        <f t="array" ref="DJ553">_xlfn.XLOOKUP($A553&amp;$B553,'[6]产值及收款计划（2026）'!$A:$A&amp;'[6]产值及收款计划（2026）'!$B:$B,'[6]产值及收款计划（2026）'!DF:DF)</f>
        <v>0</v>
      </c>
      <c r="DK553" s="235" cm="1">
        <f t="array" ref="DK553">_xlfn.XLOOKUP($A553&amp;$B553,'[6]产值及收款计划（2026）'!$A:$A&amp;'[6]产值及收款计划（2026）'!$B:$B,'[6]产值及收款计划（2026）'!DG:DG)</f>
        <v>0</v>
      </c>
      <c r="DL553" s="235" cm="1">
        <f t="array" ref="DL553">_xlfn.XLOOKUP($A553&amp;$B553,'[6]产值及收款计划（2026）'!$A:$A&amp;'[6]产值及收款计划（2026）'!$B:$B,'[6]产值及收款计划（2026）'!DH:DH)</f>
        <v>0</v>
      </c>
      <c r="DM553" s="235" cm="1">
        <f t="array" ref="DM553">_xlfn.XLOOKUP($A553&amp;$B553,'[6]产值及收款计划（2026）'!$A:$A&amp;'[6]产值及收款计划（2026）'!$B:$B,'[6]产值及收款计划（2026）'!DI:DI)</f>
        <v>0</v>
      </c>
      <c r="DN553" s="235" cm="1">
        <f t="array" ref="DN553">_xlfn.XLOOKUP($A553&amp;$B553,'[6]产值及收款计划（2026）'!$A:$A&amp;'[6]产值及收款计划（2026）'!$B:$B,'[6]产值及收款计划（2026）'!DJ:DJ)</f>
        <v>0</v>
      </c>
      <c r="DO553" s="235" cm="1">
        <f t="array" ref="DO553">_xlfn.XLOOKUP($A553&amp;$B553,'[6]产值及收款计划（2026）'!$A:$A&amp;'[6]产值及收款计划（2026）'!$B:$B,'[6]产值及收款计划（2026）'!DK:DK)</f>
        <v>0</v>
      </c>
      <c r="DP553" s="235" cm="1">
        <f t="array" ref="DP553">_xlfn.XLOOKUP($A553&amp;$B553,'[6]产值及收款计划（2026）'!$A:$A&amp;'[6]产值及收款计划（2026）'!$B:$B,'[6]产值及收款计划（2026）'!DL:DL)</f>
        <v>0</v>
      </c>
      <c r="DQ553" s="243"/>
      <c r="DR553" s="229"/>
    </row>
    <row r="554" ht="20.25" spans="1:122">
      <c r="A554" s="233">
        <f t="shared" si="31"/>
        <v>13</v>
      </c>
      <c r="B554" s="233" t="s">
        <v>31</v>
      </c>
      <c r="C554" s="234" t="e" cm="1">
        <f t="array" ref="C554">_xlfn.XLOOKUP($A554&amp;$B554,'[6]产值及收款计划（2026）'!$A:$A&amp;'[6]产值及收款计划（2026）'!$B:$B,'[6]产值及收款计划（2026）'!C:C)</f>
        <v>#REF!</v>
      </c>
      <c r="D554" s="234" t="e" cm="1">
        <f t="array" ref="D554">_xlfn.XLOOKUP($A554&amp;$B554,'[6]产值及收款计划（2026）'!$A:$A&amp;'[6]产值及收款计划（2026）'!$B:$B,'[6]产值及收款计划（2026）'!D:D)</f>
        <v>#REF!</v>
      </c>
      <c r="E554" s="235" t="e" cm="1">
        <f t="array" ref="E554">_xlfn.XLOOKUP($A554&amp;$B554,'[6]产值及收款计划（2026）'!$A:$A&amp;'[6]产值及收款计划（2026）'!$B:$B,'[6]产值及收款计划（2026）'!E:E)</f>
        <v>#REF!</v>
      </c>
      <c r="F554" s="235" t="e" cm="1">
        <f t="array" ref="F554">_xlfn.XLOOKUP($A554&amp;$B554,'[6]产值及收款计划（2026）'!$A:$A&amp;'[6]产值及收款计划（2026）'!$B:$B,'[6]产值及收款计划（2026）'!F:F)</f>
        <v>#REF!</v>
      </c>
      <c r="G554" s="235" t="e" cm="1">
        <f t="array" ref="G554">_xlfn.XLOOKUP($A554&amp;$B554,'[6]产值及收款计划（2026）'!$A:$A&amp;'[6]产值及收款计划（2026）'!$B:$B,'[6]产值及收款计划（2026）'!G:G)</f>
        <v>#REF!</v>
      </c>
      <c r="H554" s="235" t="e" cm="1">
        <f t="array" ref="H554">_xlfn.XLOOKUP($A554&amp;$B554,'[6]产值及收款计划（2026）'!$A:$A&amp;'[6]产值及收款计划（2026）'!$B:$B,'[6]产值及收款计划（2026）'!H:H)</f>
        <v>#REF!</v>
      </c>
      <c r="I554" s="236" t="e" cm="1">
        <f t="array" ref="I554">_xlfn.XLOOKUP($A554&amp;$B554,'[6]产值及收款计划（2026）'!$A:$A&amp;'[6]产值及收款计划（2026）'!$B:$B,'[6]产值及收款计划（2026）'!I:I)</f>
        <v>#REF!</v>
      </c>
      <c r="J554" s="237" t="e" cm="1">
        <f t="array" ref="J554">_xlfn.XLOOKUP($A554&amp;$B554,'[6]产值及收款计划（2026）'!$A:$A&amp;'[6]产值及收款计划（2026）'!$B:$B,'[6]产值及收款计划（2026）'!J:J)</f>
        <v>#REF!</v>
      </c>
      <c r="K554" s="235" t="e" cm="1">
        <f t="array" ref="K554">_xlfn.XLOOKUP($A554&amp;$B554,'[6]产值及收款计划（2026）'!$A:$A&amp;'[6]产值及收款计划（2026）'!$B:$B,'[6]产值及收款计划（2026）'!K:K)</f>
        <v>#REF!</v>
      </c>
      <c r="L554" s="235" t="e" cm="1">
        <f t="array" ref="L554">_xlfn.XLOOKUP($A554&amp;$B554,'[6]产值及收款计划（2026）'!$A:$A&amp;'[6]产值及收款计划（2026）'!$B:$B,'[6]产值及收款计划（2026）'!L:L)</f>
        <v>#REF!</v>
      </c>
      <c r="M554" s="235" t="e" cm="1">
        <f t="array" ref="M554">_xlfn.XLOOKUP($A554&amp;$B554,'[6]产值及收款计划（2026）'!$A:$A&amp;'[6]产值及收款计划（2026）'!$B:$B,'[6]产值及收款计划（2026）'!M:M)</f>
        <v>#REF!</v>
      </c>
      <c r="N554" s="235" t="e" cm="1">
        <f t="array" ref="N554">_xlfn.XLOOKUP($A554&amp;$B554,'[6]产值及收款计划（2026）'!$A:$A&amp;'[6]产值及收款计划（2026）'!$B:$B,'[6]产值及收款计划（2026）'!N:N)</f>
        <v>#REF!</v>
      </c>
      <c r="O554" s="235" t="e" cm="1">
        <f t="array" ref="O554">_xlfn.XLOOKUP($A554&amp;$B554,'[6]产值及收款计划（2026）'!$A:$A&amp;'[6]产值及收款计划（2026）'!$B:$B,'[6]产值及收款计划（2026）'!O:O)</f>
        <v>#REF!</v>
      </c>
      <c r="P554" s="234" t="e" cm="1">
        <f t="array" ref="P554">_xlfn.XLOOKUP($A554&amp;$B554,'[6]产值及收款计划（2026）'!$A:$A&amp;'[6]产值及收款计划（2026）'!$B:$B,'[6]产值及收款计划（2026）'!P:P)</f>
        <v>#REF!</v>
      </c>
      <c r="Q554" s="235" t="e" cm="1">
        <f t="array" ref="Q554">_xlfn.XLOOKUP($A554&amp;$B554,'[6]产值及收款计划（2026）'!$A:$A&amp;'[6]产值及收款计划（2026）'!$B:$B,'[6]产值及收款计划（2026）'!Q:Q)</f>
        <v>#REF!</v>
      </c>
      <c r="R554" s="235" t="e" cm="1">
        <f t="array" ref="R554">_xlfn.XLOOKUP($A554&amp;$B554,'[6]产值及收款计划（2026）'!$A:$A&amp;'[6]产值及收款计划（2026）'!$B:$B,'[6]产值及收款计划（2026）'!R:R)</f>
        <v>#REF!</v>
      </c>
      <c r="S554" s="235" t="e" cm="1">
        <f t="array" ref="S554">_xlfn.XLOOKUP($A554&amp;$B554,'[6]产值及收款计划（2026）'!$A:$A&amp;'[6]产值及收款计划（2026）'!$B:$B,'[6]产值及收款计划（2026）'!S:S)</f>
        <v>#REF!</v>
      </c>
      <c r="T554" s="235" t="e" cm="1">
        <f t="array" ref="T554">_xlfn.XLOOKUP($A554&amp;$B554,'[6]产值及收款计划（2026）'!$A:$A&amp;'[6]产值及收款计划（2026）'!$B:$B,'[6]产值及收款计划（2026）'!T:T)</f>
        <v>#REF!</v>
      </c>
      <c r="U554" s="235" t="e" cm="1">
        <f t="array" ref="U554">_xlfn.XLOOKUP($A554&amp;$B554,'[6]产值及收款计划（2026）'!$A:$A&amp;'[6]产值及收款计划（2026）'!$B:$B,'[6]产值及收款计划（2026）'!U:U)</f>
        <v>#REF!</v>
      </c>
      <c r="V554" s="235" t="e" cm="1">
        <f t="array" ref="V554">_xlfn.XLOOKUP($A554&amp;$B554,'[6]产值及收款计划（2026）'!$A:$A&amp;'[6]产值及收款计划（2026）'!$B:$B,'[6]产值及收款计划（2026）'!V:V)</f>
        <v>#REF!</v>
      </c>
      <c r="W554" s="235" t="e" cm="1">
        <f t="array" ref="W554">_xlfn.XLOOKUP($A554&amp;$B554,'[6]产值及收款计划（2026）'!$A:$A&amp;'[6]产值及收款计划（2026）'!$B:$B,'[6]产值及收款计划（2026）'!W:W)</f>
        <v>#REF!</v>
      </c>
      <c r="X554" s="235" t="e" cm="1">
        <f t="array" ref="X554">_xlfn.XLOOKUP($A554&amp;$B554,'[6]产值及收款计划（2026）'!$A:$A&amp;'[6]产值及收款计划（2026）'!$B:$B,'[6]产值及收款计划（2026）'!X:X)</f>
        <v>#REF!</v>
      </c>
      <c r="Y554" s="235" t="e" cm="1">
        <f t="array" ref="Y554">_xlfn.XLOOKUP($A554&amp;$B554,'[6]产值及收款计划（2026）'!$A:$A&amp;'[6]产值及收款计划（2026）'!$B:$B,'[6]产值及收款计划（2026）'!Y:Y)</f>
        <v>#REF!</v>
      </c>
      <c r="Z554" s="235" t="e" cm="1">
        <f t="array" ref="Z554">_xlfn.XLOOKUP($A554&amp;$B554,'[6]产值及收款计划（2026）'!$A:$A&amp;'[6]产值及收款计划（2026）'!$B:$B,'[6]产值及收款计划（2026）'!Z:Z)</f>
        <v>#REF!</v>
      </c>
      <c r="AA554" s="235" t="e" cm="1">
        <f t="array" ref="AA554">_xlfn.XLOOKUP($A554&amp;$B554,'[6]产值及收款计划（2026）'!$A:$A&amp;'[6]产值及收款计划（2026）'!$B:$B,'[6]产值及收款计划（2026）'!AA:AA)</f>
        <v>#REF!</v>
      </c>
      <c r="AB554" s="235" t="e" cm="1">
        <f t="array" ref="AB554">_xlfn.XLOOKUP($A554&amp;$B554,'[6]产值及收款计划（2026）'!$A:$A&amp;'[6]产值及收款计划（2026）'!$B:$B,'[6]产值及收款计划（2026）'!AB:AB)</f>
        <v>#REF!</v>
      </c>
      <c r="AC554" s="235" t="e" cm="1">
        <f t="array" ref="AC554">_xlfn.XLOOKUP($A554&amp;$B554,'[6]产值及收款计划（2026）'!$A:$A&amp;'[6]产值及收款计划（2026）'!$B:$B,'[6]产值及收款计划（2026）'!AC:AC)</f>
        <v>#REF!</v>
      </c>
      <c r="AD554" s="235" t="e" cm="1">
        <f t="array" ref="AD554">_xlfn.XLOOKUP($A554&amp;$B554,'[6]产值及收款计划（2026）'!$A:$A&amp;'[6]产值及收款计划（2026）'!$B:$B,'[6]产值及收款计划（2026）'!AD:AD)</f>
        <v>#REF!</v>
      </c>
      <c r="AE554" s="235" t="e" cm="1">
        <f t="array" ref="AE554">_xlfn.XLOOKUP($A554&amp;$B554,'[6]产值及收款计划（2026）'!$A:$A&amp;'[6]产值及收款计划（2026）'!$B:$B,'[6]产值及收款计划（2026）'!AE:AE)</f>
        <v>#REF!</v>
      </c>
      <c r="AF554" s="235" t="e" cm="1">
        <f t="array" ref="AF554">_xlfn.XLOOKUP($A554&amp;$B554,'[6]产值及收款计划（2026）'!$A:$A&amp;'[6]产值及收款计划（2026）'!$B:$B,'[6]产值及收款计划（2026）'!AF:AF)</f>
        <v>#REF!</v>
      </c>
      <c r="AG554" s="235" t="e" cm="1">
        <f t="array" ref="AG554">_xlfn.XLOOKUP($A554&amp;$B554,'[6]产值及收款计划（2026）'!$A:$A&amp;'[6]产值及收款计划（2026）'!$B:$B,'[6]产值及收款计划（2026）'!AG:AG)</f>
        <v>#REF!</v>
      </c>
      <c r="AH554" s="235" t="e" cm="1">
        <f t="array" ref="AH554">_xlfn.XLOOKUP($A554&amp;$B554,'[6]产值及收款计划（2026）'!$A:$A&amp;'[6]产值及收款计划（2026）'!$B:$B,'[6]产值及收款计划（2026）'!AH:AH)</f>
        <v>#REF!</v>
      </c>
      <c r="AI554" s="235" t="e" cm="1">
        <f t="array" ref="AI554">_xlfn.XLOOKUP($A554&amp;$B554,'[6]产值及收款计划（2026）'!$A:$A&amp;'[6]产值及收款计划（2026）'!$B:$B,'[6]产值及收款计划（2026）'!AI:AI)</f>
        <v>#REF!</v>
      </c>
      <c r="AJ554" s="235" t="e" cm="1">
        <f t="array" ref="AJ554">_xlfn.XLOOKUP($A554&amp;$B554,'[6]产值及收款计划（2026）'!$A:$A&amp;'[6]产值及收款计划（2026）'!$B:$B,'[6]产值及收款计划（2026）'!AJ:AJ)</f>
        <v>#REF!</v>
      </c>
      <c r="AK554" s="235" t="e" cm="1">
        <f t="array" ref="AK554">_xlfn.XLOOKUP($A554&amp;$B554,'[6]产值及收款计划（2026）'!$A:$A&amp;'[6]产值及收款计划（2026）'!$B:$B,'[6]产值及收款计划（2026）'!AK:AK)</f>
        <v>#REF!</v>
      </c>
      <c r="AL554" s="235" t="e" cm="1">
        <f t="array" ref="AL554">_xlfn.XLOOKUP($A554&amp;$B554,'[6]产值及收款计划（2026）'!$A:$A&amp;'[6]产值及收款计划（2026）'!$B:$B,'[6]产值及收款计划（2026）'!AL:AL)</f>
        <v>#REF!</v>
      </c>
      <c r="AM554" s="242" t="e" cm="1">
        <f t="array" ref="AM554">_xlfn.LET(_xlpm.勾选月份状态数组,TRANSPOSE('PPT(12-15页）-TOP10'!$A$3:$A$14),_xlpm.选择数据区,IF('PPT(12-15页）-TOP10'!$E$3="收款",$BA554:$BL554,$AA554:$AL554),SUM(_xlfn._xlws.FILTER(_xlpm.选择数据区,_xlpm.勾选月份状态数组,"")))</f>
        <v>#REF!</v>
      </c>
      <c r="AN554" s="235" t="e" cm="1">
        <f t="array" ref="AN554">_xlfn.XLOOKUP($A554&amp;$B554,'[6]产值及收款计划（2026）'!$A:$A&amp;'[6]产值及收款计划（2026）'!$B:$B,'[6]产值及收款计划（2026）'!AN:AN)</f>
        <v>#REF!</v>
      </c>
      <c r="AO554" s="235" t="e" cm="1">
        <f t="array" ref="AO554">_xlfn.XLOOKUP($A554&amp;$B554,'[6]产值及收款计划（2026）'!$A:$A&amp;'[6]产值及收款计划（2026）'!$B:$B,'[6]产值及收款计划（2026）'!AO:AO)</f>
        <v>#REF!</v>
      </c>
      <c r="AP554" s="235" t="e" cm="1">
        <f t="array" ref="AP554">_xlfn.XLOOKUP($A554&amp;$B554,'[6]产值及收款计划（2026）'!$A:$A&amp;'[6]产值及收款计划（2026）'!$B:$B,'[6]产值及收款计划（2026）'!AP:AP)</f>
        <v>#REF!</v>
      </c>
      <c r="AQ554" s="235" t="e" cm="1">
        <f t="array" ref="AQ554">_xlfn.XLOOKUP($A554&amp;$B554,'[6]产值及收款计划（2026）'!$A:$A&amp;'[6]产值及收款计划（2026）'!$B:$B,'[6]产值及收款计划（2026）'!AQ:AQ)</f>
        <v>#REF!</v>
      </c>
      <c r="AR554" s="235" t="e" cm="1">
        <f t="array" ref="AR554">_xlfn.XLOOKUP($A554&amp;$B554,'[6]产值及收款计划（2026）'!$A:$A&amp;'[6]产值及收款计划（2026）'!$B:$B,'[6]产值及收款计划（2026）'!AR:AR)</f>
        <v>#REF!</v>
      </c>
      <c r="AS554" s="235" t="e" cm="1">
        <f t="array" ref="AS554">_xlfn.XLOOKUP($A554&amp;$B554,'[6]产值及收款计划（2026）'!$A:$A&amp;'[6]产值及收款计划（2026）'!$B:$B,'[6]产值及收款计划（2026）'!AS:AS)</f>
        <v>#REF!</v>
      </c>
      <c r="AT554" s="235" t="e" cm="1">
        <f t="array" ref="AT554">_xlfn.XLOOKUP($A554&amp;$B554,'[6]产值及收款计划（2026）'!$A:$A&amp;'[6]产值及收款计划（2026）'!$B:$B,'[6]产值及收款计划（2026）'!AT:AT)</f>
        <v>#REF!</v>
      </c>
      <c r="AU554" s="235" t="e" cm="1">
        <f t="array" ref="AU554">_xlfn.XLOOKUP($A554&amp;$B554,'[6]产值及收款计划（2026）'!$A:$A&amp;'[6]产值及收款计划（2026）'!$B:$B,'[6]产值及收款计划（2026）'!AU:AU)</f>
        <v>#REF!</v>
      </c>
      <c r="AV554" s="235" t="e" cm="1">
        <f t="array" ref="AV554">_xlfn.XLOOKUP($A554&amp;$B554,'[6]产值及收款计划（2026）'!$A:$A&amp;'[6]产值及收款计划（2026）'!$B:$B,'[6]产值及收款计划（2026）'!AV:AV)</f>
        <v>#REF!</v>
      </c>
      <c r="AW554" s="235" t="e" cm="1">
        <f t="array" ref="AW554">_xlfn.XLOOKUP($A554&amp;$B554,'[6]产值及收款计划（2026）'!$A:$A&amp;'[6]产值及收款计划（2026）'!$B:$B,'[6]产值及收款计划（2026）'!AW:AW)</f>
        <v>#REF!</v>
      </c>
      <c r="AX554" s="235" t="e" cm="1">
        <f t="array" ref="AX554">_xlfn.XLOOKUP($A554&amp;$B554,'[6]产值及收款计划（2026）'!$A:$A&amp;'[6]产值及收款计划（2026）'!$B:$B,'[6]产值及收款计划（2026）'!AX:AX)</f>
        <v>#REF!</v>
      </c>
      <c r="AY554" s="235" t="e" cm="1">
        <f t="array" ref="AY554">_xlfn.XLOOKUP($A554&amp;$B554,'[6]产值及收款计划（2026）'!$A:$A&amp;'[6]产值及收款计划（2026）'!$B:$B,'[6]产值及收款计划（2026）'!AY:AY)</f>
        <v>#REF!</v>
      </c>
      <c r="AZ554" s="235" t="e" cm="1">
        <f t="array" ref="AZ554">_xlfn.XLOOKUP($A554&amp;$B554,'[6]产值及收款计划（2026）'!$A:$A&amp;'[6]产值及收款计划（2026）'!$B:$B,'[6]产值及收款计划（2026）'!AZ:AZ)</f>
        <v>#REF!</v>
      </c>
      <c r="BA554" s="235" t="e" cm="1">
        <f t="array" ref="BA554">_xlfn.XLOOKUP($A554&amp;$B554,'[6]产值及收款计划（2026）'!$A:$A&amp;'[6]产值及收款计划（2026）'!$B:$B,'[6]产值及收款计划（2026）'!BA:BA)</f>
        <v>#REF!</v>
      </c>
      <c r="BB554" s="235" t="e" cm="1">
        <f t="array" ref="BB554">_xlfn.XLOOKUP($A554&amp;$B554,'[6]产值及收款计划（2026）'!$A:$A&amp;'[6]产值及收款计划（2026）'!$B:$B,'[6]产值及收款计划（2026）'!BB:BB)</f>
        <v>#REF!</v>
      </c>
      <c r="BC554" s="235" t="e" cm="1">
        <f t="array" ref="BC554">_xlfn.XLOOKUP($A554&amp;$B554,'[6]产值及收款计划（2026）'!$A:$A&amp;'[6]产值及收款计划（2026）'!$B:$B,'[6]产值及收款计划（2026）'!BC:BC)</f>
        <v>#REF!</v>
      </c>
      <c r="BD554" s="235" t="e" cm="1">
        <f t="array" ref="BD554">_xlfn.XLOOKUP($A554&amp;$B554,'[6]产值及收款计划（2026）'!$A:$A&amp;'[6]产值及收款计划（2026）'!$B:$B,'[6]产值及收款计划（2026）'!BD:BD)</f>
        <v>#REF!</v>
      </c>
      <c r="BE554" s="235" t="e" cm="1">
        <f t="array" ref="BE554">_xlfn.XLOOKUP($A554&amp;$B554,'[6]产值及收款计划（2026）'!$A:$A&amp;'[6]产值及收款计划（2026）'!$B:$B,'[6]产值及收款计划（2026）'!BE:BE)</f>
        <v>#REF!</v>
      </c>
      <c r="BF554" s="235" t="e" cm="1">
        <f t="array" ref="BF554">_xlfn.XLOOKUP($A554&amp;$B554,'[6]产值及收款计划（2026）'!$A:$A&amp;'[6]产值及收款计划（2026）'!$B:$B,'[6]产值及收款计划（2026）'!BF:BF)</f>
        <v>#REF!</v>
      </c>
      <c r="BG554" s="235" t="e" cm="1">
        <f t="array" ref="BG554">_xlfn.XLOOKUP($A554&amp;$B554,'[6]产值及收款计划（2026）'!$A:$A&amp;'[6]产值及收款计划（2026）'!$B:$B,'[6]产值及收款计划（2026）'!BG:BG)</f>
        <v>#REF!</v>
      </c>
      <c r="BH554" s="235" t="e" cm="1">
        <f t="array" ref="BH554">_xlfn.XLOOKUP($A554&amp;$B554,'[6]产值及收款计划（2026）'!$A:$A&amp;'[6]产值及收款计划（2026）'!$B:$B,'[6]产值及收款计划（2026）'!BH:BH)</f>
        <v>#REF!</v>
      </c>
      <c r="BI554" s="235" t="e" cm="1">
        <f t="array" ref="BI554">_xlfn.XLOOKUP($A554&amp;$B554,'[6]产值及收款计划（2026）'!$A:$A&amp;'[6]产值及收款计划（2026）'!$B:$B,'[6]产值及收款计划（2026）'!BI:BI)</f>
        <v>#REF!</v>
      </c>
      <c r="BJ554" s="235" t="e" cm="1">
        <f t="array" ref="BJ554">_xlfn.XLOOKUP($A554&amp;$B554,'[6]产值及收款计划（2026）'!$A:$A&amp;'[6]产值及收款计划（2026）'!$B:$B,'[6]产值及收款计划（2026）'!BJ:BJ)</f>
        <v>#REF!</v>
      </c>
      <c r="BK554" s="235" t="e" cm="1">
        <f t="array" ref="BK554">_xlfn.XLOOKUP($A554&amp;$B554,'[6]产值及收款计划（2026）'!$A:$A&amp;'[6]产值及收款计划（2026）'!$B:$B,'[6]产值及收款计划（2026）'!BK:BK)</f>
        <v>#REF!</v>
      </c>
      <c r="BL554" s="235" t="e" cm="1">
        <f t="array" ref="BL554">_xlfn.XLOOKUP($A554&amp;$B554,'[6]产值及收款计划（2026）'!$A:$A&amp;'[6]产值及收款计划（2026）'!$B:$B,'[6]产值及收款计划（2026）'!BL:BL)</f>
        <v>#REF!</v>
      </c>
      <c r="BM554" s="235"/>
      <c r="BN554" s="235"/>
      <c r="BO554" s="235"/>
      <c r="BP554" s="235"/>
      <c r="BQ554" s="235" t="e" cm="1">
        <f t="array" ref="BQ554">_xlfn.XLOOKUP($A554&amp;$B554,'[6]产值及收款计划（2026）'!$A:$A&amp;'[6]产值及收款计划（2026）'!$B:$B,'[6]产值及收款计划（2026）'!BM:BM)</f>
        <v>#REF!</v>
      </c>
      <c r="BR554" s="235" t="e" cm="1">
        <f t="array" ref="BR554">_xlfn.XLOOKUP($A554&amp;$B554,'[6]产值及收款计划（2026）'!$A:$A&amp;'[6]产值及收款计划（2026）'!$B:$B,'[6]产值及收款计划（2026）'!BN:BN)</f>
        <v>#REF!</v>
      </c>
      <c r="BS554" s="235" t="e" cm="1">
        <f t="array" ref="BS554">_xlfn.XLOOKUP($A554&amp;$B554,'[6]产值及收款计划（2026）'!$A:$A&amp;'[6]产值及收款计划（2026）'!$B:$B,'[6]产值及收款计划（2026）'!BO:BO)</f>
        <v>#REF!</v>
      </c>
      <c r="BT554" s="235" t="e" cm="1">
        <f t="array" ref="BT554">_xlfn.XLOOKUP($A554&amp;$B554,'[6]产值及收款计划（2026）'!$A:$A&amp;'[6]产值及收款计划（2026）'!$B:$B,'[6]产值及收款计划（2026）'!BP:BP)</f>
        <v>#REF!</v>
      </c>
      <c r="BU554" s="234" t="e" cm="1">
        <f t="array" ref="BU554">_xlfn.XLOOKUP($A554&amp;$B554,'[6]产值及收款计划（2026）'!$A:$A&amp;'[6]产值及收款计划（2026）'!$B:$B,'[6]产值及收款计划（2026）'!BQ:BQ)</f>
        <v>#REF!</v>
      </c>
      <c r="BV554" s="235" t="e" cm="1">
        <f t="array" ref="BV554">_xlfn.XLOOKUP($A554&amp;$B554,'[6]产值及收款计划（2026）'!$A:$A&amp;'[6]产值及收款计划（2026）'!$B:$B,'[6]产值及收款计划（2026）'!BR:BR)</f>
        <v>#REF!</v>
      </c>
      <c r="CE554" s="235" cm="1">
        <f t="array" ref="CE554">_xlfn.XLOOKUP($A554&amp;$B554,'[6]产值及收款计划（2026）'!$A:$A&amp;'[6]产值及收款计划（2026）'!$B:$B,'[6]产值及收款计划（2026）'!CA:CA)</f>
        <v>0</v>
      </c>
      <c r="CF554" s="235" cm="1">
        <f t="array" ref="CF554">_xlfn.XLOOKUP($A554&amp;$B554,'[6]产值及收款计划（2026）'!$A:$A&amp;'[6]产值及收款计划（2026）'!$B:$B,'[6]产值及收款计划（2026）'!CB:CB)</f>
        <v>0</v>
      </c>
      <c r="CG554" s="235" cm="1">
        <f t="array" ref="CG554">_xlfn.XLOOKUP($A554&amp;$B554,'[6]产值及收款计划（2026）'!$A:$A&amp;'[6]产值及收款计划（2026）'!$B:$B,'[6]产值及收款计划（2026）'!CC:CC)</f>
        <v>0</v>
      </c>
      <c r="CH554" s="235" cm="1">
        <f t="array" ref="CH554">_xlfn.XLOOKUP($A554&amp;$B554,'[6]产值及收款计划（2026）'!$A:$A&amp;'[6]产值及收款计划（2026）'!$B:$B,'[6]产值及收款计划（2026）'!CD:CD)</f>
        <v>0</v>
      </c>
      <c r="CI554" s="235" cm="1">
        <f t="array" ref="CI554">_xlfn.XLOOKUP($A554&amp;$B554,'[6]产值及收款计划（2026）'!$A:$A&amp;'[6]产值及收款计划（2026）'!$B:$B,'[6]产值及收款计划（2026）'!CE:CE)</f>
        <v>0</v>
      </c>
      <c r="CJ554" s="235" cm="1">
        <f t="array" ref="CJ554">_xlfn.XLOOKUP($A554&amp;$B554,'[6]产值及收款计划（2026）'!$A:$A&amp;'[6]产值及收款计划（2026）'!$B:$B,'[6]产值及收款计划（2026）'!CF:CF)</f>
        <v>0</v>
      </c>
      <c r="CK554" s="235" cm="1">
        <f t="array" ref="CK554">_xlfn.XLOOKUP($A554&amp;$B554,'[6]产值及收款计划（2026）'!$A:$A&amp;'[6]产值及收款计划（2026）'!$B:$B,'[6]产值及收款计划（2026）'!CG:CG)</f>
        <v>0</v>
      </c>
      <c r="CL554" s="235" cm="1">
        <f t="array" ref="CL554">_xlfn.XLOOKUP($A554&amp;$B554,'[6]产值及收款计划（2026）'!$A:$A&amp;'[6]产值及收款计划（2026）'!$B:$B,'[6]产值及收款计划（2026）'!CH:CH)</f>
        <v>0</v>
      </c>
      <c r="CM554" s="235" cm="1">
        <f t="array" ref="CM554">_xlfn.XLOOKUP($A554&amp;$B554,'[6]产值及收款计划（2026）'!$A:$A&amp;'[6]产值及收款计划（2026）'!$B:$B,'[6]产值及收款计划（2026）'!CI:CI)</f>
        <v>0</v>
      </c>
      <c r="CN554" s="235" cm="1">
        <f t="array" ref="CN554">_xlfn.XLOOKUP($A554&amp;$B554,'[6]产值及收款计划（2026）'!$A:$A&amp;'[6]产值及收款计划（2026）'!$B:$B,'[6]产值及收款计划（2026）'!CJ:CJ)</f>
        <v>0</v>
      </c>
      <c r="CO554" s="235" cm="1">
        <f t="array" ref="CO554">_xlfn.XLOOKUP($A554&amp;$B554,'[6]产值及收款计划（2026）'!$A:$A&amp;'[6]产值及收款计划（2026）'!$B:$B,'[6]产值及收款计划（2026）'!CK:CK)</f>
        <v>0</v>
      </c>
      <c r="CP554" s="235" cm="1">
        <f t="array" ref="CP554">_xlfn.XLOOKUP($A554&amp;$B554,'[6]产值及收款计划（2026）'!$A:$A&amp;'[6]产值及收款计划（2026）'!$B:$B,'[6]产值及收款计划（2026）'!CL:CL)</f>
        <v>0</v>
      </c>
      <c r="DE554" s="235" cm="1">
        <f t="array" ref="DE554">_xlfn.XLOOKUP($A554&amp;$B554,'[6]产值及收款计划（2026）'!$A:$A&amp;'[6]产值及收款计划（2026）'!$B:$B,'[6]产值及收款计划（2026）'!DA:DA)</f>
        <v>0</v>
      </c>
      <c r="DF554" s="235" cm="1">
        <f t="array" ref="DF554">_xlfn.XLOOKUP($A554&amp;$B554,'[6]产值及收款计划（2026）'!$A:$A&amp;'[6]产值及收款计划（2026）'!$B:$B,'[6]产值及收款计划（2026）'!DB:DB)</f>
        <v>0</v>
      </c>
      <c r="DG554" s="235" cm="1">
        <f t="array" ref="DG554">_xlfn.XLOOKUP($A554&amp;$B554,'[6]产值及收款计划（2026）'!$A:$A&amp;'[6]产值及收款计划（2026）'!$B:$B,'[6]产值及收款计划（2026）'!DC:DC)</f>
        <v>0</v>
      </c>
      <c r="DH554" s="235" cm="1">
        <f t="array" ref="DH554">_xlfn.XLOOKUP($A554&amp;$B554,'[6]产值及收款计划（2026）'!$A:$A&amp;'[6]产值及收款计划（2026）'!$B:$B,'[6]产值及收款计划（2026）'!DD:DD)</f>
        <v>0</v>
      </c>
      <c r="DI554" s="235" cm="1">
        <f t="array" ref="DI554">_xlfn.XLOOKUP($A554&amp;$B554,'[6]产值及收款计划（2026）'!$A:$A&amp;'[6]产值及收款计划（2026）'!$B:$B,'[6]产值及收款计划（2026）'!DE:DE)</f>
        <v>0</v>
      </c>
      <c r="DJ554" s="235" cm="1">
        <f t="array" ref="DJ554">_xlfn.XLOOKUP($A554&amp;$B554,'[6]产值及收款计划（2026）'!$A:$A&amp;'[6]产值及收款计划（2026）'!$B:$B,'[6]产值及收款计划（2026）'!DF:DF)</f>
        <v>0</v>
      </c>
      <c r="DK554" s="235" cm="1">
        <f t="array" ref="DK554">_xlfn.XLOOKUP($A554&amp;$B554,'[6]产值及收款计划（2026）'!$A:$A&amp;'[6]产值及收款计划（2026）'!$B:$B,'[6]产值及收款计划（2026）'!DG:DG)</f>
        <v>0</v>
      </c>
      <c r="DL554" s="235" cm="1">
        <f t="array" ref="DL554">_xlfn.XLOOKUP($A554&amp;$B554,'[6]产值及收款计划（2026）'!$A:$A&amp;'[6]产值及收款计划（2026）'!$B:$B,'[6]产值及收款计划（2026）'!DH:DH)</f>
        <v>0</v>
      </c>
      <c r="DM554" s="235" cm="1">
        <f t="array" ref="DM554">_xlfn.XLOOKUP($A554&amp;$B554,'[6]产值及收款计划（2026）'!$A:$A&amp;'[6]产值及收款计划（2026）'!$B:$B,'[6]产值及收款计划（2026）'!DI:DI)</f>
        <v>0</v>
      </c>
      <c r="DN554" s="235" cm="1">
        <f t="array" ref="DN554">_xlfn.XLOOKUP($A554&amp;$B554,'[6]产值及收款计划（2026）'!$A:$A&amp;'[6]产值及收款计划（2026）'!$B:$B,'[6]产值及收款计划（2026）'!DJ:DJ)</f>
        <v>0</v>
      </c>
      <c r="DO554" s="235" cm="1">
        <f t="array" ref="DO554">_xlfn.XLOOKUP($A554&amp;$B554,'[6]产值及收款计划（2026）'!$A:$A&amp;'[6]产值及收款计划（2026）'!$B:$B,'[6]产值及收款计划（2026）'!DK:DK)</f>
        <v>0</v>
      </c>
      <c r="DP554" s="235" cm="1">
        <f t="array" ref="DP554">_xlfn.XLOOKUP($A554&amp;$B554,'[6]产值及收款计划（2026）'!$A:$A&amp;'[6]产值及收款计划（2026）'!$B:$B,'[6]产值及收款计划（2026）'!DL:DL)</f>
        <v>0</v>
      </c>
      <c r="DQ554" s="243"/>
      <c r="DR554" s="229"/>
    </row>
    <row r="555" ht="20.25" spans="1:122">
      <c r="A555" s="233">
        <f t="shared" ref="A555:A564" si="32">A554+1</f>
        <v>14</v>
      </c>
      <c r="B555" s="233" t="s">
        <v>31</v>
      </c>
      <c r="C555" s="234" t="e" cm="1">
        <f t="array" ref="C555">_xlfn.XLOOKUP($A555&amp;$B555,'[6]产值及收款计划（2026）'!$A:$A&amp;'[6]产值及收款计划（2026）'!$B:$B,'[6]产值及收款计划（2026）'!C:C)</f>
        <v>#REF!</v>
      </c>
      <c r="D555" s="234" t="e" cm="1">
        <f t="array" ref="D555">_xlfn.XLOOKUP($A555&amp;$B555,'[6]产值及收款计划（2026）'!$A:$A&amp;'[6]产值及收款计划（2026）'!$B:$B,'[6]产值及收款计划（2026）'!D:D)</f>
        <v>#REF!</v>
      </c>
      <c r="E555" s="235" t="e" cm="1">
        <f t="array" ref="E555">_xlfn.XLOOKUP($A555&amp;$B555,'[6]产值及收款计划（2026）'!$A:$A&amp;'[6]产值及收款计划（2026）'!$B:$B,'[6]产值及收款计划（2026）'!E:E)</f>
        <v>#REF!</v>
      </c>
      <c r="F555" s="235" t="e" cm="1">
        <f t="array" ref="F555">_xlfn.XLOOKUP($A555&amp;$B555,'[6]产值及收款计划（2026）'!$A:$A&amp;'[6]产值及收款计划（2026）'!$B:$B,'[6]产值及收款计划（2026）'!F:F)</f>
        <v>#REF!</v>
      </c>
      <c r="G555" s="235" t="e" cm="1">
        <f t="array" ref="G555">_xlfn.XLOOKUP($A555&amp;$B555,'[6]产值及收款计划（2026）'!$A:$A&amp;'[6]产值及收款计划（2026）'!$B:$B,'[6]产值及收款计划（2026）'!G:G)</f>
        <v>#REF!</v>
      </c>
      <c r="H555" s="235" t="e" cm="1">
        <f t="array" ref="H555">_xlfn.XLOOKUP($A555&amp;$B555,'[6]产值及收款计划（2026）'!$A:$A&amp;'[6]产值及收款计划（2026）'!$B:$B,'[6]产值及收款计划（2026）'!H:H)</f>
        <v>#REF!</v>
      </c>
      <c r="I555" s="236" t="e" cm="1">
        <f t="array" ref="I555">_xlfn.XLOOKUP($A555&amp;$B555,'[6]产值及收款计划（2026）'!$A:$A&amp;'[6]产值及收款计划（2026）'!$B:$B,'[6]产值及收款计划（2026）'!I:I)</f>
        <v>#REF!</v>
      </c>
      <c r="J555" s="237" t="e" cm="1">
        <f t="array" ref="J555">_xlfn.XLOOKUP($A555&amp;$B555,'[6]产值及收款计划（2026）'!$A:$A&amp;'[6]产值及收款计划（2026）'!$B:$B,'[6]产值及收款计划（2026）'!J:J)</f>
        <v>#REF!</v>
      </c>
      <c r="K555" s="235" t="e" cm="1">
        <f t="array" ref="K555">_xlfn.XLOOKUP($A555&amp;$B555,'[6]产值及收款计划（2026）'!$A:$A&amp;'[6]产值及收款计划（2026）'!$B:$B,'[6]产值及收款计划（2026）'!K:K)</f>
        <v>#REF!</v>
      </c>
      <c r="L555" s="235" t="e" cm="1">
        <f t="array" ref="L555">_xlfn.XLOOKUP($A555&amp;$B555,'[6]产值及收款计划（2026）'!$A:$A&amp;'[6]产值及收款计划（2026）'!$B:$B,'[6]产值及收款计划（2026）'!L:L)</f>
        <v>#REF!</v>
      </c>
      <c r="M555" s="235" t="e" cm="1">
        <f t="array" ref="M555">_xlfn.XLOOKUP($A555&amp;$B555,'[6]产值及收款计划（2026）'!$A:$A&amp;'[6]产值及收款计划（2026）'!$B:$B,'[6]产值及收款计划（2026）'!M:M)</f>
        <v>#REF!</v>
      </c>
      <c r="N555" s="235" t="e" cm="1">
        <f t="array" ref="N555">_xlfn.XLOOKUP($A555&amp;$B555,'[6]产值及收款计划（2026）'!$A:$A&amp;'[6]产值及收款计划（2026）'!$B:$B,'[6]产值及收款计划（2026）'!N:N)</f>
        <v>#REF!</v>
      </c>
      <c r="O555" s="235" t="e" cm="1">
        <f t="array" ref="O555">_xlfn.XLOOKUP($A555&amp;$B555,'[6]产值及收款计划（2026）'!$A:$A&amp;'[6]产值及收款计划（2026）'!$B:$B,'[6]产值及收款计划（2026）'!O:O)</f>
        <v>#REF!</v>
      </c>
      <c r="P555" s="234" t="e" cm="1">
        <f t="array" ref="P555">_xlfn.XLOOKUP($A555&amp;$B555,'[6]产值及收款计划（2026）'!$A:$A&amp;'[6]产值及收款计划（2026）'!$B:$B,'[6]产值及收款计划（2026）'!P:P)</f>
        <v>#REF!</v>
      </c>
      <c r="Q555" s="235" t="e" cm="1">
        <f t="array" ref="Q555">_xlfn.XLOOKUP($A555&amp;$B555,'[6]产值及收款计划（2026）'!$A:$A&amp;'[6]产值及收款计划（2026）'!$B:$B,'[6]产值及收款计划（2026）'!Q:Q)</f>
        <v>#REF!</v>
      </c>
      <c r="R555" s="235" t="e" cm="1">
        <f t="array" ref="R555">_xlfn.XLOOKUP($A555&amp;$B555,'[6]产值及收款计划（2026）'!$A:$A&amp;'[6]产值及收款计划（2026）'!$B:$B,'[6]产值及收款计划（2026）'!R:R)</f>
        <v>#REF!</v>
      </c>
      <c r="S555" s="235" t="e" cm="1">
        <f t="array" ref="S555">_xlfn.XLOOKUP($A555&amp;$B555,'[6]产值及收款计划（2026）'!$A:$A&amp;'[6]产值及收款计划（2026）'!$B:$B,'[6]产值及收款计划（2026）'!S:S)</f>
        <v>#REF!</v>
      </c>
      <c r="T555" s="235" t="e" cm="1">
        <f t="array" ref="T555">_xlfn.XLOOKUP($A555&amp;$B555,'[6]产值及收款计划（2026）'!$A:$A&amp;'[6]产值及收款计划（2026）'!$B:$B,'[6]产值及收款计划（2026）'!T:T)</f>
        <v>#REF!</v>
      </c>
      <c r="U555" s="235" t="e" cm="1">
        <f t="array" ref="U555">_xlfn.XLOOKUP($A555&amp;$B555,'[6]产值及收款计划（2026）'!$A:$A&amp;'[6]产值及收款计划（2026）'!$B:$B,'[6]产值及收款计划（2026）'!U:U)</f>
        <v>#REF!</v>
      </c>
      <c r="V555" s="235" t="e" cm="1">
        <f t="array" ref="V555">_xlfn.XLOOKUP($A555&amp;$B555,'[6]产值及收款计划（2026）'!$A:$A&amp;'[6]产值及收款计划（2026）'!$B:$B,'[6]产值及收款计划（2026）'!V:V)</f>
        <v>#REF!</v>
      </c>
      <c r="W555" s="235" t="e" cm="1">
        <f t="array" ref="W555">_xlfn.XLOOKUP($A555&amp;$B555,'[6]产值及收款计划（2026）'!$A:$A&amp;'[6]产值及收款计划（2026）'!$B:$B,'[6]产值及收款计划（2026）'!W:W)</f>
        <v>#REF!</v>
      </c>
      <c r="X555" s="235" t="e" cm="1">
        <f t="array" ref="X555">_xlfn.XLOOKUP($A555&amp;$B555,'[6]产值及收款计划（2026）'!$A:$A&amp;'[6]产值及收款计划（2026）'!$B:$B,'[6]产值及收款计划（2026）'!X:X)</f>
        <v>#REF!</v>
      </c>
      <c r="Y555" s="235" t="e" cm="1">
        <f t="array" ref="Y555">_xlfn.XLOOKUP($A555&amp;$B555,'[6]产值及收款计划（2026）'!$A:$A&amp;'[6]产值及收款计划（2026）'!$B:$B,'[6]产值及收款计划（2026）'!Y:Y)</f>
        <v>#REF!</v>
      </c>
      <c r="Z555" s="235" t="e" cm="1">
        <f t="array" ref="Z555">_xlfn.XLOOKUP($A555&amp;$B555,'[6]产值及收款计划（2026）'!$A:$A&amp;'[6]产值及收款计划（2026）'!$B:$B,'[6]产值及收款计划（2026）'!Z:Z)</f>
        <v>#REF!</v>
      </c>
      <c r="AA555" s="235" t="e" cm="1">
        <f t="array" ref="AA555">_xlfn.XLOOKUP($A555&amp;$B555,'[6]产值及收款计划（2026）'!$A:$A&amp;'[6]产值及收款计划（2026）'!$B:$B,'[6]产值及收款计划（2026）'!AA:AA)</f>
        <v>#REF!</v>
      </c>
      <c r="AB555" s="235" t="e" cm="1">
        <f t="array" ref="AB555">_xlfn.XLOOKUP($A555&amp;$B555,'[6]产值及收款计划（2026）'!$A:$A&amp;'[6]产值及收款计划（2026）'!$B:$B,'[6]产值及收款计划（2026）'!AB:AB)</f>
        <v>#REF!</v>
      </c>
      <c r="AC555" s="235" t="e" cm="1">
        <f t="array" ref="AC555">_xlfn.XLOOKUP($A555&amp;$B555,'[6]产值及收款计划（2026）'!$A:$A&amp;'[6]产值及收款计划（2026）'!$B:$B,'[6]产值及收款计划（2026）'!AC:AC)</f>
        <v>#REF!</v>
      </c>
      <c r="AD555" s="235" t="e" cm="1">
        <f t="array" ref="AD555">_xlfn.XLOOKUP($A555&amp;$B555,'[6]产值及收款计划（2026）'!$A:$A&amp;'[6]产值及收款计划（2026）'!$B:$B,'[6]产值及收款计划（2026）'!AD:AD)</f>
        <v>#REF!</v>
      </c>
      <c r="AE555" s="235" t="e" cm="1">
        <f t="array" ref="AE555">_xlfn.XLOOKUP($A555&amp;$B555,'[6]产值及收款计划（2026）'!$A:$A&amp;'[6]产值及收款计划（2026）'!$B:$B,'[6]产值及收款计划（2026）'!AE:AE)</f>
        <v>#REF!</v>
      </c>
      <c r="AF555" s="235" t="e" cm="1">
        <f t="array" ref="AF555">_xlfn.XLOOKUP($A555&amp;$B555,'[6]产值及收款计划（2026）'!$A:$A&amp;'[6]产值及收款计划（2026）'!$B:$B,'[6]产值及收款计划（2026）'!AF:AF)</f>
        <v>#REF!</v>
      </c>
      <c r="AG555" s="235" t="e" cm="1">
        <f t="array" ref="AG555">_xlfn.XLOOKUP($A555&amp;$B555,'[6]产值及收款计划（2026）'!$A:$A&amp;'[6]产值及收款计划（2026）'!$B:$B,'[6]产值及收款计划（2026）'!AG:AG)</f>
        <v>#REF!</v>
      </c>
      <c r="AH555" s="235" t="e" cm="1">
        <f t="array" ref="AH555">_xlfn.XLOOKUP($A555&amp;$B555,'[6]产值及收款计划（2026）'!$A:$A&amp;'[6]产值及收款计划（2026）'!$B:$B,'[6]产值及收款计划（2026）'!AH:AH)</f>
        <v>#REF!</v>
      </c>
      <c r="AI555" s="235" t="e" cm="1">
        <f t="array" ref="AI555">_xlfn.XLOOKUP($A555&amp;$B555,'[6]产值及收款计划（2026）'!$A:$A&amp;'[6]产值及收款计划（2026）'!$B:$B,'[6]产值及收款计划（2026）'!AI:AI)</f>
        <v>#REF!</v>
      </c>
      <c r="AJ555" s="235" t="e" cm="1">
        <f t="array" ref="AJ555">_xlfn.XLOOKUP($A555&amp;$B555,'[6]产值及收款计划（2026）'!$A:$A&amp;'[6]产值及收款计划（2026）'!$B:$B,'[6]产值及收款计划（2026）'!AJ:AJ)</f>
        <v>#REF!</v>
      </c>
      <c r="AK555" s="235" t="e" cm="1">
        <f t="array" ref="AK555">_xlfn.XLOOKUP($A555&amp;$B555,'[6]产值及收款计划（2026）'!$A:$A&amp;'[6]产值及收款计划（2026）'!$B:$B,'[6]产值及收款计划（2026）'!AK:AK)</f>
        <v>#REF!</v>
      </c>
      <c r="AL555" s="235" t="e" cm="1">
        <f t="array" ref="AL555">_xlfn.XLOOKUP($A555&amp;$B555,'[6]产值及收款计划（2026）'!$A:$A&amp;'[6]产值及收款计划（2026）'!$B:$B,'[6]产值及收款计划（2026）'!AL:AL)</f>
        <v>#REF!</v>
      </c>
      <c r="AM555" s="242" t="e" cm="1">
        <f t="array" ref="AM555">_xlfn.LET(_xlpm.勾选月份状态数组,TRANSPOSE('PPT(12-15页）-TOP10'!$A$3:$A$14),_xlpm.选择数据区,IF('PPT(12-15页）-TOP10'!$E$3="收款",$BA555:$BL555,$AA555:$AL555),SUM(_xlfn._xlws.FILTER(_xlpm.选择数据区,_xlpm.勾选月份状态数组,"")))</f>
        <v>#REF!</v>
      </c>
      <c r="AN555" s="235" t="e" cm="1">
        <f t="array" ref="AN555">_xlfn.XLOOKUP($A555&amp;$B555,'[6]产值及收款计划（2026）'!$A:$A&amp;'[6]产值及收款计划（2026）'!$B:$B,'[6]产值及收款计划（2026）'!AN:AN)</f>
        <v>#REF!</v>
      </c>
      <c r="AO555" s="235" t="e" cm="1">
        <f t="array" ref="AO555">_xlfn.XLOOKUP($A555&amp;$B555,'[6]产值及收款计划（2026）'!$A:$A&amp;'[6]产值及收款计划（2026）'!$B:$B,'[6]产值及收款计划（2026）'!AO:AO)</f>
        <v>#REF!</v>
      </c>
      <c r="AP555" s="235" t="e" cm="1">
        <f t="array" ref="AP555">_xlfn.XLOOKUP($A555&amp;$B555,'[6]产值及收款计划（2026）'!$A:$A&amp;'[6]产值及收款计划（2026）'!$B:$B,'[6]产值及收款计划（2026）'!AP:AP)</f>
        <v>#REF!</v>
      </c>
      <c r="AQ555" s="235" t="e" cm="1">
        <f t="array" ref="AQ555">_xlfn.XLOOKUP($A555&amp;$B555,'[6]产值及收款计划（2026）'!$A:$A&amp;'[6]产值及收款计划（2026）'!$B:$B,'[6]产值及收款计划（2026）'!AQ:AQ)</f>
        <v>#REF!</v>
      </c>
      <c r="AR555" s="235" t="e" cm="1">
        <f t="array" ref="AR555">_xlfn.XLOOKUP($A555&amp;$B555,'[6]产值及收款计划（2026）'!$A:$A&amp;'[6]产值及收款计划（2026）'!$B:$B,'[6]产值及收款计划（2026）'!AR:AR)</f>
        <v>#REF!</v>
      </c>
      <c r="AS555" s="235" t="e" cm="1">
        <f t="array" ref="AS555">_xlfn.XLOOKUP($A555&amp;$B555,'[6]产值及收款计划（2026）'!$A:$A&amp;'[6]产值及收款计划（2026）'!$B:$B,'[6]产值及收款计划（2026）'!AS:AS)</f>
        <v>#REF!</v>
      </c>
      <c r="AT555" s="235" t="e" cm="1">
        <f t="array" ref="AT555">_xlfn.XLOOKUP($A555&amp;$B555,'[6]产值及收款计划（2026）'!$A:$A&amp;'[6]产值及收款计划（2026）'!$B:$B,'[6]产值及收款计划（2026）'!AT:AT)</f>
        <v>#REF!</v>
      </c>
      <c r="AU555" s="235" t="e" cm="1">
        <f t="array" ref="AU555">_xlfn.XLOOKUP($A555&amp;$B555,'[6]产值及收款计划（2026）'!$A:$A&amp;'[6]产值及收款计划（2026）'!$B:$B,'[6]产值及收款计划（2026）'!AU:AU)</f>
        <v>#REF!</v>
      </c>
      <c r="AV555" s="235" t="e" cm="1">
        <f t="array" ref="AV555">_xlfn.XLOOKUP($A555&amp;$B555,'[6]产值及收款计划（2026）'!$A:$A&amp;'[6]产值及收款计划（2026）'!$B:$B,'[6]产值及收款计划（2026）'!AV:AV)</f>
        <v>#REF!</v>
      </c>
      <c r="AW555" s="235" t="e" cm="1">
        <f t="array" ref="AW555">_xlfn.XLOOKUP($A555&amp;$B555,'[6]产值及收款计划（2026）'!$A:$A&amp;'[6]产值及收款计划（2026）'!$B:$B,'[6]产值及收款计划（2026）'!AW:AW)</f>
        <v>#REF!</v>
      </c>
      <c r="AX555" s="235" t="e" cm="1">
        <f t="array" ref="AX555">_xlfn.XLOOKUP($A555&amp;$B555,'[6]产值及收款计划（2026）'!$A:$A&amp;'[6]产值及收款计划（2026）'!$B:$B,'[6]产值及收款计划（2026）'!AX:AX)</f>
        <v>#REF!</v>
      </c>
      <c r="AY555" s="235" t="e" cm="1">
        <f t="array" ref="AY555">_xlfn.XLOOKUP($A555&amp;$B555,'[6]产值及收款计划（2026）'!$A:$A&amp;'[6]产值及收款计划（2026）'!$B:$B,'[6]产值及收款计划（2026）'!AY:AY)</f>
        <v>#REF!</v>
      </c>
      <c r="AZ555" s="235" t="e" cm="1">
        <f t="array" ref="AZ555">_xlfn.XLOOKUP($A555&amp;$B555,'[6]产值及收款计划（2026）'!$A:$A&amp;'[6]产值及收款计划（2026）'!$B:$B,'[6]产值及收款计划（2026）'!AZ:AZ)</f>
        <v>#REF!</v>
      </c>
      <c r="BA555" s="235" t="e" cm="1">
        <f t="array" ref="BA555">_xlfn.XLOOKUP($A555&amp;$B555,'[6]产值及收款计划（2026）'!$A:$A&amp;'[6]产值及收款计划（2026）'!$B:$B,'[6]产值及收款计划（2026）'!BA:BA)</f>
        <v>#REF!</v>
      </c>
      <c r="BB555" s="235" t="e" cm="1">
        <f t="array" ref="BB555">_xlfn.XLOOKUP($A555&amp;$B555,'[6]产值及收款计划（2026）'!$A:$A&amp;'[6]产值及收款计划（2026）'!$B:$B,'[6]产值及收款计划（2026）'!BB:BB)</f>
        <v>#REF!</v>
      </c>
      <c r="BC555" s="235" t="e" cm="1">
        <f t="array" ref="BC555">_xlfn.XLOOKUP($A555&amp;$B555,'[6]产值及收款计划（2026）'!$A:$A&amp;'[6]产值及收款计划（2026）'!$B:$B,'[6]产值及收款计划（2026）'!BC:BC)</f>
        <v>#REF!</v>
      </c>
      <c r="BD555" s="235" t="e" cm="1">
        <f t="array" ref="BD555">_xlfn.XLOOKUP($A555&amp;$B555,'[6]产值及收款计划（2026）'!$A:$A&amp;'[6]产值及收款计划（2026）'!$B:$B,'[6]产值及收款计划（2026）'!BD:BD)</f>
        <v>#REF!</v>
      </c>
      <c r="BE555" s="235" t="e" cm="1">
        <f t="array" ref="BE555">_xlfn.XLOOKUP($A555&amp;$B555,'[6]产值及收款计划（2026）'!$A:$A&amp;'[6]产值及收款计划（2026）'!$B:$B,'[6]产值及收款计划（2026）'!BE:BE)</f>
        <v>#REF!</v>
      </c>
      <c r="BF555" s="235" t="e" cm="1">
        <f t="array" ref="BF555">_xlfn.XLOOKUP($A555&amp;$B555,'[6]产值及收款计划（2026）'!$A:$A&amp;'[6]产值及收款计划（2026）'!$B:$B,'[6]产值及收款计划（2026）'!BF:BF)</f>
        <v>#REF!</v>
      </c>
      <c r="BG555" s="235" t="e" cm="1">
        <f t="array" ref="BG555">_xlfn.XLOOKUP($A555&amp;$B555,'[6]产值及收款计划（2026）'!$A:$A&amp;'[6]产值及收款计划（2026）'!$B:$B,'[6]产值及收款计划（2026）'!BG:BG)</f>
        <v>#REF!</v>
      </c>
      <c r="BH555" s="235" t="e" cm="1">
        <f t="array" ref="BH555">_xlfn.XLOOKUP($A555&amp;$B555,'[6]产值及收款计划（2026）'!$A:$A&amp;'[6]产值及收款计划（2026）'!$B:$B,'[6]产值及收款计划（2026）'!BH:BH)</f>
        <v>#REF!</v>
      </c>
      <c r="BI555" s="235" t="e" cm="1">
        <f t="array" ref="BI555">_xlfn.XLOOKUP($A555&amp;$B555,'[6]产值及收款计划（2026）'!$A:$A&amp;'[6]产值及收款计划（2026）'!$B:$B,'[6]产值及收款计划（2026）'!BI:BI)</f>
        <v>#REF!</v>
      </c>
      <c r="BJ555" s="235" t="e" cm="1">
        <f t="array" ref="BJ555">_xlfn.XLOOKUP($A555&amp;$B555,'[6]产值及收款计划（2026）'!$A:$A&amp;'[6]产值及收款计划（2026）'!$B:$B,'[6]产值及收款计划（2026）'!BJ:BJ)</f>
        <v>#REF!</v>
      </c>
      <c r="BK555" s="235" t="e" cm="1">
        <f t="array" ref="BK555">_xlfn.XLOOKUP($A555&amp;$B555,'[6]产值及收款计划（2026）'!$A:$A&amp;'[6]产值及收款计划（2026）'!$B:$B,'[6]产值及收款计划（2026）'!BK:BK)</f>
        <v>#REF!</v>
      </c>
      <c r="BL555" s="235" t="e" cm="1">
        <f t="array" ref="BL555">_xlfn.XLOOKUP($A555&amp;$B555,'[6]产值及收款计划（2026）'!$A:$A&amp;'[6]产值及收款计划（2026）'!$B:$B,'[6]产值及收款计划（2026）'!BL:BL)</f>
        <v>#REF!</v>
      </c>
      <c r="BM555" s="235"/>
      <c r="BN555" s="235"/>
      <c r="BO555" s="235"/>
      <c r="BP555" s="235"/>
      <c r="BQ555" s="235" t="e" cm="1">
        <f t="array" ref="BQ555">_xlfn.XLOOKUP($A555&amp;$B555,'[6]产值及收款计划（2026）'!$A:$A&amp;'[6]产值及收款计划（2026）'!$B:$B,'[6]产值及收款计划（2026）'!BM:BM)</f>
        <v>#REF!</v>
      </c>
      <c r="BR555" s="235" t="e" cm="1">
        <f t="array" ref="BR555">_xlfn.XLOOKUP($A555&amp;$B555,'[6]产值及收款计划（2026）'!$A:$A&amp;'[6]产值及收款计划（2026）'!$B:$B,'[6]产值及收款计划（2026）'!BN:BN)</f>
        <v>#REF!</v>
      </c>
      <c r="BS555" s="235" t="e" cm="1">
        <f t="array" ref="BS555">_xlfn.XLOOKUP($A555&amp;$B555,'[6]产值及收款计划（2026）'!$A:$A&amp;'[6]产值及收款计划（2026）'!$B:$B,'[6]产值及收款计划（2026）'!BO:BO)</f>
        <v>#REF!</v>
      </c>
      <c r="BT555" s="235" t="e" cm="1">
        <f t="array" ref="BT555">_xlfn.XLOOKUP($A555&amp;$B555,'[6]产值及收款计划（2026）'!$A:$A&amp;'[6]产值及收款计划（2026）'!$B:$B,'[6]产值及收款计划（2026）'!BP:BP)</f>
        <v>#REF!</v>
      </c>
      <c r="BU555" s="234" t="e" cm="1">
        <f t="array" ref="BU555">_xlfn.XLOOKUP($A555&amp;$B555,'[6]产值及收款计划（2026）'!$A:$A&amp;'[6]产值及收款计划（2026）'!$B:$B,'[6]产值及收款计划（2026）'!BQ:BQ)</f>
        <v>#REF!</v>
      </c>
      <c r="BV555" s="235" t="e" cm="1">
        <f t="array" ref="BV555">_xlfn.XLOOKUP($A555&amp;$B555,'[6]产值及收款计划（2026）'!$A:$A&amp;'[6]产值及收款计划（2026）'!$B:$B,'[6]产值及收款计划（2026）'!BR:BR)</f>
        <v>#REF!</v>
      </c>
      <c r="CE555" s="235" cm="1">
        <f t="array" ref="CE555">_xlfn.XLOOKUP($A555&amp;$B555,'[6]产值及收款计划（2026）'!$A:$A&amp;'[6]产值及收款计划（2026）'!$B:$B,'[6]产值及收款计划（2026）'!CA:CA)</f>
        <v>0</v>
      </c>
      <c r="CF555" s="235" cm="1">
        <f t="array" ref="CF555">_xlfn.XLOOKUP($A555&amp;$B555,'[6]产值及收款计划（2026）'!$A:$A&amp;'[6]产值及收款计划（2026）'!$B:$B,'[6]产值及收款计划（2026）'!CB:CB)</f>
        <v>0</v>
      </c>
      <c r="CG555" s="235" cm="1">
        <f t="array" ref="CG555">_xlfn.XLOOKUP($A555&amp;$B555,'[6]产值及收款计划（2026）'!$A:$A&amp;'[6]产值及收款计划（2026）'!$B:$B,'[6]产值及收款计划（2026）'!CC:CC)</f>
        <v>0</v>
      </c>
      <c r="CH555" s="235" cm="1">
        <f t="array" ref="CH555">_xlfn.XLOOKUP($A555&amp;$B555,'[6]产值及收款计划（2026）'!$A:$A&amp;'[6]产值及收款计划（2026）'!$B:$B,'[6]产值及收款计划（2026）'!CD:CD)</f>
        <v>0</v>
      </c>
      <c r="CI555" s="235" cm="1">
        <f t="array" ref="CI555">_xlfn.XLOOKUP($A555&amp;$B555,'[6]产值及收款计划（2026）'!$A:$A&amp;'[6]产值及收款计划（2026）'!$B:$B,'[6]产值及收款计划（2026）'!CE:CE)</f>
        <v>0</v>
      </c>
      <c r="CJ555" s="235" cm="1">
        <f t="array" ref="CJ555">_xlfn.XLOOKUP($A555&amp;$B555,'[6]产值及收款计划（2026）'!$A:$A&amp;'[6]产值及收款计划（2026）'!$B:$B,'[6]产值及收款计划（2026）'!CF:CF)</f>
        <v>0</v>
      </c>
      <c r="CK555" s="235" cm="1">
        <f t="array" ref="CK555">_xlfn.XLOOKUP($A555&amp;$B555,'[6]产值及收款计划（2026）'!$A:$A&amp;'[6]产值及收款计划（2026）'!$B:$B,'[6]产值及收款计划（2026）'!CG:CG)</f>
        <v>0</v>
      </c>
      <c r="CL555" s="235" cm="1">
        <f t="array" ref="CL555">_xlfn.XLOOKUP($A555&amp;$B555,'[6]产值及收款计划（2026）'!$A:$A&amp;'[6]产值及收款计划（2026）'!$B:$B,'[6]产值及收款计划（2026）'!CH:CH)</f>
        <v>0</v>
      </c>
      <c r="CM555" s="235" cm="1">
        <f t="array" ref="CM555">_xlfn.XLOOKUP($A555&amp;$B555,'[6]产值及收款计划（2026）'!$A:$A&amp;'[6]产值及收款计划（2026）'!$B:$B,'[6]产值及收款计划（2026）'!CI:CI)</f>
        <v>0</v>
      </c>
      <c r="CN555" s="235" cm="1">
        <f t="array" ref="CN555">_xlfn.XLOOKUP($A555&amp;$B555,'[6]产值及收款计划（2026）'!$A:$A&amp;'[6]产值及收款计划（2026）'!$B:$B,'[6]产值及收款计划（2026）'!CJ:CJ)</f>
        <v>0</v>
      </c>
      <c r="CO555" s="235" cm="1">
        <f t="array" ref="CO555">_xlfn.XLOOKUP($A555&amp;$B555,'[6]产值及收款计划（2026）'!$A:$A&amp;'[6]产值及收款计划（2026）'!$B:$B,'[6]产值及收款计划（2026）'!CK:CK)</f>
        <v>0</v>
      </c>
      <c r="CP555" s="235" cm="1">
        <f t="array" ref="CP555">_xlfn.XLOOKUP($A555&amp;$B555,'[6]产值及收款计划（2026）'!$A:$A&amp;'[6]产值及收款计划（2026）'!$B:$B,'[6]产值及收款计划（2026）'!CL:CL)</f>
        <v>0</v>
      </c>
      <c r="DE555" s="235" cm="1">
        <f t="array" ref="DE555">_xlfn.XLOOKUP($A555&amp;$B555,'[6]产值及收款计划（2026）'!$A:$A&amp;'[6]产值及收款计划（2026）'!$B:$B,'[6]产值及收款计划（2026）'!DA:DA)</f>
        <v>0</v>
      </c>
      <c r="DF555" s="235" cm="1">
        <f t="array" ref="DF555">_xlfn.XLOOKUP($A555&amp;$B555,'[6]产值及收款计划（2026）'!$A:$A&amp;'[6]产值及收款计划（2026）'!$B:$B,'[6]产值及收款计划（2026）'!DB:DB)</f>
        <v>0</v>
      </c>
      <c r="DG555" s="235" cm="1">
        <f t="array" ref="DG555">_xlfn.XLOOKUP($A555&amp;$B555,'[6]产值及收款计划（2026）'!$A:$A&amp;'[6]产值及收款计划（2026）'!$B:$B,'[6]产值及收款计划（2026）'!DC:DC)</f>
        <v>0</v>
      </c>
      <c r="DH555" s="235" cm="1">
        <f t="array" ref="DH555">_xlfn.XLOOKUP($A555&amp;$B555,'[6]产值及收款计划（2026）'!$A:$A&amp;'[6]产值及收款计划（2026）'!$B:$B,'[6]产值及收款计划（2026）'!DD:DD)</f>
        <v>0</v>
      </c>
      <c r="DI555" s="235" cm="1">
        <f t="array" ref="DI555">_xlfn.XLOOKUP($A555&amp;$B555,'[6]产值及收款计划（2026）'!$A:$A&amp;'[6]产值及收款计划（2026）'!$B:$B,'[6]产值及收款计划（2026）'!DE:DE)</f>
        <v>0</v>
      </c>
      <c r="DJ555" s="235" cm="1">
        <f t="array" ref="DJ555">_xlfn.XLOOKUP($A555&amp;$B555,'[6]产值及收款计划（2026）'!$A:$A&amp;'[6]产值及收款计划（2026）'!$B:$B,'[6]产值及收款计划（2026）'!DF:DF)</f>
        <v>0</v>
      </c>
      <c r="DK555" s="235" cm="1">
        <f t="array" ref="DK555">_xlfn.XLOOKUP($A555&amp;$B555,'[6]产值及收款计划（2026）'!$A:$A&amp;'[6]产值及收款计划（2026）'!$B:$B,'[6]产值及收款计划（2026）'!DG:DG)</f>
        <v>0</v>
      </c>
      <c r="DL555" s="235" cm="1">
        <f t="array" ref="DL555">_xlfn.XLOOKUP($A555&amp;$B555,'[6]产值及收款计划（2026）'!$A:$A&amp;'[6]产值及收款计划（2026）'!$B:$B,'[6]产值及收款计划（2026）'!DH:DH)</f>
        <v>0</v>
      </c>
      <c r="DM555" s="235" cm="1">
        <f t="array" ref="DM555">_xlfn.XLOOKUP($A555&amp;$B555,'[6]产值及收款计划（2026）'!$A:$A&amp;'[6]产值及收款计划（2026）'!$B:$B,'[6]产值及收款计划（2026）'!DI:DI)</f>
        <v>0</v>
      </c>
      <c r="DN555" s="235" cm="1">
        <f t="array" ref="DN555">_xlfn.XLOOKUP($A555&amp;$B555,'[6]产值及收款计划（2026）'!$A:$A&amp;'[6]产值及收款计划（2026）'!$B:$B,'[6]产值及收款计划（2026）'!DJ:DJ)</f>
        <v>0</v>
      </c>
      <c r="DO555" s="235" cm="1">
        <f t="array" ref="DO555">_xlfn.XLOOKUP($A555&amp;$B555,'[6]产值及收款计划（2026）'!$A:$A&amp;'[6]产值及收款计划（2026）'!$B:$B,'[6]产值及收款计划（2026）'!DK:DK)</f>
        <v>0</v>
      </c>
      <c r="DP555" s="235" cm="1">
        <f t="array" ref="DP555">_xlfn.XLOOKUP($A555&amp;$B555,'[6]产值及收款计划（2026）'!$A:$A&amp;'[6]产值及收款计划（2026）'!$B:$B,'[6]产值及收款计划（2026）'!DL:DL)</f>
        <v>0</v>
      </c>
      <c r="DQ555" s="243"/>
      <c r="DR555" s="229"/>
    </row>
    <row r="556" ht="20.25" spans="1:122">
      <c r="A556" s="233">
        <f t="shared" si="32"/>
        <v>15</v>
      </c>
      <c r="B556" s="233" t="s">
        <v>31</v>
      </c>
      <c r="C556" s="234" t="e" cm="1">
        <f t="array" ref="C556">_xlfn.XLOOKUP($A556&amp;$B556,'[6]产值及收款计划（2026）'!$A:$A&amp;'[6]产值及收款计划（2026）'!$B:$B,'[6]产值及收款计划（2026）'!C:C)</f>
        <v>#REF!</v>
      </c>
      <c r="D556" s="234" t="e" cm="1">
        <f t="array" ref="D556">_xlfn.XLOOKUP($A556&amp;$B556,'[6]产值及收款计划（2026）'!$A:$A&amp;'[6]产值及收款计划（2026）'!$B:$B,'[6]产值及收款计划（2026）'!D:D)</f>
        <v>#REF!</v>
      </c>
      <c r="E556" s="235" t="e" cm="1">
        <f t="array" ref="E556">_xlfn.XLOOKUP($A556&amp;$B556,'[6]产值及收款计划（2026）'!$A:$A&amp;'[6]产值及收款计划（2026）'!$B:$B,'[6]产值及收款计划（2026）'!E:E)</f>
        <v>#REF!</v>
      </c>
      <c r="F556" s="235" t="e" cm="1">
        <f t="array" ref="F556">_xlfn.XLOOKUP($A556&amp;$B556,'[6]产值及收款计划（2026）'!$A:$A&amp;'[6]产值及收款计划（2026）'!$B:$B,'[6]产值及收款计划（2026）'!F:F)</f>
        <v>#REF!</v>
      </c>
      <c r="G556" s="235" t="e" cm="1">
        <f t="array" ref="G556">_xlfn.XLOOKUP($A556&amp;$B556,'[6]产值及收款计划（2026）'!$A:$A&amp;'[6]产值及收款计划（2026）'!$B:$B,'[6]产值及收款计划（2026）'!G:G)</f>
        <v>#REF!</v>
      </c>
      <c r="H556" s="235" t="e" cm="1">
        <f t="array" ref="H556">_xlfn.XLOOKUP($A556&amp;$B556,'[6]产值及收款计划（2026）'!$A:$A&amp;'[6]产值及收款计划（2026）'!$B:$B,'[6]产值及收款计划（2026）'!H:H)</f>
        <v>#REF!</v>
      </c>
      <c r="I556" s="236" t="e" cm="1">
        <f t="array" ref="I556">_xlfn.XLOOKUP($A556&amp;$B556,'[6]产值及收款计划（2026）'!$A:$A&amp;'[6]产值及收款计划（2026）'!$B:$B,'[6]产值及收款计划（2026）'!I:I)</f>
        <v>#REF!</v>
      </c>
      <c r="J556" s="237" t="e" cm="1">
        <f t="array" ref="J556">_xlfn.XLOOKUP($A556&amp;$B556,'[6]产值及收款计划（2026）'!$A:$A&amp;'[6]产值及收款计划（2026）'!$B:$B,'[6]产值及收款计划（2026）'!J:J)</f>
        <v>#REF!</v>
      </c>
      <c r="K556" s="235" t="e" cm="1">
        <f t="array" ref="K556">_xlfn.XLOOKUP($A556&amp;$B556,'[6]产值及收款计划（2026）'!$A:$A&amp;'[6]产值及收款计划（2026）'!$B:$B,'[6]产值及收款计划（2026）'!K:K)</f>
        <v>#REF!</v>
      </c>
      <c r="L556" s="235" t="e" cm="1">
        <f t="array" ref="L556">_xlfn.XLOOKUP($A556&amp;$B556,'[6]产值及收款计划（2026）'!$A:$A&amp;'[6]产值及收款计划（2026）'!$B:$B,'[6]产值及收款计划（2026）'!L:L)</f>
        <v>#REF!</v>
      </c>
      <c r="M556" s="235" t="e" cm="1">
        <f t="array" ref="M556">_xlfn.XLOOKUP($A556&amp;$B556,'[6]产值及收款计划（2026）'!$A:$A&amp;'[6]产值及收款计划（2026）'!$B:$B,'[6]产值及收款计划（2026）'!M:M)</f>
        <v>#REF!</v>
      </c>
      <c r="N556" s="235" t="e" cm="1">
        <f t="array" ref="N556">_xlfn.XLOOKUP($A556&amp;$B556,'[6]产值及收款计划（2026）'!$A:$A&amp;'[6]产值及收款计划（2026）'!$B:$B,'[6]产值及收款计划（2026）'!N:N)</f>
        <v>#REF!</v>
      </c>
      <c r="O556" s="235" t="e" cm="1">
        <f t="array" ref="O556">_xlfn.XLOOKUP($A556&amp;$B556,'[6]产值及收款计划（2026）'!$A:$A&amp;'[6]产值及收款计划（2026）'!$B:$B,'[6]产值及收款计划（2026）'!O:O)</f>
        <v>#REF!</v>
      </c>
      <c r="P556" s="234" t="e" cm="1">
        <f t="array" ref="P556">_xlfn.XLOOKUP($A556&amp;$B556,'[6]产值及收款计划（2026）'!$A:$A&amp;'[6]产值及收款计划（2026）'!$B:$B,'[6]产值及收款计划（2026）'!P:P)</f>
        <v>#REF!</v>
      </c>
      <c r="Q556" s="235" t="e" cm="1">
        <f t="array" ref="Q556">_xlfn.XLOOKUP($A556&amp;$B556,'[6]产值及收款计划（2026）'!$A:$A&amp;'[6]产值及收款计划（2026）'!$B:$B,'[6]产值及收款计划（2026）'!Q:Q)</f>
        <v>#REF!</v>
      </c>
      <c r="R556" s="235" t="e" cm="1">
        <f t="array" ref="R556">_xlfn.XLOOKUP($A556&amp;$B556,'[6]产值及收款计划（2026）'!$A:$A&amp;'[6]产值及收款计划（2026）'!$B:$B,'[6]产值及收款计划（2026）'!R:R)</f>
        <v>#REF!</v>
      </c>
      <c r="S556" s="235" t="e" cm="1">
        <f t="array" ref="S556">_xlfn.XLOOKUP($A556&amp;$B556,'[6]产值及收款计划（2026）'!$A:$A&amp;'[6]产值及收款计划（2026）'!$B:$B,'[6]产值及收款计划（2026）'!S:S)</f>
        <v>#REF!</v>
      </c>
      <c r="T556" s="235" t="e" cm="1">
        <f t="array" ref="T556">_xlfn.XLOOKUP($A556&amp;$B556,'[6]产值及收款计划（2026）'!$A:$A&amp;'[6]产值及收款计划（2026）'!$B:$B,'[6]产值及收款计划（2026）'!T:T)</f>
        <v>#REF!</v>
      </c>
      <c r="U556" s="235" t="e" cm="1">
        <f t="array" ref="U556">_xlfn.XLOOKUP($A556&amp;$B556,'[6]产值及收款计划（2026）'!$A:$A&amp;'[6]产值及收款计划（2026）'!$B:$B,'[6]产值及收款计划（2026）'!U:U)</f>
        <v>#REF!</v>
      </c>
      <c r="V556" s="235" t="e" cm="1">
        <f t="array" ref="V556">_xlfn.XLOOKUP($A556&amp;$B556,'[6]产值及收款计划（2026）'!$A:$A&amp;'[6]产值及收款计划（2026）'!$B:$B,'[6]产值及收款计划（2026）'!V:V)</f>
        <v>#REF!</v>
      </c>
      <c r="W556" s="235" t="e" cm="1">
        <f t="array" ref="W556">_xlfn.XLOOKUP($A556&amp;$B556,'[6]产值及收款计划（2026）'!$A:$A&amp;'[6]产值及收款计划（2026）'!$B:$B,'[6]产值及收款计划（2026）'!W:W)</f>
        <v>#REF!</v>
      </c>
      <c r="X556" s="235" t="e" cm="1">
        <f t="array" ref="X556">_xlfn.XLOOKUP($A556&amp;$B556,'[6]产值及收款计划（2026）'!$A:$A&amp;'[6]产值及收款计划（2026）'!$B:$B,'[6]产值及收款计划（2026）'!X:X)</f>
        <v>#REF!</v>
      </c>
      <c r="Y556" s="235" t="e" cm="1">
        <f t="array" ref="Y556">_xlfn.XLOOKUP($A556&amp;$B556,'[6]产值及收款计划（2026）'!$A:$A&amp;'[6]产值及收款计划（2026）'!$B:$B,'[6]产值及收款计划（2026）'!Y:Y)</f>
        <v>#REF!</v>
      </c>
      <c r="Z556" s="235" t="e" cm="1">
        <f t="array" ref="Z556">_xlfn.XLOOKUP($A556&amp;$B556,'[6]产值及收款计划（2026）'!$A:$A&amp;'[6]产值及收款计划（2026）'!$B:$B,'[6]产值及收款计划（2026）'!Z:Z)</f>
        <v>#REF!</v>
      </c>
      <c r="AA556" s="235" t="e" cm="1">
        <f t="array" ref="AA556">_xlfn.XLOOKUP($A556&amp;$B556,'[6]产值及收款计划（2026）'!$A:$A&amp;'[6]产值及收款计划（2026）'!$B:$B,'[6]产值及收款计划（2026）'!AA:AA)</f>
        <v>#REF!</v>
      </c>
      <c r="AB556" s="235" t="e" cm="1">
        <f t="array" ref="AB556">_xlfn.XLOOKUP($A556&amp;$B556,'[6]产值及收款计划（2026）'!$A:$A&amp;'[6]产值及收款计划（2026）'!$B:$B,'[6]产值及收款计划（2026）'!AB:AB)</f>
        <v>#REF!</v>
      </c>
      <c r="AC556" s="235" t="e" cm="1">
        <f t="array" ref="AC556">_xlfn.XLOOKUP($A556&amp;$B556,'[6]产值及收款计划（2026）'!$A:$A&amp;'[6]产值及收款计划（2026）'!$B:$B,'[6]产值及收款计划（2026）'!AC:AC)</f>
        <v>#REF!</v>
      </c>
      <c r="AD556" s="235" t="e" cm="1">
        <f t="array" ref="AD556">_xlfn.XLOOKUP($A556&amp;$B556,'[6]产值及收款计划（2026）'!$A:$A&amp;'[6]产值及收款计划（2026）'!$B:$B,'[6]产值及收款计划（2026）'!AD:AD)</f>
        <v>#REF!</v>
      </c>
      <c r="AE556" s="235" t="e" cm="1">
        <f t="array" ref="AE556">_xlfn.XLOOKUP($A556&amp;$B556,'[6]产值及收款计划（2026）'!$A:$A&amp;'[6]产值及收款计划（2026）'!$B:$B,'[6]产值及收款计划（2026）'!AE:AE)</f>
        <v>#REF!</v>
      </c>
      <c r="AF556" s="235" t="e" cm="1">
        <f t="array" ref="AF556">_xlfn.XLOOKUP($A556&amp;$B556,'[6]产值及收款计划（2026）'!$A:$A&amp;'[6]产值及收款计划（2026）'!$B:$B,'[6]产值及收款计划（2026）'!AF:AF)</f>
        <v>#REF!</v>
      </c>
      <c r="AG556" s="235" t="e" cm="1">
        <f t="array" ref="AG556">_xlfn.XLOOKUP($A556&amp;$B556,'[6]产值及收款计划（2026）'!$A:$A&amp;'[6]产值及收款计划（2026）'!$B:$B,'[6]产值及收款计划（2026）'!AG:AG)</f>
        <v>#REF!</v>
      </c>
      <c r="AH556" s="235" t="e" cm="1">
        <f t="array" ref="AH556">_xlfn.XLOOKUP($A556&amp;$B556,'[6]产值及收款计划（2026）'!$A:$A&amp;'[6]产值及收款计划（2026）'!$B:$B,'[6]产值及收款计划（2026）'!AH:AH)</f>
        <v>#REF!</v>
      </c>
      <c r="AI556" s="235" t="e" cm="1">
        <f t="array" ref="AI556">_xlfn.XLOOKUP($A556&amp;$B556,'[6]产值及收款计划（2026）'!$A:$A&amp;'[6]产值及收款计划（2026）'!$B:$B,'[6]产值及收款计划（2026）'!AI:AI)</f>
        <v>#REF!</v>
      </c>
      <c r="AJ556" s="235" t="e" cm="1">
        <f t="array" ref="AJ556">_xlfn.XLOOKUP($A556&amp;$B556,'[6]产值及收款计划（2026）'!$A:$A&amp;'[6]产值及收款计划（2026）'!$B:$B,'[6]产值及收款计划（2026）'!AJ:AJ)</f>
        <v>#REF!</v>
      </c>
      <c r="AK556" s="235" t="e" cm="1">
        <f t="array" ref="AK556">_xlfn.XLOOKUP($A556&amp;$B556,'[6]产值及收款计划（2026）'!$A:$A&amp;'[6]产值及收款计划（2026）'!$B:$B,'[6]产值及收款计划（2026）'!AK:AK)</f>
        <v>#REF!</v>
      </c>
      <c r="AL556" s="235" t="e" cm="1">
        <f t="array" ref="AL556">_xlfn.XLOOKUP($A556&amp;$B556,'[6]产值及收款计划（2026）'!$A:$A&amp;'[6]产值及收款计划（2026）'!$B:$B,'[6]产值及收款计划（2026）'!AL:AL)</f>
        <v>#REF!</v>
      </c>
      <c r="AM556" s="242" t="e" cm="1">
        <f t="array" ref="AM556">_xlfn.LET(_xlpm.勾选月份状态数组,TRANSPOSE('PPT(12-15页）-TOP10'!$A$3:$A$14),_xlpm.选择数据区,IF('PPT(12-15页）-TOP10'!$E$3="收款",$BA556:$BL556,$AA556:$AL556),SUM(_xlfn._xlws.FILTER(_xlpm.选择数据区,_xlpm.勾选月份状态数组,"")))</f>
        <v>#REF!</v>
      </c>
      <c r="AN556" s="235" t="e" cm="1">
        <f t="array" ref="AN556">_xlfn.XLOOKUP($A556&amp;$B556,'[6]产值及收款计划（2026）'!$A:$A&amp;'[6]产值及收款计划（2026）'!$B:$B,'[6]产值及收款计划（2026）'!AN:AN)</f>
        <v>#REF!</v>
      </c>
      <c r="AO556" s="235" t="e" cm="1">
        <f t="array" ref="AO556">_xlfn.XLOOKUP($A556&amp;$B556,'[6]产值及收款计划（2026）'!$A:$A&amp;'[6]产值及收款计划（2026）'!$B:$B,'[6]产值及收款计划（2026）'!AO:AO)</f>
        <v>#REF!</v>
      </c>
      <c r="AP556" s="235" t="e" cm="1">
        <f t="array" ref="AP556">_xlfn.XLOOKUP($A556&amp;$B556,'[6]产值及收款计划（2026）'!$A:$A&amp;'[6]产值及收款计划（2026）'!$B:$B,'[6]产值及收款计划（2026）'!AP:AP)</f>
        <v>#REF!</v>
      </c>
      <c r="AQ556" s="235" t="e" cm="1">
        <f t="array" ref="AQ556">_xlfn.XLOOKUP($A556&amp;$B556,'[6]产值及收款计划（2026）'!$A:$A&amp;'[6]产值及收款计划（2026）'!$B:$B,'[6]产值及收款计划（2026）'!AQ:AQ)</f>
        <v>#REF!</v>
      </c>
      <c r="AR556" s="235" t="e" cm="1">
        <f t="array" ref="AR556">_xlfn.XLOOKUP($A556&amp;$B556,'[6]产值及收款计划（2026）'!$A:$A&amp;'[6]产值及收款计划（2026）'!$B:$B,'[6]产值及收款计划（2026）'!AR:AR)</f>
        <v>#REF!</v>
      </c>
      <c r="AS556" s="235" t="e" cm="1">
        <f t="array" ref="AS556">_xlfn.XLOOKUP($A556&amp;$B556,'[6]产值及收款计划（2026）'!$A:$A&amp;'[6]产值及收款计划（2026）'!$B:$B,'[6]产值及收款计划（2026）'!AS:AS)</f>
        <v>#REF!</v>
      </c>
      <c r="AT556" s="235" t="e" cm="1">
        <f t="array" ref="AT556">_xlfn.XLOOKUP($A556&amp;$B556,'[6]产值及收款计划（2026）'!$A:$A&amp;'[6]产值及收款计划（2026）'!$B:$B,'[6]产值及收款计划（2026）'!AT:AT)</f>
        <v>#REF!</v>
      </c>
      <c r="AU556" s="235" t="e" cm="1">
        <f t="array" ref="AU556">_xlfn.XLOOKUP($A556&amp;$B556,'[6]产值及收款计划（2026）'!$A:$A&amp;'[6]产值及收款计划（2026）'!$B:$B,'[6]产值及收款计划（2026）'!AU:AU)</f>
        <v>#REF!</v>
      </c>
      <c r="AV556" s="235" t="e" cm="1">
        <f t="array" ref="AV556">_xlfn.XLOOKUP($A556&amp;$B556,'[6]产值及收款计划（2026）'!$A:$A&amp;'[6]产值及收款计划（2026）'!$B:$B,'[6]产值及收款计划（2026）'!AV:AV)</f>
        <v>#REF!</v>
      </c>
      <c r="AW556" s="235" t="e" cm="1">
        <f t="array" ref="AW556">_xlfn.XLOOKUP($A556&amp;$B556,'[6]产值及收款计划（2026）'!$A:$A&amp;'[6]产值及收款计划（2026）'!$B:$B,'[6]产值及收款计划（2026）'!AW:AW)</f>
        <v>#REF!</v>
      </c>
      <c r="AX556" s="235" t="e" cm="1">
        <f t="array" ref="AX556">_xlfn.XLOOKUP($A556&amp;$B556,'[6]产值及收款计划（2026）'!$A:$A&amp;'[6]产值及收款计划（2026）'!$B:$B,'[6]产值及收款计划（2026）'!AX:AX)</f>
        <v>#REF!</v>
      </c>
      <c r="AY556" s="235" t="e" cm="1">
        <f t="array" ref="AY556">_xlfn.XLOOKUP($A556&amp;$B556,'[6]产值及收款计划（2026）'!$A:$A&amp;'[6]产值及收款计划（2026）'!$B:$B,'[6]产值及收款计划（2026）'!AY:AY)</f>
        <v>#REF!</v>
      </c>
      <c r="AZ556" s="235" t="e" cm="1">
        <f t="array" ref="AZ556">_xlfn.XLOOKUP($A556&amp;$B556,'[6]产值及收款计划（2026）'!$A:$A&amp;'[6]产值及收款计划（2026）'!$B:$B,'[6]产值及收款计划（2026）'!AZ:AZ)</f>
        <v>#REF!</v>
      </c>
      <c r="BA556" s="235" t="e" cm="1">
        <f t="array" ref="BA556">_xlfn.XLOOKUP($A556&amp;$B556,'[6]产值及收款计划（2026）'!$A:$A&amp;'[6]产值及收款计划（2026）'!$B:$B,'[6]产值及收款计划（2026）'!BA:BA)</f>
        <v>#REF!</v>
      </c>
      <c r="BB556" s="235" t="e" cm="1">
        <f t="array" ref="BB556">_xlfn.XLOOKUP($A556&amp;$B556,'[6]产值及收款计划（2026）'!$A:$A&amp;'[6]产值及收款计划（2026）'!$B:$B,'[6]产值及收款计划（2026）'!BB:BB)</f>
        <v>#REF!</v>
      </c>
      <c r="BC556" s="235" t="e" cm="1">
        <f t="array" ref="BC556">_xlfn.XLOOKUP($A556&amp;$B556,'[6]产值及收款计划（2026）'!$A:$A&amp;'[6]产值及收款计划（2026）'!$B:$B,'[6]产值及收款计划（2026）'!BC:BC)</f>
        <v>#REF!</v>
      </c>
      <c r="BD556" s="235" t="e" cm="1">
        <f t="array" ref="BD556">_xlfn.XLOOKUP($A556&amp;$B556,'[6]产值及收款计划（2026）'!$A:$A&amp;'[6]产值及收款计划（2026）'!$B:$B,'[6]产值及收款计划（2026）'!BD:BD)</f>
        <v>#REF!</v>
      </c>
      <c r="BE556" s="235" t="e" cm="1">
        <f t="array" ref="BE556">_xlfn.XLOOKUP($A556&amp;$B556,'[6]产值及收款计划（2026）'!$A:$A&amp;'[6]产值及收款计划（2026）'!$B:$B,'[6]产值及收款计划（2026）'!BE:BE)</f>
        <v>#REF!</v>
      </c>
      <c r="BF556" s="235" t="e" cm="1">
        <f t="array" ref="BF556">_xlfn.XLOOKUP($A556&amp;$B556,'[6]产值及收款计划（2026）'!$A:$A&amp;'[6]产值及收款计划（2026）'!$B:$B,'[6]产值及收款计划（2026）'!BF:BF)</f>
        <v>#REF!</v>
      </c>
      <c r="BG556" s="235" t="e" cm="1">
        <f t="array" ref="BG556">_xlfn.XLOOKUP($A556&amp;$B556,'[6]产值及收款计划（2026）'!$A:$A&amp;'[6]产值及收款计划（2026）'!$B:$B,'[6]产值及收款计划（2026）'!BG:BG)</f>
        <v>#REF!</v>
      </c>
      <c r="BH556" s="235" t="e" cm="1">
        <f t="array" ref="BH556">_xlfn.XLOOKUP($A556&amp;$B556,'[6]产值及收款计划（2026）'!$A:$A&amp;'[6]产值及收款计划（2026）'!$B:$B,'[6]产值及收款计划（2026）'!BH:BH)</f>
        <v>#REF!</v>
      </c>
      <c r="BI556" s="235" t="e" cm="1">
        <f t="array" ref="BI556">_xlfn.XLOOKUP($A556&amp;$B556,'[6]产值及收款计划（2026）'!$A:$A&amp;'[6]产值及收款计划（2026）'!$B:$B,'[6]产值及收款计划（2026）'!BI:BI)</f>
        <v>#REF!</v>
      </c>
      <c r="BJ556" s="235" t="e" cm="1">
        <f t="array" ref="BJ556">_xlfn.XLOOKUP($A556&amp;$B556,'[6]产值及收款计划（2026）'!$A:$A&amp;'[6]产值及收款计划（2026）'!$B:$B,'[6]产值及收款计划（2026）'!BJ:BJ)</f>
        <v>#REF!</v>
      </c>
      <c r="BK556" s="235" t="e" cm="1">
        <f t="array" ref="BK556">_xlfn.XLOOKUP($A556&amp;$B556,'[6]产值及收款计划（2026）'!$A:$A&amp;'[6]产值及收款计划（2026）'!$B:$B,'[6]产值及收款计划（2026）'!BK:BK)</f>
        <v>#REF!</v>
      </c>
      <c r="BL556" s="235" t="e" cm="1">
        <f t="array" ref="BL556">_xlfn.XLOOKUP($A556&amp;$B556,'[6]产值及收款计划（2026）'!$A:$A&amp;'[6]产值及收款计划（2026）'!$B:$B,'[6]产值及收款计划（2026）'!BL:BL)</f>
        <v>#REF!</v>
      </c>
      <c r="BM556" s="235"/>
      <c r="BN556" s="235"/>
      <c r="BO556" s="235"/>
      <c r="BP556" s="235"/>
      <c r="BQ556" s="235" t="e" cm="1">
        <f t="array" ref="BQ556">_xlfn.XLOOKUP($A556&amp;$B556,'[6]产值及收款计划（2026）'!$A:$A&amp;'[6]产值及收款计划（2026）'!$B:$B,'[6]产值及收款计划（2026）'!BM:BM)</f>
        <v>#REF!</v>
      </c>
      <c r="BR556" s="235" t="e" cm="1">
        <f t="array" ref="BR556">_xlfn.XLOOKUP($A556&amp;$B556,'[6]产值及收款计划（2026）'!$A:$A&amp;'[6]产值及收款计划（2026）'!$B:$B,'[6]产值及收款计划（2026）'!BN:BN)</f>
        <v>#REF!</v>
      </c>
      <c r="BS556" s="235" t="e" cm="1">
        <f t="array" ref="BS556">_xlfn.XLOOKUP($A556&amp;$B556,'[6]产值及收款计划（2026）'!$A:$A&amp;'[6]产值及收款计划（2026）'!$B:$B,'[6]产值及收款计划（2026）'!BO:BO)</f>
        <v>#REF!</v>
      </c>
      <c r="BT556" s="235" t="e" cm="1">
        <f t="array" ref="BT556">_xlfn.XLOOKUP($A556&amp;$B556,'[6]产值及收款计划（2026）'!$A:$A&amp;'[6]产值及收款计划（2026）'!$B:$B,'[6]产值及收款计划（2026）'!BP:BP)</f>
        <v>#REF!</v>
      </c>
      <c r="BU556" s="234" t="e" cm="1">
        <f t="array" ref="BU556">_xlfn.XLOOKUP($A556&amp;$B556,'[6]产值及收款计划（2026）'!$A:$A&amp;'[6]产值及收款计划（2026）'!$B:$B,'[6]产值及收款计划（2026）'!BQ:BQ)</f>
        <v>#REF!</v>
      </c>
      <c r="BV556" s="235" t="e" cm="1">
        <f t="array" ref="BV556">_xlfn.XLOOKUP($A556&amp;$B556,'[6]产值及收款计划（2026）'!$A:$A&amp;'[6]产值及收款计划（2026）'!$B:$B,'[6]产值及收款计划（2026）'!BR:BR)</f>
        <v>#REF!</v>
      </c>
      <c r="CE556" s="235" cm="1">
        <f t="array" ref="CE556">_xlfn.XLOOKUP($A556&amp;$B556,'[6]产值及收款计划（2026）'!$A:$A&amp;'[6]产值及收款计划（2026）'!$B:$B,'[6]产值及收款计划（2026）'!CA:CA)</f>
        <v>0</v>
      </c>
      <c r="CF556" s="235" cm="1">
        <f t="array" ref="CF556">_xlfn.XLOOKUP($A556&amp;$B556,'[6]产值及收款计划（2026）'!$A:$A&amp;'[6]产值及收款计划（2026）'!$B:$B,'[6]产值及收款计划（2026）'!CB:CB)</f>
        <v>0</v>
      </c>
      <c r="CG556" s="235" cm="1">
        <f t="array" ref="CG556">_xlfn.XLOOKUP($A556&amp;$B556,'[6]产值及收款计划（2026）'!$A:$A&amp;'[6]产值及收款计划（2026）'!$B:$B,'[6]产值及收款计划（2026）'!CC:CC)</f>
        <v>0</v>
      </c>
      <c r="CH556" s="235" cm="1">
        <f t="array" ref="CH556">_xlfn.XLOOKUP($A556&amp;$B556,'[6]产值及收款计划（2026）'!$A:$A&amp;'[6]产值及收款计划（2026）'!$B:$B,'[6]产值及收款计划（2026）'!CD:CD)</f>
        <v>0</v>
      </c>
      <c r="CI556" s="235" cm="1">
        <f t="array" ref="CI556">_xlfn.XLOOKUP($A556&amp;$B556,'[6]产值及收款计划（2026）'!$A:$A&amp;'[6]产值及收款计划（2026）'!$B:$B,'[6]产值及收款计划（2026）'!CE:CE)</f>
        <v>0</v>
      </c>
      <c r="CJ556" s="235" cm="1">
        <f t="array" ref="CJ556">_xlfn.XLOOKUP($A556&amp;$B556,'[6]产值及收款计划（2026）'!$A:$A&amp;'[6]产值及收款计划（2026）'!$B:$B,'[6]产值及收款计划（2026）'!CF:CF)</f>
        <v>0</v>
      </c>
      <c r="CK556" s="235" cm="1">
        <f t="array" ref="CK556">_xlfn.XLOOKUP($A556&amp;$B556,'[6]产值及收款计划（2026）'!$A:$A&amp;'[6]产值及收款计划（2026）'!$B:$B,'[6]产值及收款计划（2026）'!CG:CG)</f>
        <v>0</v>
      </c>
      <c r="CL556" s="235" cm="1">
        <f t="array" ref="CL556">_xlfn.XLOOKUP($A556&amp;$B556,'[6]产值及收款计划（2026）'!$A:$A&amp;'[6]产值及收款计划（2026）'!$B:$B,'[6]产值及收款计划（2026）'!CH:CH)</f>
        <v>0</v>
      </c>
      <c r="CM556" s="235" cm="1">
        <f t="array" ref="CM556">_xlfn.XLOOKUP($A556&amp;$B556,'[6]产值及收款计划（2026）'!$A:$A&amp;'[6]产值及收款计划（2026）'!$B:$B,'[6]产值及收款计划（2026）'!CI:CI)</f>
        <v>0</v>
      </c>
      <c r="CN556" s="235" cm="1">
        <f t="array" ref="CN556">_xlfn.XLOOKUP($A556&amp;$B556,'[6]产值及收款计划（2026）'!$A:$A&amp;'[6]产值及收款计划（2026）'!$B:$B,'[6]产值及收款计划（2026）'!CJ:CJ)</f>
        <v>0</v>
      </c>
      <c r="CO556" s="235" cm="1">
        <f t="array" ref="CO556">_xlfn.XLOOKUP($A556&amp;$B556,'[6]产值及收款计划（2026）'!$A:$A&amp;'[6]产值及收款计划（2026）'!$B:$B,'[6]产值及收款计划（2026）'!CK:CK)</f>
        <v>0</v>
      </c>
      <c r="CP556" s="235" cm="1">
        <f t="array" ref="CP556">_xlfn.XLOOKUP($A556&amp;$B556,'[6]产值及收款计划（2026）'!$A:$A&amp;'[6]产值及收款计划（2026）'!$B:$B,'[6]产值及收款计划（2026）'!CL:CL)</f>
        <v>0</v>
      </c>
      <c r="DE556" s="235" cm="1">
        <f t="array" ref="DE556">_xlfn.XLOOKUP($A556&amp;$B556,'[6]产值及收款计划（2026）'!$A:$A&amp;'[6]产值及收款计划（2026）'!$B:$B,'[6]产值及收款计划（2026）'!DA:DA)</f>
        <v>0</v>
      </c>
      <c r="DF556" s="235" cm="1">
        <f t="array" ref="DF556">_xlfn.XLOOKUP($A556&amp;$B556,'[6]产值及收款计划（2026）'!$A:$A&amp;'[6]产值及收款计划（2026）'!$B:$B,'[6]产值及收款计划（2026）'!DB:DB)</f>
        <v>0</v>
      </c>
      <c r="DG556" s="235" cm="1">
        <f t="array" ref="DG556">_xlfn.XLOOKUP($A556&amp;$B556,'[6]产值及收款计划（2026）'!$A:$A&amp;'[6]产值及收款计划（2026）'!$B:$B,'[6]产值及收款计划（2026）'!DC:DC)</f>
        <v>0</v>
      </c>
      <c r="DH556" s="235" cm="1">
        <f t="array" ref="DH556">_xlfn.XLOOKUP($A556&amp;$B556,'[6]产值及收款计划（2026）'!$A:$A&amp;'[6]产值及收款计划（2026）'!$B:$B,'[6]产值及收款计划（2026）'!DD:DD)</f>
        <v>0</v>
      </c>
      <c r="DI556" s="235" cm="1">
        <f t="array" ref="DI556">_xlfn.XLOOKUP($A556&amp;$B556,'[6]产值及收款计划（2026）'!$A:$A&amp;'[6]产值及收款计划（2026）'!$B:$B,'[6]产值及收款计划（2026）'!DE:DE)</f>
        <v>0</v>
      </c>
      <c r="DJ556" s="235" cm="1">
        <f t="array" ref="DJ556">_xlfn.XLOOKUP($A556&amp;$B556,'[6]产值及收款计划（2026）'!$A:$A&amp;'[6]产值及收款计划（2026）'!$B:$B,'[6]产值及收款计划（2026）'!DF:DF)</f>
        <v>0</v>
      </c>
      <c r="DK556" s="235" cm="1">
        <f t="array" ref="DK556">_xlfn.XLOOKUP($A556&amp;$B556,'[6]产值及收款计划（2026）'!$A:$A&amp;'[6]产值及收款计划（2026）'!$B:$B,'[6]产值及收款计划（2026）'!DG:DG)</f>
        <v>0</v>
      </c>
      <c r="DL556" s="235" cm="1">
        <f t="array" ref="DL556">_xlfn.XLOOKUP($A556&amp;$B556,'[6]产值及收款计划（2026）'!$A:$A&amp;'[6]产值及收款计划（2026）'!$B:$B,'[6]产值及收款计划（2026）'!DH:DH)</f>
        <v>0</v>
      </c>
      <c r="DM556" s="235" cm="1">
        <f t="array" ref="DM556">_xlfn.XLOOKUP($A556&amp;$B556,'[6]产值及收款计划（2026）'!$A:$A&amp;'[6]产值及收款计划（2026）'!$B:$B,'[6]产值及收款计划（2026）'!DI:DI)</f>
        <v>0</v>
      </c>
      <c r="DN556" s="235" cm="1">
        <f t="array" ref="DN556">_xlfn.XLOOKUP($A556&amp;$B556,'[6]产值及收款计划（2026）'!$A:$A&amp;'[6]产值及收款计划（2026）'!$B:$B,'[6]产值及收款计划（2026）'!DJ:DJ)</f>
        <v>0</v>
      </c>
      <c r="DO556" s="235" cm="1">
        <f t="array" ref="DO556">_xlfn.XLOOKUP($A556&amp;$B556,'[6]产值及收款计划（2026）'!$A:$A&amp;'[6]产值及收款计划（2026）'!$B:$B,'[6]产值及收款计划（2026）'!DK:DK)</f>
        <v>0</v>
      </c>
      <c r="DP556" s="235" cm="1">
        <f t="array" ref="DP556">_xlfn.XLOOKUP($A556&amp;$B556,'[6]产值及收款计划（2026）'!$A:$A&amp;'[6]产值及收款计划（2026）'!$B:$B,'[6]产值及收款计划（2026）'!DL:DL)</f>
        <v>0</v>
      </c>
      <c r="DQ556" s="243"/>
      <c r="DR556" s="229"/>
    </row>
    <row r="557" ht="20.25" spans="1:122">
      <c r="A557" s="233">
        <f t="shared" si="32"/>
        <v>16</v>
      </c>
      <c r="B557" s="233" t="s">
        <v>31</v>
      </c>
      <c r="C557" s="234" t="e" cm="1">
        <f t="array" ref="C557">_xlfn.XLOOKUP($A557&amp;$B557,'[6]产值及收款计划（2026）'!$A:$A&amp;'[6]产值及收款计划（2026）'!$B:$B,'[6]产值及收款计划（2026）'!C:C)</f>
        <v>#REF!</v>
      </c>
      <c r="D557" s="234" t="e" cm="1">
        <f t="array" ref="D557">_xlfn.XLOOKUP($A557&amp;$B557,'[6]产值及收款计划（2026）'!$A:$A&amp;'[6]产值及收款计划（2026）'!$B:$B,'[6]产值及收款计划（2026）'!D:D)</f>
        <v>#REF!</v>
      </c>
      <c r="E557" s="235" t="e" cm="1">
        <f t="array" ref="E557">_xlfn.XLOOKUP($A557&amp;$B557,'[6]产值及收款计划（2026）'!$A:$A&amp;'[6]产值及收款计划（2026）'!$B:$B,'[6]产值及收款计划（2026）'!E:E)</f>
        <v>#REF!</v>
      </c>
      <c r="F557" s="235" t="e" cm="1">
        <f t="array" ref="F557">_xlfn.XLOOKUP($A557&amp;$B557,'[6]产值及收款计划（2026）'!$A:$A&amp;'[6]产值及收款计划（2026）'!$B:$B,'[6]产值及收款计划（2026）'!F:F)</f>
        <v>#REF!</v>
      </c>
      <c r="G557" s="235" t="e" cm="1">
        <f t="array" ref="G557">_xlfn.XLOOKUP($A557&amp;$B557,'[6]产值及收款计划（2026）'!$A:$A&amp;'[6]产值及收款计划（2026）'!$B:$B,'[6]产值及收款计划（2026）'!G:G)</f>
        <v>#REF!</v>
      </c>
      <c r="H557" s="235" t="e" cm="1">
        <f t="array" ref="H557">_xlfn.XLOOKUP($A557&amp;$B557,'[6]产值及收款计划（2026）'!$A:$A&amp;'[6]产值及收款计划（2026）'!$B:$B,'[6]产值及收款计划（2026）'!H:H)</f>
        <v>#REF!</v>
      </c>
      <c r="I557" s="236" t="e" cm="1">
        <f t="array" ref="I557">_xlfn.XLOOKUP($A557&amp;$B557,'[6]产值及收款计划（2026）'!$A:$A&amp;'[6]产值及收款计划（2026）'!$B:$B,'[6]产值及收款计划（2026）'!I:I)</f>
        <v>#REF!</v>
      </c>
      <c r="J557" s="237" t="e" cm="1">
        <f t="array" ref="J557">_xlfn.XLOOKUP($A557&amp;$B557,'[6]产值及收款计划（2026）'!$A:$A&amp;'[6]产值及收款计划（2026）'!$B:$B,'[6]产值及收款计划（2026）'!J:J)</f>
        <v>#REF!</v>
      </c>
      <c r="K557" s="235" t="e" cm="1">
        <f t="array" ref="K557">_xlfn.XLOOKUP($A557&amp;$B557,'[6]产值及收款计划（2026）'!$A:$A&amp;'[6]产值及收款计划（2026）'!$B:$B,'[6]产值及收款计划（2026）'!K:K)</f>
        <v>#REF!</v>
      </c>
      <c r="L557" s="235" t="e" cm="1">
        <f t="array" ref="L557">_xlfn.XLOOKUP($A557&amp;$B557,'[6]产值及收款计划（2026）'!$A:$A&amp;'[6]产值及收款计划（2026）'!$B:$B,'[6]产值及收款计划（2026）'!L:L)</f>
        <v>#REF!</v>
      </c>
      <c r="M557" s="235" t="e" cm="1">
        <f t="array" ref="M557">_xlfn.XLOOKUP($A557&amp;$B557,'[6]产值及收款计划（2026）'!$A:$A&amp;'[6]产值及收款计划（2026）'!$B:$B,'[6]产值及收款计划（2026）'!M:M)</f>
        <v>#REF!</v>
      </c>
      <c r="N557" s="235" t="e" cm="1">
        <f t="array" ref="N557">_xlfn.XLOOKUP($A557&amp;$B557,'[6]产值及收款计划（2026）'!$A:$A&amp;'[6]产值及收款计划（2026）'!$B:$B,'[6]产值及收款计划（2026）'!N:N)</f>
        <v>#REF!</v>
      </c>
      <c r="O557" s="235" t="e" cm="1">
        <f t="array" ref="O557">_xlfn.XLOOKUP($A557&amp;$B557,'[6]产值及收款计划（2026）'!$A:$A&amp;'[6]产值及收款计划（2026）'!$B:$B,'[6]产值及收款计划（2026）'!O:O)</f>
        <v>#REF!</v>
      </c>
      <c r="P557" s="234" t="e" cm="1">
        <f t="array" ref="P557">_xlfn.XLOOKUP($A557&amp;$B557,'[6]产值及收款计划（2026）'!$A:$A&amp;'[6]产值及收款计划（2026）'!$B:$B,'[6]产值及收款计划（2026）'!P:P)</f>
        <v>#REF!</v>
      </c>
      <c r="Q557" s="235" t="e" cm="1">
        <f t="array" ref="Q557">_xlfn.XLOOKUP($A557&amp;$B557,'[6]产值及收款计划（2026）'!$A:$A&amp;'[6]产值及收款计划（2026）'!$B:$B,'[6]产值及收款计划（2026）'!Q:Q)</f>
        <v>#REF!</v>
      </c>
      <c r="R557" s="235" t="e" cm="1">
        <f t="array" ref="R557">_xlfn.XLOOKUP($A557&amp;$B557,'[6]产值及收款计划（2026）'!$A:$A&amp;'[6]产值及收款计划（2026）'!$B:$B,'[6]产值及收款计划（2026）'!R:R)</f>
        <v>#REF!</v>
      </c>
      <c r="S557" s="235" t="e" cm="1">
        <f t="array" ref="S557">_xlfn.XLOOKUP($A557&amp;$B557,'[6]产值及收款计划（2026）'!$A:$A&amp;'[6]产值及收款计划（2026）'!$B:$B,'[6]产值及收款计划（2026）'!S:S)</f>
        <v>#REF!</v>
      </c>
      <c r="T557" s="235" t="e" cm="1">
        <f t="array" ref="T557">_xlfn.XLOOKUP($A557&amp;$B557,'[6]产值及收款计划（2026）'!$A:$A&amp;'[6]产值及收款计划（2026）'!$B:$B,'[6]产值及收款计划（2026）'!T:T)</f>
        <v>#REF!</v>
      </c>
      <c r="U557" s="235" t="e" cm="1">
        <f t="array" ref="U557">_xlfn.XLOOKUP($A557&amp;$B557,'[6]产值及收款计划（2026）'!$A:$A&amp;'[6]产值及收款计划（2026）'!$B:$B,'[6]产值及收款计划（2026）'!U:U)</f>
        <v>#REF!</v>
      </c>
      <c r="V557" s="235" t="e" cm="1">
        <f t="array" ref="V557">_xlfn.XLOOKUP($A557&amp;$B557,'[6]产值及收款计划（2026）'!$A:$A&amp;'[6]产值及收款计划（2026）'!$B:$B,'[6]产值及收款计划（2026）'!V:V)</f>
        <v>#REF!</v>
      </c>
      <c r="W557" s="235" t="e" cm="1">
        <f t="array" ref="W557">_xlfn.XLOOKUP($A557&amp;$B557,'[6]产值及收款计划（2026）'!$A:$A&amp;'[6]产值及收款计划（2026）'!$B:$B,'[6]产值及收款计划（2026）'!W:W)</f>
        <v>#REF!</v>
      </c>
      <c r="X557" s="235" t="e" cm="1">
        <f t="array" ref="X557">_xlfn.XLOOKUP($A557&amp;$B557,'[6]产值及收款计划（2026）'!$A:$A&amp;'[6]产值及收款计划（2026）'!$B:$B,'[6]产值及收款计划（2026）'!X:X)</f>
        <v>#REF!</v>
      </c>
      <c r="Y557" s="235" t="e" cm="1">
        <f t="array" ref="Y557">_xlfn.XLOOKUP($A557&amp;$B557,'[6]产值及收款计划（2026）'!$A:$A&amp;'[6]产值及收款计划（2026）'!$B:$B,'[6]产值及收款计划（2026）'!Y:Y)</f>
        <v>#REF!</v>
      </c>
      <c r="Z557" s="235" t="e" cm="1">
        <f t="array" ref="Z557">_xlfn.XLOOKUP($A557&amp;$B557,'[6]产值及收款计划（2026）'!$A:$A&amp;'[6]产值及收款计划（2026）'!$B:$B,'[6]产值及收款计划（2026）'!Z:Z)</f>
        <v>#REF!</v>
      </c>
      <c r="AA557" s="235" t="e" cm="1">
        <f t="array" ref="AA557">_xlfn.XLOOKUP($A557&amp;$B557,'[6]产值及收款计划（2026）'!$A:$A&amp;'[6]产值及收款计划（2026）'!$B:$B,'[6]产值及收款计划（2026）'!AA:AA)</f>
        <v>#REF!</v>
      </c>
      <c r="AB557" s="235" t="e" cm="1">
        <f t="array" ref="AB557">_xlfn.XLOOKUP($A557&amp;$B557,'[6]产值及收款计划（2026）'!$A:$A&amp;'[6]产值及收款计划（2026）'!$B:$B,'[6]产值及收款计划（2026）'!AB:AB)</f>
        <v>#REF!</v>
      </c>
      <c r="AC557" s="235" t="e" cm="1">
        <f t="array" ref="AC557">_xlfn.XLOOKUP($A557&amp;$B557,'[6]产值及收款计划（2026）'!$A:$A&amp;'[6]产值及收款计划（2026）'!$B:$B,'[6]产值及收款计划（2026）'!AC:AC)</f>
        <v>#REF!</v>
      </c>
      <c r="AD557" s="235" t="e" cm="1">
        <f t="array" ref="AD557">_xlfn.XLOOKUP($A557&amp;$B557,'[6]产值及收款计划（2026）'!$A:$A&amp;'[6]产值及收款计划（2026）'!$B:$B,'[6]产值及收款计划（2026）'!AD:AD)</f>
        <v>#REF!</v>
      </c>
      <c r="AE557" s="235" t="e" cm="1">
        <f t="array" ref="AE557">_xlfn.XLOOKUP($A557&amp;$B557,'[6]产值及收款计划（2026）'!$A:$A&amp;'[6]产值及收款计划（2026）'!$B:$B,'[6]产值及收款计划（2026）'!AE:AE)</f>
        <v>#REF!</v>
      </c>
      <c r="AF557" s="235" t="e" cm="1">
        <f t="array" ref="AF557">_xlfn.XLOOKUP($A557&amp;$B557,'[6]产值及收款计划（2026）'!$A:$A&amp;'[6]产值及收款计划（2026）'!$B:$B,'[6]产值及收款计划（2026）'!AF:AF)</f>
        <v>#REF!</v>
      </c>
      <c r="AG557" s="235" t="e" cm="1">
        <f t="array" ref="AG557">_xlfn.XLOOKUP($A557&amp;$B557,'[6]产值及收款计划（2026）'!$A:$A&amp;'[6]产值及收款计划（2026）'!$B:$B,'[6]产值及收款计划（2026）'!AG:AG)</f>
        <v>#REF!</v>
      </c>
      <c r="AH557" s="235" t="e" cm="1">
        <f t="array" ref="AH557">_xlfn.XLOOKUP($A557&amp;$B557,'[6]产值及收款计划（2026）'!$A:$A&amp;'[6]产值及收款计划（2026）'!$B:$B,'[6]产值及收款计划（2026）'!AH:AH)</f>
        <v>#REF!</v>
      </c>
      <c r="AI557" s="235" t="e" cm="1">
        <f t="array" ref="AI557">_xlfn.XLOOKUP($A557&amp;$B557,'[6]产值及收款计划（2026）'!$A:$A&amp;'[6]产值及收款计划（2026）'!$B:$B,'[6]产值及收款计划（2026）'!AI:AI)</f>
        <v>#REF!</v>
      </c>
      <c r="AJ557" s="235" t="e" cm="1">
        <f t="array" ref="AJ557">_xlfn.XLOOKUP($A557&amp;$B557,'[6]产值及收款计划（2026）'!$A:$A&amp;'[6]产值及收款计划（2026）'!$B:$B,'[6]产值及收款计划（2026）'!AJ:AJ)</f>
        <v>#REF!</v>
      </c>
      <c r="AK557" s="235" t="e" cm="1">
        <f t="array" ref="AK557">_xlfn.XLOOKUP($A557&amp;$B557,'[6]产值及收款计划（2026）'!$A:$A&amp;'[6]产值及收款计划（2026）'!$B:$B,'[6]产值及收款计划（2026）'!AK:AK)</f>
        <v>#REF!</v>
      </c>
      <c r="AL557" s="235" t="e" cm="1">
        <f t="array" ref="AL557">_xlfn.XLOOKUP($A557&amp;$B557,'[6]产值及收款计划（2026）'!$A:$A&amp;'[6]产值及收款计划（2026）'!$B:$B,'[6]产值及收款计划（2026）'!AL:AL)</f>
        <v>#REF!</v>
      </c>
      <c r="AM557" s="242" t="e" cm="1">
        <f t="array" ref="AM557">_xlfn.LET(_xlpm.勾选月份状态数组,TRANSPOSE('PPT(12-15页）-TOP10'!$A$3:$A$14),_xlpm.选择数据区,IF('PPT(12-15页）-TOP10'!$E$3="收款",$BA557:$BL557,$AA557:$AL557),SUM(_xlfn._xlws.FILTER(_xlpm.选择数据区,_xlpm.勾选月份状态数组,"")))</f>
        <v>#REF!</v>
      </c>
      <c r="AN557" s="235" t="e" cm="1">
        <f t="array" ref="AN557">_xlfn.XLOOKUP($A557&amp;$B557,'[6]产值及收款计划（2026）'!$A:$A&amp;'[6]产值及收款计划（2026）'!$B:$B,'[6]产值及收款计划（2026）'!AN:AN)</f>
        <v>#REF!</v>
      </c>
      <c r="AO557" s="235" t="e" cm="1">
        <f t="array" ref="AO557">_xlfn.XLOOKUP($A557&amp;$B557,'[6]产值及收款计划（2026）'!$A:$A&amp;'[6]产值及收款计划（2026）'!$B:$B,'[6]产值及收款计划（2026）'!AO:AO)</f>
        <v>#REF!</v>
      </c>
      <c r="AP557" s="235" t="e" cm="1">
        <f t="array" ref="AP557">_xlfn.XLOOKUP($A557&amp;$B557,'[6]产值及收款计划（2026）'!$A:$A&amp;'[6]产值及收款计划（2026）'!$B:$B,'[6]产值及收款计划（2026）'!AP:AP)</f>
        <v>#REF!</v>
      </c>
      <c r="AQ557" s="235" t="e" cm="1">
        <f t="array" ref="AQ557">_xlfn.XLOOKUP($A557&amp;$B557,'[6]产值及收款计划（2026）'!$A:$A&amp;'[6]产值及收款计划（2026）'!$B:$B,'[6]产值及收款计划（2026）'!AQ:AQ)</f>
        <v>#REF!</v>
      </c>
      <c r="AR557" s="235" t="e" cm="1">
        <f t="array" ref="AR557">_xlfn.XLOOKUP($A557&amp;$B557,'[6]产值及收款计划（2026）'!$A:$A&amp;'[6]产值及收款计划（2026）'!$B:$B,'[6]产值及收款计划（2026）'!AR:AR)</f>
        <v>#REF!</v>
      </c>
      <c r="AS557" s="235" t="e" cm="1">
        <f t="array" ref="AS557">_xlfn.XLOOKUP($A557&amp;$B557,'[6]产值及收款计划（2026）'!$A:$A&amp;'[6]产值及收款计划（2026）'!$B:$B,'[6]产值及收款计划（2026）'!AS:AS)</f>
        <v>#REF!</v>
      </c>
      <c r="AT557" s="235" t="e" cm="1">
        <f t="array" ref="AT557">_xlfn.XLOOKUP($A557&amp;$B557,'[6]产值及收款计划（2026）'!$A:$A&amp;'[6]产值及收款计划（2026）'!$B:$B,'[6]产值及收款计划（2026）'!AT:AT)</f>
        <v>#REF!</v>
      </c>
      <c r="AU557" s="235" t="e" cm="1">
        <f t="array" ref="AU557">_xlfn.XLOOKUP($A557&amp;$B557,'[6]产值及收款计划（2026）'!$A:$A&amp;'[6]产值及收款计划（2026）'!$B:$B,'[6]产值及收款计划（2026）'!AU:AU)</f>
        <v>#REF!</v>
      </c>
      <c r="AV557" s="235" t="e" cm="1">
        <f t="array" ref="AV557">_xlfn.XLOOKUP($A557&amp;$B557,'[6]产值及收款计划（2026）'!$A:$A&amp;'[6]产值及收款计划（2026）'!$B:$B,'[6]产值及收款计划（2026）'!AV:AV)</f>
        <v>#REF!</v>
      </c>
      <c r="AW557" s="235" t="e" cm="1">
        <f t="array" ref="AW557">_xlfn.XLOOKUP($A557&amp;$B557,'[6]产值及收款计划（2026）'!$A:$A&amp;'[6]产值及收款计划（2026）'!$B:$B,'[6]产值及收款计划（2026）'!AW:AW)</f>
        <v>#REF!</v>
      </c>
      <c r="AX557" s="235" t="e" cm="1">
        <f t="array" ref="AX557">_xlfn.XLOOKUP($A557&amp;$B557,'[6]产值及收款计划（2026）'!$A:$A&amp;'[6]产值及收款计划（2026）'!$B:$B,'[6]产值及收款计划（2026）'!AX:AX)</f>
        <v>#REF!</v>
      </c>
      <c r="AY557" s="235" t="e" cm="1">
        <f t="array" ref="AY557">_xlfn.XLOOKUP($A557&amp;$B557,'[6]产值及收款计划（2026）'!$A:$A&amp;'[6]产值及收款计划（2026）'!$B:$B,'[6]产值及收款计划（2026）'!AY:AY)</f>
        <v>#REF!</v>
      </c>
      <c r="AZ557" s="235" t="e" cm="1">
        <f t="array" ref="AZ557">_xlfn.XLOOKUP($A557&amp;$B557,'[6]产值及收款计划（2026）'!$A:$A&amp;'[6]产值及收款计划（2026）'!$B:$B,'[6]产值及收款计划（2026）'!AZ:AZ)</f>
        <v>#REF!</v>
      </c>
      <c r="BA557" s="235" t="e" cm="1">
        <f t="array" ref="BA557">_xlfn.XLOOKUP($A557&amp;$B557,'[6]产值及收款计划（2026）'!$A:$A&amp;'[6]产值及收款计划（2026）'!$B:$B,'[6]产值及收款计划（2026）'!BA:BA)</f>
        <v>#REF!</v>
      </c>
      <c r="BB557" s="235" t="e" cm="1">
        <f t="array" ref="BB557">_xlfn.XLOOKUP($A557&amp;$B557,'[6]产值及收款计划（2026）'!$A:$A&amp;'[6]产值及收款计划（2026）'!$B:$B,'[6]产值及收款计划（2026）'!BB:BB)</f>
        <v>#REF!</v>
      </c>
      <c r="BC557" s="235" t="e" cm="1">
        <f t="array" ref="BC557">_xlfn.XLOOKUP($A557&amp;$B557,'[6]产值及收款计划（2026）'!$A:$A&amp;'[6]产值及收款计划（2026）'!$B:$B,'[6]产值及收款计划（2026）'!BC:BC)</f>
        <v>#REF!</v>
      </c>
      <c r="BD557" s="235" t="e" cm="1">
        <f t="array" ref="BD557">_xlfn.XLOOKUP($A557&amp;$B557,'[6]产值及收款计划（2026）'!$A:$A&amp;'[6]产值及收款计划（2026）'!$B:$B,'[6]产值及收款计划（2026）'!BD:BD)</f>
        <v>#REF!</v>
      </c>
      <c r="BE557" s="235" t="e" cm="1">
        <f t="array" ref="BE557">_xlfn.XLOOKUP($A557&amp;$B557,'[6]产值及收款计划（2026）'!$A:$A&amp;'[6]产值及收款计划（2026）'!$B:$B,'[6]产值及收款计划（2026）'!BE:BE)</f>
        <v>#REF!</v>
      </c>
      <c r="BF557" s="235" t="e" cm="1">
        <f t="array" ref="BF557">_xlfn.XLOOKUP($A557&amp;$B557,'[6]产值及收款计划（2026）'!$A:$A&amp;'[6]产值及收款计划（2026）'!$B:$B,'[6]产值及收款计划（2026）'!BF:BF)</f>
        <v>#REF!</v>
      </c>
      <c r="BG557" s="235" t="e" cm="1">
        <f t="array" ref="BG557">_xlfn.XLOOKUP($A557&amp;$B557,'[6]产值及收款计划（2026）'!$A:$A&amp;'[6]产值及收款计划（2026）'!$B:$B,'[6]产值及收款计划（2026）'!BG:BG)</f>
        <v>#REF!</v>
      </c>
      <c r="BH557" s="235" t="e" cm="1">
        <f t="array" ref="BH557">_xlfn.XLOOKUP($A557&amp;$B557,'[6]产值及收款计划（2026）'!$A:$A&amp;'[6]产值及收款计划（2026）'!$B:$B,'[6]产值及收款计划（2026）'!BH:BH)</f>
        <v>#REF!</v>
      </c>
      <c r="BI557" s="235" t="e" cm="1">
        <f t="array" ref="BI557">_xlfn.XLOOKUP($A557&amp;$B557,'[6]产值及收款计划（2026）'!$A:$A&amp;'[6]产值及收款计划（2026）'!$B:$B,'[6]产值及收款计划（2026）'!BI:BI)</f>
        <v>#REF!</v>
      </c>
      <c r="BJ557" s="235" t="e" cm="1">
        <f t="array" ref="BJ557">_xlfn.XLOOKUP($A557&amp;$B557,'[6]产值及收款计划（2026）'!$A:$A&amp;'[6]产值及收款计划（2026）'!$B:$B,'[6]产值及收款计划（2026）'!BJ:BJ)</f>
        <v>#REF!</v>
      </c>
      <c r="BK557" s="235" t="e" cm="1">
        <f t="array" ref="BK557">_xlfn.XLOOKUP($A557&amp;$B557,'[6]产值及收款计划（2026）'!$A:$A&amp;'[6]产值及收款计划（2026）'!$B:$B,'[6]产值及收款计划（2026）'!BK:BK)</f>
        <v>#REF!</v>
      </c>
      <c r="BL557" s="235" t="e" cm="1">
        <f t="array" ref="BL557">_xlfn.XLOOKUP($A557&amp;$B557,'[6]产值及收款计划（2026）'!$A:$A&amp;'[6]产值及收款计划（2026）'!$B:$B,'[6]产值及收款计划（2026）'!BL:BL)</f>
        <v>#REF!</v>
      </c>
      <c r="BM557" s="235"/>
      <c r="BN557" s="235"/>
      <c r="BO557" s="235"/>
      <c r="BP557" s="235"/>
      <c r="BQ557" s="235" t="e" cm="1">
        <f t="array" ref="BQ557">_xlfn.XLOOKUP($A557&amp;$B557,'[6]产值及收款计划（2026）'!$A:$A&amp;'[6]产值及收款计划（2026）'!$B:$B,'[6]产值及收款计划（2026）'!BM:BM)</f>
        <v>#REF!</v>
      </c>
      <c r="BR557" s="235" t="e" cm="1">
        <f t="array" ref="BR557">_xlfn.XLOOKUP($A557&amp;$B557,'[6]产值及收款计划（2026）'!$A:$A&amp;'[6]产值及收款计划（2026）'!$B:$B,'[6]产值及收款计划（2026）'!BN:BN)</f>
        <v>#REF!</v>
      </c>
      <c r="BS557" s="235" t="e" cm="1">
        <f t="array" ref="BS557">_xlfn.XLOOKUP($A557&amp;$B557,'[6]产值及收款计划（2026）'!$A:$A&amp;'[6]产值及收款计划（2026）'!$B:$B,'[6]产值及收款计划（2026）'!BO:BO)</f>
        <v>#REF!</v>
      </c>
      <c r="BT557" s="235" t="e" cm="1">
        <f t="array" ref="BT557">_xlfn.XLOOKUP($A557&amp;$B557,'[6]产值及收款计划（2026）'!$A:$A&amp;'[6]产值及收款计划（2026）'!$B:$B,'[6]产值及收款计划（2026）'!BP:BP)</f>
        <v>#REF!</v>
      </c>
      <c r="BU557" s="234" t="e" cm="1">
        <f t="array" ref="BU557">_xlfn.XLOOKUP($A557&amp;$B557,'[6]产值及收款计划（2026）'!$A:$A&amp;'[6]产值及收款计划（2026）'!$B:$B,'[6]产值及收款计划（2026）'!BQ:BQ)</f>
        <v>#REF!</v>
      </c>
      <c r="BV557" s="235" t="e" cm="1">
        <f t="array" ref="BV557">_xlfn.XLOOKUP($A557&amp;$B557,'[6]产值及收款计划（2026）'!$A:$A&amp;'[6]产值及收款计划（2026）'!$B:$B,'[6]产值及收款计划（2026）'!BR:BR)</f>
        <v>#REF!</v>
      </c>
      <c r="CE557" s="235" cm="1">
        <f t="array" ref="CE557">_xlfn.XLOOKUP($A557&amp;$B557,'[6]产值及收款计划（2026）'!$A:$A&amp;'[6]产值及收款计划（2026）'!$B:$B,'[6]产值及收款计划（2026）'!CA:CA)</f>
        <v>0</v>
      </c>
      <c r="CF557" s="235" cm="1">
        <f t="array" ref="CF557">_xlfn.XLOOKUP($A557&amp;$B557,'[6]产值及收款计划（2026）'!$A:$A&amp;'[6]产值及收款计划（2026）'!$B:$B,'[6]产值及收款计划（2026）'!CB:CB)</f>
        <v>0</v>
      </c>
      <c r="CG557" s="235" cm="1">
        <f t="array" ref="CG557">_xlfn.XLOOKUP($A557&amp;$B557,'[6]产值及收款计划（2026）'!$A:$A&amp;'[6]产值及收款计划（2026）'!$B:$B,'[6]产值及收款计划（2026）'!CC:CC)</f>
        <v>0</v>
      </c>
      <c r="CH557" s="235" cm="1">
        <f t="array" ref="CH557">_xlfn.XLOOKUP($A557&amp;$B557,'[6]产值及收款计划（2026）'!$A:$A&amp;'[6]产值及收款计划（2026）'!$B:$B,'[6]产值及收款计划（2026）'!CD:CD)</f>
        <v>0</v>
      </c>
      <c r="CI557" s="235" cm="1">
        <f t="array" ref="CI557">_xlfn.XLOOKUP($A557&amp;$B557,'[6]产值及收款计划（2026）'!$A:$A&amp;'[6]产值及收款计划（2026）'!$B:$B,'[6]产值及收款计划（2026）'!CE:CE)</f>
        <v>0</v>
      </c>
      <c r="CJ557" s="235" cm="1">
        <f t="array" ref="CJ557">_xlfn.XLOOKUP($A557&amp;$B557,'[6]产值及收款计划（2026）'!$A:$A&amp;'[6]产值及收款计划（2026）'!$B:$B,'[6]产值及收款计划（2026）'!CF:CF)</f>
        <v>0</v>
      </c>
      <c r="CK557" s="235" cm="1">
        <f t="array" ref="CK557">_xlfn.XLOOKUP($A557&amp;$B557,'[6]产值及收款计划（2026）'!$A:$A&amp;'[6]产值及收款计划（2026）'!$B:$B,'[6]产值及收款计划（2026）'!CG:CG)</f>
        <v>0</v>
      </c>
      <c r="CL557" s="235" cm="1">
        <f t="array" ref="CL557">_xlfn.XLOOKUP($A557&amp;$B557,'[6]产值及收款计划（2026）'!$A:$A&amp;'[6]产值及收款计划（2026）'!$B:$B,'[6]产值及收款计划（2026）'!CH:CH)</f>
        <v>0</v>
      </c>
      <c r="CM557" s="235" cm="1">
        <f t="array" ref="CM557">_xlfn.XLOOKUP($A557&amp;$B557,'[6]产值及收款计划（2026）'!$A:$A&amp;'[6]产值及收款计划（2026）'!$B:$B,'[6]产值及收款计划（2026）'!CI:CI)</f>
        <v>0</v>
      </c>
      <c r="CN557" s="235" cm="1">
        <f t="array" ref="CN557">_xlfn.XLOOKUP($A557&amp;$B557,'[6]产值及收款计划（2026）'!$A:$A&amp;'[6]产值及收款计划（2026）'!$B:$B,'[6]产值及收款计划（2026）'!CJ:CJ)</f>
        <v>0</v>
      </c>
      <c r="CO557" s="235" cm="1">
        <f t="array" ref="CO557">_xlfn.XLOOKUP($A557&amp;$B557,'[6]产值及收款计划（2026）'!$A:$A&amp;'[6]产值及收款计划（2026）'!$B:$B,'[6]产值及收款计划（2026）'!CK:CK)</f>
        <v>0</v>
      </c>
      <c r="CP557" s="235" cm="1">
        <f t="array" ref="CP557">_xlfn.XLOOKUP($A557&amp;$B557,'[6]产值及收款计划（2026）'!$A:$A&amp;'[6]产值及收款计划（2026）'!$B:$B,'[6]产值及收款计划（2026）'!CL:CL)</f>
        <v>0</v>
      </c>
      <c r="DE557" s="235" cm="1">
        <f t="array" ref="DE557">_xlfn.XLOOKUP($A557&amp;$B557,'[6]产值及收款计划（2026）'!$A:$A&amp;'[6]产值及收款计划（2026）'!$B:$B,'[6]产值及收款计划（2026）'!DA:DA)</f>
        <v>0</v>
      </c>
      <c r="DF557" s="235" cm="1">
        <f t="array" ref="DF557">_xlfn.XLOOKUP($A557&amp;$B557,'[6]产值及收款计划（2026）'!$A:$A&amp;'[6]产值及收款计划（2026）'!$B:$B,'[6]产值及收款计划（2026）'!DB:DB)</f>
        <v>0</v>
      </c>
      <c r="DG557" s="235" cm="1">
        <f t="array" ref="DG557">_xlfn.XLOOKUP($A557&amp;$B557,'[6]产值及收款计划（2026）'!$A:$A&amp;'[6]产值及收款计划（2026）'!$B:$B,'[6]产值及收款计划（2026）'!DC:DC)</f>
        <v>0</v>
      </c>
      <c r="DH557" s="235" cm="1">
        <f t="array" ref="DH557">_xlfn.XLOOKUP($A557&amp;$B557,'[6]产值及收款计划（2026）'!$A:$A&amp;'[6]产值及收款计划（2026）'!$B:$B,'[6]产值及收款计划（2026）'!DD:DD)</f>
        <v>0</v>
      </c>
      <c r="DI557" s="235" cm="1">
        <f t="array" ref="DI557">_xlfn.XLOOKUP($A557&amp;$B557,'[6]产值及收款计划（2026）'!$A:$A&amp;'[6]产值及收款计划（2026）'!$B:$B,'[6]产值及收款计划（2026）'!DE:DE)</f>
        <v>0</v>
      </c>
      <c r="DJ557" s="235" cm="1">
        <f t="array" ref="DJ557">_xlfn.XLOOKUP($A557&amp;$B557,'[6]产值及收款计划（2026）'!$A:$A&amp;'[6]产值及收款计划（2026）'!$B:$B,'[6]产值及收款计划（2026）'!DF:DF)</f>
        <v>0</v>
      </c>
      <c r="DK557" s="235" cm="1">
        <f t="array" ref="DK557">_xlfn.XLOOKUP($A557&amp;$B557,'[6]产值及收款计划（2026）'!$A:$A&amp;'[6]产值及收款计划（2026）'!$B:$B,'[6]产值及收款计划（2026）'!DG:DG)</f>
        <v>0</v>
      </c>
      <c r="DL557" s="235" cm="1">
        <f t="array" ref="DL557">_xlfn.XLOOKUP($A557&amp;$B557,'[6]产值及收款计划（2026）'!$A:$A&amp;'[6]产值及收款计划（2026）'!$B:$B,'[6]产值及收款计划（2026）'!DH:DH)</f>
        <v>0</v>
      </c>
      <c r="DM557" s="235" cm="1">
        <f t="array" ref="DM557">_xlfn.XLOOKUP($A557&amp;$B557,'[6]产值及收款计划（2026）'!$A:$A&amp;'[6]产值及收款计划（2026）'!$B:$B,'[6]产值及收款计划（2026）'!DI:DI)</f>
        <v>0</v>
      </c>
      <c r="DN557" s="235" cm="1">
        <f t="array" ref="DN557">_xlfn.XLOOKUP($A557&amp;$B557,'[6]产值及收款计划（2026）'!$A:$A&amp;'[6]产值及收款计划（2026）'!$B:$B,'[6]产值及收款计划（2026）'!DJ:DJ)</f>
        <v>0</v>
      </c>
      <c r="DO557" s="235" cm="1">
        <f t="array" ref="DO557">_xlfn.XLOOKUP($A557&amp;$B557,'[6]产值及收款计划（2026）'!$A:$A&amp;'[6]产值及收款计划（2026）'!$B:$B,'[6]产值及收款计划（2026）'!DK:DK)</f>
        <v>0</v>
      </c>
      <c r="DP557" s="235" cm="1">
        <f t="array" ref="DP557">_xlfn.XLOOKUP($A557&amp;$B557,'[6]产值及收款计划（2026）'!$A:$A&amp;'[6]产值及收款计划（2026）'!$B:$B,'[6]产值及收款计划（2026）'!DL:DL)</f>
        <v>0</v>
      </c>
      <c r="DQ557" s="243"/>
      <c r="DR557" s="229"/>
    </row>
    <row r="558" ht="20.25" spans="1:122">
      <c r="A558" s="233">
        <f t="shared" si="32"/>
        <v>17</v>
      </c>
      <c r="B558" s="233" t="s">
        <v>31</v>
      </c>
      <c r="C558" s="234" t="e" cm="1">
        <f t="array" ref="C558">_xlfn.XLOOKUP($A558&amp;$B558,'[6]产值及收款计划（2026）'!$A:$A&amp;'[6]产值及收款计划（2026）'!$B:$B,'[6]产值及收款计划（2026）'!C:C)</f>
        <v>#REF!</v>
      </c>
      <c r="D558" s="234" t="e" cm="1">
        <f t="array" ref="D558">_xlfn.XLOOKUP($A558&amp;$B558,'[6]产值及收款计划（2026）'!$A:$A&amp;'[6]产值及收款计划（2026）'!$B:$B,'[6]产值及收款计划（2026）'!D:D)</f>
        <v>#REF!</v>
      </c>
      <c r="E558" s="235" t="e" cm="1">
        <f t="array" ref="E558">_xlfn.XLOOKUP($A558&amp;$B558,'[6]产值及收款计划（2026）'!$A:$A&amp;'[6]产值及收款计划（2026）'!$B:$B,'[6]产值及收款计划（2026）'!E:E)</f>
        <v>#REF!</v>
      </c>
      <c r="F558" s="235" t="e" cm="1">
        <f t="array" ref="F558">_xlfn.XLOOKUP($A558&amp;$B558,'[6]产值及收款计划（2026）'!$A:$A&amp;'[6]产值及收款计划（2026）'!$B:$B,'[6]产值及收款计划（2026）'!F:F)</f>
        <v>#REF!</v>
      </c>
      <c r="G558" s="235" t="e" cm="1">
        <f t="array" ref="G558">_xlfn.XLOOKUP($A558&amp;$B558,'[6]产值及收款计划（2026）'!$A:$A&amp;'[6]产值及收款计划（2026）'!$B:$B,'[6]产值及收款计划（2026）'!G:G)</f>
        <v>#REF!</v>
      </c>
      <c r="H558" s="235" t="e" cm="1">
        <f t="array" ref="H558">_xlfn.XLOOKUP($A558&amp;$B558,'[6]产值及收款计划（2026）'!$A:$A&amp;'[6]产值及收款计划（2026）'!$B:$B,'[6]产值及收款计划（2026）'!H:H)</f>
        <v>#REF!</v>
      </c>
      <c r="I558" s="236" t="e" cm="1">
        <f t="array" ref="I558">_xlfn.XLOOKUP($A558&amp;$B558,'[6]产值及收款计划（2026）'!$A:$A&amp;'[6]产值及收款计划（2026）'!$B:$B,'[6]产值及收款计划（2026）'!I:I)</f>
        <v>#REF!</v>
      </c>
      <c r="J558" s="237" t="e" cm="1">
        <f t="array" ref="J558">_xlfn.XLOOKUP($A558&amp;$B558,'[6]产值及收款计划（2026）'!$A:$A&amp;'[6]产值及收款计划（2026）'!$B:$B,'[6]产值及收款计划（2026）'!J:J)</f>
        <v>#REF!</v>
      </c>
      <c r="K558" s="235" t="e" cm="1">
        <f t="array" ref="K558">_xlfn.XLOOKUP($A558&amp;$B558,'[6]产值及收款计划（2026）'!$A:$A&amp;'[6]产值及收款计划（2026）'!$B:$B,'[6]产值及收款计划（2026）'!K:K)</f>
        <v>#REF!</v>
      </c>
      <c r="L558" s="235" t="e" cm="1">
        <f t="array" ref="L558">_xlfn.XLOOKUP($A558&amp;$B558,'[6]产值及收款计划（2026）'!$A:$A&amp;'[6]产值及收款计划（2026）'!$B:$B,'[6]产值及收款计划（2026）'!L:L)</f>
        <v>#REF!</v>
      </c>
      <c r="M558" s="235" t="e" cm="1">
        <f t="array" ref="M558">_xlfn.XLOOKUP($A558&amp;$B558,'[6]产值及收款计划（2026）'!$A:$A&amp;'[6]产值及收款计划（2026）'!$B:$B,'[6]产值及收款计划（2026）'!M:M)</f>
        <v>#REF!</v>
      </c>
      <c r="N558" s="235" t="e" cm="1">
        <f t="array" ref="N558">_xlfn.XLOOKUP($A558&amp;$B558,'[6]产值及收款计划（2026）'!$A:$A&amp;'[6]产值及收款计划（2026）'!$B:$B,'[6]产值及收款计划（2026）'!N:N)</f>
        <v>#REF!</v>
      </c>
      <c r="O558" s="235" t="e" cm="1">
        <f t="array" ref="O558">_xlfn.XLOOKUP($A558&amp;$B558,'[6]产值及收款计划（2026）'!$A:$A&amp;'[6]产值及收款计划（2026）'!$B:$B,'[6]产值及收款计划（2026）'!O:O)</f>
        <v>#REF!</v>
      </c>
      <c r="P558" s="234" t="e" cm="1">
        <f t="array" ref="P558">_xlfn.XLOOKUP($A558&amp;$B558,'[6]产值及收款计划（2026）'!$A:$A&amp;'[6]产值及收款计划（2026）'!$B:$B,'[6]产值及收款计划（2026）'!P:P)</f>
        <v>#REF!</v>
      </c>
      <c r="Q558" s="235" t="e" cm="1">
        <f t="array" ref="Q558">_xlfn.XLOOKUP($A558&amp;$B558,'[6]产值及收款计划（2026）'!$A:$A&amp;'[6]产值及收款计划（2026）'!$B:$B,'[6]产值及收款计划（2026）'!Q:Q)</f>
        <v>#REF!</v>
      </c>
      <c r="R558" s="235" t="e" cm="1">
        <f t="array" ref="R558">_xlfn.XLOOKUP($A558&amp;$B558,'[6]产值及收款计划（2026）'!$A:$A&amp;'[6]产值及收款计划（2026）'!$B:$B,'[6]产值及收款计划（2026）'!R:R)</f>
        <v>#REF!</v>
      </c>
      <c r="S558" s="235" t="e" cm="1">
        <f t="array" ref="S558">_xlfn.XLOOKUP($A558&amp;$B558,'[6]产值及收款计划（2026）'!$A:$A&amp;'[6]产值及收款计划（2026）'!$B:$B,'[6]产值及收款计划（2026）'!S:S)</f>
        <v>#REF!</v>
      </c>
      <c r="T558" s="235" t="e" cm="1">
        <f t="array" ref="T558">_xlfn.XLOOKUP($A558&amp;$B558,'[6]产值及收款计划（2026）'!$A:$A&amp;'[6]产值及收款计划（2026）'!$B:$B,'[6]产值及收款计划（2026）'!T:T)</f>
        <v>#REF!</v>
      </c>
      <c r="U558" s="235" t="e" cm="1">
        <f t="array" ref="U558">_xlfn.XLOOKUP($A558&amp;$B558,'[6]产值及收款计划（2026）'!$A:$A&amp;'[6]产值及收款计划（2026）'!$B:$B,'[6]产值及收款计划（2026）'!U:U)</f>
        <v>#REF!</v>
      </c>
      <c r="V558" s="235" t="e" cm="1">
        <f t="array" ref="V558">_xlfn.XLOOKUP($A558&amp;$B558,'[6]产值及收款计划（2026）'!$A:$A&amp;'[6]产值及收款计划（2026）'!$B:$B,'[6]产值及收款计划（2026）'!V:V)</f>
        <v>#REF!</v>
      </c>
      <c r="W558" s="235" t="e" cm="1">
        <f t="array" ref="W558">_xlfn.XLOOKUP($A558&amp;$B558,'[6]产值及收款计划（2026）'!$A:$A&amp;'[6]产值及收款计划（2026）'!$B:$B,'[6]产值及收款计划（2026）'!W:W)</f>
        <v>#REF!</v>
      </c>
      <c r="X558" s="235" t="e" cm="1">
        <f t="array" ref="X558">_xlfn.XLOOKUP($A558&amp;$B558,'[6]产值及收款计划（2026）'!$A:$A&amp;'[6]产值及收款计划（2026）'!$B:$B,'[6]产值及收款计划（2026）'!X:X)</f>
        <v>#REF!</v>
      </c>
      <c r="Y558" s="235" t="e" cm="1">
        <f t="array" ref="Y558">_xlfn.XLOOKUP($A558&amp;$B558,'[6]产值及收款计划（2026）'!$A:$A&amp;'[6]产值及收款计划（2026）'!$B:$B,'[6]产值及收款计划（2026）'!Y:Y)</f>
        <v>#REF!</v>
      </c>
      <c r="Z558" s="235" t="e" cm="1">
        <f t="array" ref="Z558">_xlfn.XLOOKUP($A558&amp;$B558,'[6]产值及收款计划（2026）'!$A:$A&amp;'[6]产值及收款计划（2026）'!$B:$B,'[6]产值及收款计划（2026）'!Z:Z)</f>
        <v>#REF!</v>
      </c>
      <c r="AA558" s="235" t="e" cm="1">
        <f t="array" ref="AA558">_xlfn.XLOOKUP($A558&amp;$B558,'[6]产值及收款计划（2026）'!$A:$A&amp;'[6]产值及收款计划（2026）'!$B:$B,'[6]产值及收款计划（2026）'!AA:AA)</f>
        <v>#REF!</v>
      </c>
      <c r="AB558" s="235" t="e" cm="1">
        <f t="array" ref="AB558">_xlfn.XLOOKUP($A558&amp;$B558,'[6]产值及收款计划（2026）'!$A:$A&amp;'[6]产值及收款计划（2026）'!$B:$B,'[6]产值及收款计划（2026）'!AB:AB)</f>
        <v>#REF!</v>
      </c>
      <c r="AC558" s="235" t="e" cm="1">
        <f t="array" ref="AC558">_xlfn.XLOOKUP($A558&amp;$B558,'[6]产值及收款计划（2026）'!$A:$A&amp;'[6]产值及收款计划（2026）'!$B:$B,'[6]产值及收款计划（2026）'!AC:AC)</f>
        <v>#REF!</v>
      </c>
      <c r="AD558" s="235" t="e" cm="1">
        <f t="array" ref="AD558">_xlfn.XLOOKUP($A558&amp;$B558,'[6]产值及收款计划（2026）'!$A:$A&amp;'[6]产值及收款计划（2026）'!$B:$B,'[6]产值及收款计划（2026）'!AD:AD)</f>
        <v>#REF!</v>
      </c>
      <c r="AE558" s="235" t="e" cm="1">
        <f t="array" ref="AE558">_xlfn.XLOOKUP($A558&amp;$B558,'[6]产值及收款计划（2026）'!$A:$A&amp;'[6]产值及收款计划（2026）'!$B:$B,'[6]产值及收款计划（2026）'!AE:AE)</f>
        <v>#REF!</v>
      </c>
      <c r="AF558" s="235" t="e" cm="1">
        <f t="array" ref="AF558">_xlfn.XLOOKUP($A558&amp;$B558,'[6]产值及收款计划（2026）'!$A:$A&amp;'[6]产值及收款计划（2026）'!$B:$B,'[6]产值及收款计划（2026）'!AF:AF)</f>
        <v>#REF!</v>
      </c>
      <c r="AG558" s="235" t="e" cm="1">
        <f t="array" ref="AG558">_xlfn.XLOOKUP($A558&amp;$B558,'[6]产值及收款计划（2026）'!$A:$A&amp;'[6]产值及收款计划（2026）'!$B:$B,'[6]产值及收款计划（2026）'!AG:AG)</f>
        <v>#REF!</v>
      </c>
      <c r="AH558" s="235" t="e" cm="1">
        <f t="array" ref="AH558">_xlfn.XLOOKUP($A558&amp;$B558,'[6]产值及收款计划（2026）'!$A:$A&amp;'[6]产值及收款计划（2026）'!$B:$B,'[6]产值及收款计划（2026）'!AH:AH)</f>
        <v>#REF!</v>
      </c>
      <c r="AI558" s="235" t="e" cm="1">
        <f t="array" ref="AI558">_xlfn.XLOOKUP($A558&amp;$B558,'[6]产值及收款计划（2026）'!$A:$A&amp;'[6]产值及收款计划（2026）'!$B:$B,'[6]产值及收款计划（2026）'!AI:AI)</f>
        <v>#REF!</v>
      </c>
      <c r="AJ558" s="235" t="e" cm="1">
        <f t="array" ref="AJ558">_xlfn.XLOOKUP($A558&amp;$B558,'[6]产值及收款计划（2026）'!$A:$A&amp;'[6]产值及收款计划（2026）'!$B:$B,'[6]产值及收款计划（2026）'!AJ:AJ)</f>
        <v>#REF!</v>
      </c>
      <c r="AK558" s="235" t="e" cm="1">
        <f t="array" ref="AK558">_xlfn.XLOOKUP($A558&amp;$B558,'[6]产值及收款计划（2026）'!$A:$A&amp;'[6]产值及收款计划（2026）'!$B:$B,'[6]产值及收款计划（2026）'!AK:AK)</f>
        <v>#REF!</v>
      </c>
      <c r="AL558" s="235" t="e" cm="1">
        <f t="array" ref="AL558">_xlfn.XLOOKUP($A558&amp;$B558,'[6]产值及收款计划（2026）'!$A:$A&amp;'[6]产值及收款计划（2026）'!$B:$B,'[6]产值及收款计划（2026）'!AL:AL)</f>
        <v>#REF!</v>
      </c>
      <c r="AM558" s="242" t="e" cm="1">
        <f t="array" ref="AM558">_xlfn.LET(_xlpm.勾选月份状态数组,TRANSPOSE('PPT(12-15页）-TOP10'!$A$3:$A$14),_xlpm.选择数据区,IF('PPT(12-15页）-TOP10'!$E$3="收款",$BA558:$BL558,$AA558:$AL558),SUM(_xlfn._xlws.FILTER(_xlpm.选择数据区,_xlpm.勾选月份状态数组,"")))</f>
        <v>#REF!</v>
      </c>
      <c r="AN558" s="235" t="e" cm="1">
        <f t="array" ref="AN558">_xlfn.XLOOKUP($A558&amp;$B558,'[6]产值及收款计划（2026）'!$A:$A&amp;'[6]产值及收款计划（2026）'!$B:$B,'[6]产值及收款计划（2026）'!AN:AN)</f>
        <v>#REF!</v>
      </c>
      <c r="AO558" s="235" t="e" cm="1">
        <f t="array" ref="AO558">_xlfn.XLOOKUP($A558&amp;$B558,'[6]产值及收款计划（2026）'!$A:$A&amp;'[6]产值及收款计划（2026）'!$B:$B,'[6]产值及收款计划（2026）'!AO:AO)</f>
        <v>#REF!</v>
      </c>
      <c r="AP558" s="235" t="e" cm="1">
        <f t="array" ref="AP558">_xlfn.XLOOKUP($A558&amp;$B558,'[6]产值及收款计划（2026）'!$A:$A&amp;'[6]产值及收款计划（2026）'!$B:$B,'[6]产值及收款计划（2026）'!AP:AP)</f>
        <v>#REF!</v>
      </c>
      <c r="AQ558" s="235" t="e" cm="1">
        <f t="array" ref="AQ558">_xlfn.XLOOKUP($A558&amp;$B558,'[6]产值及收款计划（2026）'!$A:$A&amp;'[6]产值及收款计划（2026）'!$B:$B,'[6]产值及收款计划（2026）'!AQ:AQ)</f>
        <v>#REF!</v>
      </c>
      <c r="AR558" s="235" t="e" cm="1">
        <f t="array" ref="AR558">_xlfn.XLOOKUP($A558&amp;$B558,'[6]产值及收款计划（2026）'!$A:$A&amp;'[6]产值及收款计划（2026）'!$B:$B,'[6]产值及收款计划（2026）'!AR:AR)</f>
        <v>#REF!</v>
      </c>
      <c r="AS558" s="235" t="e" cm="1">
        <f t="array" ref="AS558">_xlfn.XLOOKUP($A558&amp;$B558,'[6]产值及收款计划（2026）'!$A:$A&amp;'[6]产值及收款计划（2026）'!$B:$B,'[6]产值及收款计划（2026）'!AS:AS)</f>
        <v>#REF!</v>
      </c>
      <c r="AT558" s="235" t="e" cm="1">
        <f t="array" ref="AT558">_xlfn.XLOOKUP($A558&amp;$B558,'[6]产值及收款计划（2026）'!$A:$A&amp;'[6]产值及收款计划（2026）'!$B:$B,'[6]产值及收款计划（2026）'!AT:AT)</f>
        <v>#REF!</v>
      </c>
      <c r="AU558" s="235" t="e" cm="1">
        <f t="array" ref="AU558">_xlfn.XLOOKUP($A558&amp;$B558,'[6]产值及收款计划（2026）'!$A:$A&amp;'[6]产值及收款计划（2026）'!$B:$B,'[6]产值及收款计划（2026）'!AU:AU)</f>
        <v>#REF!</v>
      </c>
      <c r="AV558" s="235" t="e" cm="1">
        <f t="array" ref="AV558">_xlfn.XLOOKUP($A558&amp;$B558,'[6]产值及收款计划（2026）'!$A:$A&amp;'[6]产值及收款计划（2026）'!$B:$B,'[6]产值及收款计划（2026）'!AV:AV)</f>
        <v>#REF!</v>
      </c>
      <c r="AW558" s="235" t="e" cm="1">
        <f t="array" ref="AW558">_xlfn.XLOOKUP($A558&amp;$B558,'[6]产值及收款计划（2026）'!$A:$A&amp;'[6]产值及收款计划（2026）'!$B:$B,'[6]产值及收款计划（2026）'!AW:AW)</f>
        <v>#REF!</v>
      </c>
      <c r="AX558" s="235" t="e" cm="1">
        <f t="array" ref="AX558">_xlfn.XLOOKUP($A558&amp;$B558,'[6]产值及收款计划（2026）'!$A:$A&amp;'[6]产值及收款计划（2026）'!$B:$B,'[6]产值及收款计划（2026）'!AX:AX)</f>
        <v>#REF!</v>
      </c>
      <c r="AY558" s="235" t="e" cm="1">
        <f t="array" ref="AY558">_xlfn.XLOOKUP($A558&amp;$B558,'[6]产值及收款计划（2026）'!$A:$A&amp;'[6]产值及收款计划（2026）'!$B:$B,'[6]产值及收款计划（2026）'!AY:AY)</f>
        <v>#REF!</v>
      </c>
      <c r="AZ558" s="235" t="e" cm="1">
        <f t="array" ref="AZ558">_xlfn.XLOOKUP($A558&amp;$B558,'[6]产值及收款计划（2026）'!$A:$A&amp;'[6]产值及收款计划（2026）'!$B:$B,'[6]产值及收款计划（2026）'!AZ:AZ)</f>
        <v>#REF!</v>
      </c>
      <c r="BA558" s="235" t="e" cm="1">
        <f t="array" ref="BA558">_xlfn.XLOOKUP($A558&amp;$B558,'[6]产值及收款计划（2026）'!$A:$A&amp;'[6]产值及收款计划（2026）'!$B:$B,'[6]产值及收款计划（2026）'!BA:BA)</f>
        <v>#REF!</v>
      </c>
      <c r="BB558" s="235" t="e" cm="1">
        <f t="array" ref="BB558">_xlfn.XLOOKUP($A558&amp;$B558,'[6]产值及收款计划（2026）'!$A:$A&amp;'[6]产值及收款计划（2026）'!$B:$B,'[6]产值及收款计划（2026）'!BB:BB)</f>
        <v>#REF!</v>
      </c>
      <c r="BC558" s="235" t="e" cm="1">
        <f t="array" ref="BC558">_xlfn.XLOOKUP($A558&amp;$B558,'[6]产值及收款计划（2026）'!$A:$A&amp;'[6]产值及收款计划（2026）'!$B:$B,'[6]产值及收款计划（2026）'!BC:BC)</f>
        <v>#REF!</v>
      </c>
      <c r="BD558" s="235" t="e" cm="1">
        <f t="array" ref="BD558">_xlfn.XLOOKUP($A558&amp;$B558,'[6]产值及收款计划（2026）'!$A:$A&amp;'[6]产值及收款计划（2026）'!$B:$B,'[6]产值及收款计划（2026）'!BD:BD)</f>
        <v>#REF!</v>
      </c>
      <c r="BE558" s="235" t="e" cm="1">
        <f t="array" ref="BE558">_xlfn.XLOOKUP($A558&amp;$B558,'[6]产值及收款计划（2026）'!$A:$A&amp;'[6]产值及收款计划（2026）'!$B:$B,'[6]产值及收款计划（2026）'!BE:BE)</f>
        <v>#REF!</v>
      </c>
      <c r="BF558" s="235" t="e" cm="1">
        <f t="array" ref="BF558">_xlfn.XLOOKUP($A558&amp;$B558,'[6]产值及收款计划（2026）'!$A:$A&amp;'[6]产值及收款计划（2026）'!$B:$B,'[6]产值及收款计划（2026）'!BF:BF)</f>
        <v>#REF!</v>
      </c>
      <c r="BG558" s="235" t="e" cm="1">
        <f t="array" ref="BG558">_xlfn.XLOOKUP($A558&amp;$B558,'[6]产值及收款计划（2026）'!$A:$A&amp;'[6]产值及收款计划（2026）'!$B:$B,'[6]产值及收款计划（2026）'!BG:BG)</f>
        <v>#REF!</v>
      </c>
      <c r="BH558" s="235" t="e" cm="1">
        <f t="array" ref="BH558">_xlfn.XLOOKUP($A558&amp;$B558,'[6]产值及收款计划（2026）'!$A:$A&amp;'[6]产值及收款计划（2026）'!$B:$B,'[6]产值及收款计划（2026）'!BH:BH)</f>
        <v>#REF!</v>
      </c>
      <c r="BI558" s="235" t="e" cm="1">
        <f t="array" ref="BI558">_xlfn.XLOOKUP($A558&amp;$B558,'[6]产值及收款计划（2026）'!$A:$A&amp;'[6]产值及收款计划（2026）'!$B:$B,'[6]产值及收款计划（2026）'!BI:BI)</f>
        <v>#REF!</v>
      </c>
      <c r="BJ558" s="235" t="e" cm="1">
        <f t="array" ref="BJ558">_xlfn.XLOOKUP($A558&amp;$B558,'[6]产值及收款计划（2026）'!$A:$A&amp;'[6]产值及收款计划（2026）'!$B:$B,'[6]产值及收款计划（2026）'!BJ:BJ)</f>
        <v>#REF!</v>
      </c>
      <c r="BK558" s="235" t="e" cm="1">
        <f t="array" ref="BK558">_xlfn.XLOOKUP($A558&amp;$B558,'[6]产值及收款计划（2026）'!$A:$A&amp;'[6]产值及收款计划（2026）'!$B:$B,'[6]产值及收款计划（2026）'!BK:BK)</f>
        <v>#REF!</v>
      </c>
      <c r="BL558" s="235" t="e" cm="1">
        <f t="array" ref="BL558">_xlfn.XLOOKUP($A558&amp;$B558,'[6]产值及收款计划（2026）'!$A:$A&amp;'[6]产值及收款计划（2026）'!$B:$B,'[6]产值及收款计划（2026）'!BL:BL)</f>
        <v>#REF!</v>
      </c>
      <c r="BM558" s="235"/>
      <c r="BN558" s="235"/>
      <c r="BO558" s="235"/>
      <c r="BP558" s="235"/>
      <c r="BQ558" s="235" t="e" cm="1">
        <f t="array" ref="BQ558">_xlfn.XLOOKUP($A558&amp;$B558,'[6]产值及收款计划（2026）'!$A:$A&amp;'[6]产值及收款计划（2026）'!$B:$B,'[6]产值及收款计划（2026）'!BM:BM)</f>
        <v>#REF!</v>
      </c>
      <c r="BR558" s="235" t="e" cm="1">
        <f t="array" ref="BR558">_xlfn.XLOOKUP($A558&amp;$B558,'[6]产值及收款计划（2026）'!$A:$A&amp;'[6]产值及收款计划（2026）'!$B:$B,'[6]产值及收款计划（2026）'!BN:BN)</f>
        <v>#REF!</v>
      </c>
      <c r="BS558" s="235" t="e" cm="1">
        <f t="array" ref="BS558">_xlfn.XLOOKUP($A558&amp;$B558,'[6]产值及收款计划（2026）'!$A:$A&amp;'[6]产值及收款计划（2026）'!$B:$B,'[6]产值及收款计划（2026）'!BO:BO)</f>
        <v>#REF!</v>
      </c>
      <c r="BT558" s="235" t="e" cm="1">
        <f t="array" ref="BT558">_xlfn.XLOOKUP($A558&amp;$B558,'[6]产值及收款计划（2026）'!$A:$A&amp;'[6]产值及收款计划（2026）'!$B:$B,'[6]产值及收款计划（2026）'!BP:BP)</f>
        <v>#REF!</v>
      </c>
      <c r="BU558" s="234" t="e" cm="1">
        <f t="array" ref="BU558">_xlfn.XLOOKUP($A558&amp;$B558,'[6]产值及收款计划（2026）'!$A:$A&amp;'[6]产值及收款计划（2026）'!$B:$B,'[6]产值及收款计划（2026）'!BQ:BQ)</f>
        <v>#REF!</v>
      </c>
      <c r="BV558" s="235" t="e" cm="1">
        <f t="array" ref="BV558">_xlfn.XLOOKUP($A558&amp;$B558,'[6]产值及收款计划（2026）'!$A:$A&amp;'[6]产值及收款计划（2026）'!$B:$B,'[6]产值及收款计划（2026）'!BR:BR)</f>
        <v>#REF!</v>
      </c>
      <c r="CE558" s="235" cm="1">
        <f t="array" ref="CE558">_xlfn.XLOOKUP($A558&amp;$B558,'[6]产值及收款计划（2026）'!$A:$A&amp;'[6]产值及收款计划（2026）'!$B:$B,'[6]产值及收款计划（2026）'!CA:CA)</f>
        <v>0</v>
      </c>
      <c r="CF558" s="235" cm="1">
        <f t="array" ref="CF558">_xlfn.XLOOKUP($A558&amp;$B558,'[6]产值及收款计划（2026）'!$A:$A&amp;'[6]产值及收款计划（2026）'!$B:$B,'[6]产值及收款计划（2026）'!CB:CB)</f>
        <v>0</v>
      </c>
      <c r="CG558" s="235" cm="1">
        <f t="array" ref="CG558">_xlfn.XLOOKUP($A558&amp;$B558,'[6]产值及收款计划（2026）'!$A:$A&amp;'[6]产值及收款计划（2026）'!$B:$B,'[6]产值及收款计划（2026）'!CC:CC)</f>
        <v>0</v>
      </c>
      <c r="CH558" s="235" cm="1">
        <f t="array" ref="CH558">_xlfn.XLOOKUP($A558&amp;$B558,'[6]产值及收款计划（2026）'!$A:$A&amp;'[6]产值及收款计划（2026）'!$B:$B,'[6]产值及收款计划（2026）'!CD:CD)</f>
        <v>0</v>
      </c>
      <c r="CI558" s="235" cm="1">
        <f t="array" ref="CI558">_xlfn.XLOOKUP($A558&amp;$B558,'[6]产值及收款计划（2026）'!$A:$A&amp;'[6]产值及收款计划（2026）'!$B:$B,'[6]产值及收款计划（2026）'!CE:CE)</f>
        <v>0</v>
      </c>
      <c r="CJ558" s="235" cm="1">
        <f t="array" ref="CJ558">_xlfn.XLOOKUP($A558&amp;$B558,'[6]产值及收款计划（2026）'!$A:$A&amp;'[6]产值及收款计划（2026）'!$B:$B,'[6]产值及收款计划（2026）'!CF:CF)</f>
        <v>0</v>
      </c>
      <c r="CK558" s="235" cm="1">
        <f t="array" ref="CK558">_xlfn.XLOOKUP($A558&amp;$B558,'[6]产值及收款计划（2026）'!$A:$A&amp;'[6]产值及收款计划（2026）'!$B:$B,'[6]产值及收款计划（2026）'!CG:CG)</f>
        <v>0</v>
      </c>
      <c r="CL558" s="235" cm="1">
        <f t="array" ref="CL558">_xlfn.XLOOKUP($A558&amp;$B558,'[6]产值及收款计划（2026）'!$A:$A&amp;'[6]产值及收款计划（2026）'!$B:$B,'[6]产值及收款计划（2026）'!CH:CH)</f>
        <v>0</v>
      </c>
      <c r="CM558" s="235" cm="1">
        <f t="array" ref="CM558">_xlfn.XLOOKUP($A558&amp;$B558,'[6]产值及收款计划（2026）'!$A:$A&amp;'[6]产值及收款计划（2026）'!$B:$B,'[6]产值及收款计划（2026）'!CI:CI)</f>
        <v>0</v>
      </c>
      <c r="CN558" s="235" cm="1">
        <f t="array" ref="CN558">_xlfn.XLOOKUP($A558&amp;$B558,'[6]产值及收款计划（2026）'!$A:$A&amp;'[6]产值及收款计划（2026）'!$B:$B,'[6]产值及收款计划（2026）'!CJ:CJ)</f>
        <v>0</v>
      </c>
      <c r="CO558" s="235" cm="1">
        <f t="array" ref="CO558">_xlfn.XLOOKUP($A558&amp;$B558,'[6]产值及收款计划（2026）'!$A:$A&amp;'[6]产值及收款计划（2026）'!$B:$B,'[6]产值及收款计划（2026）'!CK:CK)</f>
        <v>0</v>
      </c>
      <c r="CP558" s="235" cm="1">
        <f t="array" ref="CP558">_xlfn.XLOOKUP($A558&amp;$B558,'[6]产值及收款计划（2026）'!$A:$A&amp;'[6]产值及收款计划（2026）'!$B:$B,'[6]产值及收款计划（2026）'!CL:CL)</f>
        <v>0</v>
      </c>
      <c r="DE558" s="235" cm="1">
        <f t="array" ref="DE558">_xlfn.XLOOKUP($A558&amp;$B558,'[6]产值及收款计划（2026）'!$A:$A&amp;'[6]产值及收款计划（2026）'!$B:$B,'[6]产值及收款计划（2026）'!DA:DA)</f>
        <v>0</v>
      </c>
      <c r="DF558" s="235" cm="1">
        <f t="array" ref="DF558">_xlfn.XLOOKUP($A558&amp;$B558,'[6]产值及收款计划（2026）'!$A:$A&amp;'[6]产值及收款计划（2026）'!$B:$B,'[6]产值及收款计划（2026）'!DB:DB)</f>
        <v>0</v>
      </c>
      <c r="DG558" s="235" cm="1">
        <f t="array" ref="DG558">_xlfn.XLOOKUP($A558&amp;$B558,'[6]产值及收款计划（2026）'!$A:$A&amp;'[6]产值及收款计划（2026）'!$B:$B,'[6]产值及收款计划（2026）'!DC:DC)</f>
        <v>0</v>
      </c>
      <c r="DH558" s="235" cm="1">
        <f t="array" ref="DH558">_xlfn.XLOOKUP($A558&amp;$B558,'[6]产值及收款计划（2026）'!$A:$A&amp;'[6]产值及收款计划（2026）'!$B:$B,'[6]产值及收款计划（2026）'!DD:DD)</f>
        <v>0</v>
      </c>
      <c r="DI558" s="235" cm="1">
        <f t="array" ref="DI558">_xlfn.XLOOKUP($A558&amp;$B558,'[6]产值及收款计划（2026）'!$A:$A&amp;'[6]产值及收款计划（2026）'!$B:$B,'[6]产值及收款计划（2026）'!DE:DE)</f>
        <v>0</v>
      </c>
      <c r="DJ558" s="235" cm="1">
        <f t="array" ref="DJ558">_xlfn.XLOOKUP($A558&amp;$B558,'[6]产值及收款计划（2026）'!$A:$A&amp;'[6]产值及收款计划（2026）'!$B:$B,'[6]产值及收款计划（2026）'!DF:DF)</f>
        <v>0</v>
      </c>
      <c r="DK558" s="235" cm="1">
        <f t="array" ref="DK558">_xlfn.XLOOKUP($A558&amp;$B558,'[6]产值及收款计划（2026）'!$A:$A&amp;'[6]产值及收款计划（2026）'!$B:$B,'[6]产值及收款计划（2026）'!DG:DG)</f>
        <v>0</v>
      </c>
      <c r="DL558" s="235" cm="1">
        <f t="array" ref="DL558">_xlfn.XLOOKUP($A558&amp;$B558,'[6]产值及收款计划（2026）'!$A:$A&amp;'[6]产值及收款计划（2026）'!$B:$B,'[6]产值及收款计划（2026）'!DH:DH)</f>
        <v>0</v>
      </c>
      <c r="DM558" s="235" cm="1">
        <f t="array" ref="DM558">_xlfn.XLOOKUP($A558&amp;$B558,'[6]产值及收款计划（2026）'!$A:$A&amp;'[6]产值及收款计划（2026）'!$B:$B,'[6]产值及收款计划（2026）'!DI:DI)</f>
        <v>0</v>
      </c>
      <c r="DN558" s="235" cm="1">
        <f t="array" ref="DN558">_xlfn.XLOOKUP($A558&amp;$B558,'[6]产值及收款计划（2026）'!$A:$A&amp;'[6]产值及收款计划（2026）'!$B:$B,'[6]产值及收款计划（2026）'!DJ:DJ)</f>
        <v>0</v>
      </c>
      <c r="DO558" s="235" cm="1">
        <f t="array" ref="DO558">_xlfn.XLOOKUP($A558&amp;$B558,'[6]产值及收款计划（2026）'!$A:$A&amp;'[6]产值及收款计划（2026）'!$B:$B,'[6]产值及收款计划（2026）'!DK:DK)</f>
        <v>0</v>
      </c>
      <c r="DP558" s="235" cm="1">
        <f t="array" ref="DP558">_xlfn.XLOOKUP($A558&amp;$B558,'[6]产值及收款计划（2026）'!$A:$A&amp;'[6]产值及收款计划（2026）'!$B:$B,'[6]产值及收款计划（2026）'!DL:DL)</f>
        <v>0</v>
      </c>
      <c r="DQ558" s="243"/>
      <c r="DR558" s="229"/>
    </row>
    <row r="559" ht="20.25" spans="1:122">
      <c r="A559" s="233">
        <f t="shared" si="32"/>
        <v>18</v>
      </c>
      <c r="B559" s="233" t="s">
        <v>31</v>
      </c>
      <c r="C559" s="234" t="e" cm="1">
        <f t="array" ref="C559">_xlfn.XLOOKUP($A559&amp;$B559,'[6]产值及收款计划（2026）'!$A:$A&amp;'[6]产值及收款计划（2026）'!$B:$B,'[6]产值及收款计划（2026）'!C:C)</f>
        <v>#REF!</v>
      </c>
      <c r="D559" s="234" t="e" cm="1">
        <f t="array" ref="D559">_xlfn.XLOOKUP($A559&amp;$B559,'[6]产值及收款计划（2026）'!$A:$A&amp;'[6]产值及收款计划（2026）'!$B:$B,'[6]产值及收款计划（2026）'!D:D)</f>
        <v>#REF!</v>
      </c>
      <c r="E559" s="235" t="e" cm="1">
        <f t="array" ref="E559">_xlfn.XLOOKUP($A559&amp;$B559,'[6]产值及收款计划（2026）'!$A:$A&amp;'[6]产值及收款计划（2026）'!$B:$B,'[6]产值及收款计划（2026）'!E:E)</f>
        <v>#REF!</v>
      </c>
      <c r="F559" s="235" t="e" cm="1">
        <f t="array" ref="F559">_xlfn.XLOOKUP($A559&amp;$B559,'[6]产值及收款计划（2026）'!$A:$A&amp;'[6]产值及收款计划（2026）'!$B:$B,'[6]产值及收款计划（2026）'!F:F)</f>
        <v>#REF!</v>
      </c>
      <c r="G559" s="235" t="e" cm="1">
        <f t="array" ref="G559">_xlfn.XLOOKUP($A559&amp;$B559,'[6]产值及收款计划（2026）'!$A:$A&amp;'[6]产值及收款计划（2026）'!$B:$B,'[6]产值及收款计划（2026）'!G:G)</f>
        <v>#REF!</v>
      </c>
      <c r="H559" s="235" t="e" cm="1">
        <f t="array" ref="H559">_xlfn.XLOOKUP($A559&amp;$B559,'[6]产值及收款计划（2026）'!$A:$A&amp;'[6]产值及收款计划（2026）'!$B:$B,'[6]产值及收款计划（2026）'!H:H)</f>
        <v>#REF!</v>
      </c>
      <c r="I559" s="236" t="e" cm="1">
        <f t="array" ref="I559">_xlfn.XLOOKUP($A559&amp;$B559,'[6]产值及收款计划（2026）'!$A:$A&amp;'[6]产值及收款计划（2026）'!$B:$B,'[6]产值及收款计划（2026）'!I:I)</f>
        <v>#REF!</v>
      </c>
      <c r="J559" s="237" t="e" cm="1">
        <f t="array" ref="J559">_xlfn.XLOOKUP($A559&amp;$B559,'[6]产值及收款计划（2026）'!$A:$A&amp;'[6]产值及收款计划（2026）'!$B:$B,'[6]产值及收款计划（2026）'!J:J)</f>
        <v>#REF!</v>
      </c>
      <c r="K559" s="235" t="e" cm="1">
        <f t="array" ref="K559">_xlfn.XLOOKUP($A559&amp;$B559,'[6]产值及收款计划（2026）'!$A:$A&amp;'[6]产值及收款计划（2026）'!$B:$B,'[6]产值及收款计划（2026）'!K:K)</f>
        <v>#REF!</v>
      </c>
      <c r="L559" s="235" t="e" cm="1">
        <f t="array" ref="L559">_xlfn.XLOOKUP($A559&amp;$B559,'[6]产值及收款计划（2026）'!$A:$A&amp;'[6]产值及收款计划（2026）'!$B:$B,'[6]产值及收款计划（2026）'!L:L)</f>
        <v>#REF!</v>
      </c>
      <c r="M559" s="235" t="e" cm="1">
        <f t="array" ref="M559">_xlfn.XLOOKUP($A559&amp;$B559,'[6]产值及收款计划（2026）'!$A:$A&amp;'[6]产值及收款计划（2026）'!$B:$B,'[6]产值及收款计划（2026）'!M:M)</f>
        <v>#REF!</v>
      </c>
      <c r="N559" s="235" t="e" cm="1">
        <f t="array" ref="N559">_xlfn.XLOOKUP($A559&amp;$B559,'[6]产值及收款计划（2026）'!$A:$A&amp;'[6]产值及收款计划（2026）'!$B:$B,'[6]产值及收款计划（2026）'!N:N)</f>
        <v>#REF!</v>
      </c>
      <c r="O559" s="235" t="e" cm="1">
        <f t="array" ref="O559">_xlfn.XLOOKUP($A559&amp;$B559,'[6]产值及收款计划（2026）'!$A:$A&amp;'[6]产值及收款计划（2026）'!$B:$B,'[6]产值及收款计划（2026）'!O:O)</f>
        <v>#REF!</v>
      </c>
      <c r="P559" s="234" t="e" cm="1">
        <f t="array" ref="P559">_xlfn.XLOOKUP($A559&amp;$B559,'[6]产值及收款计划（2026）'!$A:$A&amp;'[6]产值及收款计划（2026）'!$B:$B,'[6]产值及收款计划（2026）'!P:P)</f>
        <v>#REF!</v>
      </c>
      <c r="Q559" s="235" t="e" cm="1">
        <f t="array" ref="Q559">_xlfn.XLOOKUP($A559&amp;$B559,'[6]产值及收款计划（2026）'!$A:$A&amp;'[6]产值及收款计划（2026）'!$B:$B,'[6]产值及收款计划（2026）'!Q:Q)</f>
        <v>#REF!</v>
      </c>
      <c r="R559" s="235" t="e" cm="1">
        <f t="array" ref="R559">_xlfn.XLOOKUP($A559&amp;$B559,'[6]产值及收款计划（2026）'!$A:$A&amp;'[6]产值及收款计划（2026）'!$B:$B,'[6]产值及收款计划（2026）'!R:R)</f>
        <v>#REF!</v>
      </c>
      <c r="S559" s="235" t="e" cm="1">
        <f t="array" ref="S559">_xlfn.XLOOKUP($A559&amp;$B559,'[6]产值及收款计划（2026）'!$A:$A&amp;'[6]产值及收款计划（2026）'!$B:$B,'[6]产值及收款计划（2026）'!S:S)</f>
        <v>#REF!</v>
      </c>
      <c r="T559" s="235" t="e" cm="1">
        <f t="array" ref="T559">_xlfn.XLOOKUP($A559&amp;$B559,'[6]产值及收款计划（2026）'!$A:$A&amp;'[6]产值及收款计划（2026）'!$B:$B,'[6]产值及收款计划（2026）'!T:T)</f>
        <v>#REF!</v>
      </c>
      <c r="U559" s="235" t="e" cm="1">
        <f t="array" ref="U559">_xlfn.XLOOKUP($A559&amp;$B559,'[6]产值及收款计划（2026）'!$A:$A&amp;'[6]产值及收款计划（2026）'!$B:$B,'[6]产值及收款计划（2026）'!U:U)</f>
        <v>#REF!</v>
      </c>
      <c r="V559" s="235" t="e" cm="1">
        <f t="array" ref="V559">_xlfn.XLOOKUP($A559&amp;$B559,'[6]产值及收款计划（2026）'!$A:$A&amp;'[6]产值及收款计划（2026）'!$B:$B,'[6]产值及收款计划（2026）'!V:V)</f>
        <v>#REF!</v>
      </c>
      <c r="W559" s="235" t="e" cm="1">
        <f t="array" ref="W559">_xlfn.XLOOKUP($A559&amp;$B559,'[6]产值及收款计划（2026）'!$A:$A&amp;'[6]产值及收款计划（2026）'!$B:$B,'[6]产值及收款计划（2026）'!W:W)</f>
        <v>#REF!</v>
      </c>
      <c r="X559" s="235" t="e" cm="1">
        <f t="array" ref="X559">_xlfn.XLOOKUP($A559&amp;$B559,'[6]产值及收款计划（2026）'!$A:$A&amp;'[6]产值及收款计划（2026）'!$B:$B,'[6]产值及收款计划（2026）'!X:X)</f>
        <v>#REF!</v>
      </c>
      <c r="Y559" s="235" t="e" cm="1">
        <f t="array" ref="Y559">_xlfn.XLOOKUP($A559&amp;$B559,'[6]产值及收款计划（2026）'!$A:$A&amp;'[6]产值及收款计划（2026）'!$B:$B,'[6]产值及收款计划（2026）'!Y:Y)</f>
        <v>#REF!</v>
      </c>
      <c r="Z559" s="235" t="e" cm="1">
        <f t="array" ref="Z559">_xlfn.XLOOKUP($A559&amp;$B559,'[6]产值及收款计划（2026）'!$A:$A&amp;'[6]产值及收款计划（2026）'!$B:$B,'[6]产值及收款计划（2026）'!Z:Z)</f>
        <v>#REF!</v>
      </c>
      <c r="AA559" s="235" t="e" cm="1">
        <f t="array" ref="AA559">_xlfn.XLOOKUP($A559&amp;$B559,'[6]产值及收款计划（2026）'!$A:$A&amp;'[6]产值及收款计划（2026）'!$B:$B,'[6]产值及收款计划（2026）'!AA:AA)</f>
        <v>#REF!</v>
      </c>
      <c r="AB559" s="235" t="e" cm="1">
        <f t="array" ref="AB559">_xlfn.XLOOKUP($A559&amp;$B559,'[6]产值及收款计划（2026）'!$A:$A&amp;'[6]产值及收款计划（2026）'!$B:$B,'[6]产值及收款计划（2026）'!AB:AB)</f>
        <v>#REF!</v>
      </c>
      <c r="AC559" s="235" t="e" cm="1">
        <f t="array" ref="AC559">_xlfn.XLOOKUP($A559&amp;$B559,'[6]产值及收款计划（2026）'!$A:$A&amp;'[6]产值及收款计划（2026）'!$B:$B,'[6]产值及收款计划（2026）'!AC:AC)</f>
        <v>#REF!</v>
      </c>
      <c r="AD559" s="235" t="e" cm="1">
        <f t="array" ref="AD559">_xlfn.XLOOKUP($A559&amp;$B559,'[6]产值及收款计划（2026）'!$A:$A&amp;'[6]产值及收款计划（2026）'!$B:$B,'[6]产值及收款计划（2026）'!AD:AD)</f>
        <v>#REF!</v>
      </c>
      <c r="AE559" s="235" t="e" cm="1">
        <f t="array" ref="AE559">_xlfn.XLOOKUP($A559&amp;$B559,'[6]产值及收款计划（2026）'!$A:$A&amp;'[6]产值及收款计划（2026）'!$B:$B,'[6]产值及收款计划（2026）'!AE:AE)</f>
        <v>#REF!</v>
      </c>
      <c r="AF559" s="235" t="e" cm="1">
        <f t="array" ref="AF559">_xlfn.XLOOKUP($A559&amp;$B559,'[6]产值及收款计划（2026）'!$A:$A&amp;'[6]产值及收款计划（2026）'!$B:$B,'[6]产值及收款计划（2026）'!AF:AF)</f>
        <v>#REF!</v>
      </c>
      <c r="AG559" s="235" t="e" cm="1">
        <f t="array" ref="AG559">_xlfn.XLOOKUP($A559&amp;$B559,'[6]产值及收款计划（2026）'!$A:$A&amp;'[6]产值及收款计划（2026）'!$B:$B,'[6]产值及收款计划（2026）'!AG:AG)</f>
        <v>#REF!</v>
      </c>
      <c r="AH559" s="235" t="e" cm="1">
        <f t="array" ref="AH559">_xlfn.XLOOKUP($A559&amp;$B559,'[6]产值及收款计划（2026）'!$A:$A&amp;'[6]产值及收款计划（2026）'!$B:$B,'[6]产值及收款计划（2026）'!AH:AH)</f>
        <v>#REF!</v>
      </c>
      <c r="AI559" s="235" t="e" cm="1">
        <f t="array" ref="AI559">_xlfn.XLOOKUP($A559&amp;$B559,'[6]产值及收款计划（2026）'!$A:$A&amp;'[6]产值及收款计划（2026）'!$B:$B,'[6]产值及收款计划（2026）'!AI:AI)</f>
        <v>#REF!</v>
      </c>
      <c r="AJ559" s="235" t="e" cm="1">
        <f t="array" ref="AJ559">_xlfn.XLOOKUP($A559&amp;$B559,'[6]产值及收款计划（2026）'!$A:$A&amp;'[6]产值及收款计划（2026）'!$B:$B,'[6]产值及收款计划（2026）'!AJ:AJ)</f>
        <v>#REF!</v>
      </c>
      <c r="AK559" s="235" t="e" cm="1">
        <f t="array" ref="AK559">_xlfn.XLOOKUP($A559&amp;$B559,'[6]产值及收款计划（2026）'!$A:$A&amp;'[6]产值及收款计划（2026）'!$B:$B,'[6]产值及收款计划（2026）'!AK:AK)</f>
        <v>#REF!</v>
      </c>
      <c r="AL559" s="235" t="e" cm="1">
        <f t="array" ref="AL559">_xlfn.XLOOKUP($A559&amp;$B559,'[6]产值及收款计划（2026）'!$A:$A&amp;'[6]产值及收款计划（2026）'!$B:$B,'[6]产值及收款计划（2026）'!AL:AL)</f>
        <v>#REF!</v>
      </c>
      <c r="AM559" s="242" t="e" cm="1">
        <f t="array" ref="AM559">_xlfn.LET(_xlpm.勾选月份状态数组,TRANSPOSE('PPT(12-15页）-TOP10'!$A$3:$A$14),_xlpm.选择数据区,IF('PPT(12-15页）-TOP10'!$E$3="收款",$BA559:$BL559,$AA559:$AL559),SUM(_xlfn._xlws.FILTER(_xlpm.选择数据区,_xlpm.勾选月份状态数组,"")))</f>
        <v>#REF!</v>
      </c>
      <c r="AN559" s="235" t="e" cm="1">
        <f t="array" ref="AN559">_xlfn.XLOOKUP($A559&amp;$B559,'[6]产值及收款计划（2026）'!$A:$A&amp;'[6]产值及收款计划（2026）'!$B:$B,'[6]产值及收款计划（2026）'!AN:AN)</f>
        <v>#REF!</v>
      </c>
      <c r="AO559" s="235" t="e" cm="1">
        <f t="array" ref="AO559">_xlfn.XLOOKUP($A559&amp;$B559,'[6]产值及收款计划（2026）'!$A:$A&amp;'[6]产值及收款计划（2026）'!$B:$B,'[6]产值及收款计划（2026）'!AO:AO)</f>
        <v>#REF!</v>
      </c>
      <c r="AP559" s="235" t="e" cm="1">
        <f t="array" ref="AP559">_xlfn.XLOOKUP($A559&amp;$B559,'[6]产值及收款计划（2026）'!$A:$A&amp;'[6]产值及收款计划（2026）'!$B:$B,'[6]产值及收款计划（2026）'!AP:AP)</f>
        <v>#REF!</v>
      </c>
      <c r="AQ559" s="235" t="e" cm="1">
        <f t="array" ref="AQ559">_xlfn.XLOOKUP($A559&amp;$B559,'[6]产值及收款计划（2026）'!$A:$A&amp;'[6]产值及收款计划（2026）'!$B:$B,'[6]产值及收款计划（2026）'!AQ:AQ)</f>
        <v>#REF!</v>
      </c>
      <c r="AR559" s="235" t="e" cm="1">
        <f t="array" ref="AR559">_xlfn.XLOOKUP($A559&amp;$B559,'[6]产值及收款计划（2026）'!$A:$A&amp;'[6]产值及收款计划（2026）'!$B:$B,'[6]产值及收款计划（2026）'!AR:AR)</f>
        <v>#REF!</v>
      </c>
      <c r="AS559" s="235" t="e" cm="1">
        <f t="array" ref="AS559">_xlfn.XLOOKUP($A559&amp;$B559,'[6]产值及收款计划（2026）'!$A:$A&amp;'[6]产值及收款计划（2026）'!$B:$B,'[6]产值及收款计划（2026）'!AS:AS)</f>
        <v>#REF!</v>
      </c>
      <c r="AT559" s="235" t="e" cm="1">
        <f t="array" ref="AT559">_xlfn.XLOOKUP($A559&amp;$B559,'[6]产值及收款计划（2026）'!$A:$A&amp;'[6]产值及收款计划（2026）'!$B:$B,'[6]产值及收款计划（2026）'!AT:AT)</f>
        <v>#REF!</v>
      </c>
      <c r="AU559" s="235" t="e" cm="1">
        <f t="array" ref="AU559">_xlfn.XLOOKUP($A559&amp;$B559,'[6]产值及收款计划（2026）'!$A:$A&amp;'[6]产值及收款计划（2026）'!$B:$B,'[6]产值及收款计划（2026）'!AU:AU)</f>
        <v>#REF!</v>
      </c>
      <c r="AV559" s="235" t="e" cm="1">
        <f t="array" ref="AV559">_xlfn.XLOOKUP($A559&amp;$B559,'[6]产值及收款计划（2026）'!$A:$A&amp;'[6]产值及收款计划（2026）'!$B:$B,'[6]产值及收款计划（2026）'!AV:AV)</f>
        <v>#REF!</v>
      </c>
      <c r="AW559" s="235" t="e" cm="1">
        <f t="array" ref="AW559">_xlfn.XLOOKUP($A559&amp;$B559,'[6]产值及收款计划（2026）'!$A:$A&amp;'[6]产值及收款计划（2026）'!$B:$B,'[6]产值及收款计划（2026）'!AW:AW)</f>
        <v>#REF!</v>
      </c>
      <c r="AX559" s="235" t="e" cm="1">
        <f t="array" ref="AX559">_xlfn.XLOOKUP($A559&amp;$B559,'[6]产值及收款计划（2026）'!$A:$A&amp;'[6]产值及收款计划（2026）'!$B:$B,'[6]产值及收款计划（2026）'!AX:AX)</f>
        <v>#REF!</v>
      </c>
      <c r="AY559" s="235" t="e" cm="1">
        <f t="array" ref="AY559">_xlfn.XLOOKUP($A559&amp;$B559,'[6]产值及收款计划（2026）'!$A:$A&amp;'[6]产值及收款计划（2026）'!$B:$B,'[6]产值及收款计划（2026）'!AY:AY)</f>
        <v>#REF!</v>
      </c>
      <c r="AZ559" s="235" t="e" cm="1">
        <f t="array" ref="AZ559">_xlfn.XLOOKUP($A559&amp;$B559,'[6]产值及收款计划（2026）'!$A:$A&amp;'[6]产值及收款计划（2026）'!$B:$B,'[6]产值及收款计划（2026）'!AZ:AZ)</f>
        <v>#REF!</v>
      </c>
      <c r="BA559" s="235" t="e" cm="1">
        <f t="array" ref="BA559">_xlfn.XLOOKUP($A559&amp;$B559,'[6]产值及收款计划（2026）'!$A:$A&amp;'[6]产值及收款计划（2026）'!$B:$B,'[6]产值及收款计划（2026）'!BA:BA)</f>
        <v>#REF!</v>
      </c>
      <c r="BB559" s="235" t="e" cm="1">
        <f t="array" ref="BB559">_xlfn.XLOOKUP($A559&amp;$B559,'[6]产值及收款计划（2026）'!$A:$A&amp;'[6]产值及收款计划（2026）'!$B:$B,'[6]产值及收款计划（2026）'!BB:BB)</f>
        <v>#REF!</v>
      </c>
      <c r="BC559" s="235" t="e" cm="1">
        <f t="array" ref="BC559">_xlfn.XLOOKUP($A559&amp;$B559,'[6]产值及收款计划（2026）'!$A:$A&amp;'[6]产值及收款计划（2026）'!$B:$B,'[6]产值及收款计划（2026）'!BC:BC)</f>
        <v>#REF!</v>
      </c>
      <c r="BD559" s="235" t="e" cm="1">
        <f t="array" ref="BD559">_xlfn.XLOOKUP($A559&amp;$B559,'[6]产值及收款计划（2026）'!$A:$A&amp;'[6]产值及收款计划（2026）'!$B:$B,'[6]产值及收款计划（2026）'!BD:BD)</f>
        <v>#REF!</v>
      </c>
      <c r="BE559" s="235" t="e" cm="1">
        <f t="array" ref="BE559">_xlfn.XLOOKUP($A559&amp;$B559,'[6]产值及收款计划（2026）'!$A:$A&amp;'[6]产值及收款计划（2026）'!$B:$B,'[6]产值及收款计划（2026）'!BE:BE)</f>
        <v>#REF!</v>
      </c>
      <c r="BF559" s="235" t="e" cm="1">
        <f t="array" ref="BF559">_xlfn.XLOOKUP($A559&amp;$B559,'[6]产值及收款计划（2026）'!$A:$A&amp;'[6]产值及收款计划（2026）'!$B:$B,'[6]产值及收款计划（2026）'!BF:BF)</f>
        <v>#REF!</v>
      </c>
      <c r="BG559" s="235" t="e" cm="1">
        <f t="array" ref="BG559">_xlfn.XLOOKUP($A559&amp;$B559,'[6]产值及收款计划（2026）'!$A:$A&amp;'[6]产值及收款计划（2026）'!$B:$B,'[6]产值及收款计划（2026）'!BG:BG)</f>
        <v>#REF!</v>
      </c>
      <c r="BH559" s="235" t="e" cm="1">
        <f t="array" ref="BH559">_xlfn.XLOOKUP($A559&amp;$B559,'[6]产值及收款计划（2026）'!$A:$A&amp;'[6]产值及收款计划（2026）'!$B:$B,'[6]产值及收款计划（2026）'!BH:BH)</f>
        <v>#REF!</v>
      </c>
      <c r="BI559" s="235" t="e" cm="1">
        <f t="array" ref="BI559">_xlfn.XLOOKUP($A559&amp;$B559,'[6]产值及收款计划（2026）'!$A:$A&amp;'[6]产值及收款计划（2026）'!$B:$B,'[6]产值及收款计划（2026）'!BI:BI)</f>
        <v>#REF!</v>
      </c>
      <c r="BJ559" s="235" t="e" cm="1">
        <f t="array" ref="BJ559">_xlfn.XLOOKUP($A559&amp;$B559,'[6]产值及收款计划（2026）'!$A:$A&amp;'[6]产值及收款计划（2026）'!$B:$B,'[6]产值及收款计划（2026）'!BJ:BJ)</f>
        <v>#REF!</v>
      </c>
      <c r="BK559" s="235" t="e" cm="1">
        <f t="array" ref="BK559">_xlfn.XLOOKUP($A559&amp;$B559,'[6]产值及收款计划（2026）'!$A:$A&amp;'[6]产值及收款计划（2026）'!$B:$B,'[6]产值及收款计划（2026）'!BK:BK)</f>
        <v>#REF!</v>
      </c>
      <c r="BL559" s="235" t="e" cm="1">
        <f t="array" ref="BL559">_xlfn.XLOOKUP($A559&amp;$B559,'[6]产值及收款计划（2026）'!$A:$A&amp;'[6]产值及收款计划（2026）'!$B:$B,'[6]产值及收款计划（2026）'!BL:BL)</f>
        <v>#REF!</v>
      </c>
      <c r="BM559" s="235"/>
      <c r="BN559" s="235"/>
      <c r="BO559" s="235"/>
      <c r="BP559" s="235"/>
      <c r="BQ559" s="235" t="e" cm="1">
        <f t="array" ref="BQ559">_xlfn.XLOOKUP($A559&amp;$B559,'[6]产值及收款计划（2026）'!$A:$A&amp;'[6]产值及收款计划（2026）'!$B:$B,'[6]产值及收款计划（2026）'!BM:BM)</f>
        <v>#REF!</v>
      </c>
      <c r="BR559" s="235" t="e" cm="1">
        <f t="array" ref="BR559">_xlfn.XLOOKUP($A559&amp;$B559,'[6]产值及收款计划（2026）'!$A:$A&amp;'[6]产值及收款计划（2026）'!$B:$B,'[6]产值及收款计划（2026）'!BN:BN)</f>
        <v>#REF!</v>
      </c>
      <c r="BS559" s="235" t="e" cm="1">
        <f t="array" ref="BS559">_xlfn.XLOOKUP($A559&amp;$B559,'[6]产值及收款计划（2026）'!$A:$A&amp;'[6]产值及收款计划（2026）'!$B:$B,'[6]产值及收款计划（2026）'!BO:BO)</f>
        <v>#REF!</v>
      </c>
      <c r="BT559" s="235" t="e" cm="1">
        <f t="array" ref="BT559">_xlfn.XLOOKUP($A559&amp;$B559,'[6]产值及收款计划（2026）'!$A:$A&amp;'[6]产值及收款计划（2026）'!$B:$B,'[6]产值及收款计划（2026）'!BP:BP)</f>
        <v>#REF!</v>
      </c>
      <c r="BU559" s="234" t="e" cm="1">
        <f t="array" ref="BU559">_xlfn.XLOOKUP($A559&amp;$B559,'[6]产值及收款计划（2026）'!$A:$A&amp;'[6]产值及收款计划（2026）'!$B:$B,'[6]产值及收款计划（2026）'!BQ:BQ)</f>
        <v>#REF!</v>
      </c>
      <c r="BV559" s="235" t="e" cm="1">
        <f t="array" ref="BV559">_xlfn.XLOOKUP($A559&amp;$B559,'[6]产值及收款计划（2026）'!$A:$A&amp;'[6]产值及收款计划（2026）'!$B:$B,'[6]产值及收款计划（2026）'!BR:BR)</f>
        <v>#REF!</v>
      </c>
      <c r="CE559" s="235" cm="1">
        <f t="array" ref="CE559">_xlfn.XLOOKUP($A559&amp;$B559,'[6]产值及收款计划（2026）'!$A:$A&amp;'[6]产值及收款计划（2026）'!$B:$B,'[6]产值及收款计划（2026）'!CA:CA)</f>
        <v>0</v>
      </c>
      <c r="CF559" s="235" cm="1">
        <f t="array" ref="CF559">_xlfn.XLOOKUP($A559&amp;$B559,'[6]产值及收款计划（2026）'!$A:$A&amp;'[6]产值及收款计划（2026）'!$B:$B,'[6]产值及收款计划（2026）'!CB:CB)</f>
        <v>0</v>
      </c>
      <c r="CG559" s="235" cm="1">
        <f t="array" ref="CG559">_xlfn.XLOOKUP($A559&amp;$B559,'[6]产值及收款计划（2026）'!$A:$A&amp;'[6]产值及收款计划（2026）'!$B:$B,'[6]产值及收款计划（2026）'!CC:CC)</f>
        <v>0</v>
      </c>
      <c r="CH559" s="235" cm="1">
        <f t="array" ref="CH559">_xlfn.XLOOKUP($A559&amp;$B559,'[6]产值及收款计划（2026）'!$A:$A&amp;'[6]产值及收款计划（2026）'!$B:$B,'[6]产值及收款计划（2026）'!CD:CD)</f>
        <v>0</v>
      </c>
      <c r="CI559" s="235" cm="1">
        <f t="array" ref="CI559">_xlfn.XLOOKUP($A559&amp;$B559,'[6]产值及收款计划（2026）'!$A:$A&amp;'[6]产值及收款计划（2026）'!$B:$B,'[6]产值及收款计划（2026）'!CE:CE)</f>
        <v>0</v>
      </c>
      <c r="CJ559" s="235" cm="1">
        <f t="array" ref="CJ559">_xlfn.XLOOKUP($A559&amp;$B559,'[6]产值及收款计划（2026）'!$A:$A&amp;'[6]产值及收款计划（2026）'!$B:$B,'[6]产值及收款计划（2026）'!CF:CF)</f>
        <v>0</v>
      </c>
      <c r="CK559" s="235" cm="1">
        <f t="array" ref="CK559">_xlfn.XLOOKUP($A559&amp;$B559,'[6]产值及收款计划（2026）'!$A:$A&amp;'[6]产值及收款计划（2026）'!$B:$B,'[6]产值及收款计划（2026）'!CG:CG)</f>
        <v>0</v>
      </c>
      <c r="CL559" s="235" cm="1">
        <f t="array" ref="CL559">_xlfn.XLOOKUP($A559&amp;$B559,'[6]产值及收款计划（2026）'!$A:$A&amp;'[6]产值及收款计划（2026）'!$B:$B,'[6]产值及收款计划（2026）'!CH:CH)</f>
        <v>0</v>
      </c>
      <c r="CM559" s="235" cm="1">
        <f t="array" ref="CM559">_xlfn.XLOOKUP($A559&amp;$B559,'[6]产值及收款计划（2026）'!$A:$A&amp;'[6]产值及收款计划（2026）'!$B:$B,'[6]产值及收款计划（2026）'!CI:CI)</f>
        <v>0</v>
      </c>
      <c r="CN559" s="235" cm="1">
        <f t="array" ref="CN559">_xlfn.XLOOKUP($A559&amp;$B559,'[6]产值及收款计划（2026）'!$A:$A&amp;'[6]产值及收款计划（2026）'!$B:$B,'[6]产值及收款计划（2026）'!CJ:CJ)</f>
        <v>0</v>
      </c>
      <c r="CO559" s="235" cm="1">
        <f t="array" ref="CO559">_xlfn.XLOOKUP($A559&amp;$B559,'[6]产值及收款计划（2026）'!$A:$A&amp;'[6]产值及收款计划（2026）'!$B:$B,'[6]产值及收款计划（2026）'!CK:CK)</f>
        <v>0</v>
      </c>
      <c r="CP559" s="235" cm="1">
        <f t="array" ref="CP559">_xlfn.XLOOKUP($A559&amp;$B559,'[6]产值及收款计划（2026）'!$A:$A&amp;'[6]产值及收款计划（2026）'!$B:$B,'[6]产值及收款计划（2026）'!CL:CL)</f>
        <v>0</v>
      </c>
      <c r="DE559" s="235" cm="1">
        <f t="array" ref="DE559">_xlfn.XLOOKUP($A559&amp;$B559,'[6]产值及收款计划（2026）'!$A:$A&amp;'[6]产值及收款计划（2026）'!$B:$B,'[6]产值及收款计划（2026）'!DA:DA)</f>
        <v>0</v>
      </c>
      <c r="DF559" s="235" cm="1">
        <f t="array" ref="DF559">_xlfn.XLOOKUP($A559&amp;$B559,'[6]产值及收款计划（2026）'!$A:$A&amp;'[6]产值及收款计划（2026）'!$B:$B,'[6]产值及收款计划（2026）'!DB:DB)</f>
        <v>0</v>
      </c>
      <c r="DG559" s="235" cm="1">
        <f t="array" ref="DG559">_xlfn.XLOOKUP($A559&amp;$B559,'[6]产值及收款计划（2026）'!$A:$A&amp;'[6]产值及收款计划（2026）'!$B:$B,'[6]产值及收款计划（2026）'!DC:DC)</f>
        <v>0</v>
      </c>
      <c r="DH559" s="235" cm="1">
        <f t="array" ref="DH559">_xlfn.XLOOKUP($A559&amp;$B559,'[6]产值及收款计划（2026）'!$A:$A&amp;'[6]产值及收款计划（2026）'!$B:$B,'[6]产值及收款计划（2026）'!DD:DD)</f>
        <v>0</v>
      </c>
      <c r="DI559" s="235" cm="1">
        <f t="array" ref="DI559">_xlfn.XLOOKUP($A559&amp;$B559,'[6]产值及收款计划（2026）'!$A:$A&amp;'[6]产值及收款计划（2026）'!$B:$B,'[6]产值及收款计划（2026）'!DE:DE)</f>
        <v>0</v>
      </c>
      <c r="DJ559" s="235" cm="1">
        <f t="array" ref="DJ559">_xlfn.XLOOKUP($A559&amp;$B559,'[6]产值及收款计划（2026）'!$A:$A&amp;'[6]产值及收款计划（2026）'!$B:$B,'[6]产值及收款计划（2026）'!DF:DF)</f>
        <v>0</v>
      </c>
      <c r="DK559" s="235" cm="1">
        <f t="array" ref="DK559">_xlfn.XLOOKUP($A559&amp;$B559,'[6]产值及收款计划（2026）'!$A:$A&amp;'[6]产值及收款计划（2026）'!$B:$B,'[6]产值及收款计划（2026）'!DG:DG)</f>
        <v>0</v>
      </c>
      <c r="DL559" s="235" cm="1">
        <f t="array" ref="DL559">_xlfn.XLOOKUP($A559&amp;$B559,'[6]产值及收款计划（2026）'!$A:$A&amp;'[6]产值及收款计划（2026）'!$B:$B,'[6]产值及收款计划（2026）'!DH:DH)</f>
        <v>0</v>
      </c>
      <c r="DM559" s="235" cm="1">
        <f t="array" ref="DM559">_xlfn.XLOOKUP($A559&amp;$B559,'[6]产值及收款计划（2026）'!$A:$A&amp;'[6]产值及收款计划（2026）'!$B:$B,'[6]产值及收款计划（2026）'!DI:DI)</f>
        <v>0</v>
      </c>
      <c r="DN559" s="235" cm="1">
        <f t="array" ref="DN559">_xlfn.XLOOKUP($A559&amp;$B559,'[6]产值及收款计划（2026）'!$A:$A&amp;'[6]产值及收款计划（2026）'!$B:$B,'[6]产值及收款计划（2026）'!DJ:DJ)</f>
        <v>0</v>
      </c>
      <c r="DO559" s="235" cm="1">
        <f t="array" ref="DO559">_xlfn.XLOOKUP($A559&amp;$B559,'[6]产值及收款计划（2026）'!$A:$A&amp;'[6]产值及收款计划（2026）'!$B:$B,'[6]产值及收款计划（2026）'!DK:DK)</f>
        <v>0</v>
      </c>
      <c r="DP559" s="235" cm="1">
        <f t="array" ref="DP559">_xlfn.XLOOKUP($A559&amp;$B559,'[6]产值及收款计划（2026）'!$A:$A&amp;'[6]产值及收款计划（2026）'!$B:$B,'[6]产值及收款计划（2026）'!DL:DL)</f>
        <v>0</v>
      </c>
      <c r="DQ559" s="243"/>
      <c r="DR559" s="229"/>
    </row>
    <row r="560" ht="20.25" spans="1:122">
      <c r="A560" s="233">
        <f t="shared" si="32"/>
        <v>19</v>
      </c>
      <c r="B560" s="233" t="s">
        <v>31</v>
      </c>
      <c r="C560" s="234" t="e" cm="1">
        <f t="array" ref="C560">_xlfn.XLOOKUP($A560&amp;$B560,'[6]产值及收款计划（2026）'!$A:$A&amp;'[6]产值及收款计划（2026）'!$B:$B,'[6]产值及收款计划（2026）'!C:C)</f>
        <v>#REF!</v>
      </c>
      <c r="D560" s="234" t="e" cm="1">
        <f t="array" ref="D560">_xlfn.XLOOKUP($A560&amp;$B560,'[6]产值及收款计划（2026）'!$A:$A&amp;'[6]产值及收款计划（2026）'!$B:$B,'[6]产值及收款计划（2026）'!D:D)</f>
        <v>#REF!</v>
      </c>
      <c r="E560" s="235" t="e" cm="1">
        <f t="array" ref="E560">_xlfn.XLOOKUP($A560&amp;$B560,'[6]产值及收款计划（2026）'!$A:$A&amp;'[6]产值及收款计划（2026）'!$B:$B,'[6]产值及收款计划（2026）'!E:E)</f>
        <v>#REF!</v>
      </c>
      <c r="F560" s="235" t="e" cm="1">
        <f t="array" ref="F560">_xlfn.XLOOKUP($A560&amp;$B560,'[6]产值及收款计划（2026）'!$A:$A&amp;'[6]产值及收款计划（2026）'!$B:$B,'[6]产值及收款计划（2026）'!F:F)</f>
        <v>#REF!</v>
      </c>
      <c r="G560" s="235" t="e" cm="1">
        <f t="array" ref="G560">_xlfn.XLOOKUP($A560&amp;$B560,'[6]产值及收款计划（2026）'!$A:$A&amp;'[6]产值及收款计划（2026）'!$B:$B,'[6]产值及收款计划（2026）'!G:G)</f>
        <v>#REF!</v>
      </c>
      <c r="H560" s="235" t="e" cm="1">
        <f t="array" ref="H560">_xlfn.XLOOKUP($A560&amp;$B560,'[6]产值及收款计划（2026）'!$A:$A&amp;'[6]产值及收款计划（2026）'!$B:$B,'[6]产值及收款计划（2026）'!H:H)</f>
        <v>#REF!</v>
      </c>
      <c r="I560" s="236" t="e" cm="1">
        <f t="array" ref="I560">_xlfn.XLOOKUP($A560&amp;$B560,'[6]产值及收款计划（2026）'!$A:$A&amp;'[6]产值及收款计划（2026）'!$B:$B,'[6]产值及收款计划（2026）'!I:I)</f>
        <v>#REF!</v>
      </c>
      <c r="J560" s="237" t="e" cm="1">
        <f t="array" ref="J560">_xlfn.XLOOKUP($A560&amp;$B560,'[6]产值及收款计划（2026）'!$A:$A&amp;'[6]产值及收款计划（2026）'!$B:$B,'[6]产值及收款计划（2026）'!J:J)</f>
        <v>#REF!</v>
      </c>
      <c r="K560" s="235" t="e" cm="1">
        <f t="array" ref="K560">_xlfn.XLOOKUP($A560&amp;$B560,'[6]产值及收款计划（2026）'!$A:$A&amp;'[6]产值及收款计划（2026）'!$B:$B,'[6]产值及收款计划（2026）'!K:K)</f>
        <v>#REF!</v>
      </c>
      <c r="L560" s="235" t="e" cm="1">
        <f t="array" ref="L560">_xlfn.XLOOKUP($A560&amp;$B560,'[6]产值及收款计划（2026）'!$A:$A&amp;'[6]产值及收款计划（2026）'!$B:$B,'[6]产值及收款计划（2026）'!L:L)</f>
        <v>#REF!</v>
      </c>
      <c r="M560" s="235" t="e" cm="1">
        <f t="array" ref="M560">_xlfn.XLOOKUP($A560&amp;$B560,'[6]产值及收款计划（2026）'!$A:$A&amp;'[6]产值及收款计划（2026）'!$B:$B,'[6]产值及收款计划（2026）'!M:M)</f>
        <v>#REF!</v>
      </c>
      <c r="N560" s="235" t="e" cm="1">
        <f t="array" ref="N560">_xlfn.XLOOKUP($A560&amp;$B560,'[6]产值及收款计划（2026）'!$A:$A&amp;'[6]产值及收款计划（2026）'!$B:$B,'[6]产值及收款计划（2026）'!N:N)</f>
        <v>#REF!</v>
      </c>
      <c r="O560" s="235" t="e" cm="1">
        <f t="array" ref="O560">_xlfn.XLOOKUP($A560&amp;$B560,'[6]产值及收款计划（2026）'!$A:$A&amp;'[6]产值及收款计划（2026）'!$B:$B,'[6]产值及收款计划（2026）'!O:O)</f>
        <v>#REF!</v>
      </c>
      <c r="P560" s="234" t="e" cm="1">
        <f t="array" ref="P560">_xlfn.XLOOKUP($A560&amp;$B560,'[6]产值及收款计划（2026）'!$A:$A&amp;'[6]产值及收款计划（2026）'!$B:$B,'[6]产值及收款计划（2026）'!P:P)</f>
        <v>#REF!</v>
      </c>
      <c r="Q560" s="235" t="e" cm="1">
        <f t="array" ref="Q560">_xlfn.XLOOKUP($A560&amp;$B560,'[6]产值及收款计划（2026）'!$A:$A&amp;'[6]产值及收款计划（2026）'!$B:$B,'[6]产值及收款计划（2026）'!Q:Q)</f>
        <v>#REF!</v>
      </c>
      <c r="R560" s="235" t="e" cm="1">
        <f t="array" ref="R560">_xlfn.XLOOKUP($A560&amp;$B560,'[6]产值及收款计划（2026）'!$A:$A&amp;'[6]产值及收款计划（2026）'!$B:$B,'[6]产值及收款计划（2026）'!R:R)</f>
        <v>#REF!</v>
      </c>
      <c r="S560" s="235" t="e" cm="1">
        <f t="array" ref="S560">_xlfn.XLOOKUP($A560&amp;$B560,'[6]产值及收款计划（2026）'!$A:$A&amp;'[6]产值及收款计划（2026）'!$B:$B,'[6]产值及收款计划（2026）'!S:S)</f>
        <v>#REF!</v>
      </c>
      <c r="T560" s="235" t="e" cm="1">
        <f t="array" ref="T560">_xlfn.XLOOKUP($A560&amp;$B560,'[6]产值及收款计划（2026）'!$A:$A&amp;'[6]产值及收款计划（2026）'!$B:$B,'[6]产值及收款计划（2026）'!T:T)</f>
        <v>#REF!</v>
      </c>
      <c r="U560" s="235" t="e" cm="1">
        <f t="array" ref="U560">_xlfn.XLOOKUP($A560&amp;$B560,'[6]产值及收款计划（2026）'!$A:$A&amp;'[6]产值及收款计划（2026）'!$B:$B,'[6]产值及收款计划（2026）'!U:U)</f>
        <v>#REF!</v>
      </c>
      <c r="V560" s="235" t="e" cm="1">
        <f t="array" ref="V560">_xlfn.XLOOKUP($A560&amp;$B560,'[6]产值及收款计划（2026）'!$A:$A&amp;'[6]产值及收款计划（2026）'!$B:$B,'[6]产值及收款计划（2026）'!V:V)</f>
        <v>#REF!</v>
      </c>
      <c r="W560" s="235" t="e" cm="1">
        <f t="array" ref="W560">_xlfn.XLOOKUP($A560&amp;$B560,'[6]产值及收款计划（2026）'!$A:$A&amp;'[6]产值及收款计划（2026）'!$B:$B,'[6]产值及收款计划（2026）'!W:W)</f>
        <v>#REF!</v>
      </c>
      <c r="X560" s="235" t="e" cm="1">
        <f t="array" ref="X560">_xlfn.XLOOKUP($A560&amp;$B560,'[6]产值及收款计划（2026）'!$A:$A&amp;'[6]产值及收款计划（2026）'!$B:$B,'[6]产值及收款计划（2026）'!X:X)</f>
        <v>#REF!</v>
      </c>
      <c r="Y560" s="235" t="e" cm="1">
        <f t="array" ref="Y560">_xlfn.XLOOKUP($A560&amp;$B560,'[6]产值及收款计划（2026）'!$A:$A&amp;'[6]产值及收款计划（2026）'!$B:$B,'[6]产值及收款计划（2026）'!Y:Y)</f>
        <v>#REF!</v>
      </c>
      <c r="Z560" s="235" t="e" cm="1">
        <f t="array" ref="Z560">_xlfn.XLOOKUP($A560&amp;$B560,'[6]产值及收款计划（2026）'!$A:$A&amp;'[6]产值及收款计划（2026）'!$B:$B,'[6]产值及收款计划（2026）'!Z:Z)</f>
        <v>#REF!</v>
      </c>
      <c r="AA560" s="235" t="e" cm="1">
        <f t="array" ref="AA560">_xlfn.XLOOKUP($A560&amp;$B560,'[6]产值及收款计划（2026）'!$A:$A&amp;'[6]产值及收款计划（2026）'!$B:$B,'[6]产值及收款计划（2026）'!AA:AA)</f>
        <v>#REF!</v>
      </c>
      <c r="AB560" s="235" t="e" cm="1">
        <f t="array" ref="AB560">_xlfn.XLOOKUP($A560&amp;$B560,'[6]产值及收款计划（2026）'!$A:$A&amp;'[6]产值及收款计划（2026）'!$B:$B,'[6]产值及收款计划（2026）'!AB:AB)</f>
        <v>#REF!</v>
      </c>
      <c r="AC560" s="235" t="e" cm="1">
        <f t="array" ref="AC560">_xlfn.XLOOKUP($A560&amp;$B560,'[6]产值及收款计划（2026）'!$A:$A&amp;'[6]产值及收款计划（2026）'!$B:$B,'[6]产值及收款计划（2026）'!AC:AC)</f>
        <v>#REF!</v>
      </c>
      <c r="AD560" s="235" t="e" cm="1">
        <f t="array" ref="AD560">_xlfn.XLOOKUP($A560&amp;$B560,'[6]产值及收款计划（2026）'!$A:$A&amp;'[6]产值及收款计划（2026）'!$B:$B,'[6]产值及收款计划（2026）'!AD:AD)</f>
        <v>#REF!</v>
      </c>
      <c r="AE560" s="235" t="e" cm="1">
        <f t="array" ref="AE560">_xlfn.XLOOKUP($A560&amp;$B560,'[6]产值及收款计划（2026）'!$A:$A&amp;'[6]产值及收款计划（2026）'!$B:$B,'[6]产值及收款计划（2026）'!AE:AE)</f>
        <v>#REF!</v>
      </c>
      <c r="AF560" s="235" t="e" cm="1">
        <f t="array" ref="AF560">_xlfn.XLOOKUP($A560&amp;$B560,'[6]产值及收款计划（2026）'!$A:$A&amp;'[6]产值及收款计划（2026）'!$B:$B,'[6]产值及收款计划（2026）'!AF:AF)</f>
        <v>#REF!</v>
      </c>
      <c r="AG560" s="235" t="e" cm="1">
        <f t="array" ref="AG560">_xlfn.XLOOKUP($A560&amp;$B560,'[6]产值及收款计划（2026）'!$A:$A&amp;'[6]产值及收款计划（2026）'!$B:$B,'[6]产值及收款计划（2026）'!AG:AG)</f>
        <v>#REF!</v>
      </c>
      <c r="AH560" s="235" t="e" cm="1">
        <f t="array" ref="AH560">_xlfn.XLOOKUP($A560&amp;$B560,'[6]产值及收款计划（2026）'!$A:$A&amp;'[6]产值及收款计划（2026）'!$B:$B,'[6]产值及收款计划（2026）'!AH:AH)</f>
        <v>#REF!</v>
      </c>
      <c r="AI560" s="235" t="e" cm="1">
        <f t="array" ref="AI560">_xlfn.XLOOKUP($A560&amp;$B560,'[6]产值及收款计划（2026）'!$A:$A&amp;'[6]产值及收款计划（2026）'!$B:$B,'[6]产值及收款计划（2026）'!AI:AI)</f>
        <v>#REF!</v>
      </c>
      <c r="AJ560" s="235" t="e" cm="1">
        <f t="array" ref="AJ560">_xlfn.XLOOKUP($A560&amp;$B560,'[6]产值及收款计划（2026）'!$A:$A&amp;'[6]产值及收款计划（2026）'!$B:$B,'[6]产值及收款计划（2026）'!AJ:AJ)</f>
        <v>#REF!</v>
      </c>
      <c r="AK560" s="235" t="e" cm="1">
        <f t="array" ref="AK560">_xlfn.XLOOKUP($A560&amp;$B560,'[6]产值及收款计划（2026）'!$A:$A&amp;'[6]产值及收款计划（2026）'!$B:$B,'[6]产值及收款计划（2026）'!AK:AK)</f>
        <v>#REF!</v>
      </c>
      <c r="AL560" s="235" t="e" cm="1">
        <f t="array" ref="AL560">_xlfn.XLOOKUP($A560&amp;$B560,'[6]产值及收款计划（2026）'!$A:$A&amp;'[6]产值及收款计划（2026）'!$B:$B,'[6]产值及收款计划（2026）'!AL:AL)</f>
        <v>#REF!</v>
      </c>
      <c r="AM560" s="242" t="e" cm="1">
        <f t="array" ref="AM560">_xlfn.LET(_xlpm.勾选月份状态数组,TRANSPOSE('PPT(12-15页）-TOP10'!$A$3:$A$14),_xlpm.选择数据区,IF('PPT(12-15页）-TOP10'!$E$3="收款",$BA560:$BL560,$AA560:$AL560),SUM(_xlfn._xlws.FILTER(_xlpm.选择数据区,_xlpm.勾选月份状态数组,"")))</f>
        <v>#REF!</v>
      </c>
      <c r="AN560" s="235" t="e" cm="1">
        <f t="array" ref="AN560">_xlfn.XLOOKUP($A560&amp;$B560,'[6]产值及收款计划（2026）'!$A:$A&amp;'[6]产值及收款计划（2026）'!$B:$B,'[6]产值及收款计划（2026）'!AN:AN)</f>
        <v>#REF!</v>
      </c>
      <c r="AO560" s="235" t="e" cm="1">
        <f t="array" ref="AO560">_xlfn.XLOOKUP($A560&amp;$B560,'[6]产值及收款计划（2026）'!$A:$A&amp;'[6]产值及收款计划（2026）'!$B:$B,'[6]产值及收款计划（2026）'!AO:AO)</f>
        <v>#REF!</v>
      </c>
      <c r="AP560" s="235" t="e" cm="1">
        <f t="array" ref="AP560">_xlfn.XLOOKUP($A560&amp;$B560,'[6]产值及收款计划（2026）'!$A:$A&amp;'[6]产值及收款计划（2026）'!$B:$B,'[6]产值及收款计划（2026）'!AP:AP)</f>
        <v>#REF!</v>
      </c>
      <c r="AQ560" s="235" t="e" cm="1">
        <f t="array" ref="AQ560">_xlfn.XLOOKUP($A560&amp;$B560,'[6]产值及收款计划（2026）'!$A:$A&amp;'[6]产值及收款计划（2026）'!$B:$B,'[6]产值及收款计划（2026）'!AQ:AQ)</f>
        <v>#REF!</v>
      </c>
      <c r="AR560" s="235" t="e" cm="1">
        <f t="array" ref="AR560">_xlfn.XLOOKUP($A560&amp;$B560,'[6]产值及收款计划（2026）'!$A:$A&amp;'[6]产值及收款计划（2026）'!$B:$B,'[6]产值及收款计划（2026）'!AR:AR)</f>
        <v>#REF!</v>
      </c>
      <c r="AS560" s="235" t="e" cm="1">
        <f t="array" ref="AS560">_xlfn.XLOOKUP($A560&amp;$B560,'[6]产值及收款计划（2026）'!$A:$A&amp;'[6]产值及收款计划（2026）'!$B:$B,'[6]产值及收款计划（2026）'!AS:AS)</f>
        <v>#REF!</v>
      </c>
      <c r="AT560" s="235" t="e" cm="1">
        <f t="array" ref="AT560">_xlfn.XLOOKUP($A560&amp;$B560,'[6]产值及收款计划（2026）'!$A:$A&amp;'[6]产值及收款计划（2026）'!$B:$B,'[6]产值及收款计划（2026）'!AT:AT)</f>
        <v>#REF!</v>
      </c>
      <c r="AU560" s="235" t="e" cm="1">
        <f t="array" ref="AU560">_xlfn.XLOOKUP($A560&amp;$B560,'[6]产值及收款计划（2026）'!$A:$A&amp;'[6]产值及收款计划（2026）'!$B:$B,'[6]产值及收款计划（2026）'!AU:AU)</f>
        <v>#REF!</v>
      </c>
      <c r="AV560" s="235" t="e" cm="1">
        <f t="array" ref="AV560">_xlfn.XLOOKUP($A560&amp;$B560,'[6]产值及收款计划（2026）'!$A:$A&amp;'[6]产值及收款计划（2026）'!$B:$B,'[6]产值及收款计划（2026）'!AV:AV)</f>
        <v>#REF!</v>
      </c>
      <c r="AW560" s="235" t="e" cm="1">
        <f t="array" ref="AW560">_xlfn.XLOOKUP($A560&amp;$B560,'[6]产值及收款计划（2026）'!$A:$A&amp;'[6]产值及收款计划（2026）'!$B:$B,'[6]产值及收款计划（2026）'!AW:AW)</f>
        <v>#REF!</v>
      </c>
      <c r="AX560" s="235" t="e" cm="1">
        <f t="array" ref="AX560">_xlfn.XLOOKUP($A560&amp;$B560,'[6]产值及收款计划（2026）'!$A:$A&amp;'[6]产值及收款计划（2026）'!$B:$B,'[6]产值及收款计划（2026）'!AX:AX)</f>
        <v>#REF!</v>
      </c>
      <c r="AY560" s="235" t="e" cm="1">
        <f t="array" ref="AY560">_xlfn.XLOOKUP($A560&amp;$B560,'[6]产值及收款计划（2026）'!$A:$A&amp;'[6]产值及收款计划（2026）'!$B:$B,'[6]产值及收款计划（2026）'!AY:AY)</f>
        <v>#REF!</v>
      </c>
      <c r="AZ560" s="235" t="e" cm="1">
        <f t="array" ref="AZ560">_xlfn.XLOOKUP($A560&amp;$B560,'[6]产值及收款计划（2026）'!$A:$A&amp;'[6]产值及收款计划（2026）'!$B:$B,'[6]产值及收款计划（2026）'!AZ:AZ)</f>
        <v>#REF!</v>
      </c>
      <c r="BA560" s="235" t="e" cm="1">
        <f t="array" ref="BA560">_xlfn.XLOOKUP($A560&amp;$B560,'[6]产值及收款计划（2026）'!$A:$A&amp;'[6]产值及收款计划（2026）'!$B:$B,'[6]产值及收款计划（2026）'!BA:BA)</f>
        <v>#REF!</v>
      </c>
      <c r="BB560" s="235" t="e" cm="1">
        <f t="array" ref="BB560">_xlfn.XLOOKUP($A560&amp;$B560,'[6]产值及收款计划（2026）'!$A:$A&amp;'[6]产值及收款计划（2026）'!$B:$B,'[6]产值及收款计划（2026）'!BB:BB)</f>
        <v>#REF!</v>
      </c>
      <c r="BC560" s="235" t="e" cm="1">
        <f t="array" ref="BC560">_xlfn.XLOOKUP($A560&amp;$B560,'[6]产值及收款计划（2026）'!$A:$A&amp;'[6]产值及收款计划（2026）'!$B:$B,'[6]产值及收款计划（2026）'!BC:BC)</f>
        <v>#REF!</v>
      </c>
      <c r="BD560" s="235" t="e" cm="1">
        <f t="array" ref="BD560">_xlfn.XLOOKUP($A560&amp;$B560,'[6]产值及收款计划（2026）'!$A:$A&amp;'[6]产值及收款计划（2026）'!$B:$B,'[6]产值及收款计划（2026）'!BD:BD)</f>
        <v>#REF!</v>
      </c>
      <c r="BE560" s="235" t="e" cm="1">
        <f t="array" ref="BE560">_xlfn.XLOOKUP($A560&amp;$B560,'[6]产值及收款计划（2026）'!$A:$A&amp;'[6]产值及收款计划（2026）'!$B:$B,'[6]产值及收款计划（2026）'!BE:BE)</f>
        <v>#REF!</v>
      </c>
      <c r="BF560" s="235" t="e" cm="1">
        <f t="array" ref="BF560">_xlfn.XLOOKUP($A560&amp;$B560,'[6]产值及收款计划（2026）'!$A:$A&amp;'[6]产值及收款计划（2026）'!$B:$B,'[6]产值及收款计划（2026）'!BF:BF)</f>
        <v>#REF!</v>
      </c>
      <c r="BG560" s="235" t="e" cm="1">
        <f t="array" ref="BG560">_xlfn.XLOOKUP($A560&amp;$B560,'[6]产值及收款计划（2026）'!$A:$A&amp;'[6]产值及收款计划（2026）'!$B:$B,'[6]产值及收款计划（2026）'!BG:BG)</f>
        <v>#REF!</v>
      </c>
      <c r="BH560" s="235" t="e" cm="1">
        <f t="array" ref="BH560">_xlfn.XLOOKUP($A560&amp;$B560,'[6]产值及收款计划（2026）'!$A:$A&amp;'[6]产值及收款计划（2026）'!$B:$B,'[6]产值及收款计划（2026）'!BH:BH)</f>
        <v>#REF!</v>
      </c>
      <c r="BI560" s="235" t="e" cm="1">
        <f t="array" ref="BI560">_xlfn.XLOOKUP($A560&amp;$B560,'[6]产值及收款计划（2026）'!$A:$A&amp;'[6]产值及收款计划（2026）'!$B:$B,'[6]产值及收款计划（2026）'!BI:BI)</f>
        <v>#REF!</v>
      </c>
      <c r="BJ560" s="235" t="e" cm="1">
        <f t="array" ref="BJ560">_xlfn.XLOOKUP($A560&amp;$B560,'[6]产值及收款计划（2026）'!$A:$A&amp;'[6]产值及收款计划（2026）'!$B:$B,'[6]产值及收款计划（2026）'!BJ:BJ)</f>
        <v>#REF!</v>
      </c>
      <c r="BK560" s="235" t="e" cm="1">
        <f t="array" ref="BK560">_xlfn.XLOOKUP($A560&amp;$B560,'[6]产值及收款计划（2026）'!$A:$A&amp;'[6]产值及收款计划（2026）'!$B:$B,'[6]产值及收款计划（2026）'!BK:BK)</f>
        <v>#REF!</v>
      </c>
      <c r="BL560" s="235" t="e" cm="1">
        <f t="array" ref="BL560">_xlfn.XLOOKUP($A560&amp;$B560,'[6]产值及收款计划（2026）'!$A:$A&amp;'[6]产值及收款计划（2026）'!$B:$B,'[6]产值及收款计划（2026）'!BL:BL)</f>
        <v>#REF!</v>
      </c>
      <c r="BM560" s="235"/>
      <c r="BN560" s="235"/>
      <c r="BO560" s="235"/>
      <c r="BP560" s="235"/>
      <c r="BQ560" s="235" t="e" cm="1">
        <f t="array" ref="BQ560">_xlfn.XLOOKUP($A560&amp;$B560,'[6]产值及收款计划（2026）'!$A:$A&amp;'[6]产值及收款计划（2026）'!$B:$B,'[6]产值及收款计划（2026）'!BM:BM)</f>
        <v>#REF!</v>
      </c>
      <c r="BR560" s="235" t="e" cm="1">
        <f t="array" ref="BR560">_xlfn.XLOOKUP($A560&amp;$B560,'[6]产值及收款计划（2026）'!$A:$A&amp;'[6]产值及收款计划（2026）'!$B:$B,'[6]产值及收款计划（2026）'!BN:BN)</f>
        <v>#REF!</v>
      </c>
      <c r="BS560" s="235" t="e" cm="1">
        <f t="array" ref="BS560">_xlfn.XLOOKUP($A560&amp;$B560,'[6]产值及收款计划（2026）'!$A:$A&amp;'[6]产值及收款计划（2026）'!$B:$B,'[6]产值及收款计划（2026）'!BO:BO)</f>
        <v>#REF!</v>
      </c>
      <c r="BT560" s="235" t="e" cm="1">
        <f t="array" ref="BT560">_xlfn.XLOOKUP($A560&amp;$B560,'[6]产值及收款计划（2026）'!$A:$A&amp;'[6]产值及收款计划（2026）'!$B:$B,'[6]产值及收款计划（2026）'!BP:BP)</f>
        <v>#REF!</v>
      </c>
      <c r="BU560" s="234" t="e" cm="1">
        <f t="array" ref="BU560">_xlfn.XLOOKUP($A560&amp;$B560,'[6]产值及收款计划（2026）'!$A:$A&amp;'[6]产值及收款计划（2026）'!$B:$B,'[6]产值及收款计划（2026）'!BQ:BQ)</f>
        <v>#REF!</v>
      </c>
      <c r="BV560" s="235" t="e" cm="1">
        <f t="array" ref="BV560">_xlfn.XLOOKUP($A560&amp;$B560,'[6]产值及收款计划（2026）'!$A:$A&amp;'[6]产值及收款计划（2026）'!$B:$B,'[6]产值及收款计划（2026）'!BR:BR)</f>
        <v>#REF!</v>
      </c>
      <c r="CE560" s="235" cm="1">
        <f t="array" ref="CE560">_xlfn.XLOOKUP($A560&amp;$B560,'[6]产值及收款计划（2026）'!$A:$A&amp;'[6]产值及收款计划（2026）'!$B:$B,'[6]产值及收款计划（2026）'!CA:CA)</f>
        <v>0</v>
      </c>
      <c r="CF560" s="235" cm="1">
        <f t="array" ref="CF560">_xlfn.XLOOKUP($A560&amp;$B560,'[6]产值及收款计划（2026）'!$A:$A&amp;'[6]产值及收款计划（2026）'!$B:$B,'[6]产值及收款计划（2026）'!CB:CB)</f>
        <v>0</v>
      </c>
      <c r="CG560" s="235" cm="1">
        <f t="array" ref="CG560">_xlfn.XLOOKUP($A560&amp;$B560,'[6]产值及收款计划（2026）'!$A:$A&amp;'[6]产值及收款计划（2026）'!$B:$B,'[6]产值及收款计划（2026）'!CC:CC)</f>
        <v>0</v>
      </c>
      <c r="CH560" s="235" cm="1">
        <f t="array" ref="CH560">_xlfn.XLOOKUP($A560&amp;$B560,'[6]产值及收款计划（2026）'!$A:$A&amp;'[6]产值及收款计划（2026）'!$B:$B,'[6]产值及收款计划（2026）'!CD:CD)</f>
        <v>0</v>
      </c>
      <c r="CI560" s="235" cm="1">
        <f t="array" ref="CI560">_xlfn.XLOOKUP($A560&amp;$B560,'[6]产值及收款计划（2026）'!$A:$A&amp;'[6]产值及收款计划（2026）'!$B:$B,'[6]产值及收款计划（2026）'!CE:CE)</f>
        <v>0</v>
      </c>
      <c r="CJ560" s="235" cm="1">
        <f t="array" ref="CJ560">_xlfn.XLOOKUP($A560&amp;$B560,'[6]产值及收款计划（2026）'!$A:$A&amp;'[6]产值及收款计划（2026）'!$B:$B,'[6]产值及收款计划（2026）'!CF:CF)</f>
        <v>0</v>
      </c>
      <c r="CK560" s="235" cm="1">
        <f t="array" ref="CK560">_xlfn.XLOOKUP($A560&amp;$B560,'[6]产值及收款计划（2026）'!$A:$A&amp;'[6]产值及收款计划（2026）'!$B:$B,'[6]产值及收款计划（2026）'!CG:CG)</f>
        <v>0</v>
      </c>
      <c r="CL560" s="235" cm="1">
        <f t="array" ref="CL560">_xlfn.XLOOKUP($A560&amp;$B560,'[6]产值及收款计划（2026）'!$A:$A&amp;'[6]产值及收款计划（2026）'!$B:$B,'[6]产值及收款计划（2026）'!CH:CH)</f>
        <v>0</v>
      </c>
      <c r="CM560" s="235" cm="1">
        <f t="array" ref="CM560">_xlfn.XLOOKUP($A560&amp;$B560,'[6]产值及收款计划（2026）'!$A:$A&amp;'[6]产值及收款计划（2026）'!$B:$B,'[6]产值及收款计划（2026）'!CI:CI)</f>
        <v>0</v>
      </c>
      <c r="CN560" s="235" cm="1">
        <f t="array" ref="CN560">_xlfn.XLOOKUP($A560&amp;$B560,'[6]产值及收款计划（2026）'!$A:$A&amp;'[6]产值及收款计划（2026）'!$B:$B,'[6]产值及收款计划（2026）'!CJ:CJ)</f>
        <v>0</v>
      </c>
      <c r="CO560" s="235" cm="1">
        <f t="array" ref="CO560">_xlfn.XLOOKUP($A560&amp;$B560,'[6]产值及收款计划（2026）'!$A:$A&amp;'[6]产值及收款计划（2026）'!$B:$B,'[6]产值及收款计划（2026）'!CK:CK)</f>
        <v>0</v>
      </c>
      <c r="CP560" s="235" cm="1">
        <f t="array" ref="CP560">_xlfn.XLOOKUP($A560&amp;$B560,'[6]产值及收款计划（2026）'!$A:$A&amp;'[6]产值及收款计划（2026）'!$B:$B,'[6]产值及收款计划（2026）'!CL:CL)</f>
        <v>0</v>
      </c>
      <c r="DE560" s="235" cm="1">
        <f t="array" ref="DE560">_xlfn.XLOOKUP($A560&amp;$B560,'[6]产值及收款计划（2026）'!$A:$A&amp;'[6]产值及收款计划（2026）'!$B:$B,'[6]产值及收款计划（2026）'!DA:DA)</f>
        <v>0</v>
      </c>
      <c r="DF560" s="235" cm="1">
        <f t="array" ref="DF560">_xlfn.XLOOKUP($A560&amp;$B560,'[6]产值及收款计划（2026）'!$A:$A&amp;'[6]产值及收款计划（2026）'!$B:$B,'[6]产值及收款计划（2026）'!DB:DB)</f>
        <v>0</v>
      </c>
      <c r="DG560" s="235" cm="1">
        <f t="array" ref="DG560">_xlfn.XLOOKUP($A560&amp;$B560,'[6]产值及收款计划（2026）'!$A:$A&amp;'[6]产值及收款计划（2026）'!$B:$B,'[6]产值及收款计划（2026）'!DC:DC)</f>
        <v>0</v>
      </c>
      <c r="DH560" s="235" cm="1">
        <f t="array" ref="DH560">_xlfn.XLOOKUP($A560&amp;$B560,'[6]产值及收款计划（2026）'!$A:$A&amp;'[6]产值及收款计划（2026）'!$B:$B,'[6]产值及收款计划（2026）'!DD:DD)</f>
        <v>0</v>
      </c>
      <c r="DI560" s="235" cm="1">
        <f t="array" ref="DI560">_xlfn.XLOOKUP($A560&amp;$B560,'[6]产值及收款计划（2026）'!$A:$A&amp;'[6]产值及收款计划（2026）'!$B:$B,'[6]产值及收款计划（2026）'!DE:DE)</f>
        <v>0</v>
      </c>
      <c r="DJ560" s="235" cm="1">
        <f t="array" ref="DJ560">_xlfn.XLOOKUP($A560&amp;$B560,'[6]产值及收款计划（2026）'!$A:$A&amp;'[6]产值及收款计划（2026）'!$B:$B,'[6]产值及收款计划（2026）'!DF:DF)</f>
        <v>0</v>
      </c>
      <c r="DK560" s="235" cm="1">
        <f t="array" ref="DK560">_xlfn.XLOOKUP($A560&amp;$B560,'[6]产值及收款计划（2026）'!$A:$A&amp;'[6]产值及收款计划（2026）'!$B:$B,'[6]产值及收款计划（2026）'!DG:DG)</f>
        <v>0</v>
      </c>
      <c r="DL560" s="235" cm="1">
        <f t="array" ref="DL560">_xlfn.XLOOKUP($A560&amp;$B560,'[6]产值及收款计划（2026）'!$A:$A&amp;'[6]产值及收款计划（2026）'!$B:$B,'[6]产值及收款计划（2026）'!DH:DH)</f>
        <v>0</v>
      </c>
      <c r="DM560" s="235" cm="1">
        <f t="array" ref="DM560">_xlfn.XLOOKUP($A560&amp;$B560,'[6]产值及收款计划（2026）'!$A:$A&amp;'[6]产值及收款计划（2026）'!$B:$B,'[6]产值及收款计划（2026）'!DI:DI)</f>
        <v>0</v>
      </c>
      <c r="DN560" s="235" cm="1">
        <f t="array" ref="DN560">_xlfn.XLOOKUP($A560&amp;$B560,'[6]产值及收款计划（2026）'!$A:$A&amp;'[6]产值及收款计划（2026）'!$B:$B,'[6]产值及收款计划（2026）'!DJ:DJ)</f>
        <v>0</v>
      </c>
      <c r="DO560" s="235" cm="1">
        <f t="array" ref="DO560">_xlfn.XLOOKUP($A560&amp;$B560,'[6]产值及收款计划（2026）'!$A:$A&amp;'[6]产值及收款计划（2026）'!$B:$B,'[6]产值及收款计划（2026）'!DK:DK)</f>
        <v>0</v>
      </c>
      <c r="DP560" s="235" cm="1">
        <f t="array" ref="DP560">_xlfn.XLOOKUP($A560&amp;$B560,'[6]产值及收款计划（2026）'!$A:$A&amp;'[6]产值及收款计划（2026）'!$B:$B,'[6]产值及收款计划（2026）'!DL:DL)</f>
        <v>0</v>
      </c>
      <c r="DQ560" s="243"/>
      <c r="DR560" s="229"/>
    </row>
    <row r="561" ht="20.25" spans="1:122">
      <c r="A561" s="233">
        <f t="shared" si="32"/>
        <v>20</v>
      </c>
      <c r="B561" s="233" t="s">
        <v>31</v>
      </c>
      <c r="C561" s="234" t="e" cm="1">
        <f t="array" ref="C561">_xlfn.XLOOKUP($A561&amp;$B561,'[6]产值及收款计划（2026）'!$A:$A&amp;'[6]产值及收款计划（2026）'!$B:$B,'[6]产值及收款计划（2026）'!C:C)</f>
        <v>#REF!</v>
      </c>
      <c r="D561" s="234" t="e" cm="1">
        <f t="array" ref="D561">_xlfn.XLOOKUP($A561&amp;$B561,'[6]产值及收款计划（2026）'!$A:$A&amp;'[6]产值及收款计划（2026）'!$B:$B,'[6]产值及收款计划（2026）'!D:D)</f>
        <v>#REF!</v>
      </c>
      <c r="E561" s="235" t="e" cm="1">
        <f t="array" ref="E561">_xlfn.XLOOKUP($A561&amp;$B561,'[6]产值及收款计划（2026）'!$A:$A&amp;'[6]产值及收款计划（2026）'!$B:$B,'[6]产值及收款计划（2026）'!E:E)</f>
        <v>#REF!</v>
      </c>
      <c r="F561" s="235" t="e" cm="1">
        <f t="array" ref="F561">_xlfn.XLOOKUP($A561&amp;$B561,'[6]产值及收款计划（2026）'!$A:$A&amp;'[6]产值及收款计划（2026）'!$B:$B,'[6]产值及收款计划（2026）'!F:F)</f>
        <v>#REF!</v>
      </c>
      <c r="G561" s="235" t="e" cm="1">
        <f t="array" ref="G561">_xlfn.XLOOKUP($A561&amp;$B561,'[6]产值及收款计划（2026）'!$A:$A&amp;'[6]产值及收款计划（2026）'!$B:$B,'[6]产值及收款计划（2026）'!G:G)</f>
        <v>#REF!</v>
      </c>
      <c r="H561" s="235" t="e" cm="1">
        <f t="array" ref="H561">_xlfn.XLOOKUP($A561&amp;$B561,'[6]产值及收款计划（2026）'!$A:$A&amp;'[6]产值及收款计划（2026）'!$B:$B,'[6]产值及收款计划（2026）'!H:H)</f>
        <v>#REF!</v>
      </c>
      <c r="I561" s="236" t="e" cm="1">
        <f t="array" ref="I561">_xlfn.XLOOKUP($A561&amp;$B561,'[6]产值及收款计划（2026）'!$A:$A&amp;'[6]产值及收款计划（2026）'!$B:$B,'[6]产值及收款计划（2026）'!I:I)</f>
        <v>#REF!</v>
      </c>
      <c r="J561" s="237" t="e" cm="1">
        <f t="array" ref="J561">_xlfn.XLOOKUP($A561&amp;$B561,'[6]产值及收款计划（2026）'!$A:$A&amp;'[6]产值及收款计划（2026）'!$B:$B,'[6]产值及收款计划（2026）'!J:J)</f>
        <v>#REF!</v>
      </c>
      <c r="K561" s="235" t="e" cm="1">
        <f t="array" ref="K561">_xlfn.XLOOKUP($A561&amp;$B561,'[6]产值及收款计划（2026）'!$A:$A&amp;'[6]产值及收款计划（2026）'!$B:$B,'[6]产值及收款计划（2026）'!K:K)</f>
        <v>#REF!</v>
      </c>
      <c r="L561" s="235" t="e" cm="1">
        <f t="array" ref="L561">_xlfn.XLOOKUP($A561&amp;$B561,'[6]产值及收款计划（2026）'!$A:$A&amp;'[6]产值及收款计划（2026）'!$B:$B,'[6]产值及收款计划（2026）'!L:L)</f>
        <v>#REF!</v>
      </c>
      <c r="M561" s="235" t="e" cm="1">
        <f t="array" ref="M561">_xlfn.XLOOKUP($A561&amp;$B561,'[6]产值及收款计划（2026）'!$A:$A&amp;'[6]产值及收款计划（2026）'!$B:$B,'[6]产值及收款计划（2026）'!M:M)</f>
        <v>#REF!</v>
      </c>
      <c r="N561" s="235" t="e" cm="1">
        <f t="array" ref="N561">_xlfn.XLOOKUP($A561&amp;$B561,'[6]产值及收款计划（2026）'!$A:$A&amp;'[6]产值及收款计划（2026）'!$B:$B,'[6]产值及收款计划（2026）'!N:N)</f>
        <v>#REF!</v>
      </c>
      <c r="O561" s="235" t="e" cm="1">
        <f t="array" ref="O561">_xlfn.XLOOKUP($A561&amp;$B561,'[6]产值及收款计划（2026）'!$A:$A&amp;'[6]产值及收款计划（2026）'!$B:$B,'[6]产值及收款计划（2026）'!O:O)</f>
        <v>#REF!</v>
      </c>
      <c r="P561" s="234" t="e" cm="1">
        <f t="array" ref="P561">_xlfn.XLOOKUP($A561&amp;$B561,'[6]产值及收款计划（2026）'!$A:$A&amp;'[6]产值及收款计划（2026）'!$B:$B,'[6]产值及收款计划（2026）'!P:P)</f>
        <v>#REF!</v>
      </c>
      <c r="Q561" s="235" t="e" cm="1">
        <f t="array" ref="Q561">_xlfn.XLOOKUP($A561&amp;$B561,'[6]产值及收款计划（2026）'!$A:$A&amp;'[6]产值及收款计划（2026）'!$B:$B,'[6]产值及收款计划（2026）'!Q:Q)</f>
        <v>#REF!</v>
      </c>
      <c r="R561" s="235" t="e" cm="1">
        <f t="array" ref="R561">_xlfn.XLOOKUP($A561&amp;$B561,'[6]产值及收款计划（2026）'!$A:$A&amp;'[6]产值及收款计划（2026）'!$B:$B,'[6]产值及收款计划（2026）'!R:R)</f>
        <v>#REF!</v>
      </c>
      <c r="S561" s="235" t="e" cm="1">
        <f t="array" ref="S561">_xlfn.XLOOKUP($A561&amp;$B561,'[6]产值及收款计划（2026）'!$A:$A&amp;'[6]产值及收款计划（2026）'!$B:$B,'[6]产值及收款计划（2026）'!S:S)</f>
        <v>#REF!</v>
      </c>
      <c r="T561" s="235" t="e" cm="1">
        <f t="array" ref="T561">_xlfn.XLOOKUP($A561&amp;$B561,'[6]产值及收款计划（2026）'!$A:$A&amp;'[6]产值及收款计划（2026）'!$B:$B,'[6]产值及收款计划（2026）'!T:T)</f>
        <v>#REF!</v>
      </c>
      <c r="U561" s="235" t="e" cm="1">
        <f t="array" ref="U561">_xlfn.XLOOKUP($A561&amp;$B561,'[6]产值及收款计划（2026）'!$A:$A&amp;'[6]产值及收款计划（2026）'!$B:$B,'[6]产值及收款计划（2026）'!U:U)</f>
        <v>#REF!</v>
      </c>
      <c r="V561" s="235" t="e" cm="1">
        <f t="array" ref="V561">_xlfn.XLOOKUP($A561&amp;$B561,'[6]产值及收款计划（2026）'!$A:$A&amp;'[6]产值及收款计划（2026）'!$B:$B,'[6]产值及收款计划（2026）'!V:V)</f>
        <v>#REF!</v>
      </c>
      <c r="W561" s="235" t="e" cm="1">
        <f t="array" ref="W561">_xlfn.XLOOKUP($A561&amp;$B561,'[6]产值及收款计划（2026）'!$A:$A&amp;'[6]产值及收款计划（2026）'!$B:$B,'[6]产值及收款计划（2026）'!W:W)</f>
        <v>#REF!</v>
      </c>
      <c r="X561" s="235" t="e" cm="1">
        <f t="array" ref="X561">_xlfn.XLOOKUP($A561&amp;$B561,'[6]产值及收款计划（2026）'!$A:$A&amp;'[6]产值及收款计划（2026）'!$B:$B,'[6]产值及收款计划（2026）'!X:X)</f>
        <v>#REF!</v>
      </c>
      <c r="Y561" s="235" t="e" cm="1">
        <f t="array" ref="Y561">_xlfn.XLOOKUP($A561&amp;$B561,'[6]产值及收款计划（2026）'!$A:$A&amp;'[6]产值及收款计划（2026）'!$B:$B,'[6]产值及收款计划（2026）'!Y:Y)</f>
        <v>#REF!</v>
      </c>
      <c r="Z561" s="235" t="e" cm="1">
        <f t="array" ref="Z561">_xlfn.XLOOKUP($A561&amp;$B561,'[6]产值及收款计划（2026）'!$A:$A&amp;'[6]产值及收款计划（2026）'!$B:$B,'[6]产值及收款计划（2026）'!Z:Z)</f>
        <v>#REF!</v>
      </c>
      <c r="AA561" s="235" t="e" cm="1">
        <f t="array" ref="AA561">_xlfn.XLOOKUP($A561&amp;$B561,'[6]产值及收款计划（2026）'!$A:$A&amp;'[6]产值及收款计划（2026）'!$B:$B,'[6]产值及收款计划（2026）'!AA:AA)</f>
        <v>#REF!</v>
      </c>
      <c r="AB561" s="235" t="e" cm="1">
        <f t="array" ref="AB561">_xlfn.XLOOKUP($A561&amp;$B561,'[6]产值及收款计划（2026）'!$A:$A&amp;'[6]产值及收款计划（2026）'!$B:$B,'[6]产值及收款计划（2026）'!AB:AB)</f>
        <v>#REF!</v>
      </c>
      <c r="AC561" s="235" t="e" cm="1">
        <f t="array" ref="AC561">_xlfn.XLOOKUP($A561&amp;$B561,'[6]产值及收款计划（2026）'!$A:$A&amp;'[6]产值及收款计划（2026）'!$B:$B,'[6]产值及收款计划（2026）'!AC:AC)</f>
        <v>#REF!</v>
      </c>
      <c r="AD561" s="235" t="e" cm="1">
        <f t="array" ref="AD561">_xlfn.XLOOKUP($A561&amp;$B561,'[6]产值及收款计划（2026）'!$A:$A&amp;'[6]产值及收款计划（2026）'!$B:$B,'[6]产值及收款计划（2026）'!AD:AD)</f>
        <v>#REF!</v>
      </c>
      <c r="AE561" s="235" t="e" cm="1">
        <f t="array" ref="AE561">_xlfn.XLOOKUP($A561&amp;$B561,'[6]产值及收款计划（2026）'!$A:$A&amp;'[6]产值及收款计划（2026）'!$B:$B,'[6]产值及收款计划（2026）'!AE:AE)</f>
        <v>#REF!</v>
      </c>
      <c r="AF561" s="235" t="e" cm="1">
        <f t="array" ref="AF561">_xlfn.XLOOKUP($A561&amp;$B561,'[6]产值及收款计划（2026）'!$A:$A&amp;'[6]产值及收款计划（2026）'!$B:$B,'[6]产值及收款计划（2026）'!AF:AF)</f>
        <v>#REF!</v>
      </c>
      <c r="AG561" s="235" t="e" cm="1">
        <f t="array" ref="AG561">_xlfn.XLOOKUP($A561&amp;$B561,'[6]产值及收款计划（2026）'!$A:$A&amp;'[6]产值及收款计划（2026）'!$B:$B,'[6]产值及收款计划（2026）'!AG:AG)</f>
        <v>#REF!</v>
      </c>
      <c r="AH561" s="235" t="e" cm="1">
        <f t="array" ref="AH561">_xlfn.XLOOKUP($A561&amp;$B561,'[6]产值及收款计划（2026）'!$A:$A&amp;'[6]产值及收款计划（2026）'!$B:$B,'[6]产值及收款计划（2026）'!AH:AH)</f>
        <v>#REF!</v>
      </c>
      <c r="AI561" s="235" t="e" cm="1">
        <f t="array" ref="AI561">_xlfn.XLOOKUP($A561&amp;$B561,'[6]产值及收款计划（2026）'!$A:$A&amp;'[6]产值及收款计划（2026）'!$B:$B,'[6]产值及收款计划（2026）'!AI:AI)</f>
        <v>#REF!</v>
      </c>
      <c r="AJ561" s="235" t="e" cm="1">
        <f t="array" ref="AJ561">_xlfn.XLOOKUP($A561&amp;$B561,'[6]产值及收款计划（2026）'!$A:$A&amp;'[6]产值及收款计划（2026）'!$B:$B,'[6]产值及收款计划（2026）'!AJ:AJ)</f>
        <v>#REF!</v>
      </c>
      <c r="AK561" s="235" t="e" cm="1">
        <f t="array" ref="AK561">_xlfn.XLOOKUP($A561&amp;$B561,'[6]产值及收款计划（2026）'!$A:$A&amp;'[6]产值及收款计划（2026）'!$B:$B,'[6]产值及收款计划（2026）'!AK:AK)</f>
        <v>#REF!</v>
      </c>
      <c r="AL561" s="235" t="e" cm="1">
        <f t="array" ref="AL561">_xlfn.XLOOKUP($A561&amp;$B561,'[6]产值及收款计划（2026）'!$A:$A&amp;'[6]产值及收款计划（2026）'!$B:$B,'[6]产值及收款计划（2026）'!AL:AL)</f>
        <v>#REF!</v>
      </c>
      <c r="AM561" s="242" t="e" cm="1">
        <f t="array" ref="AM561">_xlfn.LET(_xlpm.勾选月份状态数组,TRANSPOSE('PPT(12-15页）-TOP10'!$A$3:$A$14),_xlpm.选择数据区,IF('PPT(12-15页）-TOP10'!$E$3="收款",$BA561:$BL561,$AA561:$AL561),SUM(_xlfn._xlws.FILTER(_xlpm.选择数据区,_xlpm.勾选月份状态数组,"")))</f>
        <v>#REF!</v>
      </c>
      <c r="AN561" s="235" t="e" cm="1">
        <f t="array" ref="AN561">_xlfn.XLOOKUP($A561&amp;$B561,'[6]产值及收款计划（2026）'!$A:$A&amp;'[6]产值及收款计划（2026）'!$B:$B,'[6]产值及收款计划（2026）'!AN:AN)</f>
        <v>#REF!</v>
      </c>
      <c r="AO561" s="235" t="e" cm="1">
        <f t="array" ref="AO561">_xlfn.XLOOKUP($A561&amp;$B561,'[6]产值及收款计划（2026）'!$A:$A&amp;'[6]产值及收款计划（2026）'!$B:$B,'[6]产值及收款计划（2026）'!AO:AO)</f>
        <v>#REF!</v>
      </c>
      <c r="AP561" s="235" t="e" cm="1">
        <f t="array" ref="AP561">_xlfn.XLOOKUP($A561&amp;$B561,'[6]产值及收款计划（2026）'!$A:$A&amp;'[6]产值及收款计划（2026）'!$B:$B,'[6]产值及收款计划（2026）'!AP:AP)</f>
        <v>#REF!</v>
      </c>
      <c r="AQ561" s="235" t="e" cm="1">
        <f t="array" ref="AQ561">_xlfn.XLOOKUP($A561&amp;$B561,'[6]产值及收款计划（2026）'!$A:$A&amp;'[6]产值及收款计划（2026）'!$B:$B,'[6]产值及收款计划（2026）'!AQ:AQ)</f>
        <v>#REF!</v>
      </c>
      <c r="AR561" s="235" t="e" cm="1">
        <f t="array" ref="AR561">_xlfn.XLOOKUP($A561&amp;$B561,'[6]产值及收款计划（2026）'!$A:$A&amp;'[6]产值及收款计划（2026）'!$B:$B,'[6]产值及收款计划（2026）'!AR:AR)</f>
        <v>#REF!</v>
      </c>
      <c r="AS561" s="235" t="e" cm="1">
        <f t="array" ref="AS561">_xlfn.XLOOKUP($A561&amp;$B561,'[6]产值及收款计划（2026）'!$A:$A&amp;'[6]产值及收款计划（2026）'!$B:$B,'[6]产值及收款计划（2026）'!AS:AS)</f>
        <v>#REF!</v>
      </c>
      <c r="AT561" s="235" t="e" cm="1">
        <f t="array" ref="AT561">_xlfn.XLOOKUP($A561&amp;$B561,'[6]产值及收款计划（2026）'!$A:$A&amp;'[6]产值及收款计划（2026）'!$B:$B,'[6]产值及收款计划（2026）'!AT:AT)</f>
        <v>#REF!</v>
      </c>
      <c r="AU561" s="235" t="e" cm="1">
        <f t="array" ref="AU561">_xlfn.XLOOKUP($A561&amp;$B561,'[6]产值及收款计划（2026）'!$A:$A&amp;'[6]产值及收款计划（2026）'!$B:$B,'[6]产值及收款计划（2026）'!AU:AU)</f>
        <v>#REF!</v>
      </c>
      <c r="AV561" s="235" t="e" cm="1">
        <f t="array" ref="AV561">_xlfn.XLOOKUP($A561&amp;$B561,'[6]产值及收款计划（2026）'!$A:$A&amp;'[6]产值及收款计划（2026）'!$B:$B,'[6]产值及收款计划（2026）'!AV:AV)</f>
        <v>#REF!</v>
      </c>
      <c r="AW561" s="235" t="e" cm="1">
        <f t="array" ref="AW561">_xlfn.XLOOKUP($A561&amp;$B561,'[6]产值及收款计划（2026）'!$A:$A&amp;'[6]产值及收款计划（2026）'!$B:$B,'[6]产值及收款计划（2026）'!AW:AW)</f>
        <v>#REF!</v>
      </c>
      <c r="AX561" s="235" t="e" cm="1">
        <f t="array" ref="AX561">_xlfn.XLOOKUP($A561&amp;$B561,'[6]产值及收款计划（2026）'!$A:$A&amp;'[6]产值及收款计划（2026）'!$B:$B,'[6]产值及收款计划（2026）'!AX:AX)</f>
        <v>#REF!</v>
      </c>
      <c r="AY561" s="235" t="e" cm="1">
        <f t="array" ref="AY561">_xlfn.XLOOKUP($A561&amp;$B561,'[6]产值及收款计划（2026）'!$A:$A&amp;'[6]产值及收款计划（2026）'!$B:$B,'[6]产值及收款计划（2026）'!AY:AY)</f>
        <v>#REF!</v>
      </c>
      <c r="AZ561" s="235" t="e" cm="1">
        <f t="array" ref="AZ561">_xlfn.XLOOKUP($A561&amp;$B561,'[6]产值及收款计划（2026）'!$A:$A&amp;'[6]产值及收款计划（2026）'!$B:$B,'[6]产值及收款计划（2026）'!AZ:AZ)</f>
        <v>#REF!</v>
      </c>
      <c r="BA561" s="235" t="e" cm="1">
        <f t="array" ref="BA561">_xlfn.XLOOKUP($A561&amp;$B561,'[6]产值及收款计划（2026）'!$A:$A&amp;'[6]产值及收款计划（2026）'!$B:$B,'[6]产值及收款计划（2026）'!BA:BA)</f>
        <v>#REF!</v>
      </c>
      <c r="BB561" s="235" t="e" cm="1">
        <f t="array" ref="BB561">_xlfn.XLOOKUP($A561&amp;$B561,'[6]产值及收款计划（2026）'!$A:$A&amp;'[6]产值及收款计划（2026）'!$B:$B,'[6]产值及收款计划（2026）'!BB:BB)</f>
        <v>#REF!</v>
      </c>
      <c r="BC561" s="235" t="e" cm="1">
        <f t="array" ref="BC561">_xlfn.XLOOKUP($A561&amp;$B561,'[6]产值及收款计划（2026）'!$A:$A&amp;'[6]产值及收款计划（2026）'!$B:$B,'[6]产值及收款计划（2026）'!BC:BC)</f>
        <v>#REF!</v>
      </c>
      <c r="BD561" s="235" t="e" cm="1">
        <f t="array" ref="BD561">_xlfn.XLOOKUP($A561&amp;$B561,'[6]产值及收款计划（2026）'!$A:$A&amp;'[6]产值及收款计划（2026）'!$B:$B,'[6]产值及收款计划（2026）'!BD:BD)</f>
        <v>#REF!</v>
      </c>
      <c r="BE561" s="235" t="e" cm="1">
        <f t="array" ref="BE561">_xlfn.XLOOKUP($A561&amp;$B561,'[6]产值及收款计划（2026）'!$A:$A&amp;'[6]产值及收款计划（2026）'!$B:$B,'[6]产值及收款计划（2026）'!BE:BE)</f>
        <v>#REF!</v>
      </c>
      <c r="BF561" s="235" t="e" cm="1">
        <f t="array" ref="BF561">_xlfn.XLOOKUP($A561&amp;$B561,'[6]产值及收款计划（2026）'!$A:$A&amp;'[6]产值及收款计划（2026）'!$B:$B,'[6]产值及收款计划（2026）'!BF:BF)</f>
        <v>#REF!</v>
      </c>
      <c r="BG561" s="235" t="e" cm="1">
        <f t="array" ref="BG561">_xlfn.XLOOKUP($A561&amp;$B561,'[6]产值及收款计划（2026）'!$A:$A&amp;'[6]产值及收款计划（2026）'!$B:$B,'[6]产值及收款计划（2026）'!BG:BG)</f>
        <v>#REF!</v>
      </c>
      <c r="BH561" s="235" t="e" cm="1">
        <f t="array" ref="BH561">_xlfn.XLOOKUP($A561&amp;$B561,'[6]产值及收款计划（2026）'!$A:$A&amp;'[6]产值及收款计划（2026）'!$B:$B,'[6]产值及收款计划（2026）'!BH:BH)</f>
        <v>#REF!</v>
      </c>
      <c r="BI561" s="235" t="e" cm="1">
        <f t="array" ref="BI561">_xlfn.XLOOKUP($A561&amp;$B561,'[6]产值及收款计划（2026）'!$A:$A&amp;'[6]产值及收款计划（2026）'!$B:$B,'[6]产值及收款计划（2026）'!BI:BI)</f>
        <v>#REF!</v>
      </c>
      <c r="BJ561" s="235" t="e" cm="1">
        <f t="array" ref="BJ561">_xlfn.XLOOKUP($A561&amp;$B561,'[6]产值及收款计划（2026）'!$A:$A&amp;'[6]产值及收款计划（2026）'!$B:$B,'[6]产值及收款计划（2026）'!BJ:BJ)</f>
        <v>#REF!</v>
      </c>
      <c r="BK561" s="235" t="e" cm="1">
        <f t="array" ref="BK561">_xlfn.XLOOKUP($A561&amp;$B561,'[6]产值及收款计划（2026）'!$A:$A&amp;'[6]产值及收款计划（2026）'!$B:$B,'[6]产值及收款计划（2026）'!BK:BK)</f>
        <v>#REF!</v>
      </c>
      <c r="BL561" s="235" t="e" cm="1">
        <f t="array" ref="BL561">_xlfn.XLOOKUP($A561&amp;$B561,'[6]产值及收款计划（2026）'!$A:$A&amp;'[6]产值及收款计划（2026）'!$B:$B,'[6]产值及收款计划（2026）'!BL:BL)</f>
        <v>#REF!</v>
      </c>
      <c r="BM561" s="235"/>
      <c r="BN561" s="235"/>
      <c r="BO561" s="235"/>
      <c r="BP561" s="235"/>
      <c r="BQ561" s="235" t="e" cm="1">
        <f t="array" ref="BQ561">_xlfn.XLOOKUP($A561&amp;$B561,'[6]产值及收款计划（2026）'!$A:$A&amp;'[6]产值及收款计划（2026）'!$B:$B,'[6]产值及收款计划（2026）'!BM:BM)</f>
        <v>#REF!</v>
      </c>
      <c r="BR561" s="235" t="e" cm="1">
        <f t="array" ref="BR561">_xlfn.XLOOKUP($A561&amp;$B561,'[6]产值及收款计划（2026）'!$A:$A&amp;'[6]产值及收款计划（2026）'!$B:$B,'[6]产值及收款计划（2026）'!BN:BN)</f>
        <v>#REF!</v>
      </c>
      <c r="BS561" s="235" t="e" cm="1">
        <f t="array" ref="BS561">_xlfn.XLOOKUP($A561&amp;$B561,'[6]产值及收款计划（2026）'!$A:$A&amp;'[6]产值及收款计划（2026）'!$B:$B,'[6]产值及收款计划（2026）'!BO:BO)</f>
        <v>#REF!</v>
      </c>
      <c r="BT561" s="235" t="e" cm="1">
        <f t="array" ref="BT561">_xlfn.XLOOKUP($A561&amp;$B561,'[6]产值及收款计划（2026）'!$A:$A&amp;'[6]产值及收款计划（2026）'!$B:$B,'[6]产值及收款计划（2026）'!BP:BP)</f>
        <v>#REF!</v>
      </c>
      <c r="BU561" s="234" t="e" cm="1">
        <f t="array" ref="BU561">_xlfn.XLOOKUP($A561&amp;$B561,'[6]产值及收款计划（2026）'!$A:$A&amp;'[6]产值及收款计划（2026）'!$B:$B,'[6]产值及收款计划（2026）'!BQ:BQ)</f>
        <v>#REF!</v>
      </c>
      <c r="BV561" s="235" t="e" cm="1">
        <f t="array" ref="BV561">_xlfn.XLOOKUP($A561&amp;$B561,'[6]产值及收款计划（2026）'!$A:$A&amp;'[6]产值及收款计划（2026）'!$B:$B,'[6]产值及收款计划（2026）'!BR:BR)</f>
        <v>#REF!</v>
      </c>
      <c r="CE561" s="235" cm="1">
        <f t="array" ref="CE561">_xlfn.XLOOKUP($A561&amp;$B561,'[6]产值及收款计划（2026）'!$A:$A&amp;'[6]产值及收款计划（2026）'!$B:$B,'[6]产值及收款计划（2026）'!CA:CA)</f>
        <v>0</v>
      </c>
      <c r="CF561" s="235" cm="1">
        <f t="array" ref="CF561">_xlfn.XLOOKUP($A561&amp;$B561,'[6]产值及收款计划（2026）'!$A:$A&amp;'[6]产值及收款计划（2026）'!$B:$B,'[6]产值及收款计划（2026）'!CB:CB)</f>
        <v>0</v>
      </c>
      <c r="CG561" s="235" cm="1">
        <f t="array" ref="CG561">_xlfn.XLOOKUP($A561&amp;$B561,'[6]产值及收款计划（2026）'!$A:$A&amp;'[6]产值及收款计划（2026）'!$B:$B,'[6]产值及收款计划（2026）'!CC:CC)</f>
        <v>0</v>
      </c>
      <c r="CH561" s="235" cm="1">
        <f t="array" ref="CH561">_xlfn.XLOOKUP($A561&amp;$B561,'[6]产值及收款计划（2026）'!$A:$A&amp;'[6]产值及收款计划（2026）'!$B:$B,'[6]产值及收款计划（2026）'!CD:CD)</f>
        <v>0</v>
      </c>
      <c r="CI561" s="235" cm="1">
        <f t="array" ref="CI561">_xlfn.XLOOKUP($A561&amp;$B561,'[6]产值及收款计划（2026）'!$A:$A&amp;'[6]产值及收款计划（2026）'!$B:$B,'[6]产值及收款计划（2026）'!CE:CE)</f>
        <v>0</v>
      </c>
      <c r="CJ561" s="235" cm="1">
        <f t="array" ref="CJ561">_xlfn.XLOOKUP($A561&amp;$B561,'[6]产值及收款计划（2026）'!$A:$A&amp;'[6]产值及收款计划（2026）'!$B:$B,'[6]产值及收款计划（2026）'!CF:CF)</f>
        <v>0</v>
      </c>
      <c r="CK561" s="235" cm="1">
        <f t="array" ref="CK561">_xlfn.XLOOKUP($A561&amp;$B561,'[6]产值及收款计划（2026）'!$A:$A&amp;'[6]产值及收款计划（2026）'!$B:$B,'[6]产值及收款计划（2026）'!CG:CG)</f>
        <v>0</v>
      </c>
      <c r="CL561" s="235" cm="1">
        <f t="array" ref="CL561">_xlfn.XLOOKUP($A561&amp;$B561,'[6]产值及收款计划（2026）'!$A:$A&amp;'[6]产值及收款计划（2026）'!$B:$B,'[6]产值及收款计划（2026）'!CH:CH)</f>
        <v>0</v>
      </c>
      <c r="CM561" s="235" cm="1">
        <f t="array" ref="CM561">_xlfn.XLOOKUP($A561&amp;$B561,'[6]产值及收款计划（2026）'!$A:$A&amp;'[6]产值及收款计划（2026）'!$B:$B,'[6]产值及收款计划（2026）'!CI:CI)</f>
        <v>0</v>
      </c>
      <c r="CN561" s="235" cm="1">
        <f t="array" ref="CN561">_xlfn.XLOOKUP($A561&amp;$B561,'[6]产值及收款计划（2026）'!$A:$A&amp;'[6]产值及收款计划（2026）'!$B:$B,'[6]产值及收款计划（2026）'!CJ:CJ)</f>
        <v>0</v>
      </c>
      <c r="CO561" s="235" cm="1">
        <f t="array" ref="CO561">_xlfn.XLOOKUP($A561&amp;$B561,'[6]产值及收款计划（2026）'!$A:$A&amp;'[6]产值及收款计划（2026）'!$B:$B,'[6]产值及收款计划（2026）'!CK:CK)</f>
        <v>0</v>
      </c>
      <c r="CP561" s="235" cm="1">
        <f t="array" ref="CP561">_xlfn.XLOOKUP($A561&amp;$B561,'[6]产值及收款计划（2026）'!$A:$A&amp;'[6]产值及收款计划（2026）'!$B:$B,'[6]产值及收款计划（2026）'!CL:CL)</f>
        <v>0</v>
      </c>
      <c r="DE561" s="235" cm="1">
        <f t="array" ref="DE561">_xlfn.XLOOKUP($A561&amp;$B561,'[6]产值及收款计划（2026）'!$A:$A&amp;'[6]产值及收款计划（2026）'!$B:$B,'[6]产值及收款计划（2026）'!DA:DA)</f>
        <v>0</v>
      </c>
      <c r="DF561" s="235" cm="1">
        <f t="array" ref="DF561">_xlfn.XLOOKUP($A561&amp;$B561,'[6]产值及收款计划（2026）'!$A:$A&amp;'[6]产值及收款计划（2026）'!$B:$B,'[6]产值及收款计划（2026）'!DB:DB)</f>
        <v>0</v>
      </c>
      <c r="DG561" s="235" cm="1">
        <f t="array" ref="DG561">_xlfn.XLOOKUP($A561&amp;$B561,'[6]产值及收款计划（2026）'!$A:$A&amp;'[6]产值及收款计划（2026）'!$B:$B,'[6]产值及收款计划（2026）'!DC:DC)</f>
        <v>0</v>
      </c>
      <c r="DH561" s="235" cm="1">
        <f t="array" ref="DH561">_xlfn.XLOOKUP($A561&amp;$B561,'[6]产值及收款计划（2026）'!$A:$A&amp;'[6]产值及收款计划（2026）'!$B:$B,'[6]产值及收款计划（2026）'!DD:DD)</f>
        <v>0</v>
      </c>
      <c r="DI561" s="235" cm="1">
        <f t="array" ref="DI561">_xlfn.XLOOKUP($A561&amp;$B561,'[6]产值及收款计划（2026）'!$A:$A&amp;'[6]产值及收款计划（2026）'!$B:$B,'[6]产值及收款计划（2026）'!DE:DE)</f>
        <v>0</v>
      </c>
      <c r="DJ561" s="235" cm="1">
        <f t="array" ref="DJ561">_xlfn.XLOOKUP($A561&amp;$B561,'[6]产值及收款计划（2026）'!$A:$A&amp;'[6]产值及收款计划（2026）'!$B:$B,'[6]产值及收款计划（2026）'!DF:DF)</f>
        <v>0</v>
      </c>
      <c r="DK561" s="235" cm="1">
        <f t="array" ref="DK561">_xlfn.XLOOKUP($A561&amp;$B561,'[6]产值及收款计划（2026）'!$A:$A&amp;'[6]产值及收款计划（2026）'!$B:$B,'[6]产值及收款计划（2026）'!DG:DG)</f>
        <v>0</v>
      </c>
      <c r="DL561" s="235" cm="1">
        <f t="array" ref="DL561">_xlfn.XLOOKUP($A561&amp;$B561,'[6]产值及收款计划（2026）'!$A:$A&amp;'[6]产值及收款计划（2026）'!$B:$B,'[6]产值及收款计划（2026）'!DH:DH)</f>
        <v>0</v>
      </c>
      <c r="DM561" s="235" cm="1">
        <f t="array" ref="DM561">_xlfn.XLOOKUP($A561&amp;$B561,'[6]产值及收款计划（2026）'!$A:$A&amp;'[6]产值及收款计划（2026）'!$B:$B,'[6]产值及收款计划（2026）'!DI:DI)</f>
        <v>0</v>
      </c>
      <c r="DN561" s="235" cm="1">
        <f t="array" ref="DN561">_xlfn.XLOOKUP($A561&amp;$B561,'[6]产值及收款计划（2026）'!$A:$A&amp;'[6]产值及收款计划（2026）'!$B:$B,'[6]产值及收款计划（2026）'!DJ:DJ)</f>
        <v>0</v>
      </c>
      <c r="DO561" s="235" cm="1">
        <f t="array" ref="DO561">_xlfn.XLOOKUP($A561&amp;$B561,'[6]产值及收款计划（2026）'!$A:$A&amp;'[6]产值及收款计划（2026）'!$B:$B,'[6]产值及收款计划（2026）'!DK:DK)</f>
        <v>0</v>
      </c>
      <c r="DP561" s="235" cm="1">
        <f t="array" ref="DP561">_xlfn.XLOOKUP($A561&amp;$B561,'[6]产值及收款计划（2026）'!$A:$A&amp;'[6]产值及收款计划（2026）'!$B:$B,'[6]产值及收款计划（2026）'!DL:DL)</f>
        <v>0</v>
      </c>
      <c r="DQ561" s="243"/>
      <c r="DR561" s="229"/>
    </row>
    <row r="562" ht="20.25" spans="1:122">
      <c r="A562" s="233">
        <f t="shared" si="32"/>
        <v>21</v>
      </c>
      <c r="B562" s="233" t="s">
        <v>31</v>
      </c>
      <c r="C562" s="234" t="e" cm="1">
        <f t="array" ref="C562">_xlfn.XLOOKUP($A562&amp;$B562,'[6]产值及收款计划（2026）'!$A:$A&amp;'[6]产值及收款计划（2026）'!$B:$B,'[6]产值及收款计划（2026）'!C:C)</f>
        <v>#REF!</v>
      </c>
      <c r="D562" s="234" t="e" cm="1">
        <f t="array" ref="D562">_xlfn.XLOOKUP($A562&amp;$B562,'[6]产值及收款计划（2026）'!$A:$A&amp;'[6]产值及收款计划（2026）'!$B:$B,'[6]产值及收款计划（2026）'!D:D)</f>
        <v>#REF!</v>
      </c>
      <c r="E562" s="235" t="e" cm="1">
        <f t="array" ref="E562">_xlfn.XLOOKUP($A562&amp;$B562,'[6]产值及收款计划（2026）'!$A:$A&amp;'[6]产值及收款计划（2026）'!$B:$B,'[6]产值及收款计划（2026）'!E:E)</f>
        <v>#REF!</v>
      </c>
      <c r="F562" s="235" t="e" cm="1">
        <f t="array" ref="F562">_xlfn.XLOOKUP($A562&amp;$B562,'[6]产值及收款计划（2026）'!$A:$A&amp;'[6]产值及收款计划（2026）'!$B:$B,'[6]产值及收款计划（2026）'!F:F)</f>
        <v>#REF!</v>
      </c>
      <c r="G562" s="235" t="e" cm="1">
        <f t="array" ref="G562">_xlfn.XLOOKUP($A562&amp;$B562,'[6]产值及收款计划（2026）'!$A:$A&amp;'[6]产值及收款计划（2026）'!$B:$B,'[6]产值及收款计划（2026）'!G:G)</f>
        <v>#REF!</v>
      </c>
      <c r="H562" s="235" t="e" cm="1">
        <f t="array" ref="H562">_xlfn.XLOOKUP($A562&amp;$B562,'[6]产值及收款计划（2026）'!$A:$A&amp;'[6]产值及收款计划（2026）'!$B:$B,'[6]产值及收款计划（2026）'!H:H)</f>
        <v>#REF!</v>
      </c>
      <c r="I562" s="236" t="e" cm="1">
        <f t="array" ref="I562">_xlfn.XLOOKUP($A562&amp;$B562,'[6]产值及收款计划（2026）'!$A:$A&amp;'[6]产值及收款计划（2026）'!$B:$B,'[6]产值及收款计划（2026）'!I:I)</f>
        <v>#REF!</v>
      </c>
      <c r="J562" s="237" t="e" cm="1">
        <f t="array" ref="J562">_xlfn.XLOOKUP($A562&amp;$B562,'[6]产值及收款计划（2026）'!$A:$A&amp;'[6]产值及收款计划（2026）'!$B:$B,'[6]产值及收款计划（2026）'!J:J)</f>
        <v>#REF!</v>
      </c>
      <c r="K562" s="235" t="e" cm="1">
        <f t="array" ref="K562">_xlfn.XLOOKUP($A562&amp;$B562,'[6]产值及收款计划（2026）'!$A:$A&amp;'[6]产值及收款计划（2026）'!$B:$B,'[6]产值及收款计划（2026）'!K:K)</f>
        <v>#REF!</v>
      </c>
      <c r="L562" s="235" t="e" cm="1">
        <f t="array" ref="L562">_xlfn.XLOOKUP($A562&amp;$B562,'[6]产值及收款计划（2026）'!$A:$A&amp;'[6]产值及收款计划（2026）'!$B:$B,'[6]产值及收款计划（2026）'!L:L)</f>
        <v>#REF!</v>
      </c>
      <c r="M562" s="235" t="e" cm="1">
        <f t="array" ref="M562">_xlfn.XLOOKUP($A562&amp;$B562,'[6]产值及收款计划（2026）'!$A:$A&amp;'[6]产值及收款计划（2026）'!$B:$B,'[6]产值及收款计划（2026）'!M:M)</f>
        <v>#REF!</v>
      </c>
      <c r="N562" s="235" t="e" cm="1">
        <f t="array" ref="N562">_xlfn.XLOOKUP($A562&amp;$B562,'[6]产值及收款计划（2026）'!$A:$A&amp;'[6]产值及收款计划（2026）'!$B:$B,'[6]产值及收款计划（2026）'!N:N)</f>
        <v>#REF!</v>
      </c>
      <c r="O562" s="235" t="e" cm="1">
        <f t="array" ref="O562">_xlfn.XLOOKUP($A562&amp;$B562,'[6]产值及收款计划（2026）'!$A:$A&amp;'[6]产值及收款计划（2026）'!$B:$B,'[6]产值及收款计划（2026）'!O:O)</f>
        <v>#REF!</v>
      </c>
      <c r="P562" s="234" t="e" cm="1">
        <f t="array" ref="P562">_xlfn.XLOOKUP($A562&amp;$B562,'[6]产值及收款计划（2026）'!$A:$A&amp;'[6]产值及收款计划（2026）'!$B:$B,'[6]产值及收款计划（2026）'!P:P)</f>
        <v>#REF!</v>
      </c>
      <c r="Q562" s="235" t="e" cm="1">
        <f t="array" ref="Q562">_xlfn.XLOOKUP($A562&amp;$B562,'[6]产值及收款计划（2026）'!$A:$A&amp;'[6]产值及收款计划（2026）'!$B:$B,'[6]产值及收款计划（2026）'!Q:Q)</f>
        <v>#REF!</v>
      </c>
      <c r="R562" s="235" t="e" cm="1">
        <f t="array" ref="R562">_xlfn.XLOOKUP($A562&amp;$B562,'[6]产值及收款计划（2026）'!$A:$A&amp;'[6]产值及收款计划（2026）'!$B:$B,'[6]产值及收款计划（2026）'!R:R)</f>
        <v>#REF!</v>
      </c>
      <c r="S562" s="235" t="e" cm="1">
        <f t="array" ref="S562">_xlfn.XLOOKUP($A562&amp;$B562,'[6]产值及收款计划（2026）'!$A:$A&amp;'[6]产值及收款计划（2026）'!$B:$B,'[6]产值及收款计划（2026）'!S:S)</f>
        <v>#REF!</v>
      </c>
      <c r="T562" s="235" t="e" cm="1">
        <f t="array" ref="T562">_xlfn.XLOOKUP($A562&amp;$B562,'[6]产值及收款计划（2026）'!$A:$A&amp;'[6]产值及收款计划（2026）'!$B:$B,'[6]产值及收款计划（2026）'!T:T)</f>
        <v>#REF!</v>
      </c>
      <c r="U562" s="235" t="e" cm="1">
        <f t="array" ref="U562">_xlfn.XLOOKUP($A562&amp;$B562,'[6]产值及收款计划（2026）'!$A:$A&amp;'[6]产值及收款计划（2026）'!$B:$B,'[6]产值及收款计划（2026）'!U:U)</f>
        <v>#REF!</v>
      </c>
      <c r="V562" s="235" t="e" cm="1">
        <f t="array" ref="V562">_xlfn.XLOOKUP($A562&amp;$B562,'[6]产值及收款计划（2026）'!$A:$A&amp;'[6]产值及收款计划（2026）'!$B:$B,'[6]产值及收款计划（2026）'!V:V)</f>
        <v>#REF!</v>
      </c>
      <c r="W562" s="235" t="e" cm="1">
        <f t="array" ref="W562">_xlfn.XLOOKUP($A562&amp;$B562,'[6]产值及收款计划（2026）'!$A:$A&amp;'[6]产值及收款计划（2026）'!$B:$B,'[6]产值及收款计划（2026）'!W:W)</f>
        <v>#REF!</v>
      </c>
      <c r="X562" s="235" t="e" cm="1">
        <f t="array" ref="X562">_xlfn.XLOOKUP($A562&amp;$B562,'[6]产值及收款计划（2026）'!$A:$A&amp;'[6]产值及收款计划（2026）'!$B:$B,'[6]产值及收款计划（2026）'!X:X)</f>
        <v>#REF!</v>
      </c>
      <c r="Y562" s="235" t="e" cm="1">
        <f t="array" ref="Y562">_xlfn.XLOOKUP($A562&amp;$B562,'[6]产值及收款计划（2026）'!$A:$A&amp;'[6]产值及收款计划（2026）'!$B:$B,'[6]产值及收款计划（2026）'!Y:Y)</f>
        <v>#REF!</v>
      </c>
      <c r="Z562" s="235" t="e" cm="1">
        <f t="array" ref="Z562">_xlfn.XLOOKUP($A562&amp;$B562,'[6]产值及收款计划（2026）'!$A:$A&amp;'[6]产值及收款计划（2026）'!$B:$B,'[6]产值及收款计划（2026）'!Z:Z)</f>
        <v>#REF!</v>
      </c>
      <c r="AA562" s="235" t="e" cm="1">
        <f t="array" ref="AA562">_xlfn.XLOOKUP($A562&amp;$B562,'[6]产值及收款计划（2026）'!$A:$A&amp;'[6]产值及收款计划（2026）'!$B:$B,'[6]产值及收款计划（2026）'!AA:AA)</f>
        <v>#REF!</v>
      </c>
      <c r="AB562" s="235" t="e" cm="1">
        <f t="array" ref="AB562">_xlfn.XLOOKUP($A562&amp;$B562,'[6]产值及收款计划（2026）'!$A:$A&amp;'[6]产值及收款计划（2026）'!$B:$B,'[6]产值及收款计划（2026）'!AB:AB)</f>
        <v>#REF!</v>
      </c>
      <c r="AC562" s="235" t="e" cm="1">
        <f t="array" ref="AC562">_xlfn.XLOOKUP($A562&amp;$B562,'[6]产值及收款计划（2026）'!$A:$A&amp;'[6]产值及收款计划（2026）'!$B:$B,'[6]产值及收款计划（2026）'!AC:AC)</f>
        <v>#REF!</v>
      </c>
      <c r="AD562" s="235" t="e" cm="1">
        <f t="array" ref="AD562">_xlfn.XLOOKUP($A562&amp;$B562,'[6]产值及收款计划（2026）'!$A:$A&amp;'[6]产值及收款计划（2026）'!$B:$B,'[6]产值及收款计划（2026）'!AD:AD)</f>
        <v>#REF!</v>
      </c>
      <c r="AE562" s="235" t="e" cm="1">
        <f t="array" ref="AE562">_xlfn.XLOOKUP($A562&amp;$B562,'[6]产值及收款计划（2026）'!$A:$A&amp;'[6]产值及收款计划（2026）'!$B:$B,'[6]产值及收款计划（2026）'!AE:AE)</f>
        <v>#REF!</v>
      </c>
      <c r="AF562" s="235" t="e" cm="1">
        <f t="array" ref="AF562">_xlfn.XLOOKUP($A562&amp;$B562,'[6]产值及收款计划（2026）'!$A:$A&amp;'[6]产值及收款计划（2026）'!$B:$B,'[6]产值及收款计划（2026）'!AF:AF)</f>
        <v>#REF!</v>
      </c>
      <c r="AG562" s="235" t="e" cm="1">
        <f t="array" ref="AG562">_xlfn.XLOOKUP($A562&amp;$B562,'[6]产值及收款计划（2026）'!$A:$A&amp;'[6]产值及收款计划（2026）'!$B:$B,'[6]产值及收款计划（2026）'!AG:AG)</f>
        <v>#REF!</v>
      </c>
      <c r="AH562" s="235" t="e" cm="1">
        <f t="array" ref="AH562">_xlfn.XLOOKUP($A562&amp;$B562,'[6]产值及收款计划（2026）'!$A:$A&amp;'[6]产值及收款计划（2026）'!$B:$B,'[6]产值及收款计划（2026）'!AH:AH)</f>
        <v>#REF!</v>
      </c>
      <c r="AI562" s="235" t="e" cm="1">
        <f t="array" ref="AI562">_xlfn.XLOOKUP($A562&amp;$B562,'[6]产值及收款计划（2026）'!$A:$A&amp;'[6]产值及收款计划（2026）'!$B:$B,'[6]产值及收款计划（2026）'!AI:AI)</f>
        <v>#REF!</v>
      </c>
      <c r="AJ562" s="235" t="e" cm="1">
        <f t="array" ref="AJ562">_xlfn.XLOOKUP($A562&amp;$B562,'[6]产值及收款计划（2026）'!$A:$A&amp;'[6]产值及收款计划（2026）'!$B:$B,'[6]产值及收款计划（2026）'!AJ:AJ)</f>
        <v>#REF!</v>
      </c>
      <c r="AK562" s="235" t="e" cm="1">
        <f t="array" ref="AK562">_xlfn.XLOOKUP($A562&amp;$B562,'[6]产值及收款计划（2026）'!$A:$A&amp;'[6]产值及收款计划（2026）'!$B:$B,'[6]产值及收款计划（2026）'!AK:AK)</f>
        <v>#REF!</v>
      </c>
      <c r="AL562" s="235" t="e" cm="1">
        <f t="array" ref="AL562">_xlfn.XLOOKUP($A562&amp;$B562,'[6]产值及收款计划（2026）'!$A:$A&amp;'[6]产值及收款计划（2026）'!$B:$B,'[6]产值及收款计划（2026）'!AL:AL)</f>
        <v>#REF!</v>
      </c>
      <c r="AM562" s="242" t="e" cm="1">
        <f t="array" ref="AM562">_xlfn.LET(_xlpm.勾选月份状态数组,TRANSPOSE('PPT(12-15页）-TOP10'!$A$3:$A$14),_xlpm.选择数据区,IF('PPT(12-15页）-TOP10'!$E$3="收款",$BA562:$BL562,$AA562:$AL562),SUM(_xlfn._xlws.FILTER(_xlpm.选择数据区,_xlpm.勾选月份状态数组,"")))</f>
        <v>#REF!</v>
      </c>
      <c r="AN562" s="235" t="e" cm="1">
        <f t="array" ref="AN562">_xlfn.XLOOKUP($A562&amp;$B562,'[6]产值及收款计划（2026）'!$A:$A&amp;'[6]产值及收款计划（2026）'!$B:$B,'[6]产值及收款计划（2026）'!AN:AN)</f>
        <v>#REF!</v>
      </c>
      <c r="AO562" s="235" t="e" cm="1">
        <f t="array" ref="AO562">_xlfn.XLOOKUP($A562&amp;$B562,'[6]产值及收款计划（2026）'!$A:$A&amp;'[6]产值及收款计划（2026）'!$B:$B,'[6]产值及收款计划（2026）'!AO:AO)</f>
        <v>#REF!</v>
      </c>
      <c r="AP562" s="235" t="e" cm="1">
        <f t="array" ref="AP562">_xlfn.XLOOKUP($A562&amp;$B562,'[6]产值及收款计划（2026）'!$A:$A&amp;'[6]产值及收款计划（2026）'!$B:$B,'[6]产值及收款计划（2026）'!AP:AP)</f>
        <v>#REF!</v>
      </c>
      <c r="AQ562" s="235" t="e" cm="1">
        <f t="array" ref="AQ562">_xlfn.XLOOKUP($A562&amp;$B562,'[6]产值及收款计划（2026）'!$A:$A&amp;'[6]产值及收款计划（2026）'!$B:$B,'[6]产值及收款计划（2026）'!AQ:AQ)</f>
        <v>#REF!</v>
      </c>
      <c r="AR562" s="235" t="e" cm="1">
        <f t="array" ref="AR562">_xlfn.XLOOKUP($A562&amp;$B562,'[6]产值及收款计划（2026）'!$A:$A&amp;'[6]产值及收款计划（2026）'!$B:$B,'[6]产值及收款计划（2026）'!AR:AR)</f>
        <v>#REF!</v>
      </c>
      <c r="AS562" s="235" t="e" cm="1">
        <f t="array" ref="AS562">_xlfn.XLOOKUP($A562&amp;$B562,'[6]产值及收款计划（2026）'!$A:$A&amp;'[6]产值及收款计划（2026）'!$B:$B,'[6]产值及收款计划（2026）'!AS:AS)</f>
        <v>#REF!</v>
      </c>
      <c r="AT562" s="235" t="e" cm="1">
        <f t="array" ref="AT562">_xlfn.XLOOKUP($A562&amp;$B562,'[6]产值及收款计划（2026）'!$A:$A&amp;'[6]产值及收款计划（2026）'!$B:$B,'[6]产值及收款计划（2026）'!AT:AT)</f>
        <v>#REF!</v>
      </c>
      <c r="AU562" s="235" t="e" cm="1">
        <f t="array" ref="AU562">_xlfn.XLOOKUP($A562&amp;$B562,'[6]产值及收款计划（2026）'!$A:$A&amp;'[6]产值及收款计划（2026）'!$B:$B,'[6]产值及收款计划（2026）'!AU:AU)</f>
        <v>#REF!</v>
      </c>
      <c r="AV562" s="235" t="e" cm="1">
        <f t="array" ref="AV562">_xlfn.XLOOKUP($A562&amp;$B562,'[6]产值及收款计划（2026）'!$A:$A&amp;'[6]产值及收款计划（2026）'!$B:$B,'[6]产值及收款计划（2026）'!AV:AV)</f>
        <v>#REF!</v>
      </c>
      <c r="AW562" s="235" t="e" cm="1">
        <f t="array" ref="AW562">_xlfn.XLOOKUP($A562&amp;$B562,'[6]产值及收款计划（2026）'!$A:$A&amp;'[6]产值及收款计划（2026）'!$B:$B,'[6]产值及收款计划（2026）'!AW:AW)</f>
        <v>#REF!</v>
      </c>
      <c r="AX562" s="235" t="e" cm="1">
        <f t="array" ref="AX562">_xlfn.XLOOKUP($A562&amp;$B562,'[6]产值及收款计划（2026）'!$A:$A&amp;'[6]产值及收款计划（2026）'!$B:$B,'[6]产值及收款计划（2026）'!AX:AX)</f>
        <v>#REF!</v>
      </c>
      <c r="AY562" s="235" t="e" cm="1">
        <f t="array" ref="AY562">_xlfn.XLOOKUP($A562&amp;$B562,'[6]产值及收款计划（2026）'!$A:$A&amp;'[6]产值及收款计划（2026）'!$B:$B,'[6]产值及收款计划（2026）'!AY:AY)</f>
        <v>#REF!</v>
      </c>
      <c r="AZ562" s="235" t="e" cm="1">
        <f t="array" ref="AZ562">_xlfn.XLOOKUP($A562&amp;$B562,'[6]产值及收款计划（2026）'!$A:$A&amp;'[6]产值及收款计划（2026）'!$B:$B,'[6]产值及收款计划（2026）'!AZ:AZ)</f>
        <v>#REF!</v>
      </c>
      <c r="BA562" s="235" t="e" cm="1">
        <f t="array" ref="BA562">_xlfn.XLOOKUP($A562&amp;$B562,'[6]产值及收款计划（2026）'!$A:$A&amp;'[6]产值及收款计划（2026）'!$B:$B,'[6]产值及收款计划（2026）'!BA:BA)</f>
        <v>#REF!</v>
      </c>
      <c r="BB562" s="235" t="e" cm="1">
        <f t="array" ref="BB562">_xlfn.XLOOKUP($A562&amp;$B562,'[6]产值及收款计划（2026）'!$A:$A&amp;'[6]产值及收款计划（2026）'!$B:$B,'[6]产值及收款计划（2026）'!BB:BB)</f>
        <v>#REF!</v>
      </c>
      <c r="BC562" s="235" t="e" cm="1">
        <f t="array" ref="BC562">_xlfn.XLOOKUP($A562&amp;$B562,'[6]产值及收款计划（2026）'!$A:$A&amp;'[6]产值及收款计划（2026）'!$B:$B,'[6]产值及收款计划（2026）'!BC:BC)</f>
        <v>#REF!</v>
      </c>
      <c r="BD562" s="235" t="e" cm="1">
        <f t="array" ref="BD562">_xlfn.XLOOKUP($A562&amp;$B562,'[6]产值及收款计划（2026）'!$A:$A&amp;'[6]产值及收款计划（2026）'!$B:$B,'[6]产值及收款计划（2026）'!BD:BD)</f>
        <v>#REF!</v>
      </c>
      <c r="BE562" s="235" t="e" cm="1">
        <f t="array" ref="BE562">_xlfn.XLOOKUP($A562&amp;$B562,'[6]产值及收款计划（2026）'!$A:$A&amp;'[6]产值及收款计划（2026）'!$B:$B,'[6]产值及收款计划（2026）'!BE:BE)</f>
        <v>#REF!</v>
      </c>
      <c r="BF562" s="235" t="e" cm="1">
        <f t="array" ref="BF562">_xlfn.XLOOKUP($A562&amp;$B562,'[6]产值及收款计划（2026）'!$A:$A&amp;'[6]产值及收款计划（2026）'!$B:$B,'[6]产值及收款计划（2026）'!BF:BF)</f>
        <v>#REF!</v>
      </c>
      <c r="BG562" s="235" t="e" cm="1">
        <f t="array" ref="BG562">_xlfn.XLOOKUP($A562&amp;$B562,'[6]产值及收款计划（2026）'!$A:$A&amp;'[6]产值及收款计划（2026）'!$B:$B,'[6]产值及收款计划（2026）'!BG:BG)</f>
        <v>#REF!</v>
      </c>
      <c r="BH562" s="235" t="e" cm="1">
        <f t="array" ref="BH562">_xlfn.XLOOKUP($A562&amp;$B562,'[6]产值及收款计划（2026）'!$A:$A&amp;'[6]产值及收款计划（2026）'!$B:$B,'[6]产值及收款计划（2026）'!BH:BH)</f>
        <v>#REF!</v>
      </c>
      <c r="BI562" s="235" t="e" cm="1">
        <f t="array" ref="BI562">_xlfn.XLOOKUP($A562&amp;$B562,'[6]产值及收款计划（2026）'!$A:$A&amp;'[6]产值及收款计划（2026）'!$B:$B,'[6]产值及收款计划（2026）'!BI:BI)</f>
        <v>#REF!</v>
      </c>
      <c r="BJ562" s="235" t="e" cm="1">
        <f t="array" ref="BJ562">_xlfn.XLOOKUP($A562&amp;$B562,'[6]产值及收款计划（2026）'!$A:$A&amp;'[6]产值及收款计划（2026）'!$B:$B,'[6]产值及收款计划（2026）'!BJ:BJ)</f>
        <v>#REF!</v>
      </c>
      <c r="BK562" s="235" t="e" cm="1">
        <f t="array" ref="BK562">_xlfn.XLOOKUP($A562&amp;$B562,'[6]产值及收款计划（2026）'!$A:$A&amp;'[6]产值及收款计划（2026）'!$B:$B,'[6]产值及收款计划（2026）'!BK:BK)</f>
        <v>#REF!</v>
      </c>
      <c r="BL562" s="235" t="e" cm="1">
        <f t="array" ref="BL562">_xlfn.XLOOKUP($A562&amp;$B562,'[6]产值及收款计划（2026）'!$A:$A&amp;'[6]产值及收款计划（2026）'!$B:$B,'[6]产值及收款计划（2026）'!BL:BL)</f>
        <v>#REF!</v>
      </c>
      <c r="BM562" s="235"/>
      <c r="BN562" s="235"/>
      <c r="BO562" s="235"/>
      <c r="BP562" s="235"/>
      <c r="BQ562" s="235" t="e" cm="1">
        <f t="array" ref="BQ562">_xlfn.XLOOKUP($A562&amp;$B562,'[6]产值及收款计划（2026）'!$A:$A&amp;'[6]产值及收款计划（2026）'!$B:$B,'[6]产值及收款计划（2026）'!BM:BM)</f>
        <v>#REF!</v>
      </c>
      <c r="BR562" s="235" t="e" cm="1">
        <f t="array" ref="BR562">_xlfn.XLOOKUP($A562&amp;$B562,'[6]产值及收款计划（2026）'!$A:$A&amp;'[6]产值及收款计划（2026）'!$B:$B,'[6]产值及收款计划（2026）'!BN:BN)</f>
        <v>#REF!</v>
      </c>
      <c r="BS562" s="235" t="e" cm="1">
        <f t="array" ref="BS562">_xlfn.XLOOKUP($A562&amp;$B562,'[6]产值及收款计划（2026）'!$A:$A&amp;'[6]产值及收款计划（2026）'!$B:$B,'[6]产值及收款计划（2026）'!BO:BO)</f>
        <v>#REF!</v>
      </c>
      <c r="BT562" s="235" t="e" cm="1">
        <f t="array" ref="BT562">_xlfn.XLOOKUP($A562&amp;$B562,'[6]产值及收款计划（2026）'!$A:$A&amp;'[6]产值及收款计划（2026）'!$B:$B,'[6]产值及收款计划（2026）'!BP:BP)</f>
        <v>#REF!</v>
      </c>
      <c r="BU562" s="234" t="e" cm="1">
        <f t="array" ref="BU562">_xlfn.XLOOKUP($A562&amp;$B562,'[6]产值及收款计划（2026）'!$A:$A&amp;'[6]产值及收款计划（2026）'!$B:$B,'[6]产值及收款计划（2026）'!BQ:BQ)</f>
        <v>#REF!</v>
      </c>
      <c r="BV562" s="235" t="e" cm="1">
        <f t="array" ref="BV562">_xlfn.XLOOKUP($A562&amp;$B562,'[6]产值及收款计划（2026）'!$A:$A&amp;'[6]产值及收款计划（2026）'!$B:$B,'[6]产值及收款计划（2026）'!BR:BR)</f>
        <v>#REF!</v>
      </c>
      <c r="CE562" s="235" cm="1">
        <f t="array" ref="CE562">_xlfn.XLOOKUP($A562&amp;$B562,'[6]产值及收款计划（2026）'!$A:$A&amp;'[6]产值及收款计划（2026）'!$B:$B,'[6]产值及收款计划（2026）'!CA:CA)</f>
        <v>0</v>
      </c>
      <c r="CF562" s="235" cm="1">
        <f t="array" ref="CF562">_xlfn.XLOOKUP($A562&amp;$B562,'[6]产值及收款计划（2026）'!$A:$A&amp;'[6]产值及收款计划（2026）'!$B:$B,'[6]产值及收款计划（2026）'!CB:CB)</f>
        <v>0</v>
      </c>
      <c r="CG562" s="235" cm="1">
        <f t="array" ref="CG562">_xlfn.XLOOKUP($A562&amp;$B562,'[6]产值及收款计划（2026）'!$A:$A&amp;'[6]产值及收款计划（2026）'!$B:$B,'[6]产值及收款计划（2026）'!CC:CC)</f>
        <v>0</v>
      </c>
      <c r="CH562" s="235" cm="1">
        <f t="array" ref="CH562">_xlfn.XLOOKUP($A562&amp;$B562,'[6]产值及收款计划（2026）'!$A:$A&amp;'[6]产值及收款计划（2026）'!$B:$B,'[6]产值及收款计划（2026）'!CD:CD)</f>
        <v>0</v>
      </c>
      <c r="CI562" s="235" cm="1">
        <f t="array" ref="CI562">_xlfn.XLOOKUP($A562&amp;$B562,'[6]产值及收款计划（2026）'!$A:$A&amp;'[6]产值及收款计划（2026）'!$B:$B,'[6]产值及收款计划（2026）'!CE:CE)</f>
        <v>0</v>
      </c>
      <c r="CJ562" s="235" cm="1">
        <f t="array" ref="CJ562">_xlfn.XLOOKUP($A562&amp;$B562,'[6]产值及收款计划（2026）'!$A:$A&amp;'[6]产值及收款计划（2026）'!$B:$B,'[6]产值及收款计划（2026）'!CF:CF)</f>
        <v>0</v>
      </c>
      <c r="CK562" s="235" cm="1">
        <f t="array" ref="CK562">_xlfn.XLOOKUP($A562&amp;$B562,'[6]产值及收款计划（2026）'!$A:$A&amp;'[6]产值及收款计划（2026）'!$B:$B,'[6]产值及收款计划（2026）'!CG:CG)</f>
        <v>0</v>
      </c>
      <c r="CL562" s="235" cm="1">
        <f t="array" ref="CL562">_xlfn.XLOOKUP($A562&amp;$B562,'[6]产值及收款计划（2026）'!$A:$A&amp;'[6]产值及收款计划（2026）'!$B:$B,'[6]产值及收款计划（2026）'!CH:CH)</f>
        <v>0</v>
      </c>
      <c r="CM562" s="235" cm="1">
        <f t="array" ref="CM562">_xlfn.XLOOKUP($A562&amp;$B562,'[6]产值及收款计划（2026）'!$A:$A&amp;'[6]产值及收款计划（2026）'!$B:$B,'[6]产值及收款计划（2026）'!CI:CI)</f>
        <v>0</v>
      </c>
      <c r="CN562" s="235" cm="1">
        <f t="array" ref="CN562">_xlfn.XLOOKUP($A562&amp;$B562,'[6]产值及收款计划（2026）'!$A:$A&amp;'[6]产值及收款计划（2026）'!$B:$B,'[6]产值及收款计划（2026）'!CJ:CJ)</f>
        <v>0</v>
      </c>
      <c r="CO562" s="235" cm="1">
        <f t="array" ref="CO562">_xlfn.XLOOKUP($A562&amp;$B562,'[6]产值及收款计划（2026）'!$A:$A&amp;'[6]产值及收款计划（2026）'!$B:$B,'[6]产值及收款计划（2026）'!CK:CK)</f>
        <v>0</v>
      </c>
      <c r="CP562" s="235" cm="1">
        <f t="array" ref="CP562">_xlfn.XLOOKUP($A562&amp;$B562,'[6]产值及收款计划（2026）'!$A:$A&amp;'[6]产值及收款计划（2026）'!$B:$B,'[6]产值及收款计划（2026）'!CL:CL)</f>
        <v>0</v>
      </c>
      <c r="DE562" s="235" cm="1">
        <f t="array" ref="DE562">_xlfn.XLOOKUP($A562&amp;$B562,'[6]产值及收款计划（2026）'!$A:$A&amp;'[6]产值及收款计划（2026）'!$B:$B,'[6]产值及收款计划（2026）'!DA:DA)</f>
        <v>0</v>
      </c>
      <c r="DF562" s="235" cm="1">
        <f t="array" ref="DF562">_xlfn.XLOOKUP($A562&amp;$B562,'[6]产值及收款计划（2026）'!$A:$A&amp;'[6]产值及收款计划（2026）'!$B:$B,'[6]产值及收款计划（2026）'!DB:DB)</f>
        <v>0</v>
      </c>
      <c r="DG562" s="235" cm="1">
        <f t="array" ref="DG562">_xlfn.XLOOKUP($A562&amp;$B562,'[6]产值及收款计划（2026）'!$A:$A&amp;'[6]产值及收款计划（2026）'!$B:$B,'[6]产值及收款计划（2026）'!DC:DC)</f>
        <v>0</v>
      </c>
      <c r="DH562" s="235" cm="1">
        <f t="array" ref="DH562">_xlfn.XLOOKUP($A562&amp;$B562,'[6]产值及收款计划（2026）'!$A:$A&amp;'[6]产值及收款计划（2026）'!$B:$B,'[6]产值及收款计划（2026）'!DD:DD)</f>
        <v>0</v>
      </c>
      <c r="DI562" s="235" cm="1">
        <f t="array" ref="DI562">_xlfn.XLOOKUP($A562&amp;$B562,'[6]产值及收款计划（2026）'!$A:$A&amp;'[6]产值及收款计划（2026）'!$B:$B,'[6]产值及收款计划（2026）'!DE:DE)</f>
        <v>0</v>
      </c>
      <c r="DJ562" s="235" cm="1">
        <f t="array" ref="DJ562">_xlfn.XLOOKUP($A562&amp;$B562,'[6]产值及收款计划（2026）'!$A:$A&amp;'[6]产值及收款计划（2026）'!$B:$B,'[6]产值及收款计划（2026）'!DF:DF)</f>
        <v>0</v>
      </c>
      <c r="DK562" s="235" cm="1">
        <f t="array" ref="DK562">_xlfn.XLOOKUP($A562&amp;$B562,'[6]产值及收款计划（2026）'!$A:$A&amp;'[6]产值及收款计划（2026）'!$B:$B,'[6]产值及收款计划（2026）'!DG:DG)</f>
        <v>0</v>
      </c>
      <c r="DL562" s="235" cm="1">
        <f t="array" ref="DL562">_xlfn.XLOOKUP($A562&amp;$B562,'[6]产值及收款计划（2026）'!$A:$A&amp;'[6]产值及收款计划（2026）'!$B:$B,'[6]产值及收款计划（2026）'!DH:DH)</f>
        <v>0</v>
      </c>
      <c r="DM562" s="235" cm="1">
        <f t="array" ref="DM562">_xlfn.XLOOKUP($A562&amp;$B562,'[6]产值及收款计划（2026）'!$A:$A&amp;'[6]产值及收款计划（2026）'!$B:$B,'[6]产值及收款计划（2026）'!DI:DI)</f>
        <v>0</v>
      </c>
      <c r="DN562" s="235" cm="1">
        <f t="array" ref="DN562">_xlfn.XLOOKUP($A562&amp;$B562,'[6]产值及收款计划（2026）'!$A:$A&amp;'[6]产值及收款计划（2026）'!$B:$B,'[6]产值及收款计划（2026）'!DJ:DJ)</f>
        <v>0</v>
      </c>
      <c r="DO562" s="235" cm="1">
        <f t="array" ref="DO562">_xlfn.XLOOKUP($A562&amp;$B562,'[6]产值及收款计划（2026）'!$A:$A&amp;'[6]产值及收款计划（2026）'!$B:$B,'[6]产值及收款计划（2026）'!DK:DK)</f>
        <v>0</v>
      </c>
      <c r="DP562" s="235" cm="1">
        <f t="array" ref="DP562">_xlfn.XLOOKUP($A562&amp;$B562,'[6]产值及收款计划（2026）'!$A:$A&amp;'[6]产值及收款计划（2026）'!$B:$B,'[6]产值及收款计划（2026）'!DL:DL)</f>
        <v>0</v>
      </c>
      <c r="DQ562" s="243"/>
      <c r="DR562" s="229"/>
    </row>
    <row r="563" ht="20.25" spans="1:122">
      <c r="A563" s="233">
        <f t="shared" si="32"/>
        <v>22</v>
      </c>
      <c r="B563" s="233" t="s">
        <v>31</v>
      </c>
      <c r="C563" s="234" t="e" cm="1">
        <f t="array" ref="C563">_xlfn.XLOOKUP($A563&amp;$B563,'[6]产值及收款计划（2026）'!$A:$A&amp;'[6]产值及收款计划（2026）'!$B:$B,'[6]产值及收款计划（2026）'!C:C)</f>
        <v>#REF!</v>
      </c>
      <c r="D563" s="234" t="e" cm="1">
        <f t="array" ref="D563">_xlfn.XLOOKUP($A563&amp;$B563,'[6]产值及收款计划（2026）'!$A:$A&amp;'[6]产值及收款计划（2026）'!$B:$B,'[6]产值及收款计划（2026）'!D:D)</f>
        <v>#REF!</v>
      </c>
      <c r="E563" s="235" t="e" cm="1">
        <f t="array" ref="E563">_xlfn.XLOOKUP($A563&amp;$B563,'[6]产值及收款计划（2026）'!$A:$A&amp;'[6]产值及收款计划（2026）'!$B:$B,'[6]产值及收款计划（2026）'!E:E)</f>
        <v>#REF!</v>
      </c>
      <c r="F563" s="235" t="e" cm="1">
        <f t="array" ref="F563">_xlfn.XLOOKUP($A563&amp;$B563,'[6]产值及收款计划（2026）'!$A:$A&amp;'[6]产值及收款计划（2026）'!$B:$B,'[6]产值及收款计划（2026）'!F:F)</f>
        <v>#REF!</v>
      </c>
      <c r="G563" s="235" t="e" cm="1">
        <f t="array" ref="G563">_xlfn.XLOOKUP($A563&amp;$B563,'[6]产值及收款计划（2026）'!$A:$A&amp;'[6]产值及收款计划（2026）'!$B:$B,'[6]产值及收款计划（2026）'!G:G)</f>
        <v>#REF!</v>
      </c>
      <c r="H563" s="235" t="e" cm="1">
        <f t="array" ref="H563">_xlfn.XLOOKUP($A563&amp;$B563,'[6]产值及收款计划（2026）'!$A:$A&amp;'[6]产值及收款计划（2026）'!$B:$B,'[6]产值及收款计划（2026）'!H:H)</f>
        <v>#REF!</v>
      </c>
      <c r="I563" s="236" t="e" cm="1">
        <f t="array" ref="I563">_xlfn.XLOOKUP($A563&amp;$B563,'[6]产值及收款计划（2026）'!$A:$A&amp;'[6]产值及收款计划（2026）'!$B:$B,'[6]产值及收款计划（2026）'!I:I)</f>
        <v>#REF!</v>
      </c>
      <c r="J563" s="237" t="e" cm="1">
        <f t="array" ref="J563">_xlfn.XLOOKUP($A563&amp;$B563,'[6]产值及收款计划（2026）'!$A:$A&amp;'[6]产值及收款计划（2026）'!$B:$B,'[6]产值及收款计划（2026）'!J:J)</f>
        <v>#REF!</v>
      </c>
      <c r="K563" s="235" t="e" cm="1">
        <f t="array" ref="K563">_xlfn.XLOOKUP($A563&amp;$B563,'[6]产值及收款计划（2026）'!$A:$A&amp;'[6]产值及收款计划（2026）'!$B:$B,'[6]产值及收款计划（2026）'!K:K)</f>
        <v>#REF!</v>
      </c>
      <c r="L563" s="235" t="e" cm="1">
        <f t="array" ref="L563">_xlfn.XLOOKUP($A563&amp;$B563,'[6]产值及收款计划（2026）'!$A:$A&amp;'[6]产值及收款计划（2026）'!$B:$B,'[6]产值及收款计划（2026）'!L:L)</f>
        <v>#REF!</v>
      </c>
      <c r="M563" s="235" t="e" cm="1">
        <f t="array" ref="M563">_xlfn.XLOOKUP($A563&amp;$B563,'[6]产值及收款计划（2026）'!$A:$A&amp;'[6]产值及收款计划（2026）'!$B:$B,'[6]产值及收款计划（2026）'!M:M)</f>
        <v>#REF!</v>
      </c>
      <c r="N563" s="235" t="e" cm="1">
        <f t="array" ref="N563">_xlfn.XLOOKUP($A563&amp;$B563,'[6]产值及收款计划（2026）'!$A:$A&amp;'[6]产值及收款计划（2026）'!$B:$B,'[6]产值及收款计划（2026）'!N:N)</f>
        <v>#REF!</v>
      </c>
      <c r="O563" s="235" t="e" cm="1">
        <f t="array" ref="O563">_xlfn.XLOOKUP($A563&amp;$B563,'[6]产值及收款计划（2026）'!$A:$A&amp;'[6]产值及收款计划（2026）'!$B:$B,'[6]产值及收款计划（2026）'!O:O)</f>
        <v>#REF!</v>
      </c>
      <c r="P563" s="234" t="e" cm="1">
        <f t="array" ref="P563">_xlfn.XLOOKUP($A563&amp;$B563,'[6]产值及收款计划（2026）'!$A:$A&amp;'[6]产值及收款计划（2026）'!$B:$B,'[6]产值及收款计划（2026）'!P:P)</f>
        <v>#REF!</v>
      </c>
      <c r="Q563" s="235" t="e" cm="1">
        <f t="array" ref="Q563">_xlfn.XLOOKUP($A563&amp;$B563,'[6]产值及收款计划（2026）'!$A:$A&amp;'[6]产值及收款计划（2026）'!$B:$B,'[6]产值及收款计划（2026）'!Q:Q)</f>
        <v>#REF!</v>
      </c>
      <c r="R563" s="235" t="e" cm="1">
        <f t="array" ref="R563">_xlfn.XLOOKUP($A563&amp;$B563,'[6]产值及收款计划（2026）'!$A:$A&amp;'[6]产值及收款计划（2026）'!$B:$B,'[6]产值及收款计划（2026）'!R:R)</f>
        <v>#REF!</v>
      </c>
      <c r="S563" s="235" t="e" cm="1">
        <f t="array" ref="S563">_xlfn.XLOOKUP($A563&amp;$B563,'[6]产值及收款计划（2026）'!$A:$A&amp;'[6]产值及收款计划（2026）'!$B:$B,'[6]产值及收款计划（2026）'!S:S)</f>
        <v>#REF!</v>
      </c>
      <c r="T563" s="235" t="e" cm="1">
        <f t="array" ref="T563">_xlfn.XLOOKUP($A563&amp;$B563,'[6]产值及收款计划（2026）'!$A:$A&amp;'[6]产值及收款计划（2026）'!$B:$B,'[6]产值及收款计划（2026）'!T:T)</f>
        <v>#REF!</v>
      </c>
      <c r="U563" s="235" t="e" cm="1">
        <f t="array" ref="U563">_xlfn.XLOOKUP($A563&amp;$B563,'[6]产值及收款计划（2026）'!$A:$A&amp;'[6]产值及收款计划（2026）'!$B:$B,'[6]产值及收款计划（2026）'!U:U)</f>
        <v>#REF!</v>
      </c>
      <c r="V563" s="235" t="e" cm="1">
        <f t="array" ref="V563">_xlfn.XLOOKUP($A563&amp;$B563,'[6]产值及收款计划（2026）'!$A:$A&amp;'[6]产值及收款计划（2026）'!$B:$B,'[6]产值及收款计划（2026）'!V:V)</f>
        <v>#REF!</v>
      </c>
      <c r="W563" s="235" t="e" cm="1">
        <f t="array" ref="W563">_xlfn.XLOOKUP($A563&amp;$B563,'[6]产值及收款计划（2026）'!$A:$A&amp;'[6]产值及收款计划（2026）'!$B:$B,'[6]产值及收款计划（2026）'!W:W)</f>
        <v>#REF!</v>
      </c>
      <c r="X563" s="235" t="e" cm="1">
        <f t="array" ref="X563">_xlfn.XLOOKUP($A563&amp;$B563,'[6]产值及收款计划（2026）'!$A:$A&amp;'[6]产值及收款计划（2026）'!$B:$B,'[6]产值及收款计划（2026）'!X:X)</f>
        <v>#REF!</v>
      </c>
      <c r="Y563" s="235" t="e" cm="1">
        <f t="array" ref="Y563">_xlfn.XLOOKUP($A563&amp;$B563,'[6]产值及收款计划（2026）'!$A:$A&amp;'[6]产值及收款计划（2026）'!$B:$B,'[6]产值及收款计划（2026）'!Y:Y)</f>
        <v>#REF!</v>
      </c>
      <c r="Z563" s="235" t="e" cm="1">
        <f t="array" ref="Z563">_xlfn.XLOOKUP($A563&amp;$B563,'[6]产值及收款计划（2026）'!$A:$A&amp;'[6]产值及收款计划（2026）'!$B:$B,'[6]产值及收款计划（2026）'!Z:Z)</f>
        <v>#REF!</v>
      </c>
      <c r="AA563" s="235" t="e" cm="1">
        <f t="array" ref="AA563">_xlfn.XLOOKUP($A563&amp;$B563,'[6]产值及收款计划（2026）'!$A:$A&amp;'[6]产值及收款计划（2026）'!$B:$B,'[6]产值及收款计划（2026）'!AA:AA)</f>
        <v>#REF!</v>
      </c>
      <c r="AB563" s="235" t="e" cm="1">
        <f t="array" ref="AB563">_xlfn.XLOOKUP($A563&amp;$B563,'[6]产值及收款计划（2026）'!$A:$A&amp;'[6]产值及收款计划（2026）'!$B:$B,'[6]产值及收款计划（2026）'!AB:AB)</f>
        <v>#REF!</v>
      </c>
      <c r="AC563" s="235" t="e" cm="1">
        <f t="array" ref="AC563">_xlfn.XLOOKUP($A563&amp;$B563,'[6]产值及收款计划（2026）'!$A:$A&amp;'[6]产值及收款计划（2026）'!$B:$B,'[6]产值及收款计划（2026）'!AC:AC)</f>
        <v>#REF!</v>
      </c>
      <c r="AD563" s="235" t="e" cm="1">
        <f t="array" ref="AD563">_xlfn.XLOOKUP($A563&amp;$B563,'[6]产值及收款计划（2026）'!$A:$A&amp;'[6]产值及收款计划（2026）'!$B:$B,'[6]产值及收款计划（2026）'!AD:AD)</f>
        <v>#REF!</v>
      </c>
      <c r="AE563" s="235" t="e" cm="1">
        <f t="array" ref="AE563">_xlfn.XLOOKUP($A563&amp;$B563,'[6]产值及收款计划（2026）'!$A:$A&amp;'[6]产值及收款计划（2026）'!$B:$B,'[6]产值及收款计划（2026）'!AE:AE)</f>
        <v>#REF!</v>
      </c>
      <c r="AF563" s="235" t="e" cm="1">
        <f t="array" ref="AF563">_xlfn.XLOOKUP($A563&amp;$B563,'[6]产值及收款计划（2026）'!$A:$A&amp;'[6]产值及收款计划（2026）'!$B:$B,'[6]产值及收款计划（2026）'!AF:AF)</f>
        <v>#REF!</v>
      </c>
      <c r="AG563" s="235" t="e" cm="1">
        <f t="array" ref="AG563">_xlfn.XLOOKUP($A563&amp;$B563,'[6]产值及收款计划（2026）'!$A:$A&amp;'[6]产值及收款计划（2026）'!$B:$B,'[6]产值及收款计划（2026）'!AG:AG)</f>
        <v>#REF!</v>
      </c>
      <c r="AH563" s="235" t="e" cm="1">
        <f t="array" ref="AH563">_xlfn.XLOOKUP($A563&amp;$B563,'[6]产值及收款计划（2026）'!$A:$A&amp;'[6]产值及收款计划（2026）'!$B:$B,'[6]产值及收款计划（2026）'!AH:AH)</f>
        <v>#REF!</v>
      </c>
      <c r="AI563" s="235" t="e" cm="1">
        <f t="array" ref="AI563">_xlfn.XLOOKUP($A563&amp;$B563,'[6]产值及收款计划（2026）'!$A:$A&amp;'[6]产值及收款计划（2026）'!$B:$B,'[6]产值及收款计划（2026）'!AI:AI)</f>
        <v>#REF!</v>
      </c>
      <c r="AJ563" s="235" t="e" cm="1">
        <f t="array" ref="AJ563">_xlfn.XLOOKUP($A563&amp;$B563,'[6]产值及收款计划（2026）'!$A:$A&amp;'[6]产值及收款计划（2026）'!$B:$B,'[6]产值及收款计划（2026）'!AJ:AJ)</f>
        <v>#REF!</v>
      </c>
      <c r="AK563" s="235" t="e" cm="1">
        <f t="array" ref="AK563">_xlfn.XLOOKUP($A563&amp;$B563,'[6]产值及收款计划（2026）'!$A:$A&amp;'[6]产值及收款计划（2026）'!$B:$B,'[6]产值及收款计划（2026）'!AK:AK)</f>
        <v>#REF!</v>
      </c>
      <c r="AL563" s="235" t="e" cm="1">
        <f t="array" ref="AL563">_xlfn.XLOOKUP($A563&amp;$B563,'[6]产值及收款计划（2026）'!$A:$A&amp;'[6]产值及收款计划（2026）'!$B:$B,'[6]产值及收款计划（2026）'!AL:AL)</f>
        <v>#REF!</v>
      </c>
      <c r="AM563" s="242" t="e" cm="1">
        <f t="array" ref="AM563">_xlfn.LET(_xlpm.勾选月份状态数组,TRANSPOSE('PPT(12-15页）-TOP10'!$A$3:$A$14),_xlpm.选择数据区,IF('PPT(12-15页）-TOP10'!$E$3="收款",$BA563:$BL563,$AA563:$AL563),SUM(_xlfn._xlws.FILTER(_xlpm.选择数据区,_xlpm.勾选月份状态数组,"")))</f>
        <v>#REF!</v>
      </c>
      <c r="AN563" s="235" t="e" cm="1">
        <f t="array" ref="AN563">_xlfn.XLOOKUP($A563&amp;$B563,'[6]产值及收款计划（2026）'!$A:$A&amp;'[6]产值及收款计划（2026）'!$B:$B,'[6]产值及收款计划（2026）'!AN:AN)</f>
        <v>#REF!</v>
      </c>
      <c r="AO563" s="235" t="e" cm="1">
        <f t="array" ref="AO563">_xlfn.XLOOKUP($A563&amp;$B563,'[6]产值及收款计划（2026）'!$A:$A&amp;'[6]产值及收款计划（2026）'!$B:$B,'[6]产值及收款计划（2026）'!AO:AO)</f>
        <v>#REF!</v>
      </c>
      <c r="AP563" s="235" t="e" cm="1">
        <f t="array" ref="AP563">_xlfn.XLOOKUP($A563&amp;$B563,'[6]产值及收款计划（2026）'!$A:$A&amp;'[6]产值及收款计划（2026）'!$B:$B,'[6]产值及收款计划（2026）'!AP:AP)</f>
        <v>#REF!</v>
      </c>
      <c r="AQ563" s="235" t="e" cm="1">
        <f t="array" ref="AQ563">_xlfn.XLOOKUP($A563&amp;$B563,'[6]产值及收款计划（2026）'!$A:$A&amp;'[6]产值及收款计划（2026）'!$B:$B,'[6]产值及收款计划（2026）'!AQ:AQ)</f>
        <v>#REF!</v>
      </c>
      <c r="AR563" s="235" t="e" cm="1">
        <f t="array" ref="AR563">_xlfn.XLOOKUP($A563&amp;$B563,'[6]产值及收款计划（2026）'!$A:$A&amp;'[6]产值及收款计划（2026）'!$B:$B,'[6]产值及收款计划（2026）'!AR:AR)</f>
        <v>#REF!</v>
      </c>
      <c r="AS563" s="235" t="e" cm="1">
        <f t="array" ref="AS563">_xlfn.XLOOKUP($A563&amp;$B563,'[6]产值及收款计划（2026）'!$A:$A&amp;'[6]产值及收款计划（2026）'!$B:$B,'[6]产值及收款计划（2026）'!AS:AS)</f>
        <v>#REF!</v>
      </c>
      <c r="AT563" s="235" t="e" cm="1">
        <f t="array" ref="AT563">_xlfn.XLOOKUP($A563&amp;$B563,'[6]产值及收款计划（2026）'!$A:$A&amp;'[6]产值及收款计划（2026）'!$B:$B,'[6]产值及收款计划（2026）'!AT:AT)</f>
        <v>#REF!</v>
      </c>
      <c r="AU563" s="235" t="e" cm="1">
        <f t="array" ref="AU563">_xlfn.XLOOKUP($A563&amp;$B563,'[6]产值及收款计划（2026）'!$A:$A&amp;'[6]产值及收款计划（2026）'!$B:$B,'[6]产值及收款计划（2026）'!AU:AU)</f>
        <v>#REF!</v>
      </c>
      <c r="AV563" s="235" t="e" cm="1">
        <f t="array" ref="AV563">_xlfn.XLOOKUP($A563&amp;$B563,'[6]产值及收款计划（2026）'!$A:$A&amp;'[6]产值及收款计划（2026）'!$B:$B,'[6]产值及收款计划（2026）'!AV:AV)</f>
        <v>#REF!</v>
      </c>
      <c r="AW563" s="235" t="e" cm="1">
        <f t="array" ref="AW563">_xlfn.XLOOKUP($A563&amp;$B563,'[6]产值及收款计划（2026）'!$A:$A&amp;'[6]产值及收款计划（2026）'!$B:$B,'[6]产值及收款计划（2026）'!AW:AW)</f>
        <v>#REF!</v>
      </c>
      <c r="AX563" s="235" t="e" cm="1">
        <f t="array" ref="AX563">_xlfn.XLOOKUP($A563&amp;$B563,'[6]产值及收款计划（2026）'!$A:$A&amp;'[6]产值及收款计划（2026）'!$B:$B,'[6]产值及收款计划（2026）'!AX:AX)</f>
        <v>#REF!</v>
      </c>
      <c r="AY563" s="235" t="e" cm="1">
        <f t="array" ref="AY563">_xlfn.XLOOKUP($A563&amp;$B563,'[6]产值及收款计划（2026）'!$A:$A&amp;'[6]产值及收款计划（2026）'!$B:$B,'[6]产值及收款计划（2026）'!AY:AY)</f>
        <v>#REF!</v>
      </c>
      <c r="AZ563" s="235" t="e" cm="1">
        <f t="array" ref="AZ563">_xlfn.XLOOKUP($A563&amp;$B563,'[6]产值及收款计划（2026）'!$A:$A&amp;'[6]产值及收款计划（2026）'!$B:$B,'[6]产值及收款计划（2026）'!AZ:AZ)</f>
        <v>#REF!</v>
      </c>
      <c r="BA563" s="235" t="e" cm="1">
        <f t="array" ref="BA563">_xlfn.XLOOKUP($A563&amp;$B563,'[6]产值及收款计划（2026）'!$A:$A&amp;'[6]产值及收款计划（2026）'!$B:$B,'[6]产值及收款计划（2026）'!BA:BA)</f>
        <v>#REF!</v>
      </c>
      <c r="BB563" s="235" t="e" cm="1">
        <f t="array" ref="BB563">_xlfn.XLOOKUP($A563&amp;$B563,'[6]产值及收款计划（2026）'!$A:$A&amp;'[6]产值及收款计划（2026）'!$B:$B,'[6]产值及收款计划（2026）'!BB:BB)</f>
        <v>#REF!</v>
      </c>
      <c r="BC563" s="235" t="e" cm="1">
        <f t="array" ref="BC563">_xlfn.XLOOKUP($A563&amp;$B563,'[6]产值及收款计划（2026）'!$A:$A&amp;'[6]产值及收款计划（2026）'!$B:$B,'[6]产值及收款计划（2026）'!BC:BC)</f>
        <v>#REF!</v>
      </c>
      <c r="BD563" s="235" t="e" cm="1">
        <f t="array" ref="BD563">_xlfn.XLOOKUP($A563&amp;$B563,'[6]产值及收款计划（2026）'!$A:$A&amp;'[6]产值及收款计划（2026）'!$B:$B,'[6]产值及收款计划（2026）'!BD:BD)</f>
        <v>#REF!</v>
      </c>
      <c r="BE563" s="235" t="e" cm="1">
        <f t="array" ref="BE563">_xlfn.XLOOKUP($A563&amp;$B563,'[6]产值及收款计划（2026）'!$A:$A&amp;'[6]产值及收款计划（2026）'!$B:$B,'[6]产值及收款计划（2026）'!BE:BE)</f>
        <v>#REF!</v>
      </c>
      <c r="BF563" s="235" t="e" cm="1">
        <f t="array" ref="BF563">_xlfn.XLOOKUP($A563&amp;$B563,'[6]产值及收款计划（2026）'!$A:$A&amp;'[6]产值及收款计划（2026）'!$B:$B,'[6]产值及收款计划（2026）'!BF:BF)</f>
        <v>#REF!</v>
      </c>
      <c r="BG563" s="235" t="e" cm="1">
        <f t="array" ref="BG563">_xlfn.XLOOKUP($A563&amp;$B563,'[6]产值及收款计划（2026）'!$A:$A&amp;'[6]产值及收款计划（2026）'!$B:$B,'[6]产值及收款计划（2026）'!BG:BG)</f>
        <v>#REF!</v>
      </c>
      <c r="BH563" s="235" t="e" cm="1">
        <f t="array" ref="BH563">_xlfn.XLOOKUP($A563&amp;$B563,'[6]产值及收款计划（2026）'!$A:$A&amp;'[6]产值及收款计划（2026）'!$B:$B,'[6]产值及收款计划（2026）'!BH:BH)</f>
        <v>#REF!</v>
      </c>
      <c r="BI563" s="235" t="e" cm="1">
        <f t="array" ref="BI563">_xlfn.XLOOKUP($A563&amp;$B563,'[6]产值及收款计划（2026）'!$A:$A&amp;'[6]产值及收款计划（2026）'!$B:$B,'[6]产值及收款计划（2026）'!BI:BI)</f>
        <v>#REF!</v>
      </c>
      <c r="BJ563" s="235" t="e" cm="1">
        <f t="array" ref="BJ563">_xlfn.XLOOKUP($A563&amp;$B563,'[6]产值及收款计划（2026）'!$A:$A&amp;'[6]产值及收款计划（2026）'!$B:$B,'[6]产值及收款计划（2026）'!BJ:BJ)</f>
        <v>#REF!</v>
      </c>
      <c r="BK563" s="235" t="e" cm="1">
        <f t="array" ref="BK563">_xlfn.XLOOKUP($A563&amp;$B563,'[6]产值及收款计划（2026）'!$A:$A&amp;'[6]产值及收款计划（2026）'!$B:$B,'[6]产值及收款计划（2026）'!BK:BK)</f>
        <v>#REF!</v>
      </c>
      <c r="BL563" s="235" t="e" cm="1">
        <f t="array" ref="BL563">_xlfn.XLOOKUP($A563&amp;$B563,'[6]产值及收款计划（2026）'!$A:$A&amp;'[6]产值及收款计划（2026）'!$B:$B,'[6]产值及收款计划（2026）'!BL:BL)</f>
        <v>#REF!</v>
      </c>
      <c r="BM563" s="235"/>
      <c r="BN563" s="235"/>
      <c r="BO563" s="235"/>
      <c r="BP563" s="235"/>
      <c r="BQ563" s="235" t="e" cm="1">
        <f t="array" ref="BQ563">_xlfn.XLOOKUP($A563&amp;$B563,'[6]产值及收款计划（2026）'!$A:$A&amp;'[6]产值及收款计划（2026）'!$B:$B,'[6]产值及收款计划（2026）'!BM:BM)</f>
        <v>#REF!</v>
      </c>
      <c r="BR563" s="235" t="e" cm="1">
        <f t="array" ref="BR563">_xlfn.XLOOKUP($A563&amp;$B563,'[6]产值及收款计划（2026）'!$A:$A&amp;'[6]产值及收款计划（2026）'!$B:$B,'[6]产值及收款计划（2026）'!BN:BN)</f>
        <v>#REF!</v>
      </c>
      <c r="BS563" s="235" t="e" cm="1">
        <f t="array" ref="BS563">_xlfn.XLOOKUP($A563&amp;$B563,'[6]产值及收款计划（2026）'!$A:$A&amp;'[6]产值及收款计划（2026）'!$B:$B,'[6]产值及收款计划（2026）'!BO:BO)</f>
        <v>#REF!</v>
      </c>
      <c r="BT563" s="235" t="e" cm="1">
        <f t="array" ref="BT563">_xlfn.XLOOKUP($A563&amp;$B563,'[6]产值及收款计划（2026）'!$A:$A&amp;'[6]产值及收款计划（2026）'!$B:$B,'[6]产值及收款计划（2026）'!BP:BP)</f>
        <v>#REF!</v>
      </c>
      <c r="BU563" s="234" t="e" cm="1">
        <f t="array" ref="BU563">_xlfn.XLOOKUP($A563&amp;$B563,'[6]产值及收款计划（2026）'!$A:$A&amp;'[6]产值及收款计划（2026）'!$B:$B,'[6]产值及收款计划（2026）'!BQ:BQ)</f>
        <v>#REF!</v>
      </c>
      <c r="BV563" s="235" t="e" cm="1">
        <f t="array" ref="BV563">_xlfn.XLOOKUP($A563&amp;$B563,'[6]产值及收款计划（2026）'!$A:$A&amp;'[6]产值及收款计划（2026）'!$B:$B,'[6]产值及收款计划（2026）'!BR:BR)</f>
        <v>#REF!</v>
      </c>
      <c r="CE563" s="235" cm="1">
        <f t="array" ref="CE563">_xlfn.XLOOKUP($A563&amp;$B563,'[6]产值及收款计划（2026）'!$A:$A&amp;'[6]产值及收款计划（2026）'!$B:$B,'[6]产值及收款计划（2026）'!CA:CA)</f>
        <v>0</v>
      </c>
      <c r="CF563" s="235" cm="1">
        <f t="array" ref="CF563">_xlfn.XLOOKUP($A563&amp;$B563,'[6]产值及收款计划（2026）'!$A:$A&amp;'[6]产值及收款计划（2026）'!$B:$B,'[6]产值及收款计划（2026）'!CB:CB)</f>
        <v>0</v>
      </c>
      <c r="CG563" s="235" cm="1">
        <f t="array" ref="CG563">_xlfn.XLOOKUP($A563&amp;$B563,'[6]产值及收款计划（2026）'!$A:$A&amp;'[6]产值及收款计划（2026）'!$B:$B,'[6]产值及收款计划（2026）'!CC:CC)</f>
        <v>0</v>
      </c>
      <c r="CH563" s="235" cm="1">
        <f t="array" ref="CH563">_xlfn.XLOOKUP($A563&amp;$B563,'[6]产值及收款计划（2026）'!$A:$A&amp;'[6]产值及收款计划（2026）'!$B:$B,'[6]产值及收款计划（2026）'!CD:CD)</f>
        <v>0</v>
      </c>
      <c r="CI563" s="235" cm="1">
        <f t="array" ref="CI563">_xlfn.XLOOKUP($A563&amp;$B563,'[6]产值及收款计划（2026）'!$A:$A&amp;'[6]产值及收款计划（2026）'!$B:$B,'[6]产值及收款计划（2026）'!CE:CE)</f>
        <v>0</v>
      </c>
      <c r="CJ563" s="235" cm="1">
        <f t="array" ref="CJ563">_xlfn.XLOOKUP($A563&amp;$B563,'[6]产值及收款计划（2026）'!$A:$A&amp;'[6]产值及收款计划（2026）'!$B:$B,'[6]产值及收款计划（2026）'!CF:CF)</f>
        <v>0</v>
      </c>
      <c r="CK563" s="235" cm="1">
        <f t="array" ref="CK563">_xlfn.XLOOKUP($A563&amp;$B563,'[6]产值及收款计划（2026）'!$A:$A&amp;'[6]产值及收款计划（2026）'!$B:$B,'[6]产值及收款计划（2026）'!CG:CG)</f>
        <v>0</v>
      </c>
      <c r="CL563" s="235" cm="1">
        <f t="array" ref="CL563">_xlfn.XLOOKUP($A563&amp;$B563,'[6]产值及收款计划（2026）'!$A:$A&amp;'[6]产值及收款计划（2026）'!$B:$B,'[6]产值及收款计划（2026）'!CH:CH)</f>
        <v>0</v>
      </c>
      <c r="CM563" s="235" cm="1">
        <f t="array" ref="CM563">_xlfn.XLOOKUP($A563&amp;$B563,'[6]产值及收款计划（2026）'!$A:$A&amp;'[6]产值及收款计划（2026）'!$B:$B,'[6]产值及收款计划（2026）'!CI:CI)</f>
        <v>0</v>
      </c>
      <c r="CN563" s="235" cm="1">
        <f t="array" ref="CN563">_xlfn.XLOOKUP($A563&amp;$B563,'[6]产值及收款计划（2026）'!$A:$A&amp;'[6]产值及收款计划（2026）'!$B:$B,'[6]产值及收款计划（2026）'!CJ:CJ)</f>
        <v>0</v>
      </c>
      <c r="CO563" s="235" cm="1">
        <f t="array" ref="CO563">_xlfn.XLOOKUP($A563&amp;$B563,'[6]产值及收款计划（2026）'!$A:$A&amp;'[6]产值及收款计划（2026）'!$B:$B,'[6]产值及收款计划（2026）'!CK:CK)</f>
        <v>0</v>
      </c>
      <c r="CP563" s="235" cm="1">
        <f t="array" ref="CP563">_xlfn.XLOOKUP($A563&amp;$B563,'[6]产值及收款计划（2026）'!$A:$A&amp;'[6]产值及收款计划（2026）'!$B:$B,'[6]产值及收款计划（2026）'!CL:CL)</f>
        <v>0</v>
      </c>
      <c r="DE563" s="235" cm="1">
        <f t="array" ref="DE563">_xlfn.XLOOKUP($A563&amp;$B563,'[6]产值及收款计划（2026）'!$A:$A&amp;'[6]产值及收款计划（2026）'!$B:$B,'[6]产值及收款计划（2026）'!DA:DA)</f>
        <v>0</v>
      </c>
      <c r="DF563" s="235" cm="1">
        <f t="array" ref="DF563">_xlfn.XLOOKUP($A563&amp;$B563,'[6]产值及收款计划（2026）'!$A:$A&amp;'[6]产值及收款计划（2026）'!$B:$B,'[6]产值及收款计划（2026）'!DB:DB)</f>
        <v>0</v>
      </c>
      <c r="DG563" s="235" cm="1">
        <f t="array" ref="DG563">_xlfn.XLOOKUP($A563&amp;$B563,'[6]产值及收款计划（2026）'!$A:$A&amp;'[6]产值及收款计划（2026）'!$B:$B,'[6]产值及收款计划（2026）'!DC:DC)</f>
        <v>0</v>
      </c>
      <c r="DH563" s="235" cm="1">
        <f t="array" ref="DH563">_xlfn.XLOOKUP($A563&amp;$B563,'[6]产值及收款计划（2026）'!$A:$A&amp;'[6]产值及收款计划（2026）'!$B:$B,'[6]产值及收款计划（2026）'!DD:DD)</f>
        <v>0</v>
      </c>
      <c r="DI563" s="235" cm="1">
        <f t="array" ref="DI563">_xlfn.XLOOKUP($A563&amp;$B563,'[6]产值及收款计划（2026）'!$A:$A&amp;'[6]产值及收款计划（2026）'!$B:$B,'[6]产值及收款计划（2026）'!DE:DE)</f>
        <v>0</v>
      </c>
      <c r="DJ563" s="235" cm="1">
        <f t="array" ref="DJ563">_xlfn.XLOOKUP($A563&amp;$B563,'[6]产值及收款计划（2026）'!$A:$A&amp;'[6]产值及收款计划（2026）'!$B:$B,'[6]产值及收款计划（2026）'!DF:DF)</f>
        <v>0</v>
      </c>
      <c r="DK563" s="235" cm="1">
        <f t="array" ref="DK563">_xlfn.XLOOKUP($A563&amp;$B563,'[6]产值及收款计划（2026）'!$A:$A&amp;'[6]产值及收款计划（2026）'!$B:$B,'[6]产值及收款计划（2026）'!DG:DG)</f>
        <v>0</v>
      </c>
      <c r="DL563" s="235" cm="1">
        <f t="array" ref="DL563">_xlfn.XLOOKUP($A563&amp;$B563,'[6]产值及收款计划（2026）'!$A:$A&amp;'[6]产值及收款计划（2026）'!$B:$B,'[6]产值及收款计划（2026）'!DH:DH)</f>
        <v>0</v>
      </c>
      <c r="DM563" s="235" cm="1">
        <f t="array" ref="DM563">_xlfn.XLOOKUP($A563&amp;$B563,'[6]产值及收款计划（2026）'!$A:$A&amp;'[6]产值及收款计划（2026）'!$B:$B,'[6]产值及收款计划（2026）'!DI:DI)</f>
        <v>0</v>
      </c>
      <c r="DN563" s="235" cm="1">
        <f t="array" ref="DN563">_xlfn.XLOOKUP($A563&amp;$B563,'[6]产值及收款计划（2026）'!$A:$A&amp;'[6]产值及收款计划（2026）'!$B:$B,'[6]产值及收款计划（2026）'!DJ:DJ)</f>
        <v>0</v>
      </c>
      <c r="DO563" s="235" cm="1">
        <f t="array" ref="DO563">_xlfn.XLOOKUP($A563&amp;$B563,'[6]产值及收款计划（2026）'!$A:$A&amp;'[6]产值及收款计划（2026）'!$B:$B,'[6]产值及收款计划（2026）'!DK:DK)</f>
        <v>0</v>
      </c>
      <c r="DP563" s="235" cm="1">
        <f t="array" ref="DP563">_xlfn.XLOOKUP($A563&amp;$B563,'[6]产值及收款计划（2026）'!$A:$A&amp;'[6]产值及收款计划（2026）'!$B:$B,'[6]产值及收款计划（2026）'!DL:DL)</f>
        <v>0</v>
      </c>
      <c r="DQ563" s="243"/>
      <c r="DR563" s="229"/>
    </row>
    <row r="564" ht="20.25" spans="1:122">
      <c r="A564" s="233">
        <f t="shared" si="32"/>
        <v>23</v>
      </c>
      <c r="B564" s="233" t="s">
        <v>31</v>
      </c>
      <c r="C564" s="234" t="e" cm="1">
        <f t="array" ref="C564">_xlfn.XLOOKUP($A564&amp;$B564,'[6]产值及收款计划（2026）'!$A:$A&amp;'[6]产值及收款计划（2026）'!$B:$B,'[6]产值及收款计划（2026）'!C:C)</f>
        <v>#REF!</v>
      </c>
      <c r="D564" s="234" t="e" cm="1">
        <f t="array" ref="D564">_xlfn.XLOOKUP($A564&amp;$B564,'[6]产值及收款计划（2026）'!$A:$A&amp;'[6]产值及收款计划（2026）'!$B:$B,'[6]产值及收款计划（2026）'!D:D)</f>
        <v>#REF!</v>
      </c>
      <c r="E564" s="235" t="e" cm="1">
        <f t="array" ref="E564">_xlfn.XLOOKUP($A564&amp;$B564,'[6]产值及收款计划（2026）'!$A:$A&amp;'[6]产值及收款计划（2026）'!$B:$B,'[6]产值及收款计划（2026）'!E:E)</f>
        <v>#REF!</v>
      </c>
      <c r="F564" s="235" t="e" cm="1">
        <f t="array" ref="F564">_xlfn.XLOOKUP($A564&amp;$B564,'[6]产值及收款计划（2026）'!$A:$A&amp;'[6]产值及收款计划（2026）'!$B:$B,'[6]产值及收款计划（2026）'!F:F)</f>
        <v>#REF!</v>
      </c>
      <c r="G564" s="235" t="e" cm="1">
        <f t="array" ref="G564">_xlfn.XLOOKUP($A564&amp;$B564,'[6]产值及收款计划（2026）'!$A:$A&amp;'[6]产值及收款计划（2026）'!$B:$B,'[6]产值及收款计划（2026）'!G:G)</f>
        <v>#REF!</v>
      </c>
      <c r="H564" s="235" t="e" cm="1">
        <f t="array" ref="H564">_xlfn.XLOOKUP($A564&amp;$B564,'[6]产值及收款计划（2026）'!$A:$A&amp;'[6]产值及收款计划（2026）'!$B:$B,'[6]产值及收款计划（2026）'!H:H)</f>
        <v>#REF!</v>
      </c>
      <c r="I564" s="236" t="e" cm="1">
        <f t="array" ref="I564">_xlfn.XLOOKUP($A564&amp;$B564,'[6]产值及收款计划（2026）'!$A:$A&amp;'[6]产值及收款计划（2026）'!$B:$B,'[6]产值及收款计划（2026）'!I:I)</f>
        <v>#REF!</v>
      </c>
      <c r="J564" s="237" t="e" cm="1">
        <f t="array" ref="J564">_xlfn.XLOOKUP($A564&amp;$B564,'[6]产值及收款计划（2026）'!$A:$A&amp;'[6]产值及收款计划（2026）'!$B:$B,'[6]产值及收款计划（2026）'!J:J)</f>
        <v>#REF!</v>
      </c>
      <c r="K564" s="235" t="e" cm="1">
        <f t="array" ref="K564">_xlfn.XLOOKUP($A564&amp;$B564,'[6]产值及收款计划（2026）'!$A:$A&amp;'[6]产值及收款计划（2026）'!$B:$B,'[6]产值及收款计划（2026）'!K:K)</f>
        <v>#REF!</v>
      </c>
      <c r="L564" s="235" t="e" cm="1">
        <f t="array" ref="L564">_xlfn.XLOOKUP($A564&amp;$B564,'[6]产值及收款计划（2026）'!$A:$A&amp;'[6]产值及收款计划（2026）'!$B:$B,'[6]产值及收款计划（2026）'!L:L)</f>
        <v>#REF!</v>
      </c>
      <c r="M564" s="235" t="e" cm="1">
        <f t="array" ref="M564">_xlfn.XLOOKUP($A564&amp;$B564,'[6]产值及收款计划（2026）'!$A:$A&amp;'[6]产值及收款计划（2026）'!$B:$B,'[6]产值及收款计划（2026）'!M:M)</f>
        <v>#REF!</v>
      </c>
      <c r="N564" s="235" t="e" cm="1">
        <f t="array" ref="N564">_xlfn.XLOOKUP($A564&amp;$B564,'[6]产值及收款计划（2026）'!$A:$A&amp;'[6]产值及收款计划（2026）'!$B:$B,'[6]产值及收款计划（2026）'!N:N)</f>
        <v>#REF!</v>
      </c>
      <c r="O564" s="235" t="e" cm="1">
        <f t="array" ref="O564">_xlfn.XLOOKUP($A564&amp;$B564,'[6]产值及收款计划（2026）'!$A:$A&amp;'[6]产值及收款计划（2026）'!$B:$B,'[6]产值及收款计划（2026）'!O:O)</f>
        <v>#REF!</v>
      </c>
      <c r="P564" s="234" t="e" cm="1">
        <f t="array" ref="P564">_xlfn.XLOOKUP($A564&amp;$B564,'[6]产值及收款计划（2026）'!$A:$A&amp;'[6]产值及收款计划（2026）'!$B:$B,'[6]产值及收款计划（2026）'!P:P)</f>
        <v>#REF!</v>
      </c>
      <c r="Q564" s="235" t="e" cm="1">
        <f t="array" ref="Q564">_xlfn.XLOOKUP($A564&amp;$B564,'[6]产值及收款计划（2026）'!$A:$A&amp;'[6]产值及收款计划（2026）'!$B:$B,'[6]产值及收款计划（2026）'!Q:Q)</f>
        <v>#REF!</v>
      </c>
      <c r="R564" s="235" t="e" cm="1">
        <f t="array" ref="R564">_xlfn.XLOOKUP($A564&amp;$B564,'[6]产值及收款计划（2026）'!$A:$A&amp;'[6]产值及收款计划（2026）'!$B:$B,'[6]产值及收款计划（2026）'!R:R)</f>
        <v>#REF!</v>
      </c>
      <c r="S564" s="235" t="e" cm="1">
        <f t="array" ref="S564">_xlfn.XLOOKUP($A564&amp;$B564,'[6]产值及收款计划（2026）'!$A:$A&amp;'[6]产值及收款计划（2026）'!$B:$B,'[6]产值及收款计划（2026）'!S:S)</f>
        <v>#REF!</v>
      </c>
      <c r="T564" s="235" t="e" cm="1">
        <f t="array" ref="T564">_xlfn.XLOOKUP($A564&amp;$B564,'[6]产值及收款计划（2026）'!$A:$A&amp;'[6]产值及收款计划（2026）'!$B:$B,'[6]产值及收款计划（2026）'!T:T)</f>
        <v>#REF!</v>
      </c>
      <c r="U564" s="235" t="e" cm="1">
        <f t="array" ref="U564">_xlfn.XLOOKUP($A564&amp;$B564,'[6]产值及收款计划（2026）'!$A:$A&amp;'[6]产值及收款计划（2026）'!$B:$B,'[6]产值及收款计划（2026）'!U:U)</f>
        <v>#REF!</v>
      </c>
      <c r="V564" s="235" t="e" cm="1">
        <f t="array" ref="V564">_xlfn.XLOOKUP($A564&amp;$B564,'[6]产值及收款计划（2026）'!$A:$A&amp;'[6]产值及收款计划（2026）'!$B:$B,'[6]产值及收款计划（2026）'!V:V)</f>
        <v>#REF!</v>
      </c>
      <c r="W564" s="235" t="e" cm="1">
        <f t="array" ref="W564">_xlfn.XLOOKUP($A564&amp;$B564,'[6]产值及收款计划（2026）'!$A:$A&amp;'[6]产值及收款计划（2026）'!$B:$B,'[6]产值及收款计划（2026）'!W:W)</f>
        <v>#REF!</v>
      </c>
      <c r="X564" s="235" t="e" cm="1">
        <f t="array" ref="X564">_xlfn.XLOOKUP($A564&amp;$B564,'[6]产值及收款计划（2026）'!$A:$A&amp;'[6]产值及收款计划（2026）'!$B:$B,'[6]产值及收款计划（2026）'!X:X)</f>
        <v>#REF!</v>
      </c>
      <c r="Y564" s="235" t="e" cm="1">
        <f t="array" ref="Y564">_xlfn.XLOOKUP($A564&amp;$B564,'[6]产值及收款计划（2026）'!$A:$A&amp;'[6]产值及收款计划（2026）'!$B:$B,'[6]产值及收款计划（2026）'!Y:Y)</f>
        <v>#REF!</v>
      </c>
      <c r="Z564" s="235" t="e" cm="1">
        <f t="array" ref="Z564">_xlfn.XLOOKUP($A564&amp;$B564,'[6]产值及收款计划（2026）'!$A:$A&amp;'[6]产值及收款计划（2026）'!$B:$B,'[6]产值及收款计划（2026）'!Z:Z)</f>
        <v>#REF!</v>
      </c>
      <c r="AA564" s="235" t="e" cm="1">
        <f t="array" ref="AA564">_xlfn.XLOOKUP($A564&amp;$B564,'[6]产值及收款计划（2026）'!$A:$A&amp;'[6]产值及收款计划（2026）'!$B:$B,'[6]产值及收款计划（2026）'!AA:AA)</f>
        <v>#REF!</v>
      </c>
      <c r="AB564" s="235" t="e" cm="1">
        <f t="array" ref="AB564">_xlfn.XLOOKUP($A564&amp;$B564,'[6]产值及收款计划（2026）'!$A:$A&amp;'[6]产值及收款计划（2026）'!$B:$B,'[6]产值及收款计划（2026）'!AB:AB)</f>
        <v>#REF!</v>
      </c>
      <c r="AC564" s="235" t="e" cm="1">
        <f t="array" ref="AC564">_xlfn.XLOOKUP($A564&amp;$B564,'[6]产值及收款计划（2026）'!$A:$A&amp;'[6]产值及收款计划（2026）'!$B:$B,'[6]产值及收款计划（2026）'!AC:AC)</f>
        <v>#REF!</v>
      </c>
      <c r="AD564" s="235" t="e" cm="1">
        <f t="array" ref="AD564">_xlfn.XLOOKUP($A564&amp;$B564,'[6]产值及收款计划（2026）'!$A:$A&amp;'[6]产值及收款计划（2026）'!$B:$B,'[6]产值及收款计划（2026）'!AD:AD)</f>
        <v>#REF!</v>
      </c>
      <c r="AE564" s="235" t="e" cm="1">
        <f t="array" ref="AE564">_xlfn.XLOOKUP($A564&amp;$B564,'[6]产值及收款计划（2026）'!$A:$A&amp;'[6]产值及收款计划（2026）'!$B:$B,'[6]产值及收款计划（2026）'!AE:AE)</f>
        <v>#REF!</v>
      </c>
      <c r="AF564" s="235" t="e" cm="1">
        <f t="array" ref="AF564">_xlfn.XLOOKUP($A564&amp;$B564,'[6]产值及收款计划（2026）'!$A:$A&amp;'[6]产值及收款计划（2026）'!$B:$B,'[6]产值及收款计划（2026）'!AF:AF)</f>
        <v>#REF!</v>
      </c>
      <c r="AG564" s="235" t="e" cm="1">
        <f t="array" ref="AG564">_xlfn.XLOOKUP($A564&amp;$B564,'[6]产值及收款计划（2026）'!$A:$A&amp;'[6]产值及收款计划（2026）'!$B:$B,'[6]产值及收款计划（2026）'!AG:AG)</f>
        <v>#REF!</v>
      </c>
      <c r="AH564" s="235" t="e" cm="1">
        <f t="array" ref="AH564">_xlfn.XLOOKUP($A564&amp;$B564,'[6]产值及收款计划（2026）'!$A:$A&amp;'[6]产值及收款计划（2026）'!$B:$B,'[6]产值及收款计划（2026）'!AH:AH)</f>
        <v>#REF!</v>
      </c>
      <c r="AI564" s="235" t="e" cm="1">
        <f t="array" ref="AI564">_xlfn.XLOOKUP($A564&amp;$B564,'[6]产值及收款计划（2026）'!$A:$A&amp;'[6]产值及收款计划（2026）'!$B:$B,'[6]产值及收款计划（2026）'!AI:AI)</f>
        <v>#REF!</v>
      </c>
      <c r="AJ564" s="235" t="e" cm="1">
        <f t="array" ref="AJ564">_xlfn.XLOOKUP($A564&amp;$B564,'[6]产值及收款计划（2026）'!$A:$A&amp;'[6]产值及收款计划（2026）'!$B:$B,'[6]产值及收款计划（2026）'!AJ:AJ)</f>
        <v>#REF!</v>
      </c>
      <c r="AK564" s="235" t="e" cm="1">
        <f t="array" ref="AK564">_xlfn.XLOOKUP($A564&amp;$B564,'[6]产值及收款计划（2026）'!$A:$A&amp;'[6]产值及收款计划（2026）'!$B:$B,'[6]产值及收款计划（2026）'!AK:AK)</f>
        <v>#REF!</v>
      </c>
      <c r="AL564" s="235" t="e" cm="1">
        <f t="array" ref="AL564">_xlfn.XLOOKUP($A564&amp;$B564,'[6]产值及收款计划（2026）'!$A:$A&amp;'[6]产值及收款计划（2026）'!$B:$B,'[6]产值及收款计划（2026）'!AL:AL)</f>
        <v>#REF!</v>
      </c>
      <c r="AM564" s="242" t="e" cm="1">
        <f t="array" ref="AM564">_xlfn.LET(_xlpm.勾选月份状态数组,TRANSPOSE('PPT(12-15页）-TOP10'!$A$3:$A$14),_xlpm.选择数据区,IF('PPT(12-15页）-TOP10'!$E$3="收款",$BA564:$BL564,$AA564:$AL564),SUM(_xlfn._xlws.FILTER(_xlpm.选择数据区,_xlpm.勾选月份状态数组,"")))</f>
        <v>#REF!</v>
      </c>
      <c r="AN564" s="235" t="e" cm="1">
        <f t="array" ref="AN564">_xlfn.XLOOKUP($A564&amp;$B564,'[6]产值及收款计划（2026）'!$A:$A&amp;'[6]产值及收款计划（2026）'!$B:$B,'[6]产值及收款计划（2026）'!AN:AN)</f>
        <v>#REF!</v>
      </c>
      <c r="AO564" s="235" t="e" cm="1">
        <f t="array" ref="AO564">_xlfn.XLOOKUP($A564&amp;$B564,'[6]产值及收款计划（2026）'!$A:$A&amp;'[6]产值及收款计划（2026）'!$B:$B,'[6]产值及收款计划（2026）'!AO:AO)</f>
        <v>#REF!</v>
      </c>
      <c r="AP564" s="235" t="e" cm="1">
        <f t="array" ref="AP564">_xlfn.XLOOKUP($A564&amp;$B564,'[6]产值及收款计划（2026）'!$A:$A&amp;'[6]产值及收款计划（2026）'!$B:$B,'[6]产值及收款计划（2026）'!AP:AP)</f>
        <v>#REF!</v>
      </c>
      <c r="AQ564" s="235" t="e" cm="1">
        <f t="array" ref="AQ564">_xlfn.XLOOKUP($A564&amp;$B564,'[6]产值及收款计划（2026）'!$A:$A&amp;'[6]产值及收款计划（2026）'!$B:$B,'[6]产值及收款计划（2026）'!AQ:AQ)</f>
        <v>#REF!</v>
      </c>
      <c r="AR564" s="235" t="e" cm="1">
        <f t="array" ref="AR564">_xlfn.XLOOKUP($A564&amp;$B564,'[6]产值及收款计划（2026）'!$A:$A&amp;'[6]产值及收款计划（2026）'!$B:$B,'[6]产值及收款计划（2026）'!AR:AR)</f>
        <v>#REF!</v>
      </c>
      <c r="AS564" s="235" t="e" cm="1">
        <f t="array" ref="AS564">_xlfn.XLOOKUP($A564&amp;$B564,'[6]产值及收款计划（2026）'!$A:$A&amp;'[6]产值及收款计划（2026）'!$B:$B,'[6]产值及收款计划（2026）'!AS:AS)</f>
        <v>#REF!</v>
      </c>
      <c r="AT564" s="235" t="e" cm="1">
        <f t="array" ref="AT564">_xlfn.XLOOKUP($A564&amp;$B564,'[6]产值及收款计划（2026）'!$A:$A&amp;'[6]产值及收款计划（2026）'!$B:$B,'[6]产值及收款计划（2026）'!AT:AT)</f>
        <v>#REF!</v>
      </c>
      <c r="AU564" s="235" t="e" cm="1">
        <f t="array" ref="AU564">_xlfn.XLOOKUP($A564&amp;$B564,'[6]产值及收款计划（2026）'!$A:$A&amp;'[6]产值及收款计划（2026）'!$B:$B,'[6]产值及收款计划（2026）'!AU:AU)</f>
        <v>#REF!</v>
      </c>
      <c r="AV564" s="235" t="e" cm="1">
        <f t="array" ref="AV564">_xlfn.XLOOKUP($A564&amp;$B564,'[6]产值及收款计划（2026）'!$A:$A&amp;'[6]产值及收款计划（2026）'!$B:$B,'[6]产值及收款计划（2026）'!AV:AV)</f>
        <v>#REF!</v>
      </c>
      <c r="AW564" s="235" t="e" cm="1">
        <f t="array" ref="AW564">_xlfn.XLOOKUP($A564&amp;$B564,'[6]产值及收款计划（2026）'!$A:$A&amp;'[6]产值及收款计划（2026）'!$B:$B,'[6]产值及收款计划（2026）'!AW:AW)</f>
        <v>#REF!</v>
      </c>
      <c r="AX564" s="235" t="e" cm="1">
        <f t="array" ref="AX564">_xlfn.XLOOKUP($A564&amp;$B564,'[6]产值及收款计划（2026）'!$A:$A&amp;'[6]产值及收款计划（2026）'!$B:$B,'[6]产值及收款计划（2026）'!AX:AX)</f>
        <v>#REF!</v>
      </c>
      <c r="AY564" s="235" t="e" cm="1">
        <f t="array" ref="AY564">_xlfn.XLOOKUP($A564&amp;$B564,'[6]产值及收款计划（2026）'!$A:$A&amp;'[6]产值及收款计划（2026）'!$B:$B,'[6]产值及收款计划（2026）'!AY:AY)</f>
        <v>#REF!</v>
      </c>
      <c r="AZ564" s="235" t="e" cm="1">
        <f t="array" ref="AZ564">_xlfn.XLOOKUP($A564&amp;$B564,'[6]产值及收款计划（2026）'!$A:$A&amp;'[6]产值及收款计划（2026）'!$B:$B,'[6]产值及收款计划（2026）'!AZ:AZ)</f>
        <v>#REF!</v>
      </c>
      <c r="BA564" s="235" t="e" cm="1">
        <f t="array" ref="BA564">_xlfn.XLOOKUP($A564&amp;$B564,'[6]产值及收款计划（2026）'!$A:$A&amp;'[6]产值及收款计划（2026）'!$B:$B,'[6]产值及收款计划（2026）'!BA:BA)</f>
        <v>#REF!</v>
      </c>
      <c r="BB564" s="235" t="e" cm="1">
        <f t="array" ref="BB564">_xlfn.XLOOKUP($A564&amp;$B564,'[6]产值及收款计划（2026）'!$A:$A&amp;'[6]产值及收款计划（2026）'!$B:$B,'[6]产值及收款计划（2026）'!BB:BB)</f>
        <v>#REF!</v>
      </c>
      <c r="BC564" s="235" t="e" cm="1">
        <f t="array" ref="BC564">_xlfn.XLOOKUP($A564&amp;$B564,'[6]产值及收款计划（2026）'!$A:$A&amp;'[6]产值及收款计划（2026）'!$B:$B,'[6]产值及收款计划（2026）'!BC:BC)</f>
        <v>#REF!</v>
      </c>
      <c r="BD564" s="235" t="e" cm="1">
        <f t="array" ref="BD564">_xlfn.XLOOKUP($A564&amp;$B564,'[6]产值及收款计划（2026）'!$A:$A&amp;'[6]产值及收款计划（2026）'!$B:$B,'[6]产值及收款计划（2026）'!BD:BD)</f>
        <v>#REF!</v>
      </c>
      <c r="BE564" s="235" t="e" cm="1">
        <f t="array" ref="BE564">_xlfn.XLOOKUP($A564&amp;$B564,'[6]产值及收款计划（2026）'!$A:$A&amp;'[6]产值及收款计划（2026）'!$B:$B,'[6]产值及收款计划（2026）'!BE:BE)</f>
        <v>#REF!</v>
      </c>
      <c r="BF564" s="235" t="e" cm="1">
        <f t="array" ref="BF564">_xlfn.XLOOKUP($A564&amp;$B564,'[6]产值及收款计划（2026）'!$A:$A&amp;'[6]产值及收款计划（2026）'!$B:$B,'[6]产值及收款计划（2026）'!BF:BF)</f>
        <v>#REF!</v>
      </c>
      <c r="BG564" s="235" t="e" cm="1">
        <f t="array" ref="BG564">_xlfn.XLOOKUP($A564&amp;$B564,'[6]产值及收款计划（2026）'!$A:$A&amp;'[6]产值及收款计划（2026）'!$B:$B,'[6]产值及收款计划（2026）'!BG:BG)</f>
        <v>#REF!</v>
      </c>
      <c r="BH564" s="235" t="e" cm="1">
        <f t="array" ref="BH564">_xlfn.XLOOKUP($A564&amp;$B564,'[6]产值及收款计划（2026）'!$A:$A&amp;'[6]产值及收款计划（2026）'!$B:$B,'[6]产值及收款计划（2026）'!BH:BH)</f>
        <v>#REF!</v>
      </c>
      <c r="BI564" s="235" t="e" cm="1">
        <f t="array" ref="BI564">_xlfn.XLOOKUP($A564&amp;$B564,'[6]产值及收款计划（2026）'!$A:$A&amp;'[6]产值及收款计划（2026）'!$B:$B,'[6]产值及收款计划（2026）'!BI:BI)</f>
        <v>#REF!</v>
      </c>
      <c r="BJ564" s="235" t="e" cm="1">
        <f t="array" ref="BJ564">_xlfn.XLOOKUP($A564&amp;$B564,'[6]产值及收款计划（2026）'!$A:$A&amp;'[6]产值及收款计划（2026）'!$B:$B,'[6]产值及收款计划（2026）'!BJ:BJ)</f>
        <v>#REF!</v>
      </c>
      <c r="BK564" s="235" t="e" cm="1">
        <f t="array" ref="BK564">_xlfn.XLOOKUP($A564&amp;$B564,'[6]产值及收款计划（2026）'!$A:$A&amp;'[6]产值及收款计划（2026）'!$B:$B,'[6]产值及收款计划（2026）'!BK:BK)</f>
        <v>#REF!</v>
      </c>
      <c r="BL564" s="235" t="e" cm="1">
        <f t="array" ref="BL564">_xlfn.XLOOKUP($A564&amp;$B564,'[6]产值及收款计划（2026）'!$A:$A&amp;'[6]产值及收款计划（2026）'!$B:$B,'[6]产值及收款计划（2026）'!BL:BL)</f>
        <v>#REF!</v>
      </c>
      <c r="BM564" s="235"/>
      <c r="BN564" s="235"/>
      <c r="BO564" s="235"/>
      <c r="BP564" s="235"/>
      <c r="BQ564" s="235" t="e" cm="1">
        <f t="array" ref="BQ564">_xlfn.XLOOKUP($A564&amp;$B564,'[6]产值及收款计划（2026）'!$A:$A&amp;'[6]产值及收款计划（2026）'!$B:$B,'[6]产值及收款计划（2026）'!BM:BM)</f>
        <v>#REF!</v>
      </c>
      <c r="BR564" s="235" t="e" cm="1">
        <f t="array" ref="BR564">_xlfn.XLOOKUP($A564&amp;$B564,'[6]产值及收款计划（2026）'!$A:$A&amp;'[6]产值及收款计划（2026）'!$B:$B,'[6]产值及收款计划（2026）'!BN:BN)</f>
        <v>#REF!</v>
      </c>
      <c r="BS564" s="235" t="e" cm="1">
        <f t="array" ref="BS564">_xlfn.XLOOKUP($A564&amp;$B564,'[6]产值及收款计划（2026）'!$A:$A&amp;'[6]产值及收款计划（2026）'!$B:$B,'[6]产值及收款计划（2026）'!BO:BO)</f>
        <v>#REF!</v>
      </c>
      <c r="BT564" s="235" t="e" cm="1">
        <f t="array" ref="BT564">_xlfn.XLOOKUP($A564&amp;$B564,'[6]产值及收款计划（2026）'!$A:$A&amp;'[6]产值及收款计划（2026）'!$B:$B,'[6]产值及收款计划（2026）'!BP:BP)</f>
        <v>#REF!</v>
      </c>
      <c r="BU564" s="234" t="e" cm="1">
        <f t="array" ref="BU564">_xlfn.XLOOKUP($A564&amp;$B564,'[6]产值及收款计划（2026）'!$A:$A&amp;'[6]产值及收款计划（2026）'!$B:$B,'[6]产值及收款计划（2026）'!BQ:BQ)</f>
        <v>#REF!</v>
      </c>
      <c r="BV564" s="235" t="e" cm="1">
        <f t="array" ref="BV564">_xlfn.XLOOKUP($A564&amp;$B564,'[6]产值及收款计划（2026）'!$A:$A&amp;'[6]产值及收款计划（2026）'!$B:$B,'[6]产值及收款计划（2026）'!BR:BR)</f>
        <v>#REF!</v>
      </c>
      <c r="CE564" s="235" cm="1">
        <f t="array" ref="CE564">_xlfn.XLOOKUP($A564&amp;$B564,'[6]产值及收款计划（2026）'!$A:$A&amp;'[6]产值及收款计划（2026）'!$B:$B,'[6]产值及收款计划（2026）'!CA:CA)</f>
        <v>0</v>
      </c>
      <c r="CF564" s="235" cm="1">
        <f t="array" ref="CF564">_xlfn.XLOOKUP($A564&amp;$B564,'[6]产值及收款计划（2026）'!$A:$A&amp;'[6]产值及收款计划（2026）'!$B:$B,'[6]产值及收款计划（2026）'!CB:CB)</f>
        <v>0</v>
      </c>
      <c r="CG564" s="235" cm="1">
        <f t="array" ref="CG564">_xlfn.XLOOKUP($A564&amp;$B564,'[6]产值及收款计划（2026）'!$A:$A&amp;'[6]产值及收款计划（2026）'!$B:$B,'[6]产值及收款计划（2026）'!CC:CC)</f>
        <v>0</v>
      </c>
      <c r="CH564" s="235" cm="1">
        <f t="array" ref="CH564">_xlfn.XLOOKUP($A564&amp;$B564,'[6]产值及收款计划（2026）'!$A:$A&amp;'[6]产值及收款计划（2026）'!$B:$B,'[6]产值及收款计划（2026）'!CD:CD)</f>
        <v>0</v>
      </c>
      <c r="CI564" s="235" cm="1">
        <f t="array" ref="CI564">_xlfn.XLOOKUP($A564&amp;$B564,'[6]产值及收款计划（2026）'!$A:$A&amp;'[6]产值及收款计划（2026）'!$B:$B,'[6]产值及收款计划（2026）'!CE:CE)</f>
        <v>0</v>
      </c>
      <c r="CJ564" s="235" cm="1">
        <f t="array" ref="CJ564">_xlfn.XLOOKUP($A564&amp;$B564,'[6]产值及收款计划（2026）'!$A:$A&amp;'[6]产值及收款计划（2026）'!$B:$B,'[6]产值及收款计划（2026）'!CF:CF)</f>
        <v>0</v>
      </c>
      <c r="CK564" s="235" cm="1">
        <f t="array" ref="CK564">_xlfn.XLOOKUP($A564&amp;$B564,'[6]产值及收款计划（2026）'!$A:$A&amp;'[6]产值及收款计划（2026）'!$B:$B,'[6]产值及收款计划（2026）'!CG:CG)</f>
        <v>0</v>
      </c>
      <c r="CL564" s="235" cm="1">
        <f t="array" ref="CL564">_xlfn.XLOOKUP($A564&amp;$B564,'[6]产值及收款计划（2026）'!$A:$A&amp;'[6]产值及收款计划（2026）'!$B:$B,'[6]产值及收款计划（2026）'!CH:CH)</f>
        <v>0</v>
      </c>
      <c r="CM564" s="235" cm="1">
        <f t="array" ref="CM564">_xlfn.XLOOKUP($A564&amp;$B564,'[6]产值及收款计划（2026）'!$A:$A&amp;'[6]产值及收款计划（2026）'!$B:$B,'[6]产值及收款计划（2026）'!CI:CI)</f>
        <v>0</v>
      </c>
      <c r="CN564" s="235" cm="1">
        <f t="array" ref="CN564">_xlfn.XLOOKUP($A564&amp;$B564,'[6]产值及收款计划（2026）'!$A:$A&amp;'[6]产值及收款计划（2026）'!$B:$B,'[6]产值及收款计划（2026）'!CJ:CJ)</f>
        <v>0</v>
      </c>
      <c r="CO564" s="235" cm="1">
        <f t="array" ref="CO564">_xlfn.XLOOKUP($A564&amp;$B564,'[6]产值及收款计划（2026）'!$A:$A&amp;'[6]产值及收款计划（2026）'!$B:$B,'[6]产值及收款计划（2026）'!CK:CK)</f>
        <v>0</v>
      </c>
      <c r="CP564" s="235" cm="1">
        <f t="array" ref="CP564">_xlfn.XLOOKUP($A564&amp;$B564,'[6]产值及收款计划（2026）'!$A:$A&amp;'[6]产值及收款计划（2026）'!$B:$B,'[6]产值及收款计划（2026）'!CL:CL)</f>
        <v>0</v>
      </c>
      <c r="DE564" s="235" cm="1">
        <f t="array" ref="DE564">_xlfn.XLOOKUP($A564&amp;$B564,'[6]产值及收款计划（2026）'!$A:$A&amp;'[6]产值及收款计划（2026）'!$B:$B,'[6]产值及收款计划（2026）'!DA:DA)</f>
        <v>0</v>
      </c>
      <c r="DF564" s="235" cm="1">
        <f t="array" ref="DF564">_xlfn.XLOOKUP($A564&amp;$B564,'[6]产值及收款计划（2026）'!$A:$A&amp;'[6]产值及收款计划（2026）'!$B:$B,'[6]产值及收款计划（2026）'!DB:DB)</f>
        <v>0</v>
      </c>
      <c r="DG564" s="235" cm="1">
        <f t="array" ref="DG564">_xlfn.XLOOKUP($A564&amp;$B564,'[6]产值及收款计划（2026）'!$A:$A&amp;'[6]产值及收款计划（2026）'!$B:$B,'[6]产值及收款计划（2026）'!DC:DC)</f>
        <v>0</v>
      </c>
      <c r="DH564" s="235" cm="1">
        <f t="array" ref="DH564">_xlfn.XLOOKUP($A564&amp;$B564,'[6]产值及收款计划（2026）'!$A:$A&amp;'[6]产值及收款计划（2026）'!$B:$B,'[6]产值及收款计划（2026）'!DD:DD)</f>
        <v>0</v>
      </c>
      <c r="DI564" s="235" cm="1">
        <f t="array" ref="DI564">_xlfn.XLOOKUP($A564&amp;$B564,'[6]产值及收款计划（2026）'!$A:$A&amp;'[6]产值及收款计划（2026）'!$B:$B,'[6]产值及收款计划（2026）'!DE:DE)</f>
        <v>0</v>
      </c>
      <c r="DJ564" s="235" cm="1">
        <f t="array" ref="DJ564">_xlfn.XLOOKUP($A564&amp;$B564,'[6]产值及收款计划（2026）'!$A:$A&amp;'[6]产值及收款计划（2026）'!$B:$B,'[6]产值及收款计划（2026）'!DF:DF)</f>
        <v>0</v>
      </c>
      <c r="DK564" s="235" cm="1">
        <f t="array" ref="DK564">_xlfn.XLOOKUP($A564&amp;$B564,'[6]产值及收款计划（2026）'!$A:$A&amp;'[6]产值及收款计划（2026）'!$B:$B,'[6]产值及收款计划（2026）'!DG:DG)</f>
        <v>0</v>
      </c>
      <c r="DL564" s="235" cm="1">
        <f t="array" ref="DL564">_xlfn.XLOOKUP($A564&amp;$B564,'[6]产值及收款计划（2026）'!$A:$A&amp;'[6]产值及收款计划（2026）'!$B:$B,'[6]产值及收款计划（2026）'!DH:DH)</f>
        <v>0</v>
      </c>
      <c r="DM564" s="235" cm="1">
        <f t="array" ref="DM564">_xlfn.XLOOKUP($A564&amp;$B564,'[6]产值及收款计划（2026）'!$A:$A&amp;'[6]产值及收款计划（2026）'!$B:$B,'[6]产值及收款计划（2026）'!DI:DI)</f>
        <v>0</v>
      </c>
      <c r="DN564" s="235" cm="1">
        <f t="array" ref="DN564">_xlfn.XLOOKUP($A564&amp;$B564,'[6]产值及收款计划（2026）'!$A:$A&amp;'[6]产值及收款计划（2026）'!$B:$B,'[6]产值及收款计划（2026）'!DJ:DJ)</f>
        <v>0</v>
      </c>
      <c r="DO564" s="235" cm="1">
        <f t="array" ref="DO564">_xlfn.XLOOKUP($A564&amp;$B564,'[6]产值及收款计划（2026）'!$A:$A&amp;'[6]产值及收款计划（2026）'!$B:$B,'[6]产值及收款计划（2026）'!DK:DK)</f>
        <v>0</v>
      </c>
      <c r="DP564" s="235" cm="1">
        <f t="array" ref="DP564">_xlfn.XLOOKUP($A564&amp;$B564,'[6]产值及收款计划（2026）'!$A:$A&amp;'[6]产值及收款计划（2026）'!$B:$B,'[6]产值及收款计划（2026）'!DL:DL)</f>
        <v>0</v>
      </c>
      <c r="DQ564" s="243"/>
      <c r="DR564" s="229"/>
    </row>
  </sheetData>
  <sheetProtection sheet="1" formatCells="0" formatColumns="0" formatRows="0" insertRows="0" insertColumns="0" insertHyperlinks="0" deleteColumns="0" deleteRows="0" sort="0" autoFilter="0" pivotTables="0"/>
  <protectedRanges>
    <protectedRange sqref="A$1:ED$1048576" name="Range1"/>
  </protectedRanges>
  <autoFilter xmlns:etc="http://www.wps.cn/officeDocument/2017/etCustomData" ref="A4:EE564" etc:filterBottomFollowUsedRange="1">
    <extLst/>
  </autoFilter>
  <sortState ref="A5:CA564">
    <sortCondition ref="AY499"/>
  </sortState>
  <pageMargins left="0.75" right="0.75" top="1" bottom="1" header="0.5" footer="0.5"/>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R72"/>
  <sheetViews>
    <sheetView showGridLines="0" zoomScale="80" zoomScaleNormal="80" topLeftCell="A35" workbookViewId="0">
      <selection activeCell="C15" sqref="C15:O16"/>
    </sheetView>
  </sheetViews>
  <sheetFormatPr defaultColWidth="9" defaultRowHeight="31.5" customHeight="1"/>
  <cols>
    <col min="1" max="1" width="29.5" style="40" customWidth="1"/>
    <col min="2" max="13" width="13.75" style="40" customWidth="1"/>
    <col min="14" max="14" width="9" style="40"/>
    <col min="15" max="15" width="13.625" style="40"/>
    <col min="16" max="16384" width="9" style="40"/>
  </cols>
  <sheetData>
    <row r="1" customHeight="1" spans="1:15">
      <c r="A1" s="41" t="s">
        <v>202</v>
      </c>
      <c r="B1" s="42"/>
      <c r="C1" s="42"/>
      <c r="D1" s="42"/>
      <c r="E1" s="42"/>
      <c r="F1" s="42"/>
      <c r="G1" s="42"/>
      <c r="H1" s="42"/>
      <c r="I1" s="42"/>
      <c r="J1" s="42"/>
      <c r="K1" s="42"/>
      <c r="L1" s="42"/>
      <c r="M1" s="42"/>
      <c r="O1" s="75" t="s">
        <v>203</v>
      </c>
    </row>
    <row r="2" customHeight="1" spans="1:15">
      <c r="A2" s="44" t="s">
        <v>204</v>
      </c>
      <c r="B2" s="69"/>
      <c r="C2" s="69"/>
      <c r="D2" s="69"/>
      <c r="E2" s="69"/>
      <c r="F2" s="69"/>
      <c r="G2" s="69"/>
      <c r="H2" s="69"/>
      <c r="I2" s="69"/>
      <c r="J2" s="69"/>
      <c r="K2" s="69"/>
      <c r="L2" s="69"/>
      <c r="M2" s="69"/>
      <c r="O2" s="180">
        <v>46101</v>
      </c>
    </row>
    <row r="3" customHeight="1" spans="1:15">
      <c r="A3" s="164"/>
      <c r="B3" s="164"/>
      <c r="C3" s="165" t="s">
        <v>5</v>
      </c>
      <c r="D3" s="165"/>
      <c r="E3" s="166"/>
      <c r="F3" s="164"/>
      <c r="G3" s="165" t="s">
        <v>6</v>
      </c>
      <c r="H3" s="165"/>
      <c r="I3" s="166"/>
      <c r="J3" s="164"/>
      <c r="K3" s="165" t="s">
        <v>7</v>
      </c>
      <c r="L3" s="165"/>
      <c r="M3" s="166"/>
    </row>
    <row r="4" customHeight="1" spans="1:15">
      <c r="A4" s="167" t="s">
        <v>119</v>
      </c>
      <c r="B4" s="168" t="s">
        <v>205</v>
      </c>
      <c r="C4" s="169" t="s">
        <v>206</v>
      </c>
      <c r="D4" s="169" t="s">
        <v>207</v>
      </c>
      <c r="E4" s="170" t="s">
        <v>208</v>
      </c>
      <c r="F4" s="168" t="s">
        <v>205</v>
      </c>
      <c r="G4" s="169" t="s">
        <v>206</v>
      </c>
      <c r="H4" s="169" t="s">
        <v>207</v>
      </c>
      <c r="I4" s="170" t="s">
        <v>208</v>
      </c>
      <c r="J4" s="168" t="s">
        <v>205</v>
      </c>
      <c r="K4" s="169" t="s">
        <v>206</v>
      </c>
      <c r="L4" s="169" t="s">
        <v>207</v>
      </c>
      <c r="M4" s="170" t="s">
        <v>208</v>
      </c>
    </row>
    <row r="5" customHeight="1" spans="1:15">
      <c r="A5" s="171" t="s">
        <v>25</v>
      </c>
      <c r="B5" s="172">
        <f>'公司-汇总页'!D25</f>
        <v>15.3962264150943</v>
      </c>
      <c r="C5" s="51">
        <v>5800</v>
      </c>
      <c r="D5" s="181">
        <f>B5/C5</f>
        <v>0.00265452179570591</v>
      </c>
      <c r="E5" s="173" t="e" cm="1">
        <f t="array" ref="E5">SUMPRODUCT(('[9]2025'!$T:$T="1月")+('[9]2025'!$T:$T="2月")+('[9]2025'!$T:$T="3月"),--('[9]2025'!$AA:$AA=A5),'[9]2025'!$K:$K)*0.0001/C5</f>
        <v>#REF!</v>
      </c>
      <c r="F5" s="172">
        <f>'公司-汇总页'!D35</f>
        <v>11.8301886792452</v>
      </c>
      <c r="G5" s="51">
        <v>3500</v>
      </c>
      <c r="H5" s="181">
        <f>F5/G5</f>
        <v>0.00338005390835578</v>
      </c>
      <c r="I5" s="173" t="e" cm="1">
        <f t="array" ref="I5">SUMPRODUCT(('[9]2025'!$T:$T="1月")+('[9]2025'!$T:$T="2月")+('[9]2025'!$T:$T="3月"),--('[9]2025'!$AA:$AA=A5),'[9]2025'!$K:$K,'[9]2025'!$N:$N)*0.0001/G5</f>
        <v>#REF!</v>
      </c>
      <c r="J5" s="172">
        <f>'公司-汇总页'!D45</f>
        <v>415.314157</v>
      </c>
      <c r="K5" s="51">
        <v>5000</v>
      </c>
      <c r="L5" s="181">
        <f t="shared" ref="L5:L12" si="0">J5/K5</f>
        <v>0.0830628314</v>
      </c>
      <c r="M5" s="173" t="e" cm="1">
        <f t="array" ref="M5">SUMPRODUCT([8]【SUIT】收款原始数据!$G1965:$G2715*([8]【SUIT】收款原始数据!$A1965:$A2715&lt;=DATE(YEAR($O$2)-1,MONTH($O$2),DAY($O$2)))*([8]【SUIT】收款原始数据!$J1965:$J2715=$A5))/K5</f>
        <v>#REF!</v>
      </c>
    </row>
    <row r="6" customHeight="1" spans="1:15">
      <c r="A6" s="174" t="s">
        <v>26</v>
      </c>
      <c r="B6" s="175">
        <f>'公司-汇总页'!D26</f>
        <v>34.7452830188679</v>
      </c>
      <c r="C6" s="182">
        <v>5000</v>
      </c>
      <c r="D6" s="183">
        <f t="shared" ref="D6:D12" si="1">B6/C6</f>
        <v>0.00694905660377358</v>
      </c>
      <c r="E6" s="176" t="e" cm="1">
        <f t="array" ref="E6">SUMPRODUCT(('[9]2025'!$T:$T="1月")+('[9]2025'!$T:$T="2月")+('[9]2025'!$T:$T="3月"),--('[9]2025'!$AA:$AA=A6),'[9]2025'!$K:$K)*0.0001/C6</f>
        <v>#REF!</v>
      </c>
      <c r="F6" s="175">
        <f>'公司-汇总页'!D36</f>
        <v>14.3443396226415</v>
      </c>
      <c r="G6" s="182">
        <v>3300</v>
      </c>
      <c r="H6" s="183">
        <f t="shared" ref="H6:H12" si="2">F6/G6</f>
        <v>0.00434676958261864</v>
      </c>
      <c r="I6" s="176" t="e" cm="1">
        <f t="array" ref="I6">SUMPRODUCT(('[9]2025'!$T:$T="1月")+('[9]2025'!$T:$T="2月")+('[9]2025'!$T:$T="3月"),--('[9]2025'!$AA:$AA=A6),'[9]2025'!$K:$K,'[9]2025'!$N:$N)*0.0001/G6</f>
        <v>#REF!</v>
      </c>
      <c r="J6" s="175">
        <f>'公司-汇总页'!D46</f>
        <v>921.57913</v>
      </c>
      <c r="K6" s="182">
        <v>4500</v>
      </c>
      <c r="L6" s="183">
        <f t="shared" si="0"/>
        <v>0.204795362222222</v>
      </c>
      <c r="M6" s="176" t="e" cm="1">
        <f t="array" ref="M6">SUMPRODUCT([8]【SUIT】收款原始数据!$G1966:$G2716*([8]【SUIT】收款原始数据!$A1966:$A2716&lt;=DATE(YEAR($O$2)-1,MONTH($O$2),DAY($O$2)))*([8]【SUIT】收款原始数据!$J1966:$J2716=$A6))/K6</f>
        <v>#REF!</v>
      </c>
    </row>
    <row r="7" customHeight="1" spans="1:15">
      <c r="A7" s="171" t="s">
        <v>27</v>
      </c>
      <c r="B7" s="172">
        <f>'公司-汇总页'!D27</f>
        <v>102.6125</v>
      </c>
      <c r="C7" s="51">
        <v>4000</v>
      </c>
      <c r="D7" s="181">
        <f t="shared" si="1"/>
        <v>0.025653125</v>
      </c>
      <c r="E7" s="173" t="e" cm="1">
        <f t="array" ref="E7">SUMPRODUCT(('[9]2025'!$T:$T="1月")+('[9]2025'!$T:$T="2月")+('[9]2025'!$T:$T="3月"),--('[9]2025'!$AA:$AA=A7),'[9]2025'!$K:$K)*0.0001/C7</f>
        <v>#REF!</v>
      </c>
      <c r="F7" s="172">
        <f>'公司-汇总页'!D37</f>
        <v>39.244673655758</v>
      </c>
      <c r="G7" s="51">
        <v>2200</v>
      </c>
      <c r="H7" s="181">
        <f t="shared" si="2"/>
        <v>0.0178384880253445</v>
      </c>
      <c r="I7" s="173" t="e" cm="1">
        <f t="array" ref="I7">SUMPRODUCT(('[9]2025'!$T:$T="1月")+('[9]2025'!$T:$T="2月")+('[9]2025'!$T:$T="3月"),--('[9]2025'!$AA:$AA=A7),'[9]2025'!$K:$K,'[9]2025'!$N:$N)*0.0001/G7</f>
        <v>#REF!</v>
      </c>
      <c r="J7" s="172">
        <f>'公司-汇总页'!D47</f>
        <v>556.42765</v>
      </c>
      <c r="K7" s="51">
        <v>4500</v>
      </c>
      <c r="L7" s="181">
        <f t="shared" si="0"/>
        <v>0.123650588888889</v>
      </c>
      <c r="M7" s="173" t="e" cm="1">
        <f t="array" ref="M7">SUMPRODUCT([8]【SUIT】收款原始数据!$G1967:$G2717*([8]【SUIT】收款原始数据!$A1967:$A2717&lt;=DATE(YEAR($O$2)-1,MONTH($O$2),DAY($O$2)))*([8]【SUIT】收款原始数据!$J1967:$J2717=$A7))/K7</f>
        <v>#REF!</v>
      </c>
    </row>
    <row r="8" customHeight="1" spans="1:15">
      <c r="A8" s="174" t="s">
        <v>28</v>
      </c>
      <c r="B8" s="175">
        <f>'公司-汇总页'!D28</f>
        <v>254.987266981132</v>
      </c>
      <c r="C8" s="182">
        <v>2500</v>
      </c>
      <c r="D8" s="183">
        <f t="shared" si="1"/>
        <v>0.101994906792453</v>
      </c>
      <c r="E8" s="176" t="e" cm="1">
        <f t="array" ref="E8">SUMPRODUCT(('[9]2025'!$T:$T="1月")+('[9]2025'!$T:$T="2月")+('[9]2025'!$T:$T="3月"),--('[9]2025'!$AA:$AA=A8),'[9]2025'!$K:$K)*0.0001/C8</f>
        <v>#REF!</v>
      </c>
      <c r="F8" s="175">
        <f>'公司-汇总页'!D38</f>
        <v>42.6774207785001</v>
      </c>
      <c r="G8" s="182">
        <v>1500</v>
      </c>
      <c r="H8" s="183">
        <f t="shared" si="2"/>
        <v>0.0284516138523334</v>
      </c>
      <c r="I8" s="176" t="e" cm="1">
        <f t="array" ref="I8">SUMPRODUCT(('[9]2025'!$T:$T="1月")+('[9]2025'!$T:$T="2月")+('[9]2025'!$T:$T="3月"),--('[9]2025'!$AA:$AA=A8),'[9]2025'!$K:$K,'[9]2025'!$N:$N)*0.0001/G8</f>
        <v>#REF!</v>
      </c>
      <c r="J8" s="175">
        <f>'公司-汇总页'!D48</f>
        <v>296.397</v>
      </c>
      <c r="K8" s="182">
        <v>2000</v>
      </c>
      <c r="L8" s="183">
        <f t="shared" si="0"/>
        <v>0.1481985</v>
      </c>
      <c r="M8" s="176" t="e" cm="1">
        <f t="array" ref="M8">SUMPRODUCT([8]【SUIT】收款原始数据!$G1968:$G2718*([8]【SUIT】收款原始数据!$A1968:$A2718&lt;=DATE(YEAR($O$2)-1,MONTH($O$2),DAY($O$2)))*([8]【SUIT】收款原始数据!$J1968:$J2718=$A8))/K8</f>
        <v>#REF!</v>
      </c>
    </row>
    <row r="9" customHeight="1" spans="1:15">
      <c r="A9" s="171" t="s">
        <v>29</v>
      </c>
      <c r="B9" s="172">
        <f>'公司-汇总页'!D29</f>
        <v>40.247641509434</v>
      </c>
      <c r="C9" s="51">
        <v>1700</v>
      </c>
      <c r="D9" s="181">
        <f t="shared" si="1"/>
        <v>0.0236750832408435</v>
      </c>
      <c r="E9" s="173" t="e" cm="1">
        <f t="array" ref="E9">SUMPRODUCT(('[9]2025'!$T:$T="1月")+('[9]2025'!$T:$T="2月")+('[9]2025'!$T:$T="3月"),--('[9]2025'!$AA:$AA=A9),'[9]2025'!$K:$K)*0.0001/C9</f>
        <v>#REF!</v>
      </c>
      <c r="F9" s="172">
        <f>'公司-汇总页'!D39</f>
        <v>12.2529481132075</v>
      </c>
      <c r="G9" s="51">
        <v>800</v>
      </c>
      <c r="H9" s="181">
        <f t="shared" si="2"/>
        <v>0.0153161851415094</v>
      </c>
      <c r="I9" s="173" t="e" cm="1">
        <f t="array" ref="I9">SUMPRODUCT(('[9]2025'!$T:$T="1月")+('[9]2025'!$T:$T="2月")+('[9]2025'!$T:$T="3月"),--('[9]2025'!$AA:$AA=A9),'[9]2025'!$K:$K,'[9]2025'!$N:$N)*0.0001/G9</f>
        <v>#REF!</v>
      </c>
      <c r="J9" s="172">
        <f>'公司-汇总页'!D49</f>
        <v>220.936691</v>
      </c>
      <c r="K9" s="51">
        <v>1000</v>
      </c>
      <c r="L9" s="181">
        <f t="shared" si="0"/>
        <v>0.220936691</v>
      </c>
      <c r="M9" s="173" t="e" cm="1">
        <f t="array" ref="M9">SUMPRODUCT([8]【SUIT】收款原始数据!$G1969:$G2719*([8]【SUIT】收款原始数据!$A1969:$A2719&lt;=DATE(YEAR($O$2)-1,MONTH($O$2),DAY($O$2)))*([8]【SUIT】收款原始数据!$J1969:$J2719=$A9))/K9</f>
        <v>#REF!</v>
      </c>
    </row>
    <row r="10" customHeight="1" spans="1:15">
      <c r="A10" s="174" t="s">
        <v>30</v>
      </c>
      <c r="B10" s="175">
        <f>'公司-汇总页'!D30</f>
        <v>9.43396226415094</v>
      </c>
      <c r="C10" s="182">
        <v>200</v>
      </c>
      <c r="D10" s="183">
        <f t="shared" si="1"/>
        <v>0.0471698113207547</v>
      </c>
      <c r="E10" s="176" t="e" cm="1">
        <f t="array" ref="E10">SUMPRODUCT(('[9]2025'!$T:$T="1月")+('[9]2025'!$T:$T="2月")+('[9]2025'!$T:$T="3月"),--('[9]2025'!$AA:$AA=A10),'[9]2025'!$K:$K)*0.0001/C10</f>
        <v>#REF!</v>
      </c>
      <c r="F10" s="175">
        <f>'公司-汇总页'!D40</f>
        <v>9.43396226415094</v>
      </c>
      <c r="G10" s="182">
        <v>200</v>
      </c>
      <c r="H10" s="183">
        <f t="shared" si="2"/>
        <v>0.0471698113207547</v>
      </c>
      <c r="I10" s="176" t="e" cm="1">
        <f t="array" ref="I10">SUMPRODUCT(('[9]2025'!$T:$T="1月")+('[9]2025'!$T:$T="2月")+('[9]2025'!$T:$T="3月"),--('[9]2025'!$AA:$AA=A10),'[9]2025'!$K:$K,'[9]2025'!$N:$N)*0.0001/G10</f>
        <v>#REF!</v>
      </c>
      <c r="J10" s="175">
        <f>'公司-汇总页'!D50</f>
        <v>0</v>
      </c>
      <c r="K10" s="182">
        <v>200</v>
      </c>
      <c r="L10" s="183">
        <f t="shared" si="0"/>
        <v>0</v>
      </c>
      <c r="M10" s="176" t="e" cm="1">
        <f t="array" ref="M10">SUMPRODUCT([8]【SUIT】收款原始数据!$G1970:$G2720*([8]【SUIT】收款原始数据!$A1970:$A2720&lt;=DATE(YEAR($O$2)-1,MONTH($O$2),DAY($O$2)))*([8]【SUIT】收款原始数据!$J1970:$J2720=$A10))/K10</f>
        <v>#REF!</v>
      </c>
    </row>
    <row r="11" customHeight="1" spans="1:15">
      <c r="A11" s="171" t="s">
        <v>31</v>
      </c>
      <c r="B11" s="172">
        <f>'公司-汇总页'!D31</f>
        <v>0</v>
      </c>
      <c r="C11" s="51"/>
      <c r="D11" s="181"/>
      <c r="E11" s="173"/>
      <c r="F11" s="172">
        <f>'公司-汇总页'!D41</f>
        <v>0</v>
      </c>
      <c r="G11" s="51"/>
      <c r="H11" s="181"/>
      <c r="I11" s="173"/>
      <c r="J11" s="172">
        <f>'公司-汇总页'!D51</f>
        <v>4.326356</v>
      </c>
      <c r="K11" s="51"/>
      <c r="L11" s="181"/>
      <c r="M11" s="173"/>
    </row>
    <row r="12" customHeight="1" spans="1:15">
      <c r="A12" s="177" t="s">
        <v>62</v>
      </c>
      <c r="B12" s="178">
        <f>'公司-汇总页'!D12</f>
        <v>484.868253</v>
      </c>
      <c r="C12" s="182">
        <f>SUM(C5:C11)</f>
        <v>19200</v>
      </c>
      <c r="D12" s="183">
        <f t="shared" si="1"/>
        <v>0.02525355484375</v>
      </c>
      <c r="E12" s="179" t="e" cm="1">
        <f t="array" ref="E12">SUMPRODUCT(('[9]2025'!$T:$T="1月")+('[9]2025'!$T:$T="2月")+('[9]2025'!$T:$T="3月"),'[9]2025'!$K:$K)*0.0001/C12</f>
        <v>#REF!</v>
      </c>
      <c r="F12" s="178">
        <f>'公司-汇总页'!D42</f>
        <v>129.783533113503</v>
      </c>
      <c r="G12" s="182">
        <f>SUM(G5:G11)</f>
        <v>11500</v>
      </c>
      <c r="H12" s="183">
        <f t="shared" si="2"/>
        <v>0.0112855246185655</v>
      </c>
      <c r="I12" s="179" t="e" cm="1">
        <f t="array" ref="I12">SUMPRODUCT(('[9]2025'!$T:$T="1月")+('[9]2025'!$T:$T="2月")+('[9]2025'!$T:$T="3月"),'[9]2025'!$K:$K,'[9]2025'!$N:$N)*0.0001/G12</f>
        <v>#REF!</v>
      </c>
      <c r="J12" s="178">
        <f>'公司-汇总页'!D52</f>
        <v>2414.980984</v>
      </c>
      <c r="K12" s="182">
        <f>SUM(K5:K11)</f>
        <v>17200</v>
      </c>
      <c r="L12" s="183">
        <f t="shared" si="0"/>
        <v>0.140405871162791</v>
      </c>
      <c r="M12" s="179" t="e" cm="1">
        <f t="array" ref="M12">SUMPRODUCT([8]【SUIT】收款原始数据!$G1965:$G2715*([8]【SUIT】收款原始数据!$A1965:$A2715&lt;=DATE(YEAR($O$2)-1,MONTH($O$2),DAY($O$2)))/K12)</f>
        <v>#REF!</v>
      </c>
    </row>
    <row r="13" customHeight="1" spans="1:15">
      <c r="A13" s="44" t="s">
        <v>209</v>
      </c>
    </row>
    <row r="14" customHeight="1" spans="1:15">
      <c r="A14" s="164"/>
      <c r="B14" s="164"/>
      <c r="C14" s="165" t="s">
        <v>210</v>
      </c>
      <c r="D14" s="165"/>
      <c r="E14" s="166"/>
      <c r="F14" s="164"/>
      <c r="G14" s="165" t="s">
        <v>211</v>
      </c>
      <c r="H14" s="165"/>
      <c r="I14" s="166"/>
    </row>
    <row r="15" customHeight="1" spans="1:15">
      <c r="A15" s="167" t="s">
        <v>119</v>
      </c>
      <c r="B15" s="168" t="s">
        <v>212</v>
      </c>
      <c r="C15" s="169" t="s">
        <v>213</v>
      </c>
      <c r="D15" s="169" t="s">
        <v>214</v>
      </c>
      <c r="E15" s="170" t="s">
        <v>215</v>
      </c>
      <c r="F15" s="168" t="s">
        <v>216</v>
      </c>
      <c r="G15" s="169" t="s">
        <v>213</v>
      </c>
      <c r="H15" s="168" t="s">
        <v>214</v>
      </c>
      <c r="I15" s="168" t="s">
        <v>215</v>
      </c>
    </row>
    <row r="16" customHeight="1" spans="1:15">
      <c r="A16" s="171" t="s">
        <v>25</v>
      </c>
      <c r="B16" s="172">
        <f>SUM('公司-汇总页'!AD25:AF25)</f>
        <v>391.526064781411</v>
      </c>
      <c r="C16" s="51">
        <f>SUM('公司-汇总页'!E25:G25)</f>
        <v>37.1793454716981</v>
      </c>
      <c r="D16" s="51">
        <f>SUM('公司-汇总页'!Q25:S25)</f>
        <v>15.3962264150943</v>
      </c>
      <c r="E16" s="173">
        <f>D16/C16</f>
        <v>0.41410697847853</v>
      </c>
      <c r="F16" s="172">
        <f>SUM('公司-汇总页'!AQ25:AS25)</f>
        <v>332.403523460656</v>
      </c>
      <c r="G16" s="51">
        <f>SUM('公司-汇总页'!H25:J25)</f>
        <v>656.304647287672</v>
      </c>
      <c r="H16" s="181"/>
      <c r="I16" s="173"/>
    </row>
    <row r="17" customHeight="1" spans="1:9">
      <c r="A17" s="174" t="s">
        <v>26</v>
      </c>
      <c r="B17" s="175">
        <f>SUM('公司-汇总页'!AD26:AF26)</f>
        <v>381.285712138921</v>
      </c>
      <c r="C17" s="182">
        <f>SUM('公司-汇总页'!E26:G26)</f>
        <v>142.96053874786</v>
      </c>
      <c r="D17" s="182">
        <f>SUM('公司-汇总页'!Q26:S26)</f>
        <v>34.7452830188679</v>
      </c>
      <c r="E17" s="176">
        <f t="shared" ref="E17:E22" si="3">D17/C17</f>
        <v>0.243041074993066</v>
      </c>
      <c r="F17" s="175">
        <f>SUM('公司-汇总页'!AQ26:AS26)</f>
        <v>498.472744959247</v>
      </c>
      <c r="G17" s="182">
        <f>SUM('公司-汇总页'!H26:J26)</f>
        <v>1513.66651535081</v>
      </c>
      <c r="H17" s="183"/>
      <c r="I17" s="176"/>
    </row>
    <row r="18" customHeight="1" spans="1:9">
      <c r="A18" s="171" t="s">
        <v>27</v>
      </c>
      <c r="B18" s="172">
        <f>SUM('公司-汇总页'!AD27:AF27)</f>
        <v>956.165478866172</v>
      </c>
      <c r="C18" s="51">
        <f>SUM('公司-汇总页'!E27:G27)</f>
        <v>860.563972416312</v>
      </c>
      <c r="D18" s="51">
        <f>SUM('公司-汇总页'!Q27:S27)</f>
        <v>102.6125</v>
      </c>
      <c r="E18" s="173">
        <f t="shared" si="3"/>
        <v>0.119238665908686</v>
      </c>
      <c r="F18" s="172">
        <f>SUM('公司-汇总页'!AQ27:AS27)</f>
        <v>1062.01878075296</v>
      </c>
      <c r="G18" s="51">
        <f>SUM('公司-汇总页'!H27:J27)</f>
        <v>651.74112909137</v>
      </c>
      <c r="H18" s="181"/>
      <c r="I18" s="173"/>
    </row>
    <row r="19" customHeight="1" spans="1:9">
      <c r="A19" s="174" t="s">
        <v>28</v>
      </c>
      <c r="B19" s="175">
        <f>SUM('公司-汇总页'!AD28:AF28)</f>
        <v>280.903776415095</v>
      </c>
      <c r="C19" s="182">
        <f>SUM('公司-汇总页'!E28:G28)</f>
        <v>254.987266981132</v>
      </c>
      <c r="D19" s="182">
        <f>SUM('公司-汇总页'!Q28:S28)</f>
        <v>254.987266981132</v>
      </c>
      <c r="E19" s="176">
        <f t="shared" si="3"/>
        <v>1</v>
      </c>
      <c r="F19" s="175">
        <f>SUM('公司-汇总页'!AQ28:AS28)</f>
        <v>280.903776415094</v>
      </c>
      <c r="G19" s="182">
        <f>SUM('公司-汇总页'!H28:J28)</f>
        <v>157.417838207547</v>
      </c>
      <c r="H19" s="183"/>
      <c r="I19" s="176"/>
    </row>
    <row r="20" customHeight="1" spans="1:9">
      <c r="A20" s="171" t="s">
        <v>29</v>
      </c>
      <c r="B20" s="172">
        <f>SUM('公司-汇总页'!AD29:AF29)</f>
        <v>232.376597929537</v>
      </c>
      <c r="C20" s="51">
        <f>SUM('公司-汇总页'!E29:G29)</f>
        <v>40.247641509434</v>
      </c>
      <c r="D20" s="51">
        <f>SUM('公司-汇总页'!Q29:S29)</f>
        <v>40.247641509434</v>
      </c>
      <c r="E20" s="173">
        <f t="shared" si="3"/>
        <v>1</v>
      </c>
      <c r="F20" s="172">
        <f>SUM('公司-汇总页'!AQ29:AS29)</f>
        <v>133.229528301887</v>
      </c>
      <c r="G20" s="51">
        <f>SUM('公司-汇总页'!H29:J29)</f>
        <v>808.953061509433</v>
      </c>
      <c r="H20" s="181"/>
      <c r="I20" s="173"/>
    </row>
    <row r="21" customHeight="1" spans="1:9">
      <c r="A21" s="174" t="s">
        <v>30</v>
      </c>
      <c r="B21" s="175">
        <f>SUM('公司-汇总页'!AD30:AF30)</f>
        <v>0</v>
      </c>
      <c r="C21" s="182">
        <f>SUM('公司-汇总页'!E30:G30)</f>
        <v>0</v>
      </c>
      <c r="D21" s="182">
        <f>SUM('公司-汇总页'!Q30:S30)</f>
        <v>9.43396226415094</v>
      </c>
      <c r="E21" s="176"/>
      <c r="F21" s="175">
        <f>SUM('公司-汇总页'!AQ30:AS30)</f>
        <v>0</v>
      </c>
      <c r="G21" s="182">
        <f>SUM('公司-汇总页'!H30:J30)</f>
        <v>0</v>
      </c>
      <c r="H21" s="183"/>
      <c r="I21" s="176"/>
    </row>
    <row r="22" customHeight="1" spans="1:9">
      <c r="A22" s="171" t="s">
        <v>31</v>
      </c>
      <c r="B22" s="172">
        <f>SUM('公司-汇总页'!AD31:AF31)</f>
        <v>0</v>
      </c>
      <c r="C22" s="51">
        <f>SUM('公司-汇总页'!AE31:AG31)</f>
        <v>0</v>
      </c>
      <c r="D22" s="51">
        <f>SUM('公司-汇总页'!AF31:AH31)</f>
        <v>0</v>
      </c>
      <c r="E22" s="173"/>
      <c r="F22" s="172">
        <f>SUM('公司-汇总页'!AQ31:AS31)</f>
        <v>0</v>
      </c>
      <c r="G22" s="51">
        <f>SUM('公司-汇总页'!H31:J31)</f>
        <v>0</v>
      </c>
      <c r="H22" s="181"/>
      <c r="I22" s="173"/>
    </row>
    <row r="23" customHeight="1" spans="1:9">
      <c r="A23" s="177" t="s">
        <v>62</v>
      </c>
      <c r="B23" s="178">
        <f t="shared" ref="B23:G23" si="4">SUM(B16:B22)</f>
        <v>2242.25763013114</v>
      </c>
      <c r="C23" s="182">
        <f t="shared" si="4"/>
        <v>1335.93876512644</v>
      </c>
      <c r="D23" s="182">
        <f t="shared" si="4"/>
        <v>457.422880188679</v>
      </c>
      <c r="E23" s="179">
        <f t="shared" ref="E23:E31" si="5">D23/C23</f>
        <v>0.342398088991292</v>
      </c>
      <c r="F23" s="178">
        <f t="shared" si="4"/>
        <v>2307.02835388985</v>
      </c>
      <c r="G23" s="182">
        <f t="shared" si="4"/>
        <v>3788.08319144683</v>
      </c>
      <c r="H23" s="183"/>
      <c r="I23" s="179"/>
    </row>
    <row r="24" customHeight="1" spans="1:9">
      <c r="A24" s="44" t="s">
        <v>217</v>
      </c>
    </row>
    <row r="25" customHeight="1" spans="1:9">
      <c r="A25" s="164"/>
      <c r="B25" s="164"/>
      <c r="C25" s="165" t="s">
        <v>218</v>
      </c>
      <c r="D25" s="165"/>
      <c r="E25" s="166"/>
      <c r="F25" s="164"/>
      <c r="G25" s="165" t="s">
        <v>219</v>
      </c>
      <c r="H25" s="165"/>
      <c r="I25" s="166"/>
    </row>
    <row r="26" customHeight="1" spans="1:9">
      <c r="A26" s="167" t="s">
        <v>119</v>
      </c>
      <c r="B26" s="168" t="s">
        <v>212</v>
      </c>
      <c r="C26" s="169" t="s">
        <v>213</v>
      </c>
      <c r="D26" s="169" t="s">
        <v>214</v>
      </c>
      <c r="E26" s="170" t="s">
        <v>215</v>
      </c>
      <c r="F26" s="168" t="s">
        <v>216</v>
      </c>
      <c r="G26" s="169" t="s">
        <v>213</v>
      </c>
      <c r="H26" s="168" t="s">
        <v>214</v>
      </c>
      <c r="I26" s="168" t="s">
        <v>215</v>
      </c>
    </row>
    <row r="27" customHeight="1" spans="1:9">
      <c r="A27" s="171" t="s">
        <v>25</v>
      </c>
      <c r="B27" s="172">
        <f>SUM('公司-汇总页'!AD45:AF45)</f>
        <v>989.2069</v>
      </c>
      <c r="C27" s="51">
        <f>SUM('公司-汇总页'!E45:G45)</f>
        <v>595.3581</v>
      </c>
      <c r="D27" s="51">
        <f>SUM('公司-汇总页'!Q45:S45)</f>
        <v>415.314157</v>
      </c>
      <c r="E27" s="173">
        <f t="shared" si="5"/>
        <v>0.697587144610949</v>
      </c>
      <c r="F27" s="172">
        <f>SUM('公司-汇总页'!AQ45:AS45)</f>
        <v>1098.2333</v>
      </c>
      <c r="G27" s="51">
        <f>SUM('公司-汇总页'!H45:J45)</f>
        <v>903.089256</v>
      </c>
      <c r="H27" s="181"/>
      <c r="I27" s="173"/>
    </row>
    <row r="28" customHeight="1" spans="1:9">
      <c r="A28" s="174" t="s">
        <v>26</v>
      </c>
      <c r="B28" s="175">
        <f>SUM('公司-汇总页'!AD46:AF46)</f>
        <v>2155.1151112</v>
      </c>
      <c r="C28" s="182">
        <f>SUM('公司-汇总页'!E46:G46)</f>
        <v>1642.041227</v>
      </c>
      <c r="D28" s="182">
        <f>SUM('公司-汇总页'!Q46:S46)</f>
        <v>921.57913</v>
      </c>
      <c r="E28" s="176">
        <f t="shared" si="5"/>
        <v>0.561239946261106</v>
      </c>
      <c r="F28" s="175">
        <f>SUM('公司-汇总页'!AQ46:AS46)</f>
        <v>2432.533518</v>
      </c>
      <c r="G28" s="182">
        <f>SUM('公司-汇总页'!H46:J46)</f>
        <v>1354.051461</v>
      </c>
      <c r="H28" s="183"/>
      <c r="I28" s="176"/>
    </row>
    <row r="29" customHeight="1" spans="1:9">
      <c r="A29" s="171" t="s">
        <v>27</v>
      </c>
      <c r="B29" s="172">
        <f>SUM('公司-汇总页'!AD47:AF47)</f>
        <v>1319.6643</v>
      </c>
      <c r="C29" s="51">
        <f>SUM('公司-汇总页'!E47:G47)</f>
        <v>1686.3443</v>
      </c>
      <c r="D29" s="51">
        <f>SUM('公司-汇总页'!Q47:S47)</f>
        <v>556.42765</v>
      </c>
      <c r="E29" s="173">
        <f t="shared" si="5"/>
        <v>0.329960880467885</v>
      </c>
      <c r="F29" s="172">
        <f>SUM('公司-汇总页'!AQ47:AS47)</f>
        <v>1672.8793</v>
      </c>
      <c r="G29" s="51">
        <f>SUM('公司-汇总页'!H47:J47)</f>
        <v>668.7735</v>
      </c>
      <c r="H29" s="181"/>
      <c r="I29" s="173"/>
    </row>
    <row r="30" customHeight="1" spans="1:9">
      <c r="A30" s="174" t="s">
        <v>28</v>
      </c>
      <c r="B30" s="175">
        <f>SUM('公司-汇总页'!AD48:AF48)</f>
        <v>544.485121</v>
      </c>
      <c r="C30" s="182">
        <f>SUM('公司-汇总页'!E48:G48)</f>
        <v>416.445521</v>
      </c>
      <c r="D30" s="182">
        <f>SUM('公司-汇总页'!Q48:S48)</f>
        <v>296.397</v>
      </c>
      <c r="E30" s="176">
        <f t="shared" si="5"/>
        <v>0.711730550705094</v>
      </c>
      <c r="F30" s="175">
        <f>SUM('公司-汇总页'!AQ48:AS48)</f>
        <v>462.165121</v>
      </c>
      <c r="G30" s="182">
        <f>SUM('公司-汇总页'!H48:J48)</f>
        <v>334.641132</v>
      </c>
      <c r="H30" s="183"/>
      <c r="I30" s="176"/>
    </row>
    <row r="31" customHeight="1" spans="1:9">
      <c r="A31" s="171" t="s">
        <v>29</v>
      </c>
      <c r="B31" s="172">
        <f>SUM('公司-汇总页'!AD49:AF49)</f>
        <v>843.75767495</v>
      </c>
      <c r="C31" s="51">
        <f>SUM('公司-汇总页'!E49:G49)</f>
        <v>437.31833</v>
      </c>
      <c r="D31" s="51">
        <f>SUM('公司-汇总页'!Q49:S49)</f>
        <v>220.936691</v>
      </c>
      <c r="E31" s="173">
        <f t="shared" si="5"/>
        <v>0.505207936287509</v>
      </c>
      <c r="F31" s="172">
        <f>SUM('公司-汇总页'!AQ49:AS49)</f>
        <v>856.93054595</v>
      </c>
      <c r="G31" s="51">
        <f>SUM('公司-汇总页'!H49:J49)</f>
        <v>1131.53993545</v>
      </c>
      <c r="H31" s="181"/>
      <c r="I31" s="173"/>
    </row>
    <row r="32" customHeight="1" spans="1:9">
      <c r="A32" s="174" t="s">
        <v>30</v>
      </c>
      <c r="B32" s="175">
        <f>SUM('公司-汇总页'!AD50:AF50)</f>
        <v>0</v>
      </c>
      <c r="C32" s="182">
        <f>SUM('公司-汇总页'!E50:G50)</f>
        <v>0</v>
      </c>
      <c r="D32" s="182">
        <f>SUM('公司-汇总页'!Q50:S50)</f>
        <v>0</v>
      </c>
      <c r="E32" s="176"/>
      <c r="F32" s="175">
        <f>SUM('公司-汇总页'!AQ50:AS50)</f>
        <v>0</v>
      </c>
      <c r="G32" s="182">
        <f>SUM('公司-汇总页'!H50:J50)</f>
        <v>0</v>
      </c>
      <c r="H32" s="183"/>
      <c r="I32" s="176"/>
    </row>
    <row r="33" customHeight="1" spans="1:18">
      <c r="A33" s="171" t="s">
        <v>31</v>
      </c>
      <c r="B33" s="172">
        <f>SUM('公司-汇总页'!AD51:AF51)</f>
        <v>0</v>
      </c>
      <c r="C33" s="51">
        <f>SUM('公司-汇总页'!E51:G51)</f>
        <v>0</v>
      </c>
      <c r="D33" s="51">
        <f>SUM('公司-汇总页'!Q51:S51)</f>
        <v>4.326356</v>
      </c>
      <c r="E33" s="173"/>
      <c r="F33" s="172">
        <f>SUM('公司-汇总页'!AQ51:AS51)</f>
        <v>0</v>
      </c>
      <c r="G33" s="51">
        <f>SUM('公司-汇总页'!H51:J51)</f>
        <v>0</v>
      </c>
      <c r="H33" s="181"/>
      <c r="I33" s="173"/>
    </row>
    <row r="34" customHeight="1" spans="1:18">
      <c r="A34" s="177" t="s">
        <v>62</v>
      </c>
      <c r="B34" s="178">
        <f>SUM(B27:B33)</f>
        <v>5852.22910715</v>
      </c>
      <c r="C34" s="182">
        <f t="shared" ref="B34:G34" si="6">SUM(C27:C33)</f>
        <v>4777.507478</v>
      </c>
      <c r="D34" s="182">
        <f t="shared" si="6"/>
        <v>2414.980984</v>
      </c>
      <c r="E34" s="179">
        <f>D34/C34</f>
        <v>0.505489733950344</v>
      </c>
      <c r="F34" s="178">
        <f t="shared" si="6"/>
        <v>6522.74178495</v>
      </c>
      <c r="G34" s="182">
        <f t="shared" si="6"/>
        <v>4392.09528445</v>
      </c>
      <c r="H34" s="183"/>
      <c r="I34" s="179"/>
    </row>
    <row r="35" s="39" customFormat="1" customHeight="1" spans="1:18">
      <c r="A35" s="184"/>
      <c r="L35" s="185" t="s">
        <v>220</v>
      </c>
    </row>
    <row r="36" s="39" customFormat="1" customHeight="1" spans="1:18">
      <c r="A36" s="86" t="s">
        <v>221</v>
      </c>
      <c r="B36" s="69"/>
      <c r="C36" s="69"/>
      <c r="D36" s="69"/>
      <c r="E36" s="69"/>
      <c r="F36" s="69"/>
      <c r="G36" s="69"/>
      <c r="H36" s="69"/>
      <c r="I36" s="69"/>
      <c r="J36" s="69"/>
      <c r="K36" s="53"/>
      <c r="L36" s="53"/>
      <c r="M36" s="53"/>
      <c r="N36" s="53"/>
      <c r="O36" s="53"/>
      <c r="P36" s="53"/>
      <c r="Q36" s="53"/>
      <c r="R36" s="53"/>
    </row>
    <row r="37" s="39" customFormat="1" customHeight="1" spans="1:18">
      <c r="A37" s="186" t="s">
        <v>222</v>
      </c>
      <c r="J37" s="53"/>
      <c r="K37" s="53"/>
      <c r="L37" s="53"/>
      <c r="M37" s="53"/>
      <c r="N37" s="53"/>
      <c r="O37" s="53"/>
      <c r="P37" s="53"/>
      <c r="Q37" s="53"/>
      <c r="R37" s="53"/>
    </row>
    <row r="38" s="39" customFormat="1" customHeight="1" spans="1:18">
      <c r="A38" s="71"/>
      <c r="B38" s="71"/>
      <c r="C38" s="72" t="s">
        <v>223</v>
      </c>
      <c r="D38" s="72"/>
      <c r="E38" s="71"/>
      <c r="F38" s="72" t="s">
        <v>224</v>
      </c>
      <c r="G38" s="72"/>
      <c r="H38" s="71"/>
      <c r="I38" s="72" t="s">
        <v>225</v>
      </c>
      <c r="J38" s="72"/>
    </row>
    <row r="39" s="39" customFormat="1" customHeight="1" spans="1:18">
      <c r="A39" s="187" t="s">
        <v>119</v>
      </c>
      <c r="B39" s="73" t="s">
        <v>226</v>
      </c>
      <c r="C39" s="58" t="s">
        <v>214</v>
      </c>
      <c r="D39" s="58" t="s">
        <v>215</v>
      </c>
      <c r="E39" s="73" t="s">
        <v>226</v>
      </c>
      <c r="F39" s="58" t="s">
        <v>214</v>
      </c>
      <c r="G39" s="58" t="s">
        <v>215</v>
      </c>
      <c r="H39" s="73" t="s">
        <v>226</v>
      </c>
      <c r="I39" s="58" t="s">
        <v>214</v>
      </c>
      <c r="J39" s="58" t="s">
        <v>215</v>
      </c>
    </row>
    <row r="40" s="39" customFormat="1" customHeight="1" spans="1:18">
      <c r="A40" s="188" t="s">
        <v>25</v>
      </c>
      <c r="B40" s="64">
        <f>'公司-汇总页'!E25</f>
        <v>8.49056603773585</v>
      </c>
      <c r="C40" s="65">
        <f>'公司-汇总页'!Q25</f>
        <v>0</v>
      </c>
      <c r="D40" s="63">
        <f>IFERROR(C40/B40,0%)</f>
        <v>0</v>
      </c>
      <c r="E40" s="64">
        <f>'公司-汇总页'!F25</f>
        <v>20.1982133962264</v>
      </c>
      <c r="F40" s="65">
        <f>'公司-汇总页'!R25</f>
        <v>11.4339622641509</v>
      </c>
      <c r="G40" s="63">
        <f t="shared" ref="G40:G47" si="7">IFERROR(F40/E40,0%)</f>
        <v>0.566087803898888</v>
      </c>
      <c r="H40" s="64">
        <f>'公司-汇总页'!G25</f>
        <v>8.49056603773585</v>
      </c>
      <c r="I40" s="65">
        <f>'公司-汇总页'!S25</f>
        <v>3.9622641509434</v>
      </c>
      <c r="J40" s="63">
        <f t="shared" ref="J40:J47" si="8">IFERROR(I40/H40,0%)</f>
        <v>0.466666666666667</v>
      </c>
    </row>
    <row r="41" s="39" customFormat="1" customHeight="1" spans="1:18">
      <c r="A41" s="188" t="s">
        <v>26</v>
      </c>
      <c r="B41" s="64">
        <f>'公司-汇总页'!E26</f>
        <v>0</v>
      </c>
      <c r="C41" s="65">
        <f>'公司-汇总页'!Q26</f>
        <v>9</v>
      </c>
      <c r="D41" s="63">
        <f t="shared" ref="D41:D47" si="9">IFERROR(C41/B41,0%)</f>
        <v>0</v>
      </c>
      <c r="E41" s="64">
        <f>'公司-汇总页'!F26</f>
        <v>31.6029210662974</v>
      </c>
      <c r="F41" s="65">
        <f>'公司-汇总页'!R26</f>
        <v>25.7452830188679</v>
      </c>
      <c r="G41" s="63">
        <f t="shared" si="7"/>
        <v>0.814648840999818</v>
      </c>
      <c r="H41" s="64">
        <f>'公司-汇总页'!G26</f>
        <v>111.357617681563</v>
      </c>
      <c r="I41" s="65">
        <f>'公司-汇总页'!S26</f>
        <v>0</v>
      </c>
      <c r="J41" s="63">
        <f t="shared" si="8"/>
        <v>0</v>
      </c>
    </row>
    <row r="42" s="39" customFormat="1" customHeight="1" spans="1:18">
      <c r="A42" s="188" t="s">
        <v>27</v>
      </c>
      <c r="B42" s="64">
        <f>'公司-汇总页'!E27</f>
        <v>299.386132075472</v>
      </c>
      <c r="C42" s="65">
        <f>'公司-汇总页'!Q27</f>
        <v>71.1974056603773</v>
      </c>
      <c r="D42" s="63">
        <f t="shared" si="9"/>
        <v>0.237811301301121</v>
      </c>
      <c r="E42" s="64">
        <f>'公司-汇总页'!F27</f>
        <v>50.0943396226415</v>
      </c>
      <c r="F42" s="65">
        <f>'公司-汇总页'!R27</f>
        <v>0</v>
      </c>
      <c r="G42" s="63">
        <f t="shared" si="7"/>
        <v>0</v>
      </c>
      <c r="H42" s="64">
        <f>'公司-汇总页'!G27</f>
        <v>511.083500718198</v>
      </c>
      <c r="I42" s="65">
        <f>'公司-汇总页'!S27</f>
        <v>31.4150943396226</v>
      </c>
      <c r="J42" s="63">
        <f t="shared" si="8"/>
        <v>0.0614676355145033</v>
      </c>
    </row>
    <row r="43" s="39" customFormat="1" customHeight="1" spans="1:18">
      <c r="A43" s="188" t="s">
        <v>28</v>
      </c>
      <c r="B43" s="64">
        <f>'公司-汇总页'!E28</f>
        <v>50.4476443396226</v>
      </c>
      <c r="C43" s="65">
        <f>'公司-汇总页'!Q28</f>
        <v>50.4476443396226</v>
      </c>
      <c r="D43" s="63">
        <f t="shared" si="9"/>
        <v>1</v>
      </c>
      <c r="E43" s="64">
        <f>'公司-汇总页'!F28</f>
        <v>204.539622641509</v>
      </c>
      <c r="F43" s="65">
        <f>'公司-汇总页'!R28</f>
        <v>204.539622641509</v>
      </c>
      <c r="G43" s="63">
        <f t="shared" si="7"/>
        <v>1</v>
      </c>
      <c r="H43" s="64">
        <f>'公司-汇总页'!G28</f>
        <v>0</v>
      </c>
      <c r="I43" s="65">
        <f>'公司-汇总页'!S28</f>
        <v>0</v>
      </c>
      <c r="J43" s="63">
        <f t="shared" si="8"/>
        <v>0</v>
      </c>
    </row>
    <row r="44" s="39" customFormat="1" customHeight="1" spans="1:18">
      <c r="A44" s="188" t="s">
        <v>29</v>
      </c>
      <c r="B44" s="64">
        <f>'公司-汇总页'!E29</f>
        <v>40.247641509434</v>
      </c>
      <c r="C44" s="65">
        <f>'公司-汇总页'!Q29</f>
        <v>40.247641509434</v>
      </c>
      <c r="D44" s="63">
        <f t="shared" si="9"/>
        <v>1</v>
      </c>
      <c r="E44" s="64">
        <f>'公司-汇总页'!F29</f>
        <v>0</v>
      </c>
      <c r="F44" s="65">
        <f>'公司-汇总页'!R29</f>
        <v>0</v>
      </c>
      <c r="G44" s="63">
        <f t="shared" si="7"/>
        <v>0</v>
      </c>
      <c r="H44" s="64">
        <f>'公司-汇总页'!G29</f>
        <v>0</v>
      </c>
      <c r="I44" s="65">
        <f>'公司-汇总页'!S29</f>
        <v>0</v>
      </c>
      <c r="J44" s="63">
        <f t="shared" si="8"/>
        <v>0</v>
      </c>
    </row>
    <row r="45" s="39" customFormat="1" customHeight="1" spans="1:18">
      <c r="A45" s="188" t="s">
        <v>30</v>
      </c>
      <c r="B45" s="64">
        <f>'公司-汇总页'!E30</f>
        <v>0</v>
      </c>
      <c r="C45" s="65">
        <f>'公司-汇总页'!Q30</f>
        <v>0</v>
      </c>
      <c r="D45" s="63">
        <f t="shared" si="9"/>
        <v>0</v>
      </c>
      <c r="E45" s="64">
        <f>'公司-汇总页'!F30</f>
        <v>0</v>
      </c>
      <c r="F45" s="65">
        <f>'公司-汇总页'!R30</f>
        <v>9.43396226415094</v>
      </c>
      <c r="G45" s="63">
        <f t="shared" si="7"/>
        <v>0</v>
      </c>
      <c r="H45" s="64">
        <f>'公司-汇总页'!G30</f>
        <v>0</v>
      </c>
      <c r="I45" s="65">
        <f>'公司-汇总页'!S30</f>
        <v>0</v>
      </c>
      <c r="J45" s="63">
        <f t="shared" si="8"/>
        <v>0</v>
      </c>
    </row>
    <row r="46" s="39" customFormat="1" customHeight="1" spans="1:18">
      <c r="A46" s="188" t="s">
        <v>31</v>
      </c>
      <c r="B46" s="64">
        <f>'公司-汇总页'!E31</f>
        <v>0</v>
      </c>
      <c r="C46" s="65">
        <f>'公司-汇总页'!Q31</f>
        <v>0</v>
      </c>
      <c r="D46" s="63">
        <f t="shared" si="9"/>
        <v>0</v>
      </c>
      <c r="E46" s="64">
        <f>'公司-汇总页'!F31</f>
        <v>0</v>
      </c>
      <c r="F46" s="65">
        <f>'公司-汇总页'!R31</f>
        <v>0</v>
      </c>
      <c r="G46" s="63">
        <f t="shared" si="7"/>
        <v>0</v>
      </c>
      <c r="H46" s="64">
        <f>'公司-汇总页'!G31</f>
        <v>0</v>
      </c>
      <c r="I46" s="65">
        <f>'公司-汇总页'!S31</f>
        <v>0</v>
      </c>
      <c r="J46" s="63">
        <f t="shared" si="8"/>
        <v>0</v>
      </c>
    </row>
    <row r="47" s="39" customFormat="1" customHeight="1" spans="1:18">
      <c r="A47" s="189" t="s">
        <v>62</v>
      </c>
      <c r="B47" s="64">
        <f t="shared" ref="B47:F47" si="10">SUM(B40:B46)</f>
        <v>398.571983962264</v>
      </c>
      <c r="C47" s="65">
        <f t="shared" si="10"/>
        <v>170.892691509434</v>
      </c>
      <c r="D47" s="63">
        <f t="shared" si="9"/>
        <v>0.428762427831891</v>
      </c>
      <c r="E47" s="64">
        <f t="shared" si="10"/>
        <v>306.435096726674</v>
      </c>
      <c r="F47" s="65">
        <f t="shared" si="10"/>
        <v>251.152830188679</v>
      </c>
      <c r="G47" s="63">
        <f t="shared" si="7"/>
        <v>0.819595512627247</v>
      </c>
      <c r="H47" s="64">
        <f>SUM(H40:H46)</f>
        <v>630.931684437497</v>
      </c>
      <c r="I47" s="65">
        <f>SUM(I40:I46)</f>
        <v>35.377358490566</v>
      </c>
      <c r="J47" s="63">
        <f t="shared" si="8"/>
        <v>0.0560716149833345</v>
      </c>
    </row>
    <row r="48" s="39" customFormat="1" customHeight="1"/>
    <row r="49" s="39" customFormat="1" customHeight="1" spans="1:11">
      <c r="A49" s="86" t="s">
        <v>227</v>
      </c>
      <c r="B49" s="69"/>
      <c r="C49" s="69"/>
      <c r="D49" s="69"/>
      <c r="E49" s="69"/>
      <c r="F49" s="69"/>
      <c r="G49" s="69"/>
      <c r="H49" s="69"/>
      <c r="I49" s="69"/>
      <c r="J49" s="69"/>
    </row>
    <row r="50" s="39" customFormat="1" customHeight="1" spans="1:11">
      <c r="A50" s="186" t="s">
        <v>228</v>
      </c>
      <c r="J50" s="70"/>
    </row>
    <row r="51" s="39" customFormat="1" customHeight="1" spans="1:11">
      <c r="A51" s="71"/>
      <c r="B51" s="71"/>
      <c r="C51" s="72" t="s">
        <v>223</v>
      </c>
      <c r="D51" s="72"/>
      <c r="E51" s="71"/>
      <c r="F51" s="72" t="s">
        <v>224</v>
      </c>
      <c r="G51" s="72"/>
      <c r="H51" s="71"/>
      <c r="I51" s="72" t="s">
        <v>225</v>
      </c>
      <c r="J51" s="72"/>
    </row>
    <row r="52" s="39" customFormat="1" customHeight="1" spans="1:11">
      <c r="A52" s="187" t="s">
        <v>119</v>
      </c>
      <c r="B52" s="73" t="s">
        <v>226</v>
      </c>
      <c r="C52" s="58" t="s">
        <v>214</v>
      </c>
      <c r="D52" s="58" t="s">
        <v>215</v>
      </c>
      <c r="E52" s="73" t="s">
        <v>226</v>
      </c>
      <c r="F52" s="58" t="s">
        <v>214</v>
      </c>
      <c r="G52" s="58" t="s">
        <v>215</v>
      </c>
      <c r="H52" s="73" t="s">
        <v>226</v>
      </c>
      <c r="I52" s="58" t="s">
        <v>214</v>
      </c>
      <c r="J52" s="58" t="s">
        <v>215</v>
      </c>
    </row>
    <row r="53" s="39" customFormat="1" customHeight="1" spans="1:11">
      <c r="A53" s="188" t="s">
        <v>25</v>
      </c>
      <c r="B53" s="64">
        <f>'公司-汇总页'!E45</f>
        <v>24.1</v>
      </c>
      <c r="C53" s="65">
        <f>'公司-汇总页'!Q45</f>
        <v>25.261301</v>
      </c>
      <c r="D53" s="63">
        <f>IFERROR(C53/B53,0%)</f>
        <v>1.04818676348548</v>
      </c>
      <c r="E53" s="64">
        <f>'公司-汇总页'!F45</f>
        <v>534.8933</v>
      </c>
      <c r="F53" s="65">
        <f>'公司-汇总页'!R45</f>
        <v>390.052856</v>
      </c>
      <c r="G53" s="63">
        <f>IFERROR(F53/E53,0%)</f>
        <v>0.72921619321087</v>
      </c>
      <c r="H53" s="64">
        <f>'公司-汇总页'!G45</f>
        <v>36.3648</v>
      </c>
      <c r="I53" s="65">
        <f>'公司-汇总页'!S45</f>
        <v>0</v>
      </c>
      <c r="J53" s="63">
        <f>IFERROR(I53/H53,0%)</f>
        <v>0</v>
      </c>
    </row>
    <row r="54" s="39" customFormat="1" customHeight="1" spans="1:11">
      <c r="A54" s="188" t="s">
        <v>26</v>
      </c>
      <c r="B54" s="64">
        <f>'公司-汇总页'!E46</f>
        <v>49.9</v>
      </c>
      <c r="C54" s="65">
        <f>'公司-汇总页'!Q46</f>
        <v>208.599579</v>
      </c>
      <c r="D54" s="63">
        <f t="shared" ref="D54:D60" si="11">IFERROR(C54/B54,0%)</f>
        <v>4.18035228456914</v>
      </c>
      <c r="E54" s="64">
        <f>'公司-汇总页'!F46</f>
        <v>519.6044</v>
      </c>
      <c r="F54" s="65">
        <f>'公司-汇总页'!R46</f>
        <v>585.651151</v>
      </c>
      <c r="G54" s="63">
        <f t="shared" ref="G54:G60" si="12">IFERROR(F54/E54,0%)</f>
        <v>1.1271096838287</v>
      </c>
      <c r="H54" s="64">
        <f>'公司-汇总页'!G46</f>
        <v>1072.536827</v>
      </c>
      <c r="I54" s="65">
        <f>'公司-汇总页'!S46</f>
        <v>127.3284</v>
      </c>
      <c r="J54" s="63">
        <f t="shared" ref="J54:J60" si="13">IFERROR(I54/H54,0%)</f>
        <v>0.118717042431215</v>
      </c>
    </row>
    <row r="55" s="39" customFormat="1" customHeight="1" spans="1:11">
      <c r="A55" s="188" t="s">
        <v>27</v>
      </c>
      <c r="B55" s="64">
        <f>'公司-汇总页'!E47</f>
        <v>699.9493</v>
      </c>
      <c r="C55" s="65">
        <f>'公司-汇总页'!Q47</f>
        <v>292.10265</v>
      </c>
      <c r="D55" s="63">
        <f t="shared" si="11"/>
        <v>0.417319725871574</v>
      </c>
      <c r="E55" s="64">
        <f>'公司-汇总页'!F47</f>
        <v>422.96</v>
      </c>
      <c r="F55" s="65">
        <f>'公司-汇总页'!R47</f>
        <v>197.075</v>
      </c>
      <c r="G55" s="63">
        <f t="shared" si="12"/>
        <v>0.465942405901267</v>
      </c>
      <c r="H55" s="64">
        <f>'公司-汇总页'!G47</f>
        <v>563.435</v>
      </c>
      <c r="I55" s="65">
        <f>'公司-汇总页'!S47</f>
        <v>67.25</v>
      </c>
      <c r="J55" s="63">
        <f t="shared" si="13"/>
        <v>0.119357157436084</v>
      </c>
    </row>
    <row r="56" s="39" customFormat="1" customHeight="1" spans="1:11">
      <c r="A56" s="188" t="s">
        <v>28</v>
      </c>
      <c r="B56" s="64">
        <f>'公司-汇总页'!E48</f>
        <v>71.003521</v>
      </c>
      <c r="C56" s="65">
        <f>'公司-汇总页'!Q48</f>
        <v>30.6</v>
      </c>
      <c r="D56" s="63">
        <f t="shared" si="11"/>
        <v>0.430964543293564</v>
      </c>
      <c r="E56" s="64">
        <f>'公司-汇总页'!F48</f>
        <v>284.397</v>
      </c>
      <c r="F56" s="65">
        <f>'公司-汇总页'!R48</f>
        <v>220.752</v>
      </c>
      <c r="G56" s="63">
        <f t="shared" si="12"/>
        <v>0.776210719522358</v>
      </c>
      <c r="H56" s="64">
        <f>'公司-汇总页'!G48</f>
        <v>61.045</v>
      </c>
      <c r="I56" s="65">
        <f>'公司-汇总页'!S48</f>
        <v>45.045</v>
      </c>
      <c r="J56" s="63">
        <f t="shared" si="13"/>
        <v>0.73789827176673</v>
      </c>
    </row>
    <row r="57" s="39" customFormat="1" customHeight="1" spans="1:11">
      <c r="A57" s="188" t="s">
        <v>29</v>
      </c>
      <c r="B57" s="64">
        <f>'公司-汇总页'!E49</f>
        <v>390.47527</v>
      </c>
      <c r="C57" s="65">
        <f>'公司-汇总页'!Q49</f>
        <v>64.841281</v>
      </c>
      <c r="D57" s="63">
        <f t="shared" si="11"/>
        <v>0.166057330596122</v>
      </c>
      <c r="E57" s="64">
        <f>'公司-汇总页'!F49</f>
        <v>30.64306</v>
      </c>
      <c r="F57" s="65">
        <f>'公司-汇总页'!R49</f>
        <v>139.89541</v>
      </c>
      <c r="G57" s="63">
        <f t="shared" si="12"/>
        <v>4.56532115265251</v>
      </c>
      <c r="H57" s="64">
        <f>'公司-汇总页'!G49</f>
        <v>16.2</v>
      </c>
      <c r="I57" s="65">
        <f>'公司-汇总页'!S49</f>
        <v>16.2</v>
      </c>
      <c r="J57" s="63">
        <f t="shared" si="13"/>
        <v>1</v>
      </c>
    </row>
    <row r="58" s="39" customFormat="1" customHeight="1" spans="1:11">
      <c r="A58" s="188" t="s">
        <v>30</v>
      </c>
      <c r="B58" s="64">
        <f>'公司-汇总页'!E50</f>
        <v>0</v>
      </c>
      <c r="C58" s="65">
        <f>'公司-汇总页'!Q50</f>
        <v>0</v>
      </c>
      <c r="D58" s="63">
        <f t="shared" si="11"/>
        <v>0</v>
      </c>
      <c r="E58" s="64">
        <f>'公司-汇总页'!F50</f>
        <v>0</v>
      </c>
      <c r="F58" s="65">
        <f>'公司-汇总页'!R50</f>
        <v>0</v>
      </c>
      <c r="G58" s="63">
        <f t="shared" si="12"/>
        <v>0</v>
      </c>
      <c r="H58" s="64">
        <f>'公司-汇总页'!G50</f>
        <v>0</v>
      </c>
      <c r="I58" s="65">
        <f>'公司-汇总页'!S50</f>
        <v>0</v>
      </c>
      <c r="J58" s="63">
        <f t="shared" si="13"/>
        <v>0</v>
      </c>
    </row>
    <row r="59" s="39" customFormat="1" customHeight="1" spans="1:11">
      <c r="A59" s="188" t="s">
        <v>31</v>
      </c>
      <c r="B59" s="64">
        <f>'公司-汇总页'!E51</f>
        <v>0</v>
      </c>
      <c r="C59" s="65">
        <f>'公司-汇总页'!Q51</f>
        <v>4.326356</v>
      </c>
      <c r="D59" s="63">
        <f t="shared" si="11"/>
        <v>0</v>
      </c>
      <c r="E59" s="64">
        <f>'公司-汇总页'!F51</f>
        <v>0</v>
      </c>
      <c r="F59" s="65">
        <f>'公司-汇总页'!R51</f>
        <v>0</v>
      </c>
      <c r="G59" s="63">
        <f t="shared" si="12"/>
        <v>0</v>
      </c>
      <c r="H59" s="64">
        <f>'公司-汇总页'!G51</f>
        <v>0</v>
      </c>
      <c r="I59" s="65">
        <f>'公司-汇总页'!S51</f>
        <v>0</v>
      </c>
      <c r="J59" s="63">
        <f t="shared" si="13"/>
        <v>0</v>
      </c>
    </row>
    <row r="60" s="39" customFormat="1" customHeight="1" spans="1:11">
      <c r="A60" s="189" t="s">
        <v>62</v>
      </c>
      <c r="B60" s="64">
        <f t="shared" ref="B60:F60" si="14">SUM(B53:B59)</f>
        <v>1235.428091</v>
      </c>
      <c r="C60" s="65">
        <f t="shared" si="14"/>
        <v>625.731167</v>
      </c>
      <c r="D60" s="63">
        <f t="shared" si="11"/>
        <v>0.506489346938445</v>
      </c>
      <c r="E60" s="64">
        <f t="shared" si="14"/>
        <v>1792.49776</v>
      </c>
      <c r="F60" s="65">
        <f t="shared" si="14"/>
        <v>1533.426417</v>
      </c>
      <c r="G60" s="63">
        <f t="shared" si="12"/>
        <v>0.855469084100836</v>
      </c>
      <c r="H60" s="64">
        <f>SUM(H53:H59)</f>
        <v>1749.581627</v>
      </c>
      <c r="I60" s="65">
        <f>SUM(I53:I59)</f>
        <v>255.8234</v>
      </c>
      <c r="J60" s="63">
        <f t="shared" si="13"/>
        <v>0.146219756799035</v>
      </c>
    </row>
    <row r="61" s="39" customFormat="1" customHeight="1" spans="1:11">
      <c r="B61" s="184"/>
      <c r="C61" s="184"/>
      <c r="D61" s="184"/>
      <c r="E61" s="184"/>
      <c r="F61" s="184"/>
      <c r="G61" s="184"/>
      <c r="H61" s="184"/>
      <c r="I61" s="184"/>
      <c r="J61" s="184"/>
    </row>
    <row r="62" s="39" customFormat="1" customHeight="1" spans="1:11">
      <c r="A62" s="190"/>
      <c r="B62" s="190"/>
      <c r="C62" s="190"/>
      <c r="D62" s="190"/>
      <c r="E62" s="190"/>
      <c r="F62" s="190"/>
      <c r="G62" s="190"/>
      <c r="H62" s="190"/>
      <c r="I62" s="190"/>
      <c r="J62" s="190"/>
      <c r="K62" s="190"/>
    </row>
    <row r="63" customHeight="1" spans="1:11">
      <c r="A63" s="191"/>
      <c r="B63" s="191"/>
      <c r="C63" s="191"/>
      <c r="D63" s="191"/>
      <c r="E63" s="191"/>
      <c r="F63" s="191"/>
      <c r="G63" s="191"/>
      <c r="H63" s="191"/>
      <c r="I63" s="191"/>
      <c r="J63" s="191"/>
      <c r="K63" s="191"/>
    </row>
    <row r="64" customHeight="1" spans="1:11">
      <c r="A64" s="191"/>
      <c r="B64" s="191"/>
      <c r="C64" s="191"/>
      <c r="D64" s="191"/>
      <c r="E64" s="191"/>
      <c r="F64" s="191"/>
      <c r="G64" s="191"/>
      <c r="H64" s="191"/>
      <c r="I64" s="191"/>
      <c r="J64" s="191"/>
      <c r="K64" s="191"/>
    </row>
    <row r="65" customHeight="1" spans="1:11">
      <c r="A65" s="191"/>
      <c r="B65" s="191"/>
      <c r="C65" s="191"/>
      <c r="D65" s="191"/>
      <c r="E65" s="191"/>
      <c r="F65" s="191"/>
      <c r="G65" s="191"/>
      <c r="H65" s="191"/>
      <c r="I65" s="191"/>
      <c r="J65" s="191"/>
      <c r="K65" s="191"/>
    </row>
    <row r="66" customHeight="1" spans="1:11">
      <c r="A66" s="191"/>
      <c r="B66" s="191"/>
      <c r="C66" s="191"/>
      <c r="D66" s="191"/>
      <c r="E66" s="191"/>
      <c r="F66" s="191"/>
      <c r="G66" s="191"/>
      <c r="H66" s="191"/>
      <c r="I66" s="191"/>
      <c r="J66" s="191"/>
      <c r="K66" s="191"/>
    </row>
    <row r="67" customHeight="1" spans="1:11">
      <c r="A67" s="191"/>
      <c r="B67" s="191"/>
      <c r="C67" s="191"/>
      <c r="D67" s="191"/>
      <c r="E67" s="191"/>
      <c r="F67" s="191"/>
      <c r="G67" s="191"/>
      <c r="H67" s="191"/>
      <c r="I67" s="191"/>
      <c r="J67" s="191"/>
      <c r="K67" s="191"/>
    </row>
    <row r="68" customHeight="1" spans="1:11">
      <c r="A68" s="191"/>
      <c r="B68" s="191"/>
      <c r="C68" s="191"/>
      <c r="D68" s="191"/>
      <c r="E68" s="191"/>
      <c r="F68" s="191"/>
      <c r="G68" s="191"/>
      <c r="H68" s="191"/>
      <c r="I68" s="191"/>
      <c r="J68" s="191"/>
      <c r="K68" s="191"/>
    </row>
    <row r="69" customHeight="1" spans="1:11">
      <c r="A69" s="191"/>
      <c r="B69" s="191"/>
      <c r="C69" s="191"/>
      <c r="D69" s="191"/>
      <c r="E69" s="191"/>
      <c r="F69" s="191"/>
      <c r="G69" s="191"/>
      <c r="H69" s="191"/>
      <c r="I69" s="191"/>
      <c r="J69" s="191"/>
      <c r="K69" s="191"/>
    </row>
    <row r="70" customHeight="1" spans="1:11">
      <c r="A70" s="191"/>
      <c r="B70" s="191"/>
      <c r="C70" s="191"/>
      <c r="D70" s="191"/>
      <c r="E70" s="191"/>
      <c r="F70" s="191"/>
      <c r="G70" s="191"/>
      <c r="H70" s="191"/>
      <c r="I70" s="191"/>
      <c r="J70" s="191"/>
      <c r="K70" s="191"/>
    </row>
    <row r="71" customHeight="1" spans="1:11">
      <c r="A71" s="191"/>
      <c r="B71" s="191"/>
      <c r="C71" s="191"/>
      <c r="D71" s="191"/>
      <c r="E71" s="191"/>
      <c r="F71" s="191"/>
      <c r="G71" s="191"/>
      <c r="H71" s="191"/>
      <c r="I71" s="191"/>
      <c r="J71" s="191"/>
      <c r="K71" s="191"/>
    </row>
    <row r="72" customHeight="1" spans="1:11">
      <c r="A72" s="191"/>
      <c r="B72" s="191"/>
      <c r="C72" s="191"/>
      <c r="D72" s="191"/>
      <c r="E72" s="191"/>
      <c r="F72" s="191"/>
      <c r="G72" s="191"/>
      <c r="H72" s="191"/>
      <c r="I72" s="191"/>
      <c r="J72" s="191"/>
      <c r="K72" s="191"/>
    </row>
  </sheetData>
  <sheetProtection sheet="1" formatCells="0" formatColumns="0" formatRows="0" insertRows="0" insertColumns="0" insertHyperlinks="0" deleteColumns="0" deleteRows="0" sort="0" autoFilter="0" pivotTables="0"/>
  <protectedRanges>
    <protectedRange sqref="$A1:$XFD1048576" name="Range1"/>
  </protectedRanges>
  <pageMargins left="0.75" right="0.75" top="1" bottom="1" header="0.5" footer="0.5"/>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J13"/>
  <sheetViews>
    <sheetView showGridLines="0" zoomScale="90" zoomScaleNormal="90" topLeftCell="A23" workbookViewId="0">
      <selection activeCell="I2" sqref="I2"/>
    </sheetView>
  </sheetViews>
  <sheetFormatPr defaultColWidth="9" defaultRowHeight="16.5"/>
  <cols>
    <col min="1" max="1" width="29.5" style="76" customWidth="1"/>
    <col min="2" max="10" width="14.875" style="76" customWidth="1"/>
    <col min="11" max="16384" width="9" style="76"/>
  </cols>
  <sheetData>
    <row r="1" ht="54" customHeight="1" spans="1:10">
      <c r="A1" s="41" t="s">
        <v>229</v>
      </c>
      <c r="B1" s="159"/>
      <c r="C1" s="159"/>
      <c r="D1" s="159"/>
      <c r="E1" s="159"/>
      <c r="F1" s="159"/>
      <c r="G1" s="159"/>
      <c r="H1" s="159"/>
      <c r="I1" s="159"/>
      <c r="J1" s="159"/>
    </row>
    <row r="2" ht="35.65" customHeight="1" spans="1:10">
      <c r="A2" s="86"/>
      <c r="B2" s="160"/>
      <c r="C2" s="160"/>
      <c r="D2" s="160"/>
      <c r="E2" s="160"/>
      <c r="F2" s="160"/>
      <c r="G2" s="160"/>
      <c r="H2" s="161" t="s">
        <v>230</v>
      </c>
      <c r="I2" s="162" t="s">
        <v>7</v>
      </c>
      <c r="J2" s="163" t="s">
        <v>231</v>
      </c>
    </row>
    <row r="3" ht="33.75" customHeight="1" spans="1:10">
      <c r="A3" s="164"/>
      <c r="B3" s="164"/>
      <c r="C3" s="165" t="s">
        <v>223</v>
      </c>
      <c r="D3" s="166"/>
      <c r="E3" s="164"/>
      <c r="F3" s="165" t="s">
        <v>224</v>
      </c>
      <c r="G3" s="166"/>
      <c r="H3" s="164"/>
      <c r="I3" s="165" t="s">
        <v>225</v>
      </c>
      <c r="J3" s="166"/>
    </row>
    <row r="4" ht="33.75" customHeight="1" spans="1:10">
      <c r="A4" s="167" t="s">
        <v>119</v>
      </c>
      <c r="B4" s="168" t="s">
        <v>226</v>
      </c>
      <c r="C4" s="169" t="s">
        <v>214</v>
      </c>
      <c r="D4" s="170" t="s">
        <v>215</v>
      </c>
      <c r="E4" s="168" t="s">
        <v>226</v>
      </c>
      <c r="F4" s="169" t="s">
        <v>214</v>
      </c>
      <c r="G4" s="170" t="s">
        <v>215</v>
      </c>
      <c r="H4" s="168" t="s">
        <v>226</v>
      </c>
      <c r="I4" s="169" t="s">
        <v>214</v>
      </c>
      <c r="J4" s="170" t="s">
        <v>215</v>
      </c>
    </row>
    <row r="5" ht="33.75" customHeight="1" spans="1:10">
      <c r="A5" s="171" t="s">
        <v>25</v>
      </c>
      <c r="B5" s="172">
        <f>CHOOSE(MATCH($I$2,{"产值","自营产值","营收","自营营收","收款","净收款"},0),'公司-汇总页'!E5,'公司-汇总页'!E15,'公司-汇总页'!E25,'公司-汇总页'!E35,'公司-汇总页'!E45,'公司-汇总页'!E55)</f>
        <v>24.1</v>
      </c>
      <c r="C5" s="172">
        <f>CHOOSE(MATCH($I$2,{"产值","自营产值","营收","自营营收","收款","净收款"},0),'公司-汇总页'!Q5,'公司-汇总页'!Q15,'公司-汇总页'!Q25,'公司-汇总页'!Q35,'公司-汇总页'!Q45,'公司-汇总页'!Q55)</f>
        <v>25.261301</v>
      </c>
      <c r="D5" s="173">
        <f>IFERROR(C5/B5,0)</f>
        <v>1.04818676348548</v>
      </c>
      <c r="E5" s="172">
        <f>CHOOSE(MATCH($I$2,{"产值","自营产值","营收","自营营收","收款","净收款"},0),'公司-汇总页'!F5,'公司-汇总页'!F15,'公司-汇总页'!F25,'公司-汇总页'!F35,'公司-汇总页'!F45,'公司-汇总页'!F55)</f>
        <v>534.8933</v>
      </c>
      <c r="F5" s="172">
        <f>CHOOSE(MATCH($I$2,{"产值","自营产值","营收","自营营收","收款","净收款"},0),'公司-汇总页'!R5,'公司-汇总页'!R15,'公司-汇总页'!R25,'公司-汇总页'!R35,'公司-汇总页'!R45,'公司-汇总页'!R55)</f>
        <v>390.052856</v>
      </c>
      <c r="G5" s="173">
        <f t="shared" ref="G5:G12" si="0">IFERROR(F5/E5,0)</f>
        <v>0.72921619321087</v>
      </c>
      <c r="H5" s="172">
        <f>CHOOSE(MATCH($I$2,{"产值","自营产值","营收","自营营收","收款","净收款"},0),'公司-汇总页'!G5,'公司-汇总页'!G15,'公司-汇总页'!G25,'公司-汇总页'!G35,'公司-汇总页'!G45,'公司-汇总页'!G55)</f>
        <v>36.3648</v>
      </c>
      <c r="I5" s="172">
        <f>CHOOSE(MATCH($I$2,{"产值","自营产值","营收","自营营收","收款","净收款"},0),'公司-汇总页'!S5,'公司-汇总页'!S15,'公司-汇总页'!S25,'公司-汇总页'!S35,'公司-汇总页'!S45,'公司-汇总页'!S55)</f>
        <v>0</v>
      </c>
      <c r="J5" s="173">
        <f t="shared" ref="J5:J12" si="1">IFERROR(I5/H5,0)</f>
        <v>0</v>
      </c>
    </row>
    <row r="6" ht="33.75" customHeight="1" spans="1:10">
      <c r="A6" s="174" t="s">
        <v>26</v>
      </c>
      <c r="B6" s="175">
        <f>CHOOSE(MATCH($I$2,{"产值","自营产值","营收","自营营收","收款","净收款"},0),'公司-汇总页'!E6,'公司-汇总页'!E16,'公司-汇总页'!E26,'公司-汇总页'!E36,'公司-汇总页'!E46,'公司-汇总页'!E56)</f>
        <v>49.9</v>
      </c>
      <c r="C6" s="175">
        <f>CHOOSE(MATCH($I$2,{"产值","自营产值","营收","自营营收","收款","净收款"},0),'公司-汇总页'!Q6,'公司-汇总页'!Q16,'公司-汇总页'!Q26,'公司-汇总页'!Q36,'公司-汇总页'!Q46,'公司-汇总页'!Q56)</f>
        <v>208.599579</v>
      </c>
      <c r="D6" s="176">
        <f t="shared" ref="D6:D11" si="2">IFERROR(C6/B6,0)</f>
        <v>4.18035228456914</v>
      </c>
      <c r="E6" s="175">
        <f>CHOOSE(MATCH($I$2,{"产值","自营产值","营收","自营营收","收款","净收款"},0),'公司-汇总页'!F6,'公司-汇总页'!F16,'公司-汇总页'!F26,'公司-汇总页'!F36,'公司-汇总页'!F46,'公司-汇总页'!F56)</f>
        <v>519.6044</v>
      </c>
      <c r="F6" s="175">
        <f>CHOOSE(MATCH($I$2,{"产值","自营产值","营收","自营营收","收款","净收款"},0),'公司-汇总页'!R6,'公司-汇总页'!R16,'公司-汇总页'!R26,'公司-汇总页'!R36,'公司-汇总页'!R46,'公司-汇总页'!R56)</f>
        <v>585.651151</v>
      </c>
      <c r="G6" s="176">
        <f t="shared" si="0"/>
        <v>1.1271096838287</v>
      </c>
      <c r="H6" s="175">
        <f>CHOOSE(MATCH($I$2,{"产值","自营产值","营收","自营营收","收款","净收款"},0),'公司-汇总页'!G6,'公司-汇总页'!G16,'公司-汇总页'!G26,'公司-汇总页'!G36,'公司-汇总页'!G46,'公司-汇总页'!G56)</f>
        <v>1072.536827</v>
      </c>
      <c r="I6" s="175">
        <f>CHOOSE(MATCH($I$2,{"产值","自营产值","营收","自营营收","收款","净收款"},0),'公司-汇总页'!S6,'公司-汇总页'!S16,'公司-汇总页'!S26,'公司-汇总页'!S36,'公司-汇总页'!S46,'公司-汇总页'!S56)</f>
        <v>127.3284</v>
      </c>
      <c r="J6" s="176">
        <f t="shared" si="1"/>
        <v>0.118717042431215</v>
      </c>
    </row>
    <row r="7" ht="33.75" customHeight="1" spans="1:10">
      <c r="A7" s="171" t="s">
        <v>27</v>
      </c>
      <c r="B7" s="172">
        <f>CHOOSE(MATCH($I$2,{"产值","自营产值","营收","自营营收","收款","净收款"},0),'公司-汇总页'!E7,'公司-汇总页'!E17,'公司-汇总页'!E27,'公司-汇总页'!E37,'公司-汇总页'!E47,'公司-汇总页'!E57)</f>
        <v>699.9493</v>
      </c>
      <c r="C7" s="172">
        <f>CHOOSE(MATCH($I$2,{"产值","自营产值","营收","自营营收","收款","净收款"},0),'公司-汇总页'!Q7,'公司-汇总页'!Q17,'公司-汇总页'!Q27,'公司-汇总页'!Q37,'公司-汇总页'!Q47,'公司-汇总页'!Q57)</f>
        <v>292.10265</v>
      </c>
      <c r="D7" s="173">
        <f t="shared" si="2"/>
        <v>0.417319725871574</v>
      </c>
      <c r="E7" s="172">
        <f>CHOOSE(MATCH($I$2,{"产值","自营产值","营收","自营营收","收款","净收款"},0),'公司-汇总页'!F7,'公司-汇总页'!F17,'公司-汇总页'!F27,'公司-汇总页'!F37,'公司-汇总页'!F47,'公司-汇总页'!F57)</f>
        <v>422.96</v>
      </c>
      <c r="F7" s="172">
        <f>CHOOSE(MATCH($I$2,{"产值","自营产值","营收","自营营收","收款","净收款"},0),'公司-汇总页'!R7,'公司-汇总页'!R17,'公司-汇总页'!R27,'公司-汇总页'!R37,'公司-汇总页'!R47,'公司-汇总页'!R57)</f>
        <v>197.075</v>
      </c>
      <c r="G7" s="173">
        <f t="shared" si="0"/>
        <v>0.465942405901267</v>
      </c>
      <c r="H7" s="172">
        <f>CHOOSE(MATCH($I$2,{"产值","自营产值","营收","自营营收","收款","净收款"},0),'公司-汇总页'!G7,'公司-汇总页'!G17,'公司-汇总页'!G27,'公司-汇总页'!G37,'公司-汇总页'!G47,'公司-汇总页'!G57)</f>
        <v>563.435</v>
      </c>
      <c r="I7" s="172">
        <f>CHOOSE(MATCH($I$2,{"产值","自营产值","营收","自营营收","收款","净收款"},0),'公司-汇总页'!S7,'公司-汇总页'!S17,'公司-汇总页'!S27,'公司-汇总页'!S37,'公司-汇总页'!S47,'公司-汇总页'!S57)</f>
        <v>67.25</v>
      </c>
      <c r="J7" s="173">
        <f t="shared" si="1"/>
        <v>0.119357157436084</v>
      </c>
    </row>
    <row r="8" ht="33.75" customHeight="1" spans="1:10">
      <c r="A8" s="174" t="s">
        <v>28</v>
      </c>
      <c r="B8" s="175">
        <f>CHOOSE(MATCH($I$2,{"产值","自营产值","营收","自营营收","收款","净收款"},0),'公司-汇总页'!E8,'公司-汇总页'!E18,'公司-汇总页'!E28,'公司-汇总页'!E38,'公司-汇总页'!E48,'公司-汇总页'!E58)</f>
        <v>71.003521</v>
      </c>
      <c r="C8" s="175">
        <f>CHOOSE(MATCH($I$2,{"产值","自营产值","营收","自营营收","收款","净收款"},0),'公司-汇总页'!Q8,'公司-汇总页'!Q18,'公司-汇总页'!Q28,'公司-汇总页'!Q38,'公司-汇总页'!Q48,'公司-汇总页'!Q58)</f>
        <v>30.6</v>
      </c>
      <c r="D8" s="176">
        <f t="shared" si="2"/>
        <v>0.430964543293564</v>
      </c>
      <c r="E8" s="175">
        <f>CHOOSE(MATCH($I$2,{"产值","自营产值","营收","自营营收","收款","净收款"},0),'公司-汇总页'!F8,'公司-汇总页'!F18,'公司-汇总页'!F28,'公司-汇总页'!F38,'公司-汇总页'!F48,'公司-汇总页'!F58)</f>
        <v>284.397</v>
      </c>
      <c r="F8" s="175">
        <f>CHOOSE(MATCH($I$2,{"产值","自营产值","营收","自营营收","收款","净收款"},0),'公司-汇总页'!R8,'公司-汇总页'!R18,'公司-汇总页'!R28,'公司-汇总页'!R38,'公司-汇总页'!R48,'公司-汇总页'!R58)</f>
        <v>220.752</v>
      </c>
      <c r="G8" s="176">
        <f t="shared" si="0"/>
        <v>0.776210719522358</v>
      </c>
      <c r="H8" s="175">
        <f>CHOOSE(MATCH($I$2,{"产值","自营产值","营收","自营营收","收款","净收款"},0),'公司-汇总页'!G8,'公司-汇总页'!G18,'公司-汇总页'!G28,'公司-汇总页'!G38,'公司-汇总页'!G48,'公司-汇总页'!G58)</f>
        <v>61.045</v>
      </c>
      <c r="I8" s="175">
        <f>CHOOSE(MATCH($I$2,{"产值","自营产值","营收","自营营收","收款","净收款"},0),'公司-汇总页'!S8,'公司-汇总页'!S18,'公司-汇总页'!S28,'公司-汇总页'!S38,'公司-汇总页'!S48,'公司-汇总页'!S58)</f>
        <v>45.045</v>
      </c>
      <c r="J8" s="176">
        <f t="shared" si="1"/>
        <v>0.73789827176673</v>
      </c>
    </row>
    <row r="9" ht="33.75" customHeight="1" spans="1:10">
      <c r="A9" s="171" t="s">
        <v>29</v>
      </c>
      <c r="B9" s="172">
        <f>CHOOSE(MATCH($I$2,{"产值","自营产值","营收","自营营收","收款","净收款"},0),'公司-汇总页'!E9,'公司-汇总页'!E19,'公司-汇总页'!E29,'公司-汇总页'!E39,'公司-汇总页'!E49,'公司-汇总页'!E59)</f>
        <v>390.47527</v>
      </c>
      <c r="C9" s="172">
        <f>CHOOSE(MATCH($I$2,{"产值","自营产值","营收","自营营收","收款","净收款"},0),'公司-汇总页'!Q9,'公司-汇总页'!Q19,'公司-汇总页'!Q29,'公司-汇总页'!Q39,'公司-汇总页'!Q49,'公司-汇总页'!Q59)</f>
        <v>64.841281</v>
      </c>
      <c r="D9" s="173">
        <f t="shared" si="2"/>
        <v>0.166057330596122</v>
      </c>
      <c r="E9" s="172">
        <f>CHOOSE(MATCH($I$2,{"产值","自营产值","营收","自营营收","收款","净收款"},0),'公司-汇总页'!F9,'公司-汇总页'!F19,'公司-汇总页'!F29,'公司-汇总页'!F39,'公司-汇总页'!F49,'公司-汇总页'!F59)</f>
        <v>30.64306</v>
      </c>
      <c r="F9" s="172">
        <f>CHOOSE(MATCH($I$2,{"产值","自营产值","营收","自营营收","收款","净收款"},0),'公司-汇总页'!R9,'公司-汇总页'!R19,'公司-汇总页'!R29,'公司-汇总页'!R39,'公司-汇总页'!R49,'公司-汇总页'!R59)</f>
        <v>139.89541</v>
      </c>
      <c r="G9" s="173">
        <f t="shared" si="0"/>
        <v>4.56532115265251</v>
      </c>
      <c r="H9" s="172">
        <f>CHOOSE(MATCH($I$2,{"产值","自营产值","营收","自营营收","收款","净收款"},0),'公司-汇总页'!G9,'公司-汇总页'!G19,'公司-汇总页'!G29,'公司-汇总页'!G39,'公司-汇总页'!G49,'公司-汇总页'!G59)</f>
        <v>16.2</v>
      </c>
      <c r="I9" s="172">
        <f>CHOOSE(MATCH($I$2,{"产值","自营产值","营收","自营营收","收款","净收款"},0),'公司-汇总页'!S9,'公司-汇总页'!S19,'公司-汇总页'!S29,'公司-汇总页'!S39,'公司-汇总页'!S49,'公司-汇总页'!S59)</f>
        <v>16.2</v>
      </c>
      <c r="J9" s="173">
        <f t="shared" si="1"/>
        <v>1</v>
      </c>
    </row>
    <row r="10" ht="33.75" customHeight="1" spans="1:10">
      <c r="A10" s="174" t="s">
        <v>30</v>
      </c>
      <c r="B10" s="175">
        <f>CHOOSE(MATCH($I$2,{"产值","自营产值","营收","自营营收","收款","净收款"},0),'公司-汇总页'!E10,'公司-汇总页'!E20,'公司-汇总页'!E30,'公司-汇总页'!E40,'公司-汇总页'!E50,'公司-汇总页'!E60)</f>
        <v>0</v>
      </c>
      <c r="C10" s="175">
        <f>CHOOSE(MATCH($I$2,{"产值","自营产值","营收","自营营收","收款","净收款"},0),'公司-汇总页'!Q10,'公司-汇总页'!Q20,'公司-汇总页'!Q30,'公司-汇总页'!Q40,'公司-汇总页'!Q50,'公司-汇总页'!Q60)</f>
        <v>0</v>
      </c>
      <c r="D10" s="176">
        <f t="shared" si="2"/>
        <v>0</v>
      </c>
      <c r="E10" s="175">
        <f>CHOOSE(MATCH($I$2,{"产值","自营产值","营收","自营营收","收款","净收款"},0),'公司-汇总页'!F10,'公司-汇总页'!F20,'公司-汇总页'!F30,'公司-汇总页'!F40,'公司-汇总页'!F50,'公司-汇总页'!F60)</f>
        <v>0</v>
      </c>
      <c r="F10" s="175">
        <f>CHOOSE(MATCH($I$2,{"产值","自营产值","营收","自营营收","收款","净收款"},0),'公司-汇总页'!R10,'公司-汇总页'!R20,'公司-汇总页'!R30,'公司-汇总页'!R40,'公司-汇总页'!R50,'公司-汇总页'!R60)</f>
        <v>0</v>
      </c>
      <c r="G10" s="176">
        <f t="shared" si="0"/>
        <v>0</v>
      </c>
      <c r="H10" s="175">
        <f>CHOOSE(MATCH($I$2,{"产值","自营产值","营收","自营营收","收款","净收款"},0),'公司-汇总页'!G10,'公司-汇总页'!G20,'公司-汇总页'!G30,'公司-汇总页'!G40,'公司-汇总页'!G50,'公司-汇总页'!G60)</f>
        <v>0</v>
      </c>
      <c r="I10" s="175">
        <f>CHOOSE(MATCH($I$2,{"产值","自营产值","营收","自营营收","收款","净收款"},0),'公司-汇总页'!S10,'公司-汇总页'!S20,'公司-汇总页'!S30,'公司-汇总页'!S40,'公司-汇总页'!S50,'公司-汇总页'!S60)</f>
        <v>0</v>
      </c>
      <c r="J10" s="176">
        <f t="shared" si="1"/>
        <v>0</v>
      </c>
    </row>
    <row r="11" ht="33.75" customHeight="1" spans="1:10">
      <c r="A11" s="171" t="s">
        <v>31</v>
      </c>
      <c r="B11" s="172">
        <f>CHOOSE(MATCH($I$2,{"产值","自营产值","营收","自营营收","收款","净收款"},0),'公司-汇总页'!E11,'公司-汇总页'!E21,'公司-汇总页'!E31,'公司-汇总页'!E41,'公司-汇总页'!E51,'公司-汇总页'!E61)</f>
        <v>0</v>
      </c>
      <c r="C11" s="172">
        <f>CHOOSE(MATCH($I$2,{"产值","自营产值","营收","自营营收","收款","净收款"},0),'公司-汇总页'!Q11,'公司-汇总页'!Q21,'公司-汇总页'!Q31,'公司-汇总页'!Q41,'公司-汇总页'!Q51,'公司-汇总页'!Q61)</f>
        <v>4.326356</v>
      </c>
      <c r="D11" s="173">
        <f t="shared" si="2"/>
        <v>0</v>
      </c>
      <c r="E11" s="172">
        <f>CHOOSE(MATCH($I$2,{"产值","自营产值","营收","自营营收","收款","净收款"},0),'公司-汇总页'!F11,'公司-汇总页'!F21,'公司-汇总页'!F31,'公司-汇总页'!F41,'公司-汇总页'!F51,'公司-汇总页'!F61)</f>
        <v>0</v>
      </c>
      <c r="F11" s="172">
        <f>CHOOSE(MATCH($I$2,{"产值","自营产值","营收","自营营收","收款","净收款"},0),'公司-汇总页'!R11,'公司-汇总页'!R21,'公司-汇总页'!R31,'公司-汇总页'!R41,'公司-汇总页'!R51,'公司-汇总页'!R61)</f>
        <v>0</v>
      </c>
      <c r="G11" s="173">
        <f t="shared" si="0"/>
        <v>0</v>
      </c>
      <c r="H11" s="172">
        <f>CHOOSE(MATCH($I$2,{"产值","自营产值","营收","自营营收","收款","净收款"},0),'公司-汇总页'!G11,'公司-汇总页'!G21,'公司-汇总页'!G31,'公司-汇总页'!G41,'公司-汇总页'!G51,'公司-汇总页'!G61)</f>
        <v>0</v>
      </c>
      <c r="I11" s="172">
        <f>CHOOSE(MATCH($I$2,{"产值","自营产值","营收","自营营收","收款","净收款"},0),'公司-汇总页'!S11,'公司-汇总页'!S21,'公司-汇总页'!S31,'公司-汇总页'!S41,'公司-汇总页'!S51,'公司-汇总页'!S61)</f>
        <v>0</v>
      </c>
      <c r="J11" s="173">
        <f t="shared" si="1"/>
        <v>0</v>
      </c>
    </row>
    <row r="12" ht="33.75" customHeight="1" spans="1:10">
      <c r="A12" s="177" t="s">
        <v>62</v>
      </c>
      <c r="B12" s="178">
        <f t="shared" ref="B12:G12" si="3">SUM(B5:B11)</f>
        <v>1235.428091</v>
      </c>
      <c r="C12" s="178">
        <f t="shared" si="3"/>
        <v>625.731167</v>
      </c>
      <c r="D12" s="179">
        <f>C12/B12</f>
        <v>0.506489346938445</v>
      </c>
      <c r="E12" s="178">
        <f t="shared" si="3"/>
        <v>1792.49776</v>
      </c>
      <c r="F12" s="178">
        <f t="shared" si="3"/>
        <v>1533.426417</v>
      </c>
      <c r="G12" s="179">
        <f>F12/E12</f>
        <v>0.855469084100836</v>
      </c>
      <c r="H12" s="178">
        <f>SUM(H5:H11)</f>
        <v>1749.581627</v>
      </c>
      <c r="I12" s="178">
        <f>SUM(I5:I11)</f>
        <v>255.8234</v>
      </c>
      <c r="J12" s="179">
        <f>I12/H12</f>
        <v>0.146219756799035</v>
      </c>
    </row>
    <row r="13" ht="33.75" customHeight="1"/>
  </sheetData>
  <sheetProtection sheet="1" formatCells="0" formatColumns="0" formatRows="0" insertRows="0" insertColumns="0" insertHyperlinks="0" deleteColumns="0" deleteRows="0" sort="0" autoFilter="0" pivotTables="0"/>
  <protectedRanges>
    <protectedRange sqref="I2" name="Range1"/>
    <protectedRange sqref="A$1:Z$1048576" name="Range2"/>
  </protectedRanges>
  <dataValidations count="1">
    <dataValidation type="list" allowBlank="1" showErrorMessage="1" errorTitle="错误提示" error="请输入下拉列表中的值" sqref="I2">
      <formula1>"产值,自营产值,营收,自营营收,收款,净收款"</formula1>
    </dataValidation>
  </dataValidations>
  <pageMargins left="0.75" right="0.75" top="1" bottom="1" header="0.5" footer="0.5"/>
  <headerFooter/>
  <ignoredErrors>
    <ignoredError sqref="D12 G12" formula="1"/>
  </ignoredError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F1008"/>
  <sheetViews>
    <sheetView showGridLines="0" topLeftCell="F5" workbookViewId="0">
      <selection activeCell="K5" sqref="K5:L14"/>
    </sheetView>
  </sheetViews>
  <sheetFormatPr defaultColWidth="9" defaultRowHeight="20.25"/>
  <cols>
    <col min="1" max="2" width="6.375" style="40" customWidth="1"/>
    <col min="3" max="3" width="3.375" style="40" customWidth="1"/>
    <col min="4" max="4" width="23" style="40" customWidth="1"/>
    <col min="5" max="6" width="11.375" style="40" customWidth="1"/>
    <col min="7" max="7" width="4" style="40" customWidth="1"/>
    <col min="8" max="8" width="26" style="40" customWidth="1"/>
    <col min="9" max="9" width="60.625" style="40" customWidth="1"/>
    <col min="10" max="12" width="14.875" style="40" customWidth="1"/>
    <col min="13" max="14" width="9" style="40"/>
    <col min="15" max="15" width="12.875" style="40"/>
    <col min="16" max="26" width="9" style="40"/>
    <col min="27" max="27" width="11.625" style="139"/>
    <col min="28" max="28" width="14.125" style="40"/>
    <col min="29" max="29" width="9.25" style="40"/>
    <col min="30" max="30" width="12.875" style="40"/>
    <col min="31" max="31" width="9.25" style="40"/>
    <col min="32" max="32" width="12.875" style="40"/>
    <col min="33" max="16384" width="9" style="40"/>
  </cols>
  <sheetData>
    <row r="1" ht="54" customHeight="1" spans="1:32">
      <c r="A1" s="41" t="s">
        <v>232</v>
      </c>
      <c r="B1" s="42"/>
      <c r="C1" s="42"/>
      <c r="D1" s="42"/>
      <c r="E1" s="42"/>
      <c r="F1" s="42"/>
      <c r="G1" s="42"/>
      <c r="H1" s="42"/>
      <c r="I1" s="42"/>
      <c r="J1" s="42"/>
      <c r="K1" s="42"/>
      <c r="L1" s="42"/>
      <c r="AA1" s="140"/>
    </row>
    <row r="2" ht="35.65" customHeight="1" spans="1:32">
      <c r="A2" s="141" t="str" cm="1">
        <f t="array" ref="A2">_xlfn.TEXTJOIN(",",TRUE,_xlfn._xlws.FILTER({"AA";"AB";"AC";"AD";"AE";"AF";"AG";"AH";"AI";"AJ";"AK";"AL"},A3:A14=1,""))</f>
        <v>AD,AE,AF</v>
      </c>
      <c r="B2" s="69" t="str">
        <f>_xlfn.TEXTJOIN(",",TRUE,IF(A3=1,"AA",""),IF(A4=1,"AB",""),IF(A5=1,"AC",""),IF(A6=1,"AD",""),IF(A7=1,"AE",""),IF(A8=1,"AF",""),IF(A9=1,"AG",""),IF(A10=1,"AH",""),IF(A11=1,"AI",""),IF(A12=1,"AJ",""),IF(A13=1,"AK",""),IF(A14=1,"AL",""))</f>
        <v>AD,AE,AF</v>
      </c>
      <c r="C2" s="69"/>
      <c r="D2" s="69"/>
      <c r="E2" s="69"/>
      <c r="F2" s="69"/>
      <c r="G2" s="69"/>
      <c r="H2" s="69"/>
      <c r="I2" s="69"/>
      <c r="J2" s="69"/>
      <c r="K2" s="69"/>
      <c r="L2" s="69"/>
      <c r="AA2" s="140"/>
    </row>
    <row r="3" ht="36" customHeight="1" spans="1:32">
      <c r="A3" s="142">
        <v>0</v>
      </c>
      <c r="B3" s="142" t="s">
        <v>223</v>
      </c>
      <c r="D3" s="143" t="s">
        <v>233</v>
      </c>
      <c r="E3" s="144" t="s">
        <v>3</v>
      </c>
      <c r="F3" s="145" t="s">
        <v>231</v>
      </c>
      <c r="H3" s="146" t="str" cm="1">
        <f t="array" ref="H3">_xlfn.TEXTJOIN("、",TRUE,IF(A3:A14=1,B3:B14,""))&amp;"    "&amp;E3&amp;"计划 TOP 10"</f>
        <v>4月、5月、6月    产值计划 TOP 10</v>
      </c>
      <c r="I3" s="146"/>
      <c r="J3" s="146"/>
      <c r="K3" s="146"/>
      <c r="L3" s="146"/>
      <c r="N3" s="147" t="str">
        <f t="array" ref="N3">_xlfn.TEXTJOIN("、",TRUE,IF(A3:A14="√",B3:B14,""))</f>
        <v/>
      </c>
      <c r="AA3" s="140"/>
    </row>
    <row r="4" ht="36" customHeight="1" spans="1:32">
      <c r="A4" s="142">
        <v>0</v>
      </c>
      <c r="B4" s="142" t="s">
        <v>224</v>
      </c>
      <c r="D4" s="148" t="s">
        <v>119</v>
      </c>
      <c r="E4" s="93" t="s">
        <v>234</v>
      </c>
      <c r="F4" s="94" t="s">
        <v>235</v>
      </c>
      <c r="G4" s="149"/>
      <c r="H4" s="93" t="s">
        <v>119</v>
      </c>
      <c r="I4" s="94" t="s">
        <v>121</v>
      </c>
      <c r="J4" s="94" t="s">
        <v>122</v>
      </c>
      <c r="K4" s="95" t="s">
        <v>235</v>
      </c>
      <c r="L4" s="95" t="s">
        <v>236</v>
      </c>
      <c r="AA4" s="140"/>
    </row>
    <row r="5" ht="36" customHeight="1" spans="1:32">
      <c r="A5" s="142">
        <v>0</v>
      </c>
      <c r="B5" s="142" t="s">
        <v>225</v>
      </c>
      <c r="D5" s="104" t="s">
        <v>25</v>
      </c>
      <c r="E5" s="150" t="e" cm="1">
        <f t="array" ref="E5">_xlfn.LET(_xlpm.勾选月份状态数组,TRANSPOSE($A$3:$A$14),_xlpm.选择数据区,IF($E$3="收款",产值及收款计划!$BA$5:$BL$1000,产值及收款计划!$AA$5:$AL$1000),_xlpm.按月筛选后数据区,_xlfn._xlws.FILTER(_xlpm.选择数据区,_xlpm.勾选月份状态数组,""),_xlpm.部门筛选数组,产值及收款计划!$B$5:$B$1000=$D5,_xlpm.或运算合并数据区,_xlfn.BYROW((_xlpm.按月筛选后数据区&gt;0),_xlfn.LAMBDA(_xlpm.r,OR(_xlpm.r))),SUMPRODUCT(_xlpm.部门筛选数组*_xlpm.或运算合并数据区))</f>
        <v>#REF!</v>
      </c>
      <c r="F5" s="151" t="e" cm="1">
        <f t="array" ref="F5">_xlfn.LET(_xlpm.勾选月份状态数组,TRANSPOSE($A$3:$A$14),_xlpm.选择数据区,IF($E$3="收款",产值及收款计划!$BA$5:$BL$1000,产值及收款计划!$AA$5:$AL$1000),_xlpm.按月筛选后数据区,_xlfn._xlws.FILTER(_xlpm.选择数据区,_xlpm.勾选月份状态数组,""),_xlpm.部门筛选数组,产值及收款计划!$B$5:$B$1000=$D5,SUMPRODUCT(_xlpm.部门筛选数组*_xlpm.按月筛选后数据区))</f>
        <v>#REF!</v>
      </c>
      <c r="G5" s="149"/>
      <c r="H5" s="104" t="str" cm="1">
        <f t="array" ref="H5">INDEX(产值及收款计划!$B:$B,$Z5)</f>
        <v>数字建造中心</v>
      </c>
      <c r="I5" s="105" t="str" cm="1">
        <f t="array" ref="I5">INDEX(产值及收款计划!$D:$D,$Z5)</f>
        <v>上海市域铁路9标中铁四局智慧工地项目</v>
      </c>
      <c r="J5" s="106" cm="1">
        <f t="array" ref="J5">INDEX(产值及收款计划!$E:$E,$Z5)</f>
        <v>124.23</v>
      </c>
      <c r="K5" s="106" t="e" cm="1">
        <f t="array" ref="K5">INDEX(产值及收款计划!$AM:$AM,$Z5)</f>
        <v>#REF!</v>
      </c>
      <c r="L5" s="106" cm="1">
        <f t="array" ref="L5">INDEX(产值及收款计划!$CG:$CG,$Z5)</f>
        <v>0</v>
      </c>
      <c r="N5" s="152"/>
      <c r="O5" s="152"/>
      <c r="P5" s="153"/>
      <c r="Z5" s="40" cm="1">
        <f t="array" ref="Z5:Z14">_xlfn.TAKE(_xlfn.SORTBY(ROW(产值及收款计划!AM$5:AM$997),产值及收款计划!AM$5:AM$997,-1),10)</f>
        <v>5</v>
      </c>
      <c r="AA5" s="140"/>
      <c r="AB5" s="153"/>
      <c r="AC5" s="153"/>
      <c r="AD5" s="153"/>
      <c r="AE5" s="153"/>
      <c r="AF5" s="153"/>
    </row>
    <row r="6" ht="36" customHeight="1" spans="1:32">
      <c r="A6" s="142">
        <v>1</v>
      </c>
      <c r="B6" s="142" t="s">
        <v>237</v>
      </c>
      <c r="D6" s="154" t="s">
        <v>26</v>
      </c>
      <c r="E6" s="150" t="e" cm="1">
        <f t="array" ref="E6">_xlfn.LET(_xlpm.勾选月份状态数组,TRANSPOSE($A$3:$A$14),_xlpm.选择数据区,IF($E$3="收款",产值及收款计划!$BA$5:$BL$1000,产值及收款计划!$AA$5:$AL$1000),_xlpm.按月筛选后数据区,_xlfn._xlws.FILTER(_xlpm.选择数据区,_xlpm.勾选月份状态数组,""),_xlpm.部门筛选数组,产值及收款计划!$B$5:$B$1000=$D6,_xlpm.或运算合并数据区,_xlfn.BYROW((_xlpm.按月筛选后数据区&gt;0),_xlfn.LAMBDA(_xlpm.r,OR(_xlpm.r))),SUMPRODUCT(_xlpm.部门筛选数组*_xlpm.或运算合并数据区))</f>
        <v>#REF!</v>
      </c>
      <c r="F6" s="151" t="e" cm="1">
        <f t="array" ref="F6">_xlfn.LET(_xlpm.勾选月份状态数组,TRANSPOSE($A$3:$A$14),_xlpm.选择数据区,IF($E$3="收款",产值及收款计划!$BA$5:$BL$1000,产值及收款计划!$AA$5:$AL$1000),_xlpm.按月筛选后数据区,_xlfn._xlws.FILTER(_xlpm.选择数据区,_xlpm.勾选月份状态数组,""),_xlpm.部门筛选数组,产值及收款计划!$B$5:$B$1000=$D6,SUMPRODUCT(_xlpm.部门筛选数组*_xlpm.按月筛选后数据区))</f>
        <v>#REF!</v>
      </c>
      <c r="G6" s="149"/>
      <c r="H6" s="154" t="str" cm="1">
        <f t="array" ref="H6">INDEX(产值及收款计划!$B:$B,$Z6)</f>
        <v>数字建造中心</v>
      </c>
      <c r="I6" s="155" t="str" cm="1">
        <f t="array" ref="I6">INDEX(产值及收款计划!$D:$D,$Z6)</f>
        <v>上海轨道交通市域线机场联络线工程（西段）JCXSG-2标智慧化工地</v>
      </c>
      <c r="J6" s="156" cm="1">
        <f t="array" ref="J6">INDEX(产值及收款计划!$E:$E,$Z6)</f>
        <v>99.35</v>
      </c>
      <c r="K6" s="156" t="e" cm="1">
        <f t="array" ref="K6">INDEX(产值及收款计划!$AM:$AM,$Z6)</f>
        <v>#REF!</v>
      </c>
      <c r="L6" s="156" cm="1">
        <f t="array" ref="L6">INDEX(产值及收款计划!$CG:$CG,$Z6)</f>
        <v>0</v>
      </c>
      <c r="N6" s="152"/>
      <c r="O6" s="157"/>
      <c r="Z6" s="40">
        <v>6</v>
      </c>
      <c r="AA6" s="140"/>
      <c r="AC6" s="153"/>
      <c r="AD6" s="153"/>
      <c r="AE6" s="153"/>
      <c r="AF6" s="153"/>
    </row>
    <row r="7" ht="36" customHeight="1" spans="1:32">
      <c r="A7" s="142">
        <v>1</v>
      </c>
      <c r="B7" s="142" t="s">
        <v>238</v>
      </c>
      <c r="D7" s="104" t="s">
        <v>27</v>
      </c>
      <c r="E7" s="150" t="e" cm="1">
        <f t="array" ref="E7">_xlfn.LET(_xlpm.勾选月份状态数组,TRANSPOSE($A$3:$A$14),_xlpm.选择数据区,IF($E$3="收款",产值及收款计划!$BA$5:$BL$1000,产值及收款计划!$AA$5:$AL$1000),_xlpm.按月筛选后数据区,_xlfn._xlws.FILTER(_xlpm.选择数据区,_xlpm.勾选月份状态数组,""),_xlpm.部门筛选数组,产值及收款计划!$B$5:$B$1000=$D7,_xlpm.或运算合并数据区,_xlfn.BYROW((_xlpm.按月筛选后数据区&gt;0),_xlfn.LAMBDA(_xlpm.r,OR(_xlpm.r))),SUMPRODUCT(_xlpm.部门筛选数组*_xlpm.或运算合并数据区))</f>
        <v>#REF!</v>
      </c>
      <c r="F7" s="151" t="e" cm="1">
        <f t="array" ref="F7">_xlfn.LET(_xlpm.勾选月份状态数组,TRANSPOSE($A$3:$A$14),_xlpm.选择数据区,IF($E$3="收款",产值及收款计划!$BA$5:$BL$1000,产值及收款计划!$AA$5:$AL$1000),_xlpm.按月筛选后数据区,_xlfn._xlws.FILTER(_xlpm.选择数据区,_xlpm.勾选月份状态数组,""),_xlpm.部门筛选数组,产值及收款计划!$B$5:$B$1000=$D7,SUMPRODUCT(_xlpm.部门筛选数组*_xlpm.按月筛选后数据区))</f>
        <v>#REF!</v>
      </c>
      <c r="G7" s="149"/>
      <c r="H7" s="104" t="str" cm="1">
        <f t="array" ref="H7">INDEX(产值及收款计划!$B:$B,$Z7)</f>
        <v>数字建造中心</v>
      </c>
      <c r="I7" s="105" t="str" cm="1">
        <f t="array" ref="I7">INDEX(产值及收款计划!$D:$D,$Z7)</f>
        <v>绍兴项目监控中心智能化工程专业分包合同</v>
      </c>
      <c r="J7" s="106" cm="1">
        <f t="array" ref="J7">INDEX(产值及收款计划!$E:$E,$Z7)</f>
        <v>2154.62888</v>
      </c>
      <c r="K7" s="106" t="e" cm="1">
        <f t="array" ref="K7">INDEX(产值及收款计划!$AM:$AM,$Z7)</f>
        <v>#REF!</v>
      </c>
      <c r="L7" s="106" t="e" cm="1">
        <f t="array" ref="L7">INDEX(产值及收款计划!$CG:$CG,$Z7)</f>
        <v>#REF!</v>
      </c>
      <c r="N7" s="152"/>
      <c r="O7" s="157"/>
      <c r="Z7" s="40">
        <v>36</v>
      </c>
      <c r="AA7" s="140"/>
      <c r="AC7" s="153"/>
      <c r="AD7" s="153"/>
      <c r="AE7" s="153"/>
      <c r="AF7" s="153"/>
    </row>
    <row r="8" ht="36" customHeight="1" spans="1:32">
      <c r="A8" s="142">
        <v>1</v>
      </c>
      <c r="B8" s="142" t="s">
        <v>239</v>
      </c>
      <c r="D8" s="154" t="s">
        <v>28</v>
      </c>
      <c r="E8" s="150" t="e" cm="1">
        <f t="array" ref="E8">_xlfn.LET(_xlpm.勾选月份状态数组,TRANSPOSE($A$3:$A$14),_xlpm.选择数据区,IF($E$3="收款",产值及收款计划!$BA$5:$BL$1000,产值及收款计划!$AA$5:$AL$1000),_xlpm.按月筛选后数据区,_xlfn._xlws.FILTER(_xlpm.选择数据区,_xlpm.勾选月份状态数组,""),_xlpm.部门筛选数组,产值及收款计划!$B$5:$B$1000=$D8,_xlpm.或运算合并数据区,_xlfn.BYROW((_xlpm.按月筛选后数据区&gt;0),_xlfn.LAMBDA(_xlpm.r,OR(_xlpm.r))),SUMPRODUCT(_xlpm.部门筛选数组*_xlpm.或运算合并数据区))</f>
        <v>#REF!</v>
      </c>
      <c r="F8" s="151" t="e" cm="1">
        <f t="array" ref="F8">_xlfn.LET(_xlpm.勾选月份状态数组,TRANSPOSE($A$3:$A$14),_xlpm.选择数据区,IF($E$3="收款",产值及收款计划!$BA$5:$BL$1000,产值及收款计划!$AA$5:$AL$1000),_xlpm.按月筛选后数据区,_xlfn._xlws.FILTER(_xlpm.选择数据区,_xlpm.勾选月份状态数组,""),_xlpm.部门筛选数组,产值及收款计划!$B$5:$B$1000=$D8,SUMPRODUCT(_xlpm.部门筛选数组*_xlpm.按月筛选后数据区))</f>
        <v>#REF!</v>
      </c>
      <c r="G8" s="149"/>
      <c r="H8" s="104" t="str" cm="1">
        <f t="array" ref="H8">INDEX(产值及收款计划!$B:$B,$Z8)</f>
        <v>数字建造中心</v>
      </c>
      <c r="I8" s="105" t="str" cm="1">
        <f t="array" ref="I8">INDEX(产值及收款计划!$D:$D,$Z8)</f>
        <v>上海轨道交通市域线机场联络线工程BIM技术应用咨询服务合同</v>
      </c>
      <c r="J8" s="106" cm="1">
        <f t="array" ref="J8">INDEX(产值及收款计划!$E:$E,$Z8)</f>
        <v>433.8</v>
      </c>
      <c r="K8" s="106" t="e" cm="1">
        <f t="array" ref="K8">INDEX(产值及收款计划!$AM:$AM,$Z8)</f>
        <v>#REF!</v>
      </c>
      <c r="L8" s="106" cm="1">
        <f t="array" ref="L8">INDEX(产值及收款计划!$CG:$CG,$Z8)</f>
        <v>0</v>
      </c>
      <c r="N8" s="152"/>
      <c r="O8" s="157"/>
      <c r="Z8" s="40">
        <v>37</v>
      </c>
      <c r="AA8" s="140"/>
      <c r="AC8" s="153"/>
      <c r="AD8" s="153"/>
      <c r="AE8" s="153"/>
      <c r="AF8" s="153"/>
    </row>
    <row r="9" ht="36" customHeight="1" spans="1:32">
      <c r="A9" s="142">
        <v>0</v>
      </c>
      <c r="B9" s="142" t="s">
        <v>240</v>
      </c>
      <c r="D9" s="104" t="s">
        <v>29</v>
      </c>
      <c r="E9" s="150" t="e" cm="1">
        <f t="array" ref="E9">_xlfn.LET(_xlpm.勾选月份状态数组,TRANSPOSE($A$3:$A$14),_xlpm.选择数据区,IF($E$3="收款",产值及收款计划!$BA$5:$BL$1000,产值及收款计划!$AA$5:$AL$1000),_xlpm.按月筛选后数据区,_xlfn._xlws.FILTER(_xlpm.选择数据区,_xlpm.勾选月份状态数组,""),_xlpm.部门筛选数组,产值及收款计划!$B$5:$B$1000=$D9,_xlpm.或运算合并数据区,_xlfn.BYROW((_xlpm.按月筛选后数据区&gt;0),_xlfn.LAMBDA(_xlpm.r,OR(_xlpm.r))),SUMPRODUCT(_xlpm.部门筛选数组*_xlpm.或运算合并数据区))</f>
        <v>#REF!</v>
      </c>
      <c r="F9" s="151" t="e" cm="1">
        <f t="array" ref="F9">_xlfn.LET(_xlpm.勾选月份状态数组,TRANSPOSE($A$3:$A$14),_xlpm.选择数据区,IF($E$3="收款",产值及收款计划!$BA$5:$BL$1000,产值及收款计划!$AA$5:$AL$1000),_xlpm.按月筛选后数据区,_xlfn._xlws.FILTER(_xlpm.选择数据区,_xlpm.勾选月份状态数组,""),_xlpm.部门筛选数组,产值及收款计划!$B$5:$B$1000=$D9,SUMPRODUCT(_xlpm.部门筛选数组*_xlpm.按月筛选后数据区))</f>
        <v>#REF!</v>
      </c>
      <c r="G9" s="149"/>
      <c r="H9" s="154" t="str" cm="1">
        <f t="array" ref="H9">INDEX(产值及收款计划!$B:$B,$Z9)</f>
        <v>数字建造中心</v>
      </c>
      <c r="I9" s="155" t="str" cm="1">
        <f t="array" ref="I9">INDEX(产值及收款计划!$D:$D,$Z9)</f>
        <v>地下院平移-基于GIS和BIM的特大市政道路全生命期协同管理关键技术</v>
      </c>
      <c r="J9" s="156" cm="1">
        <f t="array" ref="J9">INDEX(产值及收款计划!$E:$E,$Z9)</f>
        <v>3.09</v>
      </c>
      <c r="K9" s="156" t="e" cm="1">
        <f t="array" ref="K9">INDEX(产值及收款计划!$AM:$AM,$Z9)</f>
        <v>#REF!</v>
      </c>
      <c r="L9" s="156" cm="1">
        <f t="array" ref="L9">INDEX(产值及收款计划!$CG:$CG,$Z9)</f>
        <v>0</v>
      </c>
      <c r="N9" s="152"/>
      <c r="O9" s="157"/>
      <c r="Z9" s="40">
        <v>38</v>
      </c>
      <c r="AA9" s="140"/>
      <c r="AC9" s="153"/>
      <c r="AD9" s="153"/>
      <c r="AE9" s="153"/>
      <c r="AF9" s="153"/>
    </row>
    <row r="10" ht="36" customHeight="1" spans="1:32">
      <c r="A10" s="142">
        <v>0</v>
      </c>
      <c r="B10" s="142" t="s">
        <v>241</v>
      </c>
      <c r="D10" s="154" t="s">
        <v>30</v>
      </c>
      <c r="E10" s="150" t="e" cm="1">
        <f t="array" ref="E10">_xlfn.LET(_xlpm.勾选月份状态数组,TRANSPOSE($A$3:$A$14),_xlpm.选择数据区,IF($E$3="收款",产值及收款计划!$BA$5:$BL$1000,产值及收款计划!$AA$5:$AL$1000),_xlpm.按月筛选后数据区,_xlfn._xlws.FILTER(_xlpm.选择数据区,_xlpm.勾选月份状态数组,""),_xlpm.部门筛选数组,产值及收款计划!$B$5:$B$1000=$D10,_xlpm.或运算合并数据区,_xlfn.BYROW((_xlpm.按月筛选后数据区&gt;0),_xlfn.LAMBDA(_xlpm.r,OR(_xlpm.r))),SUMPRODUCT(_xlpm.部门筛选数组*_xlpm.或运算合并数据区))</f>
        <v>#REF!</v>
      </c>
      <c r="F10" s="151" t="e" cm="1">
        <f t="array" ref="F10">_xlfn.LET(_xlpm.勾选月份状态数组,TRANSPOSE($A$3:$A$14),_xlpm.选择数据区,IF($E$3="收款",产值及收款计划!$BA$5:$BL$1000,产值及收款计划!$AA$5:$AL$1000),_xlpm.按月筛选后数据区,_xlfn._xlws.FILTER(_xlpm.选择数据区,_xlpm.勾选月份状态数组,""),_xlpm.部门筛选数组,产值及收款计划!$B$5:$B$1000=$D10,SUMPRODUCT(_xlpm.部门筛选数组*_xlpm.按月筛选后数据区))</f>
        <v>#REF!</v>
      </c>
      <c r="G10" s="149"/>
      <c r="H10" s="104" t="str" cm="1">
        <f t="array" ref="H10">INDEX(产值及收款计划!$B:$B,$Z10)</f>
        <v>数字建造中心</v>
      </c>
      <c r="I10" s="105" t="str" cm="1">
        <f t="array" ref="I10">INDEX(产值及收款计划!$D:$D,$Z10)</f>
        <v>周市镇建设工程信息数据管理平台开发合同</v>
      </c>
      <c r="J10" s="106" cm="1">
        <f t="array" ref="J10">INDEX(产值及收款计划!$E:$E,$Z10)</f>
        <v>230</v>
      </c>
      <c r="K10" s="106" t="e" cm="1">
        <f t="array" ref="K10">INDEX(产值及收款计划!$AM:$AM,$Z10)</f>
        <v>#REF!</v>
      </c>
      <c r="L10" s="106" cm="1">
        <f t="array" ref="L10">INDEX(产值及收款计划!$CG:$CG,$Z10)</f>
        <v>0</v>
      </c>
      <c r="N10" s="152"/>
      <c r="O10" s="157"/>
      <c r="Z10" s="40">
        <v>39</v>
      </c>
      <c r="AA10" s="140"/>
      <c r="AC10" s="153"/>
      <c r="AD10" s="153"/>
      <c r="AE10" s="153"/>
      <c r="AF10" s="153"/>
    </row>
    <row r="11" ht="36" customHeight="1" spans="1:32">
      <c r="A11" s="142">
        <v>0</v>
      </c>
      <c r="B11" s="142" t="s">
        <v>242</v>
      </c>
      <c r="D11" s="104" t="s">
        <v>31</v>
      </c>
      <c r="E11" s="150" t="e" cm="1">
        <f t="array" ref="E11">_xlfn.LET(_xlpm.勾选月份状态数组,TRANSPOSE($A$3:$A$14),_xlpm.选择数据区,IF($E$3="收款",产值及收款计划!$BA$5:$BL$1000,产值及收款计划!$AA$5:$AL$1000),_xlpm.按月筛选后数据区,_xlfn._xlws.FILTER(_xlpm.选择数据区,_xlpm.勾选月份状态数组,""),_xlpm.部门筛选数组,产值及收款计划!$B$5:$B$1000=$D11,_xlpm.或运算合并数据区,_xlfn.BYROW((_xlpm.按月筛选后数据区&gt;0),_xlfn.LAMBDA(_xlpm.r,OR(_xlpm.r))),SUMPRODUCT(_xlpm.部门筛选数组*_xlpm.或运算合并数据区))</f>
        <v>#REF!</v>
      </c>
      <c r="F11" s="151" t="e" cm="1">
        <f t="array" ref="F11">_xlfn.LET(_xlpm.勾选月份状态数组,TRANSPOSE($A$3:$A$14),_xlpm.选择数据区,IF($E$3="收款",产值及收款计划!$BA$5:$BL$1000,产值及收款计划!$AA$5:$AL$1000),_xlpm.按月筛选后数据区,_xlfn._xlws.FILTER(_xlpm.选择数据区,_xlpm.勾选月份状态数组,""),_xlpm.部门筛选数组,产值及收款计划!$B$5:$B$1000=$D11,SUMPRODUCT(_xlpm.部门筛选数组*_xlpm.按月筛选后数据区))</f>
        <v>#REF!</v>
      </c>
      <c r="G11" s="149"/>
      <c r="H11" s="104" t="str" cm="1">
        <f t="array" ref="H11">INDEX(产值及收款计划!$B:$B,$Z11)</f>
        <v>数字建造中心</v>
      </c>
      <c r="I11" s="105" t="str" cm="1">
        <f t="array" ref="I11">INDEX(产值及收款计划!$D:$D,$Z11)</f>
        <v>地下院平移-《上海市轨道交通17号线工程》徐盈路站等BIM设计劳务合同</v>
      </c>
      <c r="J11" s="106" cm="1">
        <f t="array" ref="J11">INDEX(产值及收款计划!$E:$E,$Z11)</f>
        <v>25.55</v>
      </c>
      <c r="K11" s="106" t="e" cm="1">
        <f t="array" ref="K11">INDEX(产值及收款计划!$AM:$AM,$Z11)</f>
        <v>#REF!</v>
      </c>
      <c r="L11" s="106" cm="1">
        <f t="array" ref="L11">INDEX(产值及收款计划!$CG:$CG,$Z11)</f>
        <v>0</v>
      </c>
      <c r="N11" s="152"/>
      <c r="O11" s="157"/>
      <c r="Z11" s="40">
        <v>40</v>
      </c>
      <c r="AA11" s="140"/>
      <c r="AC11" s="153"/>
      <c r="AD11" s="153"/>
      <c r="AE11" s="153"/>
      <c r="AF11" s="153"/>
    </row>
    <row r="12" ht="36" customHeight="1" spans="1:32">
      <c r="A12" s="142">
        <v>0</v>
      </c>
      <c r="B12" s="142" t="s">
        <v>243</v>
      </c>
      <c r="D12" s="117" t="s">
        <v>62</v>
      </c>
      <c r="E12" s="118" t="e">
        <f>SUM(E5:E11)</f>
        <v>#REF!</v>
      </c>
      <c r="F12" s="118" t="e">
        <f>SUM(F5:F11)</f>
        <v>#REF!</v>
      </c>
      <c r="G12" s="149"/>
      <c r="H12" s="154" t="str" cm="1">
        <f t="array" ref="H12">INDEX(产值及收款计划!$B:$B,$Z12)</f>
        <v>数字建造中心</v>
      </c>
      <c r="I12" s="155" t="str" cm="1">
        <f t="array" ref="I12">INDEX(产值及收款计划!$D:$D,$Z12)</f>
        <v>地下院平移-上海轨道交通西门子直流开关柜bim族库创建工作</v>
      </c>
      <c r="J12" s="156" cm="1">
        <f t="array" ref="J12">INDEX(产值及收款计划!$E:$E,$Z12)</f>
        <v>4.08</v>
      </c>
      <c r="K12" s="156" t="e" cm="1">
        <f t="array" ref="K12">INDEX(产值及收款计划!$AM:$AM,$Z12)</f>
        <v>#REF!</v>
      </c>
      <c r="L12" s="156" cm="1">
        <f t="array" ref="L12">INDEX(产值及收款计划!$CG:$CG,$Z12)</f>
        <v>0</v>
      </c>
      <c r="Z12" s="40">
        <v>42</v>
      </c>
      <c r="AA12" s="140"/>
      <c r="AC12" s="153"/>
      <c r="AD12" s="153"/>
    </row>
    <row r="13" ht="36" customHeight="1" spans="1:32">
      <c r="A13" s="142">
        <v>0</v>
      </c>
      <c r="B13" s="142" t="s">
        <v>244</v>
      </c>
      <c r="D13" s="149"/>
      <c r="E13" s="149"/>
      <c r="F13" s="149"/>
      <c r="G13" s="149"/>
      <c r="H13" s="104" t="str" cm="1">
        <f t="array" ref="H13">INDEX(产值及收款计划!$B:$B,$Z13)</f>
        <v>数字建造中心</v>
      </c>
      <c r="I13" s="105" t="str" cm="1">
        <f t="array" ref="I13">INDEX(产值及收款计划!$D:$D,$Z13)</f>
        <v>地下院平移-《上海市轨道交通15号线工程》梅岭北路站等BIM设计分包合同</v>
      </c>
      <c r="J13" s="106" cm="1">
        <f t="array" ref="J13">INDEX(产值及收款计划!$E:$E,$Z13)</f>
        <v>97.24</v>
      </c>
      <c r="K13" s="106" t="e" cm="1">
        <f t="array" ref="K13">INDEX(产值及收款计划!$AM:$AM,$Z13)</f>
        <v>#REF!</v>
      </c>
      <c r="L13" s="106" cm="1">
        <f t="array" ref="L13">INDEX(产值及收款计划!$CG:$CG,$Z13)</f>
        <v>0</v>
      </c>
      <c r="Z13" s="40">
        <v>43</v>
      </c>
      <c r="AA13" s="140"/>
      <c r="AC13" s="153"/>
      <c r="AD13" s="153"/>
    </row>
    <row r="14" ht="36" customHeight="1" spans="1:32">
      <c r="A14" s="142">
        <v>0</v>
      </c>
      <c r="B14" s="142" t="s">
        <v>245</v>
      </c>
      <c r="D14" s="149"/>
      <c r="E14" s="149"/>
      <c r="F14" s="149"/>
      <c r="G14" s="149"/>
      <c r="H14" s="104" t="str" cm="1">
        <f t="array" ref="H14">INDEX(产值及收款计划!$B:$B,$Z14)</f>
        <v>数字建造中心</v>
      </c>
      <c r="I14" s="105" t="str" cm="1">
        <f t="array" ref="I14">INDEX(产值及收款计划!$D:$D,$Z14)</f>
        <v>地下院平移-上海市轨道交通9号线三期（东延伸）工程BIM技术服务</v>
      </c>
      <c r="J14" s="106" cm="1">
        <f t="array" ref="J14">INDEX(产值及收款计划!$E:$E,$Z14)</f>
        <v>33.12</v>
      </c>
      <c r="K14" s="106" t="e" cm="1">
        <f t="array" ref="K14">INDEX(产值及收款计划!$AM:$AM,$Z14)</f>
        <v>#REF!</v>
      </c>
      <c r="L14" s="106" cm="1">
        <f t="array" ref="L14">INDEX(产值及收款计划!$CG:$CG,$Z14)</f>
        <v>0</v>
      </c>
      <c r="Z14" s="40">
        <v>44</v>
      </c>
      <c r="AA14" s="140"/>
      <c r="AC14" s="153"/>
      <c r="AD14" s="153"/>
    </row>
    <row r="15" spans="1:32">
      <c r="AA15" s="140"/>
    </row>
    <row r="16" spans="1:32">
      <c r="AA16" s="140"/>
    </row>
    <row r="17" spans="5:27">
      <c r="AA17" s="140"/>
    </row>
    <row r="18" spans="5:27">
      <c r="AA18" s="140"/>
    </row>
    <row r="19" spans="5:27">
      <c r="AA19" s="140"/>
    </row>
    <row r="20" spans="5:27">
      <c r="AA20" s="140"/>
    </row>
    <row r="21" spans="5:27">
      <c r="AA21" s="140"/>
    </row>
    <row r="22" spans="5:27">
      <c r="AA22" s="140"/>
    </row>
    <row r="23" spans="5:27">
      <c r="AA23" s="140"/>
    </row>
    <row r="24" spans="5:27">
      <c r="AA24" s="140"/>
    </row>
    <row r="25" spans="5:27">
      <c r="AA25" s="140"/>
    </row>
    <row r="26" spans="5:27">
      <c r="AA26" s="140"/>
    </row>
    <row r="27" spans="5:27">
      <c r="AA27" s="140"/>
    </row>
    <row r="28" spans="5:27">
      <c r="AA28" s="140"/>
    </row>
    <row r="29" spans="5:27">
      <c r="AA29" s="140"/>
    </row>
    <row r="30" spans="5:27">
      <c r="E30" s="158" t="e" cm="1">
        <f t="array" ref="E30">IF($E$3="产值",IF($A$2="",0,SUMPRODUCT((产值及收款计划!B:B=$D5)*(ISNUMBER(SEARCH("AA",$A$2))*(产值及收款计划!AA:AA&gt;0)+ISNUMBER(SEARCH("AB",$A$2))*(产值及收款计划!AB:AB&gt;0)+ISNUMBER(SEARCH("AC",$A$2))*(产值及收款计划!AC:AC&gt;0)+ISNUMBER(SEARCH("AD",$A$2))*(产值及收款计划!AD:AD&gt;0)+ISNUMBER(SEARCH("AE",$A$2))*(产值及收款计划!AE:AE&gt;0)+ISNUMBER(SEARCH("AF",$A$2))*(产值及收款计划!AF:AF&gt;0)+ISNUMBER(SEARCH("AG",$A$2))*(产值及收款计划!AG:AG&gt;0)+ISNUMBER(SEARCH("AH",$A$2))*(产值及收款计划!AH:AH&gt;0)+ISNUMBER(SEARCH("AI",$A$2))*(产值及收款计划!AI:AI&gt;0)+ISNUMBER(SEARCH("AJ",$A$2))*(产值及收款计划!AJ:AJ&gt;0)+ISNUMBER(SEARCH("AK",$A$2))*(产值及收款计划!AK:AK&gt;0)+ISNUMBER(SEARCH("AL",$A$2))*(产值及收款计划!AL:AL&gt;0)))),IF($E$3="收款",IF($A$2="",0,SUMPRODUCT((产值及收款计划!B:B=$D5)*(ISNUMBER(SEARCH("AA",$A$2))*(产值及收款计划!BA:BA&gt;0)+ISNUMBER(SEARCH("AB",$A$2))*(产值及收款计划!BB:BB&gt;0)+ISNUMBER(SEARCH("AC",$A$2))*(产值及收款计划!BC:BC&gt;0)+ISNUMBER(SEARCH("AD",$A$2))*(产值及收款计划!BD:BD&gt;0)+ISNUMBER(SEARCH("AE",$A$2))*(产值及收款计划!BE:BE&gt;0)+ISNUMBER(SEARCH("AF",$A$2))*(产值及收款计划!BF:BF&gt;0)+ISNUMBER(SEARCH("AG",$A$2))*(产值及收款计划!BG:BG&gt;0)+ISNUMBER(SEARCH("AH",$A$2))*(产值及收款计划!BH:BH&gt;0)+ISNUMBER(SEARCH("AI",$A$2))*(产值及收款计划!BI:BI&gt;0)+ISNUMBER(SEARCH("AJ",$A$2))*(产值及收款计划!BJ:BJ&gt;0)+ISNUMBER(SEARCH("AK",$A$2))*(产值及收款计划!BK:BK&gt;0)+ISNUMBER(SEARCH("AL",$A$2))*(产值及收款计划!BL:BL&gt;0))))))</f>
        <v>#REF!</v>
      </c>
      <c r="F30" s="158" t="e">
        <f>IF($E$3="产值",IF($A$2="",0,SUM(IF(ISNUMBER(SEARCH("AA",$A$2)),SUMIFS(产值及收款计划!AA:AA,产值及收款计划!B:B,D5),0),IF(ISNUMBER(SEARCH("AB",$A$2)),SUMIFS(产值及收款计划!AB:AB,产值及收款计划!B:B,D5),0),IF(ISNUMBER(SEARCH("AC",$A$2)),SUMIFS(产值及收款计划!AC:AC,产值及收款计划!B:B,D5),0),IF(ISNUMBER(SEARCH("AD",$A$2)),SUMIFS(产值及收款计划!AD:AD,产值及收款计划!B:B,D5),0),IF(ISNUMBER(SEARCH("AE",$A$2)),SUMIFS(产值及收款计划!AE:AE,产值及收款计划!B:B,D5),0),IF(ISNUMBER(SEARCH("AF",$A$2)),SUMIFS(产值及收款计划!AF:AF,产值及收款计划!B:B,D5),0),IF(ISNUMBER(SEARCH("AG",$A$2)),SUMIFS(产值及收款计划!AG:AG,产值及收款计划!B:B,D5),0),IF(ISNUMBER(SEARCH("AH",$A$2)),SUMIFS(产值及收款计划!AH:AH,产值及收款计划!B:B,D5),0),IF(ISNUMBER(SEARCH("AI",$A$2)),SUMIFS(产值及收款计划!AI:AI,产值及收款计划!B:B,D5),0),IF(ISNUMBER(SEARCH("AJ",$A$2)),SUMIFS(产值及收款计划!AJ:AJ,产值及收款计划!B:B,D5),0),IF(ISNUMBER(SEARCH("AK",$A$2)),SUMIFS(产值及收款计划!AK:AK,产值及收款计划!B:B,D5),0),IF(ISNUMBER(SEARCH("AL",$A$2)),SUMIFS(产值及收款计划!AL:AL,产值及收款计划!B:B,D5),0))),IF($E$3="收款",IF($A$2="",0,SUM(IF(ISNUMBER(SEARCH("AA",$A$2)),SUMIFS(产值及收款计划!BA:BA,产值及收款计划!B:B,D5),0),IF(ISNUMBER(SEARCH("AB",$A$2)),SUMIFS(产值及收款计划!BB:BB,产值及收款计划!B:B,D5),0),IF(ISNUMBER(SEARCH("AC",$A$2)),SUMIFS(产值及收款计划!BC:BC,产值及收款计划!B:B,D5),0),IF(ISNUMBER(SEARCH("AD",$A$2)),SUMIFS(产值及收款计划!BD:BD,产值及收款计划!B:B,D5),0),IF(ISNUMBER(SEARCH("AE",$A$2)),SUMIFS(产值及收款计划!BE:BE,产值及收款计划!B:B,D5),0),IF(ISNUMBER(SEARCH("AF",$A$2)),SUMIFS(产值及收款计划!BF:BF,产值及收款计划!B:B,D5),0),IF(ISNUMBER(SEARCH("AG",$A$2)),SUMIFS(产值及收款计划!BG:BG,产值及收款计划!B:B,D5),0),IF(ISNUMBER(SEARCH("AH",$A$2)),SUMIFS(产值及收款计划!BH:BH,产值及收款计划!B:B,D5),0),IF(ISNUMBER(SEARCH("AI",$A$2)),SUMIFS(产值及收款计划!BI:BI,产值及收款计划!B:B,D5),0),IF(ISNUMBER(SEARCH("AJ",$A$2)),SUMIFS(产值及收款计划!BJ:BJ,产值及收款计划!B:B,D5),0),IF(ISNUMBER(SEARCH("AK",$A$2)),SUMIFS(产值及收款计划!BK:BK,产值及收款计划!B:B,D5),0),IF(ISNUMBER(SEARCH("AL",$A$2)),SUMIFS(产值及收款计划!BL:BL,产值及收款计划!B:B,D5),0)))))</f>
        <v>#REF!</v>
      </c>
      <c r="AA30" s="140"/>
    </row>
    <row r="31" spans="5:27">
      <c r="AA31" s="140"/>
    </row>
    <row r="32" spans="5:27">
      <c r="AA32" s="140"/>
    </row>
    <row r="33" spans="27:27">
      <c r="AA33" s="140"/>
    </row>
    <row r="34" spans="27:27">
      <c r="AA34" s="140"/>
    </row>
    <row r="35" spans="27:27">
      <c r="AA35" s="140"/>
    </row>
    <row r="36" spans="27:27">
      <c r="AA36" s="140"/>
    </row>
    <row r="37" spans="27:27">
      <c r="AA37" s="140"/>
    </row>
    <row r="38" spans="27:27">
      <c r="AA38" s="140"/>
    </row>
    <row r="39" spans="27:27">
      <c r="AA39" s="140"/>
    </row>
    <row r="40" spans="27:27">
      <c r="AA40" s="140"/>
    </row>
    <row r="41" spans="27:27">
      <c r="AA41" s="140"/>
    </row>
    <row r="42" spans="27:27">
      <c r="AA42" s="140"/>
    </row>
    <row r="43" spans="27:27">
      <c r="AA43" s="140"/>
    </row>
    <row r="44" spans="27:27">
      <c r="AA44" s="140"/>
    </row>
    <row r="45" spans="27:27">
      <c r="AA45" s="140"/>
    </row>
    <row r="46" spans="27:27">
      <c r="AA46" s="140"/>
    </row>
    <row r="47" spans="27:27">
      <c r="AA47" s="140"/>
    </row>
    <row r="48" spans="27:27">
      <c r="AA48" s="140"/>
    </row>
    <row r="49" spans="27:27">
      <c r="AA49" s="140"/>
    </row>
    <row r="50" spans="27:27">
      <c r="AA50" s="140"/>
    </row>
    <row r="51" spans="27:27">
      <c r="AA51" s="140"/>
    </row>
    <row r="52" spans="27:27">
      <c r="AA52" s="140"/>
    </row>
    <row r="53" spans="27:27">
      <c r="AA53" s="140"/>
    </row>
    <row r="54" spans="27:27">
      <c r="AA54" s="140"/>
    </row>
    <row r="55" spans="27:27">
      <c r="AA55" s="140"/>
    </row>
    <row r="56" spans="27:27">
      <c r="AA56" s="140"/>
    </row>
    <row r="57" spans="27:27">
      <c r="AA57" s="140"/>
    </row>
    <row r="58" spans="27:27">
      <c r="AA58" s="140"/>
    </row>
    <row r="59" spans="27:27">
      <c r="AA59" s="140"/>
    </row>
    <row r="60" spans="27:27">
      <c r="AA60" s="140"/>
    </row>
    <row r="61" spans="27:27">
      <c r="AA61" s="140"/>
    </row>
    <row r="62" spans="27:27">
      <c r="AA62" s="140"/>
    </row>
    <row r="63" spans="27:27">
      <c r="AA63" s="140"/>
    </row>
    <row r="64" spans="27:27">
      <c r="AA64" s="140"/>
    </row>
    <row r="65" spans="27:27">
      <c r="AA65" s="140"/>
    </row>
    <row r="66" spans="27:27">
      <c r="AA66" s="140"/>
    </row>
    <row r="67" spans="27:27">
      <c r="AA67" s="140"/>
    </row>
    <row r="68" spans="27:27">
      <c r="AA68" s="140"/>
    </row>
    <row r="69" spans="27:27">
      <c r="AA69" s="140"/>
    </row>
    <row r="70" spans="27:27">
      <c r="AA70" s="140"/>
    </row>
    <row r="71" spans="27:27">
      <c r="AA71" s="140"/>
    </row>
    <row r="72" spans="27:27">
      <c r="AA72" s="140"/>
    </row>
    <row r="73" spans="27:27">
      <c r="AA73" s="140"/>
    </row>
    <row r="74" spans="27:27">
      <c r="AA74" s="140"/>
    </row>
    <row r="75" spans="27:27">
      <c r="AA75" s="140"/>
    </row>
    <row r="76" spans="27:27">
      <c r="AA76" s="140"/>
    </row>
    <row r="77" spans="27:27">
      <c r="AA77" s="140"/>
    </row>
    <row r="78" spans="27:27">
      <c r="AA78" s="140"/>
    </row>
    <row r="79" spans="27:27">
      <c r="AA79" s="140"/>
    </row>
    <row r="80" spans="27:27">
      <c r="AA80" s="140"/>
    </row>
    <row r="81" spans="27:27">
      <c r="AA81" s="140"/>
    </row>
    <row r="82" spans="27:27">
      <c r="AA82" s="140"/>
    </row>
    <row r="83" spans="27:27">
      <c r="AA83" s="140"/>
    </row>
    <row r="84" spans="27:27">
      <c r="AA84" s="140"/>
    </row>
    <row r="85" spans="27:27">
      <c r="AA85" s="140"/>
    </row>
    <row r="86" spans="27:27">
      <c r="AA86" s="140"/>
    </row>
    <row r="87" spans="27:27">
      <c r="AA87" s="140"/>
    </row>
    <row r="88" spans="27:27">
      <c r="AA88" s="140"/>
    </row>
    <row r="89" spans="27:27">
      <c r="AA89" s="140"/>
    </row>
    <row r="90" spans="27:27">
      <c r="AA90" s="140"/>
    </row>
    <row r="91" spans="27:27">
      <c r="AA91" s="140"/>
    </row>
    <row r="92" spans="27:27">
      <c r="AA92" s="140"/>
    </row>
    <row r="93" spans="27:27">
      <c r="AA93" s="140"/>
    </row>
    <row r="94" spans="27:27">
      <c r="AA94" s="140"/>
    </row>
    <row r="95" spans="27:27">
      <c r="AA95" s="140"/>
    </row>
    <row r="96" spans="27:27">
      <c r="AA96" s="140"/>
    </row>
    <row r="97" spans="27:27">
      <c r="AA97" s="140"/>
    </row>
    <row r="98" spans="27:27">
      <c r="AA98" s="140"/>
    </row>
    <row r="99" spans="27:27">
      <c r="AA99" s="140"/>
    </row>
    <row r="100" spans="27:27">
      <c r="AA100" s="140"/>
    </row>
    <row r="101" spans="27:27">
      <c r="AA101" s="140"/>
    </row>
    <row r="102" spans="27:27">
      <c r="AA102" s="140"/>
    </row>
    <row r="103" spans="27:27">
      <c r="AA103" s="140"/>
    </row>
    <row r="104" spans="27:27">
      <c r="AA104" s="140"/>
    </row>
    <row r="105" spans="27:27">
      <c r="AA105" s="140"/>
    </row>
    <row r="106" spans="27:27">
      <c r="AA106" s="140"/>
    </row>
    <row r="107" spans="27:27">
      <c r="AA107" s="140"/>
    </row>
    <row r="108" spans="27:27">
      <c r="AA108" s="140"/>
    </row>
    <row r="109" spans="27:27">
      <c r="AA109" s="140"/>
    </row>
    <row r="110" spans="27:27">
      <c r="AA110" s="140"/>
    </row>
    <row r="111" spans="27:27">
      <c r="AA111" s="140"/>
    </row>
    <row r="112" spans="27:27">
      <c r="AA112" s="140"/>
    </row>
    <row r="113" spans="27:27">
      <c r="AA113" s="140"/>
    </row>
    <row r="114" spans="27:27">
      <c r="AA114" s="140"/>
    </row>
    <row r="115" spans="27:27">
      <c r="AA115" s="140"/>
    </row>
    <row r="116" spans="27:27">
      <c r="AA116" s="140"/>
    </row>
    <row r="117" spans="27:27">
      <c r="AA117" s="140"/>
    </row>
    <row r="118" spans="27:27">
      <c r="AA118" s="140"/>
    </row>
    <row r="119" spans="27:27">
      <c r="AA119" s="140"/>
    </row>
    <row r="120" spans="27:27">
      <c r="AA120" s="140"/>
    </row>
    <row r="121" spans="27:27">
      <c r="AA121" s="140"/>
    </row>
    <row r="122" spans="27:27">
      <c r="AA122" s="140"/>
    </row>
    <row r="123" spans="27:27">
      <c r="AA123" s="140"/>
    </row>
    <row r="124" spans="27:27">
      <c r="AA124" s="140"/>
    </row>
    <row r="125" spans="27:27">
      <c r="AA125" s="140"/>
    </row>
    <row r="126" spans="27:27">
      <c r="AA126" s="140"/>
    </row>
    <row r="127" spans="27:27">
      <c r="AA127" s="140"/>
    </row>
    <row r="128" spans="27:27">
      <c r="AA128" s="140"/>
    </row>
    <row r="129" spans="27:27">
      <c r="AA129" s="140"/>
    </row>
    <row r="130" spans="27:27">
      <c r="AA130" s="140"/>
    </row>
    <row r="131" spans="27:27">
      <c r="AA131" s="140"/>
    </row>
    <row r="132" spans="27:27">
      <c r="AA132" s="140"/>
    </row>
    <row r="133" spans="27:27">
      <c r="AA133" s="140"/>
    </row>
    <row r="134" spans="27:27">
      <c r="AA134" s="140"/>
    </row>
    <row r="135" spans="27:27">
      <c r="AA135" s="140"/>
    </row>
    <row r="136" spans="27:27">
      <c r="AA136" s="140"/>
    </row>
    <row r="137" spans="27:27">
      <c r="AA137" s="140"/>
    </row>
    <row r="138" spans="27:27">
      <c r="AA138" s="140"/>
    </row>
    <row r="139" spans="27:27">
      <c r="AA139" s="140"/>
    </row>
    <row r="140" spans="27:27">
      <c r="AA140" s="140"/>
    </row>
    <row r="141" spans="27:27">
      <c r="AA141" s="140"/>
    </row>
    <row r="142" spans="27:27">
      <c r="AA142" s="140"/>
    </row>
    <row r="143" spans="27:27">
      <c r="AA143" s="140"/>
    </row>
    <row r="144" spans="27:27">
      <c r="AA144" s="140"/>
    </row>
    <row r="145" spans="27:27">
      <c r="AA145" s="140"/>
    </row>
    <row r="146" spans="27:27">
      <c r="AA146" s="140"/>
    </row>
    <row r="147" spans="27:27">
      <c r="AA147" s="140"/>
    </row>
    <row r="148" spans="27:27">
      <c r="AA148" s="140"/>
    </row>
    <row r="149" spans="27:27">
      <c r="AA149" s="140"/>
    </row>
    <row r="150" spans="27:27">
      <c r="AA150" s="140"/>
    </row>
    <row r="151" spans="27:27">
      <c r="AA151" s="140"/>
    </row>
    <row r="152" spans="27:27">
      <c r="AA152" s="140"/>
    </row>
    <row r="153" spans="27:27">
      <c r="AA153" s="140"/>
    </row>
    <row r="154" spans="27:27">
      <c r="AA154" s="140"/>
    </row>
    <row r="155" spans="27:27">
      <c r="AA155" s="140"/>
    </row>
    <row r="156" spans="27:27">
      <c r="AA156" s="140"/>
    </row>
    <row r="157" spans="27:27">
      <c r="AA157" s="140"/>
    </row>
    <row r="158" spans="27:27">
      <c r="AA158" s="140"/>
    </row>
    <row r="159" spans="27:27">
      <c r="AA159" s="140"/>
    </row>
    <row r="160" spans="27:27">
      <c r="AA160" s="140"/>
    </row>
    <row r="161" spans="27:27">
      <c r="AA161" s="140"/>
    </row>
    <row r="162" spans="27:27">
      <c r="AA162" s="140"/>
    </row>
    <row r="163" spans="27:27">
      <c r="AA163" s="140"/>
    </row>
    <row r="164" spans="27:27">
      <c r="AA164" s="140"/>
    </row>
    <row r="165" spans="27:27">
      <c r="AA165" s="140"/>
    </row>
    <row r="166" spans="27:27">
      <c r="AA166" s="140"/>
    </row>
    <row r="167" spans="27:27">
      <c r="AA167" s="140"/>
    </row>
    <row r="168" spans="27:27">
      <c r="AA168" s="140"/>
    </row>
    <row r="169" spans="27:27">
      <c r="AA169" s="140"/>
    </row>
    <row r="170" spans="27:27">
      <c r="AA170" s="140"/>
    </row>
    <row r="171" spans="27:27">
      <c r="AA171" s="140"/>
    </row>
    <row r="172" spans="27:27">
      <c r="AA172" s="140"/>
    </row>
    <row r="173" spans="27:27">
      <c r="AA173" s="140"/>
    </row>
    <row r="174" spans="27:27">
      <c r="AA174" s="140"/>
    </row>
    <row r="175" spans="27:27">
      <c r="AA175" s="140"/>
    </row>
    <row r="176" spans="27:27">
      <c r="AA176" s="140"/>
    </row>
    <row r="177" spans="27:27">
      <c r="AA177" s="140"/>
    </row>
    <row r="178" spans="27:27">
      <c r="AA178" s="140"/>
    </row>
    <row r="179" spans="27:27">
      <c r="AA179" s="140"/>
    </row>
    <row r="180" spans="27:27">
      <c r="AA180" s="140"/>
    </row>
    <row r="181" spans="27:27">
      <c r="AA181" s="140"/>
    </row>
    <row r="182" spans="27:27">
      <c r="AA182" s="140"/>
    </row>
    <row r="183" spans="27:27">
      <c r="AA183" s="140"/>
    </row>
    <row r="184" spans="27:27">
      <c r="AA184" s="140"/>
    </row>
    <row r="185" spans="27:27">
      <c r="AA185" s="140"/>
    </row>
    <row r="186" spans="27:27">
      <c r="AA186" s="140"/>
    </row>
    <row r="187" spans="27:27">
      <c r="AA187" s="140"/>
    </row>
    <row r="188" spans="27:27">
      <c r="AA188" s="140"/>
    </row>
    <row r="189" spans="27:27">
      <c r="AA189" s="140"/>
    </row>
    <row r="190" spans="27:27">
      <c r="AA190" s="140"/>
    </row>
    <row r="191" spans="27:27">
      <c r="AA191" s="140"/>
    </row>
    <row r="192" spans="27:27">
      <c r="AA192" s="140"/>
    </row>
    <row r="193" spans="27:27">
      <c r="AA193" s="140"/>
    </row>
    <row r="194" spans="27:27">
      <c r="AA194" s="140"/>
    </row>
    <row r="195" spans="27:27">
      <c r="AA195" s="140"/>
    </row>
    <row r="196" spans="27:27">
      <c r="AA196" s="140"/>
    </row>
    <row r="197" spans="27:27">
      <c r="AA197" s="140"/>
    </row>
    <row r="198" spans="27:27">
      <c r="AA198" s="140"/>
    </row>
    <row r="199" spans="27:27">
      <c r="AA199" s="140"/>
    </row>
    <row r="200" spans="27:27">
      <c r="AA200" s="140"/>
    </row>
    <row r="201" spans="27:27">
      <c r="AA201" s="140"/>
    </row>
    <row r="202" spans="27:27">
      <c r="AA202" s="140"/>
    </row>
    <row r="203" spans="27:27">
      <c r="AA203" s="140"/>
    </row>
    <row r="204" spans="27:27">
      <c r="AA204" s="140"/>
    </row>
    <row r="205" spans="27:27">
      <c r="AA205" s="140"/>
    </row>
    <row r="206" spans="27:27">
      <c r="AA206" s="140"/>
    </row>
    <row r="207" spans="27:27">
      <c r="AA207" s="140"/>
    </row>
    <row r="208" spans="27:27">
      <c r="AA208" s="140"/>
    </row>
    <row r="209" spans="27:27">
      <c r="AA209" s="140"/>
    </row>
    <row r="210" spans="27:27">
      <c r="AA210" s="140"/>
    </row>
    <row r="211" spans="27:27">
      <c r="AA211" s="140"/>
    </row>
    <row r="212" spans="27:27">
      <c r="AA212" s="140"/>
    </row>
    <row r="213" spans="27:27">
      <c r="AA213" s="140"/>
    </row>
    <row r="214" spans="27:27">
      <c r="AA214" s="140"/>
    </row>
    <row r="215" spans="27:27">
      <c r="AA215" s="140"/>
    </row>
    <row r="216" spans="27:27">
      <c r="AA216" s="140"/>
    </row>
    <row r="217" spans="27:27">
      <c r="AA217" s="140"/>
    </row>
    <row r="218" spans="27:27">
      <c r="AA218" s="140"/>
    </row>
    <row r="219" spans="27:27">
      <c r="AA219" s="140"/>
    </row>
    <row r="220" spans="27:27">
      <c r="AA220" s="140"/>
    </row>
    <row r="221" spans="27:27">
      <c r="AA221" s="140"/>
    </row>
    <row r="222" spans="27:27">
      <c r="AA222" s="140"/>
    </row>
    <row r="223" spans="27:27">
      <c r="AA223" s="140"/>
    </row>
    <row r="224" spans="27:27">
      <c r="AA224" s="140"/>
    </row>
    <row r="225" spans="27:27">
      <c r="AA225" s="140"/>
    </row>
    <row r="226" spans="27:27">
      <c r="AA226" s="140"/>
    </row>
    <row r="227" spans="27:27">
      <c r="AA227" s="140"/>
    </row>
    <row r="228" spans="27:27">
      <c r="AA228" s="140"/>
    </row>
    <row r="229" spans="27:27">
      <c r="AA229" s="140"/>
    </row>
    <row r="230" spans="27:27">
      <c r="AA230" s="140"/>
    </row>
    <row r="231" spans="27:27">
      <c r="AA231" s="140"/>
    </row>
    <row r="232" spans="27:27">
      <c r="AA232" s="140"/>
    </row>
    <row r="233" spans="27:27">
      <c r="AA233" s="140"/>
    </row>
    <row r="234" spans="27:27">
      <c r="AA234" s="140"/>
    </row>
    <row r="235" spans="27:27">
      <c r="AA235" s="140"/>
    </row>
    <row r="236" spans="27:27">
      <c r="AA236" s="140"/>
    </row>
    <row r="237" spans="27:27">
      <c r="AA237" s="140"/>
    </row>
    <row r="238" spans="27:27">
      <c r="AA238" s="140"/>
    </row>
    <row r="239" spans="27:27">
      <c r="AA239" s="140"/>
    </row>
    <row r="240" spans="27:27">
      <c r="AA240" s="140"/>
    </row>
    <row r="241" spans="27:27">
      <c r="AA241" s="140"/>
    </row>
    <row r="242" spans="27:27">
      <c r="AA242" s="140"/>
    </row>
    <row r="243" spans="27:27">
      <c r="AA243" s="140"/>
    </row>
    <row r="244" spans="27:27">
      <c r="AA244" s="140"/>
    </row>
    <row r="245" spans="27:27">
      <c r="AA245" s="140"/>
    </row>
    <row r="246" spans="27:27">
      <c r="AA246" s="140"/>
    </row>
    <row r="247" spans="27:27">
      <c r="AA247" s="140"/>
    </row>
    <row r="248" spans="27:27">
      <c r="AA248" s="140"/>
    </row>
    <row r="249" spans="27:27">
      <c r="AA249" s="140"/>
    </row>
    <row r="250" spans="27:27">
      <c r="AA250" s="140"/>
    </row>
    <row r="251" spans="27:27">
      <c r="AA251" s="140"/>
    </row>
    <row r="252" spans="27:27">
      <c r="AA252" s="140"/>
    </row>
    <row r="253" spans="27:27">
      <c r="AA253" s="140"/>
    </row>
    <row r="254" spans="27:27">
      <c r="AA254" s="140"/>
    </row>
    <row r="255" spans="27:27">
      <c r="AA255" s="140"/>
    </row>
    <row r="256" spans="27:27">
      <c r="AA256" s="140"/>
    </row>
    <row r="257" spans="27:27">
      <c r="AA257" s="140"/>
    </row>
    <row r="258" spans="27:27">
      <c r="AA258" s="140"/>
    </row>
    <row r="259" spans="27:27">
      <c r="AA259" s="140"/>
    </row>
    <row r="260" spans="27:27">
      <c r="AA260" s="140"/>
    </row>
    <row r="261" spans="27:27">
      <c r="AA261" s="140"/>
    </row>
    <row r="262" spans="27:27">
      <c r="AA262" s="140"/>
    </row>
    <row r="263" spans="27:27">
      <c r="AA263" s="140"/>
    </row>
    <row r="264" spans="27:27">
      <c r="AA264" s="140"/>
    </row>
    <row r="265" spans="27:27">
      <c r="AA265" s="140"/>
    </row>
    <row r="266" spans="27:27">
      <c r="AA266" s="140"/>
    </row>
    <row r="267" spans="27:27">
      <c r="AA267" s="140"/>
    </row>
    <row r="268" spans="27:27">
      <c r="AA268" s="140"/>
    </row>
    <row r="269" spans="27:27">
      <c r="AA269" s="140"/>
    </row>
    <row r="270" spans="27:27">
      <c r="AA270" s="140"/>
    </row>
    <row r="271" spans="27:27">
      <c r="AA271" s="140"/>
    </row>
    <row r="272" spans="27:27">
      <c r="AA272" s="140"/>
    </row>
    <row r="273" spans="27:27">
      <c r="AA273" s="140"/>
    </row>
    <row r="274" spans="27:27">
      <c r="AA274" s="140"/>
    </row>
    <row r="275" spans="27:27">
      <c r="AA275" s="140"/>
    </row>
    <row r="276" spans="27:27">
      <c r="AA276" s="140"/>
    </row>
    <row r="277" spans="27:27">
      <c r="AA277" s="140"/>
    </row>
    <row r="278" spans="27:27">
      <c r="AA278" s="140"/>
    </row>
    <row r="279" spans="27:27">
      <c r="AA279" s="140"/>
    </row>
    <row r="280" spans="27:27">
      <c r="AA280" s="140"/>
    </row>
    <row r="281" spans="27:27">
      <c r="AA281" s="140"/>
    </row>
    <row r="282" spans="27:27">
      <c r="AA282" s="140"/>
    </row>
    <row r="283" spans="27:27">
      <c r="AA283" s="140"/>
    </row>
    <row r="284" spans="27:27">
      <c r="AA284" s="140"/>
    </row>
    <row r="285" spans="27:27">
      <c r="AA285" s="140"/>
    </row>
    <row r="286" spans="27:27">
      <c r="AA286" s="140"/>
    </row>
    <row r="287" spans="27:27">
      <c r="AA287" s="140"/>
    </row>
    <row r="288" spans="27:27">
      <c r="AA288" s="140"/>
    </row>
    <row r="289" spans="27:27">
      <c r="AA289" s="140"/>
    </row>
    <row r="290" spans="27:27">
      <c r="AA290" s="140"/>
    </row>
    <row r="291" spans="27:27">
      <c r="AA291" s="140"/>
    </row>
    <row r="292" spans="27:27">
      <c r="AA292" s="140"/>
    </row>
    <row r="293" spans="27:27">
      <c r="AA293" s="140"/>
    </row>
    <row r="294" spans="27:27">
      <c r="AA294" s="140"/>
    </row>
    <row r="295" spans="27:27">
      <c r="AA295" s="140"/>
    </row>
    <row r="296" spans="27:27">
      <c r="AA296" s="140"/>
    </row>
    <row r="297" spans="27:27">
      <c r="AA297" s="140"/>
    </row>
    <row r="298" spans="27:27">
      <c r="AA298" s="140"/>
    </row>
    <row r="299" spans="27:27">
      <c r="AA299" s="140"/>
    </row>
    <row r="300" spans="27:27">
      <c r="AA300" s="140"/>
    </row>
    <row r="301" spans="27:27">
      <c r="AA301" s="140"/>
    </row>
    <row r="302" spans="27:27">
      <c r="AA302" s="140"/>
    </row>
    <row r="303" spans="27:27">
      <c r="AA303" s="140"/>
    </row>
    <row r="304" spans="27:27">
      <c r="AA304" s="140"/>
    </row>
    <row r="305" spans="27:27">
      <c r="AA305" s="140"/>
    </row>
    <row r="306" spans="27:27">
      <c r="AA306" s="140"/>
    </row>
    <row r="307" spans="27:27">
      <c r="AA307" s="140"/>
    </row>
    <row r="308" spans="27:27">
      <c r="AA308" s="140"/>
    </row>
    <row r="309" spans="27:27">
      <c r="AA309" s="140"/>
    </row>
    <row r="310" spans="27:27">
      <c r="AA310" s="140"/>
    </row>
    <row r="311" spans="27:27">
      <c r="AA311" s="140"/>
    </row>
    <row r="312" spans="27:27">
      <c r="AA312" s="140"/>
    </row>
    <row r="313" spans="27:27">
      <c r="AA313" s="140"/>
    </row>
    <row r="314" spans="27:27">
      <c r="AA314" s="140"/>
    </row>
    <row r="315" spans="27:27">
      <c r="AA315" s="140"/>
    </row>
    <row r="316" spans="27:27">
      <c r="AA316" s="140"/>
    </row>
    <row r="317" spans="27:27">
      <c r="AA317" s="140"/>
    </row>
    <row r="318" spans="27:27">
      <c r="AA318" s="140"/>
    </row>
    <row r="319" spans="27:27">
      <c r="AA319" s="140"/>
    </row>
    <row r="320" spans="27:27">
      <c r="AA320" s="140"/>
    </row>
    <row r="321" spans="27:27">
      <c r="AA321" s="140"/>
    </row>
    <row r="322" spans="27:27">
      <c r="AA322" s="140"/>
    </row>
    <row r="323" spans="27:27">
      <c r="AA323" s="140"/>
    </row>
    <row r="324" spans="27:27">
      <c r="AA324" s="140"/>
    </row>
    <row r="325" spans="27:27">
      <c r="AA325" s="140"/>
    </row>
    <row r="326" spans="27:27">
      <c r="AA326" s="140"/>
    </row>
    <row r="327" spans="27:27">
      <c r="AA327" s="140"/>
    </row>
    <row r="328" spans="27:27">
      <c r="AA328" s="140"/>
    </row>
    <row r="329" spans="27:27">
      <c r="AA329" s="140"/>
    </row>
    <row r="330" spans="27:27">
      <c r="AA330" s="140"/>
    </row>
    <row r="331" spans="27:27">
      <c r="AA331" s="140"/>
    </row>
    <row r="332" spans="27:27">
      <c r="AA332" s="140"/>
    </row>
    <row r="333" spans="27:27">
      <c r="AA333" s="140"/>
    </row>
    <row r="334" spans="27:27">
      <c r="AA334" s="140"/>
    </row>
    <row r="335" spans="27:27">
      <c r="AA335" s="140"/>
    </row>
    <row r="336" spans="27:27">
      <c r="AA336" s="140"/>
    </row>
    <row r="337" spans="27:27">
      <c r="AA337" s="140"/>
    </row>
    <row r="338" spans="27:27">
      <c r="AA338" s="140"/>
    </row>
    <row r="339" spans="27:27">
      <c r="AA339" s="140"/>
    </row>
    <row r="340" spans="27:27">
      <c r="AA340" s="140"/>
    </row>
    <row r="341" spans="27:27">
      <c r="AA341" s="140"/>
    </row>
    <row r="342" spans="27:27">
      <c r="AA342" s="140"/>
    </row>
    <row r="343" spans="27:27">
      <c r="AA343" s="140"/>
    </row>
    <row r="344" spans="27:27">
      <c r="AA344" s="140"/>
    </row>
    <row r="345" spans="27:27">
      <c r="AA345" s="140"/>
    </row>
    <row r="346" spans="27:27">
      <c r="AA346" s="140"/>
    </row>
    <row r="347" spans="27:27">
      <c r="AA347" s="140"/>
    </row>
    <row r="348" spans="27:27">
      <c r="AA348" s="140"/>
    </row>
    <row r="349" spans="27:27">
      <c r="AA349" s="140"/>
    </row>
    <row r="350" spans="27:27">
      <c r="AA350" s="140"/>
    </row>
    <row r="351" spans="27:27">
      <c r="AA351" s="140"/>
    </row>
    <row r="352" spans="27:27">
      <c r="AA352" s="140"/>
    </row>
    <row r="353" spans="27:27">
      <c r="AA353" s="140"/>
    </row>
    <row r="354" spans="27:27">
      <c r="AA354" s="140"/>
    </row>
    <row r="355" spans="27:27">
      <c r="AA355" s="140"/>
    </row>
    <row r="356" spans="27:27">
      <c r="AA356" s="140"/>
    </row>
    <row r="357" spans="27:27">
      <c r="AA357" s="140"/>
    </row>
    <row r="358" spans="27:27">
      <c r="AA358" s="140"/>
    </row>
    <row r="359" spans="27:27">
      <c r="AA359" s="140"/>
    </row>
    <row r="360" spans="27:27">
      <c r="AA360" s="140"/>
    </row>
    <row r="361" spans="27:27">
      <c r="AA361" s="140"/>
    </row>
    <row r="362" spans="27:27">
      <c r="AA362" s="140"/>
    </row>
    <row r="363" spans="27:27">
      <c r="AA363" s="140"/>
    </row>
    <row r="364" spans="27:27">
      <c r="AA364" s="140"/>
    </row>
    <row r="365" spans="27:27">
      <c r="AA365" s="140"/>
    </row>
    <row r="366" spans="27:27">
      <c r="AA366" s="140"/>
    </row>
    <row r="367" spans="27:27">
      <c r="AA367" s="140"/>
    </row>
    <row r="368" spans="27:27">
      <c r="AA368" s="140"/>
    </row>
    <row r="369" spans="27:27">
      <c r="AA369" s="140"/>
    </row>
    <row r="370" spans="27:27">
      <c r="AA370" s="140"/>
    </row>
    <row r="371" spans="27:27">
      <c r="AA371" s="140"/>
    </row>
    <row r="372" spans="27:27">
      <c r="AA372" s="140"/>
    </row>
    <row r="373" spans="27:27">
      <c r="AA373" s="140"/>
    </row>
    <row r="374" spans="27:27">
      <c r="AA374" s="140"/>
    </row>
    <row r="375" spans="27:27">
      <c r="AA375" s="140"/>
    </row>
    <row r="376" spans="27:27">
      <c r="AA376" s="140"/>
    </row>
    <row r="377" spans="27:27">
      <c r="AA377" s="140"/>
    </row>
    <row r="378" spans="27:27">
      <c r="AA378" s="140"/>
    </row>
    <row r="379" spans="27:27">
      <c r="AA379" s="140"/>
    </row>
    <row r="380" spans="27:27">
      <c r="AA380" s="140"/>
    </row>
    <row r="381" spans="27:27">
      <c r="AA381" s="140"/>
    </row>
    <row r="382" spans="27:27">
      <c r="AA382" s="140"/>
    </row>
    <row r="383" spans="27:27">
      <c r="AA383" s="140"/>
    </row>
    <row r="384" spans="27:27">
      <c r="AA384" s="140"/>
    </row>
    <row r="385" spans="27:27">
      <c r="AA385" s="140"/>
    </row>
    <row r="386" spans="27:27">
      <c r="AA386" s="140"/>
    </row>
    <row r="387" spans="27:27">
      <c r="AA387" s="140"/>
    </row>
    <row r="388" spans="27:27">
      <c r="AA388" s="140"/>
    </row>
    <row r="389" spans="27:27">
      <c r="AA389" s="140"/>
    </row>
    <row r="390" spans="27:27">
      <c r="AA390" s="140"/>
    </row>
    <row r="391" spans="27:27">
      <c r="AA391" s="140"/>
    </row>
    <row r="392" spans="27:27">
      <c r="AA392" s="140"/>
    </row>
    <row r="393" spans="27:27">
      <c r="AA393" s="140"/>
    </row>
    <row r="394" spans="27:27">
      <c r="AA394" s="140"/>
    </row>
    <row r="395" spans="27:27">
      <c r="AA395" s="140"/>
    </row>
    <row r="396" spans="27:27">
      <c r="AA396" s="140"/>
    </row>
    <row r="397" spans="27:27">
      <c r="AA397" s="140"/>
    </row>
    <row r="398" spans="27:27">
      <c r="AA398" s="140"/>
    </row>
    <row r="399" spans="27:27">
      <c r="AA399" s="140"/>
    </row>
    <row r="400" spans="27:27">
      <c r="AA400" s="140"/>
    </row>
    <row r="401" spans="27:27">
      <c r="AA401" s="140"/>
    </row>
    <row r="402" spans="27:27">
      <c r="AA402" s="140"/>
    </row>
    <row r="403" spans="27:27">
      <c r="AA403" s="140"/>
    </row>
    <row r="404" spans="27:27">
      <c r="AA404" s="140"/>
    </row>
    <row r="405" spans="27:27">
      <c r="AA405" s="140"/>
    </row>
    <row r="406" spans="27:27">
      <c r="AA406" s="140"/>
    </row>
    <row r="407" spans="27:27">
      <c r="AA407" s="140"/>
    </row>
    <row r="408" spans="27:27">
      <c r="AA408" s="140"/>
    </row>
    <row r="409" spans="27:27">
      <c r="AA409" s="140"/>
    </row>
    <row r="410" spans="27:27">
      <c r="AA410" s="140"/>
    </row>
    <row r="411" spans="27:27">
      <c r="AA411" s="140"/>
    </row>
    <row r="412" spans="27:27">
      <c r="AA412" s="140"/>
    </row>
    <row r="413" spans="27:27">
      <c r="AA413" s="140"/>
    </row>
    <row r="414" spans="27:27">
      <c r="AA414" s="140"/>
    </row>
    <row r="415" spans="27:27">
      <c r="AA415" s="140"/>
    </row>
    <row r="416" spans="27:27">
      <c r="AA416" s="140"/>
    </row>
    <row r="417" spans="27:27">
      <c r="AA417" s="140"/>
    </row>
    <row r="418" spans="27:27">
      <c r="AA418" s="140"/>
    </row>
    <row r="419" spans="27:27">
      <c r="AA419" s="140"/>
    </row>
    <row r="420" spans="27:27">
      <c r="AA420" s="140"/>
    </row>
    <row r="421" spans="27:27">
      <c r="AA421" s="140"/>
    </row>
    <row r="422" spans="27:27">
      <c r="AA422" s="140"/>
    </row>
    <row r="423" spans="27:27">
      <c r="AA423" s="140"/>
    </row>
    <row r="424" spans="27:27">
      <c r="AA424" s="140"/>
    </row>
    <row r="425" spans="27:27">
      <c r="AA425" s="140"/>
    </row>
    <row r="426" spans="27:27">
      <c r="AA426" s="140"/>
    </row>
    <row r="427" spans="27:27">
      <c r="AA427" s="140"/>
    </row>
    <row r="428" spans="27:27">
      <c r="AA428" s="140"/>
    </row>
    <row r="429" spans="27:27">
      <c r="AA429" s="140"/>
    </row>
    <row r="430" spans="27:27">
      <c r="AA430" s="140"/>
    </row>
    <row r="431" spans="27:27">
      <c r="AA431" s="140"/>
    </row>
    <row r="432" spans="27:27">
      <c r="AA432" s="140"/>
    </row>
    <row r="433" spans="27:27">
      <c r="AA433" s="140"/>
    </row>
    <row r="434" spans="27:27">
      <c r="AA434" s="140"/>
    </row>
    <row r="435" spans="27:27">
      <c r="AA435" s="140"/>
    </row>
    <row r="436" spans="27:27">
      <c r="AA436" s="140"/>
    </row>
    <row r="437" spans="27:27">
      <c r="AA437" s="140"/>
    </row>
    <row r="438" spans="27:27">
      <c r="AA438" s="140"/>
    </row>
    <row r="439" spans="27:27">
      <c r="AA439" s="140"/>
    </row>
    <row r="440" spans="27:27">
      <c r="AA440" s="140"/>
    </row>
    <row r="441" spans="27:27">
      <c r="AA441" s="140"/>
    </row>
    <row r="442" spans="27:27">
      <c r="AA442" s="140"/>
    </row>
    <row r="443" spans="27:27">
      <c r="AA443" s="140"/>
    </row>
    <row r="444" spans="27:27">
      <c r="AA444" s="140"/>
    </row>
    <row r="445" spans="27:27">
      <c r="AA445" s="140"/>
    </row>
    <row r="446" spans="27:27">
      <c r="AA446" s="140"/>
    </row>
    <row r="447" spans="27:27">
      <c r="AA447" s="140"/>
    </row>
    <row r="448" spans="27:27">
      <c r="AA448" s="140"/>
    </row>
    <row r="449" spans="27:27">
      <c r="AA449" s="140"/>
    </row>
    <row r="450" spans="27:27">
      <c r="AA450" s="140"/>
    </row>
    <row r="451" spans="27:27">
      <c r="AA451" s="140"/>
    </row>
    <row r="452" spans="27:27">
      <c r="AA452" s="140"/>
    </row>
    <row r="453" spans="27:27">
      <c r="AA453" s="140"/>
    </row>
    <row r="454" spans="27:27">
      <c r="AA454" s="140"/>
    </row>
    <row r="455" spans="27:27">
      <c r="AA455" s="140"/>
    </row>
    <row r="456" spans="27:27">
      <c r="AA456" s="140"/>
    </row>
    <row r="457" spans="27:27">
      <c r="AA457" s="140"/>
    </row>
    <row r="458" spans="27:27">
      <c r="AA458" s="140"/>
    </row>
    <row r="459" spans="27:27">
      <c r="AA459" s="140"/>
    </row>
    <row r="460" spans="27:27">
      <c r="AA460" s="140"/>
    </row>
    <row r="461" spans="27:27">
      <c r="AA461" s="140"/>
    </row>
    <row r="462" spans="27:27">
      <c r="AA462" s="140"/>
    </row>
    <row r="463" spans="27:27">
      <c r="AA463" s="140"/>
    </row>
    <row r="464" spans="27:27">
      <c r="AA464" s="140"/>
    </row>
    <row r="465" spans="27:27">
      <c r="AA465" s="140"/>
    </row>
    <row r="466" spans="27:27">
      <c r="AA466" s="140"/>
    </row>
    <row r="467" spans="27:27">
      <c r="AA467" s="140"/>
    </row>
    <row r="468" spans="27:27">
      <c r="AA468" s="140"/>
    </row>
    <row r="469" spans="27:27">
      <c r="AA469" s="140"/>
    </row>
    <row r="470" spans="27:27">
      <c r="AA470" s="140"/>
    </row>
    <row r="471" spans="27:27">
      <c r="AA471" s="140"/>
    </row>
    <row r="472" spans="27:27">
      <c r="AA472" s="140"/>
    </row>
    <row r="473" spans="27:27">
      <c r="AA473" s="140"/>
    </row>
    <row r="474" spans="27:27">
      <c r="AA474" s="140"/>
    </row>
    <row r="475" spans="27:27">
      <c r="AA475" s="140"/>
    </row>
    <row r="476" spans="27:27">
      <c r="AA476" s="140"/>
    </row>
    <row r="477" spans="27:27">
      <c r="AA477" s="140"/>
    </row>
    <row r="478" spans="27:27">
      <c r="AA478" s="140"/>
    </row>
    <row r="479" spans="27:27">
      <c r="AA479" s="140"/>
    </row>
    <row r="480" spans="27:27">
      <c r="AA480" s="140"/>
    </row>
    <row r="481" spans="27:27">
      <c r="AA481" s="140"/>
    </row>
    <row r="482" spans="27:27">
      <c r="AA482" s="140"/>
    </row>
    <row r="483" spans="27:27">
      <c r="AA483" s="140"/>
    </row>
    <row r="484" spans="27:27">
      <c r="AA484" s="140"/>
    </row>
    <row r="485" spans="27:27">
      <c r="AA485" s="140"/>
    </row>
    <row r="486" spans="27:27">
      <c r="AA486" s="140"/>
    </row>
    <row r="487" spans="27:27">
      <c r="AA487" s="140"/>
    </row>
    <row r="488" spans="27:27">
      <c r="AA488" s="140"/>
    </row>
    <row r="489" spans="27:27">
      <c r="AA489" s="140"/>
    </row>
    <row r="490" spans="27:27">
      <c r="AA490" s="140"/>
    </row>
    <row r="491" spans="27:27">
      <c r="AA491" s="140"/>
    </row>
    <row r="492" spans="27:27">
      <c r="AA492" s="140"/>
    </row>
    <row r="493" spans="27:27">
      <c r="AA493" s="140"/>
    </row>
    <row r="494" spans="27:27">
      <c r="AA494" s="140"/>
    </row>
    <row r="495" spans="27:27">
      <c r="AA495" s="140"/>
    </row>
    <row r="496" spans="27:27">
      <c r="AA496" s="140"/>
    </row>
    <row r="497" spans="27:27">
      <c r="AA497" s="140"/>
    </row>
    <row r="498" spans="27:27">
      <c r="AA498" s="140"/>
    </row>
    <row r="499" spans="27:27">
      <c r="AA499" s="140"/>
    </row>
    <row r="500" spans="27:27">
      <c r="AA500" s="140"/>
    </row>
    <row r="501" spans="27:27">
      <c r="AA501" s="140"/>
    </row>
    <row r="502" spans="27:27">
      <c r="AA502" s="140"/>
    </row>
    <row r="503" spans="27:27">
      <c r="AA503" s="140"/>
    </row>
    <row r="504" spans="27:27">
      <c r="AA504" s="140"/>
    </row>
    <row r="505" spans="27:27">
      <c r="AA505" s="140"/>
    </row>
    <row r="506" spans="27:27">
      <c r="AA506" s="140"/>
    </row>
    <row r="507" spans="27:27">
      <c r="AA507" s="140"/>
    </row>
    <row r="508" spans="27:27">
      <c r="AA508" s="140"/>
    </row>
    <row r="509" spans="27:27">
      <c r="AA509" s="140"/>
    </row>
    <row r="510" spans="27:27">
      <c r="AA510" s="140"/>
    </row>
    <row r="511" spans="27:27">
      <c r="AA511" s="140"/>
    </row>
    <row r="512" spans="27:27">
      <c r="AA512" s="140"/>
    </row>
    <row r="513" spans="27:27">
      <c r="AA513" s="140"/>
    </row>
    <row r="514" spans="27:27">
      <c r="AA514" s="140"/>
    </row>
    <row r="515" spans="27:27">
      <c r="AA515" s="140"/>
    </row>
    <row r="516" spans="27:27">
      <c r="AA516" s="140"/>
    </row>
    <row r="517" spans="27:27">
      <c r="AA517" s="140"/>
    </row>
    <row r="518" spans="27:27">
      <c r="AA518" s="140"/>
    </row>
    <row r="519" spans="27:27">
      <c r="AA519" s="140"/>
    </row>
    <row r="520" spans="27:27">
      <c r="AA520" s="140"/>
    </row>
    <row r="521" spans="27:27">
      <c r="AA521" s="140"/>
    </row>
    <row r="522" spans="27:27">
      <c r="AA522" s="140"/>
    </row>
    <row r="523" spans="27:27">
      <c r="AA523" s="140"/>
    </row>
    <row r="524" spans="27:27">
      <c r="AA524" s="140"/>
    </row>
    <row r="525" spans="27:27">
      <c r="AA525" s="140"/>
    </row>
    <row r="526" spans="27:27">
      <c r="AA526" s="140"/>
    </row>
    <row r="527" spans="27:27">
      <c r="AA527" s="140"/>
    </row>
    <row r="528" spans="27:27">
      <c r="AA528" s="140"/>
    </row>
    <row r="529" spans="27:27">
      <c r="AA529" s="140"/>
    </row>
    <row r="530" spans="27:27">
      <c r="AA530" s="140"/>
    </row>
    <row r="531" spans="27:27">
      <c r="AA531" s="140"/>
    </row>
    <row r="532" spans="27:27">
      <c r="AA532" s="140"/>
    </row>
    <row r="533" spans="27:27">
      <c r="AA533" s="140"/>
    </row>
    <row r="534" spans="27:27">
      <c r="AA534" s="140"/>
    </row>
    <row r="535" spans="27:27">
      <c r="AA535" s="140"/>
    </row>
    <row r="536" spans="27:27">
      <c r="AA536" s="140"/>
    </row>
    <row r="537" spans="27:27">
      <c r="AA537" s="140"/>
    </row>
    <row r="538" spans="27:27">
      <c r="AA538" s="140"/>
    </row>
    <row r="539" spans="27:27">
      <c r="AA539" s="140"/>
    </row>
    <row r="540" spans="27:27">
      <c r="AA540" s="140"/>
    </row>
    <row r="541" spans="27:27">
      <c r="AA541" s="140"/>
    </row>
    <row r="542" spans="27:27">
      <c r="AA542" s="140"/>
    </row>
    <row r="543" spans="27:27">
      <c r="AA543" s="140"/>
    </row>
    <row r="544" spans="27:27">
      <c r="AA544" s="140"/>
    </row>
    <row r="545" spans="27:27">
      <c r="AA545" s="140"/>
    </row>
    <row r="546" spans="27:27">
      <c r="AA546" s="140"/>
    </row>
    <row r="547" spans="27:27">
      <c r="AA547" s="140"/>
    </row>
    <row r="548" spans="27:27">
      <c r="AA548" s="140"/>
    </row>
    <row r="549" spans="27:27">
      <c r="AA549" s="140"/>
    </row>
    <row r="550" spans="27:27">
      <c r="AA550" s="140"/>
    </row>
    <row r="551" spans="27:27">
      <c r="AA551" s="140"/>
    </row>
    <row r="552" spans="27:27">
      <c r="AA552" s="140"/>
    </row>
    <row r="553" spans="27:27">
      <c r="AA553" s="140"/>
    </row>
    <row r="554" spans="27:27">
      <c r="AA554" s="140"/>
    </row>
    <row r="555" spans="27:27">
      <c r="AA555" s="140"/>
    </row>
    <row r="556" spans="27:27">
      <c r="AA556" s="140"/>
    </row>
    <row r="557" spans="27:27">
      <c r="AA557" s="140"/>
    </row>
    <row r="558" spans="27:27">
      <c r="AA558" s="140"/>
    </row>
    <row r="559" spans="27:27">
      <c r="AA559" s="140"/>
    </row>
    <row r="560" spans="27:27">
      <c r="AA560" s="140"/>
    </row>
    <row r="561" spans="27:27">
      <c r="AA561" s="140"/>
    </row>
    <row r="562" spans="27:27">
      <c r="AA562" s="140"/>
    </row>
    <row r="563" spans="27:27">
      <c r="AA563" s="140"/>
    </row>
    <row r="564" spans="27:27">
      <c r="AA564" s="140"/>
    </row>
    <row r="565" spans="27:27">
      <c r="AA565" s="140"/>
    </row>
    <row r="566" spans="27:27">
      <c r="AA566" s="140"/>
    </row>
    <row r="567" spans="27:27">
      <c r="AA567" s="140"/>
    </row>
    <row r="568" spans="27:27">
      <c r="AA568" s="140"/>
    </row>
    <row r="569" spans="27:27">
      <c r="AA569" s="140"/>
    </row>
    <row r="570" spans="27:27">
      <c r="AA570" s="140"/>
    </row>
    <row r="571" spans="27:27">
      <c r="AA571" s="140"/>
    </row>
    <row r="572" spans="27:27">
      <c r="AA572" s="140"/>
    </row>
    <row r="573" spans="27:27">
      <c r="AA573" s="140"/>
    </row>
    <row r="574" spans="27:27">
      <c r="AA574" s="140"/>
    </row>
    <row r="575" spans="27:27">
      <c r="AA575" s="140"/>
    </row>
    <row r="576" spans="27:27">
      <c r="AA576" s="140"/>
    </row>
    <row r="577" spans="27:27">
      <c r="AA577" s="140"/>
    </row>
    <row r="578" spans="27:27">
      <c r="AA578" s="140"/>
    </row>
    <row r="579" spans="27:27">
      <c r="AA579" s="140"/>
    </row>
    <row r="580" spans="27:27">
      <c r="AA580" s="140"/>
    </row>
    <row r="581" spans="27:27">
      <c r="AA581" s="140"/>
    </row>
    <row r="582" spans="27:27">
      <c r="AA582" s="140"/>
    </row>
    <row r="583" spans="27:27">
      <c r="AA583" s="140"/>
    </row>
    <row r="584" spans="27:27">
      <c r="AA584" s="140"/>
    </row>
    <row r="585" spans="27:27">
      <c r="AA585" s="140"/>
    </row>
    <row r="586" spans="27:27">
      <c r="AA586" s="140"/>
    </row>
    <row r="587" spans="27:27">
      <c r="AA587" s="140"/>
    </row>
    <row r="588" spans="27:27">
      <c r="AA588" s="140"/>
    </row>
    <row r="589" spans="27:27">
      <c r="AA589" s="140"/>
    </row>
    <row r="590" spans="27:27">
      <c r="AA590" s="140"/>
    </row>
    <row r="591" spans="27:27">
      <c r="AA591" s="140"/>
    </row>
    <row r="592" spans="27:27">
      <c r="AA592" s="140"/>
    </row>
    <row r="593" spans="27:27">
      <c r="AA593" s="140"/>
    </row>
    <row r="594" spans="27:27">
      <c r="AA594" s="140"/>
    </row>
    <row r="595" spans="27:27">
      <c r="AA595" s="140"/>
    </row>
    <row r="596" spans="27:27">
      <c r="AA596" s="140"/>
    </row>
    <row r="597" spans="27:27">
      <c r="AA597" s="140"/>
    </row>
    <row r="598" spans="27:27">
      <c r="AA598" s="140"/>
    </row>
    <row r="599" spans="27:27">
      <c r="AA599" s="140"/>
    </row>
    <row r="600" spans="27:27">
      <c r="AA600" s="140"/>
    </row>
    <row r="601" spans="27:27">
      <c r="AA601" s="140"/>
    </row>
    <row r="602" spans="27:27">
      <c r="AA602" s="140"/>
    </row>
    <row r="603" spans="27:27">
      <c r="AA603" s="140"/>
    </row>
    <row r="604" spans="27:27">
      <c r="AA604" s="140"/>
    </row>
    <row r="605" spans="27:27">
      <c r="AA605" s="140"/>
    </row>
    <row r="606" spans="27:27">
      <c r="AA606" s="140"/>
    </row>
    <row r="607" spans="27:27">
      <c r="AA607" s="140"/>
    </row>
    <row r="608" spans="27:27">
      <c r="AA608" s="140"/>
    </row>
    <row r="609" spans="27:27">
      <c r="AA609" s="140"/>
    </row>
    <row r="610" spans="27:27">
      <c r="AA610" s="140"/>
    </row>
    <row r="611" spans="27:27">
      <c r="AA611" s="140"/>
    </row>
    <row r="612" spans="27:27">
      <c r="AA612" s="140"/>
    </row>
    <row r="613" spans="27:27">
      <c r="AA613" s="140"/>
    </row>
    <row r="614" spans="27:27">
      <c r="AA614" s="140"/>
    </row>
    <row r="615" spans="27:27">
      <c r="AA615" s="140"/>
    </row>
    <row r="616" spans="27:27">
      <c r="AA616" s="140"/>
    </row>
    <row r="617" spans="27:27">
      <c r="AA617" s="140"/>
    </row>
    <row r="618" spans="27:27">
      <c r="AA618" s="140"/>
    </row>
    <row r="619" spans="27:27">
      <c r="AA619" s="140"/>
    </row>
    <row r="620" spans="27:27">
      <c r="AA620" s="140"/>
    </row>
    <row r="621" spans="27:27">
      <c r="AA621" s="140"/>
    </row>
    <row r="622" spans="27:27">
      <c r="AA622" s="140"/>
    </row>
    <row r="623" spans="27:27">
      <c r="AA623" s="140"/>
    </row>
    <row r="624" spans="27:27">
      <c r="AA624" s="140"/>
    </row>
    <row r="625" spans="27:27">
      <c r="AA625" s="140"/>
    </row>
    <row r="626" spans="27:27">
      <c r="AA626" s="140"/>
    </row>
    <row r="627" spans="27:27">
      <c r="AA627" s="140"/>
    </row>
    <row r="628" spans="27:27">
      <c r="AA628" s="140"/>
    </row>
    <row r="629" spans="27:27">
      <c r="AA629" s="140"/>
    </row>
    <row r="630" spans="27:27">
      <c r="AA630" s="140"/>
    </row>
    <row r="631" spans="27:27">
      <c r="AA631" s="140"/>
    </row>
    <row r="632" spans="27:27">
      <c r="AA632" s="140"/>
    </row>
    <row r="633" spans="27:27">
      <c r="AA633" s="140"/>
    </row>
    <row r="634" spans="27:27">
      <c r="AA634" s="140"/>
    </row>
    <row r="635" spans="27:27">
      <c r="AA635" s="140"/>
    </row>
    <row r="636" spans="27:27">
      <c r="AA636" s="140"/>
    </row>
    <row r="637" spans="27:27">
      <c r="AA637" s="140"/>
    </row>
    <row r="638" spans="27:27">
      <c r="AA638" s="140"/>
    </row>
    <row r="639" spans="27:27">
      <c r="AA639" s="140"/>
    </row>
    <row r="640" spans="27:27">
      <c r="AA640" s="140"/>
    </row>
    <row r="641" spans="27:27">
      <c r="AA641" s="140"/>
    </row>
    <row r="642" spans="27:27">
      <c r="AA642" s="140"/>
    </row>
    <row r="643" spans="27:27">
      <c r="AA643" s="140"/>
    </row>
    <row r="644" spans="27:27">
      <c r="AA644" s="140"/>
    </row>
    <row r="645" spans="27:27">
      <c r="AA645" s="140"/>
    </row>
    <row r="646" spans="27:27">
      <c r="AA646" s="140"/>
    </row>
    <row r="647" spans="27:27">
      <c r="AA647" s="140"/>
    </row>
    <row r="648" spans="27:27">
      <c r="AA648" s="140"/>
    </row>
    <row r="649" spans="27:27">
      <c r="AA649" s="140"/>
    </row>
    <row r="650" spans="27:27">
      <c r="AA650" s="140"/>
    </row>
    <row r="651" spans="27:27">
      <c r="AA651" s="140"/>
    </row>
    <row r="652" spans="27:27">
      <c r="AA652" s="140"/>
    </row>
    <row r="653" spans="27:27">
      <c r="AA653" s="140"/>
    </row>
    <row r="654" spans="27:27">
      <c r="AA654" s="140"/>
    </row>
    <row r="655" spans="27:27">
      <c r="AA655" s="140"/>
    </row>
    <row r="656" spans="27:27">
      <c r="AA656" s="140"/>
    </row>
    <row r="657" spans="27:27">
      <c r="AA657" s="140"/>
    </row>
    <row r="658" spans="27:27">
      <c r="AA658" s="140"/>
    </row>
    <row r="659" spans="27:27">
      <c r="AA659" s="140"/>
    </row>
    <row r="660" spans="27:27">
      <c r="AA660" s="140"/>
    </row>
    <row r="661" spans="27:27">
      <c r="AA661" s="140"/>
    </row>
    <row r="662" spans="27:27">
      <c r="AA662" s="140"/>
    </row>
    <row r="663" spans="27:27">
      <c r="AA663" s="140"/>
    </row>
    <row r="664" spans="27:27">
      <c r="AA664" s="140"/>
    </row>
    <row r="665" spans="27:27">
      <c r="AA665" s="140"/>
    </row>
    <row r="666" spans="27:27">
      <c r="AA666" s="140"/>
    </row>
    <row r="667" spans="27:27">
      <c r="AA667" s="140"/>
    </row>
    <row r="668" spans="27:27">
      <c r="AA668" s="140"/>
    </row>
    <row r="669" spans="27:27">
      <c r="AA669" s="140"/>
    </row>
    <row r="670" spans="27:27">
      <c r="AA670" s="140"/>
    </row>
    <row r="671" spans="27:27">
      <c r="AA671" s="140"/>
    </row>
    <row r="672" spans="27:27">
      <c r="AA672" s="140"/>
    </row>
    <row r="673" spans="27:27">
      <c r="AA673" s="140"/>
    </row>
    <row r="674" spans="27:27">
      <c r="AA674" s="140"/>
    </row>
    <row r="675" spans="27:27">
      <c r="AA675" s="140"/>
    </row>
    <row r="676" spans="27:27">
      <c r="AA676" s="140"/>
    </row>
    <row r="677" spans="27:27">
      <c r="AA677" s="140"/>
    </row>
    <row r="678" spans="27:27">
      <c r="AA678" s="140"/>
    </row>
    <row r="679" spans="27:27">
      <c r="AA679" s="140"/>
    </row>
    <row r="680" spans="27:27">
      <c r="AA680" s="140"/>
    </row>
    <row r="681" spans="27:27">
      <c r="AA681" s="140"/>
    </row>
    <row r="682" spans="27:27">
      <c r="AA682" s="140"/>
    </row>
    <row r="683" spans="27:27">
      <c r="AA683" s="140"/>
    </row>
    <row r="684" spans="27:27">
      <c r="AA684" s="140"/>
    </row>
    <row r="685" spans="27:27">
      <c r="AA685" s="140"/>
    </row>
    <row r="686" spans="27:27">
      <c r="AA686" s="140"/>
    </row>
    <row r="687" spans="27:27">
      <c r="AA687" s="140"/>
    </row>
    <row r="688" spans="27:27">
      <c r="AA688" s="140"/>
    </row>
    <row r="689" spans="27:27">
      <c r="AA689" s="140"/>
    </row>
    <row r="690" spans="27:27">
      <c r="AA690" s="140"/>
    </row>
    <row r="691" spans="27:27">
      <c r="AA691" s="140"/>
    </row>
    <row r="692" spans="27:27">
      <c r="AA692" s="140"/>
    </row>
    <row r="693" spans="27:27">
      <c r="AA693" s="140"/>
    </row>
    <row r="694" spans="27:27">
      <c r="AA694" s="140"/>
    </row>
    <row r="695" spans="27:27">
      <c r="AA695" s="140"/>
    </row>
    <row r="696" spans="27:27">
      <c r="AA696" s="140"/>
    </row>
    <row r="697" spans="27:27">
      <c r="AA697" s="140"/>
    </row>
    <row r="698" spans="27:27">
      <c r="AA698" s="140"/>
    </row>
    <row r="699" spans="27:27">
      <c r="AA699" s="140"/>
    </row>
    <row r="700" spans="27:27">
      <c r="AA700" s="140"/>
    </row>
    <row r="701" spans="27:27">
      <c r="AA701" s="140"/>
    </row>
    <row r="702" spans="27:27">
      <c r="AA702" s="140"/>
    </row>
    <row r="703" spans="27:27">
      <c r="AA703" s="140"/>
    </row>
    <row r="704" spans="27:27">
      <c r="AA704" s="140"/>
    </row>
    <row r="705" spans="27:27">
      <c r="AA705" s="140"/>
    </row>
    <row r="706" spans="27:27">
      <c r="AA706" s="140"/>
    </row>
    <row r="707" spans="27:27">
      <c r="AA707" s="140"/>
    </row>
    <row r="708" spans="27:27">
      <c r="AA708" s="140"/>
    </row>
    <row r="709" spans="27:27">
      <c r="AA709" s="140"/>
    </row>
    <row r="710" spans="27:27">
      <c r="AA710" s="140"/>
    </row>
    <row r="711" spans="27:27">
      <c r="AA711" s="140"/>
    </row>
    <row r="712" spans="27:27">
      <c r="AA712" s="140"/>
    </row>
    <row r="713" spans="27:27">
      <c r="AA713" s="140"/>
    </row>
    <row r="714" spans="27:27">
      <c r="AA714" s="140"/>
    </row>
    <row r="715" spans="27:27">
      <c r="AA715" s="140"/>
    </row>
    <row r="716" spans="27:27">
      <c r="AA716" s="140"/>
    </row>
    <row r="717" spans="27:27">
      <c r="AA717" s="140"/>
    </row>
    <row r="718" spans="27:27">
      <c r="AA718" s="140"/>
    </row>
    <row r="719" spans="27:27">
      <c r="AA719" s="140"/>
    </row>
    <row r="720" spans="27:27">
      <c r="AA720" s="140"/>
    </row>
    <row r="721" spans="27:27">
      <c r="AA721" s="140"/>
    </row>
    <row r="722" spans="27:27">
      <c r="AA722" s="140"/>
    </row>
    <row r="723" spans="27:27">
      <c r="AA723" s="140"/>
    </row>
    <row r="724" spans="27:27">
      <c r="AA724" s="140"/>
    </row>
    <row r="725" spans="27:27">
      <c r="AA725" s="140"/>
    </row>
    <row r="726" spans="27:27">
      <c r="AA726" s="140"/>
    </row>
    <row r="727" spans="27:27">
      <c r="AA727" s="140"/>
    </row>
    <row r="728" spans="27:27">
      <c r="AA728" s="140"/>
    </row>
    <row r="729" spans="27:27">
      <c r="AA729" s="140"/>
    </row>
    <row r="730" spans="27:27">
      <c r="AA730" s="140"/>
    </row>
    <row r="731" spans="27:27">
      <c r="AA731" s="140"/>
    </row>
    <row r="732" spans="27:27">
      <c r="AA732" s="140"/>
    </row>
    <row r="733" spans="27:27">
      <c r="AA733" s="140"/>
    </row>
    <row r="734" spans="27:27">
      <c r="AA734" s="140"/>
    </row>
    <row r="735" spans="27:27">
      <c r="AA735" s="140"/>
    </row>
    <row r="736" spans="27:27">
      <c r="AA736" s="140"/>
    </row>
    <row r="737" spans="27:27">
      <c r="AA737" s="140"/>
    </row>
    <row r="738" spans="27:27">
      <c r="AA738" s="140"/>
    </row>
    <row r="739" spans="27:27">
      <c r="AA739" s="140"/>
    </row>
    <row r="740" spans="27:27">
      <c r="AA740" s="140"/>
    </row>
    <row r="741" spans="27:27">
      <c r="AA741" s="140"/>
    </row>
    <row r="742" spans="27:27">
      <c r="AA742" s="140"/>
    </row>
    <row r="743" spans="27:27">
      <c r="AA743" s="140"/>
    </row>
    <row r="744" spans="27:27">
      <c r="AA744" s="140"/>
    </row>
    <row r="745" spans="27:27">
      <c r="AA745" s="140"/>
    </row>
    <row r="746" spans="27:27">
      <c r="AA746" s="140"/>
    </row>
    <row r="747" spans="27:27">
      <c r="AA747" s="140"/>
    </row>
    <row r="748" spans="27:27">
      <c r="AA748" s="140"/>
    </row>
    <row r="749" spans="27:27">
      <c r="AA749" s="140"/>
    </row>
    <row r="750" spans="27:27">
      <c r="AA750" s="140"/>
    </row>
    <row r="751" spans="27:27">
      <c r="AA751" s="140"/>
    </row>
    <row r="752" spans="27:27">
      <c r="AA752" s="140"/>
    </row>
    <row r="753" spans="27:27">
      <c r="AA753" s="140"/>
    </row>
    <row r="754" spans="27:27">
      <c r="AA754" s="140"/>
    </row>
    <row r="755" spans="27:27">
      <c r="AA755" s="140"/>
    </row>
    <row r="756" spans="27:27">
      <c r="AA756" s="140"/>
    </row>
    <row r="757" spans="27:27">
      <c r="AA757" s="140"/>
    </row>
    <row r="758" spans="27:27">
      <c r="AA758" s="140"/>
    </row>
    <row r="759" spans="27:27">
      <c r="AA759" s="140"/>
    </row>
    <row r="760" spans="27:27">
      <c r="AA760" s="140"/>
    </row>
    <row r="761" spans="27:27">
      <c r="AA761" s="140"/>
    </row>
    <row r="762" spans="27:27">
      <c r="AA762" s="140"/>
    </row>
    <row r="763" spans="27:27">
      <c r="AA763" s="140"/>
    </row>
    <row r="764" spans="27:27">
      <c r="AA764" s="140"/>
    </row>
    <row r="765" spans="27:27">
      <c r="AA765" s="140"/>
    </row>
    <row r="766" spans="27:27">
      <c r="AA766" s="140"/>
    </row>
    <row r="767" spans="27:27">
      <c r="AA767" s="140"/>
    </row>
    <row r="768" spans="27:27">
      <c r="AA768" s="140"/>
    </row>
    <row r="769" spans="27:27">
      <c r="AA769" s="140"/>
    </row>
    <row r="770" spans="27:27">
      <c r="AA770" s="140"/>
    </row>
    <row r="771" spans="27:27">
      <c r="AA771" s="140"/>
    </row>
    <row r="772" spans="27:27">
      <c r="AA772" s="140"/>
    </row>
    <row r="773" spans="27:27">
      <c r="AA773" s="140"/>
    </row>
    <row r="774" spans="27:27">
      <c r="AA774" s="140"/>
    </row>
    <row r="775" spans="27:27">
      <c r="AA775" s="140"/>
    </row>
    <row r="776" spans="27:27">
      <c r="AA776" s="140"/>
    </row>
    <row r="777" spans="27:27">
      <c r="AA777" s="140"/>
    </row>
    <row r="778" spans="27:27">
      <c r="AA778" s="140"/>
    </row>
    <row r="779" spans="27:27">
      <c r="AA779" s="140"/>
    </row>
    <row r="780" spans="27:27">
      <c r="AA780" s="140"/>
    </row>
    <row r="781" spans="27:27">
      <c r="AA781" s="140"/>
    </row>
    <row r="782" spans="27:27">
      <c r="AA782" s="140"/>
    </row>
    <row r="783" spans="27:27">
      <c r="AA783" s="140"/>
    </row>
    <row r="784" spans="27:27">
      <c r="AA784" s="140"/>
    </row>
    <row r="785" spans="27:27">
      <c r="AA785" s="140"/>
    </row>
    <row r="786" spans="27:27">
      <c r="AA786" s="140"/>
    </row>
    <row r="787" spans="27:27">
      <c r="AA787" s="140"/>
    </row>
    <row r="788" spans="27:27">
      <c r="AA788" s="140"/>
    </row>
    <row r="789" spans="27:27">
      <c r="AA789" s="140"/>
    </row>
    <row r="790" spans="27:27">
      <c r="AA790" s="140"/>
    </row>
    <row r="791" spans="27:27">
      <c r="AA791" s="140"/>
    </row>
    <row r="792" spans="27:27">
      <c r="AA792" s="140"/>
    </row>
    <row r="793" spans="27:27">
      <c r="AA793" s="140"/>
    </row>
    <row r="794" spans="27:27">
      <c r="AA794" s="140"/>
    </row>
    <row r="795" spans="27:27">
      <c r="AA795" s="140"/>
    </row>
    <row r="796" spans="27:27">
      <c r="AA796" s="140"/>
    </row>
    <row r="797" spans="27:27">
      <c r="AA797" s="140"/>
    </row>
    <row r="798" spans="27:27">
      <c r="AA798" s="140"/>
    </row>
    <row r="799" spans="27:27">
      <c r="AA799" s="140"/>
    </row>
    <row r="800" spans="27:27">
      <c r="AA800" s="140"/>
    </row>
    <row r="801" spans="27:27">
      <c r="AA801" s="140"/>
    </row>
    <row r="802" spans="27:27">
      <c r="AA802" s="140"/>
    </row>
    <row r="803" spans="27:27">
      <c r="AA803" s="140"/>
    </row>
    <row r="804" spans="27:27">
      <c r="AA804" s="140"/>
    </row>
    <row r="805" spans="27:27">
      <c r="AA805" s="140"/>
    </row>
    <row r="806" spans="27:27">
      <c r="AA806" s="140"/>
    </row>
    <row r="807" spans="27:27">
      <c r="AA807" s="140"/>
    </row>
    <row r="808" spans="27:27">
      <c r="AA808" s="140"/>
    </row>
    <row r="809" spans="27:27">
      <c r="AA809" s="140"/>
    </row>
    <row r="810" spans="27:27">
      <c r="AA810" s="140"/>
    </row>
    <row r="811" spans="27:27">
      <c r="AA811" s="140"/>
    </row>
    <row r="812" spans="27:27">
      <c r="AA812" s="140"/>
    </row>
    <row r="813" spans="27:27">
      <c r="AA813" s="140"/>
    </row>
    <row r="814" spans="27:27">
      <c r="AA814" s="140"/>
    </row>
    <row r="815" spans="27:27">
      <c r="AA815" s="140"/>
    </row>
    <row r="816" spans="27:27">
      <c r="AA816" s="140"/>
    </row>
    <row r="817" spans="27:27">
      <c r="AA817" s="140"/>
    </row>
    <row r="818" spans="27:27">
      <c r="AA818" s="140"/>
    </row>
    <row r="819" spans="27:27">
      <c r="AA819" s="140"/>
    </row>
    <row r="820" spans="27:27">
      <c r="AA820" s="140"/>
    </row>
    <row r="821" spans="27:27">
      <c r="AA821" s="140"/>
    </row>
    <row r="822" spans="27:27">
      <c r="AA822" s="140"/>
    </row>
    <row r="823" spans="27:27">
      <c r="AA823" s="140"/>
    </row>
    <row r="824" spans="27:27">
      <c r="AA824" s="140"/>
    </row>
    <row r="825" spans="27:27">
      <c r="AA825" s="140"/>
    </row>
    <row r="826" spans="27:27">
      <c r="AA826" s="140"/>
    </row>
    <row r="827" spans="27:27">
      <c r="AA827" s="140"/>
    </row>
    <row r="828" spans="27:27">
      <c r="AA828" s="140"/>
    </row>
    <row r="829" spans="27:27">
      <c r="AA829" s="140"/>
    </row>
    <row r="830" spans="27:27">
      <c r="AA830" s="140"/>
    </row>
    <row r="831" spans="27:27">
      <c r="AA831" s="140"/>
    </row>
    <row r="832" spans="27:27">
      <c r="AA832" s="140"/>
    </row>
    <row r="833" spans="27:27">
      <c r="AA833" s="140"/>
    </row>
    <row r="834" spans="27:27">
      <c r="AA834" s="140"/>
    </row>
    <row r="835" spans="27:27">
      <c r="AA835" s="140"/>
    </row>
    <row r="836" spans="27:27">
      <c r="AA836" s="140"/>
    </row>
    <row r="837" spans="27:27">
      <c r="AA837" s="140"/>
    </row>
    <row r="838" spans="27:27">
      <c r="AA838" s="140"/>
    </row>
    <row r="839" spans="27:27">
      <c r="AA839" s="140"/>
    </row>
    <row r="840" spans="27:27">
      <c r="AA840" s="140"/>
    </row>
    <row r="841" spans="27:27">
      <c r="AA841" s="140"/>
    </row>
    <row r="842" spans="27:27">
      <c r="AA842" s="140"/>
    </row>
    <row r="843" spans="27:27">
      <c r="AA843" s="140"/>
    </row>
    <row r="844" spans="27:27">
      <c r="AA844" s="140"/>
    </row>
    <row r="845" spans="27:27">
      <c r="AA845" s="140"/>
    </row>
    <row r="846" spans="27:27">
      <c r="AA846" s="140"/>
    </row>
    <row r="847" spans="27:27">
      <c r="AA847" s="140"/>
    </row>
    <row r="848" spans="27:27">
      <c r="AA848" s="140"/>
    </row>
    <row r="849" spans="27:27">
      <c r="AA849" s="140"/>
    </row>
    <row r="850" spans="27:27">
      <c r="AA850" s="140"/>
    </row>
    <row r="851" spans="27:27">
      <c r="AA851" s="140"/>
    </row>
    <row r="852" spans="27:27">
      <c r="AA852" s="140"/>
    </row>
    <row r="853" spans="27:27">
      <c r="AA853" s="140"/>
    </row>
    <row r="854" spans="27:27">
      <c r="AA854" s="140"/>
    </row>
    <row r="855" spans="27:27">
      <c r="AA855" s="140"/>
    </row>
    <row r="856" spans="27:27">
      <c r="AA856" s="140"/>
    </row>
    <row r="857" spans="27:27">
      <c r="AA857" s="140"/>
    </row>
    <row r="858" spans="27:27">
      <c r="AA858" s="140"/>
    </row>
    <row r="859" spans="27:27">
      <c r="AA859" s="140"/>
    </row>
    <row r="860" spans="27:27">
      <c r="AA860" s="140"/>
    </row>
    <row r="861" spans="27:27">
      <c r="AA861" s="140"/>
    </row>
    <row r="862" spans="27:27">
      <c r="AA862" s="140"/>
    </row>
    <row r="863" spans="27:27">
      <c r="AA863" s="140"/>
    </row>
    <row r="864" spans="27:27">
      <c r="AA864" s="140"/>
    </row>
    <row r="865" spans="27:27">
      <c r="AA865" s="140"/>
    </row>
    <row r="866" spans="27:27">
      <c r="AA866" s="140"/>
    </row>
    <row r="867" spans="27:27">
      <c r="AA867" s="140"/>
    </row>
    <row r="868" spans="27:27">
      <c r="AA868" s="140"/>
    </row>
    <row r="869" spans="27:27">
      <c r="AA869" s="140"/>
    </row>
    <row r="870" spans="27:27">
      <c r="AA870" s="140"/>
    </row>
    <row r="871" spans="27:27">
      <c r="AA871" s="140"/>
    </row>
    <row r="872" spans="27:27">
      <c r="AA872" s="140"/>
    </row>
    <row r="873" spans="27:27">
      <c r="AA873" s="140"/>
    </row>
    <row r="874" spans="27:27">
      <c r="AA874" s="140"/>
    </row>
    <row r="875" spans="27:27">
      <c r="AA875" s="140"/>
    </row>
    <row r="876" spans="27:27">
      <c r="AA876" s="140"/>
    </row>
    <row r="877" spans="27:27">
      <c r="AA877" s="140"/>
    </row>
    <row r="878" spans="27:27">
      <c r="AA878" s="140"/>
    </row>
    <row r="879" spans="27:27">
      <c r="AA879" s="140"/>
    </row>
    <row r="880" spans="27:27">
      <c r="AA880" s="140"/>
    </row>
    <row r="881" spans="27:27">
      <c r="AA881" s="140"/>
    </row>
    <row r="882" spans="27:27">
      <c r="AA882" s="140"/>
    </row>
    <row r="883" spans="27:27">
      <c r="AA883" s="140"/>
    </row>
    <row r="884" spans="27:27">
      <c r="AA884" s="140"/>
    </row>
    <row r="885" spans="27:27">
      <c r="AA885" s="140"/>
    </row>
    <row r="886" spans="27:27">
      <c r="AA886" s="140"/>
    </row>
    <row r="887" spans="27:27">
      <c r="AA887" s="140"/>
    </row>
    <row r="888" spans="27:27">
      <c r="AA888" s="140"/>
    </row>
    <row r="889" spans="27:27">
      <c r="AA889" s="140"/>
    </row>
    <row r="890" spans="27:27">
      <c r="AA890" s="140"/>
    </row>
    <row r="891" spans="27:27">
      <c r="AA891" s="140"/>
    </row>
    <row r="892" spans="27:27">
      <c r="AA892" s="140"/>
    </row>
    <row r="893" spans="27:27">
      <c r="AA893" s="140"/>
    </row>
    <row r="894" spans="27:27">
      <c r="AA894" s="140"/>
    </row>
    <row r="895" spans="27:27">
      <c r="AA895" s="140"/>
    </row>
    <row r="896" spans="27:27">
      <c r="AA896" s="140"/>
    </row>
    <row r="897" spans="27:27">
      <c r="AA897" s="140"/>
    </row>
    <row r="898" spans="27:27">
      <c r="AA898" s="140"/>
    </row>
    <row r="899" spans="27:27">
      <c r="AA899" s="140"/>
    </row>
    <row r="900" spans="27:27">
      <c r="AA900" s="140"/>
    </row>
    <row r="901" spans="27:27">
      <c r="AA901" s="140"/>
    </row>
    <row r="902" spans="27:27">
      <c r="AA902" s="140"/>
    </row>
    <row r="903" spans="27:27">
      <c r="AA903" s="140"/>
    </row>
    <row r="904" spans="27:27">
      <c r="AA904" s="140"/>
    </row>
    <row r="905" spans="27:27">
      <c r="AA905" s="140"/>
    </row>
    <row r="906" spans="27:27">
      <c r="AA906" s="140"/>
    </row>
    <row r="907" spans="27:27">
      <c r="AA907" s="140"/>
    </row>
    <row r="908" spans="27:27">
      <c r="AA908" s="140"/>
    </row>
    <row r="909" spans="27:27">
      <c r="AA909" s="140"/>
    </row>
    <row r="910" spans="27:27">
      <c r="AA910" s="140"/>
    </row>
    <row r="911" spans="27:27">
      <c r="AA911" s="140"/>
    </row>
    <row r="912" spans="27:27">
      <c r="AA912" s="140"/>
    </row>
    <row r="913" spans="27:27">
      <c r="AA913" s="140"/>
    </row>
    <row r="914" spans="27:27">
      <c r="AA914" s="140"/>
    </row>
    <row r="915" spans="27:27">
      <c r="AA915" s="140"/>
    </row>
    <row r="916" spans="27:27">
      <c r="AA916" s="140"/>
    </row>
    <row r="917" spans="27:27">
      <c r="AA917" s="140"/>
    </row>
    <row r="918" spans="27:27">
      <c r="AA918" s="140"/>
    </row>
    <row r="919" spans="27:27">
      <c r="AA919" s="140"/>
    </row>
    <row r="920" spans="27:27">
      <c r="AA920" s="140"/>
    </row>
    <row r="921" spans="27:27">
      <c r="AA921" s="140"/>
    </row>
    <row r="922" spans="27:27">
      <c r="AA922" s="140"/>
    </row>
    <row r="923" spans="27:27">
      <c r="AA923" s="140"/>
    </row>
    <row r="924" spans="27:27">
      <c r="AA924" s="140"/>
    </row>
    <row r="925" spans="27:27">
      <c r="AA925" s="140"/>
    </row>
    <row r="926" spans="27:27">
      <c r="AA926" s="140"/>
    </row>
    <row r="927" spans="27:27">
      <c r="AA927" s="140"/>
    </row>
    <row r="928" spans="27:27">
      <c r="AA928" s="140"/>
    </row>
    <row r="929" spans="27:27">
      <c r="AA929" s="140"/>
    </row>
    <row r="930" spans="27:27">
      <c r="AA930" s="140"/>
    </row>
    <row r="931" spans="27:27">
      <c r="AA931" s="140"/>
    </row>
    <row r="932" spans="27:27">
      <c r="AA932" s="140"/>
    </row>
    <row r="933" spans="27:27">
      <c r="AA933" s="140"/>
    </row>
    <row r="934" spans="27:27">
      <c r="AA934" s="140"/>
    </row>
    <row r="935" spans="27:27">
      <c r="AA935" s="140"/>
    </row>
    <row r="936" spans="27:27">
      <c r="AA936" s="140"/>
    </row>
    <row r="937" spans="27:27">
      <c r="AA937" s="140"/>
    </row>
    <row r="938" spans="27:27">
      <c r="AA938" s="140"/>
    </row>
    <row r="939" spans="27:27">
      <c r="AA939" s="140"/>
    </row>
    <row r="940" spans="27:27">
      <c r="AA940" s="140"/>
    </row>
    <row r="941" spans="27:27">
      <c r="AA941" s="140"/>
    </row>
    <row r="942" spans="27:27">
      <c r="AA942" s="140"/>
    </row>
    <row r="943" spans="27:27">
      <c r="AA943" s="140"/>
    </row>
    <row r="944" spans="27:27">
      <c r="AA944" s="140"/>
    </row>
    <row r="945" spans="27:27">
      <c r="AA945" s="140"/>
    </row>
    <row r="946" spans="27:27">
      <c r="AA946" s="140"/>
    </row>
    <row r="947" spans="27:27">
      <c r="AA947" s="140"/>
    </row>
    <row r="948" spans="27:27">
      <c r="AA948" s="140"/>
    </row>
    <row r="949" spans="27:27">
      <c r="AA949" s="140"/>
    </row>
    <row r="950" spans="27:27">
      <c r="AA950" s="140"/>
    </row>
    <row r="951" spans="27:27">
      <c r="AA951" s="140"/>
    </row>
    <row r="952" spans="27:27">
      <c r="AA952" s="140"/>
    </row>
    <row r="953" spans="27:27">
      <c r="AA953" s="140"/>
    </row>
    <row r="954" spans="27:27">
      <c r="AA954" s="140"/>
    </row>
    <row r="955" spans="27:27">
      <c r="AA955" s="140"/>
    </row>
    <row r="956" spans="27:27">
      <c r="AA956" s="140"/>
    </row>
    <row r="957" spans="27:27">
      <c r="AA957" s="140"/>
    </row>
    <row r="958" spans="27:27">
      <c r="AA958" s="140"/>
    </row>
    <row r="959" spans="27:27">
      <c r="AA959" s="140"/>
    </row>
    <row r="960" spans="27:27">
      <c r="AA960" s="140"/>
    </row>
    <row r="961" spans="27:27">
      <c r="AA961" s="140"/>
    </row>
    <row r="962" spans="27:27">
      <c r="AA962" s="140"/>
    </row>
    <row r="963" spans="27:27">
      <c r="AA963" s="140"/>
    </row>
    <row r="964" spans="27:27">
      <c r="AA964" s="140"/>
    </row>
    <row r="965" spans="27:27">
      <c r="AA965" s="140"/>
    </row>
    <row r="966" spans="27:27">
      <c r="AA966" s="140"/>
    </row>
    <row r="967" spans="27:27">
      <c r="AA967" s="140"/>
    </row>
    <row r="968" spans="27:27">
      <c r="AA968" s="140"/>
    </row>
    <row r="969" spans="27:27">
      <c r="AA969" s="140"/>
    </row>
    <row r="970" spans="27:27">
      <c r="AA970" s="140"/>
    </row>
    <row r="971" spans="27:27">
      <c r="AA971" s="140"/>
    </row>
    <row r="972" spans="27:27">
      <c r="AA972" s="140"/>
    </row>
    <row r="973" spans="27:27">
      <c r="AA973" s="140"/>
    </row>
    <row r="974" spans="27:27">
      <c r="AA974" s="140"/>
    </row>
    <row r="975" spans="27:27">
      <c r="AA975" s="140"/>
    </row>
    <row r="976" spans="27:27">
      <c r="AA976" s="140"/>
    </row>
    <row r="977" spans="27:27">
      <c r="AA977" s="140"/>
    </row>
    <row r="978" spans="27:27">
      <c r="AA978" s="140"/>
    </row>
    <row r="979" spans="27:27">
      <c r="AA979" s="140"/>
    </row>
    <row r="980" spans="27:27">
      <c r="AA980" s="140"/>
    </row>
    <row r="981" spans="27:27">
      <c r="AA981" s="140"/>
    </row>
    <row r="982" spans="27:27">
      <c r="AA982" s="140"/>
    </row>
    <row r="983" spans="27:27">
      <c r="AA983" s="140"/>
    </row>
    <row r="984" spans="27:27">
      <c r="AA984" s="140"/>
    </row>
    <row r="985" spans="27:27">
      <c r="AA985" s="140"/>
    </row>
    <row r="986" spans="27:27">
      <c r="AA986" s="140"/>
    </row>
    <row r="987" spans="27:27">
      <c r="AA987" s="140"/>
    </row>
    <row r="988" spans="27:27">
      <c r="AA988" s="140"/>
    </row>
    <row r="989" spans="27:27">
      <c r="AA989" s="140"/>
    </row>
    <row r="990" spans="27:27">
      <c r="AA990" s="140"/>
    </row>
    <row r="991" spans="27:27">
      <c r="AA991" s="140"/>
    </row>
    <row r="992" spans="27:27">
      <c r="AA992" s="140"/>
    </row>
    <row r="993" spans="27:27">
      <c r="AA993" s="140"/>
    </row>
    <row r="994" spans="27:27">
      <c r="AA994" s="140"/>
    </row>
    <row r="995" spans="27:27">
      <c r="AA995" s="140"/>
    </row>
    <row r="996" spans="27:27">
      <c r="AA996" s="140"/>
    </row>
    <row r="997" spans="27:27">
      <c r="AA997" s="140"/>
    </row>
    <row r="998" spans="27:27">
      <c r="AA998" s="140"/>
    </row>
    <row r="999" spans="27:27">
      <c r="AA999" s="140"/>
    </row>
    <row r="1000" spans="27:27">
      <c r="AA1000" s="140"/>
    </row>
    <row r="1001" spans="27:27">
      <c r="AA1001" s="140"/>
    </row>
    <row r="1002" spans="27:27">
      <c r="AA1002" s="140"/>
    </row>
    <row r="1003" spans="27:27">
      <c r="AA1003" s="140"/>
    </row>
    <row r="1004" spans="27:27">
      <c r="AA1004" s="140"/>
    </row>
    <row r="1005" spans="27:27">
      <c r="AA1005" s="140"/>
    </row>
    <row r="1006" spans="27:27">
      <c r="AA1006" s="140"/>
    </row>
    <row r="1007" spans="27:27">
      <c r="AA1007" s="140"/>
    </row>
    <row r="1008" spans="27:27">
      <c r="AA1008" s="140"/>
    </row>
  </sheetData>
  <sheetProtection sheet="1" formatCells="0" formatColumns="0" formatRows="0" insertRows="0" insertColumns="0" insertHyperlinks="0" deleteColumns="0" deleteRows="0" sort="0" autoFilter="0" pivotTables="0"/>
  <protectedRanges>
    <protectedRange sqref="A3:A14 E3" name="Range1"/>
    <protectedRange sqref="A$1:CA$1048576" name="Range2"/>
  </protectedRanges>
  <dataValidations count="2">
    <dataValidation type="list" allowBlank="1" showErrorMessage="1" errorTitle="错误提示" error="请输入下拉列表中的值" sqref="E3">
      <formula1>"产值,收款"</formula1>
    </dataValidation>
    <dataValidation type="custom" allowBlank="1" showErrorMessage="1" sqref="A3:B14">
      <formula1>IF(TRUE,OR(A3=0,A3=1),"Checkbox")</formula1>
    </dataValidation>
  </dataValidations>
  <pageMargins left="0.75" right="0.75" top="1" bottom="1" header="0.5" footer="0.5"/>
  <headerFooter/>
  <ignoredErrors>
    <ignoredError sqref="B3:B14" listDataValidation="1"/>
  </ignoredError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W244"/>
  <sheetViews>
    <sheetView zoomScale="90" zoomScaleNormal="90" topLeftCell="A14" workbookViewId="0">
      <selection activeCell="AL2" sqref="AL2:AN10"/>
    </sheetView>
  </sheetViews>
  <sheetFormatPr defaultColWidth="9" defaultRowHeight="16.5"/>
  <cols>
    <col min="1" max="1" width="11.8" style="76" customWidth="1"/>
    <col min="2" max="2" width="19.7666666666667" style="76" customWidth="1"/>
    <col min="3" max="6" width="12.875" style="77" customWidth="1"/>
    <col min="7" max="7" width="22.625" style="77" customWidth="1"/>
    <col min="8" max="13" width="12.875" style="77" customWidth="1"/>
    <col min="14" max="15" width="12.875" style="76" customWidth="1"/>
    <col min="16" max="17" width="9" style="76"/>
    <col min="18" max="19" width="23.5" style="76" customWidth="1"/>
    <col min="20" max="20" width="12.875" style="76" customWidth="1"/>
    <col min="21" max="23" width="9" style="76" customWidth="1"/>
    <col min="24" max="24" width="12.875" style="76" customWidth="1"/>
    <col min="25" max="26" width="9" style="76" customWidth="1"/>
    <col min="27" max="27" width="9.25" style="78" customWidth="1"/>
    <col min="28" max="28" width="9.25" style="76" customWidth="1"/>
    <col min="29" max="36" width="9" style="76" customWidth="1"/>
    <col min="37" max="37" width="9" style="76"/>
    <col min="38" max="38" width="22.675" style="76" customWidth="1"/>
    <col min="39" max="40" width="17.8583333333333" style="76" customWidth="1"/>
    <col min="41" max="41" width="9" style="76"/>
    <col min="42" max="42" width="23.925" style="76" customWidth="1"/>
    <col min="43" max="43" width="75.175" style="76" customWidth="1"/>
    <col min="44" max="44" width="14.6416666666667" style="76" customWidth="1"/>
    <col min="45" max="45" width="22.325" style="76" customWidth="1"/>
    <col min="46" max="46" width="20.8916666666667" style="76" customWidth="1"/>
    <col min="47" max="16384" width="9" style="76"/>
  </cols>
  <sheetData>
    <row r="1" ht="54" customHeight="1" spans="1:49">
      <c r="B1" s="41" t="s">
        <v>246</v>
      </c>
      <c r="C1" s="79"/>
      <c r="D1" s="79"/>
      <c r="E1" s="79"/>
      <c r="F1" s="79"/>
      <c r="G1" s="79"/>
      <c r="H1" s="79"/>
      <c r="I1" s="79"/>
      <c r="J1" s="79"/>
      <c r="Q1" s="80"/>
      <c r="R1" s="80"/>
      <c r="S1" s="80"/>
      <c r="T1" s="81" t="s">
        <v>247</v>
      </c>
      <c r="U1" s="80"/>
      <c r="V1" s="82" t="s">
        <v>172</v>
      </c>
      <c r="W1" s="82" t="s">
        <v>248</v>
      </c>
      <c r="X1" s="82" t="s">
        <v>249</v>
      </c>
      <c r="Y1" s="82" t="s">
        <v>250</v>
      </c>
      <c r="Z1" s="82" t="s">
        <v>251</v>
      </c>
      <c r="AA1" s="82" t="s">
        <v>252</v>
      </c>
      <c r="AB1" s="82" t="s">
        <v>253</v>
      </c>
      <c r="AC1" s="82" t="s">
        <v>131</v>
      </c>
      <c r="AD1" s="83" t="s">
        <v>254</v>
      </c>
      <c r="AK1" s="84" t="s">
        <v>255</v>
      </c>
      <c r="AL1" s="80"/>
      <c r="AM1" s="80"/>
      <c r="AN1" s="80"/>
      <c r="AP1" s="85" t="s">
        <v>256</v>
      </c>
      <c r="AQ1" s="85"/>
      <c r="AR1" s="85"/>
      <c r="AS1" s="85"/>
      <c r="AT1" s="85"/>
    </row>
    <row r="2" ht="35.65" customHeight="1" spans="1:49">
      <c r="B2" s="86"/>
      <c r="C2" s="87"/>
      <c r="J2" s="88" t="s">
        <v>231</v>
      </c>
      <c r="R2" s="80"/>
      <c r="S2" s="80"/>
      <c r="T2" s="80"/>
      <c r="U2" s="80"/>
      <c r="V2" s="80" t="str" cm="1">
        <f t="array" ref="V2">INDEX(J:J,$AH2)</f>
        <v>中德联合集团有限公司</v>
      </c>
      <c r="W2" s="80" t="str" cm="1">
        <f t="array" ref="W2">INDEX(G:G,AH2)</f>
        <v>青岛国际资源配置中心北片区建设运营数智一体化项目</v>
      </c>
      <c r="X2" s="80" cm="1">
        <f t="array" ref="X2">INDEX(N:N,AH2)</f>
        <v>723.709265</v>
      </c>
      <c r="Y2" s="80" t="str" cm="1">
        <f t="array" ref="Y2">INDEX(P:P,$AH2)</f>
        <v>4年</v>
      </c>
      <c r="Z2" s="80" t="str" cm="1">
        <f t="array" ref="Z2">INDEX(K:K,$AH2)</f>
        <v>不确定</v>
      </c>
      <c r="AA2" s="76" t="e" cm="1">
        <f t="array" ref="AA2">INDEX(L:L,$AH2)</f>
        <v>#REF!</v>
      </c>
      <c r="AB2" s="76" t="str" cm="1">
        <f t="array" ref="AB2">INDEX(R:R,$AH2)</f>
        <v>数字建造中心</v>
      </c>
      <c r="AC2" s="76" t="str" cm="1">
        <f t="array" ref="AC2">INDEX(S:S,$AH2)</f>
        <v>徐勇</v>
      </c>
      <c r="AH2" s="89" cm="1">
        <f t="array" ref="AH2:AH112">_xlfn.SORTBY(_xlfn._xlws.FILTER(ROW(O:O),Q:Q="股份外"),_xlfn._xlws.FILTER(O:O,Q:Q="股份外"),1)</f>
        <v>41</v>
      </c>
      <c r="AI2" s="76">
        <v>1</v>
      </c>
      <c r="AL2" s="90" t="s">
        <v>119</v>
      </c>
      <c r="AM2" s="91" t="s">
        <v>234</v>
      </c>
      <c r="AN2" s="92" t="s">
        <v>90</v>
      </c>
      <c r="AP2" s="93" t="s">
        <v>119</v>
      </c>
      <c r="AQ2" s="94" t="s">
        <v>121</v>
      </c>
      <c r="AR2" s="94" t="s">
        <v>122</v>
      </c>
      <c r="AS2" s="95" t="s">
        <v>90</v>
      </c>
      <c r="AT2" s="95" t="s">
        <v>257</v>
      </c>
    </row>
    <row r="3" ht="35.65" customHeight="1" spans="1:49">
      <c r="B3" s="96"/>
      <c r="C3" s="97">
        <v>46064</v>
      </c>
      <c r="D3" s="98"/>
      <c r="E3" s="97">
        <v>46045</v>
      </c>
      <c r="F3" s="99"/>
      <c r="G3" s="100" t="s">
        <v>258</v>
      </c>
      <c r="H3" s="98"/>
      <c r="I3" s="100" t="s">
        <v>259</v>
      </c>
      <c r="J3" s="98"/>
      <c r="R3" s="80"/>
      <c r="S3" s="80"/>
      <c r="T3" s="80"/>
      <c r="U3" s="80"/>
      <c r="V3" s="80" t="str" cm="1">
        <f t="array" ref="V3">INDEX(J:J,$AH3)</f>
        <v>同济大学</v>
      </c>
      <c r="W3" s="80" t="str" cm="1">
        <f t="array" ref="W3">INDEX(G:G,AH3)</f>
        <v>以运营为导向的太原轨道交通2号线一期工程BIM技术应用咨询服务合同</v>
      </c>
      <c r="X3" s="80" cm="1">
        <f t="array" ref="X3">INDEX(N:N,AH3)</f>
        <v>572.74</v>
      </c>
      <c r="Y3" s="80" t="str" cm="1">
        <f t="array" ref="Y3">INDEX(P:P,$AH3)</f>
        <v>6年</v>
      </c>
      <c r="Z3" s="80" t="str" cm="1">
        <f t="array" ref="Z3">INDEX(K:K,$AH3)</f>
        <v>全部落实</v>
      </c>
      <c r="AA3" s="76" t="e" cm="1">
        <f t="array" ref="AA3">INDEX(L:L,$AH3)</f>
        <v>#REF!</v>
      </c>
      <c r="AB3" s="76" t="str" cm="1">
        <f t="array" ref="AB3">INDEX(R:R,$AH3)</f>
        <v>福建分公司</v>
      </c>
      <c r="AC3" s="76" t="str" cm="1">
        <f t="array" ref="AC3">INDEX(S:S,$AH3)</f>
        <v>薛剑展</v>
      </c>
      <c r="AH3" s="76">
        <v>162</v>
      </c>
      <c r="AI3" s="76">
        <v>2</v>
      </c>
      <c r="AL3" s="101" t="s">
        <v>25</v>
      </c>
      <c r="AM3" s="102">
        <f>SUMIFS($M$30:$M$241,$R$30:$R$241,AL3)</f>
        <v>65</v>
      </c>
      <c r="AN3" s="103">
        <f>N17</f>
        <v>5941.043235</v>
      </c>
      <c r="AP3" s="104" t="str">
        <f>_xlfn.XLOOKUP(AV3,O:O,R:R)</f>
        <v>数字建造中心</v>
      </c>
      <c r="AQ3" s="105" t="str">
        <f>_xlfn.XLOOKUP(AV3,O:O,G:G)</f>
        <v>青岛国际资源配置中心北片区建设运营数智一体化项目</v>
      </c>
      <c r="AR3" s="106">
        <f>_xlfn.XLOOKUP(AW3,[8]【SUIT】合同产值营收表!$B:$B,[8]【SUIT】合同产值营收表!$F:$F)</f>
        <v>2168.7</v>
      </c>
      <c r="AS3" s="106">
        <f>_xlfn.XLOOKUP(AV3,O:O,N:N)</f>
        <v>723.709265</v>
      </c>
      <c r="AT3" s="106">
        <f>_xlfn.XLOOKUP(AW3,[8]【SUIT】合同产值营收表!$B:$B,[8]【SUIT】合同产值营收表!$AH:$AH)</f>
        <v>0</v>
      </c>
      <c r="AV3" s="76">
        <v>1</v>
      </c>
      <c r="AW3" s="76" t="str">
        <f>_xlfn.XLOOKUP(AV3,O:O,F:F)</f>
        <v>ZHT2022051300038</v>
      </c>
    </row>
    <row r="4" ht="33.75" customHeight="1" spans="1:49">
      <c r="B4" s="107" t="s">
        <v>119</v>
      </c>
      <c r="C4" s="108" t="s">
        <v>234</v>
      </c>
      <c r="D4" s="109" t="s">
        <v>260</v>
      </c>
      <c r="E4" s="108" t="s">
        <v>234</v>
      </c>
      <c r="F4" s="109" t="s">
        <v>260</v>
      </c>
      <c r="G4" s="108" t="s">
        <v>234</v>
      </c>
      <c r="H4" s="109" t="s">
        <v>260</v>
      </c>
      <c r="I4" s="108" t="s">
        <v>234</v>
      </c>
      <c r="J4" s="109" t="s">
        <v>260</v>
      </c>
      <c r="R4" s="80"/>
      <c r="S4" s="80"/>
      <c r="T4" s="80"/>
      <c r="U4" s="80"/>
      <c r="V4" s="80" t="str" cm="1">
        <f t="array" ref="V4">INDEX(J:J,$AH4)</f>
        <v>嘉兴市铁路与轨道交通投资集团有限责任公司</v>
      </c>
      <c r="W4" s="80" t="str" cm="1">
        <f t="array" ref="W4">INDEX(G:G,AH4)</f>
        <v>嘉兴市铁投集团建设一体化全过程管控平台建设服务项目合同</v>
      </c>
      <c r="X4" s="80" cm="1">
        <f t="array" ref="X4">INDEX(N:N,AH4)</f>
        <v>430.2104</v>
      </c>
      <c r="Y4" s="80" t="str" cm="1">
        <f t="array" ref="Y4">INDEX(P:P,$AH4)</f>
        <v>3年</v>
      </c>
      <c r="Z4" s="80" t="str" cm="1">
        <f t="array" ref="Z4">INDEX(K:K,$AH4)</f>
        <v>全部落实</v>
      </c>
      <c r="AA4" s="76" t="e" cm="1">
        <f t="array" ref="AA4">INDEX(L:L,$AH4)</f>
        <v>#REF!</v>
      </c>
      <c r="AB4" s="76" t="str" cm="1">
        <f t="array" ref="AB4">INDEX(R:R,$AH4)</f>
        <v>数字建造中心</v>
      </c>
      <c r="AC4" s="76" t="str" cm="1">
        <f t="array" ref="AC4">INDEX(S:S,$AH4)</f>
        <v>杨馨</v>
      </c>
      <c r="AH4" s="76">
        <v>58</v>
      </c>
      <c r="AI4" s="76">
        <v>3</v>
      </c>
      <c r="AL4" s="110" t="s">
        <v>26</v>
      </c>
      <c r="AM4" s="102">
        <f t="shared" ref="AM4:AM9" si="0">SUMIFS($M$30:$M$241,$R$30:$R$241,AL4)</f>
        <v>30</v>
      </c>
      <c r="AN4" s="103">
        <f t="shared" ref="AN4:AN9" si="1">N18</f>
        <v>1232.336369</v>
      </c>
      <c r="AP4" s="104" t="str">
        <f t="shared" ref="AP4:AP12" si="2">_xlfn.XLOOKUP(AV4,O:O,R:R)</f>
        <v>数字建造中心</v>
      </c>
      <c r="AQ4" s="105" t="str">
        <f t="shared" ref="AQ4:AQ12" si="3">_xlfn.XLOOKUP(AV4,O:O,G:G)</f>
        <v>绍兴二环南路智慧快速路智慧工程采购合同</v>
      </c>
      <c r="AR4" s="106">
        <f>_xlfn.XLOOKUP(AW4,[8]【SUIT】合同产值营收表!$B:$B,[8]【SUIT】合同产值营收表!$F:$F)</f>
        <v>802.5057</v>
      </c>
      <c r="AS4" s="106">
        <f t="shared" ref="AS4:AS12" si="4">_xlfn.XLOOKUP(AV4,O:O,N:N)</f>
        <v>627.158949</v>
      </c>
      <c r="AT4" s="106">
        <f>_xlfn.XLOOKUP(AW4,[8]【SUIT】合同产值营收表!$B:$B,[8]【SUIT】合同产值营收表!$AH:$AH)</f>
        <v>0</v>
      </c>
      <c r="AV4" s="76">
        <v>2</v>
      </c>
      <c r="AW4" s="76" t="str">
        <f t="shared" ref="AW4:AW22" si="5">_xlfn.XLOOKUP(AV4,O:O,F:F)</f>
        <v>ZHT2022112300104</v>
      </c>
    </row>
    <row r="5" ht="33.75" customHeight="1" spans="1:49">
      <c r="B5" s="111" t="s">
        <v>25</v>
      </c>
      <c r="C5" s="112">
        <f>COUNTIFS(产值及收款计划!$B:$B,$B5,产值及收款计划!$AZ:$AZ,"&gt;0")</f>
        <v>87</v>
      </c>
      <c r="D5" s="113">
        <f>SUMIFS(产值及收款计划!$AZ:$AZ,产值及收款计划!$B:$B,$B5,产值及收款计划!$AZ:$AZ,"&gt;0",产值及收款计划!$M:$M,"主导")</f>
        <v>9748.975074</v>
      </c>
      <c r="E5" s="112">
        <f>'公司-汇总页'!C75</f>
        <v>88</v>
      </c>
      <c r="F5" s="112">
        <f>'公司-汇总页'!D75</f>
        <v>9605.514723</v>
      </c>
      <c r="G5" s="112">
        <f>COUNTIFS(应收未收表!$O:$O,$B5,应收未收表!$N:$N,"&gt;0",应收未收表!$Q:$Q,"&lt;&gt;")</f>
        <v>80</v>
      </c>
      <c r="H5" s="113">
        <f>SUMIFS(应收未收表!$N:$N,应收未收表!$O:$O,$B5,应收未收表!$N:$N,"&gt;0")/10000</f>
        <v>10077.848846</v>
      </c>
      <c r="I5" s="112">
        <f>COUNTIFS(应收未收表!$E:$E,$B5,应收未收表!$D:$D,"&gt;0",应收未收表!$G:$G,"&lt;&gt;")</f>
        <v>62</v>
      </c>
      <c r="J5" s="113">
        <f>SUMIFS(应收未收表!$D:$D,应收未收表!$E:$E,$B5,应收未收表!$D:$D,"&gt;0")/10000</f>
        <v>9154.209075</v>
      </c>
      <c r="R5" s="80"/>
      <c r="S5" s="80"/>
      <c r="T5" s="80"/>
      <c r="U5" s="80"/>
      <c r="V5" s="80" t="str" cm="1">
        <f t="array" ref="V5">INDEX(J:J,$AH5)</f>
        <v>北京百度网讯科技有限公司</v>
      </c>
      <c r="W5" s="80" t="str" cm="1">
        <f t="array" ref="W5">INDEX(G:G,AH5)</f>
        <v>绍兴S308省道智慧快速路改造工程EPC总承包项目智慧工程集成控制平台服务项目软件采购合同</v>
      </c>
      <c r="X5" s="80" cm="1">
        <f t="array" ref="X5">INDEX(N:N,AH5)</f>
        <v>416.5</v>
      </c>
      <c r="Y5" s="80" t="str" cm="1">
        <f t="array" ref="Y5">INDEX(P:P,$AH5)</f>
        <v>4年</v>
      </c>
      <c r="Z5" s="80" t="e" cm="1">
        <f t="array" ref="Z5">INDEX(K:K,$AH5)</f>
        <v>#REF!</v>
      </c>
      <c r="AA5" s="76" t="e" cm="1">
        <f t="array" ref="AA5">INDEX(L:L,$AH5)</f>
        <v>#REF!</v>
      </c>
      <c r="AB5" s="76" t="str" cm="1">
        <f t="array" ref="AB5">INDEX(R:R,$AH5)</f>
        <v>智能运管中心</v>
      </c>
      <c r="AC5" s="76" t="str" cm="1">
        <f t="array" ref="AC5">INDEX(S:S,$AH5)</f>
        <v>贺一玮</v>
      </c>
      <c r="AH5" s="76">
        <v>126</v>
      </c>
      <c r="AI5" s="76">
        <v>4</v>
      </c>
      <c r="AL5" s="101" t="s">
        <v>27</v>
      </c>
      <c r="AM5" s="102">
        <f t="shared" si="0"/>
        <v>1</v>
      </c>
      <c r="AN5" s="103">
        <f t="shared" si="1"/>
        <v>32.88458</v>
      </c>
      <c r="AP5" s="104" t="str">
        <f t="shared" si="2"/>
        <v>福建分公司</v>
      </c>
      <c r="AQ5" s="105" t="str">
        <f t="shared" si="3"/>
        <v>郑州四港联动互通立交工程信息技术服务合同</v>
      </c>
      <c r="AR5" s="106">
        <f>_xlfn.XLOOKUP(AW5,[8]【SUIT】合同产值营收表!$B:$B,[8]【SUIT】合同产值营收表!$F:$F)</f>
        <v>609</v>
      </c>
      <c r="AS5" s="106">
        <f t="shared" si="4"/>
        <v>609</v>
      </c>
      <c r="AT5" s="106">
        <f>_xlfn.XLOOKUP(AW5,[8]【SUIT】合同产值营收表!$B:$B,[8]【SUIT】合同产值营收表!$AH:$AH)</f>
        <v>0</v>
      </c>
      <c r="AV5" s="76">
        <v>3</v>
      </c>
      <c r="AW5" s="76" t="str">
        <f t="shared" si="5"/>
        <v>ZHT2022122700124</v>
      </c>
    </row>
    <row r="6" ht="33.75" customHeight="1" spans="1:49">
      <c r="B6" s="114" t="s">
        <v>26</v>
      </c>
      <c r="C6" s="115">
        <f>COUNTIFS(产值及收款计划!$B:$B,$B6,产值及收款计划!$AZ:$AZ,"&gt;0")</f>
        <v>79</v>
      </c>
      <c r="D6" s="116">
        <f>SUMIFS(产值及收款计划!$AZ:$AZ,产值及收款计划!$B:$B,$B6,产值及收款计划!$AZ:$AZ,"&gt;0",产值及收款计划!$M:$M,"主导")</f>
        <v>4555.719648</v>
      </c>
      <c r="E6" s="115">
        <f>'公司-汇总页'!C76</f>
        <v>96</v>
      </c>
      <c r="F6" s="115">
        <f>'公司-汇总页'!D76</f>
        <v>5172.444635</v>
      </c>
      <c r="G6" s="115">
        <f>COUNTIFS(应收未收表!$O:$O,$B6,应收未收表!$N:$N,"&gt;0",应收未收表!$Q:$Q,"&lt;&gt;")</f>
        <v>88</v>
      </c>
      <c r="H6" s="116">
        <f>SUMIFS(应收未收表!$N:$N,应收未收表!$O:$O,$B6,应收未收表!$N:$N,"&gt;0")/10000</f>
        <v>4982.38375</v>
      </c>
      <c r="I6" s="115">
        <f>COUNTIFS(应收未收表!$E:$E,$B6,应收未收表!$D:$D,"&gt;0",应收未收表!$G:$G,"&lt;&gt;")</f>
        <v>41</v>
      </c>
      <c r="J6" s="116">
        <f>SUMIFS(应收未收表!$D:$D,应收未收表!$E:$E,$B6,应收未收表!$D:$D,"&gt;0")/10000</f>
        <v>3529.577135</v>
      </c>
      <c r="R6" s="80"/>
      <c r="S6" s="80"/>
      <c r="T6" s="80"/>
      <c r="U6" s="80"/>
      <c r="V6" s="80" t="str" cm="1">
        <f t="array" ref="V6">INDEX(J:J,$AH6)</f>
        <v>中铁十一局集团有限公司
长业建设集团有限公司</v>
      </c>
      <c r="W6" s="80" t="str" cm="1">
        <f t="array" ref="W6">INDEX(G:G,AH6)</f>
        <v>绍兴市二环南路智慧快速路智慧功能工程建设工程施工专业分包</v>
      </c>
      <c r="X6" s="80" cm="1">
        <f t="array" ref="X6">INDEX(N:N,AH6)</f>
        <v>412.541699</v>
      </c>
      <c r="Y6" s="80" t="str" cm="1">
        <f t="array" ref="Y6">INDEX(P:P,$AH6)</f>
        <v>4年</v>
      </c>
      <c r="Z6" s="80" t="str" cm="1">
        <f t="array" ref="Z6">INDEX(K:K,$AH6)</f>
        <v>无法落实</v>
      </c>
      <c r="AA6" s="76" t="e" cm="1">
        <f t="array" ref="AA6">INDEX(L:L,$AH6)</f>
        <v>#REF!</v>
      </c>
      <c r="AB6" s="76" t="str" cm="1">
        <f t="array" ref="AB6">INDEX(R:R,$AH6)</f>
        <v>数字建造中心</v>
      </c>
      <c r="AC6" s="76" t="str" cm="1">
        <f t="array" ref="AC6">INDEX(S:S,$AH6)</f>
        <v>卜宝翔</v>
      </c>
      <c r="AH6" s="76">
        <v>35</v>
      </c>
      <c r="AI6" s="76">
        <v>5</v>
      </c>
      <c r="AL6" s="110" t="s">
        <v>28</v>
      </c>
      <c r="AM6" s="102">
        <f t="shared" si="0"/>
        <v>11</v>
      </c>
      <c r="AN6" s="103">
        <f t="shared" si="1"/>
        <v>1319.026711</v>
      </c>
      <c r="AP6" s="104" t="str">
        <f t="shared" si="2"/>
        <v>福建分公司</v>
      </c>
      <c r="AQ6" s="105" t="str">
        <f t="shared" si="3"/>
        <v>以运营为导向的太原轨道交通2号线一期工程BIM技术应用咨询服务合同</v>
      </c>
      <c r="AR6" s="106">
        <f>_xlfn.XLOOKUP(AW6,[8]【SUIT】合同产值营收表!$B:$B,[8]【SUIT】合同产值营收表!$F:$F)</f>
        <v>1733</v>
      </c>
      <c r="AS6" s="106">
        <f t="shared" si="4"/>
        <v>572.74</v>
      </c>
      <c r="AT6" s="106">
        <f>_xlfn.XLOOKUP(AW6,[8]【SUIT】合同产值营收表!$B:$B,[8]【SUIT】合同产值营收表!$AH:$AH)</f>
        <v>0</v>
      </c>
      <c r="AV6" s="76">
        <v>4</v>
      </c>
      <c r="AW6" s="76" t="str">
        <f t="shared" si="5"/>
        <v>SJHT2019052200045</v>
      </c>
    </row>
    <row r="7" ht="33.75" customHeight="1" spans="1:49">
      <c r="B7" s="111" t="s">
        <v>27</v>
      </c>
      <c r="C7" s="112">
        <f>COUNTIFS(产值及收款计划!$B:$B,$B7,产值及收款计划!$AZ:$AZ,"&gt;0")</f>
        <v>12</v>
      </c>
      <c r="D7" s="113">
        <f>SUMIFS(产值及收款计划!$AZ:$AZ,产值及收款计划!$B:$B,$B7,产值及收款计划!$AZ:$AZ,"&gt;0",产值及收款计划!$M:$M,"主导")</f>
        <v>422.71958</v>
      </c>
      <c r="E7" s="112">
        <f>'公司-汇总页'!C77</f>
        <v>18</v>
      </c>
      <c r="F7" s="112">
        <f>'公司-汇总页'!D77</f>
        <v>636.53208</v>
      </c>
      <c r="G7" s="112">
        <f>COUNTIFS(应收未收表!$O:$O,$B7,应收未收表!$N:$N,"&gt;0",应收未收表!$Q:$Q,"&lt;&gt;")</f>
        <v>22</v>
      </c>
      <c r="H7" s="113">
        <f>SUMIFS(应收未收表!$N:$N,应收未收表!$O:$O,$B7,应收未收表!$N:$N,"&gt;0")/10000</f>
        <v>912.19708</v>
      </c>
      <c r="I7" s="112">
        <f>COUNTIFS(应收未收表!$E:$E,$B7,应收未收表!$D:$D,"&gt;0",应收未收表!$G:$G,"&lt;&gt;")</f>
        <v>13</v>
      </c>
      <c r="J7" s="113">
        <f>SUMIFS(应收未收表!$D:$D,应收未收表!$E:$E,$B7,应收未收表!$D:$D,"&gt;0")/10000</f>
        <v>347.80832</v>
      </c>
      <c r="Q7" s="80"/>
      <c r="R7" s="80"/>
      <c r="S7" s="80"/>
      <c r="T7" s="80"/>
      <c r="U7" s="80"/>
      <c r="V7" s="80" t="str" cm="1">
        <f t="array" ref="V7">INDEX(J:J,$AH7)</f>
        <v>深圳市城市公共安全技术研究院有限公司</v>
      </c>
      <c r="W7" s="80" t="str" cm="1">
        <f t="array" ref="W7">INDEX(G:G,AH7)</f>
        <v>深圳市建设行业综合管理平台项目软件开发服务合同</v>
      </c>
      <c r="X7" s="80" cm="1">
        <f t="array" ref="X7">INDEX(N:N,AH7)</f>
        <v>242.9</v>
      </c>
      <c r="Y7" s="80" t="str" cm="1">
        <f t="array" ref="Y7">INDEX(P:P,$AH7)</f>
        <v>7年</v>
      </c>
      <c r="Z7" s="80" t="str" cm="1">
        <f t="array" ref="Z7">INDEX(K:K,$AH7)</f>
        <v>不确定</v>
      </c>
      <c r="AA7" s="76" t="e" cm="1">
        <f t="array" ref="AA7">INDEX(L:L,$AH7)</f>
        <v>#REF!</v>
      </c>
      <c r="AB7" s="76" t="str" cm="1">
        <f t="array" ref="AB7">INDEX(R:R,$AH7)</f>
        <v>广东分公司</v>
      </c>
      <c r="AC7" s="76" t="str" cm="1">
        <f t="array" ref="AC7">INDEX(S:S,$AH7)</f>
        <v>杜江</v>
      </c>
      <c r="AH7" s="76">
        <v>183</v>
      </c>
      <c r="AI7" s="76">
        <v>6</v>
      </c>
      <c r="AL7" s="101" t="s">
        <v>29</v>
      </c>
      <c r="AM7" s="102">
        <f t="shared" si="0"/>
        <v>36</v>
      </c>
      <c r="AN7" s="103">
        <f t="shared" si="1"/>
        <v>1432.392383</v>
      </c>
      <c r="AP7" s="104" t="str">
        <f t="shared" si="2"/>
        <v>数字建造中心</v>
      </c>
      <c r="AQ7" s="105" t="str">
        <f t="shared" si="3"/>
        <v>南湖区老（旧）住宅区改造提升专项工程（二期）第二批次（明月片区） 之智慧化工程</v>
      </c>
      <c r="AR7" s="106">
        <f>_xlfn.XLOOKUP(AW7,[8]【SUIT】合同产值营收表!$B:$B,[8]【SUIT】合同产值营收表!$F:$F)</f>
        <v>966.8287</v>
      </c>
      <c r="AS7" s="106">
        <f t="shared" si="4"/>
        <v>508.2586</v>
      </c>
      <c r="AT7" s="106">
        <f>_xlfn.XLOOKUP(AW7,[8]【SUIT】合同产值营收表!$B:$B,[8]【SUIT】合同产值营收表!$AH:$AH)</f>
        <v>0</v>
      </c>
      <c r="AV7" s="76">
        <v>5</v>
      </c>
      <c r="AW7" s="76" t="str">
        <f t="shared" si="5"/>
        <v>ZHT2021051000046</v>
      </c>
    </row>
    <row r="8" ht="33.75" customHeight="1" spans="1:49">
      <c r="B8" s="114" t="s">
        <v>28</v>
      </c>
      <c r="C8" s="115">
        <f>COUNTIFS(产值及收款计划!$B:$B,$B8,产值及收款计划!$AZ:$AZ,"&gt;0")</f>
        <v>24</v>
      </c>
      <c r="D8" s="116">
        <f>SUMIFS(产值及收款计划!$AZ:$AZ,产值及收款计划!$B:$B,$B8,产值及收款计划!$AZ:$AZ,"&gt;0",产值及收款计划!$M:$M,"主导")</f>
        <v>1922.495709</v>
      </c>
      <c r="E8" s="115">
        <f>'公司-汇总页'!C78</f>
        <v>25</v>
      </c>
      <c r="F8" s="115">
        <f>'公司-汇总页'!D78</f>
        <v>2002.080709</v>
      </c>
      <c r="G8" s="115">
        <f>COUNTIFS(应收未收表!$O:$O,$B8,应收未收表!$N:$N,"&gt;0",应收未收表!$Q:$Q,"&lt;&gt;")</f>
        <v>23</v>
      </c>
      <c r="H8" s="116">
        <f>SUMIFS(应收未收表!$N:$N,应收未收表!$O:$O,$B8,应收未收表!$N:$N,"&gt;0")/10000</f>
        <v>1816.426212</v>
      </c>
      <c r="I8" s="115">
        <f>COUNTIFS(应收未收表!$E:$E,$B8,应收未收表!$D:$D,"&gt;0",应收未收表!$G:$G,"&lt;&gt;")</f>
        <v>19</v>
      </c>
      <c r="J8" s="116">
        <f>SUMIFS(应收未收表!$D:$D,应收未收表!$E:$E,$B8,应收未收表!$D:$D,"&gt;0")/10000</f>
        <v>1727.438711</v>
      </c>
      <c r="R8" s="80"/>
      <c r="S8" s="80"/>
      <c r="T8" s="80"/>
      <c r="U8" s="80"/>
      <c r="V8" s="80" t="str" cm="1">
        <f t="array" ref="V8">INDEX(J:J,$AH8)</f>
        <v>嘉兴市南数运营科技有限公司</v>
      </c>
      <c r="W8" s="80" t="str" cm="1">
        <f t="array" ref="W8">INDEX(G:G,AH8)</f>
        <v>南湖工业污水处理厂配套项目智慧水务项目合同</v>
      </c>
      <c r="X8" s="80" cm="1">
        <f t="array" ref="X8">INDEX(N:N,AH8)</f>
        <v>223.882</v>
      </c>
      <c r="Y8" s="80" t="str" cm="1">
        <f t="array" ref="Y8">INDEX(P:P,$AH8)</f>
        <v>2年</v>
      </c>
      <c r="Z8" s="80" t="str" cm="1">
        <f t="array" ref="Z8">INDEX(K:K,$AH8)</f>
        <v>不确定</v>
      </c>
      <c r="AA8" s="76" t="e" cm="1">
        <f t="array" ref="AA8">INDEX(L:L,$AH8)</f>
        <v>#REF!</v>
      </c>
      <c r="AB8" s="76" t="str" cm="1">
        <f t="array" ref="AB8">INDEX(R:R,$AH8)</f>
        <v>智能运管中心</v>
      </c>
      <c r="AC8" s="76" t="str" cm="1">
        <f t="array" ref="AC8">INDEX(S:S,$AH8)</f>
        <v>郑炜明</v>
      </c>
      <c r="AH8" s="76">
        <v>153</v>
      </c>
      <c r="AI8" s="76">
        <v>7</v>
      </c>
      <c r="AL8" s="110" t="s">
        <v>30</v>
      </c>
      <c r="AM8" s="102">
        <f t="shared" si="0"/>
        <v>0</v>
      </c>
      <c r="AN8" s="103">
        <f t="shared" si="1"/>
        <v>0</v>
      </c>
      <c r="AP8" s="104" t="str">
        <f t="shared" si="2"/>
        <v>数字建造中心</v>
      </c>
      <c r="AQ8" s="105" t="str">
        <f t="shared" si="3"/>
        <v>嘉兴市铁投集团建设一体化全过程管控平台建设服务项目合同</v>
      </c>
      <c r="AR8" s="106">
        <f>_xlfn.XLOOKUP(AW8,[8]【SUIT】合同产值营收表!$B:$B,[8]【SUIT】合同产值营收表!$F:$F)</f>
        <v>1737.03</v>
      </c>
      <c r="AS8" s="106">
        <f t="shared" si="4"/>
        <v>430.2104</v>
      </c>
      <c r="AT8" s="106">
        <f>_xlfn.XLOOKUP(AW8,[8]【SUIT】合同产值营收表!$B:$B,[8]【SUIT】合同产值营收表!$AH:$AH)</f>
        <v>0</v>
      </c>
      <c r="AV8" s="76">
        <v>6</v>
      </c>
      <c r="AW8" s="76" t="str">
        <f t="shared" si="5"/>
        <v>ZHT2022060600043</v>
      </c>
    </row>
    <row r="9" ht="33.75" customHeight="1" spans="1:49">
      <c r="B9" s="111" t="s">
        <v>29</v>
      </c>
      <c r="C9" s="112">
        <f>COUNTIFS(产值及收款计划!$B:$B,$B9,产值及收款计划!$AZ:$AZ,"&gt;0")</f>
        <v>69</v>
      </c>
      <c r="D9" s="113">
        <f>SUMIFS(产值及收款计划!$AZ:$AZ,产值及收款计划!$B:$B,$B9,产值及收款计划!$AZ:$AZ,"&gt;0",产值及收款计划!$M:$M,"主导")</f>
        <v>3396.225394</v>
      </c>
      <c r="E9" s="112">
        <f>'公司-汇总页'!C79</f>
        <v>72</v>
      </c>
      <c r="F9" s="112">
        <f>'公司-汇总页'!D79</f>
        <v>3829.650485</v>
      </c>
      <c r="G9" s="112">
        <f>COUNTIFS(应收未收表!$O:$O,$B9,应收未收表!$N:$N,"&gt;0",应收未收表!$Q:$Q,"&lt;&gt;")</f>
        <v>61</v>
      </c>
      <c r="H9" s="113">
        <f>SUMIFS(应收未收表!$N:$N,应收未收表!$O:$O,$B9,应收未收表!$N:$N,"&gt;0")/10000</f>
        <v>2821.578171</v>
      </c>
      <c r="I9" s="112">
        <f>COUNTIFS(应收未收表!$E:$E,$B9,应收未收表!$D:$D,"&gt;0",应收未收表!$G:$G,"&lt;&gt;")</f>
        <v>49</v>
      </c>
      <c r="J9" s="113">
        <f>SUMIFS(应收未收表!$D:$D,应收未收表!$E:$E,$B9,应收未收表!$D:$D,"&gt;0")/10000</f>
        <v>2056.150943</v>
      </c>
      <c r="R9" s="80"/>
      <c r="S9" s="80"/>
      <c r="T9" s="80"/>
      <c r="U9" s="80"/>
      <c r="V9" s="80" t="str" cm="1">
        <f t="array" ref="V9">INDEX(J:J,$AH9)</f>
        <v>上海瀚通建设工程有限公司</v>
      </c>
      <c r="W9" s="80" t="str" cm="1">
        <f t="array" ref="W9">INDEX(G:G,AH9)</f>
        <v>虹桥商务区核心区民防工程BIM运管平台开发技术服务</v>
      </c>
      <c r="X9" s="80" cm="1">
        <f t="array" ref="X9">INDEX(N:N,AH9)</f>
        <v>146.04</v>
      </c>
      <c r="Y9" s="80" t="str" cm="1">
        <f t="array" ref="Y9">INDEX(P:P,$AH9)</f>
        <v>4年</v>
      </c>
      <c r="Z9" s="80" t="str" cm="1">
        <f t="array" ref="Z9">INDEX(K:K,$AH9)</f>
        <v>部分落实</v>
      </c>
      <c r="AA9" s="76" cm="1">
        <f t="array" ref="AA9">INDEX(L:L,$AH9)</f>
        <v>1100000</v>
      </c>
      <c r="AB9" s="76" t="str" cm="1">
        <f t="array" ref="AB9">INDEX(R:R,$AH9)</f>
        <v>数字建造中心</v>
      </c>
      <c r="AC9" s="76" t="str" cm="1">
        <f t="array" ref="AC9">INDEX(S:S,$AH9)</f>
        <v>孔祥平</v>
      </c>
      <c r="AH9" s="76">
        <v>38</v>
      </c>
      <c r="AI9" s="76">
        <v>8</v>
      </c>
      <c r="AL9" s="101" t="s">
        <v>31</v>
      </c>
      <c r="AM9" s="102">
        <f t="shared" si="0"/>
        <v>3</v>
      </c>
      <c r="AN9" s="103">
        <f t="shared" si="1"/>
        <v>220.710562</v>
      </c>
      <c r="AP9" s="104" t="str">
        <f t="shared" si="2"/>
        <v>智能运管中心</v>
      </c>
      <c r="AQ9" s="105" t="str">
        <f t="shared" si="3"/>
        <v>绍兴S308省道智慧快速路改造工程EPC总承包项目智慧工程集成控制平台服务项目软件采购合同</v>
      </c>
      <c r="AR9" s="106">
        <f>_xlfn.XLOOKUP(AW9,[8]【SUIT】合同产值营收表!$B:$B,[8]【SUIT】合同产值营收表!$F:$F)</f>
        <v>1500</v>
      </c>
      <c r="AS9" s="106">
        <f t="shared" si="4"/>
        <v>416.5</v>
      </c>
      <c r="AT9" s="106">
        <f>_xlfn.XLOOKUP(AW9,[8]【SUIT】合同产值营收表!$B:$B,[8]【SUIT】合同产值营收表!$AH:$AH)</f>
        <v>0</v>
      </c>
      <c r="AV9" s="76">
        <v>7</v>
      </c>
      <c r="AW9" s="76" t="str">
        <f t="shared" si="5"/>
        <v>ZHT2021122400162</v>
      </c>
    </row>
    <row r="10" ht="33.75" customHeight="1" spans="1:49">
      <c r="B10" s="114" t="s">
        <v>30</v>
      </c>
      <c r="C10" s="115">
        <f>COUNTIFS(产值及收款计划!$B:$B,$B10,产值及收款计划!$AZ:$AZ,"&gt;0")</f>
        <v>1</v>
      </c>
      <c r="D10" s="116">
        <f>SUMIFS(产值及收款计划!$AZ:$AZ,产值及收款计划!$B:$B,$B10,产值及收款计划!$AZ:$AZ,"&gt;0",产值及收款计划!$M:$M,"主导")</f>
        <v>10</v>
      </c>
      <c r="E10" s="115">
        <f>'公司-汇总页'!C80</f>
        <v>0</v>
      </c>
      <c r="F10" s="115">
        <f>'公司-汇总页'!D80</f>
        <v>0</v>
      </c>
      <c r="G10" s="115">
        <f>COUNTIFS(应收未收表!$O:$O,$B10,应收未收表!$N:$N,"&gt;0",应收未收表!$Q:$Q,"&lt;&gt;")</f>
        <v>0</v>
      </c>
      <c r="H10" s="116">
        <f>SUMIFS(应收未收表!$N:$N,应收未收表!$O:$O,$B10,应收未收表!$N:$N,"&gt;0")/10000</f>
        <v>0</v>
      </c>
      <c r="I10" s="115">
        <f>COUNTIFS(应收未收表!$E:$E,$B10,应收未收表!$D:$D,"&gt;0",应收未收表!$G:$G,"&lt;&gt;")</f>
        <v>0</v>
      </c>
      <c r="J10" s="116">
        <f>SUMIFS(应收未收表!$D:$D,应收未收表!$E:$E,$B10,应收未收表!$D:$D,"&gt;0")/10000</f>
        <v>0</v>
      </c>
      <c r="R10" s="80"/>
      <c r="S10" s="80"/>
      <c r="T10" s="80"/>
      <c r="U10" s="80"/>
      <c r="V10" s="80" t="str" cm="1">
        <f t="array" ref="V10">INDEX(J:J,$AH10)</f>
        <v>台州市黄岩交通建设发展集团有限公司</v>
      </c>
      <c r="W10" s="80" t="str" cm="1">
        <f t="array" ref="W10">INDEX(G:G,AH10)</f>
        <v>黄岩区产城融合示范区片区开发项目（甬台温高速公路黄岩段桥下地面道路工程）信息化管理系统第XXGL01标段</v>
      </c>
      <c r="X10" s="80" cm="1">
        <f t="array" ref="X10">INDEX(N:N,AH10)</f>
        <v>136.09302</v>
      </c>
      <c r="Y10" s="80" t="str" cm="1">
        <f t="array" ref="Y10">INDEX(P:P,$AH10)</f>
        <v>2年</v>
      </c>
      <c r="Z10" s="80" t="str" cm="1">
        <f t="array" ref="Z10">INDEX(K:K,$AH10)</f>
        <v>部分落实</v>
      </c>
      <c r="AA10" s="76" cm="1">
        <f t="array" ref="AA10">INDEX(L:L,$AH10)</f>
        <v>400000</v>
      </c>
      <c r="AB10" s="76" t="str" cm="1">
        <f t="array" ref="AB10">INDEX(R:R,$AH10)</f>
        <v>数字建造中心</v>
      </c>
      <c r="AC10" s="76" t="str" cm="1">
        <f t="array" ref="AC10">INDEX(S:S,$AH10)</f>
        <v>卜宝翔</v>
      </c>
      <c r="AH10" s="76">
        <v>113</v>
      </c>
      <c r="AI10" s="76">
        <v>9</v>
      </c>
      <c r="AL10" s="117" t="s">
        <v>62</v>
      </c>
      <c r="AM10" s="118">
        <f>SUM(AM3:AM9)</f>
        <v>146</v>
      </c>
      <c r="AN10" s="118">
        <f>SUM(AN3:AN9)</f>
        <v>10178.39384</v>
      </c>
      <c r="AP10" s="104" t="str">
        <f t="shared" si="2"/>
        <v>数字建造中心</v>
      </c>
      <c r="AQ10" s="105" t="str">
        <f t="shared" si="3"/>
        <v>绍兴市二环南路智慧快速路智慧功能工程建设工程施工专业分包</v>
      </c>
      <c r="AR10" s="106">
        <f>_xlfn.XLOOKUP(AW10,[8]【SUIT】合同产值营收表!$B:$B,[8]【SUIT】合同产值营收表!$F:$F)</f>
        <v>2827.8042</v>
      </c>
      <c r="AS10" s="106">
        <f t="shared" si="4"/>
        <v>412.541699</v>
      </c>
      <c r="AT10" s="106">
        <f>_xlfn.XLOOKUP(AW10,[8]【SUIT】合同产值营收表!$B:$B,[8]【SUIT】合同产值营收表!$AH:$AH)</f>
        <v>0</v>
      </c>
      <c r="AV10" s="76">
        <v>8</v>
      </c>
      <c r="AW10" s="76" t="str">
        <f t="shared" si="5"/>
        <v>ZHT2022092800082</v>
      </c>
    </row>
    <row r="11" ht="33.75" customHeight="1" spans="1:49">
      <c r="B11" s="111" t="s">
        <v>31</v>
      </c>
      <c r="C11" s="112">
        <f>COUNTIFS(产值及收款计划!$B:$B,$B11,产值及收款计划!$AZ:$AZ,"&gt;0")</f>
        <v>5</v>
      </c>
      <c r="D11" s="113">
        <f>SUMIFS(产值及收款计划!$AZ:$AZ,产值及收款计划!$B:$B,$B11,产值及收款计划!$AZ:$AZ,"&gt;0",产值及收款计划!$M:$M,"主导")</f>
        <v>1161.680012</v>
      </c>
      <c r="E11" s="112">
        <f>'公司-汇总页'!C81</f>
        <v>5</v>
      </c>
      <c r="F11" s="112">
        <f>'公司-汇总页'!D81</f>
        <v>1166.006368</v>
      </c>
      <c r="G11" s="112">
        <f>COUNTIFS(应收未收表!$O:$O,$B11,应收未收表!$N:$N,"&gt;0",应收未收表!$Q:$Q,"&lt;&gt;")</f>
        <v>5</v>
      </c>
      <c r="H11" s="113">
        <f>SUMIFS(应收未收表!$N:$N,应收未收表!$O:$O,$B11,应收未收表!$N:$N,"&gt;0")/10000</f>
        <v>942.181162</v>
      </c>
      <c r="I11" s="112">
        <f>COUNTIFS(应收未收表!$E:$E,$B11,应收未收表!$D:$D,"&gt;0",应收未收表!$G:$G,"&lt;&gt;")</f>
        <v>5</v>
      </c>
      <c r="J11" s="113">
        <f>SUMIFS(应收未收表!$D:$D,应收未收表!$E:$E,$B11,应收未收表!$D:$D,"&gt;0")/10000</f>
        <v>2168.326007</v>
      </c>
      <c r="R11" s="80"/>
      <c r="S11" s="80"/>
      <c r="T11" s="80"/>
      <c r="U11" s="80"/>
      <c r="V11" s="80" t="str" cm="1">
        <f t="array" ref="V11">INDEX(J:J,$AH11)</f>
        <v>五洲工程顾问集团有限公司</v>
      </c>
      <c r="W11" s="80" t="str" cm="1">
        <f t="array" ref="W11">INDEX(G:G,AH11)</f>
        <v>深圳市人民医院宝安医院项目基于BIM的数字化管理咨询服务合同</v>
      </c>
      <c r="X11" s="80" cm="1">
        <f t="array" ref="X11">INDEX(N:N,AH11)</f>
        <v>135</v>
      </c>
      <c r="Y11" s="80" t="str" cm="1">
        <f t="array" ref="Y11">INDEX(P:P,$AH11)</f>
        <v>2年</v>
      </c>
      <c r="Z11" s="80" t="str" cm="1">
        <f t="array" ref="Z11">INDEX(K:K,$AH11)</f>
        <v>全部落实</v>
      </c>
      <c r="AA11" s="76" t="e" cm="1">
        <f t="array" ref="AA11">INDEX(L:L,$AH11)</f>
        <v>#REF!</v>
      </c>
      <c r="AB11" s="76" t="str" cm="1">
        <f t="array" ref="AB11">INDEX(R:R,$AH11)</f>
        <v>广东分公司</v>
      </c>
      <c r="AC11" s="76" t="str" cm="1">
        <f t="array" ref="AC11">INDEX(S:S,$AH11)</f>
        <v>武东波</v>
      </c>
      <c r="AH11" s="76">
        <v>230</v>
      </c>
      <c r="AI11" s="76">
        <v>10</v>
      </c>
      <c r="AP11" s="104" t="str">
        <f t="shared" si="2"/>
        <v>数字建造中心</v>
      </c>
      <c r="AQ11" s="105" t="str">
        <f t="shared" si="3"/>
        <v>黄石有轨电车二期项目BIM前期规划管理平台建设服务项目工程技术咨询合同</v>
      </c>
      <c r="AR11" s="106">
        <f>_xlfn.XLOOKUP(AW11,[8]【SUIT】合同产值营收表!$B:$B,[8]【SUIT】合同产值营收表!$F:$F)</f>
        <v>379</v>
      </c>
      <c r="AS11" s="106">
        <f t="shared" si="4"/>
        <v>379</v>
      </c>
      <c r="AT11" s="106">
        <f>_xlfn.XLOOKUP(AW11,[8]【SUIT】合同产值营收表!$B:$B,[8]【SUIT】合同产值营收表!$AH:$AH)</f>
        <v>0</v>
      </c>
      <c r="AV11" s="76">
        <v>9</v>
      </c>
      <c r="AW11" s="76" t="str">
        <f t="shared" si="5"/>
        <v>ZHT2023121900164</v>
      </c>
    </row>
    <row r="12" ht="33.75" customHeight="1" spans="1:49">
      <c r="B12" s="107" t="s">
        <v>62</v>
      </c>
      <c r="C12" s="119">
        <f t="shared" ref="C12:J12" si="6">SUM(C5:C11)</f>
        <v>277</v>
      </c>
      <c r="D12" s="120">
        <f t="shared" si="6"/>
        <v>21217.815417</v>
      </c>
      <c r="E12" s="120">
        <f t="shared" si="6"/>
        <v>304</v>
      </c>
      <c r="F12" s="120">
        <f t="shared" si="6"/>
        <v>22412.229</v>
      </c>
      <c r="G12" s="119">
        <f t="shared" si="6"/>
        <v>279</v>
      </c>
      <c r="H12" s="120">
        <f t="shared" si="6"/>
        <v>21552.615221</v>
      </c>
      <c r="I12" s="119">
        <f t="shared" si="6"/>
        <v>189</v>
      </c>
      <c r="J12" s="120">
        <f t="shared" si="6"/>
        <v>18983.510191</v>
      </c>
      <c r="R12" s="80"/>
      <c r="S12" s="80"/>
      <c r="T12" s="80"/>
      <c r="U12" s="80"/>
      <c r="V12" s="80" t="str" cm="1">
        <f t="array" ref="V12">INDEX(J:J,$AH12)</f>
        <v>中铁二十二局集团第三工程有限公司</v>
      </c>
      <c r="W12" s="80" t="str" cm="1">
        <f t="array" ref="W12">INDEX(G:G,AH12)</f>
        <v>绍兴项目监控中心智能化工程专业分包合同</v>
      </c>
      <c r="X12" s="80" cm="1">
        <f t="array" ref="X12">INDEX(N:N,AH12)</f>
        <v>134.269612</v>
      </c>
      <c r="Y12" s="80" t="str" cm="1">
        <f t="array" ref="Y12">INDEX(P:P,$AH12)</f>
        <v>5年</v>
      </c>
      <c r="Z12" s="80" t="str" cm="1">
        <f t="array" ref="Z12">INDEX(K:K,$AH12)</f>
        <v>无法落实</v>
      </c>
      <c r="AA12" s="76" t="e" cm="1">
        <f t="array" ref="AA12">INDEX(L:L,$AH12)</f>
        <v>#REF!</v>
      </c>
      <c r="AB12" s="76" t="str" cm="1">
        <f t="array" ref="AB12">INDEX(R:R,$AH12)</f>
        <v>数字建造中心</v>
      </c>
      <c r="AC12" s="76" t="str" cm="1">
        <f t="array" ref="AC12">INDEX(S:S,$AH12)</f>
        <v>卜宝翔</v>
      </c>
      <c r="AH12" s="76">
        <v>33</v>
      </c>
      <c r="AI12" s="76">
        <v>11</v>
      </c>
      <c r="AP12" s="104" t="str">
        <f t="shared" si="2"/>
        <v>广东分公司</v>
      </c>
      <c r="AQ12" s="105" t="str">
        <f t="shared" si="3"/>
        <v>深圳市建设行业综合管理平台项目软件开发服务合同</v>
      </c>
      <c r="AR12" s="106">
        <f>_xlfn.XLOOKUP(AW12,[8]【SUIT】合同产值营收表!$B:$B,[8]【SUIT】合同产值营收表!$F:$F)</f>
        <v>347</v>
      </c>
      <c r="AS12" s="106">
        <f t="shared" si="4"/>
        <v>242.9</v>
      </c>
      <c r="AT12" s="106">
        <f>_xlfn.XLOOKUP(AW12,[8]【SUIT】合同产值营收表!$B:$B,[8]【SUIT】合同产值营收表!$AH:$AH)</f>
        <v>0</v>
      </c>
      <c r="AV12" s="76">
        <v>10</v>
      </c>
      <c r="AW12" s="76" t="str">
        <f t="shared" si="5"/>
        <v>SJHT2019121800148</v>
      </c>
    </row>
    <row r="13" ht="22.5" spans="1:49">
      <c r="R13" s="80"/>
      <c r="S13" s="80"/>
      <c r="T13" s="80"/>
      <c r="U13" s="80"/>
      <c r="V13" s="80" t="str" cm="1">
        <f t="array" ref="V13">INDEX(J:J,$AH13)</f>
        <v>嘉兴市杭州湾大桥投资开发有限责任公司</v>
      </c>
      <c r="W13" s="80" t="str" cm="1">
        <f t="array" ref="W13">INDEX(G:G,AH13)</f>
        <v>北接线智慧高速建设（二期）项目合同协议书</v>
      </c>
      <c r="X13" s="80" cm="1">
        <f t="array" ref="X13">INDEX(N:N,AH13)</f>
        <v>114</v>
      </c>
      <c r="Y13" s="80" t="str" cm="1">
        <f t="array" ref="Y13">INDEX(P:P,$AH13)</f>
        <v>2年</v>
      </c>
      <c r="Z13" s="80" t="e" cm="1">
        <f t="array" ref="Z13">INDEX(K:K,$AH13)</f>
        <v>#REF!</v>
      </c>
      <c r="AA13" s="76" t="e" cm="1">
        <f t="array" ref="AA13">INDEX(L:L,$AH13)</f>
        <v>#REF!</v>
      </c>
      <c r="AB13" s="76" t="str" cm="1">
        <f t="array" ref="AB13">INDEX(R:R,$AH13)</f>
        <v>智能运管中心</v>
      </c>
      <c r="AC13" s="76" t="str" cm="1">
        <f t="array" ref="AC13">INDEX(S:S,$AH13)</f>
        <v>刘逸凡</v>
      </c>
      <c r="AH13" s="76">
        <v>152</v>
      </c>
      <c r="AI13" s="76">
        <v>12</v>
      </c>
      <c r="AO13" s="84" t="s">
        <v>261</v>
      </c>
      <c r="AP13" s="104" t="str">
        <f t="shared" ref="AP13:AP22" si="7">_xlfn.XLOOKUP(AV13,O:O,R:R)</f>
        <v>智能运管中心</v>
      </c>
      <c r="AQ13" s="105" t="str">
        <f t="shared" ref="AQ13:AQ22" si="8">_xlfn.XLOOKUP(AV13,O:O,G:G)</f>
        <v>南湖工业污水处理厂配套项目智慧水务项目合同</v>
      </c>
      <c r="AR13" s="106">
        <f>_xlfn.XLOOKUP(AW13,[8]【SUIT】合同产值营收表!$B:$B,[8]【SUIT】合同产值营收表!$F:$F)</f>
        <v>944.74</v>
      </c>
      <c r="AS13" s="106">
        <f t="shared" ref="AS13:AS22" si="9">_xlfn.XLOOKUP(AV13,O:O,N:N)</f>
        <v>223.882</v>
      </c>
      <c r="AT13" s="106">
        <f>_xlfn.XLOOKUP(AW13,[8]【SUIT】合同产值营收表!$B:$B,[8]【SUIT】合同产值营收表!$AH:$AH)</f>
        <v>67.6434</v>
      </c>
      <c r="AV13" s="76">
        <v>11</v>
      </c>
      <c r="AW13" s="76" t="str">
        <f t="shared" si="5"/>
        <v>ZHT2022092800083</v>
      </c>
    </row>
    <row r="14" ht="22.5" spans="1:49">
      <c r="A14" s="84" t="s">
        <v>262</v>
      </c>
      <c r="B14" s="121"/>
      <c r="C14" s="121"/>
      <c r="D14" s="121"/>
      <c r="E14" s="121"/>
      <c r="F14" s="121"/>
      <c r="G14" s="121"/>
      <c r="H14" s="121"/>
      <c r="I14" s="121"/>
      <c r="J14" s="121"/>
      <c r="K14" s="121"/>
      <c r="L14" s="121"/>
      <c r="M14" s="81" t="s">
        <v>263</v>
      </c>
      <c r="N14" s="80"/>
      <c r="O14" s="80"/>
      <c r="R14" s="80"/>
      <c r="S14" s="80"/>
      <c r="T14" s="80"/>
      <c r="U14" s="80"/>
      <c r="V14" s="80" t="str" cm="1">
        <f t="array" ref="V14">INDEX(J:J,$AH14)</f>
        <v>重庆交通开投科技发展有限公司</v>
      </c>
      <c r="W14" s="80" t="str" cm="1">
        <f t="array" ref="W14">INDEX(G:G,AH14)</f>
        <v>工程管理平台项目开发外包合同</v>
      </c>
      <c r="X14" s="80" cm="1">
        <f t="array" ref="X14">INDEX(N:N,AH14)</f>
        <v>86.9</v>
      </c>
      <c r="Y14" s="80" t="str" cm="1">
        <f t="array" ref="Y14">INDEX(P:P,$AH14)</f>
        <v>4年</v>
      </c>
      <c r="Z14" s="80" t="str" cm="1">
        <f t="array" ref="Z14">INDEX(K:K,$AH14)</f>
        <v>全部落实</v>
      </c>
      <c r="AA14" s="76" t="e" cm="1">
        <f t="array" ref="AA14">INDEX(L:L,$AH14)</f>
        <v>#REF!</v>
      </c>
      <c r="AB14" s="76" t="str" cm="1">
        <f t="array" ref="AB14">INDEX(R:R,$AH14)</f>
        <v>广东分公司</v>
      </c>
      <c r="AC14" s="76" t="str" cm="1">
        <f t="array" ref="AC14">INDEX(S:S,$AH14)</f>
        <v>明艳丽</v>
      </c>
      <c r="AH14" s="76">
        <v>195</v>
      </c>
      <c r="AI14" s="76">
        <v>13</v>
      </c>
      <c r="AP14" s="104" t="str">
        <f t="shared" si="7"/>
        <v>数字建造中心</v>
      </c>
      <c r="AQ14" s="105" t="str">
        <f t="shared" si="8"/>
        <v>生产运营质量安全管理应用系统技术服务合同</v>
      </c>
      <c r="AR14" s="106">
        <f>_xlfn.XLOOKUP(AW14,[8]【SUIT】合同产值营收表!$B:$B,[8]【SUIT】合同产值营收表!$F:$F)</f>
        <v>282</v>
      </c>
      <c r="AS14" s="106">
        <f t="shared" si="9"/>
        <v>223.35</v>
      </c>
      <c r="AT14" s="106">
        <f>_xlfn.XLOOKUP(AW14,[8]【SUIT】合同产值营收表!$B:$B,[8]【SUIT】合同产值营收表!$AH:$AH)</f>
        <v>0</v>
      </c>
      <c r="AV14" s="76">
        <v>12</v>
      </c>
      <c r="AW14" s="76" t="str">
        <f t="shared" si="5"/>
        <v>ZHT2023122100169</v>
      </c>
    </row>
    <row r="15" ht="33.75" customHeight="1" spans="1:49">
      <c r="A15" s="107"/>
      <c r="B15" s="122" t="s">
        <v>264</v>
      </c>
      <c r="C15" s="123"/>
      <c r="D15" s="122" t="s">
        <v>265</v>
      </c>
      <c r="E15" s="124"/>
      <c r="F15" s="123"/>
      <c r="G15" s="122" t="s">
        <v>266</v>
      </c>
      <c r="H15" s="123"/>
      <c r="I15" s="122" t="s">
        <v>267</v>
      </c>
      <c r="J15" s="123"/>
      <c r="K15" s="122" t="s">
        <v>268</v>
      </c>
      <c r="L15" s="123"/>
      <c r="M15" s="125" t="s">
        <v>269</v>
      </c>
      <c r="N15" s="125" t="s">
        <v>270</v>
      </c>
      <c r="O15" s="80"/>
      <c r="R15" s="80"/>
      <c r="S15" s="80"/>
      <c r="T15" s="80"/>
      <c r="U15" s="80"/>
      <c r="V15" s="80" t="str" cm="1">
        <f t="array" ref="V15">INDEX(J:J,$AH15)</f>
        <v>深圳市房屋安全和工程质量检测鉴定中心</v>
      </c>
      <c r="W15" s="80" t="str" cm="1">
        <f t="array" ref="W15">INDEX(G:G,AH15)</f>
        <v>新皇岗口岸联检大楼基坑支护工程监测信息化开发项目</v>
      </c>
      <c r="X15" s="80" cm="1">
        <f t="array" ref="X15">INDEX(N:N,AH15)</f>
        <v>78</v>
      </c>
      <c r="Y15" s="80" t="str" cm="1">
        <f t="array" ref="Y15">INDEX(P:P,$AH15)</f>
        <v>3年</v>
      </c>
      <c r="Z15" s="80" t="str" cm="1">
        <f t="array" ref="Z15">INDEX(K:K,$AH15)</f>
        <v>不确定</v>
      </c>
      <c r="AA15" s="76" t="e" cm="1">
        <f t="array" ref="AA15">INDEX(L:L,$AH15)</f>
        <v>#REF!</v>
      </c>
      <c r="AB15" s="76" t="str" cm="1">
        <f t="array" ref="AB15">INDEX(R:R,$AH15)</f>
        <v>广东分公司</v>
      </c>
      <c r="AC15" s="76" t="str" cm="1">
        <f t="array" ref="AC15">INDEX(S:S,$AH15)</f>
        <v>明艳丽</v>
      </c>
      <c r="AH15" s="76">
        <v>212</v>
      </c>
      <c r="AI15" s="76">
        <v>14</v>
      </c>
      <c r="AP15" s="104" t="str">
        <f t="shared" si="7"/>
        <v>广东分公司</v>
      </c>
      <c r="AQ15" s="105" t="str">
        <f t="shared" si="8"/>
        <v>地下院平移-深圳市建设工程质量安全智能监管平台项目软件平台开发</v>
      </c>
      <c r="AR15" s="106">
        <f>_xlfn.XLOOKUP(AW15,[8]【SUIT】合同产值营收表!$B:$B,[8]【SUIT】合同产值营收表!$F:$F)</f>
        <v>253.56</v>
      </c>
      <c r="AS15" s="106">
        <f t="shared" si="9"/>
        <v>211.3</v>
      </c>
      <c r="AT15" s="106">
        <f>_xlfn.XLOOKUP(AW15,[8]【SUIT】合同产值营收表!$B:$B,[8]【SUIT】合同产值营收表!$AH:$AH)</f>
        <v>0</v>
      </c>
      <c r="AV15" s="76">
        <v>13</v>
      </c>
      <c r="AW15" s="76" t="str">
        <f t="shared" si="5"/>
        <v>SJHT2019121700133</v>
      </c>
    </row>
    <row r="16" ht="33.75" customHeight="1" spans="1:49">
      <c r="A16" s="107" t="s">
        <v>119</v>
      </c>
      <c r="B16" s="82" t="s">
        <v>271</v>
      </c>
      <c r="C16" s="82" t="s">
        <v>90</v>
      </c>
      <c r="D16" s="82" t="s">
        <v>271</v>
      </c>
      <c r="E16" s="82" t="s">
        <v>90</v>
      </c>
      <c r="F16" s="82" t="s">
        <v>272</v>
      </c>
      <c r="G16" s="82" t="s">
        <v>271</v>
      </c>
      <c r="H16" s="82" t="s">
        <v>90</v>
      </c>
      <c r="I16" s="82" t="s">
        <v>271</v>
      </c>
      <c r="J16" s="82" t="s">
        <v>90</v>
      </c>
      <c r="K16" s="82" t="s">
        <v>271</v>
      </c>
      <c r="L16" s="82" t="s">
        <v>90</v>
      </c>
      <c r="M16" s="126"/>
      <c r="N16" s="126"/>
      <c r="O16" s="80"/>
      <c r="R16" s="80"/>
      <c r="S16" s="80"/>
      <c r="T16" s="80"/>
      <c r="U16" s="80"/>
      <c r="V16" s="80" t="str" cm="1">
        <f t="array" ref="V16">INDEX(J:J,$AH16)</f>
        <v>江苏镇江路桥工程有限公司</v>
      </c>
      <c r="W16" s="80" t="str" cm="1">
        <f t="array" ref="W16">INDEX(G:G,AH16)</f>
        <v>嘉兴市域快速道路智慧建设管理平台服务项目</v>
      </c>
      <c r="X16" s="80" cm="1">
        <f t="array" ref="X16">INDEX(N:N,AH16)</f>
        <v>72.681876</v>
      </c>
      <c r="Y16" s="80" t="str" cm="1">
        <f t="array" ref="Y16">INDEX(P:P,$AH16)</f>
        <v>3年</v>
      </c>
      <c r="Z16" s="80" t="str" cm="1">
        <f t="array" ref="Z16">INDEX(K:K,$AH16)</f>
        <v>全部落实</v>
      </c>
      <c r="AA16" s="76" t="e" cm="1">
        <f t="array" ref="AA16">INDEX(L:L,$AH16)</f>
        <v>#REF!</v>
      </c>
      <c r="AB16" s="76" t="str" cm="1">
        <f t="array" ref="AB16">INDEX(R:R,$AH16)</f>
        <v>数字建造中心</v>
      </c>
      <c r="AC16" s="76" t="str" cm="1">
        <f t="array" ref="AC16">INDEX(S:S,$AH16)</f>
        <v>卜宝翔</v>
      </c>
      <c r="AH16" s="76">
        <v>62</v>
      </c>
      <c r="AI16" s="76">
        <v>15</v>
      </c>
      <c r="AP16" s="104" t="str">
        <f t="shared" si="7"/>
        <v>数字建造中心</v>
      </c>
      <c r="AQ16" s="105" t="str">
        <f t="shared" si="8"/>
        <v>南湖区老（旧）住宅区改造提升专项工程（二期）第二批次（真合片区、凌塘片区） 之智慧化工程</v>
      </c>
      <c r="AR16" s="106">
        <f>_xlfn.XLOOKUP(AW16,[8]【SUIT】合同产值营收表!$B:$B,[8]【SUIT】合同产值营收表!$F:$F)</f>
        <v>715.0755</v>
      </c>
      <c r="AS16" s="106">
        <f t="shared" si="9"/>
        <v>187.224</v>
      </c>
      <c r="AT16" s="106">
        <f>_xlfn.XLOOKUP(AW16,[8]【SUIT】合同产值营收表!$B:$B,[8]【SUIT】合同产值营收表!$AH:$AH)</f>
        <v>0</v>
      </c>
      <c r="AV16" s="76">
        <v>14</v>
      </c>
      <c r="AW16" s="76" t="str">
        <f t="shared" si="5"/>
        <v>ZHT2021051000045</v>
      </c>
    </row>
    <row r="17" ht="33.75" customHeight="1" spans="1:49">
      <c r="A17" s="111" t="s">
        <v>25</v>
      </c>
      <c r="B17" s="127">
        <f>[1]长账龄落实计划!N$3</f>
        <v>29</v>
      </c>
      <c r="C17" s="128">
        <f>[1]长账龄落实计划!O$3</f>
        <v>1069.901999</v>
      </c>
      <c r="D17" s="127">
        <f>[1]长账龄落实计划!P$3</f>
        <v>6</v>
      </c>
      <c r="E17" s="127">
        <f>[1]长账龄落实计划!Q$3</f>
        <v>536.491388</v>
      </c>
      <c r="F17" s="127">
        <f>[1]长账龄落实计划!R$3</f>
        <v>285.379828</v>
      </c>
      <c r="G17" s="128">
        <f>[1]长账龄落实计划!S$3</f>
        <v>40</v>
      </c>
      <c r="H17" s="127">
        <f>[1]长账龄落实计划!T$3</f>
        <v>2521.088888</v>
      </c>
      <c r="I17" s="128">
        <f>[1]长账龄落实计划!U$3</f>
        <v>16</v>
      </c>
      <c r="J17" s="127">
        <f>[1]长账龄落实计划!V$3</f>
        <v>1811.38426</v>
      </c>
      <c r="K17" s="128">
        <f>[1]长账龄落实计划!W$3</f>
        <v>0</v>
      </c>
      <c r="L17" s="127">
        <f>[1]长账龄落实计划!X$3</f>
        <v>0</v>
      </c>
      <c r="M17" s="127">
        <f>[1]长账龄落实计划!Y$3</f>
        <v>92</v>
      </c>
      <c r="N17" s="127">
        <f>[1]长账龄落实计划!Z$3</f>
        <v>5941.043235</v>
      </c>
      <c r="O17" s="80"/>
      <c r="R17" s="80"/>
      <c r="S17" s="80"/>
      <c r="T17" s="80"/>
      <c r="U17" s="80"/>
      <c r="V17" s="80" t="str" cm="1">
        <f t="array" ref="V17">INDEX(J:J,$AH17)</f>
        <v>浙江交工集团股份有限公司</v>
      </c>
      <c r="W17" s="80" t="str" cm="1">
        <f t="array" ref="W17">INDEX(G:G,AH17)</f>
        <v>嘉兴市域快速道路智慧建设管理平台服务项目</v>
      </c>
      <c r="X17" s="80" cm="1">
        <f t="array" ref="X17">INDEX(N:N,AH17)</f>
        <v>72.681876</v>
      </c>
      <c r="Y17" s="80" t="str" cm="1">
        <f t="array" ref="Y17">INDEX(P:P,$AH17)</f>
        <v>3年</v>
      </c>
      <c r="Z17" s="80" t="str" cm="1">
        <f t="array" ref="Z17">INDEX(K:K,$AH17)</f>
        <v>全部落实</v>
      </c>
      <c r="AA17" s="76" t="e" cm="1">
        <f t="array" ref="AA17">INDEX(L:L,$AH17)</f>
        <v>#REF!</v>
      </c>
      <c r="AB17" s="76" t="str" cm="1">
        <f t="array" ref="AB17">INDEX(R:R,$AH17)</f>
        <v>数字建造中心</v>
      </c>
      <c r="AC17" s="76" t="str" cm="1">
        <f t="array" ref="AC17">INDEX(S:S,$AH17)</f>
        <v>卜宝翔</v>
      </c>
      <c r="AH17" s="76">
        <v>63</v>
      </c>
      <c r="AI17" s="76">
        <v>16</v>
      </c>
      <c r="AP17" s="104" t="str">
        <f t="shared" si="7"/>
        <v>数字建造中心</v>
      </c>
      <c r="AQ17" s="105" t="str">
        <f t="shared" si="8"/>
        <v>南湖区老（旧）住宅区改造及二环以内背街小巷提升工程设计采购施工总承包（EPC）（新兴街道王安片区） 之智慧化工程</v>
      </c>
      <c r="AR17" s="106">
        <f>_xlfn.XLOOKUP(AW17,[8]【SUIT】合同产值营收表!$B:$B,[8]【SUIT】合同产值营收表!$F:$F)</f>
        <v>852.7218</v>
      </c>
      <c r="AS17" s="106">
        <f t="shared" si="9"/>
        <v>170.4407</v>
      </c>
      <c r="AT17" s="106">
        <f>_xlfn.XLOOKUP(AW17,[8]【SUIT】合同产值营收表!$B:$B,[8]【SUIT】合同产值营收表!$AH:$AH)</f>
        <v>0</v>
      </c>
      <c r="AV17" s="76">
        <v>15</v>
      </c>
      <c r="AW17" s="76" t="str">
        <f t="shared" si="5"/>
        <v>ZHT2021050700041</v>
      </c>
    </row>
    <row r="18" ht="33.75" customHeight="1" spans="1:49">
      <c r="A18" s="114" t="s">
        <v>26</v>
      </c>
      <c r="B18" s="129">
        <f>[2]长账龄落实计划!N$3</f>
        <v>10</v>
      </c>
      <c r="C18" s="130">
        <f>[2]长账龄落实计划!O$3</f>
        <v>173.8796</v>
      </c>
      <c r="D18" s="129">
        <f>[2]长账龄落实计划!P$3</f>
        <v>6</v>
      </c>
      <c r="E18" s="129">
        <f>[2]长账龄落实计划!Q$3</f>
        <v>175.144878</v>
      </c>
      <c r="F18" s="129">
        <f>[2]长账龄落实计划!R$3</f>
        <v>0</v>
      </c>
      <c r="G18" s="130">
        <f>[2]长账龄落实计划!S$3</f>
        <v>8</v>
      </c>
      <c r="H18" s="129">
        <f>[2]长账龄落实计划!T$3</f>
        <v>248.201172</v>
      </c>
      <c r="I18" s="130">
        <f>[2]长账龄落实计划!U$3</f>
        <v>0</v>
      </c>
      <c r="J18" s="129">
        <f>[2]长账龄落实计划!V$3</f>
        <v>0</v>
      </c>
      <c r="K18" s="130">
        <f>[2]长账龄落实计划!W$3</f>
        <v>15</v>
      </c>
      <c r="L18" s="129">
        <f>[2]长账龄落实计划!X$3</f>
        <v>635.110719</v>
      </c>
      <c r="M18" s="129">
        <f>[2]长账龄落实计划!Y$3</f>
        <v>39</v>
      </c>
      <c r="N18" s="129">
        <f>[2]长账龄落实计划!Z$3</f>
        <v>1232.336369</v>
      </c>
      <c r="O18" s="80"/>
      <c r="R18" s="80"/>
      <c r="S18" s="80"/>
      <c r="T18" s="80"/>
      <c r="U18" s="80"/>
      <c r="V18" s="80" t="str" cm="1">
        <f t="array" ref="V18">INDEX(J:J,$AH18)</f>
        <v>青岛海信网络科技股份有限公司</v>
      </c>
      <c r="W18" s="80" t="str" cm="1">
        <f t="array" ref="W18">INDEX(G:G,AH18)</f>
        <v>太原市城市轨道交通2号线一期工程控制中心楼宇智能化项目BIM智慧楼宇平台</v>
      </c>
      <c r="X18" s="80" cm="1">
        <f t="array" ref="X18">INDEX(N:N,AH18)</f>
        <v>66.812</v>
      </c>
      <c r="Y18" s="80" t="str" cm="1">
        <f t="array" ref="Y18">INDEX(P:P,$AH18)</f>
        <v>3年</v>
      </c>
      <c r="Z18" s="80" t="str" cm="1">
        <f t="array" ref="Z18">INDEX(K:K,$AH18)</f>
        <v>全部落实</v>
      </c>
      <c r="AA18" s="76" t="e" cm="1">
        <f t="array" ref="AA18">INDEX(L:L,$AH18)</f>
        <v>#REF!</v>
      </c>
      <c r="AB18" s="76" t="str" cm="1">
        <f t="array" ref="AB18">INDEX(R:R,$AH18)</f>
        <v>福建分公司</v>
      </c>
      <c r="AC18" s="76" t="str" cm="1">
        <f t="array" ref="AC18">INDEX(S:S,$AH18)</f>
        <v>薛剑展</v>
      </c>
      <c r="AH18" s="76">
        <v>171</v>
      </c>
      <c r="AI18" s="76">
        <v>17</v>
      </c>
      <c r="AP18" s="104" t="str">
        <f t="shared" si="7"/>
        <v>数字建造中心</v>
      </c>
      <c r="AQ18" s="105" t="str">
        <f t="shared" si="8"/>
        <v>虹桥商务区核心区民防工程BIM运管平台开发技术服务</v>
      </c>
      <c r="AR18" s="106">
        <f>_xlfn.XLOOKUP(AW18,[8]【SUIT】合同产值营收表!$B:$B,[8]【SUIT】合同产值营收表!$F:$F)</f>
        <v>146.04</v>
      </c>
      <c r="AS18" s="106">
        <f t="shared" si="9"/>
        <v>146.04</v>
      </c>
      <c r="AT18" s="106">
        <f>_xlfn.XLOOKUP(AW18,[8]【SUIT】合同产值营收表!$B:$B,[8]【SUIT】合同产值营收表!$AH:$AH)</f>
        <v>0</v>
      </c>
      <c r="AV18" s="76">
        <v>16</v>
      </c>
      <c r="AW18" s="76" t="str">
        <f t="shared" si="5"/>
        <v>ZHT2021120100139</v>
      </c>
    </row>
    <row r="19" ht="33.75" customHeight="1" spans="1:49">
      <c r="A19" s="111" t="s">
        <v>27</v>
      </c>
      <c r="B19" s="127">
        <f>[3]长账龄落实计划!N$3</f>
        <v>0</v>
      </c>
      <c r="C19" s="128">
        <f>[3]长账龄落实计划!O$3</f>
        <v>0</v>
      </c>
      <c r="D19" s="127">
        <f>[3]长账龄落实计划!P$3</f>
        <v>0</v>
      </c>
      <c r="E19" s="127">
        <f>[3]长账龄落实计划!Q$3</f>
        <v>0</v>
      </c>
      <c r="F19" s="127">
        <f>[3]长账龄落实计划!R$3</f>
        <v>0</v>
      </c>
      <c r="G19" s="128">
        <f>[3]长账龄落实计划!S$3</f>
        <v>0</v>
      </c>
      <c r="H19" s="127">
        <f>[3]长账龄落实计划!T$3</f>
        <v>0</v>
      </c>
      <c r="I19" s="128">
        <f>[3]长账龄落实计划!U$3</f>
        <v>1</v>
      </c>
      <c r="J19" s="127">
        <f>[3]长账龄落实计划!V$3</f>
        <v>32.88458</v>
      </c>
      <c r="K19" s="128">
        <f>[3]长账龄落实计划!W$3</f>
        <v>0</v>
      </c>
      <c r="L19" s="127">
        <f>[3]长账龄落实计划!X$3</f>
        <v>0</v>
      </c>
      <c r="M19" s="127">
        <f>[3]长账龄落实计划!Y$3</f>
        <v>1</v>
      </c>
      <c r="N19" s="127">
        <f>[3]长账龄落实计划!Z$3</f>
        <v>32.88458</v>
      </c>
      <c r="O19" s="80"/>
      <c r="R19" s="80"/>
      <c r="S19" s="80"/>
      <c r="T19" s="80"/>
      <c r="U19" s="80"/>
      <c r="V19" s="80" t="str" cm="1">
        <f t="array" ref="V19">INDEX(J:J,$AH19)</f>
        <v>数智瓦里（深圳）科技有限公司</v>
      </c>
      <c r="W19" s="80" t="str" cm="1">
        <f t="array" ref="W19">INDEX(G:G,AH19)</f>
        <v>观城项目01-05地块BIM咨询服务</v>
      </c>
      <c r="X19" s="80" cm="1">
        <f t="array" ref="X19">INDEX(N:N,AH19)</f>
        <v>56.48604</v>
      </c>
      <c r="Y19" s="80" t="str" cm="1">
        <f t="array" ref="Y19">INDEX(P:P,$AH19)</f>
        <v>3年</v>
      </c>
      <c r="Z19" s="80" t="str" cm="1">
        <f t="array" ref="Z19">INDEX(K:K,$AH19)</f>
        <v>全部落实</v>
      </c>
      <c r="AA19" s="76" t="e" cm="1">
        <f t="array" ref="AA19">INDEX(L:L,$AH19)</f>
        <v>#REF!</v>
      </c>
      <c r="AB19" s="76" t="str" cm="1">
        <f t="array" ref="AB19">INDEX(R:R,$AH19)</f>
        <v>广东分公司</v>
      </c>
      <c r="AC19" s="76" t="str" cm="1">
        <f t="array" ref="AC19">INDEX(S:S,$AH19)</f>
        <v>雷涵</v>
      </c>
      <c r="AH19" s="76">
        <v>224</v>
      </c>
      <c r="AI19" s="76">
        <v>18</v>
      </c>
      <c r="AP19" s="104" t="str">
        <f t="shared" si="7"/>
        <v>数字建造中心</v>
      </c>
      <c r="AQ19" s="105" t="str">
        <f t="shared" si="8"/>
        <v>黄岩区产城融合示范区片区开发项目（甬台温高速公路黄岩段桥下地面道路工程）信息化管理系统第XXGL01标段</v>
      </c>
      <c r="AR19" s="106">
        <f>_xlfn.XLOOKUP(AW19,[8]【SUIT】合同产值营收表!$B:$B,[8]【SUIT】合同产值营收表!$F:$F)</f>
        <v>446.1092</v>
      </c>
      <c r="AS19" s="106">
        <f t="shared" si="9"/>
        <v>136.09302</v>
      </c>
      <c r="AT19" s="106">
        <f>_xlfn.XLOOKUP(AW19,[8]【SUIT】合同产值营收表!$B:$B,[8]【SUIT】合同产值营收表!$AH:$AH)</f>
        <v>0</v>
      </c>
      <c r="AV19" s="76">
        <v>17</v>
      </c>
      <c r="AW19" s="76" t="str">
        <f t="shared" si="5"/>
        <v>ZHT2024012600014</v>
      </c>
    </row>
    <row r="20" ht="33.75" customHeight="1" spans="1:49">
      <c r="A20" s="114" t="s">
        <v>28</v>
      </c>
      <c r="B20" s="129">
        <f>[4]长账龄落实计划!N$3</f>
        <v>16</v>
      </c>
      <c r="C20" s="130">
        <f>[4]长账龄落实计划!O$3</f>
        <v>710.026711</v>
      </c>
      <c r="D20" s="129">
        <f>[4]长账龄落实计划!P$3</f>
        <v>0</v>
      </c>
      <c r="E20" s="129">
        <f>[4]长账龄落实计划!Q$3</f>
        <v>0</v>
      </c>
      <c r="F20" s="129">
        <f>[4]长账龄落实计划!R$3</f>
        <v>0</v>
      </c>
      <c r="G20" s="130">
        <f>[4]长账龄落实计划!S$3</f>
        <v>0</v>
      </c>
      <c r="H20" s="129">
        <f>[4]长账龄落实计划!T$3</f>
        <v>0</v>
      </c>
      <c r="I20" s="130">
        <f>[4]长账龄落实计划!U$3</f>
        <v>1</v>
      </c>
      <c r="J20" s="129">
        <f>[4]长账龄落实计划!V$3</f>
        <v>609</v>
      </c>
      <c r="K20" s="130">
        <f>[4]长账龄落实计划!W$3</f>
        <v>0</v>
      </c>
      <c r="L20" s="129">
        <f>[4]长账龄落实计划!X$3</f>
        <v>0</v>
      </c>
      <c r="M20" s="129">
        <f>[4]长账龄落实计划!Y$3</f>
        <v>17</v>
      </c>
      <c r="N20" s="129">
        <f>[4]长账龄落实计划!Z$3</f>
        <v>1319.026711</v>
      </c>
      <c r="O20" s="80"/>
      <c r="R20" s="80"/>
      <c r="S20" s="80"/>
      <c r="T20" s="80"/>
      <c r="U20" s="80"/>
      <c r="V20" s="80" t="str" cm="1">
        <f t="array" ref="V20">INDEX(J:J,$AH20)</f>
        <v>中德联合集团有限公司</v>
      </c>
      <c r="W20" s="80" t="str" cm="1">
        <f t="array" ref="W20">INDEX(G:G,AH20)</f>
        <v>青岛航运贸易金融融合创新基地CDG地块地上区域BIM总体咨询项目</v>
      </c>
      <c r="X20" s="80" cm="1">
        <f t="array" ref="X20">INDEX(N:N,AH20)</f>
        <v>55.123434</v>
      </c>
      <c r="Y20" s="80" t="str" cm="1">
        <f t="array" ref="Y20">INDEX(P:P,$AH20)</f>
        <v>3年</v>
      </c>
      <c r="Z20" s="80" t="str" cm="1">
        <f t="array" ref="Z20">INDEX(K:K,$AH20)</f>
        <v>不确定</v>
      </c>
      <c r="AA20" s="76" t="e" cm="1">
        <f t="array" ref="AA20">INDEX(L:L,$AH20)</f>
        <v>#REF!</v>
      </c>
      <c r="AB20" s="76" t="str" cm="1">
        <f t="array" ref="AB20">INDEX(R:R,$AH20)</f>
        <v>数字建造中心</v>
      </c>
      <c r="AC20" s="76" t="str" cm="1">
        <f t="array" ref="AC20">INDEX(S:S,$AH20)</f>
        <v>徐勇</v>
      </c>
      <c r="AH20" s="76">
        <v>46</v>
      </c>
      <c r="AI20" s="76">
        <v>19</v>
      </c>
      <c r="AP20" s="104" t="str">
        <f t="shared" si="7"/>
        <v>广东分公司</v>
      </c>
      <c r="AQ20" s="105" t="str">
        <f t="shared" si="8"/>
        <v>深圳市人民医院宝安医院项目基于BIM的数字化管理咨询服务合同</v>
      </c>
      <c r="AR20" s="106">
        <f>_xlfn.XLOOKUP(AW20,[8]【SUIT】合同产值营收表!$B:$B,[8]【SUIT】合同产值营收表!$F:$F)</f>
        <v>330</v>
      </c>
      <c r="AS20" s="106">
        <f t="shared" si="9"/>
        <v>135</v>
      </c>
      <c r="AT20" s="106">
        <f>_xlfn.XLOOKUP(AW20,[8]【SUIT】合同产值营收表!$B:$B,[8]【SUIT】合同产值营收表!$AH:$AH)</f>
        <v>0</v>
      </c>
      <c r="AV20" s="76">
        <v>18</v>
      </c>
      <c r="AW20" s="76" t="str">
        <f t="shared" si="5"/>
        <v>ZHT2024090300104</v>
      </c>
    </row>
    <row r="21" ht="33.75" customHeight="1" spans="1:49">
      <c r="A21" s="111" t="s">
        <v>29</v>
      </c>
      <c r="B21" s="127">
        <f>[5]长账龄落实计划!N$3</f>
        <v>17</v>
      </c>
      <c r="C21" s="128">
        <f>[5]长账龄落实计划!O$3</f>
        <v>566.599865</v>
      </c>
      <c r="D21" s="127">
        <f>[5]长账龄落实计划!P$3</f>
        <v>0</v>
      </c>
      <c r="E21" s="127">
        <f>[5]长账龄落实计划!Q$3</f>
        <v>0</v>
      </c>
      <c r="F21" s="127">
        <f>[5]长账龄落实计划!R$3</f>
        <v>0</v>
      </c>
      <c r="G21" s="128">
        <f>[5]长账龄落实计划!S$3</f>
        <v>24</v>
      </c>
      <c r="H21" s="127">
        <f>[5]长账龄落实计划!T$3</f>
        <v>747.497732</v>
      </c>
      <c r="I21" s="128">
        <f>[5]长账龄落实计划!U$3</f>
        <v>19</v>
      </c>
      <c r="J21" s="127">
        <f>[5]长账龄落实计划!V$3</f>
        <v>118.294786</v>
      </c>
      <c r="K21" s="128">
        <f>[5]长账龄落实计划!W$3</f>
        <v>0</v>
      </c>
      <c r="L21" s="127">
        <f>[5]长账龄落实计划!X$3</f>
        <v>0</v>
      </c>
      <c r="M21" s="127">
        <f>[5]长账龄落实计划!Y$3</f>
        <v>60</v>
      </c>
      <c r="N21" s="127">
        <f>[5]长账龄落实计划!Z$3</f>
        <v>1432.392383</v>
      </c>
      <c r="O21" s="80"/>
      <c r="R21" s="80"/>
      <c r="S21" s="80"/>
      <c r="T21" s="80"/>
      <c r="U21" s="80"/>
      <c r="V21" s="80" t="str" cm="1">
        <f t="array" ref="V21">INDEX(J:J,$AH21)</f>
        <v>五洲工程顾问集团有限公司</v>
      </c>
      <c r="W21" s="80" t="str" cm="1">
        <f t="array" ref="W21">INDEX(G:G,AH21)</f>
        <v>深圳市人民医院宝安医院BIM咨询服务合同</v>
      </c>
      <c r="X21" s="80" cm="1">
        <f t="array" ref="X21">INDEX(N:N,AH21)</f>
        <v>55</v>
      </c>
      <c r="Y21" s="80" t="str" cm="1">
        <f t="array" ref="Y21">INDEX(P:P,$AH21)</f>
        <v>2年</v>
      </c>
      <c r="Z21" s="80" t="str" cm="1">
        <f t="array" ref="Z21">INDEX(K:K,$AH21)</f>
        <v>全部落实</v>
      </c>
      <c r="AA21" s="76" t="e" cm="1">
        <f t="array" ref="AA21">INDEX(L:L,$AH21)</f>
        <v>#REF!</v>
      </c>
      <c r="AB21" s="76" t="str" cm="1">
        <f t="array" ref="AB21">INDEX(R:R,$AH21)</f>
        <v>广东分公司</v>
      </c>
      <c r="AC21" s="76" t="str" cm="1">
        <f t="array" ref="AC21">INDEX(S:S,$AH21)</f>
        <v>明艳丽</v>
      </c>
      <c r="AH21" s="76">
        <v>225</v>
      </c>
      <c r="AI21" s="76">
        <v>20</v>
      </c>
      <c r="AP21" s="104" t="str">
        <f t="shared" si="7"/>
        <v>数字建造中心</v>
      </c>
      <c r="AQ21" s="105" t="str">
        <f t="shared" si="8"/>
        <v>绍兴项目监控中心智能化工程专业分包合同</v>
      </c>
      <c r="AR21" s="106">
        <f>_xlfn.XLOOKUP(AW21,[8]【SUIT】合同产值营收表!$B:$B,[8]【SUIT】合同产值营收表!$F:$F)</f>
        <v>2154.62888</v>
      </c>
      <c r="AS21" s="106">
        <f t="shared" si="9"/>
        <v>134.269612</v>
      </c>
      <c r="AT21" s="106">
        <f>_xlfn.XLOOKUP(AW21,[8]【SUIT】合同产值营收表!$B:$B,[8]【SUIT】合同产值营收表!$AH:$AH)</f>
        <v>553.359268</v>
      </c>
      <c r="AV21" s="76">
        <v>19</v>
      </c>
      <c r="AW21" s="76" t="str">
        <f t="shared" si="5"/>
        <v>ZHT2021122200152</v>
      </c>
    </row>
    <row r="22" ht="33.75" customHeight="1" spans="1:49">
      <c r="A22" s="114" t="s">
        <v>30</v>
      </c>
      <c r="B22" s="129">
        <v>0</v>
      </c>
      <c r="C22" s="130">
        <v>0</v>
      </c>
      <c r="D22" s="129">
        <v>0</v>
      </c>
      <c r="E22" s="129">
        <v>0</v>
      </c>
      <c r="F22" s="129">
        <v>0</v>
      </c>
      <c r="G22" s="130">
        <v>0</v>
      </c>
      <c r="H22" s="129">
        <v>0</v>
      </c>
      <c r="I22" s="130">
        <v>0</v>
      </c>
      <c r="J22" s="129">
        <v>0</v>
      </c>
      <c r="K22" s="130">
        <v>0</v>
      </c>
      <c r="L22" s="129">
        <v>0</v>
      </c>
      <c r="M22" s="129">
        <v>0</v>
      </c>
      <c r="N22" s="129">
        <v>0</v>
      </c>
      <c r="O22" s="80"/>
      <c r="V22" s="80" t="str" cm="1">
        <f t="array" ref="V22">INDEX(J:J,$AH22)</f>
        <v>厦门路桥信息股份有限公司</v>
      </c>
      <c r="W22" s="80" t="str" cm="1">
        <f t="array" ref="W22">INDEX(G:G,AH22)</f>
        <v>轨道交通工程机电施工管理系统项目合同</v>
      </c>
      <c r="X22" s="80" cm="1">
        <f t="array" ref="X22">INDEX(N:N,AH22)</f>
        <v>50.2305</v>
      </c>
      <c r="Y22" s="80" t="str" cm="1">
        <f t="array" ref="Y22">INDEX(P:P,$AH22)</f>
        <v>2年</v>
      </c>
      <c r="Z22" s="80" t="e" cm="1">
        <f t="array" ref="Z22">INDEX(K:K,$AH22)</f>
        <v>#REF!</v>
      </c>
      <c r="AA22" s="76" t="e" cm="1">
        <f t="array" ref="AA22">INDEX(L:L,$AH22)</f>
        <v>#REF!</v>
      </c>
      <c r="AB22" s="76" t="str" cm="1">
        <f t="array" ref="AB22">INDEX(R:R,$AH22)</f>
        <v>市场经营拓展中心</v>
      </c>
      <c r="AC22" s="76" t="str" cm="1">
        <f t="array" ref="AC22">INDEX(S:S,$AH22)</f>
        <v>乔峰</v>
      </c>
      <c r="AH22" s="76">
        <v>239</v>
      </c>
      <c r="AI22" s="76">
        <v>21</v>
      </c>
      <c r="AP22" s="104" t="str">
        <f t="shared" si="7"/>
        <v>数字建造中心</v>
      </c>
      <c r="AQ22" s="105" t="str">
        <f t="shared" si="8"/>
        <v>南湖区污水管网提升改造工程（三期工程）设计施工总承包之智慧水务工程</v>
      </c>
      <c r="AR22" s="106">
        <f>_xlfn.XLOOKUP(AW22,[8]【SUIT】合同产值营收表!$B:$B,[8]【SUIT】合同产值营收表!$F:$F)</f>
        <v>1498.0063</v>
      </c>
      <c r="AS22" s="106">
        <f t="shared" si="9"/>
        <v>130</v>
      </c>
      <c r="AT22" s="106">
        <f>_xlfn.XLOOKUP(AW22,[8]【SUIT】合同产值营收表!$B:$B,[8]【SUIT】合同产值营收表!$AH:$AH)</f>
        <v>0</v>
      </c>
      <c r="AV22" s="76">
        <v>20</v>
      </c>
      <c r="AW22" s="76" t="str">
        <f t="shared" si="5"/>
        <v>ZHT2021082500101</v>
      </c>
    </row>
    <row r="23" ht="33.75" customHeight="1" spans="1:49">
      <c r="A23" s="111" t="s">
        <v>31</v>
      </c>
      <c r="B23" s="127">
        <f>[6]长账龄落实计划!N$3</f>
        <v>0</v>
      </c>
      <c r="C23" s="128">
        <f>[6]长账龄落实计划!O$3</f>
        <v>0</v>
      </c>
      <c r="D23" s="127">
        <f>[6]长账龄落实计划!P$3</f>
        <v>0</v>
      </c>
      <c r="E23" s="127">
        <f>[6]长账龄落实计划!Q$3</f>
        <v>0</v>
      </c>
      <c r="F23" s="127">
        <f>[6]长账龄落实计划!R$3</f>
        <v>0</v>
      </c>
      <c r="G23" s="128">
        <f>[6]长账龄落实计划!S$3</f>
        <v>0</v>
      </c>
      <c r="H23" s="127">
        <f>[6]长账龄落实计划!T$3</f>
        <v>0</v>
      </c>
      <c r="I23" s="128">
        <f>[6]长账龄落实计划!U$3</f>
        <v>0</v>
      </c>
      <c r="J23" s="127">
        <f>[6]长账龄落实计划!V$3</f>
        <v>0</v>
      </c>
      <c r="K23" s="128">
        <f>[6]长账龄落实计划!W$3</f>
        <v>3</v>
      </c>
      <c r="L23" s="127">
        <f>[6]长账龄落实计划!X$3</f>
        <v>220.710562</v>
      </c>
      <c r="M23" s="127">
        <f>[6]长账龄落实计划!Y$3</f>
        <v>3</v>
      </c>
      <c r="N23" s="127">
        <f>[6]长账龄落实计划!Z$3</f>
        <v>220.710562</v>
      </c>
      <c r="O23" s="80"/>
      <c r="V23" s="80" t="str" cm="1">
        <f t="array" ref="V23">INDEX(J:J,$AH23)</f>
        <v>中信建设有限责任公司</v>
      </c>
      <c r="W23" s="80" t="str" cm="1">
        <f t="array" ref="W23">INDEX(G:G,AH23)</f>
        <v>中信金融中心项目基于BIM的数字化技术研究</v>
      </c>
      <c r="X23" s="80" cm="1">
        <f t="array" ref="X23">INDEX(N:N,AH23)</f>
        <v>41.502224</v>
      </c>
      <c r="Y23" s="80" t="str" cm="1">
        <f t="array" ref="Y23">INDEX(P:P,$AH23)</f>
        <v>2年</v>
      </c>
      <c r="Z23" s="80" t="str" cm="1">
        <f t="array" ref="Z23">INDEX(K:K,$AH23)</f>
        <v>全部落实</v>
      </c>
      <c r="AA23" s="76" t="e" cm="1">
        <f t="array" ref="AA23">INDEX(L:L,$AH23)</f>
        <v>#REF!</v>
      </c>
      <c r="AB23" s="76" t="str" cm="1">
        <f t="array" ref="AB23">INDEX(R:R,$AH23)</f>
        <v>广东分公司</v>
      </c>
      <c r="AC23" s="76" t="str" cm="1">
        <f t="array" ref="AC23">INDEX(S:S,$AH23)</f>
        <v>陈健斐</v>
      </c>
      <c r="AH23" s="76">
        <v>229</v>
      </c>
      <c r="AI23" s="76">
        <v>22</v>
      </c>
    </row>
    <row r="24" ht="33.75" customHeight="1" spans="1:49">
      <c r="A24" s="107" t="s">
        <v>62</v>
      </c>
      <c r="B24" s="129">
        <f>SUM(B17:B23)</f>
        <v>72</v>
      </c>
      <c r="C24" s="129">
        <f t="shared" ref="C24:N24" si="10">SUM(C17:C23)</f>
        <v>2520.408175</v>
      </c>
      <c r="D24" s="129">
        <f t="shared" si="10"/>
        <v>12</v>
      </c>
      <c r="E24" s="129">
        <f t="shared" si="10"/>
        <v>711.636266</v>
      </c>
      <c r="F24" s="129">
        <f t="shared" si="10"/>
        <v>285.379828</v>
      </c>
      <c r="G24" s="129">
        <f t="shared" si="10"/>
        <v>72</v>
      </c>
      <c r="H24" s="129">
        <f t="shared" si="10"/>
        <v>3516.787792</v>
      </c>
      <c r="I24" s="129">
        <f t="shared" si="10"/>
        <v>37</v>
      </c>
      <c r="J24" s="129">
        <f t="shared" si="10"/>
        <v>2571.563626</v>
      </c>
      <c r="K24" s="129">
        <f t="shared" si="10"/>
        <v>18</v>
      </c>
      <c r="L24" s="129">
        <f t="shared" si="10"/>
        <v>855.821281</v>
      </c>
      <c r="M24" s="129">
        <f t="shared" si="10"/>
        <v>212</v>
      </c>
      <c r="N24" s="129">
        <f t="shared" si="10"/>
        <v>10178.39384</v>
      </c>
      <c r="O24" s="80"/>
      <c r="V24" s="80" t="str" cm="1">
        <f t="array" ref="V24">INDEX(J:J,$AH24)</f>
        <v>中铁上海设计院集团有限公司</v>
      </c>
      <c r="W24" s="80" t="str" cm="1">
        <f t="array" ref="W24">INDEX(G:G,AH24)</f>
        <v>上海轨道交通市域线嘉闵线BIM咨询专题委外咨询服务合同</v>
      </c>
      <c r="X24" s="80" cm="1">
        <f t="array" ref="X24">INDEX(N:N,AH24)</f>
        <v>40.0892</v>
      </c>
      <c r="Y24" s="80" t="str" cm="1">
        <f t="array" ref="Y24">INDEX(P:P,$AH24)</f>
        <v>2年</v>
      </c>
      <c r="Z24" s="80" t="str" cm="1">
        <f t="array" ref="Z24">INDEX(K:K,$AH24)</f>
        <v>全部落实</v>
      </c>
      <c r="AA24" s="76" t="e" cm="1">
        <f t="array" ref="AA24">INDEX(L:L,$AH24)</f>
        <v>#REF!</v>
      </c>
      <c r="AB24" s="76" t="str" cm="1">
        <f t="array" ref="AB24">INDEX(R:R,$AH24)</f>
        <v>数字建造中心</v>
      </c>
      <c r="AC24" s="76" t="str" cm="1">
        <f t="array" ref="AC24">INDEX(S:S,$AH24)</f>
        <v>史菁霞</v>
      </c>
      <c r="AH24" s="76">
        <v>112</v>
      </c>
      <c r="AI24" s="76">
        <v>23</v>
      </c>
    </row>
    <row r="25" spans="1:49">
      <c r="V25" s="80" t="str" cm="1">
        <f t="array" ref="V25">INDEX(J:J,$AH25)</f>
        <v>上海瀚通建设工程有限公司</v>
      </c>
      <c r="W25" s="80" t="str" cm="1">
        <f t="array" ref="W25">INDEX(G:G,AH25)</f>
        <v>虹桥商务区核心区民防工程弱电智能化改造硬件采购</v>
      </c>
      <c r="X25" s="80" cm="1">
        <f t="array" ref="X25">INDEX(N:N,AH25)</f>
        <v>37.12854</v>
      </c>
      <c r="Y25" s="80" t="str" cm="1">
        <f t="array" ref="Y25">INDEX(P:P,$AH25)</f>
        <v>4年</v>
      </c>
      <c r="Z25" s="80" t="str" cm="1">
        <f t="array" ref="Z25">INDEX(K:K,$AH25)</f>
        <v>部分落实</v>
      </c>
      <c r="AA25" s="76" cm="1">
        <f t="array" ref="AA25">INDEX(L:L,$AH25)</f>
        <v>370000</v>
      </c>
      <c r="AB25" s="76" t="str" cm="1">
        <f t="array" ref="AB25">INDEX(R:R,$AH25)</f>
        <v>数字建造中心</v>
      </c>
      <c r="AC25" s="76" t="str" cm="1">
        <f t="array" ref="AC25">INDEX(S:S,$AH25)</f>
        <v>孔祥平</v>
      </c>
      <c r="AH25" s="76">
        <v>39</v>
      </c>
      <c r="AI25" s="76">
        <v>24</v>
      </c>
    </row>
    <row r="26" spans="1:49">
      <c r="V26" s="80" t="str" cm="1">
        <f t="array" ref="V26">INDEX(J:J,$AH26)</f>
        <v>核工业北京地质研究院</v>
      </c>
      <c r="W26" s="80" t="str" cm="1">
        <f t="array" ref="W26">INDEX(G:G,AH26)</f>
        <v>地下实验室科研数据动态管理平台项目</v>
      </c>
      <c r="X26" s="80" cm="1">
        <f t="array" ref="X26">INDEX(N:N,AH26)</f>
        <v>35.314</v>
      </c>
      <c r="Y26" s="80" t="str" cm="1">
        <f t="array" ref="Y26">INDEX(P:P,$AH26)</f>
        <v>3年</v>
      </c>
      <c r="Z26" s="80" t="str" cm="1">
        <f t="array" ref="Z26">INDEX(K:K,$AH26)</f>
        <v>无法落实</v>
      </c>
      <c r="AA26" s="76" t="e" cm="1">
        <f t="array" ref="AA26">INDEX(L:L,$AH26)</f>
        <v>#REF!</v>
      </c>
      <c r="AB26" s="76" t="str" cm="1">
        <f t="array" ref="AB26">INDEX(R:R,$AH26)</f>
        <v>数字建造中心</v>
      </c>
      <c r="AC26" s="76" t="str" cm="1">
        <f t="array" ref="AC26">INDEX(S:S,$AH26)</f>
        <v>张智伟</v>
      </c>
      <c r="AH26" s="76">
        <v>94</v>
      </c>
      <c r="AI26" s="76">
        <v>25</v>
      </c>
    </row>
    <row r="27" spans="1:49">
      <c r="V27" s="80" t="str" cm="1">
        <f t="array" ref="V27">INDEX(J:J,$AH27)</f>
        <v>中铁大桥局集团有限公司第四工程分公司路三期莞深高速至东部快速路段工程土建三标项目经理部</v>
      </c>
      <c r="W27" s="80" t="str" cm="1">
        <f t="array" ref="W27">INDEX(G:G,AH27)</f>
        <v>环莞快速路三期莞深高速至东部快速路段工程-2标</v>
      </c>
      <c r="X27" s="80" cm="1">
        <f t="array" ref="X27">INDEX(N:N,AH27)</f>
        <v>30.13101</v>
      </c>
      <c r="Y27" s="80" t="str" cm="1">
        <f t="array" ref="Y27">INDEX(P:P,$AH27)</f>
        <v>4年</v>
      </c>
      <c r="Z27" s="80" t="str" cm="1">
        <f t="array" ref="Z27">INDEX(K:K,$AH27)</f>
        <v>无法落实</v>
      </c>
      <c r="AA27" s="76" t="e" cm="1">
        <f t="array" ref="AA27">INDEX(L:L,$AH27)</f>
        <v>#REF!</v>
      </c>
      <c r="AB27" s="76" t="str" cm="1">
        <f t="array" ref="AB27">INDEX(R:R,$AH27)</f>
        <v>数字建造中心</v>
      </c>
      <c r="AC27" s="76" t="str" cm="1">
        <f t="array" ref="AC27">INDEX(S:S,$AH27)</f>
        <v>明艳丽</v>
      </c>
      <c r="AH27" s="76">
        <v>202</v>
      </c>
      <c r="AI27" s="76">
        <v>26</v>
      </c>
    </row>
    <row r="28" spans="1:49">
      <c r="V28" s="80" t="str" cm="1">
        <f t="array" ref="V28">INDEX(J:J,$AH28)</f>
        <v>中交第二航务工程局有限公司第四分公司</v>
      </c>
      <c r="W28" s="80" t="str" cm="1">
        <f t="array" ref="W28">INDEX(G:G,AH28)</f>
        <v>越东路互通连接线工程公路项目第一合同段BIM全寿命期 大数据管理平台建设服务合同</v>
      </c>
      <c r="X28" s="80" cm="1">
        <f t="array" ref="X28">INDEX(N:N,AH28)</f>
        <v>28.8</v>
      </c>
      <c r="Y28" s="80" t="str" cm="1">
        <f t="array" ref="Y28">INDEX(P:P,$AH28)</f>
        <v>3年</v>
      </c>
      <c r="Z28" s="80" t="str" cm="1">
        <f t="array" ref="Z28">INDEX(K:K,$AH28)</f>
        <v>不确定</v>
      </c>
      <c r="AA28" s="76" t="e" cm="1">
        <f t="array" ref="AA28">INDEX(L:L,$AH28)</f>
        <v>#REF!</v>
      </c>
      <c r="AB28" s="76" t="str" cm="1">
        <f t="array" ref="AB28">INDEX(R:R,$AH28)</f>
        <v>数字建造中心</v>
      </c>
      <c r="AC28" s="76" t="str" cm="1">
        <f t="array" ref="AC28">INDEX(S:S,$AH28)</f>
        <v>卜宝翔</v>
      </c>
      <c r="AH28" s="76">
        <v>45</v>
      </c>
      <c r="AI28" s="76">
        <v>27</v>
      </c>
    </row>
    <row r="29" spans="1:49">
      <c r="A29" s="131"/>
      <c r="B29" s="2" t="str">
        <f>[1]长账龄落实计划!A1</f>
        <v>序号</v>
      </c>
      <c r="C29" s="2" t="str">
        <f>[1]长账龄落实计划!B1</f>
        <v>日期</v>
      </c>
      <c r="D29" s="2" t="str">
        <f>[1]长账龄落实计划!C1</f>
        <v>摘要</v>
      </c>
      <c r="E29" s="2" t="str">
        <f>[1]长账龄落实计划!D1</f>
        <v>合同甲方</v>
      </c>
      <c r="F29" s="2" t="str">
        <f>[1]长账龄落实计划!E1</f>
        <v>合同编号（绿色补充编号）</v>
      </c>
      <c r="G29" s="2" t="str">
        <f>[1]长账龄落实计划!F1</f>
        <v>合同</v>
      </c>
      <c r="H29" s="2" t="str">
        <f>[1]长账龄落实计划!G1</f>
        <v> 合同金额 </v>
      </c>
      <c r="I29" s="2" t="str">
        <f>[1]长账龄落实计划!H1</f>
        <v> 2025年12月余额 </v>
      </c>
      <c r="J29" s="2" t="str">
        <f>[1]长账龄落实计划!I1</f>
        <v>客户名称</v>
      </c>
      <c r="K29" s="2" t="str">
        <f>[1]长账龄落实计划!J1</f>
        <v>2026年预计落实情况</v>
      </c>
      <c r="L29" s="2" t="str">
        <f>[1]长账龄落实计划!K1</f>
        <v>如部分落实，请填写可落实金额（元）</v>
      </c>
      <c r="M29" s="132" t="s">
        <v>273</v>
      </c>
      <c r="N29" s="132" t="s">
        <v>274</v>
      </c>
      <c r="O29" s="133" t="s">
        <v>275</v>
      </c>
      <c r="P29" s="2" t="s">
        <v>276</v>
      </c>
      <c r="Q29" s="84" t="s">
        <v>277</v>
      </c>
      <c r="R29" s="84" t="s">
        <v>278</v>
      </c>
      <c r="S29" s="84" t="s">
        <v>131</v>
      </c>
      <c r="V29" s="80" t="str" cm="1">
        <f t="array" ref="V29">INDEX(J:J,$AH29)</f>
        <v>深圳市城市公共安全技术研究院有限公司</v>
      </c>
      <c r="W29" s="80" t="str" cm="1">
        <f t="array" ref="W29">INDEX(G:G,AH29)</f>
        <v>春风隧道盾构安全监控项目采购合同</v>
      </c>
      <c r="X29" s="80" cm="1">
        <f t="array" ref="X29">INDEX(N:N,AH29)</f>
        <v>27.81</v>
      </c>
      <c r="Y29" s="80" t="str" cm="1">
        <f t="array" ref="Y29">INDEX(P:P,$AH29)</f>
        <v>2年</v>
      </c>
      <c r="Z29" s="80" t="str" cm="1">
        <f t="array" ref="Z29">INDEX(K:K,$AH29)</f>
        <v>不确定</v>
      </c>
      <c r="AA29" s="76" t="e" cm="1">
        <f t="array" ref="AA29">INDEX(L:L,$AH29)</f>
        <v>#REF!</v>
      </c>
      <c r="AB29" s="76" t="str" cm="1">
        <f t="array" ref="AB29">INDEX(R:R,$AH29)</f>
        <v>智能运管中心</v>
      </c>
      <c r="AC29" s="76" t="str" cm="1">
        <f t="array" ref="AC29">INDEX(S:S,$AH29)</f>
        <v>杜江</v>
      </c>
      <c r="AH29" s="76">
        <v>238</v>
      </c>
      <c r="AI29" s="76">
        <v>28</v>
      </c>
    </row>
    <row r="30" spans="1:49">
      <c r="A30" s="131"/>
      <c r="B30" s="2">
        <f>[1]长账龄落实计划!A2</f>
        <v>10</v>
      </c>
      <c r="C30" s="134">
        <f>[1]长账龄落实计划!B2</f>
        <v>44166</v>
      </c>
      <c r="D30" s="2" t="str">
        <f>[1]长账龄落实计划!C2</f>
        <v>上海市域铁路1标中铁二十四局智慧工地项目-中铁二十四局集团有限公司-智慧工地</v>
      </c>
      <c r="E30" s="2" t="str">
        <f>[1]长账龄落实计划!D2</f>
        <v>中铁二十四局集团有限公司</v>
      </c>
      <c r="F30" s="2" t="str">
        <f>[1]长账龄落实计划!E2</f>
        <v>ZHT2022091400074</v>
      </c>
      <c r="G30" s="2" t="str">
        <f>_xlfn.XLOOKUP(F30,[8]【SUIT】合同静态信息表!$B:$B,[8]【SUIT】合同静态信息表!$C:$C)</f>
        <v>上海市域铁路机场联络线1标一分部 中铁二十四局集团有限公司智慧工地项目</v>
      </c>
      <c r="H30" s="2">
        <f>[1]长账龄落实计划!G2</f>
        <v>156584</v>
      </c>
      <c r="I30" s="2">
        <f>[1]长账龄落实计划!H2</f>
        <v>5798.52</v>
      </c>
      <c r="J30" s="2" t="str">
        <f>_xlfn.XLOOKUP(F30,[8]【SUIT】合同静态信息表!$B:$B,[8]【SUIT】合同静态信息表!$K:$K)</f>
        <v>中铁二十四局集团有限公司</v>
      </c>
      <c r="K30" s="2" t="str">
        <f>[1]长账龄落实计划!J2</f>
        <v>不确定</v>
      </c>
      <c r="L30" s="2" t="e">
        <f>[1]长账龄落实计划!K2</f>
        <v>#REF!</v>
      </c>
      <c r="M30" s="2">
        <f>IF(COUNTIF($F$30:F30,F30)=1,COUNTIF($F$30:F30,F30),"")</f>
        <v>1</v>
      </c>
      <c r="N30" s="131">
        <f>IF(M30=1,SUMIFS(I30:I241,F30:F241,F30)/10000,"")</f>
        <v>16.238252</v>
      </c>
      <c r="O30" s="76">
        <f>RANK(N30,$N$30:$N$241)</f>
        <v>80</v>
      </c>
      <c r="P30" s="76" t="str">
        <f>2026-YEAR(C30)&amp;"年"</f>
        <v>6年</v>
      </c>
      <c r="Q30" s="76" t="str">
        <f>IF(COUNTIF([8]辅助列设置!$Q:$Q,J30)&gt;0,"股份内","股份外")</f>
        <v>股份外</v>
      </c>
      <c r="R30" s="76" t="str">
        <f>_xlfn.XLOOKUP(F30,产值及收款计划!C:C,产值及收款计划!B:B)</f>
        <v>数字建造中心</v>
      </c>
      <c r="S30" s="76" t="str">
        <f>_xlfn.XLOOKUP(F30,产值及收款计划!C:C,产值及收款计划!O:O)</f>
        <v>谢复欣</v>
      </c>
      <c r="V30" s="80" t="str" cm="1">
        <f t="array" ref="V30">INDEX(J:J,$AH30)</f>
        <v>上海巨一科技发展有限公司</v>
      </c>
      <c r="W30" s="80" t="str" cm="1">
        <f t="array" ref="W30">INDEX(G:G,AH30)</f>
        <v>G15（嘉浏段）智慧高速大屏软件系统开发</v>
      </c>
      <c r="X30" s="80" cm="1">
        <f t="array" ref="X30">INDEX(N:N,AH30)</f>
        <v>23.98</v>
      </c>
      <c r="Y30" s="80" t="str" cm="1">
        <f t="array" ref="Y30">INDEX(P:P,$AH30)</f>
        <v>3年</v>
      </c>
      <c r="Z30" s="80" t="e" cm="1">
        <f t="array" ref="Z30">INDEX(K:K,$AH30)</f>
        <v>#REF!</v>
      </c>
      <c r="AA30" s="76" t="e" cm="1">
        <f t="array" ref="AA30">INDEX(L:L,$AH30)</f>
        <v>#REF!</v>
      </c>
      <c r="AB30" s="76" t="str" cm="1">
        <f t="array" ref="AB30">INDEX(R:R,$AH30)</f>
        <v>智能运管中心</v>
      </c>
      <c r="AC30" s="76" t="str" cm="1">
        <f t="array" ref="AC30">INDEX(S:S,$AH30)</f>
        <v>刘逸凡</v>
      </c>
      <c r="AH30" s="76">
        <v>136</v>
      </c>
      <c r="AI30" s="76">
        <v>29</v>
      </c>
    </row>
    <row r="31" spans="1:49">
      <c r="A31" s="131"/>
      <c r="B31" s="2">
        <f>[1]长账龄落实计划!A3</f>
        <v>18</v>
      </c>
      <c r="C31" s="134">
        <f>[1]长账龄落实计划!B3</f>
        <v>44379</v>
      </c>
      <c r="D31" s="2" t="str">
        <f>[1]长账龄落实计划!C3</f>
        <v>南湖区老（旧）住宅区改造及二环以内背街小巷提升工程设计采购施工总承包（EPC）（新兴街道松鹤片区）之智慧化工程-上海市城市建设设计研究总院（集团）有限公司</v>
      </c>
      <c r="E31" s="2" t="str">
        <f>[1]长账龄落实计划!D3</f>
        <v>上海市城市建设设计研究总院（集团）有限公司</v>
      </c>
      <c r="F31" s="2" t="str">
        <f>[1]长账龄落实计划!E3</f>
        <v>ZHT2021051000042</v>
      </c>
      <c r="G31" s="2" t="str">
        <f>_xlfn.XLOOKUP(F31,[8]【SUIT】合同静态信息表!$B:$B,[8]【SUIT】合同静态信息表!$C:$C)</f>
        <v>嘉兴市南湖区二环以内背街小巷提升工程（新兴街道松鹤片区）之智慧化工程</v>
      </c>
      <c r="H31" s="2">
        <f>[1]长账龄落实计划!G3</f>
        <v>7248999</v>
      </c>
      <c r="I31" s="2">
        <f>[1]长账龄落实计划!H3</f>
        <v>50000</v>
      </c>
      <c r="J31" s="2" t="str">
        <f>_xlfn.XLOOKUP(F31,[8]【SUIT】合同静态信息表!$B:$B,[8]【SUIT】合同静态信息表!$K:$K)</f>
        <v>上海市城市建设设计研究总院（集团）有限公司</v>
      </c>
      <c r="K31" s="2" t="str">
        <f>[1]长账龄落实计划!J3</f>
        <v>不确定</v>
      </c>
      <c r="L31" s="2" t="e">
        <f>[1]长账龄落实计划!K3</f>
        <v>#REF!</v>
      </c>
      <c r="M31" s="2">
        <f>IF(COUNTIF($F$30:F31,F31)=1,COUNTIF($F$30:F31,F31),"")</f>
        <v>1</v>
      </c>
      <c r="N31" s="131">
        <f t="shared" ref="N31:N94" si="11">IF(M31=1,SUMIFS(I31:I242,F31:F242,F31)/10000,"")</f>
        <v>75.6165</v>
      </c>
      <c r="O31" s="76">
        <f t="shared" ref="O31:O94" si="12">RANK(N31,$N$30:$N$241)</f>
        <v>35</v>
      </c>
      <c r="P31" s="76" t="str">
        <f t="shared" ref="P31:P94" si="13">2026-YEAR(C31)&amp;"年"</f>
        <v>5年</v>
      </c>
      <c r="Q31" s="76" t="str">
        <f>IF(COUNTIF([8]辅助列设置!$Q:$Q,J31)&gt;0,"股份内","股份外")</f>
        <v>股份内</v>
      </c>
      <c r="R31" s="76" t="str">
        <f>_xlfn.XLOOKUP(F31,产值及收款计划!C:C,产值及收款计划!B:B)</f>
        <v>数字建造中心</v>
      </c>
      <c r="S31" s="76" t="str">
        <f>_xlfn.XLOOKUP(F31,产值及收款计划!C:C,产值及收款计划!O:O)</f>
        <v>卜宝翔</v>
      </c>
      <c r="V31" s="80" t="str" cm="1">
        <f t="array" ref="V31">INDEX(J:J,$AH31)</f>
        <v>中铁四局集团有限公司</v>
      </c>
      <c r="W31" s="80" t="str" cm="1">
        <f t="array" ref="W31">INDEX(G:G,AH31)</f>
        <v>基于 BIM的工程管理平台应用与咨询服务合同-预制标</v>
      </c>
      <c r="X31" s="80" cm="1">
        <f t="array" ref="X31">INDEX(N:N,AH31)</f>
        <v>21.845135</v>
      </c>
      <c r="Y31" s="80" t="str" cm="1">
        <f t="array" ref="Y31">INDEX(P:P,$AH31)</f>
        <v>3年</v>
      </c>
      <c r="Z31" s="80" t="str" cm="1">
        <f t="array" ref="Z31">INDEX(K:K,$AH31)</f>
        <v>无法落实</v>
      </c>
      <c r="AA31" s="76" t="e" cm="1">
        <f t="array" ref="AA31">INDEX(L:L,$AH31)</f>
        <v>#REF!</v>
      </c>
      <c r="AB31" s="76" t="str" cm="1">
        <f t="array" ref="AB31">INDEX(R:R,$AH31)</f>
        <v>数字建造中心</v>
      </c>
      <c r="AC31" s="76" t="str" cm="1">
        <f t="array" ref="AC31">INDEX(S:S,$AH31)</f>
        <v>明艳丽</v>
      </c>
      <c r="AH31" s="76">
        <v>222</v>
      </c>
      <c r="AI31" s="76">
        <v>30</v>
      </c>
    </row>
    <row r="32" spans="1:49">
      <c r="A32" s="131"/>
      <c r="B32" s="2">
        <f>[1]长账龄落实计划!A4</f>
        <v>21</v>
      </c>
      <c r="C32" s="134">
        <f>[1]长账龄落实计划!B4</f>
        <v>44532</v>
      </c>
      <c r="D32" s="2" t="str">
        <f>[1]长账龄落实计划!C4</f>
        <v>秀洲区污水管网智能感知系统项目-浙江长三角规划设计研究咨询有限公司</v>
      </c>
      <c r="E32" s="2" t="str">
        <f>[1]长账龄落实计划!D4</f>
        <v>浙江长三角城建有限公司</v>
      </c>
      <c r="F32" s="2" t="str">
        <f>[1]长账龄落实计划!E4</f>
        <v>ZHT2021121000146</v>
      </c>
      <c r="G32" s="2" t="str">
        <f>_xlfn.XLOOKUP(F32,[8]【SUIT】合同静态信息表!$B:$B,[8]【SUIT】合同静态信息表!$C:$C)</f>
        <v>秀洲区污水管网智能感知系统项目</v>
      </c>
      <c r="H32" s="2">
        <f>[1]长账龄落实计划!G4</f>
        <v>3616900</v>
      </c>
      <c r="I32" s="2">
        <f>[1]长账龄落实计划!H4</f>
        <v>103754</v>
      </c>
      <c r="J32" s="2" t="str">
        <f>_xlfn.XLOOKUP(F32,[8]【SUIT】合同静态信息表!$B:$B,[8]【SUIT】合同静态信息表!$K:$K)</f>
        <v>浙江长三角城建有限公司</v>
      </c>
      <c r="K32" s="2" t="str">
        <f>[1]长账龄落实计划!J4</f>
        <v>不确定</v>
      </c>
      <c r="L32" s="2" t="e">
        <f>[1]长账龄落实计划!K4</f>
        <v>#REF!</v>
      </c>
      <c r="M32" s="2">
        <f>IF(COUNTIF($F$30:F32,F32)=1,COUNTIF($F$30:F32,F32),"")</f>
        <v>1</v>
      </c>
      <c r="N32" s="131">
        <f t="shared" si="11"/>
        <v>42.0654</v>
      </c>
      <c r="O32" s="76">
        <f t="shared" si="12"/>
        <v>54</v>
      </c>
      <c r="P32" s="76" t="str">
        <f t="shared" si="13"/>
        <v>5年</v>
      </c>
      <c r="Q32" s="76" t="str">
        <f>IF(COUNTIF([8]辅助列设置!$Q:$Q,J32)&gt;0,"股份内","股份外")</f>
        <v>股份内</v>
      </c>
      <c r="R32" s="76" t="str">
        <f>_xlfn.XLOOKUP(F32,产值及收款计划!C:C,产值及收款计划!B:B)</f>
        <v>数字建造中心</v>
      </c>
      <c r="S32" s="76" t="str">
        <f>_xlfn.XLOOKUP(F32,产值及收款计划!C:C,产值及收款计划!O:O)</f>
        <v>韩晓军</v>
      </c>
      <c r="V32" s="80" t="str" cm="1">
        <f t="array" ref="V32">INDEX(J:J,$AH32)</f>
        <v>上海五行建筑装潢有限公司</v>
      </c>
      <c r="W32" s="80" t="str" cm="1">
        <f t="array" ref="W32">INDEX(G:G,AH32)</f>
        <v>深圳宝安区空港新城启动区展览大道 3 号桥与凤塘大道7号桥BIM服务合同</v>
      </c>
      <c r="X32" s="80" cm="1">
        <f t="array" ref="X32">INDEX(N:N,AH32)</f>
        <v>20.3</v>
      </c>
      <c r="Y32" s="80" t="str" cm="1">
        <f t="array" ref="Y32">INDEX(P:P,$AH32)</f>
        <v>6年</v>
      </c>
      <c r="Z32" s="80" t="str" cm="1">
        <f t="array" ref="Z32">INDEX(K:K,$AH32)</f>
        <v>无法落实</v>
      </c>
      <c r="AA32" s="76" t="e" cm="1">
        <f t="array" ref="AA32">INDEX(L:L,$AH32)</f>
        <v>#REF!</v>
      </c>
      <c r="AB32" s="76" t="str" cm="1">
        <f t="array" ref="AB32">INDEX(R:R,$AH32)</f>
        <v>广东分公司</v>
      </c>
      <c r="AC32" s="76" t="e" cm="1">
        <f t="array" ref="AC32">INDEX(S:S,$AH32)</f>
        <v>#N/A</v>
      </c>
      <c r="AH32" s="76">
        <v>184</v>
      </c>
      <c r="AI32" s="76">
        <v>31</v>
      </c>
    </row>
    <row r="33" spans="1:35">
      <c r="A33" s="131"/>
      <c r="B33" s="2">
        <f>[1]长账龄落实计划!A5</f>
        <v>27</v>
      </c>
      <c r="C33" s="134">
        <f>[1]长账龄落实计划!B5</f>
        <v>44561</v>
      </c>
      <c r="D33" s="2" t="str">
        <f>[1]长账龄落实计划!C5</f>
        <v>绍兴项目监控中心智能化工程专业分包合同-中铁二十二局集团第三工程有限公司-产值确认</v>
      </c>
      <c r="E33" s="2" t="str">
        <f>[1]长账龄落实计划!D5</f>
        <v>中铁二十二局集团第三工程有限公司</v>
      </c>
      <c r="F33" s="2" t="str">
        <f>[1]长账龄落实计划!E5</f>
        <v>ZHT2021122200152</v>
      </c>
      <c r="G33" s="2" t="str">
        <f>_xlfn.XLOOKUP(F33,[8]【SUIT】合同静态信息表!$B:$B,[8]【SUIT】合同静态信息表!$C:$C)</f>
        <v>绍兴项目监控中心智能化工程专业分包合同</v>
      </c>
      <c r="H33" s="2">
        <f>[1]长账龄落实计划!G5</f>
        <v>21546289</v>
      </c>
      <c r="I33" s="2">
        <f>[1]长账龄落实计划!H5</f>
        <v>265381.68</v>
      </c>
      <c r="J33" s="2" t="str">
        <f>_xlfn.XLOOKUP(F33,[8]【SUIT】合同静态信息表!$B:$B,[8]【SUIT】合同静态信息表!$K:$K)</f>
        <v>中铁二十二局集团第三工程有限公司</v>
      </c>
      <c r="K33" s="2" t="str">
        <f>[1]长账龄落实计划!J5</f>
        <v>无法落实</v>
      </c>
      <c r="L33" s="2" t="e">
        <f>[1]长账龄落实计划!K5</f>
        <v>#REF!</v>
      </c>
      <c r="M33" s="2">
        <f>IF(COUNTIF($F$30:F33,F33)=1,COUNTIF($F$30:F33,F33),"")</f>
        <v>1</v>
      </c>
      <c r="N33" s="131">
        <f t="shared" si="11"/>
        <v>134.269612</v>
      </c>
      <c r="O33" s="76">
        <f t="shared" si="12"/>
        <v>19</v>
      </c>
      <c r="P33" s="76" t="str">
        <f t="shared" si="13"/>
        <v>5年</v>
      </c>
      <c r="Q33" s="76" t="str">
        <f>IF(COUNTIF([8]辅助列设置!$Q:$Q,J33)&gt;0,"股份内","股份外")</f>
        <v>股份外</v>
      </c>
      <c r="R33" s="76" t="str">
        <f>_xlfn.XLOOKUP(F33,产值及收款计划!C:C,产值及收款计划!B:B)</f>
        <v>数字建造中心</v>
      </c>
      <c r="S33" s="76" t="str">
        <f>_xlfn.XLOOKUP(F33,产值及收款计划!C:C,产值及收款计划!O:O)</f>
        <v>卜宝翔</v>
      </c>
      <c r="V33" s="80" t="str" cm="1">
        <f t="array" ref="V33">INDEX(J:J,$AH33)</f>
        <v>中铁一局集团第五工程有限公司</v>
      </c>
      <c r="W33" s="80" t="str" cm="1">
        <f t="array" ref="W33">INDEX(G:G,AH33)</f>
        <v>绍兴G329国道智慧快速路改造工程基础设施结构智能监测工程专业分包</v>
      </c>
      <c r="X33" s="80" cm="1">
        <f t="array" ref="X33">INDEX(N:N,AH33)</f>
        <v>20.003261</v>
      </c>
      <c r="Y33" s="80" t="str" cm="1">
        <f t="array" ref="Y33">INDEX(P:P,$AH33)</f>
        <v>4年</v>
      </c>
      <c r="Z33" s="80" t="str" cm="1">
        <f t="array" ref="Z33">INDEX(K:K,$AH33)</f>
        <v>不确定</v>
      </c>
      <c r="AA33" s="76" t="e" cm="1">
        <f t="array" ref="AA33">INDEX(L:L,$AH33)</f>
        <v>#REF!</v>
      </c>
      <c r="AB33" s="76" t="str" cm="1">
        <f t="array" ref="AB33">INDEX(R:R,$AH33)</f>
        <v>智能运管中心</v>
      </c>
      <c r="AC33" s="76" t="str" cm="1">
        <f t="array" ref="AC33">INDEX(S:S,$AH33)</f>
        <v>董力健</v>
      </c>
      <c r="AH33" s="76">
        <v>123</v>
      </c>
      <c r="AI33" s="76">
        <v>32</v>
      </c>
    </row>
    <row r="34" spans="1:35">
      <c r="A34" s="131"/>
      <c r="B34" s="2">
        <f>[1]长账龄落实计划!A6</f>
        <v>32</v>
      </c>
      <c r="C34" s="134">
        <f>[1]长账龄落实计划!B6</f>
        <v>44925</v>
      </c>
      <c r="D34" s="2" t="str">
        <f>[1]长账龄落实计划!C6</f>
        <v>南湖区老（旧）住宅区改造提升专项工程（二期）第二批次设计采购施工总承包(EPC)项目施工阶段的BIM应用技术-上海市城市建设设计研究总院（集团）有限公司无税确认单965283.02</v>
      </c>
      <c r="E34" s="2" t="str">
        <f>[1]长账龄落实计划!D6</f>
        <v>上海市城市建设设计研究总院（集团）有限公司</v>
      </c>
      <c r="F34" s="2" t="str">
        <f>[1]长账龄落实计划!E6</f>
        <v>ZHT2021070800080</v>
      </c>
      <c r="G34" s="2" t="str">
        <f>_xlfn.XLOOKUP(F34,[8]【SUIT】合同静态信息表!$B:$B,[8]【SUIT】合同静态信息表!$C:$C)</f>
        <v>南湖区老（旧）住宅区改造提升专项工程（二期）第二批次设计采购施工总承包(EPC)项目施工阶段的BIM应用技术</v>
      </c>
      <c r="H34" s="2">
        <f>[1]长账龄落实计划!G6</f>
        <v>2558000</v>
      </c>
      <c r="I34" s="2">
        <f>[1]长账龄落实计划!H6</f>
        <v>815600</v>
      </c>
      <c r="J34" s="2" t="str">
        <f>_xlfn.XLOOKUP(F34,[8]【SUIT】合同静态信息表!$B:$B,[8]【SUIT】合同静态信息表!$K:$K)</f>
        <v>上海市城市建设设计研究总院（集团）有限公司</v>
      </c>
      <c r="K34" s="2" t="str">
        <f>[1]长账龄落实计划!J6</f>
        <v>不确定</v>
      </c>
      <c r="L34" s="2" t="e">
        <f>[1]长账龄落实计划!K6</f>
        <v>#REF!</v>
      </c>
      <c r="M34" s="2">
        <f>IF(COUNTIF($F$30:F34,F34)=1,COUNTIF($F$30:F34,F34),"")</f>
        <v>1</v>
      </c>
      <c r="N34" s="131">
        <f t="shared" si="11"/>
        <v>81.56</v>
      </c>
      <c r="O34" s="76">
        <f t="shared" si="12"/>
        <v>31</v>
      </c>
      <c r="P34" s="76" t="str">
        <f t="shared" si="13"/>
        <v>4年</v>
      </c>
      <c r="Q34" s="76" t="str">
        <f>IF(COUNTIF([8]辅助列设置!$Q:$Q,J34)&gt;0,"股份内","股份外")</f>
        <v>股份内</v>
      </c>
      <c r="R34" s="76" t="str">
        <f>_xlfn.XLOOKUP(F34,产值及收款计划!C:C,产值及收款计划!B:B)</f>
        <v>数字建造中心</v>
      </c>
      <c r="S34" s="76" t="str">
        <f>_xlfn.XLOOKUP(F34,产值及收款计划!C:C,产值及收款计划!O:O)</f>
        <v>卜宝翔</v>
      </c>
      <c r="V34" s="80" t="str" cm="1">
        <f t="array" ref="V34">INDEX(J:J,$AH34)</f>
        <v>中交路桥建设有限公司</v>
      </c>
      <c r="W34" s="80" t="str" cm="1">
        <f t="array" ref="W34">INDEX(G:G,AH34)</f>
        <v>嘉兴市域快速道路智慧建设管理平台服务项目</v>
      </c>
      <c r="X34" s="80" cm="1">
        <f t="array" ref="X34">INDEX(N:N,AH34)</f>
        <v>19.368247</v>
      </c>
      <c r="Y34" s="80" t="str" cm="1">
        <f t="array" ref="Y34">INDEX(P:P,$AH34)</f>
        <v>3年</v>
      </c>
      <c r="Z34" s="80" t="str" cm="1">
        <f t="array" ref="Z34">INDEX(K:K,$AH34)</f>
        <v>全部落实</v>
      </c>
      <c r="AA34" s="76" t="e" cm="1">
        <f t="array" ref="AA34">INDEX(L:L,$AH34)</f>
        <v>#REF!</v>
      </c>
      <c r="AB34" s="76" t="str" cm="1">
        <f t="array" ref="AB34">INDEX(R:R,$AH34)</f>
        <v>数字建造中心</v>
      </c>
      <c r="AC34" s="76" t="str" cm="1">
        <f t="array" ref="AC34">INDEX(S:S,$AH34)</f>
        <v>卜宝翔</v>
      </c>
      <c r="AH34" s="76">
        <v>61</v>
      </c>
      <c r="AI34" s="76">
        <v>33</v>
      </c>
    </row>
    <row r="35" spans="1:35">
      <c r="A35" s="131"/>
      <c r="B35" s="2">
        <f>[1]长账龄落实计划!A7</f>
        <v>33</v>
      </c>
      <c r="C35" s="134">
        <f>[1]长账龄落实计划!B7</f>
        <v>44925</v>
      </c>
      <c r="D35" s="2" t="str">
        <f>[1]长账龄落实计划!C7</f>
        <v>绍兴市二环南路智慧快速路智慧功能工程建设工程施工专业分包-上海城建数字产业集团有限公司-开票无税5107699.83确认收入</v>
      </c>
      <c r="E35" s="2" t="str">
        <f>[1]长账龄落实计划!D7</f>
        <v>中铁十一局集团有限公司
长业建设集团有限公司</v>
      </c>
      <c r="F35" s="2" t="str">
        <f>[1]长账龄落实计划!E7</f>
        <v>ZHT2022092800082</v>
      </c>
      <c r="G35" s="2" t="str">
        <f>_xlfn.XLOOKUP(F35,[8]【SUIT】合同静态信息表!$B:$B,[8]【SUIT】合同静态信息表!$C:$C)</f>
        <v>绍兴市二环南路智慧快速路智慧功能工程建设工程施工专业分包</v>
      </c>
      <c r="H35" s="2">
        <f>[1]长账龄落实计划!G7</f>
        <v>28278042</v>
      </c>
      <c r="I35" s="2">
        <f>[1]长账龄落实计划!H7</f>
        <v>577170.08</v>
      </c>
      <c r="J35" s="2" t="str">
        <f>_xlfn.XLOOKUP(F35,[8]【SUIT】合同静态信息表!$B:$B,[8]【SUIT】合同静态信息表!$K:$K)</f>
        <v>中铁十一局集团有限公司
长业建设集团有限公司</v>
      </c>
      <c r="K35" s="2" t="str">
        <f>[1]长账龄落实计划!J7</f>
        <v>无法落实</v>
      </c>
      <c r="L35" s="2" t="e">
        <f>[1]长账龄落实计划!K7</f>
        <v>#REF!</v>
      </c>
      <c r="M35" s="2">
        <f>IF(COUNTIF($F$30:F35,F35)=1,COUNTIF($F$30:F35,F35),"")</f>
        <v>1</v>
      </c>
      <c r="N35" s="131">
        <f t="shared" si="11"/>
        <v>412.541699</v>
      </c>
      <c r="O35" s="76">
        <f t="shared" si="12"/>
        <v>8</v>
      </c>
      <c r="P35" s="76" t="str">
        <f t="shared" si="13"/>
        <v>4年</v>
      </c>
      <c r="Q35" s="76" t="str">
        <f>IF(COUNTIF([8]辅助列设置!$Q:$Q,J35)&gt;0,"股份内","股份外")</f>
        <v>股份外</v>
      </c>
      <c r="R35" s="76" t="str">
        <f>_xlfn.XLOOKUP(F35,产值及收款计划!C:C,产值及收款计划!B:B)</f>
        <v>数字建造中心</v>
      </c>
      <c r="S35" s="76" t="str">
        <f>_xlfn.XLOOKUP(F35,产值及收款计划!C:C,产值及收款计划!O:O)</f>
        <v>卜宝翔</v>
      </c>
      <c r="V35" s="80" t="str" cm="1">
        <f t="array" ref="V35">INDEX(J:J,$AH35)</f>
        <v>上海靖东信息科技有限公司</v>
      </c>
      <c r="W35" s="80" t="str" cm="1">
        <f t="array" ref="W35">INDEX(G:G,AH35)</f>
        <v>2023年浦东大道地道设施缺陷监控项目技术服务</v>
      </c>
      <c r="X35" s="80" cm="1">
        <f t="array" ref="X35">INDEX(N:N,AH35)</f>
        <v>19.025723</v>
      </c>
      <c r="Y35" s="80" t="str" cm="1">
        <f t="array" ref="Y35">INDEX(P:P,$AH35)</f>
        <v>2年</v>
      </c>
      <c r="Z35" s="80" t="str" cm="1">
        <f t="array" ref="Z35">INDEX(K:K,$AH35)</f>
        <v>全部落实</v>
      </c>
      <c r="AA35" s="76" t="e" cm="1">
        <f t="array" ref="AA35">INDEX(L:L,$AH35)</f>
        <v>#REF!</v>
      </c>
      <c r="AB35" s="76" t="str" cm="1">
        <f t="array" ref="AB35">INDEX(R:R,$AH35)</f>
        <v>智能运管中心</v>
      </c>
      <c r="AC35" s="76" t="str" cm="1">
        <f t="array" ref="AC35">INDEX(S:S,$AH35)</f>
        <v>丁启明</v>
      </c>
      <c r="AH35" s="76">
        <v>140</v>
      </c>
      <c r="AI35" s="76">
        <v>34</v>
      </c>
    </row>
    <row r="36" spans="1:35">
      <c r="A36" s="131"/>
      <c r="B36" s="2">
        <f>[1]长账龄落实计划!A8</f>
        <v>34</v>
      </c>
      <c r="C36" s="134">
        <f>[1]长账龄落实计划!B8</f>
        <v>44925</v>
      </c>
      <c r="D36" s="2" t="str">
        <f>[1]长账龄落实计划!C8</f>
        <v>上海轨道交通市域线嘉闵线工程JMSG-1标智慧工地项目系统集成及技术服务合同-上海建工集团股份有限公司-确认单30088.5</v>
      </c>
      <c r="E36" s="2" t="str">
        <f>[1]长账龄落实计划!D8</f>
        <v>上海建工集团股份有限公司</v>
      </c>
      <c r="F36" s="2" t="str">
        <f>[1]长账龄落实计划!E8</f>
        <v>ZHT2022022200017</v>
      </c>
      <c r="G36" s="2" t="str">
        <f>_xlfn.XLOOKUP(F36,[8]【SUIT】合同静态信息表!$B:$B,[8]【SUIT】合同静态信息表!$C:$C)</f>
        <v>上海轨道交通市域线嘉闵线工程JMSG-1标智慧工地项目系统集成及技术服务合同</v>
      </c>
      <c r="H36" s="2">
        <f>[1]长账龄落实计划!G8</f>
        <v>670000</v>
      </c>
      <c r="I36" s="2">
        <f>[1]长账龄落实计划!H8</f>
        <v>34000</v>
      </c>
      <c r="J36" s="2" t="str">
        <f>_xlfn.XLOOKUP(F36,[8]【SUIT】合同静态信息表!$B:$B,[8]【SUIT】合同静态信息表!$K:$K)</f>
        <v>上海建工集团股份有限公司</v>
      </c>
      <c r="K36" s="2" t="str">
        <f>[1]长账龄落实计划!J8</f>
        <v>不确定</v>
      </c>
      <c r="L36" s="2" t="e">
        <f>[1]长账龄落实计划!K8</f>
        <v>#REF!</v>
      </c>
      <c r="M36" s="2">
        <f>IF(COUNTIF($F$30:F36,F36)=1,COUNTIF($F$30:F36,F36),"")</f>
        <v>1</v>
      </c>
      <c r="N36" s="131">
        <f t="shared" si="11"/>
        <v>3.4</v>
      </c>
      <c r="O36" s="76">
        <f t="shared" si="12"/>
        <v>118</v>
      </c>
      <c r="P36" s="76" t="str">
        <f t="shared" si="13"/>
        <v>4年</v>
      </c>
      <c r="Q36" s="76" t="str">
        <f>IF(COUNTIF([8]辅助列设置!$Q:$Q,J36)&gt;0,"股份内","股份外")</f>
        <v>股份外</v>
      </c>
      <c r="R36" s="76" t="str">
        <f>_xlfn.XLOOKUP(F36,产值及收款计划!C:C,产值及收款计划!B:B)</f>
        <v>数字建造中心</v>
      </c>
      <c r="S36" s="76" t="str">
        <f>_xlfn.XLOOKUP(F36,产值及收款计划!C:C,产值及收款计划!O:O)</f>
        <v>袁超</v>
      </c>
      <c r="V36" s="80" t="str" cm="1">
        <f t="array" ref="V36">INDEX(J:J,$AH36)</f>
        <v>上海城投公路投资（集团）有限公司</v>
      </c>
      <c r="W36" s="80" t="str" cm="1">
        <f t="array" ref="W36">INDEX(G:G,AH36)</f>
        <v>特大城市重大交通基础设施全周期管理标准体系构建及示范子课题前期规划管理平台V2.0</v>
      </c>
      <c r="X36" s="80" cm="1">
        <f t="array" ref="X36">INDEX(N:N,AH36)</f>
        <v>19</v>
      </c>
      <c r="Y36" s="80" t="str" cm="1">
        <f t="array" ref="Y36">INDEX(P:P,$AH36)</f>
        <v>2年</v>
      </c>
      <c r="Z36" s="80" t="str" cm="1">
        <f t="array" ref="Z36">INDEX(K:K,$AH36)</f>
        <v>全部落实</v>
      </c>
      <c r="AA36" s="76" t="e" cm="1">
        <f t="array" ref="AA36">INDEX(L:L,$AH36)</f>
        <v>#REF!</v>
      </c>
      <c r="AB36" s="76" t="str" cm="1">
        <f t="array" ref="AB36">INDEX(R:R,$AH36)</f>
        <v>数字建造中心</v>
      </c>
      <c r="AC36" s="76" t="str" cm="1">
        <f t="array" ref="AC36">INDEX(S:S,$AH36)</f>
        <v>施林烽</v>
      </c>
      <c r="AH36" s="76">
        <v>106</v>
      </c>
      <c r="AI36" s="76">
        <v>35</v>
      </c>
    </row>
    <row r="37" spans="1:35">
      <c r="A37" s="131"/>
      <c r="B37" s="2">
        <f>[1]长账龄落实计划!A9</f>
        <v>35</v>
      </c>
      <c r="C37" s="134">
        <f>[1]长账龄落实计划!B9</f>
        <v>44925</v>
      </c>
      <c r="D37" s="2" t="str">
        <f>[1]长账龄落实计划!C9</f>
        <v>轨道交通应急抢险应用系统技术服务合同 -城盾隧安地下工程有限公司 -无税2098113.21</v>
      </c>
      <c r="E37" s="2" t="str">
        <f>[1]长账龄落实计划!D9</f>
        <v>城盾隧安地下工程有限公司</v>
      </c>
      <c r="F37" s="2" t="str">
        <f>[1]长账龄落实计划!E9</f>
        <v>ZHT2022112200099</v>
      </c>
      <c r="G37" s="2" t="str">
        <f>_xlfn.XLOOKUP(F37,[8]【SUIT】合同静态信息表!$B:$B,[8]【SUIT】合同静态信息表!$C:$C)</f>
        <v>轨道交通应急抢险应用系统技术服务合同</v>
      </c>
      <c r="H37" s="2">
        <f>[1]长账龄落实计划!G9</f>
        <v>2780000</v>
      </c>
      <c r="I37" s="2">
        <f>[1]长账龄落实计划!H9</f>
        <v>440000</v>
      </c>
      <c r="J37" s="2" t="str">
        <f>_xlfn.XLOOKUP(F37,[8]【SUIT】合同静态信息表!$B:$B,[8]【SUIT】合同静态信息表!$K:$K)</f>
        <v>城盾隧安地下工程有限公司</v>
      </c>
      <c r="K37" s="2" t="str">
        <f>[1]长账龄落实计划!J9</f>
        <v>全部落实</v>
      </c>
      <c r="L37" s="2" t="e">
        <f>[1]长账龄落实计划!K9</f>
        <v>#REF!</v>
      </c>
      <c r="M37" s="2">
        <f>IF(COUNTIF($F$30:F37,F37)=1,COUNTIF($F$30:F37,F37),"")</f>
        <v>1</v>
      </c>
      <c r="N37" s="131">
        <f t="shared" si="11"/>
        <v>99.6</v>
      </c>
      <c r="O37" s="76">
        <f t="shared" si="12"/>
        <v>26</v>
      </c>
      <c r="P37" s="76" t="str">
        <f t="shared" si="13"/>
        <v>4年</v>
      </c>
      <c r="Q37" s="76" t="str">
        <f>IF(COUNTIF([8]辅助列设置!$Q:$Q,J37)&gt;0,"股份内","股份外")</f>
        <v>股份内</v>
      </c>
      <c r="R37" s="76" t="str">
        <f>_xlfn.XLOOKUP(F37,产值及收款计划!C:C,产值及收款计划!B:B)</f>
        <v>数字建造中心</v>
      </c>
      <c r="S37" s="76" t="str">
        <f>_xlfn.XLOOKUP(F37,产值及收款计划!C:C,产值及收款计划!O:O)</f>
        <v>张智伟</v>
      </c>
      <c r="V37" s="80" t="str" cm="1">
        <f t="array" ref="V37">INDEX(J:J,$AH37)</f>
        <v>深圳市路桥建设集团有限公司</v>
      </c>
      <c r="W37" s="80" t="str" cm="1">
        <f t="array" ref="W37">INDEX(G:G,AH37)</f>
        <v>深圳市路桥建设集团坂银通道智慧运管数字孪生与BIM咨询服务（变更）</v>
      </c>
      <c r="X37" s="80" cm="1">
        <f t="array" ref="X37">INDEX(N:N,AH37)</f>
        <v>18.75</v>
      </c>
      <c r="Y37" s="80" t="str" cm="1">
        <f t="array" ref="Y37">INDEX(P:P,$AH37)</f>
        <v>3年</v>
      </c>
      <c r="Z37" s="80" t="str" cm="1">
        <f t="array" ref="Z37">INDEX(K:K,$AH37)</f>
        <v>全部落实</v>
      </c>
      <c r="AA37" s="76" t="e" cm="1">
        <f t="array" ref="AA37">INDEX(L:L,$AH37)</f>
        <v>#REF!</v>
      </c>
      <c r="AB37" s="76" t="str" cm="1">
        <f t="array" ref="AB37">INDEX(R:R,$AH37)</f>
        <v>广东分公司</v>
      </c>
      <c r="AC37" s="76" t="str" cm="1">
        <f t="array" ref="AC37">INDEX(S:S,$AH37)</f>
        <v>明艳丽</v>
      </c>
      <c r="AH37" s="76">
        <v>209</v>
      </c>
      <c r="AI37" s="76">
        <v>36</v>
      </c>
    </row>
    <row r="38" spans="1:35">
      <c r="A38" s="131"/>
      <c r="B38" s="2">
        <f>[1]长账龄落实计划!A10</f>
        <v>37</v>
      </c>
      <c r="C38" s="134">
        <f>[1]长账龄落实计划!B10</f>
        <v>44925</v>
      </c>
      <c r="D38" s="2" t="str">
        <f>[1]长账龄落实计划!C10</f>
        <v>虹桥商务区核心区民防工程BIM运管平台开发技术服务- 上海瀚通建设工程有限公司-确认单无税1377735.85</v>
      </c>
      <c r="E38" s="2" t="str">
        <f>[1]长账龄落实计划!D10</f>
        <v>上海瀚通建设工程有限公司</v>
      </c>
      <c r="F38" s="2" t="str">
        <f>[1]长账龄落实计划!E10</f>
        <v>ZHT2021120100139</v>
      </c>
      <c r="G38" s="2" t="str">
        <f>_xlfn.XLOOKUP(F38,[8]【SUIT】合同静态信息表!$B:$B,[8]【SUIT】合同静态信息表!$C:$C)</f>
        <v>虹桥商务区核心区民防工程BIM运管平台开发技术服务</v>
      </c>
      <c r="H38" s="2">
        <f>[1]长账龄落实计划!G10</f>
        <v>1460400</v>
      </c>
      <c r="I38" s="2">
        <f>[1]长账龄落实计划!H10</f>
        <v>1460400</v>
      </c>
      <c r="J38" s="2" t="str">
        <f>_xlfn.XLOOKUP(F38,[8]【SUIT】合同静态信息表!$B:$B,[8]【SUIT】合同静态信息表!$K:$K)</f>
        <v>上海瀚通建设工程有限公司</v>
      </c>
      <c r="K38" s="2" t="str">
        <f>[1]长账龄落实计划!J10</f>
        <v>部分落实</v>
      </c>
      <c r="L38" s="2">
        <f>[1]长账龄落实计划!K10</f>
        <v>1100000</v>
      </c>
      <c r="M38" s="2">
        <f>IF(COUNTIF($F$30:F38,F38)=1,COUNTIF($F$30:F38,F38),"")</f>
        <v>1</v>
      </c>
      <c r="N38" s="131">
        <f t="shared" si="11"/>
        <v>146.04</v>
      </c>
      <c r="O38" s="76">
        <f t="shared" si="12"/>
        <v>16</v>
      </c>
      <c r="P38" s="76" t="str">
        <f t="shared" si="13"/>
        <v>4年</v>
      </c>
      <c r="Q38" s="76" t="str">
        <f>IF(COUNTIF([8]辅助列设置!$Q:$Q,J38)&gt;0,"股份内","股份外")</f>
        <v>股份外</v>
      </c>
      <c r="R38" s="76" t="str">
        <f>_xlfn.XLOOKUP(F38,产值及收款计划!C:C,产值及收款计划!B:B)</f>
        <v>数字建造中心</v>
      </c>
      <c r="S38" s="76" t="str">
        <f>_xlfn.XLOOKUP(F38,产值及收款计划!C:C,产值及收款计划!O:O)</f>
        <v>孔祥平</v>
      </c>
      <c r="V38" s="80" t="str" cm="1">
        <f t="array" ref="V38">INDEX(J:J,$AH38)</f>
        <v>中铁二十四局集团有限公司</v>
      </c>
      <c r="W38" s="80" t="str" cm="1">
        <f t="array" ref="W38">INDEX(G:G,AH38)</f>
        <v>上海市域铁路机场联络线1标一分部 中铁二十四局集团有限公司智慧工地项目</v>
      </c>
      <c r="X38" s="80" cm="1">
        <f t="array" ref="X38">INDEX(N:N,AH38)</f>
        <v>16.238252</v>
      </c>
      <c r="Y38" s="80" t="str" cm="1">
        <f t="array" ref="Y38">INDEX(P:P,$AH38)</f>
        <v>6年</v>
      </c>
      <c r="Z38" s="80" t="str" cm="1">
        <f t="array" ref="Z38">INDEX(K:K,$AH38)</f>
        <v>不确定</v>
      </c>
      <c r="AA38" s="76" t="e" cm="1">
        <f t="array" ref="AA38">INDEX(L:L,$AH38)</f>
        <v>#REF!</v>
      </c>
      <c r="AB38" s="76" t="str" cm="1">
        <f t="array" ref="AB38">INDEX(R:R,$AH38)</f>
        <v>数字建造中心</v>
      </c>
      <c r="AC38" s="76" t="str" cm="1">
        <f t="array" ref="AC38">INDEX(S:S,$AH38)</f>
        <v>谢复欣</v>
      </c>
      <c r="AH38" s="76">
        <v>30</v>
      </c>
      <c r="AI38" s="76">
        <v>37</v>
      </c>
    </row>
    <row r="39" spans="1:35">
      <c r="A39" s="131"/>
      <c r="B39" s="2">
        <f>[1]长账龄落实计划!A11</f>
        <v>38</v>
      </c>
      <c r="C39" s="134">
        <f>[1]长账龄落实计划!B11</f>
        <v>44925</v>
      </c>
      <c r="D39" s="2" t="str">
        <f>[1]长账龄落实计划!C11</f>
        <v>虹桥商务区核心区民防工程弱电智能化改造硬件采购- 上海瀚通建设工程有限公司-确认单无税656004.78</v>
      </c>
      <c r="E39" s="2" t="str">
        <f>[1]长账龄落实计划!D11</f>
        <v>上海瀚通建设工程有限公司</v>
      </c>
      <c r="F39" s="2" t="str">
        <f>[1]长账龄落实计划!E11</f>
        <v>ZHT2021120100140</v>
      </c>
      <c r="G39" s="2" t="str">
        <f>_xlfn.XLOOKUP(F39,[8]【SUIT】合同静态信息表!$B:$B,[8]【SUIT】合同静态信息表!$C:$C)</f>
        <v>虹桥商务区核心区民防工程弱电智能化改造硬件采购</v>
      </c>
      <c r="H39" s="2">
        <f>[1]长账龄落实计划!G11</f>
        <v>741285.4</v>
      </c>
      <c r="I39" s="2">
        <f>[1]长账龄落实计划!H11</f>
        <v>371285.4</v>
      </c>
      <c r="J39" s="2" t="str">
        <f>_xlfn.XLOOKUP(F39,[8]【SUIT】合同静态信息表!$B:$B,[8]【SUIT】合同静态信息表!$K:$K)</f>
        <v>上海瀚通建设工程有限公司</v>
      </c>
      <c r="K39" s="2" t="str">
        <f>[1]长账龄落实计划!J11</f>
        <v>部分落实</v>
      </c>
      <c r="L39" s="2">
        <f>[1]长账龄落实计划!K11</f>
        <v>370000</v>
      </c>
      <c r="M39" s="2">
        <f>IF(COUNTIF($F$30:F39,F39)=1,COUNTIF($F$30:F39,F39),"")</f>
        <v>1</v>
      </c>
      <c r="N39" s="131">
        <f t="shared" si="11"/>
        <v>37.12854</v>
      </c>
      <c r="O39" s="76">
        <f t="shared" si="12"/>
        <v>59</v>
      </c>
      <c r="P39" s="76" t="str">
        <f t="shared" si="13"/>
        <v>4年</v>
      </c>
      <c r="Q39" s="76" t="str">
        <f>IF(COUNTIF([8]辅助列设置!$Q:$Q,J39)&gt;0,"股份内","股份外")</f>
        <v>股份外</v>
      </c>
      <c r="R39" s="76" t="str">
        <f>_xlfn.XLOOKUP(F39,产值及收款计划!C:C,产值及收款计划!B:B)</f>
        <v>数字建造中心</v>
      </c>
      <c r="S39" s="76" t="str">
        <f>_xlfn.XLOOKUP(F39,产值及收款计划!C:C,产值及收款计划!O:O)</f>
        <v>孔祥平</v>
      </c>
      <c r="V39" s="80" t="str" cm="1">
        <f t="array" ref="V39">INDEX(J:J,$AH39)</f>
        <v>PAI Systems Pte Ltd</v>
      </c>
      <c r="W39" s="80" t="str" cm="1">
        <f t="array" ref="W39">INDEX(G:G,AH39)</f>
        <v>新加坡TWRPPL智慧管理系统设备采购合同</v>
      </c>
      <c r="X39" s="80" cm="1">
        <f t="array" ref="X39">INDEX(N:N,AH39)</f>
        <v>15.5253</v>
      </c>
      <c r="Y39" s="80" t="str" cm="1">
        <f t="array" ref="Y39">INDEX(P:P,$AH39)</f>
        <v>3年</v>
      </c>
      <c r="Z39" s="80" t="str" cm="1">
        <f t="array" ref="Z39">INDEX(K:K,$AH39)</f>
        <v>不确定</v>
      </c>
      <c r="AA39" s="76" t="e" cm="1">
        <f t="array" ref="AA39">INDEX(L:L,$AH39)</f>
        <v>#REF!</v>
      </c>
      <c r="AB39" s="76" t="str" cm="1">
        <f t="array" ref="AB39">INDEX(R:R,$AH39)</f>
        <v>广东分公司</v>
      </c>
      <c r="AC39" s="76" t="str" cm="1">
        <f t="array" ref="AC39">INDEX(S:S,$AH39)</f>
        <v>杜江</v>
      </c>
      <c r="AH39" s="76">
        <v>204</v>
      </c>
      <c r="AI39" s="76">
        <v>38</v>
      </c>
    </row>
    <row r="40" spans="1:35">
      <c r="A40" s="131"/>
      <c r="B40" s="2">
        <f>[1]长账龄落实计划!A12</f>
        <v>40</v>
      </c>
      <c r="C40" s="134">
        <f>[1]长账龄落实计划!B12</f>
        <v>44925</v>
      </c>
      <c r="D40" s="2" t="str">
        <f>[1]长账龄落实计划!C12</f>
        <v>南汇支线（两港市域铁路）工程NHSG-1标智慧工地项目-上海隧道工程有限公司-无税599056.6确认单</v>
      </c>
      <c r="E40" s="2" t="str">
        <f>[1]长账龄落实计划!D12</f>
        <v>上海隧道工程有限公司</v>
      </c>
      <c r="F40" s="2" t="str">
        <f>[1]长账龄落实计划!E12</f>
        <v>ZHT2022092200080</v>
      </c>
      <c r="G40" s="2" t="str">
        <f>_xlfn.XLOOKUP(F40,[8]【SUIT】合同静态信息表!$B:$B,[8]【SUIT】合同静态信息表!$C:$C)</f>
        <v>南汇支线（两港市域铁路）工程NHSG-1标智慧工地项目</v>
      </c>
      <c r="H40" s="2">
        <f>[1]长账龄落实计划!G12</f>
        <v>635000</v>
      </c>
      <c r="I40" s="2">
        <f>[1]长账龄落实计划!H12</f>
        <v>33500</v>
      </c>
      <c r="J40" s="2" t="str">
        <f>_xlfn.XLOOKUP(F40,[8]【SUIT】合同静态信息表!$B:$B,[8]【SUIT】合同静态信息表!$K:$K)</f>
        <v>上海隧道工程有限公司</v>
      </c>
      <c r="K40" s="2" t="str">
        <f>[1]长账龄落实计划!J12</f>
        <v>全部落实</v>
      </c>
      <c r="L40" s="2" t="e">
        <f>[1]长账龄落实计划!K12</f>
        <v>#REF!</v>
      </c>
      <c r="M40" s="2">
        <f>IF(COUNTIF($F$30:F40,F40)=1,COUNTIF($F$30:F40,F40),"")</f>
        <v>1</v>
      </c>
      <c r="N40" s="131">
        <f t="shared" si="11"/>
        <v>3.35</v>
      </c>
      <c r="O40" s="76">
        <f t="shared" si="12"/>
        <v>119</v>
      </c>
      <c r="P40" s="76" t="str">
        <f t="shared" si="13"/>
        <v>4年</v>
      </c>
      <c r="Q40" s="76" t="str">
        <f>IF(COUNTIF([8]辅助列设置!$Q:$Q,J40)&gt;0,"股份内","股份外")</f>
        <v>股份内</v>
      </c>
      <c r="R40" s="76" t="str">
        <f>_xlfn.XLOOKUP(F40,产值及收款计划!C:C,产值及收款计划!B:B)</f>
        <v>数字建造中心</v>
      </c>
      <c r="S40" s="76" t="str">
        <f>_xlfn.XLOOKUP(F40,产值及收款计划!C:C,产值及收款计划!O:O)</f>
        <v>袁超</v>
      </c>
      <c r="V40" s="80" t="str" cm="1">
        <f t="array" ref="V40">INDEX(J:J,$AH40)</f>
        <v>中铁第四勘察设计院集团有限公司</v>
      </c>
      <c r="W40" s="80" t="str" cm="1">
        <f t="array" ref="W40">INDEX(G:G,AH40)</f>
        <v>厦门市轨道交通3号线南延段工程BIM技术应用咨询管理服务</v>
      </c>
      <c r="X40" s="80" cm="1">
        <f t="array" ref="X40">INDEX(N:N,AH40)</f>
        <v>14.8</v>
      </c>
      <c r="Y40" s="80" t="str" cm="1">
        <f t="array" ref="Y40">INDEX(P:P,$AH40)</f>
        <v>3年</v>
      </c>
      <c r="Z40" s="80" t="str" cm="1">
        <f t="array" ref="Z40">INDEX(K:K,$AH40)</f>
        <v>全部落实</v>
      </c>
      <c r="AA40" s="76" t="e" cm="1">
        <f t="array" ref="AA40">INDEX(L:L,$AH40)</f>
        <v>#REF!</v>
      </c>
      <c r="AB40" s="76" t="str" cm="1">
        <f t="array" ref="AB40">INDEX(R:R,$AH40)</f>
        <v>福建分公司</v>
      </c>
      <c r="AC40" s="76" t="str" cm="1">
        <f t="array" ref="AC40">INDEX(S:S,$AH40)</f>
        <v>柳祈宁</v>
      </c>
      <c r="AH40" s="76">
        <v>165</v>
      </c>
      <c r="AI40" s="76">
        <v>39</v>
      </c>
    </row>
    <row r="41" spans="1:35">
      <c r="A41" s="131"/>
      <c r="B41" s="2">
        <f>[1]长账龄落实计划!A13</f>
        <v>41</v>
      </c>
      <c r="C41" s="134">
        <f>[1]长账龄落实计划!B13</f>
        <v>44925</v>
      </c>
      <c r="D41" s="2" t="str">
        <f>[1]长账龄落实计划!C13</f>
        <v>青岛国际资源配置中心北片区建设运营数智一体化项目- 上海市城市建设设计研究总院（集团）有限公司青岛分公司-确认单无税3641509.43</v>
      </c>
      <c r="E41" s="2" t="str">
        <f>[1]长账龄落实计划!D13</f>
        <v>上海市城市建设设计研究总院（集团）有限公司青岛分公司</v>
      </c>
      <c r="F41" s="2" t="str">
        <f>[1]长账龄落实计划!E13</f>
        <v>ZHT2022051300038</v>
      </c>
      <c r="G41" s="2" t="str">
        <f>_xlfn.XLOOKUP(F41,[8]【SUIT】合同静态信息表!$B:$B,[8]【SUIT】合同静态信息表!$C:$C)</f>
        <v>青岛国际资源配置中心北片区建设运营数智一体化项目</v>
      </c>
      <c r="H41" s="2">
        <f>[1]长账龄落实计划!G13</f>
        <v>21687000</v>
      </c>
      <c r="I41" s="2">
        <f>[1]长账龄落实计划!H13</f>
        <v>528000</v>
      </c>
      <c r="J41" s="2" t="str">
        <f>_xlfn.XLOOKUP(F41,[8]【SUIT】合同静态信息表!$B:$B,[8]【SUIT】合同静态信息表!$K:$K)</f>
        <v>中德联合集团有限公司</v>
      </c>
      <c r="K41" s="2" t="str">
        <f>[1]长账龄落实计划!J13</f>
        <v>不确定</v>
      </c>
      <c r="L41" s="2" t="e">
        <f>[1]长账龄落实计划!K13</f>
        <v>#REF!</v>
      </c>
      <c r="M41" s="2">
        <f>IF(COUNTIF($F$30:F41,F41)=1,COUNTIF($F$30:F41,F41),"")</f>
        <v>1</v>
      </c>
      <c r="N41" s="131">
        <f t="shared" si="11"/>
        <v>723.709265</v>
      </c>
      <c r="O41" s="76">
        <f t="shared" si="12"/>
        <v>1</v>
      </c>
      <c r="P41" s="76" t="str">
        <f t="shared" si="13"/>
        <v>4年</v>
      </c>
      <c r="Q41" s="76" t="str">
        <f>IF(COUNTIF([8]辅助列设置!$Q:$Q,J41)&gt;0,"股份内","股份外")</f>
        <v>股份外</v>
      </c>
      <c r="R41" s="76" t="str">
        <f>_xlfn.XLOOKUP(F41,产值及收款计划!C:C,产值及收款计划!B:B)</f>
        <v>数字建造中心</v>
      </c>
      <c r="S41" s="76" t="str">
        <f>_xlfn.XLOOKUP(F41,产值及收款计划!C:C,产值及收款计划!O:O)</f>
        <v>徐勇</v>
      </c>
      <c r="V41" s="80" t="str" cm="1">
        <f t="array" ref="V41">INDEX(J:J,$AH41)</f>
        <v>太原市轨道交通智慧建造科技有限公司</v>
      </c>
      <c r="W41" s="80" t="str" cm="1">
        <f t="array" ref="W41">INDEX(G:G,AH41)</f>
        <v>轨道交通机电系统、供电系统BIM技术咨询服务项目合同</v>
      </c>
      <c r="X41" s="80" cm="1">
        <f t="array" ref="X41">INDEX(N:N,AH41)</f>
        <v>14.033404</v>
      </c>
      <c r="Y41" s="80" t="str" cm="1">
        <f t="array" ref="Y41">INDEX(P:P,$AH41)</f>
        <v>2年</v>
      </c>
      <c r="Z41" s="80" t="str" cm="1">
        <f t="array" ref="Z41">INDEX(K:K,$AH41)</f>
        <v>全部落实</v>
      </c>
      <c r="AA41" s="76" t="e" cm="1">
        <f t="array" ref="AA41">INDEX(L:L,$AH41)</f>
        <v>#REF!</v>
      </c>
      <c r="AB41" s="76" t="str" cm="1">
        <f t="array" ref="AB41">INDEX(R:R,$AH41)</f>
        <v>福建分公司</v>
      </c>
      <c r="AC41" s="76" t="str" cm="1">
        <f t="array" ref="AC41">INDEX(S:S,$AH41)</f>
        <v>薛剑展</v>
      </c>
      <c r="AH41" s="76">
        <v>177</v>
      </c>
      <c r="AI41" s="76">
        <v>40</v>
      </c>
    </row>
    <row r="42" spans="1:35">
      <c r="A42" s="131"/>
      <c r="B42" s="2">
        <f>[1]长账龄落实计划!A14</f>
        <v>42</v>
      </c>
      <c r="C42" s="134">
        <f>[1]长账龄落实计划!B14</f>
        <v>44925</v>
      </c>
      <c r="D42" s="2" t="str">
        <f>[1]长账龄落实计划!C14</f>
        <v>青岛国际资源配置中心北片区建设运营数智一体化项目- 上海市城市建设设计研究总院（集团）有限公司青岛分公司-确认单无税3641509.43</v>
      </c>
      <c r="E42" s="2" t="str">
        <f>[1]长账龄落实计划!D14</f>
        <v>上海市城市建设设计研究总院（集团）有限公司青岛分公司</v>
      </c>
      <c r="F42" s="2" t="str">
        <f>[1]长账龄落实计划!E14</f>
        <v>ZHT2022051300038</v>
      </c>
      <c r="G42" s="2" t="str">
        <f>_xlfn.XLOOKUP(F42,[8]【SUIT】合同静态信息表!$B:$B,[8]【SUIT】合同静态信息表!$C:$C)</f>
        <v>青岛国际资源配置中心北片区建设运营数智一体化项目</v>
      </c>
      <c r="H42" s="2">
        <f>[1]长账龄落实计划!G14</f>
        <v>21687000</v>
      </c>
      <c r="I42" s="2">
        <f>[1]长账龄落实计划!H14</f>
        <v>110000</v>
      </c>
      <c r="J42" s="2" t="str">
        <f>_xlfn.XLOOKUP(F42,[8]【SUIT】合同静态信息表!$B:$B,[8]【SUIT】合同静态信息表!$K:$K)</f>
        <v>中德联合集团有限公司</v>
      </c>
      <c r="K42" s="2" t="str">
        <f>[1]长账龄落实计划!J14</f>
        <v>不确定</v>
      </c>
      <c r="L42" s="2" t="e">
        <f>[1]长账龄落实计划!K14</f>
        <v>#REF!</v>
      </c>
      <c r="M42" s="2" t="str">
        <f>IF(COUNTIF($F$30:F42,F42)=1,COUNTIF($F$30:F42,F42),"")</f>
        <v/>
      </c>
      <c r="N42" s="131" t="str">
        <f t="shared" si="11"/>
        <v/>
      </c>
      <c r="O42" s="76" t="e">
        <f t="shared" si="12"/>
        <v>#VALUE!</v>
      </c>
      <c r="P42" s="76" t="str">
        <f t="shared" si="13"/>
        <v>4年</v>
      </c>
      <c r="Q42" s="76" t="str">
        <f>IF(COUNTIF([8]辅助列设置!$Q:$Q,J42)&gt;0,"股份内","股份外")</f>
        <v>股份外</v>
      </c>
      <c r="R42" s="76" t="str">
        <f>_xlfn.XLOOKUP(F42,产值及收款计划!C:C,产值及收款计划!B:B)</f>
        <v>数字建造中心</v>
      </c>
      <c r="S42" s="76" t="str">
        <f>_xlfn.XLOOKUP(F42,产值及收款计划!C:C,产值及收款计划!O:O)</f>
        <v>徐勇</v>
      </c>
      <c r="V42" s="80" t="str" cm="1">
        <f t="array" ref="V42">INDEX(J:J,$AH42)</f>
        <v>深圳市城市公共安全技术研究院有限公司</v>
      </c>
      <c r="W42" s="80" t="str" cm="1">
        <f t="array" ref="W42">INDEX(G:G,AH42)</f>
        <v>深投控智慧建造监管平台开发技术服务合同</v>
      </c>
      <c r="X42" s="80" cm="1">
        <f t="array" ref="X42">INDEX(N:N,AH42)</f>
        <v>13.649999</v>
      </c>
      <c r="Y42" s="80" t="str" cm="1">
        <f t="array" ref="Y42">INDEX(P:P,$AH42)</f>
        <v>6年</v>
      </c>
      <c r="Z42" s="80" t="str" cm="1">
        <f t="array" ref="Z42">INDEX(K:K,$AH42)</f>
        <v>不确定</v>
      </c>
      <c r="AA42" s="76" t="e" cm="1">
        <f t="array" ref="AA42">INDEX(L:L,$AH42)</f>
        <v>#REF!</v>
      </c>
      <c r="AB42" s="76" t="str" cm="1">
        <f t="array" ref="AB42">INDEX(R:R,$AH42)</f>
        <v>广东分公司</v>
      </c>
      <c r="AC42" s="76" t="str" cm="1">
        <f t="array" ref="AC42">INDEX(S:S,$AH42)</f>
        <v>杜江</v>
      </c>
      <c r="AH42" s="76">
        <v>188</v>
      </c>
      <c r="AI42" s="76">
        <v>41</v>
      </c>
    </row>
    <row r="43" spans="1:35">
      <c r="A43" s="131"/>
      <c r="B43" s="2">
        <f>[1]长账龄落实计划!A15</f>
        <v>53</v>
      </c>
      <c r="C43" s="134">
        <f>[1]长账龄落实计划!B15</f>
        <v>45016</v>
      </c>
      <c r="D43" s="2" t="str">
        <f>[1]长账龄落实计划!C15</f>
        <v>绍兴市二环南路智慧快速路智慧功能工程建设工程施工专业分包-上海城建数字产业集团有限公司-开票无税5107699.83确认收入</v>
      </c>
      <c r="E43" s="2" t="str">
        <f>[1]长账龄落实计划!D15</f>
        <v>中铁十一局集团有限公司
长业建设集团有限公司</v>
      </c>
      <c r="F43" s="2" t="str">
        <f>[1]长账龄落实计划!E15</f>
        <v>ZHT2022092800082</v>
      </c>
      <c r="G43" s="2" t="str">
        <f>_xlfn.XLOOKUP(F43,[8]【SUIT】合同静态信息表!$B:$B,[8]【SUIT】合同静态信息表!$C:$C)</f>
        <v>绍兴市二环南路智慧快速路智慧功能工程建设工程施工专业分包</v>
      </c>
      <c r="H43" s="2">
        <f>[1]长账龄落实计划!G15</f>
        <v>28278042</v>
      </c>
      <c r="I43" s="2">
        <f>[1]长账龄落实计划!H15</f>
        <v>46417.42</v>
      </c>
      <c r="J43" s="2" t="str">
        <f>_xlfn.XLOOKUP(F43,[8]【SUIT】合同静态信息表!$B:$B,[8]【SUIT】合同静态信息表!$K:$K)</f>
        <v>中铁十一局集团有限公司
长业建设集团有限公司</v>
      </c>
      <c r="K43" s="2" t="str">
        <f>[1]长账龄落实计划!J15</f>
        <v>无法落实</v>
      </c>
      <c r="L43" s="2" t="e">
        <f>[1]长账龄落实计划!K15</f>
        <v>#REF!</v>
      </c>
      <c r="M43" s="2" t="str">
        <f>IF(COUNTIF($F$30:F43,F43)=1,COUNTIF($F$30:F43,F43),"")</f>
        <v/>
      </c>
      <c r="N43" s="131" t="str">
        <f t="shared" si="11"/>
        <v/>
      </c>
      <c r="O43" s="76" t="e">
        <f t="shared" si="12"/>
        <v>#VALUE!</v>
      </c>
      <c r="P43" s="76" t="str">
        <f t="shared" si="13"/>
        <v>3年</v>
      </c>
      <c r="Q43" s="76" t="str">
        <f>IF(COUNTIF([8]辅助列设置!$Q:$Q,J43)&gt;0,"股份内","股份外")</f>
        <v>股份外</v>
      </c>
      <c r="R43" s="76" t="str">
        <f>_xlfn.XLOOKUP(F43,产值及收款计划!C:C,产值及收款计划!B:B)</f>
        <v>数字建造中心</v>
      </c>
      <c r="S43" s="76" t="str">
        <f>_xlfn.XLOOKUP(F43,产值及收款计划!C:C,产值及收款计划!O:O)</f>
        <v>卜宝翔</v>
      </c>
      <c r="V43" s="80" t="str" cm="1">
        <f t="array" ref="V43">INDEX(J:J,$AH43)</f>
        <v>厦门伟屹大数据研究院有限公司</v>
      </c>
      <c r="W43" s="80" t="str" cm="1">
        <f t="array" ref="W43">INDEX(G:G,AH43)</f>
        <v>厦航总部大厦智能化集成管理平台BIM建设部分技术服务合同</v>
      </c>
      <c r="X43" s="80" cm="1">
        <f t="array" ref="X43">INDEX(N:N,AH43)</f>
        <v>13.25</v>
      </c>
      <c r="Y43" s="80" t="str" cm="1">
        <f t="array" ref="Y43">INDEX(P:P,$AH43)</f>
        <v>2年</v>
      </c>
      <c r="Z43" s="80" t="str" cm="1">
        <f t="array" ref="Z43">INDEX(K:K,$AH43)</f>
        <v>全部落实</v>
      </c>
      <c r="AA43" s="76" t="e" cm="1">
        <f t="array" ref="AA43">INDEX(L:L,$AH43)</f>
        <v>#REF!</v>
      </c>
      <c r="AB43" s="76" t="str" cm="1">
        <f t="array" ref="AB43">INDEX(R:R,$AH43)</f>
        <v>福建分公司</v>
      </c>
      <c r="AC43" s="76" t="str" cm="1">
        <f t="array" ref="AC43">INDEX(S:S,$AH43)</f>
        <v>周滨</v>
      </c>
      <c r="AH43" s="76">
        <v>168</v>
      </c>
      <c r="AI43" s="76">
        <v>42</v>
      </c>
    </row>
    <row r="44" spans="1:35">
      <c r="A44" s="131"/>
      <c r="B44" s="2">
        <f>[1]长账龄落实计划!A16</f>
        <v>56</v>
      </c>
      <c r="C44" s="134">
        <f>[1]长账龄落实计划!B16</f>
        <v>45108</v>
      </c>
      <c r="D44" s="2" t="str">
        <f>[1]长账龄落实计划!C16</f>
        <v>项目:ZHT2022121400111工程技术咨询合同（南汇支线（两港市域铁路）工程—BIM总体咨询）</v>
      </c>
      <c r="E44" s="2" t="str">
        <f>[1]长账龄落实计划!D16</f>
        <v>上海市城市建设设计研究总院（集团）有限公司</v>
      </c>
      <c r="F44" s="2" t="str">
        <f>[1]长账龄落实计划!E16</f>
        <v>ZHT2022121400111</v>
      </c>
      <c r="G44" s="2" t="str">
        <f>_xlfn.XLOOKUP(F44,[8]【SUIT】合同静态信息表!$B:$B,[8]【SUIT】合同静态信息表!$C:$C)</f>
        <v>工程技术咨询合同（南汇支线（两港市域铁路）工程—BIM总体咨询）</v>
      </c>
      <c r="H44" s="2">
        <f>[1]长账龄落实计划!G16</f>
        <v>302000</v>
      </c>
      <c r="I44" s="2">
        <f>[1]长账龄落实计划!H16</f>
        <v>120800</v>
      </c>
      <c r="J44" s="2" t="str">
        <f>_xlfn.XLOOKUP(F44,[8]【SUIT】合同静态信息表!$B:$B,[8]【SUIT】合同静态信息表!$K:$K)</f>
        <v>上海市城市建设设计研究总院（集团）有限公司</v>
      </c>
      <c r="K44" s="2" t="str">
        <f>[1]长账龄落实计划!J16</f>
        <v>全部落实</v>
      </c>
      <c r="L44" s="2" t="e">
        <f>[1]长账龄落实计划!K16</f>
        <v>#REF!</v>
      </c>
      <c r="M44" s="2">
        <f>IF(COUNTIF($F$30:F44,F44)=1,COUNTIF($F$30:F44,F44),"")</f>
        <v>1</v>
      </c>
      <c r="N44" s="131">
        <f t="shared" si="11"/>
        <v>15.1</v>
      </c>
      <c r="O44" s="76">
        <f t="shared" si="12"/>
        <v>82</v>
      </c>
      <c r="P44" s="76" t="str">
        <f t="shared" si="13"/>
        <v>3年</v>
      </c>
      <c r="Q44" s="76" t="str">
        <f>IF(COUNTIF([8]辅助列设置!$Q:$Q,J44)&gt;0,"股份内","股份外")</f>
        <v>股份内</v>
      </c>
      <c r="R44" s="76" t="str">
        <f>_xlfn.XLOOKUP(F44,产值及收款计划!C:C,产值及收款计划!B:B)</f>
        <v>数字建造中心</v>
      </c>
      <c r="S44" s="76" t="str">
        <f>_xlfn.XLOOKUP(F44,产值及收款计划!C:C,产值及收款计划!O:O)</f>
        <v>谢复欣</v>
      </c>
      <c r="V44" s="80" t="str" cm="1">
        <f t="array" ref="V44">INDEX(J:J,$AH44)</f>
        <v>上海城市地理信息系统发展有限公司</v>
      </c>
      <c r="W44" s="80" t="str" cm="1">
        <f t="array" ref="W44">INDEX(G:G,AH44)</f>
        <v>BIM数据处理与业务应用支撑系统</v>
      </c>
      <c r="X44" s="80" cm="1">
        <f t="array" ref="X44">INDEX(N:N,AH44)</f>
        <v>12</v>
      </c>
      <c r="Y44" s="80" t="str" cm="1">
        <f t="array" ref="Y44">INDEX(P:P,$AH44)</f>
        <v>2年</v>
      </c>
      <c r="Z44" s="80" t="e" cm="1">
        <f t="array" ref="Z44">INDEX(K:K,$AH44)</f>
        <v>#REF!</v>
      </c>
      <c r="AA44" s="76" t="e" cm="1">
        <f t="array" ref="AA44">INDEX(L:L,$AH44)</f>
        <v>#REF!</v>
      </c>
      <c r="AB44" s="76" t="str" cm="1">
        <f t="array" ref="AB44">INDEX(R:R,$AH44)</f>
        <v>智能运管中心</v>
      </c>
      <c r="AC44" s="76" t="str" cm="1">
        <f t="array" ref="AC44">INDEX(S:S,$AH44)</f>
        <v>谢娇</v>
      </c>
      <c r="AH44" s="76">
        <v>154</v>
      </c>
      <c r="AI44" s="76">
        <v>43</v>
      </c>
    </row>
    <row r="45" spans="1:35">
      <c r="A45" s="131"/>
      <c r="B45" s="2">
        <f>[1]长账龄落实计划!A17</f>
        <v>57</v>
      </c>
      <c r="C45" s="134">
        <f>[1]长账龄落实计划!B17</f>
        <v>45189</v>
      </c>
      <c r="D45" s="2" t="str">
        <f>[1]长账龄落实计划!C17</f>
        <v>越东路互通连接线工程公路项目第一合同段BIM全寿命期 大数据管理平台建设服务合同 - 中交第二航务工程局有限公司第四分公司 - 无税开票679245.28</v>
      </c>
      <c r="E45" s="2" t="str">
        <f>[1]长账龄落实计划!D17</f>
        <v>中交第二航务工程局有限公司第四分公司</v>
      </c>
      <c r="F45" s="2" t="str">
        <f>[1]长账龄落实计划!E17</f>
        <v>ZHT2021091300108</v>
      </c>
      <c r="G45" s="2" t="str">
        <f>_xlfn.XLOOKUP(F45,[8]【SUIT】合同静态信息表!$B:$B,[8]【SUIT】合同静态信息表!$C:$C)</f>
        <v>越东路互通连接线工程公路项目第一合同段BIM全寿命期 大数据管理平台建设服务合同</v>
      </c>
      <c r="H45" s="2">
        <f>[1]长账龄落实计划!G17</f>
        <v>1800000</v>
      </c>
      <c r="I45" s="2">
        <f>[1]长账龄落实计划!H17</f>
        <v>288000</v>
      </c>
      <c r="J45" s="2" t="str">
        <f>_xlfn.XLOOKUP(F45,[8]【SUIT】合同静态信息表!$B:$B,[8]【SUIT】合同静态信息表!$K:$K)</f>
        <v>中交第二航务工程局有限公司第四分公司</v>
      </c>
      <c r="K45" s="2" t="str">
        <f>[1]长账龄落实计划!J17</f>
        <v>不确定</v>
      </c>
      <c r="L45" s="2" t="e">
        <f>[1]长账龄落实计划!K17</f>
        <v>#REF!</v>
      </c>
      <c r="M45" s="2">
        <f>IF(COUNTIF($F$30:F45,F45)=1,COUNTIF($F$30:F45,F45),"")</f>
        <v>1</v>
      </c>
      <c r="N45" s="131">
        <f t="shared" si="11"/>
        <v>28.8</v>
      </c>
      <c r="O45" s="76">
        <f t="shared" si="12"/>
        <v>66</v>
      </c>
      <c r="P45" s="76" t="str">
        <f t="shared" si="13"/>
        <v>3年</v>
      </c>
      <c r="Q45" s="76" t="str">
        <f>IF(COUNTIF([8]辅助列设置!$Q:$Q,J45)&gt;0,"股份内","股份外")</f>
        <v>股份外</v>
      </c>
      <c r="R45" s="76" t="str">
        <f>_xlfn.XLOOKUP(F45,产值及收款计划!C:C,产值及收款计划!B:B)</f>
        <v>数字建造中心</v>
      </c>
      <c r="S45" s="76" t="str">
        <f>_xlfn.XLOOKUP(F45,产值及收款计划!C:C,产值及收款计划!O:O)</f>
        <v>卜宝翔</v>
      </c>
      <c r="V45" s="80" t="str" cm="1">
        <f t="array" ref="V45">INDEX(J:J,$AH45)</f>
        <v>海口市建工城市运营管理有限公司</v>
      </c>
      <c r="W45" s="80" t="str" cm="1">
        <f t="array" ref="W45">INDEX(G:G,AH45)</f>
        <v>海口市桥梁隧道管养信息平台合同</v>
      </c>
      <c r="X45" s="80" cm="1">
        <f t="array" ref="X45">INDEX(N:N,AH45)</f>
        <v>11.853</v>
      </c>
      <c r="Y45" s="80" t="str" cm="1">
        <f t="array" ref="Y45">INDEX(P:P,$AH45)</f>
        <v>2年</v>
      </c>
      <c r="Z45" s="80" t="str" cm="1">
        <f t="array" ref="Z45">INDEX(K:K,$AH45)</f>
        <v>全部落实</v>
      </c>
      <c r="AA45" s="76" t="e" cm="1">
        <f t="array" ref="AA45">INDEX(L:L,$AH45)</f>
        <v>#REF!</v>
      </c>
      <c r="AB45" s="76" t="str" cm="1">
        <f t="array" ref="AB45">INDEX(R:R,$AH45)</f>
        <v>广东分公司</v>
      </c>
      <c r="AC45" s="76" t="str" cm="1">
        <f t="array" ref="AC45">INDEX(S:S,$AH45)</f>
        <v>明艳丽</v>
      </c>
      <c r="AH45" s="76">
        <v>233</v>
      </c>
      <c r="AI45" s="76">
        <v>44</v>
      </c>
    </row>
    <row r="46" spans="1:35">
      <c r="A46" s="131"/>
      <c r="B46" s="2">
        <f>[1]长账龄落实计划!A18</f>
        <v>59</v>
      </c>
      <c r="C46" s="134">
        <f>[1]长账龄落实计划!B18</f>
        <v>45225</v>
      </c>
      <c r="D46" s="2" t="str">
        <f>[1]长账龄落实计划!C18</f>
        <v>青岛航运贸易金融融合创新基地CDG地块地上区域BIM总体咨询项目 - 上海市城市建设设计研究总院（集团）有限公司青岛分公司 - 无税开票392636.26</v>
      </c>
      <c r="E46" s="2" t="str">
        <f>[1]长账龄落实计划!D18</f>
        <v>上海市城市建设设计研究总院（集团）有限公司青岛分公司</v>
      </c>
      <c r="F46" s="2" t="str">
        <f>[1]长账龄落实计划!E18</f>
        <v>ZHT2022122800127</v>
      </c>
      <c r="G46" s="2" t="str">
        <f>_xlfn.XLOOKUP(F46,[8]【SUIT】合同静态信息表!$B:$B,[8]【SUIT】合同静态信息表!$C:$C)</f>
        <v>青岛航运贸易金融融合创新基地CDG地块地上区域BIM总体咨询项目</v>
      </c>
      <c r="H46" s="2">
        <f>[1]长账龄落实计划!G18</f>
        <v>1420000</v>
      </c>
      <c r="I46" s="2">
        <f>[1]长账龄落实计划!H18</f>
        <v>123814.44</v>
      </c>
      <c r="J46" s="2" t="str">
        <f>_xlfn.XLOOKUP(F46,[8]【SUIT】合同静态信息表!$B:$B,[8]【SUIT】合同静态信息表!$K:$K)</f>
        <v>中德联合集团有限公司</v>
      </c>
      <c r="K46" s="2" t="str">
        <f>[1]长账龄落实计划!J18</f>
        <v>不确定</v>
      </c>
      <c r="L46" s="2" t="e">
        <f>[1]长账龄落实计划!K18</f>
        <v>#REF!</v>
      </c>
      <c r="M46" s="2">
        <f>IF(COUNTIF($F$30:F46,F46)=1,COUNTIF($F$30:F46,F46),"")</f>
        <v>1</v>
      </c>
      <c r="N46" s="131">
        <f t="shared" si="11"/>
        <v>55.123434</v>
      </c>
      <c r="O46" s="76">
        <f t="shared" si="12"/>
        <v>47</v>
      </c>
      <c r="P46" s="76" t="str">
        <f t="shared" si="13"/>
        <v>3年</v>
      </c>
      <c r="Q46" s="76" t="str">
        <f>IF(COUNTIF([8]辅助列设置!$Q:$Q,J46)&gt;0,"股份内","股份外")</f>
        <v>股份外</v>
      </c>
      <c r="R46" s="76" t="str">
        <f>_xlfn.XLOOKUP(F46,产值及收款计划!C:C,产值及收款计划!B:B)</f>
        <v>数字建造中心</v>
      </c>
      <c r="S46" s="76" t="str">
        <f>_xlfn.XLOOKUP(F46,产值及收款计划!C:C,产值及收款计划!O:O)</f>
        <v>徐勇</v>
      </c>
      <c r="V46" s="80" t="str" cm="1">
        <f t="array" ref="V46">INDEX(J:J,$AH46)</f>
        <v>深圳市建工集团股份有限公司</v>
      </c>
      <c r="W46" s="80" t="str" cm="1">
        <f t="array" ref="W46">INDEX(G:G,AH46)</f>
        <v>深圳市深旅物业管理有限公司收地补偿用地 （居住用地）项目智慧工地设备采购合同</v>
      </c>
      <c r="X46" s="80" cm="1">
        <f t="array" ref="X46">INDEX(N:N,AH46)</f>
        <v>9.341273</v>
      </c>
      <c r="Y46" s="80" t="str" cm="1">
        <f t="array" ref="Y46">INDEX(P:P,$AH46)</f>
        <v>8年</v>
      </c>
      <c r="Z46" s="80" t="str" cm="1">
        <f t="array" ref="Z46">INDEX(K:K,$AH46)</f>
        <v>不确定</v>
      </c>
      <c r="AA46" s="76" t="e" cm="1">
        <f t="array" ref="AA46">INDEX(L:L,$AH46)</f>
        <v>#REF!</v>
      </c>
      <c r="AB46" s="76" t="str" cm="1">
        <f t="array" ref="AB46">INDEX(R:R,$AH46)</f>
        <v>广东分公司</v>
      </c>
      <c r="AC46" s="76" t="str" cm="1">
        <f t="array" ref="AC46">INDEX(S:S,$AH46)</f>
        <v>明艳丽</v>
      </c>
      <c r="AH46" s="76">
        <v>179</v>
      </c>
      <c r="AI46" s="76">
        <v>45</v>
      </c>
    </row>
    <row r="47" spans="1:35">
      <c r="A47" s="131"/>
      <c r="B47" s="2">
        <f>[1]长账龄落实计划!A19</f>
        <v>60</v>
      </c>
      <c r="C47" s="134">
        <f>[1]长账龄落实计划!B19</f>
        <v>45225</v>
      </c>
      <c r="D47" s="2" t="str">
        <f>[1]长账龄落实计划!C19</f>
        <v>青岛国际资源配置中心北片区建设运营数智一体化项目 - 上海市城市建设设计研究总院（集团）有限公司青岛分公司 - 无税开票3921930.32</v>
      </c>
      <c r="E47" s="2" t="str">
        <f>[1]长账龄落实计划!D19</f>
        <v>上海市城市建设设计研究总院（集团）有限公司青岛分公司</v>
      </c>
      <c r="F47" s="2" t="str">
        <f>[1]长账龄落实计划!E19</f>
        <v>ZHT2022051300038</v>
      </c>
      <c r="G47" s="2" t="str">
        <f>_xlfn.XLOOKUP(F47,[8]【SUIT】合同静态信息表!$B:$B,[8]【SUIT】合同静态信息表!$C:$C)</f>
        <v>青岛国际资源配置中心北片区建设运营数智一体化项目</v>
      </c>
      <c r="H47" s="2">
        <f>[1]长账龄落实计划!G19</f>
        <v>21687000</v>
      </c>
      <c r="I47" s="2">
        <f>[1]长账龄落实计划!H19</f>
        <v>2398996.91</v>
      </c>
      <c r="J47" s="2" t="str">
        <f>_xlfn.XLOOKUP(F47,[8]【SUIT】合同静态信息表!$B:$B,[8]【SUIT】合同静态信息表!$K:$K)</f>
        <v>中德联合集团有限公司</v>
      </c>
      <c r="K47" s="2" t="str">
        <f>[1]长账龄落实计划!J19</f>
        <v>不确定</v>
      </c>
      <c r="L47" s="2" t="e">
        <f>[1]长账龄落实计划!K19</f>
        <v>#REF!</v>
      </c>
      <c r="M47" s="2" t="str">
        <f>IF(COUNTIF($F$30:F47,F47)=1,COUNTIF($F$30:F47,F47),"")</f>
        <v/>
      </c>
      <c r="N47" s="131" t="str">
        <f t="shared" si="11"/>
        <v/>
      </c>
      <c r="O47" s="76" t="e">
        <f t="shared" si="12"/>
        <v>#VALUE!</v>
      </c>
      <c r="P47" s="76" t="str">
        <f t="shared" si="13"/>
        <v>3年</v>
      </c>
      <c r="Q47" s="76" t="str">
        <f>IF(COUNTIF([8]辅助列设置!$Q:$Q,J47)&gt;0,"股份内","股份外")</f>
        <v>股份外</v>
      </c>
      <c r="R47" s="76" t="str">
        <f>_xlfn.XLOOKUP(F47,产值及收款计划!C:C,产值及收款计划!B:B)</f>
        <v>数字建造中心</v>
      </c>
      <c r="S47" s="76" t="str">
        <f>_xlfn.XLOOKUP(F47,产值及收款计划!C:C,产值及收款计划!O:O)</f>
        <v>徐勇</v>
      </c>
      <c r="V47" s="80" t="str" cm="1">
        <f t="array" ref="V47">INDEX(J:J,$AH47)</f>
        <v>中铁隧道局集团有限公司嘉兴至枫南市域铁路土建施工SG1标段项目经理部</v>
      </c>
      <c r="W47" s="80" t="str" cm="1">
        <f t="array" ref="W47">INDEX(G:G,AH47)</f>
        <v>嘉兴市域铁路枫南SG1标段智慧工地工程技术咨询服务合同</v>
      </c>
      <c r="X47" s="80" cm="1">
        <f t="array" ref="X47">INDEX(N:N,AH47)</f>
        <v>9.006719</v>
      </c>
      <c r="Y47" s="80" t="str" cm="1">
        <f t="array" ref="Y47">INDEX(P:P,$AH47)</f>
        <v>2年</v>
      </c>
      <c r="Z47" s="80" t="e" cm="1">
        <f t="array" ref="Z47">INDEX(K:K,$AH47)</f>
        <v>#REF!</v>
      </c>
      <c r="AA47" s="76" t="e" cm="1">
        <f t="array" ref="AA47">INDEX(L:L,$AH47)</f>
        <v>#REF!</v>
      </c>
      <c r="AB47" s="76" t="str" cm="1">
        <f t="array" ref="AB47">INDEX(R:R,$AH47)</f>
        <v>智能运管中心</v>
      </c>
      <c r="AC47" s="76" t="str" cm="1">
        <f t="array" ref="AC47">INDEX(S:S,$AH47)</f>
        <v>杨舒文</v>
      </c>
      <c r="AH47" s="76">
        <v>138</v>
      </c>
      <c r="AI47" s="76">
        <v>46</v>
      </c>
    </row>
    <row r="48" spans="1:35">
      <c r="A48" s="131"/>
      <c r="B48" s="2">
        <f>[1]长账龄落实计划!A20</f>
        <v>61</v>
      </c>
      <c r="C48" s="134">
        <f>[1]长账龄落实计划!B20</f>
        <v>45225</v>
      </c>
      <c r="D48" s="2" t="str">
        <f>[1]长账龄落实计划!C20</f>
        <v>青岛国际资源配置中心北片区建设运营数智一体化项目 - 上海市城市建设设计研究总院（集团）有限公司青岛分公司 - 无税开票3921930.32</v>
      </c>
      <c r="E48" s="2" t="str">
        <f>[1]长账龄落实计划!D20</f>
        <v>上海市城市建设设计研究总院（集团）有限公司青岛分公司</v>
      </c>
      <c r="F48" s="2" t="str">
        <f>[1]长账龄落实计划!E20</f>
        <v>ZHT2022051300038</v>
      </c>
      <c r="G48" s="2" t="str">
        <f>_xlfn.XLOOKUP(F48,[8]【SUIT】合同静态信息表!$B:$B,[8]【SUIT】合同静态信息表!$C:$C)</f>
        <v>青岛国际资源配置中心北片区建设运营数智一体化项目</v>
      </c>
      <c r="H48" s="2">
        <f>[1]长账龄落实计划!G20</f>
        <v>21687000</v>
      </c>
      <c r="I48" s="2">
        <f>[1]长账龄落实计划!H20</f>
        <v>831449.23</v>
      </c>
      <c r="J48" s="2" t="str">
        <f>_xlfn.XLOOKUP(F48,[8]【SUIT】合同静态信息表!$B:$B,[8]【SUIT】合同静态信息表!$K:$K)</f>
        <v>中德联合集团有限公司</v>
      </c>
      <c r="K48" s="2" t="str">
        <f>[1]长账龄落实计划!J20</f>
        <v>不确定</v>
      </c>
      <c r="L48" s="2" t="e">
        <f>[1]长账龄落实计划!K20</f>
        <v>#REF!</v>
      </c>
      <c r="M48" s="2" t="str">
        <f>IF(COUNTIF($F$30:F48,F48)=1,COUNTIF($F$30:F48,F48),"")</f>
        <v/>
      </c>
      <c r="N48" s="131" t="str">
        <f t="shared" si="11"/>
        <v/>
      </c>
      <c r="O48" s="76" t="e">
        <f t="shared" si="12"/>
        <v>#VALUE!</v>
      </c>
      <c r="P48" s="76" t="str">
        <f t="shared" si="13"/>
        <v>3年</v>
      </c>
      <c r="Q48" s="76" t="str">
        <f>IF(COUNTIF([8]辅助列设置!$Q:$Q,J48)&gt;0,"股份内","股份外")</f>
        <v>股份外</v>
      </c>
      <c r="R48" s="76" t="str">
        <f>_xlfn.XLOOKUP(F48,产值及收款计划!C:C,产值及收款计划!B:B)</f>
        <v>数字建造中心</v>
      </c>
      <c r="S48" s="76" t="str">
        <f>_xlfn.XLOOKUP(F48,产值及收款计划!C:C,产值及收款计划!O:O)</f>
        <v>徐勇</v>
      </c>
      <c r="V48" s="80" t="str" cm="1">
        <f t="array" ref="V48">INDEX(J:J,$AH48)</f>
        <v>浙江和达科技股份有限公司</v>
      </c>
      <c r="W48" s="80" t="str" cm="1">
        <f t="array" ref="W48">INDEX(G:G,AH48)</f>
        <v>嘉兴市二环内污水管网BIM数字资产建立及AR-MR巡维系统服务项目</v>
      </c>
      <c r="X48" s="80" cm="1">
        <f t="array" ref="X48">INDEX(N:N,AH48)</f>
        <v>7.4</v>
      </c>
      <c r="Y48" s="80" t="str" cm="1">
        <f t="array" ref="Y48">INDEX(P:P,$AH48)</f>
        <v>4年</v>
      </c>
      <c r="Z48" s="80" t="str" cm="1">
        <f t="array" ref="Z48">INDEX(K:K,$AH48)</f>
        <v>全部落实</v>
      </c>
      <c r="AA48" s="76" t="e" cm="1">
        <f t="array" ref="AA48">INDEX(L:L,$AH48)</f>
        <v>#REF!</v>
      </c>
      <c r="AB48" s="76" t="str" cm="1">
        <f t="array" ref="AB48">INDEX(R:R,$AH48)</f>
        <v>数字建造中心</v>
      </c>
      <c r="AC48" s="76" t="str" cm="1">
        <f t="array" ref="AC48">INDEX(S:S,$AH48)</f>
        <v>韩晓军</v>
      </c>
      <c r="AH48" s="76">
        <v>78</v>
      </c>
      <c r="AI48" s="76">
        <v>47</v>
      </c>
    </row>
    <row r="49" spans="1:35">
      <c r="A49" s="131"/>
      <c r="B49" s="2">
        <f>[1]长账龄落实计划!A21</f>
        <v>64</v>
      </c>
      <c r="C49" s="134">
        <f>[1]长账龄落实计划!B21</f>
        <v>45254</v>
      </c>
      <c r="D49" s="2" t="str">
        <f>[1]长账龄落实计划!C21</f>
        <v>南湖区老（旧）住宅区改造及二环以内背街小巷提升工程设计采购施工总承包（EPC）（新兴街道王安片区）之智慧化工程</v>
      </c>
      <c r="E49" s="2" t="str">
        <f>[1]长账龄落实计划!D21</f>
        <v>上海市城市建设设计研究总院（集团）有限公司</v>
      </c>
      <c r="F49" s="2" t="str">
        <f>[1]长账龄落实计划!E21</f>
        <v>ZHT2021050700041</v>
      </c>
      <c r="G49" s="2" t="str">
        <f>_xlfn.XLOOKUP(F49,[8]【SUIT】合同静态信息表!$B:$B,[8]【SUIT】合同静态信息表!$C:$C)</f>
        <v>南湖区老（旧）住宅区改造及二环以内背街小巷提升工程设计采购施工总承包（EPC）（新兴街道王安片区） 之智慧化工程</v>
      </c>
      <c r="H49" s="2">
        <f>[1]长账龄落实计划!G21</f>
        <v>8527218</v>
      </c>
      <c r="I49" s="2">
        <f>[1]长账龄落实计划!H21</f>
        <v>265983.2</v>
      </c>
      <c r="J49" s="2" t="str">
        <f>_xlfn.XLOOKUP(F49,[8]【SUIT】合同静态信息表!$B:$B,[8]【SUIT】合同静态信息表!$K:$K)</f>
        <v>上海市城市建设设计研究总院（集团）有限公司</v>
      </c>
      <c r="K49" s="2" t="str">
        <f>[1]长账龄落实计划!J21</f>
        <v>不确定</v>
      </c>
      <c r="L49" s="2" t="e">
        <f>[1]长账龄落实计划!K21</f>
        <v>#REF!</v>
      </c>
      <c r="M49" s="2">
        <f>IF(COUNTIF($F$30:F49,F49)=1,COUNTIF($F$30:F49,F49),"")</f>
        <v>1</v>
      </c>
      <c r="N49" s="131">
        <f t="shared" si="11"/>
        <v>170.4407</v>
      </c>
      <c r="O49" s="76">
        <f t="shared" si="12"/>
        <v>15</v>
      </c>
      <c r="P49" s="76" t="str">
        <f t="shared" si="13"/>
        <v>3年</v>
      </c>
      <c r="Q49" s="76" t="str">
        <f>IF(COUNTIF([8]辅助列设置!$Q:$Q,J49)&gt;0,"股份内","股份外")</f>
        <v>股份内</v>
      </c>
      <c r="R49" s="76" t="str">
        <f>_xlfn.XLOOKUP(F49,产值及收款计划!C:C,产值及收款计划!B:B)</f>
        <v>数字建造中心</v>
      </c>
      <c r="S49" s="76" t="str">
        <f>_xlfn.XLOOKUP(F49,产值及收款计划!C:C,产值及收款计划!O:O)</f>
        <v>卜宝翔</v>
      </c>
      <c r="V49" s="80" t="str" cm="1">
        <f t="array" ref="V49">INDEX(J:J,$AH49)</f>
        <v>福建第一公路工程集团有限公司泉州设计分公司</v>
      </c>
      <c r="W49" s="80" t="str" cm="1">
        <f t="array" ref="W49">INDEX(G:G,AH49)</f>
        <v>政和杨源至永定高速公路永泰至德化段BIM咨询服务合同</v>
      </c>
      <c r="X49" s="80" cm="1">
        <f t="array" ref="X49">INDEX(N:N,AH49)</f>
        <v>7.35</v>
      </c>
      <c r="Y49" s="80" t="str" cm="1">
        <f t="array" ref="Y49">INDEX(P:P,$AH49)</f>
        <v>2年</v>
      </c>
      <c r="Z49" s="80" t="str" cm="1">
        <f t="array" ref="Z49">INDEX(K:K,$AH49)</f>
        <v>全部落实</v>
      </c>
      <c r="AA49" s="76" t="e" cm="1">
        <f t="array" ref="AA49">INDEX(L:L,$AH49)</f>
        <v>#REF!</v>
      </c>
      <c r="AB49" s="76" t="str" cm="1">
        <f t="array" ref="AB49">INDEX(R:R,$AH49)</f>
        <v>福建分公司</v>
      </c>
      <c r="AC49" s="76" t="str" cm="1">
        <f t="array" ref="AC49">INDEX(S:S,$AH49)</f>
        <v>周滨</v>
      </c>
      <c r="AH49" s="76">
        <v>176</v>
      </c>
      <c r="AI49" s="76">
        <v>48</v>
      </c>
    </row>
    <row r="50" spans="1:35">
      <c r="A50" s="131"/>
      <c r="B50" s="2">
        <f>[1]长账龄落实计划!A22</f>
        <v>65</v>
      </c>
      <c r="C50" s="134">
        <f>[1]长账龄落实计划!B22</f>
        <v>45254</v>
      </c>
      <c r="D50" s="2" t="str">
        <f>[1]长账龄落实计划!C22</f>
        <v>南湖区老（旧）住宅区改造提升专项工程（二期）第二批次（真合片区、凌塘片区）之智慧化工程</v>
      </c>
      <c r="E50" s="2" t="str">
        <f>[1]长账龄落实计划!D22</f>
        <v>上海市城市建设设计研究总院（集团）有限公司</v>
      </c>
      <c r="F50" s="2" t="str">
        <f>[1]长账龄落实计划!E22</f>
        <v>ZHT2021051000045</v>
      </c>
      <c r="G50" s="2" t="str">
        <f>_xlfn.XLOOKUP(F50,[8]【SUIT】合同静态信息表!$B:$B,[8]【SUIT】合同静态信息表!$C:$C)</f>
        <v>南湖区老（旧）住宅区改造提升专项工程（二期）第二批次（真合片区、凌塘片区） 之智慧化工程</v>
      </c>
      <c r="H50" s="2">
        <f>[1]长账龄落实计划!G22</f>
        <v>7150755</v>
      </c>
      <c r="I50" s="2">
        <f>[1]长账龄落实计划!H22</f>
        <v>330989.4</v>
      </c>
      <c r="J50" s="2" t="str">
        <f>_xlfn.XLOOKUP(F50,[8]【SUIT】合同静态信息表!$B:$B,[8]【SUIT】合同静态信息表!$K:$K)</f>
        <v>上海市城市建设设计研究总院（集团）有限公司</v>
      </c>
      <c r="K50" s="2" t="str">
        <f>[1]长账龄落实计划!J22</f>
        <v>不确定</v>
      </c>
      <c r="L50" s="2" t="e">
        <f>[1]长账龄落实计划!K22</f>
        <v>#REF!</v>
      </c>
      <c r="M50" s="2">
        <f>IF(COUNTIF($F$30:F50,F50)=1,COUNTIF($F$30:F50,F50),"")</f>
        <v>1</v>
      </c>
      <c r="N50" s="131">
        <f t="shared" si="11"/>
        <v>187.224</v>
      </c>
      <c r="O50" s="76">
        <f t="shared" si="12"/>
        <v>14</v>
      </c>
      <c r="P50" s="76" t="str">
        <f t="shared" si="13"/>
        <v>3年</v>
      </c>
      <c r="Q50" s="76" t="str">
        <f>IF(COUNTIF([8]辅助列设置!$Q:$Q,J50)&gt;0,"股份内","股份外")</f>
        <v>股份内</v>
      </c>
      <c r="R50" s="76" t="str">
        <f>_xlfn.XLOOKUP(F50,产值及收款计划!C:C,产值及收款计划!B:B)</f>
        <v>数字建造中心</v>
      </c>
      <c r="S50" s="76" t="str">
        <f>_xlfn.XLOOKUP(F50,产值及收款计划!C:C,产值及收款计划!O:O)</f>
        <v>卜宝翔</v>
      </c>
      <c r="V50" s="80" t="str" cm="1">
        <f t="array" ref="V50">INDEX(J:J,$AH50)</f>
        <v>广东冠粤路桥有限公司</v>
      </c>
      <c r="W50" s="80" t="str" cm="1">
        <f t="array" ref="W50">INDEX(G:G,AH50)</f>
        <v>基于BIM的工程管理平台应用与咨询服务合同-环莞快速路三期路面标</v>
      </c>
      <c r="X50" s="80" cm="1">
        <f t="array" ref="X50">INDEX(N:N,AH50)</f>
        <v>6.115035</v>
      </c>
      <c r="Y50" s="80" t="str" cm="1">
        <f t="array" ref="Y50">INDEX(P:P,$AH50)</f>
        <v>3年</v>
      </c>
      <c r="Z50" s="80" t="str" cm="1">
        <f t="array" ref="Z50">INDEX(K:K,$AH50)</f>
        <v>无法落实</v>
      </c>
      <c r="AA50" s="76" t="e" cm="1">
        <f t="array" ref="AA50">INDEX(L:L,$AH50)</f>
        <v>#REF!</v>
      </c>
      <c r="AB50" s="76" t="str" cm="1">
        <f t="array" ref="AB50">INDEX(R:R,$AH50)</f>
        <v>数字建造中心</v>
      </c>
      <c r="AC50" s="76" t="str" cm="1">
        <f t="array" ref="AC50">INDEX(S:S,$AH50)</f>
        <v>明艳丽</v>
      </c>
      <c r="AH50" s="76">
        <v>221</v>
      </c>
      <c r="AI50" s="76">
        <v>49</v>
      </c>
    </row>
    <row r="51" spans="1:35">
      <c r="A51" s="131"/>
      <c r="B51" s="2">
        <f>[1]长账龄落实计划!A23</f>
        <v>66</v>
      </c>
      <c r="C51" s="134">
        <f>[1]长账龄落实计划!B23</f>
        <v>45254</v>
      </c>
      <c r="D51" s="2" t="str">
        <f>[1]长账龄落实计划!C23</f>
        <v>南湖区老（旧）住宅区改造提升专项工程（二期）第二批次（明月片区）之智慧化工程</v>
      </c>
      <c r="E51" s="2" t="str">
        <f>[1]长账龄落实计划!D23</f>
        <v>上海市城市建设设计研究总院（集团）有限公司</v>
      </c>
      <c r="F51" s="2" t="str">
        <f>[1]长账龄落实计划!E23</f>
        <v>ZHT2021051000046</v>
      </c>
      <c r="G51" s="2" t="str">
        <f>_xlfn.XLOOKUP(F51,[8]【SUIT】合同静态信息表!$B:$B,[8]【SUIT】合同静态信息表!$C:$C)</f>
        <v>南湖区老（旧）住宅区改造提升专项工程（二期）第二批次（明月片区） 之智慧化工程</v>
      </c>
      <c r="H51" s="2">
        <f>[1]长账龄落实计划!G23</f>
        <v>9668287</v>
      </c>
      <c r="I51" s="2">
        <f>[1]长账龄落实计划!H23</f>
        <v>649133.8</v>
      </c>
      <c r="J51" s="2" t="str">
        <f>_xlfn.XLOOKUP(F51,[8]【SUIT】合同静态信息表!$B:$B,[8]【SUIT】合同静态信息表!$K:$K)</f>
        <v>上海市城市建设设计研究总院（集团）有限公司</v>
      </c>
      <c r="K51" s="2" t="str">
        <f>[1]长账龄落实计划!J23</f>
        <v>不确定</v>
      </c>
      <c r="L51" s="2" t="e">
        <f>[1]长账龄落实计划!K23</f>
        <v>#REF!</v>
      </c>
      <c r="M51" s="2">
        <f>IF(COUNTIF($F$30:F51,F51)=1,COUNTIF($F$30:F51,F51),"")</f>
        <v>1</v>
      </c>
      <c r="N51" s="131">
        <f t="shared" si="11"/>
        <v>508.2586</v>
      </c>
      <c r="O51" s="76">
        <f t="shared" si="12"/>
        <v>5</v>
      </c>
      <c r="P51" s="76" t="str">
        <f t="shared" si="13"/>
        <v>3年</v>
      </c>
      <c r="Q51" s="76" t="str">
        <f>IF(COUNTIF([8]辅助列设置!$Q:$Q,J51)&gt;0,"股份内","股份外")</f>
        <v>股份内</v>
      </c>
      <c r="R51" s="76" t="str">
        <f>_xlfn.XLOOKUP(F51,产值及收款计划!C:C,产值及收款计划!B:B)</f>
        <v>数字建造中心</v>
      </c>
      <c r="S51" s="76" t="str">
        <f>_xlfn.XLOOKUP(F51,产值及收款计划!C:C,产值及收款计划!O:O)</f>
        <v>卜宝翔</v>
      </c>
      <c r="V51" s="80" t="str" cm="1">
        <f t="array" ref="V51">INDEX(J:J,$AH51)</f>
        <v>南通思迈通信息科技有限公司</v>
      </c>
      <c r="W51" s="80" t="str" cm="1">
        <f t="array" ref="W51">INDEX(G:G,AH51)</f>
        <v>南通市地铁一号线龙门吊智慧监测设备采购合同 （中铁隧道）</v>
      </c>
      <c r="X51" s="80" cm="1">
        <f t="array" ref="X51">INDEX(N:N,AH51)</f>
        <v>5.7</v>
      </c>
      <c r="Y51" s="80" t="str" cm="1">
        <f t="array" ref="Y51">INDEX(P:P,$AH51)</f>
        <v>7年</v>
      </c>
      <c r="Z51" s="80" t="str" cm="1">
        <f t="array" ref="Z51">INDEX(K:K,$AH51)</f>
        <v>不确定</v>
      </c>
      <c r="AA51" s="76" t="e" cm="1">
        <f t="array" ref="AA51">INDEX(L:L,$AH51)</f>
        <v>#REF!</v>
      </c>
      <c r="AB51" s="76" t="str" cm="1">
        <f t="array" ref="AB51">INDEX(R:R,$AH51)</f>
        <v>广东分公司</v>
      </c>
      <c r="AC51" s="76" t="str" cm="1">
        <f t="array" ref="AC51">INDEX(S:S,$AH51)</f>
        <v>明艳丽</v>
      </c>
      <c r="AH51" s="76">
        <v>182</v>
      </c>
      <c r="AI51" s="76">
        <v>50</v>
      </c>
    </row>
    <row r="52" spans="1:35">
      <c r="A52" s="131"/>
      <c r="B52" s="2">
        <f>[1]长账龄落实计划!A24</f>
        <v>67</v>
      </c>
      <c r="C52" s="134">
        <f>[1]长账龄落实计划!B24</f>
        <v>45254</v>
      </c>
      <c r="D52" s="2" t="str">
        <f>[1]长账龄落实计划!C24</f>
        <v>南湖区老（旧）住宅区改造提升专项工程（二期）方案设计、初步设计项目BIM技术应用</v>
      </c>
      <c r="E52" s="2" t="str">
        <f>[1]长账龄落实计划!D24</f>
        <v>上海市城市建设设计研究总院（集团）有限公司</v>
      </c>
      <c r="F52" s="2" t="str">
        <f>[1]长账龄落实计划!E24</f>
        <v>ZHT2021020200008</v>
      </c>
      <c r="G52" s="2" t="str">
        <f>_xlfn.XLOOKUP(F52,[8]【SUIT】合同静态信息表!$B:$B,[8]【SUIT】合同静态信息表!$C:$C)</f>
        <v>南湖区老（旧）住宅区改造提升专项工程（二期）方案设计、初步设计项目BIM技术应用</v>
      </c>
      <c r="H52" s="2">
        <f>[1]长账龄落实计划!G24</f>
        <v>1384000</v>
      </c>
      <c r="I52" s="2">
        <f>[1]长账龄落实计划!H24</f>
        <v>276800</v>
      </c>
      <c r="J52" s="2" t="str">
        <f>_xlfn.XLOOKUP(F52,[8]【SUIT】合同静态信息表!$B:$B,[8]【SUIT】合同静态信息表!$K:$K)</f>
        <v>上海市城市建设设计研究总院（集团）有限公司</v>
      </c>
      <c r="K52" s="2" t="str">
        <f>[1]长账龄落实计划!J24</f>
        <v>不确定</v>
      </c>
      <c r="L52" s="2" t="e">
        <f>[1]长账龄落实计划!K24</f>
        <v>#REF!</v>
      </c>
      <c r="M52" s="2">
        <f>IF(COUNTIF($F$30:F52,F52)=1,COUNTIF($F$30:F52,F52),"")</f>
        <v>1</v>
      </c>
      <c r="N52" s="131">
        <f t="shared" si="11"/>
        <v>27.68</v>
      </c>
      <c r="O52" s="76">
        <f t="shared" si="12"/>
        <v>68</v>
      </c>
      <c r="P52" s="76" t="str">
        <f t="shared" si="13"/>
        <v>3年</v>
      </c>
      <c r="Q52" s="76" t="str">
        <f>IF(COUNTIF([8]辅助列设置!$Q:$Q,J52)&gt;0,"股份内","股份外")</f>
        <v>股份内</v>
      </c>
      <c r="R52" s="76" t="str">
        <f>_xlfn.XLOOKUP(F52,产值及收款计划!C:C,产值及收款计划!B:B)</f>
        <v>数字建造中心</v>
      </c>
      <c r="S52" s="76" t="str">
        <f>_xlfn.XLOOKUP(F52,产值及收款计划!C:C,产值及收款计划!O:O)</f>
        <v>卜宝翔</v>
      </c>
      <c r="V52" s="80" t="str" cm="1">
        <f t="array" ref="V52">INDEX(J:J,$AH52)</f>
        <v>上海建工四建集团有限公司</v>
      </c>
      <c r="W52" s="80" t="str" cm="1">
        <f t="array" ref="W52">INDEX(G:G,AH52)</f>
        <v>上海轨道交通市域线机场联络工程（东段）JCXSG-16标智慧工地项目</v>
      </c>
      <c r="X52" s="80" cm="1">
        <f t="array" ref="X52">INDEX(N:N,AH52)</f>
        <v>5.5</v>
      </c>
      <c r="Y52" s="80" t="str" cm="1">
        <f t="array" ref="Y52">INDEX(P:P,$AH52)</f>
        <v>2年</v>
      </c>
      <c r="Z52" s="80" t="str" cm="1">
        <f t="array" ref="Z52">INDEX(K:K,$AH52)</f>
        <v>不确定</v>
      </c>
      <c r="AA52" s="76" t="e" cm="1">
        <f t="array" ref="AA52">INDEX(L:L,$AH52)</f>
        <v>#REF!</v>
      </c>
      <c r="AB52" s="76" t="str" cm="1">
        <f t="array" ref="AB52">INDEX(R:R,$AH52)</f>
        <v>数字建造中心</v>
      </c>
      <c r="AC52" s="76" t="str" cm="1">
        <f t="array" ref="AC52">INDEX(S:S,$AH52)</f>
        <v>袁超</v>
      </c>
      <c r="AH52" s="76">
        <v>98</v>
      </c>
      <c r="AI52" s="76">
        <v>51</v>
      </c>
    </row>
    <row r="53" spans="1:35">
      <c r="A53" s="131"/>
      <c r="B53" s="2">
        <f>[1]长账龄落实计划!A25</f>
        <v>70</v>
      </c>
      <c r="C53" s="134">
        <f>[1]长账龄落实计划!B25</f>
        <v>45254</v>
      </c>
      <c r="D53" s="2" t="str">
        <f>[1]长账龄落实计划!C25</f>
        <v>嘉兴经济技术开发区污水管网智能感知系统项目技术服务协议</v>
      </c>
      <c r="E53" s="2" t="str">
        <f>[1]长账龄落实计划!D25</f>
        <v>上海市城市建设设计研究总院（集团）有限公司</v>
      </c>
      <c r="F53" s="2" t="str">
        <f>[1]长账龄落实计划!E25</f>
        <v>ZHT2021081200096</v>
      </c>
      <c r="G53" s="2" t="str">
        <f>_xlfn.XLOOKUP(F53,[8]【SUIT】合同静态信息表!$B:$B,[8]【SUIT】合同静态信息表!$C:$C)</f>
        <v>嘉兴经济技术开发区污水管网智能感知系统项目 技术服务协议</v>
      </c>
      <c r="H53" s="2">
        <f>[1]长账龄落实计划!G25</f>
        <v>4306500</v>
      </c>
      <c r="I53" s="2">
        <f>[1]长账龄落实计划!H25</f>
        <v>844288.5</v>
      </c>
      <c r="J53" s="2" t="str">
        <f>_xlfn.XLOOKUP(F53,[8]【SUIT】合同静态信息表!$B:$B,[8]【SUIT】合同静态信息表!$K:$K)</f>
        <v>上海市城市建设设计研究总院（集团）有限公司</v>
      </c>
      <c r="K53" s="2" t="str">
        <f>[1]长账龄落实计划!J25</f>
        <v>不确定</v>
      </c>
      <c r="L53" s="2" t="e">
        <f>[1]长账龄落实计划!K25</f>
        <v>#REF!</v>
      </c>
      <c r="M53" s="2">
        <f>IF(COUNTIF($F$30:F53,F53)=1,COUNTIF($F$30:F53,F53),"")</f>
        <v>1</v>
      </c>
      <c r="N53" s="131">
        <f t="shared" si="11"/>
        <v>84.42885</v>
      </c>
      <c r="O53" s="76">
        <f t="shared" si="12"/>
        <v>30</v>
      </c>
      <c r="P53" s="76" t="str">
        <f t="shared" si="13"/>
        <v>3年</v>
      </c>
      <c r="Q53" s="76" t="str">
        <f>IF(COUNTIF([8]辅助列设置!$Q:$Q,J53)&gt;0,"股份内","股份外")</f>
        <v>股份内</v>
      </c>
      <c r="R53" s="76" t="str">
        <f>_xlfn.XLOOKUP(F53,产值及收款计划!C:C,产值及收款计划!B:B)</f>
        <v>数字建造中心</v>
      </c>
      <c r="S53" s="76" t="str">
        <f>_xlfn.XLOOKUP(F53,产值及收款计划!C:C,产值及收款计划!O:O)</f>
        <v>韩晓军</v>
      </c>
      <c r="V53" s="80" t="str" cm="1">
        <f t="array" ref="V53">INDEX(J:J,$AH53)</f>
        <v>中铁北京工程局集团有限公司杭州分公司</v>
      </c>
      <c r="W53" s="80" t="str" cm="1">
        <f t="array" ref="W53">INDEX(G:G,AH53)</f>
        <v>嘉兴西塘二标智慧工地实施合同</v>
      </c>
      <c r="X53" s="80" cm="1">
        <f t="array" ref="X53">INDEX(N:N,AH53)</f>
        <v>5.437</v>
      </c>
      <c r="Y53" s="80" t="str" cm="1">
        <f t="array" ref="Y53">INDEX(P:P,$AH53)</f>
        <v>3年</v>
      </c>
      <c r="Z53" s="80" t="e" cm="1">
        <f t="array" ref="Z53">INDEX(K:K,$AH53)</f>
        <v>#REF!</v>
      </c>
      <c r="AA53" s="76" t="e" cm="1">
        <f t="array" ref="AA53">INDEX(L:L,$AH53)</f>
        <v>#REF!</v>
      </c>
      <c r="AB53" s="76" t="str" cm="1">
        <f t="array" ref="AB53">INDEX(R:R,$AH53)</f>
        <v>智能运管中心</v>
      </c>
      <c r="AC53" s="76" t="str" cm="1">
        <f t="array" ref="AC53">INDEX(S:S,$AH53)</f>
        <v>杨舒文</v>
      </c>
      <c r="AH53" s="76">
        <v>135</v>
      </c>
      <c r="AI53" s="76">
        <v>52</v>
      </c>
    </row>
    <row r="54" spans="1:35">
      <c r="A54" s="131"/>
      <c r="B54" s="2">
        <f>[1]长账龄落实计划!A26</f>
        <v>71</v>
      </c>
      <c r="C54" s="134">
        <f>[1]长账龄落实计划!B26</f>
        <v>45254</v>
      </c>
      <c r="D54" s="2" t="str">
        <f>[1]长账龄落实计划!C26</f>
        <v>南湖区老（旧）住宅区改造提升专项工程（二期）第一批次（文昌片区，西丽片区，菜花泾片区，月河片区）之智慧化工程</v>
      </c>
      <c r="E54" s="2" t="str">
        <f>[1]长账龄落实计划!D26</f>
        <v>上海市城市建设设计研究总院（集团）有限公司</v>
      </c>
      <c r="F54" s="2" t="str">
        <f>[1]长账龄落实计划!E26</f>
        <v>ZHT2021051000043</v>
      </c>
      <c r="G54" s="2" t="str">
        <f>_xlfn.XLOOKUP(F54,[8]【SUIT】合同静态信息表!$B:$B,[8]【SUIT】合同静态信息表!$C:$C)</f>
        <v>南湖区老（旧）住宅区改造提升专项工程（二期）第一批次（文昌片区，西丽片区，菜花泾片区，月河片区） 之智慧化工程</v>
      </c>
      <c r="H54" s="2">
        <f>[1]长账龄落实计划!G26</f>
        <v>9915259</v>
      </c>
      <c r="I54" s="2">
        <f>[1]长账龄落实计划!H26</f>
        <v>274763.3</v>
      </c>
      <c r="J54" s="2" t="str">
        <f>_xlfn.XLOOKUP(F54,[8]【SUIT】合同静态信息表!$B:$B,[8]【SUIT】合同静态信息表!$K:$K)</f>
        <v>上海市城市建设设计研究总院（集团）有限公司</v>
      </c>
      <c r="K54" s="2" t="str">
        <f>[1]长账龄落实计划!J26</f>
        <v>不确定</v>
      </c>
      <c r="L54" s="2" t="e">
        <f>[1]长账龄落实计划!K26</f>
        <v>#REF!</v>
      </c>
      <c r="M54" s="2">
        <f>IF(COUNTIF($F$30:F54,F54)=1,COUNTIF($F$30:F54,F54),"")</f>
        <v>1</v>
      </c>
      <c r="N54" s="131">
        <f t="shared" si="11"/>
        <v>124.7782</v>
      </c>
      <c r="O54" s="76">
        <f t="shared" si="12"/>
        <v>21</v>
      </c>
      <c r="P54" s="76" t="str">
        <f t="shared" si="13"/>
        <v>3年</v>
      </c>
      <c r="Q54" s="76" t="str">
        <f>IF(COUNTIF([8]辅助列设置!$Q:$Q,J54)&gt;0,"股份内","股份外")</f>
        <v>股份内</v>
      </c>
      <c r="R54" s="76" t="str">
        <f>_xlfn.XLOOKUP(F54,产值及收款计划!C:C,产值及收款计划!B:B)</f>
        <v>数字建造中心</v>
      </c>
      <c r="S54" s="76" t="str">
        <f>_xlfn.XLOOKUP(F54,产值及收款计划!C:C,产值及收款计划!O:O)</f>
        <v>卜宝翔</v>
      </c>
      <c r="V54" s="80" t="str" cm="1">
        <f t="array" ref="V54">INDEX(J:J,$AH54)</f>
        <v>浙江交工集团股份有限公司东莞市环莞快速路三期莞深高速至东部快速路段工程土建一标项目经理部</v>
      </c>
      <c r="W54" s="80" t="str" cm="1">
        <f t="array" ref="W54">INDEX(G:G,AH54)</f>
        <v>环莞快速路三期莞深高速至东部快速路段工程（一标段）</v>
      </c>
      <c r="X54" s="80" cm="1">
        <f t="array" ref="X54">INDEX(N:N,AH54)</f>
        <v>5.135488</v>
      </c>
      <c r="Y54" s="80" t="str" cm="1">
        <f t="array" ref="Y54">INDEX(P:P,$AH54)</f>
        <v>3年</v>
      </c>
      <c r="Z54" s="80" t="str" cm="1">
        <f t="array" ref="Z54">INDEX(K:K,$AH54)</f>
        <v>无法落实</v>
      </c>
      <c r="AA54" s="76" t="e" cm="1">
        <f t="array" ref="AA54">INDEX(L:L,$AH54)</f>
        <v>#REF!</v>
      </c>
      <c r="AB54" s="76" t="str" cm="1">
        <f t="array" ref="AB54">INDEX(R:R,$AH54)</f>
        <v>数字建造中心</v>
      </c>
      <c r="AC54" s="76" t="str" cm="1">
        <f t="array" ref="AC54">INDEX(S:S,$AH54)</f>
        <v>明艳丽</v>
      </c>
      <c r="AH54" s="76">
        <v>218</v>
      </c>
      <c r="AI54" s="76">
        <v>53</v>
      </c>
    </row>
    <row r="55" spans="1:35">
      <c r="A55" s="131"/>
      <c r="B55" s="2">
        <f>[1]长账龄落实计划!A27</f>
        <v>72</v>
      </c>
      <c r="C55" s="134">
        <f>[1]长账龄落实计划!B27</f>
        <v>45254</v>
      </c>
      <c r="D55" s="2" t="str">
        <f>[1]长账龄落实计划!C27</f>
        <v>上海市域铁路机场联络线1标一分部中铁二十四局集团有限公司智慧工地项目</v>
      </c>
      <c r="E55" s="2" t="str">
        <f>[1]长账龄落实计划!D27</f>
        <v>中铁二十四局集团有限公司</v>
      </c>
      <c r="F55" s="2" t="str">
        <f>[1]长账龄落实计划!E27</f>
        <v>ZHT2022091400074</v>
      </c>
      <c r="G55" s="2" t="str">
        <f>_xlfn.XLOOKUP(F55,[8]【SUIT】合同静态信息表!$B:$B,[8]【SUIT】合同静态信息表!$C:$C)</f>
        <v>上海市域铁路机场联络线1标一分部 中铁二十四局集团有限公司智慧工地项目</v>
      </c>
      <c r="H55" s="2">
        <f>[1]长账龄落实计划!G27</f>
        <v>156584</v>
      </c>
      <c r="I55" s="2">
        <f>[1]长账龄落实计划!H27</f>
        <v>49424</v>
      </c>
      <c r="J55" s="2" t="str">
        <f>_xlfn.XLOOKUP(F55,[8]【SUIT】合同静态信息表!$B:$B,[8]【SUIT】合同静态信息表!$K:$K)</f>
        <v>中铁二十四局集团有限公司</v>
      </c>
      <c r="K55" s="2" t="str">
        <f>[1]长账龄落实计划!J27</f>
        <v>不确定</v>
      </c>
      <c r="L55" s="2" t="e">
        <f>[1]长账龄落实计划!K27</f>
        <v>#REF!</v>
      </c>
      <c r="M55" s="2" t="str">
        <f>IF(COUNTIF($F$30:F55,F55)=1,COUNTIF($F$30:F55,F55),"")</f>
        <v/>
      </c>
      <c r="N55" s="131" t="str">
        <f t="shared" si="11"/>
        <v/>
      </c>
      <c r="O55" s="76" t="e">
        <f t="shared" si="12"/>
        <v>#VALUE!</v>
      </c>
      <c r="P55" s="76" t="str">
        <f t="shared" si="13"/>
        <v>3年</v>
      </c>
      <c r="Q55" s="76" t="str">
        <f>IF(COUNTIF([8]辅助列设置!$Q:$Q,J55)&gt;0,"股份内","股份外")</f>
        <v>股份外</v>
      </c>
      <c r="R55" s="76" t="str">
        <f>_xlfn.XLOOKUP(F55,产值及收款计划!C:C,产值及收款计划!B:B)</f>
        <v>数字建造中心</v>
      </c>
      <c r="S55" s="76" t="str">
        <f>_xlfn.XLOOKUP(F55,产值及收款计划!C:C,产值及收款计划!O:O)</f>
        <v>谢复欣</v>
      </c>
      <c r="V55" s="80" t="str" cm="1">
        <f t="array" ref="V55">INDEX(J:J,$AH55)</f>
        <v>卡斯柯信号有限公司</v>
      </c>
      <c r="W55" s="80" t="str" cm="1">
        <f t="array" ref="W55">INDEX(G:G,AH55)</f>
        <v>厦门轨道交通6号线（林埭西至华侨大学段）及漳州（角美）延伸段工程信号系统设备族库模型建模咨询</v>
      </c>
      <c r="X55" s="80" cm="1">
        <f t="array" ref="X55">INDEX(N:N,AH55)</f>
        <v>4.77</v>
      </c>
      <c r="Y55" s="80" t="str" cm="1">
        <f t="array" ref="Y55">INDEX(P:P,$AH55)</f>
        <v>2年</v>
      </c>
      <c r="Z55" s="80" t="str" cm="1">
        <f t="array" ref="Z55">INDEX(K:K,$AH55)</f>
        <v>全部落实</v>
      </c>
      <c r="AA55" s="76" t="e" cm="1">
        <f t="array" ref="AA55">INDEX(L:L,$AH55)</f>
        <v>#REF!</v>
      </c>
      <c r="AB55" s="76" t="str" cm="1">
        <f t="array" ref="AB55">INDEX(R:R,$AH55)</f>
        <v>福建分公司</v>
      </c>
      <c r="AC55" s="76" t="str" cm="1">
        <f t="array" ref="AC55">INDEX(S:S,$AH55)</f>
        <v>柳祈宁</v>
      </c>
      <c r="AH55" s="76">
        <v>172</v>
      </c>
      <c r="AI55" s="76">
        <v>54</v>
      </c>
    </row>
    <row r="56" spans="1:35">
      <c r="A56" s="131"/>
      <c r="B56" s="2">
        <f>[1]长账龄落实计划!A28</f>
        <v>73</v>
      </c>
      <c r="C56" s="134">
        <f>[1]长账龄落实计划!B28</f>
        <v>45254</v>
      </c>
      <c r="D56" s="2" t="str">
        <f>[1]长账龄落实计划!C28</f>
        <v>上海市域铁路机场联络线1标一分部中铁二十四局集团有限公司智慧工地项目</v>
      </c>
      <c r="E56" s="2" t="str">
        <f>[1]长账龄落实计划!D28</f>
        <v>中铁二十四局集团有限公司</v>
      </c>
      <c r="F56" s="2" t="str">
        <f>[1]长账龄落实计划!E28</f>
        <v>ZHT2022091400074</v>
      </c>
      <c r="G56" s="2" t="str">
        <f>_xlfn.XLOOKUP(F56,[8]【SUIT】合同静态信息表!$B:$B,[8]【SUIT】合同静态信息表!$C:$C)</f>
        <v>上海市域铁路机场联络线1标一分部 中铁二十四局集团有限公司智慧工地项目</v>
      </c>
      <c r="H56" s="2">
        <f>[1]长账龄落实计划!G28</f>
        <v>156584</v>
      </c>
      <c r="I56" s="2">
        <f>[1]长账龄落实计划!H28</f>
        <v>107160</v>
      </c>
      <c r="J56" s="2" t="str">
        <f>_xlfn.XLOOKUP(F56,[8]【SUIT】合同静态信息表!$B:$B,[8]【SUIT】合同静态信息表!$K:$K)</f>
        <v>中铁二十四局集团有限公司</v>
      </c>
      <c r="K56" s="2" t="str">
        <f>[1]长账龄落实计划!J28</f>
        <v>不确定</v>
      </c>
      <c r="L56" s="2" t="e">
        <f>[1]长账龄落实计划!K28</f>
        <v>#REF!</v>
      </c>
      <c r="M56" s="2" t="str">
        <f>IF(COUNTIF($F$30:F56,F56)=1,COUNTIF($F$30:F56,F56),"")</f>
        <v/>
      </c>
      <c r="N56" s="131" t="str">
        <f t="shared" si="11"/>
        <v/>
      </c>
      <c r="O56" s="76" t="e">
        <f t="shared" si="12"/>
        <v>#VALUE!</v>
      </c>
      <c r="P56" s="76" t="str">
        <f t="shared" si="13"/>
        <v>3年</v>
      </c>
      <c r="Q56" s="76" t="str">
        <f>IF(COUNTIF([8]辅助列设置!$Q:$Q,J56)&gt;0,"股份内","股份外")</f>
        <v>股份外</v>
      </c>
      <c r="R56" s="76" t="str">
        <f>_xlfn.XLOOKUP(F56,产值及收款计划!C:C,产值及收款计划!B:B)</f>
        <v>数字建造中心</v>
      </c>
      <c r="S56" s="76" t="str">
        <f>_xlfn.XLOOKUP(F56,产值及收款计划!C:C,产值及收款计划!O:O)</f>
        <v>谢复欣</v>
      </c>
      <c r="V56" s="80" t="str" cm="1">
        <f t="array" ref="V56">INDEX(J:J,$AH56)</f>
        <v>中铁十五局集团有限公司东莞市环莞快速路三期莞深高速至东部快速路段工程土建三标项目经理部</v>
      </c>
      <c r="W56" s="80" t="str" cm="1">
        <f t="array" ref="W56">INDEX(G:G,AH56)</f>
        <v>环莞快速路三期莞深高速至东部快速路段工程 -3标</v>
      </c>
      <c r="X56" s="80" cm="1">
        <f t="array" ref="X56">INDEX(N:N,AH56)</f>
        <v>4.423413</v>
      </c>
      <c r="Y56" s="80" t="str" cm="1">
        <f t="array" ref="Y56">INDEX(P:P,$AH56)</f>
        <v>3年</v>
      </c>
      <c r="Z56" s="80" t="str" cm="1">
        <f t="array" ref="Z56">INDEX(K:K,$AH56)</f>
        <v>无法落实</v>
      </c>
      <c r="AA56" s="76" t="e" cm="1">
        <f t="array" ref="AA56">INDEX(L:L,$AH56)</f>
        <v>#REF!</v>
      </c>
      <c r="AB56" s="76" t="str" cm="1">
        <f t="array" ref="AB56">INDEX(R:R,$AH56)</f>
        <v>数字建造中心</v>
      </c>
      <c r="AC56" s="76" t="str" cm="1">
        <f t="array" ref="AC56">INDEX(S:S,$AH56)</f>
        <v>明艳丽</v>
      </c>
      <c r="AH56" s="76">
        <v>220</v>
      </c>
      <c r="AI56" s="76">
        <v>55</v>
      </c>
    </row>
    <row r="57" spans="1:35">
      <c r="A57" s="131"/>
      <c r="B57" s="2">
        <f>[1]长账龄落实计划!A29</f>
        <v>82</v>
      </c>
      <c r="C57" s="134">
        <f>[1]长账龄落实计划!B29</f>
        <v>45238</v>
      </c>
      <c r="D57" s="2" t="str">
        <f>[1]长账龄落实计划!C29</f>
        <v>南湖区污水管网提升改造工程（三期工程）设计施工总承包之智慧水务工程</v>
      </c>
      <c r="E57" s="2" t="str">
        <f>[1]长账龄落实计划!D29</f>
        <v>上海市城市建设设计研究总院（集团）有限公司</v>
      </c>
      <c r="F57" s="2" t="str">
        <f>[1]长账龄落实计划!E29</f>
        <v>ZHT2021082500101</v>
      </c>
      <c r="G57" s="2" t="str">
        <f>_xlfn.XLOOKUP(F57,[8]【SUIT】合同静态信息表!$B:$B,[8]【SUIT】合同静态信息表!$C:$C)</f>
        <v>南湖区污水管网提升改造工程（三期工程）设计施工总承包之智慧水务工程</v>
      </c>
      <c r="H57" s="2">
        <f>[1]长账龄落实计划!G29</f>
        <v>10000000</v>
      </c>
      <c r="I57" s="2">
        <f>[1]长账龄落实计划!H29</f>
        <v>1300000</v>
      </c>
      <c r="J57" s="2" t="str">
        <f>_xlfn.XLOOKUP(F57,[8]【SUIT】合同静态信息表!$B:$B,[8]【SUIT】合同静态信息表!$K:$K)</f>
        <v>上海市城市建设设计研究总院（集团）有限公司</v>
      </c>
      <c r="K57" s="2" t="str">
        <f>[1]长账龄落实计划!J29</f>
        <v>全部落实</v>
      </c>
      <c r="L57" s="2" t="e">
        <f>[1]长账龄落实计划!K29</f>
        <v>#REF!</v>
      </c>
      <c r="M57" s="2">
        <f>IF(COUNTIF($F$30:F57,F57)=1,COUNTIF($F$30:F57,F57),"")</f>
        <v>1</v>
      </c>
      <c r="N57" s="131">
        <f t="shared" si="11"/>
        <v>130</v>
      </c>
      <c r="O57" s="76">
        <f t="shared" si="12"/>
        <v>20</v>
      </c>
      <c r="P57" s="76" t="str">
        <f t="shared" si="13"/>
        <v>3年</v>
      </c>
      <c r="Q57" s="76" t="str">
        <f>IF(COUNTIF([8]辅助列设置!$Q:$Q,J57)&gt;0,"股份内","股份外")</f>
        <v>股份内</v>
      </c>
      <c r="R57" s="76" t="str">
        <f>_xlfn.XLOOKUP(F57,产值及收款计划!C:C,产值及收款计划!B:B)</f>
        <v>数字建造中心</v>
      </c>
      <c r="S57" s="76" t="str">
        <f>_xlfn.XLOOKUP(F57,产值及收款计划!C:C,产值及收款计划!O:O)</f>
        <v>韩晓军</v>
      </c>
      <c r="V57" s="80" t="str" cm="1">
        <f t="array" ref="V57">INDEX(J:J,$AH57)</f>
        <v>上海建工集团股份有限公司</v>
      </c>
      <c r="W57" s="80" t="str" cm="1">
        <f t="array" ref="W57">INDEX(G:G,AH57)</f>
        <v>上海轨道交通市域线嘉闵线工程JMSG-1标智慧工地项目系统集成及技术服务合同</v>
      </c>
      <c r="X57" s="80" cm="1">
        <f t="array" ref="X57">INDEX(N:N,AH57)</f>
        <v>3.4</v>
      </c>
      <c r="Y57" s="80" t="str" cm="1">
        <f t="array" ref="Y57">INDEX(P:P,$AH57)</f>
        <v>4年</v>
      </c>
      <c r="Z57" s="80" t="str" cm="1">
        <f t="array" ref="Z57">INDEX(K:K,$AH57)</f>
        <v>不确定</v>
      </c>
      <c r="AA57" s="76" t="e" cm="1">
        <f t="array" ref="AA57">INDEX(L:L,$AH57)</f>
        <v>#REF!</v>
      </c>
      <c r="AB57" s="76" t="str" cm="1">
        <f t="array" ref="AB57">INDEX(R:R,$AH57)</f>
        <v>数字建造中心</v>
      </c>
      <c r="AC57" s="76" t="str" cm="1">
        <f t="array" ref="AC57">INDEX(S:S,$AH57)</f>
        <v>袁超</v>
      </c>
      <c r="AH57" s="76">
        <v>36</v>
      </c>
      <c r="AI57" s="76">
        <v>56</v>
      </c>
    </row>
    <row r="58" spans="1:35">
      <c r="A58" s="131"/>
      <c r="B58" s="2">
        <f>[1]长账龄落实计划!A30</f>
        <v>87</v>
      </c>
      <c r="C58" s="134">
        <f>[1]长账龄落实计划!B30</f>
        <v>45271</v>
      </c>
      <c r="D58" s="2" t="str">
        <f>[1]长账龄落实计划!C30</f>
        <v>嘉兴市铁投集团建设一体化全过程管控平台建设服务项目合同 - 嘉兴市铁路与轨道交通投资集团有限责任公司 - 无税开票2224018.87</v>
      </c>
      <c r="E58" s="2" t="str">
        <f>[1]长账龄落实计划!D30</f>
        <v>嘉兴市铁路与轨道交通投资集团有限责任公司</v>
      </c>
      <c r="F58" s="2" t="str">
        <f>[1]长账龄落实计划!E30</f>
        <v>ZHT2022060600043</v>
      </c>
      <c r="G58" s="2" t="str">
        <f>_xlfn.XLOOKUP(F58,[8]【SUIT】合同静态信息表!$B:$B,[8]【SUIT】合同静态信息表!$C:$C)</f>
        <v>嘉兴市铁投集团建设一体化全过程管控平台建设服务项目合同</v>
      </c>
      <c r="H58" s="2">
        <f>[1]长账龄落实计划!G30</f>
        <v>21466200</v>
      </c>
      <c r="I58" s="2">
        <f>[1]长账龄落实计划!H30</f>
        <v>1345204</v>
      </c>
      <c r="J58" s="2" t="str">
        <f>_xlfn.XLOOKUP(F58,[8]【SUIT】合同静态信息表!$B:$B,[8]【SUIT】合同静态信息表!$K:$K)</f>
        <v>嘉兴市铁路与轨道交通投资集团有限责任公司</v>
      </c>
      <c r="K58" s="2" t="str">
        <f>[1]长账龄落实计划!J30</f>
        <v>全部落实</v>
      </c>
      <c r="L58" s="2" t="e">
        <f>[1]长账龄落实计划!K30</f>
        <v>#REF!</v>
      </c>
      <c r="M58" s="2">
        <f>IF(COUNTIF($F$30:F58,F58)=1,COUNTIF($F$30:F58,F58),"")</f>
        <v>1</v>
      </c>
      <c r="N58" s="131">
        <f t="shared" si="11"/>
        <v>430.2104</v>
      </c>
      <c r="O58" s="76">
        <f t="shared" si="12"/>
        <v>6</v>
      </c>
      <c r="P58" s="76" t="str">
        <f t="shared" si="13"/>
        <v>3年</v>
      </c>
      <c r="Q58" s="76" t="str">
        <f>IF(COUNTIF([8]辅助列设置!$Q:$Q,J58)&gt;0,"股份内","股份外")</f>
        <v>股份外</v>
      </c>
      <c r="R58" s="76" t="str">
        <f>_xlfn.XLOOKUP(F58,产值及收款计划!C:C,产值及收款计划!B:B)</f>
        <v>数字建造中心</v>
      </c>
      <c r="S58" s="76" t="str">
        <f>_xlfn.XLOOKUP(F58,产值及收款计划!C:C,产值及收款计划!O:O)</f>
        <v>杨馨</v>
      </c>
      <c r="V58" s="80" t="str" cm="1">
        <f t="array" ref="V58">INDEX(J:J,$AH58)</f>
        <v>卡斯柯信号有限公司</v>
      </c>
      <c r="W58" s="80" t="str" cm="1">
        <f t="array" ref="W58">INDEX(G:G,AH58)</f>
        <v>厦门轨道交通4号线信号系统族库模型建模咨询</v>
      </c>
      <c r="X58" s="80" cm="1">
        <f t="array" ref="X58">INDEX(N:N,AH58)</f>
        <v>3.260001</v>
      </c>
      <c r="Y58" s="80" t="str" cm="1">
        <f t="array" ref="Y58">INDEX(P:P,$AH58)</f>
        <v>2年</v>
      </c>
      <c r="Z58" s="80" t="str" cm="1">
        <f t="array" ref="Z58">INDEX(K:K,$AH58)</f>
        <v>全部落实</v>
      </c>
      <c r="AA58" s="76" t="e" cm="1">
        <f t="array" ref="AA58">INDEX(L:L,$AH58)</f>
        <v>#REF!</v>
      </c>
      <c r="AB58" s="76" t="str" cm="1">
        <f t="array" ref="AB58">INDEX(R:R,$AH58)</f>
        <v>福建分公司</v>
      </c>
      <c r="AC58" s="76" t="str" cm="1">
        <f t="array" ref="AC58">INDEX(S:S,$AH58)</f>
        <v>柳祈宁</v>
      </c>
      <c r="AH58" s="76">
        <v>173</v>
      </c>
      <c r="AI58" s="76">
        <v>57</v>
      </c>
    </row>
    <row r="59" spans="1:35">
      <c r="A59" s="131"/>
      <c r="B59" s="2">
        <f>[1]长账龄落实计划!A31</f>
        <v>88</v>
      </c>
      <c r="C59" s="134">
        <f>[1]长账龄落实计划!B31</f>
        <v>45271</v>
      </c>
      <c r="D59" s="2" t="str">
        <f>[1]长账龄落实计划!C31</f>
        <v>轨道交通应急抢险应用系统技术服务合同 - 城盾隧安地下工程有限公司 - 无税开票524528.3</v>
      </c>
      <c r="E59" s="2" t="str">
        <f>[1]长账龄落实计划!D31</f>
        <v>城盾隧安地下工程有限公司</v>
      </c>
      <c r="F59" s="2" t="str">
        <f>[1]长账龄落实计划!E31</f>
        <v>ZHT2022112200099</v>
      </c>
      <c r="G59" s="2" t="str">
        <f>_xlfn.XLOOKUP(F59,[8]【SUIT】合同静态信息表!$B:$B,[8]【SUIT】合同静态信息表!$C:$C)</f>
        <v>轨道交通应急抢险应用系统技术服务合同</v>
      </c>
      <c r="H59" s="2">
        <f>[1]长账龄落实计划!G31</f>
        <v>2780000</v>
      </c>
      <c r="I59" s="2">
        <f>[1]长账龄落实计划!H31</f>
        <v>556000</v>
      </c>
      <c r="J59" s="2" t="str">
        <f>_xlfn.XLOOKUP(F59,[8]【SUIT】合同静态信息表!$B:$B,[8]【SUIT】合同静态信息表!$K:$K)</f>
        <v>城盾隧安地下工程有限公司</v>
      </c>
      <c r="K59" s="2" t="str">
        <f>[1]长账龄落实计划!J31</f>
        <v>全部落实</v>
      </c>
      <c r="L59" s="2" t="e">
        <f>[1]长账龄落实计划!K31</f>
        <v>#REF!</v>
      </c>
      <c r="M59" s="2" t="str">
        <f>IF(COUNTIF($F$30:F59,F59)=1,COUNTIF($F$30:F59,F59),"")</f>
        <v/>
      </c>
      <c r="N59" s="131" t="str">
        <f t="shared" si="11"/>
        <v/>
      </c>
      <c r="O59" s="76" t="e">
        <f t="shared" si="12"/>
        <v>#VALUE!</v>
      </c>
      <c r="P59" s="76" t="str">
        <f t="shared" si="13"/>
        <v>3年</v>
      </c>
      <c r="Q59" s="76" t="str">
        <f>IF(COUNTIF([8]辅助列设置!$Q:$Q,J59)&gt;0,"股份内","股份外")</f>
        <v>股份内</v>
      </c>
      <c r="R59" s="76" t="str">
        <f>_xlfn.XLOOKUP(F59,产值及收款计划!C:C,产值及收款计划!B:B)</f>
        <v>数字建造中心</v>
      </c>
      <c r="S59" s="76" t="str">
        <f>_xlfn.XLOOKUP(F59,产值及收款计划!C:C,产值及收款计划!O:O)</f>
        <v>张智伟</v>
      </c>
      <c r="V59" s="80" t="str" cm="1">
        <f t="array" ref="V59">INDEX(J:J,$AH59)</f>
        <v>上海龙雨建设工程有限公司</v>
      </c>
      <c r="W59" s="80" t="str" cm="1">
        <f t="array" ref="W59">INDEX(G:G,AH59)</f>
        <v>上海南码头社区14-03C地块装修项目报告厅音视频系统工程材料采购</v>
      </c>
      <c r="X59" s="80" cm="1">
        <f t="array" ref="X59">INDEX(N:N,AH59)</f>
        <v>2.788831</v>
      </c>
      <c r="Y59" s="80" t="str" cm="1">
        <f t="array" ref="Y59">INDEX(P:P,$AH59)</f>
        <v>6年</v>
      </c>
      <c r="Z59" s="80" t="str" cm="1">
        <f t="array" ref="Z59">INDEX(K:K,$AH59)</f>
        <v>不确定</v>
      </c>
      <c r="AA59" s="76" t="e" cm="1">
        <f t="array" ref="AA59">INDEX(L:L,$AH59)</f>
        <v>#REF!</v>
      </c>
      <c r="AB59" s="76" t="str" cm="1">
        <f t="array" ref="AB59">INDEX(R:R,$AH59)</f>
        <v>智能运管中心</v>
      </c>
      <c r="AC59" s="76" t="str" cm="1">
        <f t="array" ref="AC59">INDEX(S:S,$AH59)</f>
        <v>邱枫</v>
      </c>
      <c r="AH59" s="76">
        <v>122</v>
      </c>
      <c r="AI59" s="76">
        <v>58</v>
      </c>
    </row>
    <row r="60" spans="1:35">
      <c r="A60" s="131"/>
      <c r="B60" s="2">
        <f>[1]长账龄落实计划!A32</f>
        <v>89</v>
      </c>
      <c r="C60" s="134">
        <f>[1]长账龄落实计划!B32</f>
        <v>45279</v>
      </c>
      <c r="D60" s="2" t="str">
        <f>[1]长账龄落实计划!C32</f>
        <v>上海市疾病预防控制中心新建工程民防智能化项目智慧民防软件技术服务 - 上海智能交通有限公司 - 无税开票2094339.62</v>
      </c>
      <c r="E60" s="2" t="str">
        <f>[1]长账龄落实计划!D32</f>
        <v>上海智能交通有限公司</v>
      </c>
      <c r="F60" s="2" t="str">
        <f>[1]长账龄落实计划!E32</f>
        <v>ZHT2023091800098</v>
      </c>
      <c r="G60" s="2" t="str">
        <f>_xlfn.XLOOKUP(F60,[8]【SUIT】合同静态信息表!$B:$B,[8]【SUIT】合同静态信息表!$C:$C)</f>
        <v>上海市疾病预防控制中心新建工程民防智能化项目智慧民防软件技术服务</v>
      </c>
      <c r="H60" s="2">
        <f>[1]长账龄落实计划!G32</f>
        <v>2220000</v>
      </c>
      <c r="I60" s="2">
        <f>[1]长账龄落实计划!H32</f>
        <v>122000</v>
      </c>
      <c r="J60" s="2" t="str">
        <f>_xlfn.XLOOKUP(F60,[8]【SUIT】合同静态信息表!$B:$B,[8]【SUIT】合同静态信息表!$K:$K)</f>
        <v>上海智能交通有限公司</v>
      </c>
      <c r="K60" s="2" t="str">
        <f>[1]长账龄落实计划!J32</f>
        <v>全部落实</v>
      </c>
      <c r="L60" s="2" t="e">
        <f>[1]长账龄落实计划!K32</f>
        <v>#REF!</v>
      </c>
      <c r="M60" s="2">
        <f>IF(COUNTIF($F$30:F60,F60)=1,COUNTIF($F$30:F60,F60),"")</f>
        <v>1</v>
      </c>
      <c r="N60" s="131">
        <f t="shared" si="11"/>
        <v>56.6</v>
      </c>
      <c r="O60" s="76">
        <f t="shared" si="12"/>
        <v>44</v>
      </c>
      <c r="P60" s="76" t="str">
        <f t="shared" si="13"/>
        <v>3年</v>
      </c>
      <c r="Q60" s="76" t="str">
        <f>IF(COUNTIF([8]辅助列设置!$Q:$Q,J60)&gt;0,"股份内","股份外")</f>
        <v>股份内</v>
      </c>
      <c r="R60" s="135" t="s">
        <v>25</v>
      </c>
      <c r="S60" s="136" t="s">
        <v>279</v>
      </c>
      <c r="V60" s="80" t="str" cm="1">
        <f t="array" ref="V60">INDEX(J:J,$AH60)</f>
        <v>上海荔汀实业有限公司</v>
      </c>
      <c r="W60" s="80" t="str" cm="1">
        <f t="array" ref="W60">INDEX(G:G,AH60)</f>
        <v>上海轨道交通市域线机场联络线虹桥枢纽工程系统集成及技术服务合同</v>
      </c>
      <c r="X60" s="80" cm="1">
        <f t="array" ref="X60">INDEX(N:N,AH60)</f>
        <v>2.1767</v>
      </c>
      <c r="Y60" s="80" t="str" cm="1">
        <f t="array" ref="Y60">INDEX(P:P,$AH60)</f>
        <v>2年</v>
      </c>
      <c r="Z60" s="80" t="str" cm="1">
        <f t="array" ref="Z60">INDEX(K:K,$AH60)</f>
        <v>数据有误，无此坏账，已在2025年告知——甲方已经支付。</v>
      </c>
      <c r="AA60" s="76" t="e" cm="1">
        <f t="array" ref="AA60">INDEX(L:L,$AH60)</f>
        <v>#REF!</v>
      </c>
      <c r="AB60" s="76" t="str" cm="1">
        <f t="array" ref="AB60">INDEX(R:R,$AH60)</f>
        <v>数字建造中心</v>
      </c>
      <c r="AC60" s="76" t="str" cm="1">
        <f t="array" ref="AC60">INDEX(S:S,$AH60)</f>
        <v>袁超</v>
      </c>
      <c r="AH60" s="76">
        <v>115</v>
      </c>
      <c r="AI60" s="76">
        <v>59</v>
      </c>
    </row>
    <row r="61" spans="1:35">
      <c r="A61" s="131"/>
      <c r="B61" s="2">
        <f>[1]长账龄落实计划!A33</f>
        <v>93</v>
      </c>
      <c r="C61" s="134">
        <f>[1]长账龄落实计划!B33</f>
        <v>45281</v>
      </c>
      <c r="D61" s="2" t="str">
        <f>[1]长账龄落实计划!C33</f>
        <v>嘉兴市域快速道路智慧建设管理平台服务项目 - 嘉兴市快速路建设发展有限公司 - 无税开票582112.06</v>
      </c>
      <c r="E61" s="2" t="str">
        <f>[1]长账龄落实计划!D33</f>
        <v>中交路桥建设有限公司</v>
      </c>
      <c r="F61" s="2" t="str">
        <f>[1]长账龄落实计划!E33</f>
        <v>ZHT2023101200109</v>
      </c>
      <c r="G61" s="2" t="str">
        <f>_xlfn.XLOOKUP(F61,[8]【SUIT】合同静态信息表!$B:$B,[8]【SUIT】合同静态信息表!$C:$C)</f>
        <v>嘉兴市域快速道路智慧建设管理平台服务项目</v>
      </c>
      <c r="H61" s="2">
        <f>[1]长账龄落实计划!G33</f>
        <v>866718</v>
      </c>
      <c r="I61" s="2">
        <f>[1]长账龄落实计划!H33</f>
        <v>183679.62</v>
      </c>
      <c r="J61" s="2" t="str">
        <f>_xlfn.XLOOKUP(F61,[8]【SUIT】合同静态信息表!$B:$B,[8]【SUIT】合同静态信息表!$K:$K)</f>
        <v>中交路桥建设有限公司</v>
      </c>
      <c r="K61" s="2" t="str">
        <f>[1]长账龄落实计划!J33</f>
        <v>全部落实</v>
      </c>
      <c r="L61" s="2" t="e">
        <f>[1]长账龄落实计划!K33</f>
        <v>#REF!</v>
      </c>
      <c r="M61" s="2">
        <f>IF(COUNTIF($F$30:F61,F61)=1,COUNTIF($F$30:F61,F61),"")</f>
        <v>1</v>
      </c>
      <c r="N61" s="131">
        <f t="shared" si="11"/>
        <v>19.368247</v>
      </c>
      <c r="O61" s="76">
        <f t="shared" si="12"/>
        <v>74</v>
      </c>
      <c r="P61" s="76" t="str">
        <f t="shared" si="13"/>
        <v>3年</v>
      </c>
      <c r="Q61" s="76" t="str">
        <f>IF(COUNTIF([8]辅助列设置!$Q:$Q,J61)&gt;0,"股份内","股份外")</f>
        <v>股份外</v>
      </c>
      <c r="R61" s="76" t="str">
        <f>_xlfn.XLOOKUP(F61,产值及收款计划!C:C,产值及收款计划!B:B)</f>
        <v>数字建造中心</v>
      </c>
      <c r="S61" s="76" t="str">
        <f>_xlfn.XLOOKUP(F61,产值及收款计划!C:C,产值及收款计划!O:O)</f>
        <v>卜宝翔</v>
      </c>
      <c r="V61" s="80" t="str" cm="1">
        <f t="array" ref="V61">INDEX(J:J,$AH61)</f>
        <v>深圳市嘉盛建筑工程有限公司</v>
      </c>
      <c r="W61" s="80" t="str" cm="1">
        <f t="array" ref="W61">INDEX(G:G,AH61)</f>
        <v>邦彦绿谷工厂智慧建造合同</v>
      </c>
      <c r="X61" s="80" cm="1">
        <f t="array" ref="X61">INDEX(N:N,AH61)</f>
        <v>0.8924</v>
      </c>
      <c r="Y61" s="80" t="str" cm="1">
        <f t="array" ref="Y61">INDEX(P:P,$AH61)</f>
        <v>7年</v>
      </c>
      <c r="Z61" s="80" t="str" cm="1">
        <f t="array" ref="Z61">INDEX(K:K,$AH61)</f>
        <v>无法落实</v>
      </c>
      <c r="AA61" s="76" t="e" cm="1">
        <f t="array" ref="AA61">INDEX(L:L,$AH61)</f>
        <v>#REF!</v>
      </c>
      <c r="AB61" s="76" t="str" cm="1">
        <f t="array" ref="AB61">INDEX(R:R,$AH61)</f>
        <v>广东分公司</v>
      </c>
      <c r="AC61" s="76" t="e" cm="1">
        <f t="array" ref="AC61">INDEX(S:S,$AH61)</f>
        <v>#N/A</v>
      </c>
      <c r="AH61" s="76">
        <v>180</v>
      </c>
      <c r="AI61" s="76">
        <v>60</v>
      </c>
    </row>
    <row r="62" spans="1:35">
      <c r="A62" s="131"/>
      <c r="B62" s="2">
        <f>[1]长账龄落实计划!A34</f>
        <v>94</v>
      </c>
      <c r="C62" s="134">
        <f>[1]长账龄落实计划!B34</f>
        <v>45281</v>
      </c>
      <c r="D62" s="2" t="str">
        <f>[1]长账龄落实计划!C34</f>
        <v>嘉兴市域快速道路智慧建设管理平台服务项目 - 嘉兴市快速路建设发展有限公司 - 无税开票1747151.52</v>
      </c>
      <c r="E62" s="2" t="str">
        <f>[1]长账龄落实计划!D34</f>
        <v>江苏镇江路桥工程有限公司</v>
      </c>
      <c r="F62" s="2" t="str">
        <f>[1]长账龄落实计划!E34</f>
        <v>ZHT2023101200110</v>
      </c>
      <c r="G62" s="2" t="str">
        <f>_xlfn.XLOOKUP(F62,[8]【SUIT】合同静态信息表!$B:$B,[8]【SUIT】合同静态信息表!$C:$C)</f>
        <v>嘉兴市域快速道路智慧建设管理平台服务项目</v>
      </c>
      <c r="H62" s="2">
        <f>[1]长账龄落实计划!G34</f>
        <v>2601368</v>
      </c>
      <c r="I62" s="2">
        <f>[1]长账龄落实计划!H34</f>
        <v>551296.19</v>
      </c>
      <c r="J62" s="2" t="str">
        <f>_xlfn.XLOOKUP(F62,[8]【SUIT】合同静态信息表!$B:$B,[8]【SUIT】合同静态信息表!$K:$K)</f>
        <v>江苏镇江路桥工程有限公司</v>
      </c>
      <c r="K62" s="2" t="str">
        <f>[1]长账龄落实计划!J34</f>
        <v>全部落实</v>
      </c>
      <c r="L62" s="2" t="e">
        <f>[1]长账龄落实计划!K34</f>
        <v>#REF!</v>
      </c>
      <c r="M62" s="2">
        <f>IF(COUNTIF($F$30:F62,F62)=1,COUNTIF($F$30:F62,F62),"")</f>
        <v>1</v>
      </c>
      <c r="N62" s="131">
        <f t="shared" si="11"/>
        <v>72.681876</v>
      </c>
      <c r="O62" s="76">
        <f t="shared" si="12"/>
        <v>36</v>
      </c>
      <c r="P62" s="76" t="str">
        <f t="shared" si="13"/>
        <v>3年</v>
      </c>
      <c r="Q62" s="76" t="str">
        <f>IF(COUNTIF([8]辅助列设置!$Q:$Q,J62)&gt;0,"股份内","股份外")</f>
        <v>股份外</v>
      </c>
      <c r="R62" s="76" t="str">
        <f>_xlfn.XLOOKUP(F62,产值及收款计划!C:C,产值及收款计划!B:B)</f>
        <v>数字建造中心</v>
      </c>
      <c r="S62" s="76" t="str">
        <f>_xlfn.XLOOKUP(F62,产值及收款计划!C:C,产值及收款计划!O:O)</f>
        <v>卜宝翔</v>
      </c>
      <c r="V62" s="80" t="str" cm="1">
        <f t="array" ref="V62">INDEX(J:J,$AH62)</f>
        <v>河南宏筑实业有限公司</v>
      </c>
      <c r="W62" s="80" t="str" cm="1">
        <f t="array" ref="W62">INDEX(G:G,AH62)</f>
        <v>隧道股份中原区域视频会议系统设备采购合同</v>
      </c>
      <c r="X62" s="80" cm="1">
        <f t="array" ref="X62">INDEX(N:N,AH62)</f>
        <v>0.87708</v>
      </c>
      <c r="Y62" s="80" t="str" cm="1">
        <f t="array" ref="Y62">INDEX(P:P,$AH62)</f>
        <v>3年</v>
      </c>
      <c r="Z62" s="80" t="str" cm="1">
        <f t="array" ref="Z62">INDEX(K:K,$AH62)</f>
        <v>不确定</v>
      </c>
      <c r="AA62" s="76" t="e" cm="1">
        <f t="array" ref="AA62">INDEX(L:L,$AH62)</f>
        <v>#REF!</v>
      </c>
      <c r="AB62" s="76" t="str" cm="1">
        <f t="array" ref="AB62">INDEX(R:R,$AH62)</f>
        <v>智能运管中心</v>
      </c>
      <c r="AC62" s="76" t="str" cm="1">
        <f t="array" ref="AC62">INDEX(S:S,$AH62)</f>
        <v>邱枫</v>
      </c>
      <c r="AH62" s="76">
        <v>133</v>
      </c>
      <c r="AI62" s="76">
        <v>61</v>
      </c>
    </row>
    <row r="63" spans="1:35">
      <c r="A63" s="131"/>
      <c r="B63" s="2">
        <f>[1]长账龄落实计划!A35</f>
        <v>95</v>
      </c>
      <c r="C63" s="134">
        <f>[1]长账龄落实计划!B35</f>
        <v>45281</v>
      </c>
      <c r="D63" s="2" t="str">
        <f>[1]长账龄落实计划!C35</f>
        <v>嘉兴市域快速道路智慧建设管理平台服务项目 - 嘉兴市快速路建设发展有限公司 - 无税开票1747151.52</v>
      </c>
      <c r="E63" s="2" t="str">
        <f>[1]长账龄落实计划!D35</f>
        <v>浙江交工集团股份有限公司</v>
      </c>
      <c r="F63" s="2" t="str">
        <f>[1]长账龄落实计划!E35</f>
        <v>ZHT2023101200111</v>
      </c>
      <c r="G63" s="2" t="str">
        <f>_xlfn.XLOOKUP(F63,[8]【SUIT】合同静态信息表!$B:$B,[8]【SUIT】合同静态信息表!$C:$C)</f>
        <v>嘉兴市域快速道路智慧建设管理平台服务项目</v>
      </c>
      <c r="H63" s="2">
        <f>[1]长账龄落实计划!G35</f>
        <v>2601368</v>
      </c>
      <c r="I63" s="2">
        <f>[1]长账龄落实计划!H35</f>
        <v>551296.19</v>
      </c>
      <c r="J63" s="2" t="str">
        <f>_xlfn.XLOOKUP(F63,[8]【SUIT】合同静态信息表!$B:$B,[8]【SUIT】合同静态信息表!$K:$K)</f>
        <v>浙江交工集团股份有限公司</v>
      </c>
      <c r="K63" s="2" t="str">
        <f>[1]长账龄落实计划!J35</f>
        <v>全部落实</v>
      </c>
      <c r="L63" s="2" t="e">
        <f>[1]长账龄落实计划!K35</f>
        <v>#REF!</v>
      </c>
      <c r="M63" s="2">
        <f>IF(COUNTIF($F$30:F63,F63)=1,COUNTIF($F$30:F63,F63),"")</f>
        <v>1</v>
      </c>
      <c r="N63" s="131">
        <f t="shared" si="11"/>
        <v>72.681876</v>
      </c>
      <c r="O63" s="76">
        <f t="shared" si="12"/>
        <v>36</v>
      </c>
      <c r="P63" s="76" t="str">
        <f t="shared" si="13"/>
        <v>3年</v>
      </c>
      <c r="Q63" s="76" t="str">
        <f>IF(COUNTIF([8]辅助列设置!$Q:$Q,J63)&gt;0,"股份内","股份外")</f>
        <v>股份外</v>
      </c>
      <c r="R63" s="76" t="str">
        <f>_xlfn.XLOOKUP(F63,产值及收款计划!C:C,产值及收款计划!B:B)</f>
        <v>数字建造中心</v>
      </c>
      <c r="S63" s="76" t="str">
        <f>_xlfn.XLOOKUP(F63,产值及收款计划!C:C,产值及收款计划!O:O)</f>
        <v>卜宝翔</v>
      </c>
      <c r="V63" s="80" t="str" cm="1">
        <f t="array" ref="V63">INDEX(J:J,$AH63)</f>
        <v>台州交投高速公路有限公司</v>
      </c>
      <c r="W63" s="80" t="str" cm="1">
        <f t="array" ref="W63">INDEX(G:G,AH63)</f>
        <v>甬台温高速公路（G15 沈阳至海口国家高速公路）改扩建工程临海青岭至温岭大溪岭段信息化管理系统第 XXGL01 标段</v>
      </c>
      <c r="X63" s="80" cm="1">
        <f t="array" ref="X63">INDEX(N:N,AH63)</f>
        <v>0.75568</v>
      </c>
      <c r="Y63" s="80" t="str" cm="1">
        <f t="array" ref="Y63">INDEX(P:P,$AH63)</f>
        <v>2年</v>
      </c>
      <c r="Z63" s="80" t="str" cm="1">
        <f t="array" ref="Z63">INDEX(K:K,$AH63)</f>
        <v>全部落实</v>
      </c>
      <c r="AA63" s="76" t="e" cm="1">
        <f t="array" ref="AA63">INDEX(L:L,$AH63)</f>
        <v>#REF!</v>
      </c>
      <c r="AB63" s="76" t="str" cm="1">
        <f t="array" ref="AB63">INDEX(R:R,$AH63)</f>
        <v>数字建造中心</v>
      </c>
      <c r="AC63" s="76" t="str" cm="1">
        <f t="array" ref="AC63">INDEX(S:S,$AH63)</f>
        <v>卜宝翔</v>
      </c>
      <c r="AH63" s="76">
        <v>114</v>
      </c>
      <c r="AI63" s="76">
        <v>62</v>
      </c>
    </row>
    <row r="64" spans="1:35">
      <c r="A64" s="131"/>
      <c r="B64" s="2">
        <f>[1]长账龄落实计划!A36</f>
        <v>96</v>
      </c>
      <c r="C64" s="134">
        <f>[1]长账龄落实计划!B36</f>
        <v>45281</v>
      </c>
      <c r="D64" s="2" t="str">
        <f>[1]长账龄落实计划!C36</f>
        <v>绍兴市S308省道(二环西路智慧快速路)改造工程BIM全寿命期大数据管理平台建设服务项目 - 上海市城市建设设计研究总院（集团）有限公司 - 无税开票110566.04</v>
      </c>
      <c r="E64" s="2" t="str">
        <f>[1]长账龄落实计划!D36</f>
        <v>上海市城市建设设计研究总院（集团）有限公司</v>
      </c>
      <c r="F64" s="2" t="str">
        <f>[1]长账龄落实计划!E36</f>
        <v>ZHT2022010400003</v>
      </c>
      <c r="G64" s="2" t="str">
        <f>_xlfn.XLOOKUP(F64,[8]【SUIT】合同静态信息表!$B:$B,[8]【SUIT】合同静态信息表!$C:$C)</f>
        <v>绍兴市S308省道(二环西路智慧快速路)改造工程BIM全寿命期大数据管理平台建设服务项目工程技术咨询合同</v>
      </c>
      <c r="H64" s="2">
        <f>[1]长账龄落实计划!G36</f>
        <v>586000</v>
      </c>
      <c r="I64" s="2">
        <f>[1]长账龄落实计划!H36</f>
        <v>117200</v>
      </c>
      <c r="J64" s="2" t="str">
        <f>_xlfn.XLOOKUP(F64,[8]【SUIT】合同静态信息表!$B:$B,[8]【SUIT】合同静态信息表!$K:$K)</f>
        <v>上海市城市建设设计研究总院（集团）有限公司</v>
      </c>
      <c r="K64" s="2" t="str">
        <f>[1]长账龄落实计划!J36</f>
        <v>全部落实</v>
      </c>
      <c r="L64" s="2" t="e">
        <f>[1]长账龄落实计划!K36</f>
        <v>#REF!</v>
      </c>
      <c r="M64" s="2">
        <f>IF(COUNTIF($F$30:F64,F64)=1,COUNTIF($F$30:F64,F64),"")</f>
        <v>1</v>
      </c>
      <c r="N64" s="131">
        <f t="shared" si="11"/>
        <v>11.72</v>
      </c>
      <c r="O64" s="76">
        <f t="shared" si="12"/>
        <v>91</v>
      </c>
      <c r="P64" s="76" t="str">
        <f t="shared" si="13"/>
        <v>3年</v>
      </c>
      <c r="Q64" s="76" t="str">
        <f>IF(COUNTIF([8]辅助列设置!$Q:$Q,J64)&gt;0,"股份内","股份外")</f>
        <v>股份内</v>
      </c>
      <c r="R64" s="76" t="str">
        <f>_xlfn.XLOOKUP(F64,产值及收款计划!C:C,产值及收款计划!B:B)</f>
        <v>数字建造中心</v>
      </c>
      <c r="S64" s="76" t="str">
        <f>_xlfn.XLOOKUP(F64,产值及收款计划!C:C,产值及收款计划!O:O)</f>
        <v>卜宝翔</v>
      </c>
      <c r="V64" s="80" t="str" cm="1">
        <f t="array" ref="V64">INDEX(J:J,$AH64)</f>
        <v>深圳市西部城建工程有限公司</v>
      </c>
      <c r="W64" s="80" t="str" cm="1">
        <f t="array" ref="W64">INDEX(G:G,AH64)</f>
        <v>飞影思用电检测合同</v>
      </c>
      <c r="X64" s="80" cm="1">
        <f t="array" ref="X64">INDEX(N:N,AH64)</f>
        <v>0.6</v>
      </c>
      <c r="Y64" s="80" t="str" cm="1">
        <f t="array" ref="Y64">INDEX(P:P,$AH64)</f>
        <v>7年</v>
      </c>
      <c r="Z64" s="80" t="str" cm="1">
        <f t="array" ref="Z64">INDEX(K:K,$AH64)</f>
        <v>无法落实</v>
      </c>
      <c r="AA64" s="76" t="e" cm="1">
        <f t="array" ref="AA64">INDEX(L:L,$AH64)</f>
        <v>#REF!</v>
      </c>
      <c r="AB64" s="76" t="str" cm="1">
        <f t="array" ref="AB64">INDEX(R:R,$AH64)</f>
        <v>广东分公司</v>
      </c>
      <c r="AC64" s="76" t="str" cm="1">
        <f t="array" ref="AC64">INDEX(S:S,$AH64)</f>
        <v>明艳丽</v>
      </c>
      <c r="AH64" s="76">
        <v>181</v>
      </c>
      <c r="AI64" s="76">
        <v>63</v>
      </c>
    </row>
    <row r="65" spans="1:35">
      <c r="A65" s="131"/>
      <c r="B65" s="2">
        <f>[1]长账龄落实计划!A37</f>
        <v>97</v>
      </c>
      <c r="C65" s="134">
        <f>[1]长账龄落实计划!B37</f>
        <v>45281</v>
      </c>
      <c r="D65" s="2" t="str">
        <f>[1]长账龄落实计划!C37</f>
        <v>绍兴市城市智慧道路快速系统和地下管廊项目-越东路及南延段（杭甬高速-绍诸高速平水口）智慧快速路工程 - 上海市城市建设设计研究总院（集团）有限公司 - 无税开票396226.42</v>
      </c>
      <c r="E65" s="2" t="str">
        <f>[1]长账龄落实计划!D37</f>
        <v>上海市城市建设设计研究总院（集团）有限公司</v>
      </c>
      <c r="F65" s="2" t="str">
        <f>[1]长账龄落实计划!E37</f>
        <v>ZHT2021122300161</v>
      </c>
      <c r="G65" s="2" t="str">
        <f>_xlfn.XLOOKUP(F65,[8]【SUIT】合同静态信息表!$B:$B,[8]【SUIT】合同静态信息表!$C:$C)</f>
        <v>绍兴市城市智慧道路快速系统和地下管廊项目-越东路及南延段（杭甬高速-绍诸高速平水口）智慧快速路工程</v>
      </c>
      <c r="H65" s="2">
        <f>[1]长账龄落实计划!G37</f>
        <v>700000</v>
      </c>
      <c r="I65" s="2">
        <f>[1]长账龄落实计划!H37</f>
        <v>420000</v>
      </c>
      <c r="J65" s="2" t="str">
        <f>_xlfn.XLOOKUP(F65,[8]【SUIT】合同静态信息表!$B:$B,[8]【SUIT】合同静态信息表!$K:$K)</f>
        <v>上海市城市建设设计研究总院（集团）有限公司</v>
      </c>
      <c r="K65" s="2" t="str">
        <f>[1]长账龄落实计划!J37</f>
        <v>无法落实</v>
      </c>
      <c r="L65" s="2" t="e">
        <f>[1]长账龄落实计划!K37</f>
        <v>#REF!</v>
      </c>
      <c r="M65" s="2">
        <f>IF(COUNTIF($F$30:F65,F65)=1,COUNTIF($F$30:F65,F65),"")</f>
        <v>1</v>
      </c>
      <c r="N65" s="131">
        <f t="shared" si="11"/>
        <v>42</v>
      </c>
      <c r="O65" s="76">
        <f t="shared" si="12"/>
        <v>55</v>
      </c>
      <c r="P65" s="76" t="str">
        <f t="shared" si="13"/>
        <v>3年</v>
      </c>
      <c r="Q65" s="76" t="str">
        <f>IF(COUNTIF([8]辅助列设置!$Q:$Q,J65)&gt;0,"股份内","股份外")</f>
        <v>股份内</v>
      </c>
      <c r="R65" s="76" t="str">
        <f>_xlfn.XLOOKUP(F65,产值及收款计划!C:C,产值及收款计划!B:B)</f>
        <v>数字建造中心</v>
      </c>
      <c r="S65" s="76" t="str">
        <f>_xlfn.XLOOKUP(F65,产值及收款计划!C:C,产值及收款计划!O:O)</f>
        <v>卜宝翔</v>
      </c>
      <c r="V65" s="80" t="str" cm="1">
        <f t="array" ref="V65">INDEX(J:J,$AH65)</f>
        <v>海口市建工城市运营管理有限公司</v>
      </c>
      <c r="W65" s="80" t="str" cm="1">
        <f t="array" ref="W65">INDEX(G:G,AH65)</f>
        <v>文明东越江通道积水监测工程施工合同</v>
      </c>
      <c r="X65" s="80" cm="1">
        <f t="array" ref="X65">INDEX(N:N,AH65)</f>
        <v>0.6</v>
      </c>
      <c r="Y65" s="80" t="str" cm="1">
        <f t="array" ref="Y65">INDEX(P:P,$AH65)</f>
        <v>4年</v>
      </c>
      <c r="Z65" s="80" t="str" cm="1">
        <f t="array" ref="Z65">INDEX(K:K,$AH65)</f>
        <v>不确定</v>
      </c>
      <c r="AA65" s="76" t="e" cm="1">
        <f t="array" ref="AA65">INDEX(L:L,$AH65)</f>
        <v>#REF!</v>
      </c>
      <c r="AB65" s="76" t="str" cm="1">
        <f t="array" ref="AB65">INDEX(R:R,$AH65)</f>
        <v>广东分公司</v>
      </c>
      <c r="AC65" s="76" t="str" cm="1">
        <f t="array" ref="AC65">INDEX(S:S,$AH65)</f>
        <v>杜江</v>
      </c>
      <c r="AH65" s="76">
        <v>194</v>
      </c>
      <c r="AI65" s="76">
        <v>64</v>
      </c>
    </row>
    <row r="66" spans="1:35">
      <c r="A66" s="131"/>
      <c r="B66" s="2">
        <f>[1]长账龄落实计划!A38</f>
        <v>98</v>
      </c>
      <c r="C66" s="134">
        <f>[1]长账龄落实计划!B38</f>
        <v>45281</v>
      </c>
      <c r="D66" s="2" t="str">
        <f>[1]长账龄落实计划!C38</f>
        <v>越东路及南延段（杭甬高速—绍诸高速平水口）智慧快速路工程（二环南路以北至绍诸高速平水口）BIM全寿命期大数据管理平台建设服务项目 - 上海市城市建设设计研究总院（集团）有限公司 - 无税开票401886.79</v>
      </c>
      <c r="E66" s="2" t="str">
        <f>[1]长账龄落实计划!D38</f>
        <v>上海市城市建设设计研究总院（集团）有限公司</v>
      </c>
      <c r="F66" s="2" t="str">
        <f>[1]长账龄落实计划!E38</f>
        <v>ZHT2023052400044</v>
      </c>
      <c r="G66" s="2" t="str">
        <f>_xlfn.XLOOKUP(F66,[8]【SUIT】合同静态信息表!$B:$B,[8]【SUIT】合同静态信息表!$C:$C)</f>
        <v>越东路及南延段（杭甬高速—绍诸高速平水口）智慧快速路工程（二环南路以北至绍诸高速平水口）BIM全寿命期大数据管理平台建设服务项目</v>
      </c>
      <c r="H66" s="2">
        <f>[1]长账龄落实计划!G38</f>
        <v>710000</v>
      </c>
      <c r="I66" s="2">
        <f>[1]长账龄落实计划!H38</f>
        <v>426000</v>
      </c>
      <c r="J66" s="2" t="str">
        <f>_xlfn.XLOOKUP(F66,[8]【SUIT】合同静态信息表!$B:$B,[8]【SUIT】合同静态信息表!$K:$K)</f>
        <v>上海市城市建设设计研究总院（集团）有限公司</v>
      </c>
      <c r="K66" s="2" t="str">
        <f>[1]长账龄落实计划!J38</f>
        <v>无法落实</v>
      </c>
      <c r="L66" s="2" t="e">
        <f>[1]长账龄落实计划!K38</f>
        <v>#REF!</v>
      </c>
      <c r="M66" s="2">
        <f>IF(COUNTIF($F$30:F66,F66)=1,COUNTIF($F$30:F66,F66),"")</f>
        <v>1</v>
      </c>
      <c r="N66" s="131">
        <f t="shared" si="11"/>
        <v>42.6</v>
      </c>
      <c r="O66" s="76">
        <f t="shared" si="12"/>
        <v>53</v>
      </c>
      <c r="P66" s="76" t="str">
        <f t="shared" si="13"/>
        <v>3年</v>
      </c>
      <c r="Q66" s="76" t="str">
        <f>IF(COUNTIF([8]辅助列设置!$Q:$Q,J66)&gt;0,"股份内","股份外")</f>
        <v>股份内</v>
      </c>
      <c r="R66" s="76" t="str">
        <f>_xlfn.XLOOKUP(F66,产值及收款计划!C:C,产值及收款计划!B:B)</f>
        <v>数字建造中心</v>
      </c>
      <c r="S66" s="76" t="str">
        <f>_xlfn.XLOOKUP(F66,产值及收款计划!C:C,产值及收款计划!O:O)</f>
        <v>卜宝翔</v>
      </c>
      <c r="V66" s="80" t="str" cm="1">
        <f t="array" ref="V66">INDEX(J:J,$AH66)</f>
        <v>深圳市龙光骏博房地产有限公司</v>
      </c>
      <c r="W66" s="80" t="str" cm="1">
        <f t="array" ref="W66">INDEX(G:G,AH66)</f>
        <v>深圳西丽32亩项目智慧工地工程合同</v>
      </c>
      <c r="X66" s="80" cm="1">
        <f t="array" ref="X66">INDEX(N:N,AH66)</f>
        <v>0.576143</v>
      </c>
      <c r="Y66" s="80" t="str" cm="1">
        <f t="array" ref="Y66">INDEX(P:P,$AH66)</f>
        <v>4年</v>
      </c>
      <c r="Z66" s="80" t="str" cm="1">
        <f t="array" ref="Z66">INDEX(K:K,$AH66)</f>
        <v>无法落实</v>
      </c>
      <c r="AA66" s="76" t="e" cm="1">
        <f t="array" ref="AA66">INDEX(L:L,$AH66)</f>
        <v>#REF!</v>
      </c>
      <c r="AB66" s="76" t="str" cm="1">
        <f t="array" ref="AB66">INDEX(R:R,$AH66)</f>
        <v>广东分公司</v>
      </c>
      <c r="AC66" s="76" t="str" cm="1">
        <f t="array" ref="AC66">INDEX(S:S,$AH66)</f>
        <v>明艳丽</v>
      </c>
      <c r="AH66" s="76">
        <v>226</v>
      </c>
      <c r="AI66" s="76">
        <v>65</v>
      </c>
    </row>
    <row r="67" spans="1:35">
      <c r="A67" s="131"/>
      <c r="B67" s="2">
        <f>[1]长账龄落实计划!A39</f>
        <v>99</v>
      </c>
      <c r="C67" s="134">
        <f>[1]长账龄落实计划!B39</f>
        <v>45281</v>
      </c>
      <c r="D67" s="2" t="str">
        <f>[1]长账龄落实计划!C39</f>
        <v>越东路（三江路-规划曹娥江大桥）智慧快速路工程BIM全寿命期大数据管理平台建设服务项目 - 上海市城市建设设计研究总院（集团）有限公司 - 无税开票33584.91</v>
      </c>
      <c r="E67" s="2" t="str">
        <f>[1]长账龄落实计划!D39</f>
        <v>上海市城市建设设计研究总院（集团）有限公司</v>
      </c>
      <c r="F67" s="2" t="str">
        <f>[1]长账龄落实计划!E39</f>
        <v>ZHT2021122700163</v>
      </c>
      <c r="G67" s="2" t="str">
        <f>_xlfn.XLOOKUP(F67,[8]【SUIT】合同静态信息表!$B:$B,[8]【SUIT】合同静态信息表!$C:$C)</f>
        <v>越东路（三江路-规划曹娥江大桥）智慧快速路工程BIM全寿命期大数据管理平台建设服务项目工程技术咨询合同</v>
      </c>
      <c r="H67" s="2">
        <f>[1]长账龄落实计划!G39</f>
        <v>178000</v>
      </c>
      <c r="I67" s="2">
        <f>[1]长账龄落实计划!H39</f>
        <v>35600</v>
      </c>
      <c r="J67" s="2" t="str">
        <f>_xlfn.XLOOKUP(F67,[8]【SUIT】合同静态信息表!$B:$B,[8]【SUIT】合同静态信息表!$K:$K)</f>
        <v>上海市城市建设设计研究总院（集团）有限公司</v>
      </c>
      <c r="K67" s="2" t="str">
        <f>[1]长账龄落实计划!J39</f>
        <v>全部落实</v>
      </c>
      <c r="L67" s="2" t="e">
        <f>[1]长账龄落实计划!K39</f>
        <v>#REF!</v>
      </c>
      <c r="M67" s="2">
        <f>IF(COUNTIF($F$30:F67,F67)=1,COUNTIF($F$30:F67,F67),"")</f>
        <v>1</v>
      </c>
      <c r="N67" s="131">
        <f t="shared" si="11"/>
        <v>3.56</v>
      </c>
      <c r="O67" s="76">
        <f t="shared" si="12"/>
        <v>115</v>
      </c>
      <c r="P67" s="76" t="str">
        <f t="shared" si="13"/>
        <v>3年</v>
      </c>
      <c r="Q67" s="76" t="str">
        <f>IF(COUNTIF([8]辅助列设置!$Q:$Q,J67)&gt;0,"股份内","股份外")</f>
        <v>股份内</v>
      </c>
      <c r="R67" s="76" t="str">
        <f>_xlfn.XLOOKUP(F67,产值及收款计划!C:C,产值及收款计划!B:B)</f>
        <v>数字建造中心</v>
      </c>
      <c r="S67" s="76" t="str">
        <f>_xlfn.XLOOKUP(F67,产值及收款计划!C:C,产值及收款计划!O:O)</f>
        <v>卜宝翔</v>
      </c>
      <c r="V67" s="80" t="str" cm="1">
        <f t="array" ref="V67">INDEX(J:J,$AH67)</f>
        <v>深圳市龙光春城投资发展有限公司</v>
      </c>
      <c r="W67" s="80" t="str" cm="1">
        <f t="array" ref="W67">INDEX(G:G,AH67)</f>
        <v>坪山沙湖项目智慧工地施工合同</v>
      </c>
      <c r="X67" s="80" cm="1">
        <f t="array" ref="X67">INDEX(N:N,AH67)</f>
        <v>0.569167</v>
      </c>
      <c r="Y67" s="80" t="str" cm="1">
        <f t="array" ref="Y67">INDEX(P:P,$AH67)</f>
        <v>4年</v>
      </c>
      <c r="Z67" s="80" t="str" cm="1">
        <f t="array" ref="Z67">INDEX(K:K,$AH67)</f>
        <v>无法落实</v>
      </c>
      <c r="AA67" s="76" t="e" cm="1">
        <f t="array" ref="AA67">INDEX(L:L,$AH67)</f>
        <v>#REF!</v>
      </c>
      <c r="AB67" s="76" t="str" cm="1">
        <f t="array" ref="AB67">INDEX(R:R,$AH67)</f>
        <v>广东分公司</v>
      </c>
      <c r="AC67" s="76" t="str" cm="1">
        <f t="array" ref="AC67">INDEX(S:S,$AH67)</f>
        <v>明艳丽</v>
      </c>
      <c r="AH67" s="76">
        <v>228</v>
      </c>
      <c r="AI67" s="76">
        <v>66</v>
      </c>
    </row>
    <row r="68" spans="1:35">
      <c r="A68" s="131"/>
      <c r="B68" s="2">
        <f>[1]长账龄落实计划!A40</f>
        <v>100</v>
      </c>
      <c r="C68" s="134">
        <f>[1]长账龄落实计划!B40</f>
        <v>45281</v>
      </c>
      <c r="D68" s="2" t="str">
        <f>[1]长账龄落实计划!C40</f>
        <v>解放大道及北延伸（康宁路、汤公路）建设改造工程BIM全寿命期大数据管理平台建设服务项目 - 上海市城市建设设计研究总院（集团）有限公司 - 无税开票33396.23</v>
      </c>
      <c r="E68" s="2" t="str">
        <f>[1]长账龄落实计划!D40</f>
        <v>上海市城市建设设计研究总院（集团）有限公司</v>
      </c>
      <c r="F68" s="2" t="str">
        <f>[1]长账龄落实计划!E40</f>
        <v>ZHT2021122700165</v>
      </c>
      <c r="G68" s="2" t="str">
        <f>_xlfn.XLOOKUP(F68,[8]【SUIT】合同静态信息表!$B:$B,[8]【SUIT】合同静态信息表!$C:$C)</f>
        <v>解放大道及北延伸（康宁路、汤公路）建设改造工程BIM全寿命期大数据管理平台建设服务项目工程技术咨询合同</v>
      </c>
      <c r="H68" s="2">
        <f>[1]长账龄落实计划!G40</f>
        <v>177000</v>
      </c>
      <c r="I68" s="2">
        <f>[1]长账龄落实计划!H40</f>
        <v>35400</v>
      </c>
      <c r="J68" s="2" t="str">
        <f>_xlfn.XLOOKUP(F68,[8]【SUIT】合同静态信息表!$B:$B,[8]【SUIT】合同静态信息表!$K:$K)</f>
        <v>上海市城市建设设计研究总院（集团）有限公司</v>
      </c>
      <c r="K68" s="2" t="str">
        <f>[1]长账龄落实计划!J40</f>
        <v>不确定</v>
      </c>
      <c r="L68" s="2" t="e">
        <f>[1]长账龄落实计划!K40</f>
        <v>#REF!</v>
      </c>
      <c r="M68" s="2">
        <f>IF(COUNTIF($F$30:F68,F68)=1,COUNTIF($F$30:F68,F68),"")</f>
        <v>1</v>
      </c>
      <c r="N68" s="131">
        <f t="shared" si="11"/>
        <v>3.54</v>
      </c>
      <c r="O68" s="76">
        <f t="shared" si="12"/>
        <v>116</v>
      </c>
      <c r="P68" s="76" t="str">
        <f t="shared" si="13"/>
        <v>3年</v>
      </c>
      <c r="Q68" s="76" t="str">
        <f>IF(COUNTIF([8]辅助列设置!$Q:$Q,J68)&gt;0,"股份内","股份外")</f>
        <v>股份内</v>
      </c>
      <c r="R68" s="76" t="str">
        <f>_xlfn.XLOOKUP(F68,产值及收款计划!C:C,产值及收款计划!B:B)</f>
        <v>数字建造中心</v>
      </c>
      <c r="S68" s="76" t="str">
        <f>_xlfn.XLOOKUP(F68,产值及收款计划!C:C,产值及收款计划!O:O)</f>
        <v>卜宝翔</v>
      </c>
      <c r="V68" s="80" t="str" cm="1">
        <f t="array" ref="V68">INDEX(J:J,$AH68)</f>
        <v>中建科工集团有限公司</v>
      </c>
      <c r="W68" s="80" t="str" cm="1">
        <f t="array" ref="W68">INDEX(G:G,AH68)</f>
        <v>皇岗口岸重建项目拆除工程II标段合同</v>
      </c>
      <c r="X68" s="80" cm="1">
        <f t="array" ref="X68">INDEX(N:N,AH68)</f>
        <v>0.52494</v>
      </c>
      <c r="Y68" s="80" t="str" cm="1">
        <f t="array" ref="Y68">INDEX(P:P,$AH68)</f>
        <v>5年</v>
      </c>
      <c r="Z68" s="80" t="str" cm="1">
        <f t="array" ref="Z68">INDEX(K:K,$AH68)</f>
        <v>无法落实</v>
      </c>
      <c r="AA68" s="76" t="e" cm="1">
        <f t="array" ref="AA68">INDEX(L:L,$AH68)</f>
        <v>#REF!</v>
      </c>
      <c r="AB68" s="76" t="str" cm="1">
        <f t="array" ref="AB68">INDEX(R:R,$AH68)</f>
        <v>广东分公司</v>
      </c>
      <c r="AC68" s="76" t="str" cm="1">
        <f t="array" ref="AC68">INDEX(S:S,$AH68)</f>
        <v>明艳丽</v>
      </c>
      <c r="AH68" s="76">
        <v>191</v>
      </c>
      <c r="AI68" s="76">
        <v>67</v>
      </c>
    </row>
    <row r="69" spans="1:35">
      <c r="A69" s="131"/>
      <c r="B69" s="2">
        <f>[1]长账龄落实计划!A41</f>
        <v>107</v>
      </c>
      <c r="C69" s="134">
        <f>[1]长账龄落实计划!B41</f>
        <v>45286</v>
      </c>
      <c r="D69" s="2" t="str">
        <f>[1]长账龄落实计划!C41</f>
        <v>生产运营质量安全管理应用系统技术服务合同 - 城盾隧安地下工程有限公司 - 无税开票2128301.89</v>
      </c>
      <c r="E69" s="2" t="str">
        <f>[1]长账龄落实计划!D41</f>
        <v>城盾隧安地下工程有限公司</v>
      </c>
      <c r="F69" s="2" t="str">
        <f>[1]长账龄落实计划!E41</f>
        <v>ZHT2023122100169</v>
      </c>
      <c r="G69" s="2" t="str">
        <f>_xlfn.XLOOKUP(F69,[8]【SUIT】合同静态信息表!$B:$B,[8]【SUIT】合同静态信息表!$C:$C)</f>
        <v>生产运营质量安全管理应用系统技术服务合同</v>
      </c>
      <c r="H69" s="2">
        <f>[1]长账龄落实计划!G41</f>
        <v>2820000</v>
      </c>
      <c r="I69" s="2">
        <f>[1]长账龄落实计划!H41</f>
        <v>1669500</v>
      </c>
      <c r="J69" s="2" t="str">
        <f>_xlfn.XLOOKUP(F69,[8]【SUIT】合同静态信息表!$B:$B,[8]【SUIT】合同静态信息表!$K:$K)</f>
        <v>城盾隧安地下工程有限公司</v>
      </c>
      <c r="K69" s="2" t="str">
        <f>[1]长账龄落实计划!J41</f>
        <v>部分落实</v>
      </c>
      <c r="L69" s="2">
        <f>[1]长账龄落实计划!K41</f>
        <v>500000</v>
      </c>
      <c r="M69" s="2">
        <f>IF(COUNTIF($F$30:F69,F69)=1,COUNTIF($F$30:F69,F69),"")</f>
        <v>1</v>
      </c>
      <c r="N69" s="131">
        <f t="shared" si="11"/>
        <v>223.35</v>
      </c>
      <c r="O69" s="76">
        <f t="shared" si="12"/>
        <v>12</v>
      </c>
      <c r="P69" s="76" t="str">
        <f t="shared" si="13"/>
        <v>3年</v>
      </c>
      <c r="Q69" s="76" t="str">
        <f>IF(COUNTIF([8]辅助列设置!$Q:$Q,J69)&gt;0,"股份内","股份外")</f>
        <v>股份内</v>
      </c>
      <c r="R69" s="76" t="str">
        <f>_xlfn.XLOOKUP(F69,产值及收款计划!C:C,产值及收款计划!B:B)</f>
        <v>数字建造中心</v>
      </c>
      <c r="S69" s="76" t="str">
        <f>_xlfn.XLOOKUP(F69,产值及收款计划!C:C,产值及收款计划!O:O)</f>
        <v>张智伟</v>
      </c>
      <c r="V69" s="80" t="str" cm="1">
        <f t="array" ref="V69">INDEX(J:J,$AH69)</f>
        <v>深圳市龙光骏凯房地产有限公司</v>
      </c>
      <c r="W69" s="80" t="str" cm="1">
        <f t="array" ref="W69">INDEX(G:G,AH69)</f>
        <v>深圳区域公司深圳光明15亩项目智慧工地及大门工程合同</v>
      </c>
      <c r="X69" s="80" cm="1">
        <f t="array" ref="X69">INDEX(N:N,AH69)</f>
        <v>0.357469</v>
      </c>
      <c r="Y69" s="80" t="str" cm="1">
        <f t="array" ref="Y69">INDEX(P:P,$AH69)</f>
        <v>4年</v>
      </c>
      <c r="Z69" s="80" t="str" cm="1">
        <f t="array" ref="Z69">INDEX(K:K,$AH69)</f>
        <v>无法落实</v>
      </c>
      <c r="AA69" s="76" t="e" cm="1">
        <f t="array" ref="AA69">INDEX(L:L,$AH69)</f>
        <v>#REF!</v>
      </c>
      <c r="AB69" s="76" t="str" cm="1">
        <f t="array" ref="AB69">INDEX(R:R,$AH69)</f>
        <v>广东分公司</v>
      </c>
      <c r="AC69" s="76" t="str" cm="1">
        <f t="array" ref="AC69">INDEX(S:S,$AH69)</f>
        <v>明艳丽</v>
      </c>
      <c r="AH69" s="76">
        <v>227</v>
      </c>
      <c r="AI69" s="76">
        <v>68</v>
      </c>
    </row>
    <row r="70" spans="1:35">
      <c r="A70" s="131"/>
      <c r="B70" s="2">
        <f>[1]长账龄落实计划!A42</f>
        <v>108</v>
      </c>
      <c r="C70" s="134">
        <f>[1]长账龄落实计划!B42</f>
        <v>45286</v>
      </c>
      <c r="D70" s="2" t="str">
        <f>[1]长账龄落实计划!C42</f>
        <v>轨道交通运营结构维保及隧道综合综合整治大修应用系统二期技术服务合同 - 城盾隧安地下工程有限公司 - 无税开票1418867.92</v>
      </c>
      <c r="E70" s="2" t="str">
        <f>[1]长账龄落实计划!D42</f>
        <v>城盾隧安地下工程有限公司</v>
      </c>
      <c r="F70" s="2" t="str">
        <f>[1]长账龄落实计划!E42</f>
        <v>ZHT2023122100170</v>
      </c>
      <c r="G70" s="2" t="str">
        <f>_xlfn.XLOOKUP(F70,[8]【SUIT】合同静态信息表!$B:$B,[8]【SUIT】合同静态信息表!$C:$C)</f>
        <v>轨道交通运营结构维保及隧道综合综合整治大修应用系统二期技术服务合同</v>
      </c>
      <c r="H70" s="2">
        <f>[1]长账龄落实计划!G42</f>
        <v>1880000</v>
      </c>
      <c r="I70" s="2">
        <f>[1]长账龄落实计划!H42</f>
        <v>107798.28</v>
      </c>
      <c r="J70" s="2" t="str">
        <f>_xlfn.XLOOKUP(F70,[8]【SUIT】合同静态信息表!$B:$B,[8]【SUIT】合同静态信息表!$K:$K)</f>
        <v>城盾隧安地下工程有限公司</v>
      </c>
      <c r="K70" s="2" t="str">
        <f>[1]长账龄落实计划!J42</f>
        <v>部分落实</v>
      </c>
      <c r="L70" s="2">
        <f>[1]长账龄落实计划!K42</f>
        <v>483798.28</v>
      </c>
      <c r="M70" s="2">
        <f>IF(COUNTIF($F$30:F70,F70)=1,COUNTIF($F$30:F70,F70),"")</f>
        <v>1</v>
      </c>
      <c r="N70" s="131">
        <f t="shared" si="11"/>
        <v>48.379828</v>
      </c>
      <c r="O70" s="76">
        <f t="shared" si="12"/>
        <v>50</v>
      </c>
      <c r="P70" s="76" t="str">
        <f t="shared" si="13"/>
        <v>3年</v>
      </c>
      <c r="Q70" s="76" t="str">
        <f>IF(COUNTIF([8]辅助列设置!$Q:$Q,J70)&gt;0,"股份内","股份外")</f>
        <v>股份内</v>
      </c>
      <c r="R70" s="76" t="str">
        <f>_xlfn.XLOOKUP(F70,产值及收款计划!C:C,产值及收款计划!B:B)</f>
        <v>数字建造中心</v>
      </c>
      <c r="S70" s="76" t="str">
        <f>_xlfn.XLOOKUP(F70,产值及收款计划!C:C,产值及收款计划!O:O)</f>
        <v>张智伟</v>
      </c>
      <c r="V70" s="80" t="str" cm="1">
        <f t="array" ref="V70">INDEX(J:J,$AH70)</f>
        <v>中建科工集团有限公司</v>
      </c>
      <c r="W70" s="80" t="str" cm="1">
        <f t="array" ref="W70">INDEX(G:G,AH70)</f>
        <v>皇岗口岸临时旅检场地建设工程（EPC）项目BIM运维工程分包合同</v>
      </c>
      <c r="X70" s="80" cm="1">
        <f t="array" ref="X70">INDEX(N:N,AH70)</f>
        <v>0.06</v>
      </c>
      <c r="Y70" s="80" t="str" cm="1">
        <f t="array" ref="Y70">INDEX(P:P,$AH70)</f>
        <v>3年</v>
      </c>
      <c r="Z70" s="80" t="str" cm="1">
        <f t="array" ref="Z70">INDEX(K:K,$AH70)</f>
        <v>无法落实</v>
      </c>
      <c r="AA70" s="76" t="e" cm="1">
        <f t="array" ref="AA70">INDEX(L:L,$AH70)</f>
        <v>#REF!</v>
      </c>
      <c r="AB70" s="76" t="str" cm="1">
        <f t="array" ref="AB70">INDEX(R:R,$AH70)</f>
        <v>广东分公司</v>
      </c>
      <c r="AC70" s="76" t="e" cm="1">
        <f t="array" ref="AC70">INDEX(S:S,$AH70)</f>
        <v>#N/A</v>
      </c>
      <c r="AH70" s="76">
        <v>206</v>
      </c>
      <c r="AI70" s="76">
        <v>69</v>
      </c>
    </row>
    <row r="71" spans="1:35">
      <c r="A71" s="131"/>
      <c r="B71" s="2">
        <f>[1]长账龄落实计划!A43</f>
        <v>110</v>
      </c>
      <c r="C71" s="134">
        <f>[1]长账龄落实计划!B43</f>
        <v>45286</v>
      </c>
      <c r="D71" s="2" t="str">
        <f>[1]长账龄落实计划!C43</f>
        <v>油墩港航道整治工程BIM技术咨询服务 - 上海市城市建设设计研究总院（集团）有限公司 - 无税开票283018.87</v>
      </c>
      <c r="E71" s="2" t="str">
        <f>[1]长账龄落实计划!D43</f>
        <v>上海市城市建设设计研究总院（集团）有限公司</v>
      </c>
      <c r="F71" s="2" t="str">
        <f>[1]长账龄落实计划!E43</f>
        <v>ZHT2023122500174</v>
      </c>
      <c r="G71" s="2" t="str">
        <f>_xlfn.XLOOKUP(F71,[8]【SUIT】合同静态信息表!$B:$B,[8]【SUIT】合同静态信息表!$C:$C)</f>
        <v>油墩港航道整治工程工可阶段BIM技术咨询服务</v>
      </c>
      <c r="H71" s="2">
        <f>[1]长账龄落实计划!G43</f>
        <v>300000</v>
      </c>
      <c r="I71" s="2">
        <f>[1]长账龄落实计划!H43</f>
        <v>165000</v>
      </c>
      <c r="J71" s="2" t="str">
        <f>_xlfn.XLOOKUP(F71,[8]【SUIT】合同静态信息表!$B:$B,[8]【SUIT】合同静态信息表!$K:$K)</f>
        <v>上海市城市建设设计研究总院（集团）有限公司</v>
      </c>
      <c r="K71" s="2" t="str">
        <f>[1]长账龄落实计划!J43</f>
        <v>无法落实</v>
      </c>
      <c r="L71" s="2" t="e">
        <f>[1]长账龄落实计划!K43</f>
        <v>#REF!</v>
      </c>
      <c r="M71" s="2">
        <f>IF(COUNTIF($F$30:F71,F71)=1,COUNTIF($F$30:F71,F71),"")</f>
        <v>1</v>
      </c>
      <c r="N71" s="131">
        <f t="shared" si="11"/>
        <v>16.5</v>
      </c>
      <c r="O71" s="76">
        <f t="shared" si="12"/>
        <v>79</v>
      </c>
      <c r="P71" s="76" t="str">
        <f t="shared" si="13"/>
        <v>3年</v>
      </c>
      <c r="Q71" s="76" t="str">
        <f>IF(COUNTIF([8]辅助列设置!$Q:$Q,J71)&gt;0,"股份内","股份外")</f>
        <v>股份内</v>
      </c>
      <c r="R71" s="135" t="s">
        <v>25</v>
      </c>
      <c r="S71" s="136" t="s">
        <v>279</v>
      </c>
      <c r="V71" s="80" t="str" cm="1">
        <f t="array" ref="V71">INDEX(J:J,$AH71)</f>
        <v>漳州市角美轨道交通投资发展有限公司</v>
      </c>
      <c r="W71" s="80" t="str" cm="1">
        <f t="array" ref="W71">INDEX(G:G,AH71)</f>
        <v>厦门市轨道交通6号线漳州（角美）延伸段工程BIM技术应用咨询管理</v>
      </c>
      <c r="X71" s="80" cm="1">
        <f t="array" ref="X71">INDEX(N:N,AH71)</f>
        <v>0.00966</v>
      </c>
      <c r="Y71" s="80" t="str" cm="1">
        <f t="array" ref="Y71">INDEX(P:P,$AH71)</f>
        <v>3年</v>
      </c>
      <c r="Z71" s="80" t="str" cm="1">
        <f t="array" ref="Z71">INDEX(K:K,$AH71)</f>
        <v>全部落实</v>
      </c>
      <c r="AA71" s="76" t="e" cm="1">
        <f t="array" ref="AA71">INDEX(L:L,$AH71)</f>
        <v>#REF!</v>
      </c>
      <c r="AB71" s="76" t="str" cm="1">
        <f t="array" ref="AB71">INDEX(R:R,$AH71)</f>
        <v>福建分公司</v>
      </c>
      <c r="AC71" s="76" t="str" cm="1">
        <f t="array" ref="AC71">INDEX(S:S,$AH71)</f>
        <v>柳祈宁</v>
      </c>
      <c r="AH71" s="76">
        <v>167</v>
      </c>
      <c r="AI71" s="76">
        <v>70</v>
      </c>
    </row>
    <row r="72" spans="1:35">
      <c r="A72" s="131"/>
      <c r="B72" s="2">
        <f>[1]长账龄落实计划!A44</f>
        <v>112</v>
      </c>
      <c r="C72" s="134">
        <f>[1]长账龄落实计划!B44</f>
        <v>45287</v>
      </c>
      <c r="D72" s="2" t="str">
        <f>[1]长账龄落实计划!C44</f>
        <v>黄石有轨电车二期项目BIM前期规划管理平台建设服务项目工程技术咨询合同 - 上海市城市建设设计研究总院（集团）有限公司（本部） - 无税开票1430188.68</v>
      </c>
      <c r="E72" s="2" t="str">
        <f>[1]长账龄落实计划!D44</f>
        <v>上海市城市建设设计研究总院（集团）有限公司</v>
      </c>
      <c r="F72" s="2" t="str">
        <f>[1]长账龄落实计划!E44</f>
        <v>ZHT2023121900164</v>
      </c>
      <c r="G72" s="2" t="str">
        <f>_xlfn.XLOOKUP(F72,[8]【SUIT】合同静态信息表!$B:$B,[8]【SUIT】合同静态信息表!$C:$C)</f>
        <v>黄石有轨电车二期项目BIM前期规划管理平台建设服务项目工程技术咨询合同</v>
      </c>
      <c r="H72" s="2">
        <f>[1]长账龄落实计划!G44</f>
        <v>3790000</v>
      </c>
      <c r="I72" s="2">
        <f>[1]长账龄落实计划!H44</f>
        <v>1516000</v>
      </c>
      <c r="J72" s="2" t="str">
        <f>_xlfn.XLOOKUP(F72,[8]【SUIT】合同静态信息表!$B:$B,[8]【SUIT】合同静态信息表!$K:$K)</f>
        <v>上海市城市建设设计研究总院（集团）有限公司</v>
      </c>
      <c r="K72" s="2" t="str">
        <f>[1]长账龄落实计划!J44</f>
        <v>无法落实</v>
      </c>
      <c r="L72" s="2" t="e">
        <f>[1]长账龄落实计划!K44</f>
        <v>#REF!</v>
      </c>
      <c r="M72" s="2">
        <f>IF(COUNTIF($F$30:F72,F72)=1,COUNTIF($F$30:F72,F72),"")</f>
        <v>1</v>
      </c>
      <c r="N72" s="131">
        <f t="shared" si="11"/>
        <v>379</v>
      </c>
      <c r="O72" s="76">
        <f t="shared" si="12"/>
        <v>9</v>
      </c>
      <c r="P72" s="76" t="str">
        <f t="shared" si="13"/>
        <v>3年</v>
      </c>
      <c r="Q72" s="76" t="str">
        <f>IF(COUNTIF([8]辅助列设置!$Q:$Q,J72)&gt;0,"股份内","股份外")</f>
        <v>股份内</v>
      </c>
      <c r="R72" s="76" t="str">
        <f>_xlfn.XLOOKUP(F72,产值及收款计划!C:C,产值及收款计划!B:B)</f>
        <v>数字建造中心</v>
      </c>
      <c r="S72" s="76" t="str">
        <f>_xlfn.XLOOKUP(F72,产值及收款计划!C:C,产值及收款计划!O:O)</f>
        <v>张智伟</v>
      </c>
      <c r="V72" s="80" t="str" cm="1">
        <f t="array" ref="V72">INDEX(J:J,$AH72)</f>
        <v>中铁二十二局集团电气化工程有限公司</v>
      </c>
      <c r="W72" s="80" t="str" cm="1">
        <f t="array" ref="W72">INDEX(G:G,AH72)</f>
        <v>厦门市轨道交通6号线漳州（角美）延伸段工程机电安装及装修施工BIM服务</v>
      </c>
      <c r="X72" s="80" cm="1">
        <f t="array" ref="X72">INDEX(N:N,AH72)</f>
        <v>0.001646</v>
      </c>
      <c r="Y72" s="80" t="str" cm="1">
        <f t="array" ref="Y72">INDEX(P:P,$AH72)</f>
        <v>2年</v>
      </c>
      <c r="Z72" s="80" t="str" cm="1">
        <f t="array" ref="Z72">INDEX(K:K,$AH72)</f>
        <v>全部落实</v>
      </c>
      <c r="AA72" s="76" t="e" cm="1">
        <f t="array" ref="AA72">INDEX(L:L,$AH72)</f>
        <v>#REF!</v>
      </c>
      <c r="AB72" s="76" t="str" cm="1">
        <f t="array" ref="AB72">INDEX(R:R,$AH72)</f>
        <v>福建分公司</v>
      </c>
      <c r="AC72" s="76" t="str" cm="1">
        <f t="array" ref="AC72">INDEX(S:S,$AH72)</f>
        <v>柳祈宁</v>
      </c>
      <c r="AH72" s="76">
        <v>170</v>
      </c>
      <c r="AI72" s="76">
        <v>71</v>
      </c>
    </row>
    <row r="73" spans="1:35">
      <c r="A73" s="131"/>
      <c r="B73" s="2">
        <f>[1]长账龄落实计划!A45</f>
        <v>114</v>
      </c>
      <c r="C73" s="134">
        <f>[1]长账龄落实计划!B45</f>
        <v>45379</v>
      </c>
      <c r="D73" s="2" t="str">
        <f>[1]长账龄落实计划!C45</f>
        <v>工程技术咨询合同（南汇支线（两港市域铁路）工程—BIM总体咨询） - 上海市城市建设设计研究总院（集团）有限公司（本部） - 无税开票28490.57</v>
      </c>
      <c r="E73" s="2" t="str">
        <f>[1]长账龄落实计划!D45</f>
        <v>上海市城市建设设计研究总院（集团）有限公司</v>
      </c>
      <c r="F73" s="2" t="str">
        <f>[1]长账龄落实计划!E45</f>
        <v>ZHT2022121400111</v>
      </c>
      <c r="G73" s="2" t="str">
        <f>_xlfn.XLOOKUP(F73,[8]【SUIT】合同静态信息表!$B:$B,[8]【SUIT】合同静态信息表!$C:$C)</f>
        <v>工程技术咨询合同（南汇支线（两港市域铁路）工程—BIM总体咨询）</v>
      </c>
      <c r="H73" s="2">
        <f>[1]长账龄落实计划!G45</f>
        <v>302000</v>
      </c>
      <c r="I73" s="2">
        <f>[1]长账龄落实计划!H45</f>
        <v>30200</v>
      </c>
      <c r="J73" s="2" t="str">
        <f>_xlfn.XLOOKUP(F73,[8]【SUIT】合同静态信息表!$B:$B,[8]【SUIT】合同静态信息表!$K:$K)</f>
        <v>上海市城市建设设计研究总院（集团）有限公司</v>
      </c>
      <c r="K73" s="2" t="str">
        <f>[1]长账龄落实计划!J45</f>
        <v>全部落实</v>
      </c>
      <c r="L73" s="2" t="e">
        <f>[1]长账龄落实计划!K45</f>
        <v>#REF!</v>
      </c>
      <c r="M73" s="2" t="str">
        <f>IF(COUNTIF($F$30:F73,F73)=1,COUNTIF($F$30:F73,F73),"")</f>
        <v/>
      </c>
      <c r="N73" s="131" t="str">
        <f t="shared" si="11"/>
        <v/>
      </c>
      <c r="O73" s="76" t="e">
        <f t="shared" si="12"/>
        <v>#VALUE!</v>
      </c>
      <c r="P73" s="76" t="str">
        <f t="shared" si="13"/>
        <v>2年</v>
      </c>
      <c r="Q73" s="76" t="str">
        <f>IF(COUNTIF([8]辅助列设置!$Q:$Q,J73)&gt;0,"股份内","股份外")</f>
        <v>股份内</v>
      </c>
      <c r="R73" s="76" t="str">
        <f>_xlfn.XLOOKUP(F73,产值及收款计划!C:C,产值及收款计划!B:B)</f>
        <v>数字建造中心</v>
      </c>
      <c r="S73" s="76" t="str">
        <f>_xlfn.XLOOKUP(F73,产值及收款计划!C:C,产值及收款计划!O:O)</f>
        <v>谢复欣</v>
      </c>
      <c r="V73" s="80" t="str" cm="1">
        <f t="array" ref="V73">INDEX(J:J,$AH73)</f>
        <v>中铁上海设计院集团有限公司</v>
      </c>
      <c r="W73" s="80" t="str" cm="1">
        <f t="array" ref="W73">INDEX(G:G,AH73)</f>
        <v>上海市域铁路示范区线工程BIM咨询专项委外合同</v>
      </c>
      <c r="X73" s="80" cm="1">
        <f t="array" ref="X73">INDEX(N:N,AH73)</f>
        <v>4e-5</v>
      </c>
      <c r="Y73" s="80" t="str" cm="1">
        <f t="array" ref="Y73">INDEX(P:P,$AH73)</f>
        <v>2年</v>
      </c>
      <c r="Z73" s="80" t="str" cm="1">
        <f t="array" ref="Z73">INDEX(K:K,$AH73)</f>
        <v>全部落实</v>
      </c>
      <c r="AA73" s="76" t="e" cm="1">
        <f t="array" ref="AA73">INDEX(L:L,$AH73)</f>
        <v>#REF!</v>
      </c>
      <c r="AB73" s="76" t="str" cm="1">
        <f t="array" ref="AB73">INDEX(R:R,$AH73)</f>
        <v>数字建造中心</v>
      </c>
      <c r="AC73" s="76" t="str" cm="1">
        <f t="array" ref="AC73">INDEX(S:S,$AH73)</f>
        <v>谢复欣</v>
      </c>
      <c r="AH73" s="76">
        <v>110</v>
      </c>
      <c r="AI73" s="76">
        <v>72</v>
      </c>
    </row>
    <row r="74" spans="1:35">
      <c r="A74" s="131"/>
      <c r="B74" s="2">
        <f>[1]长账龄落实计划!A46</f>
        <v>120</v>
      </c>
      <c r="C74" s="134">
        <f>[1]长账龄落实计划!B46</f>
        <v>45470</v>
      </c>
      <c r="D74" s="2" t="str">
        <f>[1]长账龄落实计划!C46</f>
        <v>工程技术咨询合同 - 上海市地下空间设计研究总院有限公司（本部） - 无税开票820754.72</v>
      </c>
      <c r="E74" s="2" t="str">
        <f>[1]长账龄落实计划!D46</f>
        <v>上海市地下空间设计研究总院有限公司</v>
      </c>
      <c r="F74" s="2" t="str">
        <f>[1]长账龄落实计划!E46</f>
        <v>ZHT2020123100147</v>
      </c>
      <c r="G74" s="2" t="str">
        <f>_xlfn.XLOOKUP(F74,[8]【SUIT】合同静态信息表!$B:$B,[8]【SUIT】合同静态信息表!$C:$C)</f>
        <v>工程技术咨询合同</v>
      </c>
      <c r="H74" s="2">
        <f>[1]长账龄落实计划!G46</f>
        <v>2664000</v>
      </c>
      <c r="I74" s="2">
        <f>[1]长账龄落实计划!H46</f>
        <v>870000</v>
      </c>
      <c r="J74" s="2" t="str">
        <f>_xlfn.XLOOKUP(F74,[8]【SUIT】合同静态信息表!$B:$B,[8]【SUIT】合同静态信息表!$K:$K)</f>
        <v>上海市地下空间设计研究总院有限公司</v>
      </c>
      <c r="K74" s="2" t="str">
        <f>[1]长账龄落实计划!J46</f>
        <v>无法落实</v>
      </c>
      <c r="L74" s="2" t="e">
        <f>[1]长账龄落实计划!K46</f>
        <v>#REF!</v>
      </c>
      <c r="M74" s="2">
        <f>IF(COUNTIF($F$30:F74,F74)=1,COUNTIF($F$30:F74,F74),"")</f>
        <v>1</v>
      </c>
      <c r="N74" s="131">
        <f t="shared" si="11"/>
        <v>87</v>
      </c>
      <c r="O74" s="76">
        <f t="shared" si="12"/>
        <v>28</v>
      </c>
      <c r="P74" s="76" t="str">
        <f t="shared" si="13"/>
        <v>2年</v>
      </c>
      <c r="Q74" s="76" t="str">
        <f>IF(COUNTIF([8]辅助列设置!$Q:$Q,J74)&gt;0,"股份内","股份外")</f>
        <v>股份内</v>
      </c>
      <c r="R74" s="76" t="str">
        <f>_xlfn.XLOOKUP(F74,产值及收款计划!C:C,产值及收款计划!B:B)</f>
        <v>数字建造中心</v>
      </c>
      <c r="S74" s="76" t="str">
        <f>_xlfn.XLOOKUP(F74,产值及收款计划!C:C,产值及收款计划!O:O)</f>
        <v>张智伟</v>
      </c>
      <c r="V74" s="80" t="str" cm="1">
        <f t="array" ref="V74">INDEX(J:J,$AH74)</f>
        <v>华润（深圳）有限公司</v>
      </c>
      <c r="W74" s="80" t="str" cm="1">
        <f t="array" ref="W74">INDEX(G:G,AH74)</f>
        <v>龙岗区委党校迁址重建工程BIM设计与施工联合应用技术服务合同</v>
      </c>
      <c r="X74" s="80" cm="1">
        <f t="array" ref="X74">INDEX(N:N,AH74)</f>
        <v>1e-6</v>
      </c>
      <c r="Y74" s="80" t="str" cm="1">
        <f t="array" ref="Y74">INDEX(P:P,$AH74)</f>
        <v>2年</v>
      </c>
      <c r="Z74" s="80" t="str" cm="1">
        <f t="array" ref="Z74">INDEX(K:K,$AH74)</f>
        <v>全部落实</v>
      </c>
      <c r="AA74" s="76" t="e" cm="1">
        <f t="array" ref="AA74">INDEX(L:L,$AH74)</f>
        <v>#REF!</v>
      </c>
      <c r="AB74" s="76" t="str" cm="1">
        <f t="array" ref="AB74">INDEX(R:R,$AH74)</f>
        <v>广东分公司</v>
      </c>
      <c r="AC74" s="76" t="str" cm="1">
        <f t="array" ref="AC74">INDEX(S:S,$AH74)</f>
        <v>黄俊龙</v>
      </c>
      <c r="AH74" s="76">
        <v>234</v>
      </c>
      <c r="AI74" s="76">
        <v>73</v>
      </c>
    </row>
    <row r="75" spans="1:35">
      <c r="A75" s="131"/>
      <c r="B75" s="2">
        <f>[1]长账龄落实计划!A47</f>
        <v>124</v>
      </c>
      <c r="C75" s="134">
        <f>[1]长账龄落实计划!B47</f>
        <v>45471</v>
      </c>
      <c r="D75" s="2" t="str">
        <f>[1]长账龄落实计划!C47</f>
        <v>兰原高速黄河大桥BIM咨询服务项目 - 上海城建数字产业集团有限公司 - 无税开票750000</v>
      </c>
      <c r="E75" s="2" t="str">
        <f>[1]长账龄落实计划!D47</f>
        <v>上海城建数字产业集团有限公司</v>
      </c>
      <c r="F75" s="2" t="str">
        <f>[1]长账龄落实计划!E47</f>
        <v>ZHT2023042700037</v>
      </c>
      <c r="G75" s="2" t="str">
        <f>_xlfn.XLOOKUP(F75,[8]【SUIT】合同静态信息表!$B:$B,[8]【SUIT】合同静态信息表!$C:$C)</f>
        <v>兰原高速黄河大桥BIM咨询服务项目</v>
      </c>
      <c r="H75" s="2" t="str">
        <f>[1]长账龄落实计划!G47</f>
        <v>            -  </v>
      </c>
      <c r="I75" s="2">
        <f>[1]长账龄落实计划!H47</f>
        <v>395000</v>
      </c>
      <c r="J75" s="2" t="str">
        <f>_xlfn.XLOOKUP(F75,[8]【SUIT】合同静态信息表!$B:$B,[8]【SUIT】合同静态信息表!$K:$K)</f>
        <v>上海城建数字产业集团有限公司</v>
      </c>
      <c r="K75" s="2" t="str">
        <f>[1]长账龄落实计划!J47</f>
        <v>部分落实</v>
      </c>
      <c r="L75" s="2" t="e">
        <f>[1]长账龄落实计划!K47</f>
        <v>#REF!</v>
      </c>
      <c r="M75" s="2">
        <f>IF(COUNTIF($F$30:F75,F75)=1,COUNTIF($F$30:F75,F75),"")</f>
        <v>1</v>
      </c>
      <c r="N75" s="131">
        <f t="shared" si="11"/>
        <v>39.5</v>
      </c>
      <c r="O75" s="76">
        <f t="shared" si="12"/>
        <v>58</v>
      </c>
      <c r="P75" s="76" t="str">
        <f t="shared" si="13"/>
        <v>2年</v>
      </c>
      <c r="Q75" s="76" t="str">
        <f>IF(COUNTIF([8]辅助列设置!$Q:$Q,J75)&gt;0,"股份内","股份外")</f>
        <v>股份内</v>
      </c>
      <c r="R75" s="76" t="str">
        <f>_xlfn.XLOOKUP(F75,产值及收款计划!C:C,产值及收款计划!B:B)</f>
        <v>数字建造中心</v>
      </c>
      <c r="S75" s="76" t="str">
        <f>_xlfn.XLOOKUP(F75,产值及收款计划!C:C,产值及收款计划!O:O)</f>
        <v>何晗</v>
      </c>
      <c r="V75" s="137" t="str" cm="1">
        <f t="array" ref="V75">INDEX(J:J,$AH75)</f>
        <v>中德联合集团有限公司</v>
      </c>
      <c r="W75" s="137" t="str" cm="1">
        <f t="array" ref="W75">INDEX(G:G,AH75)</f>
        <v>青岛国际资源配置中心北片区建设运营数智一体化项目</v>
      </c>
      <c r="X75" s="137" t="str" cm="1">
        <f t="array" ref="X75">INDEX(N:N,AH75)</f>
        <v/>
      </c>
      <c r="Y75" s="137" t="str" cm="1">
        <f t="array" ref="Y75">INDEX(P:P,$AH75)</f>
        <v>4年</v>
      </c>
      <c r="Z75" s="137" t="str" cm="1">
        <f t="array" ref="Z75">INDEX(K:K,$AH75)</f>
        <v>不确定</v>
      </c>
      <c r="AA75" s="138" t="e" cm="1">
        <f t="array" ref="AA75">INDEX(L:L,$AH75)</f>
        <v>#REF!</v>
      </c>
      <c r="AB75" s="138" t="str" cm="1">
        <f t="array" ref="AB75">INDEX(R:R,$AH75)</f>
        <v>数字建造中心</v>
      </c>
      <c r="AC75" s="138" t="str" cm="1">
        <f t="array" ref="AC75">INDEX(S:S,$AH75)</f>
        <v>徐勇</v>
      </c>
      <c r="AD75" s="138"/>
      <c r="AE75" s="138"/>
      <c r="AF75" s="138"/>
      <c r="AG75" s="138"/>
      <c r="AH75" s="138">
        <v>42</v>
      </c>
      <c r="AI75" s="138">
        <v>74</v>
      </c>
    </row>
    <row r="76" spans="1:35">
      <c r="A76" s="131"/>
      <c r="B76" s="2">
        <f>[1]长账龄落实计划!A48</f>
        <v>125</v>
      </c>
      <c r="C76" s="134">
        <f>[1]长账龄落实计划!B48</f>
        <v>45504</v>
      </c>
      <c r="D76" s="2" t="str">
        <f>[1]长账龄落实计划!C48</f>
        <v>青岛航运贸易金融融合创新基地CDG地块地上区域BIM总体咨询项目 - 上海市城市建设设计研究总院（集团）有限公司青岛分公司 - 无税开票392636.26</v>
      </c>
      <c r="E76" s="2" t="str">
        <f>[1]长账龄落实计划!D48</f>
        <v>上海市城市建设设计研究总院（集团）有限公司青岛分公司</v>
      </c>
      <c r="F76" s="2" t="str">
        <f>[1]长账龄落实计划!E48</f>
        <v>ZHT2022122800127</v>
      </c>
      <c r="G76" s="2" t="str">
        <f>_xlfn.XLOOKUP(F76,[8]【SUIT】合同静态信息表!$B:$B,[8]【SUIT】合同静态信息表!$C:$C)</f>
        <v>青岛航运贸易金融融合创新基地CDG地块地上区域BIM总体咨询项目</v>
      </c>
      <c r="H76" s="2" t="e">
        <f>[1]长账龄落实计划!G48</f>
        <v>#REF!</v>
      </c>
      <c r="I76" s="2">
        <f>[1]长账龄落实计划!H48</f>
        <v>427419.9</v>
      </c>
      <c r="J76" s="2" t="str">
        <f>_xlfn.XLOOKUP(F76,[8]【SUIT】合同静态信息表!$B:$B,[8]【SUIT】合同静态信息表!$K:$K)</f>
        <v>中德联合集团有限公司</v>
      </c>
      <c r="K76" s="2" t="str">
        <f>[1]长账龄落实计划!J48</f>
        <v>不确定</v>
      </c>
      <c r="L76" s="2" t="e">
        <f>[1]长账龄落实计划!K48</f>
        <v>#REF!</v>
      </c>
      <c r="M76" s="2" t="str">
        <f>IF(COUNTIF($F$30:F76,F76)=1,COUNTIF($F$30:F76,F76),"")</f>
        <v/>
      </c>
      <c r="N76" s="131" t="str">
        <f t="shared" si="11"/>
        <v/>
      </c>
      <c r="O76" s="76" t="e">
        <f t="shared" si="12"/>
        <v>#VALUE!</v>
      </c>
      <c r="P76" s="76" t="str">
        <f t="shared" si="13"/>
        <v>2年</v>
      </c>
      <c r="Q76" s="76" t="str">
        <f>IF(COUNTIF([8]辅助列设置!$Q:$Q,J76)&gt;0,"股份内","股份外")</f>
        <v>股份外</v>
      </c>
      <c r="R76" s="76" t="str">
        <f>_xlfn.XLOOKUP(F76,产值及收款计划!C:C,产值及收款计划!B:B)</f>
        <v>数字建造中心</v>
      </c>
      <c r="S76" s="76" t="str">
        <f>_xlfn.XLOOKUP(F76,产值及收款计划!C:C,产值及收款计划!O:O)</f>
        <v>徐勇</v>
      </c>
      <c r="V76" s="137" t="str" cm="1">
        <f t="array" ref="V76">INDEX(J:J,$AH76)</f>
        <v>中铁十一局集团有限公司
长业建设集团有限公司</v>
      </c>
      <c r="W76" s="137" t="str" cm="1">
        <f t="array" ref="W76">INDEX(G:G,AH76)</f>
        <v>绍兴市二环南路智慧快速路智慧功能工程建设工程施工专业分包</v>
      </c>
      <c r="X76" s="137" t="str" cm="1">
        <f t="array" ref="X76">INDEX(N:N,AH76)</f>
        <v/>
      </c>
      <c r="Y76" s="137" t="str" cm="1">
        <f t="array" ref="Y76">INDEX(P:P,$AH76)</f>
        <v>3年</v>
      </c>
      <c r="Z76" s="137" t="str" cm="1">
        <f t="array" ref="Z76">INDEX(K:K,$AH76)</f>
        <v>无法落实</v>
      </c>
      <c r="AA76" s="138" t="e" cm="1">
        <f t="array" ref="AA76">INDEX(L:L,$AH76)</f>
        <v>#REF!</v>
      </c>
      <c r="AB76" s="138" t="str" cm="1">
        <f t="array" ref="AB76">INDEX(R:R,$AH76)</f>
        <v>数字建造中心</v>
      </c>
      <c r="AC76" s="138" t="str" cm="1">
        <f t="array" ref="AC76">INDEX(S:S,$AH76)</f>
        <v>卜宝翔</v>
      </c>
      <c r="AD76" s="138"/>
      <c r="AE76" s="138"/>
      <c r="AF76" s="138"/>
      <c r="AG76" s="138"/>
      <c r="AH76" s="138">
        <v>43</v>
      </c>
      <c r="AI76" s="138">
        <v>75</v>
      </c>
    </row>
    <row r="77" spans="1:35">
      <c r="A77" s="131"/>
      <c r="B77" s="2">
        <f>[1]长账龄落实计划!A49</f>
        <v>131</v>
      </c>
      <c r="C77" s="134">
        <f>[1]长账龄落实计划!B49</f>
        <v>44881</v>
      </c>
      <c r="D77" s="2" t="str">
        <f>[1]长账龄落实计划!C49</f>
        <v>绍兴项目监控中心智能化工程专业分包合同-中铁二十二局集团第三工程有限公司-收入确认5%质保金无税金额988361.87</v>
      </c>
      <c r="E77" s="2" t="str">
        <f>[1]长账龄落实计划!D49</f>
        <v>中铁二十二局集团第三工程有限公司</v>
      </c>
      <c r="F77" s="2" t="str">
        <f>[1]长账龄落实计划!E49</f>
        <v>ZHT2021122200152</v>
      </c>
      <c r="G77" s="2" t="str">
        <f>_xlfn.XLOOKUP(F77,[8]【SUIT】合同静态信息表!$B:$B,[8]【SUIT】合同静态信息表!$C:$C)</f>
        <v>绍兴项目监控中心智能化工程专业分包合同</v>
      </c>
      <c r="H77" s="2" t="e">
        <f>[1]长账龄落实计划!G49</f>
        <v>#REF!</v>
      </c>
      <c r="I77" s="2">
        <f>[1]长账龄落实计划!H49</f>
        <v>1077314.44</v>
      </c>
      <c r="J77" s="2" t="str">
        <f>_xlfn.XLOOKUP(F77,[8]【SUIT】合同静态信息表!$B:$B,[8]【SUIT】合同静态信息表!$K:$K)</f>
        <v>中铁二十二局集团第三工程有限公司</v>
      </c>
      <c r="K77" s="2" t="str">
        <f>[1]长账龄落实计划!J49</f>
        <v>无法落实</v>
      </c>
      <c r="L77" s="2" t="e">
        <f>[1]长账龄落实计划!K49</f>
        <v>#REF!</v>
      </c>
      <c r="M77" s="2" t="str">
        <f>IF(COUNTIF($F$30:F77,F77)=1,COUNTIF($F$30:F77,F77),"")</f>
        <v/>
      </c>
      <c r="N77" s="131" t="str">
        <f t="shared" si="11"/>
        <v/>
      </c>
      <c r="O77" s="76" t="e">
        <f t="shared" si="12"/>
        <v>#VALUE!</v>
      </c>
      <c r="P77" s="76" t="str">
        <f t="shared" si="13"/>
        <v>4年</v>
      </c>
      <c r="Q77" s="76" t="str">
        <f>IF(COUNTIF([8]辅助列设置!$Q:$Q,J77)&gt;0,"股份内","股份外")</f>
        <v>股份外</v>
      </c>
      <c r="R77" s="76" t="str">
        <f>_xlfn.XLOOKUP(F77,产值及收款计划!C:C,产值及收款计划!B:B)</f>
        <v>数字建造中心</v>
      </c>
      <c r="S77" s="76" t="str">
        <f>_xlfn.XLOOKUP(F77,产值及收款计划!C:C,产值及收款计划!O:O)</f>
        <v>卜宝翔</v>
      </c>
      <c r="V77" s="137" t="str" cm="1">
        <f t="array" ref="V77">INDEX(J:J,$AH77)</f>
        <v>中德联合集团有限公司</v>
      </c>
      <c r="W77" s="137" t="str" cm="1">
        <f t="array" ref="W77">INDEX(G:G,AH77)</f>
        <v>青岛国际资源配置中心北片区建设运营数智一体化项目</v>
      </c>
      <c r="X77" s="137" t="str" cm="1">
        <f t="array" ref="X77">INDEX(N:N,AH77)</f>
        <v/>
      </c>
      <c r="Y77" s="137" t="str" cm="1">
        <f t="array" ref="Y77">INDEX(P:P,$AH77)</f>
        <v>3年</v>
      </c>
      <c r="Z77" s="137" t="str" cm="1">
        <f t="array" ref="Z77">INDEX(K:K,$AH77)</f>
        <v>不确定</v>
      </c>
      <c r="AA77" s="138" t="e" cm="1">
        <f t="array" ref="AA77">INDEX(L:L,$AH77)</f>
        <v>#REF!</v>
      </c>
      <c r="AB77" s="138" t="str" cm="1">
        <f t="array" ref="AB77">INDEX(R:R,$AH77)</f>
        <v>数字建造中心</v>
      </c>
      <c r="AC77" s="138" t="str" cm="1">
        <f t="array" ref="AC77">INDEX(S:S,$AH77)</f>
        <v>徐勇</v>
      </c>
      <c r="AD77" s="138"/>
      <c r="AE77" s="138"/>
      <c r="AF77" s="138"/>
      <c r="AG77" s="138"/>
      <c r="AH77" s="138">
        <v>47</v>
      </c>
      <c r="AI77" s="138">
        <v>76</v>
      </c>
    </row>
    <row r="78" spans="1:35">
      <c r="A78" s="131"/>
      <c r="B78" s="2">
        <f>[1]长账龄落实计划!A50</f>
        <v>134</v>
      </c>
      <c r="C78" s="134">
        <f>[1]长账龄落实计划!B50</f>
        <v>44911</v>
      </c>
      <c r="D78" s="2" t="str">
        <f>[1]长账龄落实计划!C50</f>
        <v>嘉兴市二环内污水管网BIM数字资产建立及AR-MR巡维系统服务项目-浙江和达科技股份有限公司-质保金确认单无税69811.32</v>
      </c>
      <c r="E78" s="2" t="str">
        <f>[1]长账龄落实计划!D50</f>
        <v>浙江和达科技股份有限公司</v>
      </c>
      <c r="F78" s="2" t="str">
        <f>[1]长账龄落实计划!E50</f>
        <v>ZHT2020122500136</v>
      </c>
      <c r="G78" s="2" t="str">
        <f>_xlfn.XLOOKUP(F78,[8]【SUIT】合同静态信息表!$B:$B,[8]【SUIT】合同静态信息表!$C:$C)</f>
        <v>嘉兴市二环内污水管网BIM数字资产建立及AR-MR巡维系统服务项目</v>
      </c>
      <c r="H78" s="2" t="e">
        <f>[1]长账龄落实计划!G50</f>
        <v>#REF!</v>
      </c>
      <c r="I78" s="2">
        <f>[1]长账龄落实计划!H50</f>
        <v>74000</v>
      </c>
      <c r="J78" s="2" t="str">
        <f>_xlfn.XLOOKUP(F78,[8]【SUIT】合同静态信息表!$B:$B,[8]【SUIT】合同静态信息表!$K:$K)</f>
        <v>浙江和达科技股份有限公司</v>
      </c>
      <c r="K78" s="2" t="str">
        <f>[1]长账龄落实计划!J50</f>
        <v>全部落实</v>
      </c>
      <c r="L78" s="2" t="e">
        <f>[1]长账龄落实计划!K50</f>
        <v>#REF!</v>
      </c>
      <c r="M78" s="2">
        <f>IF(COUNTIF($F$30:F78,F78)=1,COUNTIF($F$30:F78,F78),"")</f>
        <v>1</v>
      </c>
      <c r="N78" s="131">
        <f t="shared" si="11"/>
        <v>7.4</v>
      </c>
      <c r="O78" s="76">
        <f t="shared" si="12"/>
        <v>100</v>
      </c>
      <c r="P78" s="76" t="str">
        <f t="shared" si="13"/>
        <v>4年</v>
      </c>
      <c r="Q78" s="76" t="str">
        <f>IF(COUNTIF([8]辅助列设置!$Q:$Q,J78)&gt;0,"股份内","股份外")</f>
        <v>股份外</v>
      </c>
      <c r="R78" s="76" t="str">
        <f>_xlfn.XLOOKUP(F78,产值及收款计划!C:C,产值及收款计划!B:B)</f>
        <v>数字建造中心</v>
      </c>
      <c r="S78" s="76" t="str">
        <f>_xlfn.XLOOKUP(F78,产值及收款计划!C:C,产值及收款计划!O:O)</f>
        <v>韩晓军</v>
      </c>
      <c r="V78" s="137" t="str" cm="1">
        <f t="array" ref="V78">INDEX(J:J,$AH78)</f>
        <v>中德联合集团有限公司</v>
      </c>
      <c r="W78" s="137" t="str" cm="1">
        <f t="array" ref="W78">INDEX(G:G,AH78)</f>
        <v>青岛国际资源配置中心北片区建设运营数智一体化项目</v>
      </c>
      <c r="X78" s="137" t="str" cm="1">
        <f t="array" ref="X78">INDEX(N:N,AH78)</f>
        <v/>
      </c>
      <c r="Y78" s="137" t="str" cm="1">
        <f t="array" ref="Y78">INDEX(P:P,$AH78)</f>
        <v>3年</v>
      </c>
      <c r="Z78" s="137" t="str" cm="1">
        <f t="array" ref="Z78">INDEX(K:K,$AH78)</f>
        <v>不确定</v>
      </c>
      <c r="AA78" s="138" t="e" cm="1">
        <f t="array" ref="AA78">INDEX(L:L,$AH78)</f>
        <v>#REF!</v>
      </c>
      <c r="AB78" s="138" t="str" cm="1">
        <f t="array" ref="AB78">INDEX(R:R,$AH78)</f>
        <v>数字建造中心</v>
      </c>
      <c r="AC78" s="138" t="str" cm="1">
        <f t="array" ref="AC78">INDEX(S:S,$AH78)</f>
        <v>徐勇</v>
      </c>
      <c r="AD78" s="138"/>
      <c r="AE78" s="138"/>
      <c r="AF78" s="138"/>
      <c r="AG78" s="138"/>
      <c r="AH78" s="138">
        <v>48</v>
      </c>
      <c r="AI78" s="138">
        <v>77</v>
      </c>
    </row>
    <row r="79" spans="1:35">
      <c r="A79" s="131"/>
      <c r="B79" s="2">
        <f>[1]长账龄落实计划!A51</f>
        <v>138</v>
      </c>
      <c r="C79" s="134">
        <f>[1]长账龄落实计划!B51</f>
        <v>44740</v>
      </c>
      <c r="D79" s="2" t="str">
        <f>[1]长账龄落实计划!C51</f>
        <v>南湖区老（旧）住宅区改造提升专项工程（二期）第一批次（文昌片区，西丽片区，菜花泾片区，月河片区）之智慧化工程-上海市城市建设设计研究总院（集团）有限公司收入确认单未开票</v>
      </c>
      <c r="E79" s="2" t="str">
        <f>[1]长账龄落实计划!D51</f>
        <v>上海市城市建设设计研究总院（集团）有限公司</v>
      </c>
      <c r="F79" s="2" t="str">
        <f>[1]长账龄落实计划!E51</f>
        <v>ZHT2021051000043</v>
      </c>
      <c r="G79" s="2" t="str">
        <f>_xlfn.XLOOKUP(F79,[8]【SUIT】合同静态信息表!$B:$B,[8]【SUIT】合同静态信息表!$C:$C)</f>
        <v>南湖区老（旧）住宅区改造提升专项工程（二期）第一批次（文昌片区，西丽片区，菜花泾片区，月河片区） 之智慧化工程</v>
      </c>
      <c r="H79" s="2">
        <f>[1]长账龄落实计划!G51</f>
        <v>9915259</v>
      </c>
      <c r="I79" s="2">
        <f>[1]长账龄落实计划!H51</f>
        <v>754520</v>
      </c>
      <c r="J79" s="2" t="str">
        <f>_xlfn.XLOOKUP(F79,[8]【SUIT】合同静态信息表!$B:$B,[8]【SUIT】合同静态信息表!$K:$K)</f>
        <v>上海市城市建设设计研究总院（集团）有限公司</v>
      </c>
      <c r="K79" s="2" t="str">
        <f>[1]长账龄落实计划!J51</f>
        <v>不确定</v>
      </c>
      <c r="L79" s="2" t="e">
        <f>[1]长账龄落实计划!K51</f>
        <v>#REF!</v>
      </c>
      <c r="M79" s="2" t="str">
        <f>IF(COUNTIF($F$30:F79,F79)=1,COUNTIF($F$30:F79,F79),"")</f>
        <v/>
      </c>
      <c r="N79" s="131" t="str">
        <f t="shared" si="11"/>
        <v/>
      </c>
      <c r="O79" s="76" t="e">
        <f t="shared" si="12"/>
        <v>#VALUE!</v>
      </c>
      <c r="P79" s="76" t="str">
        <f t="shared" si="13"/>
        <v>4年</v>
      </c>
      <c r="Q79" s="76" t="str">
        <f>IF(COUNTIF([8]辅助列设置!$Q:$Q,J79)&gt;0,"股份内","股份外")</f>
        <v>股份内</v>
      </c>
      <c r="R79" s="76" t="str">
        <f>_xlfn.XLOOKUP(F79,产值及收款计划!C:C,产值及收款计划!B:B)</f>
        <v>数字建造中心</v>
      </c>
      <c r="S79" s="76" t="str">
        <f>_xlfn.XLOOKUP(F79,产值及收款计划!C:C,产值及收款计划!O:O)</f>
        <v>卜宝翔</v>
      </c>
      <c r="V79" s="137" t="str" cm="1">
        <f t="array" ref="V79">INDEX(J:J,$AH79)</f>
        <v>中铁二十四局集团有限公司</v>
      </c>
      <c r="W79" s="137" t="str" cm="1">
        <f t="array" ref="W79">INDEX(G:G,AH79)</f>
        <v>上海市域铁路机场联络线1标一分部 中铁二十四局集团有限公司智慧工地项目</v>
      </c>
      <c r="X79" s="137" t="str" cm="1">
        <f t="array" ref="X79">INDEX(N:N,AH79)</f>
        <v/>
      </c>
      <c r="Y79" s="137" t="str" cm="1">
        <f t="array" ref="Y79">INDEX(P:P,$AH79)</f>
        <v>3年</v>
      </c>
      <c r="Z79" s="137" t="str" cm="1">
        <f t="array" ref="Z79">INDEX(K:K,$AH79)</f>
        <v>不确定</v>
      </c>
      <c r="AA79" s="138" t="e" cm="1">
        <f t="array" ref="AA79">INDEX(L:L,$AH79)</f>
        <v>#REF!</v>
      </c>
      <c r="AB79" s="138" t="str" cm="1">
        <f t="array" ref="AB79">INDEX(R:R,$AH79)</f>
        <v>数字建造中心</v>
      </c>
      <c r="AC79" s="138" t="str" cm="1">
        <f t="array" ref="AC79">INDEX(S:S,$AH79)</f>
        <v>谢复欣</v>
      </c>
      <c r="AD79" s="138"/>
      <c r="AE79" s="138"/>
      <c r="AF79" s="138"/>
      <c r="AG79" s="138"/>
      <c r="AH79" s="138">
        <v>55</v>
      </c>
      <c r="AI79" s="138">
        <v>78</v>
      </c>
    </row>
    <row r="80" spans="1:35">
      <c r="A80" s="131"/>
      <c r="B80" s="2">
        <f>[1]长账龄落实计划!A52</f>
        <v>139</v>
      </c>
      <c r="C80" s="134">
        <f>[1]长账龄落实计划!B52</f>
        <v>44740</v>
      </c>
      <c r="D80" s="2" t="str">
        <f>[1]长账龄落实计划!C52</f>
        <v>南湖区老（旧）住宅区改造提升专项工程（二期）第二批次（明月片区）之智慧化工程-上海市城市建设设计研究总院（集团）有限公司-确认单未开票税金</v>
      </c>
      <c r="E80" s="2" t="str">
        <f>[1]长账龄落实计划!D52</f>
        <v>上海市城市建设设计研究总院（集团）有限公司</v>
      </c>
      <c r="F80" s="2" t="str">
        <f>[1]长账龄落实计划!E52</f>
        <v>ZHT2021051000046</v>
      </c>
      <c r="G80" s="2" t="str">
        <f>_xlfn.XLOOKUP(F80,[8]【SUIT】合同静态信息表!$B:$B,[8]【SUIT】合同静态信息表!$C:$C)</f>
        <v>南湖区老（旧）住宅区改造提升专项工程（二期）第二批次（明月片区） 之智慧化工程</v>
      </c>
      <c r="H80" s="2">
        <f>[1]长账龄落实计划!G52</f>
        <v>9668287</v>
      </c>
      <c r="I80" s="2">
        <f>[1]长账龄落实计划!H52</f>
        <v>4155252</v>
      </c>
      <c r="J80" s="2" t="str">
        <f>_xlfn.XLOOKUP(F80,[8]【SUIT】合同静态信息表!$B:$B,[8]【SUIT】合同静态信息表!$K:$K)</f>
        <v>上海市城市建设设计研究总院（集团）有限公司</v>
      </c>
      <c r="K80" s="2" t="str">
        <f>[1]长账龄落实计划!J52</f>
        <v>不确定</v>
      </c>
      <c r="L80" s="2" t="e">
        <f>[1]长账龄落实计划!K52</f>
        <v>#REF!</v>
      </c>
      <c r="M80" s="2" t="str">
        <f>IF(COUNTIF($F$30:F80,F80)=1,COUNTIF($F$30:F80,F80),"")</f>
        <v/>
      </c>
      <c r="N80" s="131" t="str">
        <f t="shared" si="11"/>
        <v/>
      </c>
      <c r="O80" s="76" t="e">
        <f t="shared" si="12"/>
        <v>#VALUE!</v>
      </c>
      <c r="P80" s="76" t="str">
        <f t="shared" si="13"/>
        <v>4年</v>
      </c>
      <c r="Q80" s="76" t="str">
        <f>IF(COUNTIF([8]辅助列设置!$Q:$Q,J80)&gt;0,"股份内","股份外")</f>
        <v>股份内</v>
      </c>
      <c r="R80" s="76" t="str">
        <f>_xlfn.XLOOKUP(F80,产值及收款计划!C:C,产值及收款计划!B:B)</f>
        <v>数字建造中心</v>
      </c>
      <c r="S80" s="76" t="str">
        <f>_xlfn.XLOOKUP(F80,产值及收款计划!C:C,产值及收款计划!O:O)</f>
        <v>卜宝翔</v>
      </c>
      <c r="V80" s="137" t="str" cm="1">
        <f t="array" ref="V80">INDEX(J:J,$AH80)</f>
        <v>中铁二十四局集团有限公司</v>
      </c>
      <c r="W80" s="137" t="str" cm="1">
        <f t="array" ref="W80">INDEX(G:G,AH80)</f>
        <v>上海市域铁路机场联络线1标一分部 中铁二十四局集团有限公司智慧工地项目</v>
      </c>
      <c r="X80" s="137" t="str" cm="1">
        <f t="array" ref="X80">INDEX(N:N,AH80)</f>
        <v/>
      </c>
      <c r="Y80" s="137" t="str" cm="1">
        <f t="array" ref="Y80">INDEX(P:P,$AH80)</f>
        <v>3年</v>
      </c>
      <c r="Z80" s="137" t="str" cm="1">
        <f t="array" ref="Z80">INDEX(K:K,$AH80)</f>
        <v>不确定</v>
      </c>
      <c r="AA80" s="138" t="e" cm="1">
        <f t="array" ref="AA80">INDEX(L:L,$AH80)</f>
        <v>#REF!</v>
      </c>
      <c r="AB80" s="138" t="str" cm="1">
        <f t="array" ref="AB80">INDEX(R:R,$AH80)</f>
        <v>数字建造中心</v>
      </c>
      <c r="AC80" s="138" t="str" cm="1">
        <f t="array" ref="AC80">INDEX(S:S,$AH80)</f>
        <v>谢复欣</v>
      </c>
      <c r="AD80" s="138"/>
      <c r="AE80" s="138"/>
      <c r="AF80" s="138"/>
      <c r="AG80" s="138"/>
      <c r="AH80" s="138">
        <v>56</v>
      </c>
      <c r="AI80" s="138">
        <v>79</v>
      </c>
    </row>
    <row r="81" spans="1:35">
      <c r="A81" s="131"/>
      <c r="B81" s="2">
        <f>[1]长账龄落实计划!A53</f>
        <v>140</v>
      </c>
      <c r="C81" s="134">
        <f>[1]长账龄落实计划!B53</f>
        <v>44740</v>
      </c>
      <c r="D81" s="2" t="str">
        <f>[1]长账龄落实计划!C53</f>
        <v>南湖区老（旧）住宅区改造及二环以内背街小巷提升工程设计采购施工总承包（EPC）（新兴街道松鹤片区）之智慧化工程-上海市城市建设设计研究总院（集团）有限公司-产值确认单累计确认724.8999万元</v>
      </c>
      <c r="E81" s="2" t="str">
        <f>[1]长账龄落实计划!D53</f>
        <v>上海市城市建设设计研究总院（集团）有限公司</v>
      </c>
      <c r="F81" s="2" t="str">
        <f>[1]长账龄落实计划!E53</f>
        <v>ZHT2021051000042</v>
      </c>
      <c r="G81" s="2" t="str">
        <f>_xlfn.XLOOKUP(F81,[8]【SUIT】合同静态信息表!$B:$B,[8]【SUIT】合同静态信息表!$C:$C)</f>
        <v>嘉兴市南湖区二环以内背街小巷提升工程（新兴街道松鹤片区）之智慧化工程</v>
      </c>
      <c r="H81" s="2">
        <f>[1]长账龄落实计划!G53</f>
        <v>7248999</v>
      </c>
      <c r="I81" s="2">
        <f>[1]长账龄落实计划!H53</f>
        <v>706165</v>
      </c>
      <c r="J81" s="2" t="str">
        <f>_xlfn.XLOOKUP(F81,[8]【SUIT】合同静态信息表!$B:$B,[8]【SUIT】合同静态信息表!$K:$K)</f>
        <v>上海市城市建设设计研究总院（集团）有限公司</v>
      </c>
      <c r="K81" s="2" t="str">
        <f>[1]长账龄落实计划!J53</f>
        <v>不确定</v>
      </c>
      <c r="L81" s="2" t="e">
        <f>[1]长账龄落实计划!K53</f>
        <v>#REF!</v>
      </c>
      <c r="M81" s="2" t="str">
        <f>IF(COUNTIF($F$30:F81,F81)=1,COUNTIF($F$30:F81,F81),"")</f>
        <v/>
      </c>
      <c r="N81" s="131" t="str">
        <f t="shared" si="11"/>
        <v/>
      </c>
      <c r="O81" s="76" t="e">
        <f t="shared" si="12"/>
        <v>#VALUE!</v>
      </c>
      <c r="P81" s="76" t="str">
        <f t="shared" si="13"/>
        <v>4年</v>
      </c>
      <c r="Q81" s="76" t="str">
        <f>IF(COUNTIF([8]辅助列设置!$Q:$Q,J81)&gt;0,"股份内","股份外")</f>
        <v>股份内</v>
      </c>
      <c r="R81" s="76" t="str">
        <f>_xlfn.XLOOKUP(F81,产值及收款计划!C:C,产值及收款计划!B:B)</f>
        <v>数字建造中心</v>
      </c>
      <c r="S81" s="76" t="str">
        <f>_xlfn.XLOOKUP(F81,产值及收款计划!C:C,产值及收款计划!O:O)</f>
        <v>卜宝翔</v>
      </c>
      <c r="V81" s="137" t="str" cm="1">
        <f t="array" ref="V81">INDEX(J:J,$AH81)</f>
        <v>中德联合集团有限公司</v>
      </c>
      <c r="W81" s="137" t="str" cm="1">
        <f t="array" ref="W81">INDEX(G:G,AH81)</f>
        <v>青岛航运贸易金融融合创新基地CDG地块地上区域BIM总体咨询项目</v>
      </c>
      <c r="X81" s="137" t="str" cm="1">
        <f t="array" ref="X81">INDEX(N:N,AH81)</f>
        <v/>
      </c>
      <c r="Y81" s="137" t="str" cm="1">
        <f t="array" ref="Y81">INDEX(P:P,$AH81)</f>
        <v>2年</v>
      </c>
      <c r="Z81" s="137" t="str" cm="1">
        <f t="array" ref="Z81">INDEX(K:K,$AH81)</f>
        <v>不确定</v>
      </c>
      <c r="AA81" s="138" t="e" cm="1">
        <f t="array" ref="AA81">INDEX(L:L,$AH81)</f>
        <v>#REF!</v>
      </c>
      <c r="AB81" s="138" t="str" cm="1">
        <f t="array" ref="AB81">INDEX(R:R,$AH81)</f>
        <v>数字建造中心</v>
      </c>
      <c r="AC81" s="138" t="str" cm="1">
        <f t="array" ref="AC81">INDEX(S:S,$AH81)</f>
        <v>徐勇</v>
      </c>
      <c r="AD81" s="138"/>
      <c r="AE81" s="138"/>
      <c r="AF81" s="138"/>
      <c r="AG81" s="138"/>
      <c r="AH81" s="138">
        <v>76</v>
      </c>
      <c r="AI81" s="138">
        <v>80</v>
      </c>
    </row>
    <row r="82" spans="1:35">
      <c r="A82" s="131"/>
      <c r="B82" s="2">
        <f>[1]长账龄落实计划!A54</f>
        <v>141</v>
      </c>
      <c r="C82" s="134">
        <f>[1]长账龄落实计划!B54</f>
        <v>44740</v>
      </c>
      <c r="D82" s="2" t="str">
        <f>[1]长账龄落实计划!C54</f>
        <v>南湖区老（旧）住宅区改造及二环以内背街小巷提升工程设计采购施工总承包（EPC）（新兴街道王安片区）之智慧化工程-上海市城市建设设计研究总院（集团）有限公司未开票收入税金</v>
      </c>
      <c r="E82" s="2" t="str">
        <f>[1]长账龄落实计划!D54</f>
        <v>上海市城市建设设计研究总院（集团）有限公司</v>
      </c>
      <c r="F82" s="2" t="str">
        <f>[1]长账龄落实计划!E54</f>
        <v>ZHT2021050700041</v>
      </c>
      <c r="G82" s="2" t="str">
        <f>_xlfn.XLOOKUP(F82,[8]【SUIT】合同静态信息表!$B:$B,[8]【SUIT】合同静态信息表!$C:$C)</f>
        <v>南湖区老（旧）住宅区改造及二环以内背街小巷提升工程设计采购施工总承包（EPC）（新兴街道王安片区） 之智慧化工程</v>
      </c>
      <c r="H82" s="2">
        <f>[1]长账龄落实计划!G54</f>
        <v>8527218</v>
      </c>
      <c r="I82" s="2">
        <f>[1]长账龄落实计划!H54</f>
        <v>1324431</v>
      </c>
      <c r="J82" s="2" t="str">
        <f>_xlfn.XLOOKUP(F82,[8]【SUIT】合同静态信息表!$B:$B,[8]【SUIT】合同静态信息表!$K:$K)</f>
        <v>上海市城市建设设计研究总院（集团）有限公司</v>
      </c>
      <c r="K82" s="2" t="str">
        <f>[1]长账龄落实计划!J54</f>
        <v>不确定</v>
      </c>
      <c r="L82" s="2" t="e">
        <f>[1]长账龄落实计划!K54</f>
        <v>#REF!</v>
      </c>
      <c r="M82" s="2" t="str">
        <f>IF(COUNTIF($F$30:F82,F82)=1,COUNTIF($F$30:F82,F82),"")</f>
        <v/>
      </c>
      <c r="N82" s="131" t="str">
        <f t="shared" si="11"/>
        <v/>
      </c>
      <c r="O82" s="76" t="e">
        <f t="shared" si="12"/>
        <v>#VALUE!</v>
      </c>
      <c r="P82" s="76" t="str">
        <f t="shared" si="13"/>
        <v>4年</v>
      </c>
      <c r="Q82" s="76" t="str">
        <f>IF(COUNTIF([8]辅助列设置!$Q:$Q,J82)&gt;0,"股份内","股份外")</f>
        <v>股份内</v>
      </c>
      <c r="R82" s="76" t="str">
        <f>_xlfn.XLOOKUP(F82,产值及收款计划!C:C,产值及收款计划!B:B)</f>
        <v>数字建造中心</v>
      </c>
      <c r="S82" s="76" t="str">
        <f>_xlfn.XLOOKUP(F82,产值及收款计划!C:C,产值及收款计划!O:O)</f>
        <v>卜宝翔</v>
      </c>
      <c r="V82" s="137" t="str" cm="1">
        <f t="array" ref="V82">INDEX(J:J,$AH82)</f>
        <v>中铁二十二局集团第三工程有限公司</v>
      </c>
      <c r="W82" s="137" t="str" cm="1">
        <f t="array" ref="W82">INDEX(G:G,AH82)</f>
        <v>绍兴项目监控中心智能化工程专业分包合同</v>
      </c>
      <c r="X82" s="137" t="str" cm="1">
        <f t="array" ref="X82">INDEX(N:N,AH82)</f>
        <v/>
      </c>
      <c r="Y82" s="137" t="str" cm="1">
        <f t="array" ref="Y82">INDEX(P:P,$AH82)</f>
        <v>4年</v>
      </c>
      <c r="Z82" s="137" t="str" cm="1">
        <f t="array" ref="Z82">INDEX(K:K,$AH82)</f>
        <v>无法落实</v>
      </c>
      <c r="AA82" s="138" t="e" cm="1">
        <f t="array" ref="AA82">INDEX(L:L,$AH82)</f>
        <v>#REF!</v>
      </c>
      <c r="AB82" s="138" t="str" cm="1">
        <f t="array" ref="AB82">INDEX(R:R,$AH82)</f>
        <v>数字建造中心</v>
      </c>
      <c r="AC82" s="138" t="str" cm="1">
        <f t="array" ref="AC82">INDEX(S:S,$AH82)</f>
        <v>卜宝翔</v>
      </c>
      <c r="AD82" s="138"/>
      <c r="AE82" s="138"/>
      <c r="AF82" s="138"/>
      <c r="AG82" s="138"/>
      <c r="AH82" s="138">
        <v>77</v>
      </c>
      <c r="AI82" s="138">
        <v>81</v>
      </c>
    </row>
    <row r="83" spans="1:35">
      <c r="A83" s="131"/>
      <c r="B83" s="2">
        <f>[1]长账龄落实计划!A55</f>
        <v>142</v>
      </c>
      <c r="C83" s="134">
        <f>[1]长账龄落实计划!B55</f>
        <v>44740</v>
      </c>
      <c r="D83" s="2" t="str">
        <f>[1]长账龄落实计划!C55</f>
        <v>南湖区老（旧）住宅区改造提升专项工程（二期）第二批次（秀运片区、解放路片区）之智慧化工程-上海市城市建设设计研究总院（集团）有限公司-未开票税金</v>
      </c>
      <c r="E83" s="2" t="str">
        <f>[1]长账龄落实计划!D55</f>
        <v>上海市城市建设设计研究总院（集团）有限公司</v>
      </c>
      <c r="F83" s="2" t="str">
        <f>[1]长账龄落实计划!E55</f>
        <v>ZHT2021051000044</v>
      </c>
      <c r="G83" s="2" t="str">
        <f>_xlfn.XLOOKUP(F83,[8]【SUIT】合同静态信息表!$B:$B,[8]【SUIT】合同静态信息表!$C:$C)</f>
        <v>南湖区老（旧）住宅区改造提升专项工程（二期）第二批次（秀运片区、解放路片区） 之智慧化工程</v>
      </c>
      <c r="H83" s="2">
        <f>[1]长账龄落实计划!G55</f>
        <v>5070983</v>
      </c>
      <c r="I83" s="2">
        <f>[1]长账龄落实计划!H55</f>
        <v>645086</v>
      </c>
      <c r="J83" s="2" t="str">
        <f>_xlfn.XLOOKUP(F83,[8]【SUIT】合同静态信息表!$B:$B,[8]【SUIT】合同静态信息表!$K:$K)</f>
        <v>上海市城市建设设计研究总院（集团）有限公司</v>
      </c>
      <c r="K83" s="2" t="str">
        <f>[1]长账龄落实计划!J55</f>
        <v>不确定</v>
      </c>
      <c r="L83" s="2" t="e">
        <f>[1]长账龄落实计划!K55</f>
        <v>#REF!</v>
      </c>
      <c r="M83" s="2">
        <f>IF(COUNTIF($F$30:F83,F83)=1,COUNTIF($F$30:F83,F83),"")</f>
        <v>1</v>
      </c>
      <c r="N83" s="131">
        <f t="shared" si="11"/>
        <v>64.5086</v>
      </c>
      <c r="O83" s="76">
        <f t="shared" si="12"/>
        <v>42</v>
      </c>
      <c r="P83" s="76" t="str">
        <f t="shared" si="13"/>
        <v>4年</v>
      </c>
      <c r="Q83" s="76" t="str">
        <f>IF(COUNTIF([8]辅助列设置!$Q:$Q,J83)&gt;0,"股份内","股份外")</f>
        <v>股份内</v>
      </c>
      <c r="R83" s="76" t="str">
        <f>_xlfn.XLOOKUP(F83,产值及收款计划!C:C,产值及收款计划!B:B)</f>
        <v>数字建造中心</v>
      </c>
      <c r="S83" s="76" t="str">
        <f>_xlfn.XLOOKUP(F83,产值及收款计划!C:C,产值及收款计划!O:O)</f>
        <v>卜宝翔</v>
      </c>
      <c r="V83" s="137" t="str" cm="1">
        <f t="array" ref="V83">INDEX(J:J,$AH83)</f>
        <v>中铁十一局集团有限公司
长业建设集团有限公司</v>
      </c>
      <c r="W83" s="137" t="str" cm="1">
        <f t="array" ref="W83">INDEX(G:G,AH83)</f>
        <v>绍兴市二环南路智慧快速路智慧功能工程建设工程施工专业分包</v>
      </c>
      <c r="X83" s="137" t="str" cm="1">
        <f t="array" ref="X83">INDEX(N:N,AH83)</f>
        <v/>
      </c>
      <c r="Y83" s="137" t="str" cm="1">
        <f t="array" ref="Y83">INDEX(P:P,$AH83)</f>
        <v>3年</v>
      </c>
      <c r="Z83" s="137" t="str" cm="1">
        <f t="array" ref="Z83">INDEX(K:K,$AH83)</f>
        <v>无法落实</v>
      </c>
      <c r="AA83" s="138" t="e" cm="1">
        <f t="array" ref="AA83">INDEX(L:L,$AH83)</f>
        <v>#REF!</v>
      </c>
      <c r="AB83" s="138" t="str" cm="1">
        <f t="array" ref="AB83">INDEX(R:R,$AH83)</f>
        <v>数字建造中心</v>
      </c>
      <c r="AC83" s="138" t="str" cm="1">
        <f t="array" ref="AC83">INDEX(S:S,$AH83)</f>
        <v>卜宝翔</v>
      </c>
      <c r="AD83" s="138"/>
      <c r="AE83" s="138"/>
      <c r="AF83" s="138"/>
      <c r="AG83" s="138"/>
      <c r="AH83" s="138">
        <v>85</v>
      </c>
      <c r="AI83" s="138">
        <v>82</v>
      </c>
    </row>
    <row r="84" spans="1:35">
      <c r="A84" s="131"/>
      <c r="B84" s="2">
        <f>[1]长账龄落实计划!A56</f>
        <v>143</v>
      </c>
      <c r="C84" s="134">
        <f>[1]长账龄落实计划!B56</f>
        <v>44740</v>
      </c>
      <c r="D84" s="2" t="str">
        <f>[1]长账龄落实计划!C56</f>
        <v>南湖区老（旧）住宅区改造提升专项工程（二期）第二批次（真合片区、凌塘片区）之智慧化工程-上海市城市建设设计研究总院（集团）有限公司产值确认未开票税金</v>
      </c>
      <c r="E84" s="2" t="str">
        <f>[1]长账龄落实计划!D56</f>
        <v>上海市城市建设设计研究总院（集团）有限公司</v>
      </c>
      <c r="F84" s="2" t="str">
        <f>[1]长账龄落实计划!E56</f>
        <v>ZHT2021051000045</v>
      </c>
      <c r="G84" s="2" t="str">
        <f>_xlfn.XLOOKUP(F84,[8]【SUIT】合同静态信息表!$B:$B,[8]【SUIT】合同静态信息表!$C:$C)</f>
        <v>南湖区老（旧）住宅区改造提升专项工程（二期）第二批次（真合片区、凌塘片区） 之智慧化工程</v>
      </c>
      <c r="H84" s="2">
        <f>[1]长账龄落实计划!G56</f>
        <v>7150755</v>
      </c>
      <c r="I84" s="2">
        <f>[1]长账龄落实计划!H56</f>
        <v>1399398</v>
      </c>
      <c r="J84" s="2" t="str">
        <f>_xlfn.XLOOKUP(F84,[8]【SUIT】合同静态信息表!$B:$B,[8]【SUIT】合同静态信息表!$K:$K)</f>
        <v>上海市城市建设设计研究总院（集团）有限公司</v>
      </c>
      <c r="K84" s="2" t="str">
        <f>[1]长账龄落实计划!J56</f>
        <v>不确定</v>
      </c>
      <c r="L84" s="2" t="e">
        <f>[1]长账龄落实计划!K56</f>
        <v>#REF!</v>
      </c>
      <c r="M84" s="2" t="str">
        <f>IF(COUNTIF($F$30:F84,F84)=1,COUNTIF($F$30:F84,F84),"")</f>
        <v/>
      </c>
      <c r="N84" s="131" t="str">
        <f t="shared" si="11"/>
        <v/>
      </c>
      <c r="O84" s="76" t="e">
        <f t="shared" si="12"/>
        <v>#VALUE!</v>
      </c>
      <c r="P84" s="76" t="str">
        <f t="shared" si="13"/>
        <v>4年</v>
      </c>
      <c r="Q84" s="76" t="str">
        <f>IF(COUNTIF([8]辅助列设置!$Q:$Q,J84)&gt;0,"股份内","股份外")</f>
        <v>股份内</v>
      </c>
      <c r="R84" s="76" t="str">
        <f>_xlfn.XLOOKUP(F84,产值及收款计划!C:C,产值及收款计划!B:B)</f>
        <v>数字建造中心</v>
      </c>
      <c r="S84" s="76" t="str">
        <f>_xlfn.XLOOKUP(F84,产值及收款计划!C:C,产值及收款计划!O:O)</f>
        <v>卜宝翔</v>
      </c>
      <c r="V84" s="137" t="str" cm="1">
        <f t="array" ref="V84">INDEX(J:J,$AH84)</f>
        <v>中铁十一局集团有限公司
长业建设集团有限公司</v>
      </c>
      <c r="W84" s="137" t="str" cm="1">
        <f t="array" ref="W84">INDEX(G:G,AH84)</f>
        <v>绍兴市二环南路智慧快速路智慧功能工程建设工程施工专业分包</v>
      </c>
      <c r="X84" s="137" t="str" cm="1">
        <f t="array" ref="X84">INDEX(N:N,AH84)</f>
        <v/>
      </c>
      <c r="Y84" s="137" t="str" cm="1">
        <f t="array" ref="Y84">INDEX(P:P,$AH84)</f>
        <v>3年</v>
      </c>
      <c r="Z84" s="137" t="str" cm="1">
        <f t="array" ref="Z84">INDEX(K:K,$AH84)</f>
        <v>无法落实</v>
      </c>
      <c r="AA84" s="138" t="e" cm="1">
        <f t="array" ref="AA84">INDEX(L:L,$AH84)</f>
        <v>#REF!</v>
      </c>
      <c r="AB84" s="138" t="str" cm="1">
        <f t="array" ref="AB84">INDEX(R:R,$AH84)</f>
        <v>数字建造中心</v>
      </c>
      <c r="AC84" s="138" t="str" cm="1">
        <f t="array" ref="AC84">INDEX(S:S,$AH84)</f>
        <v>卜宝翔</v>
      </c>
      <c r="AD84" s="138"/>
      <c r="AE84" s="138"/>
      <c r="AF84" s="138"/>
      <c r="AG84" s="138"/>
      <c r="AH84" s="138">
        <v>86</v>
      </c>
      <c r="AI84" s="138">
        <v>83</v>
      </c>
    </row>
    <row r="85" spans="1:35">
      <c r="A85" s="131"/>
      <c r="B85" s="2">
        <f>[1]长账龄落实计划!A57</f>
        <v>147</v>
      </c>
      <c r="C85" s="134">
        <f>[1]长账龄落实计划!B57</f>
        <v>45190</v>
      </c>
      <c r="D85" s="2" t="str">
        <f>[1]长账龄落实计划!C57</f>
        <v>绍兴市二环南路智慧快速路智慧功能工程建设工程施工专业分包 - 中铁十一局集团有限公司 - 无税开票3098964.15</v>
      </c>
      <c r="E85" s="2" t="str">
        <f>[1]长账龄落实计划!D57</f>
        <v>中铁十一局集团有限公司第四分公司</v>
      </c>
      <c r="F85" s="2" t="str">
        <f>[1]长账龄落实计划!E57</f>
        <v>ZHT2022092800082</v>
      </c>
      <c r="G85" s="2" t="str">
        <f>_xlfn.XLOOKUP(F85,[8]【SUIT】合同静态信息表!$B:$B,[8]【SUIT】合同静态信息表!$C:$C)</f>
        <v>绍兴市二环南路智慧快速路智慧功能工程建设工程施工专业分包</v>
      </c>
      <c r="H85" s="2">
        <f>[1]长账龄落实计划!G57</f>
        <v>28278042</v>
      </c>
      <c r="I85" s="2">
        <f>[1]长账龄落实计划!H57</f>
        <v>3151646.54</v>
      </c>
      <c r="J85" s="2" t="str">
        <f>_xlfn.XLOOKUP(F85,[8]【SUIT】合同静态信息表!$B:$B,[8]【SUIT】合同静态信息表!$K:$K)</f>
        <v>中铁十一局集团有限公司
长业建设集团有限公司</v>
      </c>
      <c r="K85" s="2" t="str">
        <f>[1]长账龄落实计划!J57</f>
        <v>无法落实</v>
      </c>
      <c r="L85" s="2" t="e">
        <f>[1]长账龄落实计划!K57</f>
        <v>#REF!</v>
      </c>
      <c r="M85" s="2" t="str">
        <f>IF(COUNTIF($F$30:F85,F85)=1,COUNTIF($F$30:F85,F85),"")</f>
        <v/>
      </c>
      <c r="N85" s="131" t="str">
        <f t="shared" si="11"/>
        <v/>
      </c>
      <c r="O85" s="76" t="e">
        <f t="shared" si="12"/>
        <v>#VALUE!</v>
      </c>
      <c r="P85" s="76" t="str">
        <f t="shared" si="13"/>
        <v>3年</v>
      </c>
      <c r="Q85" s="76" t="str">
        <f>IF(COUNTIF([8]辅助列设置!$Q:$Q,J85)&gt;0,"股份内","股份外")</f>
        <v>股份外</v>
      </c>
      <c r="R85" s="76" t="str">
        <f>_xlfn.XLOOKUP(F85,产值及收款计划!C:C,产值及收款计划!B:B)</f>
        <v>数字建造中心</v>
      </c>
      <c r="S85" s="76" t="str">
        <f>_xlfn.XLOOKUP(F85,产值及收款计划!C:C,产值及收款计划!O:O)</f>
        <v>卜宝翔</v>
      </c>
      <c r="V85" s="137" t="str" cm="1">
        <f t="array" ref="V85">INDEX(J:J,$AH85)</f>
        <v>核工业北京地质研究院</v>
      </c>
      <c r="W85" s="137" t="str" cm="1">
        <f t="array" ref="W85">INDEX(G:G,AH85)</f>
        <v>地下实验室科研数据动态管理平台项目</v>
      </c>
      <c r="X85" s="137" t="str" cm="1">
        <f t="array" ref="X85">INDEX(N:N,AH85)</f>
        <v/>
      </c>
      <c r="Y85" s="137" t="str" cm="1">
        <f t="array" ref="Y85">INDEX(P:P,$AH85)</f>
        <v>3年</v>
      </c>
      <c r="Z85" s="137" t="str" cm="1">
        <f t="array" ref="Z85">INDEX(K:K,$AH85)</f>
        <v>无法落实</v>
      </c>
      <c r="AA85" s="138" t="e" cm="1">
        <f t="array" ref="AA85">INDEX(L:L,$AH85)</f>
        <v>#REF!</v>
      </c>
      <c r="AB85" s="138" t="str" cm="1">
        <f t="array" ref="AB85">INDEX(R:R,$AH85)</f>
        <v>数字建造中心</v>
      </c>
      <c r="AC85" s="138" t="str" cm="1">
        <f t="array" ref="AC85">INDEX(S:S,$AH85)</f>
        <v>张智伟</v>
      </c>
      <c r="AD85" s="138"/>
      <c r="AE85" s="138"/>
      <c r="AF85" s="138"/>
      <c r="AG85" s="138"/>
      <c r="AH85" s="138">
        <v>95</v>
      </c>
      <c r="AI85" s="138">
        <v>84</v>
      </c>
    </row>
    <row r="86" spans="1:35">
      <c r="A86" s="131"/>
      <c r="B86" s="2">
        <f>[1]长账龄落实计划!A58</f>
        <v>148</v>
      </c>
      <c r="C86" s="134">
        <f>[1]长账龄落实计划!B58</f>
        <v>45190</v>
      </c>
      <c r="D86" s="2" t="str">
        <f>[1]长账龄落实计划!C58</f>
        <v>绍兴市二环南路智慧快速路智慧功能工程建设工程施工专业分包 - 中铁十一局集团有限公司 - 无税开票3098964.15</v>
      </c>
      <c r="E86" s="2" t="str">
        <f>[1]长账龄落实计划!D58</f>
        <v>中铁十一局集团有限公司第四分公司</v>
      </c>
      <c r="F86" s="2" t="str">
        <f>[1]长账龄落实计划!E58</f>
        <v>ZHT2022092800082</v>
      </c>
      <c r="G86" s="2" t="str">
        <f>_xlfn.XLOOKUP(F86,[8]【SUIT】合同静态信息表!$B:$B,[8]【SUIT】合同静态信息表!$C:$C)</f>
        <v>绍兴市二环南路智慧快速路智慧功能工程建设工程施工专业分包</v>
      </c>
      <c r="H86" s="2">
        <f>[1]长账龄落实计划!G58</f>
        <v>28278042</v>
      </c>
      <c r="I86" s="2">
        <f>[1]长账龄落实计划!H58</f>
        <v>350182.95</v>
      </c>
      <c r="J86" s="2" t="str">
        <f>_xlfn.XLOOKUP(F86,[8]【SUIT】合同静态信息表!$B:$B,[8]【SUIT】合同静态信息表!$K:$K)</f>
        <v>中铁十一局集团有限公司
长业建设集团有限公司</v>
      </c>
      <c r="K86" s="2" t="str">
        <f>[1]长账龄落实计划!J58</f>
        <v>无法落实</v>
      </c>
      <c r="L86" s="2" t="e">
        <f>[1]长账龄落实计划!K58</f>
        <v>#REF!</v>
      </c>
      <c r="M86" s="2" t="str">
        <f>IF(COUNTIF($F$30:F86,F86)=1,COUNTIF($F$30:F86,F86),"")</f>
        <v/>
      </c>
      <c r="N86" s="131" t="str">
        <f t="shared" si="11"/>
        <v/>
      </c>
      <c r="O86" s="76" t="e">
        <f t="shared" si="12"/>
        <v>#VALUE!</v>
      </c>
      <c r="P86" s="76" t="str">
        <f t="shared" si="13"/>
        <v>3年</v>
      </c>
      <c r="Q86" s="76" t="str">
        <f>IF(COUNTIF([8]辅助列设置!$Q:$Q,J86)&gt;0,"股份内","股份外")</f>
        <v>股份外</v>
      </c>
      <c r="R86" s="76" t="str">
        <f>_xlfn.XLOOKUP(F86,产值及收款计划!C:C,产值及收款计划!B:B)</f>
        <v>数字建造中心</v>
      </c>
      <c r="S86" s="76" t="str">
        <f>_xlfn.XLOOKUP(F86,产值及收款计划!C:C,产值及收款计划!O:O)</f>
        <v>卜宝翔</v>
      </c>
      <c r="V86" s="137" t="str" cm="1">
        <f t="array" ref="V86">INDEX(J:J,$AH86)</f>
        <v>中交路桥建设有限公司</v>
      </c>
      <c r="W86" s="137" t="str" cm="1">
        <f t="array" ref="W86">INDEX(G:G,AH86)</f>
        <v>嘉兴市域快速道路智慧建设管理平台服务项目</v>
      </c>
      <c r="X86" s="137" t="str" cm="1">
        <f t="array" ref="X86">INDEX(N:N,AH86)</f>
        <v/>
      </c>
      <c r="Y86" s="137" t="str" cm="1">
        <f t="array" ref="Y86">INDEX(P:P,$AH86)</f>
        <v>2年</v>
      </c>
      <c r="Z86" s="137" t="str" cm="1">
        <f t="array" ref="Z86">INDEX(K:K,$AH86)</f>
        <v>全部落实</v>
      </c>
      <c r="AA86" s="138" t="e" cm="1">
        <f t="array" ref="AA86">INDEX(L:L,$AH86)</f>
        <v>#REF!</v>
      </c>
      <c r="AB86" s="138" t="str" cm="1">
        <f t="array" ref="AB86">INDEX(R:R,$AH86)</f>
        <v>数字建造中心</v>
      </c>
      <c r="AC86" s="138" t="str" cm="1">
        <f t="array" ref="AC86">INDEX(S:S,$AH86)</f>
        <v>卜宝翔</v>
      </c>
      <c r="AD86" s="138"/>
      <c r="AE86" s="138"/>
      <c r="AF86" s="138"/>
      <c r="AG86" s="138"/>
      <c r="AH86" s="138">
        <v>100</v>
      </c>
      <c r="AI86" s="138">
        <v>85</v>
      </c>
    </row>
    <row r="87" spans="1:35">
      <c r="A87" s="131"/>
      <c r="B87" s="2">
        <f>[1]长账龄落实计划!A59</f>
        <v>149</v>
      </c>
      <c r="C87" s="134">
        <f>[1]长账龄落实计划!B59</f>
        <v>45190</v>
      </c>
      <c r="D87" s="2" t="str">
        <f>[1]长账龄落实计划!C59</f>
        <v>绍兴二环南路智慧快速路智慧工程采购合同 - 上海城建数字产业集团有限公司 - 无税开票5550079.19</v>
      </c>
      <c r="E87" s="2" t="str">
        <f>[1]长账龄落实计划!D59</f>
        <v>上海城建数字产业集团有限公司</v>
      </c>
      <c r="F87" s="2" t="str">
        <f>[1]长账龄落实计划!E59</f>
        <v>ZHT2022112300104</v>
      </c>
      <c r="G87" s="2" t="str">
        <f>_xlfn.XLOOKUP(F87,[8]【SUIT】合同静态信息表!$B:$B,[8]【SUIT】合同静态信息表!$C:$C)</f>
        <v>绍兴二环南路智慧快速路智慧工程采购合同</v>
      </c>
      <c r="H87" s="2">
        <f>[1]长账龄落实计划!G59</f>
        <v>8025057</v>
      </c>
      <c r="I87" s="2">
        <f>[1]长账龄落实计划!H59</f>
        <v>6271589.49</v>
      </c>
      <c r="J87" s="2" t="str">
        <f>_xlfn.XLOOKUP(F87,[8]【SUIT】合同静态信息表!$B:$B,[8]【SUIT】合同静态信息表!$K:$K)</f>
        <v>上海城建数字产业集团有限公司</v>
      </c>
      <c r="K87" s="2" t="str">
        <f>[1]长账龄落实计划!J59</f>
        <v>无法落实</v>
      </c>
      <c r="L87" s="2" t="e">
        <f>[1]长账龄落实计划!K59</f>
        <v>#REF!</v>
      </c>
      <c r="M87" s="2">
        <f>IF(COUNTIF($F$30:F87,F87)=1,COUNTIF($F$30:F87,F87),"")</f>
        <v>1</v>
      </c>
      <c r="N87" s="131">
        <f t="shared" si="11"/>
        <v>627.158949</v>
      </c>
      <c r="O87" s="76">
        <f t="shared" si="12"/>
        <v>2</v>
      </c>
      <c r="P87" s="76" t="str">
        <f t="shared" si="13"/>
        <v>3年</v>
      </c>
      <c r="Q87" s="76" t="str">
        <f>IF(COUNTIF([8]辅助列设置!$Q:$Q,J87)&gt;0,"股份内","股份外")</f>
        <v>股份内</v>
      </c>
      <c r="R87" s="76" t="str">
        <f>_xlfn.XLOOKUP(F87,产值及收款计划!C:C,产值及收款计划!B:B)</f>
        <v>数字建造中心</v>
      </c>
      <c r="S87" s="76" t="str">
        <f>_xlfn.XLOOKUP(F87,产值及收款计划!C:C,产值及收款计划!O:O)</f>
        <v>卜宝翔</v>
      </c>
      <c r="V87" s="137" t="str" cm="1">
        <f t="array" ref="V87">INDEX(J:J,$AH87)</f>
        <v>江苏镇江路桥工程有限公司</v>
      </c>
      <c r="W87" s="137" t="str" cm="1">
        <f t="array" ref="W87">INDEX(G:G,AH87)</f>
        <v>嘉兴市域快速道路智慧建设管理平台服务项目</v>
      </c>
      <c r="X87" s="137" t="str" cm="1">
        <f t="array" ref="X87">INDEX(N:N,AH87)</f>
        <v/>
      </c>
      <c r="Y87" s="137" t="str" cm="1">
        <f t="array" ref="Y87">INDEX(P:P,$AH87)</f>
        <v>2年</v>
      </c>
      <c r="Z87" s="137" t="str" cm="1">
        <f t="array" ref="Z87">INDEX(K:K,$AH87)</f>
        <v>全部落实</v>
      </c>
      <c r="AA87" s="138" t="e" cm="1">
        <f t="array" ref="AA87">INDEX(L:L,$AH87)</f>
        <v>#REF!</v>
      </c>
      <c r="AB87" s="138" t="str" cm="1">
        <f t="array" ref="AB87">INDEX(R:R,$AH87)</f>
        <v>数字建造中心</v>
      </c>
      <c r="AC87" s="138" t="str" cm="1">
        <f t="array" ref="AC87">INDEX(S:S,$AH87)</f>
        <v>卜宝翔</v>
      </c>
      <c r="AD87" s="138"/>
      <c r="AE87" s="138"/>
      <c r="AF87" s="138"/>
      <c r="AG87" s="138"/>
      <c r="AH87" s="138">
        <v>101</v>
      </c>
      <c r="AI87" s="138">
        <v>86</v>
      </c>
    </row>
    <row r="88" spans="1:35">
      <c r="A88" s="131"/>
      <c r="B88" s="2">
        <f>[1]长账龄落实计划!A60</f>
        <v>150</v>
      </c>
      <c r="C88" s="134">
        <f>[1]长账龄落实计划!B60</f>
        <v>45254</v>
      </c>
      <c r="D88" s="2" t="str">
        <f>[1]长账龄落实计划!C60</f>
        <v>南湖区老（旧）住宅区改造及二环以内背街小巷提升工程设计采购施工总承包（EPC）（新兴街道王安片区）之智慧化工程</v>
      </c>
      <c r="E88" s="2" t="str">
        <f>[1]长账龄落实计划!D60</f>
        <v>上海市城市建设设计研究总院（集团）有限公司</v>
      </c>
      <c r="F88" s="2" t="str">
        <f>[1]长账龄落实计划!E60</f>
        <v>ZHT2021050700041</v>
      </c>
      <c r="G88" s="2" t="str">
        <f>_xlfn.XLOOKUP(F88,[8]【SUIT】合同静态信息表!$B:$B,[8]【SUIT】合同静态信息表!$C:$C)</f>
        <v>南湖区老（旧）住宅区改造及二环以内背街小巷提升工程设计采购施工总承包（EPC）（新兴街道王安片区） 之智慧化工程</v>
      </c>
      <c r="H88" s="2">
        <f>[1]长账龄落实计划!G60</f>
        <v>8527218</v>
      </c>
      <c r="I88" s="2">
        <f>[1]长账龄落实计划!H60</f>
        <v>113992.8</v>
      </c>
      <c r="J88" s="2" t="str">
        <f>_xlfn.XLOOKUP(F88,[8]【SUIT】合同静态信息表!$B:$B,[8]【SUIT】合同静态信息表!$K:$K)</f>
        <v>上海市城市建设设计研究总院（集团）有限公司</v>
      </c>
      <c r="K88" s="2" t="str">
        <f>[1]长账龄落实计划!J60</f>
        <v>不确定</v>
      </c>
      <c r="L88" s="2" t="e">
        <f>[1]长账龄落实计划!K60</f>
        <v>#REF!</v>
      </c>
      <c r="M88" s="2" t="str">
        <f>IF(COUNTIF($F$30:F88,F88)=1,COUNTIF($F$30:F88,F88),"")</f>
        <v/>
      </c>
      <c r="N88" s="131" t="str">
        <f t="shared" si="11"/>
        <v/>
      </c>
      <c r="O88" s="76" t="e">
        <f t="shared" si="12"/>
        <v>#VALUE!</v>
      </c>
      <c r="P88" s="76" t="str">
        <f t="shared" si="13"/>
        <v>3年</v>
      </c>
      <c r="Q88" s="76" t="str">
        <f>IF(COUNTIF([8]辅助列设置!$Q:$Q,J88)&gt;0,"股份内","股份外")</f>
        <v>股份内</v>
      </c>
      <c r="R88" s="76" t="str">
        <f>_xlfn.XLOOKUP(F88,产值及收款计划!C:C,产值及收款计划!B:B)</f>
        <v>数字建造中心</v>
      </c>
      <c r="S88" s="76" t="str">
        <f>_xlfn.XLOOKUP(F88,产值及收款计划!C:C,产值及收款计划!O:O)</f>
        <v>卜宝翔</v>
      </c>
      <c r="V88" s="137" t="str" cm="1">
        <f t="array" ref="V88">INDEX(J:J,$AH88)</f>
        <v>浙江交工集团股份有限公司</v>
      </c>
      <c r="W88" s="137" t="str" cm="1">
        <f t="array" ref="W88">INDEX(G:G,AH88)</f>
        <v>嘉兴市域快速道路智慧建设管理平台服务项目</v>
      </c>
      <c r="X88" s="137" t="str" cm="1">
        <f t="array" ref="X88">INDEX(N:N,AH88)</f>
        <v/>
      </c>
      <c r="Y88" s="137" t="str" cm="1">
        <f t="array" ref="Y88">INDEX(P:P,$AH88)</f>
        <v>2年</v>
      </c>
      <c r="Z88" s="137" t="str" cm="1">
        <f t="array" ref="Z88">INDEX(K:K,$AH88)</f>
        <v>全部落实</v>
      </c>
      <c r="AA88" s="138" t="e" cm="1">
        <f t="array" ref="AA88">INDEX(L:L,$AH88)</f>
        <v>#REF!</v>
      </c>
      <c r="AB88" s="138" t="str" cm="1">
        <f t="array" ref="AB88">INDEX(R:R,$AH88)</f>
        <v>数字建造中心</v>
      </c>
      <c r="AC88" s="138" t="str" cm="1">
        <f t="array" ref="AC88">INDEX(S:S,$AH88)</f>
        <v>卜宝翔</v>
      </c>
      <c r="AD88" s="138"/>
      <c r="AE88" s="138"/>
      <c r="AF88" s="138"/>
      <c r="AG88" s="138"/>
      <c r="AH88" s="138">
        <v>102</v>
      </c>
      <c r="AI88" s="138">
        <v>87</v>
      </c>
    </row>
    <row r="89" spans="1:35">
      <c r="A89" s="131"/>
      <c r="B89" s="2">
        <f>[1]长账龄落实计划!A61</f>
        <v>151</v>
      </c>
      <c r="C89" s="134">
        <f>[1]长账龄落实计划!B61</f>
        <v>45254</v>
      </c>
      <c r="D89" s="2" t="str">
        <f>[1]长账龄落实计划!C61</f>
        <v>南湖区老（旧）住宅区改造提升专项工程（二期）第二批次（真合片区、凌塘片区）之智慧化工程</v>
      </c>
      <c r="E89" s="2" t="str">
        <f>[1]长账龄落实计划!D61</f>
        <v>上海市城市建设设计研究总院（集团）有限公司</v>
      </c>
      <c r="F89" s="2" t="str">
        <f>[1]长账龄落实计划!E61</f>
        <v>ZHT2021051000045</v>
      </c>
      <c r="G89" s="2" t="str">
        <f>_xlfn.XLOOKUP(F89,[8]【SUIT】合同静态信息表!$B:$B,[8]【SUIT】合同静态信息表!$C:$C)</f>
        <v>南湖区老（旧）住宅区改造提升专项工程（二期）第二批次（真合片区、凌塘片区） 之智慧化工程</v>
      </c>
      <c r="H89" s="2">
        <f>[1]长账龄落实计划!G61</f>
        <v>7150755</v>
      </c>
      <c r="I89" s="2">
        <f>[1]长账龄落实计划!H61</f>
        <v>141852.6</v>
      </c>
      <c r="J89" s="2" t="str">
        <f>_xlfn.XLOOKUP(F89,[8]【SUIT】合同静态信息表!$B:$B,[8]【SUIT】合同静态信息表!$K:$K)</f>
        <v>上海市城市建设设计研究总院（集团）有限公司</v>
      </c>
      <c r="K89" s="2" t="str">
        <f>[1]长账龄落实计划!J61</f>
        <v>不确定</v>
      </c>
      <c r="L89" s="2" t="e">
        <f>[1]长账龄落实计划!K61</f>
        <v>#REF!</v>
      </c>
      <c r="M89" s="2" t="str">
        <f>IF(COUNTIF($F$30:F89,F89)=1,COUNTIF($F$30:F89,F89),"")</f>
        <v/>
      </c>
      <c r="N89" s="131" t="str">
        <f t="shared" si="11"/>
        <v/>
      </c>
      <c r="O89" s="76" t="e">
        <f t="shared" si="12"/>
        <v>#VALUE!</v>
      </c>
      <c r="P89" s="76" t="str">
        <f t="shared" si="13"/>
        <v>3年</v>
      </c>
      <c r="Q89" s="76" t="str">
        <f>IF(COUNTIF([8]辅助列设置!$Q:$Q,J89)&gt;0,"股份内","股份外")</f>
        <v>股份内</v>
      </c>
      <c r="R89" s="76" t="str">
        <f>_xlfn.XLOOKUP(F89,产值及收款计划!C:C,产值及收款计划!B:B)</f>
        <v>数字建造中心</v>
      </c>
      <c r="S89" s="76" t="str">
        <f>_xlfn.XLOOKUP(F89,产值及收款计划!C:C,产值及收款计划!O:O)</f>
        <v>卜宝翔</v>
      </c>
      <c r="V89" s="137" t="str" cm="1">
        <f t="array" ref="V89">INDEX(J:J,$AH89)</f>
        <v>江苏镇江路桥工程有限公司</v>
      </c>
      <c r="W89" s="137" t="str" cm="1">
        <f t="array" ref="W89">INDEX(G:G,AH89)</f>
        <v>嘉兴市域快速道路智慧建设管理平台服务项目</v>
      </c>
      <c r="X89" s="137" t="str" cm="1">
        <f t="array" ref="X89">INDEX(N:N,AH89)</f>
        <v/>
      </c>
      <c r="Y89" s="137" t="str" cm="1">
        <f t="array" ref="Y89">INDEX(P:P,$AH89)</f>
        <v>2年</v>
      </c>
      <c r="Z89" s="137" t="str" cm="1">
        <f t="array" ref="Z89">INDEX(K:K,$AH89)</f>
        <v>全部落实</v>
      </c>
      <c r="AA89" s="138" t="e" cm="1">
        <f t="array" ref="AA89">INDEX(L:L,$AH89)</f>
        <v>#REF!</v>
      </c>
      <c r="AB89" s="138" t="str" cm="1">
        <f t="array" ref="AB89">INDEX(R:R,$AH89)</f>
        <v>数字建造中心</v>
      </c>
      <c r="AC89" s="138" t="str" cm="1">
        <f t="array" ref="AC89">INDEX(S:S,$AH89)</f>
        <v>卜宝翔</v>
      </c>
      <c r="AD89" s="138"/>
      <c r="AE89" s="138"/>
      <c r="AF89" s="138"/>
      <c r="AG89" s="138"/>
      <c r="AH89" s="138">
        <v>103</v>
      </c>
      <c r="AI89" s="138">
        <v>88</v>
      </c>
    </row>
    <row r="90" spans="1:35">
      <c r="A90" s="131"/>
      <c r="B90" s="2">
        <f>[1]长账龄落实计划!A62</f>
        <v>152</v>
      </c>
      <c r="C90" s="134">
        <f>[1]长账龄落实计划!B62</f>
        <v>45254</v>
      </c>
      <c r="D90" s="2" t="str">
        <f>[1]长账龄落实计划!C62</f>
        <v>南湖区老（旧）住宅区改造提升专项工程（二期）第二批次（明月片区）之智慧化工程</v>
      </c>
      <c r="E90" s="2" t="str">
        <f>[1]长账龄落实计划!D62</f>
        <v>上海市城市建设设计研究总院（集团）有限公司</v>
      </c>
      <c r="F90" s="2" t="str">
        <f>[1]长账龄落实计划!E62</f>
        <v>ZHT2021051000046</v>
      </c>
      <c r="G90" s="2" t="str">
        <f>_xlfn.XLOOKUP(F90,[8]【SUIT】合同静态信息表!$B:$B,[8]【SUIT】合同静态信息表!$C:$C)</f>
        <v>南湖区老（旧）住宅区改造提升专项工程（二期）第二批次（明月片区） 之智慧化工程</v>
      </c>
      <c r="H90" s="2">
        <f>[1]长账龄落实计划!G62</f>
        <v>9668287</v>
      </c>
      <c r="I90" s="2">
        <f>[1]长账龄落实计划!H62</f>
        <v>278200.2</v>
      </c>
      <c r="J90" s="2" t="str">
        <f>_xlfn.XLOOKUP(F90,[8]【SUIT】合同静态信息表!$B:$B,[8]【SUIT】合同静态信息表!$K:$K)</f>
        <v>上海市城市建设设计研究总院（集团）有限公司</v>
      </c>
      <c r="K90" s="2" t="str">
        <f>[1]长账龄落实计划!J62</f>
        <v>不确定</v>
      </c>
      <c r="L90" s="2" t="e">
        <f>[1]长账龄落实计划!K62</f>
        <v>#REF!</v>
      </c>
      <c r="M90" s="2" t="str">
        <f>IF(COUNTIF($F$30:F90,F90)=1,COUNTIF($F$30:F90,F90),"")</f>
        <v/>
      </c>
      <c r="N90" s="131" t="str">
        <f t="shared" si="11"/>
        <v/>
      </c>
      <c r="O90" s="76" t="e">
        <f t="shared" si="12"/>
        <v>#VALUE!</v>
      </c>
      <c r="P90" s="76" t="str">
        <f t="shared" si="13"/>
        <v>3年</v>
      </c>
      <c r="Q90" s="76" t="str">
        <f>IF(COUNTIF([8]辅助列设置!$Q:$Q,J90)&gt;0,"股份内","股份外")</f>
        <v>股份内</v>
      </c>
      <c r="R90" s="76" t="str">
        <f>_xlfn.XLOOKUP(F90,产值及收款计划!C:C,产值及收款计划!B:B)</f>
        <v>数字建造中心</v>
      </c>
      <c r="S90" s="76" t="str">
        <f>_xlfn.XLOOKUP(F90,产值及收款计划!C:C,产值及收款计划!O:O)</f>
        <v>卜宝翔</v>
      </c>
      <c r="V90" s="137" t="str" cm="1">
        <f t="array" ref="V90">INDEX(J:J,$AH90)</f>
        <v>浙江交工集团股份有限公司</v>
      </c>
      <c r="W90" s="137" t="str" cm="1">
        <f t="array" ref="W90">INDEX(G:G,AH90)</f>
        <v>嘉兴市域快速道路智慧建设管理平台服务项目</v>
      </c>
      <c r="X90" s="137" t="str" cm="1">
        <f t="array" ref="X90">INDEX(N:N,AH90)</f>
        <v/>
      </c>
      <c r="Y90" s="137" t="str" cm="1">
        <f t="array" ref="Y90">INDEX(P:P,$AH90)</f>
        <v>2年</v>
      </c>
      <c r="Z90" s="137" t="str" cm="1">
        <f t="array" ref="Z90">INDEX(K:K,$AH90)</f>
        <v>全部落实</v>
      </c>
      <c r="AA90" s="138" t="e" cm="1">
        <f t="array" ref="AA90">INDEX(L:L,$AH90)</f>
        <v>#REF!</v>
      </c>
      <c r="AB90" s="138" t="str" cm="1">
        <f t="array" ref="AB90">INDEX(R:R,$AH90)</f>
        <v>数字建造中心</v>
      </c>
      <c r="AC90" s="138" t="str" cm="1">
        <f t="array" ref="AC90">INDEX(S:S,$AH90)</f>
        <v>卜宝翔</v>
      </c>
      <c r="AD90" s="138"/>
      <c r="AE90" s="138"/>
      <c r="AF90" s="138"/>
      <c r="AG90" s="138"/>
      <c r="AH90" s="138">
        <v>104</v>
      </c>
      <c r="AI90" s="138">
        <v>89</v>
      </c>
    </row>
    <row r="91" spans="1:35">
      <c r="A91" s="131"/>
      <c r="B91" s="2">
        <f>[1]长账龄落实计划!A63</f>
        <v>153</v>
      </c>
      <c r="C91" s="134">
        <f>[1]长账龄落实计划!B63</f>
        <v>45254</v>
      </c>
      <c r="D91" s="2" t="str">
        <f>[1]长账龄落实计划!C63</f>
        <v>秀洲区污水厂智能运维通用平台系统工程采购合同</v>
      </c>
      <c r="E91" s="2" t="str">
        <f>[1]长账龄落实计划!D63</f>
        <v>浙江长三角城建有限公司</v>
      </c>
      <c r="F91" s="2" t="str">
        <f>[1]长账龄落实计划!E63</f>
        <v>ZHT2022031000024</v>
      </c>
      <c r="G91" s="2" t="str">
        <f>_xlfn.XLOOKUP(F91,[8]【SUIT】合同静态信息表!$B:$B,[8]【SUIT】合同静态信息表!$C:$C)</f>
        <v>秀洲区污水厂智能运维通用平台系统工程采购合同</v>
      </c>
      <c r="H91" s="2">
        <f>[1]长账龄落实计划!G63</f>
        <v>467930.87</v>
      </c>
      <c r="I91" s="2">
        <f>[1]长账龄落实计划!H63</f>
        <v>467930.87</v>
      </c>
      <c r="J91" s="2" t="str">
        <f>_xlfn.XLOOKUP(F91,[8]【SUIT】合同静态信息表!$B:$B,[8]【SUIT】合同静态信息表!$K:$K)</f>
        <v>浙江长三角规划设计研究咨询有限公司</v>
      </c>
      <c r="K91" s="2" t="str">
        <f>[1]长账龄落实计划!J63</f>
        <v>不确定</v>
      </c>
      <c r="L91" s="2" t="e">
        <f>[1]长账龄落实计划!K63</f>
        <v>#REF!</v>
      </c>
      <c r="M91" s="2">
        <f>IF(COUNTIF($F$30:F91,F91)=1,COUNTIF($F$30:F91,F91),"")</f>
        <v>1</v>
      </c>
      <c r="N91" s="131">
        <f t="shared" si="11"/>
        <v>46.793087</v>
      </c>
      <c r="O91" s="76">
        <f t="shared" si="12"/>
        <v>51</v>
      </c>
      <c r="P91" s="76" t="str">
        <f t="shared" si="13"/>
        <v>3年</v>
      </c>
      <c r="Q91" s="76" t="str">
        <f>IF(COUNTIF([8]辅助列设置!$Q:$Q,J91)&gt;0,"股份内","股份外")</f>
        <v>股份内</v>
      </c>
      <c r="R91" s="76" t="str">
        <f>_xlfn.XLOOKUP(F91,产值及收款计划!C:C,产值及收款计划!B:B)</f>
        <v>数字建造中心</v>
      </c>
      <c r="S91" s="76" t="str">
        <f>_xlfn.XLOOKUP(F91,产值及收款计划!C:C,产值及收款计划!O:O)</f>
        <v>孔祥平</v>
      </c>
      <c r="V91" s="137" t="str" cm="1">
        <f t="array" ref="V91">INDEX(J:J,$AH91)</f>
        <v>嘉兴市铁路与轨道交通投资集团有限责任公司</v>
      </c>
      <c r="W91" s="137" t="str" cm="1">
        <f t="array" ref="W91">INDEX(G:G,AH91)</f>
        <v>嘉兴市铁投集团建设一体化全过程管控平台建设服务项目合同</v>
      </c>
      <c r="X91" s="137" t="str" cm="1">
        <f t="array" ref="X91">INDEX(N:N,AH91)</f>
        <v/>
      </c>
      <c r="Y91" s="137" t="str" cm="1">
        <f t="array" ref="Y91">INDEX(P:P,$AH91)</f>
        <v>2年</v>
      </c>
      <c r="Z91" s="137" t="str" cm="1">
        <f t="array" ref="Z91">INDEX(K:K,$AH91)</f>
        <v>全部落实</v>
      </c>
      <c r="AA91" s="138" t="e" cm="1">
        <f t="array" ref="AA91">INDEX(L:L,$AH91)</f>
        <v>#REF!</v>
      </c>
      <c r="AB91" s="138" t="str" cm="1">
        <f t="array" ref="AB91">INDEX(R:R,$AH91)</f>
        <v>数字建造中心</v>
      </c>
      <c r="AC91" s="138" t="str" cm="1">
        <f t="array" ref="AC91">INDEX(S:S,$AH91)</f>
        <v>杨馨</v>
      </c>
      <c r="AD91" s="138"/>
      <c r="AE91" s="138"/>
      <c r="AF91" s="138"/>
      <c r="AG91" s="138"/>
      <c r="AH91" s="138">
        <v>105</v>
      </c>
      <c r="AI91" s="138">
        <v>90</v>
      </c>
    </row>
    <row r="92" spans="1:35">
      <c r="A92" s="131"/>
      <c r="B92" s="2">
        <f>[1]长账龄落实计划!A64</f>
        <v>154</v>
      </c>
      <c r="C92" s="134">
        <f>[1]长账龄落实计划!B64</f>
        <v>45254</v>
      </c>
      <c r="D92" s="2" t="str">
        <f>[1]长账龄落实计划!C64</f>
        <v>秀洲区污水管网智能感知系统项目</v>
      </c>
      <c r="E92" s="2" t="str">
        <f>[1]长账龄落实计划!D64</f>
        <v>浙江长三角城建有限公司</v>
      </c>
      <c r="F92" s="2" t="str">
        <f>[1]长账龄落实计划!E64</f>
        <v>ZHT2021121000146</v>
      </c>
      <c r="G92" s="2" t="str">
        <f>_xlfn.XLOOKUP(F92,[8]【SUIT】合同静态信息表!$B:$B,[8]【SUIT】合同静态信息表!$C:$C)</f>
        <v>秀洲区污水管网智能感知系统项目</v>
      </c>
      <c r="H92" s="2">
        <f>[1]长账龄落实计划!G64</f>
        <v>3616900</v>
      </c>
      <c r="I92" s="2">
        <f>[1]长账龄落实计划!H64</f>
        <v>316900</v>
      </c>
      <c r="J92" s="2" t="str">
        <f>_xlfn.XLOOKUP(F92,[8]【SUIT】合同静态信息表!$B:$B,[8]【SUIT】合同静态信息表!$K:$K)</f>
        <v>浙江长三角城建有限公司</v>
      </c>
      <c r="K92" s="2" t="str">
        <f>[1]长账龄落实计划!J64</f>
        <v>不确定</v>
      </c>
      <c r="L92" s="2" t="e">
        <f>[1]长账龄落实计划!K64</f>
        <v>#REF!</v>
      </c>
      <c r="M92" s="2" t="str">
        <f>IF(COUNTIF($F$30:F92,F92)=1,COUNTIF($F$30:F92,F92),"")</f>
        <v/>
      </c>
      <c r="N92" s="131" t="str">
        <f t="shared" si="11"/>
        <v/>
      </c>
      <c r="O92" s="76" t="e">
        <f t="shared" si="12"/>
        <v>#VALUE!</v>
      </c>
      <c r="P92" s="76" t="str">
        <f t="shared" si="13"/>
        <v>3年</v>
      </c>
      <c r="Q92" s="76" t="str">
        <f>IF(COUNTIF([8]辅助列设置!$Q:$Q,J92)&gt;0,"股份内","股份外")</f>
        <v>股份内</v>
      </c>
      <c r="R92" s="76" t="str">
        <f>_xlfn.XLOOKUP(F92,产值及收款计划!C:C,产值及收款计划!B:B)</f>
        <v>数字建造中心</v>
      </c>
      <c r="S92" s="76" t="str">
        <f>_xlfn.XLOOKUP(F92,产值及收款计划!C:C,产值及收款计划!O:O)</f>
        <v>韩晓军</v>
      </c>
      <c r="V92" s="137" t="str" cm="1">
        <f t="array" ref="V92">INDEX(J:J,$AH92)</f>
        <v>中德联合集团有限公司</v>
      </c>
      <c r="W92" s="137" t="str" cm="1">
        <f t="array" ref="W92">INDEX(G:G,AH92)</f>
        <v>青岛国际资源配置中心北片区建设运营数智一体化项目</v>
      </c>
      <c r="X92" s="137" t="str" cm="1">
        <f t="array" ref="X92">INDEX(N:N,AH92)</f>
        <v/>
      </c>
      <c r="Y92" s="137" t="str" cm="1">
        <f t="array" ref="Y92">INDEX(P:P,$AH92)</f>
        <v>2年</v>
      </c>
      <c r="Z92" s="137" t="str" cm="1">
        <f t="array" ref="Z92">INDEX(K:K,$AH92)</f>
        <v>不确定</v>
      </c>
      <c r="AA92" s="138" t="e" cm="1">
        <f t="array" ref="AA92">INDEX(L:L,$AH92)</f>
        <v>#REF!</v>
      </c>
      <c r="AB92" s="138" t="str" cm="1">
        <f t="array" ref="AB92">INDEX(R:R,$AH92)</f>
        <v>数字建造中心</v>
      </c>
      <c r="AC92" s="138" t="str" cm="1">
        <f t="array" ref="AC92">INDEX(S:S,$AH92)</f>
        <v>徐勇</v>
      </c>
      <c r="AD92" s="138"/>
      <c r="AE92" s="138"/>
      <c r="AF92" s="138"/>
      <c r="AG92" s="138"/>
      <c r="AH92" s="138">
        <v>107</v>
      </c>
      <c r="AI92" s="138">
        <v>91</v>
      </c>
    </row>
    <row r="93" spans="1:35">
      <c r="A93" s="131"/>
      <c r="B93" s="2">
        <f>[1]长账龄落实计划!A65</f>
        <v>155</v>
      </c>
      <c r="C93" s="134">
        <f>[1]长账龄落实计划!B65</f>
        <v>45254</v>
      </c>
      <c r="D93" s="2" t="str">
        <f>[1]长账龄落实计划!C65</f>
        <v>南湖区老（旧）住宅区改造提升专项工程（二期）第一批次（文昌片区，西丽片区，菜花泾片区，月河片区）之智慧化工程</v>
      </c>
      <c r="E93" s="2" t="str">
        <f>[1]长账龄落实计划!D65</f>
        <v>上海市城市建设设计研究总院（集团）有限公司</v>
      </c>
      <c r="F93" s="2" t="str">
        <f>[1]长账龄落实计划!E65</f>
        <v>ZHT2021051000043</v>
      </c>
      <c r="G93" s="2" t="str">
        <f>_xlfn.XLOOKUP(F93,[8]【SUIT】合同静态信息表!$B:$B,[8]【SUIT】合同静态信息表!$C:$C)</f>
        <v>南湖区老（旧）住宅区改造提升专项工程（二期）第一批次（文昌片区，西丽片区，菜花泾片区，月河片区） 之智慧化工程</v>
      </c>
      <c r="H93" s="2">
        <f>[1]长账龄落实计划!G65</f>
        <v>9915259</v>
      </c>
      <c r="I93" s="2">
        <f>[1]长账龄落实计划!H65</f>
        <v>218498.7</v>
      </c>
      <c r="J93" s="2" t="str">
        <f>_xlfn.XLOOKUP(F93,[8]【SUIT】合同静态信息表!$B:$B,[8]【SUIT】合同静态信息表!$K:$K)</f>
        <v>上海市城市建设设计研究总院（集团）有限公司</v>
      </c>
      <c r="K93" s="2" t="str">
        <f>[1]长账龄落实计划!J65</f>
        <v>不确定</v>
      </c>
      <c r="L93" s="2" t="e">
        <f>[1]长账龄落实计划!K65</f>
        <v>#REF!</v>
      </c>
      <c r="M93" s="2" t="str">
        <f>IF(COUNTIF($F$30:F93,F93)=1,COUNTIF($F$30:F93,F93),"")</f>
        <v/>
      </c>
      <c r="N93" s="131" t="str">
        <f t="shared" si="11"/>
        <v/>
      </c>
      <c r="O93" s="76" t="e">
        <f t="shared" si="12"/>
        <v>#VALUE!</v>
      </c>
      <c r="P93" s="76" t="str">
        <f t="shared" si="13"/>
        <v>3年</v>
      </c>
      <c r="Q93" s="76" t="str">
        <f>IF(COUNTIF([8]辅助列设置!$Q:$Q,J93)&gt;0,"股份内","股份外")</f>
        <v>股份内</v>
      </c>
      <c r="R93" s="76" t="str">
        <f>_xlfn.XLOOKUP(F93,产值及收款计划!C:C,产值及收款计划!B:B)</f>
        <v>数字建造中心</v>
      </c>
      <c r="S93" s="76" t="str">
        <f>_xlfn.XLOOKUP(F93,产值及收款计划!C:C,产值及收款计划!O:O)</f>
        <v>卜宝翔</v>
      </c>
      <c r="V93" s="137" t="str" cm="1">
        <f t="array" ref="V93">INDEX(J:J,$AH93)</f>
        <v>嘉兴市铁路与轨道交通投资集团有限责任公司</v>
      </c>
      <c r="W93" s="137" t="str" cm="1">
        <f t="array" ref="W93">INDEX(G:G,AH93)</f>
        <v>嘉兴市铁投集团建设一体化全过程管控平台建设服务项目合同</v>
      </c>
      <c r="X93" s="137" t="str" cm="1">
        <f t="array" ref="X93">INDEX(N:N,AH93)</f>
        <v/>
      </c>
      <c r="Y93" s="137" t="str" cm="1">
        <f t="array" ref="Y93">INDEX(P:P,$AH93)</f>
        <v>2年</v>
      </c>
      <c r="Z93" s="137" t="str" cm="1">
        <f t="array" ref="Z93">INDEX(K:K,$AH93)</f>
        <v>全部落实</v>
      </c>
      <c r="AA93" s="138" t="e" cm="1">
        <f t="array" ref="AA93">INDEX(L:L,$AH93)</f>
        <v>#REF!</v>
      </c>
      <c r="AB93" s="138" t="str" cm="1">
        <f t="array" ref="AB93">INDEX(R:R,$AH93)</f>
        <v>数字建造中心</v>
      </c>
      <c r="AC93" s="138" t="str" cm="1">
        <f t="array" ref="AC93">INDEX(S:S,$AH93)</f>
        <v>杨馨</v>
      </c>
      <c r="AD93" s="138"/>
      <c r="AE93" s="138"/>
      <c r="AF93" s="138"/>
      <c r="AG93" s="138"/>
      <c r="AH93" s="138">
        <v>121</v>
      </c>
      <c r="AI93" s="138">
        <v>92</v>
      </c>
    </row>
    <row r="94" spans="1:35">
      <c r="A94" s="131"/>
      <c r="B94" s="2">
        <f>[1]长账龄落实计划!A66</f>
        <v>156</v>
      </c>
      <c r="C94" s="134">
        <f>[1]长账龄落实计划!B66</f>
        <v>45271</v>
      </c>
      <c r="D94" s="2" t="str">
        <f>[1]长账龄落实计划!C66</f>
        <v>地下实验室科研数据动态管理平台项目 - 核工业北京地质研究院 - 无税开票867924.53</v>
      </c>
      <c r="E94" s="2" t="str">
        <f>[1]长账龄落实计划!D66</f>
        <v>核工业北京地质研究院</v>
      </c>
      <c r="F94" s="2" t="str">
        <f>[1]长账龄落实计划!E66</f>
        <v>ZHT2022050900037</v>
      </c>
      <c r="G94" s="2" t="str">
        <f>_xlfn.XLOOKUP(F94,[8]【SUIT】合同静态信息表!$B:$B,[8]【SUIT】合同静态信息表!$C:$C)</f>
        <v>地下实验室科研数据动态管理平台项目</v>
      </c>
      <c r="H94" s="2">
        <f>[1]长账龄落实计划!G66</f>
        <v>29520000</v>
      </c>
      <c r="I94" s="2">
        <f>[1]长账龄落实计划!H66</f>
        <v>147140</v>
      </c>
      <c r="J94" s="2" t="str">
        <f>_xlfn.XLOOKUP(F94,[8]【SUIT】合同静态信息表!$B:$B,[8]【SUIT】合同静态信息表!$K:$K)</f>
        <v>核工业北京地质研究院</v>
      </c>
      <c r="K94" s="2" t="str">
        <f>[1]长账龄落实计划!J66</f>
        <v>无法落实</v>
      </c>
      <c r="L94" s="2" t="e">
        <f>[1]长账龄落实计划!K66</f>
        <v>#REF!</v>
      </c>
      <c r="M94" s="2">
        <f>IF(COUNTIF($F$30:F94,F94)=1,COUNTIF($F$30:F94,F94),"")</f>
        <v>1</v>
      </c>
      <c r="N94" s="131">
        <f t="shared" si="11"/>
        <v>35.314</v>
      </c>
      <c r="O94" s="76">
        <f t="shared" si="12"/>
        <v>60</v>
      </c>
      <c r="P94" s="76" t="str">
        <f t="shared" si="13"/>
        <v>3年</v>
      </c>
      <c r="Q94" s="76" t="str">
        <f>IF(COUNTIF([8]辅助列设置!$Q:$Q,J94)&gt;0,"股份内","股份外")</f>
        <v>股份外</v>
      </c>
      <c r="R94" s="76" t="str">
        <f>_xlfn.XLOOKUP(F94,产值及收款计划!C:C,产值及收款计划!B:B)</f>
        <v>数字建造中心</v>
      </c>
      <c r="S94" s="76" t="str">
        <f>_xlfn.XLOOKUP(F94,产值及收款计划!C:C,产值及收款计划!O:O)</f>
        <v>张智伟</v>
      </c>
      <c r="V94" s="137" t="str" cm="1">
        <f t="array" ref="V94">INDEX(J:J,$AH94)</f>
        <v>中铁一局集团第五工程有限公司</v>
      </c>
      <c r="W94" s="137" t="str" cm="1">
        <f t="array" ref="W94">INDEX(G:G,AH94)</f>
        <v>绍兴G329国道智慧快速路改造工程基础设施结构智能监测工程专业分包</v>
      </c>
      <c r="X94" s="137" t="str" cm="1">
        <f t="array" ref="X94">INDEX(N:N,AH94)</f>
        <v/>
      </c>
      <c r="Y94" s="137" t="str" cm="1">
        <f t="array" ref="Y94">INDEX(P:P,$AH94)</f>
        <v>4年</v>
      </c>
      <c r="Z94" s="137" t="str" cm="1">
        <f t="array" ref="Z94">INDEX(K:K,$AH94)</f>
        <v>不确定</v>
      </c>
      <c r="AA94" s="138" t="e" cm="1">
        <f t="array" ref="AA94">INDEX(L:L,$AH94)</f>
        <v>#REF!</v>
      </c>
      <c r="AB94" s="138" t="str" cm="1">
        <f t="array" ref="AB94">INDEX(R:R,$AH94)</f>
        <v>智能运管中心</v>
      </c>
      <c r="AC94" s="138" t="str" cm="1">
        <f t="array" ref="AC94">INDEX(S:S,$AH94)</f>
        <v>董力健</v>
      </c>
      <c r="AD94" s="138"/>
      <c r="AE94" s="138"/>
      <c r="AF94" s="138"/>
      <c r="AG94" s="138"/>
      <c r="AH94" s="138">
        <v>124</v>
      </c>
      <c r="AI94" s="138">
        <v>93</v>
      </c>
    </row>
    <row r="95" spans="1:35">
      <c r="A95" s="131"/>
      <c r="B95" s="2">
        <f>[1]长账龄落实计划!A67</f>
        <v>157</v>
      </c>
      <c r="C95" s="134">
        <f>[1]长账龄落实计划!B67</f>
        <v>45271</v>
      </c>
      <c r="D95" s="2" t="str">
        <f>[1]长账龄落实计划!C67</f>
        <v>地下实验室科研数据动态管理平台项目 - 核工业北京地质研究院 - 无税开票182300.88</v>
      </c>
      <c r="E95" s="2" t="str">
        <f>[1]长账龄落实计划!D67</f>
        <v>核工业北京地质研究院</v>
      </c>
      <c r="F95" s="2" t="str">
        <f>[1]长账龄落实计划!E67</f>
        <v>ZHT2022050900037</v>
      </c>
      <c r="G95" s="2" t="str">
        <f>_xlfn.XLOOKUP(F95,[8]【SUIT】合同静态信息表!$B:$B,[8]【SUIT】合同静态信息表!$C:$C)</f>
        <v>地下实验室科研数据动态管理平台项目</v>
      </c>
      <c r="H95" s="2">
        <f>[1]长账龄落实计划!G67</f>
        <v>29520000</v>
      </c>
      <c r="I95" s="2">
        <f>[1]长账龄落实计划!H67</f>
        <v>206000</v>
      </c>
      <c r="J95" s="2" t="str">
        <f>_xlfn.XLOOKUP(F95,[8]【SUIT】合同静态信息表!$B:$B,[8]【SUIT】合同静态信息表!$K:$K)</f>
        <v>核工业北京地质研究院</v>
      </c>
      <c r="K95" s="2" t="str">
        <f>[1]长账龄落实计划!J67</f>
        <v>无法落实</v>
      </c>
      <c r="L95" s="2" t="e">
        <f>[1]长账龄落实计划!K67</f>
        <v>#REF!</v>
      </c>
      <c r="M95" s="2" t="str">
        <f>IF(COUNTIF($F$30:F95,F95)=1,COUNTIF($F$30:F95,F95),"")</f>
        <v/>
      </c>
      <c r="N95" s="131" t="str">
        <f t="shared" ref="N95:N158" si="14">IF(M95=1,SUMIFS(I95:I306,F95:F306,F95)/10000,"")</f>
        <v/>
      </c>
      <c r="O95" s="76" t="e">
        <f t="shared" ref="O95:O158" si="15">RANK(N95,$N$30:$N$241)</f>
        <v>#VALUE!</v>
      </c>
      <c r="P95" s="76" t="str">
        <f t="shared" ref="P95:P158" si="16">2026-YEAR(C95)&amp;"年"</f>
        <v>3年</v>
      </c>
      <c r="Q95" s="76" t="str">
        <f>IF(COUNTIF([8]辅助列设置!$Q:$Q,J95)&gt;0,"股份内","股份外")</f>
        <v>股份外</v>
      </c>
      <c r="R95" s="76" t="str">
        <f>_xlfn.XLOOKUP(F95,产值及收款计划!C:C,产值及收款计划!B:B)</f>
        <v>数字建造中心</v>
      </c>
      <c r="S95" s="76" t="str">
        <f>_xlfn.XLOOKUP(F95,产值及收款计划!C:C,产值及收款计划!O:O)</f>
        <v>张智伟</v>
      </c>
      <c r="V95" s="137" t="str" cm="1">
        <f t="array" ref="V95">INDEX(J:J,$AH95)</f>
        <v>中铁隧道局集团有限公司嘉兴至枫南市域铁路土建施工SG1标段项目经理部</v>
      </c>
      <c r="W95" s="137" t="str" cm="1">
        <f t="array" ref="W95">INDEX(G:G,AH95)</f>
        <v>嘉兴市域铁路枫南SG1标段智慧工地工程技术咨询服务合同</v>
      </c>
      <c r="X95" s="137" t="str" cm="1">
        <f t="array" ref="X95">INDEX(N:N,AH95)</f>
        <v/>
      </c>
      <c r="Y95" s="137" t="str" cm="1">
        <f t="array" ref="Y95">INDEX(P:P,$AH95)</f>
        <v>2年</v>
      </c>
      <c r="Z95" s="137" t="e" cm="1">
        <f t="array" ref="Z95">INDEX(K:K,$AH95)</f>
        <v>#REF!</v>
      </c>
      <c r="AA95" s="138" t="e" cm="1">
        <f t="array" ref="AA95">INDEX(L:L,$AH95)</f>
        <v>#REF!</v>
      </c>
      <c r="AB95" s="138" t="str" cm="1">
        <f t="array" ref="AB95">INDEX(R:R,$AH95)</f>
        <v>智能运管中心</v>
      </c>
      <c r="AC95" s="138" t="str" cm="1">
        <f t="array" ref="AC95">INDEX(S:S,$AH95)</f>
        <v>杨舒文</v>
      </c>
      <c r="AD95" s="138"/>
      <c r="AE95" s="138"/>
      <c r="AF95" s="138"/>
      <c r="AG95" s="138"/>
      <c r="AH95" s="138">
        <v>139</v>
      </c>
      <c r="AI95" s="138">
        <v>94</v>
      </c>
    </row>
    <row r="96" spans="1:35">
      <c r="A96" s="131"/>
      <c r="B96" s="2">
        <f>[1]长账龄落实计划!A68</f>
        <v>158</v>
      </c>
      <c r="C96" s="134">
        <f>[1]长账龄落实计划!B68</f>
        <v>45279</v>
      </c>
      <c r="D96" s="2" t="str">
        <f>[1]长账龄落实计划!C68</f>
        <v>上海市疾病预防控制中心新建工程民防智能化项目智慧民防软件技术服务 - 上海智能交通有限公司 - 无税开票2094339.62</v>
      </c>
      <c r="E96" s="2" t="str">
        <f>[1]长账龄落实计划!D68</f>
        <v>上海智能交通有限公司</v>
      </c>
      <c r="F96" s="2" t="str">
        <f>[1]长账龄落实计划!E68</f>
        <v>ZHT2023091800098</v>
      </c>
      <c r="G96" s="2" t="str">
        <f>_xlfn.XLOOKUP(F96,[8]【SUIT】合同静态信息表!$B:$B,[8]【SUIT】合同静态信息表!$C:$C)</f>
        <v>上海市疾病预防控制中心新建工程民防智能化项目智慧民防软件技术服务</v>
      </c>
      <c r="H96" s="2">
        <f>[1]长账龄落实计划!G68</f>
        <v>2220000</v>
      </c>
      <c r="I96" s="2">
        <f>[1]长账龄落实计划!H68</f>
        <v>444000</v>
      </c>
      <c r="J96" s="2" t="str">
        <f>_xlfn.XLOOKUP(F96,[8]【SUIT】合同静态信息表!$B:$B,[8]【SUIT】合同静态信息表!$K:$K)</f>
        <v>上海智能交通有限公司</v>
      </c>
      <c r="K96" s="2" t="str">
        <f>[1]长账龄落实计划!J68</f>
        <v>全部落实</v>
      </c>
      <c r="L96" s="2" t="e">
        <f>[1]长账龄落实计划!K68</f>
        <v>#REF!</v>
      </c>
      <c r="M96" s="2" t="str">
        <f>IF(COUNTIF($F$30:F96,F96)=1,COUNTIF($F$30:F96,F96),"")</f>
        <v/>
      </c>
      <c r="N96" s="131" t="str">
        <f t="shared" si="14"/>
        <v/>
      </c>
      <c r="O96" s="76" t="e">
        <f t="shared" si="15"/>
        <v>#VALUE!</v>
      </c>
      <c r="P96" s="76" t="str">
        <f t="shared" si="16"/>
        <v>3年</v>
      </c>
      <c r="Q96" s="76" t="str">
        <f>IF(COUNTIF([8]辅助列设置!$Q:$Q,J96)&gt;0,"股份内","股份外")</f>
        <v>股份内</v>
      </c>
      <c r="R96" s="135" t="s">
        <v>25</v>
      </c>
      <c r="S96" s="135" t="s">
        <v>279</v>
      </c>
      <c r="V96" s="137" t="str" cm="1">
        <f t="array" ref="V96">INDEX(J:J,$AH96)</f>
        <v>北京百度网讯科技有限公司</v>
      </c>
      <c r="W96" s="137" t="str" cm="1">
        <f t="array" ref="W96">INDEX(G:G,AH96)</f>
        <v>绍兴S308省道智慧快速路改造工程EPC总承包项目智慧工程集成控制平台服务项目软件采购合同</v>
      </c>
      <c r="X96" s="137" t="str" cm="1">
        <f t="array" ref="X96">INDEX(N:N,AH96)</f>
        <v/>
      </c>
      <c r="Y96" s="137" t="str" cm="1">
        <f t="array" ref="Y96">INDEX(P:P,$AH96)</f>
        <v>4年</v>
      </c>
      <c r="Z96" s="137" t="e" cm="1">
        <f t="array" ref="Z96">INDEX(K:K,$AH96)</f>
        <v>#REF!</v>
      </c>
      <c r="AA96" s="138" t="e" cm="1">
        <f t="array" ref="AA96">INDEX(L:L,$AH96)</f>
        <v>#REF!</v>
      </c>
      <c r="AB96" s="138" t="str" cm="1">
        <f t="array" ref="AB96">INDEX(R:R,$AH96)</f>
        <v>智能运管中心</v>
      </c>
      <c r="AC96" s="138" t="str" cm="1">
        <f t="array" ref="AC96">INDEX(S:S,$AH96)</f>
        <v>贺一玮</v>
      </c>
      <c r="AD96" s="138"/>
      <c r="AE96" s="138"/>
      <c r="AF96" s="138"/>
      <c r="AG96" s="138"/>
      <c r="AH96" s="138">
        <v>147</v>
      </c>
      <c r="AI96" s="138">
        <v>95</v>
      </c>
    </row>
    <row r="97" spans="1:35">
      <c r="A97" s="131"/>
      <c r="B97" s="2">
        <f>[1]长账龄落实计划!A69</f>
        <v>159</v>
      </c>
      <c r="C97" s="134">
        <f>[1]长账龄落实计划!B69</f>
        <v>45279</v>
      </c>
      <c r="D97" s="2" t="str">
        <f>[1]长账龄落实计划!C69</f>
        <v>上海市疾病预防控制中心新建工程民防智能化项目三防智能化系统采购合同 - 上海智能交通有限公司 - 无税开票2870339.82</v>
      </c>
      <c r="E97" s="2" t="str">
        <f>[1]长账龄落实计划!D69</f>
        <v>上海智能交通有限公司</v>
      </c>
      <c r="F97" s="2" t="str">
        <f>[1]长账龄落实计划!E69</f>
        <v>ZHT2023092100099</v>
      </c>
      <c r="G97" s="2" t="str">
        <f>_xlfn.XLOOKUP(F97,[8]【SUIT】合同静态信息表!$B:$B,[8]【SUIT】合同静态信息表!$C:$C)</f>
        <v>上海市疾病预防控制中心新建工程民防智能化项目三防智能化系统采购合同</v>
      </c>
      <c r="H97" s="2">
        <f>[1]长账龄落实计划!G69</f>
        <v>3641875</v>
      </c>
      <c r="I97" s="2">
        <f>[1]长账龄落实计划!H69</f>
        <v>648696.8</v>
      </c>
      <c r="J97" s="2" t="str">
        <f>_xlfn.XLOOKUP(F97,[8]【SUIT】合同静态信息表!$B:$B,[8]【SUIT】合同静态信息表!$K:$K)</f>
        <v>上海智能交通有限公司</v>
      </c>
      <c r="K97" s="2" t="str">
        <f>[1]长账龄落实计划!J69</f>
        <v>全部落实</v>
      </c>
      <c r="L97" s="2" t="e">
        <f>[1]长账龄落实计划!K69</f>
        <v>#REF!</v>
      </c>
      <c r="M97" s="2">
        <f>IF(COUNTIF($F$30:F97,F97)=1,COUNTIF($F$30:F97,F97),"")</f>
        <v>1</v>
      </c>
      <c r="N97" s="131">
        <f t="shared" si="14"/>
        <v>64.86968</v>
      </c>
      <c r="O97" s="76">
        <f t="shared" si="15"/>
        <v>41</v>
      </c>
      <c r="P97" s="76" t="str">
        <f t="shared" si="16"/>
        <v>3年</v>
      </c>
      <c r="Q97" s="76" t="str">
        <f>IF(COUNTIF([8]辅助列设置!$Q:$Q,J97)&gt;0,"股份内","股份外")</f>
        <v>股份内</v>
      </c>
      <c r="R97" s="76" t="str">
        <f>_xlfn.XLOOKUP(F97,产值及收款计划!C:C,产值及收款计划!B:B)</f>
        <v>数字建造中心</v>
      </c>
      <c r="S97" s="76" t="str">
        <f>_xlfn.XLOOKUP(F97,产值及收款计划!C:C,产值及收款计划!O:O)</f>
        <v>孔祥平</v>
      </c>
      <c r="V97" s="137" t="str" cm="1">
        <f t="array" ref="V97">INDEX(J:J,$AH97)</f>
        <v>嘉兴市南数运营科技有限公司</v>
      </c>
      <c r="W97" s="137" t="str" cm="1">
        <f t="array" ref="W97">INDEX(G:G,AH97)</f>
        <v>南湖工业污水处理厂配套项目智慧水务项目合同</v>
      </c>
      <c r="X97" s="137" t="str" cm="1">
        <f t="array" ref="X97">INDEX(N:N,AH97)</f>
        <v/>
      </c>
      <c r="Y97" s="137" t="str" cm="1">
        <f t="array" ref="Y97">INDEX(P:P,$AH97)</f>
        <v>2年</v>
      </c>
      <c r="Z97" s="137" t="str" cm="1">
        <f t="array" ref="Z97">INDEX(K:K,$AH97)</f>
        <v>不确定</v>
      </c>
      <c r="AA97" s="138" t="e" cm="1">
        <f t="array" ref="AA97">INDEX(L:L,$AH97)</f>
        <v>#REF!</v>
      </c>
      <c r="AB97" s="138" t="str" cm="1">
        <f t="array" ref="AB97">INDEX(R:R,$AH97)</f>
        <v>智能运管中心</v>
      </c>
      <c r="AC97" s="138" t="str" cm="1">
        <f t="array" ref="AC97">INDEX(S:S,$AH97)</f>
        <v>郑炜明</v>
      </c>
      <c r="AD97" s="138"/>
      <c r="AE97" s="138"/>
      <c r="AF97" s="138"/>
      <c r="AG97" s="138"/>
      <c r="AH97" s="138">
        <v>159</v>
      </c>
      <c r="AI97" s="138">
        <v>96</v>
      </c>
    </row>
    <row r="98" spans="1:35">
      <c r="A98" s="131"/>
      <c r="B98" s="2">
        <f>[1]长账龄落实计划!A70</f>
        <v>163</v>
      </c>
      <c r="C98" s="134">
        <f>[1]长账龄落实计划!B70</f>
        <v>45596</v>
      </c>
      <c r="D98" s="2" t="str">
        <f>[1]长账龄落实计划!C70</f>
        <v>上海轨道交通市域线机场联络工程（东段）JCXSG-16标智慧工地项目  - 上海建工四建集团有限公司 - 无税开票103773.58</v>
      </c>
      <c r="E98" s="2" t="str">
        <f>[1]长账龄落实计划!D70</f>
        <v>上海建工四建集团有限公司</v>
      </c>
      <c r="F98" s="2" t="str">
        <f>[1]长账龄落实计划!E70</f>
        <v>ZHT2022081500064</v>
      </c>
      <c r="G98" s="2" t="str">
        <f>_xlfn.XLOOKUP(F98,[8]【SUIT】合同静态信息表!$B:$B,[8]【SUIT】合同静态信息表!$C:$C)</f>
        <v>上海轨道交通市域线机场联络工程（东段）JCXSG-16标智慧工地项目</v>
      </c>
      <c r="H98" s="2" t="e">
        <f>[1]长账龄落实计划!G70</f>
        <v>#REF!</v>
      </c>
      <c r="I98" s="2">
        <f>[1]长账龄落实计划!H70</f>
        <v>55000</v>
      </c>
      <c r="J98" s="2" t="str">
        <f>_xlfn.XLOOKUP(F98,[8]【SUIT】合同静态信息表!$B:$B,[8]【SUIT】合同静态信息表!$K:$K)</f>
        <v>上海建工四建集团有限公司</v>
      </c>
      <c r="K98" s="2" t="str">
        <f>[1]长账龄落实计划!J70</f>
        <v>不确定</v>
      </c>
      <c r="L98" s="2" t="e">
        <f>[1]长账龄落实计划!K70</f>
        <v>#REF!</v>
      </c>
      <c r="M98" s="2">
        <f>IF(COUNTIF($F$30:F98,F98)=1,COUNTIF($F$30:F98,F98),"")</f>
        <v>1</v>
      </c>
      <c r="N98" s="131">
        <f t="shared" si="14"/>
        <v>5.5</v>
      </c>
      <c r="O98" s="76">
        <f t="shared" si="15"/>
        <v>105</v>
      </c>
      <c r="P98" s="76" t="str">
        <f t="shared" si="16"/>
        <v>2年</v>
      </c>
      <c r="Q98" s="76" t="str">
        <f>IF(COUNTIF([8]辅助列设置!$Q:$Q,J98)&gt;0,"股份内","股份外")</f>
        <v>股份外</v>
      </c>
      <c r="R98" s="76" t="str">
        <f>_xlfn.XLOOKUP(F98,产值及收款计划!C:C,产值及收款计划!B:B)</f>
        <v>数字建造中心</v>
      </c>
      <c r="S98" s="76" t="str">
        <f>_xlfn.XLOOKUP(F98,产值及收款计划!C:C,产值及收款计划!O:O)</f>
        <v>袁超</v>
      </c>
      <c r="V98" s="137" t="str" cm="1">
        <f t="array" ref="V98">INDEX(J:J,$AH98)</f>
        <v>嘉兴市南数运营科技有限公司</v>
      </c>
      <c r="W98" s="137" t="str" cm="1">
        <f t="array" ref="W98">INDEX(G:G,AH98)</f>
        <v>南湖工业污水处理厂配套项目智慧水务项目合同</v>
      </c>
      <c r="X98" s="137" t="str" cm="1">
        <f t="array" ref="X98">INDEX(N:N,AH98)</f>
        <v/>
      </c>
      <c r="Y98" s="137" t="str" cm="1">
        <f t="array" ref="Y98">INDEX(P:P,$AH98)</f>
        <v>2年</v>
      </c>
      <c r="Z98" s="137" t="str" cm="1">
        <f t="array" ref="Z98">INDEX(K:K,$AH98)</f>
        <v>不确定</v>
      </c>
      <c r="AA98" s="138" t="e" cm="1">
        <f t="array" ref="AA98">INDEX(L:L,$AH98)</f>
        <v>#REF!</v>
      </c>
      <c r="AB98" s="138" t="str" cm="1">
        <f t="array" ref="AB98">INDEX(R:R,$AH98)</f>
        <v>智能运管中心</v>
      </c>
      <c r="AC98" s="138" t="str" cm="1">
        <f t="array" ref="AC98">INDEX(S:S,$AH98)</f>
        <v>郑炜明</v>
      </c>
      <c r="AD98" s="138"/>
      <c r="AE98" s="138"/>
      <c r="AF98" s="138"/>
      <c r="AG98" s="138"/>
      <c r="AH98" s="138">
        <v>160</v>
      </c>
      <c r="AI98" s="138">
        <v>97</v>
      </c>
    </row>
    <row r="99" spans="1:35">
      <c r="A99" s="131"/>
      <c r="B99" s="2">
        <f>[1]长账龄落实计划!A71</f>
        <v>164</v>
      </c>
      <c r="C99" s="134">
        <f>[1]长账龄落实计划!B71</f>
        <v>45596</v>
      </c>
      <c r="D99" s="2" t="str">
        <f>[1]长账龄落实计划!C71</f>
        <v>上海轨道交通市域线嘉闵线工程JMSG-13标智慧工地项目 - 上海公路桥梁（集团）有限公司 - 无税开票800000</v>
      </c>
      <c r="E99" s="2" t="str">
        <f>[1]长账龄落实计划!D71</f>
        <v>上海公路桥梁（集团）有限公司</v>
      </c>
      <c r="F99" s="2" t="str">
        <f>[1]长账龄落实计划!E71</f>
        <v>ZHT2024011500004</v>
      </c>
      <c r="G99" s="2" t="str">
        <f>_xlfn.XLOOKUP(F99,[8]【SUIT】合同静态信息表!$B:$B,[8]【SUIT】合同静态信息表!$C:$C)</f>
        <v>上海轨道交通市域线嘉闵线工程JMSG-13标智慧工地项目</v>
      </c>
      <c r="H99" s="2" t="e">
        <f>[1]长账龄落实计划!G71</f>
        <v>#REF!</v>
      </c>
      <c r="I99" s="2">
        <f>[1]长账龄落实计划!H71</f>
        <v>129600</v>
      </c>
      <c r="J99" s="2" t="str">
        <f>_xlfn.XLOOKUP(F99,[8]【SUIT】合同静态信息表!$B:$B,[8]【SUIT】合同静态信息表!$K:$K)</f>
        <v>上海公路桥梁（集团）有限公司</v>
      </c>
      <c r="K99" s="2" t="str">
        <f>[1]长账龄落实计划!J71</f>
        <v>全部落实</v>
      </c>
      <c r="L99" s="2" t="e">
        <f>[1]长账龄落实计划!K71</f>
        <v>#REF!</v>
      </c>
      <c r="M99" s="2">
        <f>IF(COUNTIF($F$30:F99,F99)=1,COUNTIF($F$30:F99,F99),"")</f>
        <v>1</v>
      </c>
      <c r="N99" s="131">
        <f t="shared" si="14"/>
        <v>12.96</v>
      </c>
      <c r="O99" s="76">
        <f t="shared" si="15"/>
        <v>87</v>
      </c>
      <c r="P99" s="76" t="str">
        <f t="shared" si="16"/>
        <v>2年</v>
      </c>
      <c r="Q99" s="76" t="str">
        <f>IF(COUNTIF([8]辅助列设置!$Q:$Q,J99)&gt;0,"股份内","股份外")</f>
        <v>股份内</v>
      </c>
      <c r="R99" s="76" t="str">
        <f>_xlfn.XLOOKUP(F99,产值及收款计划!C:C,产值及收款计划!B:B)</f>
        <v>数字建造中心</v>
      </c>
      <c r="S99" s="76" t="str">
        <f>_xlfn.XLOOKUP(F99,产值及收款计划!C:C,产值及收款计划!O:O)</f>
        <v>袁超</v>
      </c>
      <c r="V99" s="137" t="str" cm="1">
        <f t="array" ref="V99">INDEX(J:J,$AH99)</f>
        <v>中铁第四勘察设计院集团有限公司</v>
      </c>
      <c r="W99" s="137" t="str" cm="1">
        <f t="array" ref="W99">INDEX(G:G,AH99)</f>
        <v>厦门市轨道交通3号线南延段工程BIM技术应用咨询管理服务</v>
      </c>
      <c r="X99" s="137" t="str" cm="1">
        <f t="array" ref="X99">INDEX(N:N,AH99)</f>
        <v/>
      </c>
      <c r="Y99" s="137" t="str" cm="1">
        <f t="array" ref="Y99">INDEX(P:P,$AH99)</f>
        <v>3年</v>
      </c>
      <c r="Z99" s="137" t="str" cm="1">
        <f t="array" ref="Z99">INDEX(K:K,$AH99)</f>
        <v>全部落实</v>
      </c>
      <c r="AA99" s="138" t="e" cm="1">
        <f t="array" ref="AA99">INDEX(L:L,$AH99)</f>
        <v>#REF!</v>
      </c>
      <c r="AB99" s="138" t="str" cm="1">
        <f t="array" ref="AB99">INDEX(R:R,$AH99)</f>
        <v>福建分公司</v>
      </c>
      <c r="AC99" s="138" t="str" cm="1">
        <f t="array" ref="AC99">INDEX(S:S,$AH99)</f>
        <v>柳祈宁</v>
      </c>
      <c r="AD99" s="138"/>
      <c r="AE99" s="138"/>
      <c r="AF99" s="138"/>
      <c r="AG99" s="138"/>
      <c r="AH99" s="138">
        <v>166</v>
      </c>
      <c r="AI99" s="138">
        <v>98</v>
      </c>
    </row>
    <row r="100" spans="1:35">
      <c r="A100" s="131"/>
      <c r="B100" s="2">
        <f>[1]长账龄落实计划!A72</f>
        <v>169</v>
      </c>
      <c r="C100" s="134">
        <f>[1]长账龄落实计划!B72</f>
        <v>45625</v>
      </c>
      <c r="D100" s="2" t="str">
        <f>[1]长账龄落实计划!C72</f>
        <v>嘉兴市域快速道路智慧建设管理平台服务项目 - 嘉兴市快速路建设发展有限公司 - 无税开票9436.65</v>
      </c>
      <c r="E100" s="2" t="str">
        <f>[1]长账龄落实计划!D72</f>
        <v>中交路桥建设有限公司</v>
      </c>
      <c r="F100" s="2" t="str">
        <f>[1]长账龄落实计划!E72</f>
        <v>ZHT2023101200109</v>
      </c>
      <c r="G100" s="2" t="str">
        <f>_xlfn.XLOOKUP(F100,[8]【SUIT】合同静态信息表!$B:$B,[8]【SUIT】合同静态信息表!$C:$C)</f>
        <v>嘉兴市域快速道路智慧建设管理平台服务项目</v>
      </c>
      <c r="H100" s="2" t="e">
        <f>[1]长账龄落实计划!G72</f>
        <v>#REF!</v>
      </c>
      <c r="I100" s="2">
        <f>[1]长账龄落实计划!H72</f>
        <v>10002.85</v>
      </c>
      <c r="J100" s="2" t="str">
        <f>_xlfn.XLOOKUP(F100,[8]【SUIT】合同静态信息表!$B:$B,[8]【SUIT】合同静态信息表!$K:$K)</f>
        <v>中交路桥建设有限公司</v>
      </c>
      <c r="K100" s="2" t="str">
        <f>[1]长账龄落实计划!J72</f>
        <v>全部落实</v>
      </c>
      <c r="L100" s="2" t="e">
        <f>[1]长账龄落实计划!K72</f>
        <v>#REF!</v>
      </c>
      <c r="M100" s="2" t="str">
        <f>IF(COUNTIF($F$30:F100,F100)=1,COUNTIF($F$30:F100,F100),"")</f>
        <v/>
      </c>
      <c r="N100" s="131" t="str">
        <f t="shared" si="14"/>
        <v/>
      </c>
      <c r="O100" s="76" t="e">
        <f t="shared" si="15"/>
        <v>#VALUE!</v>
      </c>
      <c r="P100" s="76" t="str">
        <f t="shared" si="16"/>
        <v>2年</v>
      </c>
      <c r="Q100" s="76" t="str">
        <f>IF(COUNTIF([8]辅助列设置!$Q:$Q,J100)&gt;0,"股份内","股份外")</f>
        <v>股份外</v>
      </c>
      <c r="R100" s="76" t="str">
        <f>_xlfn.XLOOKUP(F100,产值及收款计划!C:C,产值及收款计划!B:B)</f>
        <v>数字建造中心</v>
      </c>
      <c r="S100" s="76" t="str">
        <f>_xlfn.XLOOKUP(F100,产值及收款计划!C:C,产值及收款计划!O:O)</f>
        <v>卜宝翔</v>
      </c>
      <c r="V100" s="137" t="str" cm="1">
        <f t="array" ref="V100">INDEX(J:J,$AH100)</f>
        <v>中铁二十二局集团电气化工程有限公司</v>
      </c>
      <c r="W100" s="137" t="str" cm="1">
        <f t="array" ref="W100">INDEX(G:G,AH100)</f>
        <v>厦门市轨道交通6号线漳州（角美）延伸段工程机电安装及装修施工BIM服务</v>
      </c>
      <c r="X100" s="137" t="str" cm="1">
        <f t="array" ref="X100">INDEX(N:N,AH100)</f>
        <v/>
      </c>
      <c r="Y100" s="137" t="str" cm="1">
        <f t="array" ref="Y100">INDEX(P:P,$AH100)</f>
        <v>2年</v>
      </c>
      <c r="Z100" s="137" t="str" cm="1">
        <f t="array" ref="Z100">INDEX(K:K,$AH100)</f>
        <v>全部落实</v>
      </c>
      <c r="AA100" s="138" t="e" cm="1">
        <f t="array" ref="AA100">INDEX(L:L,$AH100)</f>
        <v>#REF!</v>
      </c>
      <c r="AB100" s="138" t="str" cm="1">
        <f t="array" ref="AB100">INDEX(R:R,$AH100)</f>
        <v>福建分公司</v>
      </c>
      <c r="AC100" s="138" t="str" cm="1">
        <f t="array" ref="AC100">INDEX(S:S,$AH100)</f>
        <v>柳祈宁</v>
      </c>
      <c r="AD100" s="138"/>
      <c r="AE100" s="138"/>
      <c r="AF100" s="138"/>
      <c r="AG100" s="138"/>
      <c r="AH100" s="138">
        <v>174</v>
      </c>
      <c r="AI100" s="138">
        <v>99</v>
      </c>
    </row>
    <row r="101" spans="1:35">
      <c r="A101" s="131"/>
      <c r="B101" s="2">
        <f>[1]长账龄落实计划!A73</f>
        <v>170</v>
      </c>
      <c r="C101" s="134">
        <f>[1]长账龄落实计划!B73</f>
        <v>45625</v>
      </c>
      <c r="D101" s="2" t="str">
        <f>[1]长账龄落实计划!C73</f>
        <v>嘉兴市域快速道路智慧建设管理平台服务项目 - 嘉兴市快速路建设发展有限公司 - 无税开票28323.18</v>
      </c>
      <c r="E101" s="2" t="str">
        <f>[1]长账龄落实计划!D73</f>
        <v>江苏镇江路桥工程有限公司</v>
      </c>
      <c r="F101" s="2" t="str">
        <f>[1]长账龄落实计划!E73</f>
        <v>ZHT2023101200110</v>
      </c>
      <c r="G101" s="2" t="str">
        <f>_xlfn.XLOOKUP(F101,[8]【SUIT】合同静态信息表!$B:$B,[8]【SUIT】合同静态信息表!$C:$C)</f>
        <v>嘉兴市域快速道路智慧建设管理平台服务项目</v>
      </c>
      <c r="H101" s="2" t="e">
        <f>[1]长账龄落实计划!G73</f>
        <v>#REF!</v>
      </c>
      <c r="I101" s="2">
        <f>[1]长账龄落实计划!H73</f>
        <v>30022.57</v>
      </c>
      <c r="J101" s="2" t="str">
        <f>_xlfn.XLOOKUP(F101,[8]【SUIT】合同静态信息表!$B:$B,[8]【SUIT】合同静态信息表!$K:$K)</f>
        <v>江苏镇江路桥工程有限公司</v>
      </c>
      <c r="K101" s="2" t="str">
        <f>[1]长账龄落实计划!J73</f>
        <v>全部落实</v>
      </c>
      <c r="L101" s="2" t="e">
        <f>[1]长账龄落实计划!K73</f>
        <v>#REF!</v>
      </c>
      <c r="M101" s="2" t="str">
        <f>IF(COUNTIF($F$30:F101,F101)=1,COUNTIF($F$30:F101,F101),"")</f>
        <v/>
      </c>
      <c r="N101" s="131" t="str">
        <f t="shared" si="14"/>
        <v/>
      </c>
      <c r="O101" s="76" t="e">
        <f t="shared" si="15"/>
        <v>#VALUE!</v>
      </c>
      <c r="P101" s="76" t="str">
        <f t="shared" si="16"/>
        <v>2年</v>
      </c>
      <c r="Q101" s="76" t="str">
        <f>IF(COUNTIF([8]辅助列设置!$Q:$Q,J101)&gt;0,"股份内","股份外")</f>
        <v>股份外</v>
      </c>
      <c r="R101" s="76" t="str">
        <f>_xlfn.XLOOKUP(F101,产值及收款计划!C:C,产值及收款计划!B:B)</f>
        <v>数字建造中心</v>
      </c>
      <c r="S101" s="76" t="str">
        <f>_xlfn.XLOOKUP(F101,产值及收款计划!C:C,产值及收款计划!O:O)</f>
        <v>卜宝翔</v>
      </c>
      <c r="V101" s="137" t="str" cm="1">
        <f t="array" ref="V101">INDEX(J:J,$AH101)</f>
        <v>漳州市角美轨道交通投资发展有限公司</v>
      </c>
      <c r="W101" s="137" t="str" cm="1">
        <f t="array" ref="W101">INDEX(G:G,AH101)</f>
        <v>厦门市轨道交通6号线漳州（角美）延伸段工程BIM技术应用咨询管理</v>
      </c>
      <c r="X101" s="137" t="str" cm="1">
        <f t="array" ref="X101">INDEX(N:N,AH101)</f>
        <v/>
      </c>
      <c r="Y101" s="137" t="str" cm="1">
        <f t="array" ref="Y101">INDEX(P:P,$AH101)</f>
        <v>2年</v>
      </c>
      <c r="Z101" s="137" t="str" cm="1">
        <f t="array" ref="Z101">INDEX(K:K,$AH101)</f>
        <v>全部落实</v>
      </c>
      <c r="AA101" s="138" t="e" cm="1">
        <f t="array" ref="AA101">INDEX(L:L,$AH101)</f>
        <v>#REF!</v>
      </c>
      <c r="AB101" s="138" t="str" cm="1">
        <f t="array" ref="AB101">INDEX(R:R,$AH101)</f>
        <v>福建分公司</v>
      </c>
      <c r="AC101" s="138" t="str" cm="1">
        <f t="array" ref="AC101">INDEX(S:S,$AH101)</f>
        <v>柳祈宁</v>
      </c>
      <c r="AD101" s="138"/>
      <c r="AE101" s="138"/>
      <c r="AF101" s="138"/>
      <c r="AG101" s="138"/>
      <c r="AH101" s="138">
        <v>175</v>
      </c>
      <c r="AI101" s="138">
        <v>100</v>
      </c>
    </row>
    <row r="102" spans="1:35">
      <c r="A102" s="131"/>
      <c r="B102" s="2">
        <f>[1]长账龄落实计划!A74</f>
        <v>171</v>
      </c>
      <c r="C102" s="134">
        <f>[1]长账龄落实计划!B74</f>
        <v>45625</v>
      </c>
      <c r="D102" s="2" t="str">
        <f>[1]长账龄落实计划!C74</f>
        <v>嘉兴市域快速道路智慧建设管理平台服务项目 - 嘉兴市快速路建设发展有限公司 - 无税开票28323.18</v>
      </c>
      <c r="E102" s="2" t="str">
        <f>[1]长账龄落实计划!D74</f>
        <v>浙江交工集团股份有限公司</v>
      </c>
      <c r="F102" s="2" t="str">
        <f>[1]长账龄落实计划!E74</f>
        <v>ZHT2023101200111</v>
      </c>
      <c r="G102" s="2" t="str">
        <f>_xlfn.XLOOKUP(F102,[8]【SUIT】合同静态信息表!$B:$B,[8]【SUIT】合同静态信息表!$C:$C)</f>
        <v>嘉兴市域快速道路智慧建设管理平台服务项目</v>
      </c>
      <c r="H102" s="2" t="e">
        <f>[1]长账龄落实计划!G74</f>
        <v>#REF!</v>
      </c>
      <c r="I102" s="2">
        <f>[1]长账龄落实计划!H74</f>
        <v>30022.57</v>
      </c>
      <c r="J102" s="2" t="str">
        <f>_xlfn.XLOOKUP(F102,[8]【SUIT】合同静态信息表!$B:$B,[8]【SUIT】合同静态信息表!$K:$K)</f>
        <v>浙江交工集团股份有限公司</v>
      </c>
      <c r="K102" s="2" t="str">
        <f>[1]长账龄落实计划!J74</f>
        <v>全部落实</v>
      </c>
      <c r="L102" s="2" t="e">
        <f>[1]长账龄落实计划!K74</f>
        <v>#REF!</v>
      </c>
      <c r="M102" s="2" t="str">
        <f>IF(COUNTIF($F$30:F102,F102)=1,COUNTIF($F$30:F102,F102),"")</f>
        <v/>
      </c>
      <c r="N102" s="131" t="str">
        <f t="shared" si="14"/>
        <v/>
      </c>
      <c r="O102" s="76" t="e">
        <f t="shared" si="15"/>
        <v>#VALUE!</v>
      </c>
      <c r="P102" s="76" t="str">
        <f t="shared" si="16"/>
        <v>2年</v>
      </c>
      <c r="Q102" s="76" t="str">
        <f>IF(COUNTIF([8]辅助列设置!$Q:$Q,J102)&gt;0,"股份内","股份外")</f>
        <v>股份外</v>
      </c>
      <c r="R102" s="76" t="str">
        <f>_xlfn.XLOOKUP(F102,产值及收款计划!C:C,产值及收款计划!B:B)</f>
        <v>数字建造中心</v>
      </c>
      <c r="S102" s="76" t="str">
        <f>_xlfn.XLOOKUP(F102,产值及收款计划!C:C,产值及收款计划!O:O)</f>
        <v>卜宝翔</v>
      </c>
      <c r="V102" s="137" t="str" cm="1">
        <f t="array" ref="V102">INDEX(J:J,$AH102)</f>
        <v>青岛海信网络科技股份有限公司</v>
      </c>
      <c r="W102" s="137" t="str" cm="1">
        <f t="array" ref="W102">INDEX(G:G,AH102)</f>
        <v>太原市城市轨道交通2号线一期工程控制中心楼宇智能化项目BIM智慧楼宇平台</v>
      </c>
      <c r="X102" s="137" t="str" cm="1">
        <f t="array" ref="X102">INDEX(N:N,AH102)</f>
        <v/>
      </c>
      <c r="Y102" s="137" t="str" cm="1">
        <f t="array" ref="Y102">INDEX(P:P,$AH102)</f>
        <v>2年</v>
      </c>
      <c r="Z102" s="137" t="str" cm="1">
        <f t="array" ref="Z102">INDEX(K:K,$AH102)</f>
        <v>全部落实</v>
      </c>
      <c r="AA102" s="138" t="e" cm="1">
        <f t="array" ref="AA102">INDEX(L:L,$AH102)</f>
        <v>#REF!</v>
      </c>
      <c r="AB102" s="138" t="str" cm="1">
        <f t="array" ref="AB102">INDEX(R:R,$AH102)</f>
        <v>福建分公司</v>
      </c>
      <c r="AC102" s="138" t="str" cm="1">
        <f t="array" ref="AC102">INDEX(S:S,$AH102)</f>
        <v>薛剑展</v>
      </c>
      <c r="AD102" s="138"/>
      <c r="AE102" s="138"/>
      <c r="AF102" s="138"/>
      <c r="AG102" s="138"/>
      <c r="AH102" s="138">
        <v>178</v>
      </c>
      <c r="AI102" s="138">
        <v>101</v>
      </c>
    </row>
    <row r="103" spans="1:35">
      <c r="A103" s="131"/>
      <c r="B103" s="2">
        <f>[1]长账龄落实计划!A75</f>
        <v>172</v>
      </c>
      <c r="C103" s="134">
        <f>[1]长账龄落实计划!B75</f>
        <v>45625</v>
      </c>
      <c r="D103" s="2" t="str">
        <f>[1]长账龄落实计划!C75</f>
        <v>嘉兴市域快速道路智慧建设管理平台服务项目 - 嘉兴市快速路建设发展有限公司 - 无税开票128761.06</v>
      </c>
      <c r="E103" s="2" t="str">
        <f>[1]长账龄落实计划!D75</f>
        <v>江苏镇江路桥工程有限公司</v>
      </c>
      <c r="F103" s="2" t="str">
        <f>[1]长账龄落实计划!E75</f>
        <v>ZHT2023101200110</v>
      </c>
      <c r="G103" s="2" t="str">
        <f>_xlfn.XLOOKUP(F103,[8]【SUIT】合同静态信息表!$B:$B,[8]【SUIT】合同静态信息表!$C:$C)</f>
        <v>嘉兴市域快速道路智慧建设管理平台服务项目</v>
      </c>
      <c r="H103" s="2" t="e">
        <f>[1]长账龄落实计划!G75</f>
        <v>#REF!</v>
      </c>
      <c r="I103" s="2">
        <f>[1]长账龄落实计划!H75</f>
        <v>145500</v>
      </c>
      <c r="J103" s="2" t="str">
        <f>_xlfn.XLOOKUP(F103,[8]【SUIT】合同静态信息表!$B:$B,[8]【SUIT】合同静态信息表!$K:$K)</f>
        <v>江苏镇江路桥工程有限公司</v>
      </c>
      <c r="K103" s="2" t="str">
        <f>[1]长账龄落实计划!J75</f>
        <v>全部落实</v>
      </c>
      <c r="L103" s="2" t="e">
        <f>[1]长账龄落实计划!K75</f>
        <v>#REF!</v>
      </c>
      <c r="M103" s="2" t="str">
        <f>IF(COUNTIF($F$30:F103,F103)=1,COUNTIF($F$30:F103,F103),"")</f>
        <v/>
      </c>
      <c r="N103" s="131" t="str">
        <f t="shared" si="14"/>
        <v/>
      </c>
      <c r="O103" s="76" t="e">
        <f t="shared" si="15"/>
        <v>#VALUE!</v>
      </c>
      <c r="P103" s="76" t="str">
        <f t="shared" si="16"/>
        <v>2年</v>
      </c>
      <c r="Q103" s="76" t="str">
        <f>IF(COUNTIF([8]辅助列设置!$Q:$Q,J103)&gt;0,"股份内","股份外")</f>
        <v>股份外</v>
      </c>
      <c r="R103" s="76" t="str">
        <f>_xlfn.XLOOKUP(F103,产值及收款计划!C:C,产值及收款计划!B:B)</f>
        <v>数字建造中心</v>
      </c>
      <c r="S103" s="76" t="str">
        <f>_xlfn.XLOOKUP(F103,产值及收款计划!C:C,产值及收款计划!O:O)</f>
        <v>卜宝翔</v>
      </c>
      <c r="V103" s="137" t="str" cm="1">
        <f t="array" ref="V103">INDEX(J:J,$AH103)</f>
        <v>深圳市城市公共安全技术研究院有限公司</v>
      </c>
      <c r="W103" s="137" t="str" cm="1">
        <f t="array" ref="W103">INDEX(G:G,AH103)</f>
        <v>深圳市建设行业综合管理平台项目软件开发服务合同</v>
      </c>
      <c r="X103" s="137" t="str" cm="1">
        <f t="array" ref="X103">INDEX(N:N,AH103)</f>
        <v/>
      </c>
      <c r="Y103" s="137" t="str" cm="1">
        <f t="array" ref="Y103">INDEX(P:P,$AH103)</f>
        <v>6年</v>
      </c>
      <c r="Z103" s="137" t="str" cm="1">
        <f t="array" ref="Z103">INDEX(K:K,$AH103)</f>
        <v>不确定</v>
      </c>
      <c r="AA103" s="138" t="e" cm="1">
        <f t="array" ref="AA103">INDEX(L:L,$AH103)</f>
        <v>#REF!</v>
      </c>
      <c r="AB103" s="138" t="str" cm="1">
        <f t="array" ref="AB103">INDEX(R:R,$AH103)</f>
        <v>广东分公司</v>
      </c>
      <c r="AC103" s="138" t="str" cm="1">
        <f t="array" ref="AC103">INDEX(S:S,$AH103)</f>
        <v>杜江</v>
      </c>
      <c r="AD103" s="138"/>
      <c r="AE103" s="138"/>
      <c r="AF103" s="138"/>
      <c r="AG103" s="138"/>
      <c r="AH103" s="138">
        <v>185</v>
      </c>
      <c r="AI103" s="138">
        <v>102</v>
      </c>
    </row>
    <row r="104" spans="1:35">
      <c r="A104" s="131"/>
      <c r="B104" s="2">
        <f>[1]长账龄落实计划!A76</f>
        <v>173</v>
      </c>
      <c r="C104" s="134">
        <f>[1]长账龄落实计划!B76</f>
        <v>45625</v>
      </c>
      <c r="D104" s="2" t="str">
        <f>[1]长账龄落实计划!C76</f>
        <v>嘉兴市域快速道路智慧建设管理平台服务项目 - 嘉兴市快速路建设发展有限公司 - 无税开票128761.06</v>
      </c>
      <c r="E104" s="2" t="str">
        <f>[1]长账龄落实计划!D76</f>
        <v>浙江交工集团股份有限公司</v>
      </c>
      <c r="F104" s="2" t="str">
        <f>[1]长账龄落实计划!E76</f>
        <v>ZHT2023101200111</v>
      </c>
      <c r="G104" s="2" t="str">
        <f>_xlfn.XLOOKUP(F104,[8]【SUIT】合同静态信息表!$B:$B,[8]【SUIT】合同静态信息表!$C:$C)</f>
        <v>嘉兴市域快速道路智慧建设管理平台服务项目</v>
      </c>
      <c r="H104" s="2" t="e">
        <f>[1]长账龄落实计划!G76</f>
        <v>#REF!</v>
      </c>
      <c r="I104" s="2">
        <f>[1]长账龄落实计划!H76</f>
        <v>145500</v>
      </c>
      <c r="J104" s="2" t="str">
        <f>_xlfn.XLOOKUP(F104,[8]【SUIT】合同静态信息表!$B:$B,[8]【SUIT】合同静态信息表!$K:$K)</f>
        <v>浙江交工集团股份有限公司</v>
      </c>
      <c r="K104" s="2" t="str">
        <f>[1]长账龄落实计划!J76</f>
        <v>全部落实</v>
      </c>
      <c r="L104" s="2" t="e">
        <f>[1]长账龄落实计划!K76</f>
        <v>#REF!</v>
      </c>
      <c r="M104" s="2" t="str">
        <f>IF(COUNTIF($F$30:F104,F104)=1,COUNTIF($F$30:F104,F104),"")</f>
        <v/>
      </c>
      <c r="N104" s="131" t="str">
        <f t="shared" si="14"/>
        <v/>
      </c>
      <c r="O104" s="76" t="e">
        <f t="shared" si="15"/>
        <v>#VALUE!</v>
      </c>
      <c r="P104" s="76" t="str">
        <f t="shared" si="16"/>
        <v>2年</v>
      </c>
      <c r="Q104" s="76" t="str">
        <f>IF(COUNTIF([8]辅助列设置!$Q:$Q,J104)&gt;0,"股份内","股份外")</f>
        <v>股份外</v>
      </c>
      <c r="R104" s="76" t="str">
        <f>_xlfn.XLOOKUP(F104,产值及收款计划!C:C,产值及收款计划!B:B)</f>
        <v>数字建造中心</v>
      </c>
      <c r="S104" s="76" t="str">
        <f>_xlfn.XLOOKUP(F104,产值及收款计划!C:C,产值及收款计划!O:O)</f>
        <v>卜宝翔</v>
      </c>
      <c r="V104" s="137" t="str" cm="1">
        <f t="array" ref="V104">INDEX(J:J,$AH104)</f>
        <v>深圳市建工集团股份有限公司</v>
      </c>
      <c r="W104" s="137" t="str" cm="1">
        <f t="array" ref="W104">INDEX(G:G,AH104)</f>
        <v>深圳市深旅物业管理有限公司收地补偿用地 （居住用地）项目智慧工地设备采购合同</v>
      </c>
      <c r="X104" s="137" t="str" cm="1">
        <f t="array" ref="X104">INDEX(N:N,AH104)</f>
        <v/>
      </c>
      <c r="Y104" s="137" t="str" cm="1">
        <f t="array" ref="Y104">INDEX(P:P,$AH104)</f>
        <v>6年</v>
      </c>
      <c r="Z104" s="137" t="str" cm="1">
        <f t="array" ref="Z104">INDEX(K:K,$AH104)</f>
        <v>不确定</v>
      </c>
      <c r="AA104" s="138" t="e" cm="1">
        <f t="array" ref="AA104">INDEX(L:L,$AH104)</f>
        <v>#REF!</v>
      </c>
      <c r="AB104" s="138" t="str" cm="1">
        <f t="array" ref="AB104">INDEX(R:R,$AH104)</f>
        <v>广东分公司</v>
      </c>
      <c r="AC104" s="138" t="str" cm="1">
        <f t="array" ref="AC104">INDEX(S:S,$AH104)</f>
        <v>明艳丽</v>
      </c>
      <c r="AD104" s="138"/>
      <c r="AE104" s="138"/>
      <c r="AF104" s="138"/>
      <c r="AG104" s="138"/>
      <c r="AH104" s="138">
        <v>186</v>
      </c>
      <c r="AI104" s="138">
        <v>103</v>
      </c>
    </row>
    <row r="105" spans="1:35">
      <c r="A105" s="131"/>
      <c r="B105" s="2">
        <f>[1]长账龄落实计划!A77</f>
        <v>174</v>
      </c>
      <c r="C105" s="134">
        <f>[1]长账龄落实计划!B77</f>
        <v>45625</v>
      </c>
      <c r="D105" s="2" t="str">
        <f>[1]长账龄落实计划!C77</f>
        <v>嘉兴市铁投集团建设一体化全过程管控平台建设服务项目合同  - 嘉兴市铁路与轨道交通投资集团有限责任公司 - 无税开票1800943.4</v>
      </c>
      <c r="E105" s="2" t="str">
        <f>[1]长账龄落实计划!D77</f>
        <v>嘉兴市铁路与轨道交通投资集团有限责任公司</v>
      </c>
      <c r="F105" s="2" t="str">
        <f>[1]长账龄落实计划!E77</f>
        <v>ZHT2022060600043</v>
      </c>
      <c r="G105" s="2" t="str">
        <f>_xlfn.XLOOKUP(F105,[8]【SUIT】合同静态信息表!$B:$B,[8]【SUIT】合同静态信息表!$C:$C)</f>
        <v>嘉兴市铁投集团建设一体化全过程管控平台建设服务项目合同</v>
      </c>
      <c r="H105" s="2" t="e">
        <f>[1]长账龄落实计划!G77</f>
        <v>#REF!</v>
      </c>
      <c r="I105" s="2">
        <f>[1]长账龄落实计划!H77</f>
        <v>1909000</v>
      </c>
      <c r="J105" s="2" t="str">
        <f>_xlfn.XLOOKUP(F105,[8]【SUIT】合同静态信息表!$B:$B,[8]【SUIT】合同静态信息表!$K:$K)</f>
        <v>嘉兴市铁路与轨道交通投资集团有限责任公司</v>
      </c>
      <c r="K105" s="2" t="str">
        <f>[1]长账龄落实计划!J77</f>
        <v>全部落实</v>
      </c>
      <c r="L105" s="2" t="e">
        <f>[1]长账龄落实计划!K77</f>
        <v>#REF!</v>
      </c>
      <c r="M105" s="2" t="str">
        <f>IF(COUNTIF($F$30:F105,F105)=1,COUNTIF($F$30:F105,F105),"")</f>
        <v/>
      </c>
      <c r="N105" s="131" t="str">
        <f t="shared" si="14"/>
        <v/>
      </c>
      <c r="O105" s="76" t="e">
        <f t="shared" si="15"/>
        <v>#VALUE!</v>
      </c>
      <c r="P105" s="76" t="str">
        <f t="shared" si="16"/>
        <v>2年</v>
      </c>
      <c r="Q105" s="76" t="str">
        <f>IF(COUNTIF([8]辅助列设置!$Q:$Q,J105)&gt;0,"股份内","股份外")</f>
        <v>股份外</v>
      </c>
      <c r="R105" s="76" t="str">
        <f>_xlfn.XLOOKUP(F105,产值及收款计划!C:C,产值及收款计划!B:B)</f>
        <v>数字建造中心</v>
      </c>
      <c r="S105" s="76" t="str">
        <f>_xlfn.XLOOKUP(F105,产值及收款计划!C:C,产值及收款计划!O:O)</f>
        <v>杨馨</v>
      </c>
      <c r="V105" s="137" t="str" cm="1">
        <f t="array" ref="V105">INDEX(J:J,$AH105)</f>
        <v>深圳市城市公共安全技术研究院有限公司</v>
      </c>
      <c r="W105" s="137" t="str" cm="1">
        <f t="array" ref="W105">INDEX(G:G,AH105)</f>
        <v>深圳市建设行业综合管理平台项目软件开发服务合同</v>
      </c>
      <c r="X105" s="137" t="str" cm="1">
        <f t="array" ref="X105">INDEX(N:N,AH105)</f>
        <v/>
      </c>
      <c r="Y105" s="137" t="str" cm="1">
        <f t="array" ref="Y105">INDEX(P:P,$AH105)</f>
        <v>6年</v>
      </c>
      <c r="Z105" s="137" t="str" cm="1">
        <f t="array" ref="Z105">INDEX(K:K,$AH105)</f>
        <v>不确定</v>
      </c>
      <c r="AA105" s="138" t="e" cm="1">
        <f t="array" ref="AA105">INDEX(L:L,$AH105)</f>
        <v>#REF!</v>
      </c>
      <c r="AB105" s="138" t="str" cm="1">
        <f t="array" ref="AB105">INDEX(R:R,$AH105)</f>
        <v>广东分公司</v>
      </c>
      <c r="AC105" s="138" t="str" cm="1">
        <f t="array" ref="AC105">INDEX(S:S,$AH105)</f>
        <v>杜江</v>
      </c>
      <c r="AD105" s="138"/>
      <c r="AE105" s="138"/>
      <c r="AF105" s="138"/>
      <c r="AG105" s="138"/>
      <c r="AH105" s="138">
        <v>187</v>
      </c>
      <c r="AI105" s="138">
        <v>104</v>
      </c>
    </row>
    <row r="106" spans="1:35">
      <c r="A106" s="131"/>
      <c r="B106" s="2">
        <f>[1]长账龄落实计划!A78</f>
        <v>175</v>
      </c>
      <c r="C106" s="134">
        <f>[1]长账龄落实计划!B78</f>
        <v>45625</v>
      </c>
      <c r="D106" s="2" t="str">
        <f>[1]长账龄落实计划!C78</f>
        <v>特大城市重大交通基础设施全周期管理标准体系构建及示范子课题前期规划管理平台V2.0 - 上海城投公路投资（集团）有限公司 - 无税开票179245.28</v>
      </c>
      <c r="E106" s="2" t="str">
        <f>[1]长账龄落实计划!D78</f>
        <v>上海城投公路投资（集团）有限公司</v>
      </c>
      <c r="F106" s="2" t="str">
        <f>[1]长账龄落实计划!E78</f>
        <v>ZHT2023102400119</v>
      </c>
      <c r="G106" s="2" t="str">
        <f>_xlfn.XLOOKUP(F106,[8]【SUIT】合同静态信息表!$B:$B,[8]【SUIT】合同静态信息表!$C:$C)</f>
        <v>特大城市重大交通基础设施全周期管理标准体系构建及示范子课题前期规划管理平台V2.0</v>
      </c>
      <c r="H106" s="2" t="e">
        <f>[1]长账龄落实计划!G78</f>
        <v>#REF!</v>
      </c>
      <c r="I106" s="2">
        <f>[1]长账龄落实计划!H78</f>
        <v>190000</v>
      </c>
      <c r="J106" s="2" t="str">
        <f>_xlfn.XLOOKUP(F106,[8]【SUIT】合同静态信息表!$B:$B,[8]【SUIT】合同静态信息表!$K:$K)</f>
        <v>上海城投公路投资（集团）有限公司</v>
      </c>
      <c r="K106" s="2" t="str">
        <f>[1]长账龄落实计划!J78</f>
        <v>全部落实</v>
      </c>
      <c r="L106" s="2" t="e">
        <f>[1]长账龄落实计划!K78</f>
        <v>#REF!</v>
      </c>
      <c r="M106" s="2">
        <f>IF(COUNTIF($F$30:F106,F106)=1,COUNTIF($F$30:F106,F106),"")</f>
        <v>1</v>
      </c>
      <c r="N106" s="131">
        <f t="shared" si="14"/>
        <v>19</v>
      </c>
      <c r="O106" s="76">
        <f t="shared" si="15"/>
        <v>77</v>
      </c>
      <c r="P106" s="76" t="str">
        <f t="shared" si="16"/>
        <v>2年</v>
      </c>
      <c r="Q106" s="76" t="str">
        <f>IF(COUNTIF([8]辅助列设置!$Q:$Q,J106)&gt;0,"股份内","股份外")</f>
        <v>股份外</v>
      </c>
      <c r="R106" s="76" t="str">
        <f>_xlfn.XLOOKUP(F106,产值及收款计划!C:C,产值及收款计划!B:B)</f>
        <v>数字建造中心</v>
      </c>
      <c r="S106" s="76" t="str">
        <f>_xlfn.XLOOKUP(F106,产值及收款计划!C:C,产值及收款计划!O:O)</f>
        <v>施林烽</v>
      </c>
      <c r="V106" s="137" t="str" cm="1">
        <f t="array" ref="V106">INDEX(J:J,$AH106)</f>
        <v>中铁大桥局集团有限公司第四工程分公司路三期莞深高速至东部快速路段工程土建三标项目经理部</v>
      </c>
      <c r="W106" s="137" t="str" cm="1">
        <f t="array" ref="W106">INDEX(G:G,AH106)</f>
        <v>环莞快速路三期莞深高速至东部快速路段工程-2标</v>
      </c>
      <c r="X106" s="137" t="str" cm="1">
        <f t="array" ref="X106">INDEX(N:N,AH106)</f>
        <v/>
      </c>
      <c r="Y106" s="137" t="str" cm="1">
        <f t="array" ref="Y106">INDEX(P:P,$AH106)</f>
        <v>4年</v>
      </c>
      <c r="Z106" s="137" t="str" cm="1">
        <f t="array" ref="Z106">INDEX(K:K,$AH106)</f>
        <v>无法落实</v>
      </c>
      <c r="AA106" s="138" t="e" cm="1">
        <f t="array" ref="AA106">INDEX(L:L,$AH106)</f>
        <v>#REF!</v>
      </c>
      <c r="AB106" s="138" t="str" cm="1">
        <f t="array" ref="AB106">INDEX(R:R,$AH106)</f>
        <v>数字建造中心</v>
      </c>
      <c r="AC106" s="138" t="str" cm="1">
        <f t="array" ref="AC106">INDEX(S:S,$AH106)</f>
        <v>明艳丽</v>
      </c>
      <c r="AD106" s="138"/>
      <c r="AE106" s="138"/>
      <c r="AF106" s="138"/>
      <c r="AG106" s="138"/>
      <c r="AH106" s="138">
        <v>203</v>
      </c>
      <c r="AI106" s="138">
        <v>105</v>
      </c>
    </row>
    <row r="107" spans="1:35">
      <c r="A107" s="131"/>
      <c r="B107" s="2">
        <f>[1]长账龄落实计划!A79</f>
        <v>180</v>
      </c>
      <c r="C107" s="134">
        <f>[1]长账龄落实计划!B79</f>
        <v>45625</v>
      </c>
      <c r="D107" s="2" t="str">
        <f>[1]长账龄落实计划!C79</f>
        <v>青岛国际资源配置中心北片区建设运营数智一体化项目 - 中德联合集团有限公司 - 无税开票3177968.41</v>
      </c>
      <c r="E107" s="2" t="str">
        <f>[1]长账龄落实计划!D79</f>
        <v>中德联合集团有限公司</v>
      </c>
      <c r="F107" s="2" t="str">
        <f>[1]长账龄落实计划!E79</f>
        <v>ZHT2022051300038</v>
      </c>
      <c r="G107" s="2" t="str">
        <f>_xlfn.XLOOKUP(F107,[8]【SUIT】合同静态信息表!$B:$B,[8]【SUIT】合同静态信息表!$C:$C)</f>
        <v>青岛国际资源配置中心北片区建设运营数智一体化项目</v>
      </c>
      <c r="H107" s="2" t="e">
        <f>[1]长账龄落实计划!G79</f>
        <v>#REF!</v>
      </c>
      <c r="I107" s="2">
        <f>[1]长账龄落实计划!H79</f>
        <v>3368646.51</v>
      </c>
      <c r="J107" s="2" t="str">
        <f>_xlfn.XLOOKUP(F107,[8]【SUIT】合同静态信息表!$B:$B,[8]【SUIT】合同静态信息表!$K:$K)</f>
        <v>中德联合集团有限公司</v>
      </c>
      <c r="K107" s="2" t="str">
        <f>[1]长账龄落实计划!J79</f>
        <v>不确定</v>
      </c>
      <c r="L107" s="2" t="e">
        <f>[1]长账龄落实计划!K79</f>
        <v>#REF!</v>
      </c>
      <c r="M107" s="2" t="str">
        <f>IF(COUNTIF($F$30:F107,F107)=1,COUNTIF($F$30:F107,F107),"")</f>
        <v/>
      </c>
      <c r="N107" s="131" t="str">
        <f t="shared" si="14"/>
        <v/>
      </c>
      <c r="O107" s="76" t="e">
        <f t="shared" si="15"/>
        <v>#VALUE!</v>
      </c>
      <c r="P107" s="76" t="str">
        <f t="shared" si="16"/>
        <v>2年</v>
      </c>
      <c r="Q107" s="76" t="str">
        <f>IF(COUNTIF([8]辅助列设置!$Q:$Q,J107)&gt;0,"股份内","股份外")</f>
        <v>股份外</v>
      </c>
      <c r="R107" s="76" t="str">
        <f>_xlfn.XLOOKUP(F107,产值及收款计划!C:C,产值及收款计划!B:B)</f>
        <v>数字建造中心</v>
      </c>
      <c r="S107" s="76" t="str">
        <f>_xlfn.XLOOKUP(F107,产值及收款计划!C:C,产值及收款计划!O:O)</f>
        <v>徐勇</v>
      </c>
      <c r="V107" s="137" t="str" cm="1">
        <f t="array" ref="V107">INDEX(J:J,$AH107)</f>
        <v>重庆交通开投科技发展有限公司</v>
      </c>
      <c r="W107" s="137" t="str" cm="1">
        <f t="array" ref="W107">INDEX(G:G,AH107)</f>
        <v>工程管理平台项目开发外包合同</v>
      </c>
      <c r="X107" s="137" t="str" cm="1">
        <f t="array" ref="X107">INDEX(N:N,AH107)</f>
        <v/>
      </c>
      <c r="Y107" s="137" t="str" cm="1">
        <f t="array" ref="Y107">INDEX(P:P,$AH107)</f>
        <v>3年</v>
      </c>
      <c r="Z107" s="137" t="str" cm="1">
        <f t="array" ref="Z107">INDEX(K:K,$AH107)</f>
        <v>无法落实</v>
      </c>
      <c r="AA107" s="138" t="e" cm="1">
        <f t="array" ref="AA107">INDEX(L:L,$AH107)</f>
        <v>#REF!</v>
      </c>
      <c r="AB107" s="138" t="str" cm="1">
        <f t="array" ref="AB107">INDEX(R:R,$AH107)</f>
        <v>广东分公司</v>
      </c>
      <c r="AC107" s="138" t="str" cm="1">
        <f t="array" ref="AC107">INDEX(S:S,$AH107)</f>
        <v>明艳丽</v>
      </c>
      <c r="AD107" s="138"/>
      <c r="AE107" s="138"/>
      <c r="AF107" s="138"/>
      <c r="AG107" s="138"/>
      <c r="AH107" s="138">
        <v>211</v>
      </c>
      <c r="AI107" s="138">
        <v>106</v>
      </c>
    </row>
    <row r="108" spans="1:35">
      <c r="A108" s="131"/>
      <c r="B108" s="2">
        <f>[1]长账龄落实计划!A80</f>
        <v>183</v>
      </c>
      <c r="C108" s="134">
        <f>[1]长账龄落实计划!B80</f>
        <v>45657</v>
      </c>
      <c r="D108" s="2" t="str">
        <f>[1]长账龄落实计划!C80</f>
        <v>生产运营质量安全管理应用系统技术服务合同 - 城盾隧安地下工程有限公司 - 无税开票532075.47</v>
      </c>
      <c r="E108" s="2" t="str">
        <f>[1]长账龄落实计划!D80</f>
        <v>城盾隧安地下工程有限公司</v>
      </c>
      <c r="F108" s="2" t="str">
        <f>[1]长账龄落实计划!E80</f>
        <v>ZHT2023122100169</v>
      </c>
      <c r="G108" s="2" t="str">
        <f>_xlfn.XLOOKUP(F108,[8]【SUIT】合同静态信息表!$B:$B,[8]【SUIT】合同静态信息表!$C:$C)</f>
        <v>生产运营质量安全管理应用系统技术服务合同</v>
      </c>
      <c r="H108" s="2" t="e">
        <f>[1]长账龄落实计划!G80</f>
        <v>#REF!</v>
      </c>
      <c r="I108" s="2">
        <f>[1]长账龄落实计划!H80</f>
        <v>564000</v>
      </c>
      <c r="J108" s="2" t="str">
        <f>_xlfn.XLOOKUP(F108,[8]【SUIT】合同静态信息表!$B:$B,[8]【SUIT】合同静态信息表!$K:$K)</f>
        <v>城盾隧安地下工程有限公司</v>
      </c>
      <c r="K108" s="2" t="str">
        <f>[1]长账龄落实计划!J80</f>
        <v>不确定</v>
      </c>
      <c r="L108" s="2" t="e">
        <f>[1]长账龄落实计划!K80</f>
        <v>#REF!</v>
      </c>
      <c r="M108" s="2" t="str">
        <f>IF(COUNTIF($F$30:F108,F108)=1,COUNTIF($F$30:F108,F108),"")</f>
        <v/>
      </c>
      <c r="N108" s="131" t="str">
        <f t="shared" si="14"/>
        <v/>
      </c>
      <c r="O108" s="76" t="e">
        <f t="shared" si="15"/>
        <v>#VALUE!</v>
      </c>
      <c r="P108" s="76" t="str">
        <f t="shared" si="16"/>
        <v>2年</v>
      </c>
      <c r="Q108" s="76" t="str">
        <f>IF(COUNTIF([8]辅助列设置!$Q:$Q,J108)&gt;0,"股份内","股份外")</f>
        <v>股份内</v>
      </c>
      <c r="R108" s="76" t="str">
        <f>_xlfn.XLOOKUP(F108,产值及收款计划!C:C,产值及收款计划!B:B)</f>
        <v>数字建造中心</v>
      </c>
      <c r="S108" s="76" t="str">
        <f>_xlfn.XLOOKUP(F108,产值及收款计划!C:C,产值及收款计划!O:O)</f>
        <v>张智伟</v>
      </c>
      <c r="V108" s="137" t="str" cm="1">
        <f t="array" ref="V108">INDEX(J:J,$AH108)</f>
        <v>PAI Systems Pte Ltd</v>
      </c>
      <c r="W108" s="137" t="str" cm="1">
        <f t="array" ref="W108">INDEX(G:G,AH108)</f>
        <v>新加坡TWRPPL智慧管理系统设备采购合同</v>
      </c>
      <c r="X108" s="137" t="str" cm="1">
        <f t="array" ref="X108">INDEX(N:N,AH108)</f>
        <v/>
      </c>
      <c r="Y108" s="137" t="str" cm="1">
        <f t="array" ref="Y108">INDEX(P:P,$AH108)</f>
        <v>3年</v>
      </c>
      <c r="Z108" s="137" t="str" cm="1">
        <f t="array" ref="Z108">INDEX(K:K,$AH108)</f>
        <v>不确定</v>
      </c>
      <c r="AA108" s="138" t="e" cm="1">
        <f t="array" ref="AA108">INDEX(L:L,$AH108)</f>
        <v>#REF!</v>
      </c>
      <c r="AB108" s="138" t="str" cm="1">
        <f t="array" ref="AB108">INDEX(R:R,$AH108)</f>
        <v>广东分公司</v>
      </c>
      <c r="AC108" s="138" t="str" cm="1">
        <f t="array" ref="AC108">INDEX(S:S,$AH108)</f>
        <v>杜江</v>
      </c>
      <c r="AD108" s="138"/>
      <c r="AE108" s="138"/>
      <c r="AF108" s="138"/>
      <c r="AG108" s="138"/>
      <c r="AH108" s="138">
        <v>213</v>
      </c>
      <c r="AI108" s="138">
        <v>107</v>
      </c>
    </row>
    <row r="109" spans="1:35">
      <c r="A109" s="131"/>
      <c r="B109" s="2">
        <f>[1]长账龄落实计划!A81</f>
        <v>184</v>
      </c>
      <c r="C109" s="134">
        <f>[1]长账龄落实计划!B81</f>
        <v>45657</v>
      </c>
      <c r="D109" s="2" t="str">
        <f>[1]长账龄落实计划!C81</f>
        <v>轨道交通运营结构维保及隧道综合综合整治大修应用系统二期技术服务合同 - 城盾隧安地下工程有限公司 - 无税开票354716.98</v>
      </c>
      <c r="E109" s="2" t="str">
        <f>[1]长账龄落实计划!D81</f>
        <v>城盾隧安地下工程有限公司</v>
      </c>
      <c r="F109" s="2" t="str">
        <f>[1]长账龄落实计划!E81</f>
        <v>ZHT2023122100170</v>
      </c>
      <c r="G109" s="2" t="str">
        <f>_xlfn.XLOOKUP(F109,[8]【SUIT】合同静态信息表!$B:$B,[8]【SUIT】合同静态信息表!$C:$C)</f>
        <v>轨道交通运营结构维保及隧道综合综合整治大修应用系统二期技术服务合同</v>
      </c>
      <c r="H109" s="2" t="e">
        <f>[1]长账龄落实计划!G81</f>
        <v>#REF!</v>
      </c>
      <c r="I109" s="2">
        <f>[1]长账龄落实计划!H81</f>
        <v>376000</v>
      </c>
      <c r="J109" s="2" t="str">
        <f>_xlfn.XLOOKUP(F109,[8]【SUIT】合同静态信息表!$B:$B,[8]【SUIT】合同静态信息表!$K:$K)</f>
        <v>城盾隧安地下工程有限公司</v>
      </c>
      <c r="K109" s="2" t="str">
        <f>[1]长账龄落实计划!J81</f>
        <v>不确定</v>
      </c>
      <c r="L109" s="2" t="e">
        <f>[1]长账龄落实计划!K81</f>
        <v>#REF!</v>
      </c>
      <c r="M109" s="2" t="str">
        <f>IF(COUNTIF($F$30:F109,F109)=1,COUNTIF($F$30:F109,F109),"")</f>
        <v/>
      </c>
      <c r="N109" s="131" t="str">
        <f t="shared" si="14"/>
        <v/>
      </c>
      <c r="O109" s="76" t="e">
        <f t="shared" si="15"/>
        <v>#VALUE!</v>
      </c>
      <c r="P109" s="76" t="str">
        <f t="shared" si="16"/>
        <v>2年</v>
      </c>
      <c r="Q109" s="76" t="str">
        <f>IF(COUNTIF([8]辅助列设置!$Q:$Q,J109)&gt;0,"股份内","股份外")</f>
        <v>股份内</v>
      </c>
      <c r="R109" s="76" t="str">
        <f>_xlfn.XLOOKUP(F109,产值及收款计划!C:C,产值及收款计划!B:B)</f>
        <v>数字建造中心</v>
      </c>
      <c r="S109" s="76" t="str">
        <f>_xlfn.XLOOKUP(F109,产值及收款计划!C:C,产值及收款计划!O:O)</f>
        <v>张智伟</v>
      </c>
      <c r="V109" s="137" t="str" cm="1">
        <f t="array" ref="V109">INDEX(J:J,$AH109)</f>
        <v>PAI Systems Pte Ltd</v>
      </c>
      <c r="W109" s="137" t="str" cm="1">
        <f t="array" ref="W109">INDEX(G:G,AH109)</f>
        <v>新加坡TWRPPL智慧管理系统设备采购合同</v>
      </c>
      <c r="X109" s="137" t="str" cm="1">
        <f t="array" ref="X109">INDEX(N:N,AH109)</f>
        <v/>
      </c>
      <c r="Y109" s="137" t="str" cm="1">
        <f t="array" ref="Y109">INDEX(P:P,$AH109)</f>
        <v>3年</v>
      </c>
      <c r="Z109" s="137" t="str" cm="1">
        <f t="array" ref="Z109">INDEX(K:K,$AH109)</f>
        <v>不确定</v>
      </c>
      <c r="AA109" s="138" t="e" cm="1">
        <f t="array" ref="AA109">INDEX(L:L,$AH109)</f>
        <v>#REF!</v>
      </c>
      <c r="AB109" s="138" t="str" cm="1">
        <f t="array" ref="AB109">INDEX(R:R,$AH109)</f>
        <v>广东分公司</v>
      </c>
      <c r="AC109" s="138" t="str" cm="1">
        <f t="array" ref="AC109">INDEX(S:S,$AH109)</f>
        <v>杜江</v>
      </c>
      <c r="AD109" s="138"/>
      <c r="AE109" s="138"/>
      <c r="AF109" s="138"/>
      <c r="AG109" s="138"/>
      <c r="AH109" s="138">
        <v>214</v>
      </c>
      <c r="AI109" s="138">
        <v>108</v>
      </c>
    </row>
    <row r="110" spans="1:35">
      <c r="A110" s="131"/>
      <c r="B110" s="2">
        <f>[1]长账龄落实计划!A82</f>
        <v>185</v>
      </c>
      <c r="C110" s="134">
        <f>[1]长账龄落实计划!B82</f>
        <v>45657</v>
      </c>
      <c r="D110" s="2" t="str">
        <f>[1]长账龄落实计划!C82</f>
        <v>上海市域铁路示范区线工程BIM咨询专项委外合同 - 中铁上海设计院集团有限公司 - 无税开票362040</v>
      </c>
      <c r="E110" s="2" t="str">
        <f>[1]长账龄落实计划!D82</f>
        <v>中铁上海设计院集团有限公司</v>
      </c>
      <c r="F110" s="2" t="str">
        <f>[1]长账龄落实计划!E82</f>
        <v>ZHT2024111100138</v>
      </c>
      <c r="G110" s="2" t="str">
        <f>_xlfn.XLOOKUP(F110,[8]【SUIT】合同静态信息表!$B:$B,[8]【SUIT】合同静态信息表!$C:$C)</f>
        <v>上海市域铁路示范区线工程BIM咨询专项委外合同</v>
      </c>
      <c r="H110" s="2" t="e">
        <f>[1]长账龄落实计划!G82</f>
        <v>#REF!</v>
      </c>
      <c r="I110" s="2">
        <f>[1]长账龄落实计划!H82</f>
        <v>0.4</v>
      </c>
      <c r="J110" s="2" t="str">
        <f>_xlfn.XLOOKUP(F110,[8]【SUIT】合同静态信息表!$B:$B,[8]【SUIT】合同静态信息表!$K:$K)</f>
        <v>中铁上海设计院集团有限公司</v>
      </c>
      <c r="K110" s="2" t="str">
        <f>[1]长账龄落实计划!J82</f>
        <v>全部落实</v>
      </c>
      <c r="L110" s="2" t="e">
        <f>[1]长账龄落实计划!K82</f>
        <v>#REF!</v>
      </c>
      <c r="M110" s="2">
        <f>IF(COUNTIF($F$30:F110,F110)=1,COUNTIF($F$30:F110,F110),"")</f>
        <v>1</v>
      </c>
      <c r="N110" s="131">
        <f t="shared" si="14"/>
        <v>4e-5</v>
      </c>
      <c r="O110" s="76">
        <f t="shared" si="15"/>
        <v>145</v>
      </c>
      <c r="P110" s="76" t="str">
        <f t="shared" si="16"/>
        <v>2年</v>
      </c>
      <c r="Q110" s="76" t="str">
        <f>IF(COUNTIF([8]辅助列设置!$Q:$Q,J110)&gt;0,"股份内","股份外")</f>
        <v>股份外</v>
      </c>
      <c r="R110" s="76" t="str">
        <f>_xlfn.XLOOKUP(F110,产值及收款计划!C:C,产值及收款计划!B:B)</f>
        <v>数字建造中心</v>
      </c>
      <c r="S110" s="76" t="str">
        <f>_xlfn.XLOOKUP(F110,产值及收款计划!C:C,产值及收款计划!O:O)</f>
        <v>谢复欣</v>
      </c>
      <c r="V110" s="137" t="str" cm="1">
        <f t="array" ref="V110">INDEX(J:J,$AH110)</f>
        <v>中铁大桥局集团有限公司第四工程分公司路三期莞深高速至东部快速路段工程土建三标项目经理部</v>
      </c>
      <c r="W110" s="137" t="str" cm="1">
        <f t="array" ref="W110">INDEX(G:G,AH110)</f>
        <v>环莞快速路三期莞深高速至东部快速路段工程-2标</v>
      </c>
      <c r="X110" s="137" t="str" cm="1">
        <f t="array" ref="X110">INDEX(N:N,AH110)</f>
        <v/>
      </c>
      <c r="Y110" s="137" t="str" cm="1">
        <f t="array" ref="Y110">INDEX(P:P,$AH110)</f>
        <v>3年</v>
      </c>
      <c r="Z110" s="137" t="str" cm="1">
        <f t="array" ref="Z110">INDEX(K:K,$AH110)</f>
        <v>无法落实</v>
      </c>
      <c r="AA110" s="138" t="e" cm="1">
        <f t="array" ref="AA110">INDEX(L:L,$AH110)</f>
        <v>#REF!</v>
      </c>
      <c r="AB110" s="138" t="str" cm="1">
        <f t="array" ref="AB110">INDEX(R:R,$AH110)</f>
        <v>数字建造中心</v>
      </c>
      <c r="AC110" s="138" t="str" cm="1">
        <f t="array" ref="AC110">INDEX(S:S,$AH110)</f>
        <v>明艳丽</v>
      </c>
      <c r="AD110" s="138"/>
      <c r="AE110" s="138"/>
      <c r="AF110" s="138"/>
      <c r="AG110" s="138"/>
      <c r="AH110" s="138">
        <v>219</v>
      </c>
      <c r="AI110" s="138">
        <v>109</v>
      </c>
    </row>
    <row r="111" spans="1:35">
      <c r="A111" s="131"/>
      <c r="B111" s="2">
        <f>[1]长账龄落实计划!A83</f>
        <v>186</v>
      </c>
      <c r="C111" s="134">
        <f>[1]长账龄落实计划!B83</f>
        <v>45657</v>
      </c>
      <c r="D111" s="2" t="str">
        <f>[1]长账龄落实计划!C83</f>
        <v>黄石有轨电车二期项目BIM前期规划管理平台建设服务项目工程技术咨询合同 - 上海市城市建设设计研究总院（集团）有限公司（本部） - 无税开票2145283.02</v>
      </c>
      <c r="E111" s="2" t="str">
        <f>[1]长账龄落实计划!D83</f>
        <v>上海市城市建设设计研究总院（集团）有限公司</v>
      </c>
      <c r="F111" s="2" t="str">
        <f>[1]长账龄落实计划!E83</f>
        <v>ZHT2023121900164</v>
      </c>
      <c r="G111" s="2" t="str">
        <f>_xlfn.XLOOKUP(F111,[8]【SUIT】合同静态信息表!$B:$B,[8]【SUIT】合同静态信息表!$C:$C)</f>
        <v>黄石有轨电车二期项目BIM前期规划管理平台建设服务项目工程技术咨询合同</v>
      </c>
      <c r="H111" s="2" t="e">
        <f>[1]长账龄落实计划!G83</f>
        <v>#REF!</v>
      </c>
      <c r="I111" s="2">
        <f>[1]长账龄落实计划!H83</f>
        <v>2274000</v>
      </c>
      <c r="J111" s="2" t="str">
        <f>_xlfn.XLOOKUP(F111,[8]【SUIT】合同静态信息表!$B:$B,[8]【SUIT】合同静态信息表!$K:$K)</f>
        <v>上海市城市建设设计研究总院（集团）有限公司</v>
      </c>
      <c r="K111" s="2" t="str">
        <f>[1]长账龄落实计划!J83</f>
        <v>无法落实</v>
      </c>
      <c r="L111" s="2" t="e">
        <f>[1]长账龄落实计划!K83</f>
        <v>#REF!</v>
      </c>
      <c r="M111" s="2" t="str">
        <f>IF(COUNTIF($F$30:F111,F111)=1,COUNTIF($F$30:F111,F111),"")</f>
        <v/>
      </c>
      <c r="N111" s="131" t="str">
        <f t="shared" si="14"/>
        <v/>
      </c>
      <c r="O111" s="76" t="e">
        <f t="shared" si="15"/>
        <v>#VALUE!</v>
      </c>
      <c r="P111" s="76" t="str">
        <f t="shared" si="16"/>
        <v>2年</v>
      </c>
      <c r="Q111" s="76" t="str">
        <f>IF(COUNTIF([8]辅助列设置!$Q:$Q,J111)&gt;0,"股份内","股份外")</f>
        <v>股份内</v>
      </c>
      <c r="R111" s="76" t="str">
        <f>_xlfn.XLOOKUP(F111,产值及收款计划!C:C,产值及收款计划!B:B)</f>
        <v>数字建造中心</v>
      </c>
      <c r="S111" s="76" t="str">
        <f>_xlfn.XLOOKUP(F111,产值及收款计划!C:C,产值及收款计划!O:O)</f>
        <v>张智伟</v>
      </c>
      <c r="V111" s="137" t="str" cm="1">
        <f t="array" ref="V111">INDEX(J:J,$AH111)</f>
        <v>中信建设有限责任公司</v>
      </c>
      <c r="W111" s="137" t="str" cm="1">
        <f t="array" ref="W111">INDEX(G:G,AH111)</f>
        <v>中信金融中心项目基于BIM的数字化技术研究</v>
      </c>
      <c r="X111" s="137" t="str" cm="1">
        <f t="array" ref="X111">INDEX(N:N,AH111)</f>
        <v/>
      </c>
      <c r="Y111" s="137" t="str" cm="1">
        <f t="array" ref="Y111">INDEX(P:P,$AH111)</f>
        <v>2年</v>
      </c>
      <c r="Z111" s="137" t="str" cm="1">
        <f t="array" ref="Z111">INDEX(K:K,$AH111)</f>
        <v>全部落实</v>
      </c>
      <c r="AA111" s="138" t="e" cm="1">
        <f t="array" ref="AA111">INDEX(L:L,$AH111)</f>
        <v>#REF!</v>
      </c>
      <c r="AB111" s="138" t="str" cm="1">
        <f t="array" ref="AB111">INDEX(R:R,$AH111)</f>
        <v>广东分公司</v>
      </c>
      <c r="AC111" s="138" t="str" cm="1">
        <f t="array" ref="AC111">INDEX(S:S,$AH111)</f>
        <v>陈健斐</v>
      </c>
      <c r="AD111" s="138"/>
      <c r="AE111" s="138"/>
      <c r="AF111" s="138"/>
      <c r="AG111" s="138"/>
      <c r="AH111" s="138">
        <v>236</v>
      </c>
      <c r="AI111" s="138">
        <v>110</v>
      </c>
    </row>
    <row r="112" spans="1:35">
      <c r="A112" s="131"/>
      <c r="B112" s="2">
        <f>[1]长账龄落实计划!A84</f>
        <v>187</v>
      </c>
      <c r="C112" s="134">
        <f>[1]长账龄落实计划!B84</f>
        <v>45657</v>
      </c>
      <c r="D112" s="2" t="str">
        <f>[1]长账龄落实计划!C84</f>
        <v>上海轨道交通市域线嘉闵线BIM咨询专题委外咨询服务合同 - 中铁上海设计院集团有限公司 - 无税开票378200</v>
      </c>
      <c r="E112" s="2" t="str">
        <f>[1]长账龄落实计划!D84</f>
        <v>中铁上海设计院集团有限公司</v>
      </c>
      <c r="F112" s="2" t="str">
        <f>[1]长账龄落实计划!E84</f>
        <v>ZHT2023082300087</v>
      </c>
      <c r="G112" s="2" t="str">
        <f>_xlfn.XLOOKUP(F112,[8]【SUIT】合同静态信息表!$B:$B,[8]【SUIT】合同静态信息表!$C:$C)</f>
        <v>上海轨道交通市域线嘉闵线BIM咨询专题委外咨询服务合同</v>
      </c>
      <c r="H112" s="2" t="e">
        <f>[1]长账龄落实计划!G84</f>
        <v>#REF!</v>
      </c>
      <c r="I112" s="2">
        <f>[1]长账龄落实计划!H84</f>
        <v>400892</v>
      </c>
      <c r="J112" s="2" t="str">
        <f>_xlfn.XLOOKUP(F112,[8]【SUIT】合同静态信息表!$B:$B,[8]【SUIT】合同静态信息表!$K:$K)</f>
        <v>中铁上海设计院集团有限公司</v>
      </c>
      <c r="K112" s="2" t="str">
        <f>[1]长账龄落实计划!J84</f>
        <v>全部落实</v>
      </c>
      <c r="L112" s="2" t="e">
        <f>[1]长账龄落实计划!K84</f>
        <v>#REF!</v>
      </c>
      <c r="M112" s="2">
        <f>IF(COUNTIF($F$30:F112,F112)=1,COUNTIF($F$30:F112,F112),"")</f>
        <v>1</v>
      </c>
      <c r="N112" s="131">
        <f t="shared" si="14"/>
        <v>40.0892</v>
      </c>
      <c r="O112" s="76">
        <f t="shared" si="15"/>
        <v>57</v>
      </c>
      <c r="P112" s="76" t="str">
        <f t="shared" si="16"/>
        <v>2年</v>
      </c>
      <c r="Q112" s="76" t="str">
        <f>IF(COUNTIF([8]辅助列设置!$Q:$Q,J112)&gt;0,"股份内","股份外")</f>
        <v>股份外</v>
      </c>
      <c r="R112" s="76" t="str">
        <f>_xlfn.XLOOKUP(F112,产值及收款计划!C:C,产值及收款计划!B:B)</f>
        <v>数字建造中心</v>
      </c>
      <c r="S112" s="76" t="str">
        <f>_xlfn.XLOOKUP(F112,产值及收款计划!C:C,产值及收款计划!O:O)</f>
        <v>史菁霞</v>
      </c>
      <c r="V112" s="137" t="str" cm="1">
        <f t="array" ref="V112">INDEX(J:J,$AH112)</f>
        <v>五洲工程顾问集团有限公司</v>
      </c>
      <c r="W112" s="137" t="str" cm="1">
        <f t="array" ref="W112">INDEX(G:G,AH112)</f>
        <v>深圳市人民医院宝安医院项目基于BIM的数字化管理咨询服务合同</v>
      </c>
      <c r="X112" s="137" t="str" cm="1">
        <f t="array" ref="X112">INDEX(N:N,AH112)</f>
        <v/>
      </c>
      <c r="Y112" s="137" t="str" cm="1">
        <f t="array" ref="Y112">INDEX(P:P,$AH112)</f>
        <v>2年</v>
      </c>
      <c r="Z112" s="137" t="str" cm="1">
        <f t="array" ref="Z112">INDEX(K:K,$AH112)</f>
        <v>全部落实</v>
      </c>
      <c r="AA112" s="138" t="e" cm="1">
        <f t="array" ref="AA112">INDEX(L:L,$AH112)</f>
        <v>#REF!</v>
      </c>
      <c r="AB112" s="138" t="str" cm="1">
        <f t="array" ref="AB112">INDEX(R:R,$AH112)</f>
        <v>广东分公司</v>
      </c>
      <c r="AC112" s="138" t="str" cm="1">
        <f t="array" ref="AC112">INDEX(S:S,$AH112)</f>
        <v>武东波</v>
      </c>
      <c r="AD112" s="138"/>
      <c r="AE112" s="138"/>
      <c r="AF112" s="138"/>
      <c r="AG112" s="138"/>
      <c r="AH112" s="138">
        <v>237</v>
      </c>
      <c r="AI112" s="138">
        <v>111</v>
      </c>
    </row>
    <row r="113" spans="1:19">
      <c r="A113" s="131"/>
      <c r="B113" s="2">
        <f>[1]长账龄落实计划!A85</f>
        <v>189</v>
      </c>
      <c r="C113" s="134">
        <f>[1]长账龄落实计划!B85</f>
        <v>45657</v>
      </c>
      <c r="D113" s="2" t="str">
        <f>[1]长账龄落实计划!C85</f>
        <v>黄岩区产城融合示范区片区开发项目（甬台温高速公路黄岩段桥下地面道路工程）信息化管理系统第XXGL01标段 - 台州市黄岩交通建设发展集团有限公司 - 无税开票1618867.92</v>
      </c>
      <c r="E113" s="2" t="str">
        <f>[1]长账龄落实计划!D85</f>
        <v>台州市黄岩交通建设发展集团有限公司</v>
      </c>
      <c r="F113" s="2" t="str">
        <f>[1]长账龄落实计划!E85</f>
        <v>ZHT2024012600014</v>
      </c>
      <c r="G113" s="2" t="str">
        <f>_xlfn.XLOOKUP(F113,[8]【SUIT】合同静态信息表!$B:$B,[8]【SUIT】合同静态信息表!$C:$C)</f>
        <v>黄岩区产城融合示范区片区开发项目（甬台温高速公路黄岩段桥下地面道路工程）信息化管理系统第XXGL01标段</v>
      </c>
      <c r="H113" s="2" t="e">
        <f>[1]长账龄落实计划!G85</f>
        <v>#REF!</v>
      </c>
      <c r="I113" s="2">
        <f>[1]长账龄落实计划!H85</f>
        <v>1360930.2</v>
      </c>
      <c r="J113" s="2" t="str">
        <f>_xlfn.XLOOKUP(F113,[8]【SUIT】合同静态信息表!$B:$B,[8]【SUIT】合同静态信息表!$K:$K)</f>
        <v>台州市黄岩交通建设发展集团有限公司</v>
      </c>
      <c r="K113" s="2" t="str">
        <f>[1]长账龄落实计划!J85</f>
        <v>部分落实</v>
      </c>
      <c r="L113" s="2">
        <f>[1]长账龄落实计划!K85</f>
        <v>400000</v>
      </c>
      <c r="M113" s="2">
        <f>IF(COUNTIF($F$30:F113,F113)=1,COUNTIF($F$30:F113,F113),"")</f>
        <v>1</v>
      </c>
      <c r="N113" s="131">
        <f t="shared" si="14"/>
        <v>136.09302</v>
      </c>
      <c r="O113" s="76">
        <f t="shared" si="15"/>
        <v>17</v>
      </c>
      <c r="P113" s="76" t="str">
        <f t="shared" si="16"/>
        <v>2年</v>
      </c>
      <c r="Q113" s="76" t="str">
        <f>IF(COUNTIF([8]辅助列设置!$Q:$Q,J113)&gt;0,"股份内","股份外")</f>
        <v>股份外</v>
      </c>
      <c r="R113" s="76" t="str">
        <f>_xlfn.XLOOKUP(F113,产值及收款计划!C:C,产值及收款计划!B:B)</f>
        <v>数字建造中心</v>
      </c>
      <c r="S113" s="76" t="str">
        <f>_xlfn.XLOOKUP(F113,产值及收款计划!C:C,产值及收款计划!O:O)</f>
        <v>卜宝翔</v>
      </c>
    </row>
    <row r="114" spans="1:19">
      <c r="A114" s="131"/>
      <c r="B114" s="2">
        <f>[1]长账龄落实计划!A86</f>
        <v>192</v>
      </c>
      <c r="C114" s="134">
        <f>[1]长账龄落实计划!B86</f>
        <v>45657</v>
      </c>
      <c r="D114" s="2" t="str">
        <f>[1]长账龄落实计划!C86</f>
        <v>甬台温高速公路（G15 沈阳至海口国家高速公路）改扩建工程临海青岭至温岭大溪岭段信息化管理系统第 XXGL01 标段 - 台州交投高速公路有限公司 - 无税开票2004003.58</v>
      </c>
      <c r="E114" s="2" t="str">
        <f>[1]长账龄落实计划!D86</f>
        <v>台州交投高速公路有限公司</v>
      </c>
      <c r="F114" s="2" t="str">
        <f>[1]长账龄落实计划!E86</f>
        <v>ZHT2024012600012</v>
      </c>
      <c r="G114" s="2" t="str">
        <f>_xlfn.XLOOKUP(F114,[8]【SUIT】合同静态信息表!$B:$B,[8]【SUIT】合同静态信息表!$C:$C)</f>
        <v>甬台温高速公路（G15 沈阳至海口国家高速公路）改扩建工程临海青岭至温岭大溪岭段信息化管理系统第 XXGL01 标段</v>
      </c>
      <c r="H114" s="2" t="e">
        <f>[1]长账龄落实计划!G86</f>
        <v>#REF!</v>
      </c>
      <c r="I114" s="2">
        <f>[1]长账龄落实计划!H86</f>
        <v>7556.8</v>
      </c>
      <c r="J114" s="2" t="str">
        <f>_xlfn.XLOOKUP(F114,[8]【SUIT】合同静态信息表!$B:$B,[8]【SUIT】合同静态信息表!$K:$K)</f>
        <v>台州交投高速公路有限公司</v>
      </c>
      <c r="K114" s="2" t="str">
        <f>[1]长账龄落实计划!J86</f>
        <v>全部落实</v>
      </c>
      <c r="L114" s="2" t="e">
        <f>[1]长账龄落实计划!K86</f>
        <v>#REF!</v>
      </c>
      <c r="M114" s="2">
        <f>IF(COUNTIF($F$30:F114,F114)=1,COUNTIF($F$30:F114,F114),"")</f>
        <v>1</v>
      </c>
      <c r="N114" s="131">
        <f t="shared" si="14"/>
        <v>0.75568</v>
      </c>
      <c r="O114" s="76">
        <f t="shared" si="15"/>
        <v>127</v>
      </c>
      <c r="P114" s="76" t="str">
        <f t="shared" si="16"/>
        <v>2年</v>
      </c>
      <c r="Q114" s="76" t="str">
        <f>IF(COUNTIF([8]辅助列设置!$Q:$Q,J114)&gt;0,"股份内","股份外")</f>
        <v>股份外</v>
      </c>
      <c r="R114" s="76" t="str">
        <f>_xlfn.XLOOKUP(F114,产值及收款计划!C:C,产值及收款计划!B:B)</f>
        <v>数字建造中心</v>
      </c>
      <c r="S114" s="76" t="str">
        <f>_xlfn.XLOOKUP(F114,产值及收款计划!C:C,产值及收款计划!O:O)</f>
        <v>卜宝翔</v>
      </c>
    </row>
    <row r="115" spans="1:19">
      <c r="A115" s="131"/>
      <c r="B115" s="2">
        <f>[1]长账龄落实计划!A87</f>
        <v>200</v>
      </c>
      <c r="C115" s="134">
        <f>[1]长账龄落实计划!B87</f>
        <v>45657</v>
      </c>
      <c r="D115" s="2" t="str">
        <f>[1]长账龄落实计划!C87</f>
        <v>上海轨道交通市域线机场联络线虹桥枢纽工程系统集成及技术服务合同 - 上海荔汀实业有限公司 - 无税开票19262.83</v>
      </c>
      <c r="E115" s="2" t="str">
        <f>[1]长账龄落实计划!D87</f>
        <v>上海荔汀实业有限公司</v>
      </c>
      <c r="F115" s="2" t="str">
        <f>[1]长账龄落实计划!E87</f>
        <v>ZHT2022031100025</v>
      </c>
      <c r="G115" s="2" t="str">
        <f>_xlfn.XLOOKUP(F115,[8]【SUIT】合同静态信息表!$B:$B,[8]【SUIT】合同静态信息表!$C:$C)</f>
        <v>上海轨道交通市域线机场联络线虹桥枢纽工程系统集成及技术服务合同</v>
      </c>
      <c r="H115" s="2" t="e">
        <f>[1]长账龄落实计划!G87</f>
        <v>#REF!</v>
      </c>
      <c r="I115" s="2">
        <f>[1]长账龄落实计划!H87</f>
        <v>21767</v>
      </c>
      <c r="J115" s="2" t="str">
        <f>_xlfn.XLOOKUP(F115,[8]【SUIT】合同静态信息表!$B:$B,[8]【SUIT】合同静态信息表!$K:$K)</f>
        <v>上海荔汀实业有限公司</v>
      </c>
      <c r="K115" s="2" t="str">
        <f>[1]长账龄落实计划!J87</f>
        <v>数据有误，无此坏账，已在2025年告知——甲方已经支付。</v>
      </c>
      <c r="L115" s="2" t="e">
        <f>[1]长账龄落实计划!K87</f>
        <v>#REF!</v>
      </c>
      <c r="M115" s="2">
        <f>IF(COUNTIF($F$30:F115,F115)=1,COUNTIF($F$30:F115,F115),"")</f>
        <v>1</v>
      </c>
      <c r="N115" s="131">
        <f t="shared" si="14"/>
        <v>2.1767</v>
      </c>
      <c r="O115" s="76">
        <f t="shared" si="15"/>
        <v>122</v>
      </c>
      <c r="P115" s="76" t="str">
        <f t="shared" si="16"/>
        <v>2年</v>
      </c>
      <c r="Q115" s="76" t="str">
        <f>IF(COUNTIF([8]辅助列设置!$Q:$Q,J115)&gt;0,"股份内","股份外")</f>
        <v>股份外</v>
      </c>
      <c r="R115" s="76" t="str">
        <f>_xlfn.XLOOKUP(F115,产值及收款计划!C:C,产值及收款计划!B:B)</f>
        <v>数字建造中心</v>
      </c>
      <c r="S115" s="76" t="str">
        <f>_xlfn.XLOOKUP(F115,产值及收款计划!C:C,产值及收款计划!O:O)</f>
        <v>袁超</v>
      </c>
    </row>
    <row r="116" spans="1:19">
      <c r="A116" s="131"/>
      <c r="B116" s="2">
        <f>[1]长账龄落实计划!A88</f>
        <v>201</v>
      </c>
      <c r="C116" s="134">
        <f>[1]长账龄落实计划!B88</f>
        <v>45657</v>
      </c>
      <c r="D116" s="2" t="str">
        <f>[1]长账龄落实计划!C88</f>
        <v>高端加固管理应用系统 - 城盾隧安地下工程有限公司 - 无税开票718339.62</v>
      </c>
      <c r="E116" s="2" t="str">
        <f>[1]长账龄落实计划!D88</f>
        <v>城盾隧安地下工程有限公司</v>
      </c>
      <c r="F116" s="2" t="str">
        <f>[1]长账龄落实计划!E88</f>
        <v>ZHT2024112500147</v>
      </c>
      <c r="G116" s="2" t="str">
        <f>_xlfn.XLOOKUP(F116,[8]【SUIT】合同静态信息表!$B:$B,[8]【SUIT】合同静态信息表!$C:$C)</f>
        <v>高端加固管理应用系统</v>
      </c>
      <c r="H116" s="2" t="e">
        <f>[1]长账龄落实计划!G88</f>
        <v>#REF!</v>
      </c>
      <c r="I116" s="2">
        <f>[1]长账龄落实计划!H88</f>
        <v>761440</v>
      </c>
      <c r="J116" s="2" t="str">
        <f>_xlfn.XLOOKUP(F116,[8]【SUIT】合同静态信息表!$B:$B,[8]【SUIT】合同静态信息表!$K:$K)</f>
        <v>城盾隧安地下工程有限公司</v>
      </c>
      <c r="K116" s="2" t="str">
        <f>[1]长账龄落实计划!J88</f>
        <v>不确定</v>
      </c>
      <c r="L116" s="2" t="e">
        <f>[1]长账龄落实计划!K88</f>
        <v>#REF!</v>
      </c>
      <c r="M116" s="2">
        <f>IF(COUNTIF($F$30:F116,F116)=1,COUNTIF($F$30:F116,F116),"")</f>
        <v>1</v>
      </c>
      <c r="N116" s="131">
        <f t="shared" si="14"/>
        <v>76.144</v>
      </c>
      <c r="O116" s="76">
        <f t="shared" si="15"/>
        <v>34</v>
      </c>
      <c r="P116" s="76" t="str">
        <f t="shared" si="16"/>
        <v>2年</v>
      </c>
      <c r="Q116" s="76" t="str">
        <f>IF(COUNTIF([8]辅助列设置!$Q:$Q,J116)&gt;0,"股份内","股份外")</f>
        <v>股份内</v>
      </c>
      <c r="R116" s="76" t="str">
        <f>_xlfn.XLOOKUP(F116,产值及收款计划!C:C,产值及收款计划!B:B)</f>
        <v>数字建造中心</v>
      </c>
      <c r="S116" s="76" t="str">
        <f>_xlfn.XLOOKUP(F116,产值及收款计划!C:C,产值及收款计划!O:O)</f>
        <v>施林烽</v>
      </c>
    </row>
    <row r="117" spans="1:19">
      <c r="A117" s="131"/>
      <c r="B117" s="2">
        <f>[1]长账龄落实计划!A89</f>
        <v>202</v>
      </c>
      <c r="C117" s="134">
        <f>[1]长账龄落实计划!B89</f>
        <v>45657</v>
      </c>
      <c r="D117" s="2" t="str">
        <f>[1]长账龄落实计划!C89</f>
        <v>轨道交通运营结构维保(香港)应用系统 - 城盾隧安地下工程有限公司 - 无税开票306415.09</v>
      </c>
      <c r="E117" s="2" t="str">
        <f>[1]长账龄落实计划!D89</f>
        <v>城盾隧安地下工程有限公司</v>
      </c>
      <c r="F117" s="2" t="str">
        <f>[1]长账龄落实计划!E89</f>
        <v>ZHT2024112500148</v>
      </c>
      <c r="G117" s="2" t="str">
        <f>_xlfn.XLOOKUP(F117,[8]【SUIT】合同静态信息表!$B:$B,[8]【SUIT】合同静态信息表!$C:$C)</f>
        <v>轨道交通运营结构维保(香港)应用系统</v>
      </c>
      <c r="H117" s="2" t="e">
        <f>[1]长账龄落实计划!G89</f>
        <v>#REF!</v>
      </c>
      <c r="I117" s="2">
        <f>[1]长账龄落实计划!H89</f>
        <v>324800</v>
      </c>
      <c r="J117" s="2" t="str">
        <f>_xlfn.XLOOKUP(F117,[8]【SUIT】合同静态信息表!$B:$B,[8]【SUIT】合同静态信息表!$K:$K)</f>
        <v>城盾隧安地下工程有限公司</v>
      </c>
      <c r="K117" s="2" t="str">
        <f>[1]长账龄落实计划!J89</f>
        <v>不确定</v>
      </c>
      <c r="L117" s="2" t="e">
        <f>[1]长账龄落实计划!K89</f>
        <v>#REF!</v>
      </c>
      <c r="M117" s="2">
        <f>IF(COUNTIF($F$30:F117,F117)=1,COUNTIF($F$30:F117,F117),"")</f>
        <v>1</v>
      </c>
      <c r="N117" s="131">
        <f t="shared" si="14"/>
        <v>32.48</v>
      </c>
      <c r="O117" s="76">
        <f t="shared" si="15"/>
        <v>63</v>
      </c>
      <c r="P117" s="76" t="str">
        <f t="shared" si="16"/>
        <v>2年</v>
      </c>
      <c r="Q117" s="76" t="str">
        <f>IF(COUNTIF([8]辅助列设置!$Q:$Q,J117)&gt;0,"股份内","股份外")</f>
        <v>股份内</v>
      </c>
      <c r="R117" s="76" t="str">
        <f>_xlfn.XLOOKUP(F117,产值及收款计划!C:C,产值及收款计划!B:B)</f>
        <v>数字建造中心</v>
      </c>
      <c r="S117" s="76" t="str">
        <f>_xlfn.XLOOKUP(F117,产值及收款计划!C:C,产值及收款计划!O:O)</f>
        <v>施林烽</v>
      </c>
    </row>
    <row r="118" spans="1:19">
      <c r="A118" s="131"/>
      <c r="B118" s="2">
        <f>[1]长账龄落实计划!A90</f>
        <v>203</v>
      </c>
      <c r="C118" s="134">
        <f>[1]长账龄落实计划!B90</f>
        <v>45657</v>
      </c>
      <c r="D118" s="2" t="str">
        <f>[1]长账龄落实计划!C90</f>
        <v>新加坡总览项目应用系统 - 城盾隧安地下工程有限公司 - 无税开票649056.6</v>
      </c>
      <c r="E118" s="2" t="str">
        <f>[1]长账龄落实计划!D90</f>
        <v>城盾隧安地下工程有限公司</v>
      </c>
      <c r="F118" s="2" t="str">
        <f>[1]长账龄落实计划!E90</f>
        <v>ZHT2024112500149</v>
      </c>
      <c r="G118" s="2" t="str">
        <f>_xlfn.XLOOKUP(F118,[8]【SUIT】合同静态信息表!$B:$B,[8]【SUIT】合同静态信息表!$C:$C)</f>
        <v>新加坡总览项目应用系统</v>
      </c>
      <c r="H118" s="2" t="e">
        <f>[1]长账龄落实计划!G90</f>
        <v>#REF!</v>
      </c>
      <c r="I118" s="2">
        <f>[1]长账龄落实计划!H90</f>
        <v>688000</v>
      </c>
      <c r="J118" s="2" t="str">
        <f>_xlfn.XLOOKUP(F118,[8]【SUIT】合同静态信息表!$B:$B,[8]【SUIT】合同静态信息表!$K:$K)</f>
        <v>城盾隧安地下工程有限公司</v>
      </c>
      <c r="K118" s="2" t="str">
        <f>[1]长账龄落实计划!J90</f>
        <v>不确定</v>
      </c>
      <c r="L118" s="2" t="e">
        <f>[1]长账龄落实计划!K90</f>
        <v>#REF!</v>
      </c>
      <c r="M118" s="2">
        <f>IF(COUNTIF($F$30:F118,F118)=1,COUNTIF($F$30:F118,F118),"")</f>
        <v>1</v>
      </c>
      <c r="N118" s="131">
        <f t="shared" si="14"/>
        <v>68.8</v>
      </c>
      <c r="O118" s="76">
        <f t="shared" si="15"/>
        <v>38</v>
      </c>
      <c r="P118" s="76" t="str">
        <f t="shared" si="16"/>
        <v>2年</v>
      </c>
      <c r="Q118" s="76" t="str">
        <f>IF(COUNTIF([8]辅助列设置!$Q:$Q,J118)&gt;0,"股份内","股份外")</f>
        <v>股份内</v>
      </c>
      <c r="R118" s="76" t="str">
        <f>_xlfn.XLOOKUP(F118,产值及收款计划!C:C,产值及收款计划!B:B)</f>
        <v>数字建造中心</v>
      </c>
      <c r="S118" s="76" t="str">
        <f>_xlfn.XLOOKUP(F118,产值及收款计划!C:C,产值及收款计划!O:O)</f>
        <v>施林烽</v>
      </c>
    </row>
    <row r="119" spans="1:19">
      <c r="A119" s="131"/>
      <c r="B119" s="2">
        <f>[1]长账龄落实计划!A91</f>
        <v>205</v>
      </c>
      <c r="C119" s="134">
        <f>[1]长账龄落实计划!B91</f>
        <v>45657</v>
      </c>
      <c r="D119" s="2" t="str">
        <f>[1]长账龄落实计划!C91</f>
        <v>北虹桥区域开发数字建设管控系统建设项目 - 上海城建数字产业集团有限公司 - 无税开票1878301.89</v>
      </c>
      <c r="E119" s="2" t="str">
        <f>[1]长账龄落实计划!D91</f>
        <v>上海城建数字产业集团有限公司</v>
      </c>
      <c r="F119" s="2" t="str">
        <f>[1]长账龄落实计划!E91</f>
        <v>ZHT2024121800161</v>
      </c>
      <c r="G119" s="2" t="str">
        <f>_xlfn.XLOOKUP(F119,[8]【SUIT】合同静态信息表!$B:$B,[8]【SUIT】合同静态信息表!$C:$C)</f>
        <v>北虹桥区域开发数字建设管控系统建设项目</v>
      </c>
      <c r="H119" s="2" t="e">
        <f>[1]长账龄落实计划!G91</f>
        <v>#REF!</v>
      </c>
      <c r="I119" s="2">
        <f>[1]长账龄落实计划!H91</f>
        <v>99550</v>
      </c>
      <c r="J119" s="2" t="str">
        <f>_xlfn.XLOOKUP(F119,[8]【SUIT】合同静态信息表!$B:$B,[8]【SUIT】合同静态信息表!$K:$K)</f>
        <v>上海城建数字产业集团有限公司</v>
      </c>
      <c r="K119" s="2" t="str">
        <f>[1]长账龄落实计划!J91</f>
        <v>全部落实</v>
      </c>
      <c r="L119" s="2" t="e">
        <f>[1]长账龄落实计划!K91</f>
        <v>#REF!</v>
      </c>
      <c r="M119" s="2">
        <f>IF(COUNTIF($F$30:F119,F119)=1,COUNTIF($F$30:F119,F119),"")</f>
        <v>1</v>
      </c>
      <c r="N119" s="131">
        <f t="shared" si="14"/>
        <v>9.955</v>
      </c>
      <c r="O119" s="76">
        <f t="shared" si="15"/>
        <v>93</v>
      </c>
      <c r="P119" s="76" t="str">
        <f t="shared" si="16"/>
        <v>2年</v>
      </c>
      <c r="Q119" s="76" t="str">
        <f>IF(COUNTIF([8]辅助列设置!$Q:$Q,J119)&gt;0,"股份内","股份外")</f>
        <v>股份内</v>
      </c>
      <c r="R119" s="76" t="str">
        <f>_xlfn.XLOOKUP(F119,产值及收款计划!C:C,产值及收款计划!B:B)</f>
        <v>数字建造中心</v>
      </c>
      <c r="S119" s="76" t="str">
        <f>_xlfn.XLOOKUP(F119,产值及收款计划!C:C,产值及收款计划!O:O)</f>
        <v>袁超</v>
      </c>
    </row>
    <row r="120" spans="1:19">
      <c r="A120" s="131"/>
      <c r="B120" s="2">
        <f>[1]长账龄落实计划!A92</f>
        <v>210</v>
      </c>
      <c r="C120" s="134">
        <f>[1]长账龄落实计划!B92</f>
        <v>45657</v>
      </c>
      <c r="D120" s="2" t="str">
        <f>[1]长账龄落实计划!C92</f>
        <v>北横通道隧道智慧应用系统试点 (一期)技术服务合同 - 上海智能交通有限公司（本部） - 无税开票471698.11</v>
      </c>
      <c r="E120" s="2" t="str">
        <f>[1]长账龄落实计划!D92</f>
        <v>上海智能交通有限公司</v>
      </c>
      <c r="F120" s="2" t="str">
        <f>[1]长账龄落实计划!E92</f>
        <v>ZHT2024010400003</v>
      </c>
      <c r="G120" s="2" t="str">
        <f>_xlfn.XLOOKUP(F120,[8]【SUIT】合同静态信息表!$B:$B,[8]【SUIT】合同静态信息表!$C:$C)</f>
        <v>北横通道隧道智慧应用系统试点 (一期)技术服务合同</v>
      </c>
      <c r="H120" s="2" t="e">
        <f>[1]长账龄落实计划!G92</f>
        <v>#REF!</v>
      </c>
      <c r="I120" s="2">
        <f>[1]长账龄落实计划!H92</f>
        <v>350000</v>
      </c>
      <c r="J120" s="2" t="str">
        <f>_xlfn.XLOOKUP(F120,[8]【SUIT】合同静态信息表!$B:$B,[8]【SUIT】合同静态信息表!$K:$K)</f>
        <v>上海智能交通有限公司</v>
      </c>
      <c r="K120" s="2" t="str">
        <f>[1]长账龄落实计划!J92</f>
        <v>无法落实</v>
      </c>
      <c r="L120" s="2" t="e">
        <f>[1]长账龄落实计划!K92</f>
        <v>#REF!</v>
      </c>
      <c r="M120" s="2">
        <f>IF(COUNTIF($F$30:F120,F120)=1,COUNTIF($F$30:F120,F120),"")</f>
        <v>1</v>
      </c>
      <c r="N120" s="131">
        <f t="shared" si="14"/>
        <v>35</v>
      </c>
      <c r="O120" s="76">
        <f t="shared" si="15"/>
        <v>61</v>
      </c>
      <c r="P120" s="76" t="str">
        <f t="shared" si="16"/>
        <v>2年</v>
      </c>
      <c r="Q120" s="76" t="str">
        <f>IF(COUNTIF([8]辅助列设置!$Q:$Q,J120)&gt;0,"股份内","股份外")</f>
        <v>股份内</v>
      </c>
      <c r="R120" s="76" t="str">
        <f>_xlfn.XLOOKUP(F120,产值及收款计划!C:C,产值及收款计划!B:B)</f>
        <v>数字建造中心</v>
      </c>
      <c r="S120" s="76" t="str">
        <f>_xlfn.XLOOKUP(F120,产值及收款计划!C:C,产值及收款计划!O:O)</f>
        <v>卜宝翔</v>
      </c>
    </row>
    <row r="121" spans="1:19">
      <c r="A121" s="131"/>
      <c r="B121" s="2">
        <f>[1]长账龄落实计划!A93</f>
        <v>212</v>
      </c>
      <c r="C121" s="134">
        <f>[1]长账龄落实计划!B93</f>
        <v>45657</v>
      </c>
      <c r="D121" s="2" t="str">
        <f>[1]长账龄落实计划!C93</f>
        <v>嘉兴市铁投集团建设一体化全过程管控平台建设服务项目合同  - 嘉兴市铁路与轨道交通投资集团有限责任公司 - 无税开票988584.91</v>
      </c>
      <c r="E121" s="2" t="str">
        <f>[1]长账龄落实计划!D93</f>
        <v>嘉兴市铁路与轨道交通投资集团有限责任公司</v>
      </c>
      <c r="F121" s="2" t="str">
        <f>[1]长账龄落实计划!E93</f>
        <v>ZHT2022060600043</v>
      </c>
      <c r="G121" s="2" t="str">
        <f>_xlfn.XLOOKUP(F121,[8]【SUIT】合同静态信息表!$B:$B,[8]【SUIT】合同静态信息表!$C:$C)</f>
        <v>嘉兴市铁投集团建设一体化全过程管控平台建设服务项目合同</v>
      </c>
      <c r="H121" s="2" t="e">
        <f>[1]长账龄落实计划!G93</f>
        <v>#REF!</v>
      </c>
      <c r="I121" s="2">
        <f>[1]长账龄落实计划!H93</f>
        <v>1047900</v>
      </c>
      <c r="J121" s="2" t="str">
        <f>_xlfn.XLOOKUP(F121,[8]【SUIT】合同静态信息表!$B:$B,[8]【SUIT】合同静态信息表!$K:$K)</f>
        <v>嘉兴市铁路与轨道交通投资集团有限责任公司</v>
      </c>
      <c r="K121" s="2" t="str">
        <f>[1]长账龄落实计划!J93</f>
        <v>全部落实</v>
      </c>
      <c r="L121" s="2" t="e">
        <f>[1]长账龄落实计划!K93</f>
        <v>#REF!</v>
      </c>
      <c r="M121" s="2" t="str">
        <f>IF(COUNTIF($F$30:F121,F121)=1,COUNTIF($F$30:F121,F121),"")</f>
        <v/>
      </c>
      <c r="N121" s="131" t="str">
        <f t="shared" si="14"/>
        <v/>
      </c>
      <c r="O121" s="76" t="e">
        <f t="shared" si="15"/>
        <v>#VALUE!</v>
      </c>
      <c r="P121" s="76" t="str">
        <f t="shared" si="16"/>
        <v>2年</v>
      </c>
      <c r="Q121" s="76" t="str">
        <f>IF(COUNTIF([8]辅助列设置!$Q:$Q,J121)&gt;0,"股份内","股份外")</f>
        <v>股份外</v>
      </c>
      <c r="R121" s="76" t="str">
        <f>_xlfn.XLOOKUP(F121,产值及收款计划!C:C,产值及收款计划!B:B)</f>
        <v>数字建造中心</v>
      </c>
      <c r="S121" s="76" t="str">
        <f>_xlfn.XLOOKUP(F121,产值及收款计划!C:C,产值及收款计划!O:O)</f>
        <v>杨馨</v>
      </c>
    </row>
    <row r="122" spans="1:19">
      <c r="A122" s="131"/>
      <c r="B122" s="2">
        <f>[2]长账龄落实计划!A2</f>
        <v>11</v>
      </c>
      <c r="C122" s="134">
        <f>[2]长账龄落实计划!B2</f>
        <v>44166</v>
      </c>
      <c r="D122" s="2" t="str">
        <f>[2]长账龄落实计划!C2</f>
        <v>浦东新区南码头街道471街坊36/1丘办公用房装修项目弱电工程-上海龙雨建设工程有限公司</v>
      </c>
      <c r="E122" s="2" t="str">
        <f>[2]长账龄落实计划!D2</f>
        <v>上海龙雨建设工程有限公司</v>
      </c>
      <c r="F122" s="2" t="str">
        <f>[2]长账龄落实计划!E2</f>
        <v>ZHT2020081900045</v>
      </c>
      <c r="G122" s="2" t="str">
        <f>_xlfn.XLOOKUP(F122,[8]【SUIT】合同静态信息表!$B:$B,[8]【SUIT】合同静态信息表!$C:$C)</f>
        <v>上海南码头社区14-03C地块装修项目报告厅音视频系统工程材料采购</v>
      </c>
      <c r="H122" s="2">
        <f>[2]长账龄落实计划!G2</f>
        <v>276660</v>
      </c>
      <c r="I122" s="2">
        <f>[2]长账龄落实计划!H2</f>
        <v>27888.31</v>
      </c>
      <c r="J122" s="2" t="str">
        <f>_xlfn.XLOOKUP(F122,[8]【SUIT】合同静态信息表!$B:$B,[8]【SUIT】合同静态信息表!$K:$K)</f>
        <v>上海龙雨建设工程有限公司</v>
      </c>
      <c r="K122" s="2" t="str">
        <f>[2]长账龄落实计划!J2</f>
        <v>不确定</v>
      </c>
      <c r="L122" s="2" t="e">
        <f>[2]长账龄落实计划!K2</f>
        <v>#REF!</v>
      </c>
      <c r="M122" s="2">
        <f>IF(COUNTIF($F$30:F122,F122)=1,COUNTIF($F$30:F122,F122),"")</f>
        <v>1</v>
      </c>
      <c r="N122" s="131">
        <f t="shared" si="14"/>
        <v>2.788831</v>
      </c>
      <c r="O122" s="76">
        <f t="shared" si="15"/>
        <v>121</v>
      </c>
      <c r="P122" s="76" t="str">
        <f t="shared" si="16"/>
        <v>6年</v>
      </c>
      <c r="Q122" s="76" t="str">
        <f>IF(COUNTIF([8]辅助列设置!$Q:$Q,J122)&gt;0,"股份内","股份外")</f>
        <v>股份外</v>
      </c>
      <c r="R122" s="76" t="str">
        <f>_xlfn.XLOOKUP(F122,产值及收款计划!C:C,产值及收款计划!B:B)</f>
        <v>智能运管中心</v>
      </c>
      <c r="S122" s="76" t="str">
        <f>_xlfn.XLOOKUP(F122,产值及收款计划!C:C,产值及收款计划!O:O)</f>
        <v>邱枫</v>
      </c>
    </row>
    <row r="123" spans="1:19">
      <c r="A123" s="131"/>
      <c r="B123" s="2">
        <f>[2]长账龄落实计划!A3</f>
        <v>23</v>
      </c>
      <c r="C123" s="134">
        <f>[2]长账龄落实计划!B3</f>
        <v>44834</v>
      </c>
      <c r="D123" s="2" t="str">
        <f>[2]长账龄落实计划!C3</f>
        <v>绍兴G329国道智慧快速路改造工程基础设施结构智能监测工程专业分包-中铁一局集团第五工程有限公司</v>
      </c>
      <c r="E123" s="2" t="str">
        <f>[2]长账龄落实计划!D3</f>
        <v>中铁一局集团第五工程有限公司</v>
      </c>
      <c r="F123" s="2" t="str">
        <f>[2]长账龄落实计划!E3</f>
        <v>ZHT2022030800023</v>
      </c>
      <c r="G123" s="2" t="str">
        <f>_xlfn.XLOOKUP(F123,[8]【SUIT】合同静态信息表!$B:$B,[8]【SUIT】合同静态信息表!$C:$C)</f>
        <v>绍兴G329国道智慧快速路改造工程基础设施结构智能监测工程专业分包</v>
      </c>
      <c r="H123" s="2">
        <f>[2]长账龄落实计划!G3</f>
        <v>1250033</v>
      </c>
      <c r="I123" s="2">
        <f>[2]长账龄落实计划!H3</f>
        <v>67600</v>
      </c>
      <c r="J123" s="2" t="str">
        <f>_xlfn.XLOOKUP(F123,[8]【SUIT】合同静态信息表!$B:$B,[8]【SUIT】合同静态信息表!$K:$K)</f>
        <v>中铁一局集团第五工程有限公司</v>
      </c>
      <c r="K123" s="2" t="str">
        <f>[2]长账龄落实计划!J3</f>
        <v>不确定</v>
      </c>
      <c r="L123" s="2" t="e">
        <f>[2]长账龄落实计划!K3</f>
        <v>#REF!</v>
      </c>
      <c r="M123" s="2">
        <f>IF(COUNTIF($F$30:F123,F123)=1,COUNTIF($F$30:F123,F123),"")</f>
        <v>1</v>
      </c>
      <c r="N123" s="131">
        <f t="shared" si="14"/>
        <v>20.003261</v>
      </c>
      <c r="O123" s="76">
        <f t="shared" si="15"/>
        <v>73</v>
      </c>
      <c r="P123" s="76" t="str">
        <f t="shared" si="16"/>
        <v>4年</v>
      </c>
      <c r="Q123" s="76" t="str">
        <f>IF(COUNTIF([8]辅助列设置!$Q:$Q,J123)&gt;0,"股份内","股份外")</f>
        <v>股份外</v>
      </c>
      <c r="R123" s="76" t="str">
        <f>_xlfn.XLOOKUP(F123,产值及收款计划!C:C,产值及收款计划!B:B)</f>
        <v>智能运管中心</v>
      </c>
      <c r="S123" s="76" t="str">
        <f>_xlfn.XLOOKUP(F123,产值及收款计划!C:C,产值及收款计划!O:O)</f>
        <v>董力健</v>
      </c>
    </row>
    <row r="124" spans="1:19">
      <c r="A124" s="131"/>
      <c r="B124" s="2">
        <f>[2]长账龄落实计划!A4</f>
        <v>24</v>
      </c>
      <c r="C124" s="134">
        <f>[2]长账龄落实计划!B4</f>
        <v>44834</v>
      </c>
      <c r="D124" s="2" t="str">
        <f>[2]长账龄落实计划!C4</f>
        <v>绍兴G329国道智慧快速路改造工程基础设施结构智能监测工程专业分包-中铁一局集团第五工程有限公司</v>
      </c>
      <c r="E124" s="2" t="str">
        <f>[2]长账龄落实计划!D4</f>
        <v>中铁一局集团第五工程有限公司</v>
      </c>
      <c r="F124" s="2" t="str">
        <f>[2]长账龄落实计划!E4</f>
        <v>ZHT2022030800023</v>
      </c>
      <c r="G124" s="2" t="str">
        <f>_xlfn.XLOOKUP(F124,[8]【SUIT】合同静态信息表!$B:$B,[8]【SUIT】合同静态信息表!$C:$C)</f>
        <v>绍兴G329国道智慧快速路改造工程基础设施结构智能监测工程专业分包</v>
      </c>
      <c r="H124" s="2">
        <f>[2]长账龄落实计划!G4</f>
        <v>1250033</v>
      </c>
      <c r="I124" s="2">
        <f>[2]长账龄落实计划!H4</f>
        <v>132432.61</v>
      </c>
      <c r="J124" s="2" t="str">
        <f>_xlfn.XLOOKUP(F124,[8]【SUIT】合同静态信息表!$B:$B,[8]【SUIT】合同静态信息表!$K:$K)</f>
        <v>中铁一局集团第五工程有限公司</v>
      </c>
      <c r="K124" s="2" t="str">
        <f>[2]长账龄落实计划!J4</f>
        <v>不确定</v>
      </c>
      <c r="L124" s="2" t="e">
        <f>[2]长账龄落实计划!K4</f>
        <v>#REF!</v>
      </c>
      <c r="M124" s="2" t="str">
        <f>IF(COUNTIF($F$30:F124,F124)=1,COUNTIF($F$30:F124,F124),"")</f>
        <v/>
      </c>
      <c r="N124" s="131" t="str">
        <f t="shared" si="14"/>
        <v/>
      </c>
      <c r="O124" s="76" t="e">
        <f t="shared" si="15"/>
        <v>#VALUE!</v>
      </c>
      <c r="P124" s="76" t="str">
        <f t="shared" si="16"/>
        <v>4年</v>
      </c>
      <c r="Q124" s="76" t="str">
        <f>IF(COUNTIF([8]辅助列设置!$Q:$Q,J124)&gt;0,"股份内","股份外")</f>
        <v>股份外</v>
      </c>
      <c r="R124" s="76" t="str">
        <f>_xlfn.XLOOKUP(F124,产值及收款计划!C:C,产值及收款计划!B:B)</f>
        <v>智能运管中心</v>
      </c>
      <c r="S124" s="76" t="str">
        <f>_xlfn.XLOOKUP(F124,产值及收款计划!C:C,产值及收款计划!O:O)</f>
        <v>董力健</v>
      </c>
    </row>
    <row r="125" spans="1:19">
      <c r="A125" s="131"/>
      <c r="B125" s="2">
        <f>[2]长账龄落实计划!A5</f>
        <v>25</v>
      </c>
      <c r="C125" s="134">
        <f>[2]长账龄落实计划!B5</f>
        <v>44895</v>
      </c>
      <c r="D125" s="2" t="str">
        <f>[2]长账龄落实计划!C5</f>
        <v>佛山一环智能交通升级改造项目 -上海智能交通有限公司-收入无税129716.98</v>
      </c>
      <c r="E125" s="2" t="str">
        <f>[2]长账龄落实计划!D5</f>
        <v>上海智能交通有限公司</v>
      </c>
      <c r="F125" s="2" t="str">
        <f>[2]长账龄落实计划!E5</f>
        <v>ZHT2020062900030</v>
      </c>
      <c r="G125" s="2" t="str">
        <f>_xlfn.XLOOKUP(F125,[8]【SUIT】合同静态信息表!$B:$B,[8]【SUIT】合同静态信息表!$C:$C)</f>
        <v>佛山一环智能交通升级改造项目</v>
      </c>
      <c r="H125" s="2">
        <f>[2]长账龄落实计划!G5</f>
        <v>550000</v>
      </c>
      <c r="I125" s="2">
        <f>[2]长账龄落实计划!H5</f>
        <v>137500</v>
      </c>
      <c r="J125" s="2" t="str">
        <f>_xlfn.XLOOKUP(F125,[8]【SUIT】合同静态信息表!$B:$B,[8]【SUIT】合同静态信息表!$K:$K)</f>
        <v>上海智能交通有限公司</v>
      </c>
      <c r="K125" s="2" t="e">
        <f>[2]长账龄落实计划!J5</f>
        <v>#REF!</v>
      </c>
      <c r="L125" s="2" t="e">
        <f>[2]长账龄落实计划!K5</f>
        <v>#REF!</v>
      </c>
      <c r="M125" s="2">
        <f>IF(COUNTIF($F$30:F125,F125)=1,COUNTIF($F$30:F125,F125),"")</f>
        <v>1</v>
      </c>
      <c r="N125" s="131">
        <f t="shared" si="14"/>
        <v>19.25</v>
      </c>
      <c r="O125" s="76">
        <f t="shared" si="15"/>
        <v>75</v>
      </c>
      <c r="P125" s="76" t="str">
        <f t="shared" si="16"/>
        <v>4年</v>
      </c>
      <c r="Q125" s="76" t="str">
        <f>IF(COUNTIF([8]辅助列设置!$Q:$Q,J125)&gt;0,"股份内","股份外")</f>
        <v>股份内</v>
      </c>
      <c r="R125" s="135" t="s">
        <v>26</v>
      </c>
      <c r="S125" s="136" t="s">
        <v>280</v>
      </c>
    </row>
    <row r="126" spans="1:19">
      <c r="A126" s="131"/>
      <c r="B126" s="2">
        <f>[2]长账龄落实计划!A6</f>
        <v>26</v>
      </c>
      <c r="C126" s="134">
        <f>[2]长账龄落实计划!B6</f>
        <v>44740</v>
      </c>
      <c r="D126" s="2" t="str">
        <f>[2]长账龄落实计划!C6</f>
        <v>绍兴S308省道智慧快速路改造工程EPC总承包项目智慧工程集成控制平台服务项目软件采购合同-北京百度网讯科技有限公司-确认单</v>
      </c>
      <c r="E126" s="2" t="str">
        <f>[2]长账龄落实计划!D6</f>
        <v>北京百度网讯科技有限公司</v>
      </c>
      <c r="F126" s="2" t="str">
        <f>[2]长账龄落实计划!E6</f>
        <v>ZHT2021122400162</v>
      </c>
      <c r="G126" s="2" t="str">
        <f>_xlfn.XLOOKUP(F126,[8]【SUIT】合同静态信息表!$B:$B,[8]【SUIT】合同静态信息表!$C:$C)</f>
        <v>绍兴S308省道智慧快速路改造工程EPC总承包项目智慧工程集成控制平台服务项目软件采购合同</v>
      </c>
      <c r="H126" s="2">
        <f>[2]长账龄落实计划!G6</f>
        <v>15000000</v>
      </c>
      <c r="I126" s="2">
        <f>[2]长账龄落实计划!H6</f>
        <v>1540000</v>
      </c>
      <c r="J126" s="2" t="str">
        <f>_xlfn.XLOOKUP(F126,[8]【SUIT】合同静态信息表!$B:$B,[8]【SUIT】合同静态信息表!$K:$K)</f>
        <v>北京百度网讯科技有限公司</v>
      </c>
      <c r="K126" s="2" t="e">
        <f>[2]长账龄落实计划!J6</f>
        <v>#REF!</v>
      </c>
      <c r="L126" s="2" t="e">
        <f>[2]长账龄落实计划!K6</f>
        <v>#REF!</v>
      </c>
      <c r="M126" s="2">
        <f>IF(COUNTIF($F$30:F126,F126)=1,COUNTIF($F$30:F126,F126),"")</f>
        <v>1</v>
      </c>
      <c r="N126" s="131">
        <f t="shared" si="14"/>
        <v>416.5</v>
      </c>
      <c r="O126" s="76">
        <f t="shared" si="15"/>
        <v>7</v>
      </c>
      <c r="P126" s="76" t="str">
        <f t="shared" si="16"/>
        <v>4年</v>
      </c>
      <c r="Q126" s="76" t="str">
        <f>IF(COUNTIF([8]辅助列设置!$Q:$Q,J126)&gt;0,"股份内","股份外")</f>
        <v>股份外</v>
      </c>
      <c r="R126" s="76" t="str">
        <f>_xlfn.XLOOKUP(F126,产值及收款计划!C:C,产值及收款计划!B:B)</f>
        <v>智能运管中心</v>
      </c>
      <c r="S126" s="76" t="str">
        <f>_xlfn.XLOOKUP(F126,产值及收款计划!C:C,产值及收款计划!O:O)</f>
        <v>贺一玮</v>
      </c>
    </row>
    <row r="127" spans="1:19">
      <c r="A127" s="131"/>
      <c r="B127" s="2">
        <f>[2]长账龄落实计划!A7</f>
        <v>29</v>
      </c>
      <c r="C127" s="134">
        <f>[2]长账龄落实计划!B7</f>
        <v>44925</v>
      </c>
      <c r="D127" s="2" t="str">
        <f>[2]长账龄落实计划!C7</f>
        <v>既有轻纺城高架柯桥段智慧化改造工程技术服务-上海城建数字产业集团有限公司-无税4871142.34收入</v>
      </c>
      <c r="E127" s="2" t="str">
        <f>[2]长账龄落实计划!D7</f>
        <v>上海城建数字产业集团有限公司</v>
      </c>
      <c r="F127" s="2" t="str">
        <f>[2]长账龄落实计划!E7</f>
        <v>ZHT2022112200102</v>
      </c>
      <c r="G127" s="2" t="str">
        <f>_xlfn.XLOOKUP(F127,[8]【SUIT】合同静态信息表!$B:$B,[8]【SUIT】合同静态信息表!$C:$C)</f>
        <v>既有轻纺城高架柯桥段智慧化改造工程技术服务</v>
      </c>
      <c r="H127" s="2">
        <f>[2]长账龄落实计划!G7</f>
        <v>7083560.88</v>
      </c>
      <c r="I127" s="2">
        <f>[2]长账龄落实计划!H7</f>
        <v>0</v>
      </c>
      <c r="J127" s="2" t="str">
        <f>_xlfn.XLOOKUP(F127,[8]【SUIT】合同静态信息表!$B:$B,[8]【SUIT】合同静态信息表!$K:$K)</f>
        <v>上海城建数字产业集团有限公司</v>
      </c>
      <c r="K127" s="2" t="str">
        <f>[2]长账龄落实计划!J7</f>
        <v>部分落实</v>
      </c>
      <c r="L127" s="2" t="e">
        <f>[2]长账龄落实计划!K7</f>
        <v>#REF!</v>
      </c>
      <c r="M127" s="2">
        <f>IF(COUNTIF($F$30:F127,F127)=1,COUNTIF($F$30:F127,F127),"")</f>
        <v>1</v>
      </c>
      <c r="N127" s="131">
        <f t="shared" si="14"/>
        <v>98.212388</v>
      </c>
      <c r="O127" s="76">
        <f t="shared" si="15"/>
        <v>27</v>
      </c>
      <c r="P127" s="76" t="str">
        <f t="shared" si="16"/>
        <v>4年</v>
      </c>
      <c r="Q127" s="76" t="str">
        <f>IF(COUNTIF([8]辅助列设置!$Q:$Q,J127)&gt;0,"股份内","股份外")</f>
        <v>股份内</v>
      </c>
      <c r="R127" s="76" t="str">
        <f>_xlfn.XLOOKUP(F127,产值及收款计划!C:C,产值及收款计划!B:B)</f>
        <v>智能运管中心</v>
      </c>
      <c r="S127" s="76" t="str">
        <f>_xlfn.XLOOKUP(F127,产值及收款计划!C:C,产值及收款计划!O:O)</f>
        <v>邱枫</v>
      </c>
    </row>
    <row r="128" spans="1:19">
      <c r="A128" s="131"/>
      <c r="B128" s="2">
        <f>[2]长账龄落实计划!A8</f>
        <v>30</v>
      </c>
      <c r="C128" s="134">
        <f>[2]长账龄落实计划!B8</f>
        <v>44925</v>
      </c>
      <c r="D128" s="2" t="str">
        <f>[2]长账龄落实计划!C8</f>
        <v>既有轻纺城高架柯桥段智慧化改造工程采购合同-上海城建数字产业集团有限公司-无税4703146.02收入</v>
      </c>
      <c r="E128" s="2" t="str">
        <f>[2]长账龄落实计划!D8</f>
        <v>上海城建数字产业集团有限公司</v>
      </c>
      <c r="F128" s="2" t="str">
        <f>[2]长账龄落实计划!E8</f>
        <v>ZHT2022112200101</v>
      </c>
      <c r="G128" s="2" t="str">
        <f>_xlfn.XLOOKUP(F128,[8]【SUIT】合同静态信息表!$B:$B,[8]【SUIT】合同静态信息表!$C:$C)</f>
        <v>既有轻纺城高架柯桥段智慧化改造工程采购合同</v>
      </c>
      <c r="H128" s="2">
        <f>[2]长账龄落实计划!G8</f>
        <v>5960980</v>
      </c>
      <c r="I128" s="2">
        <f>[2]长账龄落实计划!H8</f>
        <v>0</v>
      </c>
      <c r="J128" s="2" t="str">
        <f>_xlfn.XLOOKUP(F128,[8]【SUIT】合同静态信息表!$B:$B,[8]【SUIT】合同静态信息表!$K:$K)</f>
        <v>上海城建数字产业集团有限公司</v>
      </c>
      <c r="K128" s="2" t="str">
        <f>[2]长账龄落实计划!J8</f>
        <v>部分落实</v>
      </c>
      <c r="L128" s="2" t="e">
        <f>[2]长账龄落实计划!K8</f>
        <v>#REF!</v>
      </c>
      <c r="M128" s="2">
        <f>IF(COUNTIF($F$30:F128,F128)=1,COUNTIF($F$30:F128,F128),"")</f>
        <v>1</v>
      </c>
      <c r="N128" s="131">
        <f t="shared" si="14"/>
        <v>76.93249</v>
      </c>
      <c r="O128" s="76">
        <f t="shared" si="15"/>
        <v>33</v>
      </c>
      <c r="P128" s="76" t="str">
        <f t="shared" si="16"/>
        <v>4年</v>
      </c>
      <c r="Q128" s="76" t="str">
        <f>IF(COUNTIF([8]辅助列设置!$Q:$Q,J128)&gt;0,"股份内","股份外")</f>
        <v>股份内</v>
      </c>
      <c r="R128" s="76" t="str">
        <f>_xlfn.XLOOKUP(F128,产值及收款计划!C:C,产值及收款计划!B:B)</f>
        <v>智能运管中心</v>
      </c>
      <c r="S128" s="76" t="str">
        <f>_xlfn.XLOOKUP(F128,产值及收款计划!C:C,产值及收款计划!O:O)</f>
        <v>邱枫</v>
      </c>
    </row>
    <row r="129" spans="1:19">
      <c r="A129" s="131"/>
      <c r="B129" s="2">
        <f>[2]长账龄落实计划!A9</f>
        <v>31</v>
      </c>
      <c r="C129" s="134">
        <f>[2]长账龄落实计划!B9</f>
        <v>44925</v>
      </c>
      <c r="D129" s="2" t="str">
        <f>[2]长账龄落实计划!C9</f>
        <v>2021年农村公路改造提升项目（第二合同段）智慧路网采购-上海浦江桥隧运营管理有限公司-无税1188526.61</v>
      </c>
      <c r="E129" s="2" t="str">
        <f>[2]长账龄落实计划!D9</f>
        <v>上海浦江桥隧运营管理有限公司</v>
      </c>
      <c r="F129" s="2" t="str">
        <f>[2]长账龄落实计划!E9</f>
        <v>ZHT2021091000107</v>
      </c>
      <c r="G129" s="2" t="str">
        <f>_xlfn.XLOOKUP(F129,[8]【SUIT】合同静态信息表!$B:$B,[8]【SUIT】合同静态信息表!$C:$C)</f>
        <v>2021年农村公路改造提升项目（第二合同段）智慧路网采购</v>
      </c>
      <c r="H129" s="2">
        <f>[2]长账龄落实计划!G9</f>
        <v>4285200</v>
      </c>
      <c r="I129" s="2">
        <f>[2]长账龄落实计划!H9</f>
        <v>881234</v>
      </c>
      <c r="J129" s="2" t="str">
        <f>_xlfn.XLOOKUP(F129,[8]【SUIT】合同静态信息表!$B:$B,[8]【SUIT】合同静态信息表!$K:$K)</f>
        <v>上海浦江桥隧运营管理有限公司</v>
      </c>
      <c r="K129" s="2" t="str">
        <f>[2]长账龄落实计划!J9</f>
        <v>全部落实</v>
      </c>
      <c r="L129" s="2" t="e">
        <f>[2]长账龄落实计划!K9</f>
        <v>#REF!</v>
      </c>
      <c r="M129" s="2">
        <f>IF(COUNTIF($F$30:F129,F129)=1,COUNTIF($F$30:F129,F129),"")</f>
        <v>1</v>
      </c>
      <c r="N129" s="131">
        <f t="shared" si="14"/>
        <v>109.5494</v>
      </c>
      <c r="O129" s="76">
        <f t="shared" si="15"/>
        <v>24</v>
      </c>
      <c r="P129" s="76" t="str">
        <f t="shared" si="16"/>
        <v>4年</v>
      </c>
      <c r="Q129" s="76" t="str">
        <f>IF(COUNTIF([8]辅助列设置!$Q:$Q,J129)&gt;0,"股份内","股份外")</f>
        <v>股份内</v>
      </c>
      <c r="R129" s="76" t="str">
        <f>_xlfn.XLOOKUP(F129,产值及收款计划!C:C,产值及收款计划!B:B)</f>
        <v>智能运管中心</v>
      </c>
      <c r="S129" s="76" t="str">
        <f>_xlfn.XLOOKUP(F129,产值及收款计划!C:C,产值及收款计划!O:O)</f>
        <v>邱枫</v>
      </c>
    </row>
    <row r="130" spans="1:19">
      <c r="A130" s="131"/>
      <c r="B130" s="2">
        <f>[2]长账龄落实计划!A10</f>
        <v>54</v>
      </c>
      <c r="C130" s="134">
        <f>[2]长账龄落实计划!B10</f>
        <v>45040</v>
      </c>
      <c r="D130" s="2" t="str">
        <f>[2]长账龄落实计划!C10</f>
        <v>G15（嘉浏段）智慧高速业务平台开发技术服务合同-上海城建智慧城市运营管理有限公司-无税1390283.02</v>
      </c>
      <c r="E130" s="2" t="str">
        <f>[2]长账龄落实计划!D10</f>
        <v>上海城建智慧城市运营管理有限公司</v>
      </c>
      <c r="F130" s="2" t="str">
        <f>[2]长账龄落实计划!E10</f>
        <v>ZHT2023032800029</v>
      </c>
      <c r="G130" s="2" t="str">
        <f>_xlfn.XLOOKUP(F130,[8]【SUIT】合同静态信息表!$B:$B,[8]【SUIT】合同静态信息表!$C:$C)</f>
        <v>G15（嘉浏段）智慧高速业务平台开发技术服务合同</v>
      </c>
      <c r="H130" s="2">
        <f>[2]长账龄落实计划!G10</f>
        <v>7367000</v>
      </c>
      <c r="I130" s="2">
        <f>[2]长账龄落实计划!H10</f>
        <v>300</v>
      </c>
      <c r="J130" s="2" t="str">
        <f>_xlfn.XLOOKUP(F130,[8]【SUIT】合同静态信息表!$B:$B,[8]【SUIT】合同静态信息表!$K:$K)</f>
        <v>上海城建智慧城市运营管理有限公司</v>
      </c>
      <c r="K130" s="2" t="e">
        <f>[2]长账龄落实计划!J10</f>
        <v>#REF!</v>
      </c>
      <c r="L130" s="2" t="e">
        <f>[2]长账龄落实计划!K10</f>
        <v>#REF!</v>
      </c>
      <c r="M130" s="2">
        <f>IF(COUNTIF($F$30:F130,F130)=1,COUNTIF($F$30:F130,F130),"")</f>
        <v>1</v>
      </c>
      <c r="N130" s="131">
        <f t="shared" si="14"/>
        <v>0.03</v>
      </c>
      <c r="O130" s="76">
        <f t="shared" si="15"/>
        <v>139</v>
      </c>
      <c r="P130" s="76" t="str">
        <f t="shared" si="16"/>
        <v>3年</v>
      </c>
      <c r="Q130" s="76" t="str">
        <f>IF(COUNTIF([8]辅助列设置!$Q:$Q,J130)&gt;0,"股份内","股份外")</f>
        <v>股份内</v>
      </c>
      <c r="R130" s="76" t="str">
        <f>_xlfn.XLOOKUP(F130,产值及收款计划!C:C,产值及收款计划!B:B)</f>
        <v>智能运管中心</v>
      </c>
      <c r="S130" s="76" t="str">
        <f>_xlfn.XLOOKUP(F130,产值及收款计划!C:C,产值及收款计划!O:O)</f>
        <v>刘逸凡</v>
      </c>
    </row>
    <row r="131" spans="1:19">
      <c r="A131" s="131"/>
      <c r="B131" s="2">
        <f>[2]长账龄落实计划!A11</f>
        <v>58</v>
      </c>
      <c r="C131" s="134">
        <f>[2]长账龄落实计划!B11</f>
        <v>45189</v>
      </c>
      <c r="D131" s="2" t="str">
        <f>[2]长账龄落实计划!C11</f>
        <v>城市基础设施智慧运营维护管理平台综合运行大屏首屏增补开发 - 上海城建城市运营（集团）有限公司 - 无税开票44886.79</v>
      </c>
      <c r="E131" s="2" t="str">
        <f>[2]长账龄落实计划!D11</f>
        <v>上海城建城市运营（集团）有限公司</v>
      </c>
      <c r="F131" s="2" t="str">
        <f>[2]长账龄落实计划!E11</f>
        <v>ZHT2021112200127</v>
      </c>
      <c r="G131" s="2" t="str">
        <f>_xlfn.XLOOKUP(F131,[8]【SUIT】合同静态信息表!$B:$B,[8]【SUIT】合同静态信息表!$C:$C)</f>
        <v>城市基础设施智慧运营维护管理平台综合运行大屏首屏增补开发</v>
      </c>
      <c r="H131" s="2">
        <f>[2]长账龄落实计划!G11</f>
        <v>951200</v>
      </c>
      <c r="I131" s="2">
        <f>[2]长账龄落实计划!H11</f>
        <v>20</v>
      </c>
      <c r="J131" s="2" t="str">
        <f>_xlfn.XLOOKUP(F131,[8]【SUIT】合同静态信息表!$B:$B,[8]【SUIT】合同静态信息表!$K:$K)</f>
        <v>上海城建城市运营（集团）有限公司</v>
      </c>
      <c r="K131" s="2" t="e">
        <f>[2]长账龄落实计划!J11</f>
        <v>#REF!</v>
      </c>
      <c r="L131" s="2" t="e">
        <f>[2]长账龄落实计划!K11</f>
        <v>#REF!</v>
      </c>
      <c r="M131" s="2">
        <f>IF(COUNTIF($F$30:F131,F131)=1,COUNTIF($F$30:F131,F131),"")</f>
        <v>1</v>
      </c>
      <c r="N131" s="131">
        <f t="shared" si="14"/>
        <v>0.002</v>
      </c>
      <c r="O131" s="76">
        <f t="shared" si="15"/>
        <v>141</v>
      </c>
      <c r="P131" s="76" t="str">
        <f t="shared" si="16"/>
        <v>3年</v>
      </c>
      <c r="Q131" s="76" t="str">
        <f>IF(COUNTIF([8]辅助列设置!$Q:$Q,J131)&gt;0,"股份内","股份外")</f>
        <v>股份内</v>
      </c>
      <c r="R131" s="135" t="s">
        <v>26</v>
      </c>
      <c r="S131" s="76" t="e">
        <f>_xlfn.XLOOKUP(F131,产值及收款计划!C:C,产值及收款计划!O:O)</f>
        <v>#N/A</v>
      </c>
    </row>
    <row r="132" spans="1:19">
      <c r="A132" s="131"/>
      <c r="B132" s="2">
        <f>[2]长账龄落实计划!A12</f>
        <v>62</v>
      </c>
      <c r="C132" s="134">
        <f>[2]长账龄落实计划!B12</f>
        <v>45225</v>
      </c>
      <c r="D132" s="2" t="str">
        <f>[2]长账龄落实计划!C12</f>
        <v>数据驱动的区域化设施全生命周期精准维养研究与应用（地道健康监测） - 上海城建养护管理有限公司 - 无税开票163202.83</v>
      </c>
      <c r="E132" s="2" t="str">
        <f>[2]长账龄落实计划!D12</f>
        <v>上海城建养护管理有限公司</v>
      </c>
      <c r="F132" s="2" t="str">
        <f>[2]长账龄落实计划!E12</f>
        <v>ZHT2022103100092</v>
      </c>
      <c r="G132" s="2" t="str">
        <f>_xlfn.XLOOKUP(F132,[8]【SUIT】合同静态信息表!$B:$B,[8]【SUIT】合同静态信息表!$C:$C)</f>
        <v>数据驱动的区域化设施全生命周期精准维养研究与应用（地道健康监测）</v>
      </c>
      <c r="H132" s="2">
        <f>[2]长账龄落实计划!G12</f>
        <v>182100</v>
      </c>
      <c r="I132" s="2">
        <f>[2]长账龄落实计划!H12</f>
        <v>45525</v>
      </c>
      <c r="J132" s="2" t="str">
        <f>_xlfn.XLOOKUP(F132,[8]【SUIT】合同静态信息表!$B:$B,[8]【SUIT】合同静态信息表!$K:$K)</f>
        <v>上海城建养护管理有限公司</v>
      </c>
      <c r="K132" s="2" t="str">
        <f>[2]长账龄落实计划!J12</f>
        <v>全部落实</v>
      </c>
      <c r="L132" s="2" t="e">
        <f>[2]长账龄落实计划!K12</f>
        <v>#REF!</v>
      </c>
      <c r="M132" s="2">
        <f>IF(COUNTIF($F$30:F132,F132)=1,COUNTIF($F$30:F132,F132),"")</f>
        <v>1</v>
      </c>
      <c r="N132" s="131">
        <f t="shared" si="14"/>
        <v>4.5525</v>
      </c>
      <c r="O132" s="76">
        <f t="shared" si="15"/>
        <v>111</v>
      </c>
      <c r="P132" s="76" t="str">
        <f t="shared" si="16"/>
        <v>3年</v>
      </c>
      <c r="Q132" s="76" t="str">
        <f>IF(COUNTIF([8]辅助列设置!$Q:$Q,J132)&gt;0,"股份内","股份外")</f>
        <v>股份内</v>
      </c>
      <c r="R132" s="76" t="str">
        <f>_xlfn.XLOOKUP(F132,产值及收款计划!C:C,产值及收款计划!B:B)</f>
        <v>智能运管中心</v>
      </c>
      <c r="S132" s="76" t="str">
        <f>_xlfn.XLOOKUP(F132,产值及收款计划!C:C,产值及收款计划!O:O)</f>
        <v>邱枫</v>
      </c>
    </row>
    <row r="133" spans="1:19">
      <c r="A133" s="131"/>
      <c r="B133" s="2">
        <f>[2]长账龄落实计划!A13</f>
        <v>68</v>
      </c>
      <c r="C133" s="134">
        <f>[2]长账龄落实计划!B13</f>
        <v>45254</v>
      </c>
      <c r="D133" s="2" t="str">
        <f>[2]长账龄落实计划!C13</f>
        <v>隧道股份中原区域视频会议系统设备采购合同</v>
      </c>
      <c r="E133" s="2" t="str">
        <f>[2]长账龄落实计划!D13</f>
        <v>河南宏筑实业有限公司</v>
      </c>
      <c r="F133" s="2" t="str">
        <f>[2]长账龄落实计划!E13</f>
        <v>ZHT2022122200123</v>
      </c>
      <c r="G133" s="2" t="str">
        <f>_xlfn.XLOOKUP(F133,[8]【SUIT】合同静态信息表!$B:$B,[8]【SUIT】合同静态信息表!$C:$C)</f>
        <v>隧道股份中原区域视频会议系统设备采购合同</v>
      </c>
      <c r="H133" s="2">
        <f>[2]长账龄落实计划!G13</f>
        <v>168770.8</v>
      </c>
      <c r="I133" s="2">
        <f>[2]长账龄落实计划!H13</f>
        <v>8770.8</v>
      </c>
      <c r="J133" s="2" t="str">
        <f>_xlfn.XLOOKUP(F133,[8]【SUIT】合同静态信息表!$B:$B,[8]【SUIT】合同静态信息表!$K:$K)</f>
        <v>河南宏筑实业有限公司</v>
      </c>
      <c r="K133" s="2" t="str">
        <f>[2]长账龄落实计划!J13</f>
        <v>不确定</v>
      </c>
      <c r="L133" s="2" t="e">
        <f>[2]长账龄落实计划!K13</f>
        <v>#REF!</v>
      </c>
      <c r="M133" s="2">
        <f>IF(COUNTIF($F$30:F133,F133)=1,COUNTIF($F$30:F133,F133),"")</f>
        <v>1</v>
      </c>
      <c r="N133" s="131">
        <f t="shared" si="14"/>
        <v>0.87708</v>
      </c>
      <c r="O133" s="76">
        <f t="shared" si="15"/>
        <v>126</v>
      </c>
      <c r="P133" s="76" t="str">
        <f t="shared" si="16"/>
        <v>3年</v>
      </c>
      <c r="Q133" s="76" t="str">
        <f>IF(COUNTIF([8]辅助列设置!$Q:$Q,J133)&gt;0,"股份内","股份外")</f>
        <v>股份外</v>
      </c>
      <c r="R133" s="76" t="str">
        <f>_xlfn.XLOOKUP(F133,产值及收款计划!C:C,产值及收款计划!B:B)</f>
        <v>智能运管中心</v>
      </c>
      <c r="S133" s="76" t="str">
        <f>_xlfn.XLOOKUP(F133,产值及收款计划!C:C,产值及收款计划!O:O)</f>
        <v>邱枫</v>
      </c>
    </row>
    <row r="134" spans="1:19">
      <c r="A134" s="131"/>
      <c r="B134" s="2">
        <f>[2]长账龄落实计划!A14</f>
        <v>69</v>
      </c>
      <c r="C134" s="134">
        <f>[2]长账龄落实计划!B14</f>
        <v>45254</v>
      </c>
      <c r="D134" s="2" t="str">
        <f>[2]长账龄落实计划!C14</f>
        <v>上海市公安局金山分局智能交通系统信号机及外场绘图劳务</v>
      </c>
      <c r="E134" s="2" t="str">
        <f>[2]长账龄落实计划!D14</f>
        <v>上海市城市建设设计研究总院（集团）有限公司</v>
      </c>
      <c r="F134" s="2" t="str">
        <f>[2]长账龄落实计划!E14</f>
        <v>ZHT2021031900021</v>
      </c>
      <c r="G134" s="2" t="str">
        <f>_xlfn.XLOOKUP(F134,[8]【SUIT】合同静态信息表!$B:$B,[8]【SUIT】合同静态信息表!$C:$C)</f>
        <v>上海市公安局金山分局智能交通系统信号机及外场绘图劳务</v>
      </c>
      <c r="H134" s="2">
        <f>[2]长账龄落实计划!G14</f>
        <v>130000</v>
      </c>
      <c r="I134" s="2">
        <f>[2]长账龄落实计划!H14</f>
        <v>6500</v>
      </c>
      <c r="J134" s="2" t="str">
        <f>_xlfn.XLOOKUP(F134,[8]【SUIT】合同静态信息表!$B:$B,[8]【SUIT】合同静态信息表!$K:$K)</f>
        <v>上海市城市建设设计研究总院（集团）有限公司</v>
      </c>
      <c r="K134" s="2" t="str">
        <f>[2]长账龄落实计划!J14</f>
        <v>不确定</v>
      </c>
      <c r="L134" s="2" t="e">
        <f>[2]长账龄落实计划!K14</f>
        <v>#REF!</v>
      </c>
      <c r="M134" s="2">
        <f>IF(COUNTIF($F$30:F134,F134)=1,COUNTIF($F$30:F134,F134),"")</f>
        <v>1</v>
      </c>
      <c r="N134" s="131">
        <f t="shared" si="14"/>
        <v>0.65</v>
      </c>
      <c r="O134" s="76">
        <f t="shared" si="15"/>
        <v>129</v>
      </c>
      <c r="P134" s="76" t="str">
        <f t="shared" si="16"/>
        <v>3年</v>
      </c>
      <c r="Q134" s="76" t="str">
        <f>IF(COUNTIF([8]辅助列设置!$Q:$Q,J134)&gt;0,"股份内","股份外")</f>
        <v>股份内</v>
      </c>
      <c r="R134" s="76" t="str">
        <f>_xlfn.XLOOKUP(F134,产值及收款计划!C:C,产值及收款计划!B:B)</f>
        <v>智能运管中心</v>
      </c>
      <c r="S134" s="76" t="str">
        <f>_xlfn.XLOOKUP(F134,产值及收款计划!C:C,产值及收款计划!O:O)</f>
        <v>邱枫</v>
      </c>
    </row>
    <row r="135" spans="1:19">
      <c r="A135" s="131"/>
      <c r="B135" s="2">
        <f>[2]长账龄落实计划!A15</f>
        <v>76</v>
      </c>
      <c r="C135" s="134">
        <f>[2]长账龄落实计划!B15</f>
        <v>45254</v>
      </c>
      <c r="D135" s="2" t="str">
        <f>[2]长账龄落实计划!C15</f>
        <v>嘉兴西塘二标智慧工地实施合同</v>
      </c>
      <c r="E135" s="2" t="str">
        <f>[2]长账龄落实计划!D15</f>
        <v>中铁北京工程局集团有限公司杭州分公司</v>
      </c>
      <c r="F135" s="2" t="str">
        <f>[2]长账龄落实计划!E15</f>
        <v>ZHT2023061300053</v>
      </c>
      <c r="G135" s="2" t="str">
        <f>_xlfn.XLOOKUP(F135,[8]【SUIT】合同静态信息表!$B:$B,[8]【SUIT】合同静态信息表!$C:$C)</f>
        <v>嘉兴西塘二标智慧工地实施合同</v>
      </c>
      <c r="H135" s="2">
        <f>[2]长账龄落实计划!G15</f>
        <v>1057940</v>
      </c>
      <c r="I135" s="2">
        <f>[2]长账龄落实计划!H15</f>
        <v>54370</v>
      </c>
      <c r="J135" s="2" t="str">
        <f>_xlfn.XLOOKUP(F135,[8]【SUIT】合同静态信息表!$B:$B,[8]【SUIT】合同静态信息表!$K:$K)</f>
        <v>中铁北京工程局集团有限公司杭州分公司</v>
      </c>
      <c r="K135" s="2" t="e">
        <f>[2]长账龄落实计划!J15</f>
        <v>#REF!</v>
      </c>
      <c r="L135" s="2" t="e">
        <f>[2]长账龄落实计划!K15</f>
        <v>#REF!</v>
      </c>
      <c r="M135" s="2">
        <f>IF(COUNTIF($F$30:F135,F135)=1,COUNTIF($F$30:F135,F135),"")</f>
        <v>1</v>
      </c>
      <c r="N135" s="131">
        <f t="shared" si="14"/>
        <v>5.437</v>
      </c>
      <c r="O135" s="76">
        <f t="shared" si="15"/>
        <v>106</v>
      </c>
      <c r="P135" s="76" t="str">
        <f t="shared" si="16"/>
        <v>3年</v>
      </c>
      <c r="Q135" s="76" t="str">
        <f>IF(COUNTIF([8]辅助列设置!$Q:$Q,J135)&gt;0,"股份内","股份外")</f>
        <v>股份外</v>
      </c>
      <c r="R135" s="76" t="str">
        <f>_xlfn.XLOOKUP(F135,产值及收款计划!C:C,产值及收款计划!B:B)</f>
        <v>智能运管中心</v>
      </c>
      <c r="S135" s="76" t="str">
        <f>_xlfn.XLOOKUP(F135,产值及收款计划!C:C,产值及收款计划!O:O)</f>
        <v>杨舒文</v>
      </c>
    </row>
    <row r="136" spans="1:19">
      <c r="A136" s="131"/>
      <c r="B136" s="2">
        <f>[2]长账龄落实计划!A16</f>
        <v>91</v>
      </c>
      <c r="C136" s="134">
        <f>[2]长账龄落实计划!B16</f>
        <v>45279</v>
      </c>
      <c r="D136" s="2" t="str">
        <f>[2]长账龄落实计划!C16</f>
        <v>G15（嘉浏段）智慧高速大屏软件系统开发 - 上海巨一科技发展有限公司 - 无税开票1018018.87</v>
      </c>
      <c r="E136" s="2" t="str">
        <f>[2]长账龄落实计划!D16</f>
        <v>上海巨一科技发展有限公司</v>
      </c>
      <c r="F136" s="2" t="str">
        <f>[2]长账龄落实计划!E16</f>
        <v>ZHT2023033100031</v>
      </c>
      <c r="G136" s="2" t="str">
        <f>_xlfn.XLOOKUP(F136,[8]【SUIT】合同静态信息表!$B:$B,[8]【SUIT】合同静态信息表!$C:$C)</f>
        <v>G15（嘉浏段）智慧高速大屏软件系统开发</v>
      </c>
      <c r="H136" s="2">
        <f>[2]长账龄落实计划!G16</f>
        <v>2398000</v>
      </c>
      <c r="I136" s="2">
        <f>[2]长账龄落实计划!H16</f>
        <v>239800</v>
      </c>
      <c r="J136" s="2" t="str">
        <f>_xlfn.XLOOKUP(F136,[8]【SUIT】合同静态信息表!$B:$B,[8]【SUIT】合同静态信息表!$K:$K)</f>
        <v>上海巨一科技发展有限公司</v>
      </c>
      <c r="K136" s="2" t="e">
        <f>[2]长账龄落实计划!J16</f>
        <v>#REF!</v>
      </c>
      <c r="L136" s="2" t="e">
        <f>[2]长账龄落实计划!K16</f>
        <v>#REF!</v>
      </c>
      <c r="M136" s="2">
        <f>IF(COUNTIF($F$30:F136,F136)=1,COUNTIF($F$30:F136,F136),"")</f>
        <v>1</v>
      </c>
      <c r="N136" s="131">
        <f t="shared" si="14"/>
        <v>23.98</v>
      </c>
      <c r="O136" s="76">
        <f t="shared" si="15"/>
        <v>70</v>
      </c>
      <c r="P136" s="76" t="str">
        <f t="shared" si="16"/>
        <v>3年</v>
      </c>
      <c r="Q136" s="76" t="str">
        <f>IF(COUNTIF([8]辅助列设置!$Q:$Q,J136)&gt;0,"股份内","股份外")</f>
        <v>股份外</v>
      </c>
      <c r="R136" s="76" t="str">
        <f>_xlfn.XLOOKUP(F136,产值及收款计划!C:C,产值及收款计划!B:B)</f>
        <v>智能运管中心</v>
      </c>
      <c r="S136" s="76" t="str">
        <f>_xlfn.XLOOKUP(F136,产值及收款计划!C:C,产值及收款计划!O:O)</f>
        <v>刘逸凡</v>
      </c>
    </row>
    <row r="137" spans="1:19">
      <c r="A137" s="131"/>
      <c r="B137" s="2">
        <f>[2]长账龄落实计划!A17</f>
        <v>101</v>
      </c>
      <c r="C137" s="134">
        <f>[2]长账龄落实计划!B17</f>
        <v>45281</v>
      </c>
      <c r="D137" s="2" t="str">
        <f>[2]长账龄落实计划!C17</f>
        <v>城建滨江大厦访客系统、梯控及设备网络改造施工合同 - 上海城建滨江置业有限公司 - 无税开票1033500.02</v>
      </c>
      <c r="E137" s="2" t="str">
        <f>[2]长账龄落实计划!D17</f>
        <v>上海城建滨江置业有限公司</v>
      </c>
      <c r="F137" s="2" t="str">
        <f>[2]长账龄落实计划!E17</f>
        <v>ZHT2023103100129</v>
      </c>
      <c r="G137" s="2" t="str">
        <f>_xlfn.XLOOKUP(F137,[8]【SUIT】合同静态信息表!$B:$B,[8]【SUIT】合同静态信息表!$C:$C)</f>
        <v>城建滨江大厦访客系统、梯控及设备网络改造施工合同</v>
      </c>
      <c r="H137" s="2">
        <f>[2]长账龄落实计划!G17</f>
        <v>1126515.02</v>
      </c>
      <c r="I137" s="2">
        <f>[2]长账龄落实计划!H17</f>
        <v>56599.95</v>
      </c>
      <c r="J137" s="2" t="str">
        <f>_xlfn.XLOOKUP(F137,[8]【SUIT】合同静态信息表!$B:$B,[8]【SUIT】合同静态信息表!$K:$K)</f>
        <v>上海城建滨江置业有限公司</v>
      </c>
      <c r="K137" s="2" t="str">
        <f>[2]长账龄落实计划!J17</f>
        <v>全部落实</v>
      </c>
      <c r="L137" s="2" t="e">
        <f>[2]长账龄落实计划!K17</f>
        <v>#REF!</v>
      </c>
      <c r="M137" s="2">
        <f>IF(COUNTIF($F$30:F137,F137)=1,COUNTIF($F$30:F137,F137),"")</f>
        <v>1</v>
      </c>
      <c r="N137" s="131">
        <f t="shared" si="14"/>
        <v>5.659995</v>
      </c>
      <c r="O137" s="76">
        <f t="shared" si="15"/>
        <v>104</v>
      </c>
      <c r="P137" s="76" t="str">
        <f t="shared" si="16"/>
        <v>3年</v>
      </c>
      <c r="Q137" s="76" t="str">
        <f>IF(COUNTIF([8]辅助列设置!$Q:$Q,J137)&gt;0,"股份内","股份外")</f>
        <v>股份内</v>
      </c>
      <c r="R137" s="76" t="str">
        <f>_xlfn.XLOOKUP(F137,产值及收款计划!C:C,产值及收款计划!B:B)</f>
        <v>智能运管中心</v>
      </c>
      <c r="S137" s="76" t="str">
        <f>_xlfn.XLOOKUP(F137,产值及收款计划!C:C,产值及收款计划!O:O)</f>
        <v>邱枫</v>
      </c>
    </row>
    <row r="138" spans="1:19">
      <c r="A138" s="131"/>
      <c r="B138" s="2">
        <f>[2]长账龄落实计划!A18</f>
        <v>115</v>
      </c>
      <c r="C138" s="134">
        <f>[2]长账龄落实计划!B18</f>
        <v>45379</v>
      </c>
      <c r="D138" s="2" t="str">
        <f>[2]长账龄落实计划!C18</f>
        <v>嘉兴市域铁路枫南SG1标段智慧工地工程技术咨询服务合同 - 中铁隧道局集团有限公司 - 无税开票39725.55</v>
      </c>
      <c r="E138" s="2" t="str">
        <f>[2]长账龄落实计划!D18</f>
        <v>中铁隧道局集团有限公司嘉兴至枫南市域铁路土建施工SG1标段项目经理部</v>
      </c>
      <c r="F138" s="2" t="str">
        <f>[2]长账龄落实计划!E18</f>
        <v>ZHT2023071700071</v>
      </c>
      <c r="G138" s="2" t="str">
        <f>_xlfn.XLOOKUP(F138,[8]【SUIT】合同静态信息表!$B:$B,[8]【SUIT】合同静态信息表!$C:$C)</f>
        <v>嘉兴市域铁路枫南SG1标段智慧工地工程技术咨询服务合同</v>
      </c>
      <c r="H138" s="2">
        <f>[2]长账龄落实计划!G18</f>
        <v>792760</v>
      </c>
      <c r="I138" s="2">
        <f>[2]长账龄落实计划!H18</f>
        <v>42109.08</v>
      </c>
      <c r="J138" s="2" t="str">
        <f>_xlfn.XLOOKUP(F138,[8]【SUIT】合同静态信息表!$B:$B,[8]【SUIT】合同静态信息表!$K:$K)</f>
        <v>中铁隧道局集团有限公司嘉兴至枫南市域铁路土建施工SG1标段项目经理部</v>
      </c>
      <c r="K138" s="2" t="e">
        <f>[2]长账龄落实计划!J18</f>
        <v>#REF!</v>
      </c>
      <c r="L138" s="2" t="e">
        <f>[2]长账龄落实计划!K18</f>
        <v>#REF!</v>
      </c>
      <c r="M138" s="2">
        <f>IF(COUNTIF($F$30:F138,F138)=1,COUNTIF($F$30:F138,F138),"")</f>
        <v>1</v>
      </c>
      <c r="N138" s="131">
        <f t="shared" si="14"/>
        <v>9.006719</v>
      </c>
      <c r="O138" s="76">
        <f t="shared" si="15"/>
        <v>96</v>
      </c>
      <c r="P138" s="76" t="str">
        <f t="shared" si="16"/>
        <v>2年</v>
      </c>
      <c r="Q138" s="76" t="str">
        <f>IF(COUNTIF([8]辅助列设置!$Q:$Q,J138)&gt;0,"股份内","股份外")</f>
        <v>股份外</v>
      </c>
      <c r="R138" s="76" t="str">
        <f>_xlfn.XLOOKUP(F138,产值及收款计划!C:C,产值及收款计划!B:B)</f>
        <v>智能运管中心</v>
      </c>
      <c r="S138" s="76" t="str">
        <f>_xlfn.XLOOKUP(F138,产值及收款计划!C:C,产值及收款计划!O:O)</f>
        <v>杨舒文</v>
      </c>
    </row>
    <row r="139" spans="1:19">
      <c r="A139" s="131"/>
      <c r="B139" s="2">
        <f>[2]长账龄落实计划!A19</f>
        <v>116</v>
      </c>
      <c r="C139" s="134">
        <f>[2]长账龄落实计划!B19</f>
        <v>45379</v>
      </c>
      <c r="D139" s="2" t="str">
        <f>[2]长账龄落实计划!C19</f>
        <v>嘉兴市域铁路枫南SG1标段智慧工地工程技术咨询服务合同 - 中铁隧道局集团有限公司 - 无税开票130936.38</v>
      </c>
      <c r="E139" s="2" t="str">
        <f>[2]长账龄落实计划!D19</f>
        <v>中铁隧道局集团有限公司嘉兴至枫南市域铁路土建施工SG1标段项目经理部</v>
      </c>
      <c r="F139" s="2" t="str">
        <f>[2]长账龄落实计划!E19</f>
        <v>ZHT2023071700071</v>
      </c>
      <c r="G139" s="2" t="str">
        <f>_xlfn.XLOOKUP(F139,[8]【SUIT】合同静态信息表!$B:$B,[8]【SUIT】合同静态信息表!$C:$C)</f>
        <v>嘉兴市域铁路枫南SG1标段智慧工地工程技术咨询服务合同</v>
      </c>
      <c r="H139" s="2">
        <f>[2]长账龄落实计划!G19</f>
        <v>792760</v>
      </c>
      <c r="I139" s="2">
        <f>[2]长账龄落实计划!H19</f>
        <v>47958.11</v>
      </c>
      <c r="J139" s="2" t="str">
        <f>_xlfn.XLOOKUP(F139,[8]【SUIT】合同静态信息表!$B:$B,[8]【SUIT】合同静态信息表!$K:$K)</f>
        <v>中铁隧道局集团有限公司嘉兴至枫南市域铁路土建施工SG1标段项目经理部</v>
      </c>
      <c r="K139" s="2" t="e">
        <f>[2]长账龄落实计划!J19</f>
        <v>#REF!</v>
      </c>
      <c r="L139" s="2" t="e">
        <f>[2]长账龄落实计划!K19</f>
        <v>#REF!</v>
      </c>
      <c r="M139" s="2" t="str">
        <f>IF(COUNTIF($F$30:F139,F139)=1,COUNTIF($F$30:F139,F139),"")</f>
        <v/>
      </c>
      <c r="N139" s="131" t="str">
        <f t="shared" si="14"/>
        <v/>
      </c>
      <c r="O139" s="76" t="e">
        <f t="shared" si="15"/>
        <v>#VALUE!</v>
      </c>
      <c r="P139" s="76" t="str">
        <f t="shared" si="16"/>
        <v>2年</v>
      </c>
      <c r="Q139" s="76" t="str">
        <f>IF(COUNTIF([8]辅助列设置!$Q:$Q,J139)&gt;0,"股份内","股份外")</f>
        <v>股份外</v>
      </c>
      <c r="R139" s="76" t="str">
        <f>_xlfn.XLOOKUP(F139,产值及收款计划!C:C,产值及收款计划!B:B)</f>
        <v>智能运管中心</v>
      </c>
      <c r="S139" s="76" t="str">
        <f>_xlfn.XLOOKUP(F139,产值及收款计划!C:C,产值及收款计划!O:O)</f>
        <v>杨舒文</v>
      </c>
    </row>
    <row r="140" spans="1:19">
      <c r="A140" s="131"/>
      <c r="B140" s="2">
        <f>[2]长账龄落实计划!A20</f>
        <v>121</v>
      </c>
      <c r="C140" s="134">
        <f>[2]长账龄落实计划!B20</f>
        <v>45470</v>
      </c>
      <c r="D140" s="2" t="str">
        <f>[2]长账龄落实计划!C20</f>
        <v>2023年浦东大道地道设施缺陷监控项目技术服务 - 上海靖东信息科技有限公司 - 无税开票512822.86</v>
      </c>
      <c r="E140" s="2" t="str">
        <f>[2]长账龄落实计划!D20</f>
        <v>上海靖东信息科技有限公司</v>
      </c>
      <c r="F140" s="2" t="str">
        <f>[2]长账龄落实计划!E20</f>
        <v>ZHT2024052100058</v>
      </c>
      <c r="G140" s="2" t="str">
        <f>_xlfn.XLOOKUP(F140,[8]【SUIT】合同静态信息表!$B:$B,[8]【SUIT】合同静态信息表!$C:$C)</f>
        <v>2023年浦东大道地道设施缺陷监控项目技术服务</v>
      </c>
      <c r="H140" s="2">
        <f>[2]长账龄落实计划!G20</f>
        <v>543592.23</v>
      </c>
      <c r="I140" s="2">
        <f>[2]长账龄落实计划!H20</f>
        <v>190257.23</v>
      </c>
      <c r="J140" s="2" t="str">
        <f>_xlfn.XLOOKUP(F140,[8]【SUIT】合同静态信息表!$B:$B,[8]【SUIT】合同静态信息表!$K:$K)</f>
        <v>上海靖东信息科技有限公司</v>
      </c>
      <c r="K140" s="2" t="str">
        <f>[2]长账龄落实计划!J20</f>
        <v>全部落实</v>
      </c>
      <c r="L140" s="2" t="e">
        <f>[2]长账龄落实计划!K20</f>
        <v>#REF!</v>
      </c>
      <c r="M140" s="2">
        <f>IF(COUNTIF($F$30:F140,F140)=1,COUNTIF($F$30:F140,F140),"")</f>
        <v>1</v>
      </c>
      <c r="N140" s="131">
        <f t="shared" si="14"/>
        <v>19.025723</v>
      </c>
      <c r="O140" s="76">
        <f t="shared" si="15"/>
        <v>76</v>
      </c>
      <c r="P140" s="76" t="str">
        <f t="shared" si="16"/>
        <v>2年</v>
      </c>
      <c r="Q140" s="76" t="str">
        <f>IF(COUNTIF([8]辅助列设置!$Q:$Q,J140)&gt;0,"股份内","股份外")</f>
        <v>股份外</v>
      </c>
      <c r="R140" s="76" t="str">
        <f>_xlfn.XLOOKUP(F140,产值及收款计划!C:C,产值及收款计划!B:B)</f>
        <v>智能运管中心</v>
      </c>
      <c r="S140" s="76" t="str">
        <f>_xlfn.XLOOKUP(F140,产值及收款计划!C:C,产值及收款计划!O:O)</f>
        <v>丁启明</v>
      </c>
    </row>
    <row r="141" spans="1:19">
      <c r="A141" s="131"/>
      <c r="B141" s="2">
        <f>[2]长账龄落实计划!A21</f>
        <v>122</v>
      </c>
      <c r="C141" s="134">
        <f>[2]长账龄落实计划!B21</f>
        <v>45471</v>
      </c>
      <c r="D141" s="2" t="str">
        <f>[2]长账龄落实计划!C21</f>
        <v>2023浦东大道地道设施缺陷监控项目设备采购合同 - 上海城建智慧城市运营管理有限公司 - 无税开票1066106.19</v>
      </c>
      <c r="E141" s="2" t="str">
        <f>[2]长账龄落实计划!D21</f>
        <v>上海城建智慧城市运营管理有限公司</v>
      </c>
      <c r="F141" s="2" t="str">
        <f>[2]长账龄落实计划!E21</f>
        <v>ZHT2024051400053</v>
      </c>
      <c r="G141" s="2" t="str">
        <f>_xlfn.XLOOKUP(F141,[8]【SUIT】合同静态信息表!$B:$B,[8]【SUIT】合同静态信息表!$C:$C)</f>
        <v>2023浦东大道地道设施缺陷监控项目设备采购合同</v>
      </c>
      <c r="H141" s="2" t="str">
        <f>[2]长账龄落实计划!G21</f>
        <v>            -  </v>
      </c>
      <c r="I141" s="2">
        <f>[2]长账龄落实计划!H21</f>
        <v>120470</v>
      </c>
      <c r="J141" s="2" t="str">
        <f>_xlfn.XLOOKUP(F141,[8]【SUIT】合同静态信息表!$B:$B,[8]【SUIT】合同静态信息表!$K:$K)</f>
        <v>上海城建智慧城市运营管理有限公司</v>
      </c>
      <c r="K141" s="2" t="str">
        <f>[2]长账龄落实计划!J21</f>
        <v>全部落实</v>
      </c>
      <c r="L141" s="2" t="e">
        <f>[2]长账龄落实计划!K21</f>
        <v>#REF!</v>
      </c>
      <c r="M141" s="2">
        <f>IF(COUNTIF($F$30:F141,F141)=1,COUNTIF($F$30:F141,F141),"")</f>
        <v>1</v>
      </c>
      <c r="N141" s="131">
        <f t="shared" si="14"/>
        <v>12.047</v>
      </c>
      <c r="O141" s="76">
        <f t="shared" si="15"/>
        <v>88</v>
      </c>
      <c r="P141" s="76" t="str">
        <f t="shared" si="16"/>
        <v>2年</v>
      </c>
      <c r="Q141" s="76" t="str">
        <f>IF(COUNTIF([8]辅助列设置!$Q:$Q,J141)&gt;0,"股份内","股份外")</f>
        <v>股份内</v>
      </c>
      <c r="R141" s="76" t="str">
        <f>_xlfn.XLOOKUP(F141,产值及收款计划!C:C,产值及收款计划!B:B)</f>
        <v>智能运管中心</v>
      </c>
      <c r="S141" s="76" t="str">
        <f>_xlfn.XLOOKUP(F141,产值及收款计划!C:C,产值及收款计划!O:O)</f>
        <v>丁启明</v>
      </c>
    </row>
    <row r="142" spans="1:19">
      <c r="A142" s="131"/>
      <c r="B142" s="2">
        <f>[2]长账龄落实计划!A22</f>
        <v>123</v>
      </c>
      <c r="C142" s="134">
        <f>[2]长账龄落实计划!B22</f>
        <v>45471</v>
      </c>
      <c r="D142" s="2" t="str">
        <f>[2]长账龄落实计划!C22</f>
        <v>上海静态交通大数据运营平台开发 - 上海停车信息科技有限公司 - 无税开票330566.04</v>
      </c>
      <c r="E142" s="2" t="str">
        <f>[2]长账龄落实计划!D22</f>
        <v>上海停车信息科技有限公司</v>
      </c>
      <c r="F142" s="2" t="str">
        <f>[2]长账龄落实计划!E22</f>
        <v>ZHT2024052200060</v>
      </c>
      <c r="G142" s="2" t="str">
        <f>_xlfn.XLOOKUP(F142,[8]【SUIT】合同静态信息表!$B:$B,[8]【SUIT】合同静态信息表!$C:$C)</f>
        <v>停车可视化大屏开发</v>
      </c>
      <c r="H142" s="2" t="str">
        <f>[2]长账龄落实计划!G22</f>
        <v>            -  </v>
      </c>
      <c r="I142" s="2">
        <f>[2]长账龄落实计划!H22</f>
        <v>35040</v>
      </c>
      <c r="J142" s="2" t="str">
        <f>_xlfn.XLOOKUP(F142,[8]【SUIT】合同静态信息表!$B:$B,[8]【SUIT】合同静态信息表!$K:$K)</f>
        <v>上海停车信息科技有限公司</v>
      </c>
      <c r="K142" s="2" t="e">
        <f>[2]长账龄落实计划!J22</f>
        <v>#REF!</v>
      </c>
      <c r="L142" s="2" t="e">
        <f>[2]长账龄落实计划!K22</f>
        <v>#REF!</v>
      </c>
      <c r="M142" s="2">
        <f>IF(COUNTIF($F$30:F142,F142)=1,COUNTIF($F$30:F142,F142),"")</f>
        <v>1</v>
      </c>
      <c r="N142" s="131">
        <f t="shared" si="14"/>
        <v>3.504</v>
      </c>
      <c r="O142" s="76">
        <f t="shared" si="15"/>
        <v>117</v>
      </c>
      <c r="P142" s="76" t="str">
        <f t="shared" si="16"/>
        <v>2年</v>
      </c>
      <c r="Q142" s="76" t="str">
        <f>IF(COUNTIF([8]辅助列设置!$Q:$Q,J142)&gt;0,"股份内","股份外")</f>
        <v>股份内</v>
      </c>
      <c r="R142" s="76" t="str">
        <f>_xlfn.XLOOKUP(F142,产值及收款计划!C:C,产值及收款计划!B:B)</f>
        <v>智能运管中心</v>
      </c>
      <c r="S142" s="76" t="str">
        <f>_xlfn.XLOOKUP(F142,产值及收款计划!C:C,产值及收款计划!O:O)</f>
        <v>贺一玮</v>
      </c>
    </row>
    <row r="143" spans="1:19">
      <c r="A143" s="131"/>
      <c r="B143" s="2">
        <f>[2]长账龄落实计划!A23</f>
        <v>129</v>
      </c>
      <c r="C143" s="134">
        <f>[2]长账龄落实计划!B23</f>
        <v>44735</v>
      </c>
      <c r="D143" s="2" t="str">
        <f>[2]长账龄落实计划!C23</f>
        <v>调整期初余额城市运营文一路隧道大屏幕显示及视频会议系统设备采购合同-上海城建城市运营（集团）有限公司</v>
      </c>
      <c r="E143" s="2" t="str">
        <f>[2]长账龄落实计划!D23</f>
        <v>上海城建城市运营（集团）有限公司</v>
      </c>
      <c r="F143" s="2" t="str">
        <f>[2]长账龄落实计划!E23</f>
        <v>SJHT2019092000073</v>
      </c>
      <c r="G143" s="2" t="str">
        <f>_xlfn.XLOOKUP(F143,[8]【SUIT】合同静态信息表!$B:$B,[8]【SUIT】合同静态信息表!$C:$C)</f>
        <v>城市运营文一路隧道 大屏幕显示及视频会议系统设备采购合同</v>
      </c>
      <c r="H143" s="2" t="e">
        <f>[2]长账龄落实计划!G23</f>
        <v>#REF!</v>
      </c>
      <c r="I143" s="2">
        <f>[2]长账龄落实计划!H23</f>
        <v>9074.05</v>
      </c>
      <c r="J143" s="2" t="str">
        <f>_xlfn.XLOOKUP(F143,[8]【SUIT】合同静态信息表!$B:$B,[8]【SUIT】合同静态信息表!$K:$K)</f>
        <v>上海城建城市运营（集团）有限公司</v>
      </c>
      <c r="K143" s="2" t="str">
        <f>[2]长账龄落实计划!J23</f>
        <v>全部落实</v>
      </c>
      <c r="L143" s="2" t="e">
        <f>[2]长账龄落实计划!K23</f>
        <v>#REF!</v>
      </c>
      <c r="M143" s="2">
        <f>IF(COUNTIF($F$30:F143,F143)=1,COUNTIF($F$30:F143,F143),"")</f>
        <v>1</v>
      </c>
      <c r="N143" s="131">
        <f t="shared" si="14"/>
        <v>0.907405</v>
      </c>
      <c r="O143" s="76">
        <f t="shared" si="15"/>
        <v>124</v>
      </c>
      <c r="P143" s="76" t="str">
        <f t="shared" si="16"/>
        <v>4年</v>
      </c>
      <c r="Q143" s="76" t="str">
        <f>IF(COUNTIF([8]辅助列设置!$Q:$Q,J143)&gt;0,"股份内","股份外")</f>
        <v>股份内</v>
      </c>
      <c r="R143" s="76" t="str">
        <f>_xlfn.XLOOKUP(F143,产值及收款计划!C:C,产值及收款计划!B:B)</f>
        <v>智能运管中心</v>
      </c>
      <c r="S143" s="76" t="str">
        <f>_xlfn.XLOOKUP(F143,产值及收款计划!C:C,产值及收款计划!O:O)</f>
        <v>邱枫</v>
      </c>
    </row>
    <row r="144" spans="1:19">
      <c r="A144" s="131"/>
      <c r="B144" s="2">
        <f>[2]长账龄落实计划!A24</f>
        <v>133</v>
      </c>
      <c r="C144" s="134">
        <f>[2]长账龄落实计划!B24</f>
        <v>44895</v>
      </c>
      <c r="D144" s="2" t="str">
        <f>[2]长账龄落实计划!C24</f>
        <v>佛山一环智能交通升级改造项目 -上海智能交通有限公司 -收入无税51886.79</v>
      </c>
      <c r="E144" s="2" t="str">
        <f>[2]长账龄落实计划!D24</f>
        <v>上海智能交通有限公司</v>
      </c>
      <c r="F144" s="2" t="str">
        <f>[2]长账龄落实计划!E24</f>
        <v>ZHT2020062900030</v>
      </c>
      <c r="G144" s="2" t="str">
        <f>_xlfn.XLOOKUP(F144,[8]【SUIT】合同静态信息表!$B:$B,[8]【SUIT】合同静态信息表!$C:$C)</f>
        <v>佛山一环智能交通升级改造项目</v>
      </c>
      <c r="H144" s="2" t="e">
        <f>[2]长账龄落实计划!G24</f>
        <v>#REF!</v>
      </c>
      <c r="I144" s="2">
        <f>[2]长账龄落实计划!H24</f>
        <v>55000</v>
      </c>
      <c r="J144" s="2" t="str">
        <f>_xlfn.XLOOKUP(F144,[8]【SUIT】合同静态信息表!$B:$B,[8]【SUIT】合同静态信息表!$K:$K)</f>
        <v>上海智能交通有限公司</v>
      </c>
      <c r="K144" s="2" t="e">
        <f>[2]长账龄落实计划!J24</f>
        <v>#REF!</v>
      </c>
      <c r="L144" s="2" t="e">
        <f>[2]长账龄落实计划!K24</f>
        <v>#REF!</v>
      </c>
      <c r="M144" s="2" t="str">
        <f>IF(COUNTIF($F$30:F144,F144)=1,COUNTIF($F$30:F144,F144),"")</f>
        <v/>
      </c>
      <c r="N144" s="131" t="str">
        <f t="shared" si="14"/>
        <v/>
      </c>
      <c r="O144" s="76" t="e">
        <f t="shared" si="15"/>
        <v>#VALUE!</v>
      </c>
      <c r="P144" s="76" t="str">
        <f t="shared" si="16"/>
        <v>4年</v>
      </c>
      <c r="Q144" s="76" t="str">
        <f>IF(COUNTIF([8]辅助列设置!$Q:$Q,J144)&gt;0,"股份内","股份外")</f>
        <v>股份内</v>
      </c>
      <c r="R144" s="135" t="s">
        <v>26</v>
      </c>
      <c r="S144" s="76" t="e">
        <f>_xlfn.XLOOKUP(F144,产值及收款计划!C:C,产值及收款计划!O:O)</f>
        <v>#N/A</v>
      </c>
    </row>
    <row r="145" spans="1:19">
      <c r="A145" s="131"/>
      <c r="B145" s="2">
        <f>[2]长账龄落实计划!A25</f>
        <v>135</v>
      </c>
      <c r="C145" s="134">
        <f>[2]长账龄落实计划!B25</f>
        <v>44911</v>
      </c>
      <c r="D145" s="2" t="str">
        <f>[2]长账龄落实计划!C25</f>
        <v>2021年农村公路改造提升项目（第二合同段）智慧路网采购 -   上海浦江桥隧运营管理有限公司-无税1188526.61</v>
      </c>
      <c r="E145" s="2" t="str">
        <f>[2]长账龄落实计划!D25</f>
        <v>上海浦江桥隧运营管理有限公司</v>
      </c>
      <c r="F145" s="2" t="str">
        <f>[2]长账龄落实计划!E25</f>
        <v>ZHT2021091000107</v>
      </c>
      <c r="G145" s="2" t="str">
        <f>_xlfn.XLOOKUP(F145,[8]【SUIT】合同静态信息表!$B:$B,[8]【SUIT】合同静态信息表!$C:$C)</f>
        <v>2021年农村公路改造提升项目（第二合同段）智慧路网采购</v>
      </c>
      <c r="H145" s="2" t="e">
        <f>[2]长账龄落实计划!G25</f>
        <v>#REF!</v>
      </c>
      <c r="I145" s="2">
        <f>[2]长账龄落实计划!H25</f>
        <v>214260</v>
      </c>
      <c r="J145" s="2" t="str">
        <f>_xlfn.XLOOKUP(F145,[8]【SUIT】合同静态信息表!$B:$B,[8]【SUIT】合同静态信息表!$K:$K)</f>
        <v>上海浦江桥隧运营管理有限公司</v>
      </c>
      <c r="K145" s="2" t="str">
        <f>[2]长账龄落实计划!J25</f>
        <v>全部落实</v>
      </c>
      <c r="L145" s="2" t="e">
        <f>[2]长账龄落实计划!K25</f>
        <v>#REF!</v>
      </c>
      <c r="M145" s="2" t="str">
        <f>IF(COUNTIF($F$30:F145,F145)=1,COUNTIF($F$30:F145,F145),"")</f>
        <v/>
      </c>
      <c r="N145" s="131" t="str">
        <f t="shared" si="14"/>
        <v/>
      </c>
      <c r="O145" s="76" t="e">
        <f t="shared" si="15"/>
        <v>#VALUE!</v>
      </c>
      <c r="P145" s="76" t="str">
        <f t="shared" si="16"/>
        <v>4年</v>
      </c>
      <c r="Q145" s="76" t="str">
        <f>IF(COUNTIF([8]辅助列设置!$Q:$Q,J145)&gt;0,"股份内","股份外")</f>
        <v>股份内</v>
      </c>
      <c r="R145" s="76" t="str">
        <f>_xlfn.XLOOKUP(F145,产值及收款计划!C:C,产值及收款计划!B:B)</f>
        <v>智能运管中心</v>
      </c>
      <c r="S145" s="76" t="str">
        <f>_xlfn.XLOOKUP(F145,产值及收款计划!C:C,产值及收款计划!O:O)</f>
        <v>邱枫</v>
      </c>
    </row>
    <row r="146" spans="1:19">
      <c r="A146" s="131"/>
      <c r="B146" s="2">
        <f>[2]长账龄落实计划!A26</f>
        <v>136</v>
      </c>
      <c r="C146" s="134">
        <f>[2]长账龄落实计划!B26</f>
        <v>45657</v>
      </c>
      <c r="D146" s="2" t="str">
        <f>[2]长账龄落实计划!C26</f>
        <v>S9苏绍高速钱江隧道2024年度信息化提升实施及应用服务项目材料采购合同 - 上海城建城市运营（集团）有限公司（本部） - 无税开票1491227.31</v>
      </c>
      <c r="E146" s="2" t="str">
        <f>[2]长账龄落实计划!D26</f>
        <v>上海城建城市运营（集团）有限公司</v>
      </c>
      <c r="F146" s="2" t="str">
        <f>[2]长账龄落实计划!E26</f>
        <v>ZHT2024121600160</v>
      </c>
      <c r="G146" s="2" t="str">
        <f>_xlfn.XLOOKUP(F146,[8]【SUIT】合同静态信息表!$B:$B,[8]【SUIT】合同静态信息表!$C:$C)</f>
        <v>S9苏绍高速钱江隧道2024年度信息化提升实施及应用服务项目材料采购合同</v>
      </c>
      <c r="H146" s="2" t="e">
        <f>[2]长账龄落实计划!G26</f>
        <v>#REF!</v>
      </c>
      <c r="I146" s="2">
        <f>[2]长账龄落实计划!H26</f>
        <v>84254.34</v>
      </c>
      <c r="J146" s="2" t="str">
        <f>_xlfn.XLOOKUP(F146,[8]【SUIT】合同静态信息表!$B:$B,[8]【SUIT】合同静态信息表!$K:$K)</f>
        <v>上海城建城市运营（集团）有限公司</v>
      </c>
      <c r="K146" s="2" t="str">
        <f>[2]长账龄落实计划!J26</f>
        <v>全部落实</v>
      </c>
      <c r="L146" s="2" t="e">
        <f>[2]长账龄落实计划!K26</f>
        <v>#REF!</v>
      </c>
      <c r="M146" s="2">
        <f>IF(COUNTIF($F$30:F146,F146)=1,COUNTIF($F$30:F146,F146),"")</f>
        <v>1</v>
      </c>
      <c r="N146" s="131">
        <f t="shared" si="14"/>
        <v>8.425434</v>
      </c>
      <c r="O146" s="76">
        <f t="shared" si="15"/>
        <v>98</v>
      </c>
      <c r="P146" s="76" t="str">
        <f t="shared" si="16"/>
        <v>2年</v>
      </c>
      <c r="Q146" s="76" t="str">
        <f>IF(COUNTIF([8]辅助列设置!$Q:$Q,J146)&gt;0,"股份内","股份外")</f>
        <v>股份内</v>
      </c>
      <c r="R146" s="76" t="str">
        <f>_xlfn.XLOOKUP(F146,产值及收款计划!C:C,产值及收款计划!B:B)</f>
        <v>智能运管中心</v>
      </c>
      <c r="S146" s="76" t="str">
        <f>_xlfn.XLOOKUP(F146,产值及收款计划!C:C,产值及收款计划!O:O)</f>
        <v>邱枫</v>
      </c>
    </row>
    <row r="147" spans="1:19">
      <c r="A147" s="131"/>
      <c r="B147" s="2">
        <f>[2]长账龄落实计划!A27</f>
        <v>137</v>
      </c>
      <c r="C147" s="134">
        <f>[2]长账龄落实计划!B27</f>
        <v>44740</v>
      </c>
      <c r="D147" s="2" t="str">
        <f>[2]长账龄落实计划!C27</f>
        <v>绍兴S308省道智慧快速路改造工程EPC总承包项目智慧工程集成控制平台服务项目软件采购合同-北京百度网讯科技有限公司-确认单</v>
      </c>
      <c r="E147" s="2" t="str">
        <f>[2]长账龄落实计划!D27</f>
        <v>北京百度网讯科技有限公司</v>
      </c>
      <c r="F147" s="2" t="str">
        <f>[2]长账龄落实计划!E27</f>
        <v>ZHT2021122400162</v>
      </c>
      <c r="G147" s="2" t="str">
        <f>_xlfn.XLOOKUP(F147,[8]【SUIT】合同静态信息表!$B:$B,[8]【SUIT】合同静态信息表!$C:$C)</f>
        <v>绍兴S308省道智慧快速路改造工程EPC总承包项目智慧工程集成控制平台服务项目软件采购合同</v>
      </c>
      <c r="H147" s="2">
        <f>[2]长账龄落实计划!G27</f>
        <v>15000000</v>
      </c>
      <c r="I147" s="2">
        <f>[2]长账龄落实计划!H27</f>
        <v>2625000</v>
      </c>
      <c r="J147" s="2" t="str">
        <f>_xlfn.XLOOKUP(F147,[8]【SUIT】合同静态信息表!$B:$B,[8]【SUIT】合同静态信息表!$K:$K)</f>
        <v>北京百度网讯科技有限公司</v>
      </c>
      <c r="K147" s="2" t="e">
        <f>[2]长账龄落实计划!J27</f>
        <v>#REF!</v>
      </c>
      <c r="L147" s="2" t="e">
        <f>[2]长账龄落实计划!K27</f>
        <v>#REF!</v>
      </c>
      <c r="M147" s="2" t="str">
        <f>IF(COUNTIF($F$30:F147,F147)=1,COUNTIF($F$30:F147,F147),"")</f>
        <v/>
      </c>
      <c r="N147" s="131" t="str">
        <f t="shared" si="14"/>
        <v/>
      </c>
      <c r="O147" s="76" t="e">
        <f t="shared" si="15"/>
        <v>#VALUE!</v>
      </c>
      <c r="P147" s="76" t="str">
        <f t="shared" si="16"/>
        <v>4年</v>
      </c>
      <c r="Q147" s="76" t="str">
        <f>IF(COUNTIF([8]辅助列设置!$Q:$Q,J147)&gt;0,"股份内","股份外")</f>
        <v>股份外</v>
      </c>
      <c r="R147" s="76" t="str">
        <f>_xlfn.XLOOKUP(F147,产值及收款计划!C:C,产值及收款计划!B:B)</f>
        <v>智能运管中心</v>
      </c>
      <c r="S147" s="76" t="str">
        <f>_xlfn.XLOOKUP(F147,产值及收款计划!C:C,产值及收款计划!O:O)</f>
        <v>贺一玮</v>
      </c>
    </row>
    <row r="148" spans="1:19">
      <c r="A148" s="131"/>
      <c r="B148" s="2">
        <f>[2]长账龄落实计划!A28</f>
        <v>144</v>
      </c>
      <c r="C148" s="134">
        <f>[2]长账龄落实计划!B28</f>
        <v>44925</v>
      </c>
      <c r="D148" s="2" t="str">
        <f>[2]长账龄落实计划!C28</f>
        <v>既有轻纺城高架柯桥段智慧化改造工程技术服务-上海城建数字产业集团有限公司-无税4871142.34收入</v>
      </c>
      <c r="E148" s="2" t="str">
        <f>[2]长账龄落实计划!D28</f>
        <v>上海城建数字产业集团有限公司</v>
      </c>
      <c r="F148" s="2" t="str">
        <f>[2]长账龄落实计划!E28</f>
        <v>ZHT2022112200102</v>
      </c>
      <c r="G148" s="2" t="str">
        <f>_xlfn.XLOOKUP(F148,[8]【SUIT】合同静态信息表!$B:$B,[8]【SUIT】合同静态信息表!$C:$C)</f>
        <v>既有轻纺城高架柯桥段智慧化改造工程技术服务</v>
      </c>
      <c r="H148" s="2">
        <f>[2]长账龄落实计划!G28</f>
        <v>7083560.88</v>
      </c>
      <c r="I148" s="2">
        <f>[2]长账龄落实计划!H28</f>
        <v>598093.88</v>
      </c>
      <c r="J148" s="2" t="str">
        <f>_xlfn.XLOOKUP(F148,[8]【SUIT】合同静态信息表!$B:$B,[8]【SUIT】合同静态信息表!$K:$K)</f>
        <v>上海城建数字产业集团有限公司</v>
      </c>
      <c r="K148" s="2" t="str">
        <f>[2]长账龄落实计划!J28</f>
        <v>部分落实</v>
      </c>
      <c r="L148" s="2" t="e">
        <f>[2]长账龄落实计划!K28</f>
        <v>#REF!</v>
      </c>
      <c r="M148" s="2" t="str">
        <f>IF(COUNTIF($F$30:F148,F148)=1,COUNTIF($F$30:F148,F148),"")</f>
        <v/>
      </c>
      <c r="N148" s="131" t="str">
        <f t="shared" si="14"/>
        <v/>
      </c>
      <c r="O148" s="76" t="e">
        <f t="shared" si="15"/>
        <v>#VALUE!</v>
      </c>
      <c r="P148" s="76" t="str">
        <f t="shared" si="16"/>
        <v>4年</v>
      </c>
      <c r="Q148" s="76" t="str">
        <f>IF(COUNTIF([8]辅助列设置!$Q:$Q,J148)&gt;0,"股份内","股份外")</f>
        <v>股份内</v>
      </c>
      <c r="R148" s="76" t="str">
        <f>_xlfn.XLOOKUP(F148,产值及收款计划!C:C,产值及收款计划!B:B)</f>
        <v>智能运管中心</v>
      </c>
      <c r="S148" s="76" t="str">
        <f>_xlfn.XLOOKUP(F148,产值及收款计划!C:C,产值及收款计划!O:O)</f>
        <v>邱枫</v>
      </c>
    </row>
    <row r="149" spans="1:19">
      <c r="A149" s="131"/>
      <c r="B149" s="2">
        <f>[2]长账龄落实计划!A29</f>
        <v>145</v>
      </c>
      <c r="C149" s="134">
        <f>[2]长账龄落实计划!B29</f>
        <v>44925</v>
      </c>
      <c r="D149" s="2" t="str">
        <f>[2]长账龄落实计划!C29</f>
        <v>既有轻纺城高架柯桥段智慧化改造工程采购合同-上海城建数字产业集团有限公司-无税4703146.02收入</v>
      </c>
      <c r="E149" s="2" t="str">
        <f>[2]长账龄落实计划!D29</f>
        <v>上海城建数字产业集团有限公司</v>
      </c>
      <c r="F149" s="2" t="str">
        <f>[2]长账龄落实计划!E29</f>
        <v>ZHT2022112200101</v>
      </c>
      <c r="G149" s="2" t="str">
        <f>_xlfn.XLOOKUP(F149,[8]【SUIT】合同静态信息表!$B:$B,[8]【SUIT】合同静态信息表!$C:$C)</f>
        <v>既有轻纺城高架柯桥段智慧化改造工程采购合同</v>
      </c>
      <c r="H149" s="2">
        <f>[2]长账龄落实计划!G29</f>
        <v>5960980</v>
      </c>
      <c r="I149" s="2">
        <f>[2]长账龄落实计划!H29</f>
        <v>640039.9</v>
      </c>
      <c r="J149" s="2" t="str">
        <f>_xlfn.XLOOKUP(F149,[8]【SUIT】合同静态信息表!$B:$B,[8]【SUIT】合同静态信息表!$K:$K)</f>
        <v>上海城建数字产业集团有限公司</v>
      </c>
      <c r="K149" s="2" t="str">
        <f>[2]长账龄落实计划!J29</f>
        <v>部分落实</v>
      </c>
      <c r="L149" s="2" t="e">
        <f>[2]长账龄落实计划!K29</f>
        <v>#REF!</v>
      </c>
      <c r="M149" s="2" t="str">
        <f>IF(COUNTIF($F$30:F149,F149)=1,COUNTIF($F$30:F149,F149),"")</f>
        <v/>
      </c>
      <c r="N149" s="131" t="str">
        <f t="shared" si="14"/>
        <v/>
      </c>
      <c r="O149" s="76" t="e">
        <f t="shared" si="15"/>
        <v>#VALUE!</v>
      </c>
      <c r="P149" s="76" t="str">
        <f t="shared" si="16"/>
        <v>4年</v>
      </c>
      <c r="Q149" s="76" t="str">
        <f>IF(COUNTIF([8]辅助列设置!$Q:$Q,J149)&gt;0,"股份内","股份外")</f>
        <v>股份内</v>
      </c>
      <c r="R149" s="76" t="str">
        <f>_xlfn.XLOOKUP(F149,产值及收款计划!C:C,产值及收款计划!B:B)</f>
        <v>智能运管中心</v>
      </c>
      <c r="S149" s="76" t="str">
        <f>_xlfn.XLOOKUP(F149,产值及收款计划!C:C,产值及收款计划!O:O)</f>
        <v>邱枫</v>
      </c>
    </row>
    <row r="150" spans="1:19">
      <c r="A150" s="131"/>
      <c r="B150" s="2">
        <f>[2]长账龄落实计划!A30</f>
        <v>160</v>
      </c>
      <c r="C150" s="134">
        <f>[2]长账龄落实计划!B30</f>
        <v>45286</v>
      </c>
      <c r="D150" s="2" t="str">
        <f>[2]长账龄落实计划!C30</f>
        <v>既有轻纺城高架柯桥段智慧化改造工程采购合同 - 上海城建数字产业集团有限公司 - 无税开票572057.52</v>
      </c>
      <c r="E150" s="2" t="str">
        <f>[2]长账龄落实计划!D30</f>
        <v>上海城建数字产业集团有限公司</v>
      </c>
      <c r="F150" s="2" t="str">
        <f>[2]长账龄落实计划!E30</f>
        <v>ZHT2022112200101</v>
      </c>
      <c r="G150" s="2" t="str">
        <f>_xlfn.XLOOKUP(F150,[8]【SUIT】合同静态信息表!$B:$B,[8]【SUIT】合同静态信息表!$C:$C)</f>
        <v>既有轻纺城高架柯桥段智慧化改造工程采购合同</v>
      </c>
      <c r="H150" s="2">
        <f>[2]长账龄落实计划!G30</f>
        <v>5960980</v>
      </c>
      <c r="I150" s="2">
        <f>[2]长账龄落实计划!H30</f>
        <v>129285</v>
      </c>
      <c r="J150" s="2" t="str">
        <f>_xlfn.XLOOKUP(F150,[8]【SUIT】合同静态信息表!$B:$B,[8]【SUIT】合同静态信息表!$K:$K)</f>
        <v>上海城建数字产业集团有限公司</v>
      </c>
      <c r="K150" s="2" t="str">
        <f>[2]长账龄落实计划!J30</f>
        <v>部分落实</v>
      </c>
      <c r="L150" s="2" t="e">
        <f>[2]长账龄落实计划!K30</f>
        <v>#REF!</v>
      </c>
      <c r="M150" s="2" t="str">
        <f>IF(COUNTIF($F$30:F150,F150)=1,COUNTIF($F$30:F150,F150),"")</f>
        <v/>
      </c>
      <c r="N150" s="131" t="str">
        <f t="shared" si="14"/>
        <v/>
      </c>
      <c r="O150" s="76" t="e">
        <f t="shared" si="15"/>
        <v>#VALUE!</v>
      </c>
      <c r="P150" s="76" t="str">
        <f t="shared" si="16"/>
        <v>3年</v>
      </c>
      <c r="Q150" s="76" t="str">
        <f>IF(COUNTIF([8]辅助列设置!$Q:$Q,J150)&gt;0,"股份内","股份外")</f>
        <v>股份内</v>
      </c>
      <c r="R150" s="76" t="str">
        <f>_xlfn.XLOOKUP(F150,产值及收款计划!C:C,产值及收款计划!B:B)</f>
        <v>智能运管中心</v>
      </c>
      <c r="S150" s="76" t="str">
        <f>_xlfn.XLOOKUP(F150,产值及收款计划!C:C,产值及收款计划!O:O)</f>
        <v>邱枫</v>
      </c>
    </row>
    <row r="151" spans="1:19">
      <c r="A151" s="131"/>
      <c r="B151" s="2">
        <f>[2]长账龄落实计划!A31</f>
        <v>161</v>
      </c>
      <c r="C151" s="134">
        <f>[2]长账龄落实计划!B31</f>
        <v>45286</v>
      </c>
      <c r="D151" s="2" t="str">
        <f>[2]长账龄落实计划!C31</f>
        <v>既有轻纺城高架柯桥段智慧化改造工程技术服务 - 上海城建数字产业集团有限公司 - 无税开票1811462.26</v>
      </c>
      <c r="E151" s="2" t="str">
        <f>[2]长账龄落实计划!D31</f>
        <v>上海城建数字产业集团有限公司</v>
      </c>
      <c r="F151" s="2" t="str">
        <f>[2]长账龄落实计划!E31</f>
        <v>ZHT2022112200102</v>
      </c>
      <c r="G151" s="2" t="str">
        <f>_xlfn.XLOOKUP(F151,[8]【SUIT】合同静态信息表!$B:$B,[8]【SUIT】合同静态信息表!$C:$C)</f>
        <v>既有轻纺城高架柯桥段智慧化改造工程技术服务</v>
      </c>
      <c r="H151" s="2">
        <f>[2]长账龄落实计划!G31</f>
        <v>7083560.88</v>
      </c>
      <c r="I151" s="2">
        <f>[2]长账龄落实计划!H31</f>
        <v>384030</v>
      </c>
      <c r="J151" s="2" t="str">
        <f>_xlfn.XLOOKUP(F151,[8]【SUIT】合同静态信息表!$B:$B,[8]【SUIT】合同静态信息表!$K:$K)</f>
        <v>上海城建数字产业集团有限公司</v>
      </c>
      <c r="K151" s="2" t="str">
        <f>[2]长账龄落实计划!J31</f>
        <v>部分落实</v>
      </c>
      <c r="L151" s="2" t="e">
        <f>[2]长账龄落实计划!K31</f>
        <v>#REF!</v>
      </c>
      <c r="M151" s="2" t="str">
        <f>IF(COUNTIF($F$30:F151,F151)=1,COUNTIF($F$30:F151,F151),"")</f>
        <v/>
      </c>
      <c r="N151" s="131" t="str">
        <f t="shared" si="14"/>
        <v/>
      </c>
      <c r="O151" s="76" t="e">
        <f t="shared" si="15"/>
        <v>#VALUE!</v>
      </c>
      <c r="P151" s="76" t="str">
        <f t="shared" si="16"/>
        <v>3年</v>
      </c>
      <c r="Q151" s="76" t="str">
        <f>IF(COUNTIF([8]辅助列设置!$Q:$Q,J151)&gt;0,"股份内","股份外")</f>
        <v>股份内</v>
      </c>
      <c r="R151" s="76" t="str">
        <f>_xlfn.XLOOKUP(F151,产值及收款计划!C:C,产值及收款计划!B:B)</f>
        <v>智能运管中心</v>
      </c>
      <c r="S151" s="76" t="str">
        <f>_xlfn.XLOOKUP(F151,产值及收款计划!C:C,产值及收款计划!O:O)</f>
        <v>邱枫</v>
      </c>
    </row>
    <row r="152" spans="1:19">
      <c r="A152" s="131"/>
      <c r="B152" s="2">
        <f>[2]长账龄落实计划!A32</f>
        <v>166</v>
      </c>
      <c r="C152" s="134">
        <f>[2]长账龄落实计划!B32</f>
        <v>45596</v>
      </c>
      <c r="D152" s="2" t="str">
        <f>[2]长账龄落实计划!C32</f>
        <v>北接线智慧高速建设（二期）项目合同协议书 - 嘉兴市杭州湾大桥投资开发有限责任公司 - 无税开票1613207.55</v>
      </c>
      <c r="E152" s="2" t="str">
        <f>[2]长账龄落实计划!D32</f>
        <v>嘉兴市杭州湾大桥投资开发有限责任公司</v>
      </c>
      <c r="F152" s="2" t="str">
        <f>[2]长账龄落实计划!E32</f>
        <v>ZHT2023062800056</v>
      </c>
      <c r="G152" s="2" t="str">
        <f>_xlfn.XLOOKUP(F152,[8]【SUIT】合同静态信息表!$B:$B,[8]【SUIT】合同静态信息表!$C:$C)</f>
        <v>北接线智慧高速建设（二期）项目合同协议书</v>
      </c>
      <c r="H152" s="2" t="e">
        <f>[2]长账龄落实计划!G32</f>
        <v>#REF!</v>
      </c>
      <c r="I152" s="2">
        <f>[2]长账龄落实计划!H32</f>
        <v>1140000</v>
      </c>
      <c r="J152" s="2" t="str">
        <f>_xlfn.XLOOKUP(F152,[8]【SUIT】合同静态信息表!$B:$B,[8]【SUIT】合同静态信息表!$K:$K)</f>
        <v>嘉兴市杭州湾大桥投资开发有限责任公司</v>
      </c>
      <c r="K152" s="2" t="e">
        <f>[2]长账龄落实计划!J32</f>
        <v>#REF!</v>
      </c>
      <c r="L152" s="2" t="e">
        <f>[2]长账龄落实计划!K32</f>
        <v>#REF!</v>
      </c>
      <c r="M152" s="2">
        <f>IF(COUNTIF($F$30:F152,F152)=1,COUNTIF($F$30:F152,F152),"")</f>
        <v>1</v>
      </c>
      <c r="N152" s="131">
        <f t="shared" si="14"/>
        <v>114</v>
      </c>
      <c r="O152" s="76">
        <f t="shared" si="15"/>
        <v>23</v>
      </c>
      <c r="P152" s="76" t="str">
        <f t="shared" si="16"/>
        <v>2年</v>
      </c>
      <c r="Q152" s="76" t="str">
        <f>IF(COUNTIF([8]辅助列设置!$Q:$Q,J152)&gt;0,"股份内","股份外")</f>
        <v>股份外</v>
      </c>
      <c r="R152" s="76" t="str">
        <f>_xlfn.XLOOKUP(F152,产值及收款计划!C:C,产值及收款计划!B:B)</f>
        <v>智能运管中心</v>
      </c>
      <c r="S152" s="76" t="str">
        <f>_xlfn.XLOOKUP(F152,产值及收款计划!C:C,产值及收款计划!O:O)</f>
        <v>刘逸凡</v>
      </c>
    </row>
    <row r="153" spans="1:19">
      <c r="A153" s="131"/>
      <c r="B153" s="2">
        <f>[2]长账龄落实计划!A33</f>
        <v>182</v>
      </c>
      <c r="C153" s="134">
        <f>[2]长账龄落实计划!B33</f>
        <v>45657</v>
      </c>
      <c r="D153" s="2" t="str">
        <f>[2]长账龄落实计划!C33</f>
        <v>南湖工业污水处理厂配套项目智慧水务项目合同 - 嘉兴市南数运营科技有限公司 - 无税开票387876.11</v>
      </c>
      <c r="E153" s="2" t="str">
        <f>[2]长账龄落实计划!D33</f>
        <v>嘉兴市南数运营科技有限公司</v>
      </c>
      <c r="F153" s="2" t="str">
        <f>[2]长账龄落实计划!E33</f>
        <v>ZHT2022092800083</v>
      </c>
      <c r="G153" s="2" t="str">
        <f>_xlfn.XLOOKUP(F153,[8]【SUIT】合同静态信息表!$B:$B,[8]【SUIT】合同静态信息表!$C:$C)</f>
        <v>南湖工业污水处理厂配套项目智慧水务项目合同</v>
      </c>
      <c r="H153" s="2" t="e">
        <f>[2]长账龄落实计划!G33</f>
        <v>#REF!</v>
      </c>
      <c r="I153" s="2">
        <f>[2]长账龄落实计划!H33</f>
        <v>232000</v>
      </c>
      <c r="J153" s="2" t="str">
        <f>_xlfn.XLOOKUP(F153,[8]【SUIT】合同静态信息表!$B:$B,[8]【SUIT】合同静态信息表!$K:$K)</f>
        <v>嘉兴市南数运营科技有限公司</v>
      </c>
      <c r="K153" s="2" t="str">
        <f>[2]长账龄落实计划!J33</f>
        <v>不确定</v>
      </c>
      <c r="L153" s="2" t="e">
        <f>[2]长账龄落实计划!K33</f>
        <v>#REF!</v>
      </c>
      <c r="M153" s="2">
        <f>IF(COUNTIF($F$30:F153,F153)=1,COUNTIF($F$30:F153,F153),"")</f>
        <v>1</v>
      </c>
      <c r="N153" s="131">
        <f t="shared" si="14"/>
        <v>223.882</v>
      </c>
      <c r="O153" s="76">
        <f t="shared" si="15"/>
        <v>11</v>
      </c>
      <c r="P153" s="76" t="str">
        <f t="shared" si="16"/>
        <v>2年</v>
      </c>
      <c r="Q153" s="76" t="str">
        <f>IF(COUNTIF([8]辅助列设置!$Q:$Q,J153)&gt;0,"股份内","股份外")</f>
        <v>股份外</v>
      </c>
      <c r="R153" s="76" t="str">
        <f>_xlfn.XLOOKUP(F153,产值及收款计划!C:C,产值及收款计划!B:B)</f>
        <v>智能运管中心</v>
      </c>
      <c r="S153" s="76" t="str">
        <f>_xlfn.XLOOKUP(F153,产值及收款计划!C:C,产值及收款计划!O:O)</f>
        <v>郑炜明</v>
      </c>
    </row>
    <row r="154" spans="1:19">
      <c r="A154" s="131"/>
      <c r="B154" s="2">
        <f>[2]长账龄落实计划!A34</f>
        <v>190</v>
      </c>
      <c r="C154" s="134">
        <f>[2]长账龄落实计划!B34</f>
        <v>45657</v>
      </c>
      <c r="D154" s="2" t="str">
        <f>[2]长账龄落实计划!C34</f>
        <v>BIM数据处理与业务应用支撑系统 - 上海城市地理信息系统发展有限公司 - 无税开票566037.74</v>
      </c>
      <c r="E154" s="2" t="str">
        <f>[2]长账龄落实计划!D34</f>
        <v>上海城市地理信息系统发展有限公司</v>
      </c>
      <c r="F154" s="2" t="str">
        <f>[2]长账龄落实计划!E34</f>
        <v>ZHT2024071100087</v>
      </c>
      <c r="G154" s="2" t="str">
        <f>_xlfn.XLOOKUP(F154,[8]【SUIT】合同静态信息表!$B:$B,[8]【SUIT】合同静态信息表!$C:$C)</f>
        <v>BIM数据处理与业务应用支撑系统</v>
      </c>
      <c r="H154" s="2" t="e">
        <f>[2]长账龄落实计划!G34</f>
        <v>#REF!</v>
      </c>
      <c r="I154" s="2">
        <f>[2]长账龄落实计划!H34</f>
        <v>120000</v>
      </c>
      <c r="J154" s="2" t="str">
        <f>_xlfn.XLOOKUP(F154,[8]【SUIT】合同静态信息表!$B:$B,[8]【SUIT】合同静态信息表!$K:$K)</f>
        <v>上海城市地理信息系统发展有限公司</v>
      </c>
      <c r="K154" s="2" t="e">
        <f>[2]长账龄落实计划!J34</f>
        <v>#REF!</v>
      </c>
      <c r="L154" s="2" t="e">
        <f>[2]长账龄落实计划!K34</f>
        <v>#REF!</v>
      </c>
      <c r="M154" s="2">
        <f>IF(COUNTIF($F$30:F154,F154)=1,COUNTIF($F$30:F154,F154),"")</f>
        <v>1</v>
      </c>
      <c r="N154" s="131">
        <f t="shared" si="14"/>
        <v>12</v>
      </c>
      <c r="O154" s="76">
        <f t="shared" si="15"/>
        <v>89</v>
      </c>
      <c r="P154" s="76" t="str">
        <f t="shared" si="16"/>
        <v>2年</v>
      </c>
      <c r="Q154" s="76" t="str">
        <f>IF(COUNTIF([8]辅助列设置!$Q:$Q,J154)&gt;0,"股份内","股份外")</f>
        <v>股份外</v>
      </c>
      <c r="R154" s="76" t="str">
        <f>_xlfn.XLOOKUP(F154,产值及收款计划!C:C,产值及收款计划!B:B)</f>
        <v>智能运管中心</v>
      </c>
      <c r="S154" s="76" t="str">
        <f>_xlfn.XLOOKUP(F154,产值及收款计划!C:C,产值及收款计划!O:O)</f>
        <v>谢娇</v>
      </c>
    </row>
    <row r="155" spans="1:19">
      <c r="A155" s="131"/>
      <c r="B155" s="2">
        <f>[2]长账龄落实计划!A35</f>
        <v>198</v>
      </c>
      <c r="C155" s="134">
        <f>[2]长账龄落实计划!B35</f>
        <v>45657</v>
      </c>
      <c r="D155" s="2" t="str">
        <f>[2]长账龄落实计划!C35</f>
        <v>S9苏绍高速钱江隧道信息化提升实施及应用项目材料采购合同 - 上海城建城市运营（集团）有限公司（本部） - 无税开票1565221.71</v>
      </c>
      <c r="E155" s="2" t="str">
        <f>[2]长账龄落实计划!D35</f>
        <v>上海城建城市运营（集团）有限公司</v>
      </c>
      <c r="F155" s="2" t="str">
        <f>[2]长账龄落实计划!E35</f>
        <v>ZHT2024111300139</v>
      </c>
      <c r="G155" s="2" t="str">
        <f>_xlfn.XLOOKUP(F155,[8]【SUIT】合同静态信息表!$B:$B,[8]【SUIT】合同静态信息表!$C:$C)</f>
        <v>S9苏绍高速钱江隧道信息化提升实施及应用项目材料采购合同</v>
      </c>
      <c r="H155" s="2" t="e">
        <f>[2]长账龄落实计划!G35</f>
        <v>#REF!</v>
      </c>
      <c r="I155" s="2">
        <f>[2]长账龄落实计划!H35</f>
        <v>88435.03</v>
      </c>
      <c r="J155" s="2" t="str">
        <f>_xlfn.XLOOKUP(F155,[8]【SUIT】合同静态信息表!$B:$B,[8]【SUIT】合同静态信息表!$K:$K)</f>
        <v>上海城建城市运营（集团）有限公司</v>
      </c>
      <c r="K155" s="2" t="str">
        <f>[2]长账龄落实计划!J35</f>
        <v>全部落实</v>
      </c>
      <c r="L155" s="2" t="e">
        <f>[2]长账龄落实计划!K35</f>
        <v>#REF!</v>
      </c>
      <c r="M155" s="2">
        <f>IF(COUNTIF($F$30:F155,F155)=1,COUNTIF($F$30:F155,F155),"")</f>
        <v>1</v>
      </c>
      <c r="N155" s="131">
        <f t="shared" si="14"/>
        <v>8.843503</v>
      </c>
      <c r="O155" s="76">
        <f t="shared" si="15"/>
        <v>97</v>
      </c>
      <c r="P155" s="76" t="str">
        <f t="shared" si="16"/>
        <v>2年</v>
      </c>
      <c r="Q155" s="76" t="str">
        <f>IF(COUNTIF([8]辅助列设置!$Q:$Q,J155)&gt;0,"股份内","股份外")</f>
        <v>股份内</v>
      </c>
      <c r="R155" s="76" t="str">
        <f>_xlfn.XLOOKUP(F155,产值及收款计划!C:C,产值及收款计划!B:B)</f>
        <v>智能运管中心</v>
      </c>
      <c r="S155" s="76" t="str">
        <f>_xlfn.XLOOKUP(F155,产值及收款计划!C:C,产值及收款计划!O:O)</f>
        <v>邱枫</v>
      </c>
    </row>
    <row r="156" spans="1:19">
      <c r="A156" s="131"/>
      <c r="B156" s="2">
        <f>[2]长账龄落实计划!A36</f>
        <v>199</v>
      </c>
      <c r="C156" s="134">
        <f>[2]长账龄落实计划!B36</f>
        <v>45657</v>
      </c>
      <c r="D156" s="2" t="str">
        <f>[2]长账龄落实计划!C36</f>
        <v>春申湖快速路智慧运维管理平台服务(二期) - 上海城建城市运营（集团）有限公司（本部） - 无税开票275858.49</v>
      </c>
      <c r="E156" s="2" t="str">
        <f>[2]长账龄落实计划!D36</f>
        <v>上海城建城市运营（集团）有限公司</v>
      </c>
      <c r="F156" s="2" t="str">
        <f>[2]长账龄落实计划!E36</f>
        <v>ZHT2023111000133</v>
      </c>
      <c r="G156" s="2" t="str">
        <f>_xlfn.XLOOKUP(F156,[8]【SUIT】合同静态信息表!$B:$B,[8]【SUIT】合同静态信息表!$C:$C)</f>
        <v>春申湖快速路智慧运维管理平台服务(二期)</v>
      </c>
      <c r="H156" s="2" t="e">
        <f>[2]长账龄落实计划!G36</f>
        <v>#REF!</v>
      </c>
      <c r="I156" s="2">
        <f>[2]长账龄落实计划!H36</f>
        <v>292410</v>
      </c>
      <c r="J156" s="2" t="str">
        <f>_xlfn.XLOOKUP(F156,[8]【SUIT】合同静态信息表!$B:$B,[8]【SUIT】合同静态信息表!$K:$K)</f>
        <v>上海城建城市运营（集团）有限公司</v>
      </c>
      <c r="K156" s="2" t="e">
        <f>[2]长账龄落实计划!J36</f>
        <v>#REF!</v>
      </c>
      <c r="L156" s="2" t="e">
        <f>[2]长账龄落实计划!K36</f>
        <v>#REF!</v>
      </c>
      <c r="M156" s="2">
        <f>IF(COUNTIF($F$30:F156,F156)=1,COUNTIF($F$30:F156,F156),"")</f>
        <v>1</v>
      </c>
      <c r="N156" s="131">
        <f t="shared" si="14"/>
        <v>29.241</v>
      </c>
      <c r="O156" s="76">
        <f t="shared" si="15"/>
        <v>65</v>
      </c>
      <c r="P156" s="76" t="str">
        <f t="shared" si="16"/>
        <v>2年</v>
      </c>
      <c r="Q156" s="76" t="str">
        <f>IF(COUNTIF([8]辅助列设置!$Q:$Q,J156)&gt;0,"股份内","股份外")</f>
        <v>股份内</v>
      </c>
      <c r="R156" s="76" t="str">
        <f>_xlfn.XLOOKUP(F156,产值及收款计划!C:C,产值及收款计划!B:B)</f>
        <v>智能运管中心</v>
      </c>
      <c r="S156" s="76" t="str">
        <f>_xlfn.XLOOKUP(F156,产值及收款计划!C:C,产值及收款计划!O:O)</f>
        <v>邱枫</v>
      </c>
    </row>
    <row r="157" spans="1:19">
      <c r="A157" s="131"/>
      <c r="B157" s="2">
        <f>[2]长账龄落实计划!A37</f>
        <v>204</v>
      </c>
      <c r="C157" s="134">
        <f>[2]长账龄落实计划!B37</f>
        <v>45657</v>
      </c>
      <c r="D157" s="2" t="str">
        <f>[2]长账龄落实计划!C37</f>
        <v>《松江区南永丰公交停车保养场新建工程BIM技术服务》项目 - 上海市城市建设设计研究总院（集团）有限公司（本部） - 无税开票20377.36</v>
      </c>
      <c r="E157" s="2" t="str">
        <f>[2]长账龄落实计划!D37</f>
        <v>上海市城市建设设计研究总院(集团)有限公司</v>
      </c>
      <c r="F157" s="2" t="str">
        <f>[2]长账龄落实计划!E37</f>
        <v>ZHT2020070600031</v>
      </c>
      <c r="G157" s="2" t="str">
        <f>_xlfn.XLOOKUP(F157,[8]【SUIT】合同静态信息表!$B:$B,[8]【SUIT】合同静态信息表!$C:$C)</f>
        <v>《松江区南永丰公交停车保养场新建工程BIM技术服务》项目</v>
      </c>
      <c r="H157" s="2" t="e">
        <f>[2]长账龄落实计划!G37</f>
        <v>#REF!</v>
      </c>
      <c r="I157" s="2">
        <f>[2]长账龄落实计划!H37</f>
        <v>21600</v>
      </c>
      <c r="J157" s="2" t="str">
        <f>_xlfn.XLOOKUP(F157,[8]【SUIT】合同静态信息表!$B:$B,[8]【SUIT】合同静态信息表!$K:$K)</f>
        <v>上海市城市建设设计研究总院（集团）有限公司</v>
      </c>
      <c r="K157" s="2" t="e">
        <f>[2]长账龄落实计划!J37</f>
        <v>#REF!</v>
      </c>
      <c r="L157" s="2" t="e">
        <f>[2]长账龄落实计划!K37</f>
        <v>#REF!</v>
      </c>
      <c r="M157" s="2">
        <f>IF(COUNTIF($F$30:F157,F157)=1,COUNTIF($F$30:F157,F157),"")</f>
        <v>1</v>
      </c>
      <c r="N157" s="131">
        <f t="shared" si="14"/>
        <v>2.16</v>
      </c>
      <c r="O157" s="76">
        <f t="shared" si="15"/>
        <v>123</v>
      </c>
      <c r="P157" s="76" t="str">
        <f t="shared" si="16"/>
        <v>2年</v>
      </c>
      <c r="Q157" s="76" t="str">
        <f>IF(COUNTIF([8]辅助列设置!$Q:$Q,J157)&gt;0,"股份内","股份外")</f>
        <v>股份内</v>
      </c>
      <c r="R157" s="76" t="str">
        <f>_xlfn.XLOOKUP(F157,产值及收款计划!C:C,产值及收款计划!B:B)</f>
        <v>智能运管中心</v>
      </c>
      <c r="S157" s="76" t="str">
        <f>_xlfn.XLOOKUP(F157,产值及收款计划!C:C,产值及收款计划!O:O)</f>
        <v>龚小彪</v>
      </c>
    </row>
    <row r="158" spans="1:19">
      <c r="A158" s="131"/>
      <c r="B158" s="2">
        <f>[2]长账龄落实计划!A38</f>
        <v>206</v>
      </c>
      <c r="C158" s="134">
        <f>[2]长账龄落实计划!B38</f>
        <v>45657</v>
      </c>
      <c r="D158" s="2" t="str">
        <f>[2]长账龄落实计划!C38</f>
        <v>2023年浦东大道地道监控系统整治项目技术服务 - 上海城建智慧城市运营管理有限公司 - 无税开票918611.32</v>
      </c>
      <c r="E158" s="2" t="str">
        <f>[2]长账龄落实计划!D38</f>
        <v>上海城建智慧城市运营管理有限公司</v>
      </c>
      <c r="F158" s="2" t="str">
        <f>[2]长账龄落实计划!E38</f>
        <v>ZHT2024122400172</v>
      </c>
      <c r="G158" s="2" t="str">
        <f>_xlfn.XLOOKUP(F158,[8]【SUIT】合同静态信息表!$B:$B,[8]【SUIT】合同静态信息表!$C:$C)</f>
        <v>2023年浦东大道地道监控系统整治项目技术服务</v>
      </c>
      <c r="H158" s="2" t="e">
        <f>[2]长账龄落实计划!G38</f>
        <v>#REF!</v>
      </c>
      <c r="I158" s="2">
        <f>[2]长账龄落实计划!H38</f>
        <v>48686.4</v>
      </c>
      <c r="J158" s="2" t="str">
        <f>_xlfn.XLOOKUP(F158,[8]【SUIT】合同静态信息表!$B:$B,[8]【SUIT】合同静态信息表!$K:$K)</f>
        <v>上海城建智慧城市运营管理有限公司</v>
      </c>
      <c r="K158" s="2" t="str">
        <f>[2]长账龄落实计划!J38</f>
        <v>全部落实</v>
      </c>
      <c r="L158" s="2" t="e">
        <f>[2]长账龄落实计划!K38</f>
        <v>#REF!</v>
      </c>
      <c r="M158" s="2">
        <f>IF(COUNTIF($F$30:F158,F158)=1,COUNTIF($F$30:F158,F158),"")</f>
        <v>1</v>
      </c>
      <c r="N158" s="131">
        <f t="shared" si="14"/>
        <v>4.86864</v>
      </c>
      <c r="O158" s="76">
        <f t="shared" si="15"/>
        <v>108</v>
      </c>
      <c r="P158" s="76" t="str">
        <f t="shared" si="16"/>
        <v>2年</v>
      </c>
      <c r="Q158" s="76" t="str">
        <f>IF(COUNTIF([8]辅助列设置!$Q:$Q,J158)&gt;0,"股份内","股份外")</f>
        <v>股份内</v>
      </c>
      <c r="R158" s="76" t="str">
        <f>_xlfn.XLOOKUP(F158,产值及收款计划!C:C,产值及收款计划!B:B)</f>
        <v>智能运管中心</v>
      </c>
      <c r="S158" s="76" t="str">
        <f>_xlfn.XLOOKUP(F158,产值及收款计划!C:C,产值及收款计划!O:O)</f>
        <v>邱枫</v>
      </c>
    </row>
    <row r="159" spans="1:19">
      <c r="A159" s="131"/>
      <c r="B159" s="2">
        <f>[2]长账龄落实计划!A39</f>
        <v>211</v>
      </c>
      <c r="C159" s="134">
        <f>[2]长账龄落实计划!B39</f>
        <v>45657</v>
      </c>
      <c r="D159" s="2" t="str">
        <f>[2]长账龄落实计划!C39</f>
        <v>南湖工业污水处理厂配套项目智慧水务项目合同 - 嘉兴市南数运营科技有限公司 - 无税开票1415094.34</v>
      </c>
      <c r="E159" s="2" t="str">
        <f>[2]长账龄落实计划!D39</f>
        <v>嘉兴市南数运营科技有限公司</v>
      </c>
      <c r="F159" s="2" t="str">
        <f>[2]长账龄落实计划!E39</f>
        <v>ZHT2022092800083</v>
      </c>
      <c r="G159" s="2" t="str">
        <f>_xlfn.XLOOKUP(F159,[8]【SUIT】合同静态信息表!$B:$B,[8]【SUIT】合同静态信息表!$C:$C)</f>
        <v>南湖工业污水处理厂配套项目智慧水务项目合同</v>
      </c>
      <c r="H159" s="2" t="e">
        <f>[2]长账龄落实计划!G39</f>
        <v>#REF!</v>
      </c>
      <c r="I159" s="2">
        <f>[2]长账龄落实计划!H39</f>
        <v>238820</v>
      </c>
      <c r="J159" s="2" t="str">
        <f>_xlfn.XLOOKUP(F159,[8]【SUIT】合同静态信息表!$B:$B,[8]【SUIT】合同静态信息表!$K:$K)</f>
        <v>嘉兴市南数运营科技有限公司</v>
      </c>
      <c r="K159" s="2" t="str">
        <f>[2]长账龄落实计划!J39</f>
        <v>不确定</v>
      </c>
      <c r="L159" s="2" t="e">
        <f>[2]长账龄落实计划!K39</f>
        <v>#REF!</v>
      </c>
      <c r="M159" s="2" t="str">
        <f>IF(COUNTIF($F$30:F159,F159)=1,COUNTIF($F$30:F159,F159),"")</f>
        <v/>
      </c>
      <c r="N159" s="131" t="str">
        <f t="shared" ref="N159:N222" si="17">IF(M159=1,SUMIFS(I159:I370,F159:F370,F159)/10000,"")</f>
        <v/>
      </c>
      <c r="O159" s="76" t="e">
        <f t="shared" ref="O159:O222" si="18">RANK(N159,$N$30:$N$241)</f>
        <v>#VALUE!</v>
      </c>
      <c r="P159" s="76" t="str">
        <f t="shared" ref="P159:P222" si="19">2026-YEAR(C159)&amp;"年"</f>
        <v>2年</v>
      </c>
      <c r="Q159" s="76" t="str">
        <f>IF(COUNTIF([8]辅助列设置!$Q:$Q,J159)&gt;0,"股份内","股份外")</f>
        <v>股份外</v>
      </c>
      <c r="R159" s="76" t="str">
        <f>_xlfn.XLOOKUP(F159,产值及收款计划!C:C,产值及收款计划!B:B)</f>
        <v>智能运管中心</v>
      </c>
      <c r="S159" s="76" t="str">
        <f>_xlfn.XLOOKUP(F159,产值及收款计划!C:C,产值及收款计划!O:O)</f>
        <v>郑炜明</v>
      </c>
    </row>
    <row r="160" spans="1:19">
      <c r="A160" s="131"/>
      <c r="B160" s="2">
        <f>[2]长账龄落实计划!A40</f>
        <v>213</v>
      </c>
      <c r="C160" s="134">
        <f>[2]长账龄落实计划!B40</f>
        <v>45657</v>
      </c>
      <c r="D160" s="2" t="str">
        <f>[2]长账龄落实计划!C40</f>
        <v>南湖工业污水处理厂配套项目智慧水务项目合同 - 嘉兴市南数运营科技有限公司 - 无税开票1667924.53</v>
      </c>
      <c r="E160" s="2" t="str">
        <f>[2]长账龄落实计划!D40</f>
        <v>嘉兴市南数运营科技有限公司</v>
      </c>
      <c r="F160" s="2" t="str">
        <f>[2]长账龄落实计划!E40</f>
        <v>ZHT2022092800083</v>
      </c>
      <c r="G160" s="2" t="str">
        <f>_xlfn.XLOOKUP(F160,[8]【SUIT】合同静态信息表!$B:$B,[8]【SUIT】合同静态信息表!$C:$C)</f>
        <v>南湖工业污水处理厂配套项目智慧水务项目合同</v>
      </c>
      <c r="H160" s="2" t="e">
        <f>[2]长账龄落实计划!G40</f>
        <v>#REF!</v>
      </c>
      <c r="I160" s="2">
        <f>[2]长账龄落实计划!H40</f>
        <v>1768000</v>
      </c>
      <c r="J160" s="2" t="str">
        <f>_xlfn.XLOOKUP(F160,[8]【SUIT】合同静态信息表!$B:$B,[8]【SUIT】合同静态信息表!$K:$K)</f>
        <v>嘉兴市南数运营科技有限公司</v>
      </c>
      <c r="K160" s="2" t="str">
        <f>[2]长账龄落实计划!J40</f>
        <v>不确定</v>
      </c>
      <c r="L160" s="2" t="e">
        <f>[2]长账龄落实计划!K40</f>
        <v>#REF!</v>
      </c>
      <c r="M160" s="2" t="str">
        <f>IF(COUNTIF($F$30:F160,F160)=1,COUNTIF($F$30:F160,F160),"")</f>
        <v/>
      </c>
      <c r="N160" s="131" t="str">
        <f t="shared" si="17"/>
        <v/>
      </c>
      <c r="O160" s="76" t="e">
        <f t="shared" si="18"/>
        <v>#VALUE!</v>
      </c>
      <c r="P160" s="76" t="str">
        <f t="shared" si="19"/>
        <v>2年</v>
      </c>
      <c r="Q160" s="76" t="str">
        <f>IF(COUNTIF([8]辅助列设置!$Q:$Q,J160)&gt;0,"股份内","股份外")</f>
        <v>股份外</v>
      </c>
      <c r="R160" s="76" t="str">
        <f>_xlfn.XLOOKUP(F160,产值及收款计划!C:C,产值及收款计划!B:B)</f>
        <v>智能运管中心</v>
      </c>
      <c r="S160" s="76" t="str">
        <f>_xlfn.XLOOKUP(F160,产值及收款计划!C:C,产值及收款计划!O:O)</f>
        <v>郑炜明</v>
      </c>
    </row>
    <row r="161" spans="1:19">
      <c r="A161" s="131"/>
      <c r="B161" s="2">
        <f>[3]长账龄落实计划!A2</f>
        <v>207</v>
      </c>
      <c r="C161" s="134">
        <f>[3]长账龄落实计划!B2</f>
        <v>45657</v>
      </c>
      <c r="D161" s="2" t="str">
        <f>[3]长账龄落实计划!C2</f>
        <v>徐汇区滨江C单元188N-Q-1地块商办楼项目BIM运营平台开发服务合同 - 上海瑞腾国际置业有限公司 - 无税开票1240927.55</v>
      </c>
      <c r="E161" s="2" t="str">
        <f>[3]长账龄落实计划!D2</f>
        <v>上海瑞腾国际置业有限公司</v>
      </c>
      <c r="F161" s="2" t="str">
        <f>[3]长账龄落实计划!E2</f>
        <v>ZHT2022070400053</v>
      </c>
      <c r="G161" s="2" t="str">
        <f>_xlfn.XLOOKUP(F161,[8]【SUIT】合同静态信息表!$B:$B,[8]【SUIT】合同静态信息表!$C:$C)</f>
        <v>徐汇区滨江C单元188N-Q-1地块商办楼项目BIM运营平台开发服务合同</v>
      </c>
      <c r="H161" s="2" t="e">
        <f>[3]长账龄落实计划!G2</f>
        <v>#REF!</v>
      </c>
      <c r="I161" s="2">
        <f>[3]长账龄落实计划!H2</f>
        <v>328845.8</v>
      </c>
      <c r="J161" s="2" t="str">
        <f>_xlfn.XLOOKUP(F161,[8]【SUIT】合同静态信息表!$B:$B,[8]【SUIT】合同静态信息表!$K:$K)</f>
        <v>上海瑞腾国际置业有限公司</v>
      </c>
      <c r="K161" s="2" t="str">
        <f>[3]长账龄落实计划!J2</f>
        <v>无法落实</v>
      </c>
      <c r="L161" s="2" t="e">
        <f>[3]长账龄落实计划!K2</f>
        <v>#REF!</v>
      </c>
      <c r="M161" s="2">
        <f>IF(COUNTIF($F$30:F161,F161)=1,COUNTIF($F$30:F161,F161),"")</f>
        <v>1</v>
      </c>
      <c r="N161" s="131">
        <f t="shared" si="17"/>
        <v>32.88458</v>
      </c>
      <c r="O161" s="76">
        <f t="shared" si="18"/>
        <v>62</v>
      </c>
      <c r="P161" s="76" t="str">
        <f t="shared" si="19"/>
        <v>2年</v>
      </c>
      <c r="Q161" s="76" t="str">
        <f>IF(COUNTIF([8]辅助列设置!$Q:$Q,J161)&gt;0,"股份内","股份外")</f>
        <v>股份内</v>
      </c>
      <c r="R161" s="76" t="str">
        <f>_xlfn.XLOOKUP(F161,产值及收款计划!C:C,产值及收款计划!B:B)</f>
        <v>数智管理中心</v>
      </c>
      <c r="S161" s="76" t="str">
        <f>_xlfn.XLOOKUP(F161,产值及收款计划!C:C,产值及收款计划!O:O)</f>
        <v>肖龚惠</v>
      </c>
    </row>
    <row r="162" spans="1:19">
      <c r="A162" s="131"/>
      <c r="B162" s="2">
        <f>[4]长账龄落实计划!A2</f>
        <v>13</v>
      </c>
      <c r="C162" s="134">
        <f>[4]长账龄落实计划!B2</f>
        <v>44166</v>
      </c>
      <c r="D162" s="2" t="str">
        <f>[4]长账龄落实计划!C2</f>
        <v>以运营为导向的太原轨道交通2号线一期工程BIM技术应用咨询服务合同-同济大学-项目进度单761.2万元</v>
      </c>
      <c r="E162" s="2" t="str">
        <f>[4]长账龄落实计划!D2</f>
        <v>同济大学</v>
      </c>
      <c r="F162" s="2" t="str">
        <f>[4]长账龄落实计划!E2</f>
        <v>SJHT2019052200045</v>
      </c>
      <c r="G162" s="2" t="str">
        <f>_xlfn.XLOOKUP(F162,[8]【SUIT】合同静态信息表!$B:$B,[8]【SUIT】合同静态信息表!$C:$C)</f>
        <v>以运营为导向的太原轨道交通2号线一期工程BIM技术应用咨询服务合同</v>
      </c>
      <c r="H162" s="2">
        <f>[4]长账龄落实计划!G2</f>
        <v>11600000</v>
      </c>
      <c r="I162" s="2">
        <f>[4]长账龄落实计划!H2</f>
        <v>5727400</v>
      </c>
      <c r="J162" s="2" t="str">
        <f>_xlfn.XLOOKUP(F162,[8]【SUIT】合同静态信息表!$B:$B,[8]【SUIT】合同静态信息表!$K:$K)</f>
        <v>同济大学</v>
      </c>
      <c r="K162" s="2" t="str">
        <f>[4]长账龄落实计划!J2</f>
        <v>全部落实</v>
      </c>
      <c r="L162" s="2" t="e">
        <f>[4]长账龄落实计划!K2</f>
        <v>#REF!</v>
      </c>
      <c r="M162" s="2">
        <f>IF(COUNTIF($F$30:F162,F162)=1,COUNTIF($F$30:F162,F162),"")</f>
        <v>1</v>
      </c>
      <c r="N162" s="131">
        <f t="shared" si="17"/>
        <v>572.74</v>
      </c>
      <c r="O162" s="76">
        <f t="shared" si="18"/>
        <v>4</v>
      </c>
      <c r="P162" s="76" t="str">
        <f t="shared" si="19"/>
        <v>6年</v>
      </c>
      <c r="Q162" s="76" t="str">
        <f>IF(COUNTIF([8]辅助列设置!$Q:$Q,J162)&gt;0,"股份内","股份外")</f>
        <v>股份外</v>
      </c>
      <c r="R162" s="76" t="str">
        <f>_xlfn.XLOOKUP(F162,产值及收款计划!C:C,产值及收款计划!B:B)</f>
        <v>福建分公司</v>
      </c>
      <c r="S162" s="76" t="str">
        <f>_xlfn.XLOOKUP(F162,产值及收款计划!C:C,产值及收款计划!O:O)</f>
        <v>薛剑展</v>
      </c>
    </row>
    <row r="163" spans="1:19">
      <c r="A163" s="131"/>
      <c r="B163" s="2">
        <f>[4]长账龄落实计划!A3</f>
        <v>36</v>
      </c>
      <c r="C163" s="134">
        <f>[4]长账龄落实计划!B3</f>
        <v>44925</v>
      </c>
      <c r="D163" s="2" t="str">
        <f>[4]长账龄落实计划!C3</f>
        <v>嘉兴港区智慧污水（化工园区）平台项目BIM系统服务之BIM咨询项目-浙江长三角规划设计研究咨询有限公司-确认单无税618867.92</v>
      </c>
      <c r="E163" s="2" t="str">
        <f>[4]长账龄落实计划!D3</f>
        <v>浙江长三角规划设计研究咨询有限公司</v>
      </c>
      <c r="F163" s="2" t="str">
        <f>[4]长账龄落实计划!E3</f>
        <v>ZHT2022121900116</v>
      </c>
      <c r="G163" s="2" t="str">
        <f>_xlfn.XLOOKUP(F163,[8]【SUIT】合同静态信息表!$B:$B,[8]【SUIT】合同静态信息表!$C:$C)</f>
        <v>嘉兴港区智慧污水（化工园区）平台项目BIM系统服务之BIM咨询项目</v>
      </c>
      <c r="H163" s="2">
        <f>[4]长账龄落实计划!G3</f>
        <v>820000</v>
      </c>
      <c r="I163" s="2">
        <f>[4]长账龄落实计划!H3</f>
        <v>82000</v>
      </c>
      <c r="J163" s="2" t="str">
        <f>_xlfn.XLOOKUP(F163,[8]【SUIT】合同静态信息表!$B:$B,[8]【SUIT】合同静态信息表!$K:$K)</f>
        <v>浙江长三角规划设计研究咨询有限公司</v>
      </c>
      <c r="K163" s="2" t="str">
        <f>[4]长账龄落实计划!J3</f>
        <v>全部落实</v>
      </c>
      <c r="L163" s="2" t="e">
        <f>[4]长账龄落实计划!K3</f>
        <v>#REF!</v>
      </c>
      <c r="M163" s="2">
        <f>IF(COUNTIF($F$30:F163,F163)=1,COUNTIF($F$30:F163,F163),"")</f>
        <v>1</v>
      </c>
      <c r="N163" s="131">
        <f t="shared" si="17"/>
        <v>8.2</v>
      </c>
      <c r="O163" s="76">
        <f t="shared" si="18"/>
        <v>99</v>
      </c>
      <c r="P163" s="76" t="str">
        <f t="shared" si="19"/>
        <v>4年</v>
      </c>
      <c r="Q163" s="76" t="str">
        <f>IF(COUNTIF([8]辅助列设置!$Q:$Q,J163)&gt;0,"股份内","股份外")</f>
        <v>股份内</v>
      </c>
      <c r="R163" s="76" t="str">
        <f>_xlfn.XLOOKUP(F163,产值及收款计划!C:C,产值及收款计划!B:B)</f>
        <v>智能运管中心</v>
      </c>
      <c r="S163" s="76" t="str">
        <f>_xlfn.XLOOKUP(F163,产值及收款计划!C:C,产值及收款计划!O:O)</f>
        <v>林健</v>
      </c>
    </row>
    <row r="164" spans="1:19">
      <c r="A164" s="131"/>
      <c r="B164" s="2">
        <f>[4]长账龄落实计划!A4</f>
        <v>43</v>
      </c>
      <c r="C164" s="134">
        <f>[4]长账龄落实计划!B4</f>
        <v>44925</v>
      </c>
      <c r="D164" s="2" t="str">
        <f>[4]长账龄落实计划!C4</f>
        <v>郑州四港联动互通立交工程信息技术服务-上海公路桥梁（集团）有限公司-无税5745283.02</v>
      </c>
      <c r="E164" s="2" t="str">
        <f>[4]长账龄落实计划!D4</f>
        <v>上海公路桥梁（集团）有限公司</v>
      </c>
      <c r="F164" s="2" t="str">
        <f>[4]长账龄落实计划!E4</f>
        <v>ZHT2022122700124</v>
      </c>
      <c r="G164" s="2" t="str">
        <f>_xlfn.XLOOKUP(F164,[8]【SUIT】合同静态信息表!$B:$B,[8]【SUIT】合同静态信息表!$C:$C)</f>
        <v>郑州四港联动互通立交工程信息技术服务合同</v>
      </c>
      <c r="H164" s="2">
        <f>[4]长账龄落实计划!G4</f>
        <v>6090000</v>
      </c>
      <c r="I164" s="2">
        <f>[4]长账龄落实计划!H4</f>
        <v>6090000</v>
      </c>
      <c r="J164" s="2" t="str">
        <f>_xlfn.XLOOKUP(F164,[8]【SUIT】合同静态信息表!$B:$B,[8]【SUIT】合同静态信息表!$K:$K)</f>
        <v>上海公路桥梁（集团）有限公司</v>
      </c>
      <c r="K164" s="2" t="str">
        <f>[4]长账龄落实计划!J4</f>
        <v>无法落实</v>
      </c>
      <c r="L164" s="2" t="e">
        <f>[4]长账龄落实计划!K4</f>
        <v>#REF!</v>
      </c>
      <c r="M164" s="2">
        <f>IF(COUNTIF($F$30:F164,F164)=1,COUNTIF($F$30:F164,F164),"")</f>
        <v>1</v>
      </c>
      <c r="N164" s="131">
        <f t="shared" si="17"/>
        <v>609</v>
      </c>
      <c r="O164" s="76">
        <f t="shared" si="18"/>
        <v>3</v>
      </c>
      <c r="P164" s="76" t="str">
        <f t="shared" si="19"/>
        <v>4年</v>
      </c>
      <c r="Q164" s="76" t="str">
        <f>IF(COUNTIF([8]辅助列设置!$Q:$Q,J164)&gt;0,"股份内","股份外")</f>
        <v>股份内</v>
      </c>
      <c r="R164" s="76" t="str">
        <f>_xlfn.XLOOKUP(F164,产值及收款计划!C:C,产值及收款计划!B:B)</f>
        <v>福建分公司</v>
      </c>
      <c r="S164" s="76" t="str">
        <f>_xlfn.XLOOKUP(F164,产值及收款计划!C:C,产值及收款计划!O:O)</f>
        <v>周滨</v>
      </c>
    </row>
    <row r="165" spans="1:19">
      <c r="A165" s="131"/>
      <c r="B165" s="2">
        <f>[4]长账龄落实计划!A5</f>
        <v>55</v>
      </c>
      <c r="C165" s="134">
        <f>[4]长账龄落实计划!B5</f>
        <v>45102</v>
      </c>
      <c r="D165" s="2" t="str">
        <f>[4]长账龄落实计划!C5</f>
        <v>厦门市轨道交通3号线南延段工程BIM技术应用咨询管理服务-中铁第四勘察设计院集团有限公司-无税135849.06</v>
      </c>
      <c r="E165" s="2" t="str">
        <f>[4]长账龄落实计划!D5</f>
        <v>中铁第四勘察设计院集团有限公司</v>
      </c>
      <c r="F165" s="2" t="str">
        <f>[4]长账龄落实计划!E5</f>
        <v>ZHT2020072100037</v>
      </c>
      <c r="G165" s="2" t="str">
        <f>_xlfn.XLOOKUP(F165,[8]【SUIT】合同静态信息表!$B:$B,[8]【SUIT】合同静态信息表!$C:$C)</f>
        <v>厦门市轨道交通3号线南延段工程BIM技术应用咨询管理服务</v>
      </c>
      <c r="H165" s="2">
        <f>[4]长账龄落实计划!G5</f>
        <v>800000</v>
      </c>
      <c r="I165" s="2">
        <f>[4]长账龄落实计划!H5</f>
        <v>4000</v>
      </c>
      <c r="J165" s="2" t="str">
        <f>_xlfn.XLOOKUP(F165,[8]【SUIT】合同静态信息表!$B:$B,[8]【SUIT】合同静态信息表!$K:$K)</f>
        <v>中铁第四勘察设计院集团有限公司</v>
      </c>
      <c r="K165" s="2" t="str">
        <f>[4]长账龄落实计划!J5</f>
        <v>全部落实</v>
      </c>
      <c r="L165" s="2" t="e">
        <f>[4]长账龄落实计划!K5</f>
        <v>#REF!</v>
      </c>
      <c r="M165" s="2">
        <f>IF(COUNTIF($F$30:F165,F165)=1,COUNTIF($F$30:F165,F165),"")</f>
        <v>1</v>
      </c>
      <c r="N165" s="131">
        <f t="shared" si="17"/>
        <v>14.8</v>
      </c>
      <c r="O165" s="76">
        <f t="shared" si="18"/>
        <v>83</v>
      </c>
      <c r="P165" s="76" t="str">
        <f t="shared" si="19"/>
        <v>3年</v>
      </c>
      <c r="Q165" s="76" t="str">
        <f>IF(COUNTIF([8]辅助列设置!$Q:$Q,J165)&gt;0,"股份内","股份外")</f>
        <v>股份外</v>
      </c>
      <c r="R165" s="76" t="str">
        <f>_xlfn.XLOOKUP(F165,产值及收款计划!C:C,产值及收款计划!B:B)</f>
        <v>福建分公司</v>
      </c>
      <c r="S165" s="76" t="str">
        <f>_xlfn.XLOOKUP(F165,产值及收款计划!C:C,产值及收款计划!O:O)</f>
        <v>柳祈宁</v>
      </c>
    </row>
    <row r="166" spans="1:19">
      <c r="A166" s="131"/>
      <c r="B166" s="2">
        <f>[4]长账龄落实计划!A6</f>
        <v>81</v>
      </c>
      <c r="C166" s="134">
        <f>[4]长账龄落实计划!B6</f>
        <v>45258</v>
      </c>
      <c r="D166" s="2" t="str">
        <f>[4]长账龄落实计划!C6</f>
        <v>厦门市轨道交通3号线南延段工程BIM技术应用咨询管理服务</v>
      </c>
      <c r="E166" s="2" t="str">
        <f>[4]长账龄落实计划!D6</f>
        <v>中铁第四勘察设计院集团有限公司</v>
      </c>
      <c r="F166" s="2" t="str">
        <f>[4]长账龄落实计划!E6</f>
        <v>ZHT2020072100037</v>
      </c>
      <c r="G166" s="2" t="str">
        <f>_xlfn.XLOOKUP(F166,[8]【SUIT】合同静态信息表!$B:$B,[8]【SUIT】合同静态信息表!$C:$C)</f>
        <v>厦门市轨道交通3号线南延段工程BIM技术应用咨询管理服务</v>
      </c>
      <c r="H166" s="2">
        <f>[4]长账龄落实计划!G6</f>
        <v>800000</v>
      </c>
      <c r="I166" s="2">
        <f>[4]长账龄落实计划!H6</f>
        <v>144000</v>
      </c>
      <c r="J166" s="2" t="str">
        <f>_xlfn.XLOOKUP(F166,[8]【SUIT】合同静态信息表!$B:$B,[8]【SUIT】合同静态信息表!$K:$K)</f>
        <v>中铁第四勘察设计院集团有限公司</v>
      </c>
      <c r="K166" s="2" t="str">
        <f>[4]长账龄落实计划!J6</f>
        <v>全部落实</v>
      </c>
      <c r="L166" s="2" t="e">
        <f>[4]长账龄落实计划!K6</f>
        <v>#REF!</v>
      </c>
      <c r="M166" s="2" t="str">
        <f>IF(COUNTIF($F$30:F166,F166)=1,COUNTIF($F$30:F166,F166),"")</f>
        <v/>
      </c>
      <c r="N166" s="131" t="str">
        <f t="shared" si="17"/>
        <v/>
      </c>
      <c r="O166" s="76" t="e">
        <f t="shared" si="18"/>
        <v>#VALUE!</v>
      </c>
      <c r="P166" s="76" t="str">
        <f t="shared" si="19"/>
        <v>3年</v>
      </c>
      <c r="Q166" s="76" t="str">
        <f>IF(COUNTIF([8]辅助列设置!$Q:$Q,J166)&gt;0,"股份内","股份外")</f>
        <v>股份外</v>
      </c>
      <c r="R166" s="76" t="str">
        <f>_xlfn.XLOOKUP(F166,产值及收款计划!C:C,产值及收款计划!B:B)</f>
        <v>福建分公司</v>
      </c>
      <c r="S166" s="76" t="str">
        <f>_xlfn.XLOOKUP(F166,产值及收款计划!C:C,产值及收款计划!O:O)</f>
        <v>柳祈宁</v>
      </c>
    </row>
    <row r="167" spans="1:19">
      <c r="A167" s="131"/>
      <c r="B167" s="2">
        <f>[4]长账龄落实计划!A7</f>
        <v>90</v>
      </c>
      <c r="C167" s="134">
        <f>[4]长账龄落实计划!B7</f>
        <v>45279</v>
      </c>
      <c r="D167" s="2" t="str">
        <f>[4]长账龄落实计划!C7</f>
        <v>厦门市轨道交通6号线漳州（角美）延伸段工程BIM技术应用咨询管理 - 漳州市角美轨道交通投资发展有限公司 - 无税开票337169.81</v>
      </c>
      <c r="E167" s="2" t="str">
        <f>[4]长账龄落实计划!D7</f>
        <v>漳州市角美轨道交通投资发展有限公司</v>
      </c>
      <c r="F167" s="2" t="str">
        <f>[4]长账龄落实计划!E7</f>
        <v>SJHT2019101200078</v>
      </c>
      <c r="G167" s="2" t="str">
        <f>_xlfn.XLOOKUP(F167,[8]【SUIT】合同静态信息表!$B:$B,[8]【SUIT】合同静态信息表!$C:$C)</f>
        <v>厦门市轨道交通6号线漳州（角美）延伸段工程BIM技术应用咨询管理</v>
      </c>
      <c r="H167" s="2">
        <f>[4]长账龄落实计划!G7</f>
        <v>1937383</v>
      </c>
      <c r="I167" s="2">
        <f>[4]长账龄落实计划!H7</f>
        <v>10</v>
      </c>
      <c r="J167" s="2" t="str">
        <f>_xlfn.XLOOKUP(F167,[8]【SUIT】合同静态信息表!$B:$B,[8]【SUIT】合同静态信息表!$K:$K)</f>
        <v>漳州市角美轨道交通投资发展有限公司</v>
      </c>
      <c r="K167" s="2" t="str">
        <f>[4]长账龄落实计划!J7</f>
        <v>全部落实</v>
      </c>
      <c r="L167" s="2" t="e">
        <f>[4]长账龄落实计划!K7</f>
        <v>#REF!</v>
      </c>
      <c r="M167" s="2">
        <f>IF(COUNTIF($F$30:F167,F167)=1,COUNTIF($F$30:F167,F167),"")</f>
        <v>1</v>
      </c>
      <c r="N167" s="131">
        <f t="shared" si="17"/>
        <v>0.00966</v>
      </c>
      <c r="O167" s="76">
        <f t="shared" si="18"/>
        <v>140</v>
      </c>
      <c r="P167" s="76" t="str">
        <f t="shared" si="19"/>
        <v>3年</v>
      </c>
      <c r="Q167" s="76" t="str">
        <f>IF(COUNTIF([8]辅助列设置!$Q:$Q,J167)&gt;0,"股份内","股份外")</f>
        <v>股份外</v>
      </c>
      <c r="R167" s="76" t="str">
        <f>_xlfn.XLOOKUP(F167,产值及收款计划!C:C,产值及收款计划!B:B)</f>
        <v>福建分公司</v>
      </c>
      <c r="S167" s="76" t="str">
        <f>_xlfn.XLOOKUP(F167,产值及收款计划!C:C,产值及收款计划!O:O)</f>
        <v>柳祈宁</v>
      </c>
    </row>
    <row r="168" spans="1:19">
      <c r="A168" s="131"/>
      <c r="B168" s="2">
        <f>[4]长账龄落实计划!A8</f>
        <v>117</v>
      </c>
      <c r="C168" s="134">
        <f>[4]长账龄落实计划!B8</f>
        <v>45463</v>
      </c>
      <c r="D168" s="2" t="str">
        <f>[4]长账龄落实计划!C8</f>
        <v>厦航总部大厦智能化集成管理平台BIM建设部分技术服务合同 - 厦门伟屹大数据研究院有限公司 - 无税开票226415.09</v>
      </c>
      <c r="E168" s="2" t="str">
        <f>[4]长账龄落实计划!D8</f>
        <v>厦门伟屹大数据研究院有限公司</v>
      </c>
      <c r="F168" s="2" t="str">
        <f>[4]长账龄落实计划!E8</f>
        <v>ZHT2023030700022</v>
      </c>
      <c r="G168" s="2" t="str">
        <f>_xlfn.XLOOKUP(F168,[8]【SUIT】合同静态信息表!$B:$B,[8]【SUIT】合同静态信息表!$C:$C)</f>
        <v>厦航总部大厦智能化集成管理平台BIM建设部分技术服务合同</v>
      </c>
      <c r="H168" s="2">
        <f>[4]长账龄落实计划!G8</f>
        <v>800000</v>
      </c>
      <c r="I168" s="2">
        <f>[4]长账龄落实计划!H8</f>
        <v>132500</v>
      </c>
      <c r="J168" s="2" t="str">
        <f>_xlfn.XLOOKUP(F168,[8]【SUIT】合同静态信息表!$B:$B,[8]【SUIT】合同静态信息表!$K:$K)</f>
        <v>厦门伟屹大数据研究院有限公司</v>
      </c>
      <c r="K168" s="2" t="str">
        <f>[4]长账龄落实计划!J8</f>
        <v>全部落实</v>
      </c>
      <c r="L168" s="2" t="e">
        <f>[4]长账龄落实计划!K8</f>
        <v>#REF!</v>
      </c>
      <c r="M168" s="2">
        <f>IF(COUNTIF($F$30:F168,F168)=1,COUNTIF($F$30:F168,F168),"")</f>
        <v>1</v>
      </c>
      <c r="N168" s="131">
        <f t="shared" si="17"/>
        <v>13.25</v>
      </c>
      <c r="O168" s="76">
        <f t="shared" si="18"/>
        <v>86</v>
      </c>
      <c r="P168" s="76" t="str">
        <f t="shared" si="19"/>
        <v>2年</v>
      </c>
      <c r="Q168" s="76" t="str">
        <f>IF(COUNTIF([8]辅助列设置!$Q:$Q,J168)&gt;0,"股份内","股份外")</f>
        <v>股份外</v>
      </c>
      <c r="R168" s="76" t="str">
        <f>_xlfn.XLOOKUP(F168,产值及收款计划!C:C,产值及收款计划!B:B)</f>
        <v>福建分公司</v>
      </c>
      <c r="S168" s="76" t="str">
        <f>_xlfn.XLOOKUP(F168,产值及收款计划!C:C,产值及收款计划!O:O)</f>
        <v>周滨</v>
      </c>
    </row>
    <row r="169" spans="1:19">
      <c r="A169" s="131"/>
      <c r="B169" s="2">
        <f>[4]长账龄落实计划!A9</f>
        <v>118</v>
      </c>
      <c r="C169" s="134">
        <f>[4]长账龄落实计划!B9</f>
        <v>45463</v>
      </c>
      <c r="D169" s="2" t="e">
        <f>[4]长账龄落实计划!C9</f>
        <v>#REF!</v>
      </c>
      <c r="E169" s="2" t="str">
        <f>[4]长账龄落实计划!D9</f>
        <v>浙江长三角规划设计研究咨询有限公司</v>
      </c>
      <c r="F169" s="2" t="str">
        <f>[4]长账龄落实计划!E9</f>
        <v>ZHT2022121900115</v>
      </c>
      <c r="G169" s="2" t="str">
        <f>_xlfn.XLOOKUP(F169,[8]【SUIT】合同静态信息表!$B:$B,[8]【SUIT】合同静态信息表!$C:$C)</f>
        <v>嘉兴港区智慧污水（化工园区）平台项目BIM系统 服务之AR/MR咨询项目</v>
      </c>
      <c r="H169" s="2">
        <f>[4]长账龄落实计划!G9</f>
        <v>480000</v>
      </c>
      <c r="I169" s="2">
        <f>[4]长账龄落实计划!H9</f>
        <v>48000</v>
      </c>
      <c r="J169" s="2" t="str">
        <f>_xlfn.XLOOKUP(F169,[8]【SUIT】合同静态信息表!$B:$B,[8]【SUIT】合同静态信息表!$K:$K)</f>
        <v>浙江长三角规划设计研究咨询有限公司</v>
      </c>
      <c r="K169" s="2" t="str">
        <f>[4]长账龄落实计划!J9</f>
        <v>全部落实</v>
      </c>
      <c r="L169" s="2" t="e">
        <f>[4]长账龄落实计划!K9</f>
        <v>#REF!</v>
      </c>
      <c r="M169" s="2">
        <f>IF(COUNTIF($F$30:F169,F169)=1,COUNTIF($F$30:F169,F169),"")</f>
        <v>1</v>
      </c>
      <c r="N169" s="131">
        <f t="shared" si="17"/>
        <v>4.8</v>
      </c>
      <c r="O169" s="76">
        <f t="shared" si="18"/>
        <v>109</v>
      </c>
      <c r="P169" s="76" t="str">
        <f t="shared" si="19"/>
        <v>2年</v>
      </c>
      <c r="Q169" s="76" t="str">
        <f>IF(COUNTIF([8]辅助列设置!$Q:$Q,J169)&gt;0,"股份内","股份外")</f>
        <v>股份内</v>
      </c>
      <c r="R169" s="76" t="str">
        <f>_xlfn.XLOOKUP(F169,产值及收款计划!C:C,产值及收款计划!B:B)</f>
        <v>数字建造中心</v>
      </c>
      <c r="S169" s="76" t="str">
        <f>_xlfn.XLOOKUP(F169,产值及收款计划!C:C,产值及收款计划!O:O)</f>
        <v>林健</v>
      </c>
    </row>
    <row r="170" spans="1:19">
      <c r="A170" s="131"/>
      <c r="B170" s="2">
        <f>[4]长账龄落实计划!A10</f>
        <v>126</v>
      </c>
      <c r="C170" s="134">
        <f>[4]长账龄落实计划!B10</f>
        <v>45561</v>
      </c>
      <c r="D170" s="2" t="str">
        <f>[4]长账龄落实计划!C10</f>
        <v>厦门市轨道交通6号线漳州（角美）延伸段工程机电安装及装修施工BIM服务 - 中铁二十二局集团电气化工程有限公司 - 无税开票82879.89</v>
      </c>
      <c r="E170" s="2" t="str">
        <f>[4]长账龄落实计划!D10</f>
        <v>中铁二十二局集团电气化工程有限公司</v>
      </c>
      <c r="F170" s="2" t="str">
        <f>[4]长账龄落实计划!E10</f>
        <v>ZHT2023092800103</v>
      </c>
      <c r="G170" s="2" t="str">
        <f>_xlfn.XLOOKUP(F170,[8]【SUIT】合同静态信息表!$B:$B,[8]【SUIT】合同静态信息表!$C:$C)</f>
        <v>厦门市轨道交通6号线漳州（角美）延伸段工程机电安装及装修施工BIM服务</v>
      </c>
      <c r="H170" s="2" t="e">
        <f>[4]长账龄落实计划!G10</f>
        <v>#REF!</v>
      </c>
      <c r="I170" s="2">
        <f>[4]长账龄落实计划!H10</f>
        <v>12.8</v>
      </c>
      <c r="J170" s="2" t="str">
        <f>_xlfn.XLOOKUP(F170,[8]【SUIT】合同静态信息表!$B:$B,[8]【SUIT】合同静态信息表!$K:$K)</f>
        <v>中铁二十二局集团电气化工程有限公司</v>
      </c>
      <c r="K170" s="2" t="str">
        <f>[4]长账龄落实计划!J10</f>
        <v>全部落实</v>
      </c>
      <c r="L170" s="2" t="e">
        <f>[4]长账龄落实计划!K10</f>
        <v>#REF!</v>
      </c>
      <c r="M170" s="2">
        <f>IF(COUNTIF($F$30:F170,F170)=1,COUNTIF($F$30:F170,F170),"")</f>
        <v>1</v>
      </c>
      <c r="N170" s="131">
        <f t="shared" si="17"/>
        <v>0.001646</v>
      </c>
      <c r="O170" s="76">
        <f t="shared" si="18"/>
        <v>142</v>
      </c>
      <c r="P170" s="76" t="str">
        <f t="shared" si="19"/>
        <v>2年</v>
      </c>
      <c r="Q170" s="76" t="str">
        <f>IF(COUNTIF([8]辅助列设置!$Q:$Q,J170)&gt;0,"股份内","股份外")</f>
        <v>股份外</v>
      </c>
      <c r="R170" s="76" t="str">
        <f>_xlfn.XLOOKUP(F170,产值及收款计划!C:C,产值及收款计划!B:B)</f>
        <v>福建分公司</v>
      </c>
      <c r="S170" s="76" t="str">
        <f>_xlfn.XLOOKUP(F170,产值及收款计划!C:C,产值及收款计划!O:O)</f>
        <v>柳祈宁</v>
      </c>
    </row>
    <row r="171" spans="1:19">
      <c r="A171" s="131"/>
      <c r="B171" s="2">
        <f>[4]长账龄落实计划!A11</f>
        <v>146</v>
      </c>
      <c r="C171" s="134">
        <f>[4]长账龄落实计划!B11</f>
        <v>45102</v>
      </c>
      <c r="D171" s="2" t="str">
        <f>[4]长账龄落实计划!C11</f>
        <v>太原市城市轨道交通2号线一期工程控制中心楼宇智能化项目BIM智慧楼宇平台-青岛海信网络科技股份有限公司-无税1180188.68</v>
      </c>
      <c r="E171" s="2" t="str">
        <f>[4]长账龄落实计划!D11</f>
        <v>青岛海信网络科技股份有限公司</v>
      </c>
      <c r="F171" s="2" t="str">
        <f>[4]长账龄落实计划!E11</f>
        <v>ZHT2022062300047</v>
      </c>
      <c r="G171" s="2" t="str">
        <f>_xlfn.XLOOKUP(F171,[8]【SUIT】合同静态信息表!$B:$B,[8]【SUIT】合同静态信息表!$C:$C)</f>
        <v>太原市城市轨道交通2号线一期工程控制中心楼宇智能化项目BIM智慧楼宇平台</v>
      </c>
      <c r="H171" s="2">
        <f>[4]长账龄落实计划!G11</f>
        <v>3120000</v>
      </c>
      <c r="I171" s="2">
        <f>[4]长账龄落实计划!H11</f>
        <v>354120</v>
      </c>
      <c r="J171" s="2" t="str">
        <f>_xlfn.XLOOKUP(F171,[8]【SUIT】合同静态信息表!$B:$B,[8]【SUIT】合同静态信息表!$K:$K)</f>
        <v>青岛海信网络科技股份有限公司</v>
      </c>
      <c r="K171" s="2" t="str">
        <f>[4]长账龄落实计划!J11</f>
        <v>全部落实</v>
      </c>
      <c r="L171" s="2" t="e">
        <f>[4]长账龄落实计划!K11</f>
        <v>#REF!</v>
      </c>
      <c r="M171" s="2">
        <f>IF(COUNTIF($F$30:F171,F171)=1,COUNTIF($F$30:F171,F171),"")</f>
        <v>1</v>
      </c>
      <c r="N171" s="131">
        <f t="shared" si="17"/>
        <v>66.812</v>
      </c>
      <c r="O171" s="76">
        <f t="shared" si="18"/>
        <v>40</v>
      </c>
      <c r="P171" s="76" t="str">
        <f t="shared" si="19"/>
        <v>3年</v>
      </c>
      <c r="Q171" s="76" t="str">
        <f>IF(COUNTIF([8]辅助列设置!$Q:$Q,J171)&gt;0,"股份内","股份外")</f>
        <v>股份外</v>
      </c>
      <c r="R171" s="76" t="str">
        <f>_xlfn.XLOOKUP(F171,产值及收款计划!C:C,产值及收款计划!B:B)</f>
        <v>福建分公司</v>
      </c>
      <c r="S171" s="76" t="str">
        <f>_xlfn.XLOOKUP(F171,产值及收款计划!C:C,产值及收款计划!O:O)</f>
        <v>薛剑展</v>
      </c>
    </row>
    <row r="172" spans="1:19">
      <c r="A172" s="131"/>
      <c r="B172" s="2">
        <f>[4]长账龄落实计划!A12</f>
        <v>177</v>
      </c>
      <c r="C172" s="134">
        <f>[4]长账龄落实计划!B12</f>
        <v>45625</v>
      </c>
      <c r="D172" s="2" t="str">
        <f>[4]长账龄落实计划!C12</f>
        <v>厦门轨道交通6号线（林埭西至华侨大学段）及漳州（角美）延伸段工程信号系统设备族库模型建模咨询 - 卡斯柯信号有限公司 - 无税开票157500</v>
      </c>
      <c r="E172" s="2" t="str">
        <f>[4]长账龄落实计划!D12</f>
        <v>卡斯柯信号有限公司</v>
      </c>
      <c r="F172" s="2" t="str">
        <f>[4]长账龄落实计划!E12</f>
        <v>ZHT2023102700124</v>
      </c>
      <c r="G172" s="2" t="str">
        <f>_xlfn.XLOOKUP(F172,[8]【SUIT】合同静态信息表!$B:$B,[8]【SUIT】合同静态信息表!$C:$C)</f>
        <v>厦门轨道交通6号线（林埭西至华侨大学段）及漳州（角美）延伸段工程信号系统设备族库模型建模咨询</v>
      </c>
      <c r="H172" s="2" t="e">
        <f>[4]长账龄落实计划!G12</f>
        <v>#REF!</v>
      </c>
      <c r="I172" s="2">
        <f>[4]长账龄落实计划!H12</f>
        <v>47700</v>
      </c>
      <c r="J172" s="2" t="str">
        <f>_xlfn.XLOOKUP(F172,[8]【SUIT】合同静态信息表!$B:$B,[8]【SUIT】合同静态信息表!$K:$K)</f>
        <v>卡斯柯信号有限公司</v>
      </c>
      <c r="K172" s="2" t="str">
        <f>[4]长账龄落实计划!J12</f>
        <v>全部落实</v>
      </c>
      <c r="L172" s="2" t="e">
        <f>[4]长账龄落实计划!K12</f>
        <v>#REF!</v>
      </c>
      <c r="M172" s="2">
        <f>IF(COUNTIF($F$30:F172,F172)=1,COUNTIF($F$30:F172,F172),"")</f>
        <v>1</v>
      </c>
      <c r="N172" s="131">
        <f t="shared" si="17"/>
        <v>4.77</v>
      </c>
      <c r="O172" s="76">
        <f t="shared" si="18"/>
        <v>110</v>
      </c>
      <c r="P172" s="76" t="str">
        <f t="shared" si="19"/>
        <v>2年</v>
      </c>
      <c r="Q172" s="76" t="str">
        <f>IF(COUNTIF([8]辅助列设置!$Q:$Q,J172)&gt;0,"股份内","股份外")</f>
        <v>股份外</v>
      </c>
      <c r="R172" s="76" t="str">
        <f>_xlfn.XLOOKUP(F172,产值及收款计划!C:C,产值及收款计划!B:B)</f>
        <v>福建分公司</v>
      </c>
      <c r="S172" s="76" t="str">
        <f>_xlfn.XLOOKUP(F172,产值及收款计划!C:C,产值及收款计划!O:O)</f>
        <v>柳祈宁</v>
      </c>
    </row>
    <row r="173" spans="1:19">
      <c r="A173" s="131"/>
      <c r="B173" s="2">
        <f>[4]长账龄落实计划!A13</f>
        <v>178</v>
      </c>
      <c r="C173" s="134">
        <f>[4]长账龄落实计划!B13</f>
        <v>45625</v>
      </c>
      <c r="D173" s="2" t="str">
        <f>[4]长账龄落实计划!C13</f>
        <v>厦门轨道交通4号线信号系统族库模型建模咨询 - 卡斯柯信号有限公司 - 无税开票30754.72</v>
      </c>
      <c r="E173" s="2" t="str">
        <f>[4]长账龄落实计划!D13</f>
        <v>卡斯柯信号有限公司</v>
      </c>
      <c r="F173" s="2" t="str">
        <f>[4]长账龄落实计划!E13</f>
        <v>ZHT2023102700123</v>
      </c>
      <c r="G173" s="2" t="str">
        <f>_xlfn.XLOOKUP(F173,[8]【SUIT】合同静态信息表!$B:$B,[8]【SUIT】合同静态信息表!$C:$C)</f>
        <v>厦门轨道交通4号线信号系统族库模型建模咨询</v>
      </c>
      <c r="H173" s="2" t="e">
        <f>[4]长账龄落实计划!G13</f>
        <v>#REF!</v>
      </c>
      <c r="I173" s="2">
        <f>[4]长账龄落实计划!H13</f>
        <v>32600.01</v>
      </c>
      <c r="J173" s="2" t="str">
        <f>_xlfn.XLOOKUP(F173,[8]【SUIT】合同静态信息表!$B:$B,[8]【SUIT】合同静态信息表!$K:$K)</f>
        <v>卡斯柯信号有限公司</v>
      </c>
      <c r="K173" s="2" t="str">
        <f>[4]长账龄落实计划!J13</f>
        <v>全部落实</v>
      </c>
      <c r="L173" s="2" t="e">
        <f>[4]长账龄落实计划!K13</f>
        <v>#REF!</v>
      </c>
      <c r="M173" s="2">
        <f>IF(COUNTIF($F$30:F173,F173)=1,COUNTIF($F$30:F173,F173),"")</f>
        <v>1</v>
      </c>
      <c r="N173" s="131">
        <f t="shared" si="17"/>
        <v>3.260001</v>
      </c>
      <c r="O173" s="76">
        <f t="shared" si="18"/>
        <v>120</v>
      </c>
      <c r="P173" s="76" t="str">
        <f t="shared" si="19"/>
        <v>2年</v>
      </c>
      <c r="Q173" s="76" t="str">
        <f>IF(COUNTIF([8]辅助列设置!$Q:$Q,J173)&gt;0,"股份内","股份外")</f>
        <v>股份外</v>
      </c>
      <c r="R173" s="76" t="str">
        <f>_xlfn.XLOOKUP(F173,产值及收款计划!C:C,产值及收款计划!B:B)</f>
        <v>福建分公司</v>
      </c>
      <c r="S173" s="76" t="str">
        <f>_xlfn.XLOOKUP(F173,产值及收款计划!C:C,产值及收款计划!O:O)</f>
        <v>柳祈宁</v>
      </c>
    </row>
    <row r="174" spans="1:19">
      <c r="A174" s="131"/>
      <c r="B174" s="2">
        <f>[4]长账龄落实计划!A14</f>
        <v>188</v>
      </c>
      <c r="C174" s="134">
        <f>[4]长账龄落实计划!B14</f>
        <v>45657</v>
      </c>
      <c r="D174" s="2" t="str">
        <f>[4]长账龄落实计划!C14</f>
        <v>厦门市轨道交通6号线漳州（角美）延伸段工程机电安装及装修施工BIM服务 - 中铁二十二局集团电气化工程有限公司 - 无税开票285475.15</v>
      </c>
      <c r="E174" s="2" t="str">
        <f>[4]长账龄落实计划!D14</f>
        <v>中铁二十二局集团电气化工程有限公司</v>
      </c>
      <c r="F174" s="2" t="str">
        <f>[4]长账龄落实计划!E14</f>
        <v>ZHT2023092800103</v>
      </c>
      <c r="G174" s="2" t="str">
        <f>_xlfn.XLOOKUP(F174,[8]【SUIT】合同静态信息表!$B:$B,[8]【SUIT】合同静态信息表!$C:$C)</f>
        <v>厦门市轨道交通6号线漳州（角美）延伸段工程机电安装及装修施工BIM服务</v>
      </c>
      <c r="H174" s="2" t="e">
        <f>[4]长账龄落实计划!G14</f>
        <v>#REF!</v>
      </c>
      <c r="I174" s="2">
        <f>[4]长账龄落实计划!H14</f>
        <v>3.66</v>
      </c>
      <c r="J174" s="2" t="str">
        <f>_xlfn.XLOOKUP(F174,[8]【SUIT】合同静态信息表!$B:$B,[8]【SUIT】合同静态信息表!$K:$K)</f>
        <v>中铁二十二局集团电气化工程有限公司</v>
      </c>
      <c r="K174" s="2" t="str">
        <f>[4]长账龄落实计划!J14</f>
        <v>全部落实</v>
      </c>
      <c r="L174" s="2" t="e">
        <f>[4]长账龄落实计划!K14</f>
        <v>#REF!</v>
      </c>
      <c r="M174" s="2" t="str">
        <f>IF(COUNTIF($F$30:F174,F174)=1,COUNTIF($F$30:F174,F174),"")</f>
        <v/>
      </c>
      <c r="N174" s="131" t="str">
        <f t="shared" si="17"/>
        <v/>
      </c>
      <c r="O174" s="76" t="e">
        <f t="shared" si="18"/>
        <v>#VALUE!</v>
      </c>
      <c r="P174" s="76" t="str">
        <f t="shared" si="19"/>
        <v>2年</v>
      </c>
      <c r="Q174" s="76" t="str">
        <f>IF(COUNTIF([8]辅助列设置!$Q:$Q,J174)&gt;0,"股份内","股份外")</f>
        <v>股份外</v>
      </c>
      <c r="R174" s="76" t="str">
        <f>_xlfn.XLOOKUP(F174,产值及收款计划!C:C,产值及收款计划!B:B)</f>
        <v>福建分公司</v>
      </c>
      <c r="S174" s="76" t="str">
        <f>_xlfn.XLOOKUP(F174,产值及收款计划!C:C,产值及收款计划!O:O)</f>
        <v>柳祈宁</v>
      </c>
    </row>
    <row r="175" spans="1:19">
      <c r="A175" s="131"/>
      <c r="B175" s="2">
        <f>[4]长账龄落实计划!A15</f>
        <v>194</v>
      </c>
      <c r="C175" s="134">
        <f>[4]长账龄落实计划!B15</f>
        <v>45657</v>
      </c>
      <c r="D175" s="2" t="str">
        <f>[4]长账龄落实计划!C15</f>
        <v>厦门市轨道交通6号线漳州（角美）延伸段工程BIM技术应用咨询管理  - 漳州市角美轨道交通投资发展有限公司 - 无税开票337242.08</v>
      </c>
      <c r="E175" s="2" t="str">
        <f>[4]长账龄落实计划!D15</f>
        <v>漳州市角美轨道交通投资发展有限公司</v>
      </c>
      <c r="F175" s="2" t="str">
        <f>[4]长账龄落实计划!E15</f>
        <v>SJHT2019101200078</v>
      </c>
      <c r="G175" s="2" t="str">
        <f>_xlfn.XLOOKUP(F175,[8]【SUIT】合同静态信息表!$B:$B,[8]【SUIT】合同静态信息表!$C:$C)</f>
        <v>厦门市轨道交通6号线漳州（角美）延伸段工程BIM技术应用咨询管理</v>
      </c>
      <c r="H175" s="2" t="e">
        <f>[4]长账龄落实计划!G15</f>
        <v>#REF!</v>
      </c>
      <c r="I175" s="2">
        <f>[4]长账龄落实计划!H15</f>
        <v>86.6</v>
      </c>
      <c r="J175" s="2" t="str">
        <f>_xlfn.XLOOKUP(F175,[8]【SUIT】合同静态信息表!$B:$B,[8]【SUIT】合同静态信息表!$K:$K)</f>
        <v>漳州市角美轨道交通投资发展有限公司</v>
      </c>
      <c r="K175" s="2" t="str">
        <f>[4]长账龄落实计划!J15</f>
        <v>全部落实</v>
      </c>
      <c r="L175" s="2" t="e">
        <f>[4]长账龄落实计划!K15</f>
        <v>#REF!</v>
      </c>
      <c r="M175" s="2" t="str">
        <f>IF(COUNTIF($F$30:F175,F175)=1,COUNTIF($F$30:F175,F175),"")</f>
        <v/>
      </c>
      <c r="N175" s="131" t="str">
        <f t="shared" si="17"/>
        <v/>
      </c>
      <c r="O175" s="76" t="e">
        <f t="shared" si="18"/>
        <v>#VALUE!</v>
      </c>
      <c r="P175" s="76" t="str">
        <f t="shared" si="19"/>
        <v>2年</v>
      </c>
      <c r="Q175" s="76" t="str">
        <f>IF(COUNTIF([8]辅助列设置!$Q:$Q,J175)&gt;0,"股份内","股份外")</f>
        <v>股份外</v>
      </c>
      <c r="R175" s="76" t="str">
        <f>_xlfn.XLOOKUP(F175,产值及收款计划!C:C,产值及收款计划!B:B)</f>
        <v>福建分公司</v>
      </c>
      <c r="S175" s="76" t="str">
        <f>_xlfn.XLOOKUP(F175,产值及收款计划!C:C,产值及收款计划!O:O)</f>
        <v>柳祈宁</v>
      </c>
    </row>
    <row r="176" spans="1:19">
      <c r="A176" s="131"/>
      <c r="B176" s="2">
        <f>[4]长账龄落实计划!A16</f>
        <v>195</v>
      </c>
      <c r="C176" s="134">
        <f>[4]长账龄落实计划!B16</f>
        <v>45657</v>
      </c>
      <c r="D176" s="2" t="str">
        <f>[4]长账龄落实计划!C16</f>
        <v>政和杨源至永定高速公路永泰至德化段BIM咨询服务合同 - 福建第一公路工程集团有限公司泉州设计分公司 - 无税开票69339.62</v>
      </c>
      <c r="E176" s="2" t="str">
        <f>[4]长账龄落实计划!D16</f>
        <v>福建第一公路工程集团有限公司</v>
      </c>
      <c r="F176" s="2" t="str">
        <f>[4]长账龄落实计划!E16</f>
        <v>ZHT2023110300132</v>
      </c>
      <c r="G176" s="2" t="str">
        <f>_xlfn.XLOOKUP(F176,[8]【SUIT】合同静态信息表!$B:$B,[8]【SUIT】合同静态信息表!$C:$C)</f>
        <v>政和杨源至永定高速公路永泰至德化段BIM咨询服务合同</v>
      </c>
      <c r="H176" s="2" t="e">
        <f>[4]长账龄落实计划!G16</f>
        <v>#REF!</v>
      </c>
      <c r="I176" s="2">
        <f>[4]长账龄落实计划!H16</f>
        <v>73500</v>
      </c>
      <c r="J176" s="2" t="str">
        <f>_xlfn.XLOOKUP(F176,[8]【SUIT】合同静态信息表!$B:$B,[8]【SUIT】合同静态信息表!$K:$K)</f>
        <v>福建第一公路工程集团有限公司泉州设计分公司</v>
      </c>
      <c r="K176" s="2" t="str">
        <f>[4]长账龄落实计划!J16</f>
        <v>全部落实</v>
      </c>
      <c r="L176" s="2" t="e">
        <f>[4]长账龄落实计划!K16</f>
        <v>#REF!</v>
      </c>
      <c r="M176" s="2">
        <f>IF(COUNTIF($F$30:F176,F176)=1,COUNTIF($F$30:F176,F176),"")</f>
        <v>1</v>
      </c>
      <c r="N176" s="131">
        <f t="shared" si="17"/>
        <v>7.35</v>
      </c>
      <c r="O176" s="76">
        <f t="shared" si="18"/>
        <v>101</v>
      </c>
      <c r="P176" s="76" t="str">
        <f t="shared" si="19"/>
        <v>2年</v>
      </c>
      <c r="Q176" s="76" t="str">
        <f>IF(COUNTIF([8]辅助列设置!$Q:$Q,J176)&gt;0,"股份内","股份外")</f>
        <v>股份外</v>
      </c>
      <c r="R176" s="76" t="str">
        <f>_xlfn.XLOOKUP(F176,产值及收款计划!C:C,产值及收款计划!B:B)</f>
        <v>福建分公司</v>
      </c>
      <c r="S176" s="76" t="str">
        <f>_xlfn.XLOOKUP(F176,产值及收款计划!C:C,产值及收款计划!O:O)</f>
        <v>周滨</v>
      </c>
    </row>
    <row r="177" spans="1:19">
      <c r="A177" s="131"/>
      <c r="B177" s="2">
        <f>[4]长账龄落实计划!A17</f>
        <v>197</v>
      </c>
      <c r="C177" s="134">
        <f>[4]长账龄落实计划!B17</f>
        <v>45657</v>
      </c>
      <c r="D177" s="2" t="str">
        <f>[4]长账龄落实计划!C17</f>
        <v>轨道交通机电系统、供电系统BIM技术咨询服务项目合同 - 太原市轨道交通智慧建造科技有限公司 - 无税开票132390.6</v>
      </c>
      <c r="E177" s="2" t="str">
        <f>[4]长账龄落实计划!D17</f>
        <v>太原市轨道交通智慧建造科技有限公司</v>
      </c>
      <c r="F177" s="2" t="str">
        <f>[4]长账龄落实计划!E17</f>
        <v>ZHT2024032700031</v>
      </c>
      <c r="G177" s="2" t="str">
        <f>_xlfn.XLOOKUP(F177,[8]【SUIT】合同静态信息表!$B:$B,[8]【SUIT】合同静态信息表!$C:$C)</f>
        <v>轨道交通机电系统、供电系统BIM技术咨询服务项目合同</v>
      </c>
      <c r="H177" s="2" t="e">
        <f>[4]长账龄落实计划!G17</f>
        <v>#REF!</v>
      </c>
      <c r="I177" s="2">
        <f>[4]长账龄落实计划!H17</f>
        <v>140334.04</v>
      </c>
      <c r="J177" s="2" t="str">
        <f>_xlfn.XLOOKUP(F177,[8]【SUIT】合同静态信息表!$B:$B,[8]【SUIT】合同静态信息表!$K:$K)</f>
        <v>太原市轨道交通智慧建造科技有限公司</v>
      </c>
      <c r="K177" s="2" t="str">
        <f>[4]长账龄落实计划!J17</f>
        <v>全部落实</v>
      </c>
      <c r="L177" s="2" t="e">
        <f>[4]长账龄落实计划!K17</f>
        <v>#REF!</v>
      </c>
      <c r="M177" s="2">
        <f>IF(COUNTIF($F$30:F177,F177)=1,COUNTIF($F$30:F177,F177),"")</f>
        <v>1</v>
      </c>
      <c r="N177" s="131">
        <f t="shared" si="17"/>
        <v>14.033404</v>
      </c>
      <c r="O177" s="76">
        <f t="shared" si="18"/>
        <v>84</v>
      </c>
      <c r="P177" s="76" t="str">
        <f t="shared" si="19"/>
        <v>2年</v>
      </c>
      <c r="Q177" s="76" t="str">
        <f>IF(COUNTIF([8]辅助列设置!$Q:$Q,J177)&gt;0,"股份内","股份外")</f>
        <v>股份外</v>
      </c>
      <c r="R177" s="76" t="str">
        <f>_xlfn.XLOOKUP(F177,产值及收款计划!C:C,产值及收款计划!B:B)</f>
        <v>福建分公司</v>
      </c>
      <c r="S177" s="76" t="str">
        <f>_xlfn.XLOOKUP(F177,产值及收款计划!C:C,产值及收款计划!O:O)</f>
        <v>薛剑展</v>
      </c>
    </row>
    <row r="178" spans="1:19">
      <c r="A178" s="131"/>
      <c r="B178" s="2">
        <f>[4]长账龄落实计划!A18</f>
        <v>214</v>
      </c>
      <c r="C178" s="134">
        <f>[4]长账龄落实计划!B18</f>
        <v>45657</v>
      </c>
      <c r="D178" s="2" t="str">
        <f>[4]长账龄落实计划!C18</f>
        <v>太原市城市轨道交通2号线一期工程控制中心楼宇智能化项目BIM智慧楼宇平台 - 青岛海信网络科技股份有限公司 - 无税开票296226.42</v>
      </c>
      <c r="E178" s="2" t="str">
        <f>[4]长账龄落实计划!D18</f>
        <v>青岛海信网络科技股份有限公司</v>
      </c>
      <c r="F178" s="2" t="str">
        <f>[4]长账龄落实计划!E18</f>
        <v>ZHT2022062300047</v>
      </c>
      <c r="G178" s="2" t="str">
        <f>_xlfn.XLOOKUP(F178,[8]【SUIT】合同静态信息表!$B:$B,[8]【SUIT】合同静态信息表!$C:$C)</f>
        <v>太原市城市轨道交通2号线一期工程控制中心楼宇智能化项目BIM智慧楼宇平台</v>
      </c>
      <c r="H178" s="2" t="e">
        <f>[4]长账龄落实计划!G18</f>
        <v>#REF!</v>
      </c>
      <c r="I178" s="2">
        <f>[4]长账龄落实计划!H18</f>
        <v>314000</v>
      </c>
      <c r="J178" s="2" t="str">
        <f>_xlfn.XLOOKUP(F178,[8]【SUIT】合同静态信息表!$B:$B,[8]【SUIT】合同静态信息表!$K:$K)</f>
        <v>青岛海信网络科技股份有限公司</v>
      </c>
      <c r="K178" s="2" t="str">
        <f>[4]长账龄落实计划!J18</f>
        <v>全部落实</v>
      </c>
      <c r="L178" s="2" t="e">
        <f>[4]长账龄落实计划!K18</f>
        <v>#REF!</v>
      </c>
      <c r="M178" s="2" t="str">
        <f>IF(COUNTIF($F$30:F178,F178)=1,COUNTIF($F$30:F178,F178),"")</f>
        <v/>
      </c>
      <c r="N178" s="131" t="str">
        <f t="shared" si="17"/>
        <v/>
      </c>
      <c r="O178" s="76" t="e">
        <f t="shared" si="18"/>
        <v>#VALUE!</v>
      </c>
      <c r="P178" s="76" t="str">
        <f t="shared" si="19"/>
        <v>2年</v>
      </c>
      <c r="Q178" s="76" t="str">
        <f>IF(COUNTIF([8]辅助列设置!$Q:$Q,J178)&gt;0,"股份内","股份外")</f>
        <v>股份外</v>
      </c>
      <c r="R178" s="76" t="str">
        <f>_xlfn.XLOOKUP(F178,产值及收款计划!C:C,产值及收款计划!B:B)</f>
        <v>福建分公司</v>
      </c>
      <c r="S178" s="76" t="str">
        <f>_xlfn.XLOOKUP(F178,产值及收款计划!C:C,产值及收款计划!O:O)</f>
        <v>薛剑展</v>
      </c>
    </row>
    <row r="179" spans="1:19">
      <c r="A179" s="131"/>
      <c r="B179" s="2">
        <f>[5]长账龄落实计划!A2</f>
        <v>1</v>
      </c>
      <c r="C179" s="134">
        <f>[5]长账龄落实计划!B2</f>
        <v>43435</v>
      </c>
      <c r="D179" s="2" t="str">
        <f>[5]长账龄落实计划!C2</f>
        <v>深圳市深旅物业管理有限公司收地补偿用地（居住用地）项目智慧工地设备采购合同</v>
      </c>
      <c r="E179" s="2" t="str">
        <f>[5]长账龄落实计划!D2</f>
        <v>深圳市建工集团股份有限公司</v>
      </c>
      <c r="F179" s="2" t="str">
        <f>[5]长账龄落实计划!E2</f>
        <v>SJHT2018122400012</v>
      </c>
      <c r="G179" s="2" t="str">
        <f>_xlfn.XLOOKUP(F179,[8]【SUIT】合同静态信息表!$B:$B,[8]【SUIT】合同静态信息表!$C:$C)</f>
        <v>深圳市深旅物业管理有限公司收地补偿用地 （居住用地）项目智慧工地设备采购合同</v>
      </c>
      <c r="H179" s="2">
        <f>[5]长账龄落实计划!G2</f>
        <v>382321.4</v>
      </c>
      <c r="I179" s="2">
        <f>[5]长账龄落实计划!H2</f>
        <v>8521.4</v>
      </c>
      <c r="J179" s="2" t="str">
        <f>_xlfn.XLOOKUP(F179,[8]【SUIT】合同静态信息表!$B:$B,[8]【SUIT】合同静态信息表!$K:$K)</f>
        <v>深圳市建工集团股份有限公司</v>
      </c>
      <c r="K179" s="2" t="str">
        <f>[5]长账龄落实计划!J2</f>
        <v>不确定</v>
      </c>
      <c r="L179" s="2" t="e">
        <f>[5]长账龄落实计划!K2</f>
        <v>#REF!</v>
      </c>
      <c r="M179" s="2">
        <f>IF(COUNTIF($F$30:F179,F179)=1,COUNTIF($F$30:F179,F179),"")</f>
        <v>1</v>
      </c>
      <c r="N179" s="131">
        <f t="shared" si="17"/>
        <v>9.341273</v>
      </c>
      <c r="O179" s="76">
        <f t="shared" si="18"/>
        <v>95</v>
      </c>
      <c r="P179" s="76" t="str">
        <f t="shared" si="19"/>
        <v>8年</v>
      </c>
      <c r="Q179" s="76" t="str">
        <f>IF(COUNTIF([8]辅助列设置!$Q:$Q,J179)&gt;0,"股份内","股份外")</f>
        <v>股份外</v>
      </c>
      <c r="R179" s="76" t="str">
        <f>_xlfn.XLOOKUP(F179,产值及收款计划!C:C,产值及收款计划!B:B)</f>
        <v>广东分公司</v>
      </c>
      <c r="S179" s="76" t="str">
        <f>_xlfn.XLOOKUP(F179,产值及收款计划!C:C,产值及收款计划!O:O)</f>
        <v>明艳丽</v>
      </c>
    </row>
    <row r="180" spans="1:19">
      <c r="A180" s="131"/>
      <c r="B180" s="2">
        <f>[5]长账龄落实计划!A3</f>
        <v>2</v>
      </c>
      <c r="C180" s="134">
        <f>[5]长账龄落实计划!B3</f>
        <v>43466</v>
      </c>
      <c r="D180" s="2" t="str">
        <f>[5]长账龄落实计划!C3</f>
        <v>邦彦绿谷工厂智慧建造合同</v>
      </c>
      <c r="E180" s="2" t="str">
        <f>[5]长账龄落实计划!D3</f>
        <v>深圳市嘉盛建筑工程有限公司</v>
      </c>
      <c r="F180" s="2" t="str">
        <f>[5]长账龄落实计划!E3</f>
        <v>SJHT2018122400010</v>
      </c>
      <c r="G180" s="2" t="str">
        <f>_xlfn.XLOOKUP(F180,[8]【SUIT】合同静态信息表!$B:$B,[8]【SUIT】合同静态信息表!$C:$C)</f>
        <v>邦彦绿谷工厂智慧建造合同</v>
      </c>
      <c r="H180" s="2">
        <f>[5]长账龄落实计划!G3</f>
        <v>67500</v>
      </c>
      <c r="I180" s="2">
        <f>[5]长账龄落实计划!H3</f>
        <v>8924</v>
      </c>
      <c r="J180" s="2" t="str">
        <f>_xlfn.XLOOKUP(F180,[8]【SUIT】合同静态信息表!$B:$B,[8]【SUIT】合同静态信息表!$K:$K)</f>
        <v>深圳市嘉盛建筑工程有限公司</v>
      </c>
      <c r="K180" s="2" t="str">
        <f>[5]长账龄落实计划!J3</f>
        <v>无法落实</v>
      </c>
      <c r="L180" s="2" t="e">
        <f>[5]长账龄落实计划!K3</f>
        <v>#REF!</v>
      </c>
      <c r="M180" s="2">
        <f>IF(COUNTIF($F$30:F180,F180)=1,COUNTIF($F$30:F180,F180),"")</f>
        <v>1</v>
      </c>
      <c r="N180" s="131">
        <f t="shared" si="17"/>
        <v>0.8924</v>
      </c>
      <c r="O180" s="76">
        <f t="shared" si="18"/>
        <v>125</v>
      </c>
      <c r="P180" s="76" t="str">
        <f t="shared" si="19"/>
        <v>7年</v>
      </c>
      <c r="Q180" s="76" t="str">
        <f>IF(COUNTIF([8]辅助列设置!$Q:$Q,J180)&gt;0,"股份内","股份外")</f>
        <v>股份外</v>
      </c>
      <c r="R180" s="135" t="s">
        <v>29</v>
      </c>
      <c r="S180" s="76" t="e">
        <f>_xlfn.XLOOKUP(F180,产值及收款计划!C:C,产值及收款计划!O:O)</f>
        <v>#N/A</v>
      </c>
    </row>
    <row r="181" spans="1:19">
      <c r="A181" s="131"/>
      <c r="B181" s="2">
        <f>[5]长账龄落实计划!A4</f>
        <v>3</v>
      </c>
      <c r="C181" s="134">
        <f>[5]长账龄落实计划!B4</f>
        <v>43587</v>
      </c>
      <c r="D181" s="2" t="str">
        <f>[5]长账龄落实计划!C4</f>
        <v>飞影思用电检测合同</v>
      </c>
      <c r="E181" s="2" t="str">
        <f>[5]长账龄落实计划!D4</f>
        <v>深圳市西部城建工程有限公司</v>
      </c>
      <c r="F181" s="2" t="str">
        <f>[5]长账龄落实计划!E4</f>
        <v>SJHT2018122400011</v>
      </c>
      <c r="G181" s="2" t="str">
        <f>_xlfn.XLOOKUP(F181,[8]【SUIT】合同静态信息表!$B:$B,[8]【SUIT】合同静态信息表!$C:$C)</f>
        <v>飞影思用电检测合同</v>
      </c>
      <c r="H181" s="2">
        <f>[5]长账龄落实计划!G4</f>
        <v>6000</v>
      </c>
      <c r="I181" s="2">
        <f>[5]长账龄落实计划!H4</f>
        <v>6000</v>
      </c>
      <c r="J181" s="2" t="str">
        <f>_xlfn.XLOOKUP(F181,[8]【SUIT】合同静态信息表!$B:$B,[8]【SUIT】合同静态信息表!$K:$K)</f>
        <v>深圳市西部城建工程有限公司</v>
      </c>
      <c r="K181" s="2" t="str">
        <f>[5]长账龄落实计划!J4</f>
        <v>无法落实</v>
      </c>
      <c r="L181" s="2" t="e">
        <f>[5]长账龄落实计划!K4</f>
        <v>#REF!</v>
      </c>
      <c r="M181" s="2">
        <f>IF(COUNTIF($F$30:F181,F181)=1,COUNTIF($F$30:F181,F181),"")</f>
        <v>1</v>
      </c>
      <c r="N181" s="131">
        <f t="shared" si="17"/>
        <v>0.6</v>
      </c>
      <c r="O181" s="76">
        <f t="shared" si="18"/>
        <v>130</v>
      </c>
      <c r="P181" s="76" t="str">
        <f t="shared" si="19"/>
        <v>7年</v>
      </c>
      <c r="Q181" s="76" t="str">
        <f>IF(COUNTIF([8]辅助列设置!$Q:$Q,J181)&gt;0,"股份内","股份外")</f>
        <v>股份外</v>
      </c>
      <c r="R181" s="76" t="str">
        <f>_xlfn.XLOOKUP(F181,产值及收款计划!C:C,产值及收款计划!B:B)</f>
        <v>广东分公司</v>
      </c>
      <c r="S181" s="76" t="str">
        <f>_xlfn.XLOOKUP(F181,产值及收款计划!C:C,产值及收款计划!O:O)</f>
        <v>明艳丽</v>
      </c>
    </row>
    <row r="182" spans="1:19">
      <c r="A182" s="131"/>
      <c r="B182" s="2">
        <f>[5]长账龄落实计划!A5</f>
        <v>4</v>
      </c>
      <c r="C182" s="134">
        <f>[5]长账龄落实计划!B5</f>
        <v>43709</v>
      </c>
      <c r="D182" s="2" t="str">
        <f>[5]长账龄落实计划!C5</f>
        <v>南通市地铁一号线龙门吊智慧监测设备采购合同</v>
      </c>
      <c r="E182" s="2" t="str">
        <f>[5]长账龄落实计划!D5</f>
        <v>中铁隧道集团三处有限公司</v>
      </c>
      <c r="F182" s="2" t="str">
        <f>[5]长账龄落实计划!E5</f>
        <v>SJHT2019031800028</v>
      </c>
      <c r="G182" s="2" t="str">
        <f>_xlfn.XLOOKUP(F182,[8]【SUIT】合同静态信息表!$B:$B,[8]【SUIT】合同静态信息表!$C:$C)</f>
        <v>南通市地铁一号线龙门吊智慧监测设备采购合同 （中铁隧道）</v>
      </c>
      <c r="H182" s="2">
        <f>[5]长账龄落实计划!G5</f>
        <v>212000</v>
      </c>
      <c r="I182" s="2">
        <f>[5]长账龄落实计划!H5</f>
        <v>57000</v>
      </c>
      <c r="J182" s="2" t="str">
        <f>_xlfn.XLOOKUP(F182,[8]【SUIT】合同静态信息表!$B:$B,[8]【SUIT】合同静态信息表!$K:$K)</f>
        <v>南通思迈通信息科技有限公司</v>
      </c>
      <c r="K182" s="2" t="str">
        <f>[5]长账龄落实计划!J5</f>
        <v>不确定</v>
      </c>
      <c r="L182" s="2" t="e">
        <f>[5]长账龄落实计划!K5</f>
        <v>#REF!</v>
      </c>
      <c r="M182" s="2">
        <f>IF(COUNTIF($F$30:F182,F182)=1,COUNTIF($F$30:F182,F182),"")</f>
        <v>1</v>
      </c>
      <c r="N182" s="131">
        <f t="shared" si="17"/>
        <v>5.7</v>
      </c>
      <c r="O182" s="76">
        <f t="shared" si="18"/>
        <v>103</v>
      </c>
      <c r="P182" s="76" t="str">
        <f t="shared" si="19"/>
        <v>7年</v>
      </c>
      <c r="Q182" s="76" t="str">
        <f>IF(COUNTIF([8]辅助列设置!$Q:$Q,J182)&gt;0,"股份内","股份外")</f>
        <v>股份外</v>
      </c>
      <c r="R182" s="76" t="str">
        <f>_xlfn.XLOOKUP(F182,产值及收款计划!C:C,产值及收款计划!B:B)</f>
        <v>广东分公司</v>
      </c>
      <c r="S182" s="76" t="str">
        <f>_xlfn.XLOOKUP(F182,产值及收款计划!C:C,产值及收款计划!O:O)</f>
        <v>明艳丽</v>
      </c>
    </row>
    <row r="183" spans="1:19">
      <c r="A183" s="131"/>
      <c r="B183" s="2">
        <f>[5]长账龄落实计划!A6</f>
        <v>5</v>
      </c>
      <c r="C183" s="134">
        <f>[5]长账龄落实计划!B6</f>
        <v>43800</v>
      </c>
      <c r="D183" s="2" t="str">
        <f>[5]长账龄落实计划!C6</f>
        <v>深圳市建设行业综合管理平台项目软件开发服务合同</v>
      </c>
      <c r="E183" s="2" t="str">
        <f>[5]长账龄落实计划!D6</f>
        <v>深圳市城市公共安全技术研究院有限公司</v>
      </c>
      <c r="F183" s="2" t="str">
        <f>[5]长账龄落实计划!E6</f>
        <v>SJHT2019121800148</v>
      </c>
      <c r="G183" s="2" t="str">
        <f>_xlfn.XLOOKUP(F183,[8]【SUIT】合同静态信息表!$B:$B,[8]【SUIT】合同静态信息表!$C:$C)</f>
        <v>深圳市建设行业综合管理平台项目软件开发服务合同</v>
      </c>
      <c r="H183" s="2">
        <f>[5]长账龄落实计划!G6</f>
        <v>3470000</v>
      </c>
      <c r="I183" s="2">
        <f>[5]长账龄落实计划!H6</f>
        <v>694000</v>
      </c>
      <c r="J183" s="2" t="str">
        <f>_xlfn.XLOOKUP(F183,[8]【SUIT】合同静态信息表!$B:$B,[8]【SUIT】合同静态信息表!$K:$K)</f>
        <v>深圳市城市公共安全技术研究院有限公司</v>
      </c>
      <c r="K183" s="2" t="str">
        <f>[5]长账龄落实计划!J6</f>
        <v>不确定</v>
      </c>
      <c r="L183" s="2" t="e">
        <f>[5]长账龄落实计划!K6</f>
        <v>#REF!</v>
      </c>
      <c r="M183" s="2">
        <f>IF(COUNTIF($F$30:F183,F183)=1,COUNTIF($F$30:F183,F183),"")</f>
        <v>1</v>
      </c>
      <c r="N183" s="131">
        <f t="shared" si="17"/>
        <v>242.9</v>
      </c>
      <c r="O183" s="76">
        <f t="shared" si="18"/>
        <v>10</v>
      </c>
      <c r="P183" s="76" t="str">
        <f t="shared" si="19"/>
        <v>7年</v>
      </c>
      <c r="Q183" s="76" t="str">
        <f>IF(COUNTIF([8]辅助列设置!$Q:$Q,J183)&gt;0,"股份内","股份外")</f>
        <v>股份外</v>
      </c>
      <c r="R183" s="76" t="str">
        <f>_xlfn.XLOOKUP(F183,产值及收款计划!C:C,产值及收款计划!B:B)</f>
        <v>广东分公司</v>
      </c>
      <c r="S183" s="76" t="str">
        <f>_xlfn.XLOOKUP(F183,产值及收款计划!C:C,产值及收款计划!O:O)</f>
        <v>杜江</v>
      </c>
    </row>
    <row r="184" spans="1:19">
      <c r="A184" s="131"/>
      <c r="B184" s="2">
        <f>[5]长账龄落实计划!A7</f>
        <v>6</v>
      </c>
      <c r="C184" s="134">
        <f>[5]长账龄落实计划!B7</f>
        <v>43983</v>
      </c>
      <c r="D184" s="2" t="str">
        <f>[5]长账龄落实计划!C7</f>
        <v>深圳宝安区空港新城启动区展览大道3号桥与凤塘大道7号桥BIM服务合同-上海五行建筑装潢有限公司</v>
      </c>
      <c r="E184" s="2" t="str">
        <f>[5]长账龄落实计划!D7</f>
        <v>上海五行建筑装潢有限公司</v>
      </c>
      <c r="F184" s="2" t="str">
        <f>[5]长账龄落实计划!E7</f>
        <v>ZHT2020032700010</v>
      </c>
      <c r="G184" s="2" t="str">
        <f>_xlfn.XLOOKUP(F184,[8]【SUIT】合同静态信息表!$B:$B,[8]【SUIT】合同静态信息表!$C:$C)</f>
        <v>深圳宝安区空港新城启动区展览大道 3 号桥与凤塘大道7号桥BIM服务合同</v>
      </c>
      <c r="H184" s="2">
        <f>[5]长账龄落实计划!G7</f>
        <v>203000</v>
      </c>
      <c r="I184" s="2">
        <f>[5]长账龄落实计划!H7</f>
        <v>203000</v>
      </c>
      <c r="J184" s="2" t="str">
        <f>_xlfn.XLOOKUP(F184,[8]【SUIT】合同静态信息表!$B:$B,[8]【SUIT】合同静态信息表!$K:$K)</f>
        <v>上海五行建筑装潢有限公司</v>
      </c>
      <c r="K184" s="2" t="str">
        <f>[5]长账龄落实计划!J7</f>
        <v>无法落实</v>
      </c>
      <c r="L184" s="2" t="e">
        <f>[5]长账龄落实计划!K7</f>
        <v>#REF!</v>
      </c>
      <c r="M184" s="2">
        <f>IF(COUNTIF($F$30:F184,F184)=1,COUNTIF($F$30:F184,F184),"")</f>
        <v>1</v>
      </c>
      <c r="N184" s="131">
        <f t="shared" si="17"/>
        <v>20.3</v>
      </c>
      <c r="O184" s="76">
        <f t="shared" si="18"/>
        <v>72</v>
      </c>
      <c r="P184" s="76" t="str">
        <f t="shared" si="19"/>
        <v>6年</v>
      </c>
      <c r="Q184" s="76" t="str">
        <f>IF(COUNTIF([8]辅助列设置!$Q:$Q,J184)&gt;0,"股份内","股份外")</f>
        <v>股份外</v>
      </c>
      <c r="R184" s="135" t="s">
        <v>29</v>
      </c>
      <c r="S184" s="76" t="e">
        <f>_xlfn.XLOOKUP(F184,产值及收款计划!C:C,产值及收款计划!O:O)</f>
        <v>#N/A</v>
      </c>
    </row>
    <row r="185" spans="1:19">
      <c r="A185" s="131"/>
      <c r="B185" s="2">
        <f>[5]长账龄落实计划!A8</f>
        <v>7</v>
      </c>
      <c r="C185" s="134">
        <f>[5]长账龄落实计划!B8</f>
        <v>44014</v>
      </c>
      <c r="D185" s="2" t="str">
        <f>[5]长账龄落实计划!C8</f>
        <v>深圳市建设行业综合管理平台项目软件开发服务合同</v>
      </c>
      <c r="E185" s="2" t="str">
        <f>[5]长账龄落实计划!D8</f>
        <v>深圳市城市公共安全技术研究院有限公司</v>
      </c>
      <c r="F185" s="2" t="str">
        <f>[5]长账龄落实计划!E8</f>
        <v>SJHT2019121800148</v>
      </c>
      <c r="G185" s="2" t="str">
        <f>_xlfn.XLOOKUP(F185,[8]【SUIT】合同静态信息表!$B:$B,[8]【SUIT】合同静态信息表!$C:$C)</f>
        <v>深圳市建设行业综合管理平台项目软件开发服务合同</v>
      </c>
      <c r="H185" s="2">
        <f>[5]长账龄落实计划!G8</f>
        <v>3470000</v>
      </c>
      <c r="I185" s="2">
        <f>[5]长账龄落实计划!H8</f>
        <v>1041000</v>
      </c>
      <c r="J185" s="2" t="str">
        <f>_xlfn.XLOOKUP(F185,[8]【SUIT】合同静态信息表!$B:$B,[8]【SUIT】合同静态信息表!$K:$K)</f>
        <v>深圳市城市公共安全技术研究院有限公司</v>
      </c>
      <c r="K185" s="2" t="str">
        <f>[5]长账龄落实计划!J8</f>
        <v>不确定</v>
      </c>
      <c r="L185" s="2" t="e">
        <f>[5]长账龄落实计划!K8</f>
        <v>#REF!</v>
      </c>
      <c r="M185" s="2" t="str">
        <f>IF(COUNTIF($F$30:F185,F185)=1,COUNTIF($F$30:F185,F185),"")</f>
        <v/>
      </c>
      <c r="N185" s="131" t="str">
        <f t="shared" si="17"/>
        <v/>
      </c>
      <c r="O185" s="76" t="e">
        <f t="shared" si="18"/>
        <v>#VALUE!</v>
      </c>
      <c r="P185" s="76" t="str">
        <f t="shared" si="19"/>
        <v>6年</v>
      </c>
      <c r="Q185" s="76" t="str">
        <f>IF(COUNTIF([8]辅助列设置!$Q:$Q,J185)&gt;0,"股份内","股份外")</f>
        <v>股份外</v>
      </c>
      <c r="R185" s="76" t="str">
        <f>_xlfn.XLOOKUP(F185,产值及收款计划!C:C,产值及收款计划!B:B)</f>
        <v>广东分公司</v>
      </c>
      <c r="S185" s="76" t="str">
        <f>_xlfn.XLOOKUP(F185,产值及收款计划!C:C,产值及收款计划!O:O)</f>
        <v>杜江</v>
      </c>
    </row>
    <row r="186" spans="1:19">
      <c r="A186" s="131"/>
      <c r="B186" s="2">
        <f>[5]长账龄落实计划!A9</f>
        <v>8</v>
      </c>
      <c r="C186" s="134">
        <f>[5]长账龄落实计划!B9</f>
        <v>44077</v>
      </c>
      <c r="D186" s="2" t="str">
        <f>[5]长账龄落实计划!C9</f>
        <v>深圳市深旅物业管理有限公司收地补偿用地（居住用地）项目智慧工地设备采购合同</v>
      </c>
      <c r="E186" s="2" t="str">
        <f>[5]长账龄落实计划!D9</f>
        <v>深圳市建工集团股份有限公司</v>
      </c>
      <c r="F186" s="2" t="str">
        <f>[5]长账龄落实计划!E9</f>
        <v>SJHT2018122400012</v>
      </c>
      <c r="G186" s="2" t="str">
        <f>_xlfn.XLOOKUP(F186,[8]【SUIT】合同静态信息表!$B:$B,[8]【SUIT】合同静态信息表!$C:$C)</f>
        <v>深圳市深旅物业管理有限公司收地补偿用地 （居住用地）项目智慧工地设备采购合同</v>
      </c>
      <c r="H186" s="2">
        <f>[5]长账龄落实计划!G9</f>
        <v>382321.4</v>
      </c>
      <c r="I186" s="2">
        <f>[5]长账龄落实计划!H9</f>
        <v>84891.33</v>
      </c>
      <c r="J186" s="2" t="str">
        <f>_xlfn.XLOOKUP(F186,[8]【SUIT】合同静态信息表!$B:$B,[8]【SUIT】合同静态信息表!$K:$K)</f>
        <v>深圳市建工集团股份有限公司</v>
      </c>
      <c r="K186" s="2" t="str">
        <f>[5]长账龄落实计划!J9</f>
        <v>不确定</v>
      </c>
      <c r="L186" s="2" t="e">
        <f>[5]长账龄落实计划!K9</f>
        <v>#REF!</v>
      </c>
      <c r="M186" s="2" t="str">
        <f>IF(COUNTIF($F$30:F186,F186)=1,COUNTIF($F$30:F186,F186),"")</f>
        <v/>
      </c>
      <c r="N186" s="131" t="str">
        <f t="shared" si="17"/>
        <v/>
      </c>
      <c r="O186" s="76" t="e">
        <f t="shared" si="18"/>
        <v>#VALUE!</v>
      </c>
      <c r="P186" s="76" t="str">
        <f t="shared" si="19"/>
        <v>6年</v>
      </c>
      <c r="Q186" s="76" t="str">
        <f>IF(COUNTIF([8]辅助列设置!$Q:$Q,J186)&gt;0,"股份内","股份外")</f>
        <v>股份外</v>
      </c>
      <c r="R186" s="76" t="str">
        <f>_xlfn.XLOOKUP(F186,产值及收款计划!C:C,产值及收款计划!B:B)</f>
        <v>广东分公司</v>
      </c>
      <c r="S186" s="76" t="str">
        <f>_xlfn.XLOOKUP(F186,产值及收款计划!C:C,产值及收款计划!O:O)</f>
        <v>明艳丽</v>
      </c>
    </row>
    <row r="187" spans="1:19">
      <c r="A187" s="131"/>
      <c r="B187" s="2">
        <f>[5]长账龄落实计划!A10</f>
        <v>12</v>
      </c>
      <c r="C187" s="134">
        <f>[5]长账龄落实计划!B10</f>
        <v>44166</v>
      </c>
      <c r="D187" s="2" t="str">
        <f>[5]长账龄落实计划!C10</f>
        <v>深圳市建设行业综合管理平台项目软件开发服务合同-深圳市城市公共安全技术研究院有限公司-项目进度单69.4万元已开票</v>
      </c>
      <c r="E187" s="2" t="str">
        <f>[5]长账龄落实计划!D10</f>
        <v>深圳市城市公共安全技术研究院有限公司</v>
      </c>
      <c r="F187" s="2" t="str">
        <f>[5]长账龄落实计划!E10</f>
        <v>SJHT2019121800148</v>
      </c>
      <c r="G187" s="2" t="str">
        <f>_xlfn.XLOOKUP(F187,[8]【SUIT】合同静态信息表!$B:$B,[8]【SUIT】合同静态信息表!$C:$C)</f>
        <v>深圳市建设行业综合管理平台项目软件开发服务合同</v>
      </c>
      <c r="H187" s="2">
        <f>[5]长账龄落实计划!G10</f>
        <v>3470000</v>
      </c>
      <c r="I187" s="2">
        <f>[5]长账龄落实计划!H10</f>
        <v>694000</v>
      </c>
      <c r="J187" s="2" t="str">
        <f>_xlfn.XLOOKUP(F187,[8]【SUIT】合同静态信息表!$B:$B,[8]【SUIT】合同静态信息表!$K:$K)</f>
        <v>深圳市城市公共安全技术研究院有限公司</v>
      </c>
      <c r="K187" s="2" t="str">
        <f>[5]长账龄落实计划!J10</f>
        <v>不确定</v>
      </c>
      <c r="L187" s="2" t="e">
        <f>[5]长账龄落实计划!K10</f>
        <v>#REF!</v>
      </c>
      <c r="M187" s="2" t="str">
        <f>IF(COUNTIF($F$30:F187,F187)=1,COUNTIF($F$30:F187,F187),"")</f>
        <v/>
      </c>
      <c r="N187" s="131" t="str">
        <f t="shared" si="17"/>
        <v/>
      </c>
      <c r="O187" s="76" t="e">
        <f t="shared" si="18"/>
        <v>#VALUE!</v>
      </c>
      <c r="P187" s="76" t="str">
        <f t="shared" si="19"/>
        <v>6年</v>
      </c>
      <c r="Q187" s="76" t="str">
        <f>IF(COUNTIF([8]辅助列设置!$Q:$Q,J187)&gt;0,"股份内","股份外")</f>
        <v>股份外</v>
      </c>
      <c r="R187" s="76" t="str">
        <f>_xlfn.XLOOKUP(F187,产值及收款计划!C:C,产值及收款计划!B:B)</f>
        <v>广东分公司</v>
      </c>
      <c r="S187" s="76" t="str">
        <f>_xlfn.XLOOKUP(F187,产值及收款计划!C:C,产值及收款计划!O:O)</f>
        <v>杜江</v>
      </c>
    </row>
    <row r="188" spans="1:19">
      <c r="A188" s="131"/>
      <c r="B188" s="2">
        <f>[5]长账龄落实计划!A11</f>
        <v>14</v>
      </c>
      <c r="C188" s="134">
        <f>[5]长账龄落实计划!B11</f>
        <v>44166</v>
      </c>
      <c r="D188" s="2" t="str">
        <f>[5]长账龄落实计划!C11</f>
        <v>深投控智慧建造监管平台开发技术服务合同-深圳市城市公共安全技术研究院有限公司-项目进度单19.5万元-5.85万元=13.65万元已开票</v>
      </c>
      <c r="E188" s="2" t="str">
        <f>[5]长账龄落实计划!D11</f>
        <v>深圳市城市公共安全技术研究院有限公司</v>
      </c>
      <c r="F188" s="2" t="str">
        <f>[5]长账龄落实计划!E11</f>
        <v>ZHT2020102100064</v>
      </c>
      <c r="G188" s="2" t="str">
        <f>_xlfn.XLOOKUP(F188,[8]【SUIT】合同静态信息表!$B:$B,[8]【SUIT】合同静态信息表!$C:$C)</f>
        <v>深投控智慧建造监管平台开发技术服务合同</v>
      </c>
      <c r="H188" s="2">
        <f>[5]长账龄落实计划!G11</f>
        <v>195000</v>
      </c>
      <c r="I188" s="2">
        <f>[5]长账龄落实计划!H11</f>
        <v>136499.99</v>
      </c>
      <c r="J188" s="2" t="str">
        <f>_xlfn.XLOOKUP(F188,[8]【SUIT】合同静态信息表!$B:$B,[8]【SUIT】合同静态信息表!$K:$K)</f>
        <v>深圳市城市公共安全技术研究院有限公司</v>
      </c>
      <c r="K188" s="2" t="str">
        <f>[5]长账龄落实计划!J11</f>
        <v>不确定</v>
      </c>
      <c r="L188" s="2" t="e">
        <f>[5]长账龄落实计划!K11</f>
        <v>#REF!</v>
      </c>
      <c r="M188" s="2">
        <f>IF(COUNTIF($F$30:F188,F188)=1,COUNTIF($F$30:F188,F188),"")</f>
        <v>1</v>
      </c>
      <c r="N188" s="131">
        <f t="shared" si="17"/>
        <v>13.649999</v>
      </c>
      <c r="O188" s="76">
        <f t="shared" si="18"/>
        <v>85</v>
      </c>
      <c r="P188" s="76" t="str">
        <f t="shared" si="19"/>
        <v>6年</v>
      </c>
      <c r="Q188" s="76" t="str">
        <f>IF(COUNTIF([8]辅助列设置!$Q:$Q,J188)&gt;0,"股份内","股份外")</f>
        <v>股份外</v>
      </c>
      <c r="R188" s="76" t="str">
        <f>_xlfn.XLOOKUP(F188,产值及收款计划!C:C,产值及收款计划!B:B)</f>
        <v>广东分公司</v>
      </c>
      <c r="S188" s="76" t="str">
        <f>_xlfn.XLOOKUP(F188,产值及收款计划!C:C,产值及收款计划!O:O)</f>
        <v>杜江</v>
      </c>
    </row>
    <row r="189" spans="1:19">
      <c r="A189" s="131"/>
      <c r="B189" s="2">
        <f>[5]长账龄落实计划!A12</f>
        <v>15</v>
      </c>
      <c r="C189" s="134">
        <f>[5]长账龄落实计划!B12</f>
        <v>44166</v>
      </c>
      <c r="D189" s="2" t="str">
        <f>[5]长账龄落实计划!C12</f>
        <v>深圳市医疗器械检测和生物医药安全评价中心建设项目-上海市地下空间设计研究总院有限公司</v>
      </c>
      <c r="E189" s="2" t="str">
        <f>[5]长账龄落实计划!D12</f>
        <v>上海市地下空间设计研究总院有限公司</v>
      </c>
      <c r="F189" s="2" t="str">
        <f>[5]长账龄落实计划!E12</f>
        <v>SJHT2019121300121</v>
      </c>
      <c r="G189" s="2" t="str">
        <f>_xlfn.XLOOKUP(F189,[8]【SUIT】合同静态信息表!$B:$B,[8]【SUIT】合同静态信息表!$C:$C)</f>
        <v>地下院平移-深圳市医疗器械检测和生物医药安全评价中心建设项目</v>
      </c>
      <c r="H189" s="2">
        <f>[5]长账龄落实计划!G12</f>
        <v>388400</v>
      </c>
      <c r="I189" s="2">
        <f>[5]长账龄落实计划!H12</f>
        <v>12812</v>
      </c>
      <c r="J189" s="2" t="str">
        <f>_xlfn.XLOOKUP(F189,[8]【SUIT】合同静态信息表!$B:$B,[8]【SUIT】合同静态信息表!$K:$K)</f>
        <v>上海市地下空间设计研究总院有限公司</v>
      </c>
      <c r="K189" s="2" t="str">
        <f>[5]长账龄落实计划!J12</f>
        <v>全部落实</v>
      </c>
      <c r="L189" s="2" t="e">
        <f>[5]长账龄落实计划!K12</f>
        <v>#REF!</v>
      </c>
      <c r="M189" s="2">
        <f>IF(COUNTIF($F$30:F189,F189)=1,COUNTIF($F$30:F189,F189),"")</f>
        <v>1</v>
      </c>
      <c r="N189" s="131">
        <f t="shared" si="17"/>
        <v>11.4967</v>
      </c>
      <c r="O189" s="76">
        <f t="shared" si="18"/>
        <v>92</v>
      </c>
      <c r="P189" s="76" t="str">
        <f t="shared" si="19"/>
        <v>6年</v>
      </c>
      <c r="Q189" s="76" t="str">
        <f>IF(COUNTIF([8]辅助列设置!$Q:$Q,J189)&gt;0,"股份内","股份外")</f>
        <v>股份内</v>
      </c>
      <c r="R189" s="76" t="str">
        <f>_xlfn.XLOOKUP(F189,产值及收款计划!C:C,产值及收款计划!B:B)</f>
        <v>广东分公司</v>
      </c>
      <c r="S189" s="76" t="str">
        <f>_xlfn.XLOOKUP(F189,产值及收款计划!C:C,产值及收款计划!O:O)</f>
        <v>明艳丽</v>
      </c>
    </row>
    <row r="190" spans="1:19">
      <c r="A190" s="131"/>
      <c r="B190" s="2">
        <f>[5]长账龄落实计划!A13</f>
        <v>16</v>
      </c>
      <c r="C190" s="134">
        <f>[5]长账龄落实计划!B13</f>
        <v>44166</v>
      </c>
      <c r="D190" s="2" t="str">
        <f>[5]长账龄落实计划!C13</f>
        <v>深圳市建设工程质量安全智能监管平台项目软件平台开发-上海市地下空间设计研究总院有限公司</v>
      </c>
      <c r="E190" s="2" t="str">
        <f>[5]长账龄落实计划!D13</f>
        <v>上海市地下空间设计研究总院有限公司</v>
      </c>
      <c r="F190" s="2" t="str">
        <f>[5]长账龄落实计划!E13</f>
        <v>SJHT2019121700133</v>
      </c>
      <c r="G190" s="2" t="str">
        <f>_xlfn.XLOOKUP(F190,[8]【SUIT】合同静态信息表!$B:$B,[8]【SUIT】合同静态信息表!$C:$C)</f>
        <v>地下院平移-深圳市建设工程质量安全智能监管平台项目软件平台开发</v>
      </c>
      <c r="H190" s="2">
        <f>[5]长账龄落实计划!G13</f>
        <v>2535600</v>
      </c>
      <c r="I190" s="2">
        <f>[5]长账龄落实计划!H13</f>
        <v>2113000</v>
      </c>
      <c r="J190" s="2" t="str">
        <f>_xlfn.XLOOKUP(F190,[8]【SUIT】合同静态信息表!$B:$B,[8]【SUIT】合同静态信息表!$K:$K)</f>
        <v>上海市地下空间设计研究总院有限公司</v>
      </c>
      <c r="K190" s="2" t="str">
        <f>[5]长账龄落实计划!J13</f>
        <v>不确定</v>
      </c>
      <c r="L190" s="2" t="e">
        <f>[5]长账龄落实计划!K13</f>
        <v>#REF!</v>
      </c>
      <c r="M190" s="2">
        <f>IF(COUNTIF($F$30:F190,F190)=1,COUNTIF($F$30:F190,F190),"")</f>
        <v>1</v>
      </c>
      <c r="N190" s="131">
        <f t="shared" si="17"/>
        <v>211.3</v>
      </c>
      <c r="O190" s="76">
        <f t="shared" si="18"/>
        <v>13</v>
      </c>
      <c r="P190" s="76" t="str">
        <f t="shared" si="19"/>
        <v>6年</v>
      </c>
      <c r="Q190" s="76" t="str">
        <f>IF(COUNTIF([8]辅助列设置!$Q:$Q,J190)&gt;0,"股份内","股份外")</f>
        <v>股份内</v>
      </c>
      <c r="R190" s="76" t="str">
        <f>_xlfn.XLOOKUP(F190,产值及收款计划!C:C,产值及收款计划!B:B)</f>
        <v>广东分公司</v>
      </c>
      <c r="S190" s="76" t="str">
        <f>_xlfn.XLOOKUP(F190,产值及收款计划!C:C,产值及收款计划!O:O)</f>
        <v>杜江</v>
      </c>
    </row>
    <row r="191" spans="1:19">
      <c r="A191" s="131"/>
      <c r="B191" s="2">
        <f>[5]长账龄落实计划!A14</f>
        <v>17</v>
      </c>
      <c r="C191" s="134">
        <f>[5]长账龄落实计划!B14</f>
        <v>44197</v>
      </c>
      <c r="D191" s="2" t="str">
        <f>[5]长账龄落实计划!C14</f>
        <v>皇岗口岸重建项目拆除工程II标段合同-中建科工集团有限公司</v>
      </c>
      <c r="E191" s="2" t="str">
        <f>[5]长账龄落实计划!D14</f>
        <v>中建科工集团有限公司</v>
      </c>
      <c r="F191" s="2" t="str">
        <f>[5]长账龄落实计划!E14</f>
        <v>ZHT2020072900038</v>
      </c>
      <c r="G191" s="2" t="str">
        <f>_xlfn.XLOOKUP(F191,[8]【SUIT】合同静态信息表!$B:$B,[8]【SUIT】合同静态信息表!$C:$C)</f>
        <v>皇岗口岸重建项目拆除工程II标段合同</v>
      </c>
      <c r="H191" s="2">
        <f>[5]长账龄落实计划!G14</f>
        <v>328960</v>
      </c>
      <c r="I191" s="2">
        <f>[5]长账龄落实计划!H14</f>
        <v>5249.4</v>
      </c>
      <c r="J191" s="2" t="str">
        <f>_xlfn.XLOOKUP(F191,[8]【SUIT】合同静态信息表!$B:$B,[8]【SUIT】合同静态信息表!$K:$K)</f>
        <v>中建科工集团有限公司</v>
      </c>
      <c r="K191" s="2" t="str">
        <f>[5]长账龄落实计划!J14</f>
        <v>无法落实</v>
      </c>
      <c r="L191" s="2" t="e">
        <f>[5]长账龄落实计划!K14</f>
        <v>#REF!</v>
      </c>
      <c r="M191" s="2">
        <f>IF(COUNTIF($F$30:F191,F191)=1,COUNTIF($F$30:F191,F191),"")</f>
        <v>1</v>
      </c>
      <c r="N191" s="131">
        <f t="shared" si="17"/>
        <v>0.52494</v>
      </c>
      <c r="O191" s="76">
        <f t="shared" si="18"/>
        <v>135</v>
      </c>
      <c r="P191" s="76" t="str">
        <f t="shared" si="19"/>
        <v>5年</v>
      </c>
      <c r="Q191" s="76" t="str">
        <f>IF(COUNTIF([8]辅助列设置!$Q:$Q,J191)&gt;0,"股份内","股份外")</f>
        <v>股份外</v>
      </c>
      <c r="R191" s="76" t="str">
        <f>_xlfn.XLOOKUP(F191,产值及收款计划!C:C,产值及收款计划!B:B)</f>
        <v>广东分公司</v>
      </c>
      <c r="S191" s="76" t="str">
        <f>_xlfn.XLOOKUP(F191,产值及收款计划!C:C,产值及收款计划!O:O)</f>
        <v>明艳丽</v>
      </c>
    </row>
    <row r="192" spans="1:19">
      <c r="A192" s="131"/>
      <c r="B192" s="2">
        <f>[5]长账龄落实计划!A15</f>
        <v>19</v>
      </c>
      <c r="C192" s="134">
        <f>[5]长账龄落实计划!B15</f>
        <v>44379</v>
      </c>
      <c r="D192" s="2" t="str">
        <f>[5]长账龄落实计划!C15</f>
        <v>新加坡J102智慧工地项目-深圳市协诚泰科技有限公司</v>
      </c>
      <c r="E192" s="2" t="str">
        <f>[5]长账龄落实计划!D15</f>
        <v>上海隧道工程股份（新加坡）有限公司</v>
      </c>
      <c r="F192" s="2" t="str">
        <f>[5]长账龄落实计划!E15</f>
        <v>ZHT2020112200092</v>
      </c>
      <c r="G192" s="2" t="str">
        <f>_xlfn.XLOOKUP(F192,[8]【SUIT】合同静态信息表!$B:$B,[8]【SUIT】合同静态信息表!$C:$C)</f>
        <v>新加坡J102智慧工地项目</v>
      </c>
      <c r="H192" s="2">
        <f>[5]长账龄落实计划!G15</f>
        <v>1615765</v>
      </c>
      <c r="I192" s="2">
        <f>[5]长账龄落实计划!H15</f>
        <v>160450</v>
      </c>
      <c r="J192" s="2" t="str">
        <f>_xlfn.XLOOKUP(F192,[8]【SUIT】合同静态信息表!$B:$B,[8]【SUIT】合同静态信息表!$K:$K)</f>
        <v>上海隧道工程股份（新加坡）有限公司</v>
      </c>
      <c r="K192" s="2" t="str">
        <f>[5]长账龄落实计划!J15</f>
        <v>不确定</v>
      </c>
      <c r="L192" s="2" t="e">
        <f>[5]长账龄落实计划!K15</f>
        <v>#REF!</v>
      </c>
      <c r="M192" s="2">
        <f>IF(COUNTIF($F$30:F192,F192)=1,COUNTIF($F$30:F192,F192),"")</f>
        <v>1</v>
      </c>
      <c r="N192" s="131">
        <f t="shared" si="17"/>
        <v>67.95636</v>
      </c>
      <c r="O192" s="76">
        <f t="shared" si="18"/>
        <v>39</v>
      </c>
      <c r="P192" s="76" t="str">
        <f t="shared" si="19"/>
        <v>5年</v>
      </c>
      <c r="Q192" s="76" t="str">
        <f>IF(COUNTIF([8]辅助列设置!$Q:$Q,J192)&gt;0,"股份内","股份外")</f>
        <v>股份内</v>
      </c>
      <c r="R192" s="76" t="str">
        <f>_xlfn.XLOOKUP(F192,产值及收款计划!C:C,产值及收款计划!B:B)</f>
        <v>广东分公司</v>
      </c>
      <c r="S192" s="76" t="str">
        <f>_xlfn.XLOOKUP(F192,产值及收款计划!C:C,产值及收款计划!O:O)</f>
        <v>明艳丽</v>
      </c>
    </row>
    <row r="193" spans="1:19">
      <c r="A193" s="131"/>
      <c r="B193" s="2">
        <f>[5]长账龄落实计划!A16</f>
        <v>20</v>
      </c>
      <c r="C193" s="134">
        <f>[5]长账龄落实计划!B16</f>
        <v>44379</v>
      </c>
      <c r="D193" s="2" t="str">
        <f>[5]长账龄落实计划!C16</f>
        <v>深圳市光明区玉律学校(原玉律小学)扩建工程——代建管理技术咨询服务合同-上海市城市建设设计研究总院(集团)有限公司</v>
      </c>
      <c r="E193" s="2" t="str">
        <f>[5]长账龄落实计划!D16</f>
        <v>上海市城市建设设计研究总院（集团）有限公司</v>
      </c>
      <c r="F193" s="2" t="str">
        <f>[5]长账龄落实计划!E16</f>
        <v>ZHT2020111600088</v>
      </c>
      <c r="G193" s="2" t="str">
        <f>_xlfn.XLOOKUP(F193,[8]【SUIT】合同静态信息表!$B:$B,[8]【SUIT】合同静态信息表!$C:$C)</f>
        <v>深圳市光明区玉律学校(原玉律小学)扩建工程——代建管理技术咨询服务合同</v>
      </c>
      <c r="H193" s="2">
        <f>[5]长账龄落实计划!G16</f>
        <v>320000</v>
      </c>
      <c r="I193" s="2">
        <f>[5]长账龄落实计划!H16</f>
        <v>2000</v>
      </c>
      <c r="J193" s="2" t="str">
        <f>_xlfn.XLOOKUP(F193,[8]【SUIT】合同静态信息表!$B:$B,[8]【SUIT】合同静态信息表!$K:$K)</f>
        <v>上海市城市建设设计研究总院（集团）有限公司</v>
      </c>
      <c r="K193" s="2" t="str">
        <f>[5]长账龄落实计划!J16</f>
        <v>不确定</v>
      </c>
      <c r="L193" s="2" t="e">
        <f>[5]长账龄落实计划!K16</f>
        <v>#REF!</v>
      </c>
      <c r="M193" s="2">
        <f>IF(COUNTIF($F$30:F193,F193)=1,COUNTIF($F$30:F193,F193),"")</f>
        <v>1</v>
      </c>
      <c r="N193" s="131">
        <f t="shared" si="17"/>
        <v>0.2</v>
      </c>
      <c r="O193" s="76">
        <f t="shared" si="18"/>
        <v>137</v>
      </c>
      <c r="P193" s="76" t="str">
        <f t="shared" si="19"/>
        <v>5年</v>
      </c>
      <c r="Q193" s="76" t="str">
        <f>IF(COUNTIF([8]辅助列设置!$Q:$Q,J193)&gt;0,"股份内","股份外")</f>
        <v>股份内</v>
      </c>
      <c r="R193" s="76" t="str">
        <f>_xlfn.XLOOKUP(F193,产值及收款计划!C:C,产值及收款计划!B:B)</f>
        <v>广东分公司</v>
      </c>
      <c r="S193" s="76" t="str">
        <f>_xlfn.XLOOKUP(F193,产值及收款计划!C:C,产值及收款计划!O:O)</f>
        <v>向枭</v>
      </c>
    </row>
    <row r="194" spans="1:19">
      <c r="A194" s="131"/>
      <c r="B194" s="2">
        <f>[5]长账龄落实计划!A17</f>
        <v>22</v>
      </c>
      <c r="C194" s="134">
        <f>[5]长账龄落实计划!B17</f>
        <v>44562</v>
      </c>
      <c r="D194" s="2" t="str">
        <f>[5]长账龄落实计划!C17</f>
        <v>文明东越江通道积水监测工程施工合同-海口市桥隧管理有限公司</v>
      </c>
      <c r="E194" s="2" t="str">
        <f>[5]长账龄落实计划!D17</f>
        <v>海口市桥隧管理有限公司</v>
      </c>
      <c r="F194" s="2" t="str">
        <f>[5]长账龄落实计划!E17</f>
        <v>ZHT2021101400117</v>
      </c>
      <c r="G194" s="2" t="str">
        <f>_xlfn.XLOOKUP(F194,[8]【SUIT】合同静态信息表!$B:$B,[8]【SUIT】合同静态信息表!$C:$C)</f>
        <v>文明东越江通道积水监测工程施工合同</v>
      </c>
      <c r="H194" s="2">
        <f>[5]长账龄落实计划!G17</f>
        <v>30000</v>
      </c>
      <c r="I194" s="2">
        <f>[5]长账龄落实计划!H17</f>
        <v>6000</v>
      </c>
      <c r="J194" s="2" t="str">
        <f>_xlfn.XLOOKUP(F194,[8]【SUIT】合同静态信息表!$B:$B,[8]【SUIT】合同静态信息表!$K:$K)</f>
        <v>海口市建工城市运营管理有限公司</v>
      </c>
      <c r="K194" s="2" t="str">
        <f>[5]长账龄落实计划!J17</f>
        <v>不确定</v>
      </c>
      <c r="L194" s="2" t="e">
        <f>[5]长账龄落实计划!K17</f>
        <v>#REF!</v>
      </c>
      <c r="M194" s="2">
        <f>IF(COUNTIF($F$30:F194,F194)=1,COUNTIF($F$30:F194,F194),"")</f>
        <v>1</v>
      </c>
      <c r="N194" s="131">
        <f t="shared" si="17"/>
        <v>0.6</v>
      </c>
      <c r="O194" s="76">
        <f t="shared" si="18"/>
        <v>130</v>
      </c>
      <c r="P194" s="76" t="str">
        <f t="shared" si="19"/>
        <v>4年</v>
      </c>
      <c r="Q194" s="76" t="str">
        <f>IF(COUNTIF([8]辅助列设置!$Q:$Q,J194)&gt;0,"股份内","股份外")</f>
        <v>股份外</v>
      </c>
      <c r="R194" s="76" t="str">
        <f>_xlfn.XLOOKUP(F194,产值及收款计划!C:C,产值及收款计划!B:B)</f>
        <v>广东分公司</v>
      </c>
      <c r="S194" s="76" t="str">
        <f>_xlfn.XLOOKUP(F194,产值及收款计划!C:C,产值及收款计划!O:O)</f>
        <v>杜江</v>
      </c>
    </row>
    <row r="195" spans="1:19">
      <c r="A195" s="131"/>
      <c r="B195" s="2">
        <f>[5]长账龄落实计划!A18</f>
        <v>28</v>
      </c>
      <c r="C195" s="134">
        <f>[5]长账龄落实计划!B18</f>
        <v>44925</v>
      </c>
      <c r="D195" s="2" t="str">
        <f>[5]长账龄落实计划!C18</f>
        <v>重庆交开投科技数据分析系统开发项目-重庆交通开投科技发展有限公司-确认单无税673584.91</v>
      </c>
      <c r="E195" s="2" t="str">
        <f>[5]长账龄落实计划!D18</f>
        <v>重庆交通开投科技发展有限公司</v>
      </c>
      <c r="F195" s="2" t="str">
        <f>[5]长账龄落实计划!E18</f>
        <v>ZHT2022060200042</v>
      </c>
      <c r="G195" s="2" t="str">
        <f>_xlfn.XLOOKUP(F195,[8]【SUIT】合同静态信息表!$B:$B,[8]【SUIT】合同静态信息表!$C:$C)</f>
        <v>工程管理平台项目开发外包合同</v>
      </c>
      <c r="H195" s="2">
        <f>[5]长账龄落实计划!G18</f>
        <v>1020000</v>
      </c>
      <c r="I195" s="2">
        <f>[5]长账龄落实计划!H18</f>
        <v>614000</v>
      </c>
      <c r="J195" s="2" t="str">
        <f>_xlfn.XLOOKUP(F195,[8]【SUIT】合同静态信息表!$B:$B,[8]【SUIT】合同静态信息表!$K:$K)</f>
        <v>重庆交通开投科技发展有限公司</v>
      </c>
      <c r="K195" s="2" t="str">
        <f>[5]长账龄落实计划!J18</f>
        <v>全部落实</v>
      </c>
      <c r="L195" s="2" t="e">
        <f>[5]长账龄落实计划!K18</f>
        <v>#REF!</v>
      </c>
      <c r="M195" s="2">
        <f>IF(COUNTIF($F$30:F195,F195)=1,COUNTIF($F$30:F195,F195),"")</f>
        <v>1</v>
      </c>
      <c r="N195" s="131">
        <f t="shared" si="17"/>
        <v>86.9</v>
      </c>
      <c r="O195" s="76">
        <f t="shared" si="18"/>
        <v>29</v>
      </c>
      <c r="P195" s="76" t="str">
        <f t="shared" si="19"/>
        <v>4年</v>
      </c>
      <c r="Q195" s="76" t="str">
        <f>IF(COUNTIF([8]辅助列设置!$Q:$Q,J195)&gt;0,"股份内","股份外")</f>
        <v>股份外</v>
      </c>
      <c r="R195" s="76" t="str">
        <f>_xlfn.XLOOKUP(F195,产值及收款计划!C:C,产值及收款计划!B:B)</f>
        <v>广东分公司</v>
      </c>
      <c r="S195" s="76" t="str">
        <f>_xlfn.XLOOKUP(F195,产值及收款计划!C:C,产值及收款计划!O:O)</f>
        <v>明艳丽</v>
      </c>
    </row>
    <row r="196" spans="1:19">
      <c r="A196" s="131"/>
      <c r="B196" s="2">
        <f>[5]长账龄落实计划!A19</f>
        <v>39</v>
      </c>
      <c r="C196" s="134">
        <f>[5]长账龄落实计划!B19</f>
        <v>44925</v>
      </c>
      <c r="D196" s="2" t="str">
        <f>[5]长账龄落实计划!C19</f>
        <v>地下院平移-深圳市宝安区人民检察院综合业务大楼项目 -上海市地下空间设计研究总院有限公司-无税39056.6确认单</v>
      </c>
      <c r="E196" s="2" t="str">
        <f>[5]长账龄落实计划!D19</f>
        <v>上海市地下空间设计研究总院有限公司</v>
      </c>
      <c r="F196" s="2" t="str">
        <f>[5]长账龄落实计划!E19</f>
        <v>SJHT2019121300122</v>
      </c>
      <c r="G196" s="2" t="str">
        <f>_xlfn.XLOOKUP(F196,[8]【SUIT】合同静态信息表!$B:$B,[8]【SUIT】合同静态信息表!$C:$C)</f>
        <v>地下院平移-深圳市宝安区人民检察院综合业务大楼项目</v>
      </c>
      <c r="H196" s="2">
        <f>[5]长账龄落实计划!G19</f>
        <v>233800</v>
      </c>
      <c r="I196" s="2">
        <f>[5]长账龄落实计划!H19</f>
        <v>41400</v>
      </c>
      <c r="J196" s="2" t="str">
        <f>_xlfn.XLOOKUP(F196,[8]【SUIT】合同静态信息表!$B:$B,[8]【SUIT】合同静态信息表!$K:$K)</f>
        <v>上海市地下空间设计研究总院有限公司</v>
      </c>
      <c r="K196" s="2" t="str">
        <f>[5]长账龄落实计划!J19</f>
        <v>全部落实</v>
      </c>
      <c r="L196" s="2" t="e">
        <f>[5]长账龄落实计划!K19</f>
        <v>#REF!</v>
      </c>
      <c r="M196" s="2">
        <f>IF(COUNTIF($F$30:F196,F196)=1,COUNTIF($F$30:F196,F196),"")</f>
        <v>1</v>
      </c>
      <c r="N196" s="131">
        <f t="shared" si="17"/>
        <v>4.14</v>
      </c>
      <c r="O196" s="76">
        <f t="shared" si="18"/>
        <v>114</v>
      </c>
      <c r="P196" s="76" t="str">
        <f t="shared" si="19"/>
        <v>4年</v>
      </c>
      <c r="Q196" s="76" t="str">
        <f>IF(COUNTIF([8]辅助列设置!$Q:$Q,J196)&gt;0,"股份内","股份外")</f>
        <v>股份内</v>
      </c>
      <c r="R196" s="76" t="str">
        <f>_xlfn.XLOOKUP(F196,产值及收款计划!C:C,产值及收款计划!B:B)</f>
        <v>广东分公司</v>
      </c>
      <c r="S196" s="76" t="str">
        <f>_xlfn.XLOOKUP(F196,产值及收款计划!C:C,产值及收款计划!O:O)</f>
        <v>雷涵</v>
      </c>
    </row>
    <row r="197" spans="1:19">
      <c r="A197" s="131"/>
      <c r="B197" s="2">
        <f>[5]长账龄落实计划!A20</f>
        <v>44</v>
      </c>
      <c r="C197" s="134">
        <f>[5]长账龄落实计划!B20</f>
        <v>44925</v>
      </c>
      <c r="D197" s="2" t="str">
        <f>[5]长账龄落实计划!C20</f>
        <v>皇岗口岸临时旅检场地建设工程项目BIM实施顾问服务-上海市地下空间设计研究总院有限公司</v>
      </c>
      <c r="E197" s="2" t="str">
        <f>[5]长账龄落实计划!D20</f>
        <v>上海市地下空间设计研究总院有限公司</v>
      </c>
      <c r="F197" s="2" t="str">
        <f>[5]长账龄落实计划!E20</f>
        <v>ZHT2020120700103</v>
      </c>
      <c r="G197" s="2" t="str">
        <f>_xlfn.XLOOKUP(F197,[8]【SUIT】合同静态信息表!$B:$B,[8]【SUIT】合同静态信息表!$C:$C)</f>
        <v>地下院平移-皇岗口岸临时旅检场地建设工程项目BIM实施顾问服务合同</v>
      </c>
      <c r="H197" s="2">
        <f>[5]长账龄落实计划!G20</f>
        <v>841501</v>
      </c>
      <c r="I197" s="2">
        <f>[5]长账龄落实计划!H20</f>
        <v>1</v>
      </c>
      <c r="J197" s="2" t="str">
        <f>_xlfn.XLOOKUP(F197,[8]【SUIT】合同静态信息表!$B:$B,[8]【SUIT】合同静态信息表!$K:$K)</f>
        <v>上海市地下空间设计研究总院有限公司</v>
      </c>
      <c r="K197" s="2" t="str">
        <f>[5]长账龄落实计划!J20</f>
        <v>无法落实</v>
      </c>
      <c r="L197" s="2" t="e">
        <f>[5]长账龄落实计划!K20</f>
        <v>#REF!</v>
      </c>
      <c r="M197" s="2">
        <f>IF(COUNTIF($F$30:F197,F197)=1,COUNTIF($F$30:F197,F197),"")</f>
        <v>1</v>
      </c>
      <c r="N197" s="131">
        <f t="shared" si="17"/>
        <v>0.0001</v>
      </c>
      <c r="O197" s="76">
        <f t="shared" si="18"/>
        <v>144</v>
      </c>
      <c r="P197" s="76" t="str">
        <f t="shared" si="19"/>
        <v>4年</v>
      </c>
      <c r="Q197" s="76" t="str">
        <f>IF(COUNTIF([8]辅助列设置!$Q:$Q,J197)&gt;0,"股份内","股份外")</f>
        <v>股份内</v>
      </c>
      <c r="R197" s="135" t="s">
        <v>29</v>
      </c>
      <c r="S197" s="76" t="e">
        <f>_xlfn.XLOOKUP(F197,产值及收款计划!C:C,产值及收款计划!O:O)</f>
        <v>#N/A</v>
      </c>
    </row>
    <row r="198" spans="1:19">
      <c r="A198" s="131"/>
      <c r="B198" s="2">
        <f>[5]长账龄落实计划!A21</f>
        <v>45</v>
      </c>
      <c r="C198" s="134">
        <f>[5]长账龄落实计划!B21</f>
        <v>44925</v>
      </c>
      <c r="D198" s="2" t="str">
        <f>[5]长账龄落实计划!C21</f>
        <v>地下院平移-深圳市医疗器械检测和生物医药安全评价中心建设项目-上海市地下空间设计研究总院有限公司</v>
      </c>
      <c r="E198" s="2" t="str">
        <f>[5]长账龄落实计划!D21</f>
        <v>上海市地下空间设计研究总院有限公司</v>
      </c>
      <c r="F198" s="2" t="str">
        <f>[5]长账龄落实计划!E21</f>
        <v>SJHT2019121300121</v>
      </c>
      <c r="G198" s="2" t="str">
        <f>_xlfn.XLOOKUP(F198,[8]【SUIT】合同静态信息表!$B:$B,[8]【SUIT】合同静态信息表!$C:$C)</f>
        <v>地下院平移-深圳市医疗器械检测和生物医药安全评价中心建设项目</v>
      </c>
      <c r="H198" s="2">
        <f>[5]长账龄落实计划!G21</f>
        <v>388400</v>
      </c>
      <c r="I198" s="2">
        <f>[5]长账龄落实计划!H21</f>
        <v>102155</v>
      </c>
      <c r="J198" s="2" t="str">
        <f>_xlfn.XLOOKUP(F198,[8]【SUIT】合同静态信息表!$B:$B,[8]【SUIT】合同静态信息表!$K:$K)</f>
        <v>上海市地下空间设计研究总院有限公司</v>
      </c>
      <c r="K198" s="2" t="str">
        <f>[5]长账龄落实计划!J21</f>
        <v>全部落实</v>
      </c>
      <c r="L198" s="2" t="e">
        <f>[5]长账龄落实计划!K21</f>
        <v>#REF!</v>
      </c>
      <c r="M198" s="2" t="str">
        <f>IF(COUNTIF($F$30:F198,F198)=1,COUNTIF($F$30:F198,F198),"")</f>
        <v/>
      </c>
      <c r="N198" s="131" t="str">
        <f t="shared" si="17"/>
        <v/>
      </c>
      <c r="O198" s="76" t="e">
        <f t="shared" si="18"/>
        <v>#VALUE!</v>
      </c>
      <c r="P198" s="76" t="str">
        <f t="shared" si="19"/>
        <v>4年</v>
      </c>
      <c r="Q198" s="76" t="str">
        <f>IF(COUNTIF([8]辅助列设置!$Q:$Q,J198)&gt;0,"股份内","股份外")</f>
        <v>股份内</v>
      </c>
      <c r="R198" s="76" t="str">
        <f>_xlfn.XLOOKUP(F198,产值及收款计划!C:C,产值及收款计划!B:B)</f>
        <v>广东分公司</v>
      </c>
      <c r="S198" s="76" t="str">
        <f>_xlfn.XLOOKUP(F198,产值及收款计划!C:C,产值及收款计划!O:O)</f>
        <v>明艳丽</v>
      </c>
    </row>
    <row r="199" spans="1:19">
      <c r="A199" s="131"/>
      <c r="B199" s="2">
        <f>[5]长账龄落实计划!A22</f>
        <v>46</v>
      </c>
      <c r="C199" s="134">
        <f>[5]长账龄落实计划!B22</f>
        <v>44925</v>
      </c>
      <c r="D199" s="2" t="str">
        <f>[5]长账龄落实计划!C22</f>
        <v>地下院平移-清华大学创新基地建设工程（二期）BIM咨询服务（施工阶段现场服务）-上海市地下空间设计研究总院有限公司</v>
      </c>
      <c r="E199" s="2" t="str">
        <f>[5]长账龄落实计划!D22</f>
        <v>上海市地下空间设计研究总院有限公司</v>
      </c>
      <c r="F199" s="2" t="str">
        <f>[5]长账龄落实计划!E22</f>
        <v>SJHT2019121300123</v>
      </c>
      <c r="G199" s="2" t="str">
        <f>_xlfn.XLOOKUP(F199,[8]【SUIT】合同静态信息表!$B:$B,[8]【SUIT】合同静态信息表!$C:$C)</f>
        <v>地下院平移-清华大学创新基地建设工程（二期）BIM咨询服务</v>
      </c>
      <c r="H199" s="2">
        <f>[5]长账龄落实计划!G22</f>
        <v>99200</v>
      </c>
      <c r="I199" s="2">
        <f>[5]长账龄落实计划!H22</f>
        <v>99200</v>
      </c>
      <c r="J199" s="2" t="str">
        <f>_xlfn.XLOOKUP(F199,[8]【SUIT】合同静态信息表!$B:$B,[8]【SUIT】合同静态信息表!$K:$K)</f>
        <v>上海市地下空间设计研究总院有限公司</v>
      </c>
      <c r="K199" s="2" t="str">
        <f>[5]长账龄落实计划!J22</f>
        <v>全部落实</v>
      </c>
      <c r="L199" s="2" t="e">
        <f>[5]长账龄落实计划!K22</f>
        <v>#REF!</v>
      </c>
      <c r="M199" s="2">
        <f>IF(COUNTIF($F$30:F199,F199)=1,COUNTIF($F$30:F199,F199),"")</f>
        <v>1</v>
      </c>
      <c r="N199" s="131">
        <f t="shared" si="17"/>
        <v>9.92</v>
      </c>
      <c r="O199" s="76">
        <f t="shared" si="18"/>
        <v>94</v>
      </c>
      <c r="P199" s="76" t="str">
        <f t="shared" si="19"/>
        <v>4年</v>
      </c>
      <c r="Q199" s="76" t="str">
        <f>IF(COUNTIF([8]辅助列设置!$Q:$Q,J199)&gt;0,"股份内","股份外")</f>
        <v>股份内</v>
      </c>
      <c r="R199" s="135" t="s">
        <v>29</v>
      </c>
      <c r="S199" s="76" t="e">
        <f>_xlfn.XLOOKUP(F199,产值及收款计划!C:C,产值及收款计划!O:O)</f>
        <v>#N/A</v>
      </c>
    </row>
    <row r="200" spans="1:19">
      <c r="A200" s="131"/>
      <c r="B200" s="2">
        <f>[5]长账龄落实计划!A23</f>
        <v>47</v>
      </c>
      <c r="C200" s="134">
        <f>[5]长账龄落实计划!B23</f>
        <v>44925</v>
      </c>
      <c r="D200" s="2" t="str">
        <f>[5]长账龄落实计划!C23</f>
        <v>中山大学深圳建设工程项目-上海市地下空间设计研究总院有限公司</v>
      </c>
      <c r="E200" s="2" t="str">
        <f>[5]长账龄落实计划!D23</f>
        <v>上海市地下空间设计研究总院有限公司</v>
      </c>
      <c r="F200" s="2" t="str">
        <f>[5]长账龄落实计划!E23</f>
        <v>SJHT2019111900092</v>
      </c>
      <c r="G200" s="2" t="str">
        <f>_xlfn.XLOOKUP(F200,[8]【SUIT】合同静态信息表!$B:$B,[8]【SUIT】合同静态信息表!$C:$C)</f>
        <v>中山大学深圳建设工程项目</v>
      </c>
      <c r="H200" s="2">
        <f>[5]长账龄落实计划!G23</f>
        <v>8470000</v>
      </c>
      <c r="I200" s="2">
        <f>[5]长账龄落实计划!H23</f>
        <v>278264</v>
      </c>
      <c r="J200" s="2" t="str">
        <f>_xlfn.XLOOKUP(F200,[8]【SUIT】合同静态信息表!$B:$B,[8]【SUIT】合同静态信息表!$K:$K)</f>
        <v>上海市地下空间设计研究总院有限公司</v>
      </c>
      <c r="K200" s="2" t="str">
        <f>[5]长账龄落实计划!J23</f>
        <v>全部落实</v>
      </c>
      <c r="L200" s="2" t="e">
        <f>[5]长账龄落实计划!K23</f>
        <v>#REF!</v>
      </c>
      <c r="M200" s="2">
        <f>IF(COUNTIF($F$30:F200,F200)=1,COUNTIF($F$30:F200,F200),"")</f>
        <v>1</v>
      </c>
      <c r="N200" s="131">
        <f t="shared" si="17"/>
        <v>101.0519</v>
      </c>
      <c r="O200" s="76">
        <f t="shared" si="18"/>
        <v>25</v>
      </c>
      <c r="P200" s="76" t="str">
        <f t="shared" si="19"/>
        <v>4年</v>
      </c>
      <c r="Q200" s="76" t="str">
        <f>IF(COUNTIF([8]辅助列设置!$Q:$Q,J200)&gt;0,"股份内","股份外")</f>
        <v>股份内</v>
      </c>
      <c r="R200" s="76" t="str">
        <f>_xlfn.XLOOKUP(F200,产值及收款计划!C:C,产值及收款计划!B:B)</f>
        <v>广东分公司</v>
      </c>
      <c r="S200" s="76" t="str">
        <f>_xlfn.XLOOKUP(F200,产值及收款计划!C:C,产值及收款计划!O:O)</f>
        <v>明艳丽</v>
      </c>
    </row>
    <row r="201" spans="1:19">
      <c r="A201" s="131"/>
      <c r="B201" s="2">
        <f>[5]长账龄落实计划!A24</f>
        <v>48</v>
      </c>
      <c r="C201" s="134">
        <f>[5]长账龄落实计划!B24</f>
        <v>44925</v>
      </c>
      <c r="D201" s="2" t="str">
        <f>[5]长账龄落实计划!C24</f>
        <v>中山大学深圳建设工程项目-上海市地下空间设计研究总院有限公司</v>
      </c>
      <c r="E201" s="2" t="str">
        <f>[5]长账龄落实计划!D24</f>
        <v>上海市地下空间设计研究总院有限公司</v>
      </c>
      <c r="F201" s="2" t="str">
        <f>[5]长账龄落实计划!E24</f>
        <v>SJHT2019111900092</v>
      </c>
      <c r="G201" s="2" t="str">
        <f>_xlfn.XLOOKUP(F201,[8]【SUIT】合同静态信息表!$B:$B,[8]【SUIT】合同静态信息表!$C:$C)</f>
        <v>中山大学深圳建设工程项目</v>
      </c>
      <c r="H201" s="2">
        <f>[5]长账龄落实计划!G24</f>
        <v>8470000</v>
      </c>
      <c r="I201" s="2">
        <f>[5]长账龄落实计划!H24</f>
        <v>732255</v>
      </c>
      <c r="J201" s="2" t="str">
        <f>_xlfn.XLOOKUP(F201,[8]【SUIT】合同静态信息表!$B:$B,[8]【SUIT】合同静态信息表!$K:$K)</f>
        <v>上海市地下空间设计研究总院有限公司</v>
      </c>
      <c r="K201" s="2" t="str">
        <f>[5]长账龄落实计划!J24</f>
        <v>全部落实</v>
      </c>
      <c r="L201" s="2" t="e">
        <f>[5]长账龄落实计划!K24</f>
        <v>#REF!</v>
      </c>
      <c r="M201" s="2" t="str">
        <f>IF(COUNTIF($F$30:F201,F201)=1,COUNTIF($F$30:F201,F201),"")</f>
        <v/>
      </c>
      <c r="N201" s="131" t="str">
        <f t="shared" si="17"/>
        <v/>
      </c>
      <c r="O201" s="76" t="e">
        <f t="shared" si="18"/>
        <v>#VALUE!</v>
      </c>
      <c r="P201" s="76" t="str">
        <f t="shared" si="19"/>
        <v>4年</v>
      </c>
      <c r="Q201" s="76" t="str">
        <f>IF(COUNTIF([8]辅助列设置!$Q:$Q,J201)&gt;0,"股份内","股份外")</f>
        <v>股份内</v>
      </c>
      <c r="R201" s="76" t="str">
        <f>_xlfn.XLOOKUP(F201,产值及收款计划!C:C,产值及收款计划!B:B)</f>
        <v>广东分公司</v>
      </c>
      <c r="S201" s="76" t="str">
        <f>_xlfn.XLOOKUP(F201,产值及收款计划!C:C,产值及收款计划!O:O)</f>
        <v>明艳丽</v>
      </c>
    </row>
    <row r="202" spans="1:19">
      <c r="A202" s="131"/>
      <c r="B202" s="2">
        <f>[5]长账龄落实计划!A25</f>
        <v>49</v>
      </c>
      <c r="C202" s="134">
        <f>[5]长账龄落实计划!B25</f>
        <v>44925</v>
      </c>
      <c r="D202" s="2" t="str">
        <f>[5]长账龄落实计划!C25</f>
        <v>环莞快速路三期莞深高速至东部快速路段工程(二标段） -中铁大桥局集团有限公司第四工程分公司 -确认单108287.55</v>
      </c>
      <c r="E202" s="2" t="str">
        <f>[5]长账龄落实计划!D25</f>
        <v>中铁大桥局集团有限公司第四工程分公司路三期莞深高速至东部快速路段工程土建三标项目经理部</v>
      </c>
      <c r="F202" s="2" t="str">
        <f>[5]长账龄落实计划!E25</f>
        <v>ZHT2022071500056</v>
      </c>
      <c r="G202" s="2" t="str">
        <f>_xlfn.XLOOKUP(F202,[8]【SUIT】合同静态信息表!$B:$B,[8]【SUIT】合同静态信息表!$C:$C)</f>
        <v>环莞快速路三期莞深高速至东部快速路段工程-2标</v>
      </c>
      <c r="H202" s="2">
        <f>[5]长账龄落实计划!G25</f>
        <v>573924</v>
      </c>
      <c r="I202" s="2">
        <f>[5]长账龄落实计划!H25</f>
        <v>114784.8</v>
      </c>
      <c r="J202" s="2" t="str">
        <f>_xlfn.XLOOKUP(F202,[8]【SUIT】合同静态信息表!$B:$B,[8]【SUIT】合同静态信息表!$K:$K)</f>
        <v>中铁大桥局集团有限公司第四工程分公司路三期莞深高速至东部快速路段工程土建三标项目经理部</v>
      </c>
      <c r="K202" s="2" t="str">
        <f>[5]长账龄落实计划!J25</f>
        <v>无法落实</v>
      </c>
      <c r="L202" s="2" t="e">
        <f>[5]长账龄落实计划!K25</f>
        <v>#REF!</v>
      </c>
      <c r="M202" s="2">
        <f>IF(COUNTIF($F$30:F202,F202)=1,COUNTIF($F$30:F202,F202),"")</f>
        <v>1</v>
      </c>
      <c r="N202" s="131">
        <f t="shared" si="17"/>
        <v>30.13101</v>
      </c>
      <c r="O202" s="76">
        <f t="shared" si="18"/>
        <v>64</v>
      </c>
      <c r="P202" s="76" t="str">
        <f t="shared" si="19"/>
        <v>4年</v>
      </c>
      <c r="Q202" s="76" t="str">
        <f>IF(COUNTIF([8]辅助列设置!$Q:$Q,J202)&gt;0,"股份内","股份外")</f>
        <v>股份外</v>
      </c>
      <c r="R202" s="76" t="str">
        <f>_xlfn.XLOOKUP(F202,产值及收款计划!C:C,产值及收款计划!B:B)</f>
        <v>数字建造中心</v>
      </c>
      <c r="S202" s="76" t="str">
        <f>_xlfn.XLOOKUP(F202,产值及收款计划!C:C,产值及收款计划!O:O)</f>
        <v>明艳丽</v>
      </c>
    </row>
    <row r="203" spans="1:19">
      <c r="A203" s="131"/>
      <c r="B203" s="2">
        <f>[5]长账龄落实计划!A26</f>
        <v>50</v>
      </c>
      <c r="C203" s="134">
        <f>[5]长账龄落实计划!B26</f>
        <v>44925</v>
      </c>
      <c r="D203" s="2" t="str">
        <f>[5]长账龄落实计划!C26</f>
        <v>环莞快速路三期莞深高速至东部快速路段工程(二标段） -中铁大桥局集团有限公司第四工程分公司 -确认单108287.55</v>
      </c>
      <c r="E203" s="2" t="str">
        <f>[5]长账龄落实计划!D26</f>
        <v>中铁大桥局集团有限公司第四工程分公司路三期莞深高速至东部快速路段工程土建三标项目经理部</v>
      </c>
      <c r="F203" s="2" t="str">
        <f>[5]长账龄落实计划!E26</f>
        <v>ZHT2022071500056</v>
      </c>
      <c r="G203" s="2" t="str">
        <f>_xlfn.XLOOKUP(F203,[8]【SUIT】合同静态信息表!$B:$B,[8]【SUIT】合同静态信息表!$C:$C)</f>
        <v>环莞快速路三期莞深高速至东部快速路段工程-2标</v>
      </c>
      <c r="H203" s="2">
        <f>[5]长账龄落实计划!G26</f>
        <v>573924</v>
      </c>
      <c r="I203" s="2">
        <f>[5]长账龄落实计划!H26</f>
        <v>114784.8</v>
      </c>
      <c r="J203" s="2" t="str">
        <f>_xlfn.XLOOKUP(F203,[8]【SUIT】合同静态信息表!$B:$B,[8]【SUIT】合同静态信息表!$K:$K)</f>
        <v>中铁大桥局集团有限公司第四工程分公司路三期莞深高速至东部快速路段工程土建三标项目经理部</v>
      </c>
      <c r="K203" s="2" t="str">
        <f>[5]长账龄落实计划!J26</f>
        <v>无法落实</v>
      </c>
      <c r="L203" s="2" t="e">
        <f>[5]长账龄落实计划!K26</f>
        <v>#REF!</v>
      </c>
      <c r="M203" s="2" t="str">
        <f>IF(COUNTIF($F$30:F203,F203)=1,COUNTIF($F$30:F203,F203),"")</f>
        <v/>
      </c>
      <c r="N203" s="131" t="str">
        <f t="shared" si="17"/>
        <v/>
      </c>
      <c r="O203" s="76" t="e">
        <f t="shared" si="18"/>
        <v>#VALUE!</v>
      </c>
      <c r="P203" s="76" t="str">
        <f t="shared" si="19"/>
        <v>4年</v>
      </c>
      <c r="Q203" s="76" t="str">
        <f>IF(COUNTIF([8]辅助列设置!$Q:$Q,J203)&gt;0,"股份内","股份外")</f>
        <v>股份外</v>
      </c>
      <c r="R203" s="76" t="str">
        <f>_xlfn.XLOOKUP(F203,产值及收款计划!C:C,产值及收款计划!B:B)</f>
        <v>数字建造中心</v>
      </c>
      <c r="S203" s="76" t="str">
        <f>_xlfn.XLOOKUP(F203,产值及收款计划!C:C,产值及收款计划!O:O)</f>
        <v>明艳丽</v>
      </c>
    </row>
    <row r="204" spans="1:19">
      <c r="A204" s="131"/>
      <c r="B204" s="2">
        <f>[5]长账龄落实计划!A27</f>
        <v>51</v>
      </c>
      <c r="C204" s="134">
        <f>[5]长账龄落实计划!B27</f>
        <v>44957</v>
      </c>
      <c r="D204" s="2" t="str">
        <f>[5]长账龄落实计划!C27</f>
        <v>TWRP智慧工地项目-深圳市协诚泰科技有限公司</v>
      </c>
      <c r="E204" s="2" t="str">
        <f>[5]长账龄落实计划!D27</f>
        <v>PAISystemsPteLtd</v>
      </c>
      <c r="F204" s="2" t="str">
        <f>[5]长账龄落实计划!E27</f>
        <v>ZHT2023022400020</v>
      </c>
      <c r="G204" s="2" t="str">
        <f>_xlfn.XLOOKUP(F204,[8]【SUIT】合同静态信息表!$B:$B,[8]【SUIT】合同静态信息表!$C:$C)</f>
        <v>新加坡TWRPPL智慧管理系统设备采购合同</v>
      </c>
      <c r="H204" s="2">
        <f>[5]长账龄落实计划!G27</f>
        <v>517800</v>
      </c>
      <c r="I204" s="2">
        <f>[5]长账龄落实计划!H27</f>
        <v>133069.15</v>
      </c>
      <c r="J204" s="2" t="str">
        <f>_xlfn.XLOOKUP(F204,[8]【SUIT】合同静态信息表!$B:$B,[8]【SUIT】合同静态信息表!$K:$K)</f>
        <v>PAI Systems Pte Ltd</v>
      </c>
      <c r="K204" s="2" t="str">
        <f>[5]长账龄落实计划!J27</f>
        <v>不确定</v>
      </c>
      <c r="L204" s="2" t="e">
        <f>[5]长账龄落实计划!K27</f>
        <v>#REF!</v>
      </c>
      <c r="M204" s="2">
        <f>IF(COUNTIF($F$30:F204,F204)=1,COUNTIF($F$30:F204,F204),"")</f>
        <v>1</v>
      </c>
      <c r="N204" s="131">
        <f t="shared" si="17"/>
        <v>15.5253</v>
      </c>
      <c r="O204" s="76">
        <f t="shared" si="18"/>
        <v>81</v>
      </c>
      <c r="P204" s="76" t="str">
        <f t="shared" si="19"/>
        <v>3年</v>
      </c>
      <c r="Q204" s="76" t="str">
        <f>IF(COUNTIF([8]辅助列设置!$Q:$Q,J204)&gt;0,"股份内","股份外")</f>
        <v>股份外</v>
      </c>
      <c r="R204" s="76" t="str">
        <f>_xlfn.XLOOKUP(F204,产值及收款计划!C:C,产值及收款计划!B:B)</f>
        <v>广东分公司</v>
      </c>
      <c r="S204" s="76" t="str">
        <f>_xlfn.XLOOKUP(F204,产值及收款计划!C:C,产值及收款计划!O:O)</f>
        <v>杜江</v>
      </c>
    </row>
    <row r="205" spans="1:19">
      <c r="A205" s="131"/>
      <c r="B205" s="2">
        <f>[5]长账龄落实计划!A28</f>
        <v>52</v>
      </c>
      <c r="C205" s="134">
        <f>[5]长账龄落实计划!B28</f>
        <v>45016</v>
      </c>
      <c r="D205" s="2" t="str">
        <f>[5]长账龄落实计划!C28</f>
        <v>新加坡J102智慧工地项目-深圳市协诚泰科技有限公司</v>
      </c>
      <c r="E205" s="2" t="str">
        <f>[5]长账龄落实计划!D28</f>
        <v>上海隧道工程股份（新加坡）有限公司</v>
      </c>
      <c r="F205" s="2" t="str">
        <f>[5]长账龄落实计划!E28</f>
        <v>ZHT2020112200092</v>
      </c>
      <c r="G205" s="2" t="str">
        <f>_xlfn.XLOOKUP(F205,[8]【SUIT】合同静态信息表!$B:$B,[8]【SUIT】合同静态信息表!$C:$C)</f>
        <v>新加坡J102智慧工地项目</v>
      </c>
      <c r="H205" s="2">
        <f>[5]长账龄落实计划!G28</f>
        <v>1615765</v>
      </c>
      <c r="I205" s="2">
        <f>[5]长账龄落实计划!H28</f>
        <v>173145.6</v>
      </c>
      <c r="J205" s="2" t="str">
        <f>_xlfn.XLOOKUP(F205,[8]【SUIT】合同静态信息表!$B:$B,[8]【SUIT】合同静态信息表!$K:$K)</f>
        <v>上海隧道工程股份（新加坡）有限公司</v>
      </c>
      <c r="K205" s="2" t="str">
        <f>[5]长账龄落实计划!J28</f>
        <v>不确定</v>
      </c>
      <c r="L205" s="2" t="e">
        <f>[5]长账龄落实计划!K28</f>
        <v>#REF!</v>
      </c>
      <c r="M205" s="2" t="str">
        <f>IF(COUNTIF($F$30:F205,F205)=1,COUNTIF($F$30:F205,F205),"")</f>
        <v/>
      </c>
      <c r="N205" s="131" t="str">
        <f t="shared" si="17"/>
        <v/>
      </c>
      <c r="O205" s="76" t="e">
        <f t="shared" si="18"/>
        <v>#VALUE!</v>
      </c>
      <c r="P205" s="76" t="str">
        <f t="shared" si="19"/>
        <v>3年</v>
      </c>
      <c r="Q205" s="76" t="str">
        <f>IF(COUNTIF([8]辅助列设置!$Q:$Q,J205)&gt;0,"股份内","股份外")</f>
        <v>股份内</v>
      </c>
      <c r="R205" s="76" t="str">
        <f>_xlfn.XLOOKUP(F205,产值及收款计划!C:C,产值及收款计划!B:B)</f>
        <v>广东分公司</v>
      </c>
      <c r="S205" s="76" t="str">
        <f>_xlfn.XLOOKUP(F205,产值及收款计划!C:C,产值及收款计划!O:O)</f>
        <v>明艳丽</v>
      </c>
    </row>
    <row r="206" spans="1:19">
      <c r="A206" s="131"/>
      <c r="B206" s="2">
        <f>[5]长账龄落实计划!A29</f>
        <v>63</v>
      </c>
      <c r="C206" s="134">
        <f>[5]长账龄落实计划!B29</f>
        <v>45254</v>
      </c>
      <c r="D206" s="2" t="str">
        <f>[5]长账龄落实计划!C29</f>
        <v>皇岗口岸临时旅检场地建设工程（EPC）项目BIM运维工程分包合同</v>
      </c>
      <c r="E206" s="2" t="str">
        <f>[5]长账龄落实计划!D29</f>
        <v>中建科工集团有限公司</v>
      </c>
      <c r="F206" s="2" t="str">
        <f>[5]长账龄落实计划!E29</f>
        <v>ZHT2020053000021</v>
      </c>
      <c r="G206" s="2" t="str">
        <f>_xlfn.XLOOKUP(F206,[8]【SUIT】合同静态信息表!$B:$B,[8]【SUIT】合同静态信息表!$C:$C)</f>
        <v>皇岗口岸临时旅检场地建设工程（EPC）项目BIM运维工程分包合同</v>
      </c>
      <c r="H206" s="2">
        <f>[5]长账龄落实计划!G29</f>
        <v>1485661.82</v>
      </c>
      <c r="I206" s="2">
        <f>[5]长账龄落实计划!H29</f>
        <v>600</v>
      </c>
      <c r="J206" s="2" t="str">
        <f>_xlfn.XLOOKUP(F206,[8]【SUIT】合同静态信息表!$B:$B,[8]【SUIT】合同静态信息表!$K:$K)</f>
        <v>中建科工集团有限公司</v>
      </c>
      <c r="K206" s="2" t="str">
        <f>[5]长账龄落实计划!J29</f>
        <v>无法落实</v>
      </c>
      <c r="L206" s="2" t="e">
        <f>[5]长账龄落实计划!K29</f>
        <v>#REF!</v>
      </c>
      <c r="M206" s="2">
        <f>IF(COUNTIF($F$30:F206,F206)=1,COUNTIF($F$30:F206,F206),"")</f>
        <v>1</v>
      </c>
      <c r="N206" s="131">
        <f t="shared" si="17"/>
        <v>0.06</v>
      </c>
      <c r="O206" s="76">
        <f t="shared" si="18"/>
        <v>138</v>
      </c>
      <c r="P206" s="76" t="str">
        <f t="shared" si="19"/>
        <v>3年</v>
      </c>
      <c r="Q206" s="76" t="str">
        <f>IF(COUNTIF([8]辅助列设置!$Q:$Q,J206)&gt;0,"股份内","股份外")</f>
        <v>股份外</v>
      </c>
      <c r="R206" s="135" t="s">
        <v>29</v>
      </c>
      <c r="S206" s="76" t="e">
        <f>_xlfn.XLOOKUP(F206,产值及收款计划!C:C,产值及收款计划!O:O)</f>
        <v>#N/A</v>
      </c>
    </row>
    <row r="207" spans="1:19">
      <c r="A207" s="131"/>
      <c r="B207" s="2">
        <f>[5]长账龄落实计划!A30</f>
        <v>74</v>
      </c>
      <c r="C207" s="134">
        <f>[5]长账龄落实计划!B30</f>
        <v>45254</v>
      </c>
      <c r="D207" s="2" t="str">
        <f>[5]长账龄落实计划!C30</f>
        <v>妈湾跨海通道1标数字孪生工地</v>
      </c>
      <c r="E207" s="2" t="str">
        <f>[5]长账龄落实计划!D30</f>
        <v>上海隧道工程有限公司</v>
      </c>
      <c r="F207" s="2" t="str">
        <f>[5]长账龄落实计划!E30</f>
        <v>ZHT2023032900030</v>
      </c>
      <c r="G207" s="2" t="str">
        <f>_xlfn.XLOOKUP(F207,[8]【SUIT】合同静态信息表!$B:$B,[8]【SUIT】合同静态信息表!$C:$C)</f>
        <v>妈湾跨海通道 1 标数字孪生工地</v>
      </c>
      <c r="H207" s="2">
        <f>[5]长账龄落实计划!G30</f>
        <v>817100</v>
      </c>
      <c r="I207" s="2">
        <f>[5]长账龄落实计划!H30</f>
        <v>149875</v>
      </c>
      <c r="J207" s="2" t="str">
        <f>_xlfn.XLOOKUP(F207,[8]【SUIT】合同静态信息表!$B:$B,[8]【SUIT】合同静态信息表!$K:$K)</f>
        <v>上海隧道工程有限公司</v>
      </c>
      <c r="K207" s="2" t="str">
        <f>[5]长账龄落实计划!J30</f>
        <v>不确定</v>
      </c>
      <c r="L207" s="2" t="e">
        <f>[5]长账龄落实计划!K30</f>
        <v>#REF!</v>
      </c>
      <c r="M207" s="2">
        <f>IF(COUNTIF($F$30:F207,F207)=1,COUNTIF($F$30:F207,F207),"")</f>
        <v>1</v>
      </c>
      <c r="N207" s="131">
        <f t="shared" si="17"/>
        <v>45.1675</v>
      </c>
      <c r="O207" s="76">
        <f t="shared" si="18"/>
        <v>52</v>
      </c>
      <c r="P207" s="76" t="str">
        <f t="shared" si="19"/>
        <v>3年</v>
      </c>
      <c r="Q207" s="76" t="str">
        <f>IF(COUNTIF([8]辅助列设置!$Q:$Q,J207)&gt;0,"股份内","股份外")</f>
        <v>股份内</v>
      </c>
      <c r="R207" s="76" t="str">
        <f>_xlfn.XLOOKUP(F207,产值及收款计划!C:C,产值及收款计划!B:B)</f>
        <v>数字建造中心</v>
      </c>
      <c r="S207" s="76" t="str">
        <f>_xlfn.XLOOKUP(F207,产值及收款计划!C:C,产值及收款计划!O:O)</f>
        <v>明艳丽</v>
      </c>
    </row>
    <row r="208" spans="1:19">
      <c r="A208" s="131"/>
      <c r="B208" s="2">
        <f>[5]长账龄落实计划!A31</f>
        <v>75</v>
      </c>
      <c r="C208" s="134">
        <f>[5]长账龄落实计划!B31</f>
        <v>45254</v>
      </c>
      <c r="D208" s="2" t="str">
        <f>[5]长账龄落实计划!C31</f>
        <v>妈湾跨海通道1标数字孪生工地</v>
      </c>
      <c r="E208" s="2" t="str">
        <f>[5]长账龄落实计划!D31</f>
        <v>上海隧道工程有限公司</v>
      </c>
      <c r="F208" s="2" t="str">
        <f>[5]长账龄落实计划!E31</f>
        <v>ZHT2023032900030</v>
      </c>
      <c r="G208" s="2" t="str">
        <f>_xlfn.XLOOKUP(F208,[8]【SUIT】合同静态信息表!$B:$B,[8]【SUIT】合同静态信息表!$C:$C)</f>
        <v>妈湾跨海通道 1 标数字孪生工地</v>
      </c>
      <c r="H208" s="2">
        <f>[5]长账龄落实计划!G31</f>
        <v>817100</v>
      </c>
      <c r="I208" s="2">
        <f>[5]长账龄落实计划!H31</f>
        <v>279700</v>
      </c>
      <c r="J208" s="2" t="str">
        <f>_xlfn.XLOOKUP(F208,[8]【SUIT】合同静态信息表!$B:$B,[8]【SUIT】合同静态信息表!$K:$K)</f>
        <v>上海隧道工程有限公司</v>
      </c>
      <c r="K208" s="2" t="str">
        <f>[5]长账龄落实计划!J31</f>
        <v>不确定</v>
      </c>
      <c r="L208" s="2" t="e">
        <f>[5]长账龄落实计划!K31</f>
        <v>#REF!</v>
      </c>
      <c r="M208" s="2" t="str">
        <f>IF(COUNTIF($F$30:F208,F208)=1,COUNTIF($F$30:F208,F208),"")</f>
        <v/>
      </c>
      <c r="N208" s="131" t="str">
        <f t="shared" si="17"/>
        <v/>
      </c>
      <c r="O208" s="76" t="e">
        <f t="shared" si="18"/>
        <v>#VALUE!</v>
      </c>
      <c r="P208" s="76" t="str">
        <f t="shared" si="19"/>
        <v>3年</v>
      </c>
      <c r="Q208" s="76" t="str">
        <f>IF(COUNTIF([8]辅助列设置!$Q:$Q,J208)&gt;0,"股份内","股份外")</f>
        <v>股份内</v>
      </c>
      <c r="R208" s="76" t="str">
        <f>_xlfn.XLOOKUP(F208,产值及收款计划!C:C,产值及收款计划!B:B)</f>
        <v>数字建造中心</v>
      </c>
      <c r="S208" s="76" t="str">
        <f>_xlfn.XLOOKUP(F208,产值及收款计划!C:C,产值及收款计划!O:O)</f>
        <v>明艳丽</v>
      </c>
    </row>
    <row r="209" spans="1:19">
      <c r="A209" s="131"/>
      <c r="B209" s="2">
        <f>[5]长账龄落实计划!A32</f>
        <v>77</v>
      </c>
      <c r="C209" s="134">
        <f>[5]长账龄落实计划!B32</f>
        <v>45254</v>
      </c>
      <c r="D209" s="2" t="str">
        <f>[5]长账龄落实计划!C32</f>
        <v>深圳市路桥建设集团坂银通道智慧运管数字孪生与BIM咨询服务（变更）</v>
      </c>
      <c r="E209" s="2" t="str">
        <f>[5]长账龄落实计划!D32</f>
        <v>深圳市路桥建设集团有限公司</v>
      </c>
      <c r="F209" s="2" t="str">
        <f>[5]长账龄落实计划!E32</f>
        <v>ZHT2023070700062</v>
      </c>
      <c r="G209" s="2" t="str">
        <f>_xlfn.XLOOKUP(F209,[8]【SUIT】合同静态信息表!$B:$B,[8]【SUIT】合同静态信息表!$C:$C)</f>
        <v>深圳市路桥建设集团坂银通道智慧运管数字孪生与BIM咨询服务（变更）</v>
      </c>
      <c r="H209" s="2">
        <f>[5]长账龄落实计划!G32</f>
        <v>187500</v>
      </c>
      <c r="I209" s="2">
        <f>[5]长账龄落实计划!H32</f>
        <v>187500</v>
      </c>
      <c r="J209" s="2" t="str">
        <f>_xlfn.XLOOKUP(F209,[8]【SUIT】合同静态信息表!$B:$B,[8]【SUIT】合同静态信息表!$K:$K)</f>
        <v>深圳市路桥建设集团有限公司</v>
      </c>
      <c r="K209" s="2" t="str">
        <f>[5]长账龄落实计划!J32</f>
        <v>全部落实</v>
      </c>
      <c r="L209" s="2" t="e">
        <f>[5]长账龄落实计划!K32</f>
        <v>#REF!</v>
      </c>
      <c r="M209" s="2">
        <f>IF(COUNTIF($F$30:F209,F209)=1,COUNTIF($F$30:F209,F209),"")</f>
        <v>1</v>
      </c>
      <c r="N209" s="131">
        <f t="shared" si="17"/>
        <v>18.75</v>
      </c>
      <c r="O209" s="76">
        <f t="shared" si="18"/>
        <v>78</v>
      </c>
      <c r="P209" s="76" t="str">
        <f t="shared" si="19"/>
        <v>3年</v>
      </c>
      <c r="Q209" s="76" t="str">
        <f>IF(COUNTIF([8]辅助列设置!$Q:$Q,J209)&gt;0,"股份内","股份外")</f>
        <v>股份外</v>
      </c>
      <c r="R209" s="76" t="str">
        <f>_xlfn.XLOOKUP(F209,产值及收款计划!C:C,产值及收款计划!B:B)</f>
        <v>广东分公司</v>
      </c>
      <c r="S209" s="76" t="str">
        <f>_xlfn.XLOOKUP(F209,产值及收款计划!C:C,产值及收款计划!O:O)</f>
        <v>明艳丽</v>
      </c>
    </row>
    <row r="210" spans="1:19">
      <c r="A210" s="131"/>
      <c r="B210" s="2">
        <f>[5]长账龄落实计划!A33</f>
        <v>78</v>
      </c>
      <c r="C210" s="134">
        <f>[5]长账龄落实计划!B33</f>
        <v>45254</v>
      </c>
      <c r="D210" s="2" t="str">
        <f>[5]长账龄落实计划!C33</f>
        <v>SC21入闸机及劳务系统研发工程三方合同</v>
      </c>
      <c r="E210" s="2" t="str">
        <f>[5]长账龄落实计划!D33</f>
        <v>上海隧道工程股份有限公司-澳门分公司</v>
      </c>
      <c r="F210" s="2" t="str">
        <f>[5]长账龄落实计划!E33</f>
        <v>ZHT2023061200052</v>
      </c>
      <c r="G210" s="2" t="str">
        <f>_xlfn.XLOOKUP(F210,[8]【SUIT】合同静态信息表!$B:$B,[8]【SUIT】合同静态信息表!$C:$C)</f>
        <v>SC21 入闸机及劳务系统研发工程 三方合同</v>
      </c>
      <c r="H210" s="2">
        <f>[5]长账龄落实计划!G33</f>
        <v>350650</v>
      </c>
      <c r="I210" s="2">
        <f>[5]长账龄落实计划!H33</f>
        <v>7394.29</v>
      </c>
      <c r="J210" s="2" t="str">
        <f>_xlfn.XLOOKUP(F210,[8]【SUIT】合同静态信息表!$B:$B,[8]【SUIT】合同静态信息表!$K:$K)</f>
        <v>上海隧道工程股份有限公司-澳门分公司</v>
      </c>
      <c r="K210" s="2" t="str">
        <f>[5]长账龄落实计划!J33</f>
        <v>无法落实</v>
      </c>
      <c r="L210" s="2" t="e">
        <f>[5]长账龄落实计划!K33</f>
        <v>#REF!</v>
      </c>
      <c r="M210" s="2">
        <f>IF(COUNTIF($F$30:F210,F210)=1,COUNTIF($F$30:F210,F210),"")</f>
        <v>1</v>
      </c>
      <c r="N210" s="131">
        <f t="shared" si="17"/>
        <v>0.739429</v>
      </c>
      <c r="O210" s="76">
        <f t="shared" si="18"/>
        <v>128</v>
      </c>
      <c r="P210" s="76" t="str">
        <f t="shared" si="19"/>
        <v>3年</v>
      </c>
      <c r="Q210" s="76" t="str">
        <f>IF(COUNTIF([8]辅助列设置!$Q:$Q,J210)&gt;0,"股份内","股份外")</f>
        <v>股份内</v>
      </c>
      <c r="R210" s="76" t="str">
        <f>_xlfn.XLOOKUP(F210,产值及收款计划!C:C,产值及收款计划!B:B)</f>
        <v>广东分公司</v>
      </c>
      <c r="S210" s="76" t="str">
        <f>_xlfn.XLOOKUP(F210,产值及收款计划!C:C,产值及收款计划!O:O)</f>
        <v>杜江</v>
      </c>
    </row>
    <row r="211" spans="1:19">
      <c r="A211" s="131"/>
      <c r="B211" s="2">
        <f>[5]长账龄落实计划!A34</f>
        <v>79</v>
      </c>
      <c r="C211" s="134">
        <f>[5]长账龄落实计划!B34</f>
        <v>45254</v>
      </c>
      <c r="D211" s="2" t="str">
        <f>[5]长账龄落实计划!C34</f>
        <v>工程管理平台项目开发外包合同</v>
      </c>
      <c r="E211" s="2" t="str">
        <f>[5]长账龄落实计划!D34</f>
        <v>重庆交通开投科技发展有限公司</v>
      </c>
      <c r="F211" s="2" t="str">
        <f>[5]长账龄落实计划!E34</f>
        <v>ZHT2022060200042</v>
      </c>
      <c r="G211" s="2" t="str">
        <f>_xlfn.XLOOKUP(F211,[8]【SUIT】合同静态信息表!$B:$B,[8]【SUIT】合同静态信息表!$C:$C)</f>
        <v>工程管理平台项目开发外包合同</v>
      </c>
      <c r="H211" s="2">
        <f>[5]长账龄落实计划!G34</f>
        <v>1020000</v>
      </c>
      <c r="I211" s="2">
        <f>[5]长账龄落实计划!H34</f>
        <v>255000</v>
      </c>
      <c r="J211" s="2" t="str">
        <f>_xlfn.XLOOKUP(F211,[8]【SUIT】合同静态信息表!$B:$B,[8]【SUIT】合同静态信息表!$K:$K)</f>
        <v>重庆交通开投科技发展有限公司</v>
      </c>
      <c r="K211" s="2" t="str">
        <f>[5]长账龄落实计划!J34</f>
        <v>无法落实</v>
      </c>
      <c r="L211" s="2" t="e">
        <f>[5]长账龄落实计划!K34</f>
        <v>#REF!</v>
      </c>
      <c r="M211" s="2" t="str">
        <f>IF(COUNTIF($F$30:F211,F211)=1,COUNTIF($F$30:F211,F211),"")</f>
        <v/>
      </c>
      <c r="N211" s="131" t="str">
        <f t="shared" si="17"/>
        <v/>
      </c>
      <c r="O211" s="76" t="e">
        <f t="shared" si="18"/>
        <v>#VALUE!</v>
      </c>
      <c r="P211" s="76" t="str">
        <f t="shared" si="19"/>
        <v>3年</v>
      </c>
      <c r="Q211" s="76" t="str">
        <f>IF(COUNTIF([8]辅助列设置!$Q:$Q,J211)&gt;0,"股份内","股份外")</f>
        <v>股份外</v>
      </c>
      <c r="R211" s="76" t="str">
        <f>_xlfn.XLOOKUP(F211,产值及收款计划!C:C,产值及收款计划!B:B)</f>
        <v>广东分公司</v>
      </c>
      <c r="S211" s="76" t="str">
        <f>_xlfn.XLOOKUP(F211,产值及收款计划!C:C,产值及收款计划!O:O)</f>
        <v>明艳丽</v>
      </c>
    </row>
    <row r="212" spans="1:19">
      <c r="A212" s="131"/>
      <c r="B212" s="2">
        <f>[5]长账龄落实计划!A35</f>
        <v>80</v>
      </c>
      <c r="C212" s="134">
        <f>[5]长账龄落实计划!B35</f>
        <v>45254</v>
      </c>
      <c r="D212" s="2" t="str">
        <f>[5]长账龄落实计划!C35</f>
        <v>新皇岗口岸联检大楼基坑支护工程监测信息化开发项目</v>
      </c>
      <c r="E212" s="2" t="str">
        <f>[5]长账龄落实计划!D35</f>
        <v>深圳市房屋安全和工程质量检测鉴定中心</v>
      </c>
      <c r="F212" s="2" t="str">
        <f>[5]长账龄落实计划!E35</f>
        <v>ZHT2022122800128</v>
      </c>
      <c r="G212" s="2" t="str">
        <f>_xlfn.XLOOKUP(F212,[8]【SUIT】合同静态信息表!$B:$B,[8]【SUIT】合同静态信息表!$C:$C)</f>
        <v>新皇岗口岸联检大楼基坑支护工程监测信息化开发项目</v>
      </c>
      <c r="H212" s="2">
        <f>[5]长账龄落实计划!G35</f>
        <v>1950000</v>
      </c>
      <c r="I212" s="2">
        <f>[5]长账龄落实计划!H35</f>
        <v>780000</v>
      </c>
      <c r="J212" s="2" t="str">
        <f>_xlfn.XLOOKUP(F212,[8]【SUIT】合同静态信息表!$B:$B,[8]【SUIT】合同静态信息表!$K:$K)</f>
        <v>深圳市房屋安全和工程质量检测鉴定中心</v>
      </c>
      <c r="K212" s="2" t="str">
        <f>[5]长账龄落实计划!J35</f>
        <v>不确定</v>
      </c>
      <c r="L212" s="2" t="e">
        <f>[5]长账龄落实计划!K35</f>
        <v>#REF!</v>
      </c>
      <c r="M212" s="2">
        <f>IF(COUNTIF($F$30:F212,F212)=1,COUNTIF($F$30:F212,F212),"")</f>
        <v>1</v>
      </c>
      <c r="N212" s="131">
        <f t="shared" si="17"/>
        <v>78</v>
      </c>
      <c r="O212" s="76">
        <f t="shared" si="18"/>
        <v>32</v>
      </c>
      <c r="P212" s="76" t="str">
        <f t="shared" si="19"/>
        <v>3年</v>
      </c>
      <c r="Q212" s="76" t="str">
        <f>IF(COUNTIF([8]辅助列设置!$Q:$Q,J212)&gt;0,"股份内","股份外")</f>
        <v>股份外</v>
      </c>
      <c r="R212" s="76" t="str">
        <f>_xlfn.XLOOKUP(F212,产值及收款计划!C:C,产值及收款计划!B:B)</f>
        <v>广东分公司</v>
      </c>
      <c r="S212" s="76" t="str">
        <f>_xlfn.XLOOKUP(F212,产值及收款计划!C:C,产值及收款计划!O:O)</f>
        <v>明艳丽</v>
      </c>
    </row>
    <row r="213" spans="1:19">
      <c r="A213" s="131"/>
      <c r="B213" s="2">
        <f>[5]长账龄落实计划!A36</f>
        <v>83</v>
      </c>
      <c r="C213" s="134">
        <f>[5]长账龄落实计划!B36</f>
        <v>45271</v>
      </c>
      <c r="D213" s="2" t="str">
        <f>[5]长账龄落实计划!C36</f>
        <v>新加坡TWRPPL智慧管理系统设备采购合同 - PAI Systems Pte Ltd - 无税开票10782.17</v>
      </c>
      <c r="E213" s="2" t="str">
        <f>[5]长账龄落实计划!D36</f>
        <v>PAISystemsPteLtd</v>
      </c>
      <c r="F213" s="2" t="str">
        <f>[5]长账龄落实计划!E36</f>
        <v>ZHT2023022400020</v>
      </c>
      <c r="G213" s="2" t="str">
        <f>_xlfn.XLOOKUP(F213,[8]【SUIT】合同静态信息表!$B:$B,[8]【SUIT】合同静态信息表!$C:$C)</f>
        <v>新加坡TWRPPL智慧管理系统设备采购合同</v>
      </c>
      <c r="H213" s="2">
        <f>[5]长账龄落实计划!G36</f>
        <v>517800</v>
      </c>
      <c r="I213" s="2">
        <f>[5]长账龄落实计划!H36</f>
        <v>12183.85</v>
      </c>
      <c r="J213" s="2" t="str">
        <f>_xlfn.XLOOKUP(F213,[8]【SUIT】合同静态信息表!$B:$B,[8]【SUIT】合同静态信息表!$K:$K)</f>
        <v>PAI Systems Pte Ltd</v>
      </c>
      <c r="K213" s="2" t="str">
        <f>[5]长账龄落实计划!J36</f>
        <v>不确定</v>
      </c>
      <c r="L213" s="2" t="e">
        <f>[5]长账龄落实计划!K36</f>
        <v>#REF!</v>
      </c>
      <c r="M213" s="2" t="str">
        <f>IF(COUNTIF($F$30:F213,F213)=1,COUNTIF($F$30:F213,F213),"")</f>
        <v/>
      </c>
      <c r="N213" s="131" t="str">
        <f t="shared" si="17"/>
        <v/>
      </c>
      <c r="O213" s="76" t="e">
        <f t="shared" si="18"/>
        <v>#VALUE!</v>
      </c>
      <c r="P213" s="76" t="str">
        <f t="shared" si="19"/>
        <v>3年</v>
      </c>
      <c r="Q213" s="76" t="str">
        <f>IF(COUNTIF([8]辅助列设置!$Q:$Q,J213)&gt;0,"股份内","股份外")</f>
        <v>股份外</v>
      </c>
      <c r="R213" s="76" t="str">
        <f>_xlfn.XLOOKUP(F213,产值及收款计划!C:C,产值及收款计划!B:B)</f>
        <v>广东分公司</v>
      </c>
      <c r="S213" s="76" t="str">
        <f>_xlfn.XLOOKUP(F213,产值及收款计划!C:C,产值及收款计划!O:O)</f>
        <v>杜江</v>
      </c>
    </row>
    <row r="214" spans="1:19">
      <c r="A214" s="131"/>
      <c r="B214" s="2">
        <f>[5]长账龄落实计划!A37</f>
        <v>84</v>
      </c>
      <c r="C214" s="134">
        <f>[5]长账龄落实计划!B37</f>
        <v>45271</v>
      </c>
      <c r="D214" s="2" t="str">
        <f>[5]长账龄落实计划!C37</f>
        <v>新加坡TWRPPL智慧管理系统设备采购合同 - PAI Systems Pte Ltd - 无税开票9433.96</v>
      </c>
      <c r="E214" s="2" t="str">
        <f>[5]长账龄落实计划!D37</f>
        <v>PAISystemsPteLtd</v>
      </c>
      <c r="F214" s="2" t="str">
        <f>[5]长账龄落实计划!E37</f>
        <v>ZHT2023022400020</v>
      </c>
      <c r="G214" s="2" t="str">
        <f>_xlfn.XLOOKUP(F214,[8]【SUIT】合同静态信息表!$B:$B,[8]【SUIT】合同静态信息表!$C:$C)</f>
        <v>新加坡TWRPPL智慧管理系统设备采购合同</v>
      </c>
      <c r="H214" s="2">
        <f>[5]长账龄落实计划!G37</f>
        <v>517800</v>
      </c>
      <c r="I214" s="2">
        <f>[5]长账龄落实计划!H37</f>
        <v>10000</v>
      </c>
      <c r="J214" s="2" t="str">
        <f>_xlfn.XLOOKUP(F214,[8]【SUIT】合同静态信息表!$B:$B,[8]【SUIT】合同静态信息表!$K:$K)</f>
        <v>PAI Systems Pte Ltd</v>
      </c>
      <c r="K214" s="2" t="str">
        <f>[5]长账龄落实计划!J37</f>
        <v>不确定</v>
      </c>
      <c r="L214" s="2" t="e">
        <f>[5]长账龄落实计划!K37</f>
        <v>#REF!</v>
      </c>
      <c r="M214" s="2" t="str">
        <f>IF(COUNTIF($F$30:F214,F214)=1,COUNTIF($F$30:F214,F214),"")</f>
        <v/>
      </c>
      <c r="N214" s="131" t="str">
        <f t="shared" si="17"/>
        <v/>
      </c>
      <c r="O214" s="76" t="e">
        <f t="shared" si="18"/>
        <v>#VALUE!</v>
      </c>
      <c r="P214" s="76" t="str">
        <f t="shared" si="19"/>
        <v>3年</v>
      </c>
      <c r="Q214" s="76" t="str">
        <f>IF(COUNTIF([8]辅助列设置!$Q:$Q,J214)&gt;0,"股份内","股份外")</f>
        <v>股份外</v>
      </c>
      <c r="R214" s="76" t="str">
        <f>_xlfn.XLOOKUP(F214,产值及收款计划!C:C,产值及收款计划!B:B)</f>
        <v>广东分公司</v>
      </c>
      <c r="S214" s="76" t="str">
        <f>_xlfn.XLOOKUP(F214,产值及收款计划!C:C,产值及收款计划!O:O)</f>
        <v>杜江</v>
      </c>
    </row>
    <row r="215" spans="1:19">
      <c r="A215" s="131"/>
      <c r="B215" s="2">
        <f>[5]长账龄落实计划!A38</f>
        <v>85</v>
      </c>
      <c r="C215" s="134">
        <f>[5]长账龄落实计划!B38</f>
        <v>45271</v>
      </c>
      <c r="D215" s="2" t="str">
        <f>[5]长账龄落实计划!C38</f>
        <v>新加坡J102智慧工地项目 - PAI Systems Pte Ltd 无税开票306166.37</v>
      </c>
      <c r="E215" s="2" t="str">
        <f>[5]长账龄落实计划!D38</f>
        <v>上海隧道工程股份（新加坡）有限公司</v>
      </c>
      <c r="F215" s="2" t="str">
        <f>[5]长账龄落实计划!E38</f>
        <v>ZHT2020112200092</v>
      </c>
      <c r="G215" s="2" t="str">
        <f>_xlfn.XLOOKUP(F215,[8]【SUIT】合同静态信息表!$B:$B,[8]【SUIT】合同静态信息表!$C:$C)</f>
        <v>新加坡J102智慧工地项目</v>
      </c>
      <c r="H215" s="2">
        <f>[5]长账龄落实计划!G38</f>
        <v>1615765</v>
      </c>
      <c r="I215" s="2">
        <f>[5]长账龄落实计划!H38</f>
        <v>345968</v>
      </c>
      <c r="J215" s="2" t="str">
        <f>_xlfn.XLOOKUP(F215,[8]【SUIT】合同静态信息表!$B:$B,[8]【SUIT】合同静态信息表!$K:$K)</f>
        <v>上海隧道工程股份（新加坡）有限公司</v>
      </c>
      <c r="K215" s="2" t="str">
        <f>[5]长账龄落实计划!J38</f>
        <v>不确定</v>
      </c>
      <c r="L215" s="2" t="e">
        <f>[5]长账龄落实计划!K38</f>
        <v>#REF!</v>
      </c>
      <c r="M215" s="2" t="str">
        <f>IF(COUNTIF($F$30:F215,F215)=1,COUNTIF($F$30:F215,F215),"")</f>
        <v/>
      </c>
      <c r="N215" s="131" t="str">
        <f t="shared" si="17"/>
        <v/>
      </c>
      <c r="O215" s="76" t="e">
        <f t="shared" si="18"/>
        <v>#VALUE!</v>
      </c>
      <c r="P215" s="76" t="str">
        <f t="shared" si="19"/>
        <v>3年</v>
      </c>
      <c r="Q215" s="76" t="str">
        <f>IF(COUNTIF([8]辅助列设置!$Q:$Q,J215)&gt;0,"股份内","股份外")</f>
        <v>股份内</v>
      </c>
      <c r="R215" s="76" t="str">
        <f>_xlfn.XLOOKUP(F215,产值及收款计划!C:C,产值及收款计划!B:B)</f>
        <v>广东分公司</v>
      </c>
      <c r="S215" s="76" t="str">
        <f>_xlfn.XLOOKUP(F215,产值及收款计划!C:C,产值及收款计划!O:O)</f>
        <v>明艳丽</v>
      </c>
    </row>
    <row r="216" spans="1:19">
      <c r="A216" s="131"/>
      <c r="B216" s="2">
        <f>[5]长账龄落实计划!A39</f>
        <v>86</v>
      </c>
      <c r="C216" s="134">
        <f>[5]长账龄落实计划!B39</f>
        <v>45271</v>
      </c>
      <c r="D216" s="2" t="str">
        <f>[5]长账龄落实计划!C39</f>
        <v>新加坡T316智慧工地项目 - PAI Systems Pte Ltd - 无税开票221644.25</v>
      </c>
      <c r="E216" s="2" t="str">
        <f>[5]长账龄落实计划!D39</f>
        <v>上海隧道工程股份（新加坡）有限公司</v>
      </c>
      <c r="F216" s="2" t="str">
        <f>[5]长账龄落实计划!E39</f>
        <v>ZHT2020102800068</v>
      </c>
      <c r="G216" s="2" t="str">
        <f>_xlfn.XLOOKUP(F216,[8]【SUIT】合同静态信息表!$B:$B,[8]【SUIT】合同静态信息表!$C:$C)</f>
        <v>新加坡T316智慧工地项目</v>
      </c>
      <c r="H216" s="2">
        <f>[5]长账龄落实计划!G39</f>
        <v>4033188</v>
      </c>
      <c r="I216" s="2">
        <f>[5]长账龄落实计划!H39</f>
        <v>250458</v>
      </c>
      <c r="J216" s="2" t="str">
        <f>_xlfn.XLOOKUP(F216,[8]【SUIT】合同静态信息表!$B:$B,[8]【SUIT】合同静态信息表!$K:$K)</f>
        <v>上海隧道工程股份（新加坡）有限公司</v>
      </c>
      <c r="K216" s="2" t="str">
        <f>[5]长账龄落实计划!J39</f>
        <v>不确定</v>
      </c>
      <c r="L216" s="2" t="e">
        <f>[5]长账龄落实计划!K39</f>
        <v>#REF!</v>
      </c>
      <c r="M216" s="2">
        <f>IF(COUNTIF($F$30:F216,F216)=1,COUNTIF($F$30:F216,F216),"")</f>
        <v>1</v>
      </c>
      <c r="N216" s="131">
        <f t="shared" si="17"/>
        <v>25.0458</v>
      </c>
      <c r="O216" s="76">
        <f t="shared" si="18"/>
        <v>69</v>
      </c>
      <c r="P216" s="76" t="str">
        <f t="shared" si="19"/>
        <v>3年</v>
      </c>
      <c r="Q216" s="76" t="str">
        <f>IF(COUNTIF([8]辅助列设置!$Q:$Q,J216)&gt;0,"股份内","股份外")</f>
        <v>股份内</v>
      </c>
      <c r="R216" s="76" t="str">
        <f>_xlfn.XLOOKUP(F216,产值及收款计划!C:C,产值及收款计划!B:B)</f>
        <v>广东分公司</v>
      </c>
      <c r="S216" s="76" t="str">
        <f>_xlfn.XLOOKUP(F216,产值及收款计划!C:C,产值及收款计划!O:O)</f>
        <v>明艳丽</v>
      </c>
    </row>
    <row r="217" spans="1:19">
      <c r="A217" s="131"/>
      <c r="B217" s="2">
        <f>[5]长账龄落实计划!A40</f>
        <v>92</v>
      </c>
      <c r="C217" s="134">
        <f>[5]长账龄落实计划!B40</f>
        <v>45281</v>
      </c>
      <c r="D217" s="2" t="str">
        <f>[5]长账龄落实计划!C40</f>
        <v>地下院平移-深圳市龙华区人民检察院办案及专业技术用房建设工程BIM实施顾问服务-上海市地下空间设计研究总院有限公司-无税开票33693.4</v>
      </c>
      <c r="E217" s="2" t="str">
        <f>[5]长账龄落实计划!D40</f>
        <v>上海市地下空间设计研究总院有限公司</v>
      </c>
      <c r="F217" s="2" t="str">
        <f>[5]长账龄落实计划!E40</f>
        <v>ZHT2020120700105</v>
      </c>
      <c r="G217" s="2" t="str">
        <f>_xlfn.XLOOKUP(F217,[8]【SUIT】合同静态信息表!$B:$B,[8]【SUIT】合同静态信息表!$C:$C)</f>
        <v>地下院平移-深圳市龙华区人民检察院办案及专业技术用房建设工程BIM实施顾问服务</v>
      </c>
      <c r="H217" s="2">
        <f>[5]长账龄落实计划!G40</f>
        <v>516375</v>
      </c>
      <c r="I217" s="2">
        <f>[5]长账龄落实计划!H40</f>
        <v>15</v>
      </c>
      <c r="J217" s="2" t="str">
        <f>_xlfn.XLOOKUP(F217,[8]【SUIT】合同静态信息表!$B:$B,[8]【SUIT】合同静态信息表!$K:$K)</f>
        <v>上海市地下空间设计研究总院有限公司</v>
      </c>
      <c r="K217" s="2" t="str">
        <f>[5]长账龄落实计划!J40</f>
        <v>不确定</v>
      </c>
      <c r="L217" s="2" t="e">
        <f>[5]长账龄落实计划!K40</f>
        <v>#REF!</v>
      </c>
      <c r="M217" s="2">
        <f>IF(COUNTIF($F$30:F217,F217)=1,COUNTIF($F$30:F217,F217),"")</f>
        <v>1</v>
      </c>
      <c r="N217" s="131">
        <f t="shared" si="17"/>
        <v>0.0015</v>
      </c>
      <c r="O217" s="76">
        <f t="shared" si="18"/>
        <v>143</v>
      </c>
      <c r="P217" s="76" t="str">
        <f t="shared" si="19"/>
        <v>3年</v>
      </c>
      <c r="Q217" s="76" t="str">
        <f>IF(COUNTIF([8]辅助列设置!$Q:$Q,J217)&gt;0,"股份内","股份外")</f>
        <v>股份内</v>
      </c>
      <c r="R217" s="76" t="str">
        <f>_xlfn.XLOOKUP(F217,产值及收款计划!C:C,产值及收款计划!B:B)</f>
        <v>广东分公司</v>
      </c>
      <c r="S217" s="76" t="str">
        <f>_xlfn.XLOOKUP(F217,产值及收款计划!C:C,产值及收款计划!O:O)</f>
        <v>武东波</v>
      </c>
    </row>
    <row r="218" spans="1:19">
      <c r="A218" s="131"/>
      <c r="B218" s="2">
        <f>[5]长账龄落实计划!A41</f>
        <v>102</v>
      </c>
      <c r="C218" s="134">
        <f>[5]长账龄落实计划!B41</f>
        <v>45286</v>
      </c>
      <c r="D218" s="2" t="str">
        <f>[5]长账龄落实计划!C41</f>
        <v>环莞快速路三期莞深高速至东部快速路段工程（一标段）-浙江交工集团股份有限公司东莞市环莞快速路三期莞深高速至东部快速路段工程土建一标项目经理部-无税开票48448</v>
      </c>
      <c r="E218" s="2" t="str">
        <f>[5]长账龄落实计划!D41</f>
        <v>浙江交工集团股份有限公司东莞市环莞快速路三期莞深高速至东部快速路段工程土建一标项目经理部</v>
      </c>
      <c r="F218" s="2" t="str">
        <f>[5]长账龄落实计划!E41</f>
        <v>ZHT2022052600040</v>
      </c>
      <c r="G218" s="2" t="str">
        <f>_xlfn.XLOOKUP(F218,[8]【SUIT】合同静态信息表!$B:$B,[8]【SUIT】合同静态信息表!$C:$C)</f>
        <v>环莞快速路三期莞深高速至东部快速路段工程（一标段）</v>
      </c>
      <c r="H218" s="2">
        <f>[5]长账龄落实计划!G41</f>
        <v>410839</v>
      </c>
      <c r="I218" s="2">
        <f>[5]长账龄落实计划!H41</f>
        <v>51354.88</v>
      </c>
      <c r="J218" s="2" t="str">
        <f>_xlfn.XLOOKUP(F218,[8]【SUIT】合同静态信息表!$B:$B,[8]【SUIT】合同静态信息表!$K:$K)</f>
        <v>浙江交工集团股份有限公司东莞市环莞快速路三期莞深高速至东部快速路段工程土建一标项目经理部</v>
      </c>
      <c r="K218" s="2" t="str">
        <f>[5]长账龄落实计划!J41</f>
        <v>无法落实</v>
      </c>
      <c r="L218" s="2" t="e">
        <f>[5]长账龄落实计划!K41</f>
        <v>#REF!</v>
      </c>
      <c r="M218" s="2">
        <f>IF(COUNTIF($F$30:F218,F218)=1,COUNTIF($F$30:F218,F218),"")</f>
        <v>1</v>
      </c>
      <c r="N218" s="131">
        <f t="shared" si="17"/>
        <v>5.135488</v>
      </c>
      <c r="O218" s="76">
        <f t="shared" si="18"/>
        <v>107</v>
      </c>
      <c r="P218" s="76" t="str">
        <f t="shared" si="19"/>
        <v>3年</v>
      </c>
      <c r="Q218" s="76" t="str">
        <f>IF(COUNTIF([8]辅助列设置!$Q:$Q,J218)&gt;0,"股份内","股份外")</f>
        <v>股份外</v>
      </c>
      <c r="R218" s="76" t="str">
        <f>_xlfn.XLOOKUP(F218,产值及收款计划!C:C,产值及收款计划!B:B)</f>
        <v>数字建造中心</v>
      </c>
      <c r="S218" s="76" t="str">
        <f>_xlfn.XLOOKUP(F218,产值及收款计划!C:C,产值及收款计划!O:O)</f>
        <v>明艳丽</v>
      </c>
    </row>
    <row r="219" spans="1:19">
      <c r="A219" s="131"/>
      <c r="B219" s="2">
        <f>[5]长账龄落实计划!A42</f>
        <v>103</v>
      </c>
      <c r="C219" s="134">
        <f>[5]长账龄落实计划!B42</f>
        <v>45286</v>
      </c>
      <c r="D219" s="2" t="str">
        <f>[5]长账龄落实计划!C42</f>
        <v>环莞快速路三期莞深高速至东部快速路段工程-2标-中铁大桥局集团有限公司第四工程分公司路三期莞深高速至东部快速路段工程土建三标项目经理部-无税开票67679.72</v>
      </c>
      <c r="E219" s="2" t="str">
        <f>[5]长账龄落实计划!D42</f>
        <v>中铁大桥局集团有限公司第四工程分公司路三期莞深高速至东部快速路段工程土建三标项目经理部</v>
      </c>
      <c r="F219" s="2" t="str">
        <f>[5]长账龄落实计划!E42</f>
        <v>ZHT2022071500056</v>
      </c>
      <c r="G219" s="2" t="str">
        <f>_xlfn.XLOOKUP(F219,[8]【SUIT】合同静态信息表!$B:$B,[8]【SUIT】合同静态信息表!$C:$C)</f>
        <v>环莞快速路三期莞深高速至东部快速路段工程-2标</v>
      </c>
      <c r="H219" s="2">
        <f>[5]长账龄落实计划!G42</f>
        <v>573924</v>
      </c>
      <c r="I219" s="2">
        <f>[5]长账龄落实计划!H42</f>
        <v>71740.5</v>
      </c>
      <c r="J219" s="2" t="str">
        <f>_xlfn.XLOOKUP(F219,[8]【SUIT】合同静态信息表!$B:$B,[8]【SUIT】合同静态信息表!$K:$K)</f>
        <v>中铁大桥局集团有限公司第四工程分公司路三期莞深高速至东部快速路段工程土建三标项目经理部</v>
      </c>
      <c r="K219" s="2" t="str">
        <f>[5]长账龄落实计划!J42</f>
        <v>无法落实</v>
      </c>
      <c r="L219" s="2" t="e">
        <f>[5]长账龄落实计划!K42</f>
        <v>#REF!</v>
      </c>
      <c r="M219" s="2" t="str">
        <f>IF(COUNTIF($F$30:F219,F219)=1,COUNTIF($F$30:F219,F219),"")</f>
        <v/>
      </c>
      <c r="N219" s="131" t="str">
        <f t="shared" si="17"/>
        <v/>
      </c>
      <c r="O219" s="76" t="e">
        <f t="shared" si="18"/>
        <v>#VALUE!</v>
      </c>
      <c r="P219" s="76" t="str">
        <f t="shared" si="19"/>
        <v>3年</v>
      </c>
      <c r="Q219" s="76" t="str">
        <f>IF(COUNTIF([8]辅助列设置!$Q:$Q,J219)&gt;0,"股份内","股份外")</f>
        <v>股份外</v>
      </c>
      <c r="R219" s="76" t="str">
        <f>_xlfn.XLOOKUP(F219,产值及收款计划!C:C,产值及收款计划!B:B)</f>
        <v>数字建造中心</v>
      </c>
      <c r="S219" s="76" t="str">
        <f>_xlfn.XLOOKUP(F219,产值及收款计划!C:C,产值及收款计划!O:O)</f>
        <v>明艳丽</v>
      </c>
    </row>
    <row r="220" spans="1:19">
      <c r="A220" s="131"/>
      <c r="B220" s="2">
        <f>[5]长账龄落实计划!A43</f>
        <v>104</v>
      </c>
      <c r="C220" s="134">
        <f>[5]长账龄落实计划!B43</f>
        <v>45286</v>
      </c>
      <c r="D220" s="2" t="str">
        <f>[5]长账龄落实计划!C43</f>
        <v>环莞快速路三期莞深高速至东部快速路段工程-3标-中铁十五局集团有限公司东莞市环莞快速路三期莞深高速至东部快速路段工程土建三标项目经理部-无税开票41730.31</v>
      </c>
      <c r="E220" s="2" t="str">
        <f>[5]长账龄落实计划!D43</f>
        <v>中铁十五局集团有限公司东莞市环莞快速路三期莞深高速至东部快速路段工程土建三标项目经理部</v>
      </c>
      <c r="F220" s="2" t="str">
        <f>[5]长账龄落实计划!E43</f>
        <v>ZHT2022071500055</v>
      </c>
      <c r="G220" s="2" t="str">
        <f>_xlfn.XLOOKUP(F220,[8]【SUIT】合同静态信息表!$B:$B,[8]【SUIT】合同静态信息表!$C:$C)</f>
        <v>环莞快速路三期莞深高速至东部快速路段工程 -3标</v>
      </c>
      <c r="H220" s="2">
        <f>[5]长账龄落实计划!G43</f>
        <v>353873</v>
      </c>
      <c r="I220" s="2">
        <f>[5]长账龄落实计划!H43</f>
        <v>44234.13</v>
      </c>
      <c r="J220" s="2" t="str">
        <f>_xlfn.XLOOKUP(F220,[8]【SUIT】合同静态信息表!$B:$B,[8]【SUIT】合同静态信息表!$K:$K)</f>
        <v>中铁十五局集团有限公司东莞市环莞快速路三期莞深高速至东部快速路段工程土建三标项目经理部</v>
      </c>
      <c r="K220" s="2" t="str">
        <f>[5]长账龄落实计划!J43</f>
        <v>无法落实</v>
      </c>
      <c r="L220" s="2" t="e">
        <f>[5]长账龄落实计划!K43</f>
        <v>#REF!</v>
      </c>
      <c r="M220" s="2">
        <f>IF(COUNTIF($F$30:F220,F220)=1,COUNTIF($F$30:F220,F220),"")</f>
        <v>1</v>
      </c>
      <c r="N220" s="131">
        <f t="shared" si="17"/>
        <v>4.423413</v>
      </c>
      <c r="O220" s="76">
        <f t="shared" si="18"/>
        <v>112</v>
      </c>
      <c r="P220" s="76" t="str">
        <f t="shared" si="19"/>
        <v>3年</v>
      </c>
      <c r="Q220" s="76" t="str">
        <f>IF(COUNTIF([8]辅助列设置!$Q:$Q,J220)&gt;0,"股份内","股份外")</f>
        <v>股份外</v>
      </c>
      <c r="R220" s="76" t="str">
        <f>_xlfn.XLOOKUP(F220,产值及收款计划!C:C,产值及收款计划!B:B)</f>
        <v>数字建造中心</v>
      </c>
      <c r="S220" s="76" t="str">
        <f>_xlfn.XLOOKUP(F220,产值及收款计划!C:C,产值及收款计划!O:O)</f>
        <v>明艳丽</v>
      </c>
    </row>
    <row r="221" spans="1:19">
      <c r="A221" s="131"/>
      <c r="B221" s="2">
        <f>[5]长账龄落实计划!A44</f>
        <v>105</v>
      </c>
      <c r="C221" s="134">
        <f>[5]长账龄落实计划!B44</f>
        <v>45286</v>
      </c>
      <c r="D221" s="2" t="str">
        <f>[5]长账龄落实计划!C44</f>
        <v>基于BIM的工程管理平台应用与咨询服务合同-环莞快速路三期路面标-广东冠粤路桥有限公司-无税开票57689.39</v>
      </c>
      <c r="E221" s="2" t="str">
        <f>[5]长账龄落实计划!D44</f>
        <v>广东冠粤路桥有限公司</v>
      </c>
      <c r="F221" s="2" t="str">
        <f>[5]长账龄落实计划!E44</f>
        <v>ZHT2022030800022</v>
      </c>
      <c r="G221" s="2" t="str">
        <f>_xlfn.XLOOKUP(F221,[8]【SUIT】合同静态信息表!$B:$B,[8]【SUIT】合同静态信息表!$C:$C)</f>
        <v>基于BIM的工程管理平台应用与咨询服务合同-环莞快速路三期路面标</v>
      </c>
      <c r="H221" s="2">
        <f>[5]长账龄落实计划!G44</f>
        <v>489206</v>
      </c>
      <c r="I221" s="2">
        <f>[5]长账龄落实计划!H44</f>
        <v>61150.35</v>
      </c>
      <c r="J221" s="2" t="str">
        <f>_xlfn.XLOOKUP(F221,[8]【SUIT】合同静态信息表!$B:$B,[8]【SUIT】合同静态信息表!$K:$K)</f>
        <v>广东冠粤路桥有限公司</v>
      </c>
      <c r="K221" s="2" t="str">
        <f>[5]长账龄落实计划!J44</f>
        <v>无法落实</v>
      </c>
      <c r="L221" s="2" t="e">
        <f>[5]长账龄落实计划!K44</f>
        <v>#REF!</v>
      </c>
      <c r="M221" s="2">
        <f>IF(COUNTIF($F$30:F221,F221)=1,COUNTIF($F$30:F221,F221),"")</f>
        <v>1</v>
      </c>
      <c r="N221" s="131">
        <f t="shared" si="17"/>
        <v>6.115035</v>
      </c>
      <c r="O221" s="76">
        <f t="shared" si="18"/>
        <v>102</v>
      </c>
      <c r="P221" s="76" t="str">
        <f t="shared" si="19"/>
        <v>3年</v>
      </c>
      <c r="Q221" s="76" t="str">
        <f>IF(COUNTIF([8]辅助列设置!$Q:$Q,J221)&gt;0,"股份内","股份外")</f>
        <v>股份外</v>
      </c>
      <c r="R221" s="76" t="str">
        <f>_xlfn.XLOOKUP(F221,产值及收款计划!C:C,产值及收款计划!B:B)</f>
        <v>数字建造中心</v>
      </c>
      <c r="S221" s="76" t="str">
        <f>_xlfn.XLOOKUP(F221,产值及收款计划!C:C,产值及收款计划!O:O)</f>
        <v>明艳丽</v>
      </c>
    </row>
    <row r="222" spans="1:19">
      <c r="A222" s="131"/>
      <c r="B222" s="2">
        <f>[5]长账龄落实计划!A45</f>
        <v>106</v>
      </c>
      <c r="C222" s="134">
        <f>[5]长账龄落实计划!B45</f>
        <v>45286</v>
      </c>
      <c r="D222" s="2" t="str">
        <f>[5]长账龄落实计划!C45</f>
        <v>环莞快速路三期莞深高速至东部快速路段工程-预制标段-中铁四局集团有限公司-无税开票332908.44</v>
      </c>
      <c r="E222" s="2" t="str">
        <f>[5]长账龄落实计划!D45</f>
        <v>中铁四局集团有限公司</v>
      </c>
      <c r="F222" s="2" t="str">
        <f>[5]长账龄落实计划!E45</f>
        <v>ZHT2022112300105</v>
      </c>
      <c r="G222" s="2" t="str">
        <f>_xlfn.XLOOKUP(F222,[8]【SUIT】合同静态信息表!$B:$B,[8]【SUIT】合同静态信息表!$C:$C)</f>
        <v>基于 BIM的工程管理平台应用与咨询服务合同-预制标</v>
      </c>
      <c r="H222" s="2">
        <f>[5]长账龄落实计划!G45</f>
        <v>672158</v>
      </c>
      <c r="I222" s="2">
        <f>[5]长账龄落实计划!H45</f>
        <v>218451.35</v>
      </c>
      <c r="J222" s="2" t="str">
        <f>_xlfn.XLOOKUP(F222,[8]【SUIT】合同静态信息表!$B:$B,[8]【SUIT】合同静态信息表!$K:$K)</f>
        <v>中铁四局集团有限公司</v>
      </c>
      <c r="K222" s="2" t="str">
        <f>[5]长账龄落实计划!J45</f>
        <v>无法落实</v>
      </c>
      <c r="L222" s="2" t="e">
        <f>[5]长账龄落实计划!K45</f>
        <v>#REF!</v>
      </c>
      <c r="M222" s="2">
        <f>IF(COUNTIF($F$30:F222,F222)=1,COUNTIF($F$30:F222,F222),"")</f>
        <v>1</v>
      </c>
      <c r="N222" s="131">
        <f t="shared" si="17"/>
        <v>21.845135</v>
      </c>
      <c r="O222" s="76">
        <f t="shared" si="18"/>
        <v>71</v>
      </c>
      <c r="P222" s="76" t="str">
        <f t="shared" si="19"/>
        <v>3年</v>
      </c>
      <c r="Q222" s="76" t="str">
        <f>IF(COUNTIF([8]辅助列设置!$Q:$Q,J222)&gt;0,"股份内","股份外")</f>
        <v>股份外</v>
      </c>
      <c r="R222" s="76" t="str">
        <f>_xlfn.XLOOKUP(F222,产值及收款计划!C:C,产值及收款计划!B:B)</f>
        <v>数字建造中心</v>
      </c>
      <c r="S222" s="76" t="str">
        <f>_xlfn.XLOOKUP(F222,产值及收款计划!C:C,产值及收款计划!O:O)</f>
        <v>明艳丽</v>
      </c>
    </row>
    <row r="223" spans="1:19">
      <c r="A223" s="131"/>
      <c r="B223" s="2">
        <f>[5]长账龄落实计划!A46</f>
        <v>109</v>
      </c>
      <c r="C223" s="134">
        <f>[5]长账龄落实计划!B46</f>
        <v>45286</v>
      </c>
      <c r="D223" s="2" t="str">
        <f>[5]长账龄落实计划!C46</f>
        <v>2023年度隧道公司BIM技术服务-上海隧道工程有限公司-无税开票1132075.47</v>
      </c>
      <c r="E223" s="2" t="str">
        <f>[5]长账龄落实计划!D46</f>
        <v>上海隧道工程有限公司</v>
      </c>
      <c r="F223" s="2" t="str">
        <f>[5]长账龄落实计划!E46</f>
        <v>ZHT2023122600178</v>
      </c>
      <c r="G223" s="2" t="str">
        <f>_xlfn.XLOOKUP(F223,[8]【SUIT】合同静态信息表!$B:$B,[8]【SUIT】合同静态信息表!$C:$C)</f>
        <v>2023年度隧道公司BIM技术服务</v>
      </c>
      <c r="H223" s="2">
        <f>[5]长账龄落实计划!G46</f>
        <v>1200000</v>
      </c>
      <c r="I223" s="2">
        <f>[5]长账龄落实计划!H46</f>
        <v>600000</v>
      </c>
      <c r="J223" s="2" t="str">
        <f>_xlfn.XLOOKUP(F223,[8]【SUIT】合同静态信息表!$B:$B,[8]【SUIT】合同静态信息表!$K:$K)</f>
        <v>上海隧道工程有限公司</v>
      </c>
      <c r="K223" s="2" t="str">
        <f>[5]长账龄落实计划!J46</f>
        <v>全部落实</v>
      </c>
      <c r="L223" s="2" t="e">
        <f>[5]长账龄落实计划!K46</f>
        <v>#REF!</v>
      </c>
      <c r="M223" s="2">
        <f>IF(COUNTIF($F$30:F223,F223)=1,COUNTIF($F$30:F223,F223),"")</f>
        <v>1</v>
      </c>
      <c r="N223" s="131">
        <f t="shared" ref="N223:N241" si="20">IF(M223=1,SUMIFS(I223:I434,F223:F434,F223)/10000,"")</f>
        <v>60</v>
      </c>
      <c r="O223" s="76">
        <f t="shared" ref="O223:O241" si="21">RANK(N223,$N$30:$N$241)</f>
        <v>43</v>
      </c>
      <c r="P223" s="76" t="str">
        <f t="shared" ref="P223:P241" si="22">2026-YEAR(C223)&amp;"年"</f>
        <v>3年</v>
      </c>
      <c r="Q223" s="76" t="str">
        <f>IF(COUNTIF([8]辅助列设置!$Q:$Q,J223)&gt;0,"股份内","股份外")</f>
        <v>股份内</v>
      </c>
      <c r="R223" s="76" t="str">
        <f>_xlfn.XLOOKUP(F223,产值及收款计划!C:C,产值及收款计划!B:B)</f>
        <v>广东分公司</v>
      </c>
      <c r="S223" s="76" t="str">
        <f>_xlfn.XLOOKUP(F223,产值及收款计划!C:C,产值及收款计划!O:O)</f>
        <v>明艳丽</v>
      </c>
    </row>
    <row r="224" spans="1:19">
      <c r="A224" s="131"/>
      <c r="B224" s="2">
        <f>[5]长账龄落实计划!A47</f>
        <v>111</v>
      </c>
      <c r="C224" s="134">
        <f>[5]长账龄落实计划!B47</f>
        <v>45286</v>
      </c>
      <c r="D224" s="2" t="str">
        <f>[5]长账龄落实计划!C47</f>
        <v>观城项目01-05地块BIM咨询服务-数智瓦里（深圳）科技有限公司-无税开票799331.13</v>
      </c>
      <c r="E224" s="2" t="str">
        <f>[5]长账龄落实计划!D47</f>
        <v>数智瓦里（深圳）科技有限公司</v>
      </c>
      <c r="F224" s="2" t="str">
        <f>[5]长账龄落实计划!E47</f>
        <v>ZHT2023102700127</v>
      </c>
      <c r="G224" s="2" t="str">
        <f>_xlfn.XLOOKUP(F224,[8]【SUIT】合同静态信息表!$B:$B,[8]【SUIT】合同静态信息表!$C:$C)</f>
        <v>观城项目01-05地块BIM咨询服务</v>
      </c>
      <c r="H224" s="2">
        <f>[5]长账龄落实计划!G47</f>
        <v>1412153</v>
      </c>
      <c r="I224" s="2">
        <f>[5]长账龄落实计划!H47</f>
        <v>564860.4</v>
      </c>
      <c r="J224" s="2" t="str">
        <f>_xlfn.XLOOKUP(F224,[8]【SUIT】合同静态信息表!$B:$B,[8]【SUIT】合同静态信息表!$K:$K)</f>
        <v>数智瓦里（深圳）科技有限公司</v>
      </c>
      <c r="K224" s="2" t="str">
        <f>[5]长账龄落实计划!J47</f>
        <v>全部落实</v>
      </c>
      <c r="L224" s="2" t="e">
        <f>[5]长账龄落实计划!K47</f>
        <v>#REF!</v>
      </c>
      <c r="M224" s="2">
        <f>IF(COUNTIF($F$30:F224,F224)=1,COUNTIF($F$30:F224,F224),"")</f>
        <v>1</v>
      </c>
      <c r="N224" s="131">
        <f t="shared" si="20"/>
        <v>56.48604</v>
      </c>
      <c r="O224" s="76">
        <f t="shared" si="21"/>
        <v>45</v>
      </c>
      <c r="P224" s="76" t="str">
        <f t="shared" si="22"/>
        <v>3年</v>
      </c>
      <c r="Q224" s="76" t="str">
        <f>IF(COUNTIF([8]辅助列设置!$Q:$Q,J224)&gt;0,"股份内","股份外")</f>
        <v>股份外</v>
      </c>
      <c r="R224" s="76" t="str">
        <f>_xlfn.XLOOKUP(F224,产值及收款计划!C:C,产值及收款计划!B:B)</f>
        <v>广东分公司</v>
      </c>
      <c r="S224" s="76" t="str">
        <f>_xlfn.XLOOKUP(F224,产值及收款计划!C:C,产值及收款计划!O:O)</f>
        <v>雷涵</v>
      </c>
    </row>
    <row r="225" spans="1:19">
      <c r="A225" s="131"/>
      <c r="B225" s="2">
        <f>[5]长账龄落实计划!A48</f>
        <v>119</v>
      </c>
      <c r="C225" s="134">
        <f>[5]长账龄落实计划!B48</f>
        <v>45463</v>
      </c>
      <c r="D225" s="2" t="str">
        <f>[5]长账龄落实计划!C48</f>
        <v>深圳市人民医院宝安医院BIM咨询服务合同-五洲工程顾问集团有限公司-无税开票518867.92</v>
      </c>
      <c r="E225" s="2" t="str">
        <f>[5]长账龄落实计划!D48</f>
        <v>五洲工程顾问集团有限公司</v>
      </c>
      <c r="F225" s="2" t="str">
        <f>[5]长账龄落实计划!E48</f>
        <v>ZHT2023060100048</v>
      </c>
      <c r="G225" s="2" t="str">
        <f>_xlfn.XLOOKUP(F225,[8]【SUIT】合同静态信息表!$B:$B,[8]【SUIT】合同静态信息表!$C:$C)</f>
        <v>深圳市人民医院宝安医院BIM咨询服务合同</v>
      </c>
      <c r="H225" s="2">
        <f>[5]长账龄落实计划!G48</f>
        <v>2200000</v>
      </c>
      <c r="I225" s="2">
        <f>[5]长账龄落实计划!H48</f>
        <v>550000</v>
      </c>
      <c r="J225" s="2" t="str">
        <f>_xlfn.XLOOKUP(F225,[8]【SUIT】合同静态信息表!$B:$B,[8]【SUIT】合同静态信息表!$K:$K)</f>
        <v>五洲工程顾问集团有限公司</v>
      </c>
      <c r="K225" s="2" t="str">
        <f>[5]长账龄落实计划!J48</f>
        <v>全部落实</v>
      </c>
      <c r="L225" s="2" t="e">
        <f>[5]长账龄落实计划!K48</f>
        <v>#REF!</v>
      </c>
      <c r="M225" s="2">
        <f>IF(COUNTIF($F$30:F225,F225)=1,COUNTIF($F$30:F225,F225),"")</f>
        <v>1</v>
      </c>
      <c r="N225" s="131">
        <f t="shared" si="20"/>
        <v>55</v>
      </c>
      <c r="O225" s="76">
        <f t="shared" si="21"/>
        <v>48</v>
      </c>
      <c r="P225" s="76" t="str">
        <f t="shared" si="22"/>
        <v>2年</v>
      </c>
      <c r="Q225" s="76" t="str">
        <f>IF(COUNTIF([8]辅助列设置!$Q:$Q,J225)&gt;0,"股份内","股份外")</f>
        <v>股份外</v>
      </c>
      <c r="R225" s="76" t="str">
        <f>_xlfn.XLOOKUP(F225,产值及收款计划!C:C,产值及收款计划!B:B)</f>
        <v>广东分公司</v>
      </c>
      <c r="S225" s="76" t="str">
        <f>_xlfn.XLOOKUP(F225,产值及收款计划!C:C,产值及收款计划!O:O)</f>
        <v>明艳丽</v>
      </c>
    </row>
    <row r="226" spans="1:19">
      <c r="A226" s="131"/>
      <c r="B226" s="2">
        <f>[5]长账龄落实计划!A49</f>
        <v>127</v>
      </c>
      <c r="C226" s="134">
        <f>[5]长账龄落实计划!B49</f>
        <v>44705</v>
      </c>
      <c r="D226" s="2" t="str">
        <f>[5]长账龄落实计划!C49</f>
        <v>深圳西丽32亩项目智慧工地工程合同-深圳市龙光骏博房地产有限公司</v>
      </c>
      <c r="E226" s="2" t="str">
        <f>[5]长账龄落实计划!D49</f>
        <v>深圳市龙光骏博房地产有限公司</v>
      </c>
      <c r="F226" s="2" t="str">
        <f>[5]长账龄落实计划!E49</f>
        <v>ZHT2021090100103</v>
      </c>
      <c r="G226" s="2" t="str">
        <f>_xlfn.XLOOKUP(F226,[8]【SUIT】合同静态信息表!$B:$B,[8]【SUIT】合同静态信息表!$C:$C)</f>
        <v>深圳西丽32亩项目智慧工地工程合同</v>
      </c>
      <c r="H226" s="2" t="e">
        <f>[5]长账龄落实计划!G49</f>
        <v>#REF!</v>
      </c>
      <c r="I226" s="2">
        <f>[5]长账龄落实计划!H49</f>
        <v>5761.43</v>
      </c>
      <c r="J226" s="2" t="str">
        <f>_xlfn.XLOOKUP(F226,[8]【SUIT】合同静态信息表!$B:$B,[8]【SUIT】合同静态信息表!$K:$K)</f>
        <v>深圳市龙光骏博房地产有限公司</v>
      </c>
      <c r="K226" s="2" t="str">
        <f>[5]长账龄落实计划!J49</f>
        <v>无法落实</v>
      </c>
      <c r="L226" s="2" t="e">
        <f>[5]长账龄落实计划!K49</f>
        <v>#REF!</v>
      </c>
      <c r="M226" s="2">
        <f>IF(COUNTIF($F$30:F226,F226)=1,COUNTIF($F$30:F226,F226),"")</f>
        <v>1</v>
      </c>
      <c r="N226" s="131">
        <f t="shared" si="20"/>
        <v>0.576143</v>
      </c>
      <c r="O226" s="76">
        <f t="shared" si="21"/>
        <v>132</v>
      </c>
      <c r="P226" s="76" t="str">
        <f t="shared" si="22"/>
        <v>4年</v>
      </c>
      <c r="Q226" s="76" t="str">
        <f>IF(COUNTIF([8]辅助列设置!$Q:$Q,J226)&gt;0,"股份内","股份外")</f>
        <v>股份外</v>
      </c>
      <c r="R226" s="76" t="str">
        <f>_xlfn.XLOOKUP(F226,产值及收款计划!C:C,产值及收款计划!B:B)</f>
        <v>广东分公司</v>
      </c>
      <c r="S226" s="76" t="str">
        <f>_xlfn.XLOOKUP(F226,产值及收款计划!C:C,产值及收款计划!O:O)</f>
        <v>明艳丽</v>
      </c>
    </row>
    <row r="227" spans="1:19">
      <c r="A227" s="131"/>
      <c r="B227" s="2">
        <f>[5]长账龄落实计划!A50</f>
        <v>128</v>
      </c>
      <c r="C227" s="134">
        <f>[5]长账龄落实计划!B50</f>
        <v>44735</v>
      </c>
      <c r="D227" s="2" t="str">
        <f>[5]长账龄落实计划!C50</f>
        <v>深圳区域公司深圳光明15亩项目智慧工地及大门工程合同-深圳市龙光骏凯房地产有限公司质保金3%调整3月35号科目</v>
      </c>
      <c r="E227" s="2" t="str">
        <f>[5]长账龄落实计划!D50</f>
        <v>深圳市龙光骏凯房地产有限公司</v>
      </c>
      <c r="F227" s="2" t="str">
        <f>[5]长账龄落实计划!E50</f>
        <v>ZHT2021070900081</v>
      </c>
      <c r="G227" s="2" t="str">
        <f>_xlfn.XLOOKUP(F227,[8]【SUIT】合同静态信息表!$B:$B,[8]【SUIT】合同静态信息表!$C:$C)</f>
        <v>深圳区域公司深圳光明15亩项目智慧工地及大门工程合同</v>
      </c>
      <c r="H227" s="2" t="e">
        <f>[5]长账龄落实计划!G50</f>
        <v>#REF!</v>
      </c>
      <c r="I227" s="2">
        <f>[5]长账龄落实计划!H50</f>
        <v>3574.69</v>
      </c>
      <c r="J227" s="2" t="str">
        <f>_xlfn.XLOOKUP(F227,[8]【SUIT】合同静态信息表!$B:$B,[8]【SUIT】合同静态信息表!$K:$K)</f>
        <v>深圳市龙光骏凯房地产有限公司</v>
      </c>
      <c r="K227" s="2" t="str">
        <f>[5]长账龄落实计划!J50</f>
        <v>无法落实</v>
      </c>
      <c r="L227" s="2" t="e">
        <f>[5]长账龄落实计划!K50</f>
        <v>#REF!</v>
      </c>
      <c r="M227" s="2">
        <f>IF(COUNTIF($F$30:F227,F227)=1,COUNTIF($F$30:F227,F227),"")</f>
        <v>1</v>
      </c>
      <c r="N227" s="131">
        <f t="shared" si="20"/>
        <v>0.357469</v>
      </c>
      <c r="O227" s="76">
        <f t="shared" si="21"/>
        <v>136</v>
      </c>
      <c r="P227" s="76" t="str">
        <f t="shared" si="22"/>
        <v>4年</v>
      </c>
      <c r="Q227" s="76" t="str">
        <f>IF(COUNTIF([8]辅助列设置!$Q:$Q,J227)&gt;0,"股份内","股份外")</f>
        <v>股份外</v>
      </c>
      <c r="R227" s="76" t="str">
        <f>_xlfn.XLOOKUP(F227,产值及收款计划!C:C,产值及收款计划!B:B)</f>
        <v>广东分公司</v>
      </c>
      <c r="S227" s="76" t="str">
        <f>_xlfn.XLOOKUP(F227,产值及收款计划!C:C,产值及收款计划!O:O)</f>
        <v>明艳丽</v>
      </c>
    </row>
    <row r="228" spans="1:19">
      <c r="A228" s="131"/>
      <c r="B228" s="2">
        <f>[5]长账龄落实计划!A51</f>
        <v>132</v>
      </c>
      <c r="C228" s="134">
        <f>[5]长账龄落实计划!B51</f>
        <v>44882</v>
      </c>
      <c r="D228" s="2" t="str">
        <f>[5]长账龄落实计划!C51</f>
        <v>坪山沙湖项目智慧工地施工合同-深圳市龙光春城投资发展有限公司-5%质保金</v>
      </c>
      <c r="E228" s="2" t="str">
        <f>[5]长账龄落实计划!D51</f>
        <v>深圳市龙光春城投资发展有限公司</v>
      </c>
      <c r="F228" s="2" t="str">
        <f>[5]长账龄落实计划!E51</f>
        <v>ZHT2021101400116</v>
      </c>
      <c r="G228" s="2" t="str">
        <f>_xlfn.XLOOKUP(F228,[8]【SUIT】合同静态信息表!$B:$B,[8]【SUIT】合同静态信息表!$C:$C)</f>
        <v>坪山沙湖项目智慧工地施工合同</v>
      </c>
      <c r="H228" s="2" t="e">
        <f>[5]长账龄落实计划!G51</f>
        <v>#REF!</v>
      </c>
      <c r="I228" s="2">
        <f>[5]长账龄落实计划!H51</f>
        <v>5691.67</v>
      </c>
      <c r="J228" s="2" t="str">
        <f>_xlfn.XLOOKUP(F228,[8]【SUIT】合同静态信息表!$B:$B,[8]【SUIT】合同静态信息表!$K:$K)</f>
        <v>深圳市龙光春城投资发展有限公司</v>
      </c>
      <c r="K228" s="2" t="str">
        <f>[5]长账龄落实计划!J51</f>
        <v>无法落实</v>
      </c>
      <c r="L228" s="2" t="e">
        <f>[5]长账龄落实计划!K51</f>
        <v>#REF!</v>
      </c>
      <c r="M228" s="2">
        <f>IF(COUNTIF($F$30:F228,F228)=1,COUNTIF($F$30:F228,F228),"")</f>
        <v>1</v>
      </c>
      <c r="N228" s="131">
        <f t="shared" si="20"/>
        <v>0.569167</v>
      </c>
      <c r="O228" s="76">
        <f t="shared" si="21"/>
        <v>133</v>
      </c>
      <c r="P228" s="76" t="str">
        <f t="shared" si="22"/>
        <v>4年</v>
      </c>
      <c r="Q228" s="76" t="str">
        <f>IF(COUNTIF([8]辅助列设置!$Q:$Q,J228)&gt;0,"股份内","股份外")</f>
        <v>股份外</v>
      </c>
      <c r="R228" s="76" t="str">
        <f>_xlfn.XLOOKUP(F228,产值及收款计划!C:C,产值及收款计划!B:B)</f>
        <v>广东分公司</v>
      </c>
      <c r="S228" s="76" t="str">
        <f>_xlfn.XLOOKUP(F228,产值及收款计划!C:C,产值及收款计划!O:O)</f>
        <v>明艳丽</v>
      </c>
    </row>
    <row r="229" spans="1:19">
      <c r="A229" s="131"/>
      <c r="B229" s="2">
        <f>[5]长账龄落实计划!A52</f>
        <v>162</v>
      </c>
      <c r="C229" s="134">
        <f>[5]长账龄落实计划!B52</f>
        <v>45596</v>
      </c>
      <c r="D229" s="2" t="str">
        <f>[5]长账龄落实计划!C52</f>
        <v>中信金融中心项目基于BIM的数字化技术研究 -中信建设有限责任公司-无税开票271488.47</v>
      </c>
      <c r="E229" s="2" t="str">
        <f>[5]长账龄落实计划!D52</f>
        <v>中信建设有限责任公司</v>
      </c>
      <c r="F229" s="2" t="str">
        <f>[5]长账龄落实计划!E52</f>
        <v>ZHT2022102400089</v>
      </c>
      <c r="G229" s="2" t="str">
        <f>_xlfn.XLOOKUP(F229,[8]【SUIT】合同静态信息表!$B:$B,[8]【SUIT】合同静态信息表!$C:$C)</f>
        <v>中信金融中心项目基于BIM的数字化技术研究</v>
      </c>
      <c r="H229" s="2" t="e">
        <f>[5]长账龄落实计划!G52</f>
        <v>#REF!</v>
      </c>
      <c r="I229" s="2">
        <f>[5]长账龄落实计划!H52</f>
        <v>127244.46</v>
      </c>
      <c r="J229" s="2" t="str">
        <f>_xlfn.XLOOKUP(F229,[8]【SUIT】合同静态信息表!$B:$B,[8]【SUIT】合同静态信息表!$K:$K)</f>
        <v>中信建设有限责任公司</v>
      </c>
      <c r="K229" s="2" t="str">
        <f>[5]长账龄落实计划!J52</f>
        <v>全部落实</v>
      </c>
      <c r="L229" s="2" t="e">
        <f>[5]长账龄落实计划!K52</f>
        <v>#REF!</v>
      </c>
      <c r="M229" s="2">
        <f>IF(COUNTIF($F$30:F229,F229)=1,COUNTIF($F$30:F229,F229),"")</f>
        <v>1</v>
      </c>
      <c r="N229" s="131">
        <f t="shared" si="20"/>
        <v>41.502224</v>
      </c>
      <c r="O229" s="76">
        <f t="shared" si="21"/>
        <v>56</v>
      </c>
      <c r="P229" s="76" t="str">
        <f t="shared" si="22"/>
        <v>2年</v>
      </c>
      <c r="Q229" s="76" t="str">
        <f>IF(COUNTIF([8]辅助列设置!$Q:$Q,J229)&gt;0,"股份内","股份外")</f>
        <v>股份外</v>
      </c>
      <c r="R229" s="76" t="str">
        <f>_xlfn.XLOOKUP(F229,产值及收款计划!C:C,产值及收款计划!B:B)</f>
        <v>广东分公司</v>
      </c>
      <c r="S229" s="76" t="str">
        <f>_xlfn.XLOOKUP(F229,产值及收款计划!C:C,产值及收款计划!O:O)</f>
        <v>陈健斐</v>
      </c>
    </row>
    <row r="230" spans="1:19">
      <c r="A230" s="131"/>
      <c r="B230" s="2">
        <f>[5]长账龄落实计划!A53</f>
        <v>165</v>
      </c>
      <c r="C230" s="134">
        <f>[5]长账龄落实计划!B53</f>
        <v>45596</v>
      </c>
      <c r="D230" s="2" t="str">
        <f>[5]长账龄落实计划!C53</f>
        <v>深圳市人民医院宝安医院项目基于BIM的数字化管理咨询服务合同-五洲工程顾问集团有限公司-无税开票849056.6</v>
      </c>
      <c r="E230" s="2" t="str">
        <f>[5]长账龄落实计划!D53</f>
        <v>五洲工程顾问集团有限公司</v>
      </c>
      <c r="F230" s="2" t="str">
        <f>[5]长账龄落实计划!E53</f>
        <v>ZHT2024090300104</v>
      </c>
      <c r="G230" s="2" t="str">
        <f>_xlfn.XLOOKUP(F230,[8]【SUIT】合同静态信息表!$B:$B,[8]【SUIT】合同静态信息表!$C:$C)</f>
        <v>深圳市人民医院宝安医院项目基于BIM的数字化管理咨询服务合同</v>
      </c>
      <c r="H230" s="2" t="e">
        <f>[5]长账龄落实计划!G53</f>
        <v>#REF!</v>
      </c>
      <c r="I230" s="2">
        <f>[5]长账龄落实计划!H53</f>
        <v>900000</v>
      </c>
      <c r="J230" s="2" t="str">
        <f>_xlfn.XLOOKUP(F230,[8]【SUIT】合同静态信息表!$B:$B,[8]【SUIT】合同静态信息表!$K:$K)</f>
        <v>五洲工程顾问集团有限公司</v>
      </c>
      <c r="K230" s="2" t="str">
        <f>[5]长账龄落实计划!J53</f>
        <v>全部落实</v>
      </c>
      <c r="L230" s="2" t="e">
        <f>[5]长账龄落实计划!K53</f>
        <v>#REF!</v>
      </c>
      <c r="M230" s="2">
        <f>IF(COUNTIF($F$30:F230,F230)=1,COUNTIF($F$30:F230,F230),"")</f>
        <v>1</v>
      </c>
      <c r="N230" s="131">
        <f t="shared" si="20"/>
        <v>135</v>
      </c>
      <c r="O230" s="76">
        <f t="shared" si="21"/>
        <v>18</v>
      </c>
      <c r="P230" s="76" t="str">
        <f t="shared" si="22"/>
        <v>2年</v>
      </c>
      <c r="Q230" s="76" t="str">
        <f>IF(COUNTIF([8]辅助列设置!$Q:$Q,J230)&gt;0,"股份内","股份外")</f>
        <v>股份外</v>
      </c>
      <c r="R230" s="76" t="str">
        <f>_xlfn.XLOOKUP(F230,产值及收款计划!C:C,产值及收款计划!B:B)</f>
        <v>广东分公司</v>
      </c>
      <c r="S230" s="76" t="str">
        <f>_xlfn.XLOOKUP(F230,产值及收款计划!C:C,产值及收款计划!O:O)</f>
        <v>武东波</v>
      </c>
    </row>
    <row r="231" spans="1:19">
      <c r="A231" s="131"/>
      <c r="B231" s="2">
        <f>[5]长账龄落实计划!A54</f>
        <v>167</v>
      </c>
      <c r="C231" s="134">
        <f>[5]长账龄落实计划!B54</f>
        <v>45596</v>
      </c>
      <c r="D231" s="2" t="str">
        <f>[5]长账龄落实计划!C54</f>
        <v>妈湾隧道1标数字孪生工地项目 -上海隧道工程有限公司-无税开票40566.04</v>
      </c>
      <c r="E231" s="2" t="str">
        <f>[5]长账龄落实计划!D54</f>
        <v>上海隧道工程有限公司</v>
      </c>
      <c r="F231" s="2" t="str">
        <f>[5]长账龄落实计划!E54</f>
        <v>ZHT2022051300039</v>
      </c>
      <c r="G231" s="2" t="str">
        <f>_xlfn.XLOOKUP(F231,[8]【SUIT】合同静态信息表!$B:$B,[8]【SUIT】合同静态信息表!$C:$C)</f>
        <v>妈湾隧道1标数字孪生工地项目</v>
      </c>
      <c r="H231" s="2" t="e">
        <f>[5]长账龄落实计划!G54</f>
        <v>#REF!</v>
      </c>
      <c r="I231" s="2">
        <f>[5]长账龄落实计划!H54</f>
        <v>43000</v>
      </c>
      <c r="J231" s="2" t="str">
        <f>_xlfn.XLOOKUP(F231,[8]【SUIT】合同静态信息表!$B:$B,[8]【SUIT】合同静态信息表!$K:$K)</f>
        <v>上海隧道工程有限公司</v>
      </c>
      <c r="K231" s="2" t="str">
        <f>[5]长账龄落实计划!J54</f>
        <v>不确定</v>
      </c>
      <c r="L231" s="2" t="e">
        <f>[5]长账龄落实计划!K54</f>
        <v>#REF!</v>
      </c>
      <c r="M231" s="2">
        <f>IF(COUNTIF($F$30:F231,F231)=1,COUNTIF($F$30:F231,F231),"")</f>
        <v>1</v>
      </c>
      <c r="N231" s="131">
        <f t="shared" si="20"/>
        <v>4.3</v>
      </c>
      <c r="O231" s="76">
        <f t="shared" si="21"/>
        <v>113</v>
      </c>
      <c r="P231" s="76" t="str">
        <f t="shared" si="22"/>
        <v>2年</v>
      </c>
      <c r="Q231" s="76" t="str">
        <f>IF(COUNTIF([8]辅助列设置!$Q:$Q,J231)&gt;0,"股份内","股份外")</f>
        <v>股份内</v>
      </c>
      <c r="R231" s="76" t="str">
        <f>_xlfn.XLOOKUP(F231,产值及收款计划!C:C,产值及收款计划!B:B)</f>
        <v>数字建造中心</v>
      </c>
      <c r="S231" s="76" t="str">
        <f>_xlfn.XLOOKUP(F231,产值及收款计划!C:C,产值及收款计划!O:O)</f>
        <v>明艳丽</v>
      </c>
    </row>
    <row r="232" spans="1:19">
      <c r="A232" s="131"/>
      <c r="B232" s="2">
        <f>[5]长账龄落实计划!A55</f>
        <v>168</v>
      </c>
      <c r="C232" s="134">
        <f>[5]长账龄落实计划!B55</f>
        <v>45596</v>
      </c>
      <c r="D232" s="2" t="str">
        <f>[5]长账龄落实计划!C55</f>
        <v>运动员项目入闸机采购工程三方合同-上海隧道工程股份有限公司澳门分公司-无税开票136000</v>
      </c>
      <c r="E232" s="2" t="str">
        <f>[5]长账龄落实计划!D55</f>
        <v>上海隧道工程股份有限公司（港澳地区）</v>
      </c>
      <c r="F232" s="2" t="str">
        <f>[5]长账龄落实计划!E55</f>
        <v>ZHT2024020200018</v>
      </c>
      <c r="G232" s="2" t="str">
        <f>_xlfn.XLOOKUP(F232,[8]【SUIT】合同静态信息表!$B:$B,[8]【SUIT】合同静态信息表!$C:$C)</f>
        <v>运动员项目入闸机采购工程三方合同</v>
      </c>
      <c r="H232" s="2" t="e">
        <f>[5]长账龄落实计划!G55</f>
        <v>#REF!</v>
      </c>
      <c r="I232" s="2">
        <f>[5]长账龄落实计划!H55</f>
        <v>5250.57</v>
      </c>
      <c r="J232" s="2" t="str">
        <f>_xlfn.XLOOKUP(F232,[8]【SUIT】合同静态信息表!$B:$B,[8]【SUIT】合同静态信息表!$K:$K)</f>
        <v>上海隧道工程股份有限公司-澳门分公司</v>
      </c>
      <c r="K232" s="2" t="str">
        <f>[5]长账龄落实计划!J55</f>
        <v>无法落实</v>
      </c>
      <c r="L232" s="2" t="e">
        <f>[5]长账龄落实计划!K55</f>
        <v>#REF!</v>
      </c>
      <c r="M232" s="2">
        <f>IF(COUNTIF($F$30:F232,F232)=1,COUNTIF($F$30:F232,F232),"")</f>
        <v>1</v>
      </c>
      <c r="N232" s="131">
        <f t="shared" si="20"/>
        <v>0.525057</v>
      </c>
      <c r="O232" s="76">
        <f t="shared" si="21"/>
        <v>134</v>
      </c>
      <c r="P232" s="76" t="str">
        <f t="shared" si="22"/>
        <v>2年</v>
      </c>
      <c r="Q232" s="76" t="str">
        <f>IF(COUNTIF([8]辅助列设置!$Q:$Q,J232)&gt;0,"股份内","股份外")</f>
        <v>股份内</v>
      </c>
      <c r="R232" s="76" t="str">
        <f>_xlfn.XLOOKUP(F232,产值及收款计划!C:C,产值及收款计划!B:B)</f>
        <v>广东分公司</v>
      </c>
      <c r="S232" s="76" t="str">
        <f>_xlfn.XLOOKUP(F232,产值及收款计划!C:C,产值及收款计划!O:O)</f>
        <v>杜江</v>
      </c>
    </row>
    <row r="233" spans="1:19">
      <c r="A233" s="131"/>
      <c r="B233" s="2">
        <f>[5]长账龄落实计划!A56</f>
        <v>176</v>
      </c>
      <c r="C233" s="134">
        <f>[5]长账龄落实计划!B56</f>
        <v>45625</v>
      </c>
      <c r="D233" s="2" t="str">
        <f>[5]长账龄落实计划!C56</f>
        <v>海口市桥梁隧道管养信息平台合同-海口市桥隧管理有限公司-无税开票117356.44</v>
      </c>
      <c r="E233" s="2" t="str">
        <f>[5]长账龄落实计划!D56</f>
        <v>海口市桥隧管理有限公司</v>
      </c>
      <c r="F233" s="2" t="str">
        <f>[5]长账龄落实计划!E56</f>
        <v>ZHT2022010600005</v>
      </c>
      <c r="G233" s="2" t="str">
        <f>_xlfn.XLOOKUP(F233,[8]【SUIT】合同静态信息表!$B:$B,[8]【SUIT】合同静态信息表!$C:$C)</f>
        <v>海口市桥梁隧道管养信息平台合同</v>
      </c>
      <c r="H233" s="2" t="e">
        <f>[5]长账龄落实计划!G56</f>
        <v>#REF!</v>
      </c>
      <c r="I233" s="2">
        <f>[5]长账龄落实计划!H56</f>
        <v>118530</v>
      </c>
      <c r="J233" s="2" t="str">
        <f>_xlfn.XLOOKUP(F233,[8]【SUIT】合同静态信息表!$B:$B,[8]【SUIT】合同静态信息表!$K:$K)</f>
        <v>海口市建工城市运营管理有限公司</v>
      </c>
      <c r="K233" s="2" t="str">
        <f>[5]长账龄落实计划!J56</f>
        <v>全部落实</v>
      </c>
      <c r="L233" s="2" t="e">
        <f>[5]长账龄落实计划!K56</f>
        <v>#REF!</v>
      </c>
      <c r="M233" s="2">
        <f>IF(COUNTIF($F$30:F233,F233)=1,COUNTIF($F$30:F233,F233),"")</f>
        <v>1</v>
      </c>
      <c r="N233" s="131">
        <f t="shared" si="20"/>
        <v>11.853</v>
      </c>
      <c r="O233" s="76">
        <f t="shared" si="21"/>
        <v>90</v>
      </c>
      <c r="P233" s="76" t="str">
        <f t="shared" si="22"/>
        <v>2年</v>
      </c>
      <c r="Q233" s="76" t="str">
        <f>IF(COUNTIF([8]辅助列设置!$Q:$Q,J233)&gt;0,"股份内","股份外")</f>
        <v>股份外</v>
      </c>
      <c r="R233" s="76" t="str">
        <f>_xlfn.XLOOKUP(F233,产值及收款计划!C:C,产值及收款计划!B:B)</f>
        <v>广东分公司</v>
      </c>
      <c r="S233" s="76" t="str">
        <f>_xlfn.XLOOKUP(F233,产值及收款计划!C:C,产值及收款计划!O:O)</f>
        <v>明艳丽</v>
      </c>
    </row>
    <row r="234" spans="1:19">
      <c r="A234" s="131"/>
      <c r="B234" s="2">
        <f>[5]长账龄落实计划!A57</f>
        <v>179</v>
      </c>
      <c r="C234" s="134">
        <f>[5]长账龄落实计划!B57</f>
        <v>45625</v>
      </c>
      <c r="D234" s="2" t="str">
        <f>[5]长账龄落实计划!C57</f>
        <v>龙岗区委党校迁址重建工程BIM设计与施工联合应用技术服务合同-华润（深圳）有限公司-无税开票52740.48</v>
      </c>
      <c r="E234" s="2" t="str">
        <f>[5]长账龄落实计划!D57</f>
        <v>华润（深圳）有限公司</v>
      </c>
      <c r="F234" s="2" t="str">
        <f>[5]长账龄落实计划!E57</f>
        <v>ZHT2022061700046</v>
      </c>
      <c r="G234" s="2" t="str">
        <f>_xlfn.XLOOKUP(F234,[8]【SUIT】合同静态信息表!$B:$B,[8]【SUIT】合同静态信息表!$C:$C)</f>
        <v>龙岗区委党校迁址重建工程BIM设计与施工联合应用技术服务合同</v>
      </c>
      <c r="H234" s="2" t="e">
        <f>[5]长账龄落实计划!G57</f>
        <v>#REF!</v>
      </c>
      <c r="I234" s="2">
        <f>[5]长账龄落实计划!H57</f>
        <v>0.01</v>
      </c>
      <c r="J234" s="2" t="str">
        <f>_xlfn.XLOOKUP(F234,[8]【SUIT】合同静态信息表!$B:$B,[8]【SUIT】合同静态信息表!$K:$K)</f>
        <v>华润（深圳）有限公司</v>
      </c>
      <c r="K234" s="2" t="str">
        <f>[5]长账龄落实计划!J57</f>
        <v>全部落实</v>
      </c>
      <c r="L234" s="2" t="e">
        <f>[5]长账龄落实计划!K57</f>
        <v>#REF!</v>
      </c>
      <c r="M234" s="2">
        <f>IF(COUNTIF($F$30:F234,F234)=1,COUNTIF($F$30:F234,F234),"")</f>
        <v>1</v>
      </c>
      <c r="N234" s="131">
        <f t="shared" si="20"/>
        <v>1e-6</v>
      </c>
      <c r="O234" s="76">
        <f t="shared" si="21"/>
        <v>146</v>
      </c>
      <c r="P234" s="76" t="str">
        <f t="shared" si="22"/>
        <v>2年</v>
      </c>
      <c r="Q234" s="76" t="str">
        <f>IF(COUNTIF([8]辅助列设置!$Q:$Q,J234)&gt;0,"股份内","股份外")</f>
        <v>股份外</v>
      </c>
      <c r="R234" s="76" t="str">
        <f>_xlfn.XLOOKUP(F234,产值及收款计划!C:C,产值及收款计划!B:B)</f>
        <v>广东分公司</v>
      </c>
      <c r="S234" s="76" t="str">
        <f>_xlfn.XLOOKUP(F234,产值及收款计划!C:C,产值及收款计划!O:O)</f>
        <v>黄俊龙</v>
      </c>
    </row>
    <row r="235" spans="1:19">
      <c r="A235" s="131"/>
      <c r="B235" s="2">
        <f>[5]长账龄落实计划!A58</f>
        <v>181</v>
      </c>
      <c r="C235" s="134">
        <f>[5]长账龄落实计划!B58</f>
        <v>45625</v>
      </c>
      <c r="D235" s="2" t="str">
        <f>[5]长账龄落实计划!C58</f>
        <v>妈湾跨海通道1标数字孪生工地-上海隧道工程有限公司-无税开票19557.52</v>
      </c>
      <c r="E235" s="2" t="str">
        <f>[5]长账龄落实计划!D58</f>
        <v>上海隧道工程有限公司</v>
      </c>
      <c r="F235" s="2" t="str">
        <f>[5]长账龄落实计划!E58</f>
        <v>ZHT2023032900030</v>
      </c>
      <c r="G235" s="2" t="str">
        <f>_xlfn.XLOOKUP(F235,[8]【SUIT】合同静态信息表!$B:$B,[8]【SUIT】合同静态信息表!$C:$C)</f>
        <v>妈湾跨海通道 1 标数字孪生工地</v>
      </c>
      <c r="H235" s="2" t="e">
        <f>[5]长账龄落实计划!G58</f>
        <v>#REF!</v>
      </c>
      <c r="I235" s="2">
        <f>[5]长账龄落实计划!H58</f>
        <v>22100</v>
      </c>
      <c r="J235" s="2" t="str">
        <f>_xlfn.XLOOKUP(F235,[8]【SUIT】合同静态信息表!$B:$B,[8]【SUIT】合同静态信息表!$K:$K)</f>
        <v>上海隧道工程有限公司</v>
      </c>
      <c r="K235" s="2" t="str">
        <f>[5]长账龄落实计划!J58</f>
        <v>不确定</v>
      </c>
      <c r="L235" s="2" t="e">
        <f>[5]长账龄落实计划!K58</f>
        <v>#REF!</v>
      </c>
      <c r="M235" s="2" t="str">
        <f>IF(COUNTIF($F$30:F235,F235)=1,COUNTIF($F$30:F235,F235),"")</f>
        <v/>
      </c>
      <c r="N235" s="131" t="str">
        <f t="shared" si="20"/>
        <v/>
      </c>
      <c r="O235" s="76" t="e">
        <f t="shared" si="21"/>
        <v>#VALUE!</v>
      </c>
      <c r="P235" s="76" t="str">
        <f t="shared" si="22"/>
        <v>2年</v>
      </c>
      <c r="Q235" s="76" t="str">
        <f>IF(COUNTIF([8]辅助列设置!$Q:$Q,J235)&gt;0,"股份内","股份外")</f>
        <v>股份内</v>
      </c>
      <c r="R235" s="76" t="str">
        <f>_xlfn.XLOOKUP(F235,产值及收款计划!C:C,产值及收款计划!B:B)</f>
        <v>数字建造中心</v>
      </c>
      <c r="S235" s="76" t="str">
        <f>_xlfn.XLOOKUP(F235,产值及收款计划!C:C,产值及收款计划!O:O)</f>
        <v>明艳丽</v>
      </c>
    </row>
    <row r="236" spans="1:19">
      <c r="A236" s="131"/>
      <c r="B236" s="2">
        <f>[5]长账龄落实计划!A59</f>
        <v>191</v>
      </c>
      <c r="C236" s="134">
        <f>[5]长账龄落实计划!B59</f>
        <v>45657</v>
      </c>
      <c r="D236" s="2" t="str">
        <f>[5]长账龄落实计划!C59</f>
        <v>中信金融中心项目基于BIM的数字化技术研究 -中信建设有限责任公司-无税开票271488.47</v>
      </c>
      <c r="E236" s="2" t="str">
        <f>[5]长账龄落实计划!D59</f>
        <v>中信建设有限责任公司</v>
      </c>
      <c r="F236" s="2" t="str">
        <f>[5]长账龄落实计划!E59</f>
        <v>ZHT2022102400089</v>
      </c>
      <c r="G236" s="2" t="str">
        <f>_xlfn.XLOOKUP(F236,[8]【SUIT】合同静态信息表!$B:$B,[8]【SUIT】合同静态信息表!$C:$C)</f>
        <v>中信金融中心项目基于BIM的数字化技术研究</v>
      </c>
      <c r="H236" s="2" t="e">
        <f>[5]长账龄落实计划!G59</f>
        <v>#REF!</v>
      </c>
      <c r="I236" s="2">
        <f>[5]长账龄落实计划!H59</f>
        <v>287777.78</v>
      </c>
      <c r="J236" s="2" t="str">
        <f>_xlfn.XLOOKUP(F236,[8]【SUIT】合同静态信息表!$B:$B,[8]【SUIT】合同静态信息表!$K:$K)</f>
        <v>中信建设有限责任公司</v>
      </c>
      <c r="K236" s="2" t="str">
        <f>[5]长账龄落实计划!J59</f>
        <v>全部落实</v>
      </c>
      <c r="L236" s="2" t="e">
        <f>[5]长账龄落实计划!K59</f>
        <v>#REF!</v>
      </c>
      <c r="M236" s="2" t="str">
        <f>IF(COUNTIF($F$30:F236,F236)=1,COUNTIF($F$30:F236,F236),"")</f>
        <v/>
      </c>
      <c r="N236" s="131" t="str">
        <f t="shared" si="20"/>
        <v/>
      </c>
      <c r="O236" s="76" t="e">
        <f t="shared" si="21"/>
        <v>#VALUE!</v>
      </c>
      <c r="P236" s="76" t="str">
        <f t="shared" si="22"/>
        <v>2年</v>
      </c>
      <c r="Q236" s="76" t="str">
        <f>IF(COUNTIF([8]辅助列设置!$Q:$Q,J236)&gt;0,"股份内","股份外")</f>
        <v>股份外</v>
      </c>
      <c r="R236" s="76" t="str">
        <f>_xlfn.XLOOKUP(F236,产值及收款计划!C:C,产值及收款计划!B:B)</f>
        <v>广东分公司</v>
      </c>
      <c r="S236" s="76" t="str">
        <f>_xlfn.XLOOKUP(F236,产值及收款计划!C:C,产值及收款计划!O:O)</f>
        <v>陈健斐</v>
      </c>
    </row>
    <row r="237" spans="1:19">
      <c r="A237" s="131"/>
      <c r="B237" s="2">
        <f>[5]长账龄落实计划!A60</f>
        <v>193</v>
      </c>
      <c r="C237" s="134">
        <f>[5]长账龄落实计划!B60</f>
        <v>45657</v>
      </c>
      <c r="D237" s="2" t="str">
        <f>[5]长账龄落实计划!C60</f>
        <v>深圳市人民医院宝安医院项目基于BIM的数字化管理咨询服务合同-五洲工程顾问集团有限公司-无税开票424528.3</v>
      </c>
      <c r="E237" s="2" t="str">
        <f>[5]长账龄落实计划!D60</f>
        <v>五洲工程顾问集团有限公司</v>
      </c>
      <c r="F237" s="2" t="str">
        <f>[5]长账龄落实计划!E60</f>
        <v>ZHT2024090300104</v>
      </c>
      <c r="G237" s="2" t="str">
        <f>_xlfn.XLOOKUP(F237,[8]【SUIT】合同静态信息表!$B:$B,[8]【SUIT】合同静态信息表!$C:$C)</f>
        <v>深圳市人民医院宝安医院项目基于BIM的数字化管理咨询服务合同</v>
      </c>
      <c r="H237" s="2" t="e">
        <f>[5]长账龄落实计划!G60</f>
        <v>#REF!</v>
      </c>
      <c r="I237" s="2">
        <f>[5]长账龄落实计划!H60</f>
        <v>450000</v>
      </c>
      <c r="J237" s="2" t="str">
        <f>_xlfn.XLOOKUP(F237,[8]【SUIT】合同静态信息表!$B:$B,[8]【SUIT】合同静态信息表!$K:$K)</f>
        <v>五洲工程顾问集团有限公司</v>
      </c>
      <c r="K237" s="2" t="str">
        <f>[5]长账龄落实计划!J60</f>
        <v>全部落实</v>
      </c>
      <c r="L237" s="2" t="e">
        <f>[5]长账龄落实计划!K60</f>
        <v>#REF!</v>
      </c>
      <c r="M237" s="2" t="str">
        <f>IF(COUNTIF($F$30:F237,F237)=1,COUNTIF($F$30:F237,F237),"")</f>
        <v/>
      </c>
      <c r="N237" s="131" t="str">
        <f t="shared" si="20"/>
        <v/>
      </c>
      <c r="O237" s="76" t="e">
        <f t="shared" si="21"/>
        <v>#VALUE!</v>
      </c>
      <c r="P237" s="76" t="str">
        <f t="shared" si="22"/>
        <v>2年</v>
      </c>
      <c r="Q237" s="76" t="str">
        <f>IF(COUNTIF([8]辅助列设置!$Q:$Q,J237)&gt;0,"股份内","股份外")</f>
        <v>股份外</v>
      </c>
      <c r="R237" s="76" t="str">
        <f>_xlfn.XLOOKUP(F237,产值及收款计划!C:C,产值及收款计划!B:B)</f>
        <v>广东分公司</v>
      </c>
      <c r="S237" s="76" t="str">
        <f>_xlfn.XLOOKUP(F237,产值及收款计划!C:C,产值及收款计划!O:O)</f>
        <v>武东波</v>
      </c>
    </row>
    <row r="238" spans="1:19">
      <c r="A238" s="131"/>
      <c r="B238" s="2">
        <f>[5]长账龄落实计划!A61</f>
        <v>196</v>
      </c>
      <c r="C238" s="134">
        <f>[5]长账龄落实计划!B61</f>
        <v>45657</v>
      </c>
      <c r="D238" s="2" t="str">
        <f>[5]长账龄落实计划!C61</f>
        <v>春风隧道盾构安全监控项目采购合同-深圳市城市公共安全技术研究院有限公司-无税开票262358.49</v>
      </c>
      <c r="E238" s="2" t="str">
        <f>[5]长账龄落实计划!D61</f>
        <v>深圳市城市公共安全技术研究院有限公司</v>
      </c>
      <c r="F238" s="2" t="str">
        <f>[5]长账龄落实计划!E61</f>
        <v>SJHT2019121200103</v>
      </c>
      <c r="G238" s="2" t="str">
        <f>_xlfn.XLOOKUP(F238,[8]【SUIT】合同静态信息表!$B:$B,[8]【SUIT】合同静态信息表!$C:$C)</f>
        <v>春风隧道盾构安全监控项目采购合同</v>
      </c>
      <c r="H238" s="2" t="e">
        <f>[5]长账龄落实计划!G61</f>
        <v>#REF!</v>
      </c>
      <c r="I238" s="2">
        <f>[5]长账龄落实计划!H61</f>
        <v>278100</v>
      </c>
      <c r="J238" s="2" t="str">
        <f>_xlfn.XLOOKUP(F238,[8]【SUIT】合同静态信息表!$B:$B,[8]【SUIT】合同静态信息表!$K:$K)</f>
        <v>深圳市城市公共安全技术研究院有限公司</v>
      </c>
      <c r="K238" s="2" t="str">
        <f>[5]长账龄落实计划!J61</f>
        <v>不确定</v>
      </c>
      <c r="L238" s="2" t="e">
        <f>[5]长账龄落实计划!K61</f>
        <v>#REF!</v>
      </c>
      <c r="M238" s="2">
        <f>IF(COUNTIF($F$30:F238,F238)=1,COUNTIF($F$30:F238,F238),"")</f>
        <v>1</v>
      </c>
      <c r="N238" s="131">
        <f t="shared" si="20"/>
        <v>27.81</v>
      </c>
      <c r="O238" s="76">
        <f t="shared" si="21"/>
        <v>67</v>
      </c>
      <c r="P238" s="76" t="str">
        <f t="shared" si="22"/>
        <v>2年</v>
      </c>
      <c r="Q238" s="76" t="str">
        <f>IF(COUNTIF([8]辅助列设置!$Q:$Q,J238)&gt;0,"股份内","股份外")</f>
        <v>股份外</v>
      </c>
      <c r="R238" s="76" t="str">
        <f>_xlfn.XLOOKUP(F238,产值及收款计划!C:C,产值及收款计划!B:B)</f>
        <v>智能运管中心</v>
      </c>
      <c r="S238" s="76" t="str">
        <f>_xlfn.XLOOKUP(F238,产值及收款计划!C:C,产值及收款计划!O:O)</f>
        <v>杜江</v>
      </c>
    </row>
    <row r="239" spans="1:19">
      <c r="A239" s="131"/>
      <c r="B239" s="2">
        <f>[6]长账龄落实计划!A2</f>
        <v>113</v>
      </c>
      <c r="C239" s="134">
        <f>[6]长账龄落实计划!B2</f>
        <v>45317</v>
      </c>
      <c r="D239" s="2" t="str">
        <f>[6]长账龄落实计划!C2</f>
        <v>轨道交通工程机电施工管理系统项目合同 - 厦门路桥信息股份有限公司 - 无税开票473915.09</v>
      </c>
      <c r="E239" s="2" t="str">
        <f>[6]长账龄落实计划!D2</f>
        <v>厦门路桥信息股份有限公司</v>
      </c>
      <c r="F239" s="2" t="str">
        <f>[6]长账龄落实计划!E2</f>
        <v>SJHT2019110100082</v>
      </c>
      <c r="G239" s="2" t="str">
        <f>_xlfn.XLOOKUP(F239,[8]【SUIT】合同静态信息表!$B:$B,[8]【SUIT】合同静态信息表!$C:$C)</f>
        <v>轨道交通工程机电施工管理系统项目合同</v>
      </c>
      <c r="H239" s="2">
        <f>[6]长账龄落实计划!G2</f>
        <v>3348700</v>
      </c>
      <c r="I239" s="2">
        <f>[6]长账龄落实计划!H2</f>
        <v>502305</v>
      </c>
      <c r="J239" s="2" t="str">
        <f>_xlfn.XLOOKUP(F239,[8]【SUIT】合同静态信息表!$B:$B,[8]【SUIT】合同静态信息表!$K:$K)</f>
        <v>厦门路桥信息股份有限公司</v>
      </c>
      <c r="K239" s="2" t="e">
        <f>[6]长账龄落实计划!J2</f>
        <v>#REF!</v>
      </c>
      <c r="L239" s="2" t="e">
        <f>[6]长账龄落实计划!K2</f>
        <v>#REF!</v>
      </c>
      <c r="M239" s="2">
        <f>IF(COUNTIF($F$30:F239,F239)=1,COUNTIF($F$30:F239,F239),"")</f>
        <v>1</v>
      </c>
      <c r="N239" s="131">
        <f t="shared" si="20"/>
        <v>50.2305</v>
      </c>
      <c r="O239" s="76">
        <f t="shared" si="21"/>
        <v>49</v>
      </c>
      <c r="P239" s="76" t="str">
        <f t="shared" si="22"/>
        <v>2年</v>
      </c>
      <c r="Q239" s="76" t="str">
        <f>IF(COUNTIF([8]辅助列设置!$Q:$Q,J239)&gt;0,"股份内","股份外")</f>
        <v>股份外</v>
      </c>
      <c r="R239" s="76" t="str">
        <f>_xlfn.XLOOKUP(F239,产值及收款计划!C:C,产值及收款计划!B:B)</f>
        <v>市场经营拓展中心</v>
      </c>
      <c r="S239" s="76" t="str">
        <f>_xlfn.XLOOKUP(F239,产值及收款计划!C:C,产值及收款计划!O:O)</f>
        <v>乔峰</v>
      </c>
    </row>
    <row r="240" spans="1:19">
      <c r="A240" s="131"/>
      <c r="B240" s="2">
        <f>[6]长账龄落实计划!A3</f>
        <v>208</v>
      </c>
      <c r="C240" s="134">
        <f>[6]长账龄落实计划!B3</f>
        <v>45657</v>
      </c>
      <c r="D240" s="2" t="str">
        <f>[6]长账龄落实计划!C3</f>
        <v>奉贤区智能网联示范区车路协同应用建设项目二标段专业分包 - 上海智能交通有限公司（本部） - 无税开票10220797.54</v>
      </c>
      <c r="E240" s="2" t="str">
        <f>[6]长账龄落实计划!D3</f>
        <v>上海智能交通有限公司</v>
      </c>
      <c r="F240" s="2" t="str">
        <f>[6]长账龄落实计划!E3</f>
        <v>ZHT2024081600097</v>
      </c>
      <c r="G240" s="2" t="str">
        <f>_xlfn.XLOOKUP(F240,[8]【SUIT】合同静态信息表!$B:$B,[8]【SUIT】合同静态信息表!$C:$C)</f>
        <v>奉贤区智能网联示范区车路协同应用建设项目二标段专业分包</v>
      </c>
      <c r="H240" s="2" t="e">
        <f>[6]长账龄落实计划!G3</f>
        <v>#REF!</v>
      </c>
      <c r="I240" s="2">
        <f>[6]长账龄落实计划!H3</f>
        <v>560621.32</v>
      </c>
      <c r="J240" s="2" t="str">
        <f>_xlfn.XLOOKUP(F240,[8]【SUIT】合同静态信息表!$B:$B,[8]【SUIT】合同静态信息表!$K:$K)</f>
        <v>上海智能交通有限公司</v>
      </c>
      <c r="K240" s="2" t="e">
        <f>[6]长账龄落实计划!J3</f>
        <v>#REF!</v>
      </c>
      <c r="L240" s="2" t="e">
        <f>[6]长账龄落实计划!K3</f>
        <v>#REF!</v>
      </c>
      <c r="M240" s="2">
        <f>IF(COUNTIF($F$30:F240,F240)=1,COUNTIF($F$30:F240,F240),"")</f>
        <v>1</v>
      </c>
      <c r="N240" s="131">
        <f t="shared" si="20"/>
        <v>56.062132</v>
      </c>
      <c r="O240" s="76">
        <f t="shared" si="21"/>
        <v>46</v>
      </c>
      <c r="P240" s="76" t="str">
        <f t="shared" si="22"/>
        <v>2年</v>
      </c>
      <c r="Q240" s="76" t="str">
        <f>IF(COUNTIF([8]辅助列设置!$Q:$Q,J240)&gt;0,"股份内","股份外")</f>
        <v>股份内</v>
      </c>
      <c r="R240" s="76" t="str">
        <f>_xlfn.XLOOKUP(F240,产值及收款计划!C:C,产值及收款计划!B:B)</f>
        <v>市场经营拓展中心</v>
      </c>
      <c r="S240" s="76" t="str">
        <f>_xlfn.XLOOKUP(F240,产值及收款计划!C:C,产值及收款计划!O:O)</f>
        <v>马伟超</v>
      </c>
    </row>
    <row r="241" spans="1:19">
      <c r="A241" s="131"/>
      <c r="B241" s="2">
        <f>[6]长账龄落实计划!A4</f>
        <v>209</v>
      </c>
      <c r="C241" s="134">
        <f>[6]长账龄落实计划!B4</f>
        <v>45657</v>
      </c>
      <c r="D241" s="2" t="str">
        <f>[6]长账龄落实计划!C4</f>
        <v>奉贤区智能网联示范区车路协同应用建设项目一标段专业分包 - 上海智能交通有限公司（本部） - 无税开票11939746.79</v>
      </c>
      <c r="E241" s="2" t="str">
        <f>[6]长账龄落实计划!D4</f>
        <v>上海智能交通有限公司</v>
      </c>
      <c r="F241" s="2" t="str">
        <f>[6]长账龄落实计划!E4</f>
        <v>ZHT2024081600096</v>
      </c>
      <c r="G241" s="2" t="str">
        <f>_xlfn.XLOOKUP(F241,[8]【SUIT】合同静态信息表!$B:$B,[8]【SUIT】合同静态信息表!$C:$C)</f>
        <v>奉贤区智能网联示范区车路协同应用建设项目一标段专业分包</v>
      </c>
      <c r="H241" s="2" t="e">
        <f>[6]长账龄落实计划!G4</f>
        <v>#REF!</v>
      </c>
      <c r="I241" s="2">
        <f>[6]长账龄落实计划!H4</f>
        <v>1144179.3</v>
      </c>
      <c r="J241" s="2" t="str">
        <f>_xlfn.XLOOKUP(F241,[8]【SUIT】合同静态信息表!$B:$B,[8]【SUIT】合同静态信息表!$K:$K)</f>
        <v>上海智能交通有限公司</v>
      </c>
      <c r="K241" s="2" t="e">
        <f>[6]长账龄落实计划!J4</f>
        <v>#REF!</v>
      </c>
      <c r="L241" s="2" t="e">
        <f>[6]长账龄落实计划!K4</f>
        <v>#REF!</v>
      </c>
      <c r="M241" s="2">
        <f>IF(COUNTIF($F$30:F241,F241)=1,COUNTIF($F$30:F241,F241),"")</f>
        <v>1</v>
      </c>
      <c r="N241" s="131">
        <f t="shared" si="20"/>
        <v>114.41793</v>
      </c>
      <c r="O241" s="76">
        <f t="shared" si="21"/>
        <v>22</v>
      </c>
      <c r="P241" s="76" t="str">
        <f t="shared" si="22"/>
        <v>2年</v>
      </c>
      <c r="Q241" s="76" t="str">
        <f>IF(COUNTIF([8]辅助列设置!$Q:$Q,J241)&gt;0,"股份内","股份外")</f>
        <v>股份内</v>
      </c>
      <c r="R241" s="76" t="str">
        <f>_xlfn.XLOOKUP(F241,产值及收款计划!C:C,产值及收款计划!B:B)</f>
        <v>市场经营拓展中心</v>
      </c>
      <c r="S241" s="76" t="str">
        <f>_xlfn.XLOOKUP(F241,产值及收款计划!C:C,产值及收款计划!O:O)</f>
        <v>马伟超</v>
      </c>
    </row>
    <row r="242" spans="1:19">
      <c r="A242" s="131"/>
      <c r="B242" s="2"/>
      <c r="C242" s="2"/>
      <c r="D242" s="2"/>
      <c r="E242" s="2"/>
      <c r="F242" s="2"/>
      <c r="G242" s="2"/>
      <c r="H242" s="2"/>
      <c r="I242" s="2"/>
      <c r="J242" s="2"/>
      <c r="K242" s="2"/>
      <c r="L242" s="2"/>
      <c r="M242" s="2"/>
      <c r="N242" s="131"/>
    </row>
    <row r="243" spans="1:19">
      <c r="A243" s="131"/>
      <c r="B243" s="2"/>
      <c r="C243" s="2"/>
      <c r="D243" s="2"/>
      <c r="E243" s="2"/>
      <c r="F243" s="2"/>
      <c r="G243" s="2"/>
      <c r="H243" s="2"/>
      <c r="I243" s="2"/>
      <c r="J243" s="2"/>
      <c r="K243" s="2"/>
      <c r="L243" s="2"/>
      <c r="M243" s="2"/>
      <c r="N243" s="131"/>
    </row>
    <row r="244" spans="1:19">
      <c r="B244" s="2"/>
      <c r="C244" s="2"/>
      <c r="D244" s="2"/>
      <c r="E244" s="2"/>
      <c r="F244" s="2"/>
      <c r="G244" s="2"/>
      <c r="H244" s="2"/>
      <c r="I244" s="2"/>
      <c r="J244" s="2"/>
      <c r="K244" s="2"/>
      <c r="L244" s="2"/>
    </row>
  </sheetData>
  <sheetProtection sheet="1" formatCells="0" formatColumns="0" formatRows="0" insertRows="0" insertColumns="0" insertHyperlinks="0" deleteColumns="0" deleteRows="0" sort="0" autoFilter="0" pivotTables="0"/>
  <protectedRanges>
    <protectedRange sqref="A$1:CB$1048576" name="Range1"/>
  </protectedRanges>
  <autoFilter xmlns:etc="http://www.wps.cn/officeDocument/2017/etCustomData" ref="B29:S241" etc:filterBottomFollowUsedRange="0">
    <extLst/>
  </autoFilter>
  <mergeCells count="8">
    <mergeCell ref="AP1:AT1"/>
    <mergeCell ref="B15:C15"/>
    <mergeCell ref="D15:F15"/>
    <mergeCell ref="G15:H15"/>
    <mergeCell ref="I15:J15"/>
    <mergeCell ref="K15:L15"/>
    <mergeCell ref="M15:M16"/>
    <mergeCell ref="N15:N16"/>
  </mergeCells>
  <pageMargins left="0.75" right="0.75" top="1" bottom="1" header="0.5" footer="0.5"/>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44"/>
  <sheetViews>
    <sheetView showGridLines="0" tabSelected="1" zoomScale="90" zoomScaleNormal="90" topLeftCell="A5" workbookViewId="0">
      <selection activeCell="BD1" sqref="BD$1:BO$1048576"/>
    </sheetView>
  </sheetViews>
  <sheetFormatPr defaultColWidth="9" defaultRowHeight="31.5" customHeight="1"/>
  <cols>
    <col min="1" max="1" width="9.2" style="40" customWidth="1"/>
    <col min="2" max="2" width="22.2333333333333" style="40" customWidth="1"/>
    <col min="3" max="3" width="55.8916666666667" style="40" customWidth="1"/>
    <col min="4" max="10" width="16.625" style="40" customWidth="1"/>
    <col min="11" max="16384" width="9" style="40"/>
  </cols>
  <sheetData>
    <row r="1" customHeight="1" spans="1:13">
      <c r="A1" s="41" t="s">
        <v>281</v>
      </c>
      <c r="B1" s="42"/>
      <c r="C1" s="42"/>
      <c r="D1" s="42"/>
      <c r="E1" s="42"/>
      <c r="F1" s="42"/>
      <c r="G1" s="42"/>
      <c r="H1" s="42"/>
      <c r="I1" s="42"/>
      <c r="J1" s="42"/>
    </row>
    <row r="2" customHeight="1" spans="1:13">
      <c r="A2" s="43" t="s">
        <v>282</v>
      </c>
      <c r="B2" s="44"/>
      <c r="C2" s="44"/>
      <c r="D2" s="44"/>
      <c r="E2" s="44"/>
      <c r="F2" s="44"/>
      <c r="G2" s="44"/>
      <c r="H2" s="44"/>
      <c r="I2" s="44"/>
      <c r="J2" s="44"/>
    </row>
    <row r="3" ht="60.75" customHeight="1" spans="1:13">
      <c r="A3" s="45" t="s">
        <v>118</v>
      </c>
      <c r="B3" s="45" t="s">
        <v>283</v>
      </c>
      <c r="C3" s="45" t="s">
        <v>284</v>
      </c>
      <c r="D3" s="46" t="s">
        <v>25</v>
      </c>
      <c r="E3" s="46" t="s">
        <v>26</v>
      </c>
      <c r="F3" s="46" t="s">
        <v>27</v>
      </c>
      <c r="G3" s="46" t="s">
        <v>28</v>
      </c>
      <c r="H3" s="46" t="s">
        <v>29</v>
      </c>
      <c r="I3" s="46" t="s">
        <v>30</v>
      </c>
      <c r="J3" s="46" t="s">
        <v>285</v>
      </c>
    </row>
    <row r="4" customHeight="1" spans="1:13">
      <c r="A4" s="47">
        <f>ROW()-3</f>
        <v>1</v>
      </c>
      <c r="B4" s="47" t="s">
        <v>286</v>
      </c>
      <c r="C4" s="48" t="s">
        <v>287</v>
      </c>
      <c r="D4" s="47" t="s">
        <v>288</v>
      </c>
      <c r="E4" s="47" t="s">
        <v>288</v>
      </c>
      <c r="F4" s="47" t="s">
        <v>289</v>
      </c>
      <c r="G4" s="47" t="s">
        <v>289</v>
      </c>
      <c r="H4" s="47" t="s">
        <v>289</v>
      </c>
      <c r="I4" s="47" t="s">
        <v>289</v>
      </c>
      <c r="J4" s="47" t="s">
        <v>289</v>
      </c>
    </row>
    <row r="5" customHeight="1" spans="1:13">
      <c r="A5" s="49">
        <f t="shared" ref="A5:A15" si="0">ROW()-3</f>
        <v>2</v>
      </c>
      <c r="B5" s="49" t="s">
        <v>290</v>
      </c>
      <c r="C5" s="50" t="s">
        <v>291</v>
      </c>
      <c r="D5" s="49" t="s">
        <v>292</v>
      </c>
      <c r="E5" s="49" t="s">
        <v>292</v>
      </c>
      <c r="F5" s="49" t="s">
        <v>293</v>
      </c>
      <c r="G5" s="49" t="s">
        <v>294</v>
      </c>
      <c r="H5" s="49" t="s">
        <v>294</v>
      </c>
      <c r="I5" s="49" t="s">
        <v>293</v>
      </c>
      <c r="J5" s="49" t="s">
        <v>294</v>
      </c>
    </row>
    <row r="6" customHeight="1" spans="1:13">
      <c r="A6" s="47">
        <f t="shared" si="0"/>
        <v>3</v>
      </c>
      <c r="B6" s="47" t="s">
        <v>295</v>
      </c>
      <c r="C6" s="48" t="s">
        <v>296</v>
      </c>
      <c r="D6" s="47" t="s">
        <v>297</v>
      </c>
      <c r="E6" s="47" t="s">
        <v>297</v>
      </c>
      <c r="F6" s="47" t="s">
        <v>297</v>
      </c>
      <c r="G6" s="47" t="s">
        <v>297</v>
      </c>
      <c r="H6" s="47" t="s">
        <v>297</v>
      </c>
      <c r="I6" s="47" t="s">
        <v>297</v>
      </c>
      <c r="J6" s="47" t="s">
        <v>297</v>
      </c>
    </row>
    <row r="7" customHeight="1" spans="1:13">
      <c r="A7" s="51">
        <f t="shared" si="0"/>
        <v>4</v>
      </c>
      <c r="B7" s="51"/>
      <c r="C7" s="52"/>
      <c r="D7" s="51"/>
      <c r="E7" s="51"/>
      <c r="F7" s="51"/>
      <c r="G7" s="51"/>
      <c r="H7" s="51"/>
      <c r="I7" s="51"/>
      <c r="J7" s="51"/>
    </row>
    <row r="8" hidden="1" customHeight="1" spans="1:13">
      <c r="A8" s="47">
        <f t="shared" si="0"/>
        <v>5</v>
      </c>
      <c r="B8" s="47"/>
      <c r="C8" s="48"/>
      <c r="D8" s="47"/>
      <c r="E8" s="47"/>
      <c r="F8" s="47"/>
      <c r="G8" s="47"/>
      <c r="H8" s="47"/>
      <c r="I8" s="47"/>
      <c r="J8" s="47"/>
    </row>
    <row r="9" hidden="1" customHeight="1" spans="1:13">
      <c r="A9" s="51">
        <f t="shared" si="0"/>
        <v>6</v>
      </c>
      <c r="B9" s="51"/>
      <c r="C9" s="52"/>
      <c r="D9" s="51"/>
      <c r="E9" s="51"/>
      <c r="F9" s="51"/>
      <c r="G9" s="51"/>
      <c r="H9" s="51"/>
      <c r="I9" s="51"/>
      <c r="J9" s="51"/>
    </row>
    <row r="10" hidden="1" customHeight="1" spans="1:13">
      <c r="A10" s="47">
        <f t="shared" si="0"/>
        <v>7</v>
      </c>
      <c r="B10" s="47"/>
      <c r="C10" s="48"/>
      <c r="D10" s="47"/>
      <c r="E10" s="47"/>
      <c r="F10" s="47"/>
      <c r="G10" s="47"/>
      <c r="H10" s="47"/>
      <c r="I10" s="47"/>
      <c r="J10" s="47"/>
    </row>
    <row r="11" hidden="1" customHeight="1" spans="1:13">
      <c r="A11" s="51">
        <f t="shared" si="0"/>
        <v>8</v>
      </c>
      <c r="B11" s="51"/>
      <c r="C11" s="52"/>
      <c r="D11" s="51"/>
      <c r="E11" s="51"/>
      <c r="F11" s="51"/>
      <c r="G11" s="51"/>
      <c r="H11" s="51"/>
      <c r="I11" s="51"/>
      <c r="J11" s="51"/>
    </row>
    <row r="12" hidden="1" customHeight="1" spans="1:13">
      <c r="A12" s="47">
        <f t="shared" si="0"/>
        <v>9</v>
      </c>
      <c r="B12" s="47"/>
      <c r="C12" s="47"/>
      <c r="D12" s="47"/>
      <c r="E12" s="47"/>
      <c r="F12" s="47"/>
      <c r="G12" s="47"/>
      <c r="H12" s="47"/>
      <c r="I12" s="47"/>
      <c r="J12" s="47"/>
    </row>
    <row r="13" s="39" customFormat="1" hidden="1" customHeight="1" spans="1:13">
      <c r="A13" s="51">
        <f t="shared" si="0"/>
        <v>10</v>
      </c>
      <c r="B13" s="51"/>
      <c r="C13" s="51"/>
      <c r="D13" s="51"/>
      <c r="E13" s="51"/>
      <c r="F13" s="51"/>
      <c r="G13" s="51"/>
      <c r="H13" s="51"/>
      <c r="I13" s="51"/>
      <c r="J13" s="51"/>
      <c r="K13" s="53"/>
      <c r="L13" s="53"/>
      <c r="M13" s="53"/>
    </row>
    <row r="14" s="39" customFormat="1" hidden="1" customHeight="1" spans="1:13">
      <c r="A14" s="47">
        <f t="shared" si="0"/>
        <v>11</v>
      </c>
      <c r="B14" s="47"/>
      <c r="C14" s="47"/>
      <c r="D14" s="47"/>
      <c r="E14" s="47"/>
      <c r="F14" s="47"/>
      <c r="G14" s="47"/>
      <c r="H14" s="47"/>
      <c r="I14" s="47"/>
      <c r="J14" s="54"/>
      <c r="K14" s="53"/>
      <c r="L14" s="53"/>
      <c r="M14" s="53"/>
    </row>
    <row r="15" s="39" customFormat="1" hidden="1" customHeight="1" spans="1:13">
      <c r="A15" s="51">
        <f t="shared" si="0"/>
        <v>12</v>
      </c>
      <c r="B15" s="51"/>
      <c r="C15" s="51"/>
      <c r="D15" s="51"/>
      <c r="E15" s="51"/>
      <c r="F15" s="51"/>
      <c r="G15" s="51"/>
      <c r="H15" s="51"/>
      <c r="I15" s="51"/>
      <c r="J15" s="51"/>
    </row>
    <row r="16" s="39" customFormat="1" hidden="1" customHeight="1" spans="1:13">
      <c r="A16" s="55"/>
      <c r="B16" s="56"/>
      <c r="C16" s="57"/>
      <c r="D16" s="57"/>
      <c r="E16" s="56"/>
      <c r="F16" s="57"/>
      <c r="G16" s="57"/>
      <c r="H16" s="56"/>
      <c r="I16" s="57"/>
      <c r="J16" s="58" t="s">
        <v>215</v>
      </c>
    </row>
    <row r="17" s="39" customFormat="1" customHeight="1" spans="1:10">
      <c r="A17" s="59"/>
      <c r="B17" s="60"/>
      <c r="C17" s="61"/>
      <c r="D17" s="62"/>
      <c r="E17" s="60"/>
      <c r="F17" s="61"/>
      <c r="G17" s="62"/>
      <c r="H17" s="60"/>
      <c r="I17" s="61"/>
      <c r="J17" s="63">
        <f>IFERROR(I17/H17,0%)</f>
        <v>0</v>
      </c>
    </row>
    <row r="18" s="39" customFormat="1" customHeight="1" spans="1:10">
      <c r="A18" s="43" t="s">
        <v>298</v>
      </c>
      <c r="B18" s="44"/>
      <c r="C18" s="44"/>
      <c r="D18" s="44"/>
      <c r="E18" s="44"/>
      <c r="F18" s="44"/>
      <c r="G18" s="44"/>
      <c r="H18" s="44"/>
      <c r="I18" s="44"/>
      <c r="J18" s="44"/>
    </row>
    <row r="19" s="39" customFormat="1" customHeight="1" spans="1:10">
      <c r="A19" s="45" t="s">
        <v>118</v>
      </c>
      <c r="B19" s="45" t="s">
        <v>299</v>
      </c>
      <c r="C19" s="45" t="s">
        <v>300</v>
      </c>
      <c r="D19" s="45"/>
      <c r="E19" s="45"/>
      <c r="F19" s="45"/>
      <c r="G19" s="45" t="s">
        <v>301</v>
      </c>
      <c r="H19" s="64"/>
      <c r="I19" s="65"/>
      <c r="J19" s="63"/>
    </row>
    <row r="20" s="39" customFormat="1" customHeight="1" spans="1:10">
      <c r="A20" s="47">
        <f>ROW()-19</f>
        <v>1</v>
      </c>
      <c r="B20" s="47" t="s">
        <v>302</v>
      </c>
      <c r="C20" s="66" t="s">
        <v>303</v>
      </c>
      <c r="D20" s="66"/>
      <c r="E20" s="66"/>
      <c r="F20" s="66"/>
      <c r="G20" s="47" t="s">
        <v>304</v>
      </c>
      <c r="H20" s="64"/>
      <c r="I20" s="65"/>
      <c r="J20" s="63"/>
    </row>
    <row r="21" s="39" customFormat="1" customHeight="1" spans="1:10">
      <c r="A21" s="51">
        <f t="shared" ref="A21:A26" si="1">ROW()-19</f>
        <v>2</v>
      </c>
      <c r="B21" s="51" t="s">
        <v>305</v>
      </c>
      <c r="C21" s="67" t="s">
        <v>306</v>
      </c>
      <c r="D21" s="67"/>
      <c r="E21" s="67"/>
      <c r="F21" s="67"/>
      <c r="G21" s="51" t="s">
        <v>307</v>
      </c>
      <c r="H21" s="64"/>
      <c r="I21" s="65"/>
      <c r="J21" s="63"/>
    </row>
    <row r="22" s="39" customFormat="1" customHeight="1" spans="1:10">
      <c r="A22" s="47">
        <f t="shared" si="1"/>
        <v>3</v>
      </c>
      <c r="B22" s="47" t="s">
        <v>308</v>
      </c>
      <c r="C22" s="66" t="s">
        <v>309</v>
      </c>
      <c r="D22" s="66"/>
      <c r="E22" s="66"/>
      <c r="F22" s="66"/>
      <c r="G22" s="47" t="s">
        <v>310</v>
      </c>
      <c r="H22" s="64"/>
      <c r="I22" s="65"/>
      <c r="J22" s="63"/>
    </row>
    <row r="23" s="39" customFormat="1" customHeight="1" spans="1:10">
      <c r="A23" s="51">
        <f t="shared" si="1"/>
        <v>4</v>
      </c>
      <c r="B23" s="51"/>
      <c r="C23" s="52"/>
      <c r="D23" s="51"/>
      <c r="E23" s="51"/>
      <c r="F23" s="51"/>
      <c r="G23" s="51"/>
      <c r="H23" s="64"/>
      <c r="I23" s="65"/>
      <c r="J23" s="63"/>
    </row>
    <row r="24" s="39" customFormat="1" customHeight="1" spans="1:10">
      <c r="A24" s="68"/>
      <c r="B24" s="60"/>
      <c r="C24" s="61"/>
      <c r="D24" s="62"/>
      <c r="E24" s="62"/>
      <c r="F24" s="62"/>
      <c r="G24" s="63"/>
      <c r="H24" s="64"/>
      <c r="I24" s="65"/>
      <c r="J24" s="63"/>
    </row>
    <row r="25" s="39" customFormat="1" customHeight="1" spans="1:10">
      <c r="A25" s="43" t="s">
        <v>311</v>
      </c>
      <c r="B25" s="44"/>
      <c r="C25" s="44"/>
      <c r="D25" s="44"/>
      <c r="E25" s="44"/>
      <c r="F25" s="44"/>
      <c r="G25" s="44"/>
      <c r="H25" s="44"/>
      <c r="I25" s="44"/>
      <c r="J25" s="44"/>
    </row>
    <row r="26" s="39" customFormat="1" customHeight="1" spans="1:10">
      <c r="A26" s="45" t="s">
        <v>118</v>
      </c>
      <c r="B26" s="45" t="s">
        <v>299</v>
      </c>
      <c r="C26" s="45" t="s">
        <v>312</v>
      </c>
      <c r="D26" s="45"/>
      <c r="E26" s="45"/>
      <c r="F26" s="45"/>
      <c r="G26" s="45"/>
      <c r="H26" s="69"/>
      <c r="I26" s="69"/>
      <c r="J26" s="69"/>
    </row>
    <row r="27" s="39" customFormat="1" customHeight="1" spans="1:10">
      <c r="A27" s="47">
        <f>ROW()-26</f>
        <v>1</v>
      </c>
      <c r="B27" s="47" t="s">
        <v>313</v>
      </c>
      <c r="C27" s="48" t="s">
        <v>314</v>
      </c>
      <c r="D27" s="47"/>
      <c r="E27" s="47"/>
      <c r="F27" s="47"/>
      <c r="G27" s="47"/>
      <c r="J27" s="70"/>
    </row>
    <row r="28" s="39" customFormat="1" customHeight="1" spans="1:10">
      <c r="A28" s="51">
        <f>ROW()-26</f>
        <v>2</v>
      </c>
      <c r="B28" s="51" t="s">
        <v>315</v>
      </c>
      <c r="C28" s="50" t="s">
        <v>316</v>
      </c>
      <c r="D28" s="51"/>
      <c r="E28" s="51"/>
      <c r="F28" s="51"/>
      <c r="G28" s="51"/>
      <c r="H28" s="71"/>
      <c r="I28" s="72" t="s">
        <v>225</v>
      </c>
      <c r="J28" s="72"/>
    </row>
    <row r="29" s="39" customFormat="1" customHeight="1" spans="1:10">
      <c r="A29" s="47">
        <f>ROW()-26</f>
        <v>3</v>
      </c>
      <c r="B29" s="47"/>
      <c r="C29" s="48"/>
      <c r="D29" s="47"/>
      <c r="E29" s="47"/>
      <c r="F29" s="47"/>
      <c r="G29" s="47"/>
      <c r="H29" s="73"/>
      <c r="I29" s="58" t="s">
        <v>214</v>
      </c>
      <c r="J29" s="58" t="s">
        <v>215</v>
      </c>
    </row>
    <row r="30" s="39" customFormat="1" customHeight="1" spans="1:10">
      <c r="A30" s="51"/>
      <c r="B30" s="51"/>
      <c r="C30" s="52"/>
      <c r="D30" s="51"/>
      <c r="E30" s="51"/>
      <c r="F30" s="51"/>
      <c r="G30" s="51"/>
      <c r="H30" s="64"/>
      <c r="I30" s="65">
        <f>'公司-汇总页'!S45</f>
        <v>0</v>
      </c>
      <c r="J30" s="63">
        <f>IFERROR(I30/H30,0%)</f>
        <v>0</v>
      </c>
    </row>
    <row r="31" s="39" customFormat="1" customHeight="1" spans="1:10">
      <c r="A31" s="43" t="s">
        <v>317</v>
      </c>
      <c r="B31" s="44"/>
      <c r="C31" s="44"/>
      <c r="D31" s="44"/>
      <c r="E31" s="44"/>
      <c r="F31" s="44"/>
      <c r="G31" s="44"/>
      <c r="H31" s="44"/>
      <c r="I31" s="44"/>
      <c r="J31" s="44"/>
    </row>
    <row r="32" s="39" customFormat="1" customHeight="1" spans="1:10">
      <c r="A32" s="45" t="s">
        <v>118</v>
      </c>
      <c r="B32" s="45" t="s">
        <v>299</v>
      </c>
      <c r="C32" s="45" t="s">
        <v>312</v>
      </c>
      <c r="D32" s="45"/>
      <c r="E32" s="45"/>
      <c r="F32" s="45"/>
      <c r="G32" s="45"/>
      <c r="H32" s="44"/>
      <c r="I32" s="44"/>
      <c r="J32" s="44"/>
    </row>
    <row r="33" s="39" customFormat="1" customHeight="1" spans="1:10">
      <c r="A33" s="47">
        <f>ROW()-32</f>
        <v>1</v>
      </c>
      <c r="B33" s="47" t="s">
        <v>318</v>
      </c>
      <c r="C33" s="74" t="s">
        <v>319</v>
      </c>
      <c r="D33" s="47"/>
      <c r="E33" s="47"/>
      <c r="F33" s="47"/>
      <c r="G33" s="47"/>
      <c r="H33" s="60"/>
      <c r="I33" s="65"/>
      <c r="J33" s="63"/>
    </row>
    <row r="34" s="39" customFormat="1" customHeight="1" spans="1:10">
      <c r="A34" s="51">
        <f>ROW()-32</f>
        <v>2</v>
      </c>
      <c r="B34" s="51"/>
      <c r="C34" s="52"/>
      <c r="D34" s="51"/>
      <c r="E34" s="51"/>
      <c r="F34" s="51"/>
      <c r="G34" s="51"/>
      <c r="H34" s="60"/>
      <c r="I34" s="65"/>
      <c r="J34" s="63"/>
    </row>
    <row r="35" s="39" customFormat="1" customHeight="1" spans="1:10">
      <c r="A35" s="47">
        <f>ROW()-32</f>
        <v>3</v>
      </c>
      <c r="B35" s="47"/>
      <c r="C35" s="48"/>
      <c r="D35" s="47"/>
      <c r="E35" s="47"/>
      <c r="F35" s="47"/>
      <c r="G35" s="47"/>
      <c r="H35" s="60"/>
      <c r="I35" s="65"/>
      <c r="J35" s="63"/>
    </row>
    <row r="36" s="39" customFormat="1" customHeight="1" spans="1:10">
      <c r="A36" s="51"/>
      <c r="B36" s="51"/>
      <c r="C36" s="52"/>
      <c r="D36" s="51"/>
      <c r="E36" s="51"/>
      <c r="F36" s="51"/>
      <c r="G36" s="51"/>
      <c r="H36" s="60"/>
      <c r="I36" s="65"/>
      <c r="J36" s="63"/>
    </row>
    <row r="37" customHeight="1" spans="1:10">
      <c r="A37" s="75"/>
      <c r="B37" s="75"/>
      <c r="C37" s="75"/>
      <c r="D37" s="75"/>
      <c r="E37" s="75"/>
      <c r="F37" s="75"/>
      <c r="G37" s="75"/>
      <c r="H37" s="75"/>
      <c r="I37" s="75"/>
    </row>
    <row r="38" customHeight="1" spans="1:10">
      <c r="A38" s="75"/>
      <c r="B38" s="75"/>
      <c r="C38" s="75"/>
      <c r="D38" s="75"/>
      <c r="E38" s="75"/>
      <c r="F38" s="75"/>
      <c r="G38" s="75"/>
      <c r="H38" s="75"/>
      <c r="I38" s="75"/>
    </row>
    <row r="39" customHeight="1" spans="1:10">
      <c r="A39" s="75"/>
      <c r="B39" s="75"/>
      <c r="C39" s="75"/>
      <c r="D39" s="75"/>
      <c r="E39" s="75"/>
      <c r="F39" s="75"/>
      <c r="G39" s="75"/>
      <c r="H39" s="75"/>
      <c r="I39" s="75"/>
    </row>
    <row r="40" customHeight="1" spans="1:10">
      <c r="A40" s="75"/>
      <c r="B40" s="75"/>
      <c r="C40" s="75"/>
      <c r="D40" s="75"/>
      <c r="E40" s="75"/>
      <c r="F40" s="75"/>
      <c r="G40" s="75"/>
      <c r="H40" s="75"/>
      <c r="I40" s="75"/>
    </row>
    <row r="41" customHeight="1" spans="1:10">
      <c r="A41" s="75"/>
      <c r="B41" s="75"/>
      <c r="C41" s="75"/>
      <c r="D41" s="75"/>
      <c r="E41" s="75"/>
      <c r="F41" s="75"/>
      <c r="G41" s="75"/>
      <c r="H41" s="75"/>
      <c r="I41" s="75"/>
    </row>
    <row r="42" customHeight="1" spans="1:10">
      <c r="A42" s="75"/>
      <c r="B42" s="75"/>
      <c r="C42" s="75"/>
      <c r="D42" s="75"/>
      <c r="E42" s="75"/>
      <c r="F42" s="75"/>
      <c r="G42" s="75"/>
      <c r="H42" s="75"/>
      <c r="I42" s="75"/>
    </row>
    <row r="43" customHeight="1" spans="1:10">
      <c r="A43" s="75"/>
      <c r="B43" s="75"/>
      <c r="C43" s="75"/>
      <c r="D43" s="75"/>
      <c r="E43" s="75"/>
      <c r="F43" s="75"/>
      <c r="G43" s="75"/>
      <c r="H43" s="75"/>
      <c r="I43" s="75"/>
    </row>
    <row r="44" customHeight="1" spans="1:10">
      <c r="A44" s="75"/>
      <c r="B44" s="75"/>
      <c r="C44" s="75"/>
      <c r="D44" s="75"/>
      <c r="E44" s="75"/>
      <c r="F44" s="75"/>
      <c r="G44" s="75"/>
      <c r="H44" s="75"/>
      <c r="I44" s="75"/>
    </row>
  </sheetData>
  <sheetProtection formatCells="0" formatColumns="0" formatRows="0" insertRows="0" insertColumns="0" insertHyperlinks="0" deleteColumns="0" deleteRows="0" sort="0" autoFilter="0" pivotTables="0"/>
  <protectedRanges>
    <protectedRange sqref="A$1:X$1048576" name="Range2"/>
  </protectedRanges>
  <mergeCells count="7">
    <mergeCell ref="A2:J2"/>
    <mergeCell ref="A18:J18"/>
    <mergeCell ref="C20:F20"/>
    <mergeCell ref="C21:F21"/>
    <mergeCell ref="C22:F22"/>
    <mergeCell ref="A25:J25"/>
    <mergeCell ref="A31:J31"/>
  </mergeCells>
  <pageMargins left="0.75" right="0.75" top="1" bottom="1" header="0.5" footer="0.5"/>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N472"/>
  <sheetViews>
    <sheetView topLeftCell="AI2" workbookViewId="0">
      <selection activeCell="F2" sqref="F2"/>
    </sheetView>
  </sheetViews>
  <sheetFormatPr defaultColWidth="9" defaultRowHeight="13.5"/>
  <cols>
    <col min="1" max="1" width="22.5" customWidth="1"/>
    <col min="4" max="4" width="14.875"/>
    <col min="12" max="12" width="22.25" customWidth="1"/>
    <col min="13" max="13" width="32" customWidth="1"/>
    <col min="14" max="14" width="17.875" customWidth="1"/>
  </cols>
  <sheetData>
    <row r="1" ht="105" spans="1:40">
      <c r="A1" t="s">
        <v>320</v>
      </c>
      <c r="B1" t="s">
        <v>248</v>
      </c>
      <c r="C1" t="s">
        <v>321</v>
      </c>
      <c r="D1" t="s">
        <v>322</v>
      </c>
      <c r="E1" s="1" t="s">
        <v>323</v>
      </c>
      <c r="F1" s="1"/>
      <c r="G1" s="1" t="s">
        <v>324</v>
      </c>
      <c r="M1" s="2" t="s">
        <v>320</v>
      </c>
      <c r="N1" s="3" t="s">
        <v>325</v>
      </c>
      <c r="O1" s="1" t="s">
        <v>323</v>
      </c>
      <c r="Q1" s="1" t="s">
        <v>324</v>
      </c>
      <c r="T1" s="4" t="s">
        <v>120</v>
      </c>
      <c r="U1" s="5" t="s">
        <v>121</v>
      </c>
      <c r="V1" s="6" t="s">
        <v>122</v>
      </c>
      <c r="W1" s="5" t="s">
        <v>131</v>
      </c>
      <c r="X1" s="7" t="s">
        <v>133</v>
      </c>
      <c r="Y1" s="8" t="s">
        <v>326</v>
      </c>
      <c r="Z1" s="8" t="s">
        <v>135</v>
      </c>
      <c r="AA1" s="9" t="s">
        <v>149</v>
      </c>
      <c r="AB1" s="9" t="s">
        <v>327</v>
      </c>
      <c r="AC1" s="9" t="s">
        <v>151</v>
      </c>
      <c r="AD1" s="5" t="s">
        <v>172</v>
      </c>
      <c r="AE1" s="10" t="s">
        <v>152</v>
      </c>
      <c r="AF1" s="10" t="s">
        <v>153</v>
      </c>
      <c r="AJ1" s="4" t="s">
        <v>120</v>
      </c>
      <c r="AK1" s="11" t="s">
        <v>170</v>
      </c>
      <c r="AL1" s="11" t="s">
        <v>171</v>
      </c>
      <c r="AM1" s="12" t="s">
        <v>152</v>
      </c>
      <c r="AN1" s="10" t="s">
        <v>153</v>
      </c>
    </row>
    <row r="2" ht="162" spans="1:40">
      <c r="A2" t="s">
        <v>328</v>
      </c>
      <c r="B2" t="s">
        <v>329</v>
      </c>
      <c r="C2" s="13">
        <v>382321.4</v>
      </c>
      <c r="D2" s="13">
        <v>8521.4</v>
      </c>
      <c r="E2" t="str">
        <f>_xlfn.XLOOKUP(A2,[8]【SUIT】合同静态信息表!$B:$B,[8]【SUIT】合同静态信息表!$BF:$BF)</f>
        <v>广东分公司</v>
      </c>
      <c r="F2">
        <f>COUNTIFS($A$2:A2,A2)</f>
        <v>1</v>
      </c>
      <c r="G2" t="str">
        <f t="shared" ref="G2:G8" si="0">A2</f>
        <v>SJHT2018122400012</v>
      </c>
      <c r="L2" s="2" t="s">
        <v>330</v>
      </c>
      <c r="M2" s="14" t="s">
        <v>328</v>
      </c>
      <c r="N2" s="3">
        <v>8521.4</v>
      </c>
      <c r="O2" t="str">
        <f>_xlfn.XLOOKUP(M2,[8]【SUIT】合同静态信息表!$B:$B,[8]【SUIT】合同静态信息表!$BF:$BF)</f>
        <v>广东分公司</v>
      </c>
      <c r="P2">
        <f>COUNTIFS($M$2:M2,M2)</f>
        <v>1</v>
      </c>
      <c r="Q2" t="str">
        <f t="shared" ref="Q2:Q7" si="1">M2</f>
        <v>SJHT2018122400012</v>
      </c>
      <c r="S2" t="str">
        <f>IF(COUNTIF(产值及收款计划!C:C,T2)&gt;0,"存在","不存在")</f>
        <v>存在</v>
      </c>
      <c r="T2" s="15" t="s">
        <v>331</v>
      </c>
      <c r="U2" s="16" t="s">
        <v>332</v>
      </c>
      <c r="V2" s="17">
        <v>163</v>
      </c>
      <c r="W2" s="17" t="s">
        <v>333</v>
      </c>
      <c r="X2" s="17">
        <v>138</v>
      </c>
      <c r="Y2" s="18">
        <v>0</v>
      </c>
      <c r="Z2" s="17">
        <v>24</v>
      </c>
      <c r="AA2" s="17">
        <v>24</v>
      </c>
      <c r="AB2" s="18">
        <v>0</v>
      </c>
      <c r="AC2" s="18">
        <v>24</v>
      </c>
      <c r="AD2" s="19" t="s">
        <v>334</v>
      </c>
      <c r="AE2" s="20" t="s">
        <v>175</v>
      </c>
      <c r="AF2" s="20"/>
      <c r="AI2" t="str">
        <f>IF(COUNTIF(产值及收款计划!C:C,AJ2)&gt;0,"存在","不存在")</f>
        <v>存在</v>
      </c>
      <c r="AJ2" s="15" t="s">
        <v>335</v>
      </c>
      <c r="AK2" s="21">
        <v>110</v>
      </c>
      <c r="AL2" s="21">
        <v>110</v>
      </c>
      <c r="AM2" s="22" t="s">
        <v>174</v>
      </c>
      <c r="AN2" s="20"/>
    </row>
    <row r="3" ht="182.25" spans="1:40">
      <c r="A3" t="s">
        <v>336</v>
      </c>
      <c r="B3" t="s">
        <v>337</v>
      </c>
      <c r="C3" s="13">
        <v>67500</v>
      </c>
      <c r="D3" s="13">
        <v>8924</v>
      </c>
      <c r="E3" t="str">
        <f>_xlfn.XLOOKUP(A3,[8]【SUIT】合同静态信息表!$B:$B,[8]【SUIT】合同静态信息表!$BF:$BF)</f>
        <v>广东分公司</v>
      </c>
      <c r="F3">
        <f>COUNTIFS($A$2:A3,A3)</f>
        <v>1</v>
      </c>
      <c r="G3" t="str">
        <f t="shared" si="0"/>
        <v>SJHT2018122400010</v>
      </c>
      <c r="L3" s="2" t="s">
        <v>337</v>
      </c>
      <c r="M3" s="2" t="s">
        <v>336</v>
      </c>
      <c r="N3" s="3">
        <v>8924</v>
      </c>
      <c r="O3" t="str">
        <f>_xlfn.XLOOKUP(M3,[8]【SUIT】合同静态信息表!$B:$B,[8]【SUIT】合同静态信息表!$BF:$BF)</f>
        <v>广东分公司</v>
      </c>
      <c r="P3">
        <f>COUNTIFS($M$2:M3,M3)</f>
        <v>1</v>
      </c>
      <c r="Q3" t="str">
        <f t="shared" si="1"/>
        <v>SJHT2018122400010</v>
      </c>
      <c r="S3" t="str">
        <f>IF(COUNTIF(产值及收款计划!C:C,T3)&gt;0,"存在","不存在")</f>
        <v>存在</v>
      </c>
      <c r="T3" s="23" t="s">
        <v>338</v>
      </c>
      <c r="U3" s="24" t="s">
        <v>339</v>
      </c>
      <c r="V3" s="25">
        <v>61</v>
      </c>
      <c r="W3" s="25" t="s">
        <v>340</v>
      </c>
      <c r="X3" s="25">
        <v>0</v>
      </c>
      <c r="Y3" s="26">
        <v>48</v>
      </c>
      <c r="Z3" s="25">
        <v>12</v>
      </c>
      <c r="AA3" s="25">
        <v>12</v>
      </c>
      <c r="AB3" s="26">
        <v>0</v>
      </c>
      <c r="AC3" s="26">
        <v>12</v>
      </c>
      <c r="AD3" s="27" t="s">
        <v>341</v>
      </c>
      <c r="AE3" s="28" t="s">
        <v>175</v>
      </c>
      <c r="AF3" s="28"/>
      <c r="AI3" t="str">
        <f>IF(COUNTIF(产值及收款计划!C:C,AJ3)&gt;0,"存在","不存在")</f>
        <v>存在</v>
      </c>
      <c r="AJ3" s="23" t="s">
        <v>342</v>
      </c>
      <c r="AK3" s="29">
        <v>37</v>
      </c>
      <c r="AL3" s="29">
        <v>37</v>
      </c>
      <c r="AM3" s="30" t="s">
        <v>174</v>
      </c>
      <c r="AN3" s="28"/>
    </row>
    <row r="4" ht="182.25" spans="1:40">
      <c r="A4" t="s">
        <v>343</v>
      </c>
      <c r="B4" t="s">
        <v>344</v>
      </c>
      <c r="C4" s="13">
        <v>6000</v>
      </c>
      <c r="D4" s="13">
        <v>6000</v>
      </c>
      <c r="E4" t="str">
        <f>_xlfn.XLOOKUP(A4,[8]【SUIT】合同静态信息表!$B:$B,[8]【SUIT】合同静态信息表!$BF:$BF)</f>
        <v>广东分公司</v>
      </c>
      <c r="F4">
        <f>COUNTIFS($A$2:A4,A4)</f>
        <v>1</v>
      </c>
      <c r="G4" t="str">
        <f t="shared" si="0"/>
        <v>SJHT2018122400011</v>
      </c>
      <c r="L4" s="2" t="s">
        <v>344</v>
      </c>
      <c r="M4" s="2" t="s">
        <v>343</v>
      </c>
      <c r="N4" s="3">
        <v>6000</v>
      </c>
      <c r="O4" t="str">
        <f>_xlfn.XLOOKUP(M4,[8]【SUIT】合同静态信息表!$B:$B,[8]【SUIT】合同静态信息表!$BF:$BF)</f>
        <v>广东分公司</v>
      </c>
      <c r="P4">
        <f>COUNTIFS($M$2:M4,M4)</f>
        <v>1</v>
      </c>
      <c r="Q4" t="str">
        <f t="shared" si="1"/>
        <v>SJHT2018122400011</v>
      </c>
      <c r="S4" t="str">
        <f>IF(COUNTIF(产值及收款计划!C:C,T4)&gt;0,"存在","不存在")</f>
        <v>存在</v>
      </c>
      <c r="T4" s="23" t="s">
        <v>345</v>
      </c>
      <c r="U4" s="24" t="s">
        <v>346</v>
      </c>
      <c r="V4" s="25">
        <v>21</v>
      </c>
      <c r="W4" s="25" t="s">
        <v>333</v>
      </c>
      <c r="X4" s="25">
        <v>0</v>
      </c>
      <c r="Y4" s="26">
        <v>0</v>
      </c>
      <c r="Z4" s="25">
        <v>21</v>
      </c>
      <c r="AA4" s="25">
        <v>6</v>
      </c>
      <c r="AB4" s="26">
        <v>0</v>
      </c>
      <c r="AC4" s="26">
        <v>6</v>
      </c>
      <c r="AD4" s="27" t="s">
        <v>347</v>
      </c>
      <c r="AE4" s="28" t="s">
        <v>176</v>
      </c>
      <c r="AF4" s="28" t="s">
        <v>348</v>
      </c>
      <c r="AI4" t="str">
        <f>IF(COUNTIF(产值及收款计划!C:C,AJ4)&gt;0,"存在","不存在")</f>
        <v>存在</v>
      </c>
      <c r="AJ4" s="23" t="s">
        <v>349</v>
      </c>
      <c r="AK4" s="29">
        <v>61</v>
      </c>
      <c r="AL4" s="29">
        <v>61</v>
      </c>
      <c r="AM4" s="30" t="s">
        <v>176</v>
      </c>
      <c r="AN4" s="28" t="s">
        <v>350</v>
      </c>
    </row>
    <row r="5" ht="182.25" spans="1:40">
      <c r="A5" t="s">
        <v>351</v>
      </c>
      <c r="B5" t="s">
        <v>352</v>
      </c>
      <c r="C5" s="13">
        <v>212000</v>
      </c>
      <c r="D5" s="13">
        <v>62000</v>
      </c>
      <c r="E5" t="str">
        <f>_xlfn.XLOOKUP(A5,[8]【SUIT】合同静态信息表!$B:$B,[8]【SUIT】合同静态信息表!$BF:$BF)</f>
        <v>广东分公司</v>
      </c>
      <c r="F5">
        <f>COUNTIFS($A$2:A5,A5)</f>
        <v>1</v>
      </c>
      <c r="G5" t="str">
        <f t="shared" si="0"/>
        <v>SJHT2019031800028</v>
      </c>
      <c r="L5" s="2" t="s">
        <v>353</v>
      </c>
      <c r="M5" s="2" t="s">
        <v>351</v>
      </c>
      <c r="N5" s="3">
        <v>57000</v>
      </c>
      <c r="O5" t="str">
        <f>_xlfn.XLOOKUP(M5,[8]【SUIT】合同静态信息表!$B:$B,[8]【SUIT】合同静态信息表!$BF:$BF)</f>
        <v>广东分公司</v>
      </c>
      <c r="P5">
        <f>COUNTIFS($M$2:M5,M5)</f>
        <v>1</v>
      </c>
      <c r="Q5" t="str">
        <f t="shared" si="1"/>
        <v>SJHT2019031800028</v>
      </c>
      <c r="S5" t="str">
        <f>IF(COUNTIF(产值及收款计划!C:C,T5)&gt;0,"存在","不存在")</f>
        <v>存在</v>
      </c>
      <c r="T5" s="23" t="s">
        <v>354</v>
      </c>
      <c r="U5" s="24" t="s">
        <v>355</v>
      </c>
      <c r="V5" s="25">
        <v>46</v>
      </c>
      <c r="W5" s="25" t="s">
        <v>340</v>
      </c>
      <c r="X5" s="25">
        <v>0</v>
      </c>
      <c r="Y5" s="26">
        <v>0</v>
      </c>
      <c r="Z5" s="25">
        <v>46</v>
      </c>
      <c r="AA5" s="25">
        <v>46</v>
      </c>
      <c r="AB5" s="26">
        <v>0</v>
      </c>
      <c r="AC5" s="26">
        <v>46</v>
      </c>
      <c r="AD5" s="27" t="s">
        <v>356</v>
      </c>
      <c r="AE5" s="28" t="s">
        <v>175</v>
      </c>
      <c r="AF5" s="28"/>
      <c r="AI5" t="str">
        <f>IF(COUNTIF(产值及收款计划!C:C,AJ5)&gt;0,"存在","不存在")</f>
        <v>存在</v>
      </c>
      <c r="AJ5" s="23" t="s">
        <v>357</v>
      </c>
      <c r="AK5" s="29">
        <v>66</v>
      </c>
      <c r="AL5" s="29">
        <v>66</v>
      </c>
      <c r="AM5" s="30" t="s">
        <v>176</v>
      </c>
      <c r="AN5" s="28" t="s">
        <v>358</v>
      </c>
    </row>
    <row r="6" ht="162" spans="1:40">
      <c r="A6" t="s">
        <v>359</v>
      </c>
      <c r="B6" t="s">
        <v>360</v>
      </c>
      <c r="C6" s="13">
        <v>3470000</v>
      </c>
      <c r="D6" s="13">
        <v>694000</v>
      </c>
      <c r="E6" t="str">
        <f>_xlfn.XLOOKUP(A6,[8]【SUIT】合同静态信息表!$B:$B,[8]【SUIT】合同静态信息表!$BF:$BF)</f>
        <v>广东分公司</v>
      </c>
      <c r="F6">
        <f>COUNTIFS($A$2:A6,A6)</f>
        <v>1</v>
      </c>
      <c r="G6" t="str">
        <f t="shared" si="0"/>
        <v>SJHT2019121800148</v>
      </c>
      <c r="L6" s="2" t="s">
        <v>360</v>
      </c>
      <c r="M6" s="14" t="s">
        <v>359</v>
      </c>
      <c r="N6" s="3">
        <v>694000</v>
      </c>
      <c r="O6" t="str">
        <f>_xlfn.XLOOKUP(M6,[8]【SUIT】合同静态信息表!$B:$B,[8]【SUIT】合同静态信息表!$BF:$BF)</f>
        <v>广东分公司</v>
      </c>
      <c r="P6">
        <f>COUNTIFS($M$2:M6,M6)</f>
        <v>1</v>
      </c>
      <c r="Q6" t="str">
        <f t="shared" si="1"/>
        <v>SJHT2019121800148</v>
      </c>
      <c r="S6" t="str">
        <f>IF(COUNTIF(产值及收款计划!C:C,T6)&gt;0,"存在","不存在")</f>
        <v>存在</v>
      </c>
      <c r="T6" s="23" t="s">
        <v>361</v>
      </c>
      <c r="U6" s="24" t="s">
        <v>362</v>
      </c>
      <c r="V6" s="25">
        <v>60</v>
      </c>
      <c r="W6" s="25" t="s">
        <v>333</v>
      </c>
      <c r="X6" s="25">
        <v>0</v>
      </c>
      <c r="Y6" s="26">
        <v>0</v>
      </c>
      <c r="Z6" s="25">
        <v>60</v>
      </c>
      <c r="AA6" s="25">
        <v>50</v>
      </c>
      <c r="AB6" s="26">
        <v>0</v>
      </c>
      <c r="AC6" s="26">
        <v>50</v>
      </c>
      <c r="AD6" s="27" t="s">
        <v>363</v>
      </c>
      <c r="AE6" s="28" t="s">
        <v>175</v>
      </c>
      <c r="AF6" s="28"/>
      <c r="AI6" t="str">
        <f>IF(COUNTIF(产值及收款计划!C:C,AJ6)&gt;0,"存在","不存在")</f>
        <v>存在</v>
      </c>
      <c r="AJ6" s="23" t="s">
        <v>364</v>
      </c>
      <c r="AK6" s="29">
        <v>110</v>
      </c>
      <c r="AL6" s="29">
        <v>9</v>
      </c>
      <c r="AM6" s="30"/>
      <c r="AN6" s="28" t="s">
        <v>365</v>
      </c>
    </row>
    <row r="7" ht="409.5" spans="1:40">
      <c r="A7" t="s">
        <v>366</v>
      </c>
      <c r="B7" t="s">
        <v>367</v>
      </c>
      <c r="C7" s="13">
        <v>1012500</v>
      </c>
      <c r="D7" t="s">
        <v>368</v>
      </c>
      <c r="E7" t="str">
        <f>_xlfn.XLOOKUP(A7,[8]【SUIT】合同静态信息表!$B:$B,[8]【SUIT】合同静态信息表!$BF:$BF)</f>
        <v>数字建造中心</v>
      </c>
      <c r="F7">
        <f>COUNTIFS($A$2:A7,A7)</f>
        <v>1</v>
      </c>
      <c r="G7" t="str">
        <f t="shared" si="0"/>
        <v>ZHT2020071300034</v>
      </c>
      <c r="L7" s="2" t="s">
        <v>369</v>
      </c>
      <c r="M7" s="2" t="s">
        <v>370</v>
      </c>
      <c r="N7" s="3">
        <v>203000</v>
      </c>
      <c r="O7" t="str">
        <f>_xlfn.XLOOKUP(M7,[8]【SUIT】合同静态信息表!$B:$B,[8]【SUIT】合同静态信息表!$BF:$BF)</f>
        <v>广东分公司</v>
      </c>
      <c r="P7">
        <f>COUNTIFS($M$2:M7,M7)</f>
        <v>1</v>
      </c>
      <c r="Q7" t="str">
        <f t="shared" si="1"/>
        <v>ZHT2020032700010</v>
      </c>
      <c r="S7" t="str">
        <f>IF(COUNTIF(产值及收款计划!C:C,T7)&gt;0,"存在","不存在")</f>
        <v>存在</v>
      </c>
      <c r="T7" s="23" t="s">
        <v>371</v>
      </c>
      <c r="U7" s="24" t="s">
        <v>372</v>
      </c>
      <c r="V7" s="25">
        <v>41</v>
      </c>
      <c r="W7" s="25" t="s">
        <v>373</v>
      </c>
      <c r="X7" s="25">
        <v>0</v>
      </c>
      <c r="Y7" s="26">
        <v>0</v>
      </c>
      <c r="Z7" s="25">
        <v>41</v>
      </c>
      <c r="AA7" s="25">
        <v>40</v>
      </c>
      <c r="AB7" s="26">
        <v>12</v>
      </c>
      <c r="AC7" s="26">
        <v>28</v>
      </c>
      <c r="AD7" s="27" t="s">
        <v>374</v>
      </c>
      <c r="AE7" s="28" t="s">
        <v>175</v>
      </c>
      <c r="AF7" s="31" t="s">
        <v>375</v>
      </c>
      <c r="AI7" t="str">
        <f>IF(COUNTIF(产值及收款计划!C:C,AJ7)&gt;0,"存在","不存在")</f>
        <v>存在</v>
      </c>
      <c r="AJ7" s="23" t="s">
        <v>376</v>
      </c>
      <c r="AK7" s="29">
        <v>5</v>
      </c>
      <c r="AL7" s="29">
        <v>5</v>
      </c>
      <c r="AM7" s="30" t="s">
        <v>176</v>
      </c>
      <c r="AN7" s="28" t="s">
        <v>377</v>
      </c>
    </row>
    <row r="8" ht="162" spans="1:40">
      <c r="A8" t="s">
        <v>370</v>
      </c>
      <c r="B8" t="s">
        <v>378</v>
      </c>
      <c r="C8" s="13">
        <v>203000</v>
      </c>
      <c r="D8" s="13">
        <v>203000</v>
      </c>
      <c r="E8" t="str">
        <f>_xlfn.XLOOKUP(A8,[8]【SUIT】合同静态信息表!$B:$B,[8]【SUIT】合同静态信息表!$BF:$BF)</f>
        <v>广东分公司</v>
      </c>
      <c r="F8">
        <f>COUNTIFS($A$2:A8,A8)</f>
        <v>1</v>
      </c>
      <c r="G8" t="str">
        <f t="shared" si="0"/>
        <v>ZHT2020032700010</v>
      </c>
      <c r="L8" s="2" t="s">
        <v>360</v>
      </c>
      <c r="M8" s="14" t="s">
        <v>359</v>
      </c>
      <c r="N8" s="3">
        <v>1041000</v>
      </c>
      <c r="O8" t="str">
        <f>_xlfn.XLOOKUP(M8,[8]【SUIT】合同静态信息表!$B:$B,[8]【SUIT】合同静态信息表!$BF:$BF)</f>
        <v>广东分公司</v>
      </c>
      <c r="P8">
        <f>COUNTIFS($M$2:M8,M8)</f>
        <v>2</v>
      </c>
      <c r="S8" t="str">
        <f>IF(COUNTIF(产值及收款计划!C:C,T8)&gt;0,"存在","不存在")</f>
        <v>存在</v>
      </c>
      <c r="T8" s="23" t="s">
        <v>379</v>
      </c>
      <c r="U8" s="32" t="s">
        <v>380</v>
      </c>
      <c r="V8" s="32">
        <v>24</v>
      </c>
      <c r="W8" s="32" t="s">
        <v>381</v>
      </c>
      <c r="X8" s="32">
        <v>0</v>
      </c>
      <c r="Y8" s="32">
        <v>14</v>
      </c>
      <c r="Z8" s="32">
        <v>10</v>
      </c>
      <c r="AA8" s="32">
        <v>7</v>
      </c>
      <c r="AB8" s="26">
        <v>0</v>
      </c>
      <c r="AC8" s="26">
        <v>7</v>
      </c>
      <c r="AD8" s="33" t="s">
        <v>382</v>
      </c>
      <c r="AE8" s="28" t="s">
        <v>174</v>
      </c>
      <c r="AF8" s="28"/>
      <c r="AI8" t="str">
        <f>IF(COUNTIF(产值及收款计划!C:C,AJ8)&gt;0,"存在","不存在")</f>
        <v>存在</v>
      </c>
      <c r="AJ8" s="23" t="s">
        <v>383</v>
      </c>
      <c r="AK8" s="29">
        <v>2</v>
      </c>
      <c r="AL8" s="29">
        <v>2</v>
      </c>
      <c r="AM8" s="30" t="s">
        <v>176</v>
      </c>
      <c r="AN8" s="28" t="s">
        <v>377</v>
      </c>
    </row>
    <row r="9" ht="162" spans="1:40">
      <c r="A9" t="s">
        <v>359</v>
      </c>
      <c r="B9" t="s">
        <v>360</v>
      </c>
      <c r="C9" s="13">
        <v>3470000</v>
      </c>
      <c r="D9" s="13">
        <v>1041000</v>
      </c>
      <c r="E9" t="str">
        <f>_xlfn.XLOOKUP(A9,[8]【SUIT】合同静态信息表!$B:$B,[8]【SUIT】合同静态信息表!$BF:$BF)</f>
        <v>广东分公司</v>
      </c>
      <c r="F9">
        <f>COUNTIFS($A$2:A9,A9)</f>
        <v>2</v>
      </c>
      <c r="L9" s="2" t="s">
        <v>330</v>
      </c>
      <c r="M9" s="14" t="s">
        <v>328</v>
      </c>
      <c r="N9" s="3">
        <v>84891.33</v>
      </c>
      <c r="O9" t="str">
        <f>_xlfn.XLOOKUP(M9,[8]【SUIT】合同静态信息表!$B:$B,[8]【SUIT】合同静态信息表!$BF:$BF)</f>
        <v>广东分公司</v>
      </c>
      <c r="P9">
        <f>COUNTIFS($M$2:M9,M9)</f>
        <v>2</v>
      </c>
      <c r="S9" t="str">
        <f>IF(COUNTIF(产值及收款计划!C:C,T9)&gt;0,"存在","不存在")</f>
        <v>存在</v>
      </c>
      <c r="T9" s="23" t="s">
        <v>384</v>
      </c>
      <c r="U9" s="32" t="s">
        <v>385</v>
      </c>
      <c r="V9" s="32">
        <v>311</v>
      </c>
      <c r="W9" s="32" t="s">
        <v>386</v>
      </c>
      <c r="X9" s="32">
        <v>0</v>
      </c>
      <c r="Y9" s="32">
        <v>50</v>
      </c>
      <c r="Z9" s="32">
        <v>261</v>
      </c>
      <c r="AA9" s="32">
        <v>58</v>
      </c>
      <c r="AB9" s="26">
        <v>46</v>
      </c>
      <c r="AC9" s="26">
        <v>12</v>
      </c>
      <c r="AD9" s="33" t="s">
        <v>387</v>
      </c>
      <c r="AE9" s="28" t="s">
        <v>175</v>
      </c>
      <c r="AF9" s="28"/>
      <c r="AI9" t="str">
        <f>IF(COUNTIF(产值及收款计划!C:C,AJ9)&gt;0,"存在","不存在")</f>
        <v>存在</v>
      </c>
      <c r="AJ9" s="23" t="s">
        <v>388</v>
      </c>
      <c r="AK9" s="29">
        <v>5</v>
      </c>
      <c r="AL9" s="29">
        <v>5</v>
      </c>
      <c r="AM9" s="30" t="s">
        <v>176</v>
      </c>
      <c r="AN9" s="28" t="s">
        <v>377</v>
      </c>
    </row>
    <row r="10" ht="263.25" spans="1:40">
      <c r="A10" t="s">
        <v>328</v>
      </c>
      <c r="B10" t="s">
        <v>329</v>
      </c>
      <c r="C10" s="13">
        <v>382321.4</v>
      </c>
      <c r="D10" s="13">
        <v>134891.33</v>
      </c>
      <c r="E10" t="str">
        <f>_xlfn.XLOOKUP(A10,[8]【SUIT】合同静态信息表!$B:$B,[8]【SUIT】合同静态信息表!$BF:$BF)</f>
        <v>广东分公司</v>
      </c>
      <c r="F10">
        <f>COUNTIFS($A$2:A10,A10)</f>
        <v>2</v>
      </c>
      <c r="L10" s="2" t="s">
        <v>389</v>
      </c>
      <c r="M10" s="2" t="s">
        <v>390</v>
      </c>
      <c r="N10" s="3">
        <v>14517</v>
      </c>
      <c r="O10" t="e">
        <f>_xlfn.XLOOKUP(M10,[8]【SUIT】合同静态信息表!$B:$B,[8]【SUIT】合同静态信息表!$BF:$BF)</f>
        <v>#N/A</v>
      </c>
      <c r="P10">
        <f>COUNTIFS($M$2:M10,M10)</f>
        <v>1</v>
      </c>
      <c r="Q10" t="str">
        <f>M10</f>
        <v>CJXX20220321XS00003</v>
      </c>
      <c r="S10" t="str">
        <f>IF(COUNTIF(产值及收款计划!C:C,T10)&gt;0,"存在","不存在")</f>
        <v>存在</v>
      </c>
      <c r="T10" s="23" t="s">
        <v>391</v>
      </c>
      <c r="U10" s="32" t="s">
        <v>392</v>
      </c>
      <c r="V10" s="32">
        <v>44</v>
      </c>
      <c r="W10" s="32" t="s">
        <v>393</v>
      </c>
      <c r="X10" s="32">
        <v>0</v>
      </c>
      <c r="Y10" s="32">
        <v>0</v>
      </c>
      <c r="Z10" s="32">
        <v>44</v>
      </c>
      <c r="AA10" s="32">
        <v>11</v>
      </c>
      <c r="AB10" s="26">
        <v>0</v>
      </c>
      <c r="AC10" s="26">
        <v>11</v>
      </c>
      <c r="AD10" s="33" t="s">
        <v>394</v>
      </c>
      <c r="AE10" s="28" t="s">
        <v>175</v>
      </c>
      <c r="AF10" s="28"/>
      <c r="AI10" t="str">
        <f>IF(COUNTIF(产值及收款计划!C:C,AJ10)&gt;0,"存在","不存在")</f>
        <v>存在</v>
      </c>
      <c r="AJ10" s="23" t="s">
        <v>395</v>
      </c>
      <c r="AK10" s="29">
        <v>6</v>
      </c>
      <c r="AL10" s="29">
        <v>6</v>
      </c>
      <c r="AM10" s="30" t="s">
        <v>176</v>
      </c>
      <c r="AN10" s="28" t="s">
        <v>377</v>
      </c>
    </row>
    <row r="11" ht="141.75" spans="1:40">
      <c r="A11" t="s">
        <v>396</v>
      </c>
      <c r="B11" t="s">
        <v>397</v>
      </c>
      <c r="C11" s="13">
        <v>590000</v>
      </c>
      <c r="D11" s="13">
        <v>295000</v>
      </c>
      <c r="E11" t="str">
        <f>_xlfn.XLOOKUP(A11,[8]【SUIT】合同静态信息表!$B:$B,[8]【SUIT】合同静态信息表!$BF:$BF)</f>
        <v>智能运管中心</v>
      </c>
      <c r="F11">
        <f>COUNTIFS($A$2:A11,A11)</f>
        <v>1</v>
      </c>
      <c r="G11" t="str">
        <f t="shared" ref="G11:G14" si="2">A11</f>
        <v>KF190001-A-01</v>
      </c>
      <c r="L11" s="2" t="s">
        <v>398</v>
      </c>
      <c r="M11" s="14" t="s">
        <v>399</v>
      </c>
      <c r="N11" s="3">
        <v>5798.52</v>
      </c>
      <c r="O11" t="str">
        <f>_xlfn.XLOOKUP(M11,[8]【SUIT】合同静态信息表!$B:$B,[8]【SUIT】合同静态信息表!$BF:$BF)</f>
        <v>数字建造中心</v>
      </c>
      <c r="P11">
        <f>COUNTIFS($M$2:M11,M11)</f>
        <v>1</v>
      </c>
      <c r="Q11" t="str">
        <f>M11</f>
        <v>ZHT2022091400074</v>
      </c>
      <c r="S11" t="str">
        <f>IF(COUNTIF(产值及收款计划!C:C,T11)&gt;0,"存在","不存在")</f>
        <v>不存在</v>
      </c>
      <c r="T11" s="23" t="s">
        <v>400</v>
      </c>
      <c r="U11" s="32" t="s">
        <v>401</v>
      </c>
      <c r="V11" s="32">
        <v>40</v>
      </c>
      <c r="W11" s="32" t="s">
        <v>386</v>
      </c>
      <c r="X11" s="32">
        <v>0</v>
      </c>
      <c r="Y11" s="32">
        <v>0</v>
      </c>
      <c r="Z11" s="32">
        <v>40</v>
      </c>
      <c r="AA11" s="32">
        <v>40</v>
      </c>
      <c r="AB11" s="26">
        <v>0</v>
      </c>
      <c r="AC11" s="26">
        <v>40</v>
      </c>
      <c r="AD11" s="33" t="s">
        <v>402</v>
      </c>
      <c r="AE11" s="28" t="s">
        <v>174</v>
      </c>
      <c r="AF11" s="28"/>
      <c r="AI11" t="str">
        <f>IF(COUNTIF(产值及收款计划!C:C,AJ11)&gt;0,"存在","不存在")</f>
        <v>存在</v>
      </c>
      <c r="AJ11" s="23" t="s">
        <v>403</v>
      </c>
      <c r="AK11" s="29">
        <v>13</v>
      </c>
      <c r="AL11" s="29">
        <v>13</v>
      </c>
      <c r="AM11" s="30" t="s">
        <v>175</v>
      </c>
      <c r="AN11" s="28"/>
    </row>
    <row r="12" ht="121.5" spans="1:40">
      <c r="A12" t="s">
        <v>390</v>
      </c>
      <c r="B12" t="s">
        <v>389</v>
      </c>
      <c r="D12" s="13">
        <v>14517</v>
      </c>
      <c r="E12" t="e">
        <f>_xlfn.XLOOKUP(A12,[8]【SUIT】合同静态信息表!$B:$B,[8]【SUIT】合同静态信息表!$BF:$BF)</f>
        <v>#N/A</v>
      </c>
      <c r="F12">
        <f>COUNTIFS($A$2:A12,A12)</f>
        <v>1</v>
      </c>
      <c r="G12" t="str">
        <f t="shared" si="2"/>
        <v>CJXX20220321XS00003</v>
      </c>
      <c r="L12" s="2" t="s">
        <v>404</v>
      </c>
      <c r="M12" s="2" t="s">
        <v>405</v>
      </c>
      <c r="N12" s="3">
        <v>27888.31</v>
      </c>
      <c r="O12" t="str">
        <f>_xlfn.XLOOKUP(M12,[8]【SUIT】合同静态信息表!$B:$B,[8]【SUIT】合同静态信息表!$BF:$BF)</f>
        <v>智能运管中心</v>
      </c>
      <c r="P12">
        <f>COUNTIFS($M$2:M12,M12)</f>
        <v>1</v>
      </c>
      <c r="Q12" t="str">
        <f>M12</f>
        <v>ZHT2020081900045</v>
      </c>
      <c r="S12" t="str">
        <f>IF(COUNTIF(产值及收款计划!C:C,T12)&gt;0,"存在","不存在")</f>
        <v>不存在</v>
      </c>
      <c r="T12" s="23" t="s">
        <v>406</v>
      </c>
      <c r="U12" s="32" t="s">
        <v>407</v>
      </c>
      <c r="V12" s="32">
        <v>32</v>
      </c>
      <c r="W12" s="32" t="s">
        <v>386</v>
      </c>
      <c r="X12" s="32">
        <v>0</v>
      </c>
      <c r="Y12" s="32">
        <v>0</v>
      </c>
      <c r="Z12" s="32">
        <v>32</v>
      </c>
      <c r="AA12" s="32">
        <v>32</v>
      </c>
      <c r="AB12" s="26">
        <v>0</v>
      </c>
      <c r="AC12" s="26">
        <v>32</v>
      </c>
      <c r="AD12" s="33" t="s">
        <v>402</v>
      </c>
      <c r="AE12" s="28" t="s">
        <v>174</v>
      </c>
      <c r="AF12" s="28"/>
      <c r="AI12" t="str">
        <f>IF(COUNTIF(产值及收款计划!C:C,AJ12)&gt;0,"存在","不存在")</f>
        <v>存在</v>
      </c>
      <c r="AJ12" s="23" t="s">
        <v>338</v>
      </c>
      <c r="AK12" s="29">
        <v>12</v>
      </c>
      <c r="AL12" s="29">
        <v>12</v>
      </c>
      <c r="AM12" s="30" t="s">
        <v>175</v>
      </c>
      <c r="AN12" s="28"/>
    </row>
    <row r="13" ht="121.5" spans="1:40">
      <c r="A13" t="s">
        <v>399</v>
      </c>
      <c r="B13" t="s">
        <v>408</v>
      </c>
      <c r="C13" s="13">
        <v>156584</v>
      </c>
      <c r="D13" s="13">
        <v>5798.52</v>
      </c>
      <c r="E13" t="str">
        <f>_xlfn.XLOOKUP(A13,[8]【SUIT】合同静态信息表!$B:$B,[8]【SUIT】合同静态信息表!$BF:$BF)</f>
        <v>数字建造中心</v>
      </c>
      <c r="F13">
        <f>COUNTIFS($A$2:A13,A13)</f>
        <v>1</v>
      </c>
      <c r="G13" t="str">
        <f t="shared" si="2"/>
        <v>ZHT2022091400074</v>
      </c>
      <c r="L13" s="2" t="s">
        <v>409</v>
      </c>
      <c r="M13" s="14" t="s">
        <v>359</v>
      </c>
      <c r="N13" s="3">
        <v>694000</v>
      </c>
      <c r="O13" t="str">
        <f>_xlfn.XLOOKUP(M13,[8]【SUIT】合同静态信息表!$B:$B,[8]【SUIT】合同静态信息表!$BF:$BF)</f>
        <v>广东分公司</v>
      </c>
      <c r="P13">
        <f>COUNTIFS($M$2:M13,M13)</f>
        <v>3</v>
      </c>
      <c r="S13" t="str">
        <f>IF(COUNTIF(产值及收款计划!C:C,T13)&gt;0,"存在","不存在")</f>
        <v>不存在</v>
      </c>
      <c r="T13" s="23" t="s">
        <v>410</v>
      </c>
      <c r="U13" s="32" t="s">
        <v>411</v>
      </c>
      <c r="V13" s="32">
        <v>21</v>
      </c>
      <c r="W13" s="32" t="s">
        <v>412</v>
      </c>
      <c r="X13" s="32">
        <v>0</v>
      </c>
      <c r="Y13" s="32">
        <v>0</v>
      </c>
      <c r="Z13" s="32">
        <v>21</v>
      </c>
      <c r="AA13" s="32">
        <v>7</v>
      </c>
      <c r="AB13" s="26">
        <v>0</v>
      </c>
      <c r="AC13" s="26">
        <v>7</v>
      </c>
      <c r="AD13" s="33">
        <v>0</v>
      </c>
      <c r="AE13" s="28" t="s">
        <v>175</v>
      </c>
      <c r="AF13" s="28"/>
      <c r="AI13" t="str">
        <f>IF(COUNTIF(产值及收款计划!C:C,AJ13)&gt;0,"存在","不存在")</f>
        <v>存在</v>
      </c>
      <c r="AJ13" s="23" t="s">
        <v>354</v>
      </c>
      <c r="AK13" s="29">
        <v>46</v>
      </c>
      <c r="AL13" s="29">
        <v>46</v>
      </c>
      <c r="AM13" s="30" t="s">
        <v>176</v>
      </c>
      <c r="AN13" s="28" t="s">
        <v>413</v>
      </c>
    </row>
    <row r="14" ht="263.25" spans="1:40">
      <c r="A14" t="s">
        <v>405</v>
      </c>
      <c r="B14" t="s">
        <v>414</v>
      </c>
      <c r="C14" s="13">
        <v>276660</v>
      </c>
      <c r="D14" s="13">
        <v>27888.31</v>
      </c>
      <c r="E14" t="str">
        <f>_xlfn.XLOOKUP(A14,[8]【SUIT】合同静态信息表!$B:$B,[8]【SUIT】合同静态信息表!$BF:$BF)</f>
        <v>智能运管中心</v>
      </c>
      <c r="F14">
        <f>COUNTIFS($A$2:A14,A14)</f>
        <v>1</v>
      </c>
      <c r="G14" t="str">
        <f t="shared" si="2"/>
        <v>ZHT2020081900045</v>
      </c>
      <c r="L14" s="2" t="s">
        <v>415</v>
      </c>
      <c r="M14" s="2" t="s">
        <v>416</v>
      </c>
      <c r="N14" s="3">
        <v>5727400</v>
      </c>
      <c r="O14" t="str">
        <f>_xlfn.XLOOKUP(M14,[8]【SUIT】合同静态信息表!$B:$B,[8]【SUIT】合同静态信息表!$BF:$BF)</f>
        <v>福建分公司</v>
      </c>
      <c r="P14">
        <f>COUNTIFS($M$2:M14,M14)</f>
        <v>1</v>
      </c>
      <c r="Q14" t="str">
        <f t="shared" ref="Q14:Q24" si="3">M14</f>
        <v>SJHT2019052200045</v>
      </c>
      <c r="S14" t="str">
        <f>IF(COUNTIF(产值及收款计划!C:C,T14)&gt;0,"存在","不存在")</f>
        <v>存在</v>
      </c>
      <c r="T14" s="23" t="s">
        <v>417</v>
      </c>
      <c r="U14" s="32" t="s">
        <v>418</v>
      </c>
      <c r="V14" s="32">
        <v>69</v>
      </c>
      <c r="W14" s="32" t="s">
        <v>412</v>
      </c>
      <c r="X14" s="32">
        <v>0</v>
      </c>
      <c r="Y14" s="32">
        <v>0</v>
      </c>
      <c r="Z14" s="32">
        <v>69</v>
      </c>
      <c r="AA14" s="32">
        <v>34</v>
      </c>
      <c r="AB14" s="26">
        <v>0</v>
      </c>
      <c r="AC14" s="26">
        <v>34</v>
      </c>
      <c r="AD14" s="33" t="s">
        <v>419</v>
      </c>
      <c r="AE14" s="28" t="s">
        <v>175</v>
      </c>
      <c r="AF14" s="28"/>
      <c r="AI14" t="str">
        <f>IF(COUNTIF(产值及收款计划!C:C,AJ14)&gt;0,"存在","不存在")</f>
        <v>存在</v>
      </c>
      <c r="AJ14" s="23" t="s">
        <v>420</v>
      </c>
      <c r="AK14" s="29">
        <v>65</v>
      </c>
      <c r="AL14" s="29">
        <v>65</v>
      </c>
      <c r="AM14" s="30" t="s">
        <v>175</v>
      </c>
      <c r="AN14" s="28"/>
    </row>
    <row r="15" ht="202.5" spans="1:40">
      <c r="A15" t="s">
        <v>359</v>
      </c>
      <c r="B15" t="s">
        <v>360</v>
      </c>
      <c r="C15" s="13">
        <v>3470000</v>
      </c>
      <c r="D15" s="13">
        <v>694000</v>
      </c>
      <c r="E15" t="str">
        <f>_xlfn.XLOOKUP(A15,[8]【SUIT】合同静态信息表!$B:$B,[8]【SUIT】合同静态信息表!$BF:$BF)</f>
        <v>广东分公司</v>
      </c>
      <c r="F15">
        <f>COUNTIFS($A$2:A15,A15)</f>
        <v>3</v>
      </c>
      <c r="L15" s="2" t="s">
        <v>421</v>
      </c>
      <c r="M15" s="2" t="s">
        <v>422</v>
      </c>
      <c r="N15" s="3">
        <v>136499.99</v>
      </c>
      <c r="O15" t="str">
        <f>_xlfn.XLOOKUP(M15,[8]【SUIT】合同静态信息表!$B:$B,[8]【SUIT】合同静态信息表!$BF:$BF)</f>
        <v>广东分公司</v>
      </c>
      <c r="P15">
        <f>COUNTIFS($M$2:M15,M15)</f>
        <v>1</v>
      </c>
      <c r="Q15" t="str">
        <f t="shared" si="3"/>
        <v>ZHT2020102100064</v>
      </c>
      <c r="S15" t="str">
        <f>IF(COUNTIF(产值及收款计划!C:C,T15)&gt;0,"存在","不存在")</f>
        <v>存在</v>
      </c>
      <c r="T15" s="23" t="s">
        <v>423</v>
      </c>
      <c r="U15" s="32" t="s">
        <v>424</v>
      </c>
      <c r="V15" s="32">
        <v>63</v>
      </c>
      <c r="W15" s="32" t="s">
        <v>425</v>
      </c>
      <c r="X15" s="32">
        <v>0</v>
      </c>
      <c r="Y15" s="32">
        <v>0</v>
      </c>
      <c r="Z15" s="32">
        <v>63</v>
      </c>
      <c r="AA15" s="32">
        <v>25</v>
      </c>
      <c r="AB15" s="26">
        <v>0</v>
      </c>
      <c r="AC15" s="26">
        <v>25</v>
      </c>
      <c r="AD15" s="33" t="s">
        <v>426</v>
      </c>
      <c r="AE15" s="28" t="s">
        <v>176</v>
      </c>
      <c r="AF15" s="28" t="s">
        <v>427</v>
      </c>
      <c r="AI15" t="str">
        <f>IF(COUNTIF(产值及收款计划!C:C,AJ15)&gt;0,"存在","不存在")</f>
        <v>存在</v>
      </c>
      <c r="AJ15" s="23" t="s">
        <v>428</v>
      </c>
      <c r="AK15" s="29">
        <v>65</v>
      </c>
      <c r="AL15" s="29">
        <v>65</v>
      </c>
      <c r="AM15" s="30" t="s">
        <v>174</v>
      </c>
      <c r="AN15" s="28"/>
    </row>
    <row r="16" ht="121.5" spans="1:40">
      <c r="A16" t="s">
        <v>416</v>
      </c>
      <c r="B16" t="s">
        <v>429</v>
      </c>
      <c r="C16" s="13">
        <v>11600000</v>
      </c>
      <c r="D16" s="13">
        <v>5727400</v>
      </c>
      <c r="E16" t="str">
        <f>_xlfn.XLOOKUP(A16,[8]【SUIT】合同静态信息表!$B:$B,[8]【SUIT】合同静态信息表!$BF:$BF)</f>
        <v>福建分公司</v>
      </c>
      <c r="F16">
        <f>COUNTIFS($A$2:A16,A16)</f>
        <v>1</v>
      </c>
      <c r="G16" t="str">
        <f t="shared" ref="G16:G22" si="4">A16</f>
        <v>SJHT2019052200045</v>
      </c>
      <c r="L16" s="2" t="s">
        <v>430</v>
      </c>
      <c r="M16" s="14" t="s">
        <v>431</v>
      </c>
      <c r="N16" s="3">
        <v>12812</v>
      </c>
      <c r="O16" t="str">
        <f>_xlfn.XLOOKUP(M16,[8]【SUIT】合同静态信息表!$B:$B,[8]【SUIT】合同静态信息表!$BF:$BF)</f>
        <v>广东分公司</v>
      </c>
      <c r="P16">
        <f>COUNTIFS($M$2:M16,M16)</f>
        <v>1</v>
      </c>
      <c r="Q16" t="str">
        <f t="shared" si="3"/>
        <v>SJHT2019121300121</v>
      </c>
      <c r="S16" t="str">
        <f>IF(COUNTIF(产值及收款计划!C:C,T16)&gt;0,"存在","不存在")</f>
        <v>存在</v>
      </c>
      <c r="T16" s="23" t="s">
        <v>432</v>
      </c>
      <c r="U16" s="32" t="s">
        <v>433</v>
      </c>
      <c r="V16" s="32">
        <v>21</v>
      </c>
      <c r="W16" s="32" t="s">
        <v>434</v>
      </c>
      <c r="X16" s="32">
        <v>0</v>
      </c>
      <c r="Y16" s="32">
        <v>0</v>
      </c>
      <c r="Z16" s="32">
        <v>21</v>
      </c>
      <c r="AA16" s="32">
        <v>21</v>
      </c>
      <c r="AB16" s="26">
        <v>0</v>
      </c>
      <c r="AC16" s="26">
        <v>21</v>
      </c>
      <c r="AD16" s="33" t="s">
        <v>402</v>
      </c>
      <c r="AE16" s="28"/>
      <c r="AF16" s="28"/>
      <c r="AI16" t="str">
        <f>IF(COUNTIF(产值及收款计划!C:C,AJ16)&gt;0,"存在","不存在")</f>
        <v>存在</v>
      </c>
      <c r="AJ16" s="23" t="s">
        <v>435</v>
      </c>
      <c r="AK16" s="29">
        <v>7</v>
      </c>
      <c r="AL16" s="29">
        <v>7</v>
      </c>
      <c r="AM16" s="30" t="s">
        <v>176</v>
      </c>
      <c r="AN16" s="28" t="s">
        <v>436</v>
      </c>
    </row>
    <row r="17" ht="141.75" spans="1:40">
      <c r="A17" t="s">
        <v>422</v>
      </c>
      <c r="B17" t="s">
        <v>437</v>
      </c>
      <c r="C17" s="13">
        <v>195000</v>
      </c>
      <c r="D17" s="13">
        <v>136499.99</v>
      </c>
      <c r="E17" t="str">
        <f>_xlfn.XLOOKUP(A17,[8]【SUIT】合同静态信息表!$B:$B,[8]【SUIT】合同静态信息表!$BF:$BF)</f>
        <v>广东分公司</v>
      </c>
      <c r="F17">
        <f>COUNTIFS($A$2:A17,A17)</f>
        <v>1</v>
      </c>
      <c r="G17" t="str">
        <f t="shared" si="4"/>
        <v>ZHT2020102100064</v>
      </c>
      <c r="L17" s="2" t="s">
        <v>438</v>
      </c>
      <c r="M17" s="2" t="s">
        <v>439</v>
      </c>
      <c r="N17" s="3">
        <v>2113000</v>
      </c>
      <c r="O17" t="str">
        <f>_xlfn.XLOOKUP(M17,[8]【SUIT】合同静态信息表!$B:$B,[8]【SUIT】合同静态信息表!$BF:$BF)</f>
        <v>广东分公司</v>
      </c>
      <c r="P17">
        <f>COUNTIFS($M$2:M17,M17)</f>
        <v>1</v>
      </c>
      <c r="Q17" t="str">
        <f t="shared" si="3"/>
        <v>SJHT2019121700133</v>
      </c>
      <c r="S17" t="str">
        <f>IF(COUNTIF(产值及收款计划!C:C,T17)&gt;0,"存在","不存在")</f>
        <v>存在</v>
      </c>
      <c r="T17" s="23" t="s">
        <v>440</v>
      </c>
      <c r="U17" s="32" t="s">
        <v>441</v>
      </c>
      <c r="V17" s="32">
        <v>75</v>
      </c>
      <c r="W17" s="32" t="s">
        <v>434</v>
      </c>
      <c r="X17" s="32">
        <v>0</v>
      </c>
      <c r="Y17" s="32">
        <v>37</v>
      </c>
      <c r="Z17" s="32">
        <v>37</v>
      </c>
      <c r="AA17" s="32">
        <v>34</v>
      </c>
      <c r="AB17" s="26">
        <v>0</v>
      </c>
      <c r="AC17" s="26">
        <v>34</v>
      </c>
      <c r="AD17" s="33" t="s">
        <v>402</v>
      </c>
      <c r="AE17" s="28"/>
      <c r="AF17" s="28"/>
      <c r="AI17" t="str">
        <f>IF(COUNTIF(产值及收款计划!C:C,AJ17)&gt;0,"存在","不存在")</f>
        <v>存在</v>
      </c>
      <c r="AJ17" s="23" t="s">
        <v>442</v>
      </c>
      <c r="AK17" s="29">
        <v>7</v>
      </c>
      <c r="AL17" s="29">
        <v>7</v>
      </c>
      <c r="AM17" s="30" t="s">
        <v>176</v>
      </c>
      <c r="AN17" s="28" t="s">
        <v>436</v>
      </c>
    </row>
    <row r="18" ht="81" spans="1:40">
      <c r="A18" t="s">
        <v>443</v>
      </c>
      <c r="B18" t="s">
        <v>444</v>
      </c>
      <c r="C18" s="13">
        <v>3348700</v>
      </c>
      <c r="E18" t="str">
        <f>_xlfn.XLOOKUP(A18,[8]【SUIT】合同静态信息表!$B:$B,[8]【SUIT】合同静态信息表!$BF:$BF)</f>
        <v>市场经营拓展中心</v>
      </c>
      <c r="F18">
        <f>COUNTIFS($A$2:A18,A18)</f>
        <v>1</v>
      </c>
      <c r="G18" t="str">
        <f t="shared" si="4"/>
        <v>SJHT2019110100082</v>
      </c>
      <c r="L18" s="2" t="s">
        <v>445</v>
      </c>
      <c r="M18" s="2" t="s">
        <v>446</v>
      </c>
      <c r="N18" s="3">
        <v>5249.4</v>
      </c>
      <c r="O18" t="str">
        <f>_xlfn.XLOOKUP(M18,[8]【SUIT】合同静态信息表!$B:$B,[8]【SUIT】合同静态信息表!$BF:$BF)</f>
        <v>广东分公司</v>
      </c>
      <c r="P18">
        <f>COUNTIFS($M$2:M18,M18)</f>
        <v>1</v>
      </c>
      <c r="Q18" t="str">
        <f t="shared" si="3"/>
        <v>ZHT2020072900038</v>
      </c>
      <c r="S18" t="str">
        <f>IF(COUNTIF(产值及收款计划!C:C,T18)&gt;0,"存在","不存在")</f>
        <v>存在</v>
      </c>
      <c r="T18" s="23" t="s">
        <v>447</v>
      </c>
      <c r="U18" s="32" t="s">
        <v>448</v>
      </c>
      <c r="V18" s="32">
        <v>38</v>
      </c>
      <c r="W18" s="32" t="s">
        <v>449</v>
      </c>
      <c r="X18" s="32">
        <v>0</v>
      </c>
      <c r="Y18" s="32">
        <v>7</v>
      </c>
      <c r="Z18" s="32">
        <v>31</v>
      </c>
      <c r="AA18" s="32">
        <v>12</v>
      </c>
      <c r="AB18" s="26">
        <v>7</v>
      </c>
      <c r="AC18" s="26">
        <v>5</v>
      </c>
      <c r="AD18" s="33" t="s">
        <v>450</v>
      </c>
      <c r="AE18" s="28"/>
      <c r="AF18" s="28"/>
      <c r="AI18" t="str">
        <f>IF(COUNTIF(产值及收款计划!C:C,AJ18)&gt;0,"存在","不存在")</f>
        <v>存在</v>
      </c>
      <c r="AJ18" s="23" t="s">
        <v>451</v>
      </c>
      <c r="AK18" s="29">
        <v>42</v>
      </c>
      <c r="AL18" s="29">
        <v>42</v>
      </c>
      <c r="AM18" s="30" t="s">
        <v>175</v>
      </c>
      <c r="AN18" s="28"/>
    </row>
    <row r="19" ht="101.25" spans="1:40">
      <c r="A19" t="s">
        <v>431</v>
      </c>
      <c r="B19" t="s">
        <v>452</v>
      </c>
      <c r="C19" s="13">
        <v>388400</v>
      </c>
      <c r="D19" s="13">
        <v>12812</v>
      </c>
      <c r="E19" t="str">
        <f>_xlfn.XLOOKUP(A19,[8]【SUIT】合同静态信息表!$B:$B,[8]【SUIT】合同静态信息表!$BF:$BF)</f>
        <v>广东分公司</v>
      </c>
      <c r="F19">
        <f>COUNTIFS($A$2:A19,A19)</f>
        <v>1</v>
      </c>
      <c r="G19" t="str">
        <f t="shared" si="4"/>
        <v>SJHT2019121300121</v>
      </c>
      <c r="L19" s="2" t="s">
        <v>453</v>
      </c>
      <c r="M19" s="14" t="s">
        <v>454</v>
      </c>
      <c r="N19" s="3">
        <v>50000</v>
      </c>
      <c r="O19" t="str">
        <f>_xlfn.XLOOKUP(M19,[8]【SUIT】合同静态信息表!$B:$B,[8]【SUIT】合同静态信息表!$BF:$BF)</f>
        <v>数字建造中心</v>
      </c>
      <c r="P19">
        <f>COUNTIFS($M$2:M19,M19)</f>
        <v>1</v>
      </c>
      <c r="Q19" t="str">
        <f t="shared" si="3"/>
        <v>ZHT2021051000042</v>
      </c>
      <c r="S19" t="str">
        <f>IF(COUNTIF(产值及收款计划!C:C,T19)&gt;0,"存在","不存在")</f>
        <v>存在</v>
      </c>
      <c r="T19" s="23" t="s">
        <v>455</v>
      </c>
      <c r="U19" s="32" t="s">
        <v>456</v>
      </c>
      <c r="V19" s="32">
        <v>37</v>
      </c>
      <c r="W19" s="32" t="s">
        <v>449</v>
      </c>
      <c r="X19" s="32">
        <v>0</v>
      </c>
      <c r="Y19" s="32">
        <v>0</v>
      </c>
      <c r="Z19" s="32">
        <v>37</v>
      </c>
      <c r="AA19" s="32">
        <v>11</v>
      </c>
      <c r="AB19" s="26">
        <v>0</v>
      </c>
      <c r="AC19" s="26">
        <v>11</v>
      </c>
      <c r="AD19" s="33" t="s">
        <v>450</v>
      </c>
      <c r="AE19" s="28"/>
      <c r="AF19" s="28"/>
      <c r="AI19" t="str">
        <f>IF(COUNTIF(产值及收款计划!C:C,AJ19)&gt;0,"存在","不存在")</f>
        <v>存在</v>
      </c>
      <c r="AJ19" s="23" t="s">
        <v>457</v>
      </c>
      <c r="AK19" s="29">
        <v>43</v>
      </c>
      <c r="AL19" s="29">
        <v>43</v>
      </c>
      <c r="AM19" s="30" t="s">
        <v>175</v>
      </c>
      <c r="AN19" s="28"/>
    </row>
    <row r="20" ht="101.25" spans="1:40">
      <c r="A20" t="s">
        <v>439</v>
      </c>
      <c r="B20" t="s">
        <v>458</v>
      </c>
      <c r="C20" s="13">
        <v>2535600</v>
      </c>
      <c r="D20" s="13">
        <v>2113000</v>
      </c>
      <c r="E20" t="str">
        <f>_xlfn.XLOOKUP(A20,[8]【SUIT】合同静态信息表!$B:$B,[8]【SUIT】合同静态信息表!$BF:$BF)</f>
        <v>广东分公司</v>
      </c>
      <c r="F20">
        <f>COUNTIFS($A$2:A20,A20)</f>
        <v>1</v>
      </c>
      <c r="G20" t="str">
        <f t="shared" si="4"/>
        <v>SJHT2019121700133</v>
      </c>
      <c r="L20" s="2" t="s">
        <v>459</v>
      </c>
      <c r="M20" s="14" t="s">
        <v>460</v>
      </c>
      <c r="N20" s="3">
        <v>160450</v>
      </c>
      <c r="O20" t="str">
        <f>_xlfn.XLOOKUP(M20,[8]【SUIT】合同静态信息表!$B:$B,[8]【SUIT】合同静态信息表!$BF:$BF)</f>
        <v>广东分公司</v>
      </c>
      <c r="P20">
        <f>COUNTIFS($M$2:M20,M20)</f>
        <v>1</v>
      </c>
      <c r="Q20" t="str">
        <f t="shared" si="3"/>
        <v>ZHT2020112200092</v>
      </c>
      <c r="S20" t="str">
        <f>IF(COUNTIF(产值及收款计划!C:C,T20)&gt;0,"存在","不存在")</f>
        <v>存在</v>
      </c>
      <c r="T20" s="23" t="s">
        <v>461</v>
      </c>
      <c r="U20" s="32" t="s">
        <v>462</v>
      </c>
      <c r="V20" s="32">
        <v>80</v>
      </c>
      <c r="W20" s="32" t="s">
        <v>449</v>
      </c>
      <c r="X20" s="32">
        <v>0</v>
      </c>
      <c r="Y20" s="32">
        <v>0</v>
      </c>
      <c r="Z20" s="32">
        <v>80</v>
      </c>
      <c r="AA20" s="32">
        <v>48</v>
      </c>
      <c r="AB20" s="26">
        <v>0</v>
      </c>
      <c r="AC20" s="26">
        <v>48</v>
      </c>
      <c r="AD20" s="33" t="s">
        <v>463</v>
      </c>
      <c r="AE20" s="28"/>
      <c r="AF20" s="28"/>
      <c r="AI20" t="str">
        <f>IF(COUNTIF(产值及收款计划!C:C,AJ20)&gt;0,"存在","不存在")</f>
        <v>存在</v>
      </c>
      <c r="AJ20" s="23" t="s">
        <v>464</v>
      </c>
      <c r="AK20" s="29">
        <v>65</v>
      </c>
      <c r="AL20" s="29">
        <v>13</v>
      </c>
      <c r="AM20" s="30" t="s">
        <v>176</v>
      </c>
      <c r="AN20" s="28" t="s">
        <v>465</v>
      </c>
    </row>
    <row r="21" ht="283.5" spans="1:40">
      <c r="A21" t="s">
        <v>446</v>
      </c>
      <c r="B21" t="s">
        <v>466</v>
      </c>
      <c r="C21" s="13">
        <v>328960</v>
      </c>
      <c r="D21" s="13">
        <v>5249.4</v>
      </c>
      <c r="E21" t="str">
        <f>_xlfn.XLOOKUP(A21,[8]【SUIT】合同静态信息表!$B:$B,[8]【SUIT】合同静态信息表!$BF:$BF)</f>
        <v>广东分公司</v>
      </c>
      <c r="F21">
        <f>COUNTIFS($A$2:A21,A21)</f>
        <v>1</v>
      </c>
      <c r="G21" t="str">
        <f t="shared" si="4"/>
        <v>ZHT2020072900038</v>
      </c>
      <c r="L21" s="2" t="s">
        <v>467</v>
      </c>
      <c r="M21" s="2" t="s">
        <v>468</v>
      </c>
      <c r="N21" s="3">
        <v>2000</v>
      </c>
      <c r="O21" t="str">
        <f>_xlfn.XLOOKUP(M21,[8]【SUIT】合同静态信息表!$B:$B,[8]【SUIT】合同静态信息表!$BF:$BF)</f>
        <v>广东分公司</v>
      </c>
      <c r="P21">
        <f>COUNTIFS($M$2:M21,M21)</f>
        <v>1</v>
      </c>
      <c r="Q21" t="str">
        <f t="shared" si="3"/>
        <v>ZHT2020111600088</v>
      </c>
      <c r="S21" t="str">
        <f>IF(COUNTIF(产值及收款计划!C:C,T21)&gt;0,"存在","不存在")</f>
        <v>不存在</v>
      </c>
      <c r="T21" s="23" t="s">
        <v>469</v>
      </c>
      <c r="U21" s="32" t="s">
        <v>470</v>
      </c>
      <c r="V21" s="32">
        <v>65</v>
      </c>
      <c r="W21" s="32" t="s">
        <v>471</v>
      </c>
      <c r="X21" s="32">
        <v>0</v>
      </c>
      <c r="Y21" s="32">
        <v>0</v>
      </c>
      <c r="Z21" s="32">
        <v>0</v>
      </c>
      <c r="AA21" s="32">
        <v>50</v>
      </c>
      <c r="AB21" s="26">
        <v>0</v>
      </c>
      <c r="AC21" s="26">
        <v>50</v>
      </c>
      <c r="AD21" s="33" t="s">
        <v>472</v>
      </c>
      <c r="AE21" s="28"/>
      <c r="AF21" s="28" t="s">
        <v>473</v>
      </c>
      <c r="AI21" t="str">
        <f>IF(COUNTIF(产值及收款计划!C:C,AJ21)&gt;0,"存在","不存在")</f>
        <v>存在</v>
      </c>
      <c r="AJ21" s="23" t="s">
        <v>474</v>
      </c>
      <c r="AK21" s="29">
        <v>28</v>
      </c>
      <c r="AL21" s="29">
        <v>28</v>
      </c>
      <c r="AM21" s="30" t="s">
        <v>175</v>
      </c>
      <c r="AN21" s="31" t="s">
        <v>475</v>
      </c>
    </row>
    <row r="22" ht="141.75" spans="1:40">
      <c r="A22" t="s">
        <v>476</v>
      </c>
      <c r="B22" t="s">
        <v>477</v>
      </c>
      <c r="C22" s="13">
        <v>1069000</v>
      </c>
      <c r="D22" t="s">
        <v>368</v>
      </c>
      <c r="E22" t="str">
        <f>_xlfn.XLOOKUP(A22,[8]【SUIT】合同静态信息表!$B:$B,[8]【SUIT】合同静态信息表!$BF:$BF)</f>
        <v>数字建造中心</v>
      </c>
      <c r="F22">
        <f>COUNTIFS($A$2:A22,A22)</f>
        <v>1</v>
      </c>
      <c r="G22" t="str">
        <f t="shared" si="4"/>
        <v>ZHT2021042800035</v>
      </c>
      <c r="L22" s="2" t="s">
        <v>478</v>
      </c>
      <c r="M22" s="14" t="s">
        <v>479</v>
      </c>
      <c r="N22" s="3">
        <v>103754</v>
      </c>
      <c r="O22" t="str">
        <f>_xlfn.XLOOKUP(M22,[8]【SUIT】合同静态信息表!$B:$B,[8]【SUIT】合同静态信息表!$BF:$BF)</f>
        <v>数字建造中心</v>
      </c>
      <c r="P22">
        <f>COUNTIFS($M$2:M22,M22)</f>
        <v>1</v>
      </c>
      <c r="Q22" t="str">
        <f t="shared" si="3"/>
        <v>ZHT2021121000146</v>
      </c>
      <c r="S22" t="str">
        <f>IF(COUNTIF(产值及收款计划!C:C,T22)&gt;0,"存在","不存在")</f>
        <v>存在</v>
      </c>
      <c r="T22" s="23" t="s">
        <v>480</v>
      </c>
      <c r="U22" s="32" t="s">
        <v>481</v>
      </c>
      <c r="V22" s="32">
        <v>44</v>
      </c>
      <c r="W22" s="32" t="s">
        <v>449</v>
      </c>
      <c r="X22" s="32">
        <v>0</v>
      </c>
      <c r="Y22" s="32">
        <v>0</v>
      </c>
      <c r="Z22" s="32">
        <v>0</v>
      </c>
      <c r="AA22" s="32">
        <v>44</v>
      </c>
      <c r="AB22" s="26">
        <v>35</v>
      </c>
      <c r="AC22" s="26">
        <v>9</v>
      </c>
      <c r="AD22" s="33" t="s">
        <v>482</v>
      </c>
      <c r="AE22" s="28"/>
      <c r="AF22" s="28"/>
      <c r="AI22" t="str">
        <f>IF(COUNTIF(产值及收款计划!C:C,AJ22)&gt;0,"存在","不存在")</f>
        <v>不存在</v>
      </c>
      <c r="AJ22" s="23" t="s">
        <v>483</v>
      </c>
      <c r="AK22" s="29">
        <v>282</v>
      </c>
      <c r="AL22" s="29">
        <v>282</v>
      </c>
      <c r="AM22" s="30" t="s">
        <v>176</v>
      </c>
      <c r="AN22" s="28" t="s">
        <v>484</v>
      </c>
    </row>
    <row r="23" ht="101.25" spans="1:40">
      <c r="A23" t="s">
        <v>396</v>
      </c>
      <c r="B23" t="s">
        <v>485</v>
      </c>
      <c r="C23" s="13">
        <v>590000</v>
      </c>
      <c r="D23" s="13">
        <v>295000</v>
      </c>
      <c r="E23" t="str">
        <f>_xlfn.XLOOKUP(A23,[8]【SUIT】合同静态信息表!$B:$B,[8]【SUIT】合同静态信息表!$BF:$BF)</f>
        <v>智能运管中心</v>
      </c>
      <c r="F23">
        <f>COUNTIFS($A$2:A23,A23)</f>
        <v>2</v>
      </c>
      <c r="L23" s="2" t="s">
        <v>486</v>
      </c>
      <c r="M23" s="2" t="s">
        <v>487</v>
      </c>
      <c r="N23" s="3">
        <v>6000</v>
      </c>
      <c r="O23" t="str">
        <f>_xlfn.XLOOKUP(M23,[8]【SUIT】合同静态信息表!$B:$B,[8]【SUIT】合同静态信息表!$BF:$BF)</f>
        <v>广东分公司</v>
      </c>
      <c r="P23">
        <f>COUNTIFS($M$2:M23,M23)</f>
        <v>1</v>
      </c>
      <c r="Q23" t="str">
        <f t="shared" si="3"/>
        <v>ZHT2021101400117</v>
      </c>
      <c r="S23" t="str">
        <f>IF(COUNTIF(产值及收款计划!C:C,T23)&gt;0,"存在","不存在")</f>
        <v>存在</v>
      </c>
      <c r="T23" s="23" t="s">
        <v>488</v>
      </c>
      <c r="U23" s="32" t="s">
        <v>489</v>
      </c>
      <c r="V23" s="32">
        <v>50</v>
      </c>
      <c r="W23" s="32" t="s">
        <v>449</v>
      </c>
      <c r="X23" s="32">
        <v>0</v>
      </c>
      <c r="Y23" s="32">
        <v>0</v>
      </c>
      <c r="Z23" s="32">
        <v>0</v>
      </c>
      <c r="AA23" s="32">
        <v>50</v>
      </c>
      <c r="AB23" s="26">
        <v>40</v>
      </c>
      <c r="AC23" s="26">
        <v>10</v>
      </c>
      <c r="AD23" s="33" t="s">
        <v>490</v>
      </c>
      <c r="AE23" s="28"/>
      <c r="AF23" s="28"/>
      <c r="AI23" t="str">
        <f>IF(COUNTIF(产值及收款计划!C:C,AJ23)&gt;0,"存在","不存在")</f>
        <v>存在</v>
      </c>
      <c r="AJ23" s="23" t="s">
        <v>491</v>
      </c>
      <c r="AK23" s="29">
        <v>350</v>
      </c>
      <c r="AL23" s="29">
        <v>350</v>
      </c>
      <c r="AM23" s="30" t="s">
        <v>176</v>
      </c>
      <c r="AN23" s="28" t="s">
        <v>484</v>
      </c>
    </row>
    <row r="24" ht="121.5" spans="1:40">
      <c r="A24" t="s">
        <v>454</v>
      </c>
      <c r="B24" t="s">
        <v>492</v>
      </c>
      <c r="C24" s="13">
        <v>7248999</v>
      </c>
      <c r="D24" s="13">
        <v>50000</v>
      </c>
      <c r="E24" t="str">
        <f>_xlfn.XLOOKUP(A24,[8]【SUIT】合同静态信息表!$B:$B,[8]【SUIT】合同静态信息表!$BF:$BF)</f>
        <v>数字建造中心</v>
      </c>
      <c r="F24">
        <f>COUNTIFS($A$2:A24,A24)</f>
        <v>1</v>
      </c>
      <c r="G24" t="str">
        <f t="shared" ref="G24:G26" si="5">A24</f>
        <v>ZHT2021051000042</v>
      </c>
      <c r="L24" s="2" t="s">
        <v>493</v>
      </c>
      <c r="M24" s="14" t="s">
        <v>494</v>
      </c>
      <c r="N24" s="3">
        <v>67600</v>
      </c>
      <c r="O24" t="str">
        <f>_xlfn.XLOOKUP(M24,[8]【SUIT】合同静态信息表!$B:$B,[8]【SUIT】合同静态信息表!$BF:$BF)</f>
        <v>智能运管中心</v>
      </c>
      <c r="P24">
        <f>COUNTIFS($M$2:M24,M24)</f>
        <v>1</v>
      </c>
      <c r="Q24" t="str">
        <f t="shared" si="3"/>
        <v>ZHT2022030800023</v>
      </c>
      <c r="S24" t="str">
        <f>IF(COUNTIF(产值及收款计划!C:C,T24)&gt;0,"存在","不存在")</f>
        <v>存在</v>
      </c>
      <c r="T24" s="23" t="s">
        <v>495</v>
      </c>
      <c r="U24" s="32" t="s">
        <v>496</v>
      </c>
      <c r="V24" s="32">
        <v>847</v>
      </c>
      <c r="W24" s="32" t="s">
        <v>497</v>
      </c>
      <c r="X24" s="32">
        <v>781</v>
      </c>
      <c r="Y24" s="32">
        <v>0</v>
      </c>
      <c r="Z24" s="32">
        <v>66</v>
      </c>
      <c r="AA24" s="32">
        <v>66</v>
      </c>
      <c r="AB24" s="26">
        <v>0</v>
      </c>
      <c r="AC24" s="26">
        <v>66</v>
      </c>
      <c r="AD24" s="33" t="s">
        <v>498</v>
      </c>
      <c r="AE24" s="28" t="s">
        <v>176</v>
      </c>
      <c r="AF24" s="28" t="s">
        <v>499</v>
      </c>
      <c r="AI24" t="str">
        <f>IF(COUNTIF(产值及收款计划!C:C,AJ24)&gt;0,"存在","不存在")</f>
        <v>存在</v>
      </c>
      <c r="AJ24" s="23" t="s">
        <v>500</v>
      </c>
      <c r="AK24" s="29">
        <v>30</v>
      </c>
      <c r="AL24" s="29">
        <v>10</v>
      </c>
      <c r="AM24" s="30"/>
      <c r="AN24" s="28" t="s">
        <v>365</v>
      </c>
    </row>
    <row r="25" ht="263.25" spans="1:40">
      <c r="A25" t="s">
        <v>460</v>
      </c>
      <c r="B25" t="s">
        <v>501</v>
      </c>
      <c r="C25" s="13">
        <v>1615765</v>
      </c>
      <c r="D25" s="13">
        <v>160450</v>
      </c>
      <c r="E25" t="str">
        <f>_xlfn.XLOOKUP(A25,[8]【SUIT】合同静态信息表!$B:$B,[8]【SUIT】合同静态信息表!$BF:$BF)</f>
        <v>广东分公司</v>
      </c>
      <c r="F25">
        <f>COUNTIFS($A$2:A25,A25)</f>
        <v>1</v>
      </c>
      <c r="G25" t="str">
        <f t="shared" si="5"/>
        <v>ZHT2020112200092</v>
      </c>
      <c r="L25" s="2" t="s">
        <v>493</v>
      </c>
      <c r="M25" s="14" t="s">
        <v>494</v>
      </c>
      <c r="N25" s="3">
        <v>132432.61</v>
      </c>
      <c r="O25" t="str">
        <f>_xlfn.XLOOKUP(M25,[8]【SUIT】合同静态信息表!$B:$B,[8]【SUIT】合同静态信息表!$BF:$BF)</f>
        <v>智能运管中心</v>
      </c>
      <c r="P25">
        <f>COUNTIFS($M$2:M25,M25)</f>
        <v>2</v>
      </c>
      <c r="S25" t="str">
        <f>IF(COUNTIF(产值及收款计划!C:C,T25)&gt;0,"存在","不存在")</f>
        <v>存在</v>
      </c>
      <c r="T25" s="23" t="s">
        <v>502</v>
      </c>
      <c r="U25" s="32" t="s">
        <v>503</v>
      </c>
      <c r="V25" s="32">
        <v>52</v>
      </c>
      <c r="W25" s="32" t="s">
        <v>504</v>
      </c>
      <c r="X25" s="32">
        <v>43</v>
      </c>
      <c r="Y25" s="32">
        <v>0</v>
      </c>
      <c r="Z25" s="32">
        <v>9</v>
      </c>
      <c r="AA25" s="32">
        <v>6</v>
      </c>
      <c r="AB25" s="26">
        <v>0</v>
      </c>
      <c r="AC25" s="26">
        <v>6</v>
      </c>
      <c r="AD25" s="33" t="s">
        <v>498</v>
      </c>
      <c r="AE25" s="28" t="s">
        <v>176</v>
      </c>
      <c r="AF25" s="28" t="s">
        <v>499</v>
      </c>
      <c r="AI25" t="str">
        <f>IF(COUNTIF(产值及收款计划!C:C,AJ25)&gt;0,"存在","不存在")</f>
        <v>不存在</v>
      </c>
      <c r="AJ25" s="23" t="s">
        <v>505</v>
      </c>
      <c r="AK25" s="29">
        <v>65</v>
      </c>
      <c r="AL25" s="29">
        <v>65</v>
      </c>
      <c r="AM25" s="30" t="s">
        <v>176</v>
      </c>
      <c r="AN25" s="28" t="s">
        <v>506</v>
      </c>
    </row>
    <row r="26" ht="141.75" spans="1:40">
      <c r="A26" t="s">
        <v>468</v>
      </c>
      <c r="B26" t="s">
        <v>507</v>
      </c>
      <c r="C26" s="13">
        <v>320000</v>
      </c>
      <c r="D26" s="13">
        <v>2000</v>
      </c>
      <c r="E26" t="str">
        <f>_xlfn.XLOOKUP(A26,[8]【SUIT】合同静态信息表!$B:$B,[8]【SUIT】合同静态信息表!$BF:$BF)</f>
        <v>广东分公司</v>
      </c>
      <c r="F26">
        <f>COUNTIFS($A$2:A26,A26)</f>
        <v>1</v>
      </c>
      <c r="G26" t="str">
        <f t="shared" si="5"/>
        <v>ZHT2020111600088</v>
      </c>
      <c r="L26" s="2" t="s">
        <v>508</v>
      </c>
      <c r="M26" s="14" t="s">
        <v>509</v>
      </c>
      <c r="N26" s="3">
        <v>137500</v>
      </c>
      <c r="O26" t="str">
        <f>_xlfn.XLOOKUP(M26,[8]【SUIT】合同静态信息表!$B:$B,[8]【SUIT】合同静态信息表!$BF:$BF)</f>
        <v>智能运管中心</v>
      </c>
      <c r="P26">
        <f>COUNTIFS($M$2:M26,M26)</f>
        <v>1</v>
      </c>
      <c r="Q26" t="str">
        <f t="shared" ref="Q26:Q42" si="6">M26</f>
        <v>ZHT2020062900030</v>
      </c>
      <c r="S26" t="str">
        <f>IF(COUNTIF(产值及收款计划!C:C,T26)&gt;0,"存在","不存在")</f>
        <v>存在</v>
      </c>
      <c r="T26" s="23" t="s">
        <v>510</v>
      </c>
      <c r="U26" s="32" t="s">
        <v>511</v>
      </c>
      <c r="V26" s="32">
        <v>12</v>
      </c>
      <c r="W26" s="32" t="s">
        <v>504</v>
      </c>
      <c r="X26" s="32">
        <v>3</v>
      </c>
      <c r="Y26" s="32">
        <v>0</v>
      </c>
      <c r="Z26" s="32">
        <v>9</v>
      </c>
      <c r="AA26" s="32">
        <v>9</v>
      </c>
      <c r="AB26" s="26">
        <v>0</v>
      </c>
      <c r="AC26" s="26">
        <v>9</v>
      </c>
      <c r="AD26" s="33" t="s">
        <v>512</v>
      </c>
      <c r="AE26" s="28" t="s">
        <v>175</v>
      </c>
      <c r="AF26" s="28"/>
      <c r="AI26" t="str">
        <f>IF(COUNTIF(产值及收款计划!C:C,AJ26)&gt;0,"存在","不存在")</f>
        <v>存在</v>
      </c>
      <c r="AJ26" s="23" t="s">
        <v>513</v>
      </c>
      <c r="AK26" s="34">
        <v>34</v>
      </c>
      <c r="AL26" s="29">
        <v>34</v>
      </c>
      <c r="AM26" s="30" t="s">
        <v>174</v>
      </c>
      <c r="AN26" s="28"/>
    </row>
    <row r="27" ht="202.5" spans="1:40">
      <c r="A27" t="s">
        <v>366</v>
      </c>
      <c r="B27" t="s">
        <v>367</v>
      </c>
      <c r="C27" s="13">
        <v>1012500</v>
      </c>
      <c r="E27" t="str">
        <f>_xlfn.XLOOKUP(A27,[8]【SUIT】合同静态信息表!$B:$B,[8]【SUIT】合同静态信息表!$BF:$BF)</f>
        <v>数字建造中心</v>
      </c>
      <c r="F27">
        <f>COUNTIFS($A$2:A27,A27)</f>
        <v>2</v>
      </c>
      <c r="L27" s="2" t="s">
        <v>514</v>
      </c>
      <c r="M27" s="14" t="s">
        <v>515</v>
      </c>
      <c r="N27" s="3">
        <v>1540000</v>
      </c>
      <c r="O27" t="str">
        <f>_xlfn.XLOOKUP(M27,[8]【SUIT】合同静态信息表!$B:$B,[8]【SUIT】合同静态信息表!$BF:$BF)</f>
        <v>智能运管中心</v>
      </c>
      <c r="P27">
        <f>COUNTIFS($M$2:M27,M27)</f>
        <v>1</v>
      </c>
      <c r="Q27" t="str">
        <f t="shared" si="6"/>
        <v>ZHT2021122400162</v>
      </c>
      <c r="S27" t="str">
        <f>IF(COUNTIF(产值及收款计划!C:C,T27)&gt;0,"存在","不存在")</f>
        <v>存在</v>
      </c>
      <c r="T27" s="23" t="s">
        <v>516</v>
      </c>
      <c r="U27" s="32" t="s">
        <v>517</v>
      </c>
      <c r="V27" s="32">
        <v>98</v>
      </c>
      <c r="W27" s="32" t="s">
        <v>518</v>
      </c>
      <c r="X27" s="32">
        <v>78</v>
      </c>
      <c r="Y27" s="32">
        <v>0</v>
      </c>
      <c r="Z27" s="32">
        <v>20</v>
      </c>
      <c r="AA27" s="32">
        <v>10</v>
      </c>
      <c r="AB27" s="26">
        <v>0</v>
      </c>
      <c r="AC27" s="26">
        <v>10</v>
      </c>
      <c r="AD27" s="33" t="s">
        <v>519</v>
      </c>
      <c r="AE27" s="28" t="s">
        <v>176</v>
      </c>
      <c r="AF27" s="28" t="s">
        <v>520</v>
      </c>
      <c r="AI27" t="str">
        <f>IF(COUNTIF(产值及收款计划!C:C,AJ27)&gt;0,"存在","不存在")</f>
        <v>存在</v>
      </c>
      <c r="AJ27" s="23" t="s">
        <v>521</v>
      </c>
      <c r="AK27" s="34">
        <v>51</v>
      </c>
      <c r="AL27" s="29">
        <v>17</v>
      </c>
      <c r="AM27" s="30" t="s">
        <v>174</v>
      </c>
      <c r="AN27" s="28"/>
    </row>
    <row r="28" ht="141.75" spans="1:40">
      <c r="A28" t="s">
        <v>522</v>
      </c>
      <c r="B28" t="s">
        <v>523</v>
      </c>
      <c r="C28" s="13">
        <v>1237500</v>
      </c>
      <c r="E28" t="str">
        <f>_xlfn.XLOOKUP(A28,[8]【SUIT】合同静态信息表!$B:$B,[8]【SUIT】合同静态信息表!$BF:$BF)</f>
        <v>数字建造中心</v>
      </c>
      <c r="F28">
        <f>COUNTIFS($A$2:A28,A28)</f>
        <v>1</v>
      </c>
      <c r="G28" t="str">
        <f t="shared" ref="G28:G31" si="7">A28</f>
        <v>ZHT2020071300035</v>
      </c>
      <c r="L28" s="2" t="s">
        <v>524</v>
      </c>
      <c r="M28" s="14" t="s">
        <v>525</v>
      </c>
      <c r="N28" s="3">
        <v>265381.68</v>
      </c>
      <c r="O28" t="str">
        <f>_xlfn.XLOOKUP(M28,[8]【SUIT】合同静态信息表!$B:$B,[8]【SUIT】合同静态信息表!$BF:$BF)</f>
        <v>数字建造中心</v>
      </c>
      <c r="P28">
        <f>COUNTIFS($M$2:M28,M28)</f>
        <v>1</v>
      </c>
      <c r="Q28" t="str">
        <f t="shared" si="6"/>
        <v>ZHT2021122200152</v>
      </c>
      <c r="S28" t="str">
        <f>IF(COUNTIF(产值及收款计划!C:C,T28)&gt;0,"存在","不存在")</f>
        <v>存在</v>
      </c>
      <c r="T28" s="23" t="s">
        <v>526</v>
      </c>
      <c r="U28" s="32" t="s">
        <v>527</v>
      </c>
      <c r="V28" s="32">
        <v>52</v>
      </c>
      <c r="W28" s="32" t="s">
        <v>528</v>
      </c>
      <c r="X28" s="32">
        <v>25</v>
      </c>
      <c r="Y28" s="32">
        <v>0</v>
      </c>
      <c r="Z28" s="32">
        <v>27</v>
      </c>
      <c r="AA28" s="32">
        <v>27</v>
      </c>
      <c r="AB28" s="26">
        <v>0</v>
      </c>
      <c r="AC28" s="26">
        <v>27</v>
      </c>
      <c r="AD28" s="33" t="s">
        <v>529</v>
      </c>
      <c r="AE28" s="28" t="s">
        <v>176</v>
      </c>
      <c r="AF28" s="28" t="s">
        <v>530</v>
      </c>
      <c r="AI28" t="str">
        <f>IF(COUNTIF(产值及收款计划!C:C,AJ28)&gt;0,"存在","不存在")</f>
        <v>存在</v>
      </c>
      <c r="AJ28" s="23" t="s">
        <v>531</v>
      </c>
      <c r="AK28" s="34">
        <v>4</v>
      </c>
      <c r="AL28" s="29">
        <v>4</v>
      </c>
      <c r="AM28" s="30" t="s">
        <v>174</v>
      </c>
      <c r="AN28" s="28"/>
    </row>
    <row r="29" ht="202.5" spans="1:40">
      <c r="A29" t="s">
        <v>532</v>
      </c>
      <c r="B29" t="s">
        <v>533</v>
      </c>
      <c r="C29" s="13">
        <v>523800</v>
      </c>
      <c r="D29" t="s">
        <v>368</v>
      </c>
      <c r="E29" t="str">
        <f>_xlfn.XLOOKUP(A29,[8]【SUIT】合同静态信息表!$B:$B,[8]【SUIT】合同静态信息表!$BF:$BF)</f>
        <v>数字建造中心</v>
      </c>
      <c r="F29">
        <f>COUNTIFS($A$2:A29,A29)</f>
        <v>1</v>
      </c>
      <c r="G29" t="str">
        <f t="shared" si="7"/>
        <v>ZHT2021050700039</v>
      </c>
      <c r="L29" s="2" t="s">
        <v>534</v>
      </c>
      <c r="M29" s="14" t="s">
        <v>535</v>
      </c>
      <c r="N29" s="3">
        <v>614000</v>
      </c>
      <c r="O29" t="str">
        <f>_xlfn.XLOOKUP(M29,[8]【SUIT】合同静态信息表!$B:$B,[8]【SUIT】合同静态信息表!$BF:$BF)</f>
        <v>广东分公司</v>
      </c>
      <c r="P29">
        <f>COUNTIFS($M$2:M29,M29)</f>
        <v>1</v>
      </c>
      <c r="Q29" t="str">
        <f t="shared" si="6"/>
        <v>ZHT2022060200042</v>
      </c>
      <c r="S29" t="str">
        <f>IF(COUNTIF(产值及收款计划!C:C,T29)&gt;0,"存在","不存在")</f>
        <v>存在</v>
      </c>
      <c r="T29" s="23" t="s">
        <v>536</v>
      </c>
      <c r="U29" s="32" t="s">
        <v>537</v>
      </c>
      <c r="V29" s="32">
        <v>250</v>
      </c>
      <c r="W29" s="32" t="s">
        <v>497</v>
      </c>
      <c r="X29" s="32">
        <v>150</v>
      </c>
      <c r="Y29" s="32">
        <v>62</v>
      </c>
      <c r="Z29" s="32">
        <v>37</v>
      </c>
      <c r="AA29" s="32">
        <v>38</v>
      </c>
      <c r="AB29" s="26">
        <v>30</v>
      </c>
      <c r="AC29" s="26">
        <v>8</v>
      </c>
      <c r="AD29" s="33" t="s">
        <v>538</v>
      </c>
      <c r="AE29" s="28" t="s">
        <v>176</v>
      </c>
      <c r="AF29" s="28" t="s">
        <v>539</v>
      </c>
      <c r="AI29" t="str">
        <f>IF(COUNTIF(产值及收款计划!C:C,AJ29)&gt;0,"存在","不存在")</f>
        <v>存在</v>
      </c>
      <c r="AJ29" s="23" t="s">
        <v>540</v>
      </c>
      <c r="AK29" s="34">
        <v>57</v>
      </c>
      <c r="AL29" s="29">
        <v>57</v>
      </c>
      <c r="AM29" s="30" t="s">
        <v>175</v>
      </c>
      <c r="AN29" s="28"/>
    </row>
    <row r="30" ht="162" spans="1:40">
      <c r="A30" t="s">
        <v>541</v>
      </c>
      <c r="B30" t="s">
        <v>542</v>
      </c>
      <c r="C30" s="13">
        <v>8253142</v>
      </c>
      <c r="D30" s="13">
        <v>214617.6</v>
      </c>
      <c r="E30" t="str">
        <f>_xlfn.XLOOKUP(A30,[8]【SUIT】合同静态信息表!$B:$B,[8]【SUIT】合同静态信息表!$BF:$BF)</f>
        <v>广东分公司</v>
      </c>
      <c r="F30">
        <f>COUNTIFS($A$2:A30,A30)</f>
        <v>1</v>
      </c>
      <c r="G30" t="str">
        <f t="shared" si="7"/>
        <v>ZHT2020122500137</v>
      </c>
      <c r="L30" s="2" t="s">
        <v>543</v>
      </c>
      <c r="M30" s="14" t="s">
        <v>544</v>
      </c>
      <c r="N30" s="3">
        <v>0</v>
      </c>
      <c r="O30" t="str">
        <f>_xlfn.XLOOKUP(M30,[8]【SUIT】合同静态信息表!$B:$B,[8]【SUIT】合同静态信息表!$BF:$BF)</f>
        <v>智能运管中心</v>
      </c>
      <c r="P30">
        <f>COUNTIFS($M$2:M30,M30)</f>
        <v>1</v>
      </c>
      <c r="Q30" t="str">
        <f t="shared" si="6"/>
        <v>ZHT2022112200102</v>
      </c>
      <c r="S30" t="str">
        <f>IF(COUNTIF(产值及收款计划!C:C,T30)&gt;0,"存在","不存在")</f>
        <v>存在</v>
      </c>
      <c r="T30" s="23" t="s">
        <v>545</v>
      </c>
      <c r="U30" s="32" t="s">
        <v>546</v>
      </c>
      <c r="V30" s="32">
        <v>677</v>
      </c>
      <c r="W30" s="32" t="s">
        <v>547</v>
      </c>
      <c r="X30" s="32">
        <v>0</v>
      </c>
      <c r="Y30" s="32">
        <v>0</v>
      </c>
      <c r="Z30" s="32">
        <v>677</v>
      </c>
      <c r="AA30" s="32">
        <v>677</v>
      </c>
      <c r="AB30" s="26">
        <v>566</v>
      </c>
      <c r="AC30" s="26">
        <v>111</v>
      </c>
      <c r="AD30" s="33" t="s">
        <v>548</v>
      </c>
      <c r="AE30" s="28" t="s">
        <v>176</v>
      </c>
      <c r="AF30" s="28" t="s">
        <v>549</v>
      </c>
      <c r="AI30" t="str">
        <f>IF(COUNTIF(产值及收款计划!C:C,AJ30)&gt;0,"存在","不存在")</f>
        <v>存在</v>
      </c>
      <c r="AJ30" s="23" t="s">
        <v>550</v>
      </c>
      <c r="AK30" s="34">
        <v>9</v>
      </c>
      <c r="AL30" s="29">
        <v>9</v>
      </c>
      <c r="AM30" s="30" t="s">
        <v>174</v>
      </c>
      <c r="AN30" s="28"/>
    </row>
    <row r="31" ht="101.25" spans="1:40">
      <c r="A31" t="s">
        <v>551</v>
      </c>
      <c r="B31" t="s">
        <v>552</v>
      </c>
      <c r="C31" s="13">
        <v>456000</v>
      </c>
      <c r="E31" t="str">
        <f>_xlfn.XLOOKUP(A31,[8]【SUIT】合同静态信息表!$B:$B,[8]【SUIT】合同静态信息表!$BF:$BF)</f>
        <v>数智管理中心</v>
      </c>
      <c r="F31">
        <f>COUNTIFS($A$2:A31,A31)</f>
        <v>1</v>
      </c>
      <c r="G31" t="str">
        <f t="shared" si="7"/>
        <v>ZHT2021122200153</v>
      </c>
      <c r="L31" s="2" t="s">
        <v>553</v>
      </c>
      <c r="M31" s="14" t="s">
        <v>554</v>
      </c>
      <c r="N31" s="3">
        <v>0</v>
      </c>
      <c r="O31" t="str">
        <f>_xlfn.XLOOKUP(M31,[8]【SUIT】合同静态信息表!$B:$B,[8]【SUIT】合同静态信息表!$BF:$BF)</f>
        <v>智能运管中心</v>
      </c>
      <c r="P31">
        <f>COUNTIFS($M$2:M31,M31)</f>
        <v>1</v>
      </c>
      <c r="Q31" t="str">
        <f t="shared" si="6"/>
        <v>ZHT2022112200101</v>
      </c>
      <c r="S31" t="str">
        <f>IF(COUNTIF(产值及收款计划!C:C,T31)&gt;0,"存在","不存在")</f>
        <v>存在</v>
      </c>
      <c r="T31" s="23" t="s">
        <v>555</v>
      </c>
      <c r="U31" s="32" t="s">
        <v>556</v>
      </c>
      <c r="V31" s="32">
        <v>300</v>
      </c>
      <c r="W31" s="32">
        <v>0</v>
      </c>
      <c r="X31" s="32">
        <v>0</v>
      </c>
      <c r="Y31" s="32">
        <v>0</v>
      </c>
      <c r="Z31" s="32">
        <v>0</v>
      </c>
      <c r="AA31" s="32">
        <v>150</v>
      </c>
      <c r="AB31" s="26">
        <v>90</v>
      </c>
      <c r="AC31" s="26">
        <v>60</v>
      </c>
      <c r="AD31" s="33" t="s">
        <v>472</v>
      </c>
      <c r="AE31" s="28" t="s">
        <v>176</v>
      </c>
      <c r="AF31" s="28" t="s">
        <v>557</v>
      </c>
      <c r="AI31" t="str">
        <f>IF(COUNTIF(产值及收款计划!C:C,AJ31)&gt;0,"存在","不存在")</f>
        <v>存在</v>
      </c>
      <c r="AJ31" s="23" t="s">
        <v>379</v>
      </c>
      <c r="AK31" s="34">
        <v>7</v>
      </c>
      <c r="AL31" s="29">
        <v>7</v>
      </c>
      <c r="AM31" s="30" t="s">
        <v>174</v>
      </c>
      <c r="AN31" s="28"/>
    </row>
    <row r="32" ht="40.5" spans="1:40">
      <c r="A32" t="s">
        <v>551</v>
      </c>
      <c r="B32" t="s">
        <v>552</v>
      </c>
      <c r="C32" s="13">
        <v>456000</v>
      </c>
      <c r="E32" t="str">
        <f>_xlfn.XLOOKUP(A32,[8]【SUIT】合同静态信息表!$B:$B,[8]【SUIT】合同静态信息表!$BF:$BF)</f>
        <v>数智管理中心</v>
      </c>
      <c r="F32">
        <f>COUNTIFS($A$2:A32,A32)</f>
        <v>2</v>
      </c>
      <c r="L32" s="2" t="s">
        <v>558</v>
      </c>
      <c r="M32" s="14" t="s">
        <v>559</v>
      </c>
      <c r="N32" s="3">
        <v>881234</v>
      </c>
      <c r="O32" t="str">
        <f>_xlfn.XLOOKUP(M32,[8]【SUIT】合同静态信息表!$B:$B,[8]【SUIT】合同静态信息表!$BF:$BF)</f>
        <v>智能运管中心</v>
      </c>
      <c r="P32">
        <f>COUNTIFS($M$2:M32,M32)</f>
        <v>1</v>
      </c>
      <c r="Q32" t="str">
        <f t="shared" si="6"/>
        <v>ZHT2021091000107</v>
      </c>
      <c r="S32" t="str">
        <f>IF(COUNTIF(产值及收款计划!C:C,T32)&gt;0,"存在","不存在")</f>
        <v>存在</v>
      </c>
      <c r="T32" s="23" t="s">
        <v>560</v>
      </c>
      <c r="U32" s="32" t="s">
        <v>561</v>
      </c>
      <c r="V32" s="32">
        <v>65</v>
      </c>
      <c r="W32" s="32">
        <v>0</v>
      </c>
      <c r="X32" s="32">
        <v>0</v>
      </c>
      <c r="Y32" s="32">
        <v>0</v>
      </c>
      <c r="Z32" s="32">
        <v>0</v>
      </c>
      <c r="AA32" s="32">
        <v>65</v>
      </c>
      <c r="AB32" s="26">
        <v>29</v>
      </c>
      <c r="AC32" s="26">
        <v>36</v>
      </c>
      <c r="AD32" s="33">
        <v>0</v>
      </c>
      <c r="AE32" s="28" t="s">
        <v>176</v>
      </c>
      <c r="AF32" s="28" t="s">
        <v>557</v>
      </c>
      <c r="AI32" t="str">
        <f>IF(COUNTIF(产值及收款计划!C:C,AJ32)&gt;0,"存在","不存在")</f>
        <v>存在</v>
      </c>
      <c r="AJ32" s="23" t="s">
        <v>384</v>
      </c>
      <c r="AK32" s="34">
        <v>56</v>
      </c>
      <c r="AL32" s="29">
        <v>56</v>
      </c>
      <c r="AM32" s="30" t="s">
        <v>174</v>
      </c>
      <c r="AN32" s="28"/>
    </row>
    <row r="33" ht="60.75" spans="1:40">
      <c r="A33" t="s">
        <v>479</v>
      </c>
      <c r="B33" t="s">
        <v>562</v>
      </c>
      <c r="C33" s="13">
        <v>3616900</v>
      </c>
      <c r="D33" s="13">
        <v>103754</v>
      </c>
      <c r="E33" t="str">
        <f>_xlfn.XLOOKUP(A33,[8]【SUIT】合同静态信息表!$B:$B,[8]【SUIT】合同静态信息表!$BF:$BF)</f>
        <v>数字建造中心</v>
      </c>
      <c r="F33">
        <f>COUNTIFS($A$2:A33,A33)</f>
        <v>1</v>
      </c>
      <c r="G33" t="str">
        <f t="shared" ref="G33:G37" si="8">A33</f>
        <v>ZHT2021121000146</v>
      </c>
      <c r="L33" s="2" t="s">
        <v>563</v>
      </c>
      <c r="M33" s="2" t="s">
        <v>564</v>
      </c>
      <c r="N33" s="3">
        <v>815600</v>
      </c>
      <c r="O33" t="str">
        <f>_xlfn.XLOOKUP(M33,[8]【SUIT】合同静态信息表!$B:$B,[8]【SUIT】合同静态信息表!$BF:$BF)</f>
        <v>数字建造中心</v>
      </c>
      <c r="P33">
        <f>COUNTIFS($M$2:M33,M33)</f>
        <v>1</v>
      </c>
      <c r="Q33" t="str">
        <f t="shared" si="6"/>
        <v>ZHT2021070800080</v>
      </c>
      <c r="S33" t="str">
        <f>IF(COUNTIF(产值及收款计划!C:C,T33)&gt;0,"存在","不存在")</f>
        <v>不存在</v>
      </c>
      <c r="T33" s="23" t="s">
        <v>565</v>
      </c>
      <c r="U33" s="32" t="s">
        <v>566</v>
      </c>
      <c r="V33" s="32">
        <v>950</v>
      </c>
      <c r="W33" s="32">
        <v>0</v>
      </c>
      <c r="X33" s="32">
        <v>0</v>
      </c>
      <c r="Y33" s="32">
        <v>0</v>
      </c>
      <c r="Z33" s="32">
        <v>0</v>
      </c>
      <c r="AA33" s="32">
        <v>140</v>
      </c>
      <c r="AB33" s="26">
        <v>0</v>
      </c>
      <c r="AC33" s="26">
        <v>140</v>
      </c>
      <c r="AD33" s="33">
        <v>0</v>
      </c>
      <c r="AE33" s="28" t="s">
        <v>176</v>
      </c>
      <c r="AF33" s="28" t="s">
        <v>567</v>
      </c>
      <c r="AI33" t="str">
        <f>IF(COUNTIF(产值及收款计划!C:C,AJ33)&gt;0,"存在","不存在")</f>
        <v>存在</v>
      </c>
      <c r="AJ33" s="23" t="s">
        <v>568</v>
      </c>
      <c r="AK33" s="34">
        <v>138</v>
      </c>
      <c r="AL33" s="29">
        <v>78</v>
      </c>
      <c r="AM33" s="30" t="s">
        <v>174</v>
      </c>
      <c r="AN33" s="28"/>
    </row>
    <row r="34" ht="202.5" spans="1:40">
      <c r="A34" t="s">
        <v>551</v>
      </c>
      <c r="B34" t="s">
        <v>552</v>
      </c>
      <c r="C34" s="13">
        <v>456000</v>
      </c>
      <c r="E34" t="str">
        <f>_xlfn.XLOOKUP(A34,[8]【SUIT】合同静态信息表!$B:$B,[8]【SUIT】合同静态信息表!$BF:$BF)</f>
        <v>数智管理中心</v>
      </c>
      <c r="F34">
        <f>COUNTIFS($A$2:A34,A34)</f>
        <v>3</v>
      </c>
      <c r="L34" s="2" t="s">
        <v>569</v>
      </c>
      <c r="M34" s="14" t="s">
        <v>570</v>
      </c>
      <c r="N34" s="3">
        <v>577170.08</v>
      </c>
      <c r="O34" t="str">
        <f>_xlfn.XLOOKUP(M34,[8]【SUIT】合同静态信息表!$B:$B,[8]【SUIT】合同静态信息表!$BF:$BF)</f>
        <v>数字建造中心</v>
      </c>
      <c r="P34">
        <f>COUNTIFS($M$2:M34,M34)</f>
        <v>1</v>
      </c>
      <c r="Q34" t="str">
        <f t="shared" si="6"/>
        <v>ZHT2022092800082</v>
      </c>
      <c r="S34" t="str">
        <f>IF(COUNTIF(产值及收款计划!C:C,T34)&gt;0,"存在","不存在")</f>
        <v>存在</v>
      </c>
      <c r="T34" s="23" t="s">
        <v>571</v>
      </c>
      <c r="U34" s="32" t="s">
        <v>572</v>
      </c>
      <c r="V34" s="32">
        <v>821</v>
      </c>
      <c r="W34" s="32" t="s">
        <v>573</v>
      </c>
      <c r="X34" s="32">
        <v>644</v>
      </c>
      <c r="Y34" s="32">
        <v>0</v>
      </c>
      <c r="Z34" s="32">
        <v>177</v>
      </c>
      <c r="AA34" s="32">
        <v>67</v>
      </c>
      <c r="AB34" s="26">
        <v>58</v>
      </c>
      <c r="AC34" s="26">
        <v>9</v>
      </c>
      <c r="AD34" s="33" t="s">
        <v>498</v>
      </c>
      <c r="AE34" s="28" t="s">
        <v>176</v>
      </c>
      <c r="AF34" s="28" t="s">
        <v>574</v>
      </c>
      <c r="AI34" t="str">
        <f>IF(COUNTIF(产值及收款计划!C:C,AJ34)&gt;0,"存在","不存在")</f>
        <v>存在</v>
      </c>
      <c r="AJ34" s="23" t="s">
        <v>575</v>
      </c>
      <c r="AK34" s="34">
        <v>17</v>
      </c>
      <c r="AL34" s="29">
        <v>17</v>
      </c>
      <c r="AM34" s="30" t="s">
        <v>174</v>
      </c>
      <c r="AN34" s="28" t="s">
        <v>576</v>
      </c>
    </row>
    <row r="35" ht="243" spans="1:40">
      <c r="A35" t="s">
        <v>487</v>
      </c>
      <c r="B35" t="s">
        <v>577</v>
      </c>
      <c r="C35" s="13">
        <v>30000</v>
      </c>
      <c r="D35" s="13">
        <v>6000</v>
      </c>
      <c r="E35" t="str">
        <f>_xlfn.XLOOKUP(A35,[8]【SUIT】合同静态信息表!$B:$B,[8]【SUIT】合同静态信息表!$BF:$BF)</f>
        <v>广东分公司</v>
      </c>
      <c r="F35">
        <f>COUNTIFS($A$2:A35,A35)</f>
        <v>1</v>
      </c>
      <c r="G35" t="str">
        <f t="shared" si="8"/>
        <v>ZHT2021101400117</v>
      </c>
      <c r="L35" s="2" t="s">
        <v>578</v>
      </c>
      <c r="M35" s="2" t="s">
        <v>579</v>
      </c>
      <c r="N35" s="3">
        <v>34000</v>
      </c>
      <c r="O35" t="str">
        <f>_xlfn.XLOOKUP(M35,[8]【SUIT】合同静态信息表!$B:$B,[8]【SUIT】合同静态信息表!$BF:$BF)</f>
        <v>数字建造中心</v>
      </c>
      <c r="P35">
        <f>COUNTIFS($M$2:M35,M35)</f>
        <v>1</v>
      </c>
      <c r="Q35" t="str">
        <f t="shared" si="6"/>
        <v>ZHT2022022200017</v>
      </c>
      <c r="S35" t="str">
        <f>IF(COUNTIF(产值及收款计划!C:C,T35)&gt;0,"存在","不存在")</f>
        <v>存在</v>
      </c>
      <c r="T35" s="23" t="s">
        <v>580</v>
      </c>
      <c r="U35" s="32" t="s">
        <v>581</v>
      </c>
      <c r="V35" s="32">
        <v>312</v>
      </c>
      <c r="W35" s="32" t="s">
        <v>582</v>
      </c>
      <c r="X35" s="32">
        <v>157</v>
      </c>
      <c r="Y35" s="32">
        <v>0</v>
      </c>
      <c r="Z35" s="32">
        <v>156</v>
      </c>
      <c r="AA35" s="32">
        <v>120</v>
      </c>
      <c r="AB35" s="26">
        <v>97</v>
      </c>
      <c r="AC35" s="26">
        <v>23</v>
      </c>
      <c r="AD35" s="33" t="s">
        <v>583</v>
      </c>
      <c r="AE35" s="28" t="s">
        <v>176</v>
      </c>
      <c r="AF35" s="28" t="s">
        <v>584</v>
      </c>
      <c r="AI35" t="str">
        <f>IF(COUNTIF(产值及收款计划!C:C,AJ35)&gt;0,"存在","不存在")</f>
        <v>存在</v>
      </c>
      <c r="AJ35" s="23" t="s">
        <v>585</v>
      </c>
      <c r="AK35" s="34">
        <v>12</v>
      </c>
      <c r="AL35" s="29">
        <v>2</v>
      </c>
      <c r="AM35" s="30" t="s">
        <v>174</v>
      </c>
      <c r="AN35" s="28" t="s">
        <v>586</v>
      </c>
    </row>
    <row r="36" ht="182.25" spans="1:40">
      <c r="A36" t="s">
        <v>587</v>
      </c>
      <c r="B36" t="s">
        <v>588</v>
      </c>
      <c r="C36" s="13">
        <v>350000</v>
      </c>
      <c r="D36" t="s">
        <v>368</v>
      </c>
      <c r="E36" t="str">
        <f>_xlfn.XLOOKUP(A36,[8]【SUIT】合同静态信息表!$B:$B,[8]【SUIT】合同静态信息表!$BF:$BF)</f>
        <v>福建分公司</v>
      </c>
      <c r="F36">
        <f>COUNTIFS($A$2:A36,A36)</f>
        <v>1</v>
      </c>
      <c r="G36" t="str">
        <f t="shared" si="8"/>
        <v>ZHT2021031000014</v>
      </c>
      <c r="L36" s="2" t="s">
        <v>589</v>
      </c>
      <c r="M36" s="14" t="s">
        <v>590</v>
      </c>
      <c r="N36" s="3">
        <v>440000</v>
      </c>
      <c r="O36" t="str">
        <f>_xlfn.XLOOKUP(M36,[8]【SUIT】合同静态信息表!$B:$B,[8]【SUIT】合同静态信息表!$BF:$BF)</f>
        <v>数字建造中心</v>
      </c>
      <c r="P36">
        <f>COUNTIFS($M$2:M36,M36)</f>
        <v>1</v>
      </c>
      <c r="Q36" t="str">
        <f t="shared" si="6"/>
        <v>ZHT2022112200099</v>
      </c>
      <c r="S36" t="str">
        <f>IF(COUNTIF(产值及收款计划!C:C,T36)&gt;0,"存在","不存在")</f>
        <v>存在</v>
      </c>
      <c r="T36" s="23" t="s">
        <v>591</v>
      </c>
      <c r="U36" s="32" t="s">
        <v>592</v>
      </c>
      <c r="V36" s="32">
        <v>271</v>
      </c>
      <c r="W36" s="32" t="s">
        <v>593</v>
      </c>
      <c r="X36" s="32">
        <v>0</v>
      </c>
      <c r="Y36" s="32">
        <v>81</v>
      </c>
      <c r="Z36" s="32">
        <v>190</v>
      </c>
      <c r="AA36" s="32">
        <v>82</v>
      </c>
      <c r="AB36" s="26">
        <v>0</v>
      </c>
      <c r="AC36" s="26">
        <v>82</v>
      </c>
      <c r="AD36" s="33" t="s">
        <v>594</v>
      </c>
      <c r="AE36" s="28" t="s">
        <v>175</v>
      </c>
      <c r="AF36" s="28"/>
      <c r="AI36" t="str">
        <f>IF(COUNTIF(产值及收款计划!C:C,AJ36)&gt;0,"存在","不存在")</f>
        <v>存在</v>
      </c>
      <c r="AJ36" s="23" t="s">
        <v>595</v>
      </c>
      <c r="AK36" s="34">
        <v>30</v>
      </c>
      <c r="AL36" s="29">
        <v>30</v>
      </c>
      <c r="AM36" s="30" t="s">
        <v>176</v>
      </c>
      <c r="AN36" s="28" t="s">
        <v>596</v>
      </c>
    </row>
    <row r="37" ht="222.75" spans="1:40">
      <c r="A37" t="s">
        <v>525</v>
      </c>
      <c r="B37" t="s">
        <v>597</v>
      </c>
      <c r="C37" s="13">
        <v>21546289</v>
      </c>
      <c r="D37" s="13">
        <v>824007.09</v>
      </c>
      <c r="E37" t="str">
        <f>_xlfn.XLOOKUP(A37,[8]【SUIT】合同静态信息表!$B:$B,[8]【SUIT】合同静态信息表!$BF:$BF)</f>
        <v>数字建造中心</v>
      </c>
      <c r="F37">
        <f>COUNTIFS($A$2:A37,A37)</f>
        <v>1</v>
      </c>
      <c r="G37" t="str">
        <f t="shared" si="8"/>
        <v>ZHT2021122200152</v>
      </c>
      <c r="L37" s="2" t="s">
        <v>598</v>
      </c>
      <c r="M37" s="14" t="s">
        <v>599</v>
      </c>
      <c r="N37" s="3">
        <v>82000</v>
      </c>
      <c r="O37" t="str">
        <f>_xlfn.XLOOKUP(M37,[8]【SUIT】合同静态信息表!$B:$B,[8]【SUIT】合同静态信息表!$BF:$BF)</f>
        <v>福建分公司</v>
      </c>
      <c r="P37">
        <f>COUNTIFS($M$2:M37,M37)</f>
        <v>1</v>
      </c>
      <c r="Q37" t="str">
        <f t="shared" si="6"/>
        <v>ZHT2022121900116</v>
      </c>
      <c r="S37" t="str">
        <f>IF(COUNTIF(产值及收款计划!C:C,T37)&gt;0,"存在","不存在")</f>
        <v>存在</v>
      </c>
      <c r="T37" s="23" t="s">
        <v>600</v>
      </c>
      <c r="U37" s="32" t="s">
        <v>601</v>
      </c>
      <c r="V37" s="32">
        <v>197</v>
      </c>
      <c r="W37" s="32" t="s">
        <v>602</v>
      </c>
      <c r="X37" s="32">
        <v>0</v>
      </c>
      <c r="Y37" s="32">
        <v>0</v>
      </c>
      <c r="Z37" s="32">
        <v>197</v>
      </c>
      <c r="AA37" s="32">
        <v>197</v>
      </c>
      <c r="AB37" s="26">
        <v>118</v>
      </c>
      <c r="AC37" s="26">
        <v>79</v>
      </c>
      <c r="AD37" s="33" t="s">
        <v>603</v>
      </c>
      <c r="AE37" s="28" t="s">
        <v>175</v>
      </c>
      <c r="AF37" s="28"/>
      <c r="AI37" t="str">
        <f>IF(COUNTIF(产值及收款计划!C:C,AJ37)&gt;0,"存在","不存在")</f>
        <v>存在</v>
      </c>
      <c r="AJ37" s="23" t="s">
        <v>604</v>
      </c>
      <c r="AK37" s="34">
        <v>110</v>
      </c>
      <c r="AL37" s="29">
        <v>110</v>
      </c>
      <c r="AM37" s="30" t="s">
        <v>174</v>
      </c>
      <c r="AN37" s="31" t="s">
        <v>605</v>
      </c>
    </row>
    <row r="38" ht="162" spans="1:40">
      <c r="A38" t="s">
        <v>525</v>
      </c>
      <c r="B38" t="s">
        <v>597</v>
      </c>
      <c r="C38" s="13">
        <v>21546289</v>
      </c>
      <c r="D38" s="13">
        <v>131247.15</v>
      </c>
      <c r="E38" t="str">
        <f>_xlfn.XLOOKUP(A38,[8]【SUIT】合同静态信息表!$B:$B,[8]【SUIT】合同静态信息表!$BF:$BF)</f>
        <v>数字建造中心</v>
      </c>
      <c r="F38">
        <f>COUNTIFS($A$2:A38,A38)</f>
        <v>2</v>
      </c>
      <c r="L38" s="2" t="s">
        <v>606</v>
      </c>
      <c r="M38" s="2" t="s">
        <v>335</v>
      </c>
      <c r="N38" s="3">
        <v>1460400</v>
      </c>
      <c r="O38" t="str">
        <f>_xlfn.XLOOKUP(M38,[8]【SUIT】合同静态信息表!$B:$B,[8]【SUIT】合同静态信息表!$BF:$BF)</f>
        <v>数字建造中心</v>
      </c>
      <c r="P38">
        <f>COUNTIFS($M$2:M38,M38)</f>
        <v>1</v>
      </c>
      <c r="Q38" t="str">
        <f t="shared" si="6"/>
        <v>ZHT2021120100139</v>
      </c>
      <c r="S38" t="str">
        <f>IF(COUNTIF(产值及收款计划!C:C,T38)&gt;0,"存在","不存在")</f>
        <v>存在</v>
      </c>
      <c r="T38" s="23" t="s">
        <v>607</v>
      </c>
      <c r="U38" s="32" t="s">
        <v>608</v>
      </c>
      <c r="V38" s="32">
        <v>100</v>
      </c>
      <c r="W38" s="32">
        <v>0</v>
      </c>
      <c r="X38" s="32">
        <v>0</v>
      </c>
      <c r="Y38" s="32">
        <v>0</v>
      </c>
      <c r="Z38" s="32">
        <v>0</v>
      </c>
      <c r="AA38" s="32">
        <v>30</v>
      </c>
      <c r="AB38" s="26">
        <v>18</v>
      </c>
      <c r="AC38" s="26">
        <v>12</v>
      </c>
      <c r="AD38" s="33" t="s">
        <v>609</v>
      </c>
      <c r="AE38" s="28" t="s">
        <v>175</v>
      </c>
      <c r="AF38" s="28"/>
      <c r="AI38" t="str">
        <f>IF(COUNTIF(产值及收款计划!C:C,AJ38)&gt;0,"存在","不存在")</f>
        <v>存在</v>
      </c>
      <c r="AJ38" s="23" t="s">
        <v>610</v>
      </c>
      <c r="AK38" s="34">
        <v>10</v>
      </c>
      <c r="AL38" s="29">
        <v>10</v>
      </c>
      <c r="AM38" s="30" t="s">
        <v>176</v>
      </c>
      <c r="AN38" s="28" t="s">
        <v>611</v>
      </c>
    </row>
    <row r="39" ht="101.25" spans="1:40">
      <c r="A39" t="s">
        <v>612</v>
      </c>
      <c r="B39" t="s">
        <v>613</v>
      </c>
      <c r="C39" s="13">
        <v>662000</v>
      </c>
      <c r="D39" t="s">
        <v>368</v>
      </c>
      <c r="E39" t="str">
        <f>_xlfn.XLOOKUP(A39,[8]【SUIT】合同静态信息表!$B:$B,[8]【SUIT】合同静态信息表!$BF:$BF)</f>
        <v>数字建造中心</v>
      </c>
      <c r="F39">
        <f>COUNTIFS($A$2:A39,A39)</f>
        <v>1</v>
      </c>
      <c r="G39" t="str">
        <f t="shared" ref="G39:G45" si="9">A39</f>
        <v>ZHT2022070100052</v>
      </c>
      <c r="L39" s="2" t="s">
        <v>614</v>
      </c>
      <c r="M39" s="2" t="s">
        <v>342</v>
      </c>
      <c r="N39" s="3">
        <v>371285.4</v>
      </c>
      <c r="O39" t="str">
        <f>_xlfn.XLOOKUP(M39,[8]【SUIT】合同静态信息表!$B:$B,[8]【SUIT】合同静态信息表!$BF:$BF)</f>
        <v>数字建造中心</v>
      </c>
      <c r="P39">
        <f>COUNTIFS($M$2:M39,M39)</f>
        <v>1</v>
      </c>
      <c r="Q39" t="str">
        <f t="shared" si="6"/>
        <v>ZHT2021120100140</v>
      </c>
      <c r="S39" t="str">
        <f>IF(COUNTIF(产值及收款计划!C:C,T39)&gt;0,"存在","不存在")</f>
        <v>存在</v>
      </c>
      <c r="T39" s="23" t="s">
        <v>615</v>
      </c>
      <c r="U39" s="32" t="s">
        <v>616</v>
      </c>
      <c r="V39" s="32">
        <v>30</v>
      </c>
      <c r="W39" s="32">
        <v>0</v>
      </c>
      <c r="X39" s="32">
        <v>0</v>
      </c>
      <c r="Y39" s="32">
        <v>0</v>
      </c>
      <c r="Z39" s="32">
        <v>0</v>
      </c>
      <c r="AA39" s="32">
        <v>15</v>
      </c>
      <c r="AB39" s="26">
        <v>4</v>
      </c>
      <c r="AC39" s="26">
        <v>11</v>
      </c>
      <c r="AD39" s="33" t="s">
        <v>617</v>
      </c>
      <c r="AE39" s="28" t="s">
        <v>174</v>
      </c>
      <c r="AF39" s="28"/>
      <c r="AI39" t="str">
        <f>IF(COUNTIF(产值及收款计划!C:C,AJ39)&gt;0,"存在","不存在")</f>
        <v>存在</v>
      </c>
      <c r="AJ39" s="23" t="s">
        <v>618</v>
      </c>
      <c r="AK39" s="34">
        <v>9</v>
      </c>
      <c r="AL39" s="29">
        <v>9</v>
      </c>
      <c r="AM39" s="30" t="s">
        <v>175</v>
      </c>
      <c r="AN39" s="28" t="s">
        <v>619</v>
      </c>
    </row>
    <row r="40" ht="20.25" spans="1:40">
      <c r="A40" t="s">
        <v>494</v>
      </c>
      <c r="B40" t="s">
        <v>620</v>
      </c>
      <c r="C40" s="13">
        <v>1250033</v>
      </c>
      <c r="D40" s="13">
        <v>100000</v>
      </c>
      <c r="E40" t="str">
        <f>_xlfn.XLOOKUP(A40,[8]【SUIT】合同静态信息表!$B:$B,[8]【SUIT】合同静态信息表!$BF:$BF)</f>
        <v>智能运管中心</v>
      </c>
      <c r="F40">
        <f>COUNTIFS($A$2:A40,A40)</f>
        <v>1</v>
      </c>
      <c r="G40" t="str">
        <f t="shared" si="9"/>
        <v>ZHT2022030800023</v>
      </c>
      <c r="L40" s="2" t="s">
        <v>621</v>
      </c>
      <c r="M40" s="14" t="s">
        <v>622</v>
      </c>
      <c r="N40" s="3">
        <v>41400</v>
      </c>
      <c r="O40" t="str">
        <f>_xlfn.XLOOKUP(M40,[8]【SUIT】合同静态信息表!$B:$B,[8]【SUIT】合同静态信息表!$BF:$BF)</f>
        <v>广东分公司</v>
      </c>
      <c r="P40">
        <f>COUNTIFS($M$2:M40,M40)</f>
        <v>1</v>
      </c>
      <c r="Q40" t="str">
        <f t="shared" si="6"/>
        <v>SJHT2019121300122</v>
      </c>
      <c r="AI40" t="str">
        <f>IF(COUNTIF(产值及收款计划!C:C,AJ40)&gt;0,"存在","不存在")</f>
        <v>存在</v>
      </c>
      <c r="AJ40" s="23" t="s">
        <v>623</v>
      </c>
      <c r="AK40" s="34">
        <v>6</v>
      </c>
      <c r="AL40" s="29">
        <v>6</v>
      </c>
      <c r="AM40" s="30" t="s">
        <v>176</v>
      </c>
      <c r="AN40" s="28" t="s">
        <v>611</v>
      </c>
    </row>
    <row r="41" ht="20.25" spans="1:40">
      <c r="A41" t="s">
        <v>494</v>
      </c>
      <c r="B41" t="s">
        <v>620</v>
      </c>
      <c r="C41" s="13">
        <v>1250033</v>
      </c>
      <c r="D41" s="13">
        <v>250032.61</v>
      </c>
      <c r="E41" t="str">
        <f>_xlfn.XLOOKUP(A41,[8]【SUIT】合同静态信息表!$B:$B,[8]【SUIT】合同静态信息表!$BF:$BF)</f>
        <v>智能运管中心</v>
      </c>
      <c r="F41">
        <f>COUNTIFS($A$2:A41,A41)</f>
        <v>2</v>
      </c>
      <c r="L41" s="2" t="s">
        <v>624</v>
      </c>
      <c r="M41" s="2" t="s">
        <v>625</v>
      </c>
      <c r="N41" s="3">
        <v>33500</v>
      </c>
      <c r="O41" t="str">
        <f>_xlfn.XLOOKUP(M41,[8]【SUIT】合同静态信息表!$B:$B,[8]【SUIT】合同静态信息表!$BF:$BF)</f>
        <v>数字建造中心</v>
      </c>
      <c r="P41">
        <f>COUNTIFS($M$2:M41,M41)</f>
        <v>1</v>
      </c>
      <c r="Q41" t="str">
        <f t="shared" si="6"/>
        <v>ZHT2022092200080</v>
      </c>
      <c r="AI41" t="str">
        <f>IF(COUNTIF(产值及收款计划!C:C,AJ41)&gt;0,"存在","不存在")</f>
        <v>存在</v>
      </c>
      <c r="AJ41" s="23" t="s">
        <v>626</v>
      </c>
      <c r="AK41" s="34">
        <v>2</v>
      </c>
      <c r="AL41" s="29">
        <v>2</v>
      </c>
      <c r="AM41" s="30" t="s">
        <v>175</v>
      </c>
      <c r="AN41" s="28" t="s">
        <v>619</v>
      </c>
    </row>
    <row r="42" ht="20.25" spans="1:40">
      <c r="A42" t="s">
        <v>460</v>
      </c>
      <c r="B42" t="s">
        <v>501</v>
      </c>
      <c r="C42" s="13">
        <v>1615765</v>
      </c>
      <c r="D42" t="s">
        <v>368</v>
      </c>
      <c r="E42" t="str">
        <f>_xlfn.XLOOKUP(A42,[8]【SUIT】合同静态信息表!$B:$B,[8]【SUIT】合同静态信息表!$BF:$BF)</f>
        <v>广东分公司</v>
      </c>
      <c r="F42">
        <f>COUNTIFS($A$2:A42,A42)</f>
        <v>2</v>
      </c>
      <c r="L42" s="2" t="s">
        <v>627</v>
      </c>
      <c r="M42" s="14" t="s">
        <v>357</v>
      </c>
      <c r="N42" s="3">
        <v>528000</v>
      </c>
      <c r="O42" t="str">
        <f>_xlfn.XLOOKUP(M42,[8]【SUIT】合同静态信息表!$B:$B,[8]【SUIT】合同静态信息表!$BF:$BF)</f>
        <v>数字建造中心</v>
      </c>
      <c r="P42">
        <f>COUNTIFS($M$2:M42,M42)</f>
        <v>1</v>
      </c>
      <c r="Q42" t="str">
        <f t="shared" si="6"/>
        <v>ZHT2022051300038</v>
      </c>
      <c r="AI42" t="str">
        <f>IF(COUNTIF(产值及收款计划!C:C,AJ42)&gt;0,"存在","不存在")</f>
        <v>存在</v>
      </c>
      <c r="AJ42" s="23" t="s">
        <v>628</v>
      </c>
      <c r="AK42" s="34">
        <v>8</v>
      </c>
      <c r="AL42" s="29">
        <v>8</v>
      </c>
      <c r="AM42" s="30" t="s">
        <v>174</v>
      </c>
      <c r="AN42" s="28" t="s">
        <v>629</v>
      </c>
    </row>
    <row r="43" ht="20.25" spans="1:40">
      <c r="A43" t="s">
        <v>525</v>
      </c>
      <c r="B43" t="s">
        <v>597</v>
      </c>
      <c r="C43" s="13">
        <v>21546289</v>
      </c>
      <c r="D43" s="13">
        <v>4309257.76</v>
      </c>
      <c r="E43" t="str">
        <f>_xlfn.XLOOKUP(A43,[8]【SUIT】合同静态信息表!$B:$B,[8]【SUIT】合同静态信息表!$BF:$BF)</f>
        <v>数字建造中心</v>
      </c>
      <c r="F43">
        <f>COUNTIFS($A$2:A43,A43)</f>
        <v>3</v>
      </c>
      <c r="L43" s="2" t="s">
        <v>627</v>
      </c>
      <c r="M43" s="14" t="s">
        <v>357</v>
      </c>
      <c r="N43" s="3">
        <v>110000</v>
      </c>
      <c r="O43" t="str">
        <f>_xlfn.XLOOKUP(M43,[8]【SUIT】合同静态信息表!$B:$B,[8]【SUIT】合同静态信息表!$BF:$BF)</f>
        <v>数字建造中心</v>
      </c>
      <c r="P43">
        <f>COUNTIFS($M$2:M43,M43)</f>
        <v>2</v>
      </c>
      <c r="AI43" t="str">
        <f>IF(COUNTIF(产值及收款计划!C:C,AJ43)&gt;0,"存在","不存在")</f>
        <v>存在</v>
      </c>
      <c r="AJ43" s="23" t="s">
        <v>630</v>
      </c>
      <c r="AK43" s="34">
        <v>31</v>
      </c>
      <c r="AL43" s="29">
        <v>31</v>
      </c>
      <c r="AM43" s="30" t="s">
        <v>175</v>
      </c>
      <c r="AN43" s="28"/>
    </row>
    <row r="44" ht="20.25" spans="1:40">
      <c r="A44" t="s">
        <v>509</v>
      </c>
      <c r="B44" t="s">
        <v>631</v>
      </c>
      <c r="C44" s="13">
        <v>550000</v>
      </c>
      <c r="D44" s="13">
        <v>137500</v>
      </c>
      <c r="E44" t="str">
        <f>_xlfn.XLOOKUP(A44,[8]【SUIT】合同静态信息表!$B:$B,[8]【SUIT】合同静态信息表!$BF:$BF)</f>
        <v>智能运管中心</v>
      </c>
      <c r="F44">
        <f>COUNTIFS($A$2:A44,A44)</f>
        <v>1</v>
      </c>
      <c r="G44" t="str">
        <f t="shared" si="9"/>
        <v>ZHT2020062900030</v>
      </c>
      <c r="L44" s="2" t="s">
        <v>632</v>
      </c>
      <c r="M44" s="2" t="s">
        <v>633</v>
      </c>
      <c r="N44" s="3">
        <v>6090000</v>
      </c>
      <c r="O44" t="str">
        <f>_xlfn.XLOOKUP(M44,[8]【SUIT】合同静态信息表!$B:$B,[8]【SUIT】合同静态信息表!$BF:$BF)</f>
        <v>福建分公司</v>
      </c>
      <c r="P44">
        <f>COUNTIFS($M$2:M44,M44)</f>
        <v>1</v>
      </c>
      <c r="Q44" t="str">
        <f>M44</f>
        <v>ZHT2022122700124</v>
      </c>
      <c r="AI44" t="str">
        <f>IF(COUNTIF(产值及收款计划!C:C,AJ44)&gt;0,"存在","不存在")</f>
        <v>存在</v>
      </c>
      <c r="AJ44" s="23" t="s">
        <v>634</v>
      </c>
      <c r="AK44" s="34">
        <v>64</v>
      </c>
      <c r="AL44" s="29">
        <v>64</v>
      </c>
      <c r="AM44" s="30" t="s">
        <v>175</v>
      </c>
      <c r="AN44" s="28"/>
    </row>
    <row r="45" ht="20.25" spans="1:40">
      <c r="A45" t="s">
        <v>515</v>
      </c>
      <c r="B45" t="s">
        <v>635</v>
      </c>
      <c r="C45" s="13">
        <v>15000000</v>
      </c>
      <c r="D45" s="13">
        <v>4060000</v>
      </c>
      <c r="E45" t="str">
        <f>_xlfn.XLOOKUP(A45,[8]【SUIT】合同静态信息表!$B:$B,[8]【SUIT】合同静态信息表!$BF:$BF)</f>
        <v>智能运管中心</v>
      </c>
      <c r="F45">
        <f>COUNTIFS($A$2:A45,A45)</f>
        <v>1</v>
      </c>
      <c r="G45" t="str">
        <f t="shared" si="9"/>
        <v>ZHT2021122400162</v>
      </c>
      <c r="L45" s="2" t="s">
        <v>636</v>
      </c>
      <c r="M45" s="2" t="s">
        <v>637</v>
      </c>
      <c r="N45" s="3">
        <v>1</v>
      </c>
      <c r="O45" t="str">
        <f>_xlfn.XLOOKUP(M45,[8]【SUIT】合同静态信息表!$B:$B,[8]【SUIT】合同静态信息表!$BF:$BF)</f>
        <v>广东分公司</v>
      </c>
      <c r="P45">
        <f>COUNTIFS($M$2:M45,M45)</f>
        <v>1</v>
      </c>
      <c r="Q45" t="str">
        <f>M45</f>
        <v>ZHT2020120700103</v>
      </c>
      <c r="AI45" t="str">
        <f>IF(COUNTIF(产值及收款计划!C:C,AJ45)&gt;0,"存在","不存在")</f>
        <v>存在</v>
      </c>
      <c r="AJ45" s="23" t="s">
        <v>638</v>
      </c>
      <c r="AK45" s="34">
        <v>42</v>
      </c>
      <c r="AL45" s="29">
        <v>42</v>
      </c>
      <c r="AM45" s="30" t="s">
        <v>175</v>
      </c>
      <c r="AN45" s="28"/>
    </row>
    <row r="46" ht="20.25" spans="1:40">
      <c r="A46" t="s">
        <v>525</v>
      </c>
      <c r="B46" t="s">
        <v>597</v>
      </c>
      <c r="C46" s="13">
        <v>21546289</v>
      </c>
      <c r="D46" s="13">
        <v>534462.36</v>
      </c>
      <c r="E46" t="str">
        <f>_xlfn.XLOOKUP(A46,[8]【SUIT】合同静态信息表!$B:$B,[8]【SUIT】合同静态信息表!$BF:$BF)</f>
        <v>数字建造中心</v>
      </c>
      <c r="F46">
        <f>COUNTIFS($A$2:A46,A46)</f>
        <v>4</v>
      </c>
      <c r="L46" s="2" t="s">
        <v>639</v>
      </c>
      <c r="M46" s="14" t="s">
        <v>431</v>
      </c>
      <c r="N46" s="3">
        <v>102155</v>
      </c>
      <c r="O46" t="str">
        <f>_xlfn.XLOOKUP(M46,[8]【SUIT】合同静态信息表!$B:$B,[8]【SUIT】合同静态信息表!$BF:$BF)</f>
        <v>广东分公司</v>
      </c>
      <c r="P46">
        <f>COUNTIFS($M$2:M46,M46)</f>
        <v>2</v>
      </c>
      <c r="AI46" t="str">
        <f>IF(COUNTIF(产值及收款计划!C:C,AJ46)&gt;0,"存在","不存在")</f>
        <v>存在</v>
      </c>
      <c r="AJ46" s="23" t="s">
        <v>640</v>
      </c>
      <c r="AK46" s="34">
        <v>20</v>
      </c>
      <c r="AL46" s="29">
        <v>20</v>
      </c>
      <c r="AM46" s="30" t="s">
        <v>174</v>
      </c>
      <c r="AN46" s="28"/>
    </row>
    <row r="47" ht="20.25" spans="1:40">
      <c r="A47" t="s">
        <v>641</v>
      </c>
      <c r="B47" t="s">
        <v>642</v>
      </c>
      <c r="C47" s="13">
        <v>25039290</v>
      </c>
      <c r="D47" t="s">
        <v>368</v>
      </c>
      <c r="E47" t="str">
        <f>_xlfn.XLOOKUP(A47,[8]【SUIT】合同静态信息表!$B:$B,[8]【SUIT】合同静态信息表!$BF:$BF)</f>
        <v>数字建造中心</v>
      </c>
      <c r="F47">
        <f>COUNTIFS($A$2:A47,A47)</f>
        <v>1</v>
      </c>
      <c r="G47" t="str">
        <f t="shared" ref="G47:G56" si="10">A47</f>
        <v>ZHT2021092300109</v>
      </c>
      <c r="L47" s="2" t="s">
        <v>643</v>
      </c>
      <c r="M47" s="2" t="s">
        <v>644</v>
      </c>
      <c r="N47" s="3">
        <v>99200</v>
      </c>
      <c r="O47" t="str">
        <f>_xlfn.XLOOKUP(M47,[8]【SUIT】合同静态信息表!$B:$B,[8]【SUIT】合同静态信息表!$BF:$BF)</f>
        <v>广东分公司</v>
      </c>
      <c r="P47">
        <f>COUNTIFS($M$2:M47,M47)</f>
        <v>1</v>
      </c>
      <c r="Q47" t="str">
        <f>M47</f>
        <v>SJHT2019121300123</v>
      </c>
      <c r="AI47" t="str">
        <f>IF(COUNTIF(产值及收款计划!C:C,AJ47)&gt;0,"存在","不存在")</f>
        <v>存在</v>
      </c>
      <c r="AJ47" s="23" t="s">
        <v>645</v>
      </c>
      <c r="AK47" s="34">
        <v>53</v>
      </c>
      <c r="AL47" s="29">
        <v>53</v>
      </c>
      <c r="AM47" s="30" t="s">
        <v>174</v>
      </c>
      <c r="AN47" s="28"/>
    </row>
    <row r="48" ht="20.25" spans="1:40">
      <c r="A48" t="s">
        <v>521</v>
      </c>
      <c r="B48" t="s">
        <v>646</v>
      </c>
      <c r="C48" s="13">
        <v>1694110</v>
      </c>
      <c r="D48" t="s">
        <v>368</v>
      </c>
      <c r="E48" t="str">
        <f>_xlfn.XLOOKUP(A48,[8]【SUIT】合同静态信息表!$B:$B,[8]【SUIT】合同静态信息表!$BF:$BF)</f>
        <v>智能运管中心</v>
      </c>
      <c r="F48">
        <f>COUNTIFS($A$2:A48,A48)</f>
        <v>1</v>
      </c>
      <c r="G48" t="str">
        <f t="shared" si="10"/>
        <v>ZHT2022082400069</v>
      </c>
      <c r="L48" s="2" t="s">
        <v>647</v>
      </c>
      <c r="M48" s="14" t="s">
        <v>495</v>
      </c>
      <c r="N48" s="3">
        <v>278264</v>
      </c>
      <c r="O48" t="str">
        <f>_xlfn.XLOOKUP(M48,[8]【SUIT】合同静态信息表!$B:$B,[8]【SUIT】合同静态信息表!$BF:$BF)</f>
        <v>广东分公司</v>
      </c>
      <c r="P48">
        <f>COUNTIFS($M$2:M48,M48)</f>
        <v>1</v>
      </c>
      <c r="Q48" t="str">
        <f>M48</f>
        <v>SJHT2019111900092</v>
      </c>
      <c r="AI48" t="str">
        <f>IF(COUNTIF(产值及收款计划!C:C,AJ48)&gt;0,"存在","不存在")</f>
        <v>存在</v>
      </c>
      <c r="AJ48" s="23" t="s">
        <v>648</v>
      </c>
      <c r="AK48" s="34">
        <v>74</v>
      </c>
      <c r="AL48" s="29">
        <v>74</v>
      </c>
      <c r="AM48" s="30" t="s">
        <v>174</v>
      </c>
      <c r="AN48" s="28"/>
    </row>
    <row r="49" ht="20.25" spans="1:40">
      <c r="A49" t="s">
        <v>649</v>
      </c>
      <c r="B49" t="s">
        <v>650</v>
      </c>
      <c r="C49" s="13">
        <v>50000</v>
      </c>
      <c r="D49" s="13">
        <v>50000</v>
      </c>
      <c r="E49" t="str">
        <f>_xlfn.XLOOKUP(A49,[8]【SUIT】合同静态信息表!$B:$B,[8]【SUIT】合同静态信息表!$BF:$BF)</f>
        <v>广东分公司</v>
      </c>
      <c r="F49">
        <f>COUNTIFS($A$2:A49,A49)</f>
        <v>1</v>
      </c>
      <c r="G49" t="str">
        <f t="shared" si="10"/>
        <v>ZHT2022100900087</v>
      </c>
      <c r="L49" s="2" t="s">
        <v>647</v>
      </c>
      <c r="M49" s="14" t="s">
        <v>495</v>
      </c>
      <c r="N49" s="3">
        <v>732255</v>
      </c>
      <c r="O49" t="str">
        <f>_xlfn.XLOOKUP(M49,[8]【SUIT】合同静态信息表!$B:$B,[8]【SUIT】合同静态信息表!$BF:$BF)</f>
        <v>广东分公司</v>
      </c>
      <c r="P49">
        <f>COUNTIFS($M$2:M49,M49)</f>
        <v>2</v>
      </c>
      <c r="AI49" t="str">
        <f>IF(COUNTIF(产值及收款计划!C:C,AJ49)&gt;0,"存在","不存在")</f>
        <v>存在</v>
      </c>
      <c r="AJ49" s="23" t="s">
        <v>651</v>
      </c>
      <c r="AK49" s="34">
        <v>5</v>
      </c>
      <c r="AL49" s="29">
        <v>5</v>
      </c>
      <c r="AM49" s="30" t="s">
        <v>174</v>
      </c>
      <c r="AN49" s="28"/>
    </row>
    <row r="50" ht="20.25" spans="1:40">
      <c r="A50" t="s">
        <v>535</v>
      </c>
      <c r="B50" t="s">
        <v>652</v>
      </c>
      <c r="C50" s="13">
        <v>1020000</v>
      </c>
      <c r="D50" s="13">
        <v>714000</v>
      </c>
      <c r="E50" t="str">
        <f>_xlfn.XLOOKUP(A50,[8]【SUIT】合同静态信息表!$B:$B,[8]【SUIT】合同静态信息表!$BF:$BF)</f>
        <v>广东分公司</v>
      </c>
      <c r="F50">
        <f>COUNTIFS($A$2:A50,A50)</f>
        <v>1</v>
      </c>
      <c r="G50" t="str">
        <f t="shared" si="10"/>
        <v>ZHT2022060200042</v>
      </c>
      <c r="L50" s="2" t="s">
        <v>653</v>
      </c>
      <c r="M50" s="14" t="s">
        <v>654</v>
      </c>
      <c r="N50" s="3">
        <v>114784.8</v>
      </c>
      <c r="O50" t="str">
        <f>_xlfn.XLOOKUP(M50,[8]【SUIT】合同静态信息表!$B:$B,[8]【SUIT】合同静态信息表!$BF:$BF)</f>
        <v>广东分公司</v>
      </c>
      <c r="P50">
        <f>COUNTIFS($M$2:M50,M50)</f>
        <v>1</v>
      </c>
      <c r="Q50" t="str">
        <f>M50</f>
        <v>ZHT2022071500056</v>
      </c>
      <c r="AI50" t="str">
        <f>IF(COUNTIF(产值及收款计划!C:C,AJ50)&gt;0,"存在","不存在")</f>
        <v>存在</v>
      </c>
      <c r="AJ50" s="23" t="s">
        <v>655</v>
      </c>
      <c r="AK50" s="34">
        <v>14</v>
      </c>
      <c r="AL50" s="29">
        <v>14</v>
      </c>
      <c r="AM50" s="30" t="s">
        <v>174</v>
      </c>
      <c r="AN50" s="28"/>
    </row>
    <row r="51" ht="20.25" spans="1:40">
      <c r="A51" t="s">
        <v>544</v>
      </c>
      <c r="B51" t="s">
        <v>656</v>
      </c>
      <c r="C51" s="13">
        <v>7083560.88</v>
      </c>
      <c r="D51" s="13">
        <v>5023.4</v>
      </c>
      <c r="E51" t="str">
        <f>_xlfn.XLOOKUP(A51,[8]【SUIT】合同静态信息表!$B:$B,[8]【SUIT】合同静态信息表!$BF:$BF)</f>
        <v>智能运管中心</v>
      </c>
      <c r="F51">
        <f>COUNTIFS($A$2:A51,A51)</f>
        <v>1</v>
      </c>
      <c r="G51" t="str">
        <f t="shared" si="10"/>
        <v>ZHT2022112200102</v>
      </c>
      <c r="L51" s="2" t="s">
        <v>653</v>
      </c>
      <c r="M51" s="14" t="s">
        <v>654</v>
      </c>
      <c r="N51" s="3">
        <v>114784.8</v>
      </c>
      <c r="O51" t="str">
        <f>_xlfn.XLOOKUP(M51,[8]【SUIT】合同静态信息表!$B:$B,[8]【SUIT】合同静态信息表!$BF:$BF)</f>
        <v>广东分公司</v>
      </c>
      <c r="P51">
        <f>COUNTIFS($M$2:M51,M51)</f>
        <v>2</v>
      </c>
      <c r="AI51" t="str">
        <f>IF(COUNTIF(产值及收款计划!C:C,AJ51)&gt;0,"存在","不存在")</f>
        <v>存在</v>
      </c>
      <c r="AJ51" s="23" t="s">
        <v>657</v>
      </c>
      <c r="AK51" s="34">
        <v>14</v>
      </c>
      <c r="AL51" s="29">
        <v>14</v>
      </c>
      <c r="AM51" s="30" t="s">
        <v>175</v>
      </c>
      <c r="AN51" s="28"/>
    </row>
    <row r="52" ht="20.25" spans="1:40">
      <c r="A52" t="s">
        <v>554</v>
      </c>
      <c r="B52" t="s">
        <v>658</v>
      </c>
      <c r="C52" s="13">
        <v>5960980</v>
      </c>
      <c r="D52" s="13">
        <v>9412.9</v>
      </c>
      <c r="E52" t="str">
        <f>_xlfn.XLOOKUP(A52,[8]【SUIT】合同静态信息表!$B:$B,[8]【SUIT】合同静态信息表!$BF:$BF)</f>
        <v>智能运管中心</v>
      </c>
      <c r="F52">
        <f>COUNTIFS($A$2:A52,A52)</f>
        <v>1</v>
      </c>
      <c r="G52" t="str">
        <f t="shared" si="10"/>
        <v>ZHT2022112200101</v>
      </c>
      <c r="L52" s="2" t="s">
        <v>659</v>
      </c>
      <c r="M52" s="14" t="s">
        <v>526</v>
      </c>
      <c r="N52" s="3">
        <v>133069.15</v>
      </c>
      <c r="O52" t="str">
        <f>_xlfn.XLOOKUP(M52,[8]【SUIT】合同静态信息表!$B:$B,[8]【SUIT】合同静态信息表!$BF:$BF)</f>
        <v>广东分公司</v>
      </c>
      <c r="P52">
        <f>COUNTIFS($M$2:M52,M52)</f>
        <v>1</v>
      </c>
      <c r="Q52" t="str">
        <f>M52</f>
        <v>ZHT2023022400020</v>
      </c>
      <c r="AI52" t="str">
        <f>IF(COUNTIF(产值及收款计划!C:C,AJ52)&gt;0,"存在","不存在")</f>
        <v>存在</v>
      </c>
      <c r="AJ52" s="23" t="s">
        <v>660</v>
      </c>
      <c r="AK52" s="34">
        <v>7</v>
      </c>
      <c r="AL52" s="29">
        <v>7</v>
      </c>
      <c r="AM52" s="30" t="s">
        <v>175</v>
      </c>
      <c r="AN52" s="28"/>
    </row>
    <row r="53" ht="20.25" spans="1:40">
      <c r="A53" t="s">
        <v>559</v>
      </c>
      <c r="B53" t="s">
        <v>661</v>
      </c>
      <c r="C53" s="13">
        <v>4285200</v>
      </c>
      <c r="D53" s="13">
        <v>881234</v>
      </c>
      <c r="E53" t="str">
        <f>_xlfn.XLOOKUP(A53,[8]【SUIT】合同静态信息表!$B:$B,[8]【SUIT】合同静态信息表!$BF:$BF)</f>
        <v>智能运管中心</v>
      </c>
      <c r="F53">
        <f>COUNTIFS($A$2:A53,A53)</f>
        <v>1</v>
      </c>
      <c r="G53" t="str">
        <f t="shared" si="10"/>
        <v>ZHT2021091000107</v>
      </c>
      <c r="L53" s="2" t="s">
        <v>459</v>
      </c>
      <c r="M53" s="14" t="s">
        <v>460</v>
      </c>
      <c r="N53" s="3">
        <v>173145.6</v>
      </c>
      <c r="O53" t="str">
        <f>_xlfn.XLOOKUP(M53,[8]【SUIT】合同静态信息表!$B:$B,[8]【SUIT】合同静态信息表!$BF:$BF)</f>
        <v>广东分公司</v>
      </c>
      <c r="P53">
        <f>COUNTIFS($M$2:M53,M53)</f>
        <v>2</v>
      </c>
      <c r="AI53" t="str">
        <f>IF(COUNTIF(产值及收款计划!C:C,AJ53)&gt;0,"存在","不存在")</f>
        <v>存在</v>
      </c>
      <c r="AJ53" s="23" t="s">
        <v>662</v>
      </c>
      <c r="AK53" s="34">
        <v>10</v>
      </c>
      <c r="AL53" s="29">
        <v>10</v>
      </c>
      <c r="AM53" s="30" t="s">
        <v>174</v>
      </c>
      <c r="AN53" s="28"/>
    </row>
    <row r="54" ht="20.25" spans="1:40">
      <c r="A54" t="s">
        <v>564</v>
      </c>
      <c r="B54" t="s">
        <v>663</v>
      </c>
      <c r="C54" s="13">
        <v>2558000</v>
      </c>
      <c r="D54" s="13">
        <v>815600</v>
      </c>
      <c r="E54" t="str">
        <f>_xlfn.XLOOKUP(A54,[8]【SUIT】合同静态信息表!$B:$B,[8]【SUIT】合同静态信息表!$BF:$BF)</f>
        <v>数字建造中心</v>
      </c>
      <c r="F54">
        <f>COUNTIFS($A$2:A54,A54)</f>
        <v>1</v>
      </c>
      <c r="G54" t="str">
        <f t="shared" si="10"/>
        <v>ZHT2021070800080</v>
      </c>
      <c r="L54" s="2" t="s">
        <v>569</v>
      </c>
      <c r="M54" s="14" t="s">
        <v>570</v>
      </c>
      <c r="N54" s="3">
        <v>46417.42</v>
      </c>
      <c r="O54" t="str">
        <f>_xlfn.XLOOKUP(M54,[8]【SUIT】合同静态信息表!$B:$B,[8]【SUIT】合同静态信息表!$BF:$BF)</f>
        <v>数字建造中心</v>
      </c>
      <c r="P54">
        <f>COUNTIFS($M$2:M54,M54)</f>
        <v>2</v>
      </c>
      <c r="AI54" t="str">
        <f>IF(COUNTIF(产值及收款计划!C:C,AJ54)&gt;0,"存在","不存在")</f>
        <v>存在</v>
      </c>
      <c r="AJ54" s="23" t="s">
        <v>664</v>
      </c>
      <c r="AK54" s="34">
        <v>260</v>
      </c>
      <c r="AL54" s="29">
        <v>260</v>
      </c>
      <c r="AM54" s="30" t="s">
        <v>175</v>
      </c>
      <c r="AN54" s="28"/>
    </row>
    <row r="55" ht="20.25" spans="1:40">
      <c r="A55" t="s">
        <v>570</v>
      </c>
      <c r="B55" t="s">
        <v>665</v>
      </c>
      <c r="C55" s="13">
        <v>28278042</v>
      </c>
      <c r="D55" s="13">
        <v>577170.08</v>
      </c>
      <c r="E55" t="str">
        <f>_xlfn.XLOOKUP(A55,[8]【SUIT】合同静态信息表!$B:$B,[8]【SUIT】合同静态信息表!$BF:$BF)</f>
        <v>数字建造中心</v>
      </c>
      <c r="F55">
        <f>COUNTIFS($A$2:A55,A55)</f>
        <v>1</v>
      </c>
      <c r="G55" t="str">
        <f t="shared" si="10"/>
        <v>ZHT2022092800082</v>
      </c>
      <c r="L55" s="2" t="s">
        <v>666</v>
      </c>
      <c r="M55" s="14" t="s">
        <v>667</v>
      </c>
      <c r="N55" s="3">
        <v>300</v>
      </c>
      <c r="O55" t="str">
        <f>_xlfn.XLOOKUP(M55,[8]【SUIT】合同静态信息表!$B:$B,[8]【SUIT】合同静态信息表!$BF:$BF)</f>
        <v>智能运管中心</v>
      </c>
      <c r="P55">
        <f>COUNTIFS($M$2:M55,M55)</f>
        <v>1</v>
      </c>
      <c r="Q55" t="str">
        <f t="shared" ref="Q55:Q60" si="11">M55</f>
        <v>ZHT2023032800029</v>
      </c>
      <c r="AI55" t="str">
        <f>IF(COUNTIF(产值及收款计划!C:C,AJ55)&gt;0,"存在","不存在")</f>
        <v>存在</v>
      </c>
      <c r="AJ55" s="23" t="s">
        <v>668</v>
      </c>
      <c r="AK55" s="34">
        <v>7</v>
      </c>
      <c r="AL55" s="29">
        <v>7</v>
      </c>
      <c r="AM55" s="30" t="s">
        <v>175</v>
      </c>
      <c r="AN55" s="28"/>
    </row>
    <row r="56" ht="20.25" spans="1:40">
      <c r="A56" t="s">
        <v>579</v>
      </c>
      <c r="B56" t="s">
        <v>669</v>
      </c>
      <c r="C56" s="13">
        <v>670000</v>
      </c>
      <c r="E56" t="str">
        <f>_xlfn.XLOOKUP(A56,[8]【SUIT】合同静态信息表!$B:$B,[8]【SUIT】合同静态信息表!$BF:$BF)</f>
        <v>数字建造中心</v>
      </c>
      <c r="F56">
        <f>COUNTIFS($A$2:A56,A56)</f>
        <v>1</v>
      </c>
      <c r="G56" t="str">
        <f t="shared" si="10"/>
        <v>ZHT2022022200017</v>
      </c>
      <c r="L56" s="2" t="s">
        <v>670</v>
      </c>
      <c r="M56" s="14" t="s">
        <v>671</v>
      </c>
      <c r="N56" s="3">
        <v>4000</v>
      </c>
      <c r="O56" t="str">
        <f>_xlfn.XLOOKUP(M56,[8]【SUIT】合同静态信息表!$B:$B,[8]【SUIT】合同静态信息表!$BF:$BF)</f>
        <v>福建分公司</v>
      </c>
      <c r="P56">
        <f>COUNTIFS($M$2:M56,M56)</f>
        <v>1</v>
      </c>
      <c r="Q56" t="str">
        <f t="shared" si="11"/>
        <v>ZHT2020072100037</v>
      </c>
      <c r="AI56" t="str">
        <f>IF(COUNTIF(产值及收款计划!C:C,AJ56)&gt;0,"存在","不存在")</f>
        <v>存在</v>
      </c>
      <c r="AJ56" s="23" t="s">
        <v>672</v>
      </c>
      <c r="AK56" s="34">
        <v>11</v>
      </c>
      <c r="AL56" s="29">
        <v>11</v>
      </c>
      <c r="AM56" s="30" t="s">
        <v>175</v>
      </c>
      <c r="AN56" s="28"/>
    </row>
    <row r="57" ht="20.25" spans="1:40">
      <c r="A57" t="s">
        <v>579</v>
      </c>
      <c r="B57" t="s">
        <v>669</v>
      </c>
      <c r="C57" s="13">
        <v>670000</v>
      </c>
      <c r="D57" s="13">
        <v>34000</v>
      </c>
      <c r="E57" t="str">
        <f>_xlfn.XLOOKUP(A57,[8]【SUIT】合同静态信息表!$B:$B,[8]【SUIT】合同静态信息表!$BF:$BF)</f>
        <v>数字建造中心</v>
      </c>
      <c r="F57">
        <f>COUNTIFS($A$2:A57,A57)</f>
        <v>2</v>
      </c>
      <c r="L57" s="2" t="s">
        <v>673</v>
      </c>
      <c r="M57" s="14" t="s">
        <v>674</v>
      </c>
      <c r="N57" s="3">
        <v>120800</v>
      </c>
      <c r="O57" t="str">
        <f>_xlfn.XLOOKUP(M57,[8]【SUIT】合同静态信息表!$B:$B,[8]【SUIT】合同静态信息表!$BF:$BF)</f>
        <v>数字建造中心</v>
      </c>
      <c r="P57">
        <f>COUNTIFS($M$2:M57,M57)</f>
        <v>1</v>
      </c>
      <c r="Q57" t="str">
        <f t="shared" si="11"/>
        <v>ZHT2022121400111</v>
      </c>
      <c r="AI57" t="str">
        <f>IF(COUNTIF(产值及收款计划!C:C,AJ57)&gt;0,"存在","不存在")</f>
        <v>存在</v>
      </c>
      <c r="AJ57" s="23" t="s">
        <v>675</v>
      </c>
      <c r="AK57" s="34">
        <v>15</v>
      </c>
      <c r="AL57" s="29">
        <v>7</v>
      </c>
      <c r="AM57" s="30"/>
      <c r="AN57" s="28"/>
    </row>
    <row r="58" ht="20.25" spans="1:40">
      <c r="A58" t="s">
        <v>676</v>
      </c>
      <c r="B58" t="s">
        <v>677</v>
      </c>
      <c r="C58" s="13">
        <v>1226738</v>
      </c>
      <c r="D58" s="13">
        <v>561300</v>
      </c>
      <c r="E58" t="str">
        <f>_xlfn.XLOOKUP(A58,[8]【SUIT】合同静态信息表!$B:$B,[8]【SUIT】合同静态信息表!$BF:$BF)</f>
        <v>数字建造中心</v>
      </c>
      <c r="F58">
        <f>COUNTIFS($A$2:A58,A58)</f>
        <v>1</v>
      </c>
      <c r="G58" t="str">
        <f t="shared" ref="G58:G68" si="12">A58</f>
        <v>ZHT2022112200098</v>
      </c>
      <c r="L58" s="2" t="s">
        <v>678</v>
      </c>
      <c r="M58" s="14" t="s">
        <v>679</v>
      </c>
      <c r="N58" s="3">
        <v>288000</v>
      </c>
      <c r="O58" t="str">
        <f>_xlfn.XLOOKUP(M58,[8]【SUIT】合同静态信息表!$B:$B,[8]【SUIT】合同静态信息表!$BF:$BF)</f>
        <v>数字建造中心</v>
      </c>
      <c r="P58">
        <f>COUNTIFS($M$2:M58,M58)</f>
        <v>1</v>
      </c>
      <c r="Q58" t="str">
        <f t="shared" si="11"/>
        <v>ZHT2021091300108</v>
      </c>
      <c r="AI58" t="str">
        <f>IF(COUNTIF(产值及收款计划!C:C,AJ58)&gt;0,"存在","不存在")</f>
        <v>存在</v>
      </c>
      <c r="AJ58" s="23" t="s">
        <v>680</v>
      </c>
      <c r="AK58" s="34">
        <v>41</v>
      </c>
      <c r="AL58" s="29">
        <v>41</v>
      </c>
      <c r="AM58" s="30" t="s">
        <v>176</v>
      </c>
      <c r="AN58" s="28" t="s">
        <v>681</v>
      </c>
    </row>
    <row r="59" ht="20.25" spans="1:40">
      <c r="A59" t="s">
        <v>682</v>
      </c>
      <c r="B59" t="s">
        <v>683</v>
      </c>
      <c r="C59" s="13">
        <v>2580000</v>
      </c>
      <c r="E59" t="str">
        <f>_xlfn.XLOOKUP(A59,[8]【SUIT】合同静态信息表!$B:$B,[8]【SUIT】合同静态信息表!$BF:$BF)</f>
        <v>数字建造中心</v>
      </c>
      <c r="F59">
        <f>COUNTIFS($A$2:A59,A59)</f>
        <v>1</v>
      </c>
      <c r="G59" t="str">
        <f t="shared" si="12"/>
        <v>ZHT2022112200100</v>
      </c>
      <c r="L59" s="2" t="s">
        <v>684</v>
      </c>
      <c r="M59" s="2" t="s">
        <v>685</v>
      </c>
      <c r="N59" s="3">
        <v>20</v>
      </c>
      <c r="O59" t="str">
        <f>_xlfn.XLOOKUP(M59,[8]【SUIT】合同静态信息表!$B:$B,[8]【SUIT】合同静态信息表!$BF:$BF)</f>
        <v>智能运管中心</v>
      </c>
      <c r="P59">
        <f>COUNTIFS($M$2:M59,M59)</f>
        <v>1</v>
      </c>
      <c r="Q59" t="str">
        <f t="shared" si="11"/>
        <v>ZHT2021112200127</v>
      </c>
      <c r="AI59" t="str">
        <f>IF(COUNTIF(产值及收款计划!C:C,AJ59)&gt;0,"存在","不存在")</f>
        <v>存在</v>
      </c>
      <c r="AJ59" s="23" t="s">
        <v>686</v>
      </c>
      <c r="AK59" s="34">
        <v>12</v>
      </c>
      <c r="AL59" s="29">
        <v>12</v>
      </c>
      <c r="AM59" s="30"/>
      <c r="AN59" s="28"/>
    </row>
    <row r="60" ht="20.25" spans="1:40">
      <c r="A60" t="s">
        <v>590</v>
      </c>
      <c r="B60" t="s">
        <v>687</v>
      </c>
      <c r="C60" s="13">
        <v>2780000</v>
      </c>
      <c r="D60" s="13">
        <v>890000</v>
      </c>
      <c r="E60" t="str">
        <f>_xlfn.XLOOKUP(A60,[8]【SUIT】合同静态信息表!$B:$B,[8]【SUIT】合同静态信息表!$BF:$BF)</f>
        <v>数字建造中心</v>
      </c>
      <c r="F60">
        <f>COUNTIFS($A$2:A60,A60)</f>
        <v>1</v>
      </c>
      <c r="G60" t="str">
        <f t="shared" si="12"/>
        <v>ZHT2022112200099</v>
      </c>
      <c r="L60" s="2" t="s">
        <v>688</v>
      </c>
      <c r="M60" s="14" t="s">
        <v>689</v>
      </c>
      <c r="N60" s="3">
        <v>123814.44</v>
      </c>
      <c r="O60" t="str">
        <f>_xlfn.XLOOKUP(M60,[8]【SUIT】合同静态信息表!$B:$B,[8]【SUIT】合同静态信息表!$BF:$BF)</f>
        <v>数字建造中心</v>
      </c>
      <c r="P60">
        <f>COUNTIFS($M$2:M60,M60)</f>
        <v>1</v>
      </c>
      <c r="Q60" t="str">
        <f t="shared" si="11"/>
        <v>ZHT2022122800127</v>
      </c>
      <c r="AI60" t="str">
        <f>IF(COUNTIF(产值及收款计划!C:C,AJ60)&gt;0,"存在","不存在")</f>
        <v>存在</v>
      </c>
      <c r="AJ60" s="23" t="s">
        <v>690</v>
      </c>
      <c r="AK60" s="34">
        <v>13</v>
      </c>
      <c r="AL60" s="29">
        <v>13</v>
      </c>
      <c r="AM60" s="30"/>
      <c r="AN60" s="28"/>
    </row>
    <row r="61" ht="20.25" spans="1:40">
      <c r="A61" t="s">
        <v>691</v>
      </c>
      <c r="B61" t="s">
        <v>692</v>
      </c>
      <c r="C61" s="13">
        <v>480000</v>
      </c>
      <c r="E61" t="str">
        <f>_xlfn.XLOOKUP(A61,[8]【SUIT】合同静态信息表!$B:$B,[8]【SUIT】合同静态信息表!$BF:$BF)</f>
        <v>福建分公司</v>
      </c>
      <c r="F61">
        <f>COUNTIFS($A$2:A61,A61)</f>
        <v>1</v>
      </c>
      <c r="G61" t="str">
        <f t="shared" si="12"/>
        <v>ZHT2022121900115</v>
      </c>
      <c r="L61" s="2" t="s">
        <v>693</v>
      </c>
      <c r="M61" s="14" t="s">
        <v>357</v>
      </c>
      <c r="N61" s="3">
        <v>2398996.91</v>
      </c>
      <c r="O61" t="str">
        <f>_xlfn.XLOOKUP(M61,[8]【SUIT】合同静态信息表!$B:$B,[8]【SUIT】合同静态信息表!$BF:$BF)</f>
        <v>数字建造中心</v>
      </c>
      <c r="P61">
        <f>COUNTIFS($M$2:M61,M61)</f>
        <v>3</v>
      </c>
      <c r="AI61" t="str">
        <f>IF(COUNTIF(产值及收款计划!C:C,AJ61)&gt;0,"存在","不存在")</f>
        <v>存在</v>
      </c>
      <c r="AJ61" s="23" t="s">
        <v>440</v>
      </c>
      <c r="AK61" s="34">
        <v>34</v>
      </c>
      <c r="AL61" s="29">
        <v>34</v>
      </c>
      <c r="AM61" s="30"/>
      <c r="AN61" s="28"/>
    </row>
    <row r="62" ht="20.25" spans="1:40">
      <c r="A62" t="s">
        <v>599</v>
      </c>
      <c r="B62" t="s">
        <v>694</v>
      </c>
      <c r="C62" s="13">
        <v>820000</v>
      </c>
      <c r="D62" s="13">
        <v>164000</v>
      </c>
      <c r="E62" t="str">
        <f>_xlfn.XLOOKUP(A62,[8]【SUIT】合同静态信息表!$B:$B,[8]【SUIT】合同静态信息表!$BF:$BF)</f>
        <v>福建分公司</v>
      </c>
      <c r="F62">
        <f>COUNTIFS($A$2:A62,A62)</f>
        <v>1</v>
      </c>
      <c r="G62" t="str">
        <f t="shared" si="12"/>
        <v>ZHT2022121900116</v>
      </c>
      <c r="L62" s="2" t="s">
        <v>693</v>
      </c>
      <c r="M62" s="14" t="s">
        <v>357</v>
      </c>
      <c r="N62" s="3">
        <v>831449.23</v>
      </c>
      <c r="O62" t="str">
        <f>_xlfn.XLOOKUP(M62,[8]【SUIT】合同静态信息表!$B:$B,[8]【SUIT】合同静态信息表!$BF:$BF)</f>
        <v>数字建造中心</v>
      </c>
      <c r="P62">
        <f>COUNTIFS($M$2:M62,M62)</f>
        <v>4</v>
      </c>
      <c r="AI62" t="str">
        <f>IF(COUNTIF(产值及收款计划!C:C,AJ62)&gt;0,"存在","不存在")</f>
        <v>存在</v>
      </c>
      <c r="AJ62" s="23" t="s">
        <v>447</v>
      </c>
      <c r="AK62" s="34">
        <v>12</v>
      </c>
      <c r="AL62" s="29">
        <v>5</v>
      </c>
      <c r="AM62" s="30"/>
      <c r="AN62" s="28"/>
    </row>
    <row r="63" ht="20.25" spans="1:40">
      <c r="A63" t="s">
        <v>335</v>
      </c>
      <c r="B63" t="s">
        <v>695</v>
      </c>
      <c r="C63" s="13">
        <v>1460400</v>
      </c>
      <c r="D63" s="13">
        <v>1460400</v>
      </c>
      <c r="E63" t="str">
        <f>_xlfn.XLOOKUP(A63,[8]【SUIT】合同静态信息表!$B:$B,[8]【SUIT】合同静态信息表!$BF:$BF)</f>
        <v>数字建造中心</v>
      </c>
      <c r="F63">
        <f>COUNTIFS($A$2:A63,A63)</f>
        <v>1</v>
      </c>
      <c r="G63" t="str">
        <f t="shared" si="12"/>
        <v>ZHT2021120100139</v>
      </c>
      <c r="L63" s="2" t="s">
        <v>696</v>
      </c>
      <c r="M63" s="2" t="s">
        <v>697</v>
      </c>
      <c r="N63" s="3">
        <v>45525</v>
      </c>
      <c r="O63" t="str">
        <f>_xlfn.XLOOKUP(M63,[8]【SUIT】合同静态信息表!$B:$B,[8]【SUIT】合同静态信息表!$BF:$BF)</f>
        <v>智能运管中心</v>
      </c>
      <c r="P63">
        <f>COUNTIFS($M$2:M63,M63)</f>
        <v>1</v>
      </c>
      <c r="Q63" t="str">
        <f t="shared" ref="Q63:Q72" si="13">M63</f>
        <v>ZHT2022103100092</v>
      </c>
      <c r="AI63" t="str">
        <f>IF(COUNTIF(产值及收款计划!C:C,AJ63)&gt;0,"存在","不存在")</f>
        <v>不存在</v>
      </c>
      <c r="AJ63" s="23" t="s">
        <v>483</v>
      </c>
      <c r="AK63" s="34">
        <v>15</v>
      </c>
      <c r="AL63" s="29">
        <v>15</v>
      </c>
      <c r="AM63" s="30" t="s">
        <v>174</v>
      </c>
      <c r="AN63" s="28"/>
    </row>
    <row r="64" ht="20.25" spans="1:40">
      <c r="A64" t="s">
        <v>342</v>
      </c>
      <c r="B64" t="s">
        <v>698</v>
      </c>
      <c r="C64" s="13">
        <v>741285.4</v>
      </c>
      <c r="D64" s="13">
        <v>741285.4</v>
      </c>
      <c r="E64" t="str">
        <f>_xlfn.XLOOKUP(A64,[8]【SUIT】合同静态信息表!$B:$B,[8]【SUIT】合同静态信息表!$BF:$BF)</f>
        <v>数字建造中心</v>
      </c>
      <c r="F64">
        <f>COUNTIFS($A$2:A64,A64)</f>
        <v>1</v>
      </c>
      <c r="G64" t="str">
        <f t="shared" si="12"/>
        <v>ZHT2021120100140</v>
      </c>
      <c r="L64" s="2" t="s">
        <v>699</v>
      </c>
      <c r="M64" s="2" t="s">
        <v>700</v>
      </c>
      <c r="N64" s="3">
        <v>600</v>
      </c>
      <c r="O64" t="str">
        <f>_xlfn.XLOOKUP(M64,[8]【SUIT】合同静态信息表!$B:$B,[8]【SUIT】合同静态信息表!$BF:$BF)</f>
        <v>广东分公司</v>
      </c>
      <c r="P64">
        <f>COUNTIFS($M$2:M64,M64)</f>
        <v>1</v>
      </c>
      <c r="Q64" t="str">
        <f t="shared" si="13"/>
        <v>ZHT2020053000021</v>
      </c>
      <c r="AI64" t="str">
        <f>IF(COUNTIF(产值及收款计划!C:C,AJ64)&gt;0,"存在","不存在")</f>
        <v>存在</v>
      </c>
      <c r="AJ64" s="23" t="s">
        <v>701</v>
      </c>
      <c r="AK64" s="34">
        <v>10</v>
      </c>
      <c r="AL64" s="29">
        <v>10</v>
      </c>
      <c r="AM64" s="30" t="s">
        <v>176</v>
      </c>
      <c r="AN64" s="28" t="s">
        <v>702</v>
      </c>
    </row>
    <row r="65" ht="20.25" spans="1:40">
      <c r="A65" t="s">
        <v>622</v>
      </c>
      <c r="B65" t="s">
        <v>703</v>
      </c>
      <c r="C65" s="13">
        <v>233800</v>
      </c>
      <c r="D65" s="13">
        <v>41400</v>
      </c>
      <c r="E65" t="str">
        <f>_xlfn.XLOOKUP(A65,[8]【SUIT】合同静态信息表!$B:$B,[8]【SUIT】合同静态信息表!$BF:$BF)</f>
        <v>广东分公司</v>
      </c>
      <c r="F65">
        <f>COUNTIFS($A$2:A65,A65)</f>
        <v>1</v>
      </c>
      <c r="G65" t="str">
        <f t="shared" si="12"/>
        <v>SJHT2019121300122</v>
      </c>
      <c r="L65" s="2" t="s">
        <v>704</v>
      </c>
      <c r="M65" s="14" t="s">
        <v>705</v>
      </c>
      <c r="N65" s="3">
        <v>265983.2</v>
      </c>
      <c r="O65" t="str">
        <f>_xlfn.XLOOKUP(M65,[8]【SUIT】合同静态信息表!$B:$B,[8]【SUIT】合同静态信息表!$BF:$BF)</f>
        <v>数字建造中心</v>
      </c>
      <c r="P65">
        <f>COUNTIFS($M$2:M65,M65)</f>
        <v>1</v>
      </c>
      <c r="Q65" t="str">
        <f t="shared" si="13"/>
        <v>ZHT2021050700041</v>
      </c>
      <c r="AI65" t="str">
        <f>IF(COUNTIF(产值及收款计划!C:C,AJ65)&gt;0,"存在","不存在")</f>
        <v>存在</v>
      </c>
      <c r="AJ65" s="23" t="s">
        <v>706</v>
      </c>
      <c r="AK65" s="34">
        <v>60</v>
      </c>
      <c r="AL65" s="29">
        <v>60</v>
      </c>
      <c r="AM65" s="30" t="s">
        <v>176</v>
      </c>
      <c r="AN65" s="28" t="s">
        <v>707</v>
      </c>
    </row>
    <row r="66" ht="20.25" spans="1:40">
      <c r="A66" t="s">
        <v>625</v>
      </c>
      <c r="B66" t="s">
        <v>708</v>
      </c>
      <c r="C66" s="13">
        <v>635000</v>
      </c>
      <c r="D66" s="13">
        <v>63500</v>
      </c>
      <c r="E66" t="str">
        <f>_xlfn.XLOOKUP(A66,[8]【SUIT】合同静态信息表!$B:$B,[8]【SUIT】合同静态信息表!$BF:$BF)</f>
        <v>数字建造中心</v>
      </c>
      <c r="F66">
        <f>COUNTIFS($A$2:A66,A66)</f>
        <v>1</v>
      </c>
      <c r="G66" t="str">
        <f t="shared" si="12"/>
        <v>ZHT2022092200080</v>
      </c>
      <c r="L66" s="2" t="s">
        <v>709</v>
      </c>
      <c r="M66" s="14" t="s">
        <v>710</v>
      </c>
      <c r="N66" s="3">
        <v>330989.4</v>
      </c>
      <c r="O66" t="str">
        <f>_xlfn.XLOOKUP(M66,[8]【SUIT】合同静态信息表!$B:$B,[8]【SUIT】合同静态信息表!$BF:$BF)</f>
        <v>数字建造中心</v>
      </c>
      <c r="P66">
        <f>COUNTIFS($M$2:M66,M66)</f>
        <v>1</v>
      </c>
      <c r="Q66" t="str">
        <f t="shared" si="13"/>
        <v>ZHT2021051000045</v>
      </c>
      <c r="AI66" t="str">
        <f>IF(COUNTIF(产值及收款计划!C:C,AJ66)&gt;0,"存在","不存在")</f>
        <v>存在</v>
      </c>
      <c r="AJ66" s="23" t="s">
        <v>711</v>
      </c>
      <c r="AK66" s="34">
        <v>4</v>
      </c>
      <c r="AL66" s="29">
        <v>4</v>
      </c>
      <c r="AM66" s="30" t="s">
        <v>176</v>
      </c>
      <c r="AN66" s="28" t="s">
        <v>707</v>
      </c>
    </row>
    <row r="67" ht="20.25" spans="1:40">
      <c r="A67" t="s">
        <v>712</v>
      </c>
      <c r="B67" t="s">
        <v>713</v>
      </c>
      <c r="C67" s="13">
        <v>489206</v>
      </c>
      <c r="D67" t="s">
        <v>368</v>
      </c>
      <c r="E67" t="str">
        <f>_xlfn.XLOOKUP(A67,[8]【SUIT】合同静态信息表!$B:$B,[8]【SUIT】合同静态信息表!$BF:$BF)</f>
        <v>广东分公司</v>
      </c>
      <c r="F67">
        <f>COUNTIFS($A$2:A67,A67)</f>
        <v>1</v>
      </c>
      <c r="G67" t="str">
        <f t="shared" si="12"/>
        <v>ZHT2022030800022</v>
      </c>
      <c r="L67" s="2" t="s">
        <v>714</v>
      </c>
      <c r="M67" s="14" t="s">
        <v>715</v>
      </c>
      <c r="N67" s="3">
        <v>649133.8</v>
      </c>
      <c r="O67" t="str">
        <f>_xlfn.XLOOKUP(M67,[8]【SUIT】合同静态信息表!$B:$B,[8]【SUIT】合同静态信息表!$BF:$BF)</f>
        <v>数字建造中心</v>
      </c>
      <c r="P67">
        <f>COUNTIFS($M$2:M67,M67)</f>
        <v>1</v>
      </c>
      <c r="Q67" t="str">
        <f t="shared" si="13"/>
        <v>ZHT2021051000046</v>
      </c>
      <c r="AI67" t="str">
        <f>IF(COUNTIF(产值及收款计划!C:C,AJ67)&gt;0,"存在","不存在")</f>
        <v>存在</v>
      </c>
      <c r="AJ67" s="23" t="s">
        <v>716</v>
      </c>
      <c r="AK67" s="34">
        <v>45</v>
      </c>
      <c r="AL67" s="29">
        <v>45</v>
      </c>
      <c r="AM67" s="30" t="s">
        <v>176</v>
      </c>
      <c r="AN67" s="28" t="s">
        <v>707</v>
      </c>
    </row>
    <row r="68" ht="20.25" spans="1:40">
      <c r="A68" t="s">
        <v>357</v>
      </c>
      <c r="B68" t="s">
        <v>717</v>
      </c>
      <c r="C68" s="13">
        <v>21687000</v>
      </c>
      <c r="D68" s="13">
        <v>528000</v>
      </c>
      <c r="E68" t="str">
        <f>_xlfn.XLOOKUP(A68,[8]【SUIT】合同静态信息表!$B:$B,[8]【SUIT】合同静态信息表!$BF:$BF)</f>
        <v>数字建造中心</v>
      </c>
      <c r="F68">
        <f>COUNTIFS($A$2:A68,A68)</f>
        <v>1</v>
      </c>
      <c r="G68" t="str">
        <f t="shared" si="12"/>
        <v>ZHT2022051300038</v>
      </c>
      <c r="L68" s="2" t="s">
        <v>718</v>
      </c>
      <c r="M68" s="2" t="s">
        <v>719</v>
      </c>
      <c r="N68" s="3">
        <v>276800</v>
      </c>
      <c r="O68" t="str">
        <f>_xlfn.XLOOKUP(M68,[8]【SUIT】合同静态信息表!$B:$B,[8]【SUIT】合同静态信息表!$BF:$BF)</f>
        <v>数字建造中心</v>
      </c>
      <c r="P68">
        <f>COUNTIFS($M$2:M68,M68)</f>
        <v>1</v>
      </c>
      <c r="Q68" t="str">
        <f t="shared" si="13"/>
        <v>ZHT2021020200008</v>
      </c>
      <c r="AI68" t="str">
        <f>IF(COUNTIF(产值及收款计划!C:C,AJ68)&gt;0,"存在","不存在")</f>
        <v>存在</v>
      </c>
      <c r="AJ68" s="23" t="s">
        <v>720</v>
      </c>
      <c r="AK68" s="34">
        <v>55</v>
      </c>
      <c r="AL68" s="29">
        <v>55</v>
      </c>
      <c r="AM68" s="30" t="s">
        <v>174</v>
      </c>
      <c r="AN68" s="28"/>
    </row>
    <row r="69" ht="20.25" spans="1:40">
      <c r="A69" t="s">
        <v>357</v>
      </c>
      <c r="B69" t="s">
        <v>717</v>
      </c>
      <c r="C69" s="13">
        <v>21687000</v>
      </c>
      <c r="D69" s="13">
        <v>772000</v>
      </c>
      <c r="E69" t="str">
        <f>_xlfn.XLOOKUP(A69,[8]【SUIT】合同静态信息表!$B:$B,[8]【SUIT】合同静态信息表!$BF:$BF)</f>
        <v>数字建造中心</v>
      </c>
      <c r="F69">
        <f>COUNTIFS($A$2:A69,A69)</f>
        <v>2</v>
      </c>
      <c r="L69" s="2" t="s">
        <v>721</v>
      </c>
      <c r="M69" s="2" t="s">
        <v>722</v>
      </c>
      <c r="N69" s="3">
        <v>8770.8</v>
      </c>
      <c r="O69" t="str">
        <f>_xlfn.XLOOKUP(M69,[8]【SUIT】合同静态信息表!$B:$B,[8]【SUIT】合同静态信息表!$BF:$BF)</f>
        <v>智能运管中心</v>
      </c>
      <c r="P69">
        <f>COUNTIFS($M$2:M69,M69)</f>
        <v>1</v>
      </c>
      <c r="Q69" t="str">
        <f t="shared" si="13"/>
        <v>ZHT2022122200123</v>
      </c>
      <c r="AI69" t="str">
        <f>IF(COUNTIF(产值及收款计划!C:C,AJ69)&gt;0,"存在","不存在")</f>
        <v>存在</v>
      </c>
      <c r="AJ69" s="23" t="s">
        <v>502</v>
      </c>
      <c r="AK69" s="34">
        <v>14</v>
      </c>
      <c r="AL69" s="29">
        <v>14</v>
      </c>
      <c r="AM69" s="30" t="s">
        <v>176</v>
      </c>
      <c r="AN69" s="28" t="s">
        <v>723</v>
      </c>
    </row>
    <row r="70" ht="20.25" spans="1:40">
      <c r="A70" t="s">
        <v>633</v>
      </c>
      <c r="B70" t="s">
        <v>724</v>
      </c>
      <c r="C70" s="13">
        <v>6090000</v>
      </c>
      <c r="D70" s="13">
        <v>6090000</v>
      </c>
      <c r="E70" t="str">
        <f>_xlfn.XLOOKUP(A70,[8]【SUIT】合同静态信息表!$B:$B,[8]【SUIT】合同静态信息表!$BF:$BF)</f>
        <v>福建分公司</v>
      </c>
      <c r="F70">
        <f>COUNTIFS($A$2:A70,A70)</f>
        <v>1</v>
      </c>
      <c r="G70" t="str">
        <f t="shared" ref="G70:G74" si="14">A70</f>
        <v>ZHT2022122700124</v>
      </c>
      <c r="L70" s="2" t="s">
        <v>725</v>
      </c>
      <c r="M70" s="2" t="s">
        <v>726</v>
      </c>
      <c r="N70" s="3">
        <v>6500</v>
      </c>
      <c r="O70" t="str">
        <f>_xlfn.XLOOKUP(M70,[8]【SUIT】合同静态信息表!$B:$B,[8]【SUIT】合同静态信息表!$BF:$BF)</f>
        <v>智能运管中心</v>
      </c>
      <c r="P70">
        <f>COUNTIFS($M$2:M70,M70)</f>
        <v>1</v>
      </c>
      <c r="Q70" t="str">
        <f t="shared" si="13"/>
        <v>ZHT2021031900021</v>
      </c>
      <c r="AI70" t="str">
        <f>IF(COUNTIF(产值及收款计划!C:C,AJ70)&gt;0,"存在","不存在")</f>
        <v>存在</v>
      </c>
      <c r="AJ70" s="23" t="s">
        <v>727</v>
      </c>
      <c r="AK70" s="34">
        <v>6</v>
      </c>
      <c r="AL70" s="29">
        <v>6</v>
      </c>
      <c r="AM70" s="30" t="s">
        <v>176</v>
      </c>
      <c r="AN70" s="28" t="s">
        <v>723</v>
      </c>
    </row>
    <row r="71" ht="20.25" spans="1:40">
      <c r="A71" t="s">
        <v>637</v>
      </c>
      <c r="B71" t="s">
        <v>728</v>
      </c>
      <c r="C71" s="13">
        <v>841501</v>
      </c>
      <c r="D71">
        <v>1</v>
      </c>
      <c r="E71" t="str">
        <f>_xlfn.XLOOKUP(A71,[8]【SUIT】合同静态信息表!$B:$B,[8]【SUIT】合同静态信息表!$BF:$BF)</f>
        <v>广东分公司</v>
      </c>
      <c r="F71">
        <f>COUNTIFS($A$2:A71,A71)</f>
        <v>1</v>
      </c>
      <c r="G71" t="str">
        <f t="shared" si="14"/>
        <v>ZHT2020120700103</v>
      </c>
      <c r="L71" s="2" t="s">
        <v>729</v>
      </c>
      <c r="M71" s="2" t="s">
        <v>349</v>
      </c>
      <c r="N71" s="3">
        <v>844288.5</v>
      </c>
      <c r="O71" t="str">
        <f>_xlfn.XLOOKUP(M71,[8]【SUIT】合同静态信息表!$B:$B,[8]【SUIT】合同静态信息表!$BF:$BF)</f>
        <v>数字建造中心</v>
      </c>
      <c r="P71">
        <f>COUNTIFS($M$2:M71,M71)</f>
        <v>1</v>
      </c>
      <c r="Q71" t="str">
        <f t="shared" si="13"/>
        <v>ZHT2021081200096</v>
      </c>
      <c r="AI71" t="str">
        <f>IF(COUNTIF(产值及收款计划!C:C,AJ71)&gt;0,"存在","不存在")</f>
        <v>存在</v>
      </c>
      <c r="AJ71" s="23" t="s">
        <v>535</v>
      </c>
      <c r="AK71" s="34">
        <v>71</v>
      </c>
      <c r="AL71" s="29">
        <v>61</v>
      </c>
      <c r="AM71" s="30" t="s">
        <v>175</v>
      </c>
      <c r="AN71" s="28"/>
    </row>
    <row r="72" ht="20.25" spans="1:40">
      <c r="A72" t="s">
        <v>431</v>
      </c>
      <c r="B72" t="s">
        <v>452</v>
      </c>
      <c r="C72" s="13">
        <v>388400</v>
      </c>
      <c r="D72" s="13">
        <v>102155</v>
      </c>
      <c r="E72" t="str">
        <f>_xlfn.XLOOKUP(A72,[8]【SUIT】合同静态信息表!$B:$B,[8]【SUIT】合同静态信息表!$BF:$BF)</f>
        <v>广东分公司</v>
      </c>
      <c r="F72">
        <f>COUNTIFS($A$2:A72,A72)</f>
        <v>2</v>
      </c>
      <c r="L72" s="2" t="s">
        <v>730</v>
      </c>
      <c r="M72" s="14" t="s">
        <v>731</v>
      </c>
      <c r="N72" s="3">
        <v>274763.3</v>
      </c>
      <c r="O72" t="str">
        <f>_xlfn.XLOOKUP(M72,[8]【SUIT】合同静态信息表!$B:$B,[8]【SUIT】合同静态信息表!$BF:$BF)</f>
        <v>数字建造中心</v>
      </c>
      <c r="P72">
        <f>COUNTIFS($M$2:M72,M72)</f>
        <v>1</v>
      </c>
      <c r="Q72" t="str">
        <f t="shared" si="13"/>
        <v>ZHT2021051000043</v>
      </c>
      <c r="AI72" t="str">
        <f>IF(COUNTIF(产值及收款计划!C:C,AJ72)&gt;0,"存在","不存在")</f>
        <v>存在</v>
      </c>
      <c r="AJ72" s="23" t="s">
        <v>732</v>
      </c>
      <c r="AK72" s="34">
        <v>36</v>
      </c>
      <c r="AL72" s="29">
        <v>36</v>
      </c>
      <c r="AM72" s="30" t="s">
        <v>174</v>
      </c>
      <c r="AN72" s="28" t="s">
        <v>365</v>
      </c>
    </row>
    <row r="73" ht="20.25" spans="1:40">
      <c r="A73" t="s">
        <v>644</v>
      </c>
      <c r="B73" t="s">
        <v>733</v>
      </c>
      <c r="C73" s="13">
        <v>99200</v>
      </c>
      <c r="D73" s="13">
        <v>99200</v>
      </c>
      <c r="E73" t="str">
        <f>_xlfn.XLOOKUP(A73,[8]【SUIT】合同静态信息表!$B:$B,[8]【SUIT】合同静态信息表!$BF:$BF)</f>
        <v>广东分公司</v>
      </c>
      <c r="F73">
        <f>COUNTIFS($A$2:A73,A73)</f>
        <v>1</v>
      </c>
      <c r="G73" t="str">
        <f t="shared" si="14"/>
        <v>SJHT2019121300123</v>
      </c>
      <c r="L73" s="2" t="s">
        <v>734</v>
      </c>
      <c r="M73" s="14" t="s">
        <v>399</v>
      </c>
      <c r="N73" s="3">
        <v>49424</v>
      </c>
      <c r="O73" t="str">
        <f>_xlfn.XLOOKUP(M73,[8]【SUIT】合同静态信息表!$B:$B,[8]【SUIT】合同静态信息表!$BF:$BF)</f>
        <v>数字建造中心</v>
      </c>
      <c r="P73">
        <f>COUNTIFS($M$2:M73,M73)</f>
        <v>2</v>
      </c>
      <c r="AI73" t="str">
        <f>IF(COUNTIF(产值及收款计划!C:C,AJ73)&gt;0,"存在","不存在")</f>
        <v>存在</v>
      </c>
      <c r="AJ73" s="23" t="s">
        <v>735</v>
      </c>
      <c r="AK73" s="34">
        <v>28</v>
      </c>
      <c r="AL73" s="29">
        <v>28</v>
      </c>
      <c r="AM73" s="30" t="s">
        <v>174</v>
      </c>
      <c r="AN73" s="28"/>
    </row>
    <row r="74" ht="20.25" spans="1:40">
      <c r="A74" t="s">
        <v>495</v>
      </c>
      <c r="B74" t="s">
        <v>496</v>
      </c>
      <c r="C74" s="13">
        <v>8470000</v>
      </c>
      <c r="D74" s="13">
        <v>278264</v>
      </c>
      <c r="E74" t="str">
        <f>_xlfn.XLOOKUP(A74,[8]【SUIT】合同静态信息表!$B:$B,[8]【SUIT】合同静态信息表!$BF:$BF)</f>
        <v>广东分公司</v>
      </c>
      <c r="F74">
        <f>COUNTIFS($A$2:A74,A74)</f>
        <v>1</v>
      </c>
      <c r="G74" t="str">
        <f t="shared" si="14"/>
        <v>SJHT2019111900092</v>
      </c>
      <c r="L74" s="2" t="s">
        <v>734</v>
      </c>
      <c r="M74" s="14" t="s">
        <v>399</v>
      </c>
      <c r="N74" s="3">
        <v>107160</v>
      </c>
      <c r="O74" t="str">
        <f>_xlfn.XLOOKUP(M74,[8]【SUIT】合同静态信息表!$B:$B,[8]【SUIT】合同静态信息表!$BF:$BF)</f>
        <v>数字建造中心</v>
      </c>
      <c r="P74">
        <f>COUNTIFS($M$2:M74,M74)</f>
        <v>3</v>
      </c>
      <c r="AI74" t="str">
        <f>IF(COUNTIF(产值及收款计划!C:C,AJ74)&gt;0,"存在","不存在")</f>
        <v>存在</v>
      </c>
      <c r="AJ74" s="23" t="s">
        <v>736</v>
      </c>
      <c r="AK74" s="34">
        <v>10</v>
      </c>
      <c r="AL74" s="29">
        <v>10</v>
      </c>
      <c r="AM74" s="30" t="s">
        <v>174</v>
      </c>
      <c r="AN74" s="28"/>
    </row>
    <row r="75" ht="20.25" spans="1:40">
      <c r="A75" t="s">
        <v>495</v>
      </c>
      <c r="B75" t="s">
        <v>496</v>
      </c>
      <c r="C75" s="13">
        <v>8470000</v>
      </c>
      <c r="D75" s="13">
        <v>732255</v>
      </c>
      <c r="E75" t="str">
        <f>_xlfn.XLOOKUP(A75,[8]【SUIT】合同静态信息表!$B:$B,[8]【SUIT】合同静态信息表!$BF:$BF)</f>
        <v>广东分公司</v>
      </c>
      <c r="F75">
        <f>COUNTIFS($A$2:A75,A75)</f>
        <v>2</v>
      </c>
      <c r="L75" s="2" t="s">
        <v>737</v>
      </c>
      <c r="M75" s="14" t="s">
        <v>716</v>
      </c>
      <c r="N75" s="3">
        <v>149875</v>
      </c>
      <c r="O75" t="str">
        <f>_xlfn.XLOOKUP(M75,[8]【SUIT】合同静态信息表!$B:$B,[8]【SUIT】合同静态信息表!$BF:$BF)</f>
        <v>广东分公司</v>
      </c>
      <c r="P75">
        <f>COUNTIFS($M$2:M75,M75)</f>
        <v>1</v>
      </c>
      <c r="Q75" t="str">
        <f>M75</f>
        <v>ZHT2023032900030</v>
      </c>
      <c r="AI75" t="str">
        <f>IF(COUNTIF(产值及收款计划!C:C,AJ75)&gt;0,"存在","不存在")</f>
        <v>存在</v>
      </c>
      <c r="AJ75" s="23" t="s">
        <v>738</v>
      </c>
      <c r="AK75" s="34">
        <v>90</v>
      </c>
      <c r="AL75" s="29">
        <v>90</v>
      </c>
      <c r="AM75" s="30" t="s">
        <v>174</v>
      </c>
      <c r="AN75" s="28"/>
    </row>
    <row r="76" ht="20.25" spans="1:40">
      <c r="A76" t="s">
        <v>654</v>
      </c>
      <c r="B76" t="s">
        <v>739</v>
      </c>
      <c r="C76" s="13">
        <v>573924</v>
      </c>
      <c r="D76" s="13">
        <v>114784.8</v>
      </c>
      <c r="E76" t="str">
        <f>_xlfn.XLOOKUP(A76,[8]【SUIT】合同静态信息表!$B:$B,[8]【SUIT】合同静态信息表!$BF:$BF)</f>
        <v>广东分公司</v>
      </c>
      <c r="F76">
        <f>COUNTIFS($A$2:A76,A76)</f>
        <v>1</v>
      </c>
      <c r="G76" t="str">
        <f t="shared" ref="G76:G81" si="15">A76</f>
        <v>ZHT2022071500056</v>
      </c>
      <c r="L76" s="2" t="s">
        <v>737</v>
      </c>
      <c r="M76" s="14" t="s">
        <v>716</v>
      </c>
      <c r="N76" s="3">
        <v>279700</v>
      </c>
      <c r="O76" t="str">
        <f>_xlfn.XLOOKUP(M76,[8]【SUIT】合同静态信息表!$B:$B,[8]【SUIT】合同静态信息表!$BF:$BF)</f>
        <v>广东分公司</v>
      </c>
      <c r="P76">
        <f>COUNTIFS($M$2:M76,M76)</f>
        <v>2</v>
      </c>
      <c r="AI76" t="str">
        <f>IF(COUNTIF(产值及收款计划!C:C,AJ76)&gt;0,"存在","不存在")</f>
        <v>存在</v>
      </c>
      <c r="AJ76" s="23" t="s">
        <v>740</v>
      </c>
      <c r="AK76" s="34">
        <v>55</v>
      </c>
      <c r="AL76" s="29">
        <v>55</v>
      </c>
      <c r="AM76" s="30" t="s">
        <v>176</v>
      </c>
      <c r="AN76" s="28" t="s">
        <v>741</v>
      </c>
    </row>
    <row r="77" ht="384.75" spans="1:40">
      <c r="A77" t="s">
        <v>654</v>
      </c>
      <c r="B77" t="s">
        <v>739</v>
      </c>
      <c r="C77" s="13">
        <v>573924</v>
      </c>
      <c r="D77" s="13">
        <v>114784.8</v>
      </c>
      <c r="E77" t="str">
        <f>_xlfn.XLOOKUP(A77,[8]【SUIT】合同静态信息表!$B:$B,[8]【SUIT】合同静态信息表!$BF:$BF)</f>
        <v>广东分公司</v>
      </c>
      <c r="F77">
        <f>COUNTIFS($A$2:A77,A77)</f>
        <v>2</v>
      </c>
      <c r="L77" s="2" t="s">
        <v>742</v>
      </c>
      <c r="M77" s="2" t="s">
        <v>743</v>
      </c>
      <c r="N77" s="3">
        <v>54370</v>
      </c>
      <c r="O77" t="str">
        <f>_xlfn.XLOOKUP(M77,[8]【SUIT】合同静态信息表!$B:$B,[8]【SUIT】合同静态信息表!$BF:$BF)</f>
        <v>智能运管中心</v>
      </c>
      <c r="P77">
        <f>COUNTIFS($M$2:M77,M77)</f>
        <v>1</v>
      </c>
      <c r="Q77" t="str">
        <f>M77</f>
        <v>ZHT2023061300053</v>
      </c>
      <c r="AI77" t="str">
        <f>IF(COUNTIF(产值及收款计划!C:C,AJ77)&gt;0,"存在","不存在")</f>
        <v>存在</v>
      </c>
      <c r="AJ77" s="23" t="s">
        <v>545</v>
      </c>
      <c r="AK77" s="34">
        <v>300</v>
      </c>
      <c r="AL77" s="29">
        <v>300</v>
      </c>
      <c r="AM77" s="30" t="s">
        <v>176</v>
      </c>
      <c r="AN77" s="31" t="s">
        <v>744</v>
      </c>
    </row>
    <row r="78" ht="20.25" spans="1:40">
      <c r="A78" t="s">
        <v>745</v>
      </c>
      <c r="B78" t="s">
        <v>746</v>
      </c>
      <c r="C78" s="13">
        <v>1120000</v>
      </c>
      <c r="D78" t="s">
        <v>368</v>
      </c>
      <c r="E78" t="str">
        <f>_xlfn.XLOOKUP(A78,[8]【SUIT】合同静态信息表!$B:$B,[8]【SUIT】合同静态信息表!$BF:$BF)</f>
        <v>数智管理中心</v>
      </c>
      <c r="F78">
        <f>COUNTIFS($A$2:A78,A78)</f>
        <v>1</v>
      </c>
      <c r="G78" t="str">
        <f t="shared" si="15"/>
        <v>ZHT2021122200157</v>
      </c>
      <c r="L78" s="2" t="s">
        <v>747</v>
      </c>
      <c r="M78" s="2" t="s">
        <v>701</v>
      </c>
      <c r="N78" s="3">
        <v>187500</v>
      </c>
      <c r="O78" t="str">
        <f>_xlfn.XLOOKUP(M78,[8]【SUIT】合同静态信息表!$B:$B,[8]【SUIT】合同静态信息表!$BF:$BF)</f>
        <v>广东分公司</v>
      </c>
      <c r="P78">
        <f>COUNTIFS($M$2:M78,M78)</f>
        <v>1</v>
      </c>
      <c r="Q78" t="str">
        <f>M78</f>
        <v>ZHT2023070700062</v>
      </c>
      <c r="AI78" t="str">
        <f>IF(COUNTIF(产值及收款计划!C:C,AJ78)&gt;0,"存在","不存在")</f>
        <v>存在</v>
      </c>
      <c r="AJ78" s="23" t="s">
        <v>748</v>
      </c>
      <c r="AK78" s="34">
        <v>54</v>
      </c>
      <c r="AL78" s="29">
        <v>54</v>
      </c>
      <c r="AM78" s="30" t="s">
        <v>175</v>
      </c>
      <c r="AN78" s="28" t="s">
        <v>749</v>
      </c>
    </row>
    <row r="79" ht="20.25" spans="1:40">
      <c r="A79" t="s">
        <v>750</v>
      </c>
      <c r="B79" t="s">
        <v>751</v>
      </c>
      <c r="C79" s="13">
        <v>604200</v>
      </c>
      <c r="D79" s="13">
        <v>108120</v>
      </c>
      <c r="E79" t="str">
        <f>_xlfn.XLOOKUP(A79,[8]【SUIT】合同静态信息表!$B:$B,[8]【SUIT】合同静态信息表!$BF:$BF)</f>
        <v>广东分公司</v>
      </c>
      <c r="F79">
        <f>COUNTIFS($A$2:A79,A79)</f>
        <v>1</v>
      </c>
      <c r="G79" t="str">
        <f t="shared" si="15"/>
        <v>ZHT2021083000102</v>
      </c>
      <c r="L79" s="2" t="s">
        <v>752</v>
      </c>
      <c r="M79" s="2" t="s">
        <v>753</v>
      </c>
      <c r="N79" s="3">
        <v>7394.29</v>
      </c>
      <c r="O79" t="str">
        <f>_xlfn.XLOOKUP(M79,[8]【SUIT】合同静态信息表!$B:$B,[8]【SUIT】合同静态信息表!$BF:$BF)</f>
        <v>广东分公司</v>
      </c>
      <c r="P79">
        <f>COUNTIFS($M$2:M79,M79)</f>
        <v>1</v>
      </c>
      <c r="Q79" t="str">
        <f>M79</f>
        <v>ZHT2023061200052</v>
      </c>
      <c r="AI79" t="str">
        <f>IF(COUNTIF(产值及收款计划!C:C,AJ79)&gt;0,"存在","不存在")</f>
        <v>存在</v>
      </c>
      <c r="AJ79" s="23" t="s">
        <v>754</v>
      </c>
      <c r="AK79" s="34">
        <v>100</v>
      </c>
      <c r="AL79" s="29">
        <v>100</v>
      </c>
      <c r="AM79" s="30" t="s">
        <v>174</v>
      </c>
      <c r="AN79" s="28" t="s">
        <v>755</v>
      </c>
    </row>
    <row r="80" ht="20.25" spans="1:40">
      <c r="A80" t="s">
        <v>756</v>
      </c>
      <c r="B80" t="s">
        <v>757</v>
      </c>
      <c r="C80" s="13">
        <v>8479102.75</v>
      </c>
      <c r="D80" t="s">
        <v>368</v>
      </c>
      <c r="E80" t="str">
        <f>_xlfn.XLOOKUP(A80,[8]【SUIT】合同静态信息表!$B:$B,[8]【SUIT】合同静态信息表!$BF:$BF)</f>
        <v>智能运管中心</v>
      </c>
      <c r="F80">
        <f>COUNTIFS($A$2:A80,A80)</f>
        <v>1</v>
      </c>
      <c r="G80" t="str">
        <f t="shared" si="15"/>
        <v>ZHT2020121500120</v>
      </c>
      <c r="L80" s="2" t="s">
        <v>652</v>
      </c>
      <c r="M80" s="14" t="s">
        <v>535</v>
      </c>
      <c r="N80" s="3">
        <v>255000</v>
      </c>
      <c r="O80" t="str">
        <f>_xlfn.XLOOKUP(M80,[8]【SUIT】合同静态信息表!$B:$B,[8]【SUIT】合同静态信息表!$BF:$BF)</f>
        <v>广东分公司</v>
      </c>
      <c r="P80">
        <f>COUNTIFS($M$2:M80,M80)</f>
        <v>2</v>
      </c>
      <c r="AI80" t="str">
        <f>IF(COUNTIF(产值及收款计划!C:C,AJ80)&gt;0,"存在","不存在")</f>
        <v>存在</v>
      </c>
      <c r="AJ80" s="23" t="s">
        <v>758</v>
      </c>
      <c r="AK80" s="34">
        <v>100</v>
      </c>
      <c r="AL80" s="29">
        <v>100</v>
      </c>
      <c r="AM80" s="30" t="s">
        <v>175</v>
      </c>
      <c r="AN80" s="28" t="s">
        <v>759</v>
      </c>
    </row>
    <row r="81" ht="20.25" spans="1:40">
      <c r="A81" t="s">
        <v>526</v>
      </c>
      <c r="B81" t="s">
        <v>527</v>
      </c>
      <c r="C81" s="13">
        <v>517800</v>
      </c>
      <c r="D81" s="13">
        <v>225716.15</v>
      </c>
      <c r="E81" t="str">
        <f>_xlfn.XLOOKUP(A81,[8]【SUIT】合同静态信息表!$B:$B,[8]【SUIT】合同静态信息表!$BF:$BF)</f>
        <v>广东分公司</v>
      </c>
      <c r="F81">
        <f>COUNTIFS($A$2:A81,A81)</f>
        <v>1</v>
      </c>
      <c r="G81" t="str">
        <f t="shared" si="15"/>
        <v>ZHT2023022400020</v>
      </c>
      <c r="L81" s="2" t="s">
        <v>760</v>
      </c>
      <c r="M81" s="2" t="s">
        <v>761</v>
      </c>
      <c r="N81" s="3">
        <v>780000</v>
      </c>
      <c r="O81" t="str">
        <f>_xlfn.XLOOKUP(M81,[8]【SUIT】合同静态信息表!$B:$B,[8]【SUIT】合同静态信息表!$BF:$BF)</f>
        <v>广东分公司</v>
      </c>
      <c r="P81">
        <f>COUNTIFS($M$2:M81,M81)</f>
        <v>1</v>
      </c>
      <c r="Q81" t="str">
        <f>M81</f>
        <v>ZHT2022122800128</v>
      </c>
      <c r="AI81" t="str">
        <f>IF(COUNTIF(产值及收款计划!C:C,AJ81)&gt;0,"存在","不存在")</f>
        <v>存在</v>
      </c>
      <c r="AJ81" s="23" t="s">
        <v>762</v>
      </c>
      <c r="AK81" s="34">
        <v>24</v>
      </c>
      <c r="AL81" s="29">
        <v>24</v>
      </c>
      <c r="AM81" s="30" t="s">
        <v>175</v>
      </c>
      <c r="AN81" s="28"/>
    </row>
    <row r="82" ht="20.25" spans="1:40">
      <c r="A82" t="s">
        <v>366</v>
      </c>
      <c r="B82" t="s">
        <v>367</v>
      </c>
      <c r="C82" s="13">
        <v>1012500</v>
      </c>
      <c r="E82" t="str">
        <f>_xlfn.XLOOKUP(A82,[8]【SUIT】合同静态信息表!$B:$B,[8]【SUIT】合同静态信息表!$BF:$BF)</f>
        <v>数字建造中心</v>
      </c>
      <c r="F82">
        <f>COUNTIFS($A$2:A82,A82)</f>
        <v>3</v>
      </c>
      <c r="L82" s="2" t="s">
        <v>763</v>
      </c>
      <c r="M82" s="14" t="s">
        <v>671</v>
      </c>
      <c r="N82" s="3">
        <v>144000</v>
      </c>
      <c r="O82" t="str">
        <f>_xlfn.XLOOKUP(M82,[8]【SUIT】合同静态信息表!$B:$B,[8]【SUIT】合同静态信息表!$BF:$BF)</f>
        <v>福建分公司</v>
      </c>
      <c r="P82">
        <f>COUNTIFS($M$2:M82,M82)</f>
        <v>2</v>
      </c>
      <c r="AI82" t="str">
        <f>IF(COUNTIF(产值及收款计划!C:C,AJ82)&gt;0,"存在","不存在")</f>
        <v>存在</v>
      </c>
      <c r="AJ82" s="23" t="s">
        <v>764</v>
      </c>
      <c r="AK82" s="34">
        <v>45</v>
      </c>
      <c r="AL82" s="29">
        <v>45</v>
      </c>
      <c r="AM82" s="30" t="s">
        <v>174</v>
      </c>
      <c r="AN82" s="28"/>
    </row>
    <row r="83" ht="20.25" spans="1:40">
      <c r="A83" t="s">
        <v>522</v>
      </c>
      <c r="B83" t="s">
        <v>523</v>
      </c>
      <c r="C83" s="13">
        <v>1237500</v>
      </c>
      <c r="E83" t="str">
        <f>_xlfn.XLOOKUP(A83,[8]【SUIT】合同静态信息表!$B:$B,[8]【SUIT】合同静态信息表!$BF:$BF)</f>
        <v>数字建造中心</v>
      </c>
      <c r="F83">
        <f>COUNTIFS($A$2:A83,A83)</f>
        <v>2</v>
      </c>
      <c r="L83" s="2" t="s">
        <v>765</v>
      </c>
      <c r="M83" s="2" t="s">
        <v>766</v>
      </c>
      <c r="N83" s="3">
        <v>1300000</v>
      </c>
      <c r="O83" t="str">
        <f>_xlfn.XLOOKUP(M83,[8]【SUIT】合同静态信息表!$B:$B,[8]【SUIT】合同静态信息表!$BF:$BF)</f>
        <v>数字建造中心</v>
      </c>
      <c r="P83">
        <f>COUNTIFS($M$2:M83,M83)</f>
        <v>1</v>
      </c>
      <c r="Q83" t="str">
        <f>M83</f>
        <v>ZHT2021082500101</v>
      </c>
      <c r="AI83" t="str">
        <f>IF(COUNTIF(产值及收款计划!C:C,AJ83)&gt;0,"存在","不存在")</f>
        <v>存在</v>
      </c>
      <c r="AJ83" s="23" t="s">
        <v>767</v>
      </c>
      <c r="AK83" s="34">
        <v>47</v>
      </c>
      <c r="AL83" s="29">
        <v>6</v>
      </c>
      <c r="AM83" s="30" t="s">
        <v>175</v>
      </c>
      <c r="AN83" s="28"/>
    </row>
    <row r="84" ht="20.25" spans="1:40">
      <c r="A84" t="s">
        <v>460</v>
      </c>
      <c r="B84" t="s">
        <v>501</v>
      </c>
      <c r="C84" s="13">
        <v>1615765</v>
      </c>
      <c r="D84" s="13">
        <v>173145.6</v>
      </c>
      <c r="E84" t="str">
        <f>_xlfn.XLOOKUP(A84,[8]【SUIT】合同静态信息表!$B:$B,[8]【SUIT】合同静态信息表!$BF:$BF)</f>
        <v>广东分公司</v>
      </c>
      <c r="F84">
        <f>COUNTIFS($A$2:A84,A84)</f>
        <v>3</v>
      </c>
      <c r="L84" s="2" t="s">
        <v>768</v>
      </c>
      <c r="M84" s="14" t="s">
        <v>526</v>
      </c>
      <c r="N84" s="3">
        <v>12183.85</v>
      </c>
      <c r="O84" t="str">
        <f>_xlfn.XLOOKUP(M84,[8]【SUIT】合同静态信息表!$B:$B,[8]【SUIT】合同静态信息表!$BF:$BF)</f>
        <v>广东分公司</v>
      </c>
      <c r="P84">
        <f>COUNTIFS($M$2:M84,M84)</f>
        <v>2</v>
      </c>
      <c r="AI84" t="str">
        <f>IF(COUNTIF(产值及收款计划!C:C,AJ84)&gt;0,"存在","不存在")</f>
        <v>存在</v>
      </c>
      <c r="AJ84" s="23" t="s">
        <v>600</v>
      </c>
      <c r="AK84" s="34">
        <v>118</v>
      </c>
      <c r="AL84" s="29">
        <v>118</v>
      </c>
      <c r="AM84" s="30" t="s">
        <v>176</v>
      </c>
      <c r="AN84" s="28" t="s">
        <v>769</v>
      </c>
    </row>
    <row r="85" ht="20.25" spans="1:40">
      <c r="A85" t="s">
        <v>570</v>
      </c>
      <c r="B85" t="s">
        <v>665</v>
      </c>
      <c r="C85" s="13">
        <v>28278042</v>
      </c>
      <c r="D85" s="13">
        <v>46417.42</v>
      </c>
      <c r="E85" t="str">
        <f>_xlfn.XLOOKUP(A85,[8]【SUIT】合同静态信息表!$B:$B,[8]【SUIT】合同静态信息表!$BF:$BF)</f>
        <v>数字建造中心</v>
      </c>
      <c r="F85">
        <f>COUNTIFS($A$2:A85,A85)</f>
        <v>2</v>
      </c>
      <c r="L85" s="2" t="s">
        <v>770</v>
      </c>
      <c r="M85" s="14" t="s">
        <v>526</v>
      </c>
      <c r="N85" s="3">
        <v>10000</v>
      </c>
      <c r="O85" t="str">
        <f>_xlfn.XLOOKUP(M85,[8]【SUIT】合同静态信息表!$B:$B,[8]【SUIT】合同静态信息表!$BF:$BF)</f>
        <v>广东分公司</v>
      </c>
      <c r="P85">
        <f>COUNTIFS($M$2:M85,M85)</f>
        <v>3</v>
      </c>
      <c r="AI85" t="str">
        <f>IF(COUNTIF(产值及收款计划!C:C,AJ85)&gt;0,"存在","不存在")</f>
        <v>存在</v>
      </c>
      <c r="AJ85" s="23" t="s">
        <v>771</v>
      </c>
      <c r="AK85" s="34">
        <v>4</v>
      </c>
      <c r="AL85" s="29">
        <v>4</v>
      </c>
      <c r="AM85" s="30" t="s">
        <v>175</v>
      </c>
      <c r="AN85" s="28"/>
    </row>
    <row r="86" ht="14.25" spans="1:40">
      <c r="A86" t="s">
        <v>772</v>
      </c>
      <c r="B86" t="s">
        <v>773</v>
      </c>
      <c r="C86" s="13">
        <v>50000</v>
      </c>
      <c r="D86" t="s">
        <v>368</v>
      </c>
      <c r="E86" t="str">
        <f>_xlfn.XLOOKUP(A86,[8]【SUIT】合同静态信息表!$B:$B,[8]【SUIT】合同静态信息表!$BF:$BF)</f>
        <v>智能运管中心</v>
      </c>
      <c r="F86">
        <f>COUNTIFS($A$2:A86,A86)</f>
        <v>1</v>
      </c>
      <c r="G86" t="str">
        <f t="shared" ref="G86:G89" si="16">A86</f>
        <v>ZHT2020122200127</v>
      </c>
      <c r="L86" s="2" t="s">
        <v>774</v>
      </c>
      <c r="M86" s="14" t="s">
        <v>460</v>
      </c>
      <c r="N86" s="3">
        <v>345968</v>
      </c>
      <c r="O86" t="str">
        <f>_xlfn.XLOOKUP(M86,[8]【SUIT】合同静态信息表!$B:$B,[8]【SUIT】合同静态信息表!$BF:$BF)</f>
        <v>广东分公司</v>
      </c>
      <c r="P86">
        <f>COUNTIFS($M$2:M86,M86)</f>
        <v>3</v>
      </c>
    </row>
    <row r="87" ht="14.25" spans="1:40">
      <c r="A87" t="s">
        <v>667</v>
      </c>
      <c r="B87" t="s">
        <v>775</v>
      </c>
      <c r="C87" s="13">
        <v>7367000</v>
      </c>
      <c r="D87">
        <v>300</v>
      </c>
      <c r="E87" t="str">
        <f>_xlfn.XLOOKUP(A87,[8]【SUIT】合同静态信息表!$B:$B,[8]【SUIT】合同静态信息表!$BF:$BF)</f>
        <v>智能运管中心</v>
      </c>
      <c r="F87">
        <f>COUNTIFS($A$2:A87,A87)</f>
        <v>1</v>
      </c>
      <c r="G87" t="str">
        <f t="shared" si="16"/>
        <v>ZHT2023032800029</v>
      </c>
      <c r="L87" s="2" t="s">
        <v>776</v>
      </c>
      <c r="M87" s="2" t="s">
        <v>777</v>
      </c>
      <c r="N87" s="3">
        <v>250458</v>
      </c>
      <c r="O87" t="str">
        <f>_xlfn.XLOOKUP(M87,[8]【SUIT】合同静态信息表!$B:$B,[8]【SUIT】合同静态信息表!$BF:$BF)</f>
        <v>广东分公司</v>
      </c>
      <c r="P87">
        <f>COUNTIFS($M$2:M87,M87)</f>
        <v>1</v>
      </c>
      <c r="Q87" t="str">
        <f>M87</f>
        <v>ZHT2020102800068</v>
      </c>
    </row>
    <row r="88" ht="14.25" spans="1:40">
      <c r="A88" t="s">
        <v>671</v>
      </c>
      <c r="B88" t="s">
        <v>763</v>
      </c>
      <c r="C88" s="13">
        <v>800000</v>
      </c>
      <c r="D88" s="13">
        <v>4000</v>
      </c>
      <c r="E88" t="str">
        <f>_xlfn.XLOOKUP(A88,[8]【SUIT】合同静态信息表!$B:$B,[8]【SUIT】合同静态信息表!$BF:$BF)</f>
        <v>福建分公司</v>
      </c>
      <c r="F88">
        <f>COUNTIFS($A$2:A88,A88)</f>
        <v>1</v>
      </c>
      <c r="G88" t="str">
        <f t="shared" si="16"/>
        <v>ZHT2020072100037</v>
      </c>
      <c r="L88" s="2" t="s">
        <v>778</v>
      </c>
      <c r="M88" s="14" t="s">
        <v>364</v>
      </c>
      <c r="N88" s="3">
        <v>1345204</v>
      </c>
      <c r="O88" t="str">
        <f>_xlfn.XLOOKUP(M88,[8]【SUIT】合同静态信息表!$B:$B,[8]【SUIT】合同静态信息表!$BF:$BF)</f>
        <v>数字建造中心</v>
      </c>
      <c r="P88">
        <f>COUNTIFS($M$2:M88,M88)</f>
        <v>1</v>
      </c>
      <c r="Q88" t="str">
        <f>M88</f>
        <v>ZHT2022060600043</v>
      </c>
    </row>
    <row r="89" ht="14.25" spans="1:40">
      <c r="A89" t="s">
        <v>779</v>
      </c>
      <c r="B89" t="s">
        <v>780</v>
      </c>
      <c r="C89" s="13">
        <v>3946080</v>
      </c>
      <c r="D89" t="s">
        <v>368</v>
      </c>
      <c r="E89" t="str">
        <f>_xlfn.XLOOKUP(A89,[8]【SUIT】合同静态信息表!$B:$B,[8]【SUIT】合同静态信息表!$BF:$BF)</f>
        <v>数字建造中心</v>
      </c>
      <c r="F89">
        <f>COUNTIFS($A$2:A89,A89)</f>
        <v>1</v>
      </c>
      <c r="G89" t="str">
        <f t="shared" si="16"/>
        <v>ZHT2022092000079</v>
      </c>
      <c r="L89" s="2" t="s">
        <v>781</v>
      </c>
      <c r="M89" s="14" t="s">
        <v>590</v>
      </c>
      <c r="N89" s="3">
        <v>556000</v>
      </c>
      <c r="O89" t="str">
        <f>_xlfn.XLOOKUP(M89,[8]【SUIT】合同静态信息表!$B:$B,[8]【SUIT】合同静态信息表!$BF:$BF)</f>
        <v>数字建造中心</v>
      </c>
      <c r="P89">
        <f>COUNTIFS($M$2:M89,M89)</f>
        <v>2</v>
      </c>
    </row>
    <row r="90" ht="14.25" spans="1:40">
      <c r="A90" t="s">
        <v>779</v>
      </c>
      <c r="B90" t="s">
        <v>780</v>
      </c>
      <c r="C90" s="13">
        <v>3946080</v>
      </c>
      <c r="D90" t="s">
        <v>368</v>
      </c>
      <c r="E90" t="str">
        <f>_xlfn.XLOOKUP(A90,[8]【SUIT】合同静态信息表!$B:$B,[8]【SUIT】合同静态信息表!$BF:$BF)</f>
        <v>数字建造中心</v>
      </c>
      <c r="F90">
        <f>COUNTIFS($A$2:A90,A90)</f>
        <v>2</v>
      </c>
      <c r="L90" s="2" t="s">
        <v>782</v>
      </c>
      <c r="M90" s="14" t="s">
        <v>783</v>
      </c>
      <c r="N90" s="3">
        <v>122000</v>
      </c>
      <c r="O90" t="str">
        <f>_xlfn.XLOOKUP(M90,[8]【SUIT】合同静态信息表!$B:$B,[8]【SUIT】合同静态信息表!$BF:$BF)</f>
        <v>数字建造中心</v>
      </c>
      <c r="P90">
        <f>COUNTIFS($M$2:M90,M90)</f>
        <v>1</v>
      </c>
      <c r="Q90" t="str">
        <f t="shared" ref="Q90:Q103" si="17">M90</f>
        <v>ZHT2023091800098</v>
      </c>
    </row>
    <row r="91" ht="14.25" spans="1:40">
      <c r="A91" t="s">
        <v>521</v>
      </c>
      <c r="B91" t="s">
        <v>646</v>
      </c>
      <c r="C91" s="13">
        <v>1694110</v>
      </c>
      <c r="D91" s="13">
        <v>292593.47</v>
      </c>
      <c r="E91" t="str">
        <f>_xlfn.XLOOKUP(A91,[8]【SUIT】合同静态信息表!$B:$B,[8]【SUIT】合同静态信息表!$BF:$BF)</f>
        <v>智能运管中心</v>
      </c>
      <c r="F91">
        <f>COUNTIFS($A$2:A91,A91)</f>
        <v>2</v>
      </c>
      <c r="L91" s="2" t="s">
        <v>784</v>
      </c>
      <c r="M91" s="14" t="s">
        <v>785</v>
      </c>
      <c r="N91" s="3">
        <v>10</v>
      </c>
      <c r="O91" t="str">
        <f>_xlfn.XLOOKUP(M91,[8]【SUIT】合同静态信息表!$B:$B,[8]【SUIT】合同静态信息表!$BF:$BF)</f>
        <v>福建分公司</v>
      </c>
      <c r="P91">
        <f>COUNTIFS($M$2:M91,M91)</f>
        <v>1</v>
      </c>
      <c r="Q91" t="str">
        <f t="shared" si="17"/>
        <v>SJHT2019101200078</v>
      </c>
    </row>
    <row r="92" ht="14.25" spans="1:40">
      <c r="A92" t="s">
        <v>674</v>
      </c>
      <c r="B92" t="s">
        <v>786</v>
      </c>
      <c r="C92" s="13">
        <v>302000</v>
      </c>
      <c r="D92" s="13">
        <v>120800</v>
      </c>
      <c r="E92" t="str">
        <f>_xlfn.XLOOKUP(A92,[8]【SUIT】合同静态信息表!$B:$B,[8]【SUIT】合同静态信息表!$BF:$BF)</f>
        <v>数字建造中心</v>
      </c>
      <c r="F92">
        <f>COUNTIFS($A$2:A92,A92)</f>
        <v>1</v>
      </c>
      <c r="G92" t="str">
        <f t="shared" ref="G92:G99" si="18">A92</f>
        <v>ZHT2022121400111</v>
      </c>
      <c r="L92" s="2" t="s">
        <v>787</v>
      </c>
      <c r="M92" s="14" t="s">
        <v>788</v>
      </c>
      <c r="N92" s="3">
        <v>239800</v>
      </c>
      <c r="O92" t="str">
        <f>_xlfn.XLOOKUP(M92,[8]【SUIT】合同静态信息表!$B:$B,[8]【SUIT】合同静态信息表!$BF:$BF)</f>
        <v>智能运管中心</v>
      </c>
      <c r="P92">
        <f>COUNTIFS($M$2:M92,M92)</f>
        <v>1</v>
      </c>
      <c r="Q92" t="str">
        <f t="shared" si="17"/>
        <v>ZHT2023033100031</v>
      </c>
    </row>
    <row r="93" ht="14.25" spans="1:40">
      <c r="A93" t="s">
        <v>732</v>
      </c>
      <c r="B93" t="s">
        <v>789</v>
      </c>
      <c r="C93" s="13">
        <v>4550000</v>
      </c>
      <c r="D93" t="s">
        <v>368</v>
      </c>
      <c r="E93" t="str">
        <f>_xlfn.XLOOKUP(A93,[8]【SUIT】合同静态信息表!$B:$B,[8]【SUIT】合同静态信息表!$BF:$BF)</f>
        <v>广东分公司</v>
      </c>
      <c r="F93">
        <f>COUNTIFS($A$2:A93,A93)</f>
        <v>1</v>
      </c>
      <c r="G93" t="str">
        <f t="shared" si="18"/>
        <v>ZHT2022102400089</v>
      </c>
      <c r="L93" s="2" t="s">
        <v>790</v>
      </c>
      <c r="M93" s="2" t="s">
        <v>502</v>
      </c>
      <c r="N93" s="3">
        <v>15</v>
      </c>
      <c r="O93" t="str">
        <f>_xlfn.XLOOKUP(M93,[8]【SUIT】合同静态信息表!$B:$B,[8]【SUIT】合同静态信息表!$BF:$BF)</f>
        <v>广东分公司</v>
      </c>
      <c r="P93">
        <f>COUNTIFS($M$2:M93,M93)</f>
        <v>1</v>
      </c>
      <c r="Q93" t="str">
        <f t="shared" si="17"/>
        <v>ZHT2020120700105</v>
      </c>
    </row>
    <row r="94" ht="14.25" spans="1:40">
      <c r="A94" t="s">
        <v>791</v>
      </c>
      <c r="B94" t="s">
        <v>408</v>
      </c>
      <c r="C94" s="13">
        <v>763735</v>
      </c>
      <c r="D94" t="s">
        <v>368</v>
      </c>
      <c r="E94" t="str">
        <f>_xlfn.XLOOKUP(A94,[8]【SUIT】合同静态信息表!$B:$B,[8]【SUIT】合同静态信息表!$BF:$BF)</f>
        <v>数字建造中心</v>
      </c>
      <c r="F94">
        <f>COUNTIFS($A$2:A94,A94)</f>
        <v>1</v>
      </c>
      <c r="G94" t="str">
        <f t="shared" si="18"/>
        <v>ZHT2020110200074</v>
      </c>
      <c r="L94" s="2" t="s">
        <v>792</v>
      </c>
      <c r="M94" s="14" t="s">
        <v>793</v>
      </c>
      <c r="N94" s="3">
        <v>183679.62</v>
      </c>
      <c r="O94" t="str">
        <f>_xlfn.XLOOKUP(M94,[8]【SUIT】合同静态信息表!$B:$B,[8]【SUIT】合同静态信息表!$BF:$BF)</f>
        <v>数字建造中心</v>
      </c>
      <c r="P94">
        <f>COUNTIFS($M$2:M94,M94)</f>
        <v>1</v>
      </c>
      <c r="Q94" t="str">
        <f t="shared" si="17"/>
        <v>ZHT2023101200109</v>
      </c>
    </row>
    <row r="95" ht="14.25" spans="1:40">
      <c r="A95" t="s">
        <v>679</v>
      </c>
      <c r="B95" t="s">
        <v>794</v>
      </c>
      <c r="C95" s="13">
        <v>1800000</v>
      </c>
      <c r="D95" s="13">
        <v>288000</v>
      </c>
      <c r="E95" t="str">
        <f>_xlfn.XLOOKUP(A95,[8]【SUIT】合同静态信息表!$B:$B,[8]【SUIT】合同静态信息表!$BF:$BF)</f>
        <v>数字建造中心</v>
      </c>
      <c r="F95">
        <f>COUNTIFS($A$2:A95,A95)</f>
        <v>1</v>
      </c>
      <c r="G95" t="str">
        <f t="shared" si="18"/>
        <v>ZHT2021091300108</v>
      </c>
      <c r="L95" s="2" t="s">
        <v>795</v>
      </c>
      <c r="M95" s="14" t="s">
        <v>796</v>
      </c>
      <c r="N95" s="3">
        <v>551296.19</v>
      </c>
      <c r="O95" t="str">
        <f>_xlfn.XLOOKUP(M95,[8]【SUIT】合同静态信息表!$B:$B,[8]【SUIT】合同静态信息表!$BF:$BF)</f>
        <v>数字建造中心</v>
      </c>
      <c r="P95">
        <f>COUNTIFS($M$2:M95,M95)</f>
        <v>1</v>
      </c>
      <c r="Q95" t="str">
        <f t="shared" si="17"/>
        <v>ZHT2023101200110</v>
      </c>
    </row>
    <row r="96" ht="14.25" spans="1:40">
      <c r="A96" t="s">
        <v>685</v>
      </c>
      <c r="B96" t="s">
        <v>797</v>
      </c>
      <c r="C96" s="13">
        <v>951200</v>
      </c>
      <c r="D96">
        <v>20</v>
      </c>
      <c r="E96" t="str">
        <f>_xlfn.XLOOKUP(A96,[8]【SUIT】合同静态信息表!$B:$B,[8]【SUIT】合同静态信息表!$BF:$BF)</f>
        <v>智能运管中心</v>
      </c>
      <c r="F96">
        <f>COUNTIFS($A$2:A96,A96)</f>
        <v>1</v>
      </c>
      <c r="G96" t="str">
        <f t="shared" si="18"/>
        <v>ZHT2021112200127</v>
      </c>
      <c r="L96" s="2" t="s">
        <v>795</v>
      </c>
      <c r="M96" s="14" t="s">
        <v>798</v>
      </c>
      <c r="N96" s="3">
        <v>551296.19</v>
      </c>
      <c r="O96" t="str">
        <f>_xlfn.XLOOKUP(M96,[8]【SUIT】合同静态信息表!$B:$B,[8]【SUIT】合同静态信息表!$BF:$BF)</f>
        <v>数字建造中心</v>
      </c>
      <c r="P96">
        <f>COUNTIFS($M$2:M96,M96)</f>
        <v>1</v>
      </c>
      <c r="Q96" t="str">
        <f t="shared" si="17"/>
        <v>ZHT2023101200111</v>
      </c>
    </row>
    <row r="97" ht="14.25" spans="1:17">
      <c r="A97" t="s">
        <v>618</v>
      </c>
      <c r="B97" t="s">
        <v>799</v>
      </c>
      <c r="C97" s="13">
        <v>792760</v>
      </c>
      <c r="D97" s="13">
        <v>30265</v>
      </c>
      <c r="E97" t="str">
        <f>_xlfn.XLOOKUP(A97,[8]【SUIT】合同静态信息表!$B:$B,[8]【SUIT】合同静态信息表!$BF:$BF)</f>
        <v>智能运管中心</v>
      </c>
      <c r="F97">
        <f>COUNTIFS($A$2:A97,A97)</f>
        <v>1</v>
      </c>
      <c r="G97" t="str">
        <f t="shared" si="18"/>
        <v>ZHT2023071700071</v>
      </c>
      <c r="L97" s="2" t="s">
        <v>800</v>
      </c>
      <c r="M97" s="14" t="s">
        <v>801</v>
      </c>
      <c r="N97" s="3">
        <v>117200</v>
      </c>
      <c r="O97" t="str">
        <f>_xlfn.XLOOKUP(M97,[8]【SUIT】合同静态信息表!$B:$B,[8]【SUIT】合同静态信息表!$BF:$BF)</f>
        <v>数字建造中心</v>
      </c>
      <c r="P97">
        <f>COUNTIFS($M$2:M97,M97)</f>
        <v>1</v>
      </c>
      <c r="Q97" t="str">
        <f t="shared" si="17"/>
        <v>ZHT2022010400003</v>
      </c>
    </row>
    <row r="98" ht="14.25" spans="1:17">
      <c r="A98" t="s">
        <v>802</v>
      </c>
      <c r="B98" t="s">
        <v>803</v>
      </c>
      <c r="C98" s="13">
        <v>157000</v>
      </c>
      <c r="D98" t="s">
        <v>368</v>
      </c>
      <c r="E98" t="str">
        <f>_xlfn.XLOOKUP(A98,[8]【SUIT】合同静态信息表!$B:$B,[8]【SUIT】合同静态信息表!$BF:$BF)</f>
        <v>数智管理中心</v>
      </c>
      <c r="F98">
        <f>COUNTIFS($A$2:A98,A98)</f>
        <v>1</v>
      </c>
      <c r="G98" t="str">
        <f t="shared" si="18"/>
        <v>ZHT2023051600042</v>
      </c>
      <c r="L98" s="2" t="s">
        <v>804</v>
      </c>
      <c r="M98" s="2" t="s">
        <v>451</v>
      </c>
      <c r="N98" s="3">
        <v>420000</v>
      </c>
      <c r="O98" t="str">
        <f>_xlfn.XLOOKUP(M98,[8]【SUIT】合同静态信息表!$B:$B,[8]【SUIT】合同静态信息表!$BF:$BF)</f>
        <v>数字建造中心</v>
      </c>
      <c r="P98">
        <f>COUNTIFS($M$2:M98,M98)</f>
        <v>1</v>
      </c>
      <c r="Q98" t="str">
        <f t="shared" si="17"/>
        <v>ZHT2021122300161</v>
      </c>
    </row>
    <row r="99" ht="14.25" spans="1:17">
      <c r="A99" t="s">
        <v>720</v>
      </c>
      <c r="B99" t="s">
        <v>805</v>
      </c>
      <c r="C99" s="13">
        <v>2200000</v>
      </c>
      <c r="D99" s="13">
        <v>1100000</v>
      </c>
      <c r="E99" t="str">
        <f>_xlfn.XLOOKUP(A99,[8]【SUIT】合同静态信息表!$B:$B,[8]【SUIT】合同静态信息表!$BF:$BF)</f>
        <v>广东分公司</v>
      </c>
      <c r="F99">
        <f>COUNTIFS($A$2:A99,A99)</f>
        <v>1</v>
      </c>
      <c r="G99" t="str">
        <f t="shared" si="18"/>
        <v>ZHT2023060100048</v>
      </c>
      <c r="L99" s="2" t="s">
        <v>806</v>
      </c>
      <c r="M99" s="2" t="s">
        <v>457</v>
      </c>
      <c r="N99" s="3">
        <v>426000</v>
      </c>
      <c r="O99" t="str">
        <f>_xlfn.XLOOKUP(M99,[8]【SUIT】合同静态信息表!$B:$B,[8]【SUIT】合同静态信息表!$BF:$BF)</f>
        <v>数字建造中心</v>
      </c>
      <c r="P99">
        <f>COUNTIFS($M$2:M99,M99)</f>
        <v>1</v>
      </c>
      <c r="Q99" t="str">
        <f t="shared" si="17"/>
        <v>ZHT2023052400044</v>
      </c>
    </row>
    <row r="100" ht="14.25" spans="1:17">
      <c r="A100" t="s">
        <v>732</v>
      </c>
      <c r="B100" t="s">
        <v>789</v>
      </c>
      <c r="C100" s="13">
        <v>4550000</v>
      </c>
      <c r="D100" s="13">
        <v>12133.34</v>
      </c>
      <c r="E100" t="str">
        <f>_xlfn.XLOOKUP(A100,[8]【SUIT】合同静态信息表!$B:$B,[8]【SUIT】合同静态信息表!$BF:$BF)</f>
        <v>广东分公司</v>
      </c>
      <c r="F100">
        <f>COUNTIFS($A$2:A100,A100)</f>
        <v>2</v>
      </c>
      <c r="L100" s="2" t="s">
        <v>807</v>
      </c>
      <c r="M100" s="14" t="s">
        <v>435</v>
      </c>
      <c r="N100" s="3">
        <v>35600</v>
      </c>
      <c r="O100" t="str">
        <f>_xlfn.XLOOKUP(M100,[8]【SUIT】合同静态信息表!$B:$B,[8]【SUIT】合同静态信息表!$BF:$BF)</f>
        <v>数字建造中心</v>
      </c>
      <c r="P100">
        <f>COUNTIFS($M$2:M100,M100)</f>
        <v>1</v>
      </c>
      <c r="Q100" t="str">
        <f t="shared" si="17"/>
        <v>ZHT2021122700163</v>
      </c>
    </row>
    <row r="101" ht="14.25" spans="1:17">
      <c r="A101" t="s">
        <v>808</v>
      </c>
      <c r="B101" t="s">
        <v>809</v>
      </c>
      <c r="C101" s="13">
        <v>922200</v>
      </c>
      <c r="D101" s="13">
        <v>170607</v>
      </c>
      <c r="E101" t="str">
        <f>_xlfn.XLOOKUP(A101,[8]【SUIT】合同静态信息表!$B:$B,[8]【SUIT】合同静态信息表!$BF:$BF)</f>
        <v>广东分公司</v>
      </c>
      <c r="F101">
        <f>COUNTIFS($A$2:A101,A101)</f>
        <v>1</v>
      </c>
      <c r="G101" t="str">
        <f t="shared" ref="G101:G116" si="19">A101</f>
        <v>ZHT2021092800112</v>
      </c>
      <c r="L101" s="2" t="s">
        <v>810</v>
      </c>
      <c r="M101" s="14" t="s">
        <v>442</v>
      </c>
      <c r="N101" s="3">
        <v>35400</v>
      </c>
      <c r="O101" t="str">
        <f>_xlfn.XLOOKUP(M101,[8]【SUIT】合同静态信息表!$B:$B,[8]【SUIT】合同静态信息表!$BF:$BF)</f>
        <v>数字建造中心</v>
      </c>
      <c r="P101">
        <f>COUNTIFS($M$2:M101,M101)</f>
        <v>1</v>
      </c>
      <c r="Q101" t="str">
        <f t="shared" si="17"/>
        <v>ZHT2021122700165</v>
      </c>
    </row>
    <row r="102" ht="14.25" spans="1:17">
      <c r="A102" t="s">
        <v>689</v>
      </c>
      <c r="B102" t="s">
        <v>811</v>
      </c>
      <c r="C102" s="13">
        <v>1420000</v>
      </c>
      <c r="D102" s="13">
        <v>123814.44</v>
      </c>
      <c r="E102" t="str">
        <f>_xlfn.XLOOKUP(A102,[8]【SUIT】合同静态信息表!$B:$B,[8]【SUIT】合同静态信息表!$BF:$BF)</f>
        <v>数字建造中心</v>
      </c>
      <c r="F102">
        <f>COUNTIFS($A$2:A102,A102)</f>
        <v>1</v>
      </c>
      <c r="G102" t="str">
        <f t="shared" si="19"/>
        <v>ZHT2022122800127</v>
      </c>
      <c r="L102" s="2" t="s">
        <v>812</v>
      </c>
      <c r="M102" s="2" t="s">
        <v>813</v>
      </c>
      <c r="N102" s="3">
        <v>56599.95</v>
      </c>
      <c r="O102" t="str">
        <f>_xlfn.XLOOKUP(M102,[8]【SUIT】合同静态信息表!$B:$B,[8]【SUIT】合同静态信息表!$BF:$BF)</f>
        <v>智能运管中心</v>
      </c>
      <c r="P102">
        <f>COUNTIFS($M$2:M102,M102)</f>
        <v>1</v>
      </c>
      <c r="Q102" t="str">
        <f t="shared" si="17"/>
        <v>ZHT2023103100129</v>
      </c>
    </row>
    <row r="103" ht="14.25" spans="1:17">
      <c r="A103" t="s">
        <v>357</v>
      </c>
      <c r="B103" t="s">
        <v>717</v>
      </c>
      <c r="C103" s="13">
        <v>21687000</v>
      </c>
      <c r="D103" s="13">
        <v>2398996.91</v>
      </c>
      <c r="E103" t="str">
        <f>_xlfn.XLOOKUP(A103,[8]【SUIT】合同静态信息表!$B:$B,[8]【SUIT】合同静态信息表!$BF:$BF)</f>
        <v>数字建造中心</v>
      </c>
      <c r="F103">
        <f>COUNTIFS($A$2:A103,A103)</f>
        <v>3</v>
      </c>
      <c r="L103" s="2" t="s">
        <v>814</v>
      </c>
      <c r="M103" s="2" t="s">
        <v>815</v>
      </c>
      <c r="N103" s="3">
        <v>51354.88</v>
      </c>
      <c r="O103" t="str">
        <f>_xlfn.XLOOKUP(M103,[8]【SUIT】合同静态信息表!$B:$B,[8]【SUIT】合同静态信息表!$BF:$BF)</f>
        <v>广东分公司</v>
      </c>
      <c r="P103">
        <f>COUNTIFS($M$2:M103,M103)</f>
        <v>1</v>
      </c>
      <c r="Q103" t="str">
        <f t="shared" si="17"/>
        <v>ZHT2022052600040</v>
      </c>
    </row>
    <row r="104" ht="14.25" spans="1:17">
      <c r="A104" t="s">
        <v>357</v>
      </c>
      <c r="B104" t="s">
        <v>717</v>
      </c>
      <c r="C104" s="13">
        <v>21687000</v>
      </c>
      <c r="D104" s="13">
        <v>831449.23</v>
      </c>
      <c r="E104" t="str">
        <f>_xlfn.XLOOKUP(A104,[8]【SUIT】合同静态信息表!$B:$B,[8]【SUIT】合同静态信息表!$BF:$BF)</f>
        <v>数字建造中心</v>
      </c>
      <c r="F104">
        <f>COUNTIFS($A$2:A104,A104)</f>
        <v>4</v>
      </c>
      <c r="L104" s="2" t="s">
        <v>816</v>
      </c>
      <c r="M104" s="14" t="s">
        <v>654</v>
      </c>
      <c r="N104" s="3">
        <v>71740.5</v>
      </c>
      <c r="O104" t="str">
        <f>_xlfn.XLOOKUP(M104,[8]【SUIT】合同静态信息表!$B:$B,[8]【SUIT】合同静态信息表!$BF:$BF)</f>
        <v>广东分公司</v>
      </c>
      <c r="P104">
        <f>COUNTIFS($M$2:M104,M104)</f>
        <v>3</v>
      </c>
    </row>
    <row r="105" ht="14.25" spans="1:17">
      <c r="A105" t="s">
        <v>697</v>
      </c>
      <c r="B105" t="s">
        <v>817</v>
      </c>
      <c r="C105" s="13">
        <v>182100</v>
      </c>
      <c r="D105" s="13">
        <v>54630</v>
      </c>
      <c r="E105" t="str">
        <f>_xlfn.XLOOKUP(A105,[8]【SUIT】合同静态信息表!$B:$B,[8]【SUIT】合同静态信息表!$BF:$BF)</f>
        <v>智能运管中心</v>
      </c>
      <c r="F105">
        <f>COUNTIFS($A$2:A105,A105)</f>
        <v>1</v>
      </c>
      <c r="G105" t="str">
        <f t="shared" si="19"/>
        <v>ZHT2022103100092</v>
      </c>
      <c r="L105" s="2" t="s">
        <v>818</v>
      </c>
      <c r="M105" s="2" t="s">
        <v>819</v>
      </c>
      <c r="N105" s="3">
        <v>44234.13</v>
      </c>
      <c r="O105" t="str">
        <f>_xlfn.XLOOKUP(M105,[8]【SUIT】合同静态信息表!$B:$B,[8]【SUIT】合同静态信息表!$BF:$BF)</f>
        <v>广东分公司</v>
      </c>
      <c r="P105">
        <f>COUNTIFS($M$2:M105,M105)</f>
        <v>1</v>
      </c>
      <c r="Q105" t="str">
        <f t="shared" ref="Q105:Q114" si="20">M105</f>
        <v>ZHT2022071500055</v>
      </c>
    </row>
    <row r="106" ht="14.25" spans="1:17">
      <c r="A106" t="s">
        <v>820</v>
      </c>
      <c r="B106" t="s">
        <v>821</v>
      </c>
      <c r="C106" s="13">
        <v>1097000</v>
      </c>
      <c r="D106" s="13">
        <v>164550</v>
      </c>
      <c r="E106" t="str">
        <f>_xlfn.XLOOKUP(A106,[8]【SUIT】合同静态信息表!$B:$B,[8]【SUIT】合同静态信息表!$BF:$BF)</f>
        <v>数字建造中心</v>
      </c>
      <c r="F106">
        <f>COUNTIFS($A$2:A106,A106)</f>
        <v>1</v>
      </c>
      <c r="G106" t="str">
        <f t="shared" si="19"/>
        <v>ZHT2020092900057</v>
      </c>
      <c r="L106" s="2" t="s">
        <v>822</v>
      </c>
      <c r="M106" s="2" t="s">
        <v>712</v>
      </c>
      <c r="N106" s="3">
        <v>61150.35</v>
      </c>
      <c r="O106" t="str">
        <f>_xlfn.XLOOKUP(M106,[8]【SUIT】合同静态信息表!$B:$B,[8]【SUIT】合同静态信息表!$BF:$BF)</f>
        <v>广东分公司</v>
      </c>
      <c r="P106">
        <f>COUNTIFS($M$2:M106,M106)</f>
        <v>1</v>
      </c>
      <c r="Q106" t="str">
        <f t="shared" si="20"/>
        <v>ZHT2022030800022</v>
      </c>
    </row>
    <row r="107" ht="14.25" spans="1:17">
      <c r="A107" t="s">
        <v>823</v>
      </c>
      <c r="B107" t="s">
        <v>824</v>
      </c>
      <c r="C107" s="13">
        <v>1503700</v>
      </c>
      <c r="D107" t="s">
        <v>368</v>
      </c>
      <c r="E107" t="str">
        <f>_xlfn.XLOOKUP(A107,[8]【SUIT】合同静态信息表!$B:$B,[8]【SUIT】合同静态信息表!$BF:$BF)</f>
        <v>福建分公司</v>
      </c>
      <c r="F107">
        <f>COUNTIFS($A$2:A107,A107)</f>
        <v>1</v>
      </c>
      <c r="G107" t="str">
        <f t="shared" si="19"/>
        <v>ZHT2023031300024</v>
      </c>
      <c r="L107" s="2" t="s">
        <v>825</v>
      </c>
      <c r="M107" s="2" t="s">
        <v>826</v>
      </c>
      <c r="N107" s="3">
        <v>218451.35</v>
      </c>
      <c r="O107" t="str">
        <f>_xlfn.XLOOKUP(M107,[8]【SUIT】合同静态信息表!$B:$B,[8]【SUIT】合同静态信息表!$BF:$BF)</f>
        <v>广东分公司</v>
      </c>
      <c r="P107">
        <f>COUNTIFS($M$2:M107,M107)</f>
        <v>1</v>
      </c>
      <c r="Q107" t="str">
        <f t="shared" si="20"/>
        <v>ZHT2022112300105</v>
      </c>
    </row>
    <row r="108" ht="14.25" spans="1:17">
      <c r="A108" t="s">
        <v>700</v>
      </c>
      <c r="B108" t="s">
        <v>699</v>
      </c>
      <c r="C108" s="13">
        <v>1485661.82</v>
      </c>
      <c r="D108">
        <v>600</v>
      </c>
      <c r="E108" t="str">
        <f>_xlfn.XLOOKUP(A108,[8]【SUIT】合同静态信息表!$B:$B,[8]【SUIT】合同静态信息表!$BF:$BF)</f>
        <v>广东分公司</v>
      </c>
      <c r="F108">
        <f>COUNTIFS($A$2:A108,A108)</f>
        <v>1</v>
      </c>
      <c r="G108" t="str">
        <f t="shared" si="19"/>
        <v>ZHT2020053000021</v>
      </c>
      <c r="L108" s="2" t="s">
        <v>827</v>
      </c>
      <c r="M108" s="14" t="s">
        <v>828</v>
      </c>
      <c r="N108" s="3">
        <v>1669500</v>
      </c>
      <c r="O108" t="str">
        <f>_xlfn.XLOOKUP(M108,[8]【SUIT】合同静态信息表!$B:$B,[8]【SUIT】合同静态信息表!$BF:$BF)</f>
        <v>数字建造中心</v>
      </c>
      <c r="P108">
        <f>COUNTIFS($M$2:M108,M108)</f>
        <v>1</v>
      </c>
      <c r="Q108" t="str">
        <f t="shared" si="20"/>
        <v>ZHT2023122100169</v>
      </c>
    </row>
    <row r="109" ht="14.25" spans="1:17">
      <c r="A109" t="s">
        <v>705</v>
      </c>
      <c r="B109" t="s">
        <v>829</v>
      </c>
      <c r="C109" s="13">
        <v>8527218</v>
      </c>
      <c r="D109" s="13">
        <v>265983.2</v>
      </c>
      <c r="E109" t="str">
        <f>_xlfn.XLOOKUP(A109,[8]【SUIT】合同静态信息表!$B:$B,[8]【SUIT】合同静态信息表!$BF:$BF)</f>
        <v>数字建造中心</v>
      </c>
      <c r="F109">
        <f>COUNTIFS($A$2:A109,A109)</f>
        <v>1</v>
      </c>
      <c r="G109" t="str">
        <f t="shared" si="19"/>
        <v>ZHT2021050700041</v>
      </c>
      <c r="L109" s="2" t="s">
        <v>830</v>
      </c>
      <c r="M109" s="14" t="s">
        <v>831</v>
      </c>
      <c r="N109" s="3">
        <v>107798.28</v>
      </c>
      <c r="O109" t="str">
        <f>_xlfn.XLOOKUP(M109,[8]【SUIT】合同静态信息表!$B:$B,[8]【SUIT】合同静态信息表!$BF:$BF)</f>
        <v>数字建造中心</v>
      </c>
      <c r="P109">
        <f>COUNTIFS($M$2:M109,M109)</f>
        <v>1</v>
      </c>
      <c r="Q109" t="str">
        <f t="shared" si="20"/>
        <v>ZHT2023122100170</v>
      </c>
    </row>
    <row r="110" ht="14.25" spans="1:17">
      <c r="A110" t="s">
        <v>710</v>
      </c>
      <c r="B110" t="s">
        <v>832</v>
      </c>
      <c r="C110" s="13">
        <v>7150755</v>
      </c>
      <c r="D110" s="13">
        <v>330989.4</v>
      </c>
      <c r="E110" t="str">
        <f>_xlfn.XLOOKUP(A110,[8]【SUIT】合同静态信息表!$B:$B,[8]【SUIT】合同静态信息表!$BF:$BF)</f>
        <v>数字建造中心</v>
      </c>
      <c r="F110">
        <f>COUNTIFS($A$2:A110,A110)</f>
        <v>1</v>
      </c>
      <c r="G110" t="str">
        <f t="shared" si="19"/>
        <v>ZHT2021051000045</v>
      </c>
      <c r="L110" s="2" t="s">
        <v>833</v>
      </c>
      <c r="M110" s="2" t="s">
        <v>706</v>
      </c>
      <c r="N110" s="3">
        <v>600000</v>
      </c>
      <c r="O110" t="str">
        <f>_xlfn.XLOOKUP(M110,[8]【SUIT】合同静态信息表!$B:$B,[8]【SUIT】合同静态信息表!$BF:$BF)</f>
        <v>广东分公司</v>
      </c>
      <c r="P110">
        <f>COUNTIFS($M$2:M110,M110)</f>
        <v>1</v>
      </c>
      <c r="Q110" t="str">
        <f t="shared" si="20"/>
        <v>ZHT2023122600178</v>
      </c>
    </row>
    <row r="111" ht="14.25" spans="1:17">
      <c r="A111" t="s">
        <v>715</v>
      </c>
      <c r="B111" t="s">
        <v>834</v>
      </c>
      <c r="C111" s="13">
        <v>9668287</v>
      </c>
      <c r="D111" s="13">
        <v>649133.8</v>
      </c>
      <c r="E111" t="str">
        <f>_xlfn.XLOOKUP(A111,[8]【SUIT】合同静态信息表!$B:$B,[8]【SUIT】合同静态信息表!$BF:$BF)</f>
        <v>数字建造中心</v>
      </c>
      <c r="F111">
        <f>COUNTIFS($A$2:A111,A111)</f>
        <v>1</v>
      </c>
      <c r="G111" t="str">
        <f t="shared" si="19"/>
        <v>ZHT2021051000046</v>
      </c>
      <c r="L111" s="2" t="s">
        <v>835</v>
      </c>
      <c r="M111" s="2" t="s">
        <v>836</v>
      </c>
      <c r="N111" s="3">
        <v>165000</v>
      </c>
      <c r="O111" t="str">
        <f>_xlfn.XLOOKUP(M111,[8]【SUIT】合同静态信息表!$B:$B,[8]【SUIT】合同静态信息表!$BF:$BF)</f>
        <v>数字建造中心</v>
      </c>
      <c r="P111">
        <f>COUNTIFS($M$2:M111,M111)</f>
        <v>1</v>
      </c>
      <c r="Q111" t="str">
        <f t="shared" si="20"/>
        <v>ZHT2023122500174</v>
      </c>
    </row>
    <row r="112" ht="14.25" spans="1:17">
      <c r="A112" t="s">
        <v>719</v>
      </c>
      <c r="B112" t="s">
        <v>718</v>
      </c>
      <c r="C112" s="13">
        <v>1384000</v>
      </c>
      <c r="D112" s="13">
        <v>276800</v>
      </c>
      <c r="E112" t="str">
        <f>_xlfn.XLOOKUP(A112,[8]【SUIT】合同静态信息表!$B:$B,[8]【SUIT】合同静态信息表!$BF:$BF)</f>
        <v>数字建造中心</v>
      </c>
      <c r="F112">
        <f>COUNTIFS($A$2:A112,A112)</f>
        <v>1</v>
      </c>
      <c r="G112" t="str">
        <f t="shared" si="19"/>
        <v>ZHT2021020200008</v>
      </c>
      <c r="L112" s="2" t="s">
        <v>837</v>
      </c>
      <c r="M112" s="2" t="s">
        <v>735</v>
      </c>
      <c r="N112" s="3">
        <v>564860.4</v>
      </c>
      <c r="O112" t="str">
        <f>_xlfn.XLOOKUP(M112,[8]【SUIT】合同静态信息表!$B:$B,[8]【SUIT】合同静态信息表!$BF:$BF)</f>
        <v>广东分公司</v>
      </c>
      <c r="P112">
        <f>COUNTIFS($M$2:M112,M112)</f>
        <v>1</v>
      </c>
      <c r="Q112" t="str">
        <f t="shared" si="20"/>
        <v>ZHT2023102700127</v>
      </c>
    </row>
    <row r="113" ht="14.25" spans="1:17">
      <c r="A113" t="s">
        <v>722</v>
      </c>
      <c r="B113" t="s">
        <v>721</v>
      </c>
      <c r="C113" s="13">
        <v>168770.8</v>
      </c>
      <c r="D113" s="13">
        <v>8770.8</v>
      </c>
      <c r="E113" t="str">
        <f>_xlfn.XLOOKUP(A113,[8]【SUIT】合同静态信息表!$B:$B,[8]【SUIT】合同静态信息表!$BF:$BF)</f>
        <v>智能运管中心</v>
      </c>
      <c r="F113">
        <f>COUNTIFS($A$2:A113,A113)</f>
        <v>1</v>
      </c>
      <c r="G113" t="str">
        <f t="shared" si="19"/>
        <v>ZHT2022122200123</v>
      </c>
      <c r="L113" s="2" t="s">
        <v>838</v>
      </c>
      <c r="M113" s="14" t="s">
        <v>839</v>
      </c>
      <c r="N113" s="3">
        <v>1516000</v>
      </c>
      <c r="O113" t="str">
        <f>_xlfn.XLOOKUP(M113,[8]【SUIT】合同静态信息表!$B:$B,[8]【SUIT】合同静态信息表!$BF:$BF)</f>
        <v>数字建造中心</v>
      </c>
      <c r="P113">
        <f>COUNTIFS($M$2:M113,M113)</f>
        <v>1</v>
      </c>
      <c r="Q113" t="str">
        <f t="shared" si="20"/>
        <v>ZHT2023121900164</v>
      </c>
    </row>
    <row r="114" ht="14.25" spans="1:17">
      <c r="A114" t="s">
        <v>726</v>
      </c>
      <c r="B114" t="s">
        <v>725</v>
      </c>
      <c r="C114" s="13">
        <v>130000</v>
      </c>
      <c r="D114" s="13">
        <v>6500</v>
      </c>
      <c r="E114" t="str">
        <f>_xlfn.XLOOKUP(A114,[8]【SUIT】合同静态信息表!$B:$B,[8]【SUIT】合同静态信息表!$BF:$BF)</f>
        <v>智能运管中心</v>
      </c>
      <c r="F114">
        <f>COUNTIFS($A$2:A114,A114)</f>
        <v>1</v>
      </c>
      <c r="G114" t="str">
        <f t="shared" si="19"/>
        <v>ZHT2021031900021</v>
      </c>
      <c r="L114" s="2" t="s">
        <v>840</v>
      </c>
      <c r="M114" s="2" t="s">
        <v>443</v>
      </c>
      <c r="N114" s="3">
        <v>502305</v>
      </c>
      <c r="O114" t="str">
        <f>_xlfn.XLOOKUP(M114,[8]【SUIT】合同静态信息表!$B:$B,[8]【SUIT】合同静态信息表!$BF:$BF)</f>
        <v>市场经营拓展中心</v>
      </c>
      <c r="P114">
        <f>COUNTIFS($M$2:M114,M114)</f>
        <v>1</v>
      </c>
      <c r="Q114" t="str">
        <f t="shared" si="20"/>
        <v>SJHT2019110100082</v>
      </c>
    </row>
    <row r="115" ht="14.25" spans="1:17">
      <c r="A115" t="s">
        <v>349</v>
      </c>
      <c r="B115" t="s">
        <v>841</v>
      </c>
      <c r="C115" s="13">
        <v>4306500</v>
      </c>
      <c r="D115" s="13">
        <v>844288.5</v>
      </c>
      <c r="E115" t="str">
        <f>_xlfn.XLOOKUP(A115,[8]【SUIT】合同静态信息表!$B:$B,[8]【SUIT】合同静态信息表!$BF:$BF)</f>
        <v>数字建造中心</v>
      </c>
      <c r="F115">
        <f>COUNTIFS($A$2:A115,A115)</f>
        <v>1</v>
      </c>
      <c r="G115" t="str">
        <f t="shared" si="19"/>
        <v>ZHT2021081200096</v>
      </c>
      <c r="L115" s="2" t="s">
        <v>842</v>
      </c>
      <c r="M115" s="14" t="s">
        <v>674</v>
      </c>
      <c r="N115" s="3">
        <v>30200</v>
      </c>
      <c r="O115" t="str">
        <f>_xlfn.XLOOKUP(M115,[8]【SUIT】合同静态信息表!$B:$B,[8]【SUIT】合同静态信息表!$BF:$BF)</f>
        <v>数字建造中心</v>
      </c>
      <c r="P115">
        <f>COUNTIFS($M$2:M115,M115)</f>
        <v>2</v>
      </c>
    </row>
    <row r="116" ht="14.25" spans="1:17">
      <c r="A116" t="s">
        <v>731</v>
      </c>
      <c r="B116" t="s">
        <v>843</v>
      </c>
      <c r="C116" s="13">
        <v>9915259</v>
      </c>
      <c r="D116" s="13">
        <v>509830.3</v>
      </c>
      <c r="E116" t="str">
        <f>_xlfn.XLOOKUP(A116,[8]【SUIT】合同静态信息表!$B:$B,[8]【SUIT】合同静态信息表!$BF:$BF)</f>
        <v>数字建造中心</v>
      </c>
      <c r="F116">
        <f>COUNTIFS($A$2:A116,A116)</f>
        <v>1</v>
      </c>
      <c r="G116" t="str">
        <f t="shared" si="19"/>
        <v>ZHT2021051000043</v>
      </c>
      <c r="L116" s="2" t="s">
        <v>844</v>
      </c>
      <c r="M116" s="14" t="s">
        <v>618</v>
      </c>
      <c r="N116" s="3">
        <v>42109.08</v>
      </c>
      <c r="O116" t="str">
        <f>_xlfn.XLOOKUP(M116,[8]【SUIT】合同静态信息表!$B:$B,[8]【SUIT】合同静态信息表!$BF:$BF)</f>
        <v>智能运管中心</v>
      </c>
      <c r="P116">
        <f>COUNTIFS($M$2:M116,M116)</f>
        <v>1</v>
      </c>
      <c r="Q116" t="str">
        <f>M116</f>
        <v>ZHT2023071700071</v>
      </c>
    </row>
    <row r="117" ht="14.25" spans="1:17">
      <c r="A117" t="s">
        <v>779</v>
      </c>
      <c r="B117" t="s">
        <v>780</v>
      </c>
      <c r="C117" s="13">
        <v>3946080</v>
      </c>
      <c r="E117" t="str">
        <f>_xlfn.XLOOKUP(A117,[8]【SUIT】合同静态信息表!$B:$B,[8]【SUIT】合同静态信息表!$BF:$BF)</f>
        <v>数字建造中心</v>
      </c>
      <c r="F117">
        <f>COUNTIFS($A$2:A117,A117)</f>
        <v>3</v>
      </c>
      <c r="L117" s="2" t="s">
        <v>845</v>
      </c>
      <c r="M117" s="14" t="s">
        <v>618</v>
      </c>
      <c r="N117" s="3">
        <v>47958.11</v>
      </c>
      <c r="O117" t="str">
        <f>_xlfn.XLOOKUP(M117,[8]【SUIT】合同静态信息表!$B:$B,[8]【SUIT】合同静态信息表!$BF:$BF)</f>
        <v>智能运管中心</v>
      </c>
      <c r="P117">
        <f>COUNTIFS($M$2:M117,M117)</f>
        <v>2</v>
      </c>
    </row>
    <row r="118" ht="14.25" spans="1:17">
      <c r="A118" t="s">
        <v>779</v>
      </c>
      <c r="B118" t="s">
        <v>780</v>
      </c>
      <c r="C118" s="13">
        <v>3946080</v>
      </c>
      <c r="D118" t="s">
        <v>368</v>
      </c>
      <c r="E118" t="str">
        <f>_xlfn.XLOOKUP(A118,[8]【SUIT】合同静态信息表!$B:$B,[8]【SUIT】合同静态信息表!$BF:$BF)</f>
        <v>数字建造中心</v>
      </c>
      <c r="F118">
        <f>COUNTIFS($A$2:A118,A118)</f>
        <v>4</v>
      </c>
      <c r="L118" s="2" t="s">
        <v>846</v>
      </c>
      <c r="M118" s="2" t="s">
        <v>847</v>
      </c>
      <c r="N118" s="3">
        <v>132500</v>
      </c>
      <c r="O118" t="str">
        <f>_xlfn.XLOOKUP(M118,[8]【SUIT】合同静态信息表!$B:$B,[8]【SUIT】合同静态信息表!$BF:$BF)</f>
        <v>福建分公司</v>
      </c>
      <c r="P118">
        <f>COUNTIFS($M$2:M118,M118)</f>
        <v>1</v>
      </c>
      <c r="Q118" t="str">
        <f>M118</f>
        <v>ZHT2023030700022</v>
      </c>
    </row>
    <row r="119" ht="14.25" spans="1:17">
      <c r="A119" t="s">
        <v>399</v>
      </c>
      <c r="B119" t="s">
        <v>408</v>
      </c>
      <c r="C119" s="13">
        <v>156584</v>
      </c>
      <c r="D119" s="13">
        <v>49424</v>
      </c>
      <c r="E119" t="str">
        <f>_xlfn.XLOOKUP(A119,[8]【SUIT】合同静态信息表!$B:$B,[8]【SUIT】合同静态信息表!$BF:$BF)</f>
        <v>数字建造中心</v>
      </c>
      <c r="F119">
        <f>COUNTIFS($A$2:A119,A119)</f>
        <v>2</v>
      </c>
      <c r="L119" s="2" t="s">
        <v>848</v>
      </c>
      <c r="M119" s="14" t="s">
        <v>599</v>
      </c>
      <c r="N119" s="3">
        <v>164000</v>
      </c>
      <c r="O119" t="str">
        <f>_xlfn.XLOOKUP(M119,[8]【SUIT】合同静态信息表!$B:$B,[8]【SUIT】合同静态信息表!$BF:$BF)</f>
        <v>福建分公司</v>
      </c>
      <c r="P119">
        <f>COUNTIFS($M$2:M119,M119)</f>
        <v>2</v>
      </c>
    </row>
    <row r="120" ht="14.25" spans="1:17">
      <c r="A120" t="s">
        <v>399</v>
      </c>
      <c r="B120" t="s">
        <v>408</v>
      </c>
      <c r="C120" s="13">
        <v>156584</v>
      </c>
      <c r="D120" s="13">
        <v>107160</v>
      </c>
      <c r="E120" t="str">
        <f>_xlfn.XLOOKUP(A120,[8]【SUIT】合同静态信息表!$B:$B,[8]【SUIT】合同静态信息表!$BF:$BF)</f>
        <v>数字建造中心</v>
      </c>
      <c r="F120">
        <f>COUNTIFS($A$2:A120,A120)</f>
        <v>3</v>
      </c>
      <c r="L120" s="2" t="s">
        <v>849</v>
      </c>
      <c r="M120" s="2" t="s">
        <v>720</v>
      </c>
      <c r="N120" s="3">
        <v>550000</v>
      </c>
      <c r="O120" t="str">
        <f>_xlfn.XLOOKUP(M120,[8]【SUIT】合同静态信息表!$B:$B,[8]【SUIT】合同静态信息表!$BF:$BF)</f>
        <v>广东分公司</v>
      </c>
      <c r="P120">
        <f>COUNTIFS($M$2:M120,M120)</f>
        <v>1</v>
      </c>
      <c r="Q120" t="str">
        <f t="shared" ref="Q120:Q125" si="21">M120</f>
        <v>ZHT2023060100048</v>
      </c>
    </row>
    <row r="121" ht="14.25" spans="1:17">
      <c r="A121" t="s">
        <v>850</v>
      </c>
      <c r="B121" t="s">
        <v>851</v>
      </c>
      <c r="C121" s="13">
        <v>1800000</v>
      </c>
      <c r="D121" t="s">
        <v>368</v>
      </c>
      <c r="E121" t="str">
        <f>_xlfn.XLOOKUP(A121,[8]【SUIT】合同静态信息表!$B:$B,[8]【SUIT】合同静态信息表!$BF:$BF)</f>
        <v>数字建造中心</v>
      </c>
      <c r="F121">
        <f>COUNTIFS($A$2:A121,A121)</f>
        <v>1</v>
      </c>
      <c r="G121" t="str">
        <f t="shared" ref="G121:G123" si="22">A121</f>
        <v>ZHT2023082100086</v>
      </c>
      <c r="L121" s="2" t="s">
        <v>852</v>
      </c>
      <c r="M121" s="2" t="s">
        <v>853</v>
      </c>
      <c r="N121" s="3">
        <v>870000</v>
      </c>
      <c r="O121" t="str">
        <f>_xlfn.XLOOKUP(M121,[8]【SUIT】合同静态信息表!$B:$B,[8]【SUIT】合同静态信息表!$BF:$BF)</f>
        <v>数字建造中心</v>
      </c>
      <c r="P121">
        <f>COUNTIFS($M$2:M121,M121)</f>
        <v>1</v>
      </c>
      <c r="Q121" t="str">
        <f t="shared" si="21"/>
        <v>ZHT2020123100147</v>
      </c>
    </row>
    <row r="122" ht="14.25" spans="1:17">
      <c r="A122" t="s">
        <v>854</v>
      </c>
      <c r="B122" t="s">
        <v>855</v>
      </c>
      <c r="C122" s="13">
        <v>766405.18</v>
      </c>
      <c r="E122" t="str">
        <f>_xlfn.XLOOKUP(A122,[8]【SUIT】合同静态信息表!$B:$B,[8]【SUIT】合同静态信息表!$BF:$BF)</f>
        <v>数字建造中心</v>
      </c>
      <c r="F122">
        <f>COUNTIFS($A$2:A122,A122)</f>
        <v>1</v>
      </c>
      <c r="G122" t="str">
        <f t="shared" si="22"/>
        <v>ZHT2023051600043</v>
      </c>
      <c r="L122" s="2" t="s">
        <v>856</v>
      </c>
      <c r="M122" s="2" t="s">
        <v>857</v>
      </c>
      <c r="N122" s="3">
        <v>190257.23</v>
      </c>
      <c r="O122" t="str">
        <f>_xlfn.XLOOKUP(M122,[8]【SUIT】合同静态信息表!$B:$B,[8]【SUIT】合同静态信息表!$BF:$BF)</f>
        <v>智能运管中心</v>
      </c>
      <c r="P122">
        <f>COUNTIFS($M$2:M122,M122)</f>
        <v>1</v>
      </c>
      <c r="Q122" t="str">
        <f t="shared" si="21"/>
        <v>ZHT2024052100058</v>
      </c>
    </row>
    <row r="123" ht="14.25" spans="1:17">
      <c r="A123" t="s">
        <v>716</v>
      </c>
      <c r="B123" t="s">
        <v>858</v>
      </c>
      <c r="C123" s="13">
        <v>817100</v>
      </c>
      <c r="D123" s="13">
        <v>149875</v>
      </c>
      <c r="E123" t="str">
        <f>_xlfn.XLOOKUP(A123,[8]【SUIT】合同静态信息表!$B:$B,[8]【SUIT】合同静态信息表!$BF:$BF)</f>
        <v>广东分公司</v>
      </c>
      <c r="F123">
        <f>COUNTIFS($A$2:A123,A123)</f>
        <v>1</v>
      </c>
      <c r="G123" t="str">
        <f t="shared" si="22"/>
        <v>ZHT2023032900030</v>
      </c>
      <c r="L123" s="2" t="s">
        <v>859</v>
      </c>
      <c r="M123" s="2" t="s">
        <v>860</v>
      </c>
      <c r="N123" s="3">
        <v>120470</v>
      </c>
      <c r="O123" t="str">
        <f>_xlfn.XLOOKUP(M123,[8]【SUIT】合同静态信息表!$B:$B,[8]【SUIT】合同静态信息表!$BF:$BF)</f>
        <v>智能运管中心</v>
      </c>
      <c r="P123">
        <f>COUNTIFS($M$2:M123,M123)</f>
        <v>1</v>
      </c>
      <c r="Q123" t="str">
        <f t="shared" si="21"/>
        <v>ZHT2024051400053</v>
      </c>
    </row>
    <row r="124" ht="14.25" spans="1:17">
      <c r="A124" t="s">
        <v>716</v>
      </c>
      <c r="B124" t="s">
        <v>858</v>
      </c>
      <c r="C124" s="13">
        <v>817100</v>
      </c>
      <c r="D124" s="13">
        <v>279700</v>
      </c>
      <c r="E124" t="str">
        <f>_xlfn.XLOOKUP(A124,[8]【SUIT】合同静态信息表!$B:$B,[8]【SUIT】合同静态信息表!$BF:$BF)</f>
        <v>广东分公司</v>
      </c>
      <c r="F124">
        <f>COUNTIFS($A$2:A124,A124)</f>
        <v>2</v>
      </c>
      <c r="L124" s="2" t="s">
        <v>861</v>
      </c>
      <c r="M124" s="2" t="s">
        <v>862</v>
      </c>
      <c r="N124" s="3">
        <v>35040</v>
      </c>
      <c r="O124" t="str">
        <f>_xlfn.XLOOKUP(M124,[8]【SUIT】合同静态信息表!$B:$B,[8]【SUIT】合同静态信息表!$BF:$BF)</f>
        <v>智能运管中心</v>
      </c>
      <c r="P124">
        <f>COUNTIFS($M$2:M124,M124)</f>
        <v>1</v>
      </c>
      <c r="Q124" t="str">
        <f t="shared" si="21"/>
        <v>ZHT2024052200060</v>
      </c>
    </row>
    <row r="125" ht="14.25" spans="1:17">
      <c r="A125" t="s">
        <v>743</v>
      </c>
      <c r="B125" t="s">
        <v>742</v>
      </c>
      <c r="C125" s="13">
        <v>1057940</v>
      </c>
      <c r="D125" s="13">
        <v>104370</v>
      </c>
      <c r="E125" t="str">
        <f>_xlfn.XLOOKUP(A125,[8]【SUIT】合同静态信息表!$B:$B,[8]【SUIT】合同静态信息表!$BF:$BF)</f>
        <v>智能运管中心</v>
      </c>
      <c r="F125">
        <f>COUNTIFS($A$2:A125,A125)</f>
        <v>1</v>
      </c>
      <c r="G125" t="str">
        <f t="shared" ref="G125:G129" si="23">A125</f>
        <v>ZHT2023061300053</v>
      </c>
      <c r="L125" s="2" t="s">
        <v>863</v>
      </c>
      <c r="M125" s="2" t="s">
        <v>864</v>
      </c>
      <c r="N125" s="3">
        <v>395000</v>
      </c>
      <c r="O125" t="str">
        <f>_xlfn.XLOOKUP(M125,[8]【SUIT】合同静态信息表!$B:$B,[8]【SUIT】合同静态信息表!$BF:$BF)</f>
        <v>数字建造中心</v>
      </c>
      <c r="P125">
        <f>COUNTIFS($M$2:M125,M125)</f>
        <v>1</v>
      </c>
      <c r="Q125" t="str">
        <f t="shared" si="21"/>
        <v>ZHT2023042700037</v>
      </c>
    </row>
    <row r="126" ht="14.25" spans="1:17">
      <c r="A126" t="s">
        <v>865</v>
      </c>
      <c r="B126" t="s">
        <v>866</v>
      </c>
      <c r="C126" s="13">
        <v>1937078.98</v>
      </c>
      <c r="D126" t="s">
        <v>368</v>
      </c>
      <c r="E126" t="str">
        <f>_xlfn.XLOOKUP(A126,[8]【SUIT】合同静态信息表!$B:$B,[8]【SUIT】合同静态信息表!$BF:$BF)</f>
        <v>广东分公司</v>
      </c>
      <c r="F126">
        <f>COUNTIFS($A$2:A126,A126)</f>
        <v>1</v>
      </c>
      <c r="G126" t="str">
        <f t="shared" si="23"/>
        <v>ZHT2023010600006</v>
      </c>
      <c r="L126" s="2" t="s">
        <v>688</v>
      </c>
      <c r="M126" s="14" t="s">
        <v>689</v>
      </c>
      <c r="N126" s="3">
        <v>427419.9</v>
      </c>
      <c r="O126" t="str">
        <f>_xlfn.XLOOKUP(M126,[8]【SUIT】合同静态信息表!$B:$B,[8]【SUIT】合同静态信息表!$BF:$BF)</f>
        <v>数字建造中心</v>
      </c>
      <c r="P126">
        <f>COUNTIFS($M$2:M126,M126)</f>
        <v>2</v>
      </c>
    </row>
    <row r="127" ht="14.25" spans="1:17">
      <c r="A127" t="s">
        <v>701</v>
      </c>
      <c r="B127" t="s">
        <v>747</v>
      </c>
      <c r="C127" s="13">
        <v>187500</v>
      </c>
      <c r="D127" s="13">
        <v>187500</v>
      </c>
      <c r="E127" t="str">
        <f>_xlfn.XLOOKUP(A127,[8]【SUIT】合同静态信息表!$B:$B,[8]【SUIT】合同静态信息表!$BF:$BF)</f>
        <v>广东分公司</v>
      </c>
      <c r="F127">
        <f>COUNTIFS($A$2:A127,A127)</f>
        <v>1</v>
      </c>
      <c r="G127" t="str">
        <f t="shared" si="23"/>
        <v>ZHT2023070700062</v>
      </c>
      <c r="L127" s="2" t="s">
        <v>867</v>
      </c>
      <c r="M127" s="14" t="s">
        <v>762</v>
      </c>
      <c r="N127" s="3">
        <v>12.8</v>
      </c>
      <c r="O127" t="str">
        <f>_xlfn.XLOOKUP(M127,[8]【SUIT】合同静态信息表!$B:$B,[8]【SUIT】合同静态信息表!$BF:$BF)</f>
        <v>福建分公司</v>
      </c>
      <c r="P127">
        <f>COUNTIFS($M$2:M127,M127)</f>
        <v>1</v>
      </c>
      <c r="Q127" t="str">
        <f>M127</f>
        <v>ZHT2023092800103</v>
      </c>
    </row>
    <row r="128" ht="14.25" spans="1:17">
      <c r="A128" t="s">
        <v>753</v>
      </c>
      <c r="B128" t="s">
        <v>868</v>
      </c>
      <c r="C128" s="13">
        <v>350650</v>
      </c>
      <c r="D128" s="13">
        <v>158900.9</v>
      </c>
      <c r="E128" t="str">
        <f>_xlfn.XLOOKUP(A128,[8]【SUIT】合同静态信息表!$B:$B,[8]【SUIT】合同静态信息表!$BF:$BF)</f>
        <v>广东分公司</v>
      </c>
      <c r="F128">
        <f>COUNTIFS($A$2:A128,A128)</f>
        <v>1</v>
      </c>
      <c r="G128" t="str">
        <f t="shared" si="23"/>
        <v>ZHT2023061200052</v>
      </c>
      <c r="L128" s="35" t="s">
        <v>869</v>
      </c>
      <c r="M128" s="2" t="s">
        <v>870</v>
      </c>
      <c r="N128" s="3">
        <v>5761.43</v>
      </c>
      <c r="O128" t="str">
        <f>_xlfn.XLOOKUP(M128,[8]【SUIT】合同静态信息表!$B:$B,[8]【SUIT】合同静态信息表!$BF:$BF)</f>
        <v>广东分公司</v>
      </c>
      <c r="P128">
        <f>COUNTIFS($M$2:M128,M128)</f>
        <v>1</v>
      </c>
      <c r="Q128" t="str">
        <f>M128</f>
        <v>ZHT2021090100103</v>
      </c>
    </row>
    <row r="129" ht="14.25" spans="1:17">
      <c r="A129" t="s">
        <v>871</v>
      </c>
      <c r="B129" t="s">
        <v>872</v>
      </c>
      <c r="C129" s="13">
        <v>510000</v>
      </c>
      <c r="D129" t="s">
        <v>368</v>
      </c>
      <c r="E129" t="str">
        <f>_xlfn.XLOOKUP(A129,[8]【SUIT】合同静态信息表!$B:$B,[8]【SUIT】合同静态信息表!$BF:$BF)</f>
        <v>数智管理中心</v>
      </c>
      <c r="F129">
        <f>COUNTIFS($A$2:A129,A129)</f>
        <v>1</v>
      </c>
      <c r="G129" t="str">
        <f t="shared" si="23"/>
        <v>ZHT2023072400075</v>
      </c>
      <c r="L129" s="35" t="s">
        <v>873</v>
      </c>
      <c r="M129" s="2" t="s">
        <v>874</v>
      </c>
      <c r="N129" s="3">
        <v>3574.69</v>
      </c>
      <c r="O129" t="str">
        <f>_xlfn.XLOOKUP(M129,[8]【SUIT】合同静态信息表!$B:$B,[8]【SUIT】合同静态信息表!$BF:$BF)</f>
        <v>广东分公司</v>
      </c>
      <c r="P129">
        <f>COUNTIFS($M$2:M129,M129)</f>
        <v>1</v>
      </c>
      <c r="Q129" t="str">
        <f>M129</f>
        <v>ZHT2021070900081</v>
      </c>
    </row>
    <row r="130" ht="14.25" spans="1:17">
      <c r="A130" t="s">
        <v>535</v>
      </c>
      <c r="B130" t="s">
        <v>652</v>
      </c>
      <c r="C130" s="13">
        <v>1020000</v>
      </c>
      <c r="D130" s="13">
        <v>255000</v>
      </c>
      <c r="E130" t="str">
        <f>_xlfn.XLOOKUP(A130,[8]【SUIT】合同静态信息表!$B:$B,[8]【SUIT】合同静态信息表!$BF:$BF)</f>
        <v>广东分公司</v>
      </c>
      <c r="F130">
        <f>COUNTIFS($A$2:A130,A130)</f>
        <v>2</v>
      </c>
      <c r="L130" s="35" t="s">
        <v>875</v>
      </c>
      <c r="M130" s="2" t="s">
        <v>876</v>
      </c>
      <c r="N130" s="3">
        <v>9074.05</v>
      </c>
      <c r="O130" t="str">
        <f>_xlfn.XLOOKUP(M130,[8]【SUIT】合同静态信息表!$B:$B,[8]【SUIT】合同静态信息表!$BF:$BF)</f>
        <v>智能运管中心</v>
      </c>
      <c r="P130">
        <f>COUNTIFS($M$2:M130,M130)</f>
        <v>1</v>
      </c>
      <c r="Q130" t="str">
        <f>M130</f>
        <v>SJHT2019092000073</v>
      </c>
    </row>
    <row r="131" ht="14.25" spans="1:17">
      <c r="A131" t="s">
        <v>761</v>
      </c>
      <c r="B131" t="s">
        <v>760</v>
      </c>
      <c r="C131" s="13">
        <v>1950000</v>
      </c>
      <c r="D131" s="13">
        <v>780000</v>
      </c>
      <c r="E131" t="str">
        <f>_xlfn.XLOOKUP(A131,[8]【SUIT】合同静态信息表!$B:$B,[8]【SUIT】合同静态信息表!$BF:$BF)</f>
        <v>广东分公司</v>
      </c>
      <c r="F131">
        <f>COUNTIFS($A$2:A131,A131)</f>
        <v>1</v>
      </c>
      <c r="G131" t="str">
        <f t="shared" ref="G131:G135" si="24">A131</f>
        <v>ZHT2022122800128</v>
      </c>
      <c r="L131" s="35" t="s">
        <v>877</v>
      </c>
      <c r="M131" s="2" t="s">
        <v>878</v>
      </c>
      <c r="N131" s="3">
        <v>4105.5</v>
      </c>
      <c r="O131" t="e">
        <f>_xlfn.XLOOKUP(M131,[8]【SUIT】合同静态信息表!$B:$B,[8]【SUIT】合同静态信息表!$BF:$BF)</f>
        <v>#N/A</v>
      </c>
      <c r="P131">
        <f>COUNTIFS($M$2:M131,M131)</f>
        <v>1</v>
      </c>
      <c r="Q131" t="str">
        <f>M131</f>
        <v>SUCG35019999</v>
      </c>
    </row>
    <row r="132" ht="14.25" spans="1:17">
      <c r="A132" t="s">
        <v>879</v>
      </c>
      <c r="B132" t="s">
        <v>880</v>
      </c>
      <c r="C132" s="13">
        <v>500000</v>
      </c>
      <c r="D132" s="13">
        <v>100000</v>
      </c>
      <c r="E132" t="str">
        <f>_xlfn.XLOOKUP(A132,[8]【SUIT】合同静态信息表!$B:$B,[8]【SUIT】合同静态信息表!$BF:$BF)</f>
        <v>数字建造中心</v>
      </c>
      <c r="F132">
        <f>COUNTIFS($A$2:A132,A132)</f>
        <v>1</v>
      </c>
      <c r="G132" t="str">
        <f t="shared" si="24"/>
        <v>ZHT2023041900034</v>
      </c>
      <c r="L132" s="35" t="s">
        <v>881</v>
      </c>
      <c r="M132" s="14" t="s">
        <v>525</v>
      </c>
      <c r="N132" s="3">
        <v>1077314.44</v>
      </c>
      <c r="O132" t="str">
        <f>_xlfn.XLOOKUP(M132,[8]【SUIT】合同静态信息表!$B:$B,[8]【SUIT】合同静态信息表!$BF:$BF)</f>
        <v>数字建造中心</v>
      </c>
      <c r="P132">
        <f>COUNTIFS($M$2:M132,M132)</f>
        <v>2</v>
      </c>
    </row>
    <row r="133" ht="14.25" spans="1:17">
      <c r="A133" t="s">
        <v>882</v>
      </c>
      <c r="B133" t="s">
        <v>883</v>
      </c>
      <c r="C133" s="13">
        <v>380063</v>
      </c>
      <c r="D133" t="s">
        <v>368</v>
      </c>
      <c r="E133" t="str">
        <f>_xlfn.XLOOKUP(A133,[8]【SUIT】合同静态信息表!$B:$B,[8]【SUIT】合同静态信息表!$BF:$BF)</f>
        <v>数智管理中心</v>
      </c>
      <c r="F133">
        <f>COUNTIFS($A$2:A133,A133)</f>
        <v>1</v>
      </c>
      <c r="G133" t="str">
        <f t="shared" si="24"/>
        <v>ZHT2023011100008</v>
      </c>
      <c r="L133" s="35" t="s">
        <v>884</v>
      </c>
      <c r="M133" s="2" t="s">
        <v>885</v>
      </c>
      <c r="N133" s="3">
        <v>5691.67</v>
      </c>
      <c r="O133" t="str">
        <f>_xlfn.XLOOKUP(M133,[8]【SUIT】合同静态信息表!$B:$B,[8]【SUIT】合同静态信息表!$BF:$BF)</f>
        <v>广东分公司</v>
      </c>
      <c r="P133">
        <f>COUNTIFS($M$2:M133,M133)</f>
        <v>1</v>
      </c>
      <c r="Q133" t="str">
        <f>M133</f>
        <v>ZHT2021101400116</v>
      </c>
    </row>
    <row r="134" ht="14.25" spans="1:17">
      <c r="A134" t="s">
        <v>886</v>
      </c>
      <c r="B134" t="s">
        <v>887</v>
      </c>
      <c r="C134" s="13">
        <v>3780000</v>
      </c>
      <c r="D134" t="s">
        <v>368</v>
      </c>
      <c r="E134" t="str">
        <f>_xlfn.XLOOKUP(A134,[8]【SUIT】合同静态信息表!$B:$B,[8]【SUIT】合同静态信息表!$BF:$BF)</f>
        <v>数字建造中心</v>
      </c>
      <c r="F134">
        <f>COUNTIFS($A$2:A134,A134)</f>
        <v>1</v>
      </c>
      <c r="G134" t="str">
        <f t="shared" si="24"/>
        <v>ZHT2022082400068</v>
      </c>
      <c r="L134" s="35" t="s">
        <v>888</v>
      </c>
      <c r="M134" s="14" t="s">
        <v>509</v>
      </c>
      <c r="N134" s="3">
        <v>55000</v>
      </c>
      <c r="O134" t="str">
        <f>_xlfn.XLOOKUP(M134,[8]【SUIT】合同静态信息表!$B:$B,[8]【SUIT】合同静态信息表!$BF:$BF)</f>
        <v>智能运管中心</v>
      </c>
      <c r="P134">
        <f>COUNTIFS($M$2:M134,M134)</f>
        <v>2</v>
      </c>
    </row>
    <row r="135" ht="14.25" spans="1:17">
      <c r="A135" t="s">
        <v>889</v>
      </c>
      <c r="B135" t="s">
        <v>890</v>
      </c>
      <c r="C135" s="13">
        <v>160961</v>
      </c>
      <c r="D135" s="13">
        <v>8048.05</v>
      </c>
      <c r="E135" t="str">
        <f>_xlfn.XLOOKUP(A135,[8]【SUIT】合同静态信息表!$B:$B,[8]【SUIT】合同静态信息表!$BF:$BF)</f>
        <v>广东分公司</v>
      </c>
      <c r="F135">
        <f>COUNTIFS($A$2:A135,A135)</f>
        <v>1</v>
      </c>
      <c r="G135" t="str">
        <f t="shared" si="24"/>
        <v>ZHT2023051500041</v>
      </c>
      <c r="L135" s="35" t="s">
        <v>891</v>
      </c>
      <c r="M135" s="2" t="s">
        <v>892</v>
      </c>
      <c r="N135" s="3">
        <v>74000</v>
      </c>
      <c r="O135" t="str">
        <f>_xlfn.XLOOKUP(M135,[8]【SUIT】合同静态信息表!$B:$B,[8]【SUIT】合同静态信息表!$BF:$BF)</f>
        <v>数字建造中心</v>
      </c>
      <c r="P135">
        <f>COUNTIFS($M$2:M135,M135)</f>
        <v>1</v>
      </c>
      <c r="Q135" t="str">
        <f>M135</f>
        <v>ZHT2020122500136</v>
      </c>
    </row>
    <row r="136" ht="14.25" spans="1:17">
      <c r="A136" t="s">
        <v>732</v>
      </c>
      <c r="B136" t="s">
        <v>789</v>
      </c>
      <c r="C136" s="13">
        <v>4550000</v>
      </c>
      <c r="D136" s="13">
        <v>287777.78</v>
      </c>
      <c r="E136" t="str">
        <f>_xlfn.XLOOKUP(A136,[8]【SUIT】合同静态信息表!$B:$B,[8]【SUIT】合同静态信息表!$BF:$BF)</f>
        <v>广东分公司</v>
      </c>
      <c r="F136">
        <f>COUNTIFS($A$2:A136,A136)</f>
        <v>3</v>
      </c>
      <c r="L136" s="35" t="s">
        <v>893</v>
      </c>
      <c r="M136" s="14" t="s">
        <v>559</v>
      </c>
      <c r="N136" s="3">
        <v>214260</v>
      </c>
      <c r="O136" t="str">
        <f>_xlfn.XLOOKUP(M136,[8]【SUIT】合同静态信息表!$B:$B,[8]【SUIT】合同静态信息表!$BF:$BF)</f>
        <v>智能运管中心</v>
      </c>
      <c r="P136">
        <f>COUNTIFS($M$2:M136,M136)</f>
        <v>2</v>
      </c>
    </row>
    <row r="137" ht="14.25" spans="1:17">
      <c r="A137" t="s">
        <v>671</v>
      </c>
      <c r="B137" t="s">
        <v>763</v>
      </c>
      <c r="C137" s="13">
        <v>800000</v>
      </c>
      <c r="D137" s="13">
        <v>144000</v>
      </c>
      <c r="E137" t="str">
        <f>_xlfn.XLOOKUP(A137,[8]【SUIT】合同静态信息表!$B:$B,[8]【SUIT】合同静态信息表!$BF:$BF)</f>
        <v>福建分公司</v>
      </c>
      <c r="F137">
        <f>COUNTIFS($A$2:A137,A137)</f>
        <v>2</v>
      </c>
      <c r="L137" s="2" t="s">
        <v>894</v>
      </c>
      <c r="M137" s="2" t="s">
        <v>895</v>
      </c>
      <c r="N137" s="3">
        <v>84254.34</v>
      </c>
      <c r="O137" t="str">
        <f>_xlfn.XLOOKUP(M137,[8]【SUIT】合同静态信息表!$B:$B,[8]【SUIT】合同静态信息表!$BF:$BF)</f>
        <v>智能运管中心</v>
      </c>
      <c r="P137">
        <f>COUNTIFS($M$2:M137,M137)</f>
        <v>1</v>
      </c>
      <c r="Q137" t="str">
        <f>M137</f>
        <v>ZHT2024121600160</v>
      </c>
    </row>
    <row r="138" ht="14.25" spans="1:17">
      <c r="A138" t="s">
        <v>766</v>
      </c>
      <c r="B138" t="s">
        <v>765</v>
      </c>
      <c r="C138" s="13">
        <v>10000000</v>
      </c>
      <c r="D138" s="13">
        <v>1300000</v>
      </c>
      <c r="E138" t="str">
        <f>_xlfn.XLOOKUP(A138,[8]【SUIT】合同静态信息表!$B:$B,[8]【SUIT】合同静态信息表!$BF:$BF)</f>
        <v>数字建造中心</v>
      </c>
      <c r="F138">
        <f>COUNTIFS($A$2:A138,A138)</f>
        <v>1</v>
      </c>
      <c r="G138" t="str">
        <f t="shared" ref="G138:G144" si="25">A138</f>
        <v>ZHT2021082500101</v>
      </c>
      <c r="L138" s="36" t="s">
        <v>514</v>
      </c>
      <c r="M138" s="14" t="s">
        <v>515</v>
      </c>
      <c r="N138" s="3">
        <v>2625000</v>
      </c>
      <c r="O138" t="str">
        <f>_xlfn.XLOOKUP(M138,[8]【SUIT】合同静态信息表!$B:$B,[8]【SUIT】合同静态信息表!$BF:$BF)</f>
        <v>智能运管中心</v>
      </c>
      <c r="P138">
        <f>COUNTIFS($M$2:M138,M138)</f>
        <v>2</v>
      </c>
    </row>
    <row r="139" ht="14.25" spans="1:17">
      <c r="A139" t="s">
        <v>526</v>
      </c>
      <c r="B139" t="s">
        <v>527</v>
      </c>
      <c r="C139" s="13">
        <v>517800</v>
      </c>
      <c r="D139" s="13">
        <v>12183.85</v>
      </c>
      <c r="E139" t="str">
        <f>_xlfn.XLOOKUP(A139,[8]【SUIT】合同静态信息表!$B:$B,[8]【SUIT】合同静态信息表!$BF:$BF)</f>
        <v>广东分公司</v>
      </c>
      <c r="F139">
        <f>COUNTIFS($A$2:A139,A139)</f>
        <v>2</v>
      </c>
      <c r="L139" s="36" t="s">
        <v>896</v>
      </c>
      <c r="M139" s="14" t="s">
        <v>731</v>
      </c>
      <c r="N139" s="3">
        <v>754520</v>
      </c>
      <c r="O139" t="str">
        <f>_xlfn.XLOOKUP(M139,[8]【SUIT】合同静态信息表!$B:$B,[8]【SUIT】合同静态信息表!$BF:$BF)</f>
        <v>数字建造中心</v>
      </c>
      <c r="P139">
        <f>COUNTIFS($M$2:M139,M139)</f>
        <v>2</v>
      </c>
    </row>
    <row r="140" ht="14.25" spans="1:17">
      <c r="A140" t="s">
        <v>526</v>
      </c>
      <c r="B140" t="s">
        <v>527</v>
      </c>
      <c r="C140" s="13">
        <v>517800</v>
      </c>
      <c r="D140" s="13">
        <v>10000</v>
      </c>
      <c r="E140" t="str">
        <f>_xlfn.XLOOKUP(A140,[8]【SUIT】合同静态信息表!$B:$B,[8]【SUIT】合同静态信息表!$BF:$BF)</f>
        <v>广东分公司</v>
      </c>
      <c r="F140">
        <f>COUNTIFS($A$2:A140,A140)</f>
        <v>3</v>
      </c>
      <c r="L140" s="36" t="s">
        <v>897</v>
      </c>
      <c r="M140" s="14" t="s">
        <v>715</v>
      </c>
      <c r="N140" s="3">
        <v>4155252</v>
      </c>
      <c r="O140" t="str">
        <f>_xlfn.XLOOKUP(M140,[8]【SUIT】合同静态信息表!$B:$B,[8]【SUIT】合同静态信息表!$BF:$BF)</f>
        <v>数字建造中心</v>
      </c>
      <c r="P140">
        <f>COUNTIFS($M$2:M140,M140)</f>
        <v>2</v>
      </c>
    </row>
    <row r="141" ht="14.25" spans="1:17">
      <c r="A141" t="s">
        <v>460</v>
      </c>
      <c r="B141" t="s">
        <v>501</v>
      </c>
      <c r="C141" s="13">
        <v>1615765</v>
      </c>
      <c r="D141" s="13">
        <v>345968</v>
      </c>
      <c r="E141" t="str">
        <f>_xlfn.XLOOKUP(A141,[8]【SUIT】合同静态信息表!$B:$B,[8]【SUIT】合同静态信息表!$BF:$BF)</f>
        <v>广东分公司</v>
      </c>
      <c r="F141">
        <f>COUNTIFS($A$2:A141,A141)</f>
        <v>4</v>
      </c>
      <c r="L141" s="36" t="s">
        <v>898</v>
      </c>
      <c r="M141" s="14" t="s">
        <v>454</v>
      </c>
      <c r="N141" s="3">
        <v>706165</v>
      </c>
      <c r="O141" t="str">
        <f>_xlfn.XLOOKUP(M141,[8]【SUIT】合同静态信息表!$B:$B,[8]【SUIT】合同静态信息表!$BF:$BF)</f>
        <v>数字建造中心</v>
      </c>
      <c r="P141">
        <f>COUNTIFS($M$2:M141,M141)</f>
        <v>2</v>
      </c>
    </row>
    <row r="142" ht="14.25" spans="1:17">
      <c r="A142" t="s">
        <v>777</v>
      </c>
      <c r="B142" t="s">
        <v>899</v>
      </c>
      <c r="C142" s="13">
        <v>4033188</v>
      </c>
      <c r="D142" s="13">
        <v>250458</v>
      </c>
      <c r="E142" t="str">
        <f>_xlfn.XLOOKUP(A142,[8]【SUIT】合同静态信息表!$B:$B,[8]【SUIT】合同静态信息表!$BF:$BF)</f>
        <v>广东分公司</v>
      </c>
      <c r="F142">
        <f>COUNTIFS($A$2:A142,A142)</f>
        <v>1</v>
      </c>
      <c r="G142" t="str">
        <f t="shared" si="25"/>
        <v>ZHT2020102800068</v>
      </c>
      <c r="L142" s="36" t="s">
        <v>900</v>
      </c>
      <c r="M142" s="14" t="s">
        <v>705</v>
      </c>
      <c r="N142" s="3">
        <v>1324431</v>
      </c>
      <c r="O142" t="str">
        <f>_xlfn.XLOOKUP(M142,[8]【SUIT】合同静态信息表!$B:$B,[8]【SUIT】合同静态信息表!$BF:$BF)</f>
        <v>数字建造中心</v>
      </c>
      <c r="P142">
        <f>COUNTIFS($M$2:M142,M142)</f>
        <v>2</v>
      </c>
    </row>
    <row r="143" ht="14.25" spans="1:17">
      <c r="A143" t="s">
        <v>901</v>
      </c>
      <c r="B143" t="s">
        <v>902</v>
      </c>
      <c r="C143" s="13">
        <v>3556800</v>
      </c>
      <c r="D143" t="s">
        <v>368</v>
      </c>
      <c r="E143" t="str">
        <f>_xlfn.XLOOKUP(A143,[8]【SUIT】合同静态信息表!$B:$B,[8]【SUIT】合同静态信息表!$BF:$BF)</f>
        <v>智能运管中心</v>
      </c>
      <c r="F143">
        <f>COUNTIFS($A$2:A143,A143)</f>
        <v>1</v>
      </c>
      <c r="G143" t="str">
        <f t="shared" si="25"/>
        <v>ZHT2022022400018</v>
      </c>
      <c r="L143" s="36" t="s">
        <v>903</v>
      </c>
      <c r="M143" s="2" t="s">
        <v>904</v>
      </c>
      <c r="N143" s="3">
        <v>645086</v>
      </c>
      <c r="O143" t="str">
        <f>_xlfn.XLOOKUP(M143,[8]【SUIT】合同静态信息表!$B:$B,[8]【SUIT】合同静态信息表!$BF:$BF)</f>
        <v>数字建造中心</v>
      </c>
      <c r="P143">
        <f>COUNTIFS($M$2:M143,M143)</f>
        <v>1</v>
      </c>
      <c r="Q143" t="str">
        <f>M143</f>
        <v>ZHT2021051000044</v>
      </c>
    </row>
    <row r="144" ht="14.25" spans="1:17">
      <c r="A144" t="s">
        <v>364</v>
      </c>
      <c r="B144" t="s">
        <v>905</v>
      </c>
      <c r="C144" s="13">
        <v>21466200</v>
      </c>
      <c r="D144" s="13">
        <v>2357460</v>
      </c>
      <c r="E144" t="str">
        <f>_xlfn.XLOOKUP(A144,[8]【SUIT】合同静态信息表!$B:$B,[8]【SUIT】合同静态信息表!$BF:$BF)</f>
        <v>数字建造中心</v>
      </c>
      <c r="F144">
        <f>COUNTIFS($A$2:A144,A144)</f>
        <v>1</v>
      </c>
      <c r="G144" t="str">
        <f t="shared" si="25"/>
        <v>ZHT2022060600043</v>
      </c>
      <c r="L144" s="36" t="s">
        <v>906</v>
      </c>
      <c r="M144" s="14" t="s">
        <v>710</v>
      </c>
      <c r="N144" s="3">
        <v>1399398</v>
      </c>
      <c r="O144" t="str">
        <f>_xlfn.XLOOKUP(M144,[8]【SUIT】合同静态信息表!$B:$B,[8]【SUIT】合同静态信息表!$BF:$BF)</f>
        <v>数字建造中心</v>
      </c>
      <c r="P144">
        <f>COUNTIFS($M$2:M144,M144)</f>
        <v>2</v>
      </c>
    </row>
    <row r="145" ht="14.25" spans="1:17">
      <c r="A145" t="s">
        <v>682</v>
      </c>
      <c r="B145" t="s">
        <v>683</v>
      </c>
      <c r="C145" s="13">
        <v>2580000</v>
      </c>
      <c r="D145" s="13">
        <v>506000</v>
      </c>
      <c r="E145" t="str">
        <f>_xlfn.XLOOKUP(A145,[8]【SUIT】合同静态信息表!$B:$B,[8]【SUIT】合同静态信息表!$BF:$BF)</f>
        <v>数字建造中心</v>
      </c>
      <c r="F145">
        <f>COUNTIFS($A$2:A145,A145)</f>
        <v>2</v>
      </c>
      <c r="L145" s="36" t="s">
        <v>543</v>
      </c>
      <c r="M145" s="14" t="s">
        <v>544</v>
      </c>
      <c r="N145" s="3">
        <v>598093.88</v>
      </c>
      <c r="O145" t="str">
        <f>_xlfn.XLOOKUP(M145,[8]【SUIT】合同静态信息表!$B:$B,[8]【SUIT】合同静态信息表!$BF:$BF)</f>
        <v>智能运管中心</v>
      </c>
      <c r="P145">
        <f>COUNTIFS($M$2:M145,M145)</f>
        <v>2</v>
      </c>
    </row>
    <row r="146" ht="14.25" spans="1:17">
      <c r="A146" t="s">
        <v>590</v>
      </c>
      <c r="B146" t="s">
        <v>687</v>
      </c>
      <c r="C146" s="13">
        <v>2780000</v>
      </c>
      <c r="D146" s="13">
        <v>556000</v>
      </c>
      <c r="E146" t="str">
        <f>_xlfn.XLOOKUP(A146,[8]【SUIT】合同静态信息表!$B:$B,[8]【SUIT】合同静态信息表!$BF:$BF)</f>
        <v>数字建造中心</v>
      </c>
      <c r="F146">
        <f>COUNTIFS($A$2:A146,A146)</f>
        <v>2</v>
      </c>
      <c r="L146" s="36" t="s">
        <v>553</v>
      </c>
      <c r="M146" s="14" t="s">
        <v>554</v>
      </c>
      <c r="N146" s="3">
        <v>640039.9</v>
      </c>
      <c r="O146" t="str">
        <f>_xlfn.XLOOKUP(M146,[8]【SUIT】合同静态信息表!$B:$B,[8]【SUIT】合同静态信息表!$BF:$BF)</f>
        <v>智能运管中心</v>
      </c>
      <c r="P146">
        <f>COUNTIFS($M$2:M146,M146)</f>
        <v>2</v>
      </c>
    </row>
    <row r="147" ht="14.25" spans="1:17">
      <c r="A147" t="s">
        <v>907</v>
      </c>
      <c r="B147" t="s">
        <v>908</v>
      </c>
      <c r="C147" s="13">
        <v>2370600</v>
      </c>
      <c r="D147" s="13">
        <v>355590</v>
      </c>
      <c r="E147" t="str">
        <f>_xlfn.XLOOKUP(A147,[8]【SUIT】合同静态信息表!$B:$B,[8]【SUIT】合同静态信息表!$BF:$BF)</f>
        <v>广东分公司</v>
      </c>
      <c r="F147">
        <f>COUNTIFS($A$2:A147,A147)</f>
        <v>1</v>
      </c>
      <c r="G147" t="str">
        <f t="shared" ref="G147:G159" si="26">A147</f>
        <v>ZHT2022010600005</v>
      </c>
      <c r="L147" s="36" t="s">
        <v>909</v>
      </c>
      <c r="M147" s="14" t="s">
        <v>580</v>
      </c>
      <c r="N147" s="3">
        <v>354120</v>
      </c>
      <c r="O147" t="str">
        <f>_xlfn.XLOOKUP(M147,[8]【SUIT】合同静态信息表!$B:$B,[8]【SUIT】合同静态信息表!$BF:$BF)</f>
        <v>福建分公司</v>
      </c>
      <c r="P147">
        <f>COUNTIFS($M$2:M147,M147)</f>
        <v>1</v>
      </c>
      <c r="Q147" t="str">
        <f>M147</f>
        <v>ZHT2022062300047</v>
      </c>
    </row>
    <row r="148" ht="14.25" spans="1:17">
      <c r="A148" t="s">
        <v>910</v>
      </c>
      <c r="B148" t="s">
        <v>911</v>
      </c>
      <c r="C148" s="13">
        <v>163000</v>
      </c>
      <c r="D148" s="13">
        <v>81500.01</v>
      </c>
      <c r="E148" t="str">
        <f>_xlfn.XLOOKUP(A148,[8]【SUIT】合同静态信息表!$B:$B,[8]【SUIT】合同静态信息表!$BF:$BF)</f>
        <v>福建分公司</v>
      </c>
      <c r="F148">
        <f>COUNTIFS($A$2:A148,A148)</f>
        <v>1</v>
      </c>
      <c r="G148" t="str">
        <f t="shared" si="26"/>
        <v>ZHT2023102700123</v>
      </c>
      <c r="L148" s="36" t="s">
        <v>912</v>
      </c>
      <c r="M148" s="14" t="s">
        <v>570</v>
      </c>
      <c r="N148" s="3">
        <v>3151646.54</v>
      </c>
      <c r="O148" t="str">
        <f>_xlfn.XLOOKUP(M148,[8]【SUIT】合同静态信息表!$B:$B,[8]【SUIT】合同静态信息表!$BF:$BF)</f>
        <v>数字建造中心</v>
      </c>
      <c r="P148">
        <f>COUNTIFS($M$2:M148,M148)</f>
        <v>3</v>
      </c>
    </row>
    <row r="149" ht="14.25" spans="1:17">
      <c r="A149" t="s">
        <v>913</v>
      </c>
      <c r="B149" t="s">
        <v>914</v>
      </c>
      <c r="C149" s="13">
        <v>238500</v>
      </c>
      <c r="D149" t="s">
        <v>368</v>
      </c>
      <c r="E149" t="str">
        <f>_xlfn.XLOOKUP(A149,[8]【SUIT】合同静态信息表!$B:$B,[8]【SUIT】合同静态信息表!$BF:$BF)</f>
        <v>福建分公司</v>
      </c>
      <c r="F149">
        <f>COUNTIFS($A$2:A149,A149)</f>
        <v>1</v>
      </c>
      <c r="G149" t="str">
        <f t="shared" si="26"/>
        <v>ZHT2023102700124</v>
      </c>
      <c r="L149" s="36" t="s">
        <v>912</v>
      </c>
      <c r="M149" s="14" t="s">
        <v>570</v>
      </c>
      <c r="N149" s="3">
        <v>350182.95</v>
      </c>
      <c r="O149" t="str">
        <f>_xlfn.XLOOKUP(M149,[8]【SUIT】合同静态信息表!$B:$B,[8]【SUIT】合同静态信息表!$BF:$BF)</f>
        <v>数字建造中心</v>
      </c>
      <c r="P149">
        <f>COUNTIFS($M$2:M149,M149)</f>
        <v>4</v>
      </c>
    </row>
    <row r="150" ht="14.25" spans="1:17">
      <c r="A150" t="s">
        <v>915</v>
      </c>
      <c r="B150" t="s">
        <v>916</v>
      </c>
      <c r="C150" s="13">
        <v>662000</v>
      </c>
      <c r="D150" t="s">
        <v>368</v>
      </c>
      <c r="E150" t="str">
        <f>_xlfn.XLOOKUP(A150,[8]【SUIT】合同静态信息表!$B:$B,[8]【SUIT】合同静态信息表!$BF:$BF)</f>
        <v>数字建造中心</v>
      </c>
      <c r="F150">
        <f>COUNTIFS($A$2:A150,A150)</f>
        <v>1</v>
      </c>
      <c r="G150" t="str">
        <f t="shared" si="26"/>
        <v>ZHT2023111400135</v>
      </c>
      <c r="L150" s="36" t="s">
        <v>917</v>
      </c>
      <c r="M150" s="2" t="s">
        <v>918</v>
      </c>
      <c r="N150" s="3">
        <v>6271589.49</v>
      </c>
      <c r="O150" t="str">
        <f>_xlfn.XLOOKUP(M150,[8]【SUIT】合同静态信息表!$B:$B,[8]【SUIT】合同静态信息表!$BF:$BF)</f>
        <v>数字建造中心</v>
      </c>
      <c r="P150">
        <f>COUNTIFS($M$2:M150,M150)</f>
        <v>1</v>
      </c>
      <c r="Q150" t="str">
        <f>M150</f>
        <v>ZHT2022112300104</v>
      </c>
    </row>
    <row r="151" ht="14.25" spans="1:17">
      <c r="A151" t="s">
        <v>919</v>
      </c>
      <c r="B151" t="s">
        <v>920</v>
      </c>
      <c r="C151" s="13">
        <v>190000</v>
      </c>
      <c r="D151" t="s">
        <v>368</v>
      </c>
      <c r="E151" t="str">
        <f>_xlfn.XLOOKUP(A151,[8]【SUIT】合同静态信息表!$B:$B,[8]【SUIT】合同静态信息表!$BF:$BF)</f>
        <v>智能运管中心</v>
      </c>
      <c r="F151">
        <f>COUNTIFS($A$2:A151,A151)</f>
        <v>1</v>
      </c>
      <c r="G151" t="str">
        <f t="shared" si="26"/>
        <v>ZHT2022123000129</v>
      </c>
      <c r="L151" s="36" t="s">
        <v>704</v>
      </c>
      <c r="M151" s="14" t="s">
        <v>705</v>
      </c>
      <c r="N151" s="3">
        <v>113992.8</v>
      </c>
      <c r="O151" t="str">
        <f>_xlfn.XLOOKUP(M151,[8]【SUIT】合同静态信息表!$B:$B,[8]【SUIT】合同静态信息表!$BF:$BF)</f>
        <v>数字建造中心</v>
      </c>
      <c r="P151">
        <f>COUNTIFS($M$2:M151,M151)</f>
        <v>3</v>
      </c>
    </row>
    <row r="152" ht="14.25" spans="1:17">
      <c r="A152" t="s">
        <v>531</v>
      </c>
      <c r="B152" t="s">
        <v>921</v>
      </c>
      <c r="C152" s="13">
        <v>398000</v>
      </c>
      <c r="D152" s="13">
        <v>119400</v>
      </c>
      <c r="E152" t="str">
        <f>_xlfn.XLOOKUP(A152,[8]【SUIT】合同静态信息表!$B:$B,[8]【SUIT】合同静态信息表!$BF:$BF)</f>
        <v>智能运管中心</v>
      </c>
      <c r="F152">
        <f>COUNTIFS($A$2:A152,A152)</f>
        <v>1</v>
      </c>
      <c r="G152" t="str">
        <f t="shared" si="26"/>
        <v>ZHT2023102500121</v>
      </c>
      <c r="L152" s="36" t="s">
        <v>709</v>
      </c>
      <c r="M152" s="14" t="s">
        <v>710</v>
      </c>
      <c r="N152" s="3">
        <v>141852.6</v>
      </c>
      <c r="O152" t="str">
        <f>_xlfn.XLOOKUP(M152,[8]【SUIT】合同静态信息表!$B:$B,[8]【SUIT】合同静态信息表!$BF:$BF)</f>
        <v>数字建造中心</v>
      </c>
      <c r="P152">
        <f>COUNTIFS($M$2:M152,M152)</f>
        <v>3</v>
      </c>
    </row>
    <row r="153" ht="14.25" spans="1:17">
      <c r="A153" t="s">
        <v>783</v>
      </c>
      <c r="B153" t="s">
        <v>922</v>
      </c>
      <c r="C153" s="13">
        <v>2220000</v>
      </c>
      <c r="D153" s="13">
        <v>122000</v>
      </c>
      <c r="E153" t="str">
        <f>_xlfn.XLOOKUP(A153,[8]【SUIT】合同静态信息表!$B:$B,[8]【SUIT】合同静态信息表!$BF:$BF)</f>
        <v>数字建造中心</v>
      </c>
      <c r="F153">
        <f>COUNTIFS($A$2:A153,A153)</f>
        <v>1</v>
      </c>
      <c r="G153" t="str">
        <f t="shared" si="26"/>
        <v>ZHT2023091800098</v>
      </c>
      <c r="L153" s="36" t="s">
        <v>714</v>
      </c>
      <c r="M153" s="14" t="s">
        <v>715</v>
      </c>
      <c r="N153" s="3">
        <v>278200.2</v>
      </c>
      <c r="O153" t="str">
        <f>_xlfn.XLOOKUP(M153,[8]【SUIT】合同静态信息表!$B:$B,[8]【SUIT】合同静态信息表!$BF:$BF)</f>
        <v>数字建造中心</v>
      </c>
      <c r="P153">
        <f>COUNTIFS($M$2:M153,M153)</f>
        <v>3</v>
      </c>
    </row>
    <row r="154" ht="14.25" spans="1:17">
      <c r="A154" t="s">
        <v>923</v>
      </c>
      <c r="B154" t="s">
        <v>924</v>
      </c>
      <c r="C154" s="13">
        <v>4008920</v>
      </c>
      <c r="D154" t="s">
        <v>368</v>
      </c>
      <c r="E154" t="str">
        <f>_xlfn.XLOOKUP(A154,[8]【SUIT】合同静态信息表!$B:$B,[8]【SUIT】合同静态信息表!$BF:$BF)</f>
        <v>数字建造中心</v>
      </c>
      <c r="F154">
        <f>COUNTIFS($A$2:A154,A154)</f>
        <v>1</v>
      </c>
      <c r="G154" t="str">
        <f t="shared" si="26"/>
        <v>ZHT2023082300087</v>
      </c>
      <c r="L154" s="36" t="s">
        <v>925</v>
      </c>
      <c r="M154" s="2" t="s">
        <v>926</v>
      </c>
      <c r="N154" s="3">
        <v>467930.87</v>
      </c>
      <c r="O154" t="str">
        <f>_xlfn.XLOOKUP(M154,[8]【SUIT】合同静态信息表!$B:$B,[8]【SUIT】合同静态信息表!$BF:$BF)</f>
        <v>数字建造中心</v>
      </c>
      <c r="P154">
        <f>COUNTIFS($M$2:M154,M154)</f>
        <v>1</v>
      </c>
      <c r="Q154" t="str">
        <f>M154</f>
        <v>ZHT2022031000024</v>
      </c>
    </row>
    <row r="155" ht="14.25" spans="1:17">
      <c r="A155" t="s">
        <v>927</v>
      </c>
      <c r="B155" t="s">
        <v>928</v>
      </c>
      <c r="C155" s="13">
        <v>1289900</v>
      </c>
      <c r="D155" t="s">
        <v>368</v>
      </c>
      <c r="E155" t="str">
        <f>_xlfn.XLOOKUP(A155,[8]【SUIT】合同静态信息表!$B:$B,[8]【SUIT】合同静态信息表!$BF:$BF)</f>
        <v>广东分公司</v>
      </c>
      <c r="F155">
        <f>COUNTIFS($A$2:A155,A155)</f>
        <v>1</v>
      </c>
      <c r="G155" t="str">
        <f t="shared" si="26"/>
        <v>SJHT2019121900152</v>
      </c>
      <c r="L155" s="36" t="s">
        <v>562</v>
      </c>
      <c r="M155" s="14" t="s">
        <v>479</v>
      </c>
      <c r="N155" s="3">
        <v>316900</v>
      </c>
      <c r="O155" t="str">
        <f>_xlfn.XLOOKUP(M155,[8]【SUIT】合同静态信息表!$B:$B,[8]【SUIT】合同静态信息表!$BF:$BF)</f>
        <v>数字建造中心</v>
      </c>
      <c r="P155">
        <f>COUNTIFS($M$2:M155,M155)</f>
        <v>2</v>
      </c>
    </row>
    <row r="156" ht="14.25" spans="1:17">
      <c r="A156" t="s">
        <v>929</v>
      </c>
      <c r="B156" t="s">
        <v>930</v>
      </c>
      <c r="C156" s="13">
        <v>604300</v>
      </c>
      <c r="D156" t="s">
        <v>368</v>
      </c>
      <c r="E156" t="str">
        <f>_xlfn.XLOOKUP(A156,[8]【SUIT】合同静态信息表!$B:$B,[8]【SUIT】合同静态信息表!$BF:$BF)</f>
        <v>数字建造中心</v>
      </c>
      <c r="F156">
        <f>COUNTIFS($A$2:A156,A156)</f>
        <v>1</v>
      </c>
      <c r="G156" t="str">
        <f t="shared" si="26"/>
        <v>ZHT2023062800055</v>
      </c>
      <c r="L156" s="36" t="s">
        <v>730</v>
      </c>
      <c r="M156" s="14" t="s">
        <v>731</v>
      </c>
      <c r="N156" s="3">
        <v>218498.7</v>
      </c>
      <c r="O156" t="str">
        <f>_xlfn.XLOOKUP(M156,[8]【SUIT】合同静态信息表!$B:$B,[8]【SUIT】合同静态信息表!$BF:$BF)</f>
        <v>数字建造中心</v>
      </c>
      <c r="P156">
        <f>COUNTIFS($M$2:M156,M156)</f>
        <v>3</v>
      </c>
    </row>
    <row r="157" ht="14.25" spans="1:17">
      <c r="A157" t="s">
        <v>931</v>
      </c>
      <c r="B157" t="s">
        <v>932</v>
      </c>
      <c r="C157" s="13">
        <v>277475</v>
      </c>
      <c r="D157" t="s">
        <v>368</v>
      </c>
      <c r="E157" t="str">
        <f>_xlfn.XLOOKUP(A157,[8]【SUIT】合同静态信息表!$B:$B,[8]【SUIT】合同静态信息表!$BF:$BF)</f>
        <v>数字建造中心</v>
      </c>
      <c r="F157">
        <f>COUNTIFS($A$2:A157,A157)</f>
        <v>1</v>
      </c>
      <c r="G157" t="str">
        <f t="shared" si="26"/>
        <v>ZHT2023070300057</v>
      </c>
      <c r="L157" s="36" t="s">
        <v>933</v>
      </c>
      <c r="M157" s="14" t="s">
        <v>934</v>
      </c>
      <c r="N157" s="3">
        <v>147140</v>
      </c>
      <c r="O157" t="str">
        <f>_xlfn.XLOOKUP(M157,[8]【SUIT】合同静态信息表!$B:$B,[8]【SUIT】合同静态信息表!$BF:$BF)</f>
        <v>数字建造中心</v>
      </c>
      <c r="P157">
        <f>COUNTIFS($M$2:M157,M157)</f>
        <v>1</v>
      </c>
      <c r="Q157" t="str">
        <f>M157</f>
        <v>ZHT2022050900037</v>
      </c>
    </row>
    <row r="158" ht="14.25" spans="1:17">
      <c r="A158" t="s">
        <v>785</v>
      </c>
      <c r="B158" t="s">
        <v>935</v>
      </c>
      <c r="C158" s="13">
        <v>1937383</v>
      </c>
      <c r="D158">
        <v>10</v>
      </c>
      <c r="E158" t="str">
        <f>_xlfn.XLOOKUP(A158,[8]【SUIT】合同静态信息表!$B:$B,[8]【SUIT】合同静态信息表!$BF:$BF)</f>
        <v>福建分公司</v>
      </c>
      <c r="F158">
        <f>COUNTIFS($A$2:A158,A158)</f>
        <v>1</v>
      </c>
      <c r="G158" t="str">
        <f t="shared" si="26"/>
        <v>SJHT2019101200078</v>
      </c>
      <c r="L158" s="36" t="s">
        <v>936</v>
      </c>
      <c r="M158" s="14" t="s">
        <v>934</v>
      </c>
      <c r="N158" s="3">
        <v>206000</v>
      </c>
      <c r="O158" t="str">
        <f>_xlfn.XLOOKUP(M158,[8]【SUIT】合同静态信息表!$B:$B,[8]【SUIT】合同静态信息表!$BF:$BF)</f>
        <v>数字建造中心</v>
      </c>
      <c r="P158">
        <f>COUNTIFS($M$2:M158,M158)</f>
        <v>2</v>
      </c>
    </row>
    <row r="159" ht="14.25" spans="1:17">
      <c r="A159" t="s">
        <v>788</v>
      </c>
      <c r="B159" t="s">
        <v>937</v>
      </c>
      <c r="C159" s="13">
        <v>2398000</v>
      </c>
      <c r="D159" s="13">
        <v>1079100</v>
      </c>
      <c r="E159" t="str">
        <f>_xlfn.XLOOKUP(A159,[8]【SUIT】合同静态信息表!$B:$B,[8]【SUIT】合同静态信息表!$BF:$BF)</f>
        <v>智能运管中心</v>
      </c>
      <c r="F159">
        <f>COUNTIFS($A$2:A159,A159)</f>
        <v>1</v>
      </c>
      <c r="G159" t="str">
        <f t="shared" si="26"/>
        <v>ZHT2023033100031</v>
      </c>
      <c r="L159" s="36" t="s">
        <v>782</v>
      </c>
      <c r="M159" s="14" t="s">
        <v>783</v>
      </c>
      <c r="N159" s="3">
        <v>444000</v>
      </c>
      <c r="O159" t="str">
        <f>_xlfn.XLOOKUP(M159,[8]【SUIT】合同静态信息表!$B:$B,[8]【SUIT】合同静态信息表!$BF:$BF)</f>
        <v>数字建造中心</v>
      </c>
      <c r="P159">
        <f>COUNTIFS($M$2:M159,M159)</f>
        <v>2</v>
      </c>
    </row>
    <row r="160" ht="14.25" spans="1:17">
      <c r="A160" t="s">
        <v>667</v>
      </c>
      <c r="B160" t="s">
        <v>775</v>
      </c>
      <c r="C160" s="13">
        <v>7367000</v>
      </c>
      <c r="D160" s="13">
        <v>736700</v>
      </c>
      <c r="E160" t="str">
        <f>_xlfn.XLOOKUP(A160,[8]【SUIT】合同静态信息表!$B:$B,[8]【SUIT】合同静态信息表!$BF:$BF)</f>
        <v>智能运管中心</v>
      </c>
      <c r="F160">
        <f>COUNTIFS($A$2:A160,A160)</f>
        <v>2</v>
      </c>
      <c r="L160" s="36" t="s">
        <v>938</v>
      </c>
      <c r="M160" s="2" t="s">
        <v>939</v>
      </c>
      <c r="N160" s="3">
        <v>648696.8</v>
      </c>
      <c r="O160" t="str">
        <f>_xlfn.XLOOKUP(M160,[8]【SUIT】合同静态信息表!$B:$B,[8]【SUIT】合同静态信息表!$BF:$BF)</f>
        <v>数字建造中心</v>
      </c>
      <c r="P160">
        <f>COUNTIFS($M$2:M160,M160)</f>
        <v>1</v>
      </c>
      <c r="Q160" t="str">
        <f>M160</f>
        <v>ZHT2023092100099</v>
      </c>
    </row>
    <row r="161" ht="14.25" spans="1:17">
      <c r="A161" t="s">
        <v>540</v>
      </c>
      <c r="B161" t="s">
        <v>940</v>
      </c>
      <c r="C161" s="13">
        <v>5700000</v>
      </c>
      <c r="D161" t="s">
        <v>368</v>
      </c>
      <c r="E161" t="str">
        <f>_xlfn.XLOOKUP(A161,[8]【SUIT】合同静态信息表!$B:$B,[8]【SUIT】合同静态信息表!$BF:$BF)</f>
        <v>智能运管中心</v>
      </c>
      <c r="F161">
        <f>COUNTIFS($A$2:A161,A161)</f>
        <v>1</v>
      </c>
      <c r="G161" t="str">
        <f t="shared" ref="G161:G173" si="27">A161</f>
        <v>ZHT2023062800056</v>
      </c>
      <c r="L161" s="36" t="s">
        <v>941</v>
      </c>
      <c r="M161" s="14" t="s">
        <v>554</v>
      </c>
      <c r="N161" s="3">
        <v>129285</v>
      </c>
      <c r="O161" t="str">
        <f>_xlfn.XLOOKUP(M161,[8]【SUIT】合同静态信息表!$B:$B,[8]【SUIT】合同静态信息表!$BF:$BF)</f>
        <v>智能运管中心</v>
      </c>
      <c r="P161">
        <f>COUNTIFS($M$2:M161,M161)</f>
        <v>3</v>
      </c>
    </row>
    <row r="162" ht="14.25" spans="1:17">
      <c r="A162" t="s">
        <v>502</v>
      </c>
      <c r="B162" t="s">
        <v>503</v>
      </c>
      <c r="C162" s="13">
        <v>516375</v>
      </c>
      <c r="D162">
        <v>15</v>
      </c>
      <c r="E162" t="str">
        <f>_xlfn.XLOOKUP(A162,[8]【SUIT】合同静态信息表!$B:$B,[8]【SUIT】合同静态信息表!$BF:$BF)</f>
        <v>广东分公司</v>
      </c>
      <c r="F162">
        <f>COUNTIFS($A$2:A162,A162)</f>
        <v>1</v>
      </c>
      <c r="G162" t="str">
        <f t="shared" si="27"/>
        <v>ZHT2020120700105</v>
      </c>
      <c r="L162" s="36" t="s">
        <v>942</v>
      </c>
      <c r="M162" s="14" t="s">
        <v>544</v>
      </c>
      <c r="N162" s="3">
        <v>384030</v>
      </c>
      <c r="O162" t="str">
        <f>_xlfn.XLOOKUP(M162,[8]【SUIT】合同静态信息表!$B:$B,[8]【SUIT】合同静态信息表!$BF:$BF)</f>
        <v>智能运管中心</v>
      </c>
      <c r="P162">
        <f>COUNTIFS($M$2:M162,M162)</f>
        <v>3</v>
      </c>
    </row>
    <row r="163" ht="14.25" spans="1:17">
      <c r="A163" t="s">
        <v>793</v>
      </c>
      <c r="B163" t="s">
        <v>943</v>
      </c>
      <c r="C163" s="13">
        <v>866718</v>
      </c>
      <c r="D163" s="13">
        <v>183679.62</v>
      </c>
      <c r="E163" t="str">
        <f>_xlfn.XLOOKUP(A163,[8]【SUIT】合同静态信息表!$B:$B,[8]【SUIT】合同静态信息表!$BF:$BF)</f>
        <v>数字建造中心</v>
      </c>
      <c r="F163">
        <f>COUNTIFS($A$2:A163,A163)</f>
        <v>1</v>
      </c>
      <c r="G163" t="str">
        <f t="shared" si="27"/>
        <v>ZHT2023101200109</v>
      </c>
      <c r="L163" s="2" t="s">
        <v>944</v>
      </c>
      <c r="M163" s="14" t="s">
        <v>732</v>
      </c>
      <c r="N163" s="3">
        <v>127244.46</v>
      </c>
      <c r="O163" t="str">
        <f>_xlfn.XLOOKUP(M163,[8]【SUIT】合同静态信息表!$B:$B,[8]【SUIT】合同静态信息表!$BF:$BF)</f>
        <v>广东分公司</v>
      </c>
      <c r="P163">
        <f>COUNTIFS($M$2:M163,M163)</f>
        <v>1</v>
      </c>
      <c r="Q163" t="str">
        <f t="shared" ref="Q163:Q169" si="28">M163</f>
        <v>ZHT2022102400089</v>
      </c>
    </row>
    <row r="164" ht="14.25" spans="1:17">
      <c r="A164" t="s">
        <v>796</v>
      </c>
      <c r="B164" t="s">
        <v>943</v>
      </c>
      <c r="C164" s="13">
        <v>2601368</v>
      </c>
      <c r="D164" s="13">
        <v>551296.19</v>
      </c>
      <c r="E164" t="str">
        <f>_xlfn.XLOOKUP(A164,[8]【SUIT】合同静态信息表!$B:$B,[8]【SUIT】合同静态信息表!$BF:$BF)</f>
        <v>数字建造中心</v>
      </c>
      <c r="F164">
        <f>COUNTIFS($A$2:A164,A164)</f>
        <v>1</v>
      </c>
      <c r="G164" t="str">
        <f t="shared" si="27"/>
        <v>ZHT2023101200110</v>
      </c>
      <c r="L164" s="2" t="s">
        <v>945</v>
      </c>
      <c r="M164" s="2" t="s">
        <v>946</v>
      </c>
      <c r="N164" s="3">
        <v>55000</v>
      </c>
      <c r="O164" t="str">
        <f>_xlfn.XLOOKUP(M164,[8]【SUIT】合同静态信息表!$B:$B,[8]【SUIT】合同静态信息表!$BF:$BF)</f>
        <v>数字建造中心</v>
      </c>
      <c r="P164">
        <f>COUNTIFS($M$2:M164,M164)</f>
        <v>1</v>
      </c>
      <c r="Q164" t="str">
        <f t="shared" si="28"/>
        <v>ZHT2022081500064</v>
      </c>
    </row>
    <row r="165" ht="14.25" spans="1:17">
      <c r="A165" t="s">
        <v>798</v>
      </c>
      <c r="B165" t="s">
        <v>943</v>
      </c>
      <c r="C165" s="13">
        <v>2601368</v>
      </c>
      <c r="D165" s="13">
        <v>551296.19</v>
      </c>
      <c r="E165" t="str">
        <f>_xlfn.XLOOKUP(A165,[8]【SUIT】合同静态信息表!$B:$B,[8]【SUIT】合同静态信息表!$BF:$BF)</f>
        <v>数字建造中心</v>
      </c>
      <c r="F165">
        <f>COUNTIFS($A$2:A165,A165)</f>
        <v>1</v>
      </c>
      <c r="G165" t="str">
        <f t="shared" si="27"/>
        <v>ZHT2023101200111</v>
      </c>
      <c r="L165" s="2" t="s">
        <v>947</v>
      </c>
      <c r="M165" s="2" t="s">
        <v>464</v>
      </c>
      <c r="N165" s="3">
        <v>129600</v>
      </c>
      <c r="O165" t="str">
        <f>_xlfn.XLOOKUP(M165,[8]【SUIT】合同静态信息表!$B:$B,[8]【SUIT】合同静态信息表!$BF:$BF)</f>
        <v>数字建造中心</v>
      </c>
      <c r="P165">
        <f>COUNTIFS($M$2:M165,M165)</f>
        <v>1</v>
      </c>
      <c r="Q165" t="str">
        <f t="shared" si="28"/>
        <v>ZHT2024011500004</v>
      </c>
    </row>
    <row r="166" ht="14.25" spans="1:17">
      <c r="A166" t="s">
        <v>801</v>
      </c>
      <c r="B166" t="s">
        <v>948</v>
      </c>
      <c r="C166" s="13">
        <v>586000</v>
      </c>
      <c r="D166" s="13">
        <v>117200</v>
      </c>
      <c r="E166" t="str">
        <f>_xlfn.XLOOKUP(A166,[8]【SUIT】合同静态信息表!$B:$B,[8]【SUIT】合同静态信息表!$BF:$BF)</f>
        <v>数字建造中心</v>
      </c>
      <c r="F166">
        <f>COUNTIFS($A$2:A166,A166)</f>
        <v>1</v>
      </c>
      <c r="G166" t="str">
        <f t="shared" si="27"/>
        <v>ZHT2022010400003</v>
      </c>
      <c r="L166" s="2" t="s">
        <v>949</v>
      </c>
      <c r="M166" s="14" t="s">
        <v>738</v>
      </c>
      <c r="N166" s="3">
        <v>900000</v>
      </c>
      <c r="O166" t="str">
        <f>_xlfn.XLOOKUP(M166,[8]【SUIT】合同静态信息表!$B:$B,[8]【SUIT】合同静态信息表!$BF:$BF)</f>
        <v>广东分公司</v>
      </c>
      <c r="P166">
        <f>COUNTIFS($M$2:M166,M166)</f>
        <v>1</v>
      </c>
      <c r="Q166" t="str">
        <f t="shared" si="28"/>
        <v>ZHT2024090300104</v>
      </c>
    </row>
    <row r="167" ht="14.25" spans="1:17">
      <c r="A167" t="s">
        <v>451</v>
      </c>
      <c r="B167" t="s">
        <v>950</v>
      </c>
      <c r="C167" s="13">
        <v>700000</v>
      </c>
      <c r="D167" s="13">
        <v>420000</v>
      </c>
      <c r="E167" t="str">
        <f>_xlfn.XLOOKUP(A167,[8]【SUIT】合同静态信息表!$B:$B,[8]【SUIT】合同静态信息表!$BF:$BF)</f>
        <v>数字建造中心</v>
      </c>
      <c r="F167">
        <f>COUNTIFS($A$2:A167,A167)</f>
        <v>1</v>
      </c>
      <c r="G167" t="str">
        <f t="shared" si="27"/>
        <v>ZHT2021122300161</v>
      </c>
      <c r="L167" s="2" t="s">
        <v>951</v>
      </c>
      <c r="M167" s="2" t="s">
        <v>540</v>
      </c>
      <c r="N167" s="3">
        <v>1140000</v>
      </c>
      <c r="O167" t="str">
        <f>_xlfn.XLOOKUP(M167,[8]【SUIT】合同静态信息表!$B:$B,[8]【SUIT】合同静态信息表!$BF:$BF)</f>
        <v>智能运管中心</v>
      </c>
      <c r="P167">
        <f>COUNTIFS($M$2:M167,M167)</f>
        <v>1</v>
      </c>
      <c r="Q167" t="str">
        <f t="shared" si="28"/>
        <v>ZHT2023062800056</v>
      </c>
    </row>
    <row r="168" ht="14.25" spans="1:17">
      <c r="A168" t="s">
        <v>457</v>
      </c>
      <c r="B168" t="s">
        <v>952</v>
      </c>
      <c r="C168" s="13">
        <v>710000</v>
      </c>
      <c r="D168" s="13">
        <v>426000</v>
      </c>
      <c r="E168" t="str">
        <f>_xlfn.XLOOKUP(A168,[8]【SUIT】合同静态信息表!$B:$B,[8]【SUIT】合同静态信息表!$BF:$BF)</f>
        <v>数字建造中心</v>
      </c>
      <c r="F168">
        <f>COUNTIFS($A$2:A168,A168)</f>
        <v>1</v>
      </c>
      <c r="G168" t="str">
        <f t="shared" si="27"/>
        <v>ZHT2023052400044</v>
      </c>
      <c r="L168" s="2" t="s">
        <v>953</v>
      </c>
      <c r="M168" s="2" t="s">
        <v>711</v>
      </c>
      <c r="N168" s="3">
        <v>43000</v>
      </c>
      <c r="O168" t="str">
        <f>_xlfn.XLOOKUP(M168,[8]【SUIT】合同静态信息表!$B:$B,[8]【SUIT】合同静态信息表!$BF:$BF)</f>
        <v>广东分公司</v>
      </c>
      <c r="P168">
        <f>COUNTIFS($M$2:M168,M168)</f>
        <v>1</v>
      </c>
      <c r="Q168" t="str">
        <f t="shared" si="28"/>
        <v>ZHT2022051300039</v>
      </c>
    </row>
    <row r="169" ht="14.25" spans="1:17">
      <c r="A169" t="s">
        <v>435</v>
      </c>
      <c r="B169" t="s">
        <v>954</v>
      </c>
      <c r="C169" s="13">
        <v>178000</v>
      </c>
      <c r="D169" s="13">
        <v>35600</v>
      </c>
      <c r="E169" t="str">
        <f>_xlfn.XLOOKUP(A169,[8]【SUIT】合同静态信息表!$B:$B,[8]【SUIT】合同静态信息表!$BF:$BF)</f>
        <v>数字建造中心</v>
      </c>
      <c r="F169">
        <f>COUNTIFS($A$2:A169,A169)</f>
        <v>1</v>
      </c>
      <c r="G169" t="str">
        <f t="shared" si="27"/>
        <v>ZHT2021122700163</v>
      </c>
      <c r="L169" s="2" t="s">
        <v>955</v>
      </c>
      <c r="M169" s="2" t="s">
        <v>956</v>
      </c>
      <c r="N169" s="3">
        <v>5250.57</v>
      </c>
      <c r="O169" t="str">
        <f>_xlfn.XLOOKUP(M169,[8]【SUIT】合同静态信息表!$B:$B,[8]【SUIT】合同静态信息表!$BF:$BF)</f>
        <v>广东分公司</v>
      </c>
      <c r="P169">
        <f>COUNTIFS($M$2:M169,M169)</f>
        <v>1</v>
      </c>
      <c r="Q169" t="str">
        <f t="shared" si="28"/>
        <v>ZHT2024020200018</v>
      </c>
    </row>
    <row r="170" ht="14.25" spans="1:17">
      <c r="A170" t="s">
        <v>442</v>
      </c>
      <c r="B170" t="s">
        <v>957</v>
      </c>
      <c r="C170" s="13">
        <v>177000</v>
      </c>
      <c r="D170" s="13">
        <v>35400</v>
      </c>
      <c r="E170" t="str">
        <f>_xlfn.XLOOKUP(A170,[8]【SUIT】合同静态信息表!$B:$B,[8]【SUIT】合同静态信息表!$BF:$BF)</f>
        <v>数字建造中心</v>
      </c>
      <c r="F170">
        <f>COUNTIFS($A$2:A170,A170)</f>
        <v>1</v>
      </c>
      <c r="G170" t="str">
        <f t="shared" si="27"/>
        <v>ZHT2021122700165</v>
      </c>
      <c r="L170" s="2" t="s">
        <v>958</v>
      </c>
      <c r="M170" s="14" t="s">
        <v>793</v>
      </c>
      <c r="N170" s="3">
        <v>10002.85</v>
      </c>
      <c r="O170" t="str">
        <f>_xlfn.XLOOKUP(M170,[8]【SUIT】合同静态信息表!$B:$B,[8]【SUIT】合同静态信息表!$BF:$BF)</f>
        <v>数字建造中心</v>
      </c>
      <c r="P170">
        <f>COUNTIFS($M$2:M170,M170)</f>
        <v>2</v>
      </c>
    </row>
    <row r="171" ht="14.25" spans="1:17">
      <c r="A171" t="s">
        <v>516</v>
      </c>
      <c r="B171" t="s">
        <v>517</v>
      </c>
      <c r="C171" s="13">
        <v>978336</v>
      </c>
      <c r="D171" s="13">
        <v>111809.83</v>
      </c>
      <c r="E171" t="str">
        <f>_xlfn.XLOOKUP(A171,[8]【SUIT】合同静态信息表!$B:$B,[8]【SUIT】合同静态信息表!$BF:$BF)</f>
        <v>广东分公司</v>
      </c>
      <c r="F171">
        <f>COUNTIFS($A$2:A171,A171)</f>
        <v>1</v>
      </c>
      <c r="G171" t="str">
        <f t="shared" si="27"/>
        <v>ZHT2022061700046</v>
      </c>
      <c r="L171" s="2" t="s">
        <v>959</v>
      </c>
      <c r="M171" s="14" t="s">
        <v>796</v>
      </c>
      <c r="N171" s="3">
        <v>30022.57</v>
      </c>
      <c r="O171" t="str">
        <f>_xlfn.XLOOKUP(M171,[8]【SUIT】合同静态信息表!$B:$B,[8]【SUIT】合同静态信息表!$BF:$BF)</f>
        <v>数字建造中心</v>
      </c>
      <c r="P171">
        <f>COUNTIFS($M$2:M171,M171)</f>
        <v>2</v>
      </c>
    </row>
    <row r="172" ht="14.25" spans="1:17">
      <c r="A172" t="s">
        <v>960</v>
      </c>
      <c r="B172" t="s">
        <v>961</v>
      </c>
      <c r="C172" s="13">
        <v>517700</v>
      </c>
      <c r="D172" s="13">
        <v>103540</v>
      </c>
      <c r="E172" t="str">
        <f>_xlfn.XLOOKUP(A172,[8]【SUIT】合同静态信息表!$B:$B,[8]【SUIT】合同静态信息表!$BF:$BF)</f>
        <v>福建分公司</v>
      </c>
      <c r="F172">
        <f>COUNTIFS($A$2:A172,A172)</f>
        <v>1</v>
      </c>
      <c r="G172" t="str">
        <f t="shared" si="27"/>
        <v>ZHT2021012000006</v>
      </c>
      <c r="L172" s="2" t="s">
        <v>959</v>
      </c>
      <c r="M172" s="14" t="s">
        <v>798</v>
      </c>
      <c r="N172" s="3">
        <v>30022.57</v>
      </c>
      <c r="O172" t="str">
        <f>_xlfn.XLOOKUP(M172,[8]【SUIT】合同静态信息表!$B:$B,[8]【SUIT】合同静态信息表!$BF:$BF)</f>
        <v>数字建造中心</v>
      </c>
      <c r="P172">
        <f>COUNTIFS($M$2:M172,M172)</f>
        <v>2</v>
      </c>
    </row>
    <row r="173" ht="14.25" spans="1:17">
      <c r="A173" t="s">
        <v>813</v>
      </c>
      <c r="B173" t="s">
        <v>962</v>
      </c>
      <c r="C173" s="13">
        <v>1126515.02</v>
      </c>
      <c r="D173" s="13">
        <v>56599.95</v>
      </c>
      <c r="E173" t="str">
        <f>_xlfn.XLOOKUP(A173,[8]【SUIT】合同静态信息表!$B:$B,[8]【SUIT】合同静态信息表!$BF:$BF)</f>
        <v>智能运管中心</v>
      </c>
      <c r="F173">
        <f>COUNTIFS($A$2:A173,A173)</f>
        <v>1</v>
      </c>
      <c r="G173" t="str">
        <f t="shared" si="27"/>
        <v>ZHT2023103100129</v>
      </c>
      <c r="L173" s="2" t="s">
        <v>963</v>
      </c>
      <c r="M173" s="14" t="s">
        <v>796</v>
      </c>
      <c r="N173" s="3">
        <v>145500</v>
      </c>
      <c r="O173" t="str">
        <f>_xlfn.XLOOKUP(M173,[8]【SUIT】合同静态信息表!$B:$B,[8]【SUIT】合同静态信息表!$BF:$BF)</f>
        <v>数字建造中心</v>
      </c>
      <c r="P173">
        <f>COUNTIFS($M$2:M173,M173)</f>
        <v>3</v>
      </c>
    </row>
    <row r="174" ht="14.25" spans="1:17">
      <c r="A174" t="s">
        <v>554</v>
      </c>
      <c r="B174" t="s">
        <v>658</v>
      </c>
      <c r="C174" s="13">
        <v>5960980</v>
      </c>
      <c r="D174" s="13">
        <v>517140</v>
      </c>
      <c r="E174" t="str">
        <f>_xlfn.XLOOKUP(A174,[8]【SUIT】合同静态信息表!$B:$B,[8]【SUIT】合同静态信息表!$BF:$BF)</f>
        <v>智能运管中心</v>
      </c>
      <c r="F174">
        <f>COUNTIFS($A$2:A174,A174)</f>
        <v>2</v>
      </c>
      <c r="L174" s="2" t="s">
        <v>963</v>
      </c>
      <c r="M174" s="14" t="s">
        <v>798</v>
      </c>
      <c r="N174" s="3">
        <v>145500</v>
      </c>
      <c r="O174" t="str">
        <f>_xlfn.XLOOKUP(M174,[8]【SUIT】合同静态信息表!$B:$B,[8]【SUIT】合同静态信息表!$BF:$BF)</f>
        <v>数字建造中心</v>
      </c>
      <c r="P174">
        <f>COUNTIFS($M$2:M174,M174)</f>
        <v>3</v>
      </c>
    </row>
    <row r="175" ht="14.25" spans="1:17">
      <c r="A175" t="s">
        <v>544</v>
      </c>
      <c r="B175" t="s">
        <v>656</v>
      </c>
      <c r="C175" s="13">
        <v>7083560.88</v>
      </c>
      <c r="D175" s="13">
        <v>1536120</v>
      </c>
      <c r="E175" t="str">
        <f>_xlfn.XLOOKUP(A175,[8]【SUIT】合同静态信息表!$B:$B,[8]【SUIT】合同静态信息表!$BF:$BF)</f>
        <v>智能运管中心</v>
      </c>
      <c r="F175">
        <f>COUNTIFS($A$2:A175,A175)</f>
        <v>2</v>
      </c>
      <c r="L175" s="2" t="s">
        <v>964</v>
      </c>
      <c r="M175" s="14" t="s">
        <v>364</v>
      </c>
      <c r="N175" s="3">
        <v>1909000</v>
      </c>
      <c r="O175" t="str">
        <f>_xlfn.XLOOKUP(M175,[8]【SUIT】合同静态信息表!$B:$B,[8]【SUIT】合同静态信息表!$BF:$BF)</f>
        <v>数字建造中心</v>
      </c>
      <c r="P175">
        <f>COUNTIFS($M$2:M175,M175)</f>
        <v>2</v>
      </c>
    </row>
    <row r="176" ht="14.25" spans="1:17">
      <c r="A176" t="s">
        <v>604</v>
      </c>
      <c r="B176" t="s">
        <v>965</v>
      </c>
      <c r="C176" s="13">
        <v>9447400</v>
      </c>
      <c r="D176" t="s">
        <v>368</v>
      </c>
      <c r="E176" t="str">
        <f>_xlfn.XLOOKUP(A176,[8]【SUIT】合同静态信息表!$B:$B,[8]【SUIT】合同静态信息表!$BF:$BF)</f>
        <v>智能运管中心</v>
      </c>
      <c r="F176">
        <f>COUNTIFS($A$2:A176,A176)</f>
        <v>1</v>
      </c>
      <c r="G176" t="str">
        <f t="shared" ref="G176:G179" si="29">A176</f>
        <v>ZHT2022092800083</v>
      </c>
      <c r="L176" s="2" t="s">
        <v>966</v>
      </c>
      <c r="M176" s="2" t="s">
        <v>967</v>
      </c>
      <c r="N176" s="3">
        <v>190000</v>
      </c>
      <c r="O176" t="str">
        <f>_xlfn.XLOOKUP(M176,[8]【SUIT】合同静态信息表!$B:$B,[8]【SUIT】合同静态信息表!$BF:$BF)</f>
        <v>数字建造中心</v>
      </c>
      <c r="P176">
        <f>COUNTIFS($M$2:M176,M176)</f>
        <v>1</v>
      </c>
      <c r="Q176" t="str">
        <f>M176</f>
        <v>ZHT2023102400119</v>
      </c>
    </row>
    <row r="177" ht="14.25" spans="1:17">
      <c r="A177" t="s">
        <v>847</v>
      </c>
      <c r="B177" t="s">
        <v>968</v>
      </c>
      <c r="C177" s="13">
        <v>800000</v>
      </c>
      <c r="D177" s="13">
        <v>288000</v>
      </c>
      <c r="E177" t="str">
        <f>_xlfn.XLOOKUP(A177,[8]【SUIT】合同静态信息表!$B:$B,[8]【SUIT】合同静态信息表!$BF:$BF)</f>
        <v>福建分公司</v>
      </c>
      <c r="F177">
        <f>COUNTIFS($A$2:A177,A177)</f>
        <v>1</v>
      </c>
      <c r="G177" t="str">
        <f t="shared" si="29"/>
        <v>ZHT2023030700022</v>
      </c>
      <c r="L177" s="2" t="s">
        <v>969</v>
      </c>
      <c r="M177" s="2" t="s">
        <v>907</v>
      </c>
      <c r="N177" s="3">
        <v>118530</v>
      </c>
      <c r="O177" t="str">
        <f>_xlfn.XLOOKUP(M177,[8]【SUIT】合同静态信息表!$B:$B,[8]【SUIT】合同静态信息表!$BF:$BF)</f>
        <v>广东分公司</v>
      </c>
      <c r="P177">
        <f>COUNTIFS($M$2:M177,M177)</f>
        <v>1</v>
      </c>
      <c r="Q177" t="str">
        <f>M177</f>
        <v>ZHT2022010600005</v>
      </c>
    </row>
    <row r="178" ht="14.25" spans="1:17">
      <c r="A178" t="s">
        <v>970</v>
      </c>
      <c r="B178" t="s">
        <v>971</v>
      </c>
      <c r="C178" s="13">
        <v>348000</v>
      </c>
      <c r="D178" s="13">
        <v>226200</v>
      </c>
      <c r="E178" t="str">
        <f>_xlfn.XLOOKUP(A178,[8]【SUIT】合同静态信息表!$B:$B,[8]【SUIT】合同静态信息表!$BF:$BF)</f>
        <v>智能运管中心</v>
      </c>
      <c r="F178">
        <f>COUNTIFS($A$2:A178,A178)</f>
        <v>1</v>
      </c>
      <c r="G178" t="str">
        <f t="shared" si="29"/>
        <v>ZHT2023121400159</v>
      </c>
      <c r="L178" s="2" t="s">
        <v>972</v>
      </c>
      <c r="M178" s="2" t="s">
        <v>913</v>
      </c>
      <c r="N178" s="3">
        <v>47700</v>
      </c>
      <c r="O178" t="str">
        <f>_xlfn.XLOOKUP(M178,[8]【SUIT】合同静态信息表!$B:$B,[8]【SUIT】合同静态信息表!$BF:$BF)</f>
        <v>福建分公司</v>
      </c>
      <c r="P178">
        <f>COUNTIFS($M$2:M178,M178)</f>
        <v>1</v>
      </c>
      <c r="Q178" t="str">
        <f>M178</f>
        <v>ZHT2023102700124</v>
      </c>
    </row>
    <row r="179" ht="14.25" spans="1:17">
      <c r="A179" t="s">
        <v>815</v>
      </c>
      <c r="B179" t="s">
        <v>973</v>
      </c>
      <c r="C179" s="13">
        <v>410839</v>
      </c>
      <c r="D179" s="13">
        <v>51354.88</v>
      </c>
      <c r="E179" t="str">
        <f>_xlfn.XLOOKUP(A179,[8]【SUIT】合同静态信息表!$B:$B,[8]【SUIT】合同静态信息表!$BF:$BF)</f>
        <v>广东分公司</v>
      </c>
      <c r="F179">
        <f>COUNTIFS($A$2:A179,A179)</f>
        <v>1</v>
      </c>
      <c r="G179" t="str">
        <f t="shared" si="29"/>
        <v>ZHT2022052600040</v>
      </c>
      <c r="L179" s="2" t="s">
        <v>974</v>
      </c>
      <c r="M179" s="2" t="s">
        <v>910</v>
      </c>
      <c r="N179" s="3">
        <v>32600.01</v>
      </c>
      <c r="O179" t="str">
        <f>_xlfn.XLOOKUP(M179,[8]【SUIT】合同静态信息表!$B:$B,[8]【SUIT】合同静态信息表!$BF:$BF)</f>
        <v>福建分公司</v>
      </c>
      <c r="P179">
        <f>COUNTIFS($M$2:M179,M179)</f>
        <v>1</v>
      </c>
      <c r="Q179" t="str">
        <f>M179</f>
        <v>ZHT2023102700123</v>
      </c>
    </row>
    <row r="180" ht="14.25" spans="1:17">
      <c r="A180" t="s">
        <v>654</v>
      </c>
      <c r="B180" t="s">
        <v>739</v>
      </c>
      <c r="C180" s="13">
        <v>573924</v>
      </c>
      <c r="D180" s="13">
        <v>71740.5</v>
      </c>
      <c r="E180" t="str">
        <f>_xlfn.XLOOKUP(A180,[8]【SUIT】合同静态信息表!$B:$B,[8]【SUIT】合同静态信息表!$BF:$BF)</f>
        <v>广东分公司</v>
      </c>
      <c r="F180">
        <f>COUNTIFS($A$2:A180,A180)</f>
        <v>3</v>
      </c>
      <c r="L180" s="2" t="s">
        <v>975</v>
      </c>
      <c r="M180" s="2" t="s">
        <v>516</v>
      </c>
      <c r="N180" s="3">
        <v>0.01</v>
      </c>
      <c r="O180" t="str">
        <f>_xlfn.XLOOKUP(M180,[8]【SUIT】合同静态信息表!$B:$B,[8]【SUIT】合同静态信息表!$BF:$BF)</f>
        <v>广东分公司</v>
      </c>
      <c r="P180">
        <f>COUNTIFS($M$2:M180,M180)</f>
        <v>1</v>
      </c>
      <c r="Q180" t="str">
        <f>M180</f>
        <v>ZHT2022061700046</v>
      </c>
    </row>
    <row r="181" ht="14.25" spans="1:17">
      <c r="A181" t="s">
        <v>819</v>
      </c>
      <c r="B181" t="s">
        <v>976</v>
      </c>
      <c r="C181" s="13">
        <v>353873</v>
      </c>
      <c r="D181" s="13">
        <v>44234.13</v>
      </c>
      <c r="E181" t="str">
        <f>_xlfn.XLOOKUP(A181,[8]【SUIT】合同静态信息表!$B:$B,[8]【SUIT】合同静态信息表!$BF:$BF)</f>
        <v>广东分公司</v>
      </c>
      <c r="F181">
        <f>COUNTIFS($A$2:A181,A181)</f>
        <v>1</v>
      </c>
      <c r="G181" t="str">
        <f t="shared" ref="G181:G200" si="30">A181</f>
        <v>ZHT2022071500055</v>
      </c>
      <c r="L181" s="2" t="s">
        <v>977</v>
      </c>
      <c r="M181" s="14" t="s">
        <v>357</v>
      </c>
      <c r="N181" s="3">
        <v>3368646.51</v>
      </c>
      <c r="O181" t="str">
        <f>_xlfn.XLOOKUP(M181,[8]【SUIT】合同静态信息表!$B:$B,[8]【SUIT】合同静态信息表!$BF:$BF)</f>
        <v>数字建造中心</v>
      </c>
      <c r="P181">
        <f>COUNTIFS($M$2:M181,M181)</f>
        <v>5</v>
      </c>
    </row>
    <row r="182" ht="14.25" spans="1:17">
      <c r="A182" t="s">
        <v>712</v>
      </c>
      <c r="B182" t="s">
        <v>713</v>
      </c>
      <c r="C182" s="13">
        <v>489206</v>
      </c>
      <c r="D182" s="13">
        <v>61150.35</v>
      </c>
      <c r="E182" t="str">
        <f>_xlfn.XLOOKUP(A182,[8]【SUIT】合同静态信息表!$B:$B,[8]【SUIT】合同静态信息表!$BF:$BF)</f>
        <v>广东分公司</v>
      </c>
      <c r="F182">
        <f>COUNTIFS($A$2:A182,A182)</f>
        <v>2</v>
      </c>
      <c r="L182" s="2" t="s">
        <v>978</v>
      </c>
      <c r="M182" s="14" t="s">
        <v>716</v>
      </c>
      <c r="N182" s="3">
        <v>22100</v>
      </c>
      <c r="O182" t="str">
        <f>_xlfn.XLOOKUP(M182,[8]【SUIT】合同静态信息表!$B:$B,[8]【SUIT】合同静态信息表!$BF:$BF)</f>
        <v>广东分公司</v>
      </c>
      <c r="P182">
        <f>COUNTIFS($M$2:M182,M182)</f>
        <v>3</v>
      </c>
    </row>
    <row r="183" ht="14.25" spans="1:17">
      <c r="A183" t="s">
        <v>826</v>
      </c>
      <c r="B183" t="s">
        <v>979</v>
      </c>
      <c r="C183" s="13">
        <v>672158</v>
      </c>
      <c r="D183" s="13">
        <v>352882.95</v>
      </c>
      <c r="E183" t="str">
        <f>_xlfn.XLOOKUP(A183,[8]【SUIT】合同静态信息表!$B:$B,[8]【SUIT】合同静态信息表!$BF:$BF)</f>
        <v>广东分公司</v>
      </c>
      <c r="F183">
        <f>COUNTIFS($A$2:A183,A183)</f>
        <v>1</v>
      </c>
      <c r="G183" t="str">
        <f t="shared" si="30"/>
        <v>ZHT2022112300105</v>
      </c>
      <c r="L183" s="2" t="s">
        <v>980</v>
      </c>
      <c r="M183" s="14" t="s">
        <v>604</v>
      </c>
      <c r="N183" s="3">
        <v>232000</v>
      </c>
      <c r="O183" t="str">
        <f>_xlfn.XLOOKUP(M183,[8]【SUIT】合同静态信息表!$B:$B,[8]【SUIT】合同静态信息表!$BF:$BF)</f>
        <v>智能运管中心</v>
      </c>
      <c r="P183">
        <f>COUNTIFS($M$2:M183,M183)</f>
        <v>1</v>
      </c>
      <c r="Q183" t="str">
        <f>M183</f>
        <v>ZHT2022092800083</v>
      </c>
    </row>
    <row r="184" ht="14.25" spans="1:17">
      <c r="A184" t="s">
        <v>981</v>
      </c>
      <c r="B184" t="s">
        <v>982</v>
      </c>
      <c r="C184" s="13">
        <v>350000</v>
      </c>
      <c r="D184" t="s">
        <v>368</v>
      </c>
      <c r="E184" t="str">
        <f>_xlfn.XLOOKUP(A184,[8]【SUIT】合同静态信息表!$B:$B,[8]【SUIT】合同静态信息表!$BF:$BF)</f>
        <v>数智管理中心</v>
      </c>
      <c r="F184">
        <f>COUNTIFS($A$2:A184,A184)</f>
        <v>1</v>
      </c>
      <c r="G184" t="str">
        <f t="shared" si="30"/>
        <v>ZHT2023121900165</v>
      </c>
      <c r="L184" s="2" t="s">
        <v>983</v>
      </c>
      <c r="M184" s="14" t="s">
        <v>828</v>
      </c>
      <c r="N184" s="3">
        <v>564000</v>
      </c>
      <c r="O184" t="str">
        <f>_xlfn.XLOOKUP(M184,[8]【SUIT】合同静态信息表!$B:$B,[8]【SUIT】合同静态信息表!$BF:$BF)</f>
        <v>数字建造中心</v>
      </c>
      <c r="P184">
        <f>COUNTIFS($M$2:M184,M184)</f>
        <v>2</v>
      </c>
    </row>
    <row r="185" ht="14.25" spans="1:17">
      <c r="A185" t="s">
        <v>984</v>
      </c>
      <c r="B185" t="s">
        <v>985</v>
      </c>
      <c r="C185" s="13">
        <v>17511200</v>
      </c>
      <c r="D185" t="s">
        <v>368</v>
      </c>
      <c r="E185" t="str">
        <f>_xlfn.XLOOKUP(A185,[8]【SUIT】合同静态信息表!$B:$B,[8]【SUIT】合同静态信息表!$BF:$BF)</f>
        <v>数字建造中心</v>
      </c>
      <c r="F185">
        <f>COUNTIFS($A$2:A185,A185)</f>
        <v>1</v>
      </c>
      <c r="G185" t="str">
        <f t="shared" si="30"/>
        <v>ZHT2023091300094</v>
      </c>
      <c r="L185" s="2" t="s">
        <v>986</v>
      </c>
      <c r="M185" s="14" t="s">
        <v>831</v>
      </c>
      <c r="N185" s="3">
        <v>376000</v>
      </c>
      <c r="O185" t="str">
        <f>_xlfn.XLOOKUP(M185,[8]【SUIT】合同静态信息表!$B:$B,[8]【SUIT】合同静态信息表!$BF:$BF)</f>
        <v>数字建造中心</v>
      </c>
      <c r="P185">
        <f>COUNTIFS($M$2:M185,M185)</f>
        <v>2</v>
      </c>
    </row>
    <row r="186" ht="14.25" spans="1:17">
      <c r="A186" t="s">
        <v>987</v>
      </c>
      <c r="B186" t="s">
        <v>988</v>
      </c>
      <c r="C186" s="13">
        <v>748260</v>
      </c>
      <c r="D186" t="s">
        <v>368</v>
      </c>
      <c r="E186" t="str">
        <f>_xlfn.XLOOKUP(A186,[8]【SUIT】合同静态信息表!$B:$B,[8]【SUIT】合同静态信息表!$BF:$BF)</f>
        <v>智能运管中心</v>
      </c>
      <c r="F186">
        <f>COUNTIFS($A$2:A186,A186)</f>
        <v>1</v>
      </c>
      <c r="G186" t="str">
        <f t="shared" si="30"/>
        <v>ZHT2023121100154</v>
      </c>
      <c r="L186" s="2" t="s">
        <v>989</v>
      </c>
      <c r="M186" s="2" t="s">
        <v>990</v>
      </c>
      <c r="N186" s="3">
        <v>0.4</v>
      </c>
      <c r="O186" t="str">
        <f>_xlfn.XLOOKUP(M186,[8]【SUIT】合同静态信息表!$B:$B,[8]【SUIT】合同静态信息表!$BF:$BF)</f>
        <v>数字建造中心</v>
      </c>
      <c r="P186">
        <f>COUNTIFS($M$2:M186,M186)</f>
        <v>1</v>
      </c>
      <c r="Q186" t="str">
        <f>M186</f>
        <v>ZHT2024111100138</v>
      </c>
    </row>
    <row r="187" ht="14.25" spans="1:17">
      <c r="A187" t="s">
        <v>991</v>
      </c>
      <c r="B187" t="s">
        <v>992</v>
      </c>
      <c r="C187" s="13">
        <v>478890</v>
      </c>
      <c r="E187" t="str">
        <f>_xlfn.XLOOKUP(A187,[8]【SUIT】合同静态信息表!$B:$B,[8]【SUIT】合同静态信息表!$BF:$BF)</f>
        <v>智能运管中心</v>
      </c>
      <c r="F187">
        <f>COUNTIFS($A$2:A187,A187)</f>
        <v>1</v>
      </c>
      <c r="G187" t="str">
        <f t="shared" si="30"/>
        <v>ZHT2023121100153</v>
      </c>
      <c r="L187" s="2" t="s">
        <v>993</v>
      </c>
      <c r="M187" s="14" t="s">
        <v>839</v>
      </c>
      <c r="N187" s="3">
        <v>2274000</v>
      </c>
      <c r="O187" t="str">
        <f>_xlfn.XLOOKUP(M187,[8]【SUIT】合同静态信息表!$B:$B,[8]【SUIT】合同静态信息表!$BF:$BF)</f>
        <v>数字建造中心</v>
      </c>
      <c r="P187">
        <f>COUNTIFS($M$2:M187,M187)</f>
        <v>2</v>
      </c>
    </row>
    <row r="188" ht="14.25" spans="1:17">
      <c r="A188" t="s">
        <v>994</v>
      </c>
      <c r="B188" t="s">
        <v>995</v>
      </c>
      <c r="C188" s="13">
        <v>710640</v>
      </c>
      <c r="E188" t="str">
        <f>_xlfn.XLOOKUP(A188,[8]【SUIT】合同静态信息表!$B:$B,[8]【SUIT】合同静态信息表!$BF:$BF)</f>
        <v>智能运管中心</v>
      </c>
      <c r="F188">
        <f>COUNTIFS($A$2:A188,A188)</f>
        <v>1</v>
      </c>
      <c r="G188" t="str">
        <f t="shared" si="30"/>
        <v>ZHT2023121100155</v>
      </c>
      <c r="L188" s="2" t="s">
        <v>996</v>
      </c>
      <c r="M188" s="2" t="s">
        <v>923</v>
      </c>
      <c r="N188" s="3">
        <v>400892</v>
      </c>
      <c r="O188" t="str">
        <f>_xlfn.XLOOKUP(M188,[8]【SUIT】合同静态信息表!$B:$B,[8]【SUIT】合同静态信息表!$BF:$BF)</f>
        <v>数字建造中心</v>
      </c>
      <c r="P188">
        <f>COUNTIFS($M$2:M188,M188)</f>
        <v>1</v>
      </c>
      <c r="Q188" t="str">
        <f>M188</f>
        <v>ZHT2023082300087</v>
      </c>
    </row>
    <row r="189" ht="14.25" spans="1:17">
      <c r="A189" t="s">
        <v>997</v>
      </c>
      <c r="B189" t="s">
        <v>998</v>
      </c>
      <c r="C189" s="13">
        <v>888210</v>
      </c>
      <c r="E189" t="str">
        <f>_xlfn.XLOOKUP(A189,[8]【SUIT】合同静态信息表!$B:$B,[8]【SUIT】合同静态信息表!$BF:$BF)</f>
        <v>智能运管中心</v>
      </c>
      <c r="F189">
        <f>COUNTIFS($A$2:A189,A189)</f>
        <v>1</v>
      </c>
      <c r="G189" t="str">
        <f t="shared" si="30"/>
        <v>ZHT2023121100152</v>
      </c>
      <c r="L189" s="2" t="s">
        <v>999</v>
      </c>
      <c r="M189" s="14" t="s">
        <v>762</v>
      </c>
      <c r="N189" s="3">
        <v>3.66</v>
      </c>
      <c r="O189" t="str">
        <f>_xlfn.XLOOKUP(M189,[8]【SUIT】合同静态信息表!$B:$B,[8]【SUIT】合同静态信息表!$BF:$BF)</f>
        <v>福建分公司</v>
      </c>
      <c r="P189">
        <f>COUNTIFS($M$2:M189,M189)</f>
        <v>2</v>
      </c>
    </row>
    <row r="190" ht="14.25" spans="1:17">
      <c r="A190" t="s">
        <v>1000</v>
      </c>
      <c r="B190" t="s">
        <v>1001</v>
      </c>
      <c r="C190" s="13">
        <v>490000</v>
      </c>
      <c r="D190" t="s">
        <v>368</v>
      </c>
      <c r="E190" t="str">
        <f>_xlfn.XLOOKUP(A190,[8]【SUIT】合同静态信息表!$B:$B,[8]【SUIT】合同静态信息表!$BF:$BF)</f>
        <v>智能运管中心</v>
      </c>
      <c r="F190">
        <f>COUNTIFS($A$2:A190,A190)</f>
        <v>1</v>
      </c>
      <c r="G190" t="str">
        <f t="shared" si="30"/>
        <v>ZHT2023101800117</v>
      </c>
      <c r="L190" s="2" t="s">
        <v>1002</v>
      </c>
      <c r="M190" s="14" t="s">
        <v>1003</v>
      </c>
      <c r="N190" s="3">
        <v>1360930.2</v>
      </c>
      <c r="O190" t="str">
        <f>_xlfn.XLOOKUP(M190,[8]【SUIT】合同静态信息表!$B:$B,[8]【SUIT】合同静态信息表!$BF:$BF)</f>
        <v>数字建造中心</v>
      </c>
      <c r="P190">
        <f>COUNTIFS($M$2:M190,M190)</f>
        <v>1</v>
      </c>
      <c r="Q190" t="str">
        <f>M190</f>
        <v>ZHT2024012600014</v>
      </c>
    </row>
    <row r="191" ht="14.25" spans="1:17">
      <c r="A191" t="s">
        <v>1004</v>
      </c>
      <c r="B191" t="s">
        <v>1005</v>
      </c>
      <c r="C191" s="13">
        <v>480000</v>
      </c>
      <c r="D191" t="s">
        <v>368</v>
      </c>
      <c r="E191" t="str">
        <f>_xlfn.XLOOKUP(A191,[8]【SUIT】合同静态信息表!$B:$B,[8]【SUIT】合同静态信息表!$BF:$BF)</f>
        <v>智能运管中心</v>
      </c>
      <c r="F191">
        <f>COUNTIFS($A$2:A191,A191)</f>
        <v>1</v>
      </c>
      <c r="G191" t="str">
        <f t="shared" si="30"/>
        <v>ZHT2023101800116</v>
      </c>
      <c r="L191" s="2" t="s">
        <v>1006</v>
      </c>
      <c r="M191" s="2" t="s">
        <v>1007</v>
      </c>
      <c r="N191" s="3">
        <v>120000</v>
      </c>
      <c r="O191" t="str">
        <f>_xlfn.XLOOKUP(M191,[8]【SUIT】合同静态信息表!$B:$B,[8]【SUIT】合同静态信息表!$BF:$BF)</f>
        <v>智能运管中心</v>
      </c>
      <c r="P191">
        <f>COUNTIFS($M$2:M191,M191)</f>
        <v>1</v>
      </c>
      <c r="Q191" t="str">
        <f>M191</f>
        <v>ZHT2024071100087</v>
      </c>
    </row>
    <row r="192" ht="14.25" spans="1:17">
      <c r="A192" t="s">
        <v>828</v>
      </c>
      <c r="B192" t="s">
        <v>1008</v>
      </c>
      <c r="C192" s="13">
        <v>2820000</v>
      </c>
      <c r="D192" s="13">
        <v>2256000</v>
      </c>
      <c r="E192" t="str">
        <f>_xlfn.XLOOKUP(A192,[8]【SUIT】合同静态信息表!$B:$B,[8]【SUIT】合同静态信息表!$BF:$BF)</f>
        <v>数字建造中心</v>
      </c>
      <c r="F192">
        <f>COUNTIFS($A$2:A192,A192)</f>
        <v>1</v>
      </c>
      <c r="G192" t="str">
        <f t="shared" si="30"/>
        <v>ZHT2023122100169</v>
      </c>
      <c r="L192" s="2" t="s">
        <v>944</v>
      </c>
      <c r="M192" s="14" t="s">
        <v>732</v>
      </c>
      <c r="N192" s="3">
        <v>287777.78</v>
      </c>
      <c r="O192" t="str">
        <f>_xlfn.XLOOKUP(M192,[8]【SUIT】合同静态信息表!$B:$B,[8]【SUIT】合同静态信息表!$BF:$BF)</f>
        <v>广东分公司</v>
      </c>
      <c r="P192">
        <f>COUNTIFS($M$2:M192,M192)</f>
        <v>2</v>
      </c>
    </row>
    <row r="193" ht="14.25" spans="1:17">
      <c r="A193" t="s">
        <v>831</v>
      </c>
      <c r="B193" t="s">
        <v>1009</v>
      </c>
      <c r="C193" s="13">
        <v>1880000</v>
      </c>
      <c r="D193" s="13">
        <v>1504000</v>
      </c>
      <c r="E193" t="str">
        <f>_xlfn.XLOOKUP(A193,[8]【SUIT】合同静态信息表!$B:$B,[8]【SUIT】合同静态信息表!$BF:$BF)</f>
        <v>数字建造中心</v>
      </c>
      <c r="F193">
        <f>COUNTIFS($A$2:A193,A193)</f>
        <v>1</v>
      </c>
      <c r="G193" t="str">
        <f t="shared" si="30"/>
        <v>ZHT2023122100170</v>
      </c>
      <c r="L193" s="2" t="s">
        <v>1010</v>
      </c>
      <c r="M193" s="14" t="s">
        <v>1011</v>
      </c>
      <c r="N193" s="3">
        <v>7556.8</v>
      </c>
      <c r="O193" t="str">
        <f>_xlfn.XLOOKUP(M193,[8]【SUIT】合同静态信息表!$B:$B,[8]【SUIT】合同静态信息表!$BF:$BF)</f>
        <v>数字建造中心</v>
      </c>
      <c r="P193">
        <f>COUNTIFS($M$2:M193,M193)</f>
        <v>1</v>
      </c>
      <c r="Q193" t="str">
        <f>M193</f>
        <v>ZHT2024012600012</v>
      </c>
    </row>
    <row r="194" ht="14.25" spans="1:17">
      <c r="A194" t="s">
        <v>706</v>
      </c>
      <c r="B194" t="s">
        <v>1012</v>
      </c>
      <c r="C194" s="13">
        <v>1200000</v>
      </c>
      <c r="D194" s="13">
        <v>600000</v>
      </c>
      <c r="E194" t="str">
        <f>_xlfn.XLOOKUP(A194,[8]【SUIT】合同静态信息表!$B:$B,[8]【SUIT】合同静态信息表!$BF:$BF)</f>
        <v>广东分公司</v>
      </c>
      <c r="F194">
        <f>COUNTIFS($A$2:A194,A194)</f>
        <v>1</v>
      </c>
      <c r="G194" t="str">
        <f t="shared" si="30"/>
        <v>ZHT2023122600178</v>
      </c>
      <c r="L194" s="2" t="s">
        <v>1013</v>
      </c>
      <c r="M194" s="14" t="s">
        <v>738</v>
      </c>
      <c r="N194" s="3">
        <v>450000</v>
      </c>
      <c r="O194" t="str">
        <f>_xlfn.XLOOKUP(M194,[8]【SUIT】合同静态信息表!$B:$B,[8]【SUIT】合同静态信息表!$BF:$BF)</f>
        <v>广东分公司</v>
      </c>
      <c r="P194">
        <f>COUNTIFS($M$2:M194,M194)</f>
        <v>2</v>
      </c>
    </row>
    <row r="195" ht="14.25" spans="1:17">
      <c r="A195" t="s">
        <v>836</v>
      </c>
      <c r="B195" t="s">
        <v>1014</v>
      </c>
      <c r="C195" s="13">
        <v>300000</v>
      </c>
      <c r="D195" s="13">
        <v>165000</v>
      </c>
      <c r="E195" t="str">
        <f>_xlfn.XLOOKUP(A195,[8]【SUIT】合同静态信息表!$B:$B,[8]【SUIT】合同静态信息表!$BF:$BF)</f>
        <v>数字建造中心</v>
      </c>
      <c r="F195">
        <f>COUNTIFS($A$2:A195,A195)</f>
        <v>1</v>
      </c>
      <c r="G195" t="str">
        <f t="shared" si="30"/>
        <v>ZHT2023122500174</v>
      </c>
      <c r="L195" s="2" t="s">
        <v>1015</v>
      </c>
      <c r="M195" s="14" t="s">
        <v>785</v>
      </c>
      <c r="N195" s="3">
        <v>86.6</v>
      </c>
      <c r="O195" t="str">
        <f>_xlfn.XLOOKUP(M195,[8]【SUIT】合同静态信息表!$B:$B,[8]【SUIT】合同静态信息表!$BF:$BF)</f>
        <v>福建分公司</v>
      </c>
      <c r="P195">
        <f>COUNTIFS($M$2:M195,M195)</f>
        <v>2</v>
      </c>
    </row>
    <row r="196" ht="14.25" spans="1:17">
      <c r="A196" t="s">
        <v>1016</v>
      </c>
      <c r="B196" t="s">
        <v>1017</v>
      </c>
      <c r="C196" s="13">
        <v>500000</v>
      </c>
      <c r="E196" t="str">
        <f>_xlfn.XLOOKUP(A196,[8]【SUIT】合同静态信息表!$B:$B,[8]【SUIT】合同静态信息表!$BF:$BF)</f>
        <v>数智管理中心</v>
      </c>
      <c r="F196">
        <f>COUNTIFS($A$2:A196,A196)</f>
        <v>1</v>
      </c>
      <c r="G196" t="str">
        <f t="shared" si="30"/>
        <v>ZHT2023100900105</v>
      </c>
      <c r="L196" s="2" t="s">
        <v>1018</v>
      </c>
      <c r="M196" s="14" t="s">
        <v>1019</v>
      </c>
      <c r="N196" s="3">
        <v>73500</v>
      </c>
      <c r="O196" t="str">
        <f>_xlfn.XLOOKUP(M196,[8]【SUIT】合同静态信息表!$B:$B,[8]【SUIT】合同静态信息表!$BF:$BF)</f>
        <v>福建分公司</v>
      </c>
      <c r="P196">
        <f>COUNTIFS($M$2:M196,M196)</f>
        <v>1</v>
      </c>
      <c r="Q196" t="str">
        <f t="shared" ref="Q196:Q211" si="31">M196</f>
        <v>ZHT2023110300132</v>
      </c>
    </row>
    <row r="197" ht="14.25" spans="1:17">
      <c r="A197" t="s">
        <v>735</v>
      </c>
      <c r="B197" t="s">
        <v>1020</v>
      </c>
      <c r="C197" s="13">
        <v>1412153</v>
      </c>
      <c r="D197" s="13">
        <v>647291</v>
      </c>
      <c r="E197" t="str">
        <f>_xlfn.XLOOKUP(A197,[8]【SUIT】合同静态信息表!$B:$B,[8]【SUIT】合同静态信息表!$BF:$BF)</f>
        <v>广东分公司</v>
      </c>
      <c r="F197">
        <f>COUNTIFS($A$2:A197,A197)</f>
        <v>1</v>
      </c>
      <c r="G197" t="str">
        <f t="shared" si="30"/>
        <v>ZHT2023102700127</v>
      </c>
      <c r="L197" s="2" t="s">
        <v>1021</v>
      </c>
      <c r="M197" s="2" t="s">
        <v>1022</v>
      </c>
      <c r="N197" s="3">
        <v>278100</v>
      </c>
      <c r="O197" t="str">
        <f>_xlfn.XLOOKUP(M197,[8]【SUIT】合同静态信息表!$B:$B,[8]【SUIT】合同静态信息表!$BF:$BF)</f>
        <v>广东分公司</v>
      </c>
      <c r="P197">
        <f>COUNTIFS($M$2:M197,M197)</f>
        <v>1</v>
      </c>
      <c r="Q197" t="str">
        <f t="shared" si="31"/>
        <v>SJHT2019121200103</v>
      </c>
    </row>
    <row r="198" ht="14.25" spans="1:17">
      <c r="A198" t="s">
        <v>1023</v>
      </c>
      <c r="B198" t="s">
        <v>1024</v>
      </c>
      <c r="C198" s="13">
        <v>220000</v>
      </c>
      <c r="E198" t="str">
        <f>_xlfn.XLOOKUP(A198,[8]【SUIT】合同静态信息表!$B:$B,[8]【SUIT】合同静态信息表!$BF:$BF)</f>
        <v>数智管理中心</v>
      </c>
      <c r="F198">
        <f>COUNTIFS($A$2:A198,A198)</f>
        <v>1</v>
      </c>
      <c r="G198" t="str">
        <f t="shared" si="30"/>
        <v>ZHT2023101100107</v>
      </c>
      <c r="L198" s="2" t="s">
        <v>1025</v>
      </c>
      <c r="M198" s="2" t="s">
        <v>1026</v>
      </c>
      <c r="N198" s="3">
        <v>140334.04</v>
      </c>
      <c r="O198" t="str">
        <f>_xlfn.XLOOKUP(M198,[8]【SUIT】合同静态信息表!$B:$B,[8]【SUIT】合同静态信息表!$BF:$BF)</f>
        <v>福建分公司</v>
      </c>
      <c r="P198">
        <f>COUNTIFS($M$2:M198,M198)</f>
        <v>1</v>
      </c>
      <c r="Q198" t="str">
        <f t="shared" si="31"/>
        <v>ZHT2024032700031</v>
      </c>
    </row>
    <row r="199" ht="14.25" spans="1:17">
      <c r="A199" t="s">
        <v>1027</v>
      </c>
      <c r="B199" t="s">
        <v>1028</v>
      </c>
      <c r="C199" s="13">
        <v>166750</v>
      </c>
      <c r="D199" t="s">
        <v>368</v>
      </c>
      <c r="E199" t="str">
        <f>_xlfn.XLOOKUP(A199,[8]【SUIT】合同静态信息表!$B:$B,[8]【SUIT】合同静态信息表!$BF:$BF)</f>
        <v>数智管理中心</v>
      </c>
      <c r="F199">
        <f>COUNTIFS($A$2:A199,A199)</f>
        <v>1</v>
      </c>
      <c r="G199" t="str">
        <f t="shared" si="30"/>
        <v>ZHT2023042400036</v>
      </c>
      <c r="L199" s="2" t="s">
        <v>1029</v>
      </c>
      <c r="M199" s="2" t="s">
        <v>1030</v>
      </c>
      <c r="N199" s="3">
        <v>88435.03</v>
      </c>
      <c r="O199" t="str">
        <f>_xlfn.XLOOKUP(M199,[8]【SUIT】合同静态信息表!$B:$B,[8]【SUIT】合同静态信息表!$BF:$BF)</f>
        <v>智能运管中心</v>
      </c>
      <c r="P199">
        <f>COUNTIFS($M$2:M199,M199)</f>
        <v>1</v>
      </c>
      <c r="Q199" t="str">
        <f t="shared" si="31"/>
        <v>ZHT2024111300139</v>
      </c>
    </row>
    <row r="200" ht="14.25" spans="1:17">
      <c r="A200" t="s">
        <v>1031</v>
      </c>
      <c r="B200" t="s">
        <v>1032</v>
      </c>
      <c r="C200" s="13">
        <v>1830000</v>
      </c>
      <c r="D200" s="13">
        <v>1006500</v>
      </c>
      <c r="E200" t="str">
        <f>_xlfn.XLOOKUP(A200,[8]【SUIT】合同静态信息表!$B:$B,[8]【SUIT】合同静态信息表!$BF:$BF)</f>
        <v>智能运管中心</v>
      </c>
      <c r="F200">
        <f>COUNTIFS($A$2:A200,A200)</f>
        <v>1</v>
      </c>
      <c r="G200" t="str">
        <f t="shared" si="30"/>
        <v>ZHT2023071300070</v>
      </c>
      <c r="L200" s="2" t="s">
        <v>1033</v>
      </c>
      <c r="M200" s="2" t="s">
        <v>1034</v>
      </c>
      <c r="N200" s="3">
        <v>292410</v>
      </c>
      <c r="O200" t="str">
        <f>_xlfn.XLOOKUP(M200,[8]【SUIT】合同静态信息表!$B:$B,[8]【SUIT】合同静态信息表!$BF:$BF)</f>
        <v>智能运管中心</v>
      </c>
      <c r="P200">
        <f>COUNTIFS($M$2:M200,M200)</f>
        <v>1</v>
      </c>
      <c r="Q200" t="str">
        <f t="shared" si="31"/>
        <v>ZHT2023111000133</v>
      </c>
    </row>
    <row r="201" ht="14.25" spans="1:17">
      <c r="A201" t="s">
        <v>808</v>
      </c>
      <c r="B201" t="s">
        <v>809</v>
      </c>
      <c r="C201" s="13">
        <v>922200</v>
      </c>
      <c r="D201" s="13">
        <v>212106</v>
      </c>
      <c r="E201" t="str">
        <f>_xlfn.XLOOKUP(A201,[8]【SUIT】合同静态信息表!$B:$B,[8]【SUIT】合同静态信息表!$BF:$BF)</f>
        <v>广东分公司</v>
      </c>
      <c r="F201">
        <f>COUNTIFS($A$2:A201,A201)</f>
        <v>2</v>
      </c>
      <c r="L201" s="2" t="s">
        <v>1035</v>
      </c>
      <c r="M201" s="2" t="s">
        <v>1036</v>
      </c>
      <c r="N201" s="3">
        <v>21767</v>
      </c>
      <c r="O201" t="str">
        <f>_xlfn.XLOOKUP(M201,[8]【SUIT】合同静态信息表!$B:$B,[8]【SUIT】合同静态信息表!$BF:$BF)</f>
        <v>数字建造中心</v>
      </c>
      <c r="P201">
        <f>COUNTIFS($M$2:M201,M201)</f>
        <v>1</v>
      </c>
      <c r="Q201" t="str">
        <f t="shared" si="31"/>
        <v>ZHT2022031100025</v>
      </c>
    </row>
    <row r="202" ht="14.25" spans="1:17">
      <c r="A202" t="s">
        <v>839</v>
      </c>
      <c r="B202" t="s">
        <v>1037</v>
      </c>
      <c r="C202" s="13">
        <v>3790000</v>
      </c>
      <c r="D202" s="13">
        <v>1516000</v>
      </c>
      <c r="E202" t="str">
        <f>_xlfn.XLOOKUP(A202,[8]【SUIT】合同静态信息表!$B:$B,[8]【SUIT】合同静态信息表!$BF:$BF)</f>
        <v>数字建造中心</v>
      </c>
      <c r="F202">
        <f>COUNTIFS($A$2:A202,A202)</f>
        <v>1</v>
      </c>
      <c r="G202" t="str">
        <f t="shared" ref="G202:G205" si="32">A202</f>
        <v>ZHT2023121900164</v>
      </c>
      <c r="L202" s="2" t="s">
        <v>1038</v>
      </c>
      <c r="M202" s="14" t="s">
        <v>1039</v>
      </c>
      <c r="N202" s="3">
        <v>761440</v>
      </c>
      <c r="O202" t="str">
        <f>_xlfn.XLOOKUP(M202,[8]【SUIT】合同静态信息表!$B:$B,[8]【SUIT】合同静态信息表!$BF:$BF)</f>
        <v>数字建造中心</v>
      </c>
      <c r="P202">
        <f>COUNTIFS($M$2:M202,M202)</f>
        <v>1</v>
      </c>
      <c r="Q202" t="str">
        <f t="shared" si="31"/>
        <v>ZHT2024112500147</v>
      </c>
    </row>
    <row r="203" ht="14.25" spans="1:17">
      <c r="A203" t="s">
        <v>1040</v>
      </c>
      <c r="B203" t="s">
        <v>1041</v>
      </c>
      <c r="C203" s="13">
        <v>391000</v>
      </c>
      <c r="D203" t="s">
        <v>368</v>
      </c>
      <c r="E203" t="str">
        <f>_xlfn.XLOOKUP(A203,[8]【SUIT】合同静态信息表!$B:$B,[8]【SUIT】合同静态信息表!$BF:$BF)</f>
        <v>数智管理中心</v>
      </c>
      <c r="F203">
        <f>COUNTIFS($A$2:A203,A203)</f>
        <v>1</v>
      </c>
      <c r="G203" t="str">
        <f t="shared" si="32"/>
        <v>ZHT2023121300156</v>
      </c>
      <c r="L203" s="2" t="s">
        <v>1042</v>
      </c>
      <c r="M203" s="14" t="s">
        <v>1043</v>
      </c>
      <c r="N203" s="3">
        <v>324800</v>
      </c>
      <c r="O203" t="str">
        <f>_xlfn.XLOOKUP(M203,[8]【SUIT】合同静态信息表!$B:$B,[8]【SUIT】合同静态信息表!$BF:$BF)</f>
        <v>数字建造中心</v>
      </c>
      <c r="P203">
        <f>COUNTIFS($M$2:M203,M203)</f>
        <v>1</v>
      </c>
      <c r="Q203" t="str">
        <f t="shared" si="31"/>
        <v>ZHT2024112500148</v>
      </c>
    </row>
    <row r="204" ht="14.25" spans="1:17">
      <c r="A204" t="s">
        <v>331</v>
      </c>
      <c r="B204" t="s">
        <v>332</v>
      </c>
      <c r="C204" s="13">
        <v>1627000</v>
      </c>
      <c r="D204" t="s">
        <v>368</v>
      </c>
      <c r="E204" t="str">
        <f>_xlfn.XLOOKUP(A204,[8]【SUIT】合同静态信息表!$B:$B,[8]【SUIT】合同静态信息表!$BF:$BF)</f>
        <v>数字建造中心</v>
      </c>
      <c r="F204">
        <f>COUNTIFS($A$2:A204,A204)</f>
        <v>1</v>
      </c>
      <c r="G204" t="str">
        <f t="shared" si="32"/>
        <v>ZHT2022121400112</v>
      </c>
      <c r="L204" s="2" t="s">
        <v>1044</v>
      </c>
      <c r="M204" s="14" t="s">
        <v>1045</v>
      </c>
      <c r="N204" s="3">
        <v>688000</v>
      </c>
      <c r="O204" t="str">
        <f>_xlfn.XLOOKUP(M204,[8]【SUIT】合同静态信息表!$B:$B,[8]【SUIT】合同静态信息表!$BF:$BF)</f>
        <v>数字建造中心</v>
      </c>
      <c r="P204">
        <f>COUNTIFS($M$2:M204,M204)</f>
        <v>1</v>
      </c>
      <c r="Q204" t="str">
        <f t="shared" si="31"/>
        <v>ZHT2024112500149</v>
      </c>
    </row>
    <row r="205" ht="14.25" spans="1:17">
      <c r="A205" t="s">
        <v>1046</v>
      </c>
      <c r="B205" t="s">
        <v>1047</v>
      </c>
      <c r="C205" s="13">
        <v>137000</v>
      </c>
      <c r="E205" t="str">
        <f>_xlfn.XLOOKUP(A205,[8]【SUIT】合同静态信息表!$B:$B,[8]【SUIT】合同静态信息表!$BF:$BF)</f>
        <v>数字建造中心</v>
      </c>
      <c r="F205">
        <f>COUNTIFS($A$2:A205,A205)</f>
        <v>1</v>
      </c>
      <c r="G205" t="str">
        <f t="shared" si="32"/>
        <v>ZHT2023053000045</v>
      </c>
      <c r="L205" s="2" t="s">
        <v>1048</v>
      </c>
      <c r="M205" s="2" t="s">
        <v>1049</v>
      </c>
      <c r="N205" s="3">
        <v>21600</v>
      </c>
      <c r="O205" t="str">
        <f>_xlfn.XLOOKUP(M205,[8]【SUIT】合同静态信息表!$B:$B,[8]【SUIT】合同静态信息表!$BF:$BF)</f>
        <v>智能运管中心</v>
      </c>
      <c r="P205">
        <f>COUNTIFS($M$2:M205,M205)</f>
        <v>1</v>
      </c>
      <c r="Q205" t="str">
        <f t="shared" si="31"/>
        <v>ZHT2020070600031</v>
      </c>
    </row>
    <row r="206" ht="14.25" spans="1:17">
      <c r="A206" t="s">
        <v>443</v>
      </c>
      <c r="B206" t="s">
        <v>444</v>
      </c>
      <c r="C206" s="13">
        <v>3348700</v>
      </c>
      <c r="D206" s="13">
        <v>502305</v>
      </c>
      <c r="E206" t="str">
        <f>_xlfn.XLOOKUP(A206,[8]【SUIT】合同静态信息表!$B:$B,[8]【SUIT】合同静态信息表!$BF:$BF)</f>
        <v>市场经营拓展中心</v>
      </c>
      <c r="F206">
        <f>COUNTIFS($A$2:A206,A206)</f>
        <v>2</v>
      </c>
      <c r="L206" s="2" t="s">
        <v>1050</v>
      </c>
      <c r="M206" s="2" t="s">
        <v>1051</v>
      </c>
      <c r="N206" s="3">
        <v>99550</v>
      </c>
      <c r="O206" t="str">
        <f>_xlfn.XLOOKUP(M206,[8]【SUIT】合同静态信息表!$B:$B,[8]【SUIT】合同静态信息表!$BF:$BF)</f>
        <v>数字建造中心</v>
      </c>
      <c r="P206">
        <f>COUNTIFS($M$2:M206,M206)</f>
        <v>1</v>
      </c>
      <c r="Q206" t="str">
        <f t="shared" si="31"/>
        <v>ZHT2024121800161</v>
      </c>
    </row>
    <row r="207" ht="14.25" spans="1:17">
      <c r="A207" t="s">
        <v>1052</v>
      </c>
      <c r="B207" t="s">
        <v>1053</v>
      </c>
      <c r="C207" s="13">
        <v>9800</v>
      </c>
      <c r="D207" s="13">
        <v>9800</v>
      </c>
      <c r="E207" t="str">
        <f>_xlfn.XLOOKUP(A207,[8]【SUIT】合同静态信息表!$B:$B,[8]【SUIT】合同静态信息表!$BF:$BF)</f>
        <v>福建分公司</v>
      </c>
      <c r="F207">
        <f>COUNTIFS($A$2:A207,A207)</f>
        <v>1</v>
      </c>
      <c r="G207" t="str">
        <f>A207</f>
        <v>ZHT2023102700122</v>
      </c>
      <c r="L207" s="2" t="s">
        <v>1054</v>
      </c>
      <c r="M207" s="2" t="s">
        <v>513</v>
      </c>
      <c r="N207" s="3">
        <v>48686.4</v>
      </c>
      <c r="O207" t="str">
        <f>_xlfn.XLOOKUP(M207,[8]【SUIT】合同静态信息表!$B:$B,[8]【SUIT】合同静态信息表!$BF:$BF)</f>
        <v>智能运管中心</v>
      </c>
      <c r="P207">
        <f>COUNTIFS($M$2:M207,M207)</f>
        <v>1</v>
      </c>
      <c r="Q207" t="str">
        <f t="shared" si="31"/>
        <v>ZHT2024122400172</v>
      </c>
    </row>
    <row r="208" ht="14.25" spans="1:17">
      <c r="A208" t="s">
        <v>732</v>
      </c>
      <c r="B208" t="s">
        <v>789</v>
      </c>
      <c r="C208" s="13">
        <v>4550000</v>
      </c>
      <c r="D208" s="13">
        <v>287777.78</v>
      </c>
      <c r="E208" t="str">
        <f>_xlfn.XLOOKUP(A208,[8]【SUIT】合同静态信息表!$B:$B,[8]【SUIT】合同静态信息表!$BF:$BF)</f>
        <v>广东分公司</v>
      </c>
      <c r="F208">
        <f>COUNTIFS($A$2:A208,A208)</f>
        <v>4</v>
      </c>
      <c r="L208" s="2" t="s">
        <v>1055</v>
      </c>
      <c r="M208" s="2" t="s">
        <v>1056</v>
      </c>
      <c r="N208" s="3">
        <v>328845.8</v>
      </c>
      <c r="O208" t="str">
        <f>_xlfn.XLOOKUP(M208,[8]【SUIT】合同静态信息表!$B:$B,[8]【SUIT】合同静态信息表!$BF:$BF)</f>
        <v>数智管理中心</v>
      </c>
      <c r="P208">
        <f>COUNTIFS($M$2:M208,M208)</f>
        <v>1</v>
      </c>
      <c r="Q208" t="str">
        <f t="shared" si="31"/>
        <v>ZHT2022070400053</v>
      </c>
    </row>
    <row r="209" ht="14.25" spans="1:17">
      <c r="A209" t="s">
        <v>674</v>
      </c>
      <c r="B209" t="s">
        <v>786</v>
      </c>
      <c r="C209" s="13">
        <v>302000</v>
      </c>
      <c r="D209" s="13">
        <v>30200</v>
      </c>
      <c r="E209" t="str">
        <f>_xlfn.XLOOKUP(A209,[8]【SUIT】合同静态信息表!$B:$B,[8]【SUIT】合同静态信息表!$BF:$BF)</f>
        <v>数字建造中心</v>
      </c>
      <c r="F209">
        <f>COUNTIFS($A$2:A209,A209)</f>
        <v>2</v>
      </c>
      <c r="L209" s="2" t="s">
        <v>1057</v>
      </c>
      <c r="M209" s="2" t="s">
        <v>1058</v>
      </c>
      <c r="N209" s="3">
        <v>560621.32</v>
      </c>
      <c r="O209" t="str">
        <f>_xlfn.XLOOKUP(M209,[8]【SUIT】合同静态信息表!$B:$B,[8]【SUIT】合同静态信息表!$BF:$BF)</f>
        <v>市场经营拓展中心</v>
      </c>
      <c r="P209">
        <f>COUNTIFS($M$2:M209,M209)</f>
        <v>1</v>
      </c>
      <c r="Q209" t="str">
        <f t="shared" si="31"/>
        <v>ZHT2024081600097</v>
      </c>
    </row>
    <row r="210" ht="14.25" spans="1:17">
      <c r="A210" t="s">
        <v>618</v>
      </c>
      <c r="B210" t="s">
        <v>799</v>
      </c>
      <c r="C210" s="13">
        <v>792760</v>
      </c>
      <c r="D210" s="13">
        <v>42109.08</v>
      </c>
      <c r="E210" t="str">
        <f>_xlfn.XLOOKUP(A210,[8]【SUIT】合同静态信息表!$B:$B,[8]【SUIT】合同静态信息表!$BF:$BF)</f>
        <v>智能运管中心</v>
      </c>
      <c r="F210">
        <f>COUNTIFS($A$2:A210,A210)</f>
        <v>2</v>
      </c>
      <c r="L210" s="2" t="s">
        <v>1059</v>
      </c>
      <c r="M210" s="14" t="s">
        <v>1060</v>
      </c>
      <c r="N210" s="3">
        <v>1144179.3</v>
      </c>
      <c r="O210" t="str">
        <f>_xlfn.XLOOKUP(M210,[8]【SUIT】合同静态信息表!$B:$B,[8]【SUIT】合同静态信息表!$BF:$BF)</f>
        <v>市场经营拓展中心</v>
      </c>
      <c r="P210">
        <f>COUNTIFS($M$2:M210,M210)</f>
        <v>1</v>
      </c>
      <c r="Q210" t="str">
        <f t="shared" si="31"/>
        <v>ZHT2024081600096</v>
      </c>
    </row>
    <row r="211" ht="14.25" spans="1:17">
      <c r="A211" t="s">
        <v>618</v>
      </c>
      <c r="B211" t="s">
        <v>799</v>
      </c>
      <c r="C211" s="13">
        <v>792760</v>
      </c>
      <c r="D211" s="13">
        <v>147958.11</v>
      </c>
      <c r="E211" t="str">
        <f>_xlfn.XLOOKUP(A211,[8]【SUIT】合同静态信息表!$B:$B,[8]【SUIT】合同静态信息表!$BF:$BF)</f>
        <v>智能运管中心</v>
      </c>
      <c r="F211">
        <f>COUNTIFS($A$2:A211,A211)</f>
        <v>3</v>
      </c>
      <c r="L211" s="2" t="s">
        <v>1061</v>
      </c>
      <c r="M211" s="2" t="s">
        <v>1062</v>
      </c>
      <c r="N211" s="3">
        <v>350000</v>
      </c>
      <c r="O211" t="str">
        <f>_xlfn.XLOOKUP(M211,[8]【SUIT】合同静态信息表!$B:$B,[8]【SUIT】合同静态信息表!$BF:$BF)</f>
        <v>数字建造中心</v>
      </c>
      <c r="P211">
        <f>COUNTIFS($M$2:M211,M211)</f>
        <v>1</v>
      </c>
      <c r="Q211" t="str">
        <f t="shared" si="31"/>
        <v>ZHT2024010400003</v>
      </c>
    </row>
    <row r="212" ht="14.25" spans="1:17">
      <c r="A212" t="s">
        <v>516</v>
      </c>
      <c r="B212" t="s">
        <v>517</v>
      </c>
      <c r="C212" s="13">
        <v>978336</v>
      </c>
      <c r="D212" s="13">
        <v>111809.82</v>
      </c>
      <c r="E212" t="str">
        <f>_xlfn.XLOOKUP(A212,[8]【SUIT】合同静态信息表!$B:$B,[8]【SUIT】合同静态信息表!$BF:$BF)</f>
        <v>广东分公司</v>
      </c>
      <c r="F212">
        <f>COUNTIFS($A$2:A212,A212)</f>
        <v>2</v>
      </c>
      <c r="L212" s="2" t="s">
        <v>1063</v>
      </c>
      <c r="M212" s="14" t="s">
        <v>604</v>
      </c>
      <c r="N212" s="3">
        <v>238820</v>
      </c>
      <c r="O212" t="str">
        <f>_xlfn.XLOOKUP(M212,[8]【SUIT】合同静态信息表!$B:$B,[8]【SUIT】合同静态信息表!$BF:$BF)</f>
        <v>智能运管中心</v>
      </c>
      <c r="P212">
        <f>COUNTIFS($M$2:M212,M212)</f>
        <v>2</v>
      </c>
    </row>
    <row r="213" ht="14.25" spans="1:17">
      <c r="A213" t="s">
        <v>1064</v>
      </c>
      <c r="B213" t="s">
        <v>1065</v>
      </c>
      <c r="C213" s="13">
        <v>281300</v>
      </c>
      <c r="D213" s="13">
        <v>140650</v>
      </c>
      <c r="E213" t="str">
        <f>_xlfn.XLOOKUP(A213,[8]【SUIT】合同静态信息表!$B:$B,[8]【SUIT】合同静态信息表!$BF:$BF)</f>
        <v>智能运管中心</v>
      </c>
      <c r="F213">
        <f>COUNTIFS($A$2:A213,A213)</f>
        <v>1</v>
      </c>
      <c r="G213" t="str">
        <f>A213</f>
        <v>ZHT2024022800022</v>
      </c>
      <c r="L213" s="2" t="s">
        <v>1066</v>
      </c>
      <c r="M213" s="14" t="s">
        <v>364</v>
      </c>
      <c r="N213" s="3">
        <v>1047900</v>
      </c>
      <c r="O213" t="str">
        <f>_xlfn.XLOOKUP(M213,[8]【SUIT】合同静态信息表!$B:$B,[8]【SUIT】合同静态信息表!$BF:$BF)</f>
        <v>数字建造中心</v>
      </c>
      <c r="P213">
        <f>COUNTIFS($M$2:M213,M213)</f>
        <v>3</v>
      </c>
    </row>
    <row r="214" ht="14.25" spans="1:17">
      <c r="A214" t="s">
        <v>1067</v>
      </c>
      <c r="B214" t="s">
        <v>1068</v>
      </c>
      <c r="C214" s="13">
        <v>1700000</v>
      </c>
      <c r="D214" s="13">
        <v>170000</v>
      </c>
      <c r="E214" t="str">
        <f>_xlfn.XLOOKUP(A214,[8]【SUIT】合同静态信息表!$B:$B,[8]【SUIT】合同静态信息表!$BF:$BF)</f>
        <v>智能运管中心</v>
      </c>
      <c r="F214">
        <f>COUNTIFS($A$2:A214,A214)</f>
        <v>1</v>
      </c>
      <c r="G214" t="str">
        <f>A214</f>
        <v>ZHT2021120700145</v>
      </c>
      <c r="L214" s="2" t="s">
        <v>1069</v>
      </c>
      <c r="M214" s="14" t="s">
        <v>604</v>
      </c>
      <c r="N214" s="3">
        <v>1768000</v>
      </c>
      <c r="O214" t="str">
        <f>_xlfn.XLOOKUP(M214,[8]【SUIT】合同静态信息表!$B:$B,[8]【SUIT】合同静态信息表!$BF:$BF)</f>
        <v>智能运管中心</v>
      </c>
      <c r="P214">
        <f>COUNTIFS($M$2:M214,M214)</f>
        <v>3</v>
      </c>
    </row>
    <row r="215" ht="14.25" spans="1:17">
      <c r="A215" t="s">
        <v>732</v>
      </c>
      <c r="B215" t="s">
        <v>789</v>
      </c>
      <c r="C215" s="13">
        <v>4550000</v>
      </c>
      <c r="D215" s="13">
        <v>287777.78</v>
      </c>
      <c r="E215" t="str">
        <f>_xlfn.XLOOKUP(A215,[8]【SUIT】合同静态信息表!$B:$B,[8]【SUIT】合同静态信息表!$BF:$BF)</f>
        <v>广东分公司</v>
      </c>
      <c r="F215">
        <f>COUNTIFS($A$2:A215,A215)</f>
        <v>5</v>
      </c>
      <c r="L215" s="2" t="s">
        <v>1070</v>
      </c>
      <c r="M215" s="14" t="s">
        <v>580</v>
      </c>
      <c r="N215" s="3">
        <v>314000</v>
      </c>
      <c r="O215" t="str">
        <f>_xlfn.XLOOKUP(M215,[8]【SUIT】合同静态信息表!$B:$B,[8]【SUIT】合同静态信息表!$BF:$BF)</f>
        <v>福建分公司</v>
      </c>
      <c r="P215">
        <f>COUNTIFS($M$2:M215,M215)</f>
        <v>2</v>
      </c>
    </row>
    <row r="216" ht="14.25" spans="1:17">
      <c r="A216" t="s">
        <v>847</v>
      </c>
      <c r="B216" t="s">
        <v>968</v>
      </c>
      <c r="C216" s="13">
        <v>800000</v>
      </c>
      <c r="D216" s="13">
        <v>240000</v>
      </c>
      <c r="E216" t="str">
        <f>_xlfn.XLOOKUP(A216,[8]【SUIT】合同静态信息表!$B:$B,[8]【SUIT】合同静态信息表!$BF:$BF)</f>
        <v>福建分公司</v>
      </c>
      <c r="F216">
        <f>COUNTIFS($A$2:A216,A216)</f>
        <v>2</v>
      </c>
      <c r="L216" s="2" t="s">
        <v>1071</v>
      </c>
      <c r="M216" s="2" t="s">
        <v>1072</v>
      </c>
      <c r="N216" s="3">
        <v>72500</v>
      </c>
      <c r="O216" t="str">
        <f>_xlfn.XLOOKUP(M216,[8]【SUIT】合同静态信息表!$B:$B,[8]【SUIT】合同静态信息表!$BF:$BF)</f>
        <v>智能运管中心</v>
      </c>
      <c r="P216">
        <f>COUNTIFS($M$2:M216,M216)</f>
        <v>1</v>
      </c>
      <c r="Q216" t="str">
        <f>M216</f>
        <v>ZHT2024123000178</v>
      </c>
    </row>
    <row r="217" ht="14.25" spans="1:17">
      <c r="A217" t="s">
        <v>691</v>
      </c>
      <c r="B217" t="s">
        <v>692</v>
      </c>
      <c r="C217" s="13">
        <v>480000</v>
      </c>
      <c r="E217" t="str">
        <f>_xlfn.XLOOKUP(A217,[8]【SUIT】合同静态信息表!$B:$B,[8]【SUIT】合同静态信息表!$BF:$BF)</f>
        <v>福建分公司</v>
      </c>
      <c r="F217">
        <f>COUNTIFS($A$2:A217,A217)</f>
        <v>2</v>
      </c>
      <c r="L217" s="2" t="s">
        <v>1073</v>
      </c>
      <c r="M217" s="14" t="s">
        <v>1074</v>
      </c>
      <c r="N217" s="3">
        <v>235168.27</v>
      </c>
      <c r="O217" t="str">
        <f>_xlfn.XLOOKUP(M217,[8]【SUIT】合同静态信息表!$B:$B,[8]【SUIT】合同静态信息表!$BF:$BF)</f>
        <v>智能运管中心</v>
      </c>
      <c r="P217">
        <f>COUNTIFS($M$2:M217,M217)</f>
        <v>1</v>
      </c>
      <c r="Q217" t="str">
        <f>M217</f>
        <v>ZHT2025021800016</v>
      </c>
    </row>
    <row r="218" ht="14.25" spans="1:17">
      <c r="A218" t="s">
        <v>599</v>
      </c>
      <c r="B218" t="s">
        <v>694</v>
      </c>
      <c r="C218" s="13">
        <v>820000</v>
      </c>
      <c r="D218" s="13">
        <v>164000</v>
      </c>
      <c r="E218" t="str">
        <f>_xlfn.XLOOKUP(A218,[8]【SUIT】合同静态信息表!$B:$B,[8]【SUIT】合同静态信息表!$BF:$BF)</f>
        <v>福建分公司</v>
      </c>
      <c r="F218">
        <f>COUNTIFS($A$2:A218,A218)</f>
        <v>2</v>
      </c>
      <c r="L218" s="2" t="s">
        <v>1075</v>
      </c>
      <c r="M218" s="14" t="s">
        <v>1074</v>
      </c>
      <c r="N218" s="3">
        <v>734959.64</v>
      </c>
      <c r="O218" t="str">
        <f>_xlfn.XLOOKUP(M218,[8]【SUIT】合同静态信息表!$B:$B,[8]【SUIT】合同静态信息表!$BF:$BF)</f>
        <v>智能运管中心</v>
      </c>
      <c r="P218">
        <f>COUNTIFS($M$2:M218,M218)</f>
        <v>2</v>
      </c>
    </row>
    <row r="219" ht="14.25" spans="1:17">
      <c r="A219" t="s">
        <v>1076</v>
      </c>
      <c r="B219" t="s">
        <v>1077</v>
      </c>
      <c r="C219" s="13">
        <v>260000</v>
      </c>
      <c r="D219" t="s">
        <v>368</v>
      </c>
      <c r="E219" t="str">
        <f>_xlfn.XLOOKUP(A219,[8]【SUIT】合同静态信息表!$B:$B,[8]【SUIT】合同静态信息表!$BF:$BF)</f>
        <v>数智管理中心</v>
      </c>
      <c r="F219">
        <f>COUNTIFS($A$2:A219,A219)</f>
        <v>1</v>
      </c>
      <c r="G219" t="str">
        <f t="shared" ref="G219:G221" si="33">A219</f>
        <v>ZHT2023122000168</v>
      </c>
      <c r="L219" s="2" t="s">
        <v>1078</v>
      </c>
      <c r="M219" s="2" t="s">
        <v>1079</v>
      </c>
      <c r="N219" s="3">
        <v>22500</v>
      </c>
      <c r="O219" t="str">
        <f>_xlfn.XLOOKUP(M219,[8]【SUIT】合同静态信息表!$B:$B,[8]【SUIT】合同静态信息表!$BF:$BF)</f>
        <v>数智管理中心</v>
      </c>
      <c r="P219">
        <f>COUNTIFS($M$2:M219,M219)</f>
        <v>1</v>
      </c>
      <c r="Q219" t="str">
        <f t="shared" ref="Q219:Q225" si="34">M219</f>
        <v>ZHT2024092700121</v>
      </c>
    </row>
    <row r="220" ht="14.25" spans="1:17">
      <c r="A220" t="s">
        <v>1080</v>
      </c>
      <c r="B220" t="s">
        <v>1081</v>
      </c>
      <c r="C220" s="13">
        <v>55080</v>
      </c>
      <c r="D220" t="s">
        <v>368</v>
      </c>
      <c r="E220" t="str">
        <f>_xlfn.XLOOKUP(A220,[8]【SUIT】合同静态信息表!$B:$B,[8]【SUIT】合同静态信息表!$BF:$BF)</f>
        <v>数字建造中心</v>
      </c>
      <c r="F220">
        <f>COUNTIFS($A$2:A220,A220)</f>
        <v>1</v>
      </c>
      <c r="G220" t="str">
        <f t="shared" si="33"/>
        <v>ZHT2024051300051</v>
      </c>
      <c r="L220" s="2" t="s">
        <v>1082</v>
      </c>
      <c r="M220" s="2" t="s">
        <v>823</v>
      </c>
      <c r="N220" s="3">
        <v>30503.8</v>
      </c>
      <c r="O220" t="str">
        <f>_xlfn.XLOOKUP(M220,[8]【SUIT】合同静态信息表!$B:$B,[8]【SUIT】合同静态信息表!$BF:$BF)</f>
        <v>福建分公司</v>
      </c>
      <c r="P220">
        <f>COUNTIFS($M$2:M220,M220)</f>
        <v>1</v>
      </c>
      <c r="Q220" t="str">
        <f t="shared" si="34"/>
        <v>ZHT2023031300024</v>
      </c>
    </row>
    <row r="221" ht="14.25" spans="1:17">
      <c r="A221" t="s">
        <v>1083</v>
      </c>
      <c r="B221" t="s">
        <v>1084</v>
      </c>
      <c r="C221" s="13">
        <v>850000</v>
      </c>
      <c r="D221" s="13">
        <v>255000</v>
      </c>
      <c r="E221" t="str">
        <f>_xlfn.XLOOKUP(A221,[8]【SUIT】合同静态信息表!$B:$B,[8]【SUIT】合同静态信息表!$BF:$BF)</f>
        <v>智能运管中心</v>
      </c>
      <c r="F221">
        <f>COUNTIFS($A$2:A221,A221)</f>
        <v>1</v>
      </c>
      <c r="G221" t="str">
        <f t="shared" si="33"/>
        <v>ZHT2023113000143</v>
      </c>
      <c r="L221" s="2" t="s">
        <v>1085</v>
      </c>
      <c r="M221" s="2" t="s">
        <v>1086</v>
      </c>
      <c r="N221" s="3">
        <v>273000</v>
      </c>
      <c r="O221" t="str">
        <f>_xlfn.XLOOKUP(M221,[8]【SUIT】合同静态信息表!$B:$B,[8]【SUIT】合同静态信息表!$BF:$BF)</f>
        <v>智能运管中心</v>
      </c>
      <c r="P221">
        <f>COUNTIFS($M$2:M221,M221)</f>
        <v>1</v>
      </c>
      <c r="Q221" t="str">
        <f t="shared" si="34"/>
        <v>ZHT2023021300015</v>
      </c>
    </row>
    <row r="222" ht="14.25" spans="1:17">
      <c r="A222" t="s">
        <v>720</v>
      </c>
      <c r="B222" t="s">
        <v>805</v>
      </c>
      <c r="C222" s="13">
        <v>2200000</v>
      </c>
      <c r="D222" s="13">
        <v>550000</v>
      </c>
      <c r="E222" t="str">
        <f>_xlfn.XLOOKUP(A222,[8]【SUIT】合同静态信息表!$B:$B,[8]【SUIT】合同静态信息表!$BF:$BF)</f>
        <v>广东分公司</v>
      </c>
      <c r="F222">
        <f>COUNTIFS($A$2:A222,A222)</f>
        <v>2</v>
      </c>
      <c r="L222" s="2" t="s">
        <v>1087</v>
      </c>
      <c r="M222" s="14" t="s">
        <v>1088</v>
      </c>
      <c r="N222" s="3">
        <v>190000</v>
      </c>
      <c r="O222" t="str">
        <f>_xlfn.XLOOKUP(M222,[8]【SUIT】合同静态信息表!$B:$B,[8]【SUIT】合同静态信息表!$BF:$BF)</f>
        <v>福建分公司</v>
      </c>
      <c r="P222">
        <f>COUNTIFS($M$2:M222,M222)</f>
        <v>1</v>
      </c>
      <c r="Q222" t="str">
        <f t="shared" si="34"/>
        <v>ZHT2025011700007</v>
      </c>
    </row>
    <row r="223" ht="14.25" spans="1:17">
      <c r="A223" t="s">
        <v>516</v>
      </c>
      <c r="B223" t="s">
        <v>517</v>
      </c>
      <c r="C223" s="13">
        <v>978336</v>
      </c>
      <c r="D223" s="13">
        <v>55904.91</v>
      </c>
      <c r="E223" t="str">
        <f>_xlfn.XLOOKUP(A223,[8]【SUIT】合同静态信息表!$B:$B,[8]【SUIT】合同静态信息表!$BF:$BF)</f>
        <v>广东分公司</v>
      </c>
      <c r="F223">
        <f>COUNTIFS($A$2:A223,A223)</f>
        <v>3</v>
      </c>
      <c r="L223" s="2" t="s">
        <v>1089</v>
      </c>
      <c r="M223" s="14" t="s">
        <v>1090</v>
      </c>
      <c r="N223" s="3">
        <v>180000</v>
      </c>
      <c r="O223" t="str">
        <f>_xlfn.XLOOKUP(M223,[8]【SUIT】合同静态信息表!$B:$B,[8]【SUIT】合同静态信息表!$BF:$BF)</f>
        <v>智能运管中心</v>
      </c>
      <c r="P223">
        <f>COUNTIFS($M$2:M223,M223)</f>
        <v>1</v>
      </c>
      <c r="Q223" t="str">
        <f t="shared" si="34"/>
        <v>ZHT2024062700080</v>
      </c>
    </row>
    <row r="224" ht="14.25" spans="1:17">
      <c r="A224" t="s">
        <v>934</v>
      </c>
      <c r="B224" t="s">
        <v>1091</v>
      </c>
      <c r="C224" s="13">
        <v>29520000</v>
      </c>
      <c r="D224" t="s">
        <v>368</v>
      </c>
      <c r="E224" t="str">
        <f>_xlfn.XLOOKUP(A224,[8]【SUIT】合同静态信息表!$B:$B,[8]【SUIT】合同静态信息表!$BF:$BF)</f>
        <v>数字建造中心</v>
      </c>
      <c r="F224">
        <f>COUNTIFS($A$2:A224,A224)</f>
        <v>1</v>
      </c>
      <c r="G224" t="str">
        <f t="shared" ref="G224:G229" si="35">A224</f>
        <v>ZHT2022050900037</v>
      </c>
      <c r="L224" s="2" t="s">
        <v>1092</v>
      </c>
      <c r="M224" s="2" t="s">
        <v>1093</v>
      </c>
      <c r="N224" s="3">
        <v>8400</v>
      </c>
      <c r="O224" t="str">
        <f>_xlfn.XLOOKUP(M224,[8]【SUIT】合同静态信息表!$B:$B,[8]【SUIT】合同静态信息表!$BF:$BF)</f>
        <v>智能运管中心</v>
      </c>
      <c r="P224">
        <f>COUNTIFS($M$2:M224,M224)</f>
        <v>1</v>
      </c>
      <c r="Q224" t="str">
        <f t="shared" si="34"/>
        <v>ZHT2025011300004</v>
      </c>
    </row>
    <row r="225" ht="14.25" spans="1:17">
      <c r="A225" t="s">
        <v>823</v>
      </c>
      <c r="B225" t="s">
        <v>824</v>
      </c>
      <c r="C225" s="13">
        <v>1503700</v>
      </c>
      <c r="D225">
        <v>-22.8</v>
      </c>
      <c r="E225" t="str">
        <f>_xlfn.XLOOKUP(A225,[8]【SUIT】合同静态信息表!$B:$B,[8]【SUIT】合同静态信息表!$BF:$BF)</f>
        <v>福建分公司</v>
      </c>
      <c r="F225">
        <f>COUNTIFS($A$2:A225,A225)</f>
        <v>2</v>
      </c>
      <c r="L225" s="2" t="s">
        <v>1094</v>
      </c>
      <c r="M225" s="2" t="s">
        <v>1095</v>
      </c>
      <c r="N225" s="3">
        <v>2833.2</v>
      </c>
      <c r="O225" t="str">
        <f>_xlfn.XLOOKUP(M225,[8]【SUIT】合同静态信息表!$B:$B,[8]【SUIT】合同静态信息表!$BF:$BF)</f>
        <v>智能运管中心</v>
      </c>
      <c r="P225">
        <f>COUNTIFS($M$2:M225,M225)</f>
        <v>1</v>
      </c>
      <c r="Q225" t="str">
        <f t="shared" si="34"/>
        <v>ZHT2025010700003</v>
      </c>
    </row>
    <row r="226" ht="14.25" spans="1:17">
      <c r="A226" t="s">
        <v>1096</v>
      </c>
      <c r="B226" t="s">
        <v>1097</v>
      </c>
      <c r="C226" s="13">
        <v>928700</v>
      </c>
      <c r="D226">
        <v>-42.4</v>
      </c>
      <c r="E226" t="str">
        <f>_xlfn.XLOOKUP(A226,[8]【SUIT】合同静态信息表!$B:$B,[8]【SUIT】合同静态信息表!$BF:$BF)</f>
        <v>数字建造中心</v>
      </c>
      <c r="F226">
        <f>COUNTIFS($A$2:A226,A226)</f>
        <v>1</v>
      </c>
      <c r="G226" t="str">
        <f t="shared" si="35"/>
        <v>SJHT2019121300107</v>
      </c>
      <c r="L226" s="2" t="s">
        <v>1098</v>
      </c>
      <c r="M226" s="14" t="s">
        <v>732</v>
      </c>
      <c r="N226" s="3">
        <v>200000</v>
      </c>
      <c r="O226" t="str">
        <f>_xlfn.XLOOKUP(M226,[8]【SUIT】合同静态信息表!$B:$B,[8]【SUIT】合同静态信息表!$BF:$BF)</f>
        <v>广东分公司</v>
      </c>
      <c r="P226">
        <f>COUNTIFS($M$2:M226,M226)</f>
        <v>3</v>
      </c>
    </row>
    <row r="227" ht="14.25" spans="1:17">
      <c r="A227" t="s">
        <v>853</v>
      </c>
      <c r="B227" t="s">
        <v>1099</v>
      </c>
      <c r="C227" s="13">
        <v>2664000</v>
      </c>
      <c r="D227" s="13">
        <v>870000</v>
      </c>
      <c r="E227" t="str">
        <f>_xlfn.XLOOKUP(A227,[8]【SUIT】合同静态信息表!$B:$B,[8]【SUIT】合同静态信息表!$BF:$BF)</f>
        <v>数字建造中心</v>
      </c>
      <c r="F227">
        <f>COUNTIFS($A$2:A227,A227)</f>
        <v>1</v>
      </c>
      <c r="G227" t="str">
        <f t="shared" si="35"/>
        <v>ZHT2020123100147</v>
      </c>
      <c r="L227" s="2" t="s">
        <v>1100</v>
      </c>
      <c r="M227" s="14" t="s">
        <v>736</v>
      </c>
      <c r="N227" s="3">
        <v>100000</v>
      </c>
      <c r="O227" t="str">
        <f>_xlfn.XLOOKUP(M227,[8]【SUIT】合同静态信息表!$B:$B,[8]【SUIT】合同静态信息表!$BF:$BF)</f>
        <v>广东分公司</v>
      </c>
      <c r="P227">
        <f>COUNTIFS($M$2:M227,M227)</f>
        <v>1</v>
      </c>
      <c r="Q227" t="str">
        <f>M227</f>
        <v>ZHT2024090300103</v>
      </c>
    </row>
    <row r="228" ht="14.25" spans="1:17">
      <c r="A228" t="s">
        <v>1101</v>
      </c>
      <c r="B228" t="s">
        <v>1102</v>
      </c>
      <c r="C228" s="13">
        <v>275000</v>
      </c>
      <c r="E228" t="str">
        <f>_xlfn.XLOOKUP(A228,[8]【SUIT】合同静态信息表!$B:$B,[8]【SUIT】合同静态信息表!$BF:$BF)</f>
        <v>数字建造中心</v>
      </c>
      <c r="F228">
        <f>COUNTIFS($A$2:A228,A228)</f>
        <v>1</v>
      </c>
      <c r="G228" t="str">
        <f t="shared" si="35"/>
        <v>ZHT2024030900024</v>
      </c>
      <c r="L228" s="2" t="s">
        <v>1103</v>
      </c>
      <c r="M228" s="14" t="s">
        <v>738</v>
      </c>
      <c r="N228" s="3">
        <v>450000</v>
      </c>
      <c r="O228" t="str">
        <f>_xlfn.XLOOKUP(M228,[8]【SUIT】合同静态信息表!$B:$B,[8]【SUIT】合同静态信息表!$BF:$BF)</f>
        <v>广东分公司</v>
      </c>
      <c r="P228">
        <f>COUNTIFS($M$2:M228,M228)</f>
        <v>3</v>
      </c>
    </row>
    <row r="229" ht="14.25" spans="1:17">
      <c r="A229" t="s">
        <v>857</v>
      </c>
      <c r="B229" t="s">
        <v>1104</v>
      </c>
      <c r="C229" s="13">
        <v>543592.23</v>
      </c>
      <c r="D229" s="13">
        <v>543592.23</v>
      </c>
      <c r="E229" t="str">
        <f>_xlfn.XLOOKUP(A229,[8]【SUIT】合同静态信息表!$B:$B,[8]【SUIT】合同静态信息表!$BF:$BF)</f>
        <v>智能运管中心</v>
      </c>
      <c r="F229">
        <f>COUNTIFS($A$2:A229,A229)</f>
        <v>1</v>
      </c>
      <c r="G229" t="str">
        <f t="shared" si="35"/>
        <v>ZHT2024052100058</v>
      </c>
      <c r="L229" s="2" t="s">
        <v>1105</v>
      </c>
      <c r="M229" s="2" t="s">
        <v>1106</v>
      </c>
      <c r="N229" s="3">
        <v>890000</v>
      </c>
      <c r="O229" t="str">
        <f>_xlfn.XLOOKUP(M229,[8]【SUIT】合同静态信息表!$B:$B,[8]【SUIT】合同静态信息表!$BF:$BF)</f>
        <v>福建分公司</v>
      </c>
      <c r="P229">
        <f>COUNTIFS($M$2:M229,M229)</f>
        <v>1</v>
      </c>
      <c r="Q229" t="str">
        <f>M229</f>
        <v>ZHT2024122000169</v>
      </c>
    </row>
    <row r="230" ht="14.25" spans="1:17">
      <c r="A230" t="s">
        <v>1031</v>
      </c>
      <c r="B230" t="s">
        <v>1032</v>
      </c>
      <c r="C230" s="13">
        <v>1830000</v>
      </c>
      <c r="D230" s="13">
        <v>274500</v>
      </c>
      <c r="E230" t="str">
        <f>_xlfn.XLOOKUP(A230,[8]【SUIT】合同静态信息表!$B:$B,[8]【SUIT】合同静态信息表!$BF:$BF)</f>
        <v>智能运管中心</v>
      </c>
      <c r="F230">
        <f>COUNTIFS($A$2:A230,A230)</f>
        <v>2</v>
      </c>
      <c r="L230" s="2" t="s">
        <v>1107</v>
      </c>
      <c r="M230" s="2" t="s">
        <v>1108</v>
      </c>
      <c r="N230" s="3">
        <v>56847.88</v>
      </c>
      <c r="O230" t="str">
        <f>_xlfn.XLOOKUP(M230,[8]【SUIT】合同静态信息表!$B:$B,[8]【SUIT】合同静态信息表!$BF:$BF)</f>
        <v>智能运管中心</v>
      </c>
      <c r="P230">
        <f>COUNTIFS($M$2:M230,M230)</f>
        <v>1</v>
      </c>
      <c r="Q230" t="str">
        <f>M230</f>
        <v>ZHT2025021800017</v>
      </c>
    </row>
    <row r="231" ht="14.25" spans="1:17">
      <c r="A231" t="s">
        <v>860</v>
      </c>
      <c r="B231" t="s">
        <v>1109</v>
      </c>
      <c r="C231" t="s">
        <v>368</v>
      </c>
      <c r="D231" s="13">
        <v>1204700</v>
      </c>
      <c r="E231" t="str">
        <f>_xlfn.XLOOKUP(A231,[8]【SUIT】合同静态信息表!$B:$B,[8]【SUIT】合同静态信息表!$BF:$BF)</f>
        <v>智能运管中心</v>
      </c>
      <c r="F231">
        <f>COUNTIFS($A$2:A231,A231)</f>
        <v>1</v>
      </c>
      <c r="G231" t="str">
        <f t="shared" ref="G231:G233" si="36">A231</f>
        <v>ZHT2024051400053</v>
      </c>
      <c r="L231" s="2" t="s">
        <v>1110</v>
      </c>
      <c r="M231" s="14" t="s">
        <v>1039</v>
      </c>
      <c r="N231" s="3">
        <v>190360</v>
      </c>
      <c r="O231" t="str">
        <f>_xlfn.XLOOKUP(M231,[8]【SUIT】合同静态信息表!$B:$B,[8]【SUIT】合同静态信息表!$BF:$BF)</f>
        <v>数字建造中心</v>
      </c>
      <c r="P231">
        <f>COUNTIFS($M$2:M231,M231)</f>
        <v>2</v>
      </c>
    </row>
    <row r="232" ht="14.25" spans="1:17">
      <c r="A232" t="s">
        <v>862</v>
      </c>
      <c r="B232" t="s">
        <v>1111</v>
      </c>
      <c r="C232" t="s">
        <v>368</v>
      </c>
      <c r="D232" s="13">
        <v>350400</v>
      </c>
      <c r="E232" t="str">
        <f>_xlfn.XLOOKUP(A232,[8]【SUIT】合同静态信息表!$B:$B,[8]【SUIT】合同静态信息表!$BF:$BF)</f>
        <v>智能运管中心</v>
      </c>
      <c r="F232">
        <f>COUNTIFS($A$2:A232,A232)</f>
        <v>1</v>
      </c>
      <c r="G232" t="str">
        <f t="shared" si="36"/>
        <v>ZHT2024052200060</v>
      </c>
      <c r="L232" s="2" t="s">
        <v>1042</v>
      </c>
      <c r="M232" s="14" t="s">
        <v>1043</v>
      </c>
      <c r="N232" s="3">
        <v>81200</v>
      </c>
      <c r="O232" t="str">
        <f>_xlfn.XLOOKUP(M232,[8]【SUIT】合同静态信息表!$B:$B,[8]【SUIT】合同静态信息表!$BF:$BF)</f>
        <v>数字建造中心</v>
      </c>
      <c r="P232">
        <f>COUNTIFS($M$2:M232,M232)</f>
        <v>2</v>
      </c>
    </row>
    <row r="233" ht="14.25" spans="1:17">
      <c r="A233" t="s">
        <v>864</v>
      </c>
      <c r="B233" t="s">
        <v>1112</v>
      </c>
      <c r="C233" t="s">
        <v>368</v>
      </c>
      <c r="D233" s="13">
        <v>795000</v>
      </c>
      <c r="E233" t="str">
        <f>_xlfn.XLOOKUP(A233,[8]【SUIT】合同静态信息表!$B:$B,[8]【SUIT】合同静态信息表!$BF:$BF)</f>
        <v>数字建造中心</v>
      </c>
      <c r="F233">
        <f>COUNTIFS($A$2:A233,A233)</f>
        <v>1</v>
      </c>
      <c r="G233" t="str">
        <f t="shared" si="36"/>
        <v>ZHT2023042700037</v>
      </c>
      <c r="L233" s="2" t="s">
        <v>1113</v>
      </c>
      <c r="M233" s="2" t="s">
        <v>1114</v>
      </c>
      <c r="N233" s="3">
        <v>46930</v>
      </c>
      <c r="O233" t="str">
        <f>_xlfn.XLOOKUP(M233,[8]【SUIT】合同静态信息表!$B:$B,[8]【SUIT】合同静态信息表!$BF:$BF)</f>
        <v>福建分公司</v>
      </c>
      <c r="P233">
        <f>COUNTIFS($M$2:M233,M233)</f>
        <v>1</v>
      </c>
      <c r="Q233" t="str">
        <f>M233</f>
        <v>ZHT2023092800102</v>
      </c>
    </row>
    <row r="234" ht="14.25" spans="1:17">
      <c r="A234" t="s">
        <v>1096</v>
      </c>
      <c r="D234" t="s">
        <v>368</v>
      </c>
      <c r="E234" t="str">
        <f>_xlfn.XLOOKUP(A234,[8]【SUIT】合同静态信息表!$B:$B,[8]【SUIT】合同静态信息表!$BF:$BF)</f>
        <v>数字建造中心</v>
      </c>
      <c r="F234">
        <f>COUNTIFS($A$2:A234,A234)</f>
        <v>2</v>
      </c>
      <c r="L234" s="2" t="s">
        <v>1115</v>
      </c>
      <c r="M234" s="14" t="s">
        <v>762</v>
      </c>
      <c r="N234" s="3">
        <v>244035.21</v>
      </c>
      <c r="O234" t="str">
        <f>_xlfn.XLOOKUP(M234,[8]【SUIT】合同静态信息表!$B:$B,[8]【SUIT】合同静态信息表!$BF:$BF)</f>
        <v>福建分公司</v>
      </c>
      <c r="P234">
        <f>COUNTIFS($M$2:M234,M234)</f>
        <v>3</v>
      </c>
    </row>
    <row r="235" ht="14.25" spans="1:17">
      <c r="A235" t="s">
        <v>691</v>
      </c>
      <c r="B235" t="s">
        <v>692</v>
      </c>
      <c r="C235" s="13">
        <v>480000</v>
      </c>
      <c r="D235" s="13">
        <v>-68000</v>
      </c>
      <c r="E235" t="str">
        <f>_xlfn.XLOOKUP(A235,[8]【SUIT】合同静态信息表!$B:$B,[8]【SUIT】合同静态信息表!$BF:$BF)</f>
        <v>福建分公司</v>
      </c>
      <c r="F235">
        <f>COUNTIFS($A$2:A235,A235)</f>
        <v>3</v>
      </c>
      <c r="L235" s="2" t="s">
        <v>1116</v>
      </c>
      <c r="M235" s="14" t="s">
        <v>1045</v>
      </c>
      <c r="N235" s="3">
        <v>172000</v>
      </c>
      <c r="O235" t="str">
        <f>_xlfn.XLOOKUP(M235,[8]【SUIT】合同静态信息表!$B:$B,[8]【SUIT】合同静态信息表!$BF:$BF)</f>
        <v>数字建造中心</v>
      </c>
      <c r="P235">
        <f>COUNTIFS($M$2:M235,M235)</f>
        <v>2</v>
      </c>
    </row>
    <row r="236" ht="14.25" spans="1:17">
      <c r="A236" t="s">
        <v>1003</v>
      </c>
      <c r="E236" t="str">
        <f>_xlfn.XLOOKUP(A236,[8]【SUIT】合同静态信息表!$B:$B,[8]【SUIT】合同静态信息表!$BF:$BF)</f>
        <v>数字建造中心</v>
      </c>
      <c r="F236">
        <f>COUNTIFS($A$2:A236,A236)</f>
        <v>1</v>
      </c>
      <c r="G236" t="str">
        <f t="shared" ref="G236:G245" si="37">A236</f>
        <v>ZHT2024012600014</v>
      </c>
      <c r="L236" s="2" t="s">
        <v>1117</v>
      </c>
      <c r="M236" s="2" t="s">
        <v>1118</v>
      </c>
      <c r="N236" s="3">
        <v>179373.37</v>
      </c>
      <c r="O236" t="str">
        <f>_xlfn.XLOOKUP(M236,[8]【SUIT】合同静态信息表!$B:$B,[8]【SUIT】合同静态信息表!$BF:$BF)</f>
        <v>智能运管中心</v>
      </c>
      <c r="P236">
        <f>COUNTIFS($M$2:M236,M236)</f>
        <v>1</v>
      </c>
      <c r="Q236" t="str">
        <f>M236</f>
        <v>ZHT2024122300170</v>
      </c>
    </row>
    <row r="237" ht="14.25" spans="1:17">
      <c r="A237" t="s">
        <v>1119</v>
      </c>
      <c r="D237" t="s">
        <v>368</v>
      </c>
      <c r="E237" t="str">
        <f>_xlfn.XLOOKUP(A237,[8]【SUIT】合同静态信息表!$B:$B,[8]【SUIT】合同静态信息表!$BF:$BF)</f>
        <v>市场经营拓展中心</v>
      </c>
      <c r="F237">
        <f>COUNTIFS($A$2:A237,A237)</f>
        <v>1</v>
      </c>
      <c r="G237" t="str">
        <f t="shared" si="37"/>
        <v>ZHT2024070100082</v>
      </c>
      <c r="L237" s="2" t="s">
        <v>1120</v>
      </c>
      <c r="M237" s="2" t="s">
        <v>1121</v>
      </c>
      <c r="N237" s="3">
        <v>1412187</v>
      </c>
      <c r="O237" t="str">
        <f>_xlfn.XLOOKUP(M237,[8]【SUIT】合同静态信息表!$B:$B,[8]【SUIT】合同静态信息表!$BF:$BF)</f>
        <v>数字建造中心</v>
      </c>
      <c r="P237">
        <f>COUNTIFS($M$2:M237,M237)</f>
        <v>1</v>
      </c>
      <c r="Q237" t="str">
        <f>M237</f>
        <v>ZHT2022010400002</v>
      </c>
    </row>
    <row r="238" ht="14.25" spans="1:17">
      <c r="A238" t="s">
        <v>689</v>
      </c>
      <c r="D238" s="13">
        <v>427419.9</v>
      </c>
      <c r="E238" t="str">
        <f>_xlfn.XLOOKUP(A238,[8]【SUIT】合同静态信息表!$B:$B,[8]【SUIT】合同静态信息表!$BF:$BF)</f>
        <v>数字建造中心</v>
      </c>
      <c r="F238">
        <f>COUNTIFS($A$2:A238,A238)</f>
        <v>2</v>
      </c>
      <c r="L238" s="2" t="s">
        <v>1122</v>
      </c>
      <c r="M238" s="14" t="s">
        <v>798</v>
      </c>
      <c r="N238" s="3">
        <v>260906.47</v>
      </c>
      <c r="O238" t="str">
        <f>_xlfn.XLOOKUP(M238,[8]【SUIT】合同静态信息表!$B:$B,[8]【SUIT】合同静态信息表!$BF:$BF)</f>
        <v>数字建造中心</v>
      </c>
      <c r="P238">
        <f>COUNTIFS($M$2:M238,M238)</f>
        <v>4</v>
      </c>
    </row>
    <row r="239" ht="14.25" spans="1:17">
      <c r="A239" t="s">
        <v>1123</v>
      </c>
      <c r="D239" s="13">
        <v>-405000</v>
      </c>
      <c r="E239" t="str">
        <f>_xlfn.XLOOKUP(A239,[8]【SUIT】合同静态信息表!$B:$B,[8]【SUIT】合同静态信息表!$BF:$BF)</f>
        <v>智能运管中心</v>
      </c>
      <c r="F239">
        <f>COUNTIFS($A$2:A239,A239)</f>
        <v>1</v>
      </c>
      <c r="G239" t="str">
        <f t="shared" si="37"/>
        <v>ZHT2024061200068</v>
      </c>
      <c r="L239" s="2" t="s">
        <v>1124</v>
      </c>
      <c r="M239" s="14" t="s">
        <v>793</v>
      </c>
      <c r="N239" s="3">
        <v>86595.06</v>
      </c>
      <c r="O239" t="str">
        <f>_xlfn.XLOOKUP(M239,[8]【SUIT】合同静态信息表!$B:$B,[8]【SUIT】合同静态信息表!$BF:$BF)</f>
        <v>数字建造中心</v>
      </c>
      <c r="P239">
        <f>COUNTIFS($M$2:M239,M239)</f>
        <v>3</v>
      </c>
    </row>
    <row r="240" ht="14.25" spans="1:17">
      <c r="A240" t="s">
        <v>1125</v>
      </c>
      <c r="D240" s="13">
        <v>-53400</v>
      </c>
      <c r="E240" t="str">
        <f>_xlfn.XLOOKUP(A240,[8]【SUIT】合同静态信息表!$B:$B,[8]【SUIT】合同静态信息表!$BF:$BF)</f>
        <v>广东分公司</v>
      </c>
      <c r="F240">
        <f>COUNTIFS($A$2:A240,A240)</f>
        <v>1</v>
      </c>
      <c r="G240" t="str">
        <f t="shared" si="37"/>
        <v>ZHT2024061900077</v>
      </c>
      <c r="L240" s="2" t="s">
        <v>1126</v>
      </c>
      <c r="M240" s="14" t="s">
        <v>796</v>
      </c>
      <c r="N240" s="3">
        <v>260906.47</v>
      </c>
      <c r="O240" t="str">
        <f>_xlfn.XLOOKUP(M240,[8]【SUIT】合同静态信息表!$B:$B,[8]【SUIT】合同静态信息表!$BF:$BF)</f>
        <v>数字建造中心</v>
      </c>
      <c r="P240">
        <f>COUNTIFS($M$2:M240,M240)</f>
        <v>4</v>
      </c>
    </row>
    <row r="241" ht="14.25" spans="1:17">
      <c r="A241" t="s">
        <v>1127</v>
      </c>
      <c r="D241" s="13">
        <v>-214440</v>
      </c>
      <c r="E241" t="str">
        <f>_xlfn.XLOOKUP(A241,[8]【SUIT】合同静态信息表!$B:$B,[8]【SUIT】合同静态信息表!$BF:$BF)</f>
        <v>智能运管中心</v>
      </c>
      <c r="F241">
        <f>COUNTIFS($A$2:A241,A241)</f>
        <v>1</v>
      </c>
      <c r="G241" t="str">
        <f t="shared" si="37"/>
        <v>ZHT2024012300008</v>
      </c>
      <c r="L241" s="2" t="s">
        <v>1128</v>
      </c>
      <c r="M241" s="2" t="s">
        <v>521</v>
      </c>
      <c r="N241" s="3">
        <v>169411</v>
      </c>
      <c r="O241" t="str">
        <f>_xlfn.XLOOKUP(M241,[8]【SUIT】合同静态信息表!$B:$B,[8]【SUIT】合同静态信息表!$BF:$BF)</f>
        <v>智能运管中心</v>
      </c>
      <c r="P241">
        <f>COUNTIFS($M$2:M241,M241)</f>
        <v>1</v>
      </c>
      <c r="Q241" t="str">
        <f t="shared" ref="Q241:Q250" si="38">M241</f>
        <v>ZHT2022082400069</v>
      </c>
    </row>
    <row r="242" ht="14.25" spans="1:17">
      <c r="A242" t="s">
        <v>1129</v>
      </c>
      <c r="D242" s="13">
        <v>-147150</v>
      </c>
      <c r="E242" t="str">
        <f>_xlfn.XLOOKUP(A242,[8]【SUIT】合同静态信息表!$B:$B,[8]【SUIT】合同静态信息表!$BF:$BF)</f>
        <v>智能运管中心</v>
      </c>
      <c r="F242">
        <f>COUNTIFS($A$2:A242,A242)</f>
        <v>1</v>
      </c>
      <c r="G242" t="str">
        <f t="shared" si="37"/>
        <v>ZHT2024012500011</v>
      </c>
      <c r="L242" s="2" t="s">
        <v>1130</v>
      </c>
      <c r="M242" s="2" t="s">
        <v>1131</v>
      </c>
      <c r="N242" s="3">
        <v>86625</v>
      </c>
      <c r="O242" t="str">
        <f>_xlfn.XLOOKUP(M242,[8]【SUIT】合同静态信息表!$B:$B,[8]【SUIT】合同静态信息表!$BF:$BF)</f>
        <v>智能运管中心</v>
      </c>
      <c r="P242">
        <f>COUNTIFS($M$2:M242,M242)</f>
        <v>1</v>
      </c>
      <c r="Q242" t="str">
        <f t="shared" si="38"/>
        <v>ZHT2024111900142</v>
      </c>
    </row>
    <row r="243" ht="14.25" spans="1:17">
      <c r="A243" t="s">
        <v>1132</v>
      </c>
      <c r="D243" s="13">
        <v>700000</v>
      </c>
      <c r="E243" t="str">
        <f>_xlfn.XLOOKUP(A243,[8]【SUIT】合同静态信息表!$B:$B,[8]【SUIT】合同静态信息表!$BF:$BF)</f>
        <v>福建分公司</v>
      </c>
      <c r="F243">
        <f>COUNTIFS($A$2:A243,A243)</f>
        <v>1</v>
      </c>
      <c r="G243" t="str">
        <f t="shared" si="37"/>
        <v>ZHT2024062400078</v>
      </c>
      <c r="L243" s="2" t="s">
        <v>1133</v>
      </c>
      <c r="M243" s="2" t="s">
        <v>1134</v>
      </c>
      <c r="N243" s="3">
        <v>259406.91</v>
      </c>
      <c r="O243" t="str">
        <f>_xlfn.XLOOKUP(M243,[8]【SUIT】合同静态信息表!$B:$B,[8]【SUIT】合同静态信息表!$BF:$BF)</f>
        <v>智能运管中心</v>
      </c>
      <c r="P243">
        <f>COUNTIFS($M$2:M243,M243)</f>
        <v>1</v>
      </c>
      <c r="Q243" t="str">
        <f t="shared" si="38"/>
        <v>ZHT2024111900141</v>
      </c>
    </row>
    <row r="244" ht="14.25" spans="1:17">
      <c r="A244" t="s">
        <v>762</v>
      </c>
      <c r="D244">
        <v>12.8</v>
      </c>
      <c r="E244" t="str">
        <f>_xlfn.XLOOKUP(A244,[8]【SUIT】合同静态信息表!$B:$B,[8]【SUIT】合同静态信息表!$BF:$BF)</f>
        <v>福建分公司</v>
      </c>
      <c r="F244">
        <f>COUNTIFS($A$2:A244,A244)</f>
        <v>1</v>
      </c>
      <c r="G244" t="str">
        <f t="shared" si="37"/>
        <v>ZHT2023092800103</v>
      </c>
      <c r="L244" s="2" t="s">
        <v>1135</v>
      </c>
      <c r="M244" s="2" t="s">
        <v>428</v>
      </c>
      <c r="N244" s="3">
        <v>929233.06</v>
      </c>
      <c r="O244" t="str">
        <f>_xlfn.XLOOKUP(M244,[8]【SUIT】合同静态信息表!$B:$B,[8]【SUIT】合同静态信息表!$BF:$BF)</f>
        <v>数字建造中心</v>
      </c>
      <c r="P244">
        <f>COUNTIFS($M$2:M244,M244)</f>
        <v>1</v>
      </c>
      <c r="Q244" t="str">
        <f t="shared" si="38"/>
        <v>ZHT2025031800031</v>
      </c>
    </row>
    <row r="245" ht="14.25" spans="1:17">
      <c r="A245" t="s">
        <v>1136</v>
      </c>
      <c r="D245" s="13">
        <v>484000</v>
      </c>
      <c r="E245" t="str">
        <f>_xlfn.XLOOKUP(A245,[8]【SUIT】合同静态信息表!$B:$B,[8]【SUIT】合同静态信息表!$BF:$BF)</f>
        <v>数字建造中心</v>
      </c>
      <c r="F245">
        <f>COUNTIFS($A$2:A245,A245)</f>
        <v>1</v>
      </c>
      <c r="G245" t="str">
        <f t="shared" si="37"/>
        <v>ZHT2024040200033</v>
      </c>
      <c r="L245" s="2" t="s">
        <v>1137</v>
      </c>
      <c r="M245" s="2" t="s">
        <v>1138</v>
      </c>
      <c r="N245" s="3">
        <v>350000</v>
      </c>
      <c r="O245" t="str">
        <f>_xlfn.XLOOKUP(M245,[8]【SUIT】合同静态信息表!$B:$B,[8]【SUIT】合同静态信息表!$BF:$BF)</f>
        <v>智能运管中心</v>
      </c>
      <c r="P245">
        <f>COUNTIFS($M$2:M245,M245)</f>
        <v>1</v>
      </c>
      <c r="Q245" t="str">
        <f t="shared" si="38"/>
        <v>ZHT2022062400048</v>
      </c>
    </row>
    <row r="246" ht="14.25" spans="1:17">
      <c r="A246" t="s">
        <v>604</v>
      </c>
      <c r="D246" t="s">
        <v>368</v>
      </c>
      <c r="E246" t="str">
        <f>_xlfn.XLOOKUP(A246,[8]【SUIT】合同静态信息表!$B:$B,[8]【SUIT】合同静态信息表!$BF:$BF)</f>
        <v>智能运管中心</v>
      </c>
      <c r="F246">
        <f>COUNTIFS($A$2:A246,A246)</f>
        <v>2</v>
      </c>
      <c r="L246" s="2" t="s">
        <v>1139</v>
      </c>
      <c r="M246" s="2" t="s">
        <v>1129</v>
      </c>
      <c r="N246" s="3">
        <v>318825</v>
      </c>
      <c r="O246" t="str">
        <f>_xlfn.XLOOKUP(M246,[8]【SUIT】合同静态信息表!$B:$B,[8]【SUIT】合同静态信息表!$BF:$BF)</f>
        <v>智能运管中心</v>
      </c>
      <c r="P246">
        <f>COUNTIFS($M$2:M246,M246)</f>
        <v>1</v>
      </c>
      <c r="Q246" t="str">
        <f t="shared" si="38"/>
        <v>ZHT2024012500011</v>
      </c>
    </row>
    <row r="247" ht="14.25" spans="1:17">
      <c r="A247" t="s">
        <v>1140</v>
      </c>
      <c r="D247" s="13">
        <v>-1248800</v>
      </c>
      <c r="E247" t="str">
        <f>_xlfn.XLOOKUP(A247,[8]【SUIT】合同静态信息表!$B:$B,[8]【SUIT】合同静态信息表!$BF:$BF)</f>
        <v>数智管理中心</v>
      </c>
      <c r="F247">
        <f>COUNTIFS($A$2:A247,A247)</f>
        <v>1</v>
      </c>
      <c r="G247" t="str">
        <f>A247</f>
        <v>ZHT2024041800038</v>
      </c>
      <c r="L247" s="2" t="s">
        <v>1141</v>
      </c>
      <c r="M247" s="14" t="s">
        <v>384</v>
      </c>
      <c r="N247" s="3">
        <v>499011.44</v>
      </c>
      <c r="O247" t="str">
        <f>_xlfn.XLOOKUP(M247,[8]【SUIT】合同静态信息表!$B:$B,[8]【SUIT】合同静态信息表!$BF:$BF)</f>
        <v>智能运管中心</v>
      </c>
      <c r="P247">
        <f>COUNTIFS($M$2:M247,M247)</f>
        <v>1</v>
      </c>
      <c r="Q247" t="str">
        <f t="shared" si="38"/>
        <v>ZHT2024112900152</v>
      </c>
    </row>
    <row r="248" ht="14.25" spans="1:17">
      <c r="A248" t="s">
        <v>997</v>
      </c>
      <c r="E248" t="str">
        <f>_xlfn.XLOOKUP(A248,[8]【SUIT】合同静态信息表!$B:$B,[8]【SUIT】合同静态信息表!$BF:$BF)</f>
        <v>智能运管中心</v>
      </c>
      <c r="F248">
        <f>COUNTIFS($A$2:A248,A248)</f>
        <v>2</v>
      </c>
      <c r="L248" s="2" t="s">
        <v>1142</v>
      </c>
      <c r="M248" s="14" t="s">
        <v>568</v>
      </c>
      <c r="N248" s="3">
        <v>782475.35</v>
      </c>
      <c r="O248" t="str">
        <f>_xlfn.XLOOKUP(M248,[8]【SUIT】合同静态信息表!$B:$B,[8]【SUIT】合同静态信息表!$BF:$BF)</f>
        <v>智能运管中心</v>
      </c>
      <c r="P248">
        <f>COUNTIFS($M$2:M248,M248)</f>
        <v>1</v>
      </c>
      <c r="Q248" t="str">
        <f t="shared" si="38"/>
        <v>ZHT2024120600153</v>
      </c>
    </row>
    <row r="249" ht="14.25" spans="1:17">
      <c r="A249" t="s">
        <v>994</v>
      </c>
      <c r="E249" t="str">
        <f>_xlfn.XLOOKUP(A249,[8]【SUIT】合同静态信息表!$B:$B,[8]【SUIT】合同静态信息表!$BF:$BF)</f>
        <v>智能运管中心</v>
      </c>
      <c r="F249">
        <f>COUNTIFS($A$2:A249,A249)</f>
        <v>2</v>
      </c>
      <c r="L249" s="2" t="s">
        <v>1143</v>
      </c>
      <c r="M249" s="2" t="s">
        <v>623</v>
      </c>
      <c r="N249" s="3">
        <v>62100</v>
      </c>
      <c r="O249" t="str">
        <f>_xlfn.XLOOKUP(M249,[8]【SUIT】合同静态信息表!$B:$B,[8]【SUIT】合同静态信息表!$BF:$BF)</f>
        <v>智能运管中心</v>
      </c>
      <c r="P249">
        <f>COUNTIFS($M$2:M249,M249)</f>
        <v>1</v>
      </c>
      <c r="Q249" t="str">
        <f t="shared" si="38"/>
        <v>ZHT2023122100171</v>
      </c>
    </row>
    <row r="250" ht="14.25" spans="1:17">
      <c r="A250" t="s">
        <v>987</v>
      </c>
      <c r="E250" t="str">
        <f>_xlfn.XLOOKUP(A250,[8]【SUIT】合同静态信息表!$B:$B,[8]【SUIT】合同静态信息表!$BF:$BF)</f>
        <v>智能运管中心</v>
      </c>
      <c r="F250">
        <f>COUNTIFS($A$2:A250,A250)</f>
        <v>2</v>
      </c>
      <c r="L250" s="2" t="s">
        <v>1144</v>
      </c>
      <c r="M250" s="14" t="s">
        <v>1145</v>
      </c>
      <c r="N250" s="3">
        <v>740935</v>
      </c>
      <c r="O250" t="str">
        <f>_xlfn.XLOOKUP(M250,[8]【SUIT】合同静态信息表!$B:$B,[8]【SUIT】合同静态信息表!$BF:$BF)</f>
        <v>智能运管中心</v>
      </c>
      <c r="P250">
        <f>COUNTIFS($M$2:M250,M250)</f>
        <v>1</v>
      </c>
      <c r="Q250" t="str">
        <f t="shared" si="38"/>
        <v>SZJT202560021</v>
      </c>
    </row>
    <row r="251" ht="14.25" spans="1:17">
      <c r="A251" t="s">
        <v>991</v>
      </c>
      <c r="E251" t="str">
        <f>_xlfn.XLOOKUP(A251,[8]【SUIT】合同静态信息表!$B:$B,[8]【SUIT】合同静态信息表!$BF:$BF)</f>
        <v>智能运管中心</v>
      </c>
      <c r="F251">
        <f>COUNTIFS($A$2:A251,A251)</f>
        <v>2</v>
      </c>
      <c r="L251" s="35" t="s">
        <v>1144</v>
      </c>
      <c r="M251" s="14" t="s">
        <v>1145</v>
      </c>
      <c r="N251" s="3">
        <v>56995</v>
      </c>
      <c r="O251" t="str">
        <f>_xlfn.XLOOKUP(M251,[8]【SUIT】合同静态信息表!$B:$B,[8]【SUIT】合同静态信息表!$BF:$BF)</f>
        <v>智能运管中心</v>
      </c>
      <c r="P251">
        <f>COUNTIFS($M$2:M251,M251)</f>
        <v>2</v>
      </c>
    </row>
    <row r="252" ht="14.25" spans="1:17">
      <c r="A252" t="s">
        <v>793</v>
      </c>
      <c r="D252" t="s">
        <v>368</v>
      </c>
      <c r="E252" t="str">
        <f>_xlfn.XLOOKUP(A252,[8]【SUIT】合同静态信息表!$B:$B,[8]【SUIT】合同静态信息表!$BF:$BF)</f>
        <v>数字建造中心</v>
      </c>
      <c r="F252">
        <f>COUNTIFS($A$2:A252,A252)</f>
        <v>2</v>
      </c>
      <c r="L252" s="35" t="s">
        <v>1146</v>
      </c>
      <c r="M252" s="2" t="s">
        <v>1147</v>
      </c>
      <c r="N252" s="3">
        <v>132400</v>
      </c>
      <c r="O252" t="e">
        <f>_xlfn.XLOOKUP(M252,[8]【SUIT】合同静态信息表!$B:$B,[8]【SUIT】合同静态信息表!$BF:$BF)</f>
        <v>#N/A</v>
      </c>
      <c r="P252">
        <f>COUNTIFS($M$2:M252,M252)</f>
        <v>1</v>
      </c>
      <c r="Q252" t="str">
        <f>M252</f>
        <v>XMCJ2022120600099</v>
      </c>
    </row>
    <row r="253" ht="14.25" spans="1:17">
      <c r="A253" t="s">
        <v>551</v>
      </c>
      <c r="E253" t="str">
        <f>_xlfn.XLOOKUP(A253,[8]【SUIT】合同静态信息表!$B:$B,[8]【SUIT】合同静态信息表!$BF:$BF)</f>
        <v>数智管理中心</v>
      </c>
      <c r="F253">
        <f>COUNTIFS($A$2:A253,A253)</f>
        <v>4</v>
      </c>
      <c r="L253" s="35" t="s">
        <v>1148</v>
      </c>
      <c r="M253" s="2" t="s">
        <v>1149</v>
      </c>
      <c r="N253" s="3">
        <v>21730</v>
      </c>
      <c r="O253" t="str">
        <f>_xlfn.XLOOKUP(M253,[8]【SUIT】合同静态信息表!$B:$B,[8]【SUIT】合同静态信息表!$BF:$BF)</f>
        <v>智能运管中心</v>
      </c>
      <c r="P253">
        <f>COUNTIFS($M$2:M253,M253)</f>
        <v>1</v>
      </c>
      <c r="Q253" t="str">
        <f>M253</f>
        <v>SZJT202570038</v>
      </c>
    </row>
    <row r="254" ht="14.25" spans="1:17">
      <c r="A254" t="s">
        <v>1086</v>
      </c>
      <c r="D254" s="13">
        <v>-843000</v>
      </c>
      <c r="E254" t="str">
        <f>_xlfn.XLOOKUP(A254,[8]【SUIT】合同静态信息表!$B:$B,[8]【SUIT】合同静态信息表!$BF:$BF)</f>
        <v>智能运管中心</v>
      </c>
      <c r="F254">
        <f>COUNTIFS($A$2:A254,A254)</f>
        <v>1</v>
      </c>
      <c r="G254" t="str">
        <f t="shared" ref="G254:G279" si="39">A254</f>
        <v>ZHT2023021300015</v>
      </c>
      <c r="L254" s="2" t="s">
        <v>1150</v>
      </c>
      <c r="M254" s="14" t="s">
        <v>1003</v>
      </c>
      <c r="N254" s="3">
        <v>435200</v>
      </c>
      <c r="O254" t="str">
        <f>_xlfn.XLOOKUP(M254,[8]【SUIT】合同静态信息表!$B:$B,[8]【SUIT】合同静态信息表!$BF:$BF)</f>
        <v>数字建造中心</v>
      </c>
      <c r="P254">
        <f>COUNTIFS($M$2:M254,M254)</f>
        <v>2</v>
      </c>
    </row>
    <row r="255" ht="14.25" spans="1:17">
      <c r="A255" t="s">
        <v>1007</v>
      </c>
      <c r="D255" t="s">
        <v>368</v>
      </c>
      <c r="E255" t="str">
        <f>_xlfn.XLOOKUP(A255,[8]【SUIT】合同静态信息表!$B:$B,[8]【SUIT】合同静态信息表!$BF:$BF)</f>
        <v>智能运管中心</v>
      </c>
      <c r="F255">
        <f>COUNTIFS($A$2:A255,A255)</f>
        <v>1</v>
      </c>
      <c r="G255" t="str">
        <f t="shared" si="39"/>
        <v>ZHT2024071100087</v>
      </c>
      <c r="L255" s="2" t="s">
        <v>1151</v>
      </c>
      <c r="M255" s="14" t="s">
        <v>1011</v>
      </c>
      <c r="N255" s="3">
        <v>1015500</v>
      </c>
      <c r="O255" t="str">
        <f>_xlfn.XLOOKUP(M255,[8]【SUIT】合同静态信息表!$B:$B,[8]【SUIT】合同静态信息表!$BF:$BF)</f>
        <v>数字建造中心</v>
      </c>
      <c r="P255">
        <f>COUNTIFS($M$2:M255,M255)</f>
        <v>2</v>
      </c>
    </row>
    <row r="256" ht="14.25" spans="1:17">
      <c r="A256" t="s">
        <v>1152</v>
      </c>
      <c r="D256" s="13">
        <v>-149362.4</v>
      </c>
      <c r="E256" t="str">
        <f>_xlfn.XLOOKUP(A256,[8]【SUIT】合同静态信息表!$B:$B,[8]【SUIT】合同静态信息表!$BF:$BF)</f>
        <v>智能运管中心</v>
      </c>
      <c r="F256">
        <f>COUNTIFS($A$2:A256,A256)</f>
        <v>1</v>
      </c>
      <c r="G256" t="str">
        <f t="shared" si="39"/>
        <v>ZHT2022022400019</v>
      </c>
      <c r="L256" s="2" t="s">
        <v>1153</v>
      </c>
      <c r="M256" s="14" t="s">
        <v>1154</v>
      </c>
      <c r="N256" s="3">
        <v>1638360</v>
      </c>
      <c r="O256" t="str">
        <f>_xlfn.XLOOKUP(M256,[8]【SUIT】合同静态信息表!$B:$B,[8]【SUIT】合同静态信息表!$BF:$BF)</f>
        <v>广东分公司</v>
      </c>
      <c r="P256">
        <f>COUNTIFS($M$2:M256,M256)</f>
        <v>1</v>
      </c>
      <c r="Q256" t="str">
        <f>M256</f>
        <v>ZHT2025031800032</v>
      </c>
    </row>
    <row r="257" ht="14.25" spans="1:17">
      <c r="A257" t="s">
        <v>1155</v>
      </c>
      <c r="D257" s="13">
        <v>-4129.8</v>
      </c>
      <c r="E257" t="str">
        <f>_xlfn.XLOOKUP(A257,[8]【SUIT】合同静态信息表!$B:$B,[8]【SUIT】合同静态信息表!$BF:$BF)</f>
        <v>智能运管中心</v>
      </c>
      <c r="F257">
        <f>COUNTIFS($A$2:A257,A257)</f>
        <v>1</v>
      </c>
      <c r="G257" t="str">
        <f t="shared" si="39"/>
        <v>ZHT2021042700032</v>
      </c>
      <c r="L257" s="2" t="s">
        <v>1156</v>
      </c>
      <c r="M257" s="2" t="s">
        <v>1157</v>
      </c>
      <c r="N257" s="3">
        <v>696290</v>
      </c>
      <c r="O257" t="str">
        <f>_xlfn.XLOOKUP(M257,[8]【SUIT】合同静态信息表!$B:$B,[8]【SUIT】合同静态信息表!$BF:$BF)</f>
        <v>广东分公司</v>
      </c>
      <c r="P257">
        <f>COUNTIFS($M$2:M257,M257)</f>
        <v>1</v>
      </c>
      <c r="Q257" t="str">
        <f>M257</f>
        <v>ZHT2024111800140</v>
      </c>
    </row>
    <row r="258" ht="14.25" spans="1:17">
      <c r="A258" t="s">
        <v>1158</v>
      </c>
      <c r="D258" t="s">
        <v>368</v>
      </c>
      <c r="E258" t="str">
        <f>_xlfn.XLOOKUP(A258,[8]【SUIT】合同静态信息表!$B:$B,[8]【SUIT】合同静态信息表!$BF:$BF)</f>
        <v>智能运管中心</v>
      </c>
      <c r="F258">
        <f>COUNTIFS($A$2:A258,A258)</f>
        <v>1</v>
      </c>
      <c r="G258" t="str">
        <f t="shared" si="39"/>
        <v>ZHT2021061700071</v>
      </c>
      <c r="L258" s="2" t="s">
        <v>717</v>
      </c>
      <c r="M258" s="14" t="s">
        <v>357</v>
      </c>
      <c r="N258" s="3">
        <v>2714290.43</v>
      </c>
      <c r="O258" t="str">
        <f>_xlfn.XLOOKUP(M258,[8]【SUIT】合同静态信息表!$B:$B,[8]【SUIT】合同静态信息表!$BF:$BF)</f>
        <v>数字建造中心</v>
      </c>
      <c r="P258">
        <f>COUNTIFS($M$2:M258,M258)</f>
        <v>6</v>
      </c>
    </row>
    <row r="259" ht="14.25" spans="1:17">
      <c r="A259" t="s">
        <v>1159</v>
      </c>
      <c r="D259" t="s">
        <v>368</v>
      </c>
      <c r="E259" t="str">
        <f>_xlfn.XLOOKUP(A259,[8]【SUIT】合同静态信息表!$B:$B,[8]【SUIT】合同静态信息表!$BF:$BF)</f>
        <v>智能运管中心</v>
      </c>
      <c r="F259">
        <f>COUNTIFS($A$2:A259,A259)</f>
        <v>1</v>
      </c>
      <c r="G259" t="str">
        <f t="shared" si="39"/>
        <v>ZHT2021062400075</v>
      </c>
      <c r="L259" s="2" t="s">
        <v>811</v>
      </c>
      <c r="M259" s="14" t="s">
        <v>689</v>
      </c>
      <c r="N259" s="3">
        <v>63692.26</v>
      </c>
      <c r="O259" t="str">
        <f>_xlfn.XLOOKUP(M259,[8]【SUIT】合同静态信息表!$B:$B,[8]【SUIT】合同静态信息表!$BF:$BF)</f>
        <v>数字建造中心</v>
      </c>
      <c r="P259">
        <f>COUNTIFS($M$2:M259,M259)</f>
        <v>3</v>
      </c>
    </row>
    <row r="260" ht="14.25" spans="1:17">
      <c r="A260" t="s">
        <v>1160</v>
      </c>
      <c r="D260" t="s">
        <v>368</v>
      </c>
      <c r="E260" t="str">
        <f>_xlfn.XLOOKUP(A260,[8]【SUIT】合同静态信息表!$B:$B,[8]【SUIT】合同静态信息表!$BF:$BF)</f>
        <v>智能运管中心</v>
      </c>
      <c r="F260">
        <f>COUNTIFS($A$2:A260,A260)</f>
        <v>1</v>
      </c>
      <c r="G260" t="str">
        <f t="shared" si="39"/>
        <v>ZHT2022081700066</v>
      </c>
      <c r="L260" s="2" t="s">
        <v>1161</v>
      </c>
      <c r="M260" s="14" t="s">
        <v>610</v>
      </c>
      <c r="N260" s="3">
        <v>83539.73</v>
      </c>
      <c r="O260" t="str">
        <f>_xlfn.XLOOKUP(M260,[8]【SUIT】合同静态信息表!$B:$B,[8]【SUIT】合同静态信息表!$BF:$BF)</f>
        <v>智能运管中心</v>
      </c>
      <c r="P260">
        <f>COUNTIFS($M$2:M260,M260)</f>
        <v>1</v>
      </c>
      <c r="Q260" t="str">
        <f>M260</f>
        <v>ZHT2022102400090</v>
      </c>
    </row>
    <row r="261" ht="14.25" spans="1:17">
      <c r="A261" t="s">
        <v>1162</v>
      </c>
      <c r="D261" t="s">
        <v>368</v>
      </c>
      <c r="E261" t="str">
        <f>_xlfn.XLOOKUP(A261,[8]【SUIT】合同静态信息表!$B:$B,[8]【SUIT】合同静态信息表!$BF:$BF)</f>
        <v>数智管理中心</v>
      </c>
      <c r="F261">
        <f>COUNTIFS($A$2:A261,A261)</f>
        <v>1</v>
      </c>
      <c r="G261" t="str">
        <f t="shared" si="39"/>
        <v>ZHT2023060800051</v>
      </c>
      <c r="L261" s="35" t="s">
        <v>1161</v>
      </c>
      <c r="M261" s="14" t="s">
        <v>610</v>
      </c>
      <c r="N261" s="3">
        <v>20712.62</v>
      </c>
      <c r="O261" t="str">
        <f>_xlfn.XLOOKUP(M261,[8]【SUIT】合同静态信息表!$B:$B,[8]【SUIT】合同静态信息表!$BF:$BF)</f>
        <v>智能运管中心</v>
      </c>
      <c r="P261">
        <f>COUNTIFS($M$2:M261,M261)</f>
        <v>2</v>
      </c>
    </row>
    <row r="262" ht="14.25" spans="1:17">
      <c r="A262" t="s">
        <v>1163</v>
      </c>
      <c r="E262" t="str">
        <f>_xlfn.XLOOKUP(A262,[8]【SUIT】合同静态信息表!$B:$B,[8]【SUIT】合同静态信息表!$BF:$BF)</f>
        <v>智能运管中心</v>
      </c>
      <c r="F262">
        <f>COUNTIFS($A$2:A262,A262)</f>
        <v>1</v>
      </c>
      <c r="G262" t="str">
        <f t="shared" si="39"/>
        <v>ZHT2023071200065</v>
      </c>
      <c r="L262" s="2" t="s">
        <v>1164</v>
      </c>
      <c r="M262" s="14" t="s">
        <v>630</v>
      </c>
      <c r="N262" s="3">
        <v>318662.08</v>
      </c>
      <c r="O262" t="str">
        <f>_xlfn.XLOOKUP(M262,[8]【SUIT】合同静态信息表!$B:$B,[8]【SUIT】合同静态信息表!$BF:$BF)</f>
        <v>智能运管中心</v>
      </c>
      <c r="P262">
        <f>COUNTIFS($M$2:M262,M262)</f>
        <v>1</v>
      </c>
      <c r="Q262" t="str">
        <f>M262</f>
        <v>ZHT2025040800038</v>
      </c>
    </row>
    <row r="263" ht="14.25" spans="1:17">
      <c r="A263" t="s">
        <v>1165</v>
      </c>
      <c r="D263" t="s">
        <v>368</v>
      </c>
      <c r="E263" t="str">
        <f>_xlfn.XLOOKUP(A263,[8]【SUIT】合同静态信息表!$B:$B,[8]【SUIT】合同静态信息表!$BF:$BF)</f>
        <v>智能运管中心</v>
      </c>
      <c r="F263">
        <f>COUNTIFS($A$2:A263,A263)</f>
        <v>1</v>
      </c>
      <c r="G263" t="str">
        <f t="shared" si="39"/>
        <v>ZHT2023071200067</v>
      </c>
      <c r="L263" s="35" t="s">
        <v>1164</v>
      </c>
      <c r="M263" s="14" t="s">
        <v>630</v>
      </c>
      <c r="N263" s="3">
        <v>9855.53</v>
      </c>
      <c r="O263" t="str">
        <f>_xlfn.XLOOKUP(M263,[8]【SUIT】合同静态信息表!$B:$B,[8]【SUIT】合同静态信息表!$BF:$BF)</f>
        <v>智能运管中心</v>
      </c>
      <c r="P263">
        <f>COUNTIFS($M$2:M263,M263)</f>
        <v>2</v>
      </c>
    </row>
    <row r="264" ht="14.25" spans="1:17">
      <c r="A264" t="s">
        <v>1166</v>
      </c>
      <c r="D264" t="s">
        <v>368</v>
      </c>
      <c r="E264" t="str">
        <f>_xlfn.XLOOKUP(A264,[8]【SUIT】合同静态信息表!$B:$B,[8]【SUIT】合同静态信息表!$BF:$BF)</f>
        <v>智能运管中心</v>
      </c>
      <c r="F264">
        <f>COUNTIFS($A$2:A264,A264)</f>
        <v>1</v>
      </c>
      <c r="G264" t="str">
        <f t="shared" si="39"/>
        <v>ZHT2023071200068</v>
      </c>
      <c r="L264" s="2" t="s">
        <v>1167</v>
      </c>
      <c r="M264" s="14" t="s">
        <v>1019</v>
      </c>
      <c r="N264" s="3">
        <v>73500</v>
      </c>
      <c r="O264" t="str">
        <f>_xlfn.XLOOKUP(M264,[8]【SUIT】合同静态信息表!$B:$B,[8]【SUIT】合同静态信息表!$BF:$BF)</f>
        <v>福建分公司</v>
      </c>
      <c r="P264">
        <f>COUNTIFS($M$2:M264,M264)</f>
        <v>2</v>
      </c>
    </row>
    <row r="265" ht="14.25" spans="1:17">
      <c r="A265" t="s">
        <v>1168</v>
      </c>
      <c r="D265" t="s">
        <v>368</v>
      </c>
      <c r="E265" t="str">
        <f>_xlfn.XLOOKUP(A265,[8]【SUIT】合同静态信息表!$B:$B,[8]【SUIT】合同静态信息表!$BF:$BF)</f>
        <v>数智管理中心</v>
      </c>
      <c r="F265">
        <f>COUNTIFS($A$2:A265,A265)</f>
        <v>1</v>
      </c>
      <c r="G265" t="str">
        <f t="shared" si="39"/>
        <v>ZHT2022110300093</v>
      </c>
      <c r="L265" s="2" t="s">
        <v>1169</v>
      </c>
      <c r="M265" s="14" t="s">
        <v>1088</v>
      </c>
      <c r="N265" s="3">
        <v>150000</v>
      </c>
      <c r="O265" t="str">
        <f>_xlfn.XLOOKUP(M265,[8]【SUIT】合同静态信息表!$B:$B,[8]【SUIT】合同静态信息表!$BF:$BF)</f>
        <v>福建分公司</v>
      </c>
      <c r="P265">
        <f>COUNTIFS($M$2:M265,M265)</f>
        <v>2</v>
      </c>
    </row>
    <row r="266" ht="14.25" spans="1:17">
      <c r="A266" t="s">
        <v>1170</v>
      </c>
      <c r="E266" t="str">
        <f>_xlfn.XLOOKUP(A266,[8]【SUIT】合同静态信息表!$B:$B,[8]【SUIT】合同静态信息表!$BF:$BF)</f>
        <v>智能运管中心</v>
      </c>
      <c r="F266">
        <f>COUNTIFS($A$2:A266,A266)</f>
        <v>1</v>
      </c>
      <c r="G266" t="str">
        <f t="shared" si="39"/>
        <v>ZHT2023081700083</v>
      </c>
      <c r="L266" s="2" t="s">
        <v>794</v>
      </c>
      <c r="M266" s="14" t="s">
        <v>679</v>
      </c>
      <c r="N266" s="3">
        <v>333000</v>
      </c>
      <c r="O266" t="str">
        <f>_xlfn.XLOOKUP(M266,[8]【SUIT】合同静态信息表!$B:$B,[8]【SUIT】合同静态信息表!$BF:$BF)</f>
        <v>数字建造中心</v>
      </c>
      <c r="P266">
        <f>COUNTIFS($M$2:M266,M266)</f>
        <v>2</v>
      </c>
    </row>
    <row r="267" ht="14.25" spans="1:17">
      <c r="A267" t="s">
        <v>1171</v>
      </c>
      <c r="D267">
        <v>-0.06</v>
      </c>
      <c r="E267" t="str">
        <f>_xlfn.XLOOKUP(A267,[8]【SUIT】合同静态信息表!$B:$B,[8]【SUIT】合同静态信息表!$BF:$BF)</f>
        <v>智能运管中心</v>
      </c>
      <c r="F267">
        <f>COUNTIFS($A$2:A267,A267)</f>
        <v>1</v>
      </c>
      <c r="G267" t="str">
        <f t="shared" si="39"/>
        <v>ZHT2020111000082</v>
      </c>
      <c r="L267" s="35" t="s">
        <v>794</v>
      </c>
      <c r="M267" s="14" t="s">
        <v>679</v>
      </c>
      <c r="N267" s="3">
        <v>27000</v>
      </c>
      <c r="O267" t="str">
        <f>_xlfn.XLOOKUP(M267,[8]【SUIT】合同静态信息表!$B:$B,[8]【SUIT】合同静态信息表!$BF:$BF)</f>
        <v>数字建造中心</v>
      </c>
      <c r="P267">
        <f>COUNTIFS($M$2:M267,M267)</f>
        <v>3</v>
      </c>
    </row>
    <row r="268" ht="14.25" spans="1:17">
      <c r="A268" t="s">
        <v>1172</v>
      </c>
      <c r="E268" t="str">
        <f>_xlfn.XLOOKUP(A268,[8]【SUIT】合同静态信息表!$B:$B,[8]【SUIT】合同静态信息表!$BF:$BF)</f>
        <v>智能运管中心</v>
      </c>
      <c r="F268">
        <f>COUNTIFS($A$2:A268,A268)</f>
        <v>1</v>
      </c>
      <c r="G268" t="str">
        <f t="shared" si="39"/>
        <v>ZHT2023071200066</v>
      </c>
      <c r="L268" s="2" t="s">
        <v>1173</v>
      </c>
      <c r="M268" s="2" t="s">
        <v>1140</v>
      </c>
      <c r="N268" s="3">
        <v>936600</v>
      </c>
      <c r="O268" t="str">
        <f>_xlfn.XLOOKUP(M268,[8]【SUIT】合同静态信息表!$B:$B,[8]【SUIT】合同静态信息表!$BF:$BF)</f>
        <v>数智管理中心</v>
      </c>
      <c r="P268">
        <f>COUNTIFS($M$2:M268,M268)</f>
        <v>1</v>
      </c>
      <c r="Q268" t="str">
        <f>M268</f>
        <v>ZHT2024041800038</v>
      </c>
    </row>
    <row r="269" ht="14.25" spans="1:17">
      <c r="A269" t="s">
        <v>1174</v>
      </c>
      <c r="E269" t="str">
        <f>_xlfn.XLOOKUP(A269,[8]【SUIT】合同静态信息表!$B:$B,[8]【SUIT】合同静态信息表!$BF:$BF)</f>
        <v>智能运管中心</v>
      </c>
      <c r="F269">
        <f>COUNTIFS($A$2:A269,A269)</f>
        <v>1</v>
      </c>
      <c r="G269" t="str">
        <f t="shared" si="39"/>
        <v>ZHT2023071200069</v>
      </c>
      <c r="L269" s="35" t="s">
        <v>1175</v>
      </c>
      <c r="M269" s="14" t="s">
        <v>634</v>
      </c>
      <c r="N269" s="3">
        <v>35564.59</v>
      </c>
      <c r="O269" t="str">
        <f>_xlfn.XLOOKUP(M269,[8]【SUIT】合同静态信息表!$B:$B,[8]【SUIT】合同静态信息表!$BF:$BF)</f>
        <v>智能运管中心</v>
      </c>
      <c r="P269">
        <f>COUNTIFS($M$2:M269,M269)</f>
        <v>1</v>
      </c>
      <c r="Q269" t="str">
        <f>M269</f>
        <v>ZHT2025042100042</v>
      </c>
    </row>
    <row r="270" ht="14.25" spans="1:17">
      <c r="A270" t="s">
        <v>1176</v>
      </c>
      <c r="D270" t="s">
        <v>368</v>
      </c>
      <c r="E270" t="str">
        <f>_xlfn.XLOOKUP(A270,[8]【SUIT】合同静态信息表!$B:$B,[8]【SUIT】合同静态信息表!$BF:$BF)</f>
        <v>数字建造中心</v>
      </c>
      <c r="F270">
        <f>COUNTIFS($A$2:A270,A270)</f>
        <v>1</v>
      </c>
      <c r="G270" t="str">
        <f t="shared" si="39"/>
        <v>ZHT2022090600073</v>
      </c>
      <c r="L270" s="2" t="s">
        <v>1175</v>
      </c>
      <c r="M270" s="14" t="s">
        <v>634</v>
      </c>
      <c r="N270" s="3">
        <v>675727.21</v>
      </c>
      <c r="O270" t="str">
        <f>_xlfn.XLOOKUP(M270,[8]【SUIT】合同静态信息表!$B:$B,[8]【SUIT】合同静态信息表!$BF:$BF)</f>
        <v>智能运管中心</v>
      </c>
      <c r="P270">
        <f>COUNTIFS($M$2:M270,M270)</f>
        <v>2</v>
      </c>
    </row>
    <row r="271" ht="14.25" spans="1:17">
      <c r="A271" t="s">
        <v>1177</v>
      </c>
      <c r="D271" t="s">
        <v>368</v>
      </c>
      <c r="E271" t="str">
        <f>_xlfn.XLOOKUP(A271,[8]【SUIT】合同静态信息表!$B:$B,[8]【SUIT】合同静态信息表!$BF:$BF)</f>
        <v>数字建造中心</v>
      </c>
      <c r="F271">
        <f>COUNTIFS($A$2:A271,A271)</f>
        <v>1</v>
      </c>
      <c r="G271" t="str">
        <f t="shared" si="39"/>
        <v>ZHT2023092700101</v>
      </c>
      <c r="L271" s="2" t="s">
        <v>1178</v>
      </c>
      <c r="M271" s="14" t="s">
        <v>764</v>
      </c>
      <c r="N271" s="3">
        <v>450450</v>
      </c>
      <c r="O271" t="str">
        <f>_xlfn.XLOOKUP(M271,[8]【SUIT】合同静态信息表!$B:$B,[8]【SUIT】合同静态信息表!$BF:$BF)</f>
        <v>福建分公司</v>
      </c>
      <c r="P271">
        <f>COUNTIFS($M$2:M271,M271)</f>
        <v>1</v>
      </c>
      <c r="Q271" t="str">
        <f t="shared" ref="Q271:Q276" si="40">M271</f>
        <v>SZJT202570032</v>
      </c>
    </row>
    <row r="272" ht="14.25" spans="1:17">
      <c r="A272" t="s">
        <v>1179</v>
      </c>
      <c r="D272" s="13">
        <v>-69000</v>
      </c>
      <c r="E272" t="str">
        <f>_xlfn.XLOOKUP(A272,[8]【SUIT】合同静态信息表!$B:$B,[8]【SUIT】合同静态信息表!$BF:$BF)</f>
        <v>智能运管中心</v>
      </c>
      <c r="F272">
        <f>COUNTIFS($A$2:A272,A272)</f>
        <v>1</v>
      </c>
      <c r="G272" t="str">
        <f t="shared" si="39"/>
        <v>ZHT2023110100131</v>
      </c>
      <c r="L272" s="2" t="s">
        <v>1180</v>
      </c>
      <c r="M272" s="2" t="s">
        <v>550</v>
      </c>
      <c r="N272" s="3">
        <v>86460</v>
      </c>
      <c r="O272" t="str">
        <f>_xlfn.XLOOKUP(M272,[8]【SUIT】合同静态信息表!$B:$B,[8]【SUIT】合同静态信息表!$BF:$BF)</f>
        <v>智能运管中心</v>
      </c>
      <c r="P272">
        <f>COUNTIFS($M$2:M272,M272)</f>
        <v>1</v>
      </c>
      <c r="Q272" t="str">
        <f t="shared" si="40"/>
        <v>ZHT2024012300006</v>
      </c>
    </row>
    <row r="273" ht="14.25" spans="1:17">
      <c r="A273" t="s">
        <v>1181</v>
      </c>
      <c r="D273" s="13">
        <v>-21767</v>
      </c>
      <c r="E273" t="str">
        <f>_xlfn.XLOOKUP(A273,[8]【SUIT】合同静态信息表!$B:$B,[8]【SUIT】合同静态信息表!$BF:$BF)</f>
        <v>数字建造中心</v>
      </c>
      <c r="F273">
        <f>COUNTIFS($A$2:A273,A273)</f>
        <v>1</v>
      </c>
      <c r="G273" t="str">
        <f t="shared" si="39"/>
        <v>ZHT2021111900126</v>
      </c>
      <c r="L273" s="2" t="s">
        <v>1182</v>
      </c>
      <c r="M273" s="2" t="s">
        <v>686</v>
      </c>
      <c r="N273" s="3">
        <v>122250</v>
      </c>
      <c r="O273" t="str">
        <f>_xlfn.XLOOKUP(M273,[8]【SUIT】合同静态信息表!$B:$B,[8]【SUIT】合同静态信息表!$BF:$BF)</f>
        <v>数智管理中心</v>
      </c>
      <c r="P273">
        <f>COUNTIFS($M$2:M273,M273)</f>
        <v>1</v>
      </c>
      <c r="Q273" t="str">
        <f t="shared" si="40"/>
        <v>C0CJSG-FW-T-2025042</v>
      </c>
    </row>
    <row r="274" ht="14.25" spans="1:17">
      <c r="A274" t="s">
        <v>1183</v>
      </c>
      <c r="D274" t="s">
        <v>368</v>
      </c>
      <c r="E274" t="str">
        <f>_xlfn.XLOOKUP(A274,[8]【SUIT】合同静态信息表!$B:$B,[8]【SUIT】合同静态信息表!$BF:$BF)</f>
        <v>智能运管中心</v>
      </c>
      <c r="F274">
        <f>COUNTIFS($A$2:A274,A274)</f>
        <v>1</v>
      </c>
      <c r="G274" t="str">
        <f t="shared" si="39"/>
        <v>ZHT2023121300157</v>
      </c>
      <c r="L274" s="2" t="s">
        <v>1184</v>
      </c>
      <c r="M274" s="2" t="s">
        <v>690</v>
      </c>
      <c r="N274" s="3">
        <v>127125</v>
      </c>
      <c r="O274" t="str">
        <f>_xlfn.XLOOKUP(M274,[8]【SUIT】合同静态信息表!$B:$B,[8]【SUIT】合同静态信息表!$BF:$BF)</f>
        <v>数智管理中心</v>
      </c>
      <c r="P274">
        <f>COUNTIFS($M$2:M274,M274)</f>
        <v>1</v>
      </c>
      <c r="Q274" t="str">
        <f t="shared" si="40"/>
        <v>C0CJSG-FW-T-2025043</v>
      </c>
    </row>
    <row r="275" ht="14.25" spans="1:17">
      <c r="A275" t="s">
        <v>1185</v>
      </c>
      <c r="E275" t="str">
        <f>_xlfn.XLOOKUP(A275,[8]【SUIT】合同静态信息表!$B:$B,[8]【SUIT】合同静态信息表!$BF:$BF)</f>
        <v>智能运管中心</v>
      </c>
      <c r="F275">
        <f>COUNTIFS($A$2:A275,A275)</f>
        <v>1</v>
      </c>
      <c r="G275" t="str">
        <f t="shared" si="39"/>
        <v>ZHT2024012400009</v>
      </c>
      <c r="L275" s="2" t="s">
        <v>1186</v>
      </c>
      <c r="M275" s="14" t="s">
        <v>1187</v>
      </c>
      <c r="N275" s="3">
        <v>1087500</v>
      </c>
      <c r="O275" t="str">
        <f>_xlfn.XLOOKUP(M275,[8]【SUIT】合同静态信息表!$B:$B,[8]【SUIT】合同静态信息表!$BF:$BF)</f>
        <v>数智管理中心</v>
      </c>
      <c r="P275">
        <f>COUNTIFS($M$2:M275,M275)</f>
        <v>1</v>
      </c>
      <c r="Q275" t="str">
        <f t="shared" si="40"/>
        <v>C0CJSG-FW-T-2025017</v>
      </c>
    </row>
    <row r="276" ht="14.25" spans="1:17">
      <c r="A276" t="s">
        <v>1188</v>
      </c>
      <c r="D276" s="13">
        <v>-60000</v>
      </c>
      <c r="E276" t="str">
        <f>_xlfn.XLOOKUP(A276,[8]【SUIT】合同静态信息表!$B:$B,[8]【SUIT】合同静态信息表!$BF:$BF)</f>
        <v>数智管理中心</v>
      </c>
      <c r="F276">
        <f>COUNTIFS($A$2:A276,A276)</f>
        <v>1</v>
      </c>
      <c r="G276" t="str">
        <f t="shared" si="39"/>
        <v>ZHT2023122500175</v>
      </c>
      <c r="L276" s="2" t="s">
        <v>1189</v>
      </c>
      <c r="M276" s="14" t="s">
        <v>626</v>
      </c>
      <c r="N276" s="3">
        <v>5890</v>
      </c>
      <c r="O276" t="str">
        <f>_xlfn.XLOOKUP(M276,[8]【SUIT】合同静态信息表!$B:$B,[8]【SUIT】合同静态信息表!$BF:$BF)</f>
        <v>智能运管中心</v>
      </c>
      <c r="P276">
        <f>COUNTIFS($M$2:M276,M276)</f>
        <v>1</v>
      </c>
      <c r="Q276" t="str">
        <f t="shared" si="40"/>
        <v>ZHT2024062700081</v>
      </c>
    </row>
    <row r="277" ht="14.25" spans="1:17">
      <c r="A277" t="s">
        <v>1190</v>
      </c>
      <c r="D277" s="13">
        <v>-50100</v>
      </c>
      <c r="E277" t="str">
        <f>_xlfn.XLOOKUP(A277,[8]【SUIT】合同静态信息表!$B:$B,[8]【SUIT】合同静态信息表!$BF:$BF)</f>
        <v>智能运管中心</v>
      </c>
      <c r="F277">
        <f>COUNTIFS($A$2:A277,A277)</f>
        <v>1</v>
      </c>
      <c r="G277" t="str">
        <f t="shared" si="39"/>
        <v>ZHT2023110100130</v>
      </c>
      <c r="L277" s="2" t="s">
        <v>1189</v>
      </c>
      <c r="M277" s="14" t="s">
        <v>626</v>
      </c>
      <c r="N277" s="3">
        <v>25550</v>
      </c>
      <c r="O277" t="str">
        <f>_xlfn.XLOOKUP(M277,[8]【SUIT】合同静态信息表!$B:$B,[8]【SUIT】合同静态信息表!$BF:$BF)</f>
        <v>智能运管中心</v>
      </c>
      <c r="P277">
        <f>COUNTIFS($M$2:M277,M277)</f>
        <v>2</v>
      </c>
    </row>
    <row r="278" ht="14.25" spans="1:17">
      <c r="A278" t="s">
        <v>1011</v>
      </c>
      <c r="E278" t="str">
        <f>_xlfn.XLOOKUP(A278,[8]【SUIT】合同静态信息表!$B:$B,[8]【SUIT】合同静态信息表!$BF:$BF)</f>
        <v>数字建造中心</v>
      </c>
      <c r="F278">
        <f>COUNTIFS($A$2:A278,A278)</f>
        <v>1</v>
      </c>
      <c r="G278" t="str">
        <f t="shared" si="39"/>
        <v>ZHT2024012600012</v>
      </c>
      <c r="L278" s="2" t="s">
        <v>1191</v>
      </c>
      <c r="M278" s="14" t="s">
        <v>628</v>
      </c>
      <c r="N278" s="3">
        <v>40630.03</v>
      </c>
      <c r="O278" t="str">
        <f>_xlfn.XLOOKUP(M278,[8]【SUIT】合同静态信息表!$B:$B,[8]【SUIT】合同静态信息表!$BF:$BF)</f>
        <v>智能运管中心</v>
      </c>
      <c r="P278">
        <f>COUNTIFS($M$2:M278,M278)</f>
        <v>1</v>
      </c>
      <c r="Q278" t="str">
        <f>M278</f>
        <v>ZHT2024082100098</v>
      </c>
    </row>
    <row r="279" ht="14.25" spans="1:17">
      <c r="A279" t="s">
        <v>550</v>
      </c>
      <c r="D279" t="s">
        <v>368</v>
      </c>
      <c r="E279" t="str">
        <f>_xlfn.XLOOKUP(A279,[8]【SUIT】合同静态信息表!$B:$B,[8]【SUIT】合同静态信息表!$BF:$BF)</f>
        <v>智能运管中心</v>
      </c>
      <c r="F279">
        <f>COUNTIFS($A$2:A279,A279)</f>
        <v>1</v>
      </c>
      <c r="G279" t="str">
        <f t="shared" si="39"/>
        <v>ZHT2024012300006</v>
      </c>
      <c r="L279" s="2" t="s">
        <v>1191</v>
      </c>
      <c r="M279" s="14" t="s">
        <v>628</v>
      </c>
      <c r="N279" s="3">
        <v>38330.1</v>
      </c>
      <c r="O279" t="str">
        <f>_xlfn.XLOOKUP(M279,[8]【SUIT】合同静态信息表!$B:$B,[8]【SUIT】合同静态信息表!$BF:$BF)</f>
        <v>智能运管中心</v>
      </c>
      <c r="P279">
        <f>COUNTIFS($M$2:M279,M279)</f>
        <v>2</v>
      </c>
    </row>
    <row r="280" ht="14.25" spans="1:17">
      <c r="A280" t="s">
        <v>1140</v>
      </c>
      <c r="D280" s="13">
        <v>-312200</v>
      </c>
      <c r="E280" t="str">
        <f>_xlfn.XLOOKUP(A280,[8]【SUIT】合同静态信息表!$B:$B,[8]【SUIT】合同静态信息表!$BF:$BF)</f>
        <v>数智管理中心</v>
      </c>
      <c r="F280">
        <f>COUNTIFS($A$2:A280,A280)</f>
        <v>2</v>
      </c>
      <c r="L280" s="2" t="s">
        <v>1192</v>
      </c>
      <c r="M280" s="14" t="s">
        <v>1193</v>
      </c>
      <c r="N280" s="3">
        <v>298500</v>
      </c>
      <c r="O280" t="str">
        <f>_xlfn.XLOOKUP(M280,[8]【SUIT】合同静态信息表!$B:$B,[8]【SUIT】合同静态信息表!$BF:$BF)</f>
        <v>智能运管中心</v>
      </c>
      <c r="P280">
        <f>COUNTIFS($M$2:M280,M280)</f>
        <v>1</v>
      </c>
      <c r="Q280" t="str">
        <f t="shared" ref="Q280:Q285" si="41">M280</f>
        <v>C0CJZY-FW-T-2025027</v>
      </c>
    </row>
    <row r="281" ht="14.25" spans="1:17">
      <c r="A281" t="s">
        <v>865</v>
      </c>
      <c r="D281" s="13">
        <v>-81271.05</v>
      </c>
      <c r="E281" t="str">
        <f>_xlfn.XLOOKUP(A281,[8]【SUIT】合同静态信息表!$B:$B,[8]【SUIT】合同静态信息表!$BF:$BF)</f>
        <v>广东分公司</v>
      </c>
      <c r="F281">
        <f>COUNTIFS($A$2:A281,A281)</f>
        <v>2</v>
      </c>
      <c r="L281" s="2" t="s">
        <v>1194</v>
      </c>
      <c r="M281" s="2" t="s">
        <v>640</v>
      </c>
      <c r="N281" s="3">
        <v>636500</v>
      </c>
      <c r="O281" t="str">
        <f>_xlfn.XLOOKUP(M281,[8]【SUIT】合同静态信息表!$B:$B,[8]【SUIT】合同静态信息表!$BF:$BF)</f>
        <v>智能运管中心</v>
      </c>
      <c r="P281">
        <f>COUNTIFS($M$2:M281,M281)</f>
        <v>1</v>
      </c>
      <c r="Q281" t="str">
        <f t="shared" si="41"/>
        <v>C0CJZY-FW-T-2025025</v>
      </c>
    </row>
    <row r="282" ht="14.25" spans="1:17">
      <c r="A282" t="s">
        <v>870</v>
      </c>
      <c r="D282" s="13">
        <v>5761.43</v>
      </c>
      <c r="E282" t="str">
        <f>_xlfn.XLOOKUP(A282,[8]【SUIT】合同静态信息表!$B:$B,[8]【SUIT】合同静态信息表!$BF:$BF)</f>
        <v>广东分公司</v>
      </c>
      <c r="F282">
        <f>COUNTIFS($A$2:A282,A282)</f>
        <v>1</v>
      </c>
      <c r="G282" t="str">
        <f t="shared" ref="G282:G285" si="42">A282</f>
        <v>ZHT2021090100103</v>
      </c>
      <c r="L282" s="2" t="s">
        <v>1195</v>
      </c>
      <c r="M282" s="2" t="s">
        <v>383</v>
      </c>
      <c r="N282" s="3">
        <v>34960</v>
      </c>
      <c r="O282" t="str">
        <f>_xlfn.XLOOKUP(M282,[8]【SUIT】合同静态信息表!$B:$B,[8]【SUIT】合同静态信息表!$BF:$BF)</f>
        <v>数字建造中心</v>
      </c>
      <c r="P282">
        <f>COUNTIFS($M$2:M282,M282)</f>
        <v>1</v>
      </c>
      <c r="Q282" t="str">
        <f t="shared" si="41"/>
        <v>ZHT2023121900161</v>
      </c>
    </row>
    <row r="283" ht="14.25" spans="1:17">
      <c r="A283" t="s">
        <v>874</v>
      </c>
      <c r="D283" s="13">
        <v>3574.69</v>
      </c>
      <c r="E283" t="str">
        <f>_xlfn.XLOOKUP(A283,[8]【SUIT】合同静态信息表!$B:$B,[8]【SUIT】合同静态信息表!$BF:$BF)</f>
        <v>广东分公司</v>
      </c>
      <c r="F283">
        <f>COUNTIFS($A$2:A283,A283)</f>
        <v>1</v>
      </c>
      <c r="G283" t="str">
        <f t="shared" si="42"/>
        <v>ZHT2021070900081</v>
      </c>
      <c r="L283" s="2" t="s">
        <v>1196</v>
      </c>
      <c r="M283" s="2" t="s">
        <v>388</v>
      </c>
      <c r="N283" s="3">
        <v>97850</v>
      </c>
      <c r="O283" t="str">
        <f>_xlfn.XLOOKUP(M283,[8]【SUIT】合同静态信息表!$B:$B,[8]【SUIT】合同静态信息表!$BF:$BF)</f>
        <v>数字建造中心</v>
      </c>
      <c r="P283">
        <f>COUNTIFS($M$2:M283,M283)</f>
        <v>1</v>
      </c>
      <c r="Q283" t="str">
        <f t="shared" si="41"/>
        <v>ZHT2023121900162</v>
      </c>
    </row>
    <row r="284" ht="14.25" spans="1:17">
      <c r="A284" t="s">
        <v>876</v>
      </c>
      <c r="D284" s="13">
        <v>9074.05</v>
      </c>
      <c r="E284" t="str">
        <f>_xlfn.XLOOKUP(A284,[8]【SUIT】合同静态信息表!$B:$B,[8]【SUIT】合同静态信息表!$BF:$BF)</f>
        <v>智能运管中心</v>
      </c>
      <c r="F284">
        <f>COUNTIFS($A$2:A284,A284)</f>
        <v>1</v>
      </c>
      <c r="G284" t="str">
        <f t="shared" si="42"/>
        <v>SJHT2019092000073</v>
      </c>
      <c r="L284" s="2" t="s">
        <v>1197</v>
      </c>
      <c r="M284" s="2" t="s">
        <v>395</v>
      </c>
      <c r="N284" s="3">
        <v>114000</v>
      </c>
      <c r="O284" t="str">
        <f>_xlfn.XLOOKUP(M284,[8]【SUIT】合同静态信息表!$B:$B,[8]【SUIT】合同静态信息表!$BF:$BF)</f>
        <v>数字建造中心</v>
      </c>
      <c r="P284">
        <f>COUNTIFS($M$2:M284,M284)</f>
        <v>1</v>
      </c>
      <c r="Q284" t="str">
        <f t="shared" si="41"/>
        <v>ZHT2023121900163</v>
      </c>
    </row>
    <row r="285" ht="14.25" spans="1:17">
      <c r="A285" t="s">
        <v>878</v>
      </c>
      <c r="D285" s="13">
        <v>4105.5</v>
      </c>
      <c r="E285" t="e">
        <f>_xlfn.XLOOKUP(A285,[8]【SUIT】合同静态信息表!$B:$B,[8]【SUIT】合同静态信息表!$BF:$BF)</f>
        <v>#N/A</v>
      </c>
      <c r="F285">
        <f>COUNTIFS($A$2:A285,A285)</f>
        <v>1</v>
      </c>
      <c r="G285" t="str">
        <f t="shared" si="42"/>
        <v>SUCG35019999</v>
      </c>
      <c r="L285" s="2" t="s">
        <v>1198</v>
      </c>
      <c r="M285" s="2" t="s">
        <v>376</v>
      </c>
      <c r="N285" s="3">
        <v>85690</v>
      </c>
      <c r="O285" t="str">
        <f>_xlfn.XLOOKUP(M285,[8]【SUIT】合同静态信息表!$B:$B,[8]【SUIT】合同静态信息表!$BF:$BF)</f>
        <v>数字建造中心</v>
      </c>
      <c r="P285">
        <f>COUNTIFS($M$2:M285,M285)</f>
        <v>1</v>
      </c>
      <c r="Q285" t="str">
        <f t="shared" si="41"/>
        <v>ZHT2023121900160</v>
      </c>
    </row>
    <row r="286" ht="14.25" spans="1:17">
      <c r="A286" t="s">
        <v>525</v>
      </c>
      <c r="D286" s="13">
        <v>1077314.44</v>
      </c>
      <c r="E286" t="str">
        <f>_xlfn.XLOOKUP(A286,[8]【SUIT】合同静态信息表!$B:$B,[8]【SUIT】合同静态信息表!$BF:$BF)</f>
        <v>数字建造中心</v>
      </c>
      <c r="F286">
        <f>COUNTIFS($A$2:A286,A286)</f>
        <v>5</v>
      </c>
      <c r="L286" s="2" t="s">
        <v>1199</v>
      </c>
      <c r="M286" s="14" t="s">
        <v>738</v>
      </c>
      <c r="N286" s="3">
        <v>300000</v>
      </c>
      <c r="O286" t="str">
        <f>_xlfn.XLOOKUP(M286,[8]【SUIT】合同静态信息表!$B:$B,[8]【SUIT】合同静态信息表!$BF:$BF)</f>
        <v>广东分公司</v>
      </c>
      <c r="P286">
        <f>COUNTIFS($M$2:M286,M286)</f>
        <v>4</v>
      </c>
    </row>
    <row r="287" ht="14.25" spans="1:17">
      <c r="A287" t="s">
        <v>885</v>
      </c>
      <c r="D287" s="13">
        <v>5691.67</v>
      </c>
      <c r="E287" t="str">
        <f>_xlfn.XLOOKUP(A287,[8]【SUIT】合同静态信息表!$B:$B,[8]【SUIT】合同静态信息表!$BF:$BF)</f>
        <v>广东分公司</v>
      </c>
      <c r="F287">
        <f>COUNTIFS($A$2:A287,A287)</f>
        <v>1</v>
      </c>
      <c r="G287" t="str">
        <f>A287</f>
        <v>ZHT2021101400116</v>
      </c>
      <c r="L287" s="2" t="s">
        <v>1200</v>
      </c>
      <c r="M287" s="2" t="s">
        <v>379</v>
      </c>
      <c r="N287" s="3">
        <v>71550</v>
      </c>
      <c r="O287" t="str">
        <f>_xlfn.XLOOKUP(M287,[8]【SUIT】合同静态信息表!$B:$B,[8]【SUIT】合同静态信息表!$BF:$BF)</f>
        <v>智能运管中心</v>
      </c>
      <c r="P287">
        <f>COUNTIFS($M$2:M287,M287)</f>
        <v>1</v>
      </c>
      <c r="Q287" t="str">
        <f t="shared" ref="Q287:Q292" si="43">M287</f>
        <v>ZHT2024090500107</v>
      </c>
    </row>
    <row r="288" ht="14.25" spans="1:17">
      <c r="A288" t="s">
        <v>509</v>
      </c>
      <c r="D288" s="13">
        <v>55000</v>
      </c>
      <c r="E288" t="str">
        <f>_xlfn.XLOOKUP(A288,[8]【SUIT】合同静态信息表!$B:$B,[8]【SUIT】合同静态信息表!$BF:$BF)</f>
        <v>智能运管中心</v>
      </c>
      <c r="F288">
        <f>COUNTIFS($A$2:A288,A288)</f>
        <v>2</v>
      </c>
      <c r="L288" s="2" t="s">
        <v>1201</v>
      </c>
      <c r="M288" s="2" t="s">
        <v>648</v>
      </c>
      <c r="N288" s="3">
        <v>737032</v>
      </c>
      <c r="O288" t="str">
        <f>_xlfn.XLOOKUP(M288,[8]【SUIT】合同静态信息表!$B:$B,[8]【SUIT】合同静态信息表!$BF:$BF)</f>
        <v>智能运管中心</v>
      </c>
      <c r="P288">
        <f>COUNTIFS($M$2:M288,M288)</f>
        <v>1</v>
      </c>
      <c r="Q288" t="str">
        <f t="shared" si="43"/>
        <v>C0CJZY-FW-T-2025052</v>
      </c>
    </row>
    <row r="289" ht="14.25" spans="1:17">
      <c r="A289" t="s">
        <v>1160</v>
      </c>
      <c r="D289" t="s">
        <v>368</v>
      </c>
      <c r="E289" t="str">
        <f>_xlfn.XLOOKUP(A289,[8]【SUIT】合同静态信息表!$B:$B,[8]【SUIT】合同静态信息表!$BF:$BF)</f>
        <v>智能运管中心</v>
      </c>
      <c r="F289">
        <f>COUNTIFS($A$2:A289,A289)</f>
        <v>2</v>
      </c>
      <c r="L289" s="2" t="s">
        <v>1202</v>
      </c>
      <c r="M289" s="2" t="s">
        <v>645</v>
      </c>
      <c r="N289" s="3">
        <v>533532</v>
      </c>
      <c r="O289" t="str">
        <f>_xlfn.XLOOKUP(M289,[8]【SUIT】合同静态信息表!$B:$B,[8]【SUIT】合同静态信息表!$BF:$BF)</f>
        <v>智能运管中心</v>
      </c>
      <c r="P289">
        <f>COUNTIFS($M$2:M289,M289)</f>
        <v>1</v>
      </c>
      <c r="Q289" t="str">
        <f t="shared" si="43"/>
        <v>C0CJZY-FW-T-2025051</v>
      </c>
    </row>
    <row r="290" ht="14.25" spans="1:17">
      <c r="A290" t="s">
        <v>892</v>
      </c>
      <c r="D290" s="13">
        <v>74000</v>
      </c>
      <c r="E290" t="str">
        <f>_xlfn.XLOOKUP(A290,[8]【SUIT】合同静态信息表!$B:$B,[8]【SUIT】合同静态信息表!$BF:$BF)</f>
        <v>数字建造中心</v>
      </c>
      <c r="F290">
        <f>COUNTIFS($A$2:A290,A290)</f>
        <v>1</v>
      </c>
      <c r="G290" t="str">
        <f>A290</f>
        <v>ZHT2020122500136</v>
      </c>
      <c r="L290" s="2" t="s">
        <v>1203</v>
      </c>
      <c r="M290" s="2" t="s">
        <v>1204</v>
      </c>
      <c r="N290" s="3">
        <v>795513.9</v>
      </c>
      <c r="O290" t="str">
        <f>_xlfn.XLOOKUP(M290,[8]【SUIT】合同静态信息表!$B:$B,[8]【SUIT】合同静态信息表!$BF:$BF)</f>
        <v>智能运管中心</v>
      </c>
      <c r="P290">
        <f>COUNTIFS($M$2:M290,M290)</f>
        <v>1</v>
      </c>
      <c r="Q290" t="str">
        <f t="shared" si="43"/>
        <v>C0CJZY-FW-T-2025047</v>
      </c>
    </row>
    <row r="291" ht="14.25" spans="1:17">
      <c r="A291" t="s">
        <v>559</v>
      </c>
      <c r="D291" s="13">
        <v>214260</v>
      </c>
      <c r="E291" t="str">
        <f>_xlfn.XLOOKUP(A291,[8]【SUIT】合同静态信息表!$B:$B,[8]【SUIT】合同静态信息表!$BF:$BF)</f>
        <v>智能运管中心</v>
      </c>
      <c r="F291">
        <f>COUNTIFS($A$2:A291,A291)</f>
        <v>2</v>
      </c>
      <c r="L291" s="2" t="s">
        <v>1205</v>
      </c>
      <c r="M291" s="2" t="s">
        <v>1206</v>
      </c>
      <c r="N291" s="3">
        <v>513000</v>
      </c>
      <c r="O291" t="str">
        <f>_xlfn.XLOOKUP(M291,[8]【SUIT】合同静态信息表!$B:$B,[8]【SUIT】合同静态信息表!$BF:$BF)</f>
        <v>智能运管中心</v>
      </c>
      <c r="P291">
        <f>COUNTIFS($M$2:M291,M291)</f>
        <v>1</v>
      </c>
      <c r="Q291" t="str">
        <f t="shared" si="43"/>
        <v>C0CJZY-FW-T-2025026</v>
      </c>
    </row>
    <row r="292" ht="14.25" spans="1:17">
      <c r="A292" t="s">
        <v>1159</v>
      </c>
      <c r="E292" t="str">
        <f>_xlfn.XLOOKUP(A292,[8]【SUIT】合同静态信息表!$B:$B,[8]【SUIT】合同静态信息表!$BF:$BF)</f>
        <v>智能运管中心</v>
      </c>
      <c r="F292">
        <f>COUNTIFS($A$2:A292,A292)</f>
        <v>2</v>
      </c>
      <c r="L292" s="2" t="s">
        <v>537</v>
      </c>
      <c r="M292" s="14" t="s">
        <v>536</v>
      </c>
      <c r="N292" s="3">
        <v>624564.25</v>
      </c>
      <c r="O292" t="str">
        <f>_xlfn.XLOOKUP(M292,[8]【SUIT】合同静态信息表!$B:$B,[8]【SUIT】合同静态信息表!$BF:$BF)</f>
        <v>广东分公司</v>
      </c>
      <c r="P292">
        <f>COUNTIFS($M$2:M292,M292)</f>
        <v>1</v>
      </c>
      <c r="Q292" t="str">
        <f t="shared" si="43"/>
        <v>ZHT2024102300131</v>
      </c>
    </row>
    <row r="293" ht="14.25" spans="1:17">
      <c r="A293" t="s">
        <v>1158</v>
      </c>
      <c r="D293" t="s">
        <v>368</v>
      </c>
      <c r="E293" t="str">
        <f>_xlfn.XLOOKUP(A293,[8]【SUIT】合同静态信息表!$B:$B,[8]【SUIT】合同静态信息表!$BF:$BF)</f>
        <v>智能运管中心</v>
      </c>
      <c r="F293">
        <f>COUNTIFS($A$2:A293,A293)</f>
        <v>2</v>
      </c>
      <c r="L293" s="2" t="s">
        <v>1207</v>
      </c>
      <c r="M293" s="14" t="s">
        <v>442</v>
      </c>
      <c r="N293" s="3">
        <v>35400</v>
      </c>
      <c r="O293" t="str">
        <f>_xlfn.XLOOKUP(M293,[8]【SUIT】合同静态信息表!$B:$B,[8]【SUIT】合同静态信息表!$BF:$BF)</f>
        <v>数字建造中心</v>
      </c>
      <c r="P293">
        <f>COUNTIFS($M$2:M293,M293)</f>
        <v>2</v>
      </c>
    </row>
    <row r="294" ht="14.25" spans="1:17">
      <c r="A294" t="s">
        <v>1176</v>
      </c>
      <c r="D294" t="s">
        <v>368</v>
      </c>
      <c r="E294" t="str">
        <f>_xlfn.XLOOKUP(A294,[8]【SUIT】合同静态信息表!$B:$B,[8]【SUIT】合同静态信息表!$BF:$BF)</f>
        <v>数字建造中心</v>
      </c>
      <c r="F294">
        <f>COUNTIFS($A$2:A294,A294)</f>
        <v>2</v>
      </c>
      <c r="L294" s="2" t="s">
        <v>1208</v>
      </c>
      <c r="M294" s="14" t="s">
        <v>435</v>
      </c>
      <c r="N294" s="3">
        <v>35600</v>
      </c>
      <c r="O294" t="str">
        <f>_xlfn.XLOOKUP(M294,[8]【SUIT】合同静态信息表!$B:$B,[8]【SUIT】合同静态信息表!$BF:$BF)</f>
        <v>数字建造中心</v>
      </c>
      <c r="P294">
        <f>COUNTIFS($M$2:M294,M294)</f>
        <v>2</v>
      </c>
    </row>
    <row r="295" ht="14.25" spans="1:17">
      <c r="A295" t="s">
        <v>515</v>
      </c>
      <c r="B295" t="s">
        <v>635</v>
      </c>
      <c r="C295">
        <v>15000000</v>
      </c>
      <c r="D295" s="13">
        <v>2625000</v>
      </c>
      <c r="E295" t="str">
        <f>_xlfn.XLOOKUP(A295,[8]【SUIT】合同静态信息表!$B:$B,[8]【SUIT】合同静态信息表!$BF:$BF)</f>
        <v>智能运管中心</v>
      </c>
      <c r="F295">
        <f>COUNTIFS($A$2:A295,A295)</f>
        <v>2</v>
      </c>
      <c r="L295" s="2" t="s">
        <v>948</v>
      </c>
      <c r="M295" s="14" t="s">
        <v>801</v>
      </c>
      <c r="N295" s="3">
        <v>117200</v>
      </c>
      <c r="O295" t="str">
        <f>_xlfn.XLOOKUP(M295,[8]【SUIT】合同静态信息表!$B:$B,[8]【SUIT】合同静态信息表!$BF:$BF)</f>
        <v>数字建造中心</v>
      </c>
      <c r="P295">
        <f>COUNTIFS($M$2:M295,M295)</f>
        <v>2</v>
      </c>
    </row>
    <row r="296" ht="14.25" spans="1:17">
      <c r="A296" t="s">
        <v>731</v>
      </c>
      <c r="B296" t="s">
        <v>843</v>
      </c>
      <c r="C296">
        <v>9915259</v>
      </c>
      <c r="D296" s="13">
        <v>754520</v>
      </c>
      <c r="E296" t="str">
        <f>_xlfn.XLOOKUP(A296,[8]【SUIT】合同静态信息表!$B:$B,[8]【SUIT】合同静态信息表!$BF:$BF)</f>
        <v>数字建造中心</v>
      </c>
      <c r="F296">
        <f>COUNTIFS($A$2:A296,A296)</f>
        <v>2</v>
      </c>
      <c r="L296" s="2" t="s">
        <v>1209</v>
      </c>
      <c r="M296" s="2" t="s">
        <v>1210</v>
      </c>
      <c r="N296" s="3">
        <v>156950</v>
      </c>
      <c r="O296" t="str">
        <f>_xlfn.XLOOKUP(M296,[8]【SUIT】合同静态信息表!$B:$B,[8]【SUIT】合同静态信息表!$BF:$BF)</f>
        <v>智能运管中心</v>
      </c>
      <c r="P296">
        <f>COUNTIFS($M$2:M296,M296)</f>
        <v>1</v>
      </c>
      <c r="Q296" t="str">
        <f>M296</f>
        <v>ZHT2024090300102</v>
      </c>
    </row>
    <row r="297" ht="14.25" spans="1:17">
      <c r="A297" t="s">
        <v>715</v>
      </c>
      <c r="B297" t="s">
        <v>834</v>
      </c>
      <c r="C297">
        <v>9668287</v>
      </c>
      <c r="D297" s="13">
        <v>4155252</v>
      </c>
      <c r="E297" t="str">
        <f>_xlfn.XLOOKUP(A297,[8]【SUIT】合同静态信息表!$B:$B,[8]【SUIT】合同静态信息表!$BF:$BF)</f>
        <v>数字建造中心</v>
      </c>
      <c r="F297">
        <f>COUNTIFS($A$2:A297,A297)</f>
        <v>2</v>
      </c>
      <c r="L297" s="2" t="s">
        <v>1211</v>
      </c>
      <c r="M297" s="2" t="s">
        <v>651</v>
      </c>
      <c r="N297" s="3">
        <v>140000</v>
      </c>
      <c r="O297" t="str">
        <f>_xlfn.XLOOKUP(M297,[8]【SUIT】合同静态信息表!$B:$B,[8]【SUIT】合同静态信息表!$BF:$BF)</f>
        <v>智能运管中心</v>
      </c>
      <c r="P297">
        <f>COUNTIFS($M$2:M297,M297)</f>
        <v>1</v>
      </c>
      <c r="Q297" t="str">
        <f>M297</f>
        <v>C0CJZY-FW-T-2025061</v>
      </c>
    </row>
    <row r="298" ht="14.25" spans="1:17">
      <c r="A298" t="s">
        <v>454</v>
      </c>
      <c r="B298" t="s">
        <v>492</v>
      </c>
      <c r="C298">
        <v>7248999</v>
      </c>
      <c r="D298" s="13">
        <v>706165</v>
      </c>
      <c r="E298" t="str">
        <f>_xlfn.XLOOKUP(A298,[8]【SUIT】合同静态信息表!$B:$B,[8]【SUIT】合同静态信息表!$BF:$BF)</f>
        <v>数字建造中心</v>
      </c>
      <c r="F298">
        <f>COUNTIFS($A$2:A298,A298)</f>
        <v>2</v>
      </c>
      <c r="L298" s="2" t="s">
        <v>1212</v>
      </c>
      <c r="M298" s="2" t="s">
        <v>1213</v>
      </c>
      <c r="N298" s="3">
        <v>45000</v>
      </c>
      <c r="O298" t="str">
        <f>_xlfn.XLOOKUP(M298,[8]【SUIT】合同静态信息表!$B:$B,[8]【SUIT】合同静态信息表!$BF:$BF)</f>
        <v>数字建造中心</v>
      </c>
      <c r="P298">
        <f>COUNTIFS($M$2:M298,M298)</f>
        <v>1</v>
      </c>
      <c r="Q298" t="str">
        <f>M298</f>
        <v>SZJT202570037</v>
      </c>
    </row>
    <row r="299" ht="14.25" spans="1:17">
      <c r="A299" t="s">
        <v>705</v>
      </c>
      <c r="B299" t="s">
        <v>829</v>
      </c>
      <c r="C299">
        <v>8527218</v>
      </c>
      <c r="D299" s="13">
        <v>1324431</v>
      </c>
      <c r="E299" t="str">
        <f>_xlfn.XLOOKUP(A299,[8]【SUIT】合同静态信息表!$B:$B,[8]【SUIT】合同静态信息表!$BF:$BF)</f>
        <v>数字建造中心</v>
      </c>
      <c r="F299">
        <f>COUNTIFS($A$2:A299,A299)</f>
        <v>2</v>
      </c>
      <c r="L299" s="2" t="s">
        <v>1192</v>
      </c>
      <c r="M299" s="14" t="s">
        <v>1193</v>
      </c>
      <c r="N299" s="3">
        <v>199000</v>
      </c>
      <c r="O299" t="str">
        <f>_xlfn.XLOOKUP(M299,[8]【SUIT】合同静态信息表!$B:$B,[8]【SUIT】合同静态信息表!$BF:$BF)</f>
        <v>智能运管中心</v>
      </c>
      <c r="P299">
        <f>COUNTIFS($M$2:M299,M299)</f>
        <v>2</v>
      </c>
    </row>
    <row r="300" ht="14.25" spans="1:17">
      <c r="A300" t="s">
        <v>904</v>
      </c>
      <c r="B300" t="s">
        <v>1214</v>
      </c>
      <c r="C300">
        <v>5070983</v>
      </c>
      <c r="D300" s="13">
        <v>645086</v>
      </c>
      <c r="E300" t="str">
        <f>_xlfn.XLOOKUP(A300,[8]【SUIT】合同静态信息表!$B:$B,[8]【SUIT】合同静态信息表!$BF:$BF)</f>
        <v>数字建造中心</v>
      </c>
      <c r="F300">
        <f>COUNTIFS($A$2:A300,A300)</f>
        <v>1</v>
      </c>
      <c r="G300" t="str">
        <f>A300</f>
        <v>ZHT2021051000044</v>
      </c>
      <c r="L300" s="2" t="s">
        <v>1215</v>
      </c>
      <c r="M300" s="2" t="s">
        <v>1216</v>
      </c>
      <c r="N300" s="3">
        <v>39000</v>
      </c>
      <c r="O300" t="str">
        <f>_xlfn.XLOOKUP(M300,[8]【SUIT】合同静态信息表!$B:$B,[8]【SUIT】合同静态信息表!$BF:$BF)</f>
        <v>福建分公司</v>
      </c>
      <c r="P300">
        <f>COUNTIFS($M$2:M300,M300)</f>
        <v>1</v>
      </c>
      <c r="Q300" t="str">
        <f>M300</f>
        <v>ZHT2022092600081</v>
      </c>
    </row>
    <row r="301" ht="14.25" spans="1:17">
      <c r="A301" t="s">
        <v>710</v>
      </c>
      <c r="B301" t="s">
        <v>832</v>
      </c>
      <c r="C301">
        <v>7150755</v>
      </c>
      <c r="D301" s="13">
        <v>1399398</v>
      </c>
      <c r="E301" t="str">
        <f>_xlfn.XLOOKUP(A301,[8]【SUIT】合同静态信息表!$B:$B,[8]【SUIT】合同静态信息表!$BF:$BF)</f>
        <v>数字建造中心</v>
      </c>
      <c r="F301">
        <f>COUNTIFS($A$2:A301,A301)</f>
        <v>2</v>
      </c>
      <c r="L301" s="2" t="s">
        <v>1217</v>
      </c>
      <c r="M301" s="2" t="s">
        <v>1218</v>
      </c>
      <c r="N301" s="3">
        <v>40350</v>
      </c>
      <c r="O301" t="str">
        <f>_xlfn.XLOOKUP(M301,[8]【SUIT】合同静态信息表!$B:$B,[8]【SUIT】合同静态信息表!$BF:$BF)</f>
        <v>智能运管中心</v>
      </c>
      <c r="P301">
        <f>COUNTIFS($M$2:M301,M301)</f>
        <v>1</v>
      </c>
      <c r="Q301" t="str">
        <f>M301</f>
        <v>C0CJZY-FW-T-2025102</v>
      </c>
    </row>
    <row r="302" ht="14.25" spans="1:17">
      <c r="A302" t="s">
        <v>544</v>
      </c>
      <c r="B302" t="s">
        <v>656</v>
      </c>
      <c r="C302">
        <v>7083560.88</v>
      </c>
      <c r="D302" s="13">
        <v>1032682.18</v>
      </c>
      <c r="E302" t="str">
        <f>_xlfn.XLOOKUP(A302,[8]【SUIT】合同静态信息表!$B:$B,[8]【SUIT】合同静态信息表!$BF:$BF)</f>
        <v>智能运管中心</v>
      </c>
      <c r="F302">
        <f>COUNTIFS($A$2:A302,A302)</f>
        <v>3</v>
      </c>
      <c r="L302" s="2" t="s">
        <v>1219</v>
      </c>
      <c r="M302" s="2" t="s">
        <v>575</v>
      </c>
      <c r="N302" s="3">
        <v>174900</v>
      </c>
      <c r="O302" t="str">
        <f>_xlfn.XLOOKUP(M302,[8]【SUIT】合同静态信息表!$B:$B,[8]【SUIT】合同静态信息表!$BF:$BF)</f>
        <v>智能运管中心</v>
      </c>
      <c r="P302">
        <f>COUNTIFS($M$2:M302,M302)</f>
        <v>1</v>
      </c>
      <c r="Q302" t="str">
        <f>M302</f>
        <v>SJHT2019121300119</v>
      </c>
    </row>
    <row r="303" ht="14.25" spans="1:17">
      <c r="A303" t="s">
        <v>554</v>
      </c>
      <c r="B303" t="s">
        <v>658</v>
      </c>
      <c r="C303">
        <v>5960980</v>
      </c>
      <c r="D303" s="13">
        <v>1062911</v>
      </c>
      <c r="E303" t="str">
        <f>_xlfn.XLOOKUP(A303,[8]【SUIT】合同静态信息表!$B:$B,[8]【SUIT】合同静态信息表!$BF:$BF)</f>
        <v>智能运管中心</v>
      </c>
      <c r="F303">
        <f>COUNTIFS($A$2:A303,A303)</f>
        <v>3</v>
      </c>
      <c r="L303" s="2" t="s">
        <v>1220</v>
      </c>
      <c r="M303" s="14" t="s">
        <v>934</v>
      </c>
      <c r="N303" s="3">
        <v>781900</v>
      </c>
      <c r="O303" t="str">
        <f>_xlfn.XLOOKUP(M303,[8]【SUIT】合同静态信息表!$B:$B,[8]【SUIT】合同静态信息表!$BF:$BF)</f>
        <v>数字建造中心</v>
      </c>
      <c r="P303">
        <f>COUNTIFS($M$2:M303,M303)</f>
        <v>3</v>
      </c>
    </row>
    <row r="304" ht="14.25" spans="1:17">
      <c r="A304" t="s">
        <v>580</v>
      </c>
      <c r="B304" t="s">
        <v>581</v>
      </c>
      <c r="C304">
        <v>3120000</v>
      </c>
      <c r="D304" s="13">
        <v>354120</v>
      </c>
      <c r="E304" t="str">
        <f>_xlfn.XLOOKUP(A304,[8]【SUIT】合同静态信息表!$B:$B,[8]【SUIT】合同静态信息表!$BF:$BF)</f>
        <v>福建分公司</v>
      </c>
      <c r="F304">
        <f>COUNTIFS($A$2:A304,A304)</f>
        <v>1</v>
      </c>
      <c r="G304" t="str">
        <f>A304</f>
        <v>ZHT2022062300047</v>
      </c>
      <c r="L304" s="2" t="s">
        <v>1221</v>
      </c>
      <c r="M304" s="2" t="s">
        <v>1222</v>
      </c>
      <c r="N304" s="3">
        <v>3500</v>
      </c>
      <c r="O304" t="str">
        <f>_xlfn.XLOOKUP(M304,[8]【SUIT】合同静态信息表!$B:$B,[8]【SUIT】合同静态信息表!$BF:$BF)</f>
        <v>数智管理中心</v>
      </c>
      <c r="P304">
        <f>COUNTIFS($M$2:M304,M304)</f>
        <v>1</v>
      </c>
      <c r="Q304" t="str">
        <f>M304</f>
        <v>C0CJSG-FW-T-2025069</v>
      </c>
    </row>
    <row r="305" ht="14.25" spans="1:17">
      <c r="A305" t="s">
        <v>570</v>
      </c>
      <c r="B305" t="s">
        <v>665</v>
      </c>
      <c r="C305">
        <v>28278042</v>
      </c>
      <c r="D305" s="13">
        <v>3151646.54</v>
      </c>
      <c r="E305" t="str">
        <f>_xlfn.XLOOKUP(A305,[8]【SUIT】合同静态信息表!$B:$B,[8]【SUIT】合同静态信息表!$BF:$BF)</f>
        <v>数字建造中心</v>
      </c>
      <c r="F305">
        <f>COUNTIFS($A$2:A305,A305)</f>
        <v>3</v>
      </c>
      <c r="L305" s="2" t="s">
        <v>1223</v>
      </c>
      <c r="M305" s="2" t="s">
        <v>1224</v>
      </c>
      <c r="N305" s="3">
        <v>80900</v>
      </c>
      <c r="O305" t="str">
        <f>_xlfn.XLOOKUP(M305,[8]【SUIT】合同静态信息表!$B:$B,[8]【SUIT】合同静态信息表!$BF:$BF)</f>
        <v>数智管理中心</v>
      </c>
      <c r="P305">
        <f>COUNTIFS($M$2:M305,M305)</f>
        <v>1</v>
      </c>
      <c r="Q305" t="str">
        <f>M305</f>
        <v>C0CJSG-FW-W-2025080</v>
      </c>
    </row>
    <row r="306" ht="14.25" spans="1:17">
      <c r="A306" t="s">
        <v>570</v>
      </c>
      <c r="B306" t="s">
        <v>665</v>
      </c>
      <c r="C306">
        <v>28278042</v>
      </c>
      <c r="D306" s="13">
        <v>350182.95</v>
      </c>
      <c r="E306" t="str">
        <f>_xlfn.XLOOKUP(A306,[8]【SUIT】合同静态信息表!$B:$B,[8]【SUIT】合同静态信息表!$BF:$BF)</f>
        <v>数字建造中心</v>
      </c>
      <c r="F306">
        <f>COUNTIFS($A$2:A306,A306)</f>
        <v>4</v>
      </c>
      <c r="L306" s="2" t="s">
        <v>1225</v>
      </c>
      <c r="M306" s="2" t="s">
        <v>1226</v>
      </c>
      <c r="N306" s="3">
        <v>77000</v>
      </c>
      <c r="O306" t="str">
        <f>_xlfn.XLOOKUP(M306,[8]【SUIT】合同静态信息表!$B:$B,[8]【SUIT】合同静态信息表!$BF:$BF)</f>
        <v>数智管理中心</v>
      </c>
      <c r="P306">
        <f>COUNTIFS($M$2:M306,M306)</f>
        <v>1</v>
      </c>
      <c r="Q306" t="str">
        <f>M306</f>
        <v>C0CJSG-FW-T-2025004</v>
      </c>
    </row>
    <row r="307" ht="14.25" spans="1:17">
      <c r="A307" t="s">
        <v>918</v>
      </c>
      <c r="B307" t="s">
        <v>1227</v>
      </c>
      <c r="C307">
        <v>8025057</v>
      </c>
      <c r="D307" s="13">
        <v>6271589.49</v>
      </c>
      <c r="E307" t="str">
        <f>_xlfn.XLOOKUP(A307,[8]【SUIT】合同静态信息表!$B:$B,[8]【SUIT】合同静态信息表!$BF:$BF)</f>
        <v>数字建造中心</v>
      </c>
      <c r="F307">
        <f>COUNTIFS($A$2:A307,A307)</f>
        <v>1</v>
      </c>
      <c r="G307" t="str">
        <f>A307</f>
        <v>ZHT2022112300104</v>
      </c>
      <c r="L307" s="2" t="s">
        <v>1228</v>
      </c>
      <c r="M307" s="2" t="s">
        <v>1229</v>
      </c>
      <c r="N307" s="3">
        <v>306000</v>
      </c>
      <c r="O307" t="str">
        <f>_xlfn.XLOOKUP(M307,[8]【SUIT】合同静态信息表!$B:$B,[8]【SUIT】合同静态信息表!$BF:$BF)</f>
        <v>福建分公司</v>
      </c>
      <c r="P307">
        <f>COUNTIFS($M$2:M307,M307)</f>
        <v>1</v>
      </c>
      <c r="Q307" t="str">
        <f>M307</f>
        <v>ZHT2021121700149</v>
      </c>
    </row>
    <row r="308" ht="14.25" spans="1:17">
      <c r="A308" t="s">
        <v>705</v>
      </c>
      <c r="B308" t="s">
        <v>829</v>
      </c>
      <c r="C308">
        <v>8527218</v>
      </c>
      <c r="D308" s="13">
        <v>113992.8</v>
      </c>
      <c r="E308" t="str">
        <f>_xlfn.XLOOKUP(A308,[8]【SUIT】合同静态信息表!$B:$B,[8]【SUIT】合同静态信息表!$BF:$BF)</f>
        <v>数字建造中心</v>
      </c>
      <c r="F308">
        <f>COUNTIFS($A$2:A308,A308)</f>
        <v>3</v>
      </c>
      <c r="L308" s="2" t="s">
        <v>1230</v>
      </c>
      <c r="M308" s="2" t="s">
        <v>1231</v>
      </c>
      <c r="N308" s="3">
        <v>40000</v>
      </c>
      <c r="O308" t="str">
        <f>_xlfn.XLOOKUP(M308,[8]【SUIT】合同静态信息表!$B:$B,[8]【SUIT】合同静态信息表!$BF:$BF)</f>
        <v>数字建造中心</v>
      </c>
      <c r="P308">
        <f>COUNTIFS($M$2:M308,M308)</f>
        <v>1</v>
      </c>
      <c r="Q308" t="str">
        <f>M308</f>
        <v>C0CJSJ-JC-T-2025016</v>
      </c>
    </row>
    <row r="309" ht="14.25" spans="1:17">
      <c r="A309" t="s">
        <v>710</v>
      </c>
      <c r="B309" t="s">
        <v>832</v>
      </c>
      <c r="C309">
        <v>7150755</v>
      </c>
      <c r="D309" s="13">
        <v>141852.6</v>
      </c>
      <c r="E309" t="str">
        <f>_xlfn.XLOOKUP(A309,[8]【SUIT】合同静态信息表!$B:$B,[8]【SUIT】合同静态信息表!$BF:$BF)</f>
        <v>数字建造中心</v>
      </c>
      <c r="F309">
        <f>COUNTIFS($A$2:A309,A309)</f>
        <v>3</v>
      </c>
      <c r="L309" s="2" t="s">
        <v>1232</v>
      </c>
      <c r="M309" s="14" t="s">
        <v>384</v>
      </c>
      <c r="N309" s="3">
        <v>460034.96</v>
      </c>
      <c r="O309" t="str">
        <f>_xlfn.XLOOKUP(M309,[8]【SUIT】合同静态信息表!$B:$B,[8]【SUIT】合同静态信息表!$BF:$BF)</f>
        <v>智能运管中心</v>
      </c>
      <c r="P309">
        <f>COUNTIFS($M$2:M309,M309)</f>
        <v>2</v>
      </c>
    </row>
    <row r="310" ht="14.25" spans="1:17">
      <c r="A310" t="s">
        <v>715</v>
      </c>
      <c r="B310" t="s">
        <v>834</v>
      </c>
      <c r="C310">
        <v>9668287</v>
      </c>
      <c r="D310" s="13">
        <v>278200.2</v>
      </c>
      <c r="E310" t="str">
        <f>_xlfn.XLOOKUP(A310,[8]【SUIT】合同静态信息表!$B:$B,[8]【SUIT】合同静态信息表!$BF:$BF)</f>
        <v>数字建造中心</v>
      </c>
      <c r="F310">
        <f>COUNTIFS($A$2:A310,A310)</f>
        <v>3</v>
      </c>
      <c r="L310" s="2" t="s">
        <v>1233</v>
      </c>
      <c r="M310" s="2" t="s">
        <v>662</v>
      </c>
      <c r="N310" s="3">
        <v>95000</v>
      </c>
      <c r="O310" t="str">
        <f>_xlfn.XLOOKUP(M310,[8]【SUIT】合同静态信息表!$B:$B,[8]【SUIT】合同静态信息表!$BF:$BF)</f>
        <v>数智管理中心</v>
      </c>
      <c r="P310">
        <f>COUNTIFS($M$2:M310,M310)</f>
        <v>1</v>
      </c>
      <c r="Q310" t="str">
        <f>M310</f>
        <v>ZHT2024122000163</v>
      </c>
    </row>
    <row r="311" ht="14.25" spans="1:17">
      <c r="A311" t="s">
        <v>926</v>
      </c>
      <c r="B311" t="s">
        <v>1234</v>
      </c>
      <c r="C311">
        <v>467930.87</v>
      </c>
      <c r="D311" s="13">
        <v>467930.87</v>
      </c>
      <c r="E311" t="str">
        <f>_xlfn.XLOOKUP(A311,[8]【SUIT】合同静态信息表!$B:$B,[8]【SUIT】合同静态信息表!$BF:$BF)</f>
        <v>数字建造中心</v>
      </c>
      <c r="F311">
        <f>COUNTIFS($A$2:A311,A311)</f>
        <v>1</v>
      </c>
      <c r="G311" t="str">
        <f>A311</f>
        <v>ZHT2022031000024</v>
      </c>
      <c r="L311" s="2" t="s">
        <v>1235</v>
      </c>
      <c r="M311" s="14" t="s">
        <v>568</v>
      </c>
      <c r="N311" s="3">
        <v>2760000</v>
      </c>
      <c r="O311" t="str">
        <f>_xlfn.XLOOKUP(M311,[8]【SUIT】合同静态信息表!$B:$B,[8]【SUIT】合同静态信息表!$BF:$BF)</f>
        <v>智能运管中心</v>
      </c>
      <c r="P311">
        <f>COUNTIFS($M$2:M311,M311)</f>
        <v>2</v>
      </c>
    </row>
    <row r="312" ht="14.25" spans="1:17">
      <c r="A312" t="s">
        <v>479</v>
      </c>
      <c r="B312" t="s">
        <v>562</v>
      </c>
      <c r="C312">
        <v>3616900</v>
      </c>
      <c r="D312" s="13">
        <v>316900</v>
      </c>
      <c r="E312" t="str">
        <f>_xlfn.XLOOKUP(A312,[8]【SUIT】合同静态信息表!$B:$B,[8]【SUIT】合同静态信息表!$BF:$BF)</f>
        <v>数字建造中心</v>
      </c>
      <c r="F312">
        <f>COUNTIFS($A$2:A312,A312)</f>
        <v>2</v>
      </c>
      <c r="L312" s="2" t="s">
        <v>1236</v>
      </c>
      <c r="M312" s="2" t="s">
        <v>571</v>
      </c>
      <c r="N312" s="3">
        <v>576000</v>
      </c>
      <c r="O312" t="str">
        <f>_xlfn.XLOOKUP(M312,[8]【SUIT】合同静态信息表!$B:$B,[8]【SUIT】合同静态信息表!$BF:$BF)</f>
        <v>福建分公司</v>
      </c>
      <c r="P312">
        <f>COUNTIFS($M$2:M312,M312)</f>
        <v>1</v>
      </c>
      <c r="Q312" t="str">
        <f t="shared" ref="Q312:Q317" si="44">M312</f>
        <v>SJHT2019121600127</v>
      </c>
    </row>
    <row r="313" ht="14.25" spans="1:17">
      <c r="A313" t="s">
        <v>731</v>
      </c>
      <c r="B313" t="s">
        <v>843</v>
      </c>
      <c r="C313">
        <v>9915259</v>
      </c>
      <c r="D313" s="13">
        <v>218498.7</v>
      </c>
      <c r="E313" t="str">
        <f>_xlfn.XLOOKUP(A313,[8]【SUIT】合同静态信息表!$B:$B,[8]【SUIT】合同静态信息表!$BF:$BF)</f>
        <v>数字建造中心</v>
      </c>
      <c r="F313">
        <f>COUNTIFS($A$2:A313,A313)</f>
        <v>3</v>
      </c>
      <c r="L313" s="2" t="s">
        <v>1237</v>
      </c>
      <c r="M313" s="14" t="s">
        <v>1238</v>
      </c>
      <c r="N313" s="3">
        <v>246269.62</v>
      </c>
      <c r="O313" t="str">
        <f>_xlfn.XLOOKUP(M313,[8]【SUIT】合同静态信息表!$B:$B,[8]【SUIT】合同静态信息表!$BF:$BF)</f>
        <v>广东分公司</v>
      </c>
      <c r="P313">
        <f>COUNTIFS($M$2:M313,M313)</f>
        <v>1</v>
      </c>
      <c r="Q313" t="str">
        <f t="shared" si="44"/>
        <v>SJHT2019051500043</v>
      </c>
    </row>
    <row r="314" ht="14.25" spans="1:17">
      <c r="A314" t="s">
        <v>934</v>
      </c>
      <c r="B314" t="s">
        <v>1091</v>
      </c>
      <c r="C314">
        <v>29520000</v>
      </c>
      <c r="D314" s="13">
        <v>570400</v>
      </c>
      <c r="E314" t="str">
        <f>_xlfn.XLOOKUP(A314,[8]【SUIT】合同静态信息表!$B:$B,[8]【SUIT】合同静态信息表!$BF:$BF)</f>
        <v>数字建造中心</v>
      </c>
      <c r="F314">
        <f>COUNTIFS($A$2:A314,A314)</f>
        <v>2</v>
      </c>
      <c r="L314" s="2" t="s">
        <v>1239</v>
      </c>
      <c r="M314" s="2" t="s">
        <v>1240</v>
      </c>
      <c r="N314" s="3">
        <v>843050</v>
      </c>
      <c r="O314" t="str">
        <f>_xlfn.XLOOKUP(M314,[8]【SUIT】合同静态信息表!$B:$B,[8]【SUIT】合同静态信息表!$BF:$BF)</f>
        <v>智能运管中心</v>
      </c>
      <c r="P314">
        <f>COUNTIFS($M$2:M314,M314)</f>
        <v>1</v>
      </c>
      <c r="Q314" t="str">
        <f t="shared" si="44"/>
        <v>C0CJZY-FW-T-2025036</v>
      </c>
    </row>
    <row r="315" ht="14.25" spans="1:17">
      <c r="A315" t="s">
        <v>934</v>
      </c>
      <c r="B315" t="s">
        <v>1091</v>
      </c>
      <c r="C315">
        <v>29520000</v>
      </c>
      <c r="D315" s="13">
        <v>206000</v>
      </c>
      <c r="E315" t="str">
        <f>_xlfn.XLOOKUP(A315,[8]【SUIT】合同静态信息表!$B:$B,[8]【SUIT】合同静态信息表!$BF:$BF)</f>
        <v>数字建造中心</v>
      </c>
      <c r="F315">
        <f>COUNTIFS($A$2:A315,A315)</f>
        <v>3</v>
      </c>
      <c r="L315" s="2" t="s">
        <v>1241</v>
      </c>
      <c r="M315" s="2" t="s">
        <v>1242</v>
      </c>
      <c r="N315" s="3">
        <v>270864</v>
      </c>
      <c r="O315" t="str">
        <f>_xlfn.XLOOKUP(M315,[8]【SUIT】合同静态信息表!$B:$B,[8]【SUIT】合同静态信息表!$BF:$BF)</f>
        <v>数字建造中心</v>
      </c>
      <c r="P315">
        <f>COUNTIFS($M$2:M315,M315)</f>
        <v>1</v>
      </c>
      <c r="Q315" t="str">
        <f t="shared" si="44"/>
        <v>SJHT2019121200106</v>
      </c>
    </row>
    <row r="316" ht="14.25" spans="1:17">
      <c r="A316" t="s">
        <v>783</v>
      </c>
      <c r="B316" t="s">
        <v>922</v>
      </c>
      <c r="C316">
        <v>2220000</v>
      </c>
      <c r="D316" s="13">
        <v>444000</v>
      </c>
      <c r="E316" t="str">
        <f>_xlfn.XLOOKUP(A316,[8]【SUIT】合同静态信息表!$B:$B,[8]【SUIT】合同静态信息表!$BF:$BF)</f>
        <v>数字建造中心</v>
      </c>
      <c r="F316">
        <f>COUNTIFS($A$2:A316,A316)</f>
        <v>2</v>
      </c>
      <c r="L316" s="2" t="s">
        <v>1243</v>
      </c>
      <c r="M316" s="2" t="s">
        <v>1244</v>
      </c>
      <c r="N316" s="3">
        <v>100000</v>
      </c>
      <c r="O316" t="str">
        <f>_xlfn.XLOOKUP(M316,[8]【SUIT】合同静态信息表!$B:$B,[8]【SUIT】合同静态信息表!$BF:$BF)</f>
        <v>数智管理中心</v>
      </c>
      <c r="P316">
        <f>COUNTIFS($M$2:M316,M316)</f>
        <v>1</v>
      </c>
      <c r="Q316" t="str">
        <f t="shared" si="44"/>
        <v>SZJT202570016</v>
      </c>
    </row>
    <row r="317" ht="14.25" spans="1:17">
      <c r="A317" t="s">
        <v>939</v>
      </c>
      <c r="B317" t="s">
        <v>1245</v>
      </c>
      <c r="C317">
        <v>3641875</v>
      </c>
      <c r="D317" s="13">
        <v>648696.8</v>
      </c>
      <c r="E317" t="str">
        <f>_xlfn.XLOOKUP(A317,[8]【SUIT】合同静态信息表!$B:$B,[8]【SUIT】合同静态信息表!$BF:$BF)</f>
        <v>数字建造中心</v>
      </c>
      <c r="F317">
        <f>COUNTIFS($A$2:A317,A317)</f>
        <v>1</v>
      </c>
      <c r="G317" t="str">
        <f t="shared" ref="G317:G322" si="45">A317</f>
        <v>ZHT2023092100099</v>
      </c>
      <c r="L317" s="2" t="s">
        <v>1246</v>
      </c>
      <c r="M317" s="2" t="s">
        <v>1247</v>
      </c>
      <c r="N317" s="3">
        <v>89252</v>
      </c>
      <c r="O317" t="str">
        <f>_xlfn.XLOOKUP(M317,[8]【SUIT】合同静态信息表!$B:$B,[8]【SUIT】合同静态信息表!$BF:$BF)</f>
        <v>智能运管中心</v>
      </c>
      <c r="P317">
        <f>COUNTIFS($M$2:M317,M317)</f>
        <v>1</v>
      </c>
      <c r="Q317" t="str">
        <f t="shared" si="44"/>
        <v>ZHT2025032600035</v>
      </c>
    </row>
    <row r="318" ht="14.25" spans="1:17">
      <c r="A318" t="s">
        <v>554</v>
      </c>
      <c r="B318" t="s">
        <v>658</v>
      </c>
      <c r="C318">
        <v>5960980</v>
      </c>
      <c r="D318" s="13">
        <v>129285</v>
      </c>
      <c r="E318" t="str">
        <f>_xlfn.XLOOKUP(A318,[8]【SUIT】合同静态信息表!$B:$B,[8]【SUIT】合同静态信息表!$BF:$BF)</f>
        <v>智能运管中心</v>
      </c>
      <c r="F318">
        <f>COUNTIFS($A$2:A318,A318)</f>
        <v>4</v>
      </c>
      <c r="L318" s="2" t="s">
        <v>1199</v>
      </c>
      <c r="M318" s="14" t="s">
        <v>738</v>
      </c>
      <c r="N318" s="3">
        <v>300000</v>
      </c>
      <c r="O318" t="str">
        <f>_xlfn.XLOOKUP(M318,[8]【SUIT】合同静态信息表!$B:$B,[8]【SUIT】合同静态信息表!$BF:$BF)</f>
        <v>广东分公司</v>
      </c>
      <c r="P318">
        <f>COUNTIFS($M$2:M318,M318)</f>
        <v>5</v>
      </c>
    </row>
    <row r="319" ht="14.25" spans="1:17">
      <c r="A319" t="s">
        <v>544</v>
      </c>
      <c r="B319" t="s">
        <v>656</v>
      </c>
      <c r="C319">
        <v>7083560.88</v>
      </c>
      <c r="D319" s="13">
        <v>384030</v>
      </c>
      <c r="E319" t="str">
        <f>_xlfn.XLOOKUP(A319,[8]【SUIT】合同静态信息表!$B:$B,[8]【SUIT】合同静态信息表!$BF:$BF)</f>
        <v>智能运管中心</v>
      </c>
      <c r="F319">
        <f>COUNTIFS($A$2:A319,A319)</f>
        <v>4</v>
      </c>
      <c r="L319" s="2" t="s">
        <v>1248</v>
      </c>
      <c r="M319" s="14" t="s">
        <v>736</v>
      </c>
      <c r="N319" s="3">
        <v>100000</v>
      </c>
      <c r="O319" t="str">
        <f>_xlfn.XLOOKUP(M319,[8]【SUIT】合同静态信息表!$B:$B,[8]【SUIT】合同静态信息表!$BF:$BF)</f>
        <v>广东分公司</v>
      </c>
      <c r="P319">
        <f>COUNTIFS($M$2:M319,M319)</f>
        <v>2</v>
      </c>
    </row>
    <row r="320" ht="14.25" spans="1:17">
      <c r="A320" t="s">
        <v>934</v>
      </c>
      <c r="B320" t="s">
        <v>1091</v>
      </c>
      <c r="C320">
        <v>29520000</v>
      </c>
      <c r="D320" t="s">
        <v>368</v>
      </c>
      <c r="E320" t="str">
        <f>_xlfn.XLOOKUP(A320,[8]【SUIT】合同静态信息表!$B:$B,[8]【SUIT】合同静态信息表!$BF:$BF)</f>
        <v>数字建造中心</v>
      </c>
      <c r="F320">
        <f>COUNTIFS($A$2:A320,A320)</f>
        <v>4</v>
      </c>
      <c r="L320" s="2" t="s">
        <v>1249</v>
      </c>
      <c r="M320" s="2" t="s">
        <v>615</v>
      </c>
      <c r="N320" s="3">
        <v>39400</v>
      </c>
      <c r="O320" t="str">
        <f>_xlfn.XLOOKUP(M320,[8]【SUIT】合同静态信息表!$B:$B,[8]【SUIT】合同静态信息表!$BF:$BF)</f>
        <v>福建分公司</v>
      </c>
      <c r="P320">
        <f>COUNTIFS($M$2:M320,M320)</f>
        <v>1</v>
      </c>
      <c r="Q320" t="str">
        <f>M320</f>
        <v>C0CJFJ-FW-T-2025100</v>
      </c>
    </row>
    <row r="321" ht="14.25" spans="1:17">
      <c r="A321" t="s">
        <v>1250</v>
      </c>
      <c r="D321" s="13">
        <v>-25000</v>
      </c>
      <c r="E321" t="str">
        <f>_xlfn.XLOOKUP(A321,[8]【SUIT】合同静态信息表!$B:$B,[8]【SUIT】合同静态信息表!$BF:$BF)</f>
        <v>数字建造中心</v>
      </c>
      <c r="F321">
        <f>COUNTIFS($A$2:A321,A321)</f>
        <v>1</v>
      </c>
      <c r="G321" t="str">
        <f t="shared" si="45"/>
        <v>ZHT2024082100099</v>
      </c>
      <c r="L321" s="2" t="s">
        <v>1251</v>
      </c>
      <c r="M321" s="2" t="s">
        <v>1252</v>
      </c>
      <c r="N321" s="3">
        <v>139985</v>
      </c>
      <c r="O321" t="str">
        <f>_xlfn.XLOOKUP(M321,[8]【SUIT】合同静态信息表!$B:$B,[8]【SUIT】合同静态信息表!$BF:$BF)</f>
        <v>智能运管中心</v>
      </c>
      <c r="P321">
        <f>COUNTIFS($M$2:M321,M321)</f>
        <v>1</v>
      </c>
      <c r="Q321" t="str">
        <f>M321</f>
        <v>ZHT2024122500174</v>
      </c>
    </row>
    <row r="322" ht="14.25" spans="1:17">
      <c r="A322" t="s">
        <v>1253</v>
      </c>
      <c r="D322" s="13">
        <v>24750</v>
      </c>
      <c r="E322" t="str">
        <f>_xlfn.XLOOKUP(A322,[8]【SUIT】合同静态信息表!$B:$B,[8]【SUIT】合同静态信息表!$BF:$BF)</f>
        <v>福建分公司</v>
      </c>
      <c r="F322">
        <f>COUNTIFS($A$2:A322,A322)</f>
        <v>1</v>
      </c>
      <c r="G322" t="str">
        <f t="shared" si="45"/>
        <v>ZHT2023070500061</v>
      </c>
      <c r="L322" s="2" t="s">
        <v>1254</v>
      </c>
      <c r="M322" s="14" t="s">
        <v>1255</v>
      </c>
      <c r="N322" s="3">
        <v>2110118.6</v>
      </c>
      <c r="O322" t="str">
        <f>_xlfn.XLOOKUP(M322,[8]【SUIT】合同静态信息表!$B:$B,[8]【SUIT】合同静态信息表!$BF:$BF)</f>
        <v>市场经营拓展中心</v>
      </c>
      <c r="P322">
        <f>COUNTIFS($M$2:M322,M322)</f>
        <v>1</v>
      </c>
      <c r="Q322" t="str">
        <f>M322</f>
        <v>C0CJSC-JCCG-T/W-2025053</v>
      </c>
    </row>
    <row r="323" ht="14.25" spans="1:17">
      <c r="A323" t="s">
        <v>732</v>
      </c>
      <c r="D323" s="13">
        <v>287777.78</v>
      </c>
      <c r="E323" t="str">
        <f>_xlfn.XLOOKUP(A323,[8]【SUIT】合同静态信息表!$B:$B,[8]【SUIT】合同静态信息表!$BF:$BF)</f>
        <v>广东分公司</v>
      </c>
      <c r="F323">
        <f>COUNTIFS($A$2:A323,A323)</f>
        <v>6</v>
      </c>
      <c r="L323" s="2" t="s">
        <v>1254</v>
      </c>
      <c r="M323" s="14" t="s">
        <v>1255</v>
      </c>
      <c r="N323" s="3">
        <v>779880</v>
      </c>
      <c r="O323" t="str">
        <f>_xlfn.XLOOKUP(M323,[8]【SUIT】合同静态信息表!$B:$B,[8]【SUIT】合同静态信息表!$BF:$BF)</f>
        <v>市场经营拓展中心</v>
      </c>
      <c r="P323">
        <f>COUNTIFS($M$2:M323,M323)</f>
        <v>2</v>
      </c>
    </row>
    <row r="324" ht="14.25" spans="1:17">
      <c r="A324" t="s">
        <v>1256</v>
      </c>
      <c r="D324" s="13">
        <v>105000</v>
      </c>
      <c r="E324" t="str">
        <f>_xlfn.XLOOKUP(A324,[8]【SUIT】合同静态信息表!$B:$B,[8]【SUIT】合同静态信息表!$BF:$BF)</f>
        <v>福建分公司</v>
      </c>
      <c r="F324">
        <f>COUNTIFS($A$2:A324,A324)</f>
        <v>1</v>
      </c>
      <c r="G324" t="str">
        <f t="shared" ref="G324:G327" si="46">A324</f>
        <v>ZHT2023102700126</v>
      </c>
      <c r="L324" s="2" t="s">
        <v>1186</v>
      </c>
      <c r="M324" s="14" t="s">
        <v>1187</v>
      </c>
      <c r="N324" s="3">
        <v>362500</v>
      </c>
      <c r="O324" t="str">
        <f>_xlfn.XLOOKUP(M324,[8]【SUIT】合同静态信息表!$B:$B,[8]【SUIT】合同静态信息表!$BF:$BF)</f>
        <v>数智管理中心</v>
      </c>
      <c r="P324">
        <f>COUNTIFS($M$2:M324,M324)</f>
        <v>2</v>
      </c>
    </row>
    <row r="325" ht="14.25" spans="1:17">
      <c r="A325" t="s">
        <v>946</v>
      </c>
      <c r="D325" s="13">
        <v>55000</v>
      </c>
      <c r="E325" t="str">
        <f>_xlfn.XLOOKUP(A325,[8]【SUIT】合同静态信息表!$B:$B,[8]【SUIT】合同静态信息表!$BF:$BF)</f>
        <v>数字建造中心</v>
      </c>
      <c r="F325">
        <f>COUNTIFS($A$2:A325,A325)</f>
        <v>1</v>
      </c>
      <c r="G325" t="str">
        <f t="shared" si="46"/>
        <v>ZHT2022081500064</v>
      </c>
      <c r="L325" s="2" t="s">
        <v>1257</v>
      </c>
      <c r="M325" s="14" t="s">
        <v>604</v>
      </c>
      <c r="N325" s="3">
        <v>869100</v>
      </c>
      <c r="O325" t="str">
        <f>_xlfn.XLOOKUP(M325,[8]【SUIT】合同静态信息表!$B:$B,[8]【SUIT】合同静态信息表!$BF:$BF)</f>
        <v>智能运管中心</v>
      </c>
      <c r="P325">
        <f>COUNTIFS($M$2:M325,M325)</f>
        <v>4</v>
      </c>
    </row>
    <row r="326" ht="14.25" spans="1:17">
      <c r="A326" t="s">
        <v>1258</v>
      </c>
      <c r="D326" s="13">
        <v>19750</v>
      </c>
      <c r="E326" t="str">
        <f>_xlfn.XLOOKUP(A326,[8]【SUIT】合同静态信息表!$B:$B,[8]【SUIT】合同静态信息表!$BF:$BF)</f>
        <v>智能运管中心</v>
      </c>
      <c r="F326">
        <f>COUNTIFS($A$2:A326,A326)</f>
        <v>1</v>
      </c>
      <c r="G326" t="str">
        <f t="shared" si="46"/>
        <v>ZHT2023010300003</v>
      </c>
      <c r="L326" s="2" t="s">
        <v>1257</v>
      </c>
      <c r="M326" s="14" t="s">
        <v>604</v>
      </c>
      <c r="N326" s="3">
        <v>130900</v>
      </c>
      <c r="O326" t="str">
        <f>_xlfn.XLOOKUP(M326,[8]【SUIT】合同静态信息表!$B:$B,[8]【SUIT】合同静态信息表!$BF:$BF)</f>
        <v>智能运管中心</v>
      </c>
      <c r="P326">
        <f>COUNTIFS($M$2:M326,M326)</f>
        <v>5</v>
      </c>
    </row>
    <row r="327" ht="14.25" spans="1:17">
      <c r="A327" t="s">
        <v>1259</v>
      </c>
      <c r="D327" s="13">
        <v>17990</v>
      </c>
      <c r="E327" t="str">
        <f>_xlfn.XLOOKUP(A327,[8]【SUIT】合同静态信息表!$B:$B,[8]【SUIT】合同静态信息表!$BF:$BF)</f>
        <v>智能运管中心</v>
      </c>
      <c r="F327">
        <f>COUNTIFS($A$2:A327,A327)</f>
        <v>1</v>
      </c>
      <c r="G327" t="str">
        <f t="shared" si="46"/>
        <v>ZHT2022123000130</v>
      </c>
      <c r="L327" s="2" t="s">
        <v>1260</v>
      </c>
      <c r="M327" s="2" t="s">
        <v>1261</v>
      </c>
      <c r="N327" s="3">
        <v>34500</v>
      </c>
      <c r="O327" t="str">
        <f>_xlfn.XLOOKUP(M327,[8]【SUIT】合同静态信息表!$B:$B,[8]【SUIT】合同静态信息表!$BF:$BF)</f>
        <v>智能运管中心</v>
      </c>
      <c r="P327">
        <f>COUNTIFS($M$2:M327,M327)</f>
        <v>1</v>
      </c>
      <c r="Q327" t="str">
        <f>M327</f>
        <v>C0CJZY-FW-T-2025125</v>
      </c>
    </row>
    <row r="328" ht="14.25" spans="1:17">
      <c r="A328" t="s">
        <v>919</v>
      </c>
      <c r="D328" s="13">
        <v>9500</v>
      </c>
      <c r="E328" t="str">
        <f>_xlfn.XLOOKUP(A328,[8]【SUIT】合同静态信息表!$B:$B,[8]【SUIT】合同静态信息表!$BF:$BF)</f>
        <v>智能运管中心</v>
      </c>
      <c r="F328">
        <f>COUNTIFS($A$2:A328,A328)</f>
        <v>2</v>
      </c>
      <c r="L328" s="2" t="s">
        <v>1262</v>
      </c>
      <c r="M328" s="14" t="s">
        <v>767</v>
      </c>
      <c r="N328" s="3">
        <v>45576</v>
      </c>
      <c r="O328" t="str">
        <f>_xlfn.XLOOKUP(M328,[8]【SUIT】合同静态信息表!$B:$B,[8]【SUIT】合同静态信息表!$BF:$BF)</f>
        <v>福建分公司</v>
      </c>
      <c r="P328">
        <f>COUNTIFS($M$2:M328,M328)</f>
        <v>1</v>
      </c>
      <c r="Q328" t="str">
        <f>M328</f>
        <v>C0CJSC-JCCG-T/W-2025013</v>
      </c>
    </row>
    <row r="329" ht="14.25" spans="1:17">
      <c r="A329" t="s">
        <v>1263</v>
      </c>
      <c r="D329" s="13">
        <v>124000</v>
      </c>
      <c r="E329" t="str">
        <f>_xlfn.XLOOKUP(A329,[8]【SUIT】合同静态信息表!$B:$B,[8]【SUIT】合同静态信息表!$BF:$BF)</f>
        <v>智能运管中心</v>
      </c>
      <c r="F329">
        <f>COUNTIFS($A$2:A329,A329)</f>
        <v>1</v>
      </c>
      <c r="G329" t="str">
        <f t="shared" ref="G329:G333" si="47">A329</f>
        <v>ZHT2022031600029</v>
      </c>
      <c r="L329" s="2" t="s">
        <v>1262</v>
      </c>
      <c r="M329" s="14" t="s">
        <v>767</v>
      </c>
      <c r="N329" s="3">
        <v>325000</v>
      </c>
      <c r="O329" t="str">
        <f>_xlfn.XLOOKUP(M329,[8]【SUIT】合同静态信息表!$B:$B,[8]【SUIT】合同静态信息表!$BF:$BF)</f>
        <v>福建分公司</v>
      </c>
      <c r="P329">
        <f>COUNTIFS($M$2:M329,M329)</f>
        <v>2</v>
      </c>
    </row>
    <row r="330" ht="14.25" spans="1:17">
      <c r="A330" t="s">
        <v>464</v>
      </c>
      <c r="D330" s="13">
        <v>848000</v>
      </c>
      <c r="E330" t="str">
        <f>_xlfn.XLOOKUP(A330,[8]【SUIT】合同静态信息表!$B:$B,[8]【SUIT】合同静态信息表!$BF:$BF)</f>
        <v>数字建造中心</v>
      </c>
      <c r="F330">
        <f>COUNTIFS($A$2:A330,A330)</f>
        <v>1</v>
      </c>
      <c r="G330" t="str">
        <f t="shared" si="47"/>
        <v>ZHT2024011500004</v>
      </c>
      <c r="L330" s="2" t="s">
        <v>1264</v>
      </c>
      <c r="M330" s="2" t="s">
        <v>474</v>
      </c>
      <c r="N330" s="3">
        <v>459000</v>
      </c>
      <c r="O330" t="str">
        <f>_xlfn.XLOOKUP(M330,[8]【SUIT】合同静态信息表!$B:$B,[8]【SUIT】合同静态信息表!$BF:$BF)</f>
        <v>数字建造中心</v>
      </c>
      <c r="P330">
        <f>COUNTIFS($M$2:M330,M330)</f>
        <v>1</v>
      </c>
      <c r="Q330" t="str">
        <f t="shared" ref="Q330:Q339" si="48">M330</f>
        <v>SZJT202570034</v>
      </c>
    </row>
    <row r="331" ht="14.25" spans="1:17">
      <c r="A331" t="s">
        <v>738</v>
      </c>
      <c r="D331" s="13">
        <v>900000</v>
      </c>
      <c r="E331" t="str">
        <f>_xlfn.XLOOKUP(A331,[8]【SUIT】合同静态信息表!$B:$B,[8]【SUIT】合同静态信息表!$BF:$BF)</f>
        <v>广东分公司</v>
      </c>
      <c r="F331">
        <f>COUNTIFS($A$2:A331,A331)</f>
        <v>1</v>
      </c>
      <c r="G331" t="str">
        <f t="shared" si="47"/>
        <v>ZHT2024090300104</v>
      </c>
      <c r="L331" s="2" t="s">
        <v>1265</v>
      </c>
      <c r="M331" s="2" t="s">
        <v>1266</v>
      </c>
      <c r="N331" s="3">
        <v>800000</v>
      </c>
      <c r="O331" t="str">
        <f>_xlfn.XLOOKUP(M331,[8]【SUIT】合同静态信息表!$B:$B,[8]【SUIT】合同静态信息表!$BF:$BF)</f>
        <v>数智管理中心</v>
      </c>
      <c r="P331">
        <f>COUNTIFS($M$2:M331,M331)</f>
        <v>1</v>
      </c>
      <c r="Q331" t="str">
        <f t="shared" si="48"/>
        <v>ZHT2025050700046</v>
      </c>
    </row>
    <row r="332" ht="14.25" spans="1:17">
      <c r="A332" t="s">
        <v>736</v>
      </c>
      <c r="D332" s="13">
        <v>100000</v>
      </c>
      <c r="E332" t="str">
        <f>_xlfn.XLOOKUP(A332,[8]【SUIT】合同静态信息表!$B:$B,[8]【SUIT】合同静态信息表!$BF:$BF)</f>
        <v>广东分公司</v>
      </c>
      <c r="F332">
        <f>COUNTIFS($A$2:A332,A332)</f>
        <v>1</v>
      </c>
      <c r="G332" t="str">
        <f t="shared" si="47"/>
        <v>ZHT2024090300103</v>
      </c>
      <c r="L332" s="2" t="s">
        <v>1267</v>
      </c>
      <c r="M332" s="2" t="s">
        <v>1268</v>
      </c>
      <c r="N332" s="3">
        <v>34000</v>
      </c>
      <c r="O332" t="str">
        <f>_xlfn.XLOOKUP(M332,[8]【SUIT】合同静态信息表!$B:$B,[8]【SUIT】合同静态信息表!$BF:$BF)</f>
        <v>数智管理中心</v>
      </c>
      <c r="P332">
        <f>COUNTIFS($M$2:M332,M332)</f>
        <v>1</v>
      </c>
      <c r="Q332" t="str">
        <f t="shared" si="48"/>
        <v>C0CJSG-FW-T-2025018</v>
      </c>
    </row>
    <row r="333" ht="14.25" spans="1:17">
      <c r="A333" t="s">
        <v>1269</v>
      </c>
      <c r="D333" s="13">
        <v>40000</v>
      </c>
      <c r="E333" t="str">
        <f>_xlfn.XLOOKUP(A333,[8]【SUIT】合同静态信息表!$B:$B,[8]【SUIT】合同静态信息表!$BF:$BF)</f>
        <v>数智管理中心</v>
      </c>
      <c r="F333">
        <f>COUNTIFS($A$2:A333,A333)</f>
        <v>1</v>
      </c>
      <c r="G333" t="str">
        <f t="shared" si="47"/>
        <v>ZHT2024091800114</v>
      </c>
      <c r="L333" s="2" t="s">
        <v>1270</v>
      </c>
      <c r="M333" s="14" t="s">
        <v>1271</v>
      </c>
      <c r="N333" s="3">
        <v>1414259.7</v>
      </c>
      <c r="O333" t="str">
        <f>_xlfn.XLOOKUP(M333,[8]【SUIT】合同静态信息表!$B:$B,[8]【SUIT】合同静态信息表!$BF:$BF)</f>
        <v>数字建造中心</v>
      </c>
      <c r="P333">
        <f>COUNTIFS($M$2:M333,M333)</f>
        <v>1</v>
      </c>
      <c r="Q333" t="str">
        <f t="shared" si="48"/>
        <v>ZHT2025032400034</v>
      </c>
    </row>
    <row r="334" ht="14.25" spans="1:17">
      <c r="A334" t="s">
        <v>331</v>
      </c>
      <c r="D334" s="13">
        <v>244050</v>
      </c>
      <c r="E334" t="str">
        <f>_xlfn.XLOOKUP(A334,[8]【SUIT】合同静态信息表!$B:$B,[8]【SUIT】合同静态信息表!$BF:$BF)</f>
        <v>数字建造中心</v>
      </c>
      <c r="F334">
        <f>COUNTIFS($A$2:A334,A334)</f>
        <v>2</v>
      </c>
      <c r="L334" s="2" t="s">
        <v>1272</v>
      </c>
      <c r="M334" s="2" t="s">
        <v>1273</v>
      </c>
      <c r="N334" s="3">
        <v>200000</v>
      </c>
      <c r="O334" t="str">
        <f>_xlfn.XLOOKUP(M334,[8]【SUIT】合同静态信息表!$B:$B,[8]【SUIT】合同静态信息表!$BF:$BF)</f>
        <v>数智管理中心</v>
      </c>
      <c r="P334">
        <f>COUNTIFS($M$2:M334,M334)</f>
        <v>1</v>
      </c>
      <c r="Q334" t="str">
        <f t="shared" si="48"/>
        <v>C0CJSG-FW-T-2025041</v>
      </c>
    </row>
    <row r="335" ht="14.25" spans="1:17">
      <c r="A335" t="s">
        <v>540</v>
      </c>
      <c r="D335" s="13">
        <v>1710000</v>
      </c>
      <c r="E335" t="str">
        <f>_xlfn.XLOOKUP(A335,[8]【SUIT】合同静态信息表!$B:$B,[8]【SUIT】合同静态信息表!$BF:$BF)</f>
        <v>智能运管中心</v>
      </c>
      <c r="F335">
        <f>COUNTIFS($A$2:A335,A335)</f>
        <v>2</v>
      </c>
      <c r="L335" s="2" t="s">
        <v>1274</v>
      </c>
      <c r="M335" s="2" t="s">
        <v>595</v>
      </c>
      <c r="N335" s="3">
        <v>300000</v>
      </c>
      <c r="O335" t="str">
        <f>_xlfn.XLOOKUP(M335,[8]【SUIT】合同静态信息表!$B:$B,[8]【SUIT】合同静态信息表!$BF:$BF)</f>
        <v>智能运管中心</v>
      </c>
      <c r="P335">
        <f>COUNTIFS($M$2:M335,M335)</f>
        <v>1</v>
      </c>
      <c r="Q335" t="str">
        <f t="shared" si="48"/>
        <v>ZHT2022031100026</v>
      </c>
    </row>
    <row r="336" ht="14.25" spans="1:17">
      <c r="A336" t="s">
        <v>711</v>
      </c>
      <c r="D336" s="13">
        <v>43000</v>
      </c>
      <c r="E336" t="str">
        <f>_xlfn.XLOOKUP(A336,[8]【SUIT】合同静态信息表!$B:$B,[8]【SUIT】合同静态信息表!$BF:$BF)</f>
        <v>广东分公司</v>
      </c>
      <c r="F336">
        <f>COUNTIFS($A$2:A336,A336)</f>
        <v>1</v>
      </c>
      <c r="G336" t="str">
        <f t="shared" ref="G336:G339" si="49">A336</f>
        <v>ZHT2022051300039</v>
      </c>
      <c r="L336" s="2" t="s">
        <v>1275</v>
      </c>
      <c r="M336" s="2" t="s">
        <v>668</v>
      </c>
      <c r="N336" s="3">
        <v>69000</v>
      </c>
      <c r="O336" t="str">
        <f>_xlfn.XLOOKUP(M336,[8]【SUIT】合同静态信息表!$B:$B,[8]【SUIT】合同静态信息表!$BF:$BF)</f>
        <v>数智管理中心</v>
      </c>
      <c r="P336">
        <f>COUNTIFS($M$2:M336,M336)</f>
        <v>1</v>
      </c>
      <c r="Q336" t="str">
        <f t="shared" si="48"/>
        <v>SZJT202570001</v>
      </c>
    </row>
    <row r="337" ht="14.25" spans="1:17">
      <c r="A337" t="s">
        <v>956</v>
      </c>
      <c r="D337" s="13">
        <v>85378.24</v>
      </c>
      <c r="E337" t="str">
        <f>_xlfn.XLOOKUP(A337,[8]【SUIT】合同静态信息表!$B:$B,[8]【SUIT】合同静态信息表!$BF:$BF)</f>
        <v>广东分公司</v>
      </c>
      <c r="F337">
        <f>COUNTIFS($A$2:A337,A337)</f>
        <v>1</v>
      </c>
      <c r="G337" t="str">
        <f t="shared" si="49"/>
        <v>ZHT2024020200018</v>
      </c>
      <c r="L337" s="2" t="s">
        <v>1276</v>
      </c>
      <c r="M337" s="14" t="s">
        <v>1277</v>
      </c>
      <c r="N337" s="3">
        <v>1235000</v>
      </c>
      <c r="O337" t="str">
        <f>_xlfn.XLOOKUP(M337,[8]【SUIT】合同静态信息表!$B:$B,[8]【SUIT】合同静态信息表!$BF:$BF)</f>
        <v>数字建造中心</v>
      </c>
      <c r="P337">
        <f>COUNTIFS($M$2:M337,M337)</f>
        <v>1</v>
      </c>
      <c r="Q337" t="str">
        <f t="shared" si="48"/>
        <v>C0CJSJ-JCCG-T-2025107</v>
      </c>
    </row>
    <row r="338" ht="14.25" spans="1:17">
      <c r="A338" t="s">
        <v>1278</v>
      </c>
      <c r="B338" t="s">
        <v>1279</v>
      </c>
      <c r="D338" t="s">
        <v>368</v>
      </c>
      <c r="E338" t="str">
        <f>_xlfn.XLOOKUP(A338,[8]【SUIT】合同静态信息表!$B:$B,[8]【SUIT】合同静态信息表!$BF:$BF)</f>
        <v>智能运管中心</v>
      </c>
      <c r="F338">
        <f>COUNTIFS($A$2:A338,A338)</f>
        <v>1</v>
      </c>
      <c r="G338" t="str">
        <f t="shared" si="49"/>
        <v>ZHT2024090400105</v>
      </c>
      <c r="L338" s="2" t="s">
        <v>1280</v>
      </c>
      <c r="M338" s="2" t="s">
        <v>585</v>
      </c>
      <c r="N338" s="3">
        <v>23300</v>
      </c>
      <c r="O338" t="str">
        <f>_xlfn.XLOOKUP(M338,[8]【SUIT】合同静态信息表!$B:$B,[8]【SUIT】合同静态信息表!$BF:$BF)</f>
        <v>智能运管中心</v>
      </c>
      <c r="P338">
        <f>COUNTIFS($M$2:M338,M338)</f>
        <v>1</v>
      </c>
      <c r="Q338" t="str">
        <f t="shared" si="48"/>
        <v>ZHT2021112900137</v>
      </c>
    </row>
    <row r="339" ht="14.25" spans="1:17">
      <c r="A339" t="s">
        <v>1281</v>
      </c>
      <c r="B339" t="s">
        <v>1282</v>
      </c>
      <c r="D339" s="13">
        <v>-46500</v>
      </c>
      <c r="E339" t="str">
        <f>_xlfn.XLOOKUP(A339,[8]【SUIT】合同静态信息表!$B:$B,[8]【SUIT】合同静态信息表!$BF:$BF)</f>
        <v>数智管理中心</v>
      </c>
      <c r="F339">
        <f>COUNTIFS($A$2:A339,A339)</f>
        <v>1</v>
      </c>
      <c r="G339" t="str">
        <f t="shared" si="49"/>
        <v>ZHT2024071000086</v>
      </c>
      <c r="L339" s="2" t="s">
        <v>1283</v>
      </c>
      <c r="M339" s="14" t="s">
        <v>660</v>
      </c>
      <c r="N339" s="3">
        <v>245000</v>
      </c>
      <c r="O339" t="str">
        <f>_xlfn.XLOOKUP(M339,[8]【SUIT】合同静态信息表!$B:$B,[8]【SUIT】合同静态信息表!$BF:$BF)</f>
        <v>数智管理中心</v>
      </c>
      <c r="P339">
        <f>COUNTIFS($M$2:M339,M339)</f>
        <v>1</v>
      </c>
      <c r="Q339" t="str">
        <f t="shared" si="48"/>
        <v>ZHT2024121600157</v>
      </c>
    </row>
    <row r="340" ht="14.25" spans="1:17">
      <c r="A340" t="s">
        <v>1253</v>
      </c>
      <c r="B340" t="s">
        <v>1284</v>
      </c>
      <c r="D340" t="s">
        <v>368</v>
      </c>
      <c r="E340" t="str">
        <f>_xlfn.XLOOKUP(A340,[8]【SUIT】合同静态信息表!$B:$B,[8]【SUIT】合同静态信息表!$BF:$BF)</f>
        <v>福建分公司</v>
      </c>
      <c r="F340">
        <f>COUNTIFS($A$2:A340,A340)</f>
        <v>2</v>
      </c>
      <c r="L340" s="2" t="s">
        <v>1283</v>
      </c>
      <c r="M340" s="14" t="s">
        <v>660</v>
      </c>
      <c r="N340" s="3">
        <v>73500</v>
      </c>
      <c r="O340" t="str">
        <f>_xlfn.XLOOKUP(M340,[8]【SUIT】合同静态信息表!$B:$B,[8]【SUIT】合同静态信息表!$BF:$BF)</f>
        <v>数智管理中心</v>
      </c>
      <c r="P340">
        <f>COUNTIFS($M$2:M340,M340)</f>
        <v>2</v>
      </c>
    </row>
    <row r="341" ht="14.25" spans="1:17">
      <c r="A341" t="s">
        <v>1285</v>
      </c>
      <c r="B341" t="s">
        <v>1286</v>
      </c>
      <c r="D341" s="13">
        <v>-177400</v>
      </c>
      <c r="E341" t="str">
        <f>_xlfn.XLOOKUP(A341,[8]【SUIT】合同静态信息表!$B:$B,[8]【SUIT】合同静态信息表!$BF:$BF)</f>
        <v>数智管理中心</v>
      </c>
      <c r="F341">
        <f>COUNTIFS($A$2:A341,A341)</f>
        <v>1</v>
      </c>
      <c r="G341" t="str">
        <f t="shared" ref="G341:G344" si="50">A341</f>
        <v>ZHT2024101600129</v>
      </c>
      <c r="L341" s="2" t="s">
        <v>1287</v>
      </c>
      <c r="M341" s="2" t="s">
        <v>1288</v>
      </c>
      <c r="N341" s="3">
        <v>851000</v>
      </c>
      <c r="O341" t="str">
        <f>_xlfn.XLOOKUP(M341,[8]【SUIT】合同静态信息表!$B:$B,[8]【SUIT】合同静态信息表!$BF:$BF)</f>
        <v>福建分公司</v>
      </c>
      <c r="P341">
        <f>COUNTIFS($M$2:M341,M341)</f>
        <v>1</v>
      </c>
      <c r="Q341" t="str">
        <f>M341</f>
        <v>C0CJFJ-FW-T-2025121</v>
      </c>
    </row>
    <row r="342" ht="14.25" spans="1:17">
      <c r="A342" t="s">
        <v>1289</v>
      </c>
      <c r="B342" t="s">
        <v>1290</v>
      </c>
      <c r="D342" t="s">
        <v>368</v>
      </c>
      <c r="E342" t="str">
        <f>_xlfn.XLOOKUP(A342,[8]【SUIT】合同静态信息表!$B:$B,[8]【SUIT】合同静态信息表!$BF:$BF)</f>
        <v>数字建造中心</v>
      </c>
      <c r="F342">
        <f>COUNTIFS($A$2:A342,A342)</f>
        <v>1</v>
      </c>
      <c r="G342" t="str">
        <f t="shared" si="50"/>
        <v>ZHT2024040200032</v>
      </c>
      <c r="L342" s="2" t="s">
        <v>1291</v>
      </c>
      <c r="M342" s="14" t="s">
        <v>1060</v>
      </c>
      <c r="N342" s="3">
        <v>1536266</v>
      </c>
      <c r="O342" t="str">
        <f>_xlfn.XLOOKUP(M342,[8]【SUIT】合同静态信息表!$B:$B,[8]【SUIT】合同静态信息表!$BF:$BF)</f>
        <v>市场经营拓展中心</v>
      </c>
      <c r="P342">
        <f>COUNTIFS($M$2:M342,M342)</f>
        <v>2</v>
      </c>
    </row>
    <row r="343" ht="14.25" spans="1:17">
      <c r="A343" t="s">
        <v>1269</v>
      </c>
      <c r="B343" t="s">
        <v>1292</v>
      </c>
      <c r="D343" t="s">
        <v>368</v>
      </c>
      <c r="E343" t="str">
        <f>_xlfn.XLOOKUP(A343,[8]【SUIT】合同静态信息表!$B:$B,[8]【SUIT】合同静态信息表!$BF:$BF)</f>
        <v>数智管理中心</v>
      </c>
      <c r="F343">
        <f>COUNTIFS($A$2:A343,A343)</f>
        <v>2</v>
      </c>
      <c r="L343" s="2" t="s">
        <v>1293</v>
      </c>
      <c r="M343" s="2" t="s">
        <v>1294</v>
      </c>
      <c r="N343" s="3">
        <v>336072</v>
      </c>
      <c r="O343" t="str">
        <f>_xlfn.XLOOKUP(M343,[8]【SUIT】合同静态信息表!$B:$B,[8]【SUIT】合同静态信息表!$BF:$BF)</f>
        <v>数字建造中心</v>
      </c>
      <c r="P343">
        <f>COUNTIFS($M$2:M343,M343)</f>
        <v>1</v>
      </c>
      <c r="Q343" t="str">
        <f>M343</f>
        <v>C0CJSJ-FW-T-2025129</v>
      </c>
    </row>
    <row r="344" ht="14.25" spans="1:17">
      <c r="A344" t="s">
        <v>1114</v>
      </c>
      <c r="D344" s="13">
        <v>140790</v>
      </c>
      <c r="E344" t="str">
        <f>_xlfn.XLOOKUP(A344,[8]【SUIT】合同静态信息表!$B:$B,[8]【SUIT】合同静态信息表!$BF:$BF)</f>
        <v>福建分公司</v>
      </c>
      <c r="F344">
        <f>COUNTIFS($A$2:A344,A344)</f>
        <v>1</v>
      </c>
      <c r="G344" t="str">
        <f t="shared" si="50"/>
        <v>ZHT2023092800102</v>
      </c>
      <c r="L344" s="2" t="s">
        <v>1295</v>
      </c>
      <c r="M344" s="14" t="s">
        <v>657</v>
      </c>
      <c r="N344" s="3">
        <v>211500</v>
      </c>
      <c r="O344" t="str">
        <f>_xlfn.XLOOKUP(M344,[8]【SUIT】合同静态信息表!$B:$B,[8]【SUIT】合同静态信息表!$BF:$BF)</f>
        <v>数智管理中心</v>
      </c>
      <c r="P344">
        <f>COUNTIFS($M$2:M344,M344)</f>
        <v>1</v>
      </c>
      <c r="Q344" t="str">
        <f>M344</f>
        <v>ZHT2024112200144</v>
      </c>
    </row>
    <row r="345" ht="14.25" spans="1:17">
      <c r="A345" t="s">
        <v>671</v>
      </c>
      <c r="D345" t="s">
        <v>368</v>
      </c>
      <c r="E345" t="str">
        <f>_xlfn.XLOOKUP(A345,[8]【SUIT】合同静态信息表!$B:$B,[8]【SUIT】合同静态信息表!$BF:$BF)</f>
        <v>福建分公司</v>
      </c>
      <c r="F345">
        <f>COUNTIFS($A$2:A345,A345)</f>
        <v>3</v>
      </c>
      <c r="L345" s="2" t="s">
        <v>1296</v>
      </c>
      <c r="M345" s="14" t="s">
        <v>664</v>
      </c>
      <c r="N345" s="3">
        <v>800000</v>
      </c>
      <c r="O345" t="str">
        <f>_xlfn.XLOOKUP(M345,[8]【SUIT】合同静态信息表!$B:$B,[8]【SUIT】合同静态信息表!$BF:$BF)</f>
        <v>数智管理中心</v>
      </c>
      <c r="P345">
        <f>COUNTIFS($M$2:M345,M345)</f>
        <v>1</v>
      </c>
      <c r="Q345" t="str">
        <f>M345</f>
        <v>SZJT202570002</v>
      </c>
    </row>
    <row r="346" ht="14.25" spans="1:17">
      <c r="A346" t="s">
        <v>1162</v>
      </c>
      <c r="D346" s="13">
        <v>216000</v>
      </c>
      <c r="E346" t="str">
        <f>_xlfn.XLOOKUP(A346,[8]【SUIT】合同静态信息表!$B:$B,[8]【SUIT】合同静态信息表!$BF:$BF)</f>
        <v>数智管理中心</v>
      </c>
      <c r="F346">
        <f>COUNTIFS($A$2:A346,A346)</f>
        <v>2</v>
      </c>
      <c r="L346" s="2" t="s">
        <v>1297</v>
      </c>
      <c r="M346" s="14" t="s">
        <v>622</v>
      </c>
      <c r="N346" s="3">
        <v>17799.99</v>
      </c>
      <c r="O346" t="str">
        <f>_xlfn.XLOOKUP(M346,[8]【SUIT】合同静态信息表!$B:$B,[8]【SUIT】合同静态信息表!$BF:$BF)</f>
        <v>广东分公司</v>
      </c>
      <c r="P346">
        <f>COUNTIFS($M$2:M346,M346)</f>
        <v>2</v>
      </c>
    </row>
    <row r="347" ht="14.25" spans="1:17">
      <c r="A347" t="s">
        <v>793</v>
      </c>
      <c r="D347" s="13">
        <v>10002.85</v>
      </c>
      <c r="E347" t="str">
        <f>_xlfn.XLOOKUP(A347,[8]【SUIT】合同静态信息表!$B:$B,[8]【SUIT】合同静态信息表!$BF:$BF)</f>
        <v>数字建造中心</v>
      </c>
      <c r="F347">
        <f>COUNTIFS($A$2:A347,A347)</f>
        <v>3</v>
      </c>
      <c r="L347" s="2" t="s">
        <v>1298</v>
      </c>
      <c r="M347" s="2" t="s">
        <v>1299</v>
      </c>
      <c r="N347" s="3">
        <v>1127115</v>
      </c>
      <c r="O347" t="str">
        <f>_xlfn.XLOOKUP(M347,[8]【SUIT】合同静态信息表!$B:$B,[8]【SUIT】合同静态信息表!$BF:$BF)</f>
        <v>广东分公司</v>
      </c>
      <c r="P347">
        <f>COUNTIFS($M$2:M347,M347)</f>
        <v>1</v>
      </c>
      <c r="Q347" t="str">
        <f>M347</f>
        <v>C0CJGD-FW-T-2025096</v>
      </c>
    </row>
    <row r="348" ht="14.25" spans="1:17">
      <c r="A348" t="s">
        <v>796</v>
      </c>
      <c r="D348" s="13">
        <v>30022.57</v>
      </c>
      <c r="E348" t="str">
        <f>_xlfn.XLOOKUP(A348,[8]【SUIT】合同静态信息表!$B:$B,[8]【SUIT】合同静态信息表!$BF:$BF)</f>
        <v>数字建造中心</v>
      </c>
      <c r="F348">
        <f>COUNTIFS($A$2:A348,A348)</f>
        <v>2</v>
      </c>
      <c r="L348" s="2" t="s">
        <v>1300</v>
      </c>
      <c r="M348" s="14" t="s">
        <v>431</v>
      </c>
      <c r="N348" s="3">
        <v>64867</v>
      </c>
      <c r="O348" t="str">
        <f>_xlfn.XLOOKUP(M348,[8]【SUIT】合同静态信息表!$B:$B,[8]【SUIT】合同静态信息表!$BF:$BF)</f>
        <v>广东分公司</v>
      </c>
      <c r="P348">
        <f>COUNTIFS($M$2:M348,M348)</f>
        <v>3</v>
      </c>
    </row>
    <row r="349" ht="14.25" spans="1:17">
      <c r="A349" t="s">
        <v>798</v>
      </c>
      <c r="D349" s="13">
        <v>30022.57</v>
      </c>
      <c r="E349" t="str">
        <f>_xlfn.XLOOKUP(A349,[8]【SUIT】合同静态信息表!$B:$B,[8]【SUIT】合同静态信息表!$BF:$BF)</f>
        <v>数字建造中心</v>
      </c>
      <c r="F349">
        <f>COUNTIFS($A$2:A349,A349)</f>
        <v>2</v>
      </c>
      <c r="L349" s="2" t="s">
        <v>1301</v>
      </c>
      <c r="M349" s="14" t="s">
        <v>1302</v>
      </c>
      <c r="N349" s="3">
        <v>1706287.91</v>
      </c>
      <c r="O349" t="str">
        <f>_xlfn.XLOOKUP(M349,[8]【SUIT】合同静态信息表!$B:$B,[8]【SUIT】合同静态信息表!$BF:$BF)</f>
        <v>市场经营拓展中心</v>
      </c>
      <c r="P349">
        <f>COUNTIFS($M$2:M349,M349)</f>
        <v>1</v>
      </c>
      <c r="Q349" t="str">
        <f>M349</f>
        <v>C0CJSC-FW-T/W-2025054</v>
      </c>
    </row>
    <row r="350" ht="14.25" spans="1:17">
      <c r="A350" t="s">
        <v>796</v>
      </c>
      <c r="D350" s="13">
        <v>145500</v>
      </c>
      <c r="E350" t="str">
        <f>_xlfn.XLOOKUP(A350,[8]【SUIT】合同静态信息表!$B:$B,[8]【SUIT】合同静态信息表!$BF:$BF)</f>
        <v>数字建造中心</v>
      </c>
      <c r="F350">
        <f>COUNTIFS($A$2:A350,A350)</f>
        <v>3</v>
      </c>
      <c r="L350" s="2" t="s">
        <v>1301</v>
      </c>
      <c r="M350" s="14" t="s">
        <v>1302</v>
      </c>
      <c r="N350" s="3">
        <v>911800.29</v>
      </c>
      <c r="O350" t="str">
        <f>_xlfn.XLOOKUP(M350,[8]【SUIT】合同静态信息表!$B:$B,[8]【SUIT】合同静态信息表!$BF:$BF)</f>
        <v>市场经营拓展中心</v>
      </c>
      <c r="P350">
        <f>COUNTIFS($M$2:M350,M350)</f>
        <v>2</v>
      </c>
    </row>
    <row r="351" ht="14.25" spans="1:17">
      <c r="A351" t="s">
        <v>798</v>
      </c>
      <c r="D351" s="13">
        <v>145500</v>
      </c>
      <c r="E351" t="str">
        <f>_xlfn.XLOOKUP(A351,[8]【SUIT】合同静态信息表!$B:$B,[8]【SUIT】合同静态信息表!$BF:$BF)</f>
        <v>数字建造中心</v>
      </c>
      <c r="F351">
        <f>COUNTIFS($A$2:A351,A351)</f>
        <v>3</v>
      </c>
      <c r="L351" s="2" t="s">
        <v>1303</v>
      </c>
      <c r="M351" s="2" t="s">
        <v>1304</v>
      </c>
      <c r="N351" s="3">
        <v>502180</v>
      </c>
      <c r="O351" t="str">
        <f>_xlfn.XLOOKUP(M351,[8]【SUIT】合同静态信息表!$B:$B,[8]【SUIT】合同静态信息表!$BF:$BF)</f>
        <v>数字建造中心</v>
      </c>
      <c r="P351">
        <f>COUNTIFS($M$2:M351,M351)</f>
        <v>1</v>
      </c>
      <c r="Q351" t="str">
        <f>M351</f>
        <v>C0CJSJ--T-2025103</v>
      </c>
    </row>
    <row r="352" ht="14.25" spans="1:17">
      <c r="A352" t="s">
        <v>364</v>
      </c>
      <c r="D352" s="13">
        <v>1909000</v>
      </c>
      <c r="E352" t="str">
        <f>_xlfn.XLOOKUP(A352,[8]【SUIT】合同静态信息表!$B:$B,[8]【SUIT】合同静态信息表!$BF:$BF)</f>
        <v>数字建造中心</v>
      </c>
      <c r="F352">
        <f>COUNTIFS($A$2:A352,A352)</f>
        <v>2</v>
      </c>
      <c r="L352" s="2" t="s">
        <v>1270</v>
      </c>
      <c r="M352" s="14" t="s">
        <v>1271</v>
      </c>
      <c r="N352" s="3">
        <v>1343218.52</v>
      </c>
      <c r="O352" t="str">
        <f>_xlfn.XLOOKUP(M352,[8]【SUIT】合同静态信息表!$B:$B,[8]【SUIT】合同静态信息表!$BF:$BF)</f>
        <v>数字建造中心</v>
      </c>
      <c r="P352">
        <f>COUNTIFS($M$2:M352,M352)</f>
        <v>2</v>
      </c>
    </row>
    <row r="353" ht="14.25" spans="1:17">
      <c r="A353" t="s">
        <v>1305</v>
      </c>
      <c r="D353" s="13">
        <v>1000</v>
      </c>
      <c r="E353" t="str">
        <f>_xlfn.XLOOKUP(A353,[8]【SUIT】合同静态信息表!$B:$B,[8]【SUIT】合同静态信息表!$BF:$BF)</f>
        <v>数智管理中心</v>
      </c>
      <c r="F353">
        <f>COUNTIFS($A$2:A353,A353)</f>
        <v>1</v>
      </c>
      <c r="G353" t="str">
        <f t="shared" ref="G353:G357" si="51">A353</f>
        <v>ZHT2023120600149</v>
      </c>
      <c r="L353" s="2" t="s">
        <v>1306</v>
      </c>
      <c r="M353" s="2" t="s">
        <v>727</v>
      </c>
      <c r="N353" s="3">
        <v>63410</v>
      </c>
      <c r="O353" t="str">
        <f>_xlfn.XLOOKUP(M353,[8]【SUIT】合同静态信息表!$B:$B,[8]【SUIT】合同静态信息表!$BF:$BF)</f>
        <v>广东分公司</v>
      </c>
      <c r="P353">
        <f>COUNTIFS($M$2:M353,M353)</f>
        <v>1</v>
      </c>
      <c r="Q353" t="str">
        <f t="shared" ref="Q353:Q363" si="52">M353</f>
        <v>ZHT2020120700106</v>
      </c>
    </row>
    <row r="354" ht="14.25" spans="1:17">
      <c r="A354" t="s">
        <v>1305</v>
      </c>
      <c r="D354" s="13">
        <v>21000</v>
      </c>
      <c r="E354" t="str">
        <f>_xlfn.XLOOKUP(A354,[8]【SUIT】合同静态信息表!$B:$B,[8]【SUIT】合同静态信息表!$BF:$BF)</f>
        <v>数智管理中心</v>
      </c>
      <c r="F354">
        <f>COUNTIFS($A$2:A354,A354)</f>
        <v>2</v>
      </c>
      <c r="L354" s="2" t="s">
        <v>1307</v>
      </c>
      <c r="M354" s="2" t="s">
        <v>1308</v>
      </c>
      <c r="N354" s="3">
        <v>1080000</v>
      </c>
      <c r="O354" t="str">
        <f>_xlfn.XLOOKUP(M354,[8]【SUIT】合同静态信息表!$B:$B,[8]【SUIT】合同静态信息表!$BF:$BF)</f>
        <v>智能运管中心</v>
      </c>
      <c r="P354">
        <f>COUNTIFS($M$2:M354,M354)</f>
        <v>1</v>
      </c>
      <c r="Q354" t="str">
        <f t="shared" si="52"/>
        <v>ZHT2024122400171</v>
      </c>
    </row>
    <row r="355" ht="14.25" spans="1:17">
      <c r="A355" t="s">
        <v>967</v>
      </c>
      <c r="D355" s="13">
        <v>190000</v>
      </c>
      <c r="E355" t="str">
        <f>_xlfn.XLOOKUP(A355,[8]【SUIT】合同静态信息表!$B:$B,[8]【SUIT】合同静态信息表!$BF:$BF)</f>
        <v>数字建造中心</v>
      </c>
      <c r="F355">
        <f>COUNTIFS($A$2:A355,A355)</f>
        <v>1</v>
      </c>
      <c r="G355" t="str">
        <f t="shared" si="51"/>
        <v>ZHT2023102400119</v>
      </c>
      <c r="L355" s="2" t="s">
        <v>1309</v>
      </c>
      <c r="M355" s="2" t="s">
        <v>740</v>
      </c>
      <c r="N355" s="3">
        <v>545690</v>
      </c>
      <c r="O355" t="str">
        <f>_xlfn.XLOOKUP(M355,[8]【SUIT】合同静态信息表!$B:$B,[8]【SUIT】合同静态信息表!$BF:$BF)</f>
        <v>广东分公司</v>
      </c>
      <c r="P355">
        <f>COUNTIFS($M$2:M355,M355)</f>
        <v>1</v>
      </c>
      <c r="Q355" t="str">
        <f t="shared" si="52"/>
        <v>ZHT2025022000021</v>
      </c>
    </row>
    <row r="356" ht="14.25" spans="1:17">
      <c r="A356" t="s">
        <v>907</v>
      </c>
      <c r="D356" s="13">
        <v>118530</v>
      </c>
      <c r="E356" t="str">
        <f>_xlfn.XLOOKUP(A356,[8]【SUIT】合同静态信息表!$B:$B,[8]【SUIT】合同静态信息表!$BF:$BF)</f>
        <v>广东分公司</v>
      </c>
      <c r="F356">
        <f>COUNTIFS($A$2:A356,A356)</f>
        <v>2</v>
      </c>
      <c r="L356" s="2" t="s">
        <v>1310</v>
      </c>
      <c r="M356" s="2" t="s">
        <v>1311</v>
      </c>
      <c r="N356" s="3">
        <v>742500</v>
      </c>
      <c r="O356" t="str">
        <f>_xlfn.XLOOKUP(M356,[8]【SUIT】合同静态信息表!$B:$B,[8]【SUIT】合同静态信息表!$BF:$BF)</f>
        <v>数智管理中心</v>
      </c>
      <c r="P356">
        <f>COUNTIFS($M$2:M356,M356)</f>
        <v>1</v>
      </c>
      <c r="Q356" t="str">
        <f t="shared" si="52"/>
        <v>C0CJSG-FW-T-2025115</v>
      </c>
    </row>
    <row r="357" ht="14.25" spans="1:17">
      <c r="A357" t="s">
        <v>1312</v>
      </c>
      <c r="D357" s="13">
        <v>49900</v>
      </c>
      <c r="E357" t="str">
        <f>_xlfn.XLOOKUP(A357,[8]【SUIT】合同静态信息表!$B:$B,[8]【SUIT】合同静态信息表!$BF:$BF)</f>
        <v>数智管理中心</v>
      </c>
      <c r="F357">
        <f>COUNTIFS($A$2:A357,A357)</f>
        <v>1</v>
      </c>
      <c r="G357" t="str">
        <f t="shared" si="51"/>
        <v>ZHT2024061900075</v>
      </c>
      <c r="L357" s="2" t="s">
        <v>1313</v>
      </c>
      <c r="M357" s="2" t="s">
        <v>1314</v>
      </c>
      <c r="N357" s="3">
        <v>1598269</v>
      </c>
      <c r="O357" t="str">
        <f>_xlfn.XLOOKUP(M357,[8]【SUIT】合同静态信息表!$B:$B,[8]【SUIT】合同静态信息表!$BF:$BF)</f>
        <v>智能运管中心</v>
      </c>
      <c r="P357">
        <f>COUNTIFS($M$2:M357,M357)</f>
        <v>1</v>
      </c>
      <c r="Q357" t="str">
        <f t="shared" si="52"/>
        <v>C0CJZY-FW-T-2025120</v>
      </c>
    </row>
    <row r="358" ht="14.25" spans="1:17">
      <c r="A358" t="s">
        <v>913</v>
      </c>
      <c r="D358" s="13">
        <v>166950</v>
      </c>
      <c r="E358" t="str">
        <f>_xlfn.XLOOKUP(A358,[8]【SUIT】合同静态信息表!$B:$B,[8]【SUIT】合同静态信息表!$BF:$BF)</f>
        <v>福建分公司</v>
      </c>
      <c r="F358">
        <f>COUNTIFS($A$2:A358,A358)</f>
        <v>2</v>
      </c>
      <c r="L358" s="2" t="s">
        <v>1315</v>
      </c>
      <c r="M358" s="2" t="s">
        <v>403</v>
      </c>
      <c r="N358" s="3">
        <v>132400</v>
      </c>
      <c r="O358" t="str">
        <f>_xlfn.XLOOKUP(M358,[8]【SUIT】合同静态信息表!$B:$B,[8]【SUIT】合同静态信息表!$BF:$BF)</f>
        <v>数字建造中心</v>
      </c>
      <c r="P358">
        <f>COUNTIFS($M$2:M358,M358)</f>
        <v>1</v>
      </c>
      <c r="Q358" t="str">
        <f t="shared" si="52"/>
        <v>ZHT2024081400093</v>
      </c>
    </row>
    <row r="359" ht="14.25" spans="1:17">
      <c r="A359" t="s">
        <v>910</v>
      </c>
      <c r="D359" s="13">
        <v>32600</v>
      </c>
      <c r="E359" t="str">
        <f>_xlfn.XLOOKUP(A359,[8]【SUIT】合同静态信息表!$B:$B,[8]【SUIT】合同静态信息表!$BF:$BF)</f>
        <v>福建分公司</v>
      </c>
      <c r="F359">
        <f>COUNTIFS($A$2:A359,A359)</f>
        <v>2</v>
      </c>
      <c r="L359" s="2" t="s">
        <v>1316</v>
      </c>
      <c r="M359" s="2" t="s">
        <v>1317</v>
      </c>
      <c r="N359" s="3">
        <v>215686.4</v>
      </c>
      <c r="O359" t="str">
        <f>_xlfn.XLOOKUP(M359,[8]【SUIT】合同静态信息表!$B:$B,[8]【SUIT】合同静态信息表!$BF:$BF)</f>
        <v>广东分公司</v>
      </c>
      <c r="P359">
        <f>COUNTIFS($M$2:M359,M359)</f>
        <v>1</v>
      </c>
      <c r="Q359" t="str">
        <f t="shared" si="52"/>
        <v>ZHT2025030300023</v>
      </c>
    </row>
    <row r="360" ht="14.25" spans="1:17">
      <c r="A360" t="s">
        <v>516</v>
      </c>
      <c r="D360" s="13">
        <v>55904.91</v>
      </c>
      <c r="E360" t="str">
        <f>_xlfn.XLOOKUP(A360,[8]【SUIT】合同静态信息表!$B:$B,[8]【SUIT】合同静态信息表!$BF:$BF)</f>
        <v>广东分公司</v>
      </c>
      <c r="F360">
        <f>COUNTIFS($A$2:A360,A360)</f>
        <v>4</v>
      </c>
      <c r="L360" s="2" t="s">
        <v>1318</v>
      </c>
      <c r="M360" s="2" t="s">
        <v>1319</v>
      </c>
      <c r="N360" s="3">
        <v>1261016</v>
      </c>
      <c r="O360" t="str">
        <f>_xlfn.XLOOKUP(M360,[8]【SUIT】合同静态信息表!$B:$B,[8]【SUIT】合同静态信息表!$BF:$BF)</f>
        <v>广东分公司</v>
      </c>
      <c r="P360">
        <f>COUNTIFS($M$2:M360,M360)</f>
        <v>1</v>
      </c>
      <c r="Q360" t="str">
        <f t="shared" si="52"/>
        <v>C0CJGD-FW-T-2025099</v>
      </c>
    </row>
    <row r="361" ht="14.25" spans="1:17">
      <c r="A361" t="s">
        <v>357</v>
      </c>
      <c r="D361" s="13">
        <v>3368646.51</v>
      </c>
      <c r="E361" t="str">
        <f>_xlfn.XLOOKUP(A361,[8]【SUIT】合同静态信息表!$B:$B,[8]【SUIT】合同静态信息表!$BF:$BF)</f>
        <v>数字建造中心</v>
      </c>
      <c r="F361">
        <f>COUNTIFS($A$2:A361,A361)</f>
        <v>5</v>
      </c>
      <c r="L361" s="2" t="s">
        <v>1320</v>
      </c>
      <c r="M361" s="2" t="s">
        <v>420</v>
      </c>
      <c r="N361" s="3">
        <v>929233.06</v>
      </c>
      <c r="O361" t="str">
        <f>_xlfn.XLOOKUP(M361,[8]【SUIT】合同静态信息表!$B:$B,[8]【SUIT】合同静态信息表!$BF:$BF)</f>
        <v>数字建造中心</v>
      </c>
      <c r="P361">
        <f>COUNTIFS($M$2:M361,M361)</f>
        <v>1</v>
      </c>
      <c r="Q361" t="str">
        <f t="shared" si="52"/>
        <v>ZHT2025031800029</v>
      </c>
    </row>
    <row r="362" ht="14.25" spans="1:17">
      <c r="A362" t="s">
        <v>1278</v>
      </c>
      <c r="D362" s="13">
        <v>26781.31</v>
      </c>
      <c r="E362" t="str">
        <f>_xlfn.XLOOKUP(A362,[8]【SUIT】合同静态信息表!$B:$B,[8]【SUIT】合同静态信息表!$BF:$BF)</f>
        <v>智能运管中心</v>
      </c>
      <c r="F362">
        <f>COUNTIFS($A$2:A362,A362)</f>
        <v>2</v>
      </c>
      <c r="L362" s="2" t="s">
        <v>1321</v>
      </c>
      <c r="M362" s="2" t="s">
        <v>1322</v>
      </c>
      <c r="N362" s="3">
        <v>1000000</v>
      </c>
      <c r="O362" t="str">
        <f>_xlfn.XLOOKUP(M362,[8]【SUIT】合同静态信息表!$B:$B,[8]【SUIT】合同静态信息表!$BF:$BF)</f>
        <v>数字建造中心</v>
      </c>
      <c r="P362">
        <f>COUNTIFS($M$2:M362,M362)</f>
        <v>1</v>
      </c>
      <c r="Q362" t="str">
        <f t="shared" si="52"/>
        <v>C0CJSJ-FW-T-2025138</v>
      </c>
    </row>
    <row r="363" ht="14.25" spans="1:17">
      <c r="A363" t="s">
        <v>1323</v>
      </c>
      <c r="D363" s="13">
        <v>200000</v>
      </c>
      <c r="E363" t="str">
        <f>_xlfn.XLOOKUP(A363,[8]【SUIT】合同静态信息表!$B:$B,[8]【SUIT】合同静态信息表!$BF:$BF)</f>
        <v>市场经营拓展中心</v>
      </c>
      <c r="F363">
        <f>COUNTIFS($A$2:A363,A363)</f>
        <v>1</v>
      </c>
      <c r="G363" t="str">
        <f>A363</f>
        <v>ZHT2024040700035</v>
      </c>
      <c r="L363" s="2" t="s">
        <v>1324</v>
      </c>
      <c r="M363" s="14" t="s">
        <v>1179</v>
      </c>
      <c r="N363" s="3">
        <v>149500</v>
      </c>
      <c r="O363" t="str">
        <f>_xlfn.XLOOKUP(M363,[8]【SUIT】合同静态信息表!$B:$B,[8]【SUIT】合同静态信息表!$BF:$BF)</f>
        <v>智能运管中心</v>
      </c>
      <c r="P363">
        <f>COUNTIFS($M$2:M363,M363)</f>
        <v>1</v>
      </c>
      <c r="Q363" t="str">
        <f t="shared" si="52"/>
        <v>ZHT2023110100131</v>
      </c>
    </row>
    <row r="364" ht="14.25" spans="1:17">
      <c r="A364" t="s">
        <v>1325</v>
      </c>
      <c r="D364" s="13">
        <v>150000</v>
      </c>
      <c r="E364" t="str">
        <f>_xlfn.XLOOKUP(A364,[8]【SUIT】合同静态信息表!$B:$B,[8]【SUIT】合同静态信息表!$BF:$BF)</f>
        <v>数智管理中心</v>
      </c>
      <c r="F364">
        <f>COUNTIFS($A$2:A364,A364)</f>
        <v>1</v>
      </c>
      <c r="G364" t="str">
        <f>A364</f>
        <v>ZHT2024012600013</v>
      </c>
      <c r="L364" s="2" t="s">
        <v>1326</v>
      </c>
      <c r="M364" s="14" t="s">
        <v>764</v>
      </c>
      <c r="N364" s="3">
        <v>300300</v>
      </c>
      <c r="O364" t="str">
        <f>_xlfn.XLOOKUP(M364,[8]【SUIT】合同静态信息表!$B:$B,[8]【SUIT】合同静态信息表!$BF:$BF)</f>
        <v>福建分公司</v>
      </c>
      <c r="P364">
        <f>COUNTIFS($M$2:M364,M364)</f>
        <v>2</v>
      </c>
    </row>
    <row r="365" ht="14.25" spans="1:17">
      <c r="A365" t="s">
        <v>934</v>
      </c>
      <c r="D365" s="13">
        <v>2129480</v>
      </c>
      <c r="E365" t="str">
        <f>_xlfn.XLOOKUP(A365,[8]【SUIT】合同静态信息表!$B:$B,[8]【SUIT】合同静态信息表!$BF:$BF)</f>
        <v>数字建造中心</v>
      </c>
      <c r="F365">
        <f>COUNTIFS($A$2:A365,A365)</f>
        <v>5</v>
      </c>
      <c r="L365" s="2" t="s">
        <v>1327</v>
      </c>
      <c r="M365" s="14" t="s">
        <v>1154</v>
      </c>
      <c r="N365" s="3">
        <v>404640</v>
      </c>
      <c r="O365" t="str">
        <f>_xlfn.XLOOKUP(M365,[8]【SUIT】合同静态信息表!$B:$B,[8]【SUIT】合同静态信息表!$BF:$BF)</f>
        <v>广东分公司</v>
      </c>
      <c r="P365">
        <f>COUNTIFS($M$2:M365,M365)</f>
        <v>2</v>
      </c>
    </row>
    <row r="366" ht="14.25" spans="1:17">
      <c r="A366" t="s">
        <v>745</v>
      </c>
      <c r="D366" t="s">
        <v>368</v>
      </c>
      <c r="E366" t="str">
        <f>_xlfn.XLOOKUP(A366,[8]【SUIT】合同静态信息表!$B:$B,[8]【SUIT】合同静态信息表!$BF:$BF)</f>
        <v>数智管理中心</v>
      </c>
      <c r="F366">
        <f>COUNTIFS($A$2:A366,A366)</f>
        <v>2</v>
      </c>
      <c r="L366" s="2" t="s">
        <v>1328</v>
      </c>
      <c r="M366" s="2" t="s">
        <v>1329</v>
      </c>
      <c r="N366" s="3">
        <v>1835200</v>
      </c>
      <c r="O366" t="str">
        <f>_xlfn.XLOOKUP(M366,[8]【SUIT】合同静态信息表!$B:$B,[8]【SUIT】合同静态信息表!$BF:$BF)</f>
        <v>智能运管中心</v>
      </c>
      <c r="P366">
        <f>COUNTIFS($M$2:M366,M366)</f>
        <v>1</v>
      </c>
      <c r="Q366" t="str">
        <f>M366</f>
        <v>C0CJZY-FW-T/W-2025058</v>
      </c>
    </row>
    <row r="367" ht="14.25" spans="1:17">
      <c r="A367" t="s">
        <v>716</v>
      </c>
      <c r="D367" s="13">
        <v>22100</v>
      </c>
      <c r="E367" t="str">
        <f>_xlfn.XLOOKUP(A367,[8]【SUIT】合同静态信息表!$B:$B,[8]【SUIT】合同静态信息表!$BF:$BF)</f>
        <v>广东分公司</v>
      </c>
      <c r="F367">
        <f>COUNTIFS($A$2:A367,A367)</f>
        <v>3</v>
      </c>
      <c r="L367" s="2" t="s">
        <v>1330</v>
      </c>
      <c r="M367" s="2" t="s">
        <v>672</v>
      </c>
      <c r="N367" s="3">
        <v>108500</v>
      </c>
      <c r="O367" t="str">
        <f>_xlfn.XLOOKUP(M367,[8]【SUIT】合同静态信息表!$B:$B,[8]【SUIT】合同静态信息表!$BF:$BF)</f>
        <v>数智管理中心</v>
      </c>
      <c r="P367">
        <f>COUNTIFS($M$2:M367,M367)</f>
        <v>1</v>
      </c>
      <c r="Q367" t="str">
        <f>M367</f>
        <v>C0CJSG-FW-T-2025005</v>
      </c>
    </row>
    <row r="368" ht="14.25" spans="1:17">
      <c r="A368" t="s">
        <v>850</v>
      </c>
      <c r="D368" t="s">
        <v>368</v>
      </c>
      <c r="E368" t="str">
        <f>_xlfn.XLOOKUP(A368,[8]【SUIT】合同静态信息表!$B:$B,[8]【SUIT】合同静态信息表!$BF:$BF)</f>
        <v>数字建造中心</v>
      </c>
      <c r="F368">
        <f>COUNTIFS($A$2:A368,A368)</f>
        <v>2</v>
      </c>
      <c r="L368" s="2" t="s">
        <v>1326</v>
      </c>
      <c r="M368" s="14" t="s">
        <v>764</v>
      </c>
      <c r="N368" s="3">
        <v>300300</v>
      </c>
      <c r="O368" t="str">
        <f>_xlfn.XLOOKUP(M368,[8]【SUIT】合同静态信息表!$B:$B,[8]【SUIT】合同静态信息表!$BF:$BF)</f>
        <v>福建分公司</v>
      </c>
      <c r="P368">
        <f>COUNTIFS($M$2:M368,M368)</f>
        <v>3</v>
      </c>
    </row>
    <row r="369" ht="14.25" spans="1:17">
      <c r="A369" t="s">
        <v>1331</v>
      </c>
      <c r="D369" s="13">
        <v>-77000</v>
      </c>
      <c r="E369" t="str">
        <f>_xlfn.XLOOKUP(A369,[8]【SUIT】合同静态信息表!$B:$B,[8]【SUIT】合同静态信息表!$BF:$BF)</f>
        <v>数智管理中心</v>
      </c>
      <c r="F369">
        <f>COUNTIFS($A$2:A369,A369)</f>
        <v>1</v>
      </c>
      <c r="G369" t="str">
        <f t="shared" ref="G369:G374" si="53">A369</f>
        <v>ZHT2024112200145</v>
      </c>
      <c r="L369" s="2" t="s">
        <v>1332</v>
      </c>
      <c r="M369" s="14" t="s">
        <v>1333</v>
      </c>
      <c r="N369" s="3">
        <v>904990.9</v>
      </c>
      <c r="O369" t="str">
        <f>_xlfn.XLOOKUP(M369,[8]【SUIT】合同静态信息表!$B:$B,[8]【SUIT】合同静态信息表!$BF:$BF)</f>
        <v>智能运管中心</v>
      </c>
      <c r="P369">
        <f>COUNTIFS($M$2:M369,M369)</f>
        <v>1</v>
      </c>
      <c r="Q369" t="str">
        <f>M369</f>
        <v>C0CJZY-FW-T-2025009</v>
      </c>
    </row>
    <row r="370" ht="14.25" spans="1:17">
      <c r="A370" t="s">
        <v>1334</v>
      </c>
      <c r="D370" t="s">
        <v>368</v>
      </c>
      <c r="E370" t="str">
        <f>_xlfn.XLOOKUP(A370,[8]【SUIT】合同静态信息表!$B:$B,[8]【SUIT】合同静态信息表!$BF:$BF)</f>
        <v>数字建造中心</v>
      </c>
      <c r="F370">
        <f>COUNTIFS($A$2:A370,A370)</f>
        <v>1</v>
      </c>
      <c r="G370" t="str">
        <f t="shared" si="53"/>
        <v>ZHT2024061800074</v>
      </c>
      <c r="L370" s="2" t="s">
        <v>1335</v>
      </c>
      <c r="M370" s="2" t="s">
        <v>500</v>
      </c>
      <c r="N370" s="3">
        <v>278820</v>
      </c>
      <c r="O370" t="str">
        <f>_xlfn.XLOOKUP(M370,[8]【SUIT】合同静态信息表!$B:$B,[8]【SUIT】合同静态信息表!$BF:$BF)</f>
        <v>数字建造中心</v>
      </c>
      <c r="P370">
        <f>COUNTIFS($M$2:M370,M370)</f>
        <v>1</v>
      </c>
      <c r="Q370" t="str">
        <f>M370</f>
        <v>C0CJSJ-FW-T-2025118</v>
      </c>
    </row>
    <row r="371" ht="14.25" spans="1:17">
      <c r="A371" t="s">
        <v>671</v>
      </c>
      <c r="D371" t="s">
        <v>368</v>
      </c>
      <c r="E371" t="str">
        <f>_xlfn.XLOOKUP(A371,[8]【SUIT】合同静态信息表!$B:$B,[8]【SUIT】合同静态信息表!$BF:$BF)</f>
        <v>福建分公司</v>
      </c>
      <c r="F371">
        <f>COUNTIFS($A$2:A371,A371)</f>
        <v>4</v>
      </c>
      <c r="L371" s="2" t="s">
        <v>1296</v>
      </c>
      <c r="M371" s="14" t="s">
        <v>664</v>
      </c>
      <c r="N371" s="3">
        <v>2000000</v>
      </c>
      <c r="O371" t="str">
        <f>_xlfn.XLOOKUP(M371,[8]【SUIT】合同静态信息表!$B:$B,[8]【SUIT】合同静态信息表!$BF:$BF)</f>
        <v>数智管理中心</v>
      </c>
      <c r="P371">
        <f>COUNTIFS($M$2:M371,M371)</f>
        <v>2</v>
      </c>
    </row>
    <row r="372" ht="14.25" spans="1:17">
      <c r="A372" t="s">
        <v>1160</v>
      </c>
      <c r="D372" s="13">
        <v>-39774.25</v>
      </c>
      <c r="E372" t="str">
        <f>_xlfn.XLOOKUP(A372,[8]【SUIT】合同静态信息表!$B:$B,[8]【SUIT】合同静态信息表!$BF:$BF)</f>
        <v>智能运管中心</v>
      </c>
      <c r="F372">
        <f>COUNTIFS($A$2:A372,A372)</f>
        <v>3</v>
      </c>
      <c r="L372" s="2" t="s">
        <v>1336</v>
      </c>
      <c r="M372" s="14" t="s">
        <v>536</v>
      </c>
      <c r="N372" s="3">
        <v>299790.84</v>
      </c>
      <c r="O372" t="str">
        <f>_xlfn.XLOOKUP(M372,[8]【SUIT】合同静态信息表!$B:$B,[8]【SUIT】合同静态信息表!$BF:$BF)</f>
        <v>广东分公司</v>
      </c>
      <c r="P372">
        <f>COUNTIFS($M$2:M372,M372)</f>
        <v>2</v>
      </c>
    </row>
    <row r="373" ht="14.25" spans="1:17">
      <c r="A373" t="s">
        <v>536</v>
      </c>
      <c r="D373" t="s">
        <v>368</v>
      </c>
      <c r="E373" t="str">
        <f>_xlfn.XLOOKUP(A373,[8]【SUIT】合同静态信息表!$B:$B,[8]【SUIT】合同静态信息表!$BF:$BF)</f>
        <v>广东分公司</v>
      </c>
      <c r="F373">
        <f>COUNTIFS($A$2:A373,A373)</f>
        <v>1</v>
      </c>
      <c r="G373" t="str">
        <f t="shared" si="53"/>
        <v>ZHT2024102300131</v>
      </c>
      <c r="L373" s="2" t="s">
        <v>1337</v>
      </c>
      <c r="M373" s="2" t="s">
        <v>1338</v>
      </c>
      <c r="N373" s="3">
        <v>957600</v>
      </c>
      <c r="O373" t="str">
        <f>_xlfn.XLOOKUP(M373,[8]【SUIT】合同静态信息表!$B:$B,[8]【SUIT】合同静态信息表!$BF:$BF)</f>
        <v>广东分公司</v>
      </c>
      <c r="P373">
        <f>COUNTIFS($M$2:M373,M373)</f>
        <v>1</v>
      </c>
      <c r="Q373" t="str">
        <f>M373</f>
        <v>C0CJGD-JCCG-T-2025109</v>
      </c>
    </row>
    <row r="374" ht="14.25" spans="1:17">
      <c r="A374" t="s">
        <v>1339</v>
      </c>
      <c r="D374" t="s">
        <v>368</v>
      </c>
      <c r="E374" t="str">
        <f>_xlfn.XLOOKUP(A374,[8]【SUIT】合同静态信息表!$B:$B,[8]【SUIT】合同静态信息表!$BF:$BF)</f>
        <v>福建分公司</v>
      </c>
      <c r="F374">
        <f>COUNTIFS($A$2:A374,A374)</f>
        <v>1</v>
      </c>
      <c r="G374" t="str">
        <f t="shared" si="53"/>
        <v>ZHT2024101000124</v>
      </c>
      <c r="L374" s="2" t="s">
        <v>1340</v>
      </c>
      <c r="M374" s="14" t="s">
        <v>1003</v>
      </c>
      <c r="N374" s="3">
        <v>603734.7</v>
      </c>
      <c r="O374" t="str">
        <f>_xlfn.XLOOKUP(M374,[8]【SUIT】合同静态信息表!$B:$B,[8]【SUIT】合同静态信息表!$BF:$BF)</f>
        <v>数字建造中心</v>
      </c>
      <c r="P374">
        <f>COUNTIFS($M$2:M374,M374)</f>
        <v>3</v>
      </c>
    </row>
    <row r="375" ht="14.25" spans="1:17">
      <c r="A375" t="s">
        <v>706</v>
      </c>
      <c r="D375" t="s">
        <v>368</v>
      </c>
      <c r="E375" t="str">
        <f>_xlfn.XLOOKUP(A375,[8]【SUIT】合同静态信息表!$B:$B,[8]【SUIT】合同静态信息表!$BF:$BF)</f>
        <v>广东分公司</v>
      </c>
      <c r="F375">
        <f>COUNTIFS($A$2:A375,A375)</f>
        <v>2</v>
      </c>
      <c r="L375" s="2" t="s">
        <v>1341</v>
      </c>
      <c r="M375" s="2" t="s">
        <v>560</v>
      </c>
      <c r="N375" s="3">
        <v>292500</v>
      </c>
      <c r="O375" t="str">
        <f>_xlfn.XLOOKUP(M375,[8]【SUIT】合同静态信息表!$B:$B,[8]【SUIT】合同静态信息表!$BF:$BF)</f>
        <v>广东分公司</v>
      </c>
      <c r="P375">
        <f>COUNTIFS($M$2:M375,M375)</f>
        <v>1</v>
      </c>
      <c r="Q375" t="str">
        <f>M375</f>
        <v>C0CJGD-FW-T-2025104</v>
      </c>
    </row>
    <row r="376" ht="14.25" spans="1:17">
      <c r="A376" t="s">
        <v>987</v>
      </c>
      <c r="D376" t="s">
        <v>368</v>
      </c>
      <c r="E376" t="str">
        <f>_xlfn.XLOOKUP(A376,[8]【SUIT】合同静态信息表!$B:$B,[8]【SUIT】合同静态信息表!$BF:$BF)</f>
        <v>智能运管中心</v>
      </c>
      <c r="F376">
        <f>COUNTIFS($A$2:A376,A376)</f>
        <v>3</v>
      </c>
      <c r="L376" s="2" t="s">
        <v>1342</v>
      </c>
      <c r="M376" s="2" t="s">
        <v>1343</v>
      </c>
      <c r="N376" s="3">
        <v>200000</v>
      </c>
      <c r="O376" t="str">
        <f>_xlfn.XLOOKUP(M376,[8]【SUIT】合同静态信息表!$B:$B,[8]【SUIT】合同静态信息表!$BF:$BF)</f>
        <v>数智管理中心</v>
      </c>
      <c r="P376">
        <f>COUNTIFS($M$2:M376,M376)</f>
        <v>1</v>
      </c>
      <c r="Q376" t="str">
        <f>M376</f>
        <v>C0CJSG-FW-T-2025112</v>
      </c>
    </row>
    <row r="377" ht="14.25" spans="1:17">
      <c r="A377" t="s">
        <v>1308</v>
      </c>
      <c r="D377" s="13">
        <v>-2490408</v>
      </c>
      <c r="E377" t="str">
        <f>_xlfn.XLOOKUP(A377,[8]【SUIT】合同静态信息表!$B:$B,[8]【SUIT】合同静态信息表!$BF:$BF)</f>
        <v>智能运管中心</v>
      </c>
      <c r="F377">
        <f>COUNTIFS($A$2:A377,A377)</f>
        <v>1</v>
      </c>
      <c r="G377" t="str">
        <f t="shared" ref="G377:G385" si="54">A377</f>
        <v>ZHT2024122400171</v>
      </c>
      <c r="L377" s="2" t="s">
        <v>1344</v>
      </c>
      <c r="M377" s="14" t="s">
        <v>1123</v>
      </c>
      <c r="N377" s="3">
        <v>337500</v>
      </c>
      <c r="O377" t="str">
        <f>_xlfn.XLOOKUP(M377,[8]【SUIT】合同静态信息表!$B:$B,[8]【SUIT】合同静态信息表!$BF:$BF)</f>
        <v>智能运管中心</v>
      </c>
      <c r="P377">
        <f>COUNTIFS($M$2:M377,M377)</f>
        <v>1</v>
      </c>
      <c r="Q377" t="str">
        <f>M377</f>
        <v>ZHT2024061200068</v>
      </c>
    </row>
    <row r="378" ht="14.25" spans="1:17">
      <c r="A378" t="s">
        <v>1308</v>
      </c>
      <c r="D378" s="13">
        <v>-389592</v>
      </c>
      <c r="E378" t="str">
        <f>_xlfn.XLOOKUP(A378,[8]【SUIT】合同静态信息表!$B:$B,[8]【SUIT】合同静态信息表!$BF:$BF)</f>
        <v>智能运管中心</v>
      </c>
      <c r="F378">
        <f>COUNTIFS($A$2:A378,A378)</f>
        <v>2</v>
      </c>
      <c r="L378" s="2" t="s">
        <v>1345</v>
      </c>
      <c r="M378" s="14" t="s">
        <v>1346</v>
      </c>
      <c r="N378" s="3">
        <v>643435</v>
      </c>
      <c r="O378" t="str">
        <f>_xlfn.XLOOKUP(M378,[8]【SUIT】合同静态信息表!$B:$B,[8]【SUIT】合同静态信息表!$BF:$BF)</f>
        <v>智能运管中心</v>
      </c>
      <c r="P378">
        <f>COUNTIFS($M$2:M378,M378)</f>
        <v>1</v>
      </c>
      <c r="Q378" t="str">
        <f>M378</f>
        <v>ZHT2025010300002</v>
      </c>
    </row>
    <row r="379" ht="14.25" spans="1:17">
      <c r="A379" t="s">
        <v>532</v>
      </c>
      <c r="D379" t="s">
        <v>368</v>
      </c>
      <c r="E379" t="str">
        <f>_xlfn.XLOOKUP(A379,[8]【SUIT】合同静态信息表!$B:$B,[8]【SUIT】合同静态信息表!$BF:$BF)</f>
        <v>数字建造中心</v>
      </c>
      <c r="F379">
        <f>COUNTIFS($A$2:A379,A379)</f>
        <v>2</v>
      </c>
      <c r="L379" s="2" t="s">
        <v>1347</v>
      </c>
      <c r="M379" s="2" t="s">
        <v>984</v>
      </c>
      <c r="N379" s="3">
        <v>3502240</v>
      </c>
      <c r="O379" t="str">
        <f>_xlfn.XLOOKUP(M379,[8]【SUIT】合同静态信息表!$B:$B,[8]【SUIT】合同静态信息表!$BF:$BF)</f>
        <v>数字建造中心</v>
      </c>
      <c r="P379">
        <f>COUNTIFS($M$2:M379,M379)</f>
        <v>1</v>
      </c>
      <c r="Q379" t="str">
        <f>M379</f>
        <v>ZHT2023091300094</v>
      </c>
    </row>
    <row r="380" ht="14.25" spans="1:17">
      <c r="A380" t="s">
        <v>1348</v>
      </c>
      <c r="D380" t="s">
        <v>368</v>
      </c>
      <c r="E380" t="str">
        <f>_xlfn.XLOOKUP(A380,[8]【SUIT】合同静态信息表!$B:$B,[8]【SUIT】合同静态信息表!$BF:$BF)</f>
        <v>智能运管中心</v>
      </c>
      <c r="F380">
        <f>COUNTIFS($A$2:A380,A380)</f>
        <v>1</v>
      </c>
      <c r="G380" t="str">
        <f t="shared" si="54"/>
        <v>ZHT2024110800137</v>
      </c>
      <c r="L380" s="2" t="s">
        <v>1349</v>
      </c>
      <c r="M380" s="14" t="s">
        <v>1346</v>
      </c>
      <c r="N380" s="3">
        <v>159800</v>
      </c>
      <c r="O380" t="str">
        <f>_xlfn.XLOOKUP(M380,[8]【SUIT】合同静态信息表!$B:$B,[8]【SUIT】合同静态信息表!$BF:$BF)</f>
        <v>智能运管中心</v>
      </c>
      <c r="P380">
        <f>COUNTIFS($M$2:M380,M380)</f>
        <v>2</v>
      </c>
    </row>
    <row r="381" ht="14.25" spans="1:17">
      <c r="A381" t="s">
        <v>1350</v>
      </c>
      <c r="D381" s="13">
        <v>-420000</v>
      </c>
      <c r="E381" t="str">
        <f>_xlfn.XLOOKUP(A381,[8]【SUIT】合同静态信息表!$B:$B,[8]【SUIT】合同静态信息表!$BF:$BF)</f>
        <v>数智管理中心</v>
      </c>
      <c r="F381">
        <f>COUNTIFS($A$2:A381,A381)</f>
        <v>1</v>
      </c>
      <c r="G381" t="str">
        <f t="shared" si="54"/>
        <v>ZHT2024122000166</v>
      </c>
      <c r="L381" s="2" t="s">
        <v>1351</v>
      </c>
      <c r="M381" s="2" t="s">
        <v>1352</v>
      </c>
      <c r="N381" s="3">
        <v>1348000</v>
      </c>
      <c r="O381" t="str">
        <f>_xlfn.XLOOKUP(M381,[8]【SUIT】合同静态信息表!$B:$B,[8]【SUIT】合同静态信息表!$BF:$BF)</f>
        <v>广东分公司</v>
      </c>
      <c r="P381">
        <f>COUNTIFS($M$2:M381,M381)</f>
        <v>1</v>
      </c>
      <c r="Q381" t="str">
        <f>M381</f>
        <v>C0CJGD-FW-T-2025141</v>
      </c>
    </row>
    <row r="382" ht="14.25" spans="1:17">
      <c r="A382" t="s">
        <v>1353</v>
      </c>
      <c r="D382" s="13">
        <v>-1680000</v>
      </c>
      <c r="E382" t="str">
        <f>_xlfn.XLOOKUP(A382,[8]【SUIT】合同静态信息表!$B:$B,[8]【SUIT】合同静态信息表!$BF:$BF)</f>
        <v>产品研发中心</v>
      </c>
      <c r="F382">
        <f>COUNTIFS($A$2:A382,A382)</f>
        <v>1</v>
      </c>
      <c r="G382" t="str">
        <f t="shared" si="54"/>
        <v>ZHT2024122000164</v>
      </c>
      <c r="L382" s="2" t="s">
        <v>1257</v>
      </c>
      <c r="M382" s="14" t="s">
        <v>604</v>
      </c>
      <c r="N382" s="3">
        <v>117600</v>
      </c>
      <c r="O382" t="str">
        <f>_xlfn.XLOOKUP(M382,[8]【SUIT】合同静态信息表!$B:$B,[8]【SUIT】合同静态信息表!$BF:$BF)</f>
        <v>智能运管中心</v>
      </c>
      <c r="P382">
        <f>COUNTIFS($M$2:M382,M382)</f>
        <v>6</v>
      </c>
    </row>
    <row r="383" ht="14.25" spans="1:17">
      <c r="A383" t="s">
        <v>1354</v>
      </c>
      <c r="D383" s="13">
        <v>-609000</v>
      </c>
      <c r="E383" t="str">
        <f>_xlfn.XLOOKUP(A383,[8]【SUIT】合同静态信息表!$B:$B,[8]【SUIT】合同静态信息表!$BF:$BF)</f>
        <v>数智管理中心</v>
      </c>
      <c r="F383">
        <f>COUNTIFS($A$2:A383,A383)</f>
        <v>1</v>
      </c>
      <c r="G383" t="str">
        <f t="shared" si="54"/>
        <v>ZHT2024122000165</v>
      </c>
      <c r="L383" s="2" t="s">
        <v>1257</v>
      </c>
      <c r="M383" s="14" t="s">
        <v>604</v>
      </c>
      <c r="N383" s="3">
        <v>2556700</v>
      </c>
      <c r="O383" t="str">
        <f>_xlfn.XLOOKUP(M383,[8]【SUIT】合同静态信息表!$B:$B,[8]【SUIT】合同静态信息表!$BF:$BF)</f>
        <v>智能运管中心</v>
      </c>
      <c r="P383">
        <f>COUNTIFS($M$2:M383,M383)</f>
        <v>7</v>
      </c>
    </row>
    <row r="384" ht="14.25" spans="1:17">
      <c r="A384" t="s">
        <v>1355</v>
      </c>
      <c r="D384" s="13">
        <v>-910000</v>
      </c>
      <c r="E384" t="str">
        <f>_xlfn.XLOOKUP(A384,[8]【SUIT】合同静态信息表!$B:$B,[8]【SUIT】合同静态信息表!$BF:$BF)</f>
        <v>数智管理中心</v>
      </c>
      <c r="F384">
        <f>COUNTIFS($A$2:A384,A384)</f>
        <v>1</v>
      </c>
      <c r="G384" t="str">
        <f t="shared" si="54"/>
        <v>ZHT2024122000167</v>
      </c>
      <c r="L384" s="2" t="s">
        <v>1356</v>
      </c>
      <c r="M384" s="2" t="s">
        <v>1357</v>
      </c>
      <c r="N384" s="3">
        <v>929233.06</v>
      </c>
      <c r="O384" t="str">
        <f>_xlfn.XLOOKUP(M384,[8]【SUIT】合同静态信息表!$B:$B,[8]【SUIT】合同静态信息表!$BF:$BF)</f>
        <v>数字建造中心</v>
      </c>
      <c r="P384">
        <f>COUNTIFS($M$2:M384,M384)</f>
        <v>1</v>
      </c>
      <c r="Q384" t="str">
        <f t="shared" ref="Q384:Q391" si="55">M384</f>
        <v>SZJT202570006</v>
      </c>
    </row>
    <row r="385" ht="14.25" spans="1:17">
      <c r="A385" t="s">
        <v>1358</v>
      </c>
      <c r="D385" s="13">
        <v>-360000</v>
      </c>
      <c r="E385" t="str">
        <f>_xlfn.XLOOKUP(A385,[8]【SUIT】合同静态信息表!$B:$B,[8]【SUIT】合同静态信息表!$BF:$BF)</f>
        <v>数智管理中心</v>
      </c>
      <c r="F385">
        <f>COUNTIFS($A$2:A385,A385)</f>
        <v>1</v>
      </c>
      <c r="G385" t="str">
        <f t="shared" si="54"/>
        <v>ZHT2024122500173</v>
      </c>
      <c r="L385" s="2" t="s">
        <v>1359</v>
      </c>
      <c r="M385" s="2" t="s">
        <v>1360</v>
      </c>
      <c r="N385" s="3">
        <v>200000</v>
      </c>
      <c r="O385" t="str">
        <f>_xlfn.XLOOKUP(M385,[8]【SUIT】合同静态信息表!$B:$B,[8]【SUIT】合同静态信息表!$BF:$BF)</f>
        <v>数字建造中心</v>
      </c>
      <c r="P385">
        <f>COUNTIFS($M$2:M385,M385)</f>
        <v>1</v>
      </c>
      <c r="Q385" t="str">
        <f t="shared" si="55"/>
        <v>C0CJSJ-JC-T-2025110</v>
      </c>
    </row>
    <row r="386" ht="14.25" spans="1:17">
      <c r="A386" t="s">
        <v>331</v>
      </c>
      <c r="D386" s="13">
        <v>325400</v>
      </c>
      <c r="E386" t="str">
        <f>_xlfn.XLOOKUP(A386,[8]【SUIT】合同静态信息表!$B:$B,[8]【SUIT】合同静态信息表!$BF:$BF)</f>
        <v>数字建造中心</v>
      </c>
      <c r="F386">
        <f>COUNTIFS($A$2:A386,A386)</f>
        <v>3</v>
      </c>
      <c r="L386" s="2" t="s">
        <v>1361</v>
      </c>
      <c r="M386" s="2" t="s">
        <v>555</v>
      </c>
      <c r="N386" s="3">
        <v>899400</v>
      </c>
      <c r="O386" t="str">
        <f>_xlfn.XLOOKUP(M386,[8]【SUIT】合同静态信息表!$B:$B,[8]【SUIT】合同静态信息表!$BF:$BF)</f>
        <v>广东分公司</v>
      </c>
      <c r="P386">
        <f>COUNTIFS($M$2:M386,M386)</f>
        <v>1</v>
      </c>
      <c r="Q386" t="str">
        <f t="shared" si="55"/>
        <v>C0CJGD-FW-T-2025130</v>
      </c>
    </row>
    <row r="387" ht="14.25" spans="1:17">
      <c r="A387" t="s">
        <v>1362</v>
      </c>
      <c r="D387" s="13">
        <v>100000</v>
      </c>
      <c r="E387" t="str">
        <f>_xlfn.XLOOKUP(A387,[8]【SUIT】合同静态信息表!$B:$B,[8]【SUIT】合同静态信息表!$BF:$BF)</f>
        <v>数字建造中心</v>
      </c>
      <c r="F387">
        <f>COUNTIFS($A$2:A387,A387)</f>
        <v>1</v>
      </c>
      <c r="G387" t="str">
        <f>A387</f>
        <v>ZHT2024090500106</v>
      </c>
      <c r="L387" s="2" t="s">
        <v>1363</v>
      </c>
      <c r="M387" s="14" t="s">
        <v>638</v>
      </c>
      <c r="N387" s="3">
        <v>420300</v>
      </c>
      <c r="O387" t="str">
        <f>_xlfn.XLOOKUP(M387,[8]【SUIT】合同静态信息表!$B:$B,[8]【SUIT】合同静态信息表!$BF:$BF)</f>
        <v>智能运管中心</v>
      </c>
      <c r="P387">
        <f>COUNTIFS($M$2:M387,M387)</f>
        <v>1</v>
      </c>
      <c r="Q387" t="str">
        <f t="shared" si="55"/>
        <v>C0CJZY-JCCG-W-2025010</v>
      </c>
    </row>
    <row r="388" ht="14.25" spans="1:17">
      <c r="A388" t="s">
        <v>626</v>
      </c>
      <c r="D388" s="13">
        <v>76650</v>
      </c>
      <c r="E388" t="str">
        <f>_xlfn.XLOOKUP(A388,[8]【SUIT】合同静态信息表!$B:$B,[8]【SUIT】合同静态信息表!$BF:$BF)</f>
        <v>智能运管中心</v>
      </c>
      <c r="F388">
        <f>COUNTIFS($A$2:A388,A388)</f>
        <v>1</v>
      </c>
      <c r="G388" t="str">
        <f>A388</f>
        <v>ZHT2024062700081</v>
      </c>
      <c r="L388" s="2" t="s">
        <v>1364</v>
      </c>
      <c r="M388" s="2" t="s">
        <v>1365</v>
      </c>
      <c r="N388" s="3">
        <v>2936000</v>
      </c>
      <c r="O388" t="str">
        <f>_xlfn.XLOOKUP(M388,[8]【SUIT】合同静态信息表!$B:$B,[8]【SUIT】合同静态信息表!$BF:$BF)</f>
        <v>智能运管中心</v>
      </c>
      <c r="P388">
        <f>COUNTIFS($M$2:M388,M388)</f>
        <v>1</v>
      </c>
      <c r="Q388" t="str">
        <f t="shared" si="55"/>
        <v>C0CJZY-FW-T-2025145</v>
      </c>
    </row>
    <row r="389" ht="14.25" spans="1:17">
      <c r="A389" t="s">
        <v>626</v>
      </c>
      <c r="D389" s="13">
        <v>51930</v>
      </c>
      <c r="E389" t="str">
        <f>_xlfn.XLOOKUP(A389,[8]【SUIT】合同静态信息表!$B:$B,[8]【SUIT】合同静态信息表!$BF:$BF)</f>
        <v>智能运管中心</v>
      </c>
      <c r="F389">
        <f>COUNTIFS($A$2:A389,A389)</f>
        <v>2</v>
      </c>
      <c r="L389" s="2" t="s">
        <v>1366</v>
      </c>
      <c r="M389" s="2" t="s">
        <v>1367</v>
      </c>
      <c r="N389" s="3">
        <v>15000000</v>
      </c>
      <c r="O389" t="str">
        <f>_xlfn.XLOOKUP(M389,[8]【SUIT】合同静态信息表!$B:$B,[8]【SUIT】合同静态信息表!$BF:$BF)</f>
        <v>数字建造中心</v>
      </c>
      <c r="P389">
        <f>COUNTIFS($M$2:M389,M389)</f>
        <v>1</v>
      </c>
      <c r="Q389" t="str">
        <f t="shared" si="55"/>
        <v>C0CJSJ-FW-T-2025139</v>
      </c>
    </row>
    <row r="390" ht="14.25" spans="1:17">
      <c r="A390" t="s">
        <v>604</v>
      </c>
      <c r="D390" s="13">
        <v>232000</v>
      </c>
      <c r="E390" t="str">
        <f>_xlfn.XLOOKUP(A390,[8]【SUIT】合同静态信息表!$B:$B,[8]【SUIT】合同静态信息表!$BF:$BF)</f>
        <v>智能运管中心</v>
      </c>
      <c r="F390">
        <f>COUNTIFS($A$2:A390,A390)</f>
        <v>3</v>
      </c>
      <c r="L390" s="2" t="s">
        <v>1368</v>
      </c>
      <c r="M390" s="2" t="s">
        <v>1369</v>
      </c>
      <c r="N390" s="3">
        <v>254475</v>
      </c>
      <c r="O390" t="str">
        <f>_xlfn.XLOOKUP(M390,[8]【SUIT】合同静态信息表!$B:$B,[8]【SUIT】合同静态信息表!$BF:$BF)</f>
        <v>广东分公司</v>
      </c>
      <c r="P390">
        <f>COUNTIFS($M$2:M390,M390)</f>
        <v>1</v>
      </c>
      <c r="Q390" t="str">
        <f t="shared" si="55"/>
        <v>C0CJGD-FW-T-2025097</v>
      </c>
    </row>
    <row r="391" ht="14.25" spans="1:17">
      <c r="A391" t="s">
        <v>828</v>
      </c>
      <c r="D391" s="13">
        <v>564000</v>
      </c>
      <c r="E391" t="str">
        <f>_xlfn.XLOOKUP(A391,[8]【SUIT】合同静态信息表!$B:$B,[8]【SUIT】合同静态信息表!$BF:$BF)</f>
        <v>数字建造中心</v>
      </c>
      <c r="F391">
        <f>COUNTIFS($A$2:A391,A391)</f>
        <v>2</v>
      </c>
      <c r="L391" s="2" t="s">
        <v>1370</v>
      </c>
      <c r="M391" s="2" t="s">
        <v>1371</v>
      </c>
      <c r="N391" s="3">
        <v>301800</v>
      </c>
      <c r="O391" t="str">
        <f>_xlfn.XLOOKUP(M391,[8]【SUIT】合同静态信息表!$B:$B,[8]【SUIT】合同静态信息表!$BF:$BF)</f>
        <v>广东分公司</v>
      </c>
      <c r="P391">
        <f>COUNTIFS($M$2:M391,M391)</f>
        <v>1</v>
      </c>
      <c r="Q391" t="str">
        <f t="shared" si="55"/>
        <v>C0CJGD-FW-T-2025094</v>
      </c>
    </row>
    <row r="392" ht="14.25" spans="1:17">
      <c r="A392" t="s">
        <v>831</v>
      </c>
      <c r="D392" s="13">
        <v>376000</v>
      </c>
      <c r="E392" t="str">
        <f>_xlfn.XLOOKUP(A392,[8]【SUIT】合同静态信息表!$B:$B,[8]【SUIT】合同静态信息表!$BF:$BF)</f>
        <v>数字建造中心</v>
      </c>
      <c r="F392">
        <f>COUNTIFS($A$2:A392,A392)</f>
        <v>2</v>
      </c>
      <c r="L392" s="2" t="s">
        <v>1345</v>
      </c>
      <c r="M392" s="14" t="s">
        <v>1346</v>
      </c>
      <c r="N392" s="3">
        <v>296970</v>
      </c>
      <c r="O392" t="str">
        <f>_xlfn.XLOOKUP(M392,[8]【SUIT】合同静态信息表!$B:$B,[8]【SUIT】合同静态信息表!$BF:$BF)</f>
        <v>智能运管中心</v>
      </c>
      <c r="P392">
        <f>COUNTIFS($M$2:M392,M392)</f>
        <v>3</v>
      </c>
    </row>
    <row r="393" ht="14.25" spans="1:17">
      <c r="A393" t="s">
        <v>1372</v>
      </c>
      <c r="D393" s="13">
        <v>49900</v>
      </c>
      <c r="E393" t="str">
        <f>_xlfn.XLOOKUP(A393,[8]【SUIT】合同静态信息表!$B:$B,[8]【SUIT】合同静态信息表!$BF:$BF)</f>
        <v>数智管理中心</v>
      </c>
      <c r="F393">
        <f>COUNTIFS($A$2:A393,A393)</f>
        <v>1</v>
      </c>
      <c r="G393" t="str">
        <f t="shared" ref="G393:G395" si="56">A393</f>
        <v>ZHT2024080900092</v>
      </c>
      <c r="L393" s="2" t="s">
        <v>1237</v>
      </c>
      <c r="M393" s="14" t="s">
        <v>1238</v>
      </c>
      <c r="N393" s="3">
        <v>792000</v>
      </c>
      <c r="O393" t="str">
        <f>_xlfn.XLOOKUP(M393,[8]【SUIT】合同静态信息表!$B:$B,[8]【SUIT】合同静态信息表!$BF:$BF)</f>
        <v>广东分公司</v>
      </c>
      <c r="P393">
        <f>COUNTIFS($M$2:M393,M393)</f>
        <v>2</v>
      </c>
    </row>
    <row r="394" ht="14.25" spans="1:17">
      <c r="A394" t="s">
        <v>1373</v>
      </c>
      <c r="D394" s="13">
        <v>650700</v>
      </c>
      <c r="E394" t="str">
        <f>_xlfn.XLOOKUP(A394,[8]【SUIT】合同静态信息表!$B:$B,[8]【SUIT】合同静态信息表!$BF:$BF)</f>
        <v>数字建造中心</v>
      </c>
      <c r="F394">
        <f>COUNTIFS($A$2:A394,A394)</f>
        <v>1</v>
      </c>
      <c r="G394" t="str">
        <f t="shared" si="56"/>
        <v>SJHT2019112900098</v>
      </c>
      <c r="L394" s="2" t="s">
        <v>1374</v>
      </c>
      <c r="M394" s="2" t="s">
        <v>1375</v>
      </c>
      <c r="N394" s="3">
        <v>297500</v>
      </c>
      <c r="O394" t="str">
        <f>_xlfn.XLOOKUP(M394,[8]【SUIT】合同静态信息表!$B:$B,[8]【SUIT】合同静态信息表!$BF:$BF)</f>
        <v>智能运管中心</v>
      </c>
      <c r="P394">
        <f>COUNTIFS($M$2:M394,M394)</f>
        <v>1</v>
      </c>
      <c r="Q394" t="str">
        <f>M394</f>
        <v>C0CJZY-FW-T-2025007</v>
      </c>
    </row>
    <row r="395" ht="14.25" spans="1:17">
      <c r="A395" t="s">
        <v>990</v>
      </c>
      <c r="D395" s="13">
        <v>383762.4</v>
      </c>
      <c r="E395" t="str">
        <f>_xlfn.XLOOKUP(A395,[8]【SUIT】合同静态信息表!$B:$B,[8]【SUIT】合同静态信息表!$BF:$BF)</f>
        <v>数字建造中心</v>
      </c>
      <c r="F395">
        <f>COUNTIFS($A$2:A395,A395)</f>
        <v>1</v>
      </c>
      <c r="G395" t="str">
        <f t="shared" si="56"/>
        <v>ZHT2024111100138</v>
      </c>
      <c r="L395" s="2" t="s">
        <v>1376</v>
      </c>
      <c r="M395" s="2" t="s">
        <v>1377</v>
      </c>
      <c r="N395" s="3">
        <v>332500</v>
      </c>
      <c r="O395" t="str">
        <f>_xlfn.XLOOKUP(M395,[8]【SUIT】合同静态信息表!$B:$B,[8]【SUIT】合同静态信息表!$BF:$BF)</f>
        <v>智能运管中心</v>
      </c>
      <c r="P395">
        <f>COUNTIFS($M$2:M395,M395)</f>
        <v>1</v>
      </c>
      <c r="Q395" t="str">
        <f>M395</f>
        <v>C0CJZY-FW-T-2025006</v>
      </c>
    </row>
    <row r="396" ht="14.25" spans="1:17">
      <c r="A396" t="s">
        <v>839</v>
      </c>
      <c r="D396" s="13">
        <v>2274000</v>
      </c>
      <c r="E396" t="str">
        <f>_xlfn.XLOOKUP(A396,[8]【SUIT】合同静态信息表!$B:$B,[8]【SUIT】合同静态信息表!$BF:$BF)</f>
        <v>数字建造中心</v>
      </c>
      <c r="F396">
        <f>COUNTIFS($A$2:A396,A396)</f>
        <v>2</v>
      </c>
      <c r="L396" s="2" t="s">
        <v>1378</v>
      </c>
      <c r="M396" s="2" t="s">
        <v>1379</v>
      </c>
      <c r="N396" s="3">
        <v>390583.78</v>
      </c>
      <c r="O396" t="str">
        <f>_xlfn.XLOOKUP(M396,[8]【SUIT】合同静态信息表!$B:$B,[8]【SUIT】合同静态信息表!$BF:$BF)</f>
        <v>广东分公司</v>
      </c>
      <c r="P396">
        <f>COUNTIFS($M$2:M396,M396)</f>
        <v>1</v>
      </c>
      <c r="Q396" t="str">
        <f>M396</f>
        <v>ZHT2025011300006</v>
      </c>
    </row>
    <row r="397" ht="14.25" spans="1:17">
      <c r="A397" t="s">
        <v>750</v>
      </c>
      <c r="D397" s="13">
        <v>90630</v>
      </c>
      <c r="E397" t="str">
        <f>_xlfn.XLOOKUP(A397,[8]【SUIT】合同静态信息表!$B:$B,[8]【SUIT】合同静态信息表!$BF:$BF)</f>
        <v>广东分公司</v>
      </c>
      <c r="F397">
        <f>COUNTIFS($A$2:A397,A397)</f>
        <v>2</v>
      </c>
      <c r="L397" s="2" t="s">
        <v>1380</v>
      </c>
      <c r="M397" s="2" t="s">
        <v>1381</v>
      </c>
      <c r="N397" s="3">
        <v>315000</v>
      </c>
      <c r="O397" t="str">
        <f>_xlfn.XLOOKUP(M397,[8]【SUIT】合同静态信息表!$B:$B,[8]【SUIT】合同静态信息表!$BF:$BF)</f>
        <v>智能运管中心</v>
      </c>
      <c r="P397">
        <f>COUNTIFS($M$2:M397,M397)</f>
        <v>1</v>
      </c>
      <c r="Q397" t="str">
        <f>M397</f>
        <v>C0CJZY-FW-T-2025008</v>
      </c>
    </row>
    <row r="398" ht="14.25" spans="1:17">
      <c r="A398" t="s">
        <v>865</v>
      </c>
      <c r="D398" t="s">
        <v>368</v>
      </c>
      <c r="E398" t="str">
        <f>_xlfn.XLOOKUP(A398,[8]【SUIT】合同静态信息表!$B:$B,[8]【SUIT】合同静态信息表!$BF:$BF)</f>
        <v>广东分公司</v>
      </c>
      <c r="F398">
        <f>COUNTIFS($A$2:A398,A398)</f>
        <v>3</v>
      </c>
      <c r="L398" s="2" t="s">
        <v>1382</v>
      </c>
      <c r="M398" s="2" t="s">
        <v>1383</v>
      </c>
      <c r="N398" s="3">
        <v>246250</v>
      </c>
      <c r="O398" t="str">
        <f>_xlfn.XLOOKUP(M398,[8]【SUIT】合同静态信息表!$B:$B,[8]【SUIT】合同静态信息表!$BF:$BF)</f>
        <v>数智管理中心</v>
      </c>
      <c r="P398">
        <f>COUNTIFS($M$2:M398,M398)</f>
        <v>1</v>
      </c>
      <c r="Q398" t="str">
        <f>M398</f>
        <v>C0CJSG-FW-T-2025065</v>
      </c>
    </row>
    <row r="399" ht="14.25" spans="1:17">
      <c r="A399" t="s">
        <v>1384</v>
      </c>
      <c r="D399" s="13">
        <v>120000</v>
      </c>
      <c r="E399" t="str">
        <f>_xlfn.XLOOKUP(A399,[8]【SUIT】合同静态信息表!$B:$B,[8]【SUIT】合同静态信息表!$BF:$BF)</f>
        <v>数智管理中心</v>
      </c>
      <c r="F399">
        <f>COUNTIFS($A$2:A399,A399)</f>
        <v>1</v>
      </c>
      <c r="G399" t="str">
        <f>A399</f>
        <v>ZHT2024101100125</v>
      </c>
      <c r="L399" s="2" t="s">
        <v>1385</v>
      </c>
      <c r="M399" s="14" t="s">
        <v>1090</v>
      </c>
      <c r="N399" s="3">
        <v>100000</v>
      </c>
      <c r="O399" t="str">
        <f>_xlfn.XLOOKUP(M399,[8]【SUIT】合同静态信息表!$B:$B,[8]【SUIT】合同静态信息表!$BF:$BF)</f>
        <v>智能运管中心</v>
      </c>
      <c r="P399">
        <f>COUNTIFS($M$2:M399,M399)</f>
        <v>2</v>
      </c>
    </row>
    <row r="400" ht="14.25" spans="1:17">
      <c r="A400" t="s">
        <v>1348</v>
      </c>
      <c r="D400" s="13">
        <v>1100000</v>
      </c>
      <c r="E400" t="str">
        <f>_xlfn.XLOOKUP(A400,[8]【SUIT】合同静态信息表!$B:$B,[8]【SUIT】合同静态信息表!$BF:$BF)</f>
        <v>智能运管中心</v>
      </c>
      <c r="F400">
        <f>COUNTIFS($A$2:A400,A400)</f>
        <v>2</v>
      </c>
      <c r="L400" s="2" t="s">
        <v>1386</v>
      </c>
      <c r="M400" s="2" t="s">
        <v>1387</v>
      </c>
      <c r="N400" s="3">
        <v>3945524</v>
      </c>
      <c r="O400" t="str">
        <f>_xlfn.XLOOKUP(M400,[8]【SUIT】合同静态信息表!$B:$B,[8]【SUIT】合同静态信息表!$BF:$BF)</f>
        <v>智能运管中心</v>
      </c>
      <c r="P400">
        <f>COUNTIFS($M$2:M400,M400)</f>
        <v>1</v>
      </c>
      <c r="Q400" t="str">
        <f>M400</f>
        <v>C0CJZY-FW-T/W-2025015</v>
      </c>
    </row>
    <row r="401" ht="14.25" spans="1:17">
      <c r="A401" t="s">
        <v>923</v>
      </c>
      <c r="D401" s="13">
        <v>400892</v>
      </c>
      <c r="E401" t="str">
        <f>_xlfn.XLOOKUP(A401,[8]【SUIT】合同静态信息表!$B:$B,[8]【SUIT】合同静态信息表!$BF:$BF)</f>
        <v>数字建造中心</v>
      </c>
      <c r="F401">
        <f>COUNTIFS($A$2:A401,A401)</f>
        <v>2</v>
      </c>
      <c r="L401" s="2" t="s">
        <v>1388</v>
      </c>
      <c r="M401" s="2" t="s">
        <v>1389</v>
      </c>
      <c r="N401" s="3">
        <v>1919900</v>
      </c>
      <c r="O401" t="str">
        <f>_xlfn.XLOOKUP(M401,[8]【SUIT】合同静态信息表!$B:$B,[8]【SUIT】合同静态信息表!$BF:$BF)</f>
        <v>智能运管中心</v>
      </c>
      <c r="P401">
        <f>COUNTIFS($M$2:M401,M401)</f>
        <v>1</v>
      </c>
      <c r="Q401" t="str">
        <f>M401</f>
        <v>C0CJZY-FW-T-2025140</v>
      </c>
    </row>
    <row r="402" ht="14.25" spans="1:17">
      <c r="A402" t="s">
        <v>762</v>
      </c>
      <c r="D402" s="13">
        <v>302603.66</v>
      </c>
      <c r="E402" t="str">
        <f>_xlfn.XLOOKUP(A402,[8]【SUIT】合同静态信息表!$B:$B,[8]【SUIT】合同静态信息表!$BF:$BF)</f>
        <v>福建分公司</v>
      </c>
      <c r="F402">
        <f>COUNTIFS($A$2:A402,A402)</f>
        <v>2</v>
      </c>
      <c r="L402" s="2" t="s">
        <v>1270</v>
      </c>
      <c r="M402" s="14" t="s">
        <v>1271</v>
      </c>
      <c r="N402" s="3">
        <v>1007413.92</v>
      </c>
      <c r="O402" t="str">
        <f>_xlfn.XLOOKUP(M402,[8]【SUIT】合同静态信息表!$B:$B,[8]【SUIT】合同静态信息表!$BF:$BF)</f>
        <v>数字建造中心</v>
      </c>
      <c r="P402">
        <f>COUNTIFS($M$2:M402,M402)</f>
        <v>3</v>
      </c>
    </row>
    <row r="403" ht="14.25" spans="1:17">
      <c r="A403" t="s">
        <v>1390</v>
      </c>
      <c r="D403" s="13">
        <v>160000</v>
      </c>
      <c r="E403" t="str">
        <f>_xlfn.XLOOKUP(A403,[8]【SUIT】合同静态信息表!$B:$B,[8]【SUIT】合同静态信息表!$BF:$BF)</f>
        <v>数智管理中心</v>
      </c>
      <c r="F403">
        <f>COUNTIFS($A$2:A403,A403)</f>
        <v>1</v>
      </c>
      <c r="G403" t="str">
        <f t="shared" ref="G403:G408" si="57">A403</f>
        <v>ZHT2024061700073</v>
      </c>
      <c r="L403" s="35" t="s">
        <v>1391</v>
      </c>
      <c r="M403" s="14" t="s">
        <v>667</v>
      </c>
      <c r="N403" s="35">
        <v>368050</v>
      </c>
      <c r="O403" t="str">
        <f>_xlfn.XLOOKUP(M403,[8]【SUIT】合同静态信息表!$B:$B,[8]【SUIT】合同静态信息表!$BF:$BF)</f>
        <v>智能运管中心</v>
      </c>
      <c r="P403">
        <f>COUNTIFS($M$2:M403,M403)</f>
        <v>2</v>
      </c>
    </row>
    <row r="404" ht="14.25" spans="1:17">
      <c r="A404" t="s">
        <v>1003</v>
      </c>
      <c r="D404" s="13">
        <v>1716000</v>
      </c>
      <c r="E404" t="str">
        <f>_xlfn.XLOOKUP(A404,[8]【SUIT】合同静态信息表!$B:$B,[8]【SUIT】合同静态信息表!$BF:$BF)</f>
        <v>数字建造中心</v>
      </c>
      <c r="F404">
        <f>COUNTIFS($A$2:A404,A404)</f>
        <v>2</v>
      </c>
      <c r="L404" s="35" t="s">
        <v>1392</v>
      </c>
      <c r="M404" s="35" t="s">
        <v>994</v>
      </c>
      <c r="N404" s="35">
        <v>35532</v>
      </c>
      <c r="O404" t="str">
        <f>_xlfn.XLOOKUP(M404,[8]【SUIT】合同静态信息表!$B:$B,[8]【SUIT】合同静态信息表!$BF:$BF)</f>
        <v>智能运管中心</v>
      </c>
      <c r="P404">
        <f>COUNTIFS($M$2:M404,M404)</f>
        <v>1</v>
      </c>
      <c r="Q404" t="str">
        <f>M404</f>
        <v>ZHT2023121100155</v>
      </c>
    </row>
    <row r="405" ht="14.25" spans="1:17">
      <c r="A405" t="s">
        <v>1011</v>
      </c>
      <c r="D405" s="13">
        <v>4004000</v>
      </c>
      <c r="E405" t="str">
        <f>_xlfn.XLOOKUP(A405,[8]【SUIT】合同静态信息表!$B:$B,[8]【SUIT】合同静态信息表!$BF:$BF)</f>
        <v>数字建造中心</v>
      </c>
      <c r="F405">
        <f>COUNTIFS($A$2:A405,A405)</f>
        <v>2</v>
      </c>
      <c r="L405" s="35" t="s">
        <v>1393</v>
      </c>
      <c r="M405" s="35" t="s">
        <v>997</v>
      </c>
      <c r="N405" s="35">
        <v>44410.5</v>
      </c>
      <c r="O405" t="str">
        <f>_xlfn.XLOOKUP(M405,[8]【SUIT】合同静态信息表!$B:$B,[8]【SUIT】合同静态信息表!$BF:$BF)</f>
        <v>智能运管中心</v>
      </c>
      <c r="P405">
        <f>COUNTIFS($M$2:M405,M405)</f>
        <v>1</v>
      </c>
      <c r="Q405" t="str">
        <f>M405</f>
        <v>ZHT2023121100152</v>
      </c>
    </row>
    <row r="406" ht="14.25" spans="1:17">
      <c r="A406" t="s">
        <v>1007</v>
      </c>
      <c r="D406" s="13">
        <v>300000</v>
      </c>
      <c r="E406" t="str">
        <f>_xlfn.XLOOKUP(A406,[8]【SUIT】合同静态信息表!$B:$B,[8]【SUIT】合同静态信息表!$BF:$BF)</f>
        <v>智能运管中心</v>
      </c>
      <c r="F406">
        <f>COUNTIFS($A$2:A406,A406)</f>
        <v>2</v>
      </c>
      <c r="L406" s="35" t="s">
        <v>1254</v>
      </c>
      <c r="M406" s="14" t="s">
        <v>1255</v>
      </c>
      <c r="N406" s="35">
        <v>65261.4</v>
      </c>
      <c r="O406" t="str">
        <f>_xlfn.XLOOKUP(M406,[8]【SUIT】合同静态信息表!$B:$B,[8]【SUIT】合同静态信息表!$BF:$BF)</f>
        <v>市场经营拓展中心</v>
      </c>
      <c r="P406">
        <f>COUNTIFS($M$2:M406,M406)</f>
        <v>3</v>
      </c>
    </row>
    <row r="407" ht="14.25" spans="1:17">
      <c r="A407" t="s">
        <v>1394</v>
      </c>
      <c r="D407" s="13">
        <v>1715303</v>
      </c>
      <c r="E407" t="str">
        <f>_xlfn.XLOOKUP(A407,[8]【SUIT】合同静态信息表!$B:$B,[8]【SUIT】合同静态信息表!$BF:$BF)</f>
        <v>数字建造中心</v>
      </c>
      <c r="F407">
        <f>COUNTIFS($A$2:A407,A407)</f>
        <v>1</v>
      </c>
      <c r="G407" t="str">
        <f t="shared" si="57"/>
        <v>ZHT2023111600137</v>
      </c>
      <c r="L407" s="35" t="s">
        <v>1254</v>
      </c>
      <c r="M407" s="14" t="s">
        <v>1255</v>
      </c>
      <c r="N407" s="35">
        <v>24120</v>
      </c>
      <c r="O407" t="str">
        <f>_xlfn.XLOOKUP(M407,[8]【SUIT】合同静态信息表!$B:$B,[8]【SUIT】合同静态信息表!$BF:$BF)</f>
        <v>市场经营拓展中心</v>
      </c>
      <c r="P407">
        <f>COUNTIFS($M$2:M407,M407)</f>
        <v>4</v>
      </c>
    </row>
    <row r="408" ht="14.25" spans="1:17">
      <c r="A408" t="s">
        <v>1395</v>
      </c>
      <c r="D408" s="13">
        <v>525000</v>
      </c>
      <c r="E408" t="str">
        <f>_xlfn.XLOOKUP(A408,[8]【SUIT】合同静态信息表!$B:$B,[8]【SUIT】合同静态信息表!$BF:$BF)</f>
        <v>数智管理中心</v>
      </c>
      <c r="F408">
        <f>COUNTIFS($A$2:A408,A408)</f>
        <v>1</v>
      </c>
      <c r="G408" t="str">
        <f t="shared" si="57"/>
        <v>ZHT2024052100059</v>
      </c>
      <c r="L408" s="35" t="s">
        <v>1276</v>
      </c>
      <c r="M408" s="14" t="s">
        <v>1277</v>
      </c>
      <c r="N408" s="35">
        <v>65000</v>
      </c>
      <c r="O408" t="str">
        <f>_xlfn.XLOOKUP(M408,[8]【SUIT】合同静态信息表!$B:$B,[8]【SUIT】合同静态信息表!$BF:$BF)</f>
        <v>数字建造中心</v>
      </c>
      <c r="P408">
        <f>COUNTIFS($M$2:M408,M408)</f>
        <v>2</v>
      </c>
    </row>
    <row r="409" ht="14.25" spans="1:17">
      <c r="A409" t="s">
        <v>732</v>
      </c>
      <c r="D409" s="13">
        <v>287777.78</v>
      </c>
      <c r="E409" t="str">
        <f>_xlfn.XLOOKUP(A409,[8]【SUIT】合同静态信息表!$B:$B,[8]【SUIT】合同静态信息表!$BF:$BF)</f>
        <v>广东分公司</v>
      </c>
      <c r="F409">
        <f>COUNTIFS($A$2:A409,A409)</f>
        <v>7</v>
      </c>
      <c r="L409" s="35" t="s">
        <v>1283</v>
      </c>
      <c r="M409" s="14" t="s">
        <v>660</v>
      </c>
      <c r="N409" s="35">
        <v>24500</v>
      </c>
      <c r="O409" t="str">
        <f>_xlfn.XLOOKUP(M409,[8]【SUIT】合同静态信息表!$B:$B,[8]【SUIT】合同静态信息表!$BF:$BF)</f>
        <v>数智管理中心</v>
      </c>
      <c r="P409">
        <f>COUNTIFS($M$2:M409,M409)</f>
        <v>3</v>
      </c>
    </row>
    <row r="410" ht="14.25" spans="1:17">
      <c r="A410" t="s">
        <v>516</v>
      </c>
      <c r="D410" s="13">
        <v>55904.91</v>
      </c>
      <c r="E410" t="str">
        <f>_xlfn.XLOOKUP(A410,[8]【SUIT】合同静态信息表!$B:$B,[8]【SUIT】合同静态信息表!$BF:$BF)</f>
        <v>广东分公司</v>
      </c>
      <c r="F410">
        <f>COUNTIFS($A$2:A410,A410)</f>
        <v>5</v>
      </c>
      <c r="L410" s="35" t="s">
        <v>1295</v>
      </c>
      <c r="M410" s="14" t="s">
        <v>657</v>
      </c>
      <c r="N410" s="35">
        <v>23500</v>
      </c>
      <c r="O410" t="str">
        <f>_xlfn.XLOOKUP(M410,[8]【SUIT】合同静态信息表!$B:$B,[8]【SUIT】合同静态信息表!$BF:$BF)</f>
        <v>数智管理中心</v>
      </c>
      <c r="P410">
        <f>COUNTIFS($M$2:M410,M410)</f>
        <v>2</v>
      </c>
    </row>
    <row r="411" ht="14.25" spans="1:17">
      <c r="A411" t="s">
        <v>1011</v>
      </c>
      <c r="D411" s="13">
        <v>1083321.8</v>
      </c>
      <c r="E411" t="str">
        <f>_xlfn.XLOOKUP(A411,[8]【SUIT】合同静态信息表!$B:$B,[8]【SUIT】合同静态信息表!$BF:$BF)</f>
        <v>数字建造中心</v>
      </c>
      <c r="F411">
        <f>COUNTIFS($A$2:A411,A411)</f>
        <v>3</v>
      </c>
      <c r="L411" s="35" t="s">
        <v>1301</v>
      </c>
      <c r="M411" s="14" t="s">
        <v>1302</v>
      </c>
      <c r="N411" s="35">
        <v>52771.79</v>
      </c>
      <c r="O411" t="str">
        <f>_xlfn.XLOOKUP(M411,[8]【SUIT】合同静态信息表!$B:$B,[8]【SUIT】合同静态信息表!$BF:$BF)</f>
        <v>市场经营拓展中心</v>
      </c>
      <c r="P411">
        <f>COUNTIFS($M$2:M411,M411)</f>
        <v>3</v>
      </c>
    </row>
    <row r="412" ht="14.25" spans="1:17">
      <c r="A412" t="s">
        <v>1003</v>
      </c>
      <c r="D412" s="13">
        <v>464281.2</v>
      </c>
      <c r="E412" t="str">
        <f>_xlfn.XLOOKUP(A412,[8]【SUIT】合同静态信息表!$B:$B,[8]【SUIT】合同静态信息表!$BF:$BF)</f>
        <v>数字建造中心</v>
      </c>
      <c r="F412">
        <f>COUNTIFS($A$2:A412,A412)</f>
        <v>3</v>
      </c>
      <c r="L412" s="35" t="s">
        <v>1301</v>
      </c>
      <c r="M412" s="14" t="s">
        <v>1302</v>
      </c>
      <c r="N412" s="35">
        <v>28200.01</v>
      </c>
      <c r="O412" t="str">
        <f>_xlfn.XLOOKUP(M412,[8]【SUIT】合同静态信息表!$B:$B,[8]【SUIT】合同静态信息表!$BF:$BF)</f>
        <v>市场经营拓展中心</v>
      </c>
      <c r="P412">
        <f>COUNTIFS($M$2:M412,M412)</f>
        <v>4</v>
      </c>
    </row>
    <row r="413" ht="14.25" spans="1:17">
      <c r="A413" t="s">
        <v>738</v>
      </c>
      <c r="D413" s="13">
        <v>450000</v>
      </c>
      <c r="E413" t="str">
        <f>_xlfn.XLOOKUP(A413,[8]【SUIT】合同静态信息表!$B:$B,[8]【SUIT】合同静态信息表!$BF:$BF)</f>
        <v>广东分公司</v>
      </c>
      <c r="F413">
        <f>COUNTIFS($A$2:A413,A413)</f>
        <v>2</v>
      </c>
      <c r="L413" s="35" t="s">
        <v>1396</v>
      </c>
      <c r="M413" s="35" t="s">
        <v>1183</v>
      </c>
      <c r="N413" s="35">
        <v>37500</v>
      </c>
      <c r="O413" t="str">
        <f>_xlfn.XLOOKUP(M413,[8]【SUIT】合同静态信息表!$B:$B,[8]【SUIT】合同静态信息表!$BF:$BF)</f>
        <v>智能运管中心</v>
      </c>
      <c r="P413">
        <f>COUNTIFS($M$2:M413,M413)</f>
        <v>1</v>
      </c>
      <c r="Q413" t="str">
        <f>M413</f>
        <v>ZHT2023121300157</v>
      </c>
    </row>
    <row r="414" ht="14.25" spans="1:17">
      <c r="A414" t="s">
        <v>1397</v>
      </c>
      <c r="D414" s="13">
        <v>566470</v>
      </c>
      <c r="E414" t="str">
        <f>_xlfn.XLOOKUP(A414,[8]【SUIT】合同静态信息表!$B:$B,[8]【SUIT】合同静态信息表!$BF:$BF)</f>
        <v>数字建造中心</v>
      </c>
      <c r="F414">
        <f>COUNTIFS($A$2:A414,A414)</f>
        <v>1</v>
      </c>
      <c r="G414" t="str">
        <f t="shared" ref="G414:G418" si="58">A414</f>
        <v>ZHT2024042500040</v>
      </c>
      <c r="L414" s="35" t="s">
        <v>1324</v>
      </c>
      <c r="M414" s="14" t="s">
        <v>1179</v>
      </c>
      <c r="N414" s="35">
        <v>11500</v>
      </c>
      <c r="O414" t="str">
        <f>_xlfn.XLOOKUP(M414,[8]【SUIT】合同静态信息表!$B:$B,[8]【SUIT】合同静态信息表!$BF:$BF)</f>
        <v>智能运管中心</v>
      </c>
      <c r="P414">
        <f>COUNTIFS($M$2:M414,M414)</f>
        <v>2</v>
      </c>
    </row>
    <row r="415" ht="14.25" spans="1:17">
      <c r="A415" t="s">
        <v>1398</v>
      </c>
      <c r="D415" s="13">
        <v>262560</v>
      </c>
      <c r="E415" t="str">
        <f>_xlfn.XLOOKUP(A415,[8]【SUIT】合同静态信息表!$B:$B,[8]【SUIT】合同静态信息表!$BF:$BF)</f>
        <v>数字建造中心</v>
      </c>
      <c r="F415">
        <f>COUNTIFS($A$2:A415,A415)</f>
        <v>1</v>
      </c>
      <c r="G415" t="str">
        <f t="shared" si="58"/>
        <v>ZHT2024042600041</v>
      </c>
      <c r="L415" s="35" t="s">
        <v>1399</v>
      </c>
      <c r="M415" s="35" t="s">
        <v>1127</v>
      </c>
      <c r="N415" s="35">
        <v>35740</v>
      </c>
      <c r="O415" t="str">
        <f>_xlfn.XLOOKUP(M415,[8]【SUIT】合同静态信息表!$B:$B,[8]【SUIT】合同静态信息表!$BF:$BF)</f>
        <v>智能运管中心</v>
      </c>
      <c r="P415">
        <f>COUNTIFS($M$2:M415,M415)</f>
        <v>1</v>
      </c>
      <c r="Q415" t="str">
        <f>M415</f>
        <v>ZHT2024012300008</v>
      </c>
    </row>
    <row r="416" ht="14.25" spans="1:17">
      <c r="A416" t="s">
        <v>785</v>
      </c>
      <c r="D416" s="13">
        <v>357476.6</v>
      </c>
      <c r="E416" t="str">
        <f>_xlfn.XLOOKUP(A416,[8]【SUIT】合同静态信息表!$B:$B,[8]【SUIT】合同静态信息表!$BF:$BF)</f>
        <v>福建分公司</v>
      </c>
      <c r="F416">
        <f>COUNTIFS($A$2:A416,A416)</f>
        <v>2</v>
      </c>
      <c r="L416" s="35" t="s">
        <v>1400</v>
      </c>
      <c r="M416" s="35" t="s">
        <v>1401</v>
      </c>
      <c r="N416" s="35">
        <v>15000</v>
      </c>
      <c r="O416" t="str">
        <f>_xlfn.XLOOKUP(M416,[8]【SUIT】合同静态信息表!$B:$B,[8]【SUIT】合同静态信息表!$BF:$BF)</f>
        <v>智能运管中心</v>
      </c>
      <c r="P416">
        <f>COUNTIFS($M$2:M416,M416)</f>
        <v>1</v>
      </c>
      <c r="Q416" t="str">
        <f>M416</f>
        <v>ZHT2024042400039</v>
      </c>
    </row>
    <row r="417" ht="14.25" spans="1:17">
      <c r="A417" t="s">
        <v>1019</v>
      </c>
      <c r="D417" s="13">
        <v>73500</v>
      </c>
      <c r="E417" t="str">
        <f>_xlfn.XLOOKUP(A417,[8]【SUIT】合同静态信息表!$B:$B,[8]【SUIT】合同静态信息表!$BF:$BF)</f>
        <v>福建分公司</v>
      </c>
      <c r="F417">
        <f>COUNTIFS($A$2:A417,A417)</f>
        <v>1</v>
      </c>
      <c r="G417" t="str">
        <f t="shared" si="58"/>
        <v>ZHT2023110300132</v>
      </c>
      <c r="L417" s="35" t="s">
        <v>1402</v>
      </c>
      <c r="M417" s="35" t="s">
        <v>991</v>
      </c>
      <c r="N417" s="35">
        <v>23944.5</v>
      </c>
      <c r="O417" t="str">
        <f>_xlfn.XLOOKUP(M417,[8]【SUIT】合同静态信息表!$B:$B,[8]【SUIT】合同静态信息表!$BF:$BF)</f>
        <v>智能运管中心</v>
      </c>
      <c r="P417">
        <f>COUNTIFS($M$2:M417,M417)</f>
        <v>1</v>
      </c>
      <c r="Q417" t="str">
        <f>M417</f>
        <v>ZHT2023121100153</v>
      </c>
    </row>
    <row r="418" ht="14.25" spans="1:17">
      <c r="A418" t="s">
        <v>1022</v>
      </c>
      <c r="D418" s="13">
        <v>278100</v>
      </c>
      <c r="E418" t="str">
        <f>_xlfn.XLOOKUP(A418,[8]【SUIT】合同静态信息表!$B:$B,[8]【SUIT】合同静态信息表!$BF:$BF)</f>
        <v>广东分公司</v>
      </c>
      <c r="F418">
        <f>COUNTIFS($A$2:A418,A418)</f>
        <v>1</v>
      </c>
      <c r="G418" t="str">
        <f t="shared" si="58"/>
        <v>SJHT2019121200103</v>
      </c>
      <c r="L418" s="35" t="s">
        <v>1332</v>
      </c>
      <c r="M418" s="14" t="s">
        <v>1333</v>
      </c>
      <c r="N418" s="35">
        <v>47631.1</v>
      </c>
      <c r="O418" t="str">
        <f>_xlfn.XLOOKUP(M418,[8]【SUIT】合同静态信息表!$B:$B,[8]【SUIT】合同静态信息表!$BF:$BF)</f>
        <v>智能运管中心</v>
      </c>
      <c r="P418">
        <f>COUNTIFS($M$2:M418,M418)</f>
        <v>2</v>
      </c>
    </row>
    <row r="419" ht="14.25" spans="1:17">
      <c r="A419" t="s">
        <v>1185</v>
      </c>
      <c r="D419" s="13">
        <v>260000</v>
      </c>
      <c r="E419" t="str">
        <f>_xlfn.XLOOKUP(A419,[8]【SUIT】合同静态信息表!$B:$B,[8]【SUIT】合同静态信息表!$BF:$BF)</f>
        <v>智能运管中心</v>
      </c>
      <c r="F419">
        <f>COUNTIFS($A$2:A419,A419)</f>
        <v>2</v>
      </c>
      <c r="L419" s="35" t="s">
        <v>1403</v>
      </c>
      <c r="M419" s="35" t="s">
        <v>987</v>
      </c>
      <c r="N419" s="35">
        <v>37413</v>
      </c>
      <c r="O419" t="str">
        <f>_xlfn.XLOOKUP(M419,[8]【SUIT】合同静态信息表!$B:$B,[8]【SUIT】合同静态信息表!$BF:$BF)</f>
        <v>智能运管中心</v>
      </c>
      <c r="P419">
        <f>COUNTIFS($M$2:M419,M419)</f>
        <v>1</v>
      </c>
      <c r="Q419" t="str">
        <f>M419</f>
        <v>ZHT2023121100154</v>
      </c>
    </row>
    <row r="420" ht="14.25" spans="1:17">
      <c r="A420" t="s">
        <v>895</v>
      </c>
      <c r="D420" s="13">
        <v>1685086.86</v>
      </c>
      <c r="E420" t="str">
        <f>_xlfn.XLOOKUP(A420,[8]【SUIT】合同静态信息表!$B:$B,[8]【SUIT】合同静态信息表!$BF:$BF)</f>
        <v>智能运管中心</v>
      </c>
      <c r="F420">
        <f>COUNTIFS($A$2:A420,A420)</f>
        <v>1</v>
      </c>
      <c r="G420" t="str">
        <f t="shared" ref="G420:G443" si="59">A420</f>
        <v>ZHT2024121600160</v>
      </c>
      <c r="L420" s="35" t="s">
        <v>1404</v>
      </c>
      <c r="M420" s="14" t="s">
        <v>788</v>
      </c>
      <c r="N420" s="35">
        <v>119900</v>
      </c>
      <c r="O420" t="str">
        <f>_xlfn.XLOOKUP(M420,[8]【SUIT】合同静态信息表!$B:$B,[8]【SUIT】合同静态信息表!$BF:$BF)</f>
        <v>智能运管中心</v>
      </c>
      <c r="P420">
        <f>COUNTIFS($M$2:M420,M420)</f>
        <v>2</v>
      </c>
    </row>
    <row r="421" ht="14.25" spans="1:17">
      <c r="A421" t="s">
        <v>1405</v>
      </c>
      <c r="D421" s="13">
        <v>1050000</v>
      </c>
      <c r="E421" t="str">
        <f>_xlfn.XLOOKUP(A421,[8]【SUIT】合同静态信息表!$B:$B,[8]【SUIT】合同静态信息表!$BF:$BF)</f>
        <v>智能运管中心</v>
      </c>
      <c r="F421">
        <f>COUNTIFS($A$2:A421,A421)</f>
        <v>1</v>
      </c>
      <c r="G421" t="str">
        <f t="shared" si="59"/>
        <v>SJHT2019122500159</v>
      </c>
      <c r="L421" s="35" t="s">
        <v>1363</v>
      </c>
      <c r="M421" s="14" t="s">
        <v>638</v>
      </c>
      <c r="N421" s="35">
        <v>46700</v>
      </c>
      <c r="O421" t="str">
        <f>_xlfn.XLOOKUP(M421,[8]【SUIT】合同静态信息表!$B:$B,[8]【SUIT】合同静态信息表!$BF:$BF)</f>
        <v>智能运管中心</v>
      </c>
      <c r="P421">
        <f>COUNTIFS($M$2:M421,M421)</f>
        <v>2</v>
      </c>
    </row>
    <row r="422" ht="14.25" spans="1:17">
      <c r="A422" t="s">
        <v>1183</v>
      </c>
      <c r="D422" s="13">
        <v>487500</v>
      </c>
      <c r="E422" t="str">
        <f>_xlfn.XLOOKUP(A422,[8]【SUIT】合同静态信息表!$B:$B,[8]【SUIT】合同静态信息表!$BF:$BF)</f>
        <v>智能运管中心</v>
      </c>
      <c r="F422">
        <f>COUNTIFS($A$2:A422,A422)</f>
        <v>2</v>
      </c>
      <c r="L422" s="35" t="s">
        <v>1345</v>
      </c>
      <c r="M422" s="14" t="s">
        <v>1346</v>
      </c>
      <c r="N422" s="35">
        <v>49495</v>
      </c>
      <c r="O422" t="str">
        <f>_xlfn.XLOOKUP(M422,[8]【SUIT】合同静态信息表!$B:$B,[8]【SUIT】合同静态信息表!$BF:$BF)</f>
        <v>智能运管中心</v>
      </c>
      <c r="P422">
        <f>COUNTIFS($M$2:M422,M422)</f>
        <v>4</v>
      </c>
    </row>
    <row r="423" ht="14.25" spans="1:17">
      <c r="A423" t="s">
        <v>1177</v>
      </c>
      <c r="D423" s="13">
        <v>132000</v>
      </c>
      <c r="E423" t="str">
        <f>_xlfn.XLOOKUP(A423,[8]【SUIT】合同静态信息表!$B:$B,[8]【SUIT】合同静态信息表!$BF:$BF)</f>
        <v>数字建造中心</v>
      </c>
      <c r="F423">
        <f>COUNTIFS($A$2:A423,A423)</f>
        <v>2</v>
      </c>
      <c r="L423" s="2" t="s">
        <v>1406</v>
      </c>
      <c r="M423" s="37" t="s">
        <v>1407</v>
      </c>
      <c r="N423" s="3">
        <v>192000</v>
      </c>
      <c r="O423" t="str">
        <f>_xlfn.XLOOKUP(M423,[8]【SUIT】合同静态信息表!$B:$B,[8]【SUIT】合同静态信息表!$BF:$BF)</f>
        <v>数字建造中心</v>
      </c>
      <c r="P423">
        <f>COUNTIFS($M$2:M423,M423)</f>
        <v>1</v>
      </c>
      <c r="Q423" t="str">
        <f>M423</f>
        <v>C0CJSJ-FW-T-2025090</v>
      </c>
    </row>
    <row r="424" ht="14.25" spans="1:17">
      <c r="A424" t="s">
        <v>1026</v>
      </c>
      <c r="D424" s="13">
        <v>140334.04</v>
      </c>
      <c r="E424" t="str">
        <f>_xlfn.XLOOKUP(A424,[8]【SUIT】合同静态信息表!$B:$B,[8]【SUIT】合同静态信息表!$BF:$BF)</f>
        <v>福建分公司</v>
      </c>
      <c r="F424">
        <f>COUNTIFS($A$2:A424,A424)</f>
        <v>1</v>
      </c>
      <c r="G424" t="str">
        <f t="shared" si="59"/>
        <v>ZHT2024032700031</v>
      </c>
      <c r="L424" s="36" t="s">
        <v>1344</v>
      </c>
      <c r="M424" s="38" t="s">
        <v>1123</v>
      </c>
      <c r="N424" s="3">
        <v>202500</v>
      </c>
      <c r="O424" t="str">
        <f>_xlfn.XLOOKUP(M424,[8]【SUIT】合同静态信息表!$B:$B,[8]【SUIT】合同静态信息表!$BF:$BF)</f>
        <v>智能运管中心</v>
      </c>
      <c r="P424">
        <f>COUNTIFS($M$2:M424,M424)</f>
        <v>2</v>
      </c>
    </row>
    <row r="425" ht="14.25" spans="1:17">
      <c r="A425" t="s">
        <v>1030</v>
      </c>
      <c r="D425" s="13">
        <v>1768700.53</v>
      </c>
      <c r="E425" t="str">
        <f>_xlfn.XLOOKUP(A425,[8]【SUIT】合同静态信息表!$B:$B,[8]【SUIT】合同静态信息表!$BF:$BF)</f>
        <v>智能运管中心</v>
      </c>
      <c r="F425">
        <f>COUNTIFS($A$2:A425,A425)</f>
        <v>1</v>
      </c>
      <c r="G425" t="str">
        <f t="shared" si="59"/>
        <v>ZHT2024111300139</v>
      </c>
      <c r="L425" s="2" t="s">
        <v>1408</v>
      </c>
      <c r="M425" s="14" t="s">
        <v>357</v>
      </c>
      <c r="N425" s="3">
        <v>662000</v>
      </c>
      <c r="O425" t="str">
        <f>_xlfn.XLOOKUP(M425,[8]【SUIT】合同静态信息表!$B:$B,[8]【SUIT】合同静态信息表!$BF:$BF)</f>
        <v>数字建造中心</v>
      </c>
      <c r="P425">
        <f>COUNTIFS($M$2:M425,M425)</f>
        <v>7</v>
      </c>
    </row>
    <row r="426" ht="14.25" spans="1:17">
      <c r="A426" t="s">
        <v>1034</v>
      </c>
      <c r="D426" s="13">
        <v>292410</v>
      </c>
      <c r="E426" t="str">
        <f>_xlfn.XLOOKUP(A426,[8]【SUIT】合同静态信息表!$B:$B,[8]【SUIT】合同静态信息表!$BF:$BF)</f>
        <v>智能运管中心</v>
      </c>
      <c r="F426">
        <f>COUNTIFS($A$2:A426,A426)</f>
        <v>1</v>
      </c>
      <c r="G426" t="str">
        <f t="shared" si="59"/>
        <v>ZHT2023111000133</v>
      </c>
      <c r="L426" s="2" t="s">
        <v>1409</v>
      </c>
      <c r="M426" s="14" t="s">
        <v>618</v>
      </c>
      <c r="N426" s="3">
        <v>100000</v>
      </c>
      <c r="O426" t="str">
        <f>_xlfn.XLOOKUP(M426,[8]【SUIT】合同静态信息表!$B:$B,[8]【SUIT】合同静态信息表!$BF:$BF)</f>
        <v>智能运管中心</v>
      </c>
      <c r="P426">
        <f>COUNTIFS($M$2:M426,M426)</f>
        <v>3</v>
      </c>
    </row>
    <row r="427" ht="14.25" spans="1:17">
      <c r="A427" t="s">
        <v>1401</v>
      </c>
      <c r="D427" s="13">
        <v>90000</v>
      </c>
      <c r="E427" t="str">
        <f>_xlfn.XLOOKUP(A427,[8]【SUIT】合同静态信息表!$B:$B,[8]【SUIT】合同静态信息表!$BF:$BF)</f>
        <v>智能运管中心</v>
      </c>
      <c r="F427">
        <f>COUNTIFS($A$2:A427,A427)</f>
        <v>1</v>
      </c>
      <c r="G427" t="str">
        <f t="shared" si="59"/>
        <v>ZHT2024042400039</v>
      </c>
      <c r="L427" s="2" t="s">
        <v>1410</v>
      </c>
      <c r="M427" s="14" t="s">
        <v>525</v>
      </c>
      <c r="N427" s="3">
        <v>1935716.4</v>
      </c>
      <c r="O427" t="str">
        <f>_xlfn.XLOOKUP(M427,[8]【SUIT】合同静态信息表!$B:$B,[8]【SUIT】合同静态信息表!$BF:$BF)</f>
        <v>数字建造中心</v>
      </c>
      <c r="P427">
        <f>COUNTIFS($M$2:M427,M427)</f>
        <v>3</v>
      </c>
    </row>
    <row r="428" spans="1:17">
      <c r="A428" t="s">
        <v>1411</v>
      </c>
      <c r="D428" s="13">
        <v>300000</v>
      </c>
      <c r="E428" t="str">
        <f>_xlfn.XLOOKUP(A428,[8]【SUIT】合同静态信息表!$B:$B,[8]【SUIT】合同静态信息表!$BF:$BF)</f>
        <v>数智管理中心</v>
      </c>
      <c r="F428">
        <f>COUNTIFS($A$2:A428,A428)</f>
        <v>1</v>
      </c>
      <c r="G428" t="str">
        <f t="shared" si="59"/>
        <v>ZHT2024071000085</v>
      </c>
    </row>
    <row r="429" spans="1:17">
      <c r="A429" t="s">
        <v>1036</v>
      </c>
      <c r="D429" s="13">
        <v>21767</v>
      </c>
      <c r="E429" t="str">
        <f>_xlfn.XLOOKUP(A429,[8]【SUIT】合同静态信息表!$B:$B,[8]【SUIT】合同静态信息表!$BF:$BF)</f>
        <v>数字建造中心</v>
      </c>
      <c r="F429">
        <f>COUNTIFS($A$2:A429,A429)</f>
        <v>1</v>
      </c>
      <c r="G429" t="str">
        <f t="shared" si="59"/>
        <v>ZHT2022031100025</v>
      </c>
    </row>
    <row r="430" spans="1:17">
      <c r="A430" t="s">
        <v>1039</v>
      </c>
      <c r="D430" s="13">
        <v>761440</v>
      </c>
      <c r="E430" t="str">
        <f>_xlfn.XLOOKUP(A430,[8]【SUIT】合同静态信息表!$B:$B,[8]【SUIT】合同静态信息表!$BF:$BF)</f>
        <v>数字建造中心</v>
      </c>
      <c r="F430">
        <f>COUNTIFS($A$2:A430,A430)</f>
        <v>1</v>
      </c>
      <c r="G430" t="str">
        <f t="shared" si="59"/>
        <v>ZHT2024112500147</v>
      </c>
    </row>
    <row r="431" spans="1:17">
      <c r="A431" t="s">
        <v>1043</v>
      </c>
      <c r="D431" s="13">
        <v>324800</v>
      </c>
      <c r="E431" t="str">
        <f>_xlfn.XLOOKUP(A431,[8]【SUIT】合同静态信息表!$B:$B,[8]【SUIT】合同静态信息表!$BF:$BF)</f>
        <v>数字建造中心</v>
      </c>
      <c r="F431">
        <f>COUNTIFS($A$2:A431,A431)</f>
        <v>1</v>
      </c>
      <c r="G431" t="str">
        <f t="shared" si="59"/>
        <v>ZHT2024112500148</v>
      </c>
    </row>
    <row r="432" spans="1:17">
      <c r="A432" t="s">
        <v>1045</v>
      </c>
      <c r="D432" s="13">
        <v>688000</v>
      </c>
      <c r="E432" t="str">
        <f>_xlfn.XLOOKUP(A432,[8]【SUIT】合同静态信息表!$B:$B,[8]【SUIT】合同静态信息表!$BF:$BF)</f>
        <v>数字建造中心</v>
      </c>
      <c r="F432">
        <f>COUNTIFS($A$2:A432,A432)</f>
        <v>1</v>
      </c>
      <c r="G432" t="str">
        <f t="shared" si="59"/>
        <v>ZHT2024112500149</v>
      </c>
    </row>
    <row r="433" spans="1:7">
      <c r="A433" t="s">
        <v>1412</v>
      </c>
      <c r="D433" s="13">
        <v>6435000</v>
      </c>
      <c r="E433" t="str">
        <f>_xlfn.XLOOKUP(A433,[8]【SUIT】合同静态信息表!$B:$B,[8]【SUIT】合同静态信息表!$BF:$BF)</f>
        <v>市场经营拓展中心</v>
      </c>
      <c r="F433">
        <f>COUNTIFS($A$2:A433,A433)</f>
        <v>1</v>
      </c>
      <c r="G433" t="str">
        <f t="shared" si="59"/>
        <v>ZHT2024121600159</v>
      </c>
    </row>
    <row r="434" spans="1:7">
      <c r="A434" t="s">
        <v>1049</v>
      </c>
      <c r="D434" s="13">
        <v>21600</v>
      </c>
      <c r="E434" t="str">
        <f>_xlfn.XLOOKUP(A434,[8]【SUIT】合同静态信息表!$B:$B,[8]【SUIT】合同静态信息表!$BF:$BF)</f>
        <v>智能运管中心</v>
      </c>
      <c r="F434">
        <f>COUNTIFS($A$2:A434,A434)</f>
        <v>1</v>
      </c>
      <c r="G434" t="str">
        <f t="shared" si="59"/>
        <v>ZHT2020070600031</v>
      </c>
    </row>
    <row r="435" spans="1:7">
      <c r="A435" t="s">
        <v>1413</v>
      </c>
      <c r="D435" s="13">
        <v>2825000</v>
      </c>
      <c r="E435" t="str">
        <f>_xlfn.XLOOKUP(A435,[8]【SUIT】合同静态信息表!$B:$B,[8]【SUIT】合同静态信息表!$BF:$BF)</f>
        <v>市场经营拓展中心</v>
      </c>
      <c r="F435">
        <f>COUNTIFS($A$2:A435,A435)</f>
        <v>1</v>
      </c>
      <c r="G435" t="str">
        <f t="shared" si="59"/>
        <v>ZHT2024121600158</v>
      </c>
    </row>
    <row r="436" spans="1:7">
      <c r="A436" t="s">
        <v>1106</v>
      </c>
      <c r="D436" s="13">
        <v>1450000</v>
      </c>
      <c r="E436" t="str">
        <f>_xlfn.XLOOKUP(A436,[8]【SUIT】合同静态信息表!$B:$B,[8]【SUIT】合同静态信息表!$BF:$BF)</f>
        <v>福建分公司</v>
      </c>
      <c r="F436">
        <f>COUNTIFS($A$2:A436,A436)</f>
        <v>1</v>
      </c>
      <c r="G436" t="str">
        <f t="shared" si="59"/>
        <v>ZHT2024122000169</v>
      </c>
    </row>
    <row r="437" spans="1:7">
      <c r="A437" t="s">
        <v>1051</v>
      </c>
      <c r="D437" s="13">
        <v>1991000</v>
      </c>
      <c r="E437" t="str">
        <f>_xlfn.XLOOKUP(A437,[8]【SUIT】合同静态信息表!$B:$B,[8]【SUIT】合同静态信息表!$BF:$BF)</f>
        <v>数字建造中心</v>
      </c>
      <c r="F437">
        <f>COUNTIFS($A$2:A437,A437)</f>
        <v>1</v>
      </c>
      <c r="G437" t="str">
        <f t="shared" si="59"/>
        <v>ZHT2024121800161</v>
      </c>
    </row>
    <row r="438" spans="1:7">
      <c r="A438" t="s">
        <v>513</v>
      </c>
      <c r="D438" s="13">
        <v>973728</v>
      </c>
      <c r="E438" t="str">
        <f>_xlfn.XLOOKUP(A438,[8]【SUIT】合同静态信息表!$B:$B,[8]【SUIT】合同静态信息表!$BF:$BF)</f>
        <v>智能运管中心</v>
      </c>
      <c r="F438">
        <f>COUNTIFS($A$2:A438,A438)</f>
        <v>1</v>
      </c>
      <c r="G438" t="str">
        <f t="shared" si="59"/>
        <v>ZHT2024122400172</v>
      </c>
    </row>
    <row r="439" spans="1:7">
      <c r="A439" t="s">
        <v>1056</v>
      </c>
      <c r="D439" s="13">
        <v>1315383.2</v>
      </c>
      <c r="E439" t="str">
        <f>_xlfn.XLOOKUP(A439,[8]【SUIT】合同静态信息表!$B:$B,[8]【SUIT】合同静态信息表!$BF:$BF)</f>
        <v>数智管理中心</v>
      </c>
      <c r="F439">
        <f>COUNTIFS($A$2:A439,A439)</f>
        <v>1</v>
      </c>
      <c r="G439" t="str">
        <f t="shared" si="59"/>
        <v>ZHT2022070400053</v>
      </c>
    </row>
    <row r="440" spans="1:7">
      <c r="A440" t="s">
        <v>1058</v>
      </c>
      <c r="B440" t="s">
        <v>1414</v>
      </c>
      <c r="D440" s="13">
        <v>3248580.87</v>
      </c>
      <c r="E440" t="str">
        <f>_xlfn.XLOOKUP(A440,[8]【SUIT】合同静态信息表!$B:$B,[8]【SUIT】合同静态信息表!$BF:$BF)</f>
        <v>市场经营拓展中心</v>
      </c>
      <c r="F440">
        <f>COUNTIFS($A$2:A440,A440)</f>
        <v>1</v>
      </c>
      <c r="G440" t="str">
        <f t="shared" si="59"/>
        <v>ZHT2024081600097</v>
      </c>
    </row>
    <row r="441" spans="1:7">
      <c r="A441" t="s">
        <v>1060</v>
      </c>
      <c r="D441" s="13">
        <v>6953608.3</v>
      </c>
      <c r="E441" t="str">
        <f>_xlfn.XLOOKUP(A441,[8]【SUIT】合同静态信息表!$B:$B,[8]【SUIT】合同静态信息表!$BF:$BF)</f>
        <v>市场经营拓展中心</v>
      </c>
      <c r="F441">
        <f>COUNTIFS($A$2:A441,A441)</f>
        <v>1</v>
      </c>
      <c r="G441" t="str">
        <f t="shared" si="59"/>
        <v>ZHT2024081600096</v>
      </c>
    </row>
    <row r="442" spans="1:7">
      <c r="A442" t="s">
        <v>1415</v>
      </c>
      <c r="D442" s="13">
        <v>49900</v>
      </c>
      <c r="E442" t="str">
        <f>_xlfn.XLOOKUP(A442,[8]【SUIT】合同静态信息表!$B:$B,[8]【SUIT】合同静态信息表!$BF:$BF)</f>
        <v>数智管理中心</v>
      </c>
      <c r="F442">
        <f>COUNTIFS($A$2:A442,A442)</f>
        <v>1</v>
      </c>
      <c r="G442" t="str">
        <f t="shared" si="59"/>
        <v>ZHT2024112200146</v>
      </c>
    </row>
    <row r="443" spans="1:7">
      <c r="A443" t="s">
        <v>1062</v>
      </c>
      <c r="D443" s="13">
        <v>350000</v>
      </c>
      <c r="E443" t="str">
        <f>_xlfn.XLOOKUP(A443,[8]【SUIT】合同静态信息表!$B:$B,[8]【SUIT】合同静态信息表!$BF:$BF)</f>
        <v>数字建造中心</v>
      </c>
      <c r="F443">
        <f>COUNTIFS($A$2:A443,A443)</f>
        <v>1</v>
      </c>
      <c r="G443" t="str">
        <f t="shared" si="59"/>
        <v>ZHT2024010400003</v>
      </c>
    </row>
    <row r="444" spans="1:7">
      <c r="A444" t="s">
        <v>1339</v>
      </c>
      <c r="D444" s="13">
        <v>21000</v>
      </c>
      <c r="E444" t="str">
        <f>_xlfn.XLOOKUP(A444,[8]【SUIT】合同静态信息表!$B:$B,[8]【SUIT】合同静态信息表!$BF:$BF)</f>
        <v>福建分公司</v>
      </c>
      <c r="F444">
        <f>COUNTIFS($A$2:A444,A444)</f>
        <v>2</v>
      </c>
    </row>
    <row r="445" spans="1:7">
      <c r="A445" t="s">
        <v>604</v>
      </c>
      <c r="D445" s="13">
        <v>238820</v>
      </c>
      <c r="E445" t="str">
        <f>_xlfn.XLOOKUP(A445,[8]【SUIT】合同静态信息表!$B:$B,[8]【SUIT】合同静态信息表!$BF:$BF)</f>
        <v>智能运管中心</v>
      </c>
      <c r="F445">
        <f>COUNTIFS($A$2:A445,A445)</f>
        <v>4</v>
      </c>
    </row>
    <row r="446" spans="1:7">
      <c r="A446" t="s">
        <v>1416</v>
      </c>
      <c r="D446" s="13">
        <v>696000</v>
      </c>
      <c r="E446" t="str">
        <f>_xlfn.XLOOKUP(A446,[8]【SUIT】合同静态信息表!$B:$B,[8]【SUIT】合同静态信息表!$BF:$BF)</f>
        <v>数字建造中心</v>
      </c>
      <c r="F446">
        <f>COUNTIFS($A$2:A446,A446)</f>
        <v>1</v>
      </c>
      <c r="G446" t="str">
        <f t="shared" ref="G446:G449" si="60">A446</f>
        <v>ZHT2024032200029</v>
      </c>
    </row>
    <row r="447" spans="1:7">
      <c r="A447" t="s">
        <v>1417</v>
      </c>
      <c r="D447" s="13">
        <v>300000</v>
      </c>
      <c r="E447" t="str">
        <f>_xlfn.XLOOKUP(A447,[8]【SUIT】合同静态信息表!$B:$B,[8]【SUIT】合同静态信息表!$BF:$BF)</f>
        <v>数智管理中心</v>
      </c>
      <c r="F447">
        <f>COUNTIFS($A$2:A447,A447)</f>
        <v>1</v>
      </c>
      <c r="G447" t="str">
        <f t="shared" si="60"/>
        <v>ZHT2023120600145</v>
      </c>
    </row>
    <row r="448" spans="1:7">
      <c r="A448" t="s">
        <v>984</v>
      </c>
      <c r="D448" s="13">
        <v>3502240</v>
      </c>
      <c r="E448" t="str">
        <f>_xlfn.XLOOKUP(A448,[8]【SUIT】合同静态信息表!$B:$B,[8]【SUIT】合同静态信息表!$BF:$BF)</f>
        <v>数字建造中心</v>
      </c>
      <c r="F448">
        <f>COUNTIFS($A$2:A448,A448)</f>
        <v>2</v>
      </c>
    </row>
    <row r="449" spans="1:7">
      <c r="A449" t="s">
        <v>1418</v>
      </c>
      <c r="D449" s="13">
        <v>180000</v>
      </c>
      <c r="E449" t="str">
        <f>_xlfn.XLOOKUP(A449,[8]【SUIT】合同静态信息表!$B:$B,[8]【SUIT】合同静态信息表!$BF:$BF)</f>
        <v>数智管理中心</v>
      </c>
      <c r="F449">
        <f>COUNTIFS($A$2:A449,A449)</f>
        <v>1</v>
      </c>
      <c r="G449" t="str">
        <f t="shared" si="60"/>
        <v>ZHT2023120600148</v>
      </c>
    </row>
    <row r="450" spans="1:7">
      <c r="A450" t="s">
        <v>364</v>
      </c>
      <c r="D450" s="13">
        <v>1047900</v>
      </c>
      <c r="E450" t="str">
        <f>_xlfn.XLOOKUP(A450,[8]【SUIT】合同静态信息表!$B:$B,[8]【SUIT】合同静态信息表!$BF:$BF)</f>
        <v>数字建造中心</v>
      </c>
      <c r="F450">
        <f>COUNTIFS($A$2:A450,A450)</f>
        <v>3</v>
      </c>
    </row>
    <row r="451" spans="1:7">
      <c r="A451" t="s">
        <v>604</v>
      </c>
      <c r="D451" s="13">
        <v>1768000</v>
      </c>
      <c r="E451" t="str">
        <f>_xlfn.XLOOKUP(A451,[8]【SUIT】合同静态信息表!$B:$B,[8]【SUIT】合同静态信息表!$BF:$BF)</f>
        <v>智能运管中心</v>
      </c>
      <c r="F451">
        <f>COUNTIFS($A$2:A451,A451)</f>
        <v>5</v>
      </c>
    </row>
    <row r="452" spans="1:7">
      <c r="A452" t="s">
        <v>1216</v>
      </c>
      <c r="D452" s="13">
        <v>75000</v>
      </c>
      <c r="E452" t="str">
        <f>_xlfn.XLOOKUP(A452,[8]【SUIT】合同静态信息表!$B:$B,[8]【SUIT】合同静态信息表!$BF:$BF)</f>
        <v>福建分公司</v>
      </c>
      <c r="F452">
        <f>COUNTIFS($A$2:A452,A452)</f>
        <v>1</v>
      </c>
      <c r="G452" t="str">
        <f t="shared" ref="G452:G459" si="61">A452</f>
        <v>ZHT2022092600081</v>
      </c>
    </row>
    <row r="453" spans="1:7">
      <c r="A453" t="s">
        <v>536</v>
      </c>
      <c r="D453" s="13">
        <v>749477.1</v>
      </c>
      <c r="E453" t="str">
        <f>_xlfn.XLOOKUP(A453,[8]【SUIT】合同静态信息表!$B:$B,[8]【SUIT】合同静态信息表!$BF:$BF)</f>
        <v>广东分公司</v>
      </c>
      <c r="F453">
        <f>COUNTIFS($A$2:A453,A453)</f>
        <v>2</v>
      </c>
    </row>
    <row r="454" spans="1:7">
      <c r="A454" t="s">
        <v>1157</v>
      </c>
      <c r="D454" s="13">
        <v>954912</v>
      </c>
      <c r="E454" t="str">
        <f>_xlfn.XLOOKUP(A454,[8]【SUIT】合同静态信息表!$B:$B,[8]【SUIT】合同静态信息表!$BF:$BF)</f>
        <v>广东分公司</v>
      </c>
      <c r="F454">
        <f>COUNTIFS($A$2:A454,A454)</f>
        <v>1</v>
      </c>
      <c r="G454" t="str">
        <f t="shared" si="61"/>
        <v>ZHT2024111800140</v>
      </c>
    </row>
    <row r="455" spans="1:7">
      <c r="A455" t="s">
        <v>550</v>
      </c>
      <c r="D455" s="13">
        <v>100870</v>
      </c>
      <c r="E455" t="str">
        <f>_xlfn.XLOOKUP(A455,[8]【SUIT】合同静态信息表!$B:$B,[8]【SUIT】合同静态信息表!$BF:$BF)</f>
        <v>智能运管中心</v>
      </c>
      <c r="F455">
        <f>COUNTIFS($A$2:A455,A455)</f>
        <v>2</v>
      </c>
    </row>
    <row r="456" spans="1:7">
      <c r="A456" t="s">
        <v>580</v>
      </c>
      <c r="D456" s="13">
        <v>314000</v>
      </c>
      <c r="E456" t="str">
        <f>_xlfn.XLOOKUP(A456,[8]【SUIT】合同静态信息表!$B:$B,[8]【SUIT】合同静态信息表!$BF:$BF)</f>
        <v>福建分公司</v>
      </c>
      <c r="F456">
        <f>COUNTIFS($A$2:A456,A456)</f>
        <v>2</v>
      </c>
    </row>
    <row r="457" spans="1:7">
      <c r="A457" t="s">
        <v>1252</v>
      </c>
      <c r="D457" s="13">
        <v>1819805</v>
      </c>
      <c r="E457" t="str">
        <f>_xlfn.XLOOKUP(A457,[8]【SUIT】合同静态信息表!$B:$B,[8]【SUIT】合同静态信息表!$BF:$BF)</f>
        <v>智能运管中心</v>
      </c>
      <c r="F457">
        <f>COUNTIFS($A$2:A457,A457)</f>
        <v>1</v>
      </c>
      <c r="G457" t="str">
        <f t="shared" si="61"/>
        <v>ZHT2024122500174</v>
      </c>
    </row>
    <row r="458" spans="1:7">
      <c r="A458" t="s">
        <v>1134</v>
      </c>
      <c r="D458" s="13">
        <v>444697.56</v>
      </c>
      <c r="E458" t="str">
        <f>_xlfn.XLOOKUP(A458,[8]【SUIT】合同静态信息表!$B:$B,[8]【SUIT】合同静态信息表!$BF:$BF)</f>
        <v>智能运管中心</v>
      </c>
      <c r="F458">
        <f>COUNTIFS($A$2:A458,A458)</f>
        <v>1</v>
      </c>
      <c r="G458" t="str">
        <f t="shared" si="61"/>
        <v>ZHT2024111900141</v>
      </c>
    </row>
    <row r="459" spans="1:7">
      <c r="A459" t="s">
        <v>1131</v>
      </c>
      <c r="D459" s="13">
        <v>148500</v>
      </c>
      <c r="E459" t="str">
        <f>_xlfn.XLOOKUP(A459,[8]【SUIT】合同静态信息表!$B:$B,[8]【SUIT】合同静态信息表!$BF:$BF)</f>
        <v>智能运管中心</v>
      </c>
      <c r="F459">
        <f>COUNTIFS($A$2:A459,A459)</f>
        <v>1</v>
      </c>
      <c r="G459" t="str">
        <f t="shared" si="61"/>
        <v>ZHT2024111900142</v>
      </c>
    </row>
    <row r="460" spans="1:7">
      <c r="A460" t="s">
        <v>1119</v>
      </c>
      <c r="D460" s="13">
        <v>1518765.9</v>
      </c>
      <c r="E460" t="str">
        <f>_xlfn.XLOOKUP(A460,[8]【SUIT】合同静态信息表!$B:$B,[8]【SUIT】合同静态信息表!$BF:$BF)</f>
        <v>市场经营拓展中心</v>
      </c>
      <c r="F460">
        <f>COUNTIFS($A$2:A460,A460)</f>
        <v>2</v>
      </c>
    </row>
    <row r="461" spans="1:7">
      <c r="A461" t="s">
        <v>1165</v>
      </c>
      <c r="D461" s="13">
        <v>-38214.7</v>
      </c>
      <c r="E461" t="str">
        <f>_xlfn.XLOOKUP(A461,[8]【SUIT】合同静态信息表!$B:$B,[8]【SUIT】合同静态信息表!$BF:$BF)</f>
        <v>智能运管中心</v>
      </c>
      <c r="F461">
        <f>COUNTIFS($A$2:A461,A461)</f>
        <v>2</v>
      </c>
    </row>
    <row r="462" spans="1:7">
      <c r="A462" t="s">
        <v>1166</v>
      </c>
      <c r="D462" s="13">
        <v>-52820</v>
      </c>
      <c r="E462" t="str">
        <f>_xlfn.XLOOKUP(A462,[8]【SUIT】合同静态信息表!$B:$B,[8]【SUIT】合同静态信息表!$BF:$BF)</f>
        <v>智能运管中心</v>
      </c>
      <c r="F462">
        <f>COUNTIFS($A$2:A462,A462)</f>
        <v>2</v>
      </c>
    </row>
    <row r="463" spans="1:7">
      <c r="A463" t="s">
        <v>1172</v>
      </c>
      <c r="D463" s="13">
        <v>-65170</v>
      </c>
      <c r="E463" t="str">
        <f>_xlfn.XLOOKUP(A463,[8]【SUIT】合同静态信息表!$B:$B,[8]【SUIT】合同静态信息表!$BF:$BF)</f>
        <v>智能运管中心</v>
      </c>
      <c r="F463">
        <f>COUNTIFS($A$2:A463,A463)</f>
        <v>2</v>
      </c>
    </row>
    <row r="464" spans="1:7">
      <c r="A464" t="s">
        <v>1170</v>
      </c>
      <c r="D464" s="13">
        <v>-38950</v>
      </c>
      <c r="E464" t="str">
        <f>_xlfn.XLOOKUP(A464,[8]【SUIT】合同静态信息表!$B:$B,[8]【SUIT】合同静态信息表!$BF:$BF)</f>
        <v>智能运管中心</v>
      </c>
      <c r="F464">
        <f>COUNTIFS($A$2:A464,A464)</f>
        <v>2</v>
      </c>
    </row>
    <row r="465" spans="1:7">
      <c r="A465" t="s">
        <v>1163</v>
      </c>
      <c r="D465" s="13">
        <v>-45315</v>
      </c>
      <c r="E465" t="str">
        <f>_xlfn.XLOOKUP(A465,[8]【SUIT】合同静态信息表!$B:$B,[8]【SUIT】合同静态信息表!$BF:$BF)</f>
        <v>智能运管中心</v>
      </c>
      <c r="F465">
        <f>COUNTIFS($A$2:A465,A465)</f>
        <v>2</v>
      </c>
    </row>
    <row r="466" spans="1:7">
      <c r="A466" t="s">
        <v>1174</v>
      </c>
      <c r="D466" s="13">
        <v>-38950</v>
      </c>
      <c r="E466" t="str">
        <f>_xlfn.XLOOKUP(A466,[8]【SUIT】合同静态信息表!$B:$B,[8]【SUIT】合同静态信息表!$BF:$BF)</f>
        <v>智能运管中心</v>
      </c>
      <c r="F466">
        <f>COUNTIFS($A$2:A466,A466)</f>
        <v>2</v>
      </c>
    </row>
    <row r="467" spans="1:7">
      <c r="A467" t="s">
        <v>1419</v>
      </c>
      <c r="D467" s="13">
        <v>-10800</v>
      </c>
      <c r="E467" t="str">
        <f>_xlfn.XLOOKUP(A467,[8]【SUIT】合同静态信息表!$B:$B,[8]【SUIT】合同静态信息表!$BF:$BF)</f>
        <v>智能运管中心</v>
      </c>
      <c r="F467">
        <f>COUNTIFS($A$2:A467,A467)</f>
        <v>1</v>
      </c>
      <c r="G467" t="str">
        <f t="shared" ref="G467:G472" si="62">A467</f>
        <v>ZHT2023073100078</v>
      </c>
    </row>
    <row r="468" spans="1:7">
      <c r="A468" t="s">
        <v>1420</v>
      </c>
      <c r="D468" s="13">
        <v>-10800</v>
      </c>
      <c r="E468" t="str">
        <f>_xlfn.XLOOKUP(A468,[8]【SUIT】合同静态信息表!$B:$B,[8]【SUIT】合同静态信息表!$BF:$BF)</f>
        <v>智能运管中心</v>
      </c>
      <c r="F468">
        <f>COUNTIFS($A$2:A468,A468)</f>
        <v>1</v>
      </c>
      <c r="G468" t="str">
        <f t="shared" si="62"/>
        <v>ZHT2023073100079</v>
      </c>
    </row>
    <row r="469" spans="1:7">
      <c r="A469" t="s">
        <v>1421</v>
      </c>
      <c r="D469" s="13">
        <v>-5500</v>
      </c>
      <c r="E469" t="str">
        <f>_xlfn.XLOOKUP(A469,[8]【SUIT】合同静态信息表!$B:$B,[8]【SUIT】合同静态信息表!$BF:$BF)</f>
        <v>智能运管中心</v>
      </c>
      <c r="F469">
        <f>COUNTIFS($A$2:A469,A469)</f>
        <v>1</v>
      </c>
      <c r="G469" t="str">
        <f t="shared" si="62"/>
        <v>ZHT2024052900066</v>
      </c>
    </row>
    <row r="470" spans="1:7">
      <c r="A470" t="s">
        <v>1422</v>
      </c>
      <c r="D470" s="13">
        <v>-51785</v>
      </c>
      <c r="E470" t="str">
        <f>_xlfn.XLOOKUP(A470,[8]【SUIT】合同静态信息表!$B:$B,[8]【SUIT】合同静态信息表!$BF:$BF)</f>
        <v>智能运管中心</v>
      </c>
      <c r="F470">
        <f>COUNTIFS($A$2:A470,A470)</f>
        <v>1</v>
      </c>
      <c r="G470" t="str">
        <f t="shared" si="62"/>
        <v>ZHT2023120800150</v>
      </c>
    </row>
    <row r="471" spans="1:7">
      <c r="A471" t="s">
        <v>1423</v>
      </c>
      <c r="D471" s="13">
        <v>-80635.6</v>
      </c>
      <c r="E471" t="str">
        <f>_xlfn.XLOOKUP(A471,[8]【SUIT】合同静态信息表!$B:$B,[8]【SUIT】合同静态信息表!$BF:$BF)</f>
        <v>智能运管中心</v>
      </c>
      <c r="F471">
        <f>COUNTIFS($A$2:A471,A471)</f>
        <v>1</v>
      </c>
      <c r="G471" t="str">
        <f t="shared" si="62"/>
        <v>ZHT2021060200067</v>
      </c>
    </row>
    <row r="472" spans="1:7">
      <c r="A472" t="s">
        <v>1424</v>
      </c>
      <c r="D472" s="13">
        <v>-10800</v>
      </c>
      <c r="E472" t="str">
        <f>_xlfn.XLOOKUP(A472,[8]【SUIT】合同静态信息表!$B:$B,[8]【SUIT】合同静态信息表!$BF:$BF)</f>
        <v>智能运管中心</v>
      </c>
      <c r="F472">
        <f>COUNTIFS($A$2:A472,A472)</f>
        <v>1</v>
      </c>
      <c r="G472" t="str">
        <f t="shared" si="62"/>
        <v>ZHT2023073100077</v>
      </c>
    </row>
  </sheetData>
  <sheetProtection formatCells="0" formatColumns="0" formatRows="0" insertRows="0" insertColumns="0" insertHyperlinks="0" deleteColumns="0" deleteRows="0" sort="0" autoFilter="0" pivotTables="0"/>
  <autoFilter xmlns:etc="http://www.wps.cn/officeDocument/2017/etCustomData" ref="A1:AN472" etc:filterBottomFollowUsedRange="1">
    <extLst/>
  </autoFilter>
  <pageMargins left="0.75" right="0.75" top="1" bottom="1" header="0.5" footer="0.5"/>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item1.xml><?xml version="1.0" encoding="utf-8"?>
<allowEditUser xmlns="https://web.wps.cn/et/2018/main" xmlns:s="http://schemas.openxmlformats.org/spreadsheetml/2006/main" hasInvisiblePropRange="0">
  <rangeList sheetStid="3" master="" otherUserPermission="visible"/>
  <rangeList sheetStid="13" master="1561787204" otherUserPermission="visible">
    <arrUserId title="Range1" rangeCreator="" othersAccessPermission="edit">
      <userID accessPermission="edit">1561787204</userID>
    </arrUserId>
    <arrUserId title="Range2" rangeCreator="" othersAccessPermission="visible">
      <userID accessPermission="edit">1561787204</userID>
      <userID accessPermission="edit">1562139853</userID>
    </arrUserId>
  </rangeList>
  <rangeList sheetStid="1" master="1561787204" otherUserPermission="visible">
    <arrUserId title="Range1" rangeCreator="" othersAccessPermission="visible">
      <userID accessPermission="edit">1561787204</userID>
      <userID accessPermission="edit">1562139853</userID>
    </arrUserId>
  </rangeList>
  <rangeList sheetStid="5" master="1561787204" otherUserPermission="visible">
    <arrUserId title="Range1" rangeCreator="" othersAccessPermission="visible">
      <userID accessPermission="edit">1561787204</userID>
      <userID accessPermission="edit">1562139853</userID>
    </arrUserId>
  </rangeList>
  <rangeList sheetStid="18" master="1561787204" otherUserPermission="visible">
    <arrUserId title="Range1" rangeCreator="" othersAccessPermission="visible">
      <userID accessPermission="edit">1561787204</userID>
    </arrUserId>
  </rangeList>
  <rangeList sheetStid="10" master="1561787204" otherUserPermission="visible">
    <arrUserId title="Range1" rangeCreator="" othersAccessPermission="edit">
      <userID accessPermission="edit">1561787204</userID>
    </arrUserId>
    <arrUserId title="Range2" rangeCreator="" othersAccessPermission="visible">
      <userID accessPermission="edit">1561787204</userID>
      <userID accessPermission="edit">1562139853</userID>
    </arrUserId>
  </rangeList>
  <rangeList sheetStid="12" master="1561787204" otherUserPermission="visible">
    <arrUserId title="Range1" rangeCreator="" othersAccessPermission="edit">
      <userID accessPermission="edit">1561787204</userID>
    </arrUserId>
    <arrUserId title="Range2" rangeCreator="" othersAccessPermission="visible">
      <userID accessPermission="edit">1561787204</userID>
      <userID accessPermission="edit">1562139853</userID>
    </arrUserId>
  </rangeList>
  <rangeList sheetStid="14" master="1561787204" otherUserPermission="visible">
    <arrUserId title="Range1" rangeCreator="" othersAccessPermission="visible">
      <userID accessPermission="edit">1561787204</userID>
      <userID accessPermission="edit">1562139853</userID>
    </arrUserId>
  </rangeList>
  <rangeList sheetStid="20" master="" otherUserPermission="visible">
    <arrUserId title="Range2" rangeCreator="" othersAccessPermission="visible">
      <userID accessPermission="edit">1561787204</userID>
      <userID accessPermission="edit">1562139853</userID>
    </arrUserId>
  </rangeList>
  <rangeList sheetStid="16" master="" otherUserPermission="edit"/>
</allowEditUser>
</file>

<file path=customXml/item2.xml><?xml version="1.0" encoding="utf-8"?>
<NetdiskSupbooks xmlns="http://www.wps.cn/et/2019/netdiskSupbooks">
  <NetdiskSupbook Target="2026经营生产会材料——数字建造中心.xlsx" FileId="298527326678" NetdiskName="yunwps"/>
  <NetdiskSupbook Target="2026经营生产会材料——智能运管中心.xlsx" FileId="298788460757" NetdiskName="yunwps"/>
  <NetdiskSupbook Target="2026经营生产会材料——数智管理中心.xlsx" FileId="298957444260" NetdiskName="yunwps"/>
  <NetdiskSupbook Target="2026经营生产会材料——福建分公司.xlsx" FileId="298967081386" NetdiskName="yunwps"/>
  <NetdiskSupbook Target="2026经营生产会材料——广东分公司.xlsx" FileId="298983844320" NetdiskName="yunwps"/>
  <NetdiskSupbook Target="2026经营生产会材料——市场经营拓展中心.xlsx" FileId="299037088040" NetdiskName="yunwps"/>
  <NetdiskSupbook Target="2026经营生产会材料——产品研发中心.xlsx" FileId="331527569240" NetdiskName="yunwps"/>
  <NetdiskSupbook Target="/286014592942/【机密】SUIT各部门经营生产数据总览.xlsx" FileId="286014592942" NetdiskName="yunwps"/>
  <NetdiskSupbook Target="2025产值.xlsx" FileId="362360693243" NetdiskName="yunwps"/>
</NetdiskSupbooks>
</file>

<file path=customXml/item3.xml><?xml version="1.0" encoding="utf-8"?>
<autofilters xmlns="https://web.wps.cn/et/2018/main">
  <sheetItem sheetStid="5">
    <filterData filterID="1562139853"/>
    <filterData filterID="1561787204">
      <hiddenRange rowFrom="4" rowTo="540"/>
    </filterData>
    <autofilterInfo filterID="1561787204">
      <autoFilter xmlns="http://schemas.openxmlformats.org/spreadsheetml/2006/main" ref="A4:EE564">
        <filterColumn colId="1">
          <customFilters>
            <customFilter operator="equal" val="市场经营拓展中心"/>
          </customFilters>
        </filterColumn>
      </autoFilter>
    </autofilterInfo>
  </sheetItem>
  <sheetItem sheetStid="16">
    <filterData filterID="1561787204"/>
  </sheetItem>
</autofilters>
</file>

<file path=customXml/item4.xml><?xml version="1.0" encoding="utf-8"?>
<woProps xmlns="https://web.wps.cn/et/2018/main" xmlns:s="http://schemas.openxmlformats.org/spreadsheetml/2006/main">
  <woSheetsProps>
    <woSheetProps sheetStid="3" interlineOnOff="0" interlineColor="0" isDbSheet="0" isDashBoardSheet="0" isDbDashBoardSheet="0" isFlexPaperSheet="0">
      <cellprotection/>
      <appEtDbRelations/>
    </woSheetProps>
    <woSheetProps sheetStid="13" interlineOnOff="0" interlineColor="0" isDbSheet="0" isDashBoardSheet="0" isDbDashBoardSheet="0" isFlexPaperSheet="0">
      <cellprotection/>
      <appEtDbRelations/>
    </woSheetProps>
    <woSheetProps sheetStid="1" interlineOnOff="0" interlineColor="0" isDbSheet="0" isDashBoardSheet="0" isDbDashBoardSheet="0" isFlexPaperSheet="0">
      <cellprotection/>
      <appEtDbRelations/>
    </woSheetProps>
    <woSheetProps sheetStid="5" interlineOnOff="0" interlineColor="0" isDbSheet="0" isDashBoardSheet="0" isDbDashBoardSheet="0" isFlexPaperSheet="0">
      <cellprotection/>
      <appEtDbRelations/>
    </woSheetProps>
    <woSheetProps sheetStid="18" interlineOnOff="0" interlineColor="0" isDbSheet="0" isDashBoardSheet="0" isDbDashBoardSheet="0" isFlexPaperSheet="0">
      <cellprotection/>
      <appEtDbRelations/>
    </woSheetProps>
    <woSheetProps sheetStid="10" interlineOnOff="0" interlineColor="0" isDbSheet="0" isDashBoardSheet="0" isDbDashBoardSheet="0" isFlexPaperSheet="0">
      <cellprotection/>
      <appEtDbRelations/>
    </woSheetProps>
    <woSheetProps sheetStid="12" interlineOnOff="0" interlineColor="0" isDbSheet="0" isDashBoardSheet="0" isDbDashBoardSheet="0" isFlexPaperSheet="0">
      <cellprotection/>
      <appEtDbRelations/>
    </woSheetProps>
    <woSheetProps sheetStid="14" interlineOnOff="0" interlineColor="0" isDbSheet="0" isDashBoardSheet="0" isDbDashBoardSheet="0" isFlexPaperSheet="0">
      <cellprotection/>
      <appEtDbRelations/>
    </woSheetProps>
    <woSheetProps sheetStid="20" interlineOnOff="0" interlineColor="0" isDbSheet="0" isDashBoardSheet="0" isDbDashBoardSheet="0" isFlexPaperSheet="0">
      <cellprotection/>
      <appEtDbRelations/>
    </woSheetProps>
    <woSheetProps sheetStid="16" interlineOnOff="0" interlineColor="0" isDbSheet="0" isDashBoardSheet="0" isDbDashBoardSheet="0" isFlexPaperSheet="0">
      <cellprotection/>
      <appEtDbRelations/>
    </woSheetProps>
  </woSheetsProps>
  <woBookProps>
    <bookSettings fileId="522127900532" isFilterShared="0" woEtMtcEnabled="1" coreConquerUserId="1561787204" isAutoUpdatePaused="0" filterType="user" isMergeTasksAutoUpdate="0" isInserPicAsAttachment="0" supportDbFmlaDisp="0"/>
  </woBookProps>
</woProps>
</file>

<file path=customXml/item5.xml><?xml version="1.0" encoding="utf-8"?>
<pixelators xmlns="https://web.wps.cn/et/2018/main" xmlns:s="http://schemas.openxmlformats.org/spreadsheetml/2006/main">
  <pixelatorList sheetStid="3"/>
  <pixelatorList sheetStid="13"/>
  <pixelatorList sheetStid="1"/>
  <pixelatorList sheetStid="5"/>
  <pixelatorList sheetStid="18"/>
  <pixelatorList sheetStid="10"/>
  <pixelatorList sheetStid="12"/>
  <pixelatorList sheetStid="14"/>
  <pixelatorList sheetStid="20"/>
  <pixelatorList sheetStid="16"/>
  <pixelatorList sheetStid="21"/>
</pixelators>
</file>

<file path=customXml/itemProps1.xml><?xml version="1.0" encoding="utf-8"?>
<ds:datastoreItem xmlns:ds="http://schemas.openxmlformats.org/officeDocument/2006/customXml" ds:itemID="{5A5607D9-04D2-4DE1-AC0E-A7772F01BC71}">
  <ds:schemaRefs>
    <ds:schemaRef ds:uri="https://web.wps.cn/et/2018/main"/>
    <ds:schemaRef ds:uri="http://schemas.openxmlformats.org/spreadsheetml/2006/main"/>
  </ds:schemaRefs>
</ds:datastoreItem>
</file>

<file path=customXml/itemProps2.xml><?xml version="1.0" encoding="utf-8"?>
<ds:datastoreItem xmlns:ds="http://schemas.openxmlformats.org/officeDocument/2006/customXml" ds:itemID="{8CA11897-456E-43AF-AC28-93E1BBEC0A59}">
  <ds:schemaRefs>
    <ds:schemaRef ds:uri="http://www.wps.cn/et/2019/netdiskSupbooks"/>
  </ds:schemaRefs>
</ds:datastoreItem>
</file>

<file path=customXml/itemProps3.xml><?xml version="1.0" encoding="utf-8"?>
<ds:datastoreItem xmlns:ds="http://schemas.openxmlformats.org/officeDocument/2006/customXml" ds:itemID="{D5662047-3127-477A-AC3A-1D340467FB41}">
  <ds:schemaRefs>
    <ds:schemaRef ds:uri="https://web.wps.cn/et/2018/main"/>
    <ds:schemaRef ds:uri="http://schemas.openxmlformats.org/spreadsheetml/2006/main"/>
  </ds:schemaRefs>
</ds:datastoreItem>
</file>

<file path=customXml/itemProps4.xml><?xml version="1.0" encoding="utf-8"?>
<ds:datastoreItem xmlns:ds="http://schemas.openxmlformats.org/officeDocument/2006/customXml" ds:itemID="{06C82605-B75B-4693-9329-32AAD527C692}">
  <ds:schemaRefs>
    <ds:schemaRef ds:uri="https://web.wps.cn/et/2018/main"/>
    <ds:schemaRef ds:uri="http://schemas.openxmlformats.org/spreadsheetml/2006/main"/>
  </ds:schemaRefs>
</ds:datastoreItem>
</file>

<file path=customXml/itemProps5.xml><?xml version="1.0" encoding="utf-8"?>
<ds:datastoreItem xmlns:ds="http://schemas.openxmlformats.org/officeDocument/2006/customXml" ds:itemID="{224D003E-15C9-4FFE-AB16-9E66474EAE4E}">
  <ds:schemaRefs>
    <ds:schemaRef ds:uri="https://web.wps.cn/et/2018/main"/>
    <ds:schemaRef ds:uri="http://schemas.openxmlformats.org/spreadsheetml/2006/main"/>
  </ds:schemaRefs>
</ds:datastoreItem>
</file>

<file path=docProps/app.xml><?xml version="1.0" encoding="utf-8"?>
<Properties xmlns="http://schemas.openxmlformats.org/officeDocument/2006/extended-properties" xmlns:vt="http://schemas.openxmlformats.org/officeDocument/2006/docPropsVTypes">
  <Application>WPS Office WWO_wpscloud_20260507162640-a9385e8bc7</Application>
  <HeadingPairs>
    <vt:vector size="2" baseType="variant">
      <vt:variant>
        <vt:lpstr>工作表</vt:lpstr>
      </vt:variant>
      <vt:variant>
        <vt:i4>10</vt:i4>
      </vt:variant>
    </vt:vector>
  </HeadingPairs>
  <TitlesOfParts>
    <vt:vector size="10" baseType="lpstr">
      <vt:lpstr>公司看板</vt:lpstr>
      <vt:lpstr>看板</vt:lpstr>
      <vt:lpstr>公司-汇总页</vt:lpstr>
      <vt:lpstr>产值及收款计划</vt:lpstr>
      <vt:lpstr>PPT（3-7页）-总体情况</vt:lpstr>
      <vt:lpstr>PPT（10-11页）-计划与执行</vt:lpstr>
      <vt:lpstr>PPT(12-15页）-TOP10</vt:lpstr>
      <vt:lpstr>PPT(16-19页）-应收未收</vt:lpstr>
      <vt:lpstr>PPT（21-24页）-其他相关事项</vt:lpstr>
      <vt:lpstr>应收未收表</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2026-01-28T16:00:00Z</dcterms:created>
  <dcterms:modified xsi:type="dcterms:W3CDTF">2026-01-28T16:00:00Z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3E49A3DD393A4D6FAEFB65690F55B869_41</vt:lpwstr>
  </property>
  <property fmtid="{D5CDD505-2E9C-101B-9397-08002B2CF9AE}" pid="3" name="KSOProductBuildVer">
    <vt:lpwstr>2052-12.9.0.26416</vt:lpwstr>
  </property>
  <property fmtid="{D5CDD505-2E9C-101B-9397-08002B2CF9AE}" pid="4" name="CalculationRule">
    <vt:i4>1</vt:i4>
  </property>
</Properties>
</file>